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S:\LSC\102PF_A\Shared\Complex Crime Unit\Office Administration\Sandbox\DCO 2024\"/>
    </mc:Choice>
  </mc:AlternateContent>
  <xr:revisionPtr revIDLastSave="0" documentId="13_ncr:1_{CC7F3321-3ECF-4E2E-BAC7-5391E62E0207}" xr6:coauthVersionLast="47" xr6:coauthVersionMax="47" xr10:uidLastSave="{00000000-0000-0000-0000-000000000000}"/>
  <workbookProtection workbookAlgorithmName="SHA-512" workbookHashValue="BTy71RhhrutLRnK5IXyJXqZSHOlsUKtI+bJzeZVO/5LQJTjoHZlS2YaJFkFtbOAWcOlSRSoAV9LDvmy2qUzdDA==" workbookSaltValue="fEbK3/ahX5mMFVc+pqj7iw==" workbookSpinCount="100000" lockStructure="1"/>
  <bookViews>
    <workbookView xWindow="-108" yWindow="-108" windowWidth="23256" windowHeight="14016" xr2:uid="{00000000-000D-0000-FFFF-FFFF00000000}"/>
  </bookViews>
  <sheets>
    <sheet name="Claim Details" sheetId="3" r:id="rId1"/>
    <sheet name="Litigator Magistrates" sheetId="17" r:id="rId2"/>
    <sheet name="Litigator Crown" sheetId="18" r:id="rId3"/>
    <sheet name="Litigator Appeal" sheetId="19" r:id="rId4"/>
    <sheet name="Disbursements" sheetId="5" r:id="rId5"/>
    <sheet name="Advocate Work Claimed" sheetId="14" r:id="rId6"/>
    <sheet name="Litigator Summary &amp; Totals" sheetId="2" state="hidden" r:id="rId7"/>
    <sheet name="Letter" sheetId="13" state="hidden" r:id="rId8"/>
    <sheet name="Rates" sheetId="15" state="hidden" r:id="rId9"/>
    <sheet name="Hidden Data" sheetId="12" state="hidden" r:id="rId10"/>
  </sheets>
  <definedNames>
    <definedName name="_xlnm._FilterDatabase" localSheetId="5" hidden="1">'Advocate Work Claimed'!$B$7:$W$7</definedName>
    <definedName name="_xlnm._FilterDatabase" localSheetId="3" hidden="1">'Litigator Appeal'!$B$4:$P$4</definedName>
    <definedName name="_xlnm._FilterDatabase" localSheetId="2" hidden="1">'Litigator Crown'!$B$4:$AI$4</definedName>
    <definedName name="_xlnm._FilterDatabase" localSheetId="1" hidden="1">'Litigator Magistrates'!$B$4:$AE$4</definedName>
    <definedName name="_xlnm.Print_Area" localSheetId="5">'Advocate Work Claimed'!$A$1:$U$35</definedName>
    <definedName name="_xlnm.Print_Area" localSheetId="0">'Claim Details'!$A$1:$P$159</definedName>
    <definedName name="_xlnm.Print_Area" localSheetId="4">Disbursements!$A$1:$T$55</definedName>
    <definedName name="_xlnm.Print_Area" localSheetId="3">'Litigator Appeal'!$A$1:$P$12</definedName>
    <definedName name="_xlnm.Print_Area" localSheetId="2">'Litigator Crown'!$A$1:$AH$303</definedName>
    <definedName name="_xlnm.Print_Area" localSheetId="1">'Litigator Magistrates'!$A$1:$AD$108</definedName>
    <definedName name="_xlnm.Print_Area" localSheetId="8">Rates!$A$1:$M$43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 i="18" l="1"/>
  <c r="T7" i="18"/>
  <c r="T8" i="18"/>
  <c r="T9" i="18"/>
  <c r="T10" i="18"/>
  <c r="T11" i="18"/>
  <c r="T12" i="18"/>
  <c r="W12" i="18" s="1"/>
  <c r="T13" i="18"/>
  <c r="W13" i="18" s="1"/>
  <c r="T14" i="18"/>
  <c r="T15" i="18"/>
  <c r="T16" i="18"/>
  <c r="T17" i="18"/>
  <c r="T18" i="18"/>
  <c r="T19" i="18"/>
  <c r="T20" i="18"/>
  <c r="W20" i="18" s="1"/>
  <c r="T21" i="18"/>
  <c r="W21" i="18" s="1"/>
  <c r="T22" i="18"/>
  <c r="T23" i="18"/>
  <c r="T24" i="18"/>
  <c r="T25" i="18"/>
  <c r="T26" i="18"/>
  <c r="T27" i="18"/>
  <c r="T28" i="18"/>
  <c r="W28" i="18" s="1"/>
  <c r="T29" i="18"/>
  <c r="W29" i="18" s="1"/>
  <c r="T30" i="18"/>
  <c r="T31" i="18"/>
  <c r="T32" i="18"/>
  <c r="T33" i="18"/>
  <c r="T34" i="18"/>
  <c r="T35" i="18"/>
  <c r="T36" i="18"/>
  <c r="W36" i="18" s="1"/>
  <c r="T37" i="18"/>
  <c r="W37" i="18" s="1"/>
  <c r="T38" i="18"/>
  <c r="T39" i="18"/>
  <c r="T40" i="18"/>
  <c r="T41" i="18"/>
  <c r="T42" i="18"/>
  <c r="T43" i="18"/>
  <c r="T44" i="18"/>
  <c r="W44" i="18" s="1"/>
  <c r="T45" i="18"/>
  <c r="W45" i="18" s="1"/>
  <c r="T46" i="18"/>
  <c r="T47" i="18"/>
  <c r="T48" i="18"/>
  <c r="T49" i="18"/>
  <c r="T50" i="18"/>
  <c r="T51" i="18"/>
  <c r="T52" i="18"/>
  <c r="W52" i="18" s="1"/>
  <c r="T53" i="18"/>
  <c r="W53" i="18" s="1"/>
  <c r="T54" i="18"/>
  <c r="T55" i="18"/>
  <c r="T56" i="18"/>
  <c r="T57" i="18"/>
  <c r="T58" i="18"/>
  <c r="T59" i="18"/>
  <c r="T60" i="18"/>
  <c r="W60" i="18" s="1"/>
  <c r="T61" i="18"/>
  <c r="W61" i="18" s="1"/>
  <c r="T62" i="18"/>
  <c r="T63" i="18"/>
  <c r="T64" i="18"/>
  <c r="T65" i="18"/>
  <c r="T66" i="18"/>
  <c r="T67" i="18"/>
  <c r="T68" i="18"/>
  <c r="W68" i="18" s="1"/>
  <c r="T69" i="18"/>
  <c r="W69" i="18" s="1"/>
  <c r="T70" i="18"/>
  <c r="T71" i="18"/>
  <c r="T72" i="18"/>
  <c r="T73" i="18"/>
  <c r="T74" i="18"/>
  <c r="T75" i="18"/>
  <c r="T76" i="18"/>
  <c r="W76" i="18" s="1"/>
  <c r="T77" i="18"/>
  <c r="W77" i="18" s="1"/>
  <c r="T78" i="18"/>
  <c r="T79" i="18"/>
  <c r="T80" i="18"/>
  <c r="T81" i="18"/>
  <c r="T82" i="18"/>
  <c r="T83" i="18"/>
  <c r="T84" i="18"/>
  <c r="W84" i="18" s="1"/>
  <c r="T85" i="18"/>
  <c r="W85" i="18" s="1"/>
  <c r="T86" i="18"/>
  <c r="T87" i="18"/>
  <c r="T88" i="18"/>
  <c r="T89" i="18"/>
  <c r="T90" i="18"/>
  <c r="T91" i="18"/>
  <c r="T92" i="18"/>
  <c r="W92" i="18" s="1"/>
  <c r="T93" i="18"/>
  <c r="W93" i="18" s="1"/>
  <c r="T94" i="18"/>
  <c r="T95" i="18"/>
  <c r="T96" i="18"/>
  <c r="T97" i="18"/>
  <c r="T98" i="18"/>
  <c r="T99" i="18"/>
  <c r="T100" i="18"/>
  <c r="W100" i="18" s="1"/>
  <c r="T101" i="18"/>
  <c r="W101" i="18" s="1"/>
  <c r="T102" i="18"/>
  <c r="T103" i="18"/>
  <c r="T104" i="18"/>
  <c r="T105" i="18"/>
  <c r="T106" i="18"/>
  <c r="T107" i="18"/>
  <c r="T108" i="18"/>
  <c r="W108" i="18" s="1"/>
  <c r="T109" i="18"/>
  <c r="W109" i="18" s="1"/>
  <c r="T110" i="18"/>
  <c r="T111" i="18"/>
  <c r="T112" i="18"/>
  <c r="T113" i="18"/>
  <c r="T114" i="18"/>
  <c r="T115" i="18"/>
  <c r="T116" i="18"/>
  <c r="W116" i="18" s="1"/>
  <c r="T117" i="18"/>
  <c r="W117" i="18" s="1"/>
  <c r="T118" i="18"/>
  <c r="T119" i="18"/>
  <c r="T120" i="18"/>
  <c r="T121" i="18"/>
  <c r="T122" i="18"/>
  <c r="T123" i="18"/>
  <c r="T124" i="18"/>
  <c r="W124" i="18" s="1"/>
  <c r="T125" i="18"/>
  <c r="W125" i="18" s="1"/>
  <c r="T126" i="18"/>
  <c r="T127" i="18"/>
  <c r="T128" i="18"/>
  <c r="T129" i="18"/>
  <c r="T130" i="18"/>
  <c r="T131" i="18"/>
  <c r="T132" i="18"/>
  <c r="W132" i="18" s="1"/>
  <c r="T133" i="18"/>
  <c r="W133" i="18" s="1"/>
  <c r="T134" i="18"/>
  <c r="T135" i="18"/>
  <c r="T136" i="18"/>
  <c r="T137" i="18"/>
  <c r="T138" i="18"/>
  <c r="T139" i="18"/>
  <c r="T140" i="18"/>
  <c r="W140" i="18" s="1"/>
  <c r="T141" i="18"/>
  <c r="W141" i="18" s="1"/>
  <c r="T142" i="18"/>
  <c r="T143" i="18"/>
  <c r="T144" i="18"/>
  <c r="T145" i="18"/>
  <c r="T146" i="18"/>
  <c r="T147" i="18"/>
  <c r="T148" i="18"/>
  <c r="W148" i="18" s="1"/>
  <c r="T149" i="18"/>
  <c r="W149" i="18" s="1"/>
  <c r="T150" i="18"/>
  <c r="T151" i="18"/>
  <c r="T152" i="18"/>
  <c r="T153" i="18"/>
  <c r="T154" i="18"/>
  <c r="T155" i="18"/>
  <c r="T156" i="18"/>
  <c r="W156" i="18" s="1"/>
  <c r="T157" i="18"/>
  <c r="W157" i="18" s="1"/>
  <c r="T158" i="18"/>
  <c r="T159" i="18"/>
  <c r="T160" i="18"/>
  <c r="T161" i="18"/>
  <c r="T162" i="18"/>
  <c r="T163" i="18"/>
  <c r="T164" i="18"/>
  <c r="W164" i="18" s="1"/>
  <c r="T165" i="18"/>
  <c r="W165" i="18" s="1"/>
  <c r="T166" i="18"/>
  <c r="T167" i="18"/>
  <c r="T168" i="18"/>
  <c r="T169" i="18"/>
  <c r="T170" i="18"/>
  <c r="T171" i="18"/>
  <c r="T172" i="18"/>
  <c r="W172" i="18" s="1"/>
  <c r="T173" i="18"/>
  <c r="W173" i="18" s="1"/>
  <c r="T174" i="18"/>
  <c r="T175" i="18"/>
  <c r="T176" i="18"/>
  <c r="T177" i="18"/>
  <c r="T178" i="18"/>
  <c r="T179" i="18"/>
  <c r="T180" i="18"/>
  <c r="W180" i="18" s="1"/>
  <c r="T181" i="18"/>
  <c r="W181" i="18" s="1"/>
  <c r="T182" i="18"/>
  <c r="T183" i="18"/>
  <c r="T184" i="18"/>
  <c r="T185" i="18"/>
  <c r="T186" i="18"/>
  <c r="T187" i="18"/>
  <c r="T188" i="18"/>
  <c r="W188" i="18" s="1"/>
  <c r="T189" i="18"/>
  <c r="W189" i="18" s="1"/>
  <c r="T190" i="18"/>
  <c r="T191" i="18"/>
  <c r="T192" i="18"/>
  <c r="T193" i="18"/>
  <c r="T194" i="18"/>
  <c r="T195" i="18"/>
  <c r="T196" i="18"/>
  <c r="W196" i="18" s="1"/>
  <c r="T197" i="18"/>
  <c r="W197" i="18" s="1"/>
  <c r="T198" i="18"/>
  <c r="T199" i="18"/>
  <c r="T200" i="18"/>
  <c r="T201" i="18"/>
  <c r="T202" i="18"/>
  <c r="T203" i="18"/>
  <c r="T204" i="18"/>
  <c r="W204" i="18" s="1"/>
  <c r="T205" i="18"/>
  <c r="W205" i="18" s="1"/>
  <c r="T206" i="18"/>
  <c r="T207" i="18"/>
  <c r="T208" i="18"/>
  <c r="T209" i="18"/>
  <c r="T210" i="18"/>
  <c r="T211" i="18"/>
  <c r="T212" i="18"/>
  <c r="W212" i="18" s="1"/>
  <c r="T213" i="18"/>
  <c r="W213" i="18" s="1"/>
  <c r="T214" i="18"/>
  <c r="T215" i="18"/>
  <c r="T216" i="18"/>
  <c r="T217" i="18"/>
  <c r="T218" i="18"/>
  <c r="T219" i="18"/>
  <c r="T220" i="18"/>
  <c r="W220" i="18" s="1"/>
  <c r="T221" i="18"/>
  <c r="W221" i="18" s="1"/>
  <c r="T222" i="18"/>
  <c r="T223" i="18"/>
  <c r="T224" i="18"/>
  <c r="T225" i="18"/>
  <c r="T226" i="18"/>
  <c r="T227" i="18"/>
  <c r="T228" i="18"/>
  <c r="W228" i="18" s="1"/>
  <c r="T229" i="18"/>
  <c r="W229" i="18" s="1"/>
  <c r="T230" i="18"/>
  <c r="T231" i="18"/>
  <c r="T232" i="18"/>
  <c r="T233" i="18"/>
  <c r="T234" i="18"/>
  <c r="T235" i="18"/>
  <c r="T236" i="18"/>
  <c r="W236" i="18" s="1"/>
  <c r="T237" i="18"/>
  <c r="W237" i="18" s="1"/>
  <c r="T238" i="18"/>
  <c r="T239" i="18"/>
  <c r="T240" i="18"/>
  <c r="T241" i="18"/>
  <c r="T242" i="18"/>
  <c r="T243" i="18"/>
  <c r="T244" i="18"/>
  <c r="W244" i="18" s="1"/>
  <c r="T245" i="18"/>
  <c r="W245" i="18" s="1"/>
  <c r="T246" i="18"/>
  <c r="T247" i="18"/>
  <c r="T248" i="18"/>
  <c r="T249" i="18"/>
  <c r="T250" i="18"/>
  <c r="T251" i="18"/>
  <c r="T252" i="18"/>
  <c r="W252" i="18" s="1"/>
  <c r="T253" i="18"/>
  <c r="W253" i="18" s="1"/>
  <c r="T254" i="18"/>
  <c r="T255" i="18"/>
  <c r="T256" i="18"/>
  <c r="T257" i="18"/>
  <c r="T258" i="18"/>
  <c r="T259" i="18"/>
  <c r="T260" i="18"/>
  <c r="W260" i="18" s="1"/>
  <c r="T261" i="18"/>
  <c r="W261" i="18" s="1"/>
  <c r="T262" i="18"/>
  <c r="T263" i="18"/>
  <c r="T264" i="18"/>
  <c r="T265" i="18"/>
  <c r="T266" i="18"/>
  <c r="T267" i="18"/>
  <c r="T268" i="18"/>
  <c r="W268" i="18" s="1"/>
  <c r="T269" i="18"/>
  <c r="W269" i="18" s="1"/>
  <c r="T270" i="18"/>
  <c r="T271" i="18"/>
  <c r="T272" i="18"/>
  <c r="T273" i="18"/>
  <c r="T274" i="18"/>
  <c r="T275" i="18"/>
  <c r="T276" i="18"/>
  <c r="W276" i="18" s="1"/>
  <c r="T277" i="18"/>
  <c r="W277" i="18" s="1"/>
  <c r="T278" i="18"/>
  <c r="T279" i="18"/>
  <c r="T280" i="18"/>
  <c r="T281" i="18"/>
  <c r="T282" i="18"/>
  <c r="T283" i="18"/>
  <c r="T284" i="18"/>
  <c r="W284" i="18" s="1"/>
  <c r="T285" i="18"/>
  <c r="W285" i="18" s="1"/>
  <c r="T286" i="18"/>
  <c r="T287" i="18"/>
  <c r="T288" i="18"/>
  <c r="T289" i="18"/>
  <c r="T290" i="18"/>
  <c r="T291" i="18"/>
  <c r="T292" i="18"/>
  <c r="W292" i="18" s="1"/>
  <c r="T293" i="18"/>
  <c r="W293" i="18" s="1"/>
  <c r="T294" i="18"/>
  <c r="T295" i="18"/>
  <c r="T296" i="18"/>
  <c r="T297" i="18"/>
  <c r="T298" i="18"/>
  <c r="T299" i="18"/>
  <c r="T300" i="18"/>
  <c r="W300" i="18" s="1"/>
  <c r="T5" i="18"/>
  <c r="Q6" i="17"/>
  <c r="Q7" i="17"/>
  <c r="Q8" i="17"/>
  <c r="Q9" i="17"/>
  <c r="Q10" i="17"/>
  <c r="Q11" i="17"/>
  <c r="Q12" i="17"/>
  <c r="Q13" i="17"/>
  <c r="Q14" i="17"/>
  <c r="Q15" i="17"/>
  <c r="Q16" i="17"/>
  <c r="Q17" i="17"/>
  <c r="Q18" i="17"/>
  <c r="Q19" i="17"/>
  <c r="Q20" i="17"/>
  <c r="Q21" i="17"/>
  <c r="Q22" i="17"/>
  <c r="Q23" i="17"/>
  <c r="Q24"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Q63" i="17"/>
  <c r="Q64" i="17"/>
  <c r="Q65" i="17"/>
  <c r="Q66" i="17"/>
  <c r="Q67" i="17"/>
  <c r="Q68" i="17"/>
  <c r="Q69" i="17"/>
  <c r="Q70" i="17"/>
  <c r="Q71" i="17"/>
  <c r="Q72" i="17"/>
  <c r="Q73" i="17"/>
  <c r="Q74" i="17"/>
  <c r="Q75" i="17"/>
  <c r="Q76" i="17"/>
  <c r="Q77" i="17"/>
  <c r="Q78" i="17"/>
  <c r="Q79" i="17"/>
  <c r="Q80" i="17"/>
  <c r="Q81" i="17"/>
  <c r="Q82" i="17"/>
  <c r="Q83" i="17"/>
  <c r="Q84" i="17"/>
  <c r="Q85" i="17"/>
  <c r="Q86" i="17"/>
  <c r="Q87" i="17"/>
  <c r="Q88" i="17"/>
  <c r="Q89" i="17"/>
  <c r="Q90" i="17"/>
  <c r="Q91" i="17"/>
  <c r="Q92" i="17"/>
  <c r="Q93" i="17"/>
  <c r="Q94" i="17"/>
  <c r="Q95" i="17"/>
  <c r="Q96" i="17"/>
  <c r="Q97" i="17"/>
  <c r="Q98" i="17"/>
  <c r="Q99" i="17"/>
  <c r="Q100" i="17"/>
  <c r="Q101" i="17"/>
  <c r="Q102" i="17"/>
  <c r="Q103" i="17"/>
  <c r="Q104" i="17"/>
  <c r="Q105" i="17"/>
  <c r="Q5" i="17"/>
  <c r="AB6" i="19"/>
  <c r="AC6" i="19"/>
  <c r="AD6" i="19"/>
  <c r="AE6" i="19"/>
  <c r="AF6" i="19"/>
  <c r="AG6" i="19"/>
  <c r="AB7" i="19"/>
  <c r="AC7" i="19"/>
  <c r="AD7" i="19"/>
  <c r="AE7" i="19"/>
  <c r="AF7" i="19"/>
  <c r="AG7" i="19"/>
  <c r="AB8" i="19"/>
  <c r="AC8" i="19"/>
  <c r="AD8" i="19"/>
  <c r="AE8" i="19"/>
  <c r="AF8" i="19"/>
  <c r="AG8" i="19"/>
  <c r="AB9" i="19"/>
  <c r="AC9" i="19"/>
  <c r="AD9" i="19"/>
  <c r="AE9" i="19"/>
  <c r="AF9" i="19"/>
  <c r="AG9" i="19"/>
  <c r="AG5" i="19"/>
  <c r="AF5" i="19"/>
  <c r="AE5" i="19"/>
  <c r="AD5" i="19"/>
  <c r="AC5" i="19"/>
  <c r="AB5" i="19"/>
  <c r="W6" i="18"/>
  <c r="W7" i="18"/>
  <c r="W8" i="18"/>
  <c r="W9" i="18"/>
  <c r="W10" i="18"/>
  <c r="W11" i="18"/>
  <c r="W14" i="18"/>
  <c r="W15" i="18"/>
  <c r="W16" i="18"/>
  <c r="W17" i="18"/>
  <c r="W18" i="18"/>
  <c r="W19" i="18"/>
  <c r="W22" i="18"/>
  <c r="W23" i="18"/>
  <c r="W24" i="18"/>
  <c r="W25" i="18"/>
  <c r="W26" i="18"/>
  <c r="W27" i="18"/>
  <c r="W30" i="18"/>
  <c r="W31" i="18"/>
  <c r="W32" i="18"/>
  <c r="W33" i="18"/>
  <c r="W34" i="18"/>
  <c r="W35" i="18"/>
  <c r="W38" i="18"/>
  <c r="W39" i="18"/>
  <c r="W40" i="18"/>
  <c r="W41" i="18"/>
  <c r="W42" i="18"/>
  <c r="W43" i="18"/>
  <c r="W46" i="18"/>
  <c r="W47" i="18"/>
  <c r="W48" i="18"/>
  <c r="W49" i="18"/>
  <c r="W50" i="18"/>
  <c r="W51" i="18"/>
  <c r="W54" i="18"/>
  <c r="W55" i="18"/>
  <c r="W56" i="18"/>
  <c r="W57" i="18"/>
  <c r="W58" i="18"/>
  <c r="W59" i="18"/>
  <c r="W62" i="18"/>
  <c r="W63" i="18"/>
  <c r="W64" i="18"/>
  <c r="W65" i="18"/>
  <c r="W66" i="18"/>
  <c r="W67" i="18"/>
  <c r="W70" i="18"/>
  <c r="W71" i="18"/>
  <c r="W72" i="18"/>
  <c r="W73" i="18"/>
  <c r="W74" i="18"/>
  <c r="W75" i="18"/>
  <c r="W78" i="18"/>
  <c r="W79" i="18"/>
  <c r="W80" i="18"/>
  <c r="W81" i="18"/>
  <c r="W82" i="18"/>
  <c r="W83" i="18"/>
  <c r="W86" i="18"/>
  <c r="W87" i="18"/>
  <c r="W88" i="18"/>
  <c r="W89" i="18"/>
  <c r="W90" i="18"/>
  <c r="W91" i="18"/>
  <c r="W94" i="18"/>
  <c r="W95" i="18"/>
  <c r="W96" i="18"/>
  <c r="W97" i="18"/>
  <c r="W98" i="18"/>
  <c r="W99" i="18"/>
  <c r="W102" i="18"/>
  <c r="W103" i="18"/>
  <c r="W104" i="18"/>
  <c r="W105" i="18"/>
  <c r="W106" i="18"/>
  <c r="W107" i="18"/>
  <c r="W110" i="18"/>
  <c r="W111" i="18"/>
  <c r="W112" i="18"/>
  <c r="W113" i="18"/>
  <c r="W114" i="18"/>
  <c r="W115" i="18"/>
  <c r="W118" i="18"/>
  <c r="W119" i="18"/>
  <c r="W120" i="18"/>
  <c r="W121" i="18"/>
  <c r="W122" i="18"/>
  <c r="W123" i="18"/>
  <c r="W126" i="18"/>
  <c r="W127" i="18"/>
  <c r="W128" i="18"/>
  <c r="W129" i="18"/>
  <c r="W130" i="18"/>
  <c r="W131" i="18"/>
  <c r="W134" i="18"/>
  <c r="W135" i="18"/>
  <c r="W136" i="18"/>
  <c r="W137" i="18"/>
  <c r="W138" i="18"/>
  <c r="W139" i="18"/>
  <c r="W142" i="18"/>
  <c r="W143" i="18"/>
  <c r="W144" i="18"/>
  <c r="W145" i="18"/>
  <c r="W146" i="18"/>
  <c r="W147" i="18"/>
  <c r="W150" i="18"/>
  <c r="W151" i="18"/>
  <c r="W152" i="18"/>
  <c r="W153" i="18"/>
  <c r="W154" i="18"/>
  <c r="W155" i="18"/>
  <c r="W158" i="18"/>
  <c r="W159" i="18"/>
  <c r="W160" i="18"/>
  <c r="W161" i="18"/>
  <c r="W162" i="18"/>
  <c r="W163" i="18"/>
  <c r="W166" i="18"/>
  <c r="W167" i="18"/>
  <c r="W168" i="18"/>
  <c r="W169" i="18"/>
  <c r="W170" i="18"/>
  <c r="W171" i="18"/>
  <c r="W174" i="18"/>
  <c r="W175" i="18"/>
  <c r="W176" i="18"/>
  <c r="W177" i="18"/>
  <c r="W178" i="18"/>
  <c r="W179" i="18"/>
  <c r="W182" i="18"/>
  <c r="W183" i="18"/>
  <c r="W184" i="18"/>
  <c r="W185" i="18"/>
  <c r="W186" i="18"/>
  <c r="W187" i="18"/>
  <c r="W190" i="18"/>
  <c r="W191" i="18"/>
  <c r="W192" i="18"/>
  <c r="W193" i="18"/>
  <c r="W194" i="18"/>
  <c r="W195" i="18"/>
  <c r="W198" i="18"/>
  <c r="W199" i="18"/>
  <c r="W200" i="18"/>
  <c r="W201" i="18"/>
  <c r="W202" i="18"/>
  <c r="W203" i="18"/>
  <c r="W206" i="18"/>
  <c r="W207" i="18"/>
  <c r="W208" i="18"/>
  <c r="W209" i="18"/>
  <c r="W210" i="18"/>
  <c r="W211" i="18"/>
  <c r="W214" i="18"/>
  <c r="W215" i="18"/>
  <c r="W216" i="18"/>
  <c r="W217" i="18"/>
  <c r="W218" i="18"/>
  <c r="W219" i="18"/>
  <c r="W222" i="18"/>
  <c r="W223" i="18"/>
  <c r="W224" i="18"/>
  <c r="W225" i="18"/>
  <c r="W226" i="18"/>
  <c r="W227" i="18"/>
  <c r="W230" i="18"/>
  <c r="W231" i="18"/>
  <c r="W232" i="18"/>
  <c r="W233" i="18"/>
  <c r="W234" i="18"/>
  <c r="W235" i="18"/>
  <c r="W238" i="18"/>
  <c r="W239" i="18"/>
  <c r="W240" i="18"/>
  <c r="W241" i="18"/>
  <c r="W242" i="18"/>
  <c r="W243" i="18"/>
  <c r="W246" i="18"/>
  <c r="W247" i="18"/>
  <c r="W248" i="18"/>
  <c r="W249" i="18"/>
  <c r="W250" i="18"/>
  <c r="W251" i="18"/>
  <c r="W254" i="18"/>
  <c r="W255" i="18"/>
  <c r="W256" i="18"/>
  <c r="W257" i="18"/>
  <c r="W258" i="18"/>
  <c r="W259" i="18"/>
  <c r="W262" i="18"/>
  <c r="W263" i="18"/>
  <c r="W264" i="18"/>
  <c r="W265" i="18"/>
  <c r="W266" i="18"/>
  <c r="W267" i="18"/>
  <c r="W270" i="18"/>
  <c r="W271" i="18"/>
  <c r="W272" i="18"/>
  <c r="W273" i="18"/>
  <c r="W274" i="18"/>
  <c r="W275" i="18"/>
  <c r="W278" i="18"/>
  <c r="W279" i="18"/>
  <c r="W280" i="18"/>
  <c r="W281" i="18"/>
  <c r="W282" i="18"/>
  <c r="W283" i="18"/>
  <c r="W286" i="18"/>
  <c r="W287" i="18"/>
  <c r="W288" i="18"/>
  <c r="W289" i="18"/>
  <c r="W290" i="18"/>
  <c r="W291" i="18"/>
  <c r="W294" i="18"/>
  <c r="W295" i="18"/>
  <c r="W296" i="18"/>
  <c r="W297" i="18"/>
  <c r="W298" i="18"/>
  <c r="W299" i="18"/>
  <c r="W5" i="18"/>
  <c r="M9" i="14"/>
  <c r="M10" i="14"/>
  <c r="M11" i="14"/>
  <c r="M12" i="14"/>
  <c r="M13" i="14"/>
  <c r="M14" i="14"/>
  <c r="M15" i="14"/>
  <c r="M16" i="14"/>
  <c r="M17" i="14"/>
  <c r="M18" i="14"/>
  <c r="M19" i="14"/>
  <c r="M20" i="14"/>
  <c r="M21" i="14"/>
  <c r="M22" i="14"/>
  <c r="M23" i="14"/>
  <c r="M24" i="14"/>
  <c r="M25" i="14"/>
  <c r="M26" i="14"/>
  <c r="M27" i="14"/>
  <c r="M28" i="14"/>
  <c r="M29" i="14"/>
  <c r="M30" i="14"/>
  <c r="M31" i="14"/>
  <c r="M32" i="14"/>
  <c r="L9" i="14"/>
  <c r="L10" i="14"/>
  <c r="L11" i="14"/>
  <c r="L12" i="14"/>
  <c r="L13" i="14"/>
  <c r="L14" i="14"/>
  <c r="L15" i="14"/>
  <c r="L16" i="14"/>
  <c r="L17" i="14"/>
  <c r="L18" i="14"/>
  <c r="L19" i="14"/>
  <c r="L20" i="14"/>
  <c r="L21" i="14"/>
  <c r="L22" i="14"/>
  <c r="L23" i="14"/>
  <c r="L24" i="14"/>
  <c r="L25" i="14"/>
  <c r="L26" i="14"/>
  <c r="L27" i="14"/>
  <c r="L28" i="14"/>
  <c r="L29" i="14"/>
  <c r="L30" i="14"/>
  <c r="L31" i="14"/>
  <c r="L32" i="14"/>
  <c r="W9" i="14"/>
  <c r="W10" i="14"/>
  <c r="W11" i="14"/>
  <c r="W12" i="14"/>
  <c r="W13" i="14"/>
  <c r="W14" i="14"/>
  <c r="W15" i="14"/>
  <c r="W16" i="14"/>
  <c r="W17" i="14"/>
  <c r="W18" i="14"/>
  <c r="W19" i="14"/>
  <c r="W20" i="14"/>
  <c r="W21" i="14"/>
  <c r="W22" i="14"/>
  <c r="W23" i="14"/>
  <c r="W24" i="14"/>
  <c r="W25" i="14"/>
  <c r="W26" i="14"/>
  <c r="W27" i="14"/>
  <c r="W28" i="14"/>
  <c r="W29" i="14"/>
  <c r="W30" i="14"/>
  <c r="W31" i="14"/>
  <c r="W32" i="14"/>
  <c r="AF6" i="17"/>
  <c r="AF7" i="17"/>
  <c r="AF8" i="17"/>
  <c r="AF9" i="17"/>
  <c r="AF10" i="17"/>
  <c r="AF11" i="17"/>
  <c r="AF12" i="17"/>
  <c r="AF13" i="17"/>
  <c r="AF14" i="17"/>
  <c r="AF15" i="17"/>
  <c r="AF16" i="17"/>
  <c r="AF17" i="17"/>
  <c r="AF18" i="17"/>
  <c r="AF19" i="17"/>
  <c r="AF20" i="17"/>
  <c r="AF21" i="17"/>
  <c r="AF22" i="17"/>
  <c r="AF23" i="17"/>
  <c r="AF24" i="17"/>
  <c r="AF25" i="17"/>
  <c r="AF26" i="17"/>
  <c r="AF27" i="17"/>
  <c r="AF28" i="17"/>
  <c r="AF29" i="17"/>
  <c r="AF30" i="17"/>
  <c r="AF31" i="17"/>
  <c r="AF32" i="17"/>
  <c r="AF33" i="17"/>
  <c r="AF34" i="17"/>
  <c r="AF35" i="17"/>
  <c r="AF36" i="17"/>
  <c r="AF37" i="17"/>
  <c r="AF38" i="17"/>
  <c r="AF39" i="17"/>
  <c r="AF40" i="17"/>
  <c r="AF41" i="17"/>
  <c r="AF42" i="17"/>
  <c r="AF43" i="17"/>
  <c r="AF44" i="17"/>
  <c r="AF45" i="17"/>
  <c r="AF46" i="17"/>
  <c r="AF47" i="17"/>
  <c r="AF48" i="17"/>
  <c r="AF49" i="17"/>
  <c r="AF50" i="17"/>
  <c r="AF51" i="17"/>
  <c r="AF52" i="17"/>
  <c r="AF53" i="17"/>
  <c r="AF54" i="17"/>
  <c r="AF55" i="17"/>
  <c r="AF56" i="17"/>
  <c r="AF57" i="17"/>
  <c r="AF58" i="17"/>
  <c r="AF59" i="17"/>
  <c r="AF60" i="17"/>
  <c r="AF61" i="17"/>
  <c r="AF62" i="17"/>
  <c r="AF63" i="17"/>
  <c r="AF64" i="17"/>
  <c r="AF65" i="17"/>
  <c r="AF66" i="17"/>
  <c r="AF67" i="17"/>
  <c r="AF68" i="17"/>
  <c r="AF69" i="17"/>
  <c r="AF70" i="17"/>
  <c r="AF71" i="17"/>
  <c r="AF72" i="17"/>
  <c r="AF73" i="17"/>
  <c r="AF74" i="17"/>
  <c r="AF75" i="17"/>
  <c r="AF76" i="17"/>
  <c r="AF77" i="17"/>
  <c r="AF78" i="17"/>
  <c r="AF79" i="17"/>
  <c r="AF80" i="17"/>
  <c r="AF81" i="17"/>
  <c r="AF82" i="17"/>
  <c r="AF83" i="17"/>
  <c r="AF84" i="17"/>
  <c r="AF85" i="17"/>
  <c r="AF86" i="17"/>
  <c r="AF87" i="17"/>
  <c r="AF88" i="17"/>
  <c r="AF89" i="17"/>
  <c r="AF90" i="17"/>
  <c r="AF91" i="17"/>
  <c r="AF92" i="17"/>
  <c r="AF93" i="17"/>
  <c r="AF94" i="17"/>
  <c r="AF95" i="17"/>
  <c r="AF96" i="17"/>
  <c r="AF97" i="17"/>
  <c r="AF98" i="17"/>
  <c r="AF99" i="17"/>
  <c r="AF100" i="17"/>
  <c r="AF101" i="17"/>
  <c r="AF102" i="17"/>
  <c r="AF103" i="17"/>
  <c r="AF104" i="17"/>
  <c r="AF105" i="17"/>
  <c r="D44" i="3" l="1"/>
  <c r="J11" i="17" l="1"/>
  <c r="S11" i="17"/>
  <c r="AB11" i="17"/>
  <c r="AL11" i="17"/>
  <c r="AM11" i="17"/>
  <c r="G11" i="17" s="1"/>
  <c r="AN11" i="17" s="1"/>
  <c r="AP11" i="17"/>
  <c r="AQ11" i="17"/>
  <c r="AR11" i="17"/>
  <c r="J12" i="17"/>
  <c r="S12" i="17"/>
  <c r="AB12" i="17"/>
  <c r="AL12" i="17"/>
  <c r="AM12" i="17"/>
  <c r="G12" i="17" s="1"/>
  <c r="AN12" i="17" s="1"/>
  <c r="AP12" i="17"/>
  <c r="AQ12" i="17"/>
  <c r="AR12" i="17"/>
  <c r="J13" i="17"/>
  <c r="S13" i="17"/>
  <c r="AB13" i="17"/>
  <c r="AE13" i="17"/>
  <c r="AL13" i="17"/>
  <c r="AM13" i="17"/>
  <c r="G13" i="17" s="1"/>
  <c r="AN13" i="17" s="1"/>
  <c r="AP13" i="17"/>
  <c r="AQ13" i="17"/>
  <c r="AR13" i="17"/>
  <c r="J14" i="17"/>
  <c r="S14" i="17"/>
  <c r="AB14" i="17"/>
  <c r="AL14" i="17"/>
  <c r="AM14" i="17"/>
  <c r="G14" i="17" s="1"/>
  <c r="AN14" i="17" s="1"/>
  <c r="AP14" i="17"/>
  <c r="AQ14" i="17"/>
  <c r="AR14" i="17"/>
  <c r="J15" i="17"/>
  <c r="S15" i="17"/>
  <c r="AB15" i="17"/>
  <c r="AE15" i="17"/>
  <c r="AL15" i="17"/>
  <c r="AM15" i="17"/>
  <c r="G15" i="17" s="1"/>
  <c r="AN15" i="17" s="1"/>
  <c r="AP15" i="17"/>
  <c r="AQ15" i="17"/>
  <c r="AR15" i="17"/>
  <c r="J16" i="17"/>
  <c r="S16" i="17"/>
  <c r="AB16" i="17"/>
  <c r="AL16" i="17"/>
  <c r="AM16" i="17"/>
  <c r="G16" i="17" s="1"/>
  <c r="AN16" i="17" s="1"/>
  <c r="AP16" i="17"/>
  <c r="AQ16" i="17"/>
  <c r="AR16" i="17"/>
  <c r="J17" i="17"/>
  <c r="AE17" i="17"/>
  <c r="S17" i="17"/>
  <c r="AB17" i="17"/>
  <c r="AL17" i="17"/>
  <c r="AM17" i="17"/>
  <c r="G17" i="17" s="1"/>
  <c r="AN17" i="17" s="1"/>
  <c r="AP17" i="17"/>
  <c r="AQ17" i="17"/>
  <c r="AR17" i="17"/>
  <c r="J18" i="17"/>
  <c r="AE18" i="17"/>
  <c r="AB18" i="17"/>
  <c r="AL18" i="17"/>
  <c r="AM18" i="17"/>
  <c r="G18" i="17" s="1"/>
  <c r="AN18" i="17" s="1"/>
  <c r="AP18" i="17"/>
  <c r="AQ18" i="17"/>
  <c r="AR18" i="17"/>
  <c r="J19" i="17"/>
  <c r="AE19" i="17"/>
  <c r="AB19" i="17"/>
  <c r="AL19" i="17"/>
  <c r="AM19" i="17"/>
  <c r="G19" i="17" s="1"/>
  <c r="AN19" i="17" s="1"/>
  <c r="AP19" i="17"/>
  <c r="AQ19" i="17"/>
  <c r="AR19" i="17"/>
  <c r="J20" i="17"/>
  <c r="AE20" i="17"/>
  <c r="AB20" i="17"/>
  <c r="AL20" i="17"/>
  <c r="AM20" i="17"/>
  <c r="G20" i="17" s="1"/>
  <c r="AN20" i="17" s="1"/>
  <c r="AP20" i="17"/>
  <c r="AQ20" i="17"/>
  <c r="AR20" i="17"/>
  <c r="J21" i="17"/>
  <c r="AE21" i="17"/>
  <c r="S21" i="17"/>
  <c r="AB21" i="17"/>
  <c r="AL21" i="17"/>
  <c r="AM21" i="17"/>
  <c r="G21" i="17" s="1"/>
  <c r="AN21" i="17" s="1"/>
  <c r="AP21" i="17"/>
  <c r="AQ21" i="17"/>
  <c r="AR21" i="17"/>
  <c r="J22" i="17"/>
  <c r="AE22" i="17"/>
  <c r="AB22" i="17"/>
  <c r="AL22" i="17"/>
  <c r="AM22" i="17"/>
  <c r="G22" i="17" s="1"/>
  <c r="AN22" i="17" s="1"/>
  <c r="AP22" i="17"/>
  <c r="AQ22" i="17"/>
  <c r="AR22" i="17"/>
  <c r="J23" i="17"/>
  <c r="AE23" i="17"/>
  <c r="AB23" i="17"/>
  <c r="AL23" i="17"/>
  <c r="AM23" i="17"/>
  <c r="G23" i="17" s="1"/>
  <c r="AN23" i="17" s="1"/>
  <c r="AP23" i="17"/>
  <c r="AQ23" i="17"/>
  <c r="AR23" i="17"/>
  <c r="J24" i="17"/>
  <c r="AE24" i="17"/>
  <c r="S24" i="17"/>
  <c r="AB24" i="17"/>
  <c r="AL24" i="17"/>
  <c r="AM24" i="17"/>
  <c r="G24" i="17" s="1"/>
  <c r="AN24" i="17" s="1"/>
  <c r="AP24" i="17"/>
  <c r="AQ24" i="17"/>
  <c r="AR24" i="17"/>
  <c r="J25" i="17"/>
  <c r="AE25" i="17"/>
  <c r="AB25" i="17"/>
  <c r="AL25" i="17"/>
  <c r="AM25" i="17"/>
  <c r="G25" i="17" s="1"/>
  <c r="AN25" i="17" s="1"/>
  <c r="AP25" i="17"/>
  <c r="AQ25" i="17"/>
  <c r="AR25" i="17"/>
  <c r="J26" i="17"/>
  <c r="AE26" i="17"/>
  <c r="S26" i="17"/>
  <c r="AB26" i="17"/>
  <c r="AL26" i="17"/>
  <c r="AM26" i="17"/>
  <c r="G26" i="17" s="1"/>
  <c r="AN26" i="17" s="1"/>
  <c r="AP26" i="17"/>
  <c r="AQ26" i="17"/>
  <c r="AR26" i="17"/>
  <c r="J27" i="17"/>
  <c r="AE27" i="17"/>
  <c r="AB27" i="17"/>
  <c r="AL27" i="17"/>
  <c r="AM27" i="17"/>
  <c r="G27" i="17" s="1"/>
  <c r="AN27" i="17" s="1"/>
  <c r="AP27" i="17"/>
  <c r="AQ27" i="17"/>
  <c r="AR27" i="17"/>
  <c r="J28" i="17"/>
  <c r="AE28" i="17"/>
  <c r="AB28" i="17"/>
  <c r="AL28" i="17"/>
  <c r="AM28" i="17"/>
  <c r="G28" i="17" s="1"/>
  <c r="AN28" i="17" s="1"/>
  <c r="AP28" i="17"/>
  <c r="AQ28" i="17"/>
  <c r="AR28" i="17"/>
  <c r="J29" i="17"/>
  <c r="AE29" i="17"/>
  <c r="S29" i="17"/>
  <c r="AB29" i="17"/>
  <c r="AL29" i="17"/>
  <c r="AM29" i="17"/>
  <c r="G29" i="17" s="1"/>
  <c r="AN29" i="17" s="1"/>
  <c r="AP29" i="17"/>
  <c r="AQ29" i="17"/>
  <c r="AR29" i="17"/>
  <c r="J30" i="17"/>
  <c r="AE30" i="17"/>
  <c r="AB30" i="17"/>
  <c r="AL30" i="17"/>
  <c r="AM30" i="17"/>
  <c r="G30" i="17" s="1"/>
  <c r="AN30" i="17" s="1"/>
  <c r="AP30" i="17"/>
  <c r="AQ30" i="17"/>
  <c r="AR30" i="17"/>
  <c r="J31" i="17"/>
  <c r="AE31" i="17"/>
  <c r="AB31" i="17"/>
  <c r="AL31" i="17"/>
  <c r="AM31" i="17"/>
  <c r="G31" i="17" s="1"/>
  <c r="AN31" i="17" s="1"/>
  <c r="AP31" i="17"/>
  <c r="AQ31" i="17"/>
  <c r="AR31" i="17"/>
  <c r="J32" i="17"/>
  <c r="AE32" i="17"/>
  <c r="S32" i="17"/>
  <c r="AB32" i="17"/>
  <c r="AL32" i="17"/>
  <c r="AM32" i="17"/>
  <c r="G32" i="17" s="1"/>
  <c r="AN32" i="17" s="1"/>
  <c r="AP32" i="17"/>
  <c r="AQ32" i="17"/>
  <c r="AR32" i="17"/>
  <c r="J33" i="17"/>
  <c r="AE33" i="17"/>
  <c r="AB33" i="17"/>
  <c r="AL33" i="17"/>
  <c r="AM33" i="17"/>
  <c r="G33" i="17" s="1"/>
  <c r="AN33" i="17" s="1"/>
  <c r="AP33" i="17"/>
  <c r="AQ33" i="17"/>
  <c r="AR33" i="17"/>
  <c r="J34" i="17"/>
  <c r="AE34" i="17"/>
  <c r="S34" i="17"/>
  <c r="AB34" i="17"/>
  <c r="AL34" i="17"/>
  <c r="AM34" i="17"/>
  <c r="G34" i="17" s="1"/>
  <c r="AN34" i="17" s="1"/>
  <c r="AP34" i="17"/>
  <c r="AQ34" i="17"/>
  <c r="AR34" i="17"/>
  <c r="J35" i="17"/>
  <c r="AE35" i="17"/>
  <c r="AB35" i="17"/>
  <c r="AL35" i="17"/>
  <c r="AM35" i="17"/>
  <c r="G35" i="17" s="1"/>
  <c r="AN35" i="17" s="1"/>
  <c r="AP35" i="17"/>
  <c r="AQ35" i="17"/>
  <c r="AR35" i="17"/>
  <c r="J36" i="17"/>
  <c r="AE36" i="17"/>
  <c r="AB36" i="17"/>
  <c r="AL36" i="17"/>
  <c r="AM36" i="17"/>
  <c r="G36" i="17" s="1"/>
  <c r="AN36" i="17" s="1"/>
  <c r="AP36" i="17"/>
  <c r="AQ36" i="17"/>
  <c r="AR36" i="17"/>
  <c r="J37" i="17"/>
  <c r="AE37" i="17"/>
  <c r="AB37" i="17"/>
  <c r="AL37" i="17"/>
  <c r="AM37" i="17"/>
  <c r="G37" i="17" s="1"/>
  <c r="AN37" i="17" s="1"/>
  <c r="AP37" i="17"/>
  <c r="AQ37" i="17"/>
  <c r="AR37" i="17"/>
  <c r="J38" i="17"/>
  <c r="AE38" i="17"/>
  <c r="S38" i="17"/>
  <c r="AB38" i="17"/>
  <c r="AL38" i="17"/>
  <c r="AM38" i="17"/>
  <c r="G38" i="17" s="1"/>
  <c r="AN38" i="17" s="1"/>
  <c r="AP38" i="17"/>
  <c r="AQ38" i="17"/>
  <c r="AR38" i="17"/>
  <c r="J39" i="17"/>
  <c r="AE39" i="17"/>
  <c r="AB39" i="17"/>
  <c r="AL39" i="17"/>
  <c r="AM39" i="17"/>
  <c r="G39" i="17" s="1"/>
  <c r="AN39" i="17" s="1"/>
  <c r="AP39" i="17"/>
  <c r="AQ39" i="17"/>
  <c r="AR39" i="17"/>
  <c r="J40" i="17"/>
  <c r="AE40" i="17"/>
  <c r="AB40" i="17"/>
  <c r="AL40" i="17"/>
  <c r="AM40" i="17"/>
  <c r="G40" i="17" s="1"/>
  <c r="AN40" i="17" s="1"/>
  <c r="AP40" i="17"/>
  <c r="AQ40" i="17"/>
  <c r="AR40" i="17"/>
  <c r="J41" i="17"/>
  <c r="AE41" i="17"/>
  <c r="AB41" i="17"/>
  <c r="AL41" i="17"/>
  <c r="AM41" i="17"/>
  <c r="G41" i="17" s="1"/>
  <c r="AN41" i="17" s="1"/>
  <c r="AP41" i="17"/>
  <c r="AQ41" i="17"/>
  <c r="AR41" i="17"/>
  <c r="J42" i="17"/>
  <c r="AE42" i="17"/>
  <c r="S42" i="17"/>
  <c r="AB42" i="17"/>
  <c r="AL42" i="17"/>
  <c r="AM42" i="17"/>
  <c r="G42" i="17" s="1"/>
  <c r="AN42" i="17" s="1"/>
  <c r="AP42" i="17"/>
  <c r="AQ42" i="17"/>
  <c r="AR42" i="17"/>
  <c r="J43" i="17"/>
  <c r="AE43" i="17"/>
  <c r="AB43" i="17"/>
  <c r="AL43" i="17"/>
  <c r="AM43" i="17"/>
  <c r="G43" i="17" s="1"/>
  <c r="AN43" i="17" s="1"/>
  <c r="AP43" i="17"/>
  <c r="AQ43" i="17"/>
  <c r="AR43" i="17"/>
  <c r="J44" i="17"/>
  <c r="AE44" i="17"/>
  <c r="AB44" i="17"/>
  <c r="AL44" i="17"/>
  <c r="AM44" i="17"/>
  <c r="G44" i="17" s="1"/>
  <c r="AN44" i="17" s="1"/>
  <c r="AP44" i="17"/>
  <c r="AQ44" i="17"/>
  <c r="AR44" i="17"/>
  <c r="J45" i="17"/>
  <c r="S45" i="17"/>
  <c r="AB45" i="17"/>
  <c r="AL45" i="17"/>
  <c r="AM45" i="17"/>
  <c r="G45" i="17" s="1"/>
  <c r="AN45" i="17" s="1"/>
  <c r="AP45" i="17"/>
  <c r="AQ45" i="17"/>
  <c r="AR45" i="17"/>
  <c r="J46" i="17"/>
  <c r="S46" i="17"/>
  <c r="AB46" i="17"/>
  <c r="AL46" i="17"/>
  <c r="AM46" i="17"/>
  <c r="G46" i="17" s="1"/>
  <c r="AN46" i="17" s="1"/>
  <c r="AP46" i="17"/>
  <c r="AQ46" i="17"/>
  <c r="AR46" i="17"/>
  <c r="J47" i="17"/>
  <c r="S47" i="17"/>
  <c r="AB47" i="17"/>
  <c r="AL47" i="17"/>
  <c r="AM47" i="17"/>
  <c r="G47" i="17" s="1"/>
  <c r="AN47" i="17" s="1"/>
  <c r="AP47" i="17"/>
  <c r="AQ47" i="17"/>
  <c r="AR47" i="17"/>
  <c r="J48" i="17"/>
  <c r="S48" i="17"/>
  <c r="AB48" i="17"/>
  <c r="AL48" i="17"/>
  <c r="AM48" i="17"/>
  <c r="G48" i="17" s="1"/>
  <c r="AN48" i="17" s="1"/>
  <c r="AP48" i="17"/>
  <c r="AQ48" i="17"/>
  <c r="AR48" i="17"/>
  <c r="J49" i="17"/>
  <c r="S49" i="17"/>
  <c r="AB49" i="17"/>
  <c r="AL49" i="17"/>
  <c r="AM49" i="17"/>
  <c r="G49" i="17" s="1"/>
  <c r="AN49" i="17" s="1"/>
  <c r="AP49" i="17"/>
  <c r="AQ49" i="17"/>
  <c r="AR49" i="17"/>
  <c r="J50" i="17"/>
  <c r="S50" i="17"/>
  <c r="AB50" i="17"/>
  <c r="AL50" i="17"/>
  <c r="AM50" i="17"/>
  <c r="G50" i="17" s="1"/>
  <c r="AN50" i="17" s="1"/>
  <c r="AP50" i="17"/>
  <c r="AQ50" i="17"/>
  <c r="AR50" i="17"/>
  <c r="J51" i="17"/>
  <c r="S51" i="17"/>
  <c r="AB51" i="17"/>
  <c r="AE51" i="17"/>
  <c r="AL51" i="17"/>
  <c r="AM51" i="17"/>
  <c r="G51" i="17" s="1"/>
  <c r="AN51" i="17" s="1"/>
  <c r="AP51" i="17"/>
  <c r="AQ51" i="17"/>
  <c r="AR51" i="17"/>
  <c r="J52" i="17"/>
  <c r="S52" i="17"/>
  <c r="AB52" i="17"/>
  <c r="AL52" i="17"/>
  <c r="AM52" i="17"/>
  <c r="G52" i="17" s="1"/>
  <c r="AN52" i="17" s="1"/>
  <c r="AP52" i="17"/>
  <c r="AQ52" i="17"/>
  <c r="AR52" i="17"/>
  <c r="J53" i="17"/>
  <c r="S53" i="17"/>
  <c r="AB53" i="17"/>
  <c r="AL53" i="17"/>
  <c r="AM53" i="17"/>
  <c r="G53" i="17" s="1"/>
  <c r="AN53" i="17" s="1"/>
  <c r="AP53" i="17"/>
  <c r="AQ53" i="17"/>
  <c r="AR53" i="17"/>
  <c r="J54" i="17"/>
  <c r="AE54" i="17"/>
  <c r="S54" i="17"/>
  <c r="AB54" i="17"/>
  <c r="AL54" i="17"/>
  <c r="AM54" i="17"/>
  <c r="G54" i="17" s="1"/>
  <c r="AN54" i="17" s="1"/>
  <c r="AP54" i="17"/>
  <c r="AQ54" i="17"/>
  <c r="AR54" i="17"/>
  <c r="J55" i="17"/>
  <c r="AE55" i="17"/>
  <c r="S55" i="17"/>
  <c r="AB55" i="17"/>
  <c r="AL55" i="17"/>
  <c r="AM55" i="17"/>
  <c r="G55" i="17" s="1"/>
  <c r="AN55" i="17" s="1"/>
  <c r="AP55" i="17"/>
  <c r="AQ55" i="17"/>
  <c r="AR55" i="17"/>
  <c r="G56" i="17"/>
  <c r="AN56" i="17" s="1"/>
  <c r="J56" i="17"/>
  <c r="S56" i="17"/>
  <c r="AB56" i="17"/>
  <c r="AE56" i="17"/>
  <c r="AL56" i="17"/>
  <c r="AM56" i="17"/>
  <c r="AP56" i="17"/>
  <c r="AQ56" i="17"/>
  <c r="AR56" i="17"/>
  <c r="J57" i="17"/>
  <c r="S57" i="17"/>
  <c r="AB57" i="17"/>
  <c r="AL57" i="17"/>
  <c r="AM57" i="17"/>
  <c r="G57" i="17" s="1"/>
  <c r="AN57" i="17" s="1"/>
  <c r="AP57" i="17"/>
  <c r="AQ57" i="17"/>
  <c r="AR57" i="17"/>
  <c r="J58" i="17"/>
  <c r="AE58" i="17"/>
  <c r="S58" i="17"/>
  <c r="AB58" i="17"/>
  <c r="AL58" i="17"/>
  <c r="AM58" i="17"/>
  <c r="G58" i="17" s="1"/>
  <c r="AN58" i="17" s="1"/>
  <c r="AP58" i="17"/>
  <c r="AQ58" i="17"/>
  <c r="AR58" i="17"/>
  <c r="J59" i="17"/>
  <c r="S59" i="17"/>
  <c r="AB59" i="17"/>
  <c r="AE59" i="17"/>
  <c r="AL59" i="17"/>
  <c r="AM59" i="17"/>
  <c r="G59" i="17" s="1"/>
  <c r="AN59" i="17" s="1"/>
  <c r="AP59" i="17"/>
  <c r="AQ59" i="17"/>
  <c r="AR59" i="17"/>
  <c r="J60" i="17"/>
  <c r="S60" i="17"/>
  <c r="AB60" i="17"/>
  <c r="AL60" i="17"/>
  <c r="AM60" i="17"/>
  <c r="G60" i="17" s="1"/>
  <c r="AN60" i="17" s="1"/>
  <c r="AP60" i="17"/>
  <c r="AQ60" i="17"/>
  <c r="AR60" i="17"/>
  <c r="J61" i="17"/>
  <c r="S61" i="17"/>
  <c r="AB61" i="17"/>
  <c r="AL61" i="17"/>
  <c r="AM61" i="17"/>
  <c r="G61" i="17" s="1"/>
  <c r="AN61" i="17" s="1"/>
  <c r="AP61" i="17"/>
  <c r="AQ61" i="17"/>
  <c r="AR61" i="17"/>
  <c r="J62" i="17"/>
  <c r="AE62" i="17"/>
  <c r="AB62" i="17"/>
  <c r="AL62" i="17"/>
  <c r="AM62" i="17"/>
  <c r="G62" i="17" s="1"/>
  <c r="AN62" i="17" s="1"/>
  <c r="AP62" i="17"/>
  <c r="AQ62" i="17"/>
  <c r="AR62" i="17"/>
  <c r="G63" i="17"/>
  <c r="AN63" i="17" s="1"/>
  <c r="J63" i="17"/>
  <c r="S63" i="17"/>
  <c r="AB63" i="17"/>
  <c r="AE63" i="17"/>
  <c r="AL63" i="17"/>
  <c r="AM63" i="17"/>
  <c r="AP63" i="17"/>
  <c r="AQ63" i="17"/>
  <c r="AR63" i="17"/>
  <c r="G64" i="17"/>
  <c r="AN64" i="17" s="1"/>
  <c r="J64" i="17"/>
  <c r="S64" i="17"/>
  <c r="AB64" i="17"/>
  <c r="AE64" i="17"/>
  <c r="AL64" i="17"/>
  <c r="AM64" i="17"/>
  <c r="AP64" i="17"/>
  <c r="AQ64" i="17"/>
  <c r="AR64" i="17"/>
  <c r="J65" i="17"/>
  <c r="S65" i="17"/>
  <c r="AB65" i="17"/>
  <c r="AL65" i="17"/>
  <c r="AM65" i="17"/>
  <c r="G65" i="17" s="1"/>
  <c r="AN65" i="17" s="1"/>
  <c r="AP65" i="17"/>
  <c r="AQ65" i="17"/>
  <c r="AR65" i="17"/>
  <c r="J66" i="17"/>
  <c r="AE66" i="17"/>
  <c r="S66" i="17"/>
  <c r="AB66" i="17"/>
  <c r="AL66" i="17"/>
  <c r="AM66" i="17"/>
  <c r="G66" i="17" s="1"/>
  <c r="AN66" i="17" s="1"/>
  <c r="AP66" i="17"/>
  <c r="AQ66" i="17"/>
  <c r="AR66" i="17"/>
  <c r="J67" i="17"/>
  <c r="S67" i="17"/>
  <c r="AB67" i="17"/>
  <c r="AL67" i="17"/>
  <c r="AM67" i="17"/>
  <c r="G67" i="17" s="1"/>
  <c r="AN67" i="17" s="1"/>
  <c r="AP67" i="17"/>
  <c r="AQ67" i="17"/>
  <c r="AR67" i="17"/>
  <c r="J68" i="17"/>
  <c r="S68" i="17"/>
  <c r="AB68" i="17"/>
  <c r="AL68" i="17"/>
  <c r="AM68" i="17"/>
  <c r="G68" i="17" s="1"/>
  <c r="AN68" i="17" s="1"/>
  <c r="AP68" i="17"/>
  <c r="AQ68" i="17"/>
  <c r="AR68" i="17"/>
  <c r="J69" i="17"/>
  <c r="S69" i="17"/>
  <c r="AB69" i="17"/>
  <c r="AL69" i="17"/>
  <c r="AM69" i="17"/>
  <c r="G69" i="17" s="1"/>
  <c r="AN69" i="17" s="1"/>
  <c r="AP69" i="17"/>
  <c r="AQ69" i="17"/>
  <c r="AR69" i="17"/>
  <c r="J70" i="17"/>
  <c r="AE70" i="17"/>
  <c r="S70" i="17"/>
  <c r="AB70" i="17"/>
  <c r="AL70" i="17"/>
  <c r="AM70" i="17"/>
  <c r="G70" i="17" s="1"/>
  <c r="AN70" i="17" s="1"/>
  <c r="AP70" i="17"/>
  <c r="AQ70" i="17"/>
  <c r="AR70" i="17"/>
  <c r="J71" i="17"/>
  <c r="AE71" i="17"/>
  <c r="S71" i="17"/>
  <c r="AB71" i="17"/>
  <c r="AL71" i="17"/>
  <c r="AM71" i="17"/>
  <c r="G71" i="17" s="1"/>
  <c r="AN71" i="17" s="1"/>
  <c r="AP71" i="17"/>
  <c r="AQ71" i="17"/>
  <c r="AR71" i="17"/>
  <c r="G72" i="17"/>
  <c r="AN72" i="17" s="1"/>
  <c r="J72" i="17"/>
  <c r="S72" i="17"/>
  <c r="AB72" i="17"/>
  <c r="AE72" i="17"/>
  <c r="AL72" i="17"/>
  <c r="AM72" i="17"/>
  <c r="AP72" i="17"/>
  <c r="AQ72" i="17"/>
  <c r="AR72" i="17"/>
  <c r="J73" i="17"/>
  <c r="S73" i="17"/>
  <c r="AB73" i="17"/>
  <c r="AL73" i="17"/>
  <c r="AM73" i="17"/>
  <c r="G73" i="17" s="1"/>
  <c r="AN73" i="17" s="1"/>
  <c r="AP73" i="17"/>
  <c r="AQ73" i="17"/>
  <c r="AR73" i="17"/>
  <c r="J74" i="17"/>
  <c r="AE74" i="17"/>
  <c r="S74" i="17"/>
  <c r="AB74" i="17"/>
  <c r="AL74" i="17"/>
  <c r="AM74" i="17"/>
  <c r="G74" i="17" s="1"/>
  <c r="AN74" i="17" s="1"/>
  <c r="AP74" i="17"/>
  <c r="AQ74" i="17"/>
  <c r="AR74" i="17"/>
  <c r="J75" i="17"/>
  <c r="S75" i="17"/>
  <c r="AB75" i="17"/>
  <c r="AE75" i="17"/>
  <c r="AL75" i="17"/>
  <c r="AM75" i="17"/>
  <c r="G75" i="17" s="1"/>
  <c r="AN75" i="17" s="1"/>
  <c r="AP75" i="17"/>
  <c r="AQ75" i="17"/>
  <c r="AR75" i="17"/>
  <c r="J76" i="17"/>
  <c r="S76" i="17"/>
  <c r="AB76" i="17"/>
  <c r="AL76" i="17"/>
  <c r="AM76" i="17"/>
  <c r="G76" i="17" s="1"/>
  <c r="AN76" i="17" s="1"/>
  <c r="AP76" i="17"/>
  <c r="AQ76" i="17"/>
  <c r="AR76" i="17"/>
  <c r="J77" i="17"/>
  <c r="S77" i="17"/>
  <c r="AB77" i="17"/>
  <c r="AL77" i="17"/>
  <c r="AM77" i="17"/>
  <c r="G77" i="17" s="1"/>
  <c r="AN77" i="17" s="1"/>
  <c r="AP77" i="17"/>
  <c r="AQ77" i="17"/>
  <c r="AR77" i="17"/>
  <c r="J78" i="17"/>
  <c r="AE78" i="17"/>
  <c r="AB78" i="17"/>
  <c r="AL78" i="17"/>
  <c r="AM78" i="17"/>
  <c r="G78" i="17" s="1"/>
  <c r="AN78" i="17" s="1"/>
  <c r="AP78" i="17"/>
  <c r="AQ78" i="17"/>
  <c r="AR78" i="17"/>
  <c r="G79" i="17"/>
  <c r="AN79" i="17" s="1"/>
  <c r="J79" i="17"/>
  <c r="S79" i="17"/>
  <c r="AB79" i="17"/>
  <c r="AE79" i="17"/>
  <c r="AL79" i="17"/>
  <c r="AM79" i="17"/>
  <c r="AP79" i="17"/>
  <c r="AQ79" i="17"/>
  <c r="AR79" i="17"/>
  <c r="G80" i="17"/>
  <c r="AN80" i="17" s="1"/>
  <c r="J80" i="17"/>
  <c r="S80" i="17"/>
  <c r="AB80" i="17"/>
  <c r="AE80" i="17"/>
  <c r="AL80" i="17"/>
  <c r="AM80" i="17"/>
  <c r="AP80" i="17"/>
  <c r="AQ80" i="17"/>
  <c r="AR80" i="17"/>
  <c r="J81" i="17"/>
  <c r="S81" i="17"/>
  <c r="AB81" i="17"/>
  <c r="AL81" i="17"/>
  <c r="AM81" i="17"/>
  <c r="G81" i="17" s="1"/>
  <c r="AN81" i="17" s="1"/>
  <c r="AP81" i="17"/>
  <c r="AQ81" i="17"/>
  <c r="AR81" i="17"/>
  <c r="J82" i="17"/>
  <c r="AE82" i="17"/>
  <c r="S82" i="17"/>
  <c r="AB82" i="17"/>
  <c r="AL82" i="17"/>
  <c r="AM82" i="17"/>
  <c r="G82" i="17" s="1"/>
  <c r="AN82" i="17" s="1"/>
  <c r="AP82" i="17"/>
  <c r="AQ82" i="17"/>
  <c r="AR82" i="17"/>
  <c r="J83" i="17"/>
  <c r="S83" i="17"/>
  <c r="AB83" i="17"/>
  <c r="AL83" i="17"/>
  <c r="AM83" i="17"/>
  <c r="G83" i="17" s="1"/>
  <c r="AN83" i="17" s="1"/>
  <c r="AP83" i="17"/>
  <c r="AQ83" i="17"/>
  <c r="AR83" i="17"/>
  <c r="J84" i="17"/>
  <c r="S84" i="17"/>
  <c r="AB84" i="17"/>
  <c r="AL84" i="17"/>
  <c r="AM84" i="17"/>
  <c r="G84" i="17" s="1"/>
  <c r="AN84" i="17" s="1"/>
  <c r="AP84" i="17"/>
  <c r="AQ84" i="17"/>
  <c r="AR84" i="17"/>
  <c r="J85" i="17"/>
  <c r="S85" i="17"/>
  <c r="AB85" i="17"/>
  <c r="AL85" i="17"/>
  <c r="AM85" i="17"/>
  <c r="G85" i="17" s="1"/>
  <c r="AN85" i="17" s="1"/>
  <c r="AP85" i="17"/>
  <c r="AQ85" i="17"/>
  <c r="AR85" i="17"/>
  <c r="J86" i="17"/>
  <c r="AE86" i="17"/>
  <c r="S86" i="17"/>
  <c r="AB86" i="17"/>
  <c r="AL86" i="17"/>
  <c r="AM86" i="17"/>
  <c r="G86" i="17" s="1"/>
  <c r="AN86" i="17" s="1"/>
  <c r="AP86" i="17"/>
  <c r="AQ86" i="17"/>
  <c r="AR86" i="17"/>
  <c r="J87" i="17"/>
  <c r="AE87" i="17"/>
  <c r="S87" i="17"/>
  <c r="AB87" i="17"/>
  <c r="AL87" i="17"/>
  <c r="AM87" i="17"/>
  <c r="G87" i="17" s="1"/>
  <c r="AN87" i="17" s="1"/>
  <c r="AP87" i="17"/>
  <c r="AQ87" i="17"/>
  <c r="AR87" i="17"/>
  <c r="G88" i="17"/>
  <c r="AN88" i="17" s="1"/>
  <c r="J88" i="17"/>
  <c r="S88" i="17"/>
  <c r="AB88" i="17"/>
  <c r="AE88" i="17"/>
  <c r="AL88" i="17"/>
  <c r="AM88" i="17"/>
  <c r="AP88" i="17"/>
  <c r="AQ88" i="17"/>
  <c r="AR88" i="17"/>
  <c r="J89" i="17"/>
  <c r="S89" i="17"/>
  <c r="AB89" i="17"/>
  <c r="AL89" i="17"/>
  <c r="AM89" i="17"/>
  <c r="G89" i="17" s="1"/>
  <c r="AN89" i="17" s="1"/>
  <c r="AP89" i="17"/>
  <c r="AQ89" i="17"/>
  <c r="AR89" i="17"/>
  <c r="J90" i="17"/>
  <c r="AE90" i="17"/>
  <c r="S90" i="17"/>
  <c r="AB90" i="17"/>
  <c r="AL90" i="17"/>
  <c r="AM90" i="17"/>
  <c r="G90" i="17" s="1"/>
  <c r="AN90" i="17" s="1"/>
  <c r="AP90" i="17"/>
  <c r="AQ90" i="17"/>
  <c r="AR90" i="17"/>
  <c r="G91" i="17"/>
  <c r="AN91" i="17" s="1"/>
  <c r="J91" i="17"/>
  <c r="S91" i="17"/>
  <c r="AB91" i="17"/>
  <c r="AE91" i="17"/>
  <c r="AL91" i="17"/>
  <c r="AM91" i="17"/>
  <c r="AP91" i="17"/>
  <c r="AQ91" i="17"/>
  <c r="AR91" i="17"/>
  <c r="AE11" i="17" l="1"/>
  <c r="S41" i="17"/>
  <c r="S28" i="17"/>
  <c r="AE84" i="17"/>
  <c r="AE68" i="17"/>
  <c r="S37" i="17"/>
  <c r="S25" i="17"/>
  <c r="AE67" i="17"/>
  <c r="AE47" i="17"/>
  <c r="S33" i="17"/>
  <c r="S22" i="17"/>
  <c r="AE83" i="17"/>
  <c r="S78" i="17"/>
  <c r="AE76" i="17"/>
  <c r="S62" i="17"/>
  <c r="AE60" i="17"/>
  <c r="S30" i="17"/>
  <c r="S18" i="17"/>
  <c r="AE69" i="17"/>
  <c r="AE57" i="17"/>
  <c r="AE49" i="17"/>
  <c r="AE16" i="17"/>
  <c r="AE14" i="17"/>
  <c r="AE12" i="17"/>
  <c r="AE81" i="17"/>
  <c r="AE77" i="17"/>
  <c r="AE73" i="17"/>
  <c r="AE61" i="17"/>
  <c r="AE45" i="17"/>
  <c r="S40" i="17"/>
  <c r="S36" i="17"/>
  <c r="S20" i="17"/>
  <c r="AE89" i="17"/>
  <c r="AE85" i="17"/>
  <c r="AE65" i="17"/>
  <c r="AE53" i="17"/>
  <c r="S39" i="17"/>
  <c r="S35" i="17"/>
  <c r="S31" i="17"/>
  <c r="S27" i="17"/>
  <c r="S23" i="17"/>
  <c r="S19" i="17"/>
  <c r="AE52" i="17"/>
  <c r="AE50" i="17"/>
  <c r="AE48" i="17"/>
  <c r="AE46" i="17"/>
  <c r="S44" i="17"/>
  <c r="S43" i="17"/>
  <c r="Q6" i="19"/>
  <c r="I6" i="19"/>
  <c r="I7" i="19"/>
  <c r="I8" i="19"/>
  <c r="I9" i="19"/>
  <c r="F6" i="2"/>
  <c r="F7" i="2"/>
  <c r="F8" i="2"/>
  <c r="F9" i="2"/>
  <c r="F10" i="2"/>
  <c r="F11" i="2"/>
  <c r="F12" i="2"/>
  <c r="F13" i="2"/>
  <c r="F14" i="2"/>
  <c r="F15" i="2"/>
  <c r="F16" i="2"/>
  <c r="F17" i="2"/>
  <c r="F18" i="2"/>
  <c r="F19" i="2"/>
  <c r="F20" i="2"/>
  <c r="F21" i="2"/>
  <c r="F22" i="2"/>
  <c r="F23" i="2"/>
  <c r="F5" i="2"/>
  <c r="E6" i="2"/>
  <c r="E7" i="2"/>
  <c r="E8" i="2"/>
  <c r="E9" i="2"/>
  <c r="E10" i="2"/>
  <c r="E11" i="2"/>
  <c r="E12" i="2"/>
  <c r="E13" i="2"/>
  <c r="E14" i="2"/>
  <c r="E15" i="2"/>
  <c r="E16" i="2"/>
  <c r="E17" i="2"/>
  <c r="E18" i="2"/>
  <c r="E19" i="2"/>
  <c r="E20" i="2"/>
  <c r="E21" i="2"/>
  <c r="E22" i="2"/>
  <c r="E23" i="2"/>
  <c r="E5" i="2"/>
  <c r="D9" i="2"/>
  <c r="D10" i="2"/>
  <c r="D11" i="2"/>
  <c r="D12" i="2"/>
  <c r="D13" i="2"/>
  <c r="D14" i="2"/>
  <c r="D15" i="2"/>
  <c r="D16" i="2"/>
  <c r="D17" i="2"/>
  <c r="D18" i="2"/>
  <c r="D19" i="2"/>
  <c r="D20" i="2"/>
  <c r="D21" i="2"/>
  <c r="D22" i="2"/>
  <c r="D23" i="2"/>
  <c r="D8" i="2"/>
  <c r="D7" i="2"/>
  <c r="D6" i="2"/>
  <c r="D5" i="2"/>
  <c r="AA6" i="19"/>
  <c r="AA7" i="19"/>
  <c r="E7" i="19" s="1"/>
  <c r="AA8" i="19"/>
  <c r="E8" i="19" s="1"/>
  <c r="AA9" i="19"/>
  <c r="E9" i="19" s="1"/>
  <c r="AA10" i="19"/>
  <c r="AA5" i="19"/>
  <c r="AD51" i="3"/>
  <c r="M87" i="3" l="1"/>
  <c r="I19" i="3"/>
  <c r="AE51" i="3" l="1"/>
  <c r="N55" i="3" s="1"/>
  <c r="T87" i="3"/>
  <c r="AF51" i="3" s="1"/>
  <c r="Q7" i="19"/>
  <c r="AH7" i="19" s="1"/>
  <c r="Q8" i="19"/>
  <c r="AH8" i="19" s="1"/>
  <c r="Q9" i="19"/>
  <c r="AH9" i="19" s="1"/>
  <c r="AI11" i="14"/>
  <c r="O11" i="14" s="1"/>
  <c r="AI12" i="14"/>
  <c r="O12" i="14" s="1"/>
  <c r="AI13" i="14"/>
  <c r="O13" i="14" s="1"/>
  <c r="AI14" i="14"/>
  <c r="O14" i="14" s="1"/>
  <c r="AI15" i="14"/>
  <c r="O15" i="14" s="1"/>
  <c r="AI16" i="14"/>
  <c r="O16" i="14" s="1"/>
  <c r="AI17" i="14"/>
  <c r="O17" i="14" s="1"/>
  <c r="AI18" i="14"/>
  <c r="O18" i="14" s="1"/>
  <c r="AI19" i="14"/>
  <c r="O19" i="14" s="1"/>
  <c r="AI20" i="14"/>
  <c r="O20" i="14" s="1"/>
  <c r="AI21" i="14"/>
  <c r="O21" i="14" s="1"/>
  <c r="AI22" i="14"/>
  <c r="O22" i="14" s="1"/>
  <c r="AI23" i="14"/>
  <c r="AI24" i="14"/>
  <c r="AI25" i="14"/>
  <c r="AI26" i="14"/>
  <c r="AI27" i="14"/>
  <c r="AI28" i="14"/>
  <c r="AI29" i="14"/>
  <c r="AI30" i="14"/>
  <c r="AI31" i="14"/>
  <c r="AH11" i="14"/>
  <c r="AH12" i="14"/>
  <c r="AH13" i="14"/>
  <c r="AH14" i="14"/>
  <c r="AH15" i="14"/>
  <c r="AH16" i="14"/>
  <c r="AH17" i="14"/>
  <c r="AH18" i="14"/>
  <c r="AH19" i="14"/>
  <c r="AH20" i="14"/>
  <c r="AH21" i="14"/>
  <c r="AH22" i="14"/>
  <c r="AH23" i="14"/>
  <c r="AH24" i="14"/>
  <c r="AH25" i="14"/>
  <c r="AH26" i="14"/>
  <c r="AH27" i="14"/>
  <c r="AG11" i="14"/>
  <c r="AG12" i="14"/>
  <c r="AG13" i="14"/>
  <c r="AG14" i="14"/>
  <c r="AG15" i="14"/>
  <c r="AG16" i="14"/>
  <c r="AG17" i="14"/>
  <c r="AG18" i="14"/>
  <c r="AG19" i="14"/>
  <c r="AG20" i="14"/>
  <c r="AG21" i="14"/>
  <c r="AG22" i="14"/>
  <c r="AG23" i="14"/>
  <c r="AG24" i="14"/>
  <c r="AG25" i="14"/>
  <c r="AG26" i="14"/>
  <c r="AG27" i="14"/>
  <c r="AG28" i="14"/>
  <c r="AG29" i="14"/>
  <c r="AF11" i="14"/>
  <c r="AF12" i="14"/>
  <c r="AF13" i="14"/>
  <c r="AF14" i="14"/>
  <c r="AF15" i="14"/>
  <c r="AF16" i="14"/>
  <c r="AF17" i="14"/>
  <c r="AF18" i="14"/>
  <c r="AF19" i="14"/>
  <c r="AF20" i="14"/>
  <c r="AF21" i="14"/>
  <c r="AF22" i="14"/>
  <c r="AF23" i="14"/>
  <c r="AF24" i="14"/>
  <c r="AF25" i="14"/>
  <c r="AF26" i="14"/>
  <c r="AF27" i="14"/>
  <c r="AF28" i="14"/>
  <c r="AF29" i="14"/>
  <c r="AF30" i="14"/>
  <c r="AE11" i="14"/>
  <c r="AE12" i="14"/>
  <c r="AE13" i="14"/>
  <c r="AE14" i="14"/>
  <c r="AE15" i="14"/>
  <c r="AE16" i="14"/>
  <c r="AE17" i="14"/>
  <c r="AE18" i="14"/>
  <c r="AE19" i="14"/>
  <c r="AE20" i="14"/>
  <c r="AE21" i="14"/>
  <c r="AE22" i="14"/>
  <c r="AE23" i="14"/>
  <c r="AE24" i="14"/>
  <c r="AE25" i="14"/>
  <c r="AD11" i="14"/>
  <c r="AD12" i="14"/>
  <c r="AD13" i="14"/>
  <c r="AD14" i="14"/>
  <c r="AD15" i="14"/>
  <c r="AD16" i="14"/>
  <c r="AD17" i="14"/>
  <c r="AD18" i="14"/>
  <c r="AD19" i="14"/>
  <c r="AD20" i="14"/>
  <c r="AD21" i="14"/>
  <c r="AD22" i="14"/>
  <c r="AD23" i="14"/>
  <c r="AD24" i="14"/>
  <c r="AD25" i="14"/>
  <c r="AD26" i="14"/>
  <c r="AD27" i="14"/>
  <c r="AD28" i="14"/>
  <c r="AD29" i="14"/>
  <c r="AD30" i="14"/>
  <c r="AC11" i="14"/>
  <c r="AC12" i="14"/>
  <c r="AC13" i="14"/>
  <c r="AC14" i="14"/>
  <c r="AC15" i="14"/>
  <c r="AC16" i="14"/>
  <c r="AC17" i="14"/>
  <c r="AC18" i="14"/>
  <c r="AC19" i="14"/>
  <c r="AC20" i="14"/>
  <c r="AC21" i="14"/>
  <c r="AC22" i="14"/>
  <c r="AC23" i="14"/>
  <c r="AC24" i="14"/>
  <c r="AC25" i="14"/>
  <c r="AC26" i="14"/>
  <c r="AB11" i="14"/>
  <c r="AB12" i="14"/>
  <c r="AB13" i="14"/>
  <c r="AB14" i="14"/>
  <c r="AB15" i="14"/>
  <c r="AB16" i="14"/>
  <c r="AB17" i="14"/>
  <c r="AB18" i="14"/>
  <c r="AB19" i="14"/>
  <c r="AB20" i="14"/>
  <c r="AB21" i="14"/>
  <c r="AB22" i="14"/>
  <c r="AB23" i="14"/>
  <c r="AA11" i="14"/>
  <c r="AA12" i="14"/>
  <c r="AA13" i="14"/>
  <c r="AA14" i="14"/>
  <c r="AA15" i="14"/>
  <c r="AA16" i="14"/>
  <c r="AA17" i="14"/>
  <c r="AA18" i="14"/>
  <c r="AA19" i="14"/>
  <c r="AA20" i="14"/>
  <c r="AA21" i="14"/>
  <c r="AA22" i="14"/>
  <c r="AA23" i="14"/>
  <c r="I28" i="3"/>
  <c r="W111" i="3"/>
  <c r="E6" i="19" l="1"/>
  <c r="AB6" i="17"/>
  <c r="AB7" i="17"/>
  <c r="AB8" i="17"/>
  <c r="AB9" i="17"/>
  <c r="AB10" i="17"/>
  <c r="AB92" i="17"/>
  <c r="AB93" i="17"/>
  <c r="AB94" i="17"/>
  <c r="AB95" i="17"/>
  <c r="AB96" i="17"/>
  <c r="AB97" i="17"/>
  <c r="AB98" i="17"/>
  <c r="AB99" i="17"/>
  <c r="AB100" i="17"/>
  <c r="AB101" i="17"/>
  <c r="AB102" i="17"/>
  <c r="AB103" i="17"/>
  <c r="AB104" i="17"/>
  <c r="AB105" i="17"/>
  <c r="AJ5" i="18"/>
  <c r="AR6" i="17"/>
  <c r="AR7" i="17"/>
  <c r="AJ6" i="18"/>
  <c r="AJ7" i="18"/>
  <c r="AJ8" i="18"/>
  <c r="AJ9" i="18"/>
  <c r="AJ10" i="18"/>
  <c r="AJ11" i="18"/>
  <c r="AJ12" i="18"/>
  <c r="I5" i="19" l="1"/>
  <c r="Q5" i="19"/>
  <c r="V36" i="3" s="1"/>
  <c r="AH6" i="19"/>
  <c r="R19" i="3"/>
  <c r="AH108" i="3"/>
  <c r="AG109" i="3"/>
  <c r="AH109" i="3" l="1"/>
  <c r="J6" i="17"/>
  <c r="J7" i="17"/>
  <c r="J8" i="17"/>
  <c r="J9" i="17"/>
  <c r="J10" i="17"/>
  <c r="J92" i="17"/>
  <c r="J93" i="17"/>
  <c r="J94" i="17"/>
  <c r="J95" i="17"/>
  <c r="J96" i="17"/>
  <c r="J97" i="17"/>
  <c r="J98" i="17"/>
  <c r="J99" i="17"/>
  <c r="J100" i="17"/>
  <c r="J101" i="17"/>
  <c r="J102" i="17"/>
  <c r="J103" i="17"/>
  <c r="J104" i="17"/>
  <c r="J105" i="17"/>
  <c r="D42" i="3" l="1"/>
  <c r="F42" i="3" s="1"/>
  <c r="L8" i="14"/>
  <c r="L44" i="3" l="1"/>
  <c r="Q7" i="2"/>
  <c r="Q8" i="2"/>
  <c r="Q10" i="2"/>
  <c r="Q11" i="2"/>
  <c r="Q12" i="2"/>
  <c r="Q13" i="2"/>
  <c r="Q14" i="2"/>
  <c r="Q15" i="2"/>
  <c r="Q16" i="2"/>
  <c r="Q17" i="2"/>
  <c r="Q18" i="2"/>
  <c r="Q19" i="2"/>
  <c r="Q20" i="2"/>
  <c r="Q21" i="2"/>
  <c r="Q22" i="2"/>
  <c r="Q23" i="2"/>
  <c r="R28" i="3"/>
  <c r="AI109" i="3" l="1"/>
  <c r="AI108" i="3"/>
  <c r="W109" i="3"/>
  <c r="W108" i="3"/>
  <c r="AG108" i="3"/>
  <c r="E37" i="3" l="1"/>
  <c r="N37" i="3"/>
  <c r="V37" i="3"/>
  <c r="AS5" i="18"/>
  <c r="D46" i="3"/>
  <c r="AD46" i="3" s="1"/>
  <c r="AE46" i="3" s="1"/>
  <c r="D45" i="3"/>
  <c r="AD45" i="3" s="1"/>
  <c r="AE45" i="3" s="1"/>
  <c r="AD44" i="3" l="1"/>
  <c r="AE44" i="3" s="1"/>
  <c r="F44" i="3"/>
  <c r="AF44" i="3"/>
  <c r="AG44" i="3" s="1"/>
  <c r="AR92" i="17"/>
  <c r="AR93" i="17"/>
  <c r="AR94" i="17"/>
  <c r="AR95" i="17"/>
  <c r="AR96" i="17"/>
  <c r="AR97" i="17"/>
  <c r="AR98" i="17"/>
  <c r="AR99" i="17"/>
  <c r="AR100" i="17"/>
  <c r="AR101" i="17"/>
  <c r="AR102" i="17"/>
  <c r="AR103" i="17"/>
  <c r="AR104" i="17"/>
  <c r="AR105" i="17"/>
  <c r="AQ92" i="17"/>
  <c r="AQ93" i="17"/>
  <c r="AQ94" i="17"/>
  <c r="AQ95" i="17"/>
  <c r="AQ96" i="17"/>
  <c r="AQ97" i="17"/>
  <c r="AQ98" i="17"/>
  <c r="AQ99" i="17"/>
  <c r="AQ100" i="17"/>
  <c r="AQ101" i="17"/>
  <c r="AQ102" i="17"/>
  <c r="AQ103" i="17"/>
  <c r="AQ104" i="17"/>
  <c r="AQ105" i="17"/>
  <c r="AP92" i="17"/>
  <c r="AP93" i="17"/>
  <c r="AP94" i="17"/>
  <c r="AP95" i="17"/>
  <c r="AP96" i="17"/>
  <c r="AP97" i="17"/>
  <c r="AP98" i="17"/>
  <c r="AP99" i="17"/>
  <c r="AP100" i="17"/>
  <c r="AP101" i="17"/>
  <c r="AP102" i="17"/>
  <c r="AP103" i="17"/>
  <c r="AP104" i="17"/>
  <c r="AP105" i="17"/>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AP5" i="18"/>
  <c r="BO27" i="18"/>
  <c r="BO28" i="18"/>
  <c r="BO29" i="18"/>
  <c r="BO30" i="18"/>
  <c r="BO31" i="18"/>
  <c r="BO32" i="18"/>
  <c r="BO33" i="18"/>
  <c r="BO34" i="18"/>
  <c r="BO35" i="18"/>
  <c r="BO36" i="18"/>
  <c r="BO37" i="18"/>
  <c r="BO38" i="18"/>
  <c r="BO39" i="18"/>
  <c r="BO40" i="18"/>
  <c r="BO41" i="18"/>
  <c r="BO42" i="18"/>
  <c r="BO43" i="18"/>
  <c r="BO44" i="18"/>
  <c r="BO45" i="18"/>
  <c r="BO46" i="18"/>
  <c r="BO47" i="18"/>
  <c r="BO48" i="18"/>
  <c r="BO49" i="18"/>
  <c r="BO50" i="18"/>
  <c r="BO51" i="18"/>
  <c r="BO52" i="18"/>
  <c r="BO53" i="18"/>
  <c r="BO54" i="18"/>
  <c r="BO55" i="18"/>
  <c r="BO56" i="18"/>
  <c r="BO57" i="18"/>
  <c r="BO58" i="18"/>
  <c r="BO59" i="18"/>
  <c r="BO60" i="18"/>
  <c r="BO61" i="18"/>
  <c r="BO62" i="18"/>
  <c r="BO63" i="18"/>
  <c r="BO64" i="18"/>
  <c r="BO65" i="18"/>
  <c r="BO66" i="18"/>
  <c r="BO67" i="18"/>
  <c r="BO68" i="18"/>
  <c r="BO69" i="18"/>
  <c r="BO70" i="18"/>
  <c r="BO71" i="18"/>
  <c r="BO72" i="18"/>
  <c r="BO73" i="18"/>
  <c r="BO74" i="18"/>
  <c r="BO75" i="18"/>
  <c r="BO76" i="18"/>
  <c r="BO77" i="18"/>
  <c r="BO78" i="18"/>
  <c r="BO79" i="18"/>
  <c r="BO80" i="18"/>
  <c r="BO81" i="18"/>
  <c r="BO82" i="18"/>
  <c r="BO83" i="18"/>
  <c r="BO84" i="18"/>
  <c r="BO85" i="18"/>
  <c r="BO86" i="18"/>
  <c r="BO87" i="18"/>
  <c r="BO88" i="18"/>
  <c r="BO89" i="18"/>
  <c r="BO90" i="18"/>
  <c r="BO91" i="18"/>
  <c r="BO92" i="18"/>
  <c r="BO93" i="18"/>
  <c r="BO94" i="18"/>
  <c r="BO95" i="18"/>
  <c r="BO96" i="18"/>
  <c r="BO97" i="18"/>
  <c r="BO98" i="18"/>
  <c r="BO99" i="18"/>
  <c r="BO100" i="18"/>
  <c r="BO101" i="18"/>
  <c r="BO102" i="18"/>
  <c r="BO103" i="18"/>
  <c r="BO104" i="18"/>
  <c r="BO105" i="18"/>
  <c r="BO106" i="18"/>
  <c r="BO107" i="18"/>
  <c r="BO108" i="18"/>
  <c r="BO109" i="18"/>
  <c r="BO110" i="18"/>
  <c r="BO111" i="18"/>
  <c r="BO112" i="18"/>
  <c r="BO113" i="18"/>
  <c r="BO114" i="18"/>
  <c r="BO115" i="18"/>
  <c r="BO116" i="18"/>
  <c r="BO117" i="18"/>
  <c r="BO118" i="18"/>
  <c r="BO119" i="18"/>
  <c r="BO120" i="18"/>
  <c r="BO121" i="18"/>
  <c r="BO122" i="18"/>
  <c r="BO123" i="18"/>
  <c r="BO124" i="18"/>
  <c r="BO125" i="18"/>
  <c r="BO126" i="18"/>
  <c r="BO127" i="18"/>
  <c r="BO128" i="18"/>
  <c r="BO129" i="18"/>
  <c r="BO130" i="18"/>
  <c r="BO131" i="18"/>
  <c r="BO132" i="18"/>
  <c r="BO133" i="18"/>
  <c r="BO134" i="18"/>
  <c r="BO135" i="18"/>
  <c r="BO136" i="18"/>
  <c r="BO137" i="18"/>
  <c r="BO138" i="18"/>
  <c r="BO139" i="18"/>
  <c r="BO140" i="18"/>
  <c r="BO141" i="18"/>
  <c r="BO142" i="18"/>
  <c r="BO143" i="18"/>
  <c r="BO144" i="18"/>
  <c r="BO145" i="18"/>
  <c r="BO146" i="18"/>
  <c r="BO147" i="18"/>
  <c r="BO148" i="18"/>
  <c r="BO149" i="18"/>
  <c r="BO150" i="18"/>
  <c r="BO151" i="18"/>
  <c r="BO152" i="18"/>
  <c r="BO153" i="18"/>
  <c r="BO154" i="18"/>
  <c r="BO155" i="18"/>
  <c r="BO156" i="18"/>
  <c r="BO157" i="18"/>
  <c r="BO158" i="18"/>
  <c r="BO159" i="18"/>
  <c r="BO160" i="18"/>
  <c r="BO161" i="18"/>
  <c r="BO162" i="18"/>
  <c r="BO163" i="18"/>
  <c r="BO164" i="18"/>
  <c r="BO165" i="18"/>
  <c r="BO166" i="18"/>
  <c r="BO167" i="18"/>
  <c r="BO168" i="18"/>
  <c r="BO169" i="18"/>
  <c r="BO170" i="18"/>
  <c r="BO171" i="18"/>
  <c r="BO172" i="18"/>
  <c r="BO173" i="18"/>
  <c r="BO174" i="18"/>
  <c r="BO175" i="18"/>
  <c r="BO176" i="18"/>
  <c r="BO177" i="18"/>
  <c r="BO178" i="18"/>
  <c r="BO179" i="18"/>
  <c r="BO180" i="18"/>
  <c r="BO181" i="18"/>
  <c r="BO182" i="18"/>
  <c r="BO183" i="18"/>
  <c r="BO184" i="18"/>
  <c r="BO185" i="18"/>
  <c r="BO186" i="18"/>
  <c r="BO187" i="18"/>
  <c r="BO188" i="18"/>
  <c r="BO189" i="18"/>
  <c r="BO190" i="18"/>
  <c r="BO191" i="18"/>
  <c r="BO192" i="18"/>
  <c r="BO193" i="18"/>
  <c r="BO194" i="18"/>
  <c r="BO195" i="18"/>
  <c r="BO196" i="18"/>
  <c r="BO197" i="18"/>
  <c r="BO198" i="18"/>
  <c r="BO199" i="18"/>
  <c r="BO200" i="18"/>
  <c r="BO201" i="18"/>
  <c r="BO202" i="18"/>
  <c r="BO203" i="18"/>
  <c r="BO204" i="18"/>
  <c r="BO205" i="18"/>
  <c r="BO206" i="18"/>
  <c r="BO207" i="18"/>
  <c r="BO208" i="18"/>
  <c r="BO209" i="18"/>
  <c r="BO210" i="18"/>
  <c r="BO211" i="18"/>
  <c r="BO212" i="18"/>
  <c r="BO213" i="18"/>
  <c r="BO214" i="18"/>
  <c r="BO215" i="18"/>
  <c r="BO216" i="18"/>
  <c r="BO217" i="18"/>
  <c r="BO218" i="18"/>
  <c r="BO219" i="18"/>
  <c r="BO220" i="18"/>
  <c r="BO221" i="18"/>
  <c r="BO222" i="18"/>
  <c r="BO223" i="18"/>
  <c r="BO224" i="18"/>
  <c r="BO225" i="18"/>
  <c r="BO226" i="18"/>
  <c r="BO227" i="18"/>
  <c r="BO228" i="18"/>
  <c r="BO229" i="18"/>
  <c r="BO230" i="18"/>
  <c r="BO231" i="18"/>
  <c r="BO232" i="18"/>
  <c r="BO233" i="18"/>
  <c r="BO234" i="18"/>
  <c r="BO235" i="18"/>
  <c r="BO236" i="18"/>
  <c r="BO237" i="18"/>
  <c r="BO238" i="18"/>
  <c r="BO239" i="18"/>
  <c r="BO240" i="18"/>
  <c r="BO241" i="18"/>
  <c r="BO242" i="18"/>
  <c r="BO243" i="18"/>
  <c r="BO244" i="18"/>
  <c r="BO245" i="18"/>
  <c r="BO246" i="18"/>
  <c r="BO247" i="18"/>
  <c r="BO248" i="18"/>
  <c r="BO249" i="18"/>
  <c r="BO250" i="18"/>
  <c r="BO251" i="18"/>
  <c r="BO252" i="18"/>
  <c r="BO253" i="18"/>
  <c r="BO254" i="18"/>
  <c r="BO255" i="18"/>
  <c r="BO256" i="18"/>
  <c r="BO257" i="18"/>
  <c r="BO258" i="18"/>
  <c r="BO259" i="18"/>
  <c r="BO260" i="18"/>
  <c r="BO261" i="18"/>
  <c r="BO262" i="18"/>
  <c r="BO263" i="18"/>
  <c r="BO264" i="18"/>
  <c r="BO265" i="18"/>
  <c r="BO266" i="18"/>
  <c r="BO267" i="18"/>
  <c r="BO268" i="18"/>
  <c r="BO269" i="18"/>
  <c r="BO270" i="18"/>
  <c r="BO271" i="18"/>
  <c r="BO272" i="18"/>
  <c r="BO273" i="18"/>
  <c r="BO274" i="18"/>
  <c r="BO275" i="18"/>
  <c r="BO276" i="18"/>
  <c r="BO277" i="18"/>
  <c r="BO278" i="18"/>
  <c r="BO279" i="18"/>
  <c r="BO280" i="18"/>
  <c r="BO281" i="18"/>
  <c r="BO282" i="18"/>
  <c r="BO283" i="18"/>
  <c r="BO284" i="18"/>
  <c r="BO285" i="18"/>
  <c r="BO286" i="18"/>
  <c r="BO287" i="18"/>
  <c r="BO288" i="18"/>
  <c r="BO289" i="18"/>
  <c r="BO290" i="18"/>
  <c r="BO291" i="18"/>
  <c r="BO292" i="18"/>
  <c r="BO293" i="18"/>
  <c r="BO294" i="18"/>
  <c r="BO295" i="18"/>
  <c r="BO296" i="18"/>
  <c r="BO297" i="18"/>
  <c r="BO298" i="18"/>
  <c r="BO299" i="18"/>
  <c r="BO300" i="18"/>
  <c r="AI9" i="14"/>
  <c r="O9" i="14" s="1"/>
  <c r="AI10" i="14"/>
  <c r="O10" i="14" s="1"/>
  <c r="O23" i="14"/>
  <c r="O24" i="14"/>
  <c r="O25" i="14"/>
  <c r="O26" i="14"/>
  <c r="O28" i="14"/>
  <c r="AI32" i="14"/>
  <c r="O32" i="14" s="1"/>
  <c r="AH9" i="14"/>
  <c r="AH10" i="14"/>
  <c r="AH28" i="14"/>
  <c r="AH29" i="14"/>
  <c r="AH30" i="14"/>
  <c r="AH31" i="14"/>
  <c r="AH32" i="14"/>
  <c r="AG9" i="14"/>
  <c r="AG10" i="14"/>
  <c r="AG30" i="14"/>
  <c r="AG31" i="14"/>
  <c r="AG32" i="14"/>
  <c r="AF9" i="14"/>
  <c r="AF10" i="14"/>
  <c r="AF31" i="14"/>
  <c r="AF32" i="14"/>
  <c r="AE9" i="14"/>
  <c r="AE10" i="14"/>
  <c r="AE26" i="14"/>
  <c r="AE27" i="14"/>
  <c r="AE28" i="14"/>
  <c r="AE29" i="14"/>
  <c r="AE30" i="14"/>
  <c r="AE31" i="14"/>
  <c r="AE32" i="14"/>
  <c r="AD9" i="14"/>
  <c r="AD10" i="14"/>
  <c r="AD31" i="14"/>
  <c r="AD32" i="14"/>
  <c r="AC9" i="14"/>
  <c r="AC10" i="14"/>
  <c r="AC27" i="14"/>
  <c r="AC28" i="14"/>
  <c r="AC29" i="14"/>
  <c r="AC30" i="14"/>
  <c r="AC31" i="14"/>
  <c r="AC32" i="14"/>
  <c r="AB9" i="14"/>
  <c r="AB10" i="14"/>
  <c r="AB24" i="14"/>
  <c r="AB25" i="14"/>
  <c r="AB26" i="14"/>
  <c r="AB27" i="14"/>
  <c r="AB28" i="14"/>
  <c r="AB29" i="14"/>
  <c r="AB30" i="14"/>
  <c r="AB31" i="14"/>
  <c r="AB32" i="14"/>
  <c r="AA9" i="14"/>
  <c r="AA10" i="14"/>
  <c r="AA24" i="14"/>
  <c r="AA25" i="14"/>
  <c r="AA26" i="14"/>
  <c r="AA27" i="14"/>
  <c r="AA28" i="14"/>
  <c r="AA29" i="14"/>
  <c r="AA30" i="14"/>
  <c r="AA31" i="14"/>
  <c r="AA32" i="14"/>
  <c r="AB8" i="14"/>
  <c r="AA8" i="14"/>
  <c r="O27" i="14"/>
  <c r="O29" i="14"/>
  <c r="O30" i="14"/>
  <c r="O31" i="14"/>
  <c r="AH8" i="14"/>
  <c r="AG8" i="14"/>
  <c r="AF8" i="14"/>
  <c r="AE8" i="14"/>
  <c r="AD8" i="14"/>
  <c r="AC8" i="14"/>
  <c r="AI8" i="14" l="1"/>
  <c r="O8" i="14" s="1"/>
  <c r="AF6" i="18"/>
  <c r="AF7" i="18"/>
  <c r="AF8" i="18"/>
  <c r="AF9" i="18"/>
  <c r="AF10" i="18"/>
  <c r="AF11" i="18"/>
  <c r="AF12" i="18"/>
  <c r="AF13" i="18"/>
  <c r="AF14" i="18"/>
  <c r="AF15" i="18"/>
  <c r="AF16" i="18"/>
  <c r="AF17" i="18"/>
  <c r="AF18" i="18"/>
  <c r="AF19" i="18"/>
  <c r="AF20" i="18"/>
  <c r="AF21" i="18"/>
  <c r="AF22" i="18"/>
  <c r="AF23" i="18"/>
  <c r="AF24" i="18"/>
  <c r="AF25" i="18"/>
  <c r="AF26" i="18"/>
  <c r="AF27" i="18"/>
  <c r="AF28" i="18"/>
  <c r="AF29" i="18"/>
  <c r="AF30" i="18"/>
  <c r="AF31" i="18"/>
  <c r="AF32" i="18"/>
  <c r="AF33"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F70" i="18"/>
  <c r="AF71" i="18"/>
  <c r="AF72"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F97" i="18"/>
  <c r="AF98" i="18"/>
  <c r="AF99" i="18"/>
  <c r="AF100" i="18"/>
  <c r="AF101" i="18"/>
  <c r="AF102" i="18"/>
  <c r="AF103" i="18"/>
  <c r="AF104" i="18"/>
  <c r="AF105" i="18"/>
  <c r="AF106" i="18"/>
  <c r="AF107" i="18"/>
  <c r="AF108" i="18"/>
  <c r="AF109" i="18"/>
  <c r="AF110" i="18"/>
  <c r="AF111" i="18"/>
  <c r="AF112" i="18"/>
  <c r="AF113" i="18"/>
  <c r="AF114" i="18"/>
  <c r="AF115" i="18"/>
  <c r="AF116" i="18"/>
  <c r="AF117" i="18"/>
  <c r="AF118" i="18"/>
  <c r="AF119" i="18"/>
  <c r="AF120" i="18"/>
  <c r="AF121" i="18"/>
  <c r="AF122" i="18"/>
  <c r="AF123" i="18"/>
  <c r="AF124" i="18"/>
  <c r="AF125" i="18"/>
  <c r="AF126" i="18"/>
  <c r="AF127" i="18"/>
  <c r="AF128" i="18"/>
  <c r="AF129" i="18"/>
  <c r="AF130" i="18"/>
  <c r="AF131" i="18"/>
  <c r="AF132" i="18"/>
  <c r="AF133" i="18"/>
  <c r="AF134" i="18"/>
  <c r="AF135" i="18"/>
  <c r="AF136" i="18"/>
  <c r="AF137" i="18"/>
  <c r="AF138" i="18"/>
  <c r="AF139" i="18"/>
  <c r="AF140" i="18"/>
  <c r="AF141" i="18"/>
  <c r="AF142" i="18"/>
  <c r="AF143" i="18"/>
  <c r="AF144" i="18"/>
  <c r="AF145" i="18"/>
  <c r="AF146" i="18"/>
  <c r="AF147" i="18"/>
  <c r="AF148" i="18"/>
  <c r="AF149" i="18"/>
  <c r="AF150" i="18"/>
  <c r="AF151" i="18"/>
  <c r="AF152" i="18"/>
  <c r="AF153" i="18"/>
  <c r="AF154" i="18"/>
  <c r="AF155" i="18"/>
  <c r="AF156" i="18"/>
  <c r="AF157" i="18"/>
  <c r="AF158" i="18"/>
  <c r="AF159" i="18"/>
  <c r="AF160" i="18"/>
  <c r="AF161" i="18"/>
  <c r="AF162" i="18"/>
  <c r="AF163" i="18"/>
  <c r="AF164" i="18"/>
  <c r="AF165" i="18"/>
  <c r="AF166" i="18"/>
  <c r="AF167" i="18"/>
  <c r="AF168" i="18"/>
  <c r="AF169" i="18"/>
  <c r="AF170" i="18"/>
  <c r="AF171" i="18"/>
  <c r="AF172" i="18"/>
  <c r="AF173" i="18"/>
  <c r="AF174" i="18"/>
  <c r="AF175" i="18"/>
  <c r="AF176" i="18"/>
  <c r="AF177" i="18"/>
  <c r="AF178" i="18"/>
  <c r="AF179" i="18"/>
  <c r="AF180" i="18"/>
  <c r="AF181" i="18"/>
  <c r="AF182" i="18"/>
  <c r="AF183" i="18"/>
  <c r="AF184" i="18"/>
  <c r="AF185" i="18"/>
  <c r="AF186" i="18"/>
  <c r="AF187" i="18"/>
  <c r="AF188" i="18"/>
  <c r="AF189" i="18"/>
  <c r="AF190" i="18"/>
  <c r="AF191" i="18"/>
  <c r="AF192" i="18"/>
  <c r="AF193" i="18"/>
  <c r="AF194" i="18"/>
  <c r="AF195" i="18"/>
  <c r="AF196" i="18"/>
  <c r="AF197" i="18"/>
  <c r="AF198" i="18"/>
  <c r="AF199" i="18"/>
  <c r="AF200" i="18"/>
  <c r="AF201" i="18"/>
  <c r="AF202" i="18"/>
  <c r="AF203" i="18"/>
  <c r="AF204" i="18"/>
  <c r="AF205" i="18"/>
  <c r="AF206" i="18"/>
  <c r="AF207" i="18"/>
  <c r="AF208" i="18"/>
  <c r="AF209" i="18"/>
  <c r="AF210" i="18"/>
  <c r="AF211" i="18"/>
  <c r="AF212" i="18"/>
  <c r="AF213" i="18"/>
  <c r="AF214" i="18"/>
  <c r="AF215" i="18"/>
  <c r="AF216" i="18"/>
  <c r="AF217" i="18"/>
  <c r="AF218" i="18"/>
  <c r="AF219" i="18"/>
  <c r="AF220" i="18"/>
  <c r="AF221" i="18"/>
  <c r="AF222" i="18"/>
  <c r="AF223" i="18"/>
  <c r="AF224" i="18"/>
  <c r="AF225" i="18"/>
  <c r="AF226" i="18"/>
  <c r="AF227" i="18"/>
  <c r="AF228" i="18"/>
  <c r="AF229" i="18"/>
  <c r="AF230" i="18"/>
  <c r="AF231" i="18"/>
  <c r="AF232" i="18"/>
  <c r="AF233" i="18"/>
  <c r="AF234" i="18"/>
  <c r="AF235" i="18"/>
  <c r="AF236" i="18"/>
  <c r="AF237" i="18"/>
  <c r="AF238" i="18"/>
  <c r="AF239" i="18"/>
  <c r="AF240" i="18"/>
  <c r="AF241" i="18"/>
  <c r="AF242" i="18"/>
  <c r="AF243" i="18"/>
  <c r="AF244" i="18"/>
  <c r="AF245" i="18"/>
  <c r="AF246" i="18"/>
  <c r="AF247" i="18"/>
  <c r="AF248" i="18"/>
  <c r="AF249" i="18"/>
  <c r="AF250" i="18"/>
  <c r="AF251" i="18"/>
  <c r="AF252" i="18"/>
  <c r="AF253" i="18"/>
  <c r="AF254" i="18"/>
  <c r="AF255" i="18"/>
  <c r="AF256" i="18"/>
  <c r="AF257" i="18"/>
  <c r="AF258" i="18"/>
  <c r="AF259" i="18"/>
  <c r="AF260" i="18"/>
  <c r="AF261" i="18"/>
  <c r="AF262" i="18"/>
  <c r="AF263" i="18"/>
  <c r="AF264" i="18"/>
  <c r="AF265" i="18"/>
  <c r="AF266" i="18"/>
  <c r="AF267" i="18"/>
  <c r="AF268" i="18"/>
  <c r="AF269" i="18"/>
  <c r="AF270" i="18"/>
  <c r="AF271" i="18"/>
  <c r="AF272" i="18"/>
  <c r="AF273" i="18"/>
  <c r="AF274" i="18"/>
  <c r="AF275" i="18"/>
  <c r="AF276" i="18"/>
  <c r="AF277" i="18"/>
  <c r="AF278" i="18"/>
  <c r="AF279" i="18"/>
  <c r="AF280" i="18"/>
  <c r="AF281" i="18"/>
  <c r="AF282" i="18"/>
  <c r="AF283" i="18"/>
  <c r="AF284" i="18"/>
  <c r="AF285" i="18"/>
  <c r="AF286" i="18"/>
  <c r="AF287" i="18"/>
  <c r="AF288" i="18"/>
  <c r="AF289" i="18"/>
  <c r="AF290" i="18"/>
  <c r="AF291" i="18"/>
  <c r="AF292" i="18"/>
  <c r="AF293" i="18"/>
  <c r="AF294" i="18"/>
  <c r="AF295" i="18"/>
  <c r="AF296" i="18"/>
  <c r="AF297" i="18"/>
  <c r="AF298" i="18"/>
  <c r="AF299" i="18"/>
  <c r="AF300"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134" i="18"/>
  <c r="AJ135" i="18"/>
  <c r="AJ136" i="18"/>
  <c r="AJ137" i="18"/>
  <c r="AJ138" i="18"/>
  <c r="AJ139" i="18"/>
  <c r="AJ140" i="18"/>
  <c r="AJ141" i="18"/>
  <c r="AJ142" i="18"/>
  <c r="AJ143" i="18"/>
  <c r="AJ144" i="18"/>
  <c r="AJ145" i="18"/>
  <c r="AJ146" i="18"/>
  <c r="AJ147" i="18"/>
  <c r="AJ148" i="18"/>
  <c r="AJ149" i="18"/>
  <c r="AJ150" i="18"/>
  <c r="AJ151" i="18"/>
  <c r="AJ152" i="18"/>
  <c r="AJ153" i="18"/>
  <c r="AJ154" i="18"/>
  <c r="AJ155" i="18"/>
  <c r="AJ156" i="18"/>
  <c r="AJ157" i="18"/>
  <c r="AJ158" i="18"/>
  <c r="AJ159" i="18"/>
  <c r="AJ160" i="18"/>
  <c r="AJ161" i="18"/>
  <c r="AJ162" i="18"/>
  <c r="AJ163" i="18"/>
  <c r="AJ164" i="18"/>
  <c r="AJ165" i="18"/>
  <c r="AJ166" i="18"/>
  <c r="AJ167" i="18"/>
  <c r="AJ168" i="18"/>
  <c r="AJ169" i="18"/>
  <c r="AJ170" i="18"/>
  <c r="AJ171" i="18"/>
  <c r="AJ172" i="18"/>
  <c r="AJ173" i="18"/>
  <c r="AJ174" i="18"/>
  <c r="AJ175" i="18"/>
  <c r="AJ176" i="18"/>
  <c r="AJ177" i="18"/>
  <c r="AJ178" i="18"/>
  <c r="AJ179" i="18"/>
  <c r="AJ180" i="18"/>
  <c r="AJ181" i="18"/>
  <c r="AJ182" i="18"/>
  <c r="AJ183" i="18"/>
  <c r="AJ184" i="18"/>
  <c r="AJ185" i="18"/>
  <c r="AJ186" i="18"/>
  <c r="AJ187" i="18"/>
  <c r="AJ188" i="18"/>
  <c r="AJ189" i="18"/>
  <c r="AJ190" i="18"/>
  <c r="AJ191" i="18"/>
  <c r="AJ192" i="18"/>
  <c r="AJ193" i="18"/>
  <c r="AJ194" i="18"/>
  <c r="AJ195" i="18"/>
  <c r="AJ196" i="18"/>
  <c r="AJ197" i="18"/>
  <c r="AJ198" i="18"/>
  <c r="AJ199" i="18"/>
  <c r="AJ200" i="18"/>
  <c r="AJ201" i="18"/>
  <c r="AJ202" i="18"/>
  <c r="AJ203" i="18"/>
  <c r="AJ204" i="18"/>
  <c r="AJ205" i="18"/>
  <c r="AJ206" i="18"/>
  <c r="AJ207" i="18"/>
  <c r="AJ208" i="18"/>
  <c r="AJ209" i="18"/>
  <c r="AJ210" i="18"/>
  <c r="AJ211" i="18"/>
  <c r="AJ212" i="18"/>
  <c r="AJ213" i="18"/>
  <c r="AJ214" i="18"/>
  <c r="AJ215" i="18"/>
  <c r="AJ216" i="18"/>
  <c r="AJ217" i="18"/>
  <c r="AJ218" i="18"/>
  <c r="AJ219" i="18"/>
  <c r="AJ220" i="18"/>
  <c r="AJ221" i="18"/>
  <c r="AJ222" i="18"/>
  <c r="AJ223" i="18"/>
  <c r="AJ224" i="18"/>
  <c r="AJ225" i="18"/>
  <c r="AJ226" i="18"/>
  <c r="AJ227" i="18"/>
  <c r="AJ228" i="18"/>
  <c r="AJ229" i="18"/>
  <c r="AJ230" i="18"/>
  <c r="AJ231" i="18"/>
  <c r="AJ232" i="18"/>
  <c r="AJ233" i="18"/>
  <c r="AJ234" i="18"/>
  <c r="AJ235" i="18"/>
  <c r="AJ236" i="18"/>
  <c r="AJ237" i="18"/>
  <c r="AJ238" i="18"/>
  <c r="AJ239" i="18"/>
  <c r="AJ240" i="18"/>
  <c r="AJ241" i="18"/>
  <c r="AJ242" i="18"/>
  <c r="AJ243" i="18"/>
  <c r="AJ244" i="18"/>
  <c r="AJ245" i="18"/>
  <c r="AJ246" i="18"/>
  <c r="AJ247" i="18"/>
  <c r="AJ248" i="18"/>
  <c r="AJ249" i="18"/>
  <c r="AJ250" i="18"/>
  <c r="AJ251" i="18"/>
  <c r="AJ252" i="18"/>
  <c r="AJ253" i="18"/>
  <c r="AJ254" i="18"/>
  <c r="AJ255" i="18"/>
  <c r="AJ256" i="18"/>
  <c r="AJ257" i="18"/>
  <c r="AJ258" i="18"/>
  <c r="AJ259" i="18"/>
  <c r="AJ260" i="18"/>
  <c r="AJ261" i="18"/>
  <c r="AJ262" i="18"/>
  <c r="AJ263" i="18"/>
  <c r="AJ264" i="18"/>
  <c r="AJ265" i="18"/>
  <c r="AJ266" i="18"/>
  <c r="AJ267" i="18"/>
  <c r="AJ268" i="18"/>
  <c r="AJ269" i="18"/>
  <c r="AJ270" i="18"/>
  <c r="AJ271" i="18"/>
  <c r="AJ272" i="18"/>
  <c r="AJ273" i="18"/>
  <c r="AJ274" i="18"/>
  <c r="AJ275" i="18"/>
  <c r="AJ276" i="18"/>
  <c r="AJ277" i="18"/>
  <c r="AJ278" i="18"/>
  <c r="AJ279" i="18"/>
  <c r="AJ280" i="18"/>
  <c r="AJ281" i="18"/>
  <c r="AJ282" i="18"/>
  <c r="AJ283" i="18"/>
  <c r="AJ284" i="18"/>
  <c r="AJ285" i="18"/>
  <c r="AJ286" i="18"/>
  <c r="AJ287" i="18"/>
  <c r="AJ288" i="18"/>
  <c r="AJ289" i="18"/>
  <c r="AJ290" i="18"/>
  <c r="AJ291" i="18"/>
  <c r="AJ292" i="18"/>
  <c r="AJ293" i="18"/>
  <c r="AJ294" i="18"/>
  <c r="AJ295" i="18"/>
  <c r="AJ296" i="18"/>
  <c r="AJ297" i="18"/>
  <c r="AJ298" i="18"/>
  <c r="AJ299" i="18"/>
  <c r="AJ300" i="18"/>
  <c r="L45" i="3"/>
  <c r="Z6" i="19"/>
  <c r="Z7" i="19"/>
  <c r="Z8" i="19"/>
  <c r="Z9" i="19"/>
  <c r="Z5" i="19"/>
  <c r="J16" i="2"/>
  <c r="J7" i="2"/>
  <c r="J8" i="2"/>
  <c r="J10" i="2"/>
  <c r="J12" i="2"/>
  <c r="J13" i="2"/>
  <c r="J14" i="2"/>
  <c r="J15" i="2"/>
  <c r="J17" i="2"/>
  <c r="J18" i="2"/>
  <c r="J19" i="2"/>
  <c r="J20" i="2"/>
  <c r="J21" i="2"/>
  <c r="J22" i="2"/>
  <c r="J23" i="2"/>
  <c r="C5" i="2"/>
  <c r="C23" i="2"/>
  <c r="C6" i="2"/>
  <c r="C7" i="2"/>
  <c r="C8" i="2"/>
  <c r="C9" i="2"/>
  <c r="C10" i="2"/>
  <c r="C11" i="2"/>
  <c r="C12" i="2"/>
  <c r="C13" i="2"/>
  <c r="C14" i="2"/>
  <c r="C15" i="2"/>
  <c r="C16" i="2"/>
  <c r="C17" i="2"/>
  <c r="C18" i="2"/>
  <c r="C19" i="2"/>
  <c r="C20" i="2"/>
  <c r="C21" i="2"/>
  <c r="C22" i="2"/>
  <c r="K4" i="5"/>
  <c r="K5" i="5"/>
  <c r="L42" i="3" s="1"/>
  <c r="O42" i="3" s="1"/>
  <c r="K6" i="5"/>
  <c r="K7" i="5"/>
  <c r="E5" i="19"/>
  <c r="E36" i="3" s="1"/>
  <c r="X4" i="18"/>
  <c r="AG4" i="18"/>
  <c r="AC4" i="17"/>
  <c r="U5" i="18"/>
  <c r="U6" i="18"/>
  <c r="BA6" i="18"/>
  <c r="BA7" i="18"/>
  <c r="BA8" i="18"/>
  <c r="BA9" i="18"/>
  <c r="BA10" i="18"/>
  <c r="BA11" i="18"/>
  <c r="BA12" i="18"/>
  <c r="BA13" i="18"/>
  <c r="BA14" i="18"/>
  <c r="BA15" i="18"/>
  <c r="BA16" i="18"/>
  <c r="BA17" i="18"/>
  <c r="BA18" i="18"/>
  <c r="BA19" i="18"/>
  <c r="BA20" i="18"/>
  <c r="BA21" i="18"/>
  <c r="BA22" i="18"/>
  <c r="BA23" i="18"/>
  <c r="BA24" i="18"/>
  <c r="BA25" i="18"/>
  <c r="BA26" i="18"/>
  <c r="BA27" i="18"/>
  <c r="BA28" i="18"/>
  <c r="BA29" i="18"/>
  <c r="BA30" i="18"/>
  <c r="BA31" i="18"/>
  <c r="BA32" i="18"/>
  <c r="BA33" i="18"/>
  <c r="BA34" i="18"/>
  <c r="BA35" i="18"/>
  <c r="BA36" i="18"/>
  <c r="BA37" i="18"/>
  <c r="BA38" i="18"/>
  <c r="BA39" i="18"/>
  <c r="BA40" i="18"/>
  <c r="BA41" i="18"/>
  <c r="BA42" i="18"/>
  <c r="BA43" i="18"/>
  <c r="BA44" i="18"/>
  <c r="BA45" i="18"/>
  <c r="BA46" i="18"/>
  <c r="BA47" i="18"/>
  <c r="BA48" i="18"/>
  <c r="BA49" i="18"/>
  <c r="BA50" i="18"/>
  <c r="BA51" i="18"/>
  <c r="BA52" i="18"/>
  <c r="BA53" i="18"/>
  <c r="BA54" i="18"/>
  <c r="BA55" i="18"/>
  <c r="BA56" i="18"/>
  <c r="BA57" i="18"/>
  <c r="BA58" i="18"/>
  <c r="BA59" i="18"/>
  <c r="BA60" i="18"/>
  <c r="BA61" i="18"/>
  <c r="BA62" i="18"/>
  <c r="BA63" i="18"/>
  <c r="BA64" i="18"/>
  <c r="BA65" i="18"/>
  <c r="BA66" i="18"/>
  <c r="BA67" i="18"/>
  <c r="BA68" i="18"/>
  <c r="BA69" i="18"/>
  <c r="BA70" i="18"/>
  <c r="BA71" i="18"/>
  <c r="BA72" i="18"/>
  <c r="BA73" i="18"/>
  <c r="BA74" i="18"/>
  <c r="BA75" i="18"/>
  <c r="BA76" i="18"/>
  <c r="BA77" i="18"/>
  <c r="BA78" i="18"/>
  <c r="BA79" i="18"/>
  <c r="BA80" i="18"/>
  <c r="BA81" i="18"/>
  <c r="BA82" i="18"/>
  <c r="BA83" i="18"/>
  <c r="BA84" i="18"/>
  <c r="BA85" i="18"/>
  <c r="BA86" i="18"/>
  <c r="BA87" i="18"/>
  <c r="BA88" i="18"/>
  <c r="BA89" i="18"/>
  <c r="BA90" i="18"/>
  <c r="BA91" i="18"/>
  <c r="BA92" i="18"/>
  <c r="BA93" i="18"/>
  <c r="BA94" i="18"/>
  <c r="BA95" i="18"/>
  <c r="BA96" i="18"/>
  <c r="BA97" i="18"/>
  <c r="BA98" i="18"/>
  <c r="BA99" i="18"/>
  <c r="BA100" i="18"/>
  <c r="BA101" i="18"/>
  <c r="BA102" i="18"/>
  <c r="BA103" i="18"/>
  <c r="BA104" i="18"/>
  <c r="BA105" i="18"/>
  <c r="BA106" i="18"/>
  <c r="BA107" i="18"/>
  <c r="BA108" i="18"/>
  <c r="BA109" i="18"/>
  <c r="BA110" i="18"/>
  <c r="BA111" i="18"/>
  <c r="BA112" i="18"/>
  <c r="BA113" i="18"/>
  <c r="BA114" i="18"/>
  <c r="BA115" i="18"/>
  <c r="BA116" i="18"/>
  <c r="BA117" i="18"/>
  <c r="BA118" i="18"/>
  <c r="BA119" i="18"/>
  <c r="BA120" i="18"/>
  <c r="BA121" i="18"/>
  <c r="BA122" i="18"/>
  <c r="BA123" i="18"/>
  <c r="BA124" i="18"/>
  <c r="BA125" i="18"/>
  <c r="BA126" i="18"/>
  <c r="BA127" i="18"/>
  <c r="BA128" i="18"/>
  <c r="BA129" i="18"/>
  <c r="BA130" i="18"/>
  <c r="BA131" i="18"/>
  <c r="BA132" i="18"/>
  <c r="BA133" i="18"/>
  <c r="BA134" i="18"/>
  <c r="BA135" i="18"/>
  <c r="BA136" i="18"/>
  <c r="BA137" i="18"/>
  <c r="BA138" i="18"/>
  <c r="BA139" i="18"/>
  <c r="BA140" i="18"/>
  <c r="BA141" i="18"/>
  <c r="BA142" i="18"/>
  <c r="BA143" i="18"/>
  <c r="BA144" i="18"/>
  <c r="BA145" i="18"/>
  <c r="BA146" i="18"/>
  <c r="BA147" i="18"/>
  <c r="BA148" i="18"/>
  <c r="BA149" i="18"/>
  <c r="BA150" i="18"/>
  <c r="BA151" i="18"/>
  <c r="BA152" i="18"/>
  <c r="BA153" i="18"/>
  <c r="BA154" i="18"/>
  <c r="BA155" i="18"/>
  <c r="BA156" i="18"/>
  <c r="BA157" i="18"/>
  <c r="BA158" i="18"/>
  <c r="BA159" i="18"/>
  <c r="BA160" i="18"/>
  <c r="BA161" i="18"/>
  <c r="BA162" i="18"/>
  <c r="BA163" i="18"/>
  <c r="BA164" i="18"/>
  <c r="BA165" i="18"/>
  <c r="BA166" i="18"/>
  <c r="BA167" i="18"/>
  <c r="BA168" i="18"/>
  <c r="BA169" i="18"/>
  <c r="BA170" i="18"/>
  <c r="BA171" i="18"/>
  <c r="BA172" i="18"/>
  <c r="BA173" i="18"/>
  <c r="BA174" i="18"/>
  <c r="BA175" i="18"/>
  <c r="BA176" i="18"/>
  <c r="BA177" i="18"/>
  <c r="BA178" i="18"/>
  <c r="BA179" i="18"/>
  <c r="BA180" i="18"/>
  <c r="BA181" i="18"/>
  <c r="BA182" i="18"/>
  <c r="BA183" i="18"/>
  <c r="BA184" i="18"/>
  <c r="BA185" i="18"/>
  <c r="BA186" i="18"/>
  <c r="BA187" i="18"/>
  <c r="BA188" i="18"/>
  <c r="BA189" i="18"/>
  <c r="BA190" i="18"/>
  <c r="BA191" i="18"/>
  <c r="BA192" i="18"/>
  <c r="BA193" i="18"/>
  <c r="BA194" i="18"/>
  <c r="BA195" i="18"/>
  <c r="BA196" i="18"/>
  <c r="BA197" i="18"/>
  <c r="BA198" i="18"/>
  <c r="BA199" i="18"/>
  <c r="BA200" i="18"/>
  <c r="BA201" i="18"/>
  <c r="BA202" i="18"/>
  <c r="BA203" i="18"/>
  <c r="BA204" i="18"/>
  <c r="BA205" i="18"/>
  <c r="BA206" i="18"/>
  <c r="BA207" i="18"/>
  <c r="BA208" i="18"/>
  <c r="BA209" i="18"/>
  <c r="BA210" i="18"/>
  <c r="BA211" i="18"/>
  <c r="BA212" i="18"/>
  <c r="BA213" i="18"/>
  <c r="BA214" i="18"/>
  <c r="BA215" i="18"/>
  <c r="BA216" i="18"/>
  <c r="BA217" i="18"/>
  <c r="BA218" i="18"/>
  <c r="BA219" i="18"/>
  <c r="BA220" i="18"/>
  <c r="BA221" i="18"/>
  <c r="BA222" i="18"/>
  <c r="BA223" i="18"/>
  <c r="BA224" i="18"/>
  <c r="BA225" i="18"/>
  <c r="BA226" i="18"/>
  <c r="BA227" i="18"/>
  <c r="BA228" i="18"/>
  <c r="BA229" i="18"/>
  <c r="BA230" i="18"/>
  <c r="BA231" i="18"/>
  <c r="BA232" i="18"/>
  <c r="BA233" i="18"/>
  <c r="BA234" i="18"/>
  <c r="BA235" i="18"/>
  <c r="BA236" i="18"/>
  <c r="BA237" i="18"/>
  <c r="BA238" i="18"/>
  <c r="BA239" i="18"/>
  <c r="BA240" i="18"/>
  <c r="BA241" i="18"/>
  <c r="BA242" i="18"/>
  <c r="BA243" i="18"/>
  <c r="BA244" i="18"/>
  <c r="BA245" i="18"/>
  <c r="BA246" i="18"/>
  <c r="BA247" i="18"/>
  <c r="BA248" i="18"/>
  <c r="BA249" i="18"/>
  <c r="BA250" i="18"/>
  <c r="BA251" i="18"/>
  <c r="BA252" i="18"/>
  <c r="BA253" i="18"/>
  <c r="BA254" i="18"/>
  <c r="BA255" i="18"/>
  <c r="BA256" i="18"/>
  <c r="BA257" i="18"/>
  <c r="BA258" i="18"/>
  <c r="BA259" i="18"/>
  <c r="BA260" i="18"/>
  <c r="BA261" i="18"/>
  <c r="BA262" i="18"/>
  <c r="BA263" i="18"/>
  <c r="BA264" i="18"/>
  <c r="BA265" i="18"/>
  <c r="BA266" i="18"/>
  <c r="BA267" i="18"/>
  <c r="BA268" i="18"/>
  <c r="BA269" i="18"/>
  <c r="BA270" i="18"/>
  <c r="BA271" i="18"/>
  <c r="BA272" i="18"/>
  <c r="BA273" i="18"/>
  <c r="BA274" i="18"/>
  <c r="BA275" i="18"/>
  <c r="BA276" i="18"/>
  <c r="BA277" i="18"/>
  <c r="BA278" i="18"/>
  <c r="BA279" i="18"/>
  <c r="BA280" i="18"/>
  <c r="BA281" i="18"/>
  <c r="BA282" i="18"/>
  <c r="BA283" i="18"/>
  <c r="BA284" i="18"/>
  <c r="BA285" i="18"/>
  <c r="BA286" i="18"/>
  <c r="BA287" i="18"/>
  <c r="BA288" i="18"/>
  <c r="BA289" i="18"/>
  <c r="BA290" i="18"/>
  <c r="BA291" i="18"/>
  <c r="BA292" i="18"/>
  <c r="BA293" i="18"/>
  <c r="BA294" i="18"/>
  <c r="BA295" i="18"/>
  <c r="BA296" i="18"/>
  <c r="BA297" i="18"/>
  <c r="BA298" i="18"/>
  <c r="BA299" i="18"/>
  <c r="BA300" i="18"/>
  <c r="AZ6" i="18"/>
  <c r="AZ7" i="18"/>
  <c r="AZ8" i="18"/>
  <c r="AZ9" i="18"/>
  <c r="AZ10" i="18"/>
  <c r="AZ11" i="18"/>
  <c r="AZ12" i="18"/>
  <c r="AZ13" i="18"/>
  <c r="AZ14" i="18"/>
  <c r="AZ15" i="18"/>
  <c r="AZ16" i="18"/>
  <c r="AZ17" i="18"/>
  <c r="AZ18" i="18"/>
  <c r="AZ19" i="18"/>
  <c r="AZ20" i="18"/>
  <c r="AZ21" i="18"/>
  <c r="AZ22" i="18"/>
  <c r="AZ23" i="18"/>
  <c r="AZ24" i="18"/>
  <c r="AZ25" i="18"/>
  <c r="AZ26" i="18"/>
  <c r="AZ27" i="18"/>
  <c r="AZ28" i="18"/>
  <c r="AZ29" i="18"/>
  <c r="AZ30" i="18"/>
  <c r="AZ31" i="18"/>
  <c r="AZ32" i="18"/>
  <c r="AZ33" i="18"/>
  <c r="AZ34" i="18"/>
  <c r="AZ35" i="18"/>
  <c r="AZ36" i="18"/>
  <c r="AZ37" i="18"/>
  <c r="AZ38" i="18"/>
  <c r="AZ39" i="18"/>
  <c r="AZ40" i="18"/>
  <c r="AZ41" i="18"/>
  <c r="AZ42" i="18"/>
  <c r="AZ43" i="18"/>
  <c r="AZ44" i="18"/>
  <c r="AZ45" i="18"/>
  <c r="AZ46" i="18"/>
  <c r="AZ47" i="18"/>
  <c r="AZ48" i="18"/>
  <c r="AZ49" i="18"/>
  <c r="AZ50" i="18"/>
  <c r="AZ51" i="18"/>
  <c r="AZ52" i="18"/>
  <c r="AZ53" i="18"/>
  <c r="AZ54" i="18"/>
  <c r="AZ55" i="18"/>
  <c r="AZ56" i="18"/>
  <c r="AZ57" i="18"/>
  <c r="AZ58" i="18"/>
  <c r="AZ59" i="18"/>
  <c r="AZ60" i="18"/>
  <c r="AZ61" i="18"/>
  <c r="AZ62" i="18"/>
  <c r="AZ63" i="18"/>
  <c r="AZ64" i="18"/>
  <c r="AZ65" i="18"/>
  <c r="AZ66" i="18"/>
  <c r="AZ67" i="18"/>
  <c r="AZ68" i="18"/>
  <c r="AZ69" i="18"/>
  <c r="AZ70" i="18"/>
  <c r="AZ71" i="18"/>
  <c r="AZ72" i="18"/>
  <c r="AZ73" i="18"/>
  <c r="AZ74" i="18"/>
  <c r="AZ75" i="18"/>
  <c r="AZ76" i="18"/>
  <c r="AZ77" i="18"/>
  <c r="AZ78" i="18"/>
  <c r="AZ79" i="18"/>
  <c r="AZ80" i="18"/>
  <c r="AZ81" i="18"/>
  <c r="AZ82" i="18"/>
  <c r="AZ83" i="18"/>
  <c r="AZ84" i="18"/>
  <c r="AZ85" i="18"/>
  <c r="AZ86" i="18"/>
  <c r="AZ87" i="18"/>
  <c r="AZ88" i="18"/>
  <c r="AZ89" i="18"/>
  <c r="AZ90" i="18"/>
  <c r="AZ91" i="18"/>
  <c r="AZ92" i="18"/>
  <c r="AZ93" i="18"/>
  <c r="AZ94" i="18"/>
  <c r="AZ95" i="18"/>
  <c r="AZ96" i="18"/>
  <c r="AZ97" i="18"/>
  <c r="AZ98" i="18"/>
  <c r="AZ99" i="18"/>
  <c r="AZ100" i="18"/>
  <c r="AZ101" i="18"/>
  <c r="AZ102" i="18"/>
  <c r="AZ103" i="18"/>
  <c r="AZ104" i="18"/>
  <c r="AZ105" i="18"/>
  <c r="AZ106" i="18"/>
  <c r="AZ107" i="18"/>
  <c r="AZ108" i="18"/>
  <c r="AZ109" i="18"/>
  <c r="AZ110" i="18"/>
  <c r="AZ111" i="18"/>
  <c r="AZ112" i="18"/>
  <c r="AZ113" i="18"/>
  <c r="AZ114" i="18"/>
  <c r="AZ115" i="18"/>
  <c r="AZ116" i="18"/>
  <c r="AZ117" i="18"/>
  <c r="AZ118" i="18"/>
  <c r="AZ119" i="18"/>
  <c r="AZ120" i="18"/>
  <c r="AZ121" i="18"/>
  <c r="AZ122" i="18"/>
  <c r="AZ123" i="18"/>
  <c r="AZ124" i="18"/>
  <c r="AZ125" i="18"/>
  <c r="AZ126" i="18"/>
  <c r="AZ127" i="18"/>
  <c r="AZ128" i="18"/>
  <c r="AZ129" i="18"/>
  <c r="AZ130" i="18"/>
  <c r="AZ131" i="18"/>
  <c r="AZ132" i="18"/>
  <c r="AZ133" i="18"/>
  <c r="AZ134" i="18"/>
  <c r="AZ135" i="18"/>
  <c r="AZ136" i="18"/>
  <c r="AZ137" i="18"/>
  <c r="AZ138" i="18"/>
  <c r="AZ139" i="18"/>
  <c r="AZ140" i="18"/>
  <c r="AZ141" i="18"/>
  <c r="AZ142" i="18"/>
  <c r="AZ143" i="18"/>
  <c r="AZ144" i="18"/>
  <c r="AZ145" i="18"/>
  <c r="AZ146" i="18"/>
  <c r="AZ147" i="18"/>
  <c r="AZ148" i="18"/>
  <c r="AZ149" i="18"/>
  <c r="AZ150" i="18"/>
  <c r="AZ151" i="18"/>
  <c r="AZ152" i="18"/>
  <c r="AZ153" i="18"/>
  <c r="AZ154" i="18"/>
  <c r="AZ155" i="18"/>
  <c r="AZ156" i="18"/>
  <c r="AZ157" i="18"/>
  <c r="AZ158" i="18"/>
  <c r="AZ159" i="18"/>
  <c r="AZ160" i="18"/>
  <c r="AZ161" i="18"/>
  <c r="AZ162" i="18"/>
  <c r="AZ163" i="18"/>
  <c r="AZ164" i="18"/>
  <c r="AZ165" i="18"/>
  <c r="AZ166" i="18"/>
  <c r="AZ167" i="18"/>
  <c r="AZ168" i="18"/>
  <c r="AZ169" i="18"/>
  <c r="AZ170" i="18"/>
  <c r="AZ171" i="18"/>
  <c r="AZ172" i="18"/>
  <c r="AZ173" i="18"/>
  <c r="AZ174" i="18"/>
  <c r="AZ175" i="18"/>
  <c r="AZ176" i="18"/>
  <c r="AZ177" i="18"/>
  <c r="AZ178" i="18"/>
  <c r="AZ179" i="18"/>
  <c r="AZ180" i="18"/>
  <c r="AZ181" i="18"/>
  <c r="AZ182" i="18"/>
  <c r="AZ183" i="18"/>
  <c r="AZ184" i="18"/>
  <c r="AZ185" i="18"/>
  <c r="AZ186" i="18"/>
  <c r="AZ187" i="18"/>
  <c r="AZ188" i="18"/>
  <c r="AZ189" i="18"/>
  <c r="AZ190" i="18"/>
  <c r="AZ191" i="18"/>
  <c r="AZ192" i="18"/>
  <c r="AZ193" i="18"/>
  <c r="AZ194" i="18"/>
  <c r="AZ195" i="18"/>
  <c r="AZ196" i="18"/>
  <c r="AZ197" i="18"/>
  <c r="AZ198" i="18"/>
  <c r="AZ199" i="18"/>
  <c r="AZ200" i="18"/>
  <c r="AZ201" i="18"/>
  <c r="AZ202" i="18"/>
  <c r="AZ203" i="18"/>
  <c r="AZ204" i="18"/>
  <c r="AZ205" i="18"/>
  <c r="AZ206" i="18"/>
  <c r="AZ207" i="18"/>
  <c r="AZ208" i="18"/>
  <c r="AZ209" i="18"/>
  <c r="AZ210" i="18"/>
  <c r="AZ211" i="18"/>
  <c r="AZ212" i="18"/>
  <c r="AZ213" i="18"/>
  <c r="AZ214" i="18"/>
  <c r="AZ215" i="18"/>
  <c r="AZ216" i="18"/>
  <c r="AZ217" i="18"/>
  <c r="AZ218" i="18"/>
  <c r="AZ219" i="18"/>
  <c r="AZ220" i="18"/>
  <c r="AZ221" i="18"/>
  <c r="AZ222" i="18"/>
  <c r="AZ223" i="18"/>
  <c r="AZ224" i="18"/>
  <c r="AZ225" i="18"/>
  <c r="AZ226" i="18"/>
  <c r="AZ227" i="18"/>
  <c r="AZ228" i="18"/>
  <c r="AZ229" i="18"/>
  <c r="AZ230" i="18"/>
  <c r="AZ231" i="18"/>
  <c r="AZ232" i="18"/>
  <c r="AZ233" i="18"/>
  <c r="AZ234" i="18"/>
  <c r="AZ235" i="18"/>
  <c r="AZ236" i="18"/>
  <c r="AZ237" i="18"/>
  <c r="AZ238" i="18"/>
  <c r="AZ239" i="18"/>
  <c r="AZ240" i="18"/>
  <c r="AZ241" i="18"/>
  <c r="AZ242" i="18"/>
  <c r="AZ243" i="18"/>
  <c r="AZ244" i="18"/>
  <c r="AZ245" i="18"/>
  <c r="AZ246" i="18"/>
  <c r="AZ247" i="18"/>
  <c r="AZ248" i="18"/>
  <c r="AZ249" i="18"/>
  <c r="AZ250" i="18"/>
  <c r="AZ251" i="18"/>
  <c r="AZ252" i="18"/>
  <c r="AZ253" i="18"/>
  <c r="AZ254" i="18"/>
  <c r="AZ255" i="18"/>
  <c r="AZ256" i="18"/>
  <c r="AZ257" i="18"/>
  <c r="AZ258" i="18"/>
  <c r="AZ259" i="18"/>
  <c r="AZ260" i="18"/>
  <c r="AZ261" i="18"/>
  <c r="AZ262" i="18"/>
  <c r="AZ263" i="18"/>
  <c r="AZ264" i="18"/>
  <c r="AZ265" i="18"/>
  <c r="AZ266" i="18"/>
  <c r="AZ267" i="18"/>
  <c r="AZ268" i="18"/>
  <c r="AZ269" i="18"/>
  <c r="AZ270" i="18"/>
  <c r="AZ271" i="18"/>
  <c r="AZ272" i="18"/>
  <c r="AZ273" i="18"/>
  <c r="AZ274" i="18"/>
  <c r="AZ275" i="18"/>
  <c r="AZ276" i="18"/>
  <c r="AZ277" i="18"/>
  <c r="AZ278" i="18"/>
  <c r="AZ279" i="18"/>
  <c r="AZ280" i="18"/>
  <c r="AZ281" i="18"/>
  <c r="AZ282" i="18"/>
  <c r="AZ283" i="18"/>
  <c r="AZ284" i="18"/>
  <c r="AZ285" i="18"/>
  <c r="AZ286" i="18"/>
  <c r="AZ287" i="18"/>
  <c r="AZ288" i="18"/>
  <c r="AZ289" i="18"/>
  <c r="AZ290" i="18"/>
  <c r="AZ291" i="18"/>
  <c r="AZ292" i="18"/>
  <c r="AZ293" i="18"/>
  <c r="AZ294" i="18"/>
  <c r="AZ295" i="18"/>
  <c r="AZ296" i="18"/>
  <c r="AZ297" i="18"/>
  <c r="AZ298" i="18"/>
  <c r="AZ299" i="18"/>
  <c r="AZ300" i="18"/>
  <c r="AV5" i="18"/>
  <c r="AU5" i="18"/>
  <c r="AY6" i="18"/>
  <c r="AY7" i="18"/>
  <c r="AY8" i="18"/>
  <c r="AY9" i="18"/>
  <c r="AY10" i="18"/>
  <c r="AY11" i="18"/>
  <c r="AY12" i="18"/>
  <c r="AY13" i="18"/>
  <c r="AY14" i="18"/>
  <c r="AY15" i="18"/>
  <c r="AY16" i="18"/>
  <c r="AY17" i="18"/>
  <c r="AY18" i="18"/>
  <c r="AY19" i="18"/>
  <c r="AY20" i="18"/>
  <c r="AY21" i="18"/>
  <c r="AY22" i="18"/>
  <c r="AY23" i="18"/>
  <c r="AY24" i="18"/>
  <c r="AY25" i="18"/>
  <c r="AY26" i="18"/>
  <c r="AY27" i="18"/>
  <c r="AY28" i="18"/>
  <c r="AY29" i="18"/>
  <c r="AY30" i="18"/>
  <c r="AY31" i="18"/>
  <c r="AY32" i="18"/>
  <c r="AY33" i="18"/>
  <c r="AY34" i="18"/>
  <c r="AY35" i="18"/>
  <c r="AY36" i="18"/>
  <c r="AY37" i="18"/>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AY85" i="18"/>
  <c r="AY86" i="18"/>
  <c r="AY87" i="18"/>
  <c r="AY88" i="18"/>
  <c r="AY89" i="18"/>
  <c r="AY90" i="18"/>
  <c r="AY91" i="18"/>
  <c r="AY92" i="18"/>
  <c r="AY93" i="18"/>
  <c r="AY94" i="18"/>
  <c r="AY95" i="18"/>
  <c r="AY96" i="18"/>
  <c r="AY97" i="18"/>
  <c r="AY98" i="18"/>
  <c r="AY99" i="18"/>
  <c r="AY100" i="18"/>
  <c r="AY101" i="18"/>
  <c r="AY102" i="18"/>
  <c r="AY103" i="18"/>
  <c r="AY104" i="18"/>
  <c r="AY105" i="18"/>
  <c r="AY106" i="18"/>
  <c r="AY107" i="18"/>
  <c r="AY108" i="18"/>
  <c r="AY109" i="18"/>
  <c r="AY110" i="18"/>
  <c r="AY111" i="18"/>
  <c r="AY112" i="18"/>
  <c r="AY113" i="18"/>
  <c r="AY114" i="18"/>
  <c r="AY115" i="18"/>
  <c r="AY116" i="18"/>
  <c r="AY117" i="18"/>
  <c r="AY118" i="18"/>
  <c r="AY119" i="18"/>
  <c r="AY120" i="18"/>
  <c r="AY121" i="18"/>
  <c r="AY122" i="18"/>
  <c r="AY123" i="18"/>
  <c r="AY124" i="18"/>
  <c r="AY125" i="18"/>
  <c r="AY126" i="18"/>
  <c r="AY127" i="18"/>
  <c r="AY128" i="18"/>
  <c r="AY129" i="18"/>
  <c r="AY130" i="18"/>
  <c r="AY131" i="18"/>
  <c r="AY132" i="18"/>
  <c r="AY133" i="18"/>
  <c r="AY134" i="18"/>
  <c r="AY135" i="18"/>
  <c r="AY136" i="18"/>
  <c r="AY137" i="18"/>
  <c r="AY138" i="18"/>
  <c r="AY139" i="18"/>
  <c r="AY140" i="18"/>
  <c r="AY141" i="18"/>
  <c r="AY142" i="18"/>
  <c r="AY143" i="18"/>
  <c r="AY144" i="18"/>
  <c r="AY145" i="18"/>
  <c r="AY146" i="18"/>
  <c r="AY147" i="18"/>
  <c r="AY148" i="18"/>
  <c r="AY149" i="18"/>
  <c r="AY150" i="18"/>
  <c r="AY151" i="18"/>
  <c r="AY152" i="18"/>
  <c r="AY153" i="18"/>
  <c r="AY154" i="18"/>
  <c r="AY155" i="18"/>
  <c r="AY156" i="18"/>
  <c r="AY157" i="18"/>
  <c r="AY158" i="18"/>
  <c r="AY159" i="18"/>
  <c r="AY160" i="18"/>
  <c r="AY161" i="18"/>
  <c r="AY162" i="18"/>
  <c r="AY163" i="18"/>
  <c r="AY164" i="18"/>
  <c r="AY165" i="18"/>
  <c r="AY166" i="18"/>
  <c r="AY167" i="18"/>
  <c r="AY168" i="18"/>
  <c r="AY169" i="18"/>
  <c r="AY170" i="18"/>
  <c r="AY171" i="18"/>
  <c r="AY172" i="18"/>
  <c r="AY173" i="18"/>
  <c r="AY174" i="18"/>
  <c r="AY175" i="18"/>
  <c r="AY176" i="18"/>
  <c r="AY177" i="18"/>
  <c r="AY178" i="18"/>
  <c r="AY179" i="18"/>
  <c r="AY180" i="18"/>
  <c r="AY181" i="18"/>
  <c r="AY182" i="18"/>
  <c r="AY183" i="18"/>
  <c r="AY184" i="18"/>
  <c r="AY185" i="18"/>
  <c r="AY186" i="18"/>
  <c r="AY187" i="18"/>
  <c r="AY188" i="18"/>
  <c r="AY189" i="18"/>
  <c r="AY190" i="18"/>
  <c r="AY191" i="18"/>
  <c r="AY192" i="18"/>
  <c r="AY193" i="18"/>
  <c r="AY194" i="18"/>
  <c r="AY195" i="18"/>
  <c r="AY196" i="18"/>
  <c r="AY197" i="18"/>
  <c r="AY198" i="18"/>
  <c r="AY199" i="18"/>
  <c r="AY200" i="18"/>
  <c r="AY201" i="18"/>
  <c r="AY202" i="18"/>
  <c r="AY203" i="18"/>
  <c r="AY204" i="18"/>
  <c r="AY205" i="18"/>
  <c r="AY206" i="18"/>
  <c r="AY207" i="18"/>
  <c r="AY208" i="18"/>
  <c r="AY209" i="18"/>
  <c r="AY210" i="18"/>
  <c r="AY211" i="18"/>
  <c r="AY212" i="18"/>
  <c r="AY213" i="18"/>
  <c r="AY214" i="18"/>
  <c r="AY215" i="18"/>
  <c r="AY216" i="18"/>
  <c r="AY217" i="18"/>
  <c r="AY218" i="18"/>
  <c r="AY219" i="18"/>
  <c r="AY220" i="18"/>
  <c r="AY221" i="18"/>
  <c r="AY222" i="18"/>
  <c r="AY223" i="18"/>
  <c r="AY224" i="18"/>
  <c r="AY225" i="18"/>
  <c r="AY226" i="18"/>
  <c r="AY227" i="18"/>
  <c r="AY228" i="18"/>
  <c r="AY229" i="18"/>
  <c r="AY230" i="18"/>
  <c r="AY231" i="18"/>
  <c r="AY232" i="18"/>
  <c r="AY233" i="18"/>
  <c r="AY234" i="18"/>
  <c r="AY235" i="18"/>
  <c r="AY236" i="18"/>
  <c r="AY237" i="18"/>
  <c r="AY238" i="18"/>
  <c r="AY239" i="18"/>
  <c r="AY240" i="18"/>
  <c r="AY241" i="18"/>
  <c r="AY242" i="18"/>
  <c r="AY243" i="18"/>
  <c r="AY244" i="18"/>
  <c r="AY245" i="18"/>
  <c r="AY246" i="18"/>
  <c r="AY247" i="18"/>
  <c r="AY248" i="18"/>
  <c r="AY249" i="18"/>
  <c r="AY250" i="18"/>
  <c r="AY251" i="18"/>
  <c r="AY252" i="18"/>
  <c r="AY253" i="18"/>
  <c r="AY254" i="18"/>
  <c r="AY255" i="18"/>
  <c r="AY256" i="18"/>
  <c r="AY257" i="18"/>
  <c r="AY258" i="18"/>
  <c r="AY259" i="18"/>
  <c r="AY260" i="18"/>
  <c r="AY261" i="18"/>
  <c r="AY262" i="18"/>
  <c r="AY263" i="18"/>
  <c r="AY264" i="18"/>
  <c r="AY265" i="18"/>
  <c r="AY266" i="18"/>
  <c r="AY267" i="18"/>
  <c r="AY268" i="18"/>
  <c r="AY269" i="18"/>
  <c r="AY270" i="18"/>
  <c r="AY271" i="18"/>
  <c r="AY272" i="18"/>
  <c r="AY273" i="18"/>
  <c r="AY274" i="18"/>
  <c r="AY275" i="18"/>
  <c r="AY276" i="18"/>
  <c r="AY277" i="18"/>
  <c r="AY278" i="18"/>
  <c r="AY279" i="18"/>
  <c r="AY280" i="18"/>
  <c r="AY281" i="18"/>
  <c r="AY282" i="18"/>
  <c r="AY283" i="18"/>
  <c r="AY284" i="18"/>
  <c r="AY285" i="18"/>
  <c r="AY286" i="18"/>
  <c r="AY287" i="18"/>
  <c r="AY288" i="18"/>
  <c r="AY289" i="18"/>
  <c r="AY290" i="18"/>
  <c r="AY291" i="18"/>
  <c r="AY292" i="18"/>
  <c r="AY293" i="18"/>
  <c r="AY294" i="18"/>
  <c r="AY295" i="18"/>
  <c r="AY296" i="18"/>
  <c r="AY297" i="18"/>
  <c r="AY298" i="18"/>
  <c r="AY299" i="18"/>
  <c r="AY300" i="18"/>
  <c r="AT5" i="18"/>
  <c r="T37" i="3"/>
  <c r="K37" i="3"/>
  <c r="C37" i="3"/>
  <c r="BA5" i="18" l="1"/>
  <c r="L46" i="3"/>
  <c r="AF46" i="3" s="1"/>
  <c r="AG46" i="3" s="1"/>
  <c r="AH5" i="19"/>
  <c r="J9" i="2"/>
  <c r="AI5" i="18"/>
  <c r="J25" i="2"/>
  <c r="N25" i="2" s="1"/>
  <c r="J24" i="2"/>
  <c r="N24" i="2" s="1"/>
  <c r="AF45" i="3"/>
  <c r="AG45" i="3" s="1"/>
  <c r="J11" i="2"/>
  <c r="J5" i="2"/>
  <c r="C25" i="2"/>
  <c r="G25" i="2" s="1"/>
  <c r="C24" i="2"/>
  <c r="G24" i="2" s="1"/>
  <c r="AE6" i="18"/>
  <c r="BE6" i="18" s="1"/>
  <c r="AE5" i="18"/>
  <c r="G11" i="2"/>
  <c r="G6" i="2"/>
  <c r="G10" i="2"/>
  <c r="G7" i="2"/>
  <c r="G21" i="2"/>
  <c r="C33" i="3" s="1"/>
  <c r="G9" i="2"/>
  <c r="G8" i="2"/>
  <c r="G19" i="2"/>
  <c r="G15" i="2"/>
  <c r="G16" i="2"/>
  <c r="G12" i="2"/>
  <c r="G17" i="2"/>
  <c r="G13" i="2"/>
  <c r="G22" i="2"/>
  <c r="G18" i="2"/>
  <c r="G14" i="2"/>
  <c r="G23" i="2"/>
  <c r="G20" i="2"/>
  <c r="C34" i="3" s="1"/>
  <c r="BD6" i="18"/>
  <c r="BG6" i="18"/>
  <c r="BF6" i="18"/>
  <c r="AX6" i="18"/>
  <c r="AX5" i="18"/>
  <c r="AY5" i="18"/>
  <c r="AZ5" i="18"/>
  <c r="S7" i="5"/>
  <c r="BD5" i="18" l="1"/>
  <c r="O44" i="3"/>
  <c r="BF5" i="18"/>
  <c r="K36" i="3"/>
  <c r="C36" i="3"/>
  <c r="C35" i="3"/>
  <c r="BE5" i="18"/>
  <c r="BG5" i="18"/>
  <c r="G5" i="2"/>
  <c r="Q24" i="2" l="1"/>
  <c r="U24" i="2" s="1"/>
  <c r="N36" i="3"/>
  <c r="G33" i="2"/>
  <c r="C32" i="3" s="1"/>
  <c r="AV6" i="18"/>
  <c r="AV7" i="18"/>
  <c r="AV8" i="18"/>
  <c r="AV9" i="18"/>
  <c r="AV10" i="18"/>
  <c r="AV11" i="18"/>
  <c r="AV12" i="18"/>
  <c r="AV13" i="18"/>
  <c r="AV14" i="18"/>
  <c r="AV15" i="18"/>
  <c r="AV16" i="18"/>
  <c r="AV17" i="18"/>
  <c r="AV18" i="18"/>
  <c r="AV19" i="18"/>
  <c r="AV20" i="18"/>
  <c r="AV21" i="18"/>
  <c r="AV22" i="18"/>
  <c r="AV23" i="18"/>
  <c r="AV24" i="18"/>
  <c r="AV25" i="18"/>
  <c r="AV26" i="18"/>
  <c r="AV27" i="18"/>
  <c r="AV28" i="18"/>
  <c r="AV29" i="18"/>
  <c r="AV30" i="18"/>
  <c r="AV31" i="18"/>
  <c r="AV32" i="18"/>
  <c r="AV33" i="18"/>
  <c r="AV34" i="18"/>
  <c r="AV35" i="18"/>
  <c r="AV36" i="18"/>
  <c r="AV37" i="18"/>
  <c r="AV38" i="18"/>
  <c r="AV39" i="18"/>
  <c r="AV40" i="18"/>
  <c r="AV41" i="18"/>
  <c r="AV42" i="18"/>
  <c r="AV43" i="18"/>
  <c r="AV44" i="18"/>
  <c r="AV45" i="18"/>
  <c r="AV46" i="18"/>
  <c r="AV47" i="18"/>
  <c r="AV48" i="18"/>
  <c r="AV49" i="18"/>
  <c r="AV50" i="18"/>
  <c r="AV51" i="18"/>
  <c r="AV52" i="18"/>
  <c r="AV53" i="18"/>
  <c r="AV54" i="18"/>
  <c r="AV55" i="18"/>
  <c r="AV56" i="18"/>
  <c r="AV57" i="18"/>
  <c r="AV58" i="18"/>
  <c r="AV59" i="18"/>
  <c r="AV60" i="18"/>
  <c r="AV61" i="18"/>
  <c r="AV62" i="18"/>
  <c r="AV63" i="18"/>
  <c r="AV64" i="18"/>
  <c r="AV65" i="18"/>
  <c r="AV66" i="18"/>
  <c r="AV67" i="18"/>
  <c r="AV68" i="18"/>
  <c r="AV69" i="18"/>
  <c r="AV70" i="18"/>
  <c r="AV71" i="18"/>
  <c r="AV72" i="18"/>
  <c r="AV73" i="18"/>
  <c r="AV74" i="18"/>
  <c r="AV75" i="18"/>
  <c r="AV76" i="18"/>
  <c r="AV77" i="18"/>
  <c r="AV78" i="18"/>
  <c r="AV79" i="18"/>
  <c r="AV80" i="18"/>
  <c r="AV81" i="18"/>
  <c r="AV82" i="18"/>
  <c r="AV83" i="18"/>
  <c r="AV84" i="18"/>
  <c r="AV85" i="18"/>
  <c r="AV86" i="18"/>
  <c r="AV87" i="18"/>
  <c r="AV88" i="18"/>
  <c r="AV89" i="18"/>
  <c r="AV90" i="18"/>
  <c r="AV91" i="18"/>
  <c r="AV92" i="18"/>
  <c r="AV93" i="18"/>
  <c r="AV94" i="18"/>
  <c r="AV95" i="18"/>
  <c r="AV96" i="18"/>
  <c r="AV97" i="18"/>
  <c r="AV98" i="18"/>
  <c r="AV99" i="18"/>
  <c r="AV100" i="18"/>
  <c r="AV101" i="18"/>
  <c r="AV102" i="18"/>
  <c r="AV103" i="18"/>
  <c r="AV104" i="18"/>
  <c r="AV105" i="18"/>
  <c r="AV106" i="18"/>
  <c r="AV107" i="18"/>
  <c r="AV108" i="18"/>
  <c r="AV109" i="18"/>
  <c r="AV110" i="18"/>
  <c r="AV111" i="18"/>
  <c r="AV112" i="18"/>
  <c r="AV113" i="18"/>
  <c r="AV114" i="18"/>
  <c r="AV115" i="18"/>
  <c r="AV116" i="18"/>
  <c r="AV117" i="18"/>
  <c r="AV118" i="18"/>
  <c r="AV119" i="18"/>
  <c r="AV120" i="18"/>
  <c r="AV121" i="18"/>
  <c r="AV122" i="18"/>
  <c r="AV123" i="18"/>
  <c r="AV124" i="18"/>
  <c r="AV125" i="18"/>
  <c r="AV126" i="18"/>
  <c r="AV127" i="18"/>
  <c r="AV128" i="18"/>
  <c r="AV129" i="18"/>
  <c r="AV130" i="18"/>
  <c r="AV131" i="18"/>
  <c r="AV132" i="18"/>
  <c r="AV133" i="18"/>
  <c r="AV134" i="18"/>
  <c r="AV135" i="18"/>
  <c r="AV136" i="18"/>
  <c r="AV137" i="18"/>
  <c r="AV138" i="18"/>
  <c r="AV139" i="18"/>
  <c r="AV140" i="18"/>
  <c r="AV141" i="18"/>
  <c r="AV142" i="18"/>
  <c r="AV143" i="18"/>
  <c r="AV144" i="18"/>
  <c r="AV145" i="18"/>
  <c r="AV146" i="18"/>
  <c r="AV147" i="18"/>
  <c r="AV148" i="18"/>
  <c r="AV149" i="18"/>
  <c r="AV150" i="18"/>
  <c r="AV151" i="18"/>
  <c r="AV152" i="18"/>
  <c r="AV153" i="18"/>
  <c r="AV154" i="18"/>
  <c r="AV155" i="18"/>
  <c r="AV156" i="18"/>
  <c r="AV157" i="18"/>
  <c r="AV158" i="18"/>
  <c r="AV159" i="18"/>
  <c r="AV160" i="18"/>
  <c r="AV161" i="18"/>
  <c r="AV162" i="18"/>
  <c r="AV163" i="18"/>
  <c r="AV164" i="18"/>
  <c r="AV165" i="18"/>
  <c r="AV166" i="18"/>
  <c r="AV167" i="18"/>
  <c r="AV168" i="18"/>
  <c r="AV169" i="18"/>
  <c r="AV170" i="18"/>
  <c r="AV171" i="18"/>
  <c r="AV172" i="18"/>
  <c r="AV173" i="18"/>
  <c r="AV174" i="18"/>
  <c r="AV175" i="18"/>
  <c r="AV176" i="18"/>
  <c r="AV177" i="18"/>
  <c r="AV178" i="18"/>
  <c r="AV179" i="18"/>
  <c r="AV180" i="18"/>
  <c r="AV181" i="18"/>
  <c r="AV182" i="18"/>
  <c r="AV183" i="18"/>
  <c r="AV184" i="18"/>
  <c r="AV185" i="18"/>
  <c r="AV186" i="18"/>
  <c r="AV187" i="18"/>
  <c r="AV188" i="18"/>
  <c r="AV189" i="18"/>
  <c r="AV190" i="18"/>
  <c r="AV191" i="18"/>
  <c r="AV192" i="18"/>
  <c r="AV193" i="18"/>
  <c r="AV194" i="18"/>
  <c r="AV195" i="18"/>
  <c r="AV196" i="18"/>
  <c r="AV197" i="18"/>
  <c r="AV198" i="18"/>
  <c r="AV199" i="18"/>
  <c r="AV200" i="18"/>
  <c r="AV201" i="18"/>
  <c r="AV202" i="18"/>
  <c r="AV203" i="18"/>
  <c r="AV204" i="18"/>
  <c r="AV205" i="18"/>
  <c r="AV206" i="18"/>
  <c r="AV207" i="18"/>
  <c r="AV208" i="18"/>
  <c r="AV209" i="18"/>
  <c r="AV210" i="18"/>
  <c r="AV211" i="18"/>
  <c r="AV212" i="18"/>
  <c r="AV213" i="18"/>
  <c r="AV214" i="18"/>
  <c r="AV215" i="18"/>
  <c r="AV216" i="18"/>
  <c r="AV217" i="18"/>
  <c r="AV218" i="18"/>
  <c r="AV219" i="18"/>
  <c r="AV220" i="18"/>
  <c r="AV221" i="18"/>
  <c r="AV222" i="18"/>
  <c r="AV223" i="18"/>
  <c r="AV224" i="18"/>
  <c r="AV225" i="18"/>
  <c r="AV226" i="18"/>
  <c r="AV227" i="18"/>
  <c r="AV228" i="18"/>
  <c r="AV229" i="18"/>
  <c r="AV230" i="18"/>
  <c r="AV231" i="18"/>
  <c r="AV232" i="18"/>
  <c r="AV233" i="18"/>
  <c r="AV234" i="18"/>
  <c r="AV235" i="18"/>
  <c r="AV236" i="18"/>
  <c r="AV237" i="18"/>
  <c r="AV238" i="18"/>
  <c r="AV239" i="18"/>
  <c r="AV240" i="18"/>
  <c r="AV241" i="18"/>
  <c r="AV242" i="18"/>
  <c r="AV243" i="18"/>
  <c r="AV244" i="18"/>
  <c r="AV245" i="18"/>
  <c r="AV246" i="18"/>
  <c r="AV247" i="18"/>
  <c r="AV248" i="18"/>
  <c r="AV249" i="18"/>
  <c r="AV250" i="18"/>
  <c r="AV251" i="18"/>
  <c r="AV252" i="18"/>
  <c r="AV253" i="18"/>
  <c r="AV254" i="18"/>
  <c r="AV255" i="18"/>
  <c r="AV256" i="18"/>
  <c r="AV257" i="18"/>
  <c r="AV258" i="18"/>
  <c r="AV259" i="18"/>
  <c r="AV260" i="18"/>
  <c r="AV261" i="18"/>
  <c r="AV262" i="18"/>
  <c r="AV263" i="18"/>
  <c r="AV264" i="18"/>
  <c r="AV265" i="18"/>
  <c r="AV266" i="18"/>
  <c r="AV267" i="18"/>
  <c r="AV268" i="18"/>
  <c r="AV269" i="18"/>
  <c r="AV270" i="18"/>
  <c r="AV271" i="18"/>
  <c r="AV272" i="18"/>
  <c r="AV273" i="18"/>
  <c r="AV274" i="18"/>
  <c r="AV275" i="18"/>
  <c r="AV276" i="18"/>
  <c r="AV277" i="18"/>
  <c r="AV278" i="18"/>
  <c r="AV279" i="18"/>
  <c r="AV280" i="18"/>
  <c r="AV281" i="18"/>
  <c r="AV282" i="18"/>
  <c r="AV283" i="18"/>
  <c r="AV284" i="18"/>
  <c r="AV285" i="18"/>
  <c r="AV286" i="18"/>
  <c r="AV287" i="18"/>
  <c r="AV288" i="18"/>
  <c r="AV289" i="18"/>
  <c r="AV290" i="18"/>
  <c r="AV291" i="18"/>
  <c r="AV292" i="18"/>
  <c r="AV293" i="18"/>
  <c r="AV294" i="18"/>
  <c r="AV295" i="18"/>
  <c r="AV296" i="18"/>
  <c r="AV297" i="18"/>
  <c r="AV298" i="18"/>
  <c r="AV299" i="18"/>
  <c r="AV300" i="18"/>
  <c r="AU6" i="18"/>
  <c r="AU7" i="18"/>
  <c r="AU8" i="18"/>
  <c r="AU9" i="18"/>
  <c r="AU10" i="18"/>
  <c r="AU11" i="18"/>
  <c r="AU12" i="18"/>
  <c r="AU13" i="18"/>
  <c r="AU14" i="18"/>
  <c r="AU15" i="18"/>
  <c r="AU16" i="18"/>
  <c r="AU17" i="18"/>
  <c r="AU18" i="18"/>
  <c r="AU19" i="18"/>
  <c r="AU20" i="18"/>
  <c r="AU21" i="18"/>
  <c r="AU22" i="18"/>
  <c r="AU23" i="18"/>
  <c r="AU24" i="18"/>
  <c r="AU25" i="18"/>
  <c r="AU26" i="18"/>
  <c r="AU27" i="18"/>
  <c r="AU28" i="18"/>
  <c r="AU29" i="18"/>
  <c r="AU30" i="18"/>
  <c r="AU31" i="18"/>
  <c r="AU32" i="18"/>
  <c r="AU33" i="18"/>
  <c r="AU34" i="18"/>
  <c r="AU35" i="18"/>
  <c r="AU36" i="18"/>
  <c r="AU37" i="18"/>
  <c r="AU38" i="18"/>
  <c r="AU39" i="18"/>
  <c r="AU40" i="18"/>
  <c r="AU41" i="18"/>
  <c r="AU42" i="18"/>
  <c r="AU43" i="18"/>
  <c r="AU44" i="18"/>
  <c r="AU45" i="18"/>
  <c r="AU46" i="18"/>
  <c r="AU47" i="18"/>
  <c r="AU48" i="18"/>
  <c r="AU49" i="18"/>
  <c r="AU50" i="18"/>
  <c r="AU51" i="18"/>
  <c r="AU52" i="18"/>
  <c r="AU53" i="18"/>
  <c r="AU54" i="18"/>
  <c r="AU55" i="18"/>
  <c r="AU56" i="18"/>
  <c r="AU57" i="18"/>
  <c r="AU58" i="18"/>
  <c r="AU59" i="18"/>
  <c r="AU60" i="18"/>
  <c r="AU61" i="18"/>
  <c r="AU62" i="18"/>
  <c r="AU63" i="18"/>
  <c r="AU64" i="18"/>
  <c r="AU65" i="18"/>
  <c r="AU66" i="18"/>
  <c r="AU67" i="18"/>
  <c r="AU68" i="18"/>
  <c r="AU69" i="18"/>
  <c r="AU70" i="18"/>
  <c r="AU71" i="18"/>
  <c r="AU72" i="18"/>
  <c r="AU73" i="18"/>
  <c r="AU74" i="18"/>
  <c r="AU75" i="18"/>
  <c r="AU76" i="18"/>
  <c r="AU77" i="18"/>
  <c r="AU78" i="18"/>
  <c r="AU79" i="18"/>
  <c r="AU80" i="18"/>
  <c r="AU81" i="18"/>
  <c r="AU82" i="18"/>
  <c r="AU83" i="18"/>
  <c r="AU84" i="18"/>
  <c r="AU85" i="18"/>
  <c r="AU86" i="18"/>
  <c r="AU87" i="18"/>
  <c r="AU88" i="18"/>
  <c r="AU89" i="18"/>
  <c r="AU90" i="18"/>
  <c r="AU91" i="18"/>
  <c r="AU92" i="18"/>
  <c r="AU93" i="18"/>
  <c r="AU94" i="18"/>
  <c r="AU95" i="18"/>
  <c r="AU96" i="18"/>
  <c r="AU97" i="18"/>
  <c r="AU98" i="18"/>
  <c r="AU99" i="18"/>
  <c r="AU100" i="18"/>
  <c r="AU101" i="18"/>
  <c r="AU102" i="18"/>
  <c r="AU103" i="18"/>
  <c r="AU104" i="18"/>
  <c r="AU105" i="18"/>
  <c r="AU106" i="18"/>
  <c r="AU107" i="18"/>
  <c r="AU108" i="18"/>
  <c r="AU109" i="18"/>
  <c r="AU110" i="18"/>
  <c r="AU111" i="18"/>
  <c r="AU112" i="18"/>
  <c r="AU113" i="18"/>
  <c r="AU114" i="18"/>
  <c r="AU115" i="18"/>
  <c r="AU116" i="18"/>
  <c r="AU117" i="18"/>
  <c r="AU118" i="18"/>
  <c r="AU119" i="18"/>
  <c r="AU120" i="18"/>
  <c r="AU121" i="18"/>
  <c r="AU122" i="18"/>
  <c r="AU123" i="18"/>
  <c r="AU124" i="18"/>
  <c r="AU125" i="18"/>
  <c r="AU126" i="18"/>
  <c r="AU127" i="18"/>
  <c r="AU128" i="18"/>
  <c r="AU129" i="18"/>
  <c r="AU130" i="18"/>
  <c r="AU131" i="18"/>
  <c r="AU132" i="18"/>
  <c r="AU133" i="18"/>
  <c r="AU134" i="18"/>
  <c r="AU135" i="18"/>
  <c r="AU136" i="18"/>
  <c r="AU137" i="18"/>
  <c r="AU138" i="18"/>
  <c r="AU139" i="18"/>
  <c r="AU140" i="18"/>
  <c r="AU141" i="18"/>
  <c r="AU142" i="18"/>
  <c r="AU143" i="18"/>
  <c r="AU144" i="18"/>
  <c r="AU145" i="18"/>
  <c r="AU146" i="18"/>
  <c r="AU147" i="18"/>
  <c r="AU148" i="18"/>
  <c r="AU149" i="18"/>
  <c r="AU150" i="18"/>
  <c r="AU151" i="18"/>
  <c r="AU152" i="18"/>
  <c r="AU153" i="18"/>
  <c r="AU154" i="18"/>
  <c r="AU155" i="18"/>
  <c r="AU156" i="18"/>
  <c r="AU157" i="18"/>
  <c r="AU158" i="18"/>
  <c r="AU159" i="18"/>
  <c r="AU160" i="18"/>
  <c r="AU161" i="18"/>
  <c r="AU162" i="18"/>
  <c r="AU163" i="18"/>
  <c r="AU164" i="18"/>
  <c r="AU165" i="18"/>
  <c r="AU166" i="18"/>
  <c r="AU167" i="18"/>
  <c r="AU168" i="18"/>
  <c r="AU169" i="18"/>
  <c r="AU170" i="18"/>
  <c r="AU171" i="18"/>
  <c r="AU172" i="18"/>
  <c r="AU173" i="18"/>
  <c r="AU174" i="18"/>
  <c r="AU175" i="18"/>
  <c r="AU176" i="18"/>
  <c r="AU177" i="18"/>
  <c r="AU178" i="18"/>
  <c r="AU179" i="18"/>
  <c r="AU180" i="18"/>
  <c r="AU181" i="18"/>
  <c r="AU182" i="18"/>
  <c r="AU183" i="18"/>
  <c r="AU184" i="18"/>
  <c r="AU185" i="18"/>
  <c r="AU186" i="18"/>
  <c r="AU187" i="18"/>
  <c r="AU188" i="18"/>
  <c r="AU189" i="18"/>
  <c r="AU190" i="18"/>
  <c r="AU191" i="18"/>
  <c r="AU192" i="18"/>
  <c r="AU193" i="18"/>
  <c r="AU194" i="18"/>
  <c r="AU195" i="18"/>
  <c r="AU196" i="18"/>
  <c r="AU197" i="18"/>
  <c r="AU198" i="18"/>
  <c r="AU199" i="18"/>
  <c r="AU200" i="18"/>
  <c r="AU201" i="18"/>
  <c r="AU202" i="18"/>
  <c r="AU203" i="18"/>
  <c r="AU204" i="18"/>
  <c r="AU205" i="18"/>
  <c r="AU206" i="18"/>
  <c r="AU207" i="18"/>
  <c r="AU208" i="18"/>
  <c r="AU209" i="18"/>
  <c r="AU210" i="18"/>
  <c r="AU211" i="18"/>
  <c r="AU212" i="18"/>
  <c r="AU213" i="18"/>
  <c r="AU214" i="18"/>
  <c r="AU215" i="18"/>
  <c r="AU216" i="18"/>
  <c r="AU217" i="18"/>
  <c r="AU218" i="18"/>
  <c r="AU219" i="18"/>
  <c r="AU220" i="18"/>
  <c r="AU221" i="18"/>
  <c r="AU222" i="18"/>
  <c r="AU223" i="18"/>
  <c r="AU224" i="18"/>
  <c r="AU225" i="18"/>
  <c r="AU226" i="18"/>
  <c r="AU227" i="18"/>
  <c r="AU228" i="18"/>
  <c r="AU229" i="18"/>
  <c r="AU230" i="18"/>
  <c r="AU231" i="18"/>
  <c r="AU232" i="18"/>
  <c r="AU233" i="18"/>
  <c r="AU234" i="18"/>
  <c r="AU235" i="18"/>
  <c r="AU236" i="18"/>
  <c r="AU237" i="18"/>
  <c r="AU238" i="18"/>
  <c r="AU239" i="18"/>
  <c r="AU240" i="18"/>
  <c r="AU241" i="18"/>
  <c r="AU242" i="18"/>
  <c r="AU243" i="18"/>
  <c r="AU244" i="18"/>
  <c r="AU245" i="18"/>
  <c r="AU246" i="18"/>
  <c r="AU247" i="18"/>
  <c r="AU248" i="18"/>
  <c r="AU249" i="18"/>
  <c r="AU250" i="18"/>
  <c r="AU251" i="18"/>
  <c r="AU252" i="18"/>
  <c r="AU253" i="18"/>
  <c r="AU254" i="18"/>
  <c r="AU255" i="18"/>
  <c r="AU256" i="18"/>
  <c r="AU257" i="18"/>
  <c r="AU258" i="18"/>
  <c r="AU259" i="18"/>
  <c r="AU260" i="18"/>
  <c r="AU261" i="18"/>
  <c r="AU262" i="18"/>
  <c r="AU263" i="18"/>
  <c r="AU264" i="18"/>
  <c r="AU265" i="18"/>
  <c r="AU266" i="18"/>
  <c r="AU267" i="18"/>
  <c r="AU268" i="18"/>
  <c r="AU269" i="18"/>
  <c r="AU270" i="18"/>
  <c r="AU271" i="18"/>
  <c r="AU272" i="18"/>
  <c r="AU273" i="18"/>
  <c r="AU274" i="18"/>
  <c r="AU275" i="18"/>
  <c r="AU276" i="18"/>
  <c r="AU277" i="18"/>
  <c r="AU278" i="18"/>
  <c r="AU279" i="18"/>
  <c r="AU280" i="18"/>
  <c r="AU281" i="18"/>
  <c r="AU282" i="18"/>
  <c r="AU283" i="18"/>
  <c r="AU284" i="18"/>
  <c r="AU285" i="18"/>
  <c r="AU286" i="18"/>
  <c r="AU287" i="18"/>
  <c r="AU288" i="18"/>
  <c r="AU289" i="18"/>
  <c r="AU290" i="18"/>
  <c r="AU291" i="18"/>
  <c r="AU292" i="18"/>
  <c r="AU293" i="18"/>
  <c r="AU294" i="18"/>
  <c r="AU295" i="18"/>
  <c r="AU296" i="18"/>
  <c r="AU297" i="18"/>
  <c r="AU298" i="18"/>
  <c r="AU299" i="18"/>
  <c r="AU300" i="18"/>
  <c r="AT6" i="18"/>
  <c r="AT7" i="18"/>
  <c r="AT8" i="18"/>
  <c r="AT9" i="18"/>
  <c r="AT10" i="18"/>
  <c r="AT11" i="18"/>
  <c r="AT12" i="18"/>
  <c r="AT13" i="18"/>
  <c r="AT14" i="18"/>
  <c r="AT15" i="18"/>
  <c r="AT16" i="18"/>
  <c r="AT17" i="18"/>
  <c r="AT18" i="18"/>
  <c r="AT19" i="18"/>
  <c r="AT20" i="18"/>
  <c r="AT21" i="18"/>
  <c r="AT22" i="18"/>
  <c r="AT23" i="18"/>
  <c r="AT24" i="18"/>
  <c r="AT25" i="18"/>
  <c r="AT26" i="18"/>
  <c r="AT27" i="18"/>
  <c r="AT28" i="18"/>
  <c r="AT29" i="18"/>
  <c r="AT30" i="18"/>
  <c r="AT31" i="18"/>
  <c r="AT32" i="18"/>
  <c r="AT33" i="18"/>
  <c r="AT34" i="18"/>
  <c r="AT35" i="18"/>
  <c r="AT36" i="18"/>
  <c r="AT37" i="18"/>
  <c r="AT38" i="18"/>
  <c r="AT39" i="18"/>
  <c r="AT40" i="18"/>
  <c r="AT41" i="18"/>
  <c r="AT42" i="18"/>
  <c r="AT43" i="18"/>
  <c r="AT44" i="18"/>
  <c r="AT45" i="18"/>
  <c r="AT46" i="18"/>
  <c r="AT47" i="18"/>
  <c r="AT48" i="18"/>
  <c r="AT49" i="18"/>
  <c r="AT50" i="18"/>
  <c r="AT51" i="18"/>
  <c r="AT52" i="18"/>
  <c r="AT53" i="18"/>
  <c r="AT54" i="18"/>
  <c r="AT55" i="18"/>
  <c r="AT56" i="18"/>
  <c r="AT57" i="18"/>
  <c r="AT58" i="18"/>
  <c r="AT59" i="18"/>
  <c r="AT60" i="18"/>
  <c r="AT61" i="18"/>
  <c r="AT62" i="18"/>
  <c r="AT63" i="18"/>
  <c r="AT64" i="18"/>
  <c r="AT65" i="18"/>
  <c r="AT66" i="18"/>
  <c r="AT67" i="18"/>
  <c r="AT68" i="18"/>
  <c r="AT69" i="18"/>
  <c r="AT70" i="18"/>
  <c r="AT71" i="18"/>
  <c r="AT72" i="18"/>
  <c r="AT73" i="18"/>
  <c r="AT74" i="18"/>
  <c r="AT75" i="18"/>
  <c r="AT76" i="18"/>
  <c r="AT77" i="18"/>
  <c r="AT78" i="18"/>
  <c r="AT79" i="18"/>
  <c r="AT80" i="18"/>
  <c r="AT81" i="18"/>
  <c r="AT82" i="18"/>
  <c r="AT83" i="18"/>
  <c r="AT84" i="18"/>
  <c r="AT85" i="18"/>
  <c r="AT86" i="18"/>
  <c r="AT87" i="18"/>
  <c r="AT88" i="18"/>
  <c r="AT89" i="18"/>
  <c r="AT90" i="18"/>
  <c r="AT91" i="18"/>
  <c r="AT92" i="18"/>
  <c r="AT93" i="18"/>
  <c r="AT94" i="18"/>
  <c r="AT95" i="18"/>
  <c r="AT96" i="18"/>
  <c r="AT97" i="18"/>
  <c r="AT98" i="18"/>
  <c r="AT99" i="18"/>
  <c r="AT100" i="18"/>
  <c r="AT101" i="18"/>
  <c r="AT102" i="18"/>
  <c r="AT103" i="18"/>
  <c r="AT104" i="18"/>
  <c r="AT105" i="18"/>
  <c r="AT106" i="18"/>
  <c r="AT107" i="18"/>
  <c r="AT108" i="18"/>
  <c r="AT109" i="18"/>
  <c r="AT110" i="18"/>
  <c r="AT111" i="18"/>
  <c r="AT112" i="18"/>
  <c r="AT113" i="18"/>
  <c r="AT114" i="18"/>
  <c r="AT115" i="18"/>
  <c r="AT116" i="18"/>
  <c r="AT117" i="18"/>
  <c r="AT118" i="18"/>
  <c r="AT119" i="18"/>
  <c r="AT120" i="18"/>
  <c r="AT121" i="18"/>
  <c r="AT122" i="18"/>
  <c r="AT123" i="18"/>
  <c r="AT124" i="18"/>
  <c r="AT125" i="18"/>
  <c r="AT126" i="18"/>
  <c r="AT127" i="18"/>
  <c r="AT128" i="18"/>
  <c r="AT129" i="18"/>
  <c r="AT130" i="18"/>
  <c r="AT131" i="18"/>
  <c r="AT132" i="18"/>
  <c r="AT133" i="18"/>
  <c r="AT134" i="18"/>
  <c r="AT135" i="18"/>
  <c r="AT136" i="18"/>
  <c r="AT137" i="18"/>
  <c r="AT138" i="18"/>
  <c r="AT139" i="18"/>
  <c r="AT140" i="18"/>
  <c r="AT141" i="18"/>
  <c r="AT142" i="18"/>
  <c r="AT143" i="18"/>
  <c r="AT144" i="18"/>
  <c r="AT145" i="18"/>
  <c r="AT146" i="18"/>
  <c r="AT147" i="18"/>
  <c r="AT148" i="18"/>
  <c r="AT149" i="18"/>
  <c r="AT150" i="18"/>
  <c r="AT151" i="18"/>
  <c r="AT152" i="18"/>
  <c r="AT153" i="18"/>
  <c r="AT154" i="18"/>
  <c r="AT155" i="18"/>
  <c r="AT156" i="18"/>
  <c r="AT157" i="18"/>
  <c r="AT158" i="18"/>
  <c r="AT159" i="18"/>
  <c r="AT160" i="18"/>
  <c r="AT161" i="18"/>
  <c r="AT162" i="18"/>
  <c r="AT163" i="18"/>
  <c r="AT164" i="18"/>
  <c r="AT165" i="18"/>
  <c r="AT166" i="18"/>
  <c r="AT167" i="18"/>
  <c r="AT168" i="18"/>
  <c r="AT169" i="18"/>
  <c r="AT170" i="18"/>
  <c r="AT171" i="18"/>
  <c r="AT172" i="18"/>
  <c r="AT173" i="18"/>
  <c r="AT174" i="18"/>
  <c r="AT175" i="18"/>
  <c r="AT176" i="18"/>
  <c r="AT177" i="18"/>
  <c r="AT178" i="18"/>
  <c r="AT179" i="18"/>
  <c r="AT180" i="18"/>
  <c r="AT181" i="18"/>
  <c r="AT182" i="18"/>
  <c r="AT183" i="18"/>
  <c r="AT184" i="18"/>
  <c r="AT185" i="18"/>
  <c r="AT186" i="18"/>
  <c r="AT187" i="18"/>
  <c r="AT188" i="18"/>
  <c r="AT189" i="18"/>
  <c r="AT190" i="18"/>
  <c r="AT191" i="18"/>
  <c r="AT192" i="18"/>
  <c r="AT193" i="18"/>
  <c r="AT194" i="18"/>
  <c r="AT195" i="18"/>
  <c r="AT196" i="18"/>
  <c r="AT197" i="18"/>
  <c r="AT198" i="18"/>
  <c r="AT199" i="18"/>
  <c r="AT200" i="18"/>
  <c r="AT201" i="18"/>
  <c r="AT202" i="18"/>
  <c r="AT203" i="18"/>
  <c r="AT204" i="18"/>
  <c r="AT205" i="18"/>
  <c r="AT206" i="18"/>
  <c r="AT207" i="18"/>
  <c r="AT208" i="18"/>
  <c r="AT209" i="18"/>
  <c r="AT210" i="18"/>
  <c r="AT211" i="18"/>
  <c r="AT212" i="18"/>
  <c r="AT213" i="18"/>
  <c r="AT214" i="18"/>
  <c r="AT215" i="18"/>
  <c r="AT216" i="18"/>
  <c r="AT217" i="18"/>
  <c r="AT218" i="18"/>
  <c r="AT219" i="18"/>
  <c r="AT220" i="18"/>
  <c r="AT221" i="18"/>
  <c r="AT222" i="18"/>
  <c r="AT223" i="18"/>
  <c r="AT224" i="18"/>
  <c r="AT225" i="18"/>
  <c r="AT226" i="18"/>
  <c r="AT227" i="18"/>
  <c r="AT228" i="18"/>
  <c r="AT229" i="18"/>
  <c r="AT230" i="18"/>
  <c r="AT231" i="18"/>
  <c r="AT232" i="18"/>
  <c r="AT233" i="18"/>
  <c r="AT234" i="18"/>
  <c r="AT235" i="18"/>
  <c r="AT236" i="18"/>
  <c r="AT237" i="18"/>
  <c r="AT238" i="18"/>
  <c r="AT239" i="18"/>
  <c r="AT240" i="18"/>
  <c r="AT241" i="18"/>
  <c r="AT242" i="18"/>
  <c r="AT243" i="18"/>
  <c r="AT244" i="18"/>
  <c r="AT245" i="18"/>
  <c r="AT246" i="18"/>
  <c r="AT247" i="18"/>
  <c r="AT248" i="18"/>
  <c r="AT249" i="18"/>
  <c r="AT250" i="18"/>
  <c r="AT251" i="18"/>
  <c r="AT252" i="18"/>
  <c r="AT253" i="18"/>
  <c r="AT254" i="18"/>
  <c r="AT255" i="18"/>
  <c r="AT256" i="18"/>
  <c r="AT257" i="18"/>
  <c r="AT258" i="18"/>
  <c r="AT259" i="18"/>
  <c r="AT260" i="18"/>
  <c r="AT261" i="18"/>
  <c r="AT262" i="18"/>
  <c r="AT263" i="18"/>
  <c r="AT264" i="18"/>
  <c r="AT265" i="18"/>
  <c r="AT266" i="18"/>
  <c r="AT267" i="18"/>
  <c r="AT268" i="18"/>
  <c r="AT269" i="18"/>
  <c r="AT270" i="18"/>
  <c r="AT271" i="18"/>
  <c r="AT272" i="18"/>
  <c r="AT273" i="18"/>
  <c r="AT274" i="18"/>
  <c r="AT275" i="18"/>
  <c r="AT276" i="18"/>
  <c r="AT277" i="18"/>
  <c r="AT278" i="18"/>
  <c r="AT279" i="18"/>
  <c r="AT280" i="18"/>
  <c r="AT281" i="18"/>
  <c r="AT282" i="18"/>
  <c r="AT283" i="18"/>
  <c r="AT284" i="18"/>
  <c r="AT285" i="18"/>
  <c r="AT286" i="18"/>
  <c r="AT287" i="18"/>
  <c r="AT288" i="18"/>
  <c r="AT289" i="18"/>
  <c r="AT290" i="18"/>
  <c r="AT291" i="18"/>
  <c r="AT292" i="18"/>
  <c r="AT293" i="18"/>
  <c r="AT294" i="18"/>
  <c r="AT295" i="18"/>
  <c r="AT296" i="18"/>
  <c r="AT297" i="18"/>
  <c r="AT298" i="18"/>
  <c r="AT299" i="18"/>
  <c r="AT300" i="18"/>
  <c r="AS6" i="18"/>
  <c r="AS7" i="18"/>
  <c r="AS8" i="18"/>
  <c r="AS9" i="18"/>
  <c r="AS10" i="18"/>
  <c r="AS11" i="18"/>
  <c r="AS12" i="18"/>
  <c r="AS13" i="18"/>
  <c r="AS14" i="18"/>
  <c r="AS15" i="18"/>
  <c r="AS16" i="18"/>
  <c r="AS17" i="18"/>
  <c r="AS18" i="18"/>
  <c r="AS19" i="18"/>
  <c r="AS20" i="18"/>
  <c r="AS21" i="18"/>
  <c r="AS22" i="18"/>
  <c r="AS23" i="18"/>
  <c r="AS24" i="18"/>
  <c r="AS25" i="18"/>
  <c r="AS26" i="18"/>
  <c r="AS27" i="18"/>
  <c r="AS28" i="18"/>
  <c r="AS29" i="18"/>
  <c r="AS30" i="18"/>
  <c r="AS31" i="18"/>
  <c r="AS32" i="18"/>
  <c r="AS33" i="18"/>
  <c r="AS34" i="18"/>
  <c r="AS35" i="18"/>
  <c r="AS36" i="18"/>
  <c r="AS37" i="18"/>
  <c r="AS38" i="18"/>
  <c r="AS39" i="18"/>
  <c r="AS40" i="18"/>
  <c r="AS41" i="18"/>
  <c r="AS42" i="18"/>
  <c r="AS43" i="18"/>
  <c r="AS44" i="18"/>
  <c r="AS45" i="18"/>
  <c r="AS46" i="18"/>
  <c r="AS47" i="18"/>
  <c r="AS48" i="18"/>
  <c r="AS49" i="18"/>
  <c r="AS50" i="18"/>
  <c r="AS51" i="18"/>
  <c r="AS52" i="18"/>
  <c r="AS53" i="18"/>
  <c r="AS54" i="18"/>
  <c r="AS55" i="18"/>
  <c r="AS56" i="18"/>
  <c r="AS57" i="18"/>
  <c r="AS58" i="18"/>
  <c r="AS59" i="18"/>
  <c r="AS60" i="18"/>
  <c r="AS61" i="18"/>
  <c r="AS62" i="18"/>
  <c r="AS63" i="18"/>
  <c r="AS64" i="18"/>
  <c r="AS65" i="18"/>
  <c r="AS66" i="18"/>
  <c r="AS67" i="18"/>
  <c r="AS68" i="18"/>
  <c r="AS69" i="18"/>
  <c r="AS70" i="18"/>
  <c r="AS71" i="18"/>
  <c r="AS72" i="18"/>
  <c r="AS73" i="18"/>
  <c r="AS74" i="18"/>
  <c r="AS75" i="18"/>
  <c r="AS76" i="18"/>
  <c r="AS77" i="18"/>
  <c r="AS78" i="18"/>
  <c r="AS79" i="18"/>
  <c r="AS80" i="18"/>
  <c r="AS81" i="18"/>
  <c r="AS82" i="18"/>
  <c r="AS83" i="18"/>
  <c r="AS84" i="18"/>
  <c r="AS85" i="18"/>
  <c r="AS86" i="18"/>
  <c r="AS87" i="18"/>
  <c r="AS88" i="18"/>
  <c r="AS89" i="18"/>
  <c r="AS90" i="18"/>
  <c r="AS91" i="18"/>
  <c r="AS92" i="18"/>
  <c r="AS93" i="18"/>
  <c r="AS94" i="18"/>
  <c r="AS95" i="18"/>
  <c r="AS96" i="18"/>
  <c r="AS97" i="18"/>
  <c r="AS98" i="18"/>
  <c r="AS99" i="18"/>
  <c r="AS100" i="18"/>
  <c r="AS101" i="18"/>
  <c r="AS102" i="18"/>
  <c r="AS103" i="18"/>
  <c r="AS104" i="18"/>
  <c r="AS105" i="18"/>
  <c r="AS106" i="18"/>
  <c r="AS107" i="18"/>
  <c r="AS108" i="18"/>
  <c r="AS109" i="18"/>
  <c r="AS110" i="18"/>
  <c r="AS111" i="18"/>
  <c r="AS112" i="18"/>
  <c r="AS113" i="18"/>
  <c r="AS114" i="18"/>
  <c r="AS115" i="18"/>
  <c r="AS116" i="18"/>
  <c r="AS117" i="18"/>
  <c r="AS118" i="18"/>
  <c r="AS119" i="18"/>
  <c r="AS120" i="18"/>
  <c r="AS121" i="18"/>
  <c r="AS122" i="18"/>
  <c r="AS123" i="18"/>
  <c r="AS124" i="18"/>
  <c r="AS125" i="18"/>
  <c r="AS126" i="18"/>
  <c r="AS127" i="18"/>
  <c r="AS128" i="18"/>
  <c r="AS129" i="18"/>
  <c r="AS130" i="18"/>
  <c r="AS131" i="18"/>
  <c r="AS132" i="18"/>
  <c r="AS133" i="18"/>
  <c r="AS134" i="18"/>
  <c r="AS135" i="18"/>
  <c r="AS136" i="18"/>
  <c r="AS137" i="18"/>
  <c r="AS138" i="18"/>
  <c r="AS139" i="18"/>
  <c r="AS140" i="18"/>
  <c r="AS141" i="18"/>
  <c r="AS142" i="18"/>
  <c r="AS143" i="18"/>
  <c r="AS144" i="18"/>
  <c r="AS145" i="18"/>
  <c r="AS146" i="18"/>
  <c r="AS147" i="18"/>
  <c r="AS148" i="18"/>
  <c r="AS149" i="18"/>
  <c r="AS150" i="18"/>
  <c r="AS151" i="18"/>
  <c r="AS152" i="18"/>
  <c r="AS153" i="18"/>
  <c r="AS154" i="18"/>
  <c r="AS155" i="18"/>
  <c r="AS156" i="18"/>
  <c r="AS157" i="18"/>
  <c r="AS158" i="18"/>
  <c r="AS159" i="18"/>
  <c r="AS160" i="18"/>
  <c r="AS161" i="18"/>
  <c r="AS162" i="18"/>
  <c r="AS163" i="18"/>
  <c r="AS164" i="18"/>
  <c r="AS165" i="18"/>
  <c r="AS166" i="18"/>
  <c r="AS167" i="18"/>
  <c r="AS168" i="18"/>
  <c r="AS169" i="18"/>
  <c r="AS170" i="18"/>
  <c r="AS171" i="18"/>
  <c r="AS172" i="18"/>
  <c r="AS173" i="18"/>
  <c r="AS174" i="18"/>
  <c r="AS175" i="18"/>
  <c r="AS176" i="18"/>
  <c r="AS177" i="18"/>
  <c r="AS178" i="18"/>
  <c r="AS179" i="18"/>
  <c r="AS180" i="18"/>
  <c r="AS181" i="18"/>
  <c r="AS182" i="18"/>
  <c r="AS183" i="18"/>
  <c r="AS184" i="18"/>
  <c r="AS185" i="18"/>
  <c r="AS186" i="18"/>
  <c r="AS187" i="18"/>
  <c r="AS188" i="18"/>
  <c r="AS189" i="18"/>
  <c r="AS190" i="18"/>
  <c r="AS191" i="18"/>
  <c r="AS192" i="18"/>
  <c r="AS193" i="18"/>
  <c r="AS194" i="18"/>
  <c r="AS195" i="18"/>
  <c r="AS196" i="18"/>
  <c r="AS197" i="18"/>
  <c r="AS198" i="18"/>
  <c r="AS199" i="18"/>
  <c r="AS200" i="18"/>
  <c r="AS201" i="18"/>
  <c r="AS202" i="18"/>
  <c r="AS203" i="18"/>
  <c r="AS204" i="18"/>
  <c r="AS205" i="18"/>
  <c r="AS206" i="18"/>
  <c r="AS207" i="18"/>
  <c r="AS208" i="18"/>
  <c r="AS209" i="18"/>
  <c r="AS210" i="18"/>
  <c r="AS211" i="18"/>
  <c r="AS212" i="18"/>
  <c r="AS213" i="18"/>
  <c r="AS214" i="18"/>
  <c r="AS215" i="18"/>
  <c r="AS216" i="18"/>
  <c r="AS217" i="18"/>
  <c r="AS218" i="18"/>
  <c r="AS219" i="18"/>
  <c r="AS220" i="18"/>
  <c r="AS221" i="18"/>
  <c r="AS222" i="18"/>
  <c r="AS223" i="18"/>
  <c r="AS224" i="18"/>
  <c r="AS225" i="18"/>
  <c r="AS226" i="18"/>
  <c r="AS227" i="18"/>
  <c r="AS228" i="18"/>
  <c r="AS229" i="18"/>
  <c r="AS230" i="18"/>
  <c r="AS231" i="18"/>
  <c r="AS232" i="18"/>
  <c r="AS233" i="18"/>
  <c r="AS234" i="18"/>
  <c r="AS235" i="18"/>
  <c r="AS236" i="18"/>
  <c r="AS237" i="18"/>
  <c r="AS238" i="18"/>
  <c r="AS239" i="18"/>
  <c r="AS240" i="18"/>
  <c r="AS241" i="18"/>
  <c r="AS242" i="18"/>
  <c r="AS243" i="18"/>
  <c r="AS244" i="18"/>
  <c r="AS245" i="18"/>
  <c r="AS246" i="18"/>
  <c r="AS247" i="18"/>
  <c r="AS248" i="18"/>
  <c r="AS249" i="18"/>
  <c r="AS250" i="18"/>
  <c r="AS251" i="18"/>
  <c r="AS252" i="18"/>
  <c r="AS253" i="18"/>
  <c r="AS254" i="18"/>
  <c r="AS255" i="18"/>
  <c r="AS256" i="18"/>
  <c r="AS257" i="18"/>
  <c r="AS258" i="18"/>
  <c r="AS259" i="18"/>
  <c r="AS260" i="18"/>
  <c r="AS261" i="18"/>
  <c r="AS262" i="18"/>
  <c r="AS263" i="18"/>
  <c r="AS264" i="18"/>
  <c r="AS265" i="18"/>
  <c r="AS266" i="18"/>
  <c r="AS267" i="18"/>
  <c r="AS268" i="18"/>
  <c r="AS269" i="18"/>
  <c r="AS270" i="18"/>
  <c r="AS271" i="18"/>
  <c r="AS272" i="18"/>
  <c r="AS273" i="18"/>
  <c r="AS274" i="18"/>
  <c r="AS275" i="18"/>
  <c r="AS276" i="18"/>
  <c r="AS277" i="18"/>
  <c r="AS278" i="18"/>
  <c r="AS279" i="18"/>
  <c r="AS280" i="18"/>
  <c r="AS281" i="18"/>
  <c r="AS282" i="18"/>
  <c r="AS283" i="18"/>
  <c r="AS284" i="18"/>
  <c r="AS285" i="18"/>
  <c r="AS286" i="18"/>
  <c r="AS287" i="18"/>
  <c r="AS288" i="18"/>
  <c r="AS289" i="18"/>
  <c r="AS290" i="18"/>
  <c r="AS291" i="18"/>
  <c r="AS292" i="18"/>
  <c r="AS293" i="18"/>
  <c r="AS294" i="18"/>
  <c r="AS295" i="18"/>
  <c r="AS296" i="18"/>
  <c r="AS297" i="18"/>
  <c r="AS298" i="18"/>
  <c r="AS299" i="18"/>
  <c r="AS300" i="18"/>
  <c r="AP6" i="18"/>
  <c r="AP7" i="18"/>
  <c r="AP8" i="18"/>
  <c r="AP9" i="18"/>
  <c r="AM6" i="17"/>
  <c r="G6" i="17" s="1"/>
  <c r="AM7" i="17"/>
  <c r="G7" i="17" s="1"/>
  <c r="AM8" i="17"/>
  <c r="G8" i="17" s="1"/>
  <c r="AM9" i="17"/>
  <c r="G9" i="17" s="1"/>
  <c r="AM10" i="17"/>
  <c r="G10" i="17" s="1"/>
  <c r="AM92" i="17"/>
  <c r="G92" i="17" s="1"/>
  <c r="AM93" i="17"/>
  <c r="G93" i="17" s="1"/>
  <c r="AM94" i="17"/>
  <c r="G94" i="17" s="1"/>
  <c r="AM95" i="17"/>
  <c r="G95" i="17" s="1"/>
  <c r="AM96" i="17"/>
  <c r="G96" i="17" s="1"/>
  <c r="AM97" i="17"/>
  <c r="G97" i="17" s="1"/>
  <c r="AM98" i="17"/>
  <c r="G98" i="17" s="1"/>
  <c r="AM99" i="17"/>
  <c r="G99" i="17" s="1"/>
  <c r="AM100" i="17"/>
  <c r="G100" i="17" s="1"/>
  <c r="AM101" i="17"/>
  <c r="G101" i="17" s="1"/>
  <c r="AM102" i="17"/>
  <c r="G102" i="17" s="1"/>
  <c r="AM103" i="17"/>
  <c r="G103" i="17" s="1"/>
  <c r="AM104" i="17"/>
  <c r="G104" i="17" s="1"/>
  <c r="AM105" i="17"/>
  <c r="G105" i="17" s="1"/>
  <c r="AM5" i="17"/>
  <c r="AL105" i="17"/>
  <c r="AL104" i="17"/>
  <c r="AL103" i="17"/>
  <c r="AL102" i="17"/>
  <c r="AL101" i="17"/>
  <c r="AL100" i="17"/>
  <c r="AL99" i="17"/>
  <c r="AL98" i="17"/>
  <c r="AL97" i="17"/>
  <c r="AL96" i="17"/>
  <c r="AL95" i="17"/>
  <c r="AL94" i="17"/>
  <c r="AL93" i="17"/>
  <c r="AL92" i="17"/>
  <c r="AL10" i="17"/>
  <c r="AL9" i="17"/>
  <c r="AL8" i="17"/>
  <c r="AL7" i="17"/>
  <c r="AL6" i="17"/>
  <c r="AL5" i="17"/>
  <c r="AP10" i="18"/>
  <c r="AP11" i="18"/>
  <c r="AP12" i="18"/>
  <c r="AP13" i="18"/>
  <c r="AP14" i="18"/>
  <c r="AP15" i="18"/>
  <c r="AP16" i="18"/>
  <c r="AP17" i="18"/>
  <c r="AP18" i="18"/>
  <c r="AP19" i="18"/>
  <c r="AP20" i="18"/>
  <c r="AP21" i="18"/>
  <c r="AP22" i="18"/>
  <c r="AP23" i="18"/>
  <c r="AP24" i="18"/>
  <c r="AP25" i="18"/>
  <c r="AP26" i="18"/>
  <c r="AP27" i="18"/>
  <c r="AP28" i="18"/>
  <c r="AP29" i="18"/>
  <c r="AP30" i="18"/>
  <c r="AP31" i="18"/>
  <c r="AP32" i="18"/>
  <c r="AP33" i="18"/>
  <c r="AP34" i="18"/>
  <c r="AP35" i="18"/>
  <c r="AP36" i="18"/>
  <c r="AP37" i="18"/>
  <c r="AP38" i="18"/>
  <c r="AP39" i="18"/>
  <c r="AP40" i="18"/>
  <c r="AP41" i="18"/>
  <c r="AP42" i="18"/>
  <c r="AP43" i="18"/>
  <c r="AP44" i="18"/>
  <c r="AP45" i="18"/>
  <c r="AP46" i="18"/>
  <c r="AP47" i="18"/>
  <c r="AP48" i="18"/>
  <c r="AP49" i="18"/>
  <c r="AP50" i="18"/>
  <c r="AP51" i="18"/>
  <c r="AP52" i="18"/>
  <c r="AP53" i="18"/>
  <c r="AP54" i="18"/>
  <c r="AP55" i="18"/>
  <c r="AP56" i="18"/>
  <c r="AP57" i="18"/>
  <c r="AP58" i="18"/>
  <c r="AP59" i="18"/>
  <c r="AP60" i="18"/>
  <c r="AP61" i="18"/>
  <c r="AP62" i="18"/>
  <c r="AP63" i="18"/>
  <c r="AP64" i="18"/>
  <c r="AP65" i="18"/>
  <c r="AP66" i="18"/>
  <c r="AP67" i="18"/>
  <c r="AP68" i="18"/>
  <c r="AP69" i="18"/>
  <c r="AP70" i="18"/>
  <c r="AP71" i="18"/>
  <c r="AP72" i="18"/>
  <c r="AP73" i="18"/>
  <c r="AP74" i="18"/>
  <c r="AP75" i="18"/>
  <c r="AP76" i="18"/>
  <c r="AP77" i="18"/>
  <c r="AP78" i="18"/>
  <c r="AP79" i="18"/>
  <c r="AP80" i="18"/>
  <c r="AP81" i="18"/>
  <c r="AP82" i="18"/>
  <c r="AP83" i="18"/>
  <c r="AP84" i="18"/>
  <c r="AP85" i="18"/>
  <c r="AP86" i="18"/>
  <c r="AP87" i="18"/>
  <c r="AP88" i="18"/>
  <c r="AP89" i="18"/>
  <c r="AP90" i="18"/>
  <c r="AP91" i="18"/>
  <c r="AP92" i="18"/>
  <c r="AP93" i="18"/>
  <c r="AP94" i="18"/>
  <c r="AP95" i="18"/>
  <c r="AP96" i="18"/>
  <c r="AP97" i="18"/>
  <c r="AP98" i="18"/>
  <c r="AP99" i="18"/>
  <c r="AP100" i="18"/>
  <c r="AP101" i="18"/>
  <c r="AP102" i="18"/>
  <c r="AP103" i="18"/>
  <c r="AP104" i="18"/>
  <c r="AP105" i="18"/>
  <c r="AP106" i="18"/>
  <c r="AP107" i="18"/>
  <c r="AP108" i="18"/>
  <c r="AP109" i="18"/>
  <c r="AP110" i="18"/>
  <c r="AP111" i="18"/>
  <c r="AP112" i="18"/>
  <c r="AP113" i="18"/>
  <c r="AP114" i="18"/>
  <c r="AP115" i="18"/>
  <c r="AP116" i="18"/>
  <c r="AP117" i="18"/>
  <c r="AP118" i="18"/>
  <c r="AP119" i="18"/>
  <c r="AP120" i="18"/>
  <c r="AP121" i="18"/>
  <c r="AP122" i="18"/>
  <c r="AP123" i="18"/>
  <c r="AP124" i="18"/>
  <c r="AP125" i="18"/>
  <c r="AP126" i="18"/>
  <c r="AP127" i="18"/>
  <c r="AP128" i="18"/>
  <c r="AP129" i="18"/>
  <c r="AP130" i="18"/>
  <c r="AP131" i="18"/>
  <c r="AP132" i="18"/>
  <c r="AP133" i="18"/>
  <c r="AP134" i="18"/>
  <c r="AP135" i="18"/>
  <c r="AP136" i="18"/>
  <c r="AP137" i="18"/>
  <c r="AP138" i="18"/>
  <c r="AP139" i="18"/>
  <c r="AP140" i="18"/>
  <c r="AP141" i="18"/>
  <c r="AP142" i="18"/>
  <c r="AP143" i="18"/>
  <c r="AP144" i="18"/>
  <c r="AP145" i="18"/>
  <c r="AP146" i="18"/>
  <c r="AP147" i="18"/>
  <c r="AP148" i="18"/>
  <c r="AP149" i="18"/>
  <c r="AP150" i="18"/>
  <c r="AP151" i="18"/>
  <c r="AP152" i="18"/>
  <c r="AP153" i="18"/>
  <c r="AP154" i="18"/>
  <c r="AP155" i="18"/>
  <c r="AP156" i="18"/>
  <c r="AP157" i="18"/>
  <c r="AP158" i="18"/>
  <c r="AP159" i="18"/>
  <c r="AP160" i="18"/>
  <c r="AP161" i="18"/>
  <c r="AP162" i="18"/>
  <c r="AP163" i="18"/>
  <c r="AP164" i="18"/>
  <c r="AP165" i="18"/>
  <c r="AP166" i="18"/>
  <c r="AP167" i="18"/>
  <c r="AP168" i="18"/>
  <c r="AP169" i="18"/>
  <c r="AP170" i="18"/>
  <c r="AP171" i="18"/>
  <c r="AP172" i="18"/>
  <c r="AP173" i="18"/>
  <c r="AP174" i="18"/>
  <c r="AP175" i="18"/>
  <c r="AP176" i="18"/>
  <c r="AP177" i="18"/>
  <c r="AP178" i="18"/>
  <c r="AP179" i="18"/>
  <c r="AP180" i="18"/>
  <c r="AP181" i="18"/>
  <c r="AP182" i="18"/>
  <c r="AP183" i="18"/>
  <c r="AP184" i="18"/>
  <c r="AP185" i="18"/>
  <c r="AP186" i="18"/>
  <c r="AP187" i="18"/>
  <c r="AP188" i="18"/>
  <c r="AP189" i="18"/>
  <c r="AP190" i="18"/>
  <c r="AP191" i="18"/>
  <c r="AP192" i="18"/>
  <c r="AP193" i="18"/>
  <c r="AP194" i="18"/>
  <c r="AP195" i="18"/>
  <c r="AP196" i="18"/>
  <c r="AP197" i="18"/>
  <c r="AP198" i="18"/>
  <c r="AP199" i="18"/>
  <c r="AP200" i="18"/>
  <c r="AP201" i="18"/>
  <c r="AP202" i="18"/>
  <c r="AP203" i="18"/>
  <c r="AP204" i="18"/>
  <c r="AP205" i="18"/>
  <c r="AP206" i="18"/>
  <c r="AP207" i="18"/>
  <c r="AP208" i="18"/>
  <c r="AP209" i="18"/>
  <c r="AP210" i="18"/>
  <c r="AP211" i="18"/>
  <c r="AP212" i="18"/>
  <c r="AP213" i="18"/>
  <c r="AP214" i="18"/>
  <c r="AP215" i="18"/>
  <c r="AP216" i="18"/>
  <c r="AP217" i="18"/>
  <c r="AP218" i="18"/>
  <c r="AP219" i="18"/>
  <c r="AP220" i="18"/>
  <c r="AP221" i="18"/>
  <c r="AP222" i="18"/>
  <c r="AP223" i="18"/>
  <c r="AP224" i="18"/>
  <c r="AP225" i="18"/>
  <c r="AP226" i="18"/>
  <c r="AP227" i="18"/>
  <c r="AP228" i="18"/>
  <c r="AP229" i="18"/>
  <c r="AP230" i="18"/>
  <c r="AP231" i="18"/>
  <c r="AP232" i="18"/>
  <c r="AP233" i="18"/>
  <c r="AP234" i="18"/>
  <c r="AP235" i="18"/>
  <c r="AP236" i="18"/>
  <c r="AP237" i="18"/>
  <c r="AP238" i="18"/>
  <c r="AP239" i="18"/>
  <c r="AP240" i="18"/>
  <c r="AP241" i="18"/>
  <c r="AP242" i="18"/>
  <c r="AP243" i="18"/>
  <c r="AP244" i="18"/>
  <c r="AP245" i="18"/>
  <c r="AP246" i="18"/>
  <c r="AP247" i="18"/>
  <c r="AP248" i="18"/>
  <c r="AP249" i="18"/>
  <c r="AP250" i="18"/>
  <c r="AP251" i="18"/>
  <c r="AP252" i="18"/>
  <c r="AP253" i="18"/>
  <c r="AP254" i="18"/>
  <c r="AP255" i="18"/>
  <c r="AP256" i="18"/>
  <c r="AP257" i="18"/>
  <c r="AP258" i="18"/>
  <c r="AP259" i="18"/>
  <c r="AP260" i="18"/>
  <c r="AP261" i="18"/>
  <c r="AP262" i="18"/>
  <c r="AP263" i="18"/>
  <c r="AP264" i="18"/>
  <c r="AP265" i="18"/>
  <c r="AP266" i="18"/>
  <c r="AP267" i="18"/>
  <c r="AP268" i="18"/>
  <c r="AP269" i="18"/>
  <c r="AP270" i="18"/>
  <c r="AP271" i="18"/>
  <c r="AP272" i="18"/>
  <c r="AP273" i="18"/>
  <c r="AP274" i="18"/>
  <c r="AP275" i="18"/>
  <c r="AP276" i="18"/>
  <c r="AP277" i="18"/>
  <c r="AP278" i="18"/>
  <c r="AP279" i="18"/>
  <c r="AP280" i="18"/>
  <c r="AP281" i="18"/>
  <c r="AP282" i="18"/>
  <c r="AP283" i="18"/>
  <c r="AP284" i="18"/>
  <c r="AP285" i="18"/>
  <c r="AP286" i="18"/>
  <c r="AP287" i="18"/>
  <c r="AP288" i="18"/>
  <c r="AP289" i="18"/>
  <c r="AP290" i="18"/>
  <c r="AP291" i="18"/>
  <c r="AP292" i="18"/>
  <c r="AP293" i="18"/>
  <c r="AP294" i="18"/>
  <c r="AP295" i="18"/>
  <c r="AP296" i="18"/>
  <c r="AP297" i="18"/>
  <c r="AP298" i="18"/>
  <c r="AP299" i="18"/>
  <c r="AP300" i="18"/>
  <c r="V35" i="3" l="1"/>
  <c r="N35" i="3"/>
  <c r="E35" i="3"/>
  <c r="E32" i="3"/>
  <c r="V34" i="3"/>
  <c r="N34" i="3"/>
  <c r="E34" i="3"/>
  <c r="N32" i="3"/>
  <c r="V33" i="3"/>
  <c r="N33" i="3"/>
  <c r="E33" i="3"/>
  <c r="V32" i="3"/>
  <c r="G5" i="17"/>
  <c r="AN5" i="17" s="1"/>
  <c r="I296" i="18"/>
  <c r="AQ296" i="18" s="1"/>
  <c r="BH296" i="18"/>
  <c r="BI296" i="18" s="1"/>
  <c r="BB296" i="18"/>
  <c r="I280" i="18"/>
  <c r="BH280" i="18"/>
  <c r="BI280" i="18" s="1"/>
  <c r="BB280" i="18"/>
  <c r="I264" i="18"/>
  <c r="AQ264" i="18" s="1"/>
  <c r="BH264" i="18"/>
  <c r="BI264" i="18" s="1"/>
  <c r="BB264" i="18"/>
  <c r="I252" i="18"/>
  <c r="AQ252" i="18" s="1"/>
  <c r="BH252" i="18"/>
  <c r="BI252" i="18" s="1"/>
  <c r="BB252" i="18"/>
  <c r="I232" i="18"/>
  <c r="BH232" i="18"/>
  <c r="BI232" i="18" s="1"/>
  <c r="BB232" i="18"/>
  <c r="I220" i="18"/>
  <c r="AQ220" i="18" s="1"/>
  <c r="BH220" i="18"/>
  <c r="BI220" i="18" s="1"/>
  <c r="BB220" i="18"/>
  <c r="I204" i="18"/>
  <c r="AQ204" i="18" s="1"/>
  <c r="BH204" i="18"/>
  <c r="BI204" i="18" s="1"/>
  <c r="BB204" i="18"/>
  <c r="I188" i="18"/>
  <c r="AQ188" i="18" s="1"/>
  <c r="BH188" i="18"/>
  <c r="BI188" i="18" s="1"/>
  <c r="BB188" i="18"/>
  <c r="I172" i="18"/>
  <c r="AQ172" i="18" s="1"/>
  <c r="BH172" i="18"/>
  <c r="BI172" i="18" s="1"/>
  <c r="BB172" i="18"/>
  <c r="I156" i="18"/>
  <c r="BH156" i="18"/>
  <c r="BI156" i="18" s="1"/>
  <c r="BB156" i="18"/>
  <c r="I140" i="18"/>
  <c r="AQ140" i="18" s="1"/>
  <c r="BH140" i="18"/>
  <c r="BI140" i="18" s="1"/>
  <c r="BB140" i="18"/>
  <c r="I124" i="18"/>
  <c r="AQ124" i="18" s="1"/>
  <c r="BH124" i="18"/>
  <c r="BI124" i="18" s="1"/>
  <c r="BB124" i="18"/>
  <c r="I104" i="18"/>
  <c r="BH104" i="18"/>
  <c r="BI104" i="18" s="1"/>
  <c r="BB104" i="18"/>
  <c r="I88" i="18"/>
  <c r="BH88" i="18"/>
  <c r="BI88" i="18" s="1"/>
  <c r="BB88" i="18"/>
  <c r="I76" i="18"/>
  <c r="AQ76" i="18" s="1"/>
  <c r="BH76" i="18"/>
  <c r="BI76" i="18" s="1"/>
  <c r="BB76" i="18"/>
  <c r="I56" i="18"/>
  <c r="BH56" i="18"/>
  <c r="BI56" i="18" s="1"/>
  <c r="BB56" i="18"/>
  <c r="I40" i="18"/>
  <c r="AQ40" i="18" s="1"/>
  <c r="BH40" i="18"/>
  <c r="BI40" i="18" s="1"/>
  <c r="BB40" i="18"/>
  <c r="I24" i="18"/>
  <c r="I290" i="18"/>
  <c r="BH290" i="18"/>
  <c r="BI290" i="18" s="1"/>
  <c r="BB290" i="18"/>
  <c r="I282" i="18"/>
  <c r="AQ282" i="18" s="1"/>
  <c r="BH282" i="18"/>
  <c r="BI282" i="18" s="1"/>
  <c r="BB282" i="18"/>
  <c r="I274" i="18"/>
  <c r="AQ274" i="18" s="1"/>
  <c r="BH274" i="18"/>
  <c r="BI274" i="18" s="1"/>
  <c r="BB274" i="18"/>
  <c r="I266" i="18"/>
  <c r="AQ266" i="18" s="1"/>
  <c r="BH266" i="18"/>
  <c r="BI266" i="18" s="1"/>
  <c r="BB266" i="18"/>
  <c r="I258" i="18"/>
  <c r="AQ258" i="18" s="1"/>
  <c r="BH258" i="18"/>
  <c r="BI258" i="18" s="1"/>
  <c r="BB258" i="18"/>
  <c r="I250" i="18"/>
  <c r="BH250" i="18"/>
  <c r="BI250" i="18" s="1"/>
  <c r="BB250" i="18"/>
  <c r="I238" i="18"/>
  <c r="AQ238" i="18" s="1"/>
  <c r="BH238" i="18"/>
  <c r="BI238" i="18" s="1"/>
  <c r="BB238" i="18"/>
  <c r="I230" i="18"/>
  <c r="AQ230" i="18" s="1"/>
  <c r="BH230" i="18"/>
  <c r="BI230" i="18" s="1"/>
  <c r="BB230" i="18"/>
  <c r="I222" i="18"/>
  <c r="BH222" i="18"/>
  <c r="BI222" i="18" s="1"/>
  <c r="BB222" i="18"/>
  <c r="I214" i="18"/>
  <c r="AQ214" i="18" s="1"/>
  <c r="BH214" i="18"/>
  <c r="BI214" i="18" s="1"/>
  <c r="BB214" i="18"/>
  <c r="I206" i="18"/>
  <c r="AQ206" i="18" s="1"/>
  <c r="BH206" i="18"/>
  <c r="BI206" i="18" s="1"/>
  <c r="BB206" i="18"/>
  <c r="I198" i="18"/>
  <c r="AQ198" i="18" s="1"/>
  <c r="BH198" i="18"/>
  <c r="BI198" i="18" s="1"/>
  <c r="BB198" i="18"/>
  <c r="I190" i="18"/>
  <c r="BH190" i="18"/>
  <c r="BI190" i="18" s="1"/>
  <c r="BB190" i="18"/>
  <c r="I182" i="18"/>
  <c r="BH182" i="18"/>
  <c r="BI182" i="18" s="1"/>
  <c r="BB182" i="18"/>
  <c r="I174" i="18"/>
  <c r="AQ174" i="18" s="1"/>
  <c r="BH174" i="18"/>
  <c r="BI174" i="18" s="1"/>
  <c r="BB174" i="18"/>
  <c r="I166" i="18"/>
  <c r="AQ166" i="18" s="1"/>
  <c r="BH166" i="18"/>
  <c r="BI166" i="18" s="1"/>
  <c r="BB166" i="18"/>
  <c r="I158" i="18"/>
  <c r="BH158" i="18"/>
  <c r="BI158" i="18" s="1"/>
  <c r="BB158" i="18"/>
  <c r="I146" i="18"/>
  <c r="AQ146" i="18" s="1"/>
  <c r="BH146" i="18"/>
  <c r="BI146" i="18" s="1"/>
  <c r="BB146" i="18"/>
  <c r="I138" i="18"/>
  <c r="AQ138" i="18" s="1"/>
  <c r="BH138" i="18"/>
  <c r="BI138" i="18" s="1"/>
  <c r="BB138" i="18"/>
  <c r="I130" i="18"/>
  <c r="AQ130" i="18" s="1"/>
  <c r="BH130" i="18"/>
  <c r="BI130" i="18" s="1"/>
  <c r="BB130" i="18"/>
  <c r="I122" i="18"/>
  <c r="AQ122" i="18" s="1"/>
  <c r="BH122" i="18"/>
  <c r="BI122" i="18" s="1"/>
  <c r="BB122" i="18"/>
  <c r="I114" i="18"/>
  <c r="BH114" i="18"/>
  <c r="BI114" i="18" s="1"/>
  <c r="BB114" i="18"/>
  <c r="I106" i="18"/>
  <c r="AQ106" i="18" s="1"/>
  <c r="BH106" i="18"/>
  <c r="BI106" i="18" s="1"/>
  <c r="BB106" i="18"/>
  <c r="I98" i="18"/>
  <c r="AQ98" i="18" s="1"/>
  <c r="BH98" i="18"/>
  <c r="BI98" i="18" s="1"/>
  <c r="BB98" i="18"/>
  <c r="I90" i="18"/>
  <c r="BH90" i="18"/>
  <c r="BI90" i="18" s="1"/>
  <c r="BB90" i="18"/>
  <c r="I82" i="18"/>
  <c r="AQ82" i="18" s="1"/>
  <c r="BH82" i="18"/>
  <c r="BI82" i="18" s="1"/>
  <c r="BB82" i="18"/>
  <c r="I74" i="18"/>
  <c r="AQ74" i="18" s="1"/>
  <c r="BH74" i="18"/>
  <c r="BI74" i="18" s="1"/>
  <c r="BB74" i="18"/>
  <c r="I66" i="18"/>
  <c r="AQ66" i="18" s="1"/>
  <c r="BH66" i="18"/>
  <c r="BI66" i="18" s="1"/>
  <c r="BB66" i="18"/>
  <c r="I58" i="18"/>
  <c r="AQ58" i="18" s="1"/>
  <c r="BH58" i="18"/>
  <c r="BI58" i="18" s="1"/>
  <c r="BB58" i="18"/>
  <c r="I50" i="18"/>
  <c r="BH50" i="18"/>
  <c r="BI50" i="18" s="1"/>
  <c r="BB50" i="18"/>
  <c r="I42" i="18"/>
  <c r="AQ42" i="18" s="1"/>
  <c r="BH42" i="18"/>
  <c r="BI42" i="18" s="1"/>
  <c r="BB42" i="18"/>
  <c r="I34" i="18"/>
  <c r="AQ34" i="18" s="1"/>
  <c r="BH34" i="18"/>
  <c r="BI34" i="18" s="1"/>
  <c r="BB34" i="18"/>
  <c r="I30" i="18"/>
  <c r="BH30" i="18"/>
  <c r="BI30" i="18" s="1"/>
  <c r="BB30" i="18"/>
  <c r="I26" i="18"/>
  <c r="AQ26" i="18" s="1"/>
  <c r="I22" i="18"/>
  <c r="AQ22" i="18" s="1"/>
  <c r="I18" i="18"/>
  <c r="AQ18" i="18" s="1"/>
  <c r="I14" i="18"/>
  <c r="AQ14" i="18" s="1"/>
  <c r="I292" i="18"/>
  <c r="BH292" i="18"/>
  <c r="BI292" i="18" s="1"/>
  <c r="BB292" i="18"/>
  <c r="I276" i="18"/>
  <c r="AQ276" i="18" s="1"/>
  <c r="BH276" i="18"/>
  <c r="BI276" i="18" s="1"/>
  <c r="BB276" i="18"/>
  <c r="I260" i="18"/>
  <c r="AQ260" i="18" s="1"/>
  <c r="BH260" i="18"/>
  <c r="BI260" i="18" s="1"/>
  <c r="BB260" i="18"/>
  <c r="I244" i="18"/>
  <c r="BH244" i="18"/>
  <c r="BI244" i="18" s="1"/>
  <c r="BB244" i="18"/>
  <c r="I228" i="18"/>
  <c r="AQ228" i="18" s="1"/>
  <c r="BH228" i="18"/>
  <c r="BI228" i="18" s="1"/>
  <c r="BB228" i="18"/>
  <c r="I212" i="18"/>
  <c r="AQ212" i="18" s="1"/>
  <c r="BH212" i="18"/>
  <c r="BI212" i="18" s="1"/>
  <c r="BB212" i="18"/>
  <c r="I196" i="18"/>
  <c r="AQ196" i="18" s="1"/>
  <c r="BH196" i="18"/>
  <c r="BI196" i="18" s="1"/>
  <c r="BB196" i="18"/>
  <c r="I180" i="18"/>
  <c r="AQ180" i="18" s="1"/>
  <c r="BH180" i="18"/>
  <c r="BI180" i="18" s="1"/>
  <c r="BB180" i="18"/>
  <c r="I164" i="18"/>
  <c r="BH164" i="18"/>
  <c r="BI164" i="18" s="1"/>
  <c r="BB164" i="18"/>
  <c r="I152" i="18"/>
  <c r="AQ152" i="18" s="1"/>
  <c r="BH152" i="18"/>
  <c r="BI152" i="18" s="1"/>
  <c r="BB152" i="18"/>
  <c r="I136" i="18"/>
  <c r="AQ136" i="18" s="1"/>
  <c r="BH136" i="18"/>
  <c r="BI136" i="18" s="1"/>
  <c r="BB136" i="18"/>
  <c r="I120" i="18"/>
  <c r="BH120" i="18"/>
  <c r="BI120" i="18" s="1"/>
  <c r="BB120" i="18"/>
  <c r="I108" i="18"/>
  <c r="AQ108" i="18" s="1"/>
  <c r="BH108" i="18"/>
  <c r="BI108" i="18" s="1"/>
  <c r="BB108" i="18"/>
  <c r="I96" i="18"/>
  <c r="AQ96" i="18" s="1"/>
  <c r="BH96" i="18"/>
  <c r="BI96" i="18" s="1"/>
  <c r="BB96" i="18"/>
  <c r="I80" i="18"/>
  <c r="AQ80" i="18" s="1"/>
  <c r="BH80" i="18"/>
  <c r="BI80" i="18" s="1"/>
  <c r="BB80" i="18"/>
  <c r="I64" i="18"/>
  <c r="AQ64" i="18" s="1"/>
  <c r="BH64" i="18"/>
  <c r="BI64" i="18" s="1"/>
  <c r="BB64" i="18"/>
  <c r="I48" i="18"/>
  <c r="BH48" i="18"/>
  <c r="BI48" i="18" s="1"/>
  <c r="BB48" i="18"/>
  <c r="I32" i="18"/>
  <c r="AQ32" i="18" s="1"/>
  <c r="BH32" i="18"/>
  <c r="BI32" i="18" s="1"/>
  <c r="BB32" i="18"/>
  <c r="I16" i="18"/>
  <c r="AQ16" i="18" s="1"/>
  <c r="I298" i="18"/>
  <c r="AQ298" i="18" s="1"/>
  <c r="BH298" i="18"/>
  <c r="BI298" i="18" s="1"/>
  <c r="BB298" i="18"/>
  <c r="I294" i="18"/>
  <c r="BH294" i="18"/>
  <c r="BI294" i="18" s="1"/>
  <c r="BB294" i="18"/>
  <c r="I286" i="18"/>
  <c r="AQ286" i="18" s="1"/>
  <c r="BH286" i="18"/>
  <c r="BI286" i="18" s="1"/>
  <c r="BB286" i="18"/>
  <c r="I278" i="18"/>
  <c r="BH278" i="18"/>
  <c r="BI278" i="18" s="1"/>
  <c r="BB278" i="18"/>
  <c r="I270" i="18"/>
  <c r="AQ270" i="18" s="1"/>
  <c r="BH270" i="18"/>
  <c r="BI270" i="18" s="1"/>
  <c r="BB270" i="18"/>
  <c r="I262" i="18"/>
  <c r="AQ262" i="18" s="1"/>
  <c r="BH262" i="18"/>
  <c r="BI262" i="18" s="1"/>
  <c r="BB262" i="18"/>
  <c r="I254" i="18"/>
  <c r="BH254" i="18"/>
  <c r="BI254" i="18" s="1"/>
  <c r="BB254" i="18"/>
  <c r="I246" i="18"/>
  <c r="AQ246" i="18" s="1"/>
  <c r="BH246" i="18"/>
  <c r="BI246" i="18" s="1"/>
  <c r="BB246" i="18"/>
  <c r="I242" i="18"/>
  <c r="AQ242" i="18" s="1"/>
  <c r="BH242" i="18"/>
  <c r="BI242" i="18" s="1"/>
  <c r="BB242" i="18"/>
  <c r="I234" i="18"/>
  <c r="AQ234" i="18" s="1"/>
  <c r="BH234" i="18"/>
  <c r="BI234" i="18" s="1"/>
  <c r="BB234" i="18"/>
  <c r="I226" i="18"/>
  <c r="AQ226" i="18" s="1"/>
  <c r="BH226" i="18"/>
  <c r="BI226" i="18" s="1"/>
  <c r="BB226" i="18"/>
  <c r="I218" i="18"/>
  <c r="BH218" i="18"/>
  <c r="BI218" i="18" s="1"/>
  <c r="BB218" i="18"/>
  <c r="I210" i="18"/>
  <c r="AQ210" i="18" s="1"/>
  <c r="BH210" i="18"/>
  <c r="BI210" i="18" s="1"/>
  <c r="BB210" i="18"/>
  <c r="I202" i="18"/>
  <c r="AQ202" i="18" s="1"/>
  <c r="BH202" i="18"/>
  <c r="BI202" i="18" s="1"/>
  <c r="BB202" i="18"/>
  <c r="I194" i="18"/>
  <c r="BH194" i="18"/>
  <c r="BI194" i="18" s="1"/>
  <c r="BB194" i="18"/>
  <c r="I186" i="18"/>
  <c r="AQ186" i="18" s="1"/>
  <c r="BH186" i="18"/>
  <c r="BI186" i="18" s="1"/>
  <c r="BB186" i="18"/>
  <c r="I178" i="18"/>
  <c r="AQ178" i="18" s="1"/>
  <c r="BH178" i="18"/>
  <c r="BI178" i="18" s="1"/>
  <c r="BB178" i="18"/>
  <c r="I170" i="18"/>
  <c r="AQ170" i="18" s="1"/>
  <c r="BH170" i="18"/>
  <c r="BI170" i="18" s="1"/>
  <c r="BB170" i="18"/>
  <c r="I162" i="18"/>
  <c r="AQ162" i="18" s="1"/>
  <c r="BH162" i="18"/>
  <c r="BI162" i="18" s="1"/>
  <c r="BB162" i="18"/>
  <c r="I154" i="18"/>
  <c r="AQ154" i="18" s="1"/>
  <c r="BH154" i="18"/>
  <c r="BI154" i="18" s="1"/>
  <c r="BB154" i="18"/>
  <c r="I150" i="18"/>
  <c r="AQ150" i="18" s="1"/>
  <c r="BH150" i="18"/>
  <c r="BI150" i="18" s="1"/>
  <c r="BB150" i="18"/>
  <c r="I142" i="18"/>
  <c r="AQ142" i="18" s="1"/>
  <c r="BH142" i="18"/>
  <c r="BI142" i="18" s="1"/>
  <c r="BB142" i="18"/>
  <c r="I134" i="18"/>
  <c r="BH134" i="18"/>
  <c r="BI134" i="18" s="1"/>
  <c r="BB134" i="18"/>
  <c r="I126" i="18"/>
  <c r="AQ126" i="18" s="1"/>
  <c r="BH126" i="18"/>
  <c r="BI126" i="18" s="1"/>
  <c r="BB126" i="18"/>
  <c r="I118" i="18"/>
  <c r="AQ118" i="18" s="1"/>
  <c r="BH118" i="18"/>
  <c r="BI118" i="18" s="1"/>
  <c r="BB118" i="18"/>
  <c r="I110" i="18"/>
  <c r="AQ110" i="18" s="1"/>
  <c r="BH110" i="18"/>
  <c r="BI110" i="18" s="1"/>
  <c r="BB110" i="18"/>
  <c r="I102" i="18"/>
  <c r="AQ102" i="18" s="1"/>
  <c r="BH102" i="18"/>
  <c r="BI102" i="18" s="1"/>
  <c r="BB102" i="18"/>
  <c r="I94" i="18"/>
  <c r="AQ94" i="18" s="1"/>
  <c r="BH94" i="18"/>
  <c r="BI94" i="18" s="1"/>
  <c r="BB94" i="18"/>
  <c r="I86" i="18"/>
  <c r="AQ86" i="18" s="1"/>
  <c r="BH86" i="18"/>
  <c r="BI86" i="18" s="1"/>
  <c r="BB86" i="18"/>
  <c r="I78" i="18"/>
  <c r="AQ78" i="18" s="1"/>
  <c r="BH78" i="18"/>
  <c r="BI78" i="18" s="1"/>
  <c r="BB78" i="18"/>
  <c r="I70" i="18"/>
  <c r="BH70" i="18"/>
  <c r="BI70" i="18" s="1"/>
  <c r="BB70" i="18"/>
  <c r="I62" i="18"/>
  <c r="AQ62" i="18" s="1"/>
  <c r="BH62" i="18"/>
  <c r="BI62" i="18" s="1"/>
  <c r="BB62" i="18"/>
  <c r="I54" i="18"/>
  <c r="AQ54" i="18" s="1"/>
  <c r="BH54" i="18"/>
  <c r="BI54" i="18" s="1"/>
  <c r="BB54" i="18"/>
  <c r="I46" i="18"/>
  <c r="BH46" i="18"/>
  <c r="BI46" i="18" s="1"/>
  <c r="BB46" i="18"/>
  <c r="I38" i="18"/>
  <c r="AQ38" i="18" s="1"/>
  <c r="BH38" i="18"/>
  <c r="BI38" i="18" s="1"/>
  <c r="BB38" i="18"/>
  <c r="I297" i="18"/>
  <c r="AQ297" i="18" s="1"/>
  <c r="BH297" i="18"/>
  <c r="BI297" i="18" s="1"/>
  <c r="BB297" i="18"/>
  <c r="I293" i="18"/>
  <c r="AQ293" i="18" s="1"/>
  <c r="BH293" i="18"/>
  <c r="BI293" i="18" s="1"/>
  <c r="BB293" i="18"/>
  <c r="I289" i="18"/>
  <c r="AQ289" i="18" s="1"/>
  <c r="BH289" i="18"/>
  <c r="BI289" i="18" s="1"/>
  <c r="BB289" i="18"/>
  <c r="I285" i="18"/>
  <c r="BH285" i="18"/>
  <c r="BI285" i="18" s="1"/>
  <c r="BB285" i="18"/>
  <c r="I281" i="18"/>
  <c r="AQ281" i="18" s="1"/>
  <c r="BH281" i="18"/>
  <c r="BI281" i="18" s="1"/>
  <c r="BB281" i="18"/>
  <c r="I277" i="18"/>
  <c r="AQ277" i="18" s="1"/>
  <c r="BH277" i="18"/>
  <c r="BI277" i="18" s="1"/>
  <c r="BB277" i="18"/>
  <c r="I273" i="18"/>
  <c r="AQ273" i="18" s="1"/>
  <c r="BH273" i="18"/>
  <c r="BI273" i="18" s="1"/>
  <c r="BB273" i="18"/>
  <c r="I269" i="18"/>
  <c r="AQ269" i="18" s="1"/>
  <c r="BH269" i="18"/>
  <c r="BI269" i="18" s="1"/>
  <c r="BB269" i="18"/>
  <c r="I265" i="18"/>
  <c r="AQ265" i="18" s="1"/>
  <c r="BH265" i="18"/>
  <c r="BI265" i="18" s="1"/>
  <c r="BB265" i="18"/>
  <c r="I261" i="18"/>
  <c r="AQ261" i="18" s="1"/>
  <c r="BH261" i="18"/>
  <c r="BI261" i="18" s="1"/>
  <c r="BB261" i="18"/>
  <c r="I257" i="18"/>
  <c r="AQ257" i="18" s="1"/>
  <c r="BH257" i="18"/>
  <c r="BI257" i="18" s="1"/>
  <c r="BB257" i="18"/>
  <c r="I253" i="18"/>
  <c r="BH253" i="18"/>
  <c r="BI253" i="18" s="1"/>
  <c r="BB253" i="18"/>
  <c r="I249" i="18"/>
  <c r="AQ249" i="18" s="1"/>
  <c r="BH249" i="18"/>
  <c r="BI249" i="18" s="1"/>
  <c r="BB249" i="18"/>
  <c r="I245" i="18"/>
  <c r="AQ245" i="18" s="1"/>
  <c r="BH245" i="18"/>
  <c r="BI245" i="18" s="1"/>
  <c r="BB245" i="18"/>
  <c r="I241" i="18"/>
  <c r="AQ241" i="18" s="1"/>
  <c r="BH241" i="18"/>
  <c r="BI241" i="18" s="1"/>
  <c r="BB241" i="18"/>
  <c r="I237" i="18"/>
  <c r="AQ237" i="18" s="1"/>
  <c r="BH237" i="18"/>
  <c r="BI237" i="18" s="1"/>
  <c r="BB237" i="18"/>
  <c r="I233" i="18"/>
  <c r="AQ233" i="18" s="1"/>
  <c r="BH233" i="18"/>
  <c r="BI233" i="18" s="1"/>
  <c r="BB233" i="18"/>
  <c r="I229" i="18"/>
  <c r="AQ229" i="18" s="1"/>
  <c r="BH229" i="18"/>
  <c r="BI229" i="18" s="1"/>
  <c r="BB229" i="18"/>
  <c r="I225" i="18"/>
  <c r="AQ225" i="18" s="1"/>
  <c r="BH225" i="18"/>
  <c r="BI225" i="18" s="1"/>
  <c r="BB225" i="18"/>
  <c r="I221" i="18"/>
  <c r="AQ221" i="18" s="1"/>
  <c r="BH221" i="18"/>
  <c r="BI221" i="18" s="1"/>
  <c r="BB221" i="18"/>
  <c r="I217" i="18"/>
  <c r="AQ217" i="18" s="1"/>
  <c r="BH217" i="18"/>
  <c r="BI217" i="18" s="1"/>
  <c r="BB217" i="18"/>
  <c r="I213" i="18"/>
  <c r="AQ213" i="18" s="1"/>
  <c r="BH213" i="18"/>
  <c r="BI213" i="18" s="1"/>
  <c r="BB213" i="18"/>
  <c r="I209" i="18"/>
  <c r="AQ209" i="18" s="1"/>
  <c r="BH209" i="18"/>
  <c r="BI209" i="18" s="1"/>
  <c r="BB209" i="18"/>
  <c r="I205" i="18"/>
  <c r="AQ205" i="18" s="1"/>
  <c r="BH205" i="18"/>
  <c r="BI205" i="18" s="1"/>
  <c r="BB205" i="18"/>
  <c r="I201" i="18"/>
  <c r="AQ201" i="18" s="1"/>
  <c r="BH201" i="18"/>
  <c r="BI201" i="18" s="1"/>
  <c r="BB201" i="18"/>
  <c r="I197" i="18"/>
  <c r="AQ197" i="18" s="1"/>
  <c r="BH197" i="18"/>
  <c r="BI197" i="18" s="1"/>
  <c r="BB197" i="18"/>
  <c r="I193" i="18"/>
  <c r="AQ193" i="18" s="1"/>
  <c r="BH193" i="18"/>
  <c r="BI193" i="18" s="1"/>
  <c r="BB193" i="18"/>
  <c r="I189" i="18"/>
  <c r="AQ189" i="18" s="1"/>
  <c r="BH189" i="18"/>
  <c r="BI189" i="18" s="1"/>
  <c r="BB189" i="18"/>
  <c r="I185" i="18"/>
  <c r="AQ185" i="18" s="1"/>
  <c r="BH185" i="18"/>
  <c r="BI185" i="18" s="1"/>
  <c r="BB185" i="18"/>
  <c r="I181" i="18"/>
  <c r="AQ181" i="18" s="1"/>
  <c r="BH181" i="18"/>
  <c r="BI181" i="18" s="1"/>
  <c r="BB181" i="18"/>
  <c r="I177" i="18"/>
  <c r="AQ177" i="18" s="1"/>
  <c r="BH177" i="18"/>
  <c r="BI177" i="18" s="1"/>
  <c r="BB177" i="18"/>
  <c r="I173" i="18"/>
  <c r="AQ173" i="18" s="1"/>
  <c r="BH173" i="18"/>
  <c r="BI173" i="18" s="1"/>
  <c r="BB173" i="18"/>
  <c r="I169" i="18"/>
  <c r="AQ169" i="18" s="1"/>
  <c r="BH169" i="18"/>
  <c r="BI169" i="18" s="1"/>
  <c r="BB169" i="18"/>
  <c r="I165" i="18"/>
  <c r="AQ165" i="18" s="1"/>
  <c r="BH165" i="18"/>
  <c r="BI165" i="18" s="1"/>
  <c r="BB165" i="18"/>
  <c r="I161" i="18"/>
  <c r="AQ161" i="18" s="1"/>
  <c r="BH161" i="18"/>
  <c r="BI161" i="18" s="1"/>
  <c r="BB161" i="18"/>
  <c r="I157" i="18"/>
  <c r="BH157" i="18"/>
  <c r="BI157" i="18" s="1"/>
  <c r="BB157" i="18"/>
  <c r="I153" i="18"/>
  <c r="AQ153" i="18" s="1"/>
  <c r="BH153" i="18"/>
  <c r="BI153" i="18" s="1"/>
  <c r="BB153" i="18"/>
  <c r="I149" i="18"/>
  <c r="AQ149" i="18" s="1"/>
  <c r="BH149" i="18"/>
  <c r="BI149" i="18" s="1"/>
  <c r="BB149" i="18"/>
  <c r="I145" i="18"/>
  <c r="AQ145" i="18" s="1"/>
  <c r="BH145" i="18"/>
  <c r="BI145" i="18" s="1"/>
  <c r="BB145" i="18"/>
  <c r="I141" i="18"/>
  <c r="AQ141" i="18" s="1"/>
  <c r="BH141" i="18"/>
  <c r="BI141" i="18" s="1"/>
  <c r="BB141" i="18"/>
  <c r="I137" i="18"/>
  <c r="AQ137" i="18" s="1"/>
  <c r="BH137" i="18"/>
  <c r="BI137" i="18" s="1"/>
  <c r="BB137" i="18"/>
  <c r="I133" i="18"/>
  <c r="AQ133" i="18" s="1"/>
  <c r="BH133" i="18"/>
  <c r="BI133" i="18" s="1"/>
  <c r="BB133" i="18"/>
  <c r="I129" i="18"/>
  <c r="AQ129" i="18" s="1"/>
  <c r="BH129" i="18"/>
  <c r="BI129" i="18" s="1"/>
  <c r="BB129" i="18"/>
  <c r="I125" i="18"/>
  <c r="AQ125" i="18" s="1"/>
  <c r="BH125" i="18"/>
  <c r="BI125" i="18" s="1"/>
  <c r="BB125" i="18"/>
  <c r="I121" i="18"/>
  <c r="AQ121" i="18" s="1"/>
  <c r="BH121" i="18"/>
  <c r="BI121" i="18" s="1"/>
  <c r="BB121" i="18"/>
  <c r="I117" i="18"/>
  <c r="AQ117" i="18" s="1"/>
  <c r="BH117" i="18"/>
  <c r="BI117" i="18" s="1"/>
  <c r="BB117" i="18"/>
  <c r="I113" i="18"/>
  <c r="AQ113" i="18" s="1"/>
  <c r="BH113" i="18"/>
  <c r="BI113" i="18" s="1"/>
  <c r="BB113" i="18"/>
  <c r="I109" i="18"/>
  <c r="AQ109" i="18" s="1"/>
  <c r="BH109" i="18"/>
  <c r="BI109" i="18" s="1"/>
  <c r="BB109" i="18"/>
  <c r="I105" i="18"/>
  <c r="AQ105" i="18" s="1"/>
  <c r="BH105" i="18"/>
  <c r="BI105" i="18" s="1"/>
  <c r="BB105" i="18"/>
  <c r="I101" i="18"/>
  <c r="AQ101" i="18" s="1"/>
  <c r="BH101" i="18"/>
  <c r="BI101" i="18" s="1"/>
  <c r="BB101" i="18"/>
  <c r="I97" i="18"/>
  <c r="AQ97" i="18" s="1"/>
  <c r="BH97" i="18"/>
  <c r="BI97" i="18" s="1"/>
  <c r="BB97" i="18"/>
  <c r="I93" i="18"/>
  <c r="AQ93" i="18" s="1"/>
  <c r="BH93" i="18"/>
  <c r="BI93" i="18" s="1"/>
  <c r="BB93" i="18"/>
  <c r="I89" i="18"/>
  <c r="AQ89" i="18" s="1"/>
  <c r="BH89" i="18"/>
  <c r="BI89" i="18" s="1"/>
  <c r="BB89" i="18"/>
  <c r="I85" i="18"/>
  <c r="AQ85" i="18" s="1"/>
  <c r="BH85" i="18"/>
  <c r="BI85" i="18" s="1"/>
  <c r="BB85" i="18"/>
  <c r="I81" i="18"/>
  <c r="AQ81" i="18" s="1"/>
  <c r="BH81" i="18"/>
  <c r="BI81" i="18" s="1"/>
  <c r="BB81" i="18"/>
  <c r="I77" i="18"/>
  <c r="AQ77" i="18" s="1"/>
  <c r="BH77" i="18"/>
  <c r="BI77" i="18" s="1"/>
  <c r="BB77" i="18"/>
  <c r="I73" i="18"/>
  <c r="AQ73" i="18" s="1"/>
  <c r="BH73" i="18"/>
  <c r="BI73" i="18" s="1"/>
  <c r="BB73" i="18"/>
  <c r="I69" i="18"/>
  <c r="AQ69" i="18" s="1"/>
  <c r="BH69" i="18"/>
  <c r="BI69" i="18" s="1"/>
  <c r="BB69" i="18"/>
  <c r="I65" i="18"/>
  <c r="AQ65" i="18" s="1"/>
  <c r="BH65" i="18"/>
  <c r="BI65" i="18" s="1"/>
  <c r="BB65" i="18"/>
  <c r="I61" i="18"/>
  <c r="BH61" i="18"/>
  <c r="BI61" i="18" s="1"/>
  <c r="BB61" i="18"/>
  <c r="I57" i="18"/>
  <c r="AQ57" i="18" s="1"/>
  <c r="BH57" i="18"/>
  <c r="BI57" i="18" s="1"/>
  <c r="BB57" i="18"/>
  <c r="I53" i="18"/>
  <c r="AQ53" i="18" s="1"/>
  <c r="BH53" i="18"/>
  <c r="BI53" i="18" s="1"/>
  <c r="BB53" i="18"/>
  <c r="I49" i="18"/>
  <c r="AQ49" i="18" s="1"/>
  <c r="BH49" i="18"/>
  <c r="BI49" i="18" s="1"/>
  <c r="BB49" i="18"/>
  <c r="I45" i="18"/>
  <c r="AQ45" i="18" s="1"/>
  <c r="BH45" i="18"/>
  <c r="BI45" i="18" s="1"/>
  <c r="BB45" i="18"/>
  <c r="I41" i="18"/>
  <c r="AQ41" i="18" s="1"/>
  <c r="BH41" i="18"/>
  <c r="BI41" i="18" s="1"/>
  <c r="BB41" i="18"/>
  <c r="I37" i="18"/>
  <c r="AQ37" i="18" s="1"/>
  <c r="BH37" i="18"/>
  <c r="BI37" i="18" s="1"/>
  <c r="BB37" i="18"/>
  <c r="I33" i="18"/>
  <c r="AQ33" i="18" s="1"/>
  <c r="BH33" i="18"/>
  <c r="BI33" i="18" s="1"/>
  <c r="BB33" i="18"/>
  <c r="I29" i="18"/>
  <c r="AQ29" i="18" s="1"/>
  <c r="BH29" i="18"/>
  <c r="BI29" i="18" s="1"/>
  <c r="BB29" i="18"/>
  <c r="I25" i="18"/>
  <c r="AQ25" i="18" s="1"/>
  <c r="I21" i="18"/>
  <c r="AQ21" i="18" s="1"/>
  <c r="I17" i="18"/>
  <c r="AQ17" i="18" s="1"/>
  <c r="I13" i="18"/>
  <c r="AQ13" i="18" s="1"/>
  <c r="I288" i="18"/>
  <c r="AQ288" i="18" s="1"/>
  <c r="BH288" i="18"/>
  <c r="BI288" i="18" s="1"/>
  <c r="BB288" i="18"/>
  <c r="I272" i="18"/>
  <c r="AQ272" i="18" s="1"/>
  <c r="BH272" i="18"/>
  <c r="BI272" i="18" s="1"/>
  <c r="BB272" i="18"/>
  <c r="I256" i="18"/>
  <c r="AQ256" i="18" s="1"/>
  <c r="BH256" i="18"/>
  <c r="BI256" i="18" s="1"/>
  <c r="BB256" i="18"/>
  <c r="I240" i="18"/>
  <c r="AQ240" i="18" s="1"/>
  <c r="BH240" i="18"/>
  <c r="BI240" i="18" s="1"/>
  <c r="BB240" i="18"/>
  <c r="I224" i="18"/>
  <c r="AQ224" i="18" s="1"/>
  <c r="BH224" i="18"/>
  <c r="BI224" i="18" s="1"/>
  <c r="BB224" i="18"/>
  <c r="I208" i="18"/>
  <c r="AQ208" i="18" s="1"/>
  <c r="BH208" i="18"/>
  <c r="BI208" i="18" s="1"/>
  <c r="BB208" i="18"/>
  <c r="I192" i="18"/>
  <c r="AQ192" i="18" s="1"/>
  <c r="BH192" i="18"/>
  <c r="BI192" i="18" s="1"/>
  <c r="BB192" i="18"/>
  <c r="I176" i="18"/>
  <c r="AQ176" i="18" s="1"/>
  <c r="BH176" i="18"/>
  <c r="BI176" i="18" s="1"/>
  <c r="BB176" i="18"/>
  <c r="I160" i="18"/>
  <c r="AQ160" i="18" s="1"/>
  <c r="BH160" i="18"/>
  <c r="BI160" i="18" s="1"/>
  <c r="BB160" i="18"/>
  <c r="I144" i="18"/>
  <c r="AQ144" i="18" s="1"/>
  <c r="BH144" i="18"/>
  <c r="BI144" i="18" s="1"/>
  <c r="BB144" i="18"/>
  <c r="I128" i="18"/>
  <c r="AQ128" i="18" s="1"/>
  <c r="BH128" i="18"/>
  <c r="BI128" i="18" s="1"/>
  <c r="BB128" i="18"/>
  <c r="I116" i="18"/>
  <c r="AQ116" i="18" s="1"/>
  <c r="BH116" i="18"/>
  <c r="BI116" i="18" s="1"/>
  <c r="BB116" i="18"/>
  <c r="I100" i="18"/>
  <c r="AQ100" i="18" s="1"/>
  <c r="BH100" i="18"/>
  <c r="BI100" i="18" s="1"/>
  <c r="BB100" i="18"/>
  <c r="I84" i="18"/>
  <c r="AQ84" i="18" s="1"/>
  <c r="BH84" i="18"/>
  <c r="BI84" i="18" s="1"/>
  <c r="BB84" i="18"/>
  <c r="I68" i="18"/>
  <c r="AQ68" i="18" s="1"/>
  <c r="BH68" i="18"/>
  <c r="BI68" i="18" s="1"/>
  <c r="BB68" i="18"/>
  <c r="I52" i="18"/>
  <c r="AQ52" i="18" s="1"/>
  <c r="BH52" i="18"/>
  <c r="BI52" i="18" s="1"/>
  <c r="BB52" i="18"/>
  <c r="I36" i="18"/>
  <c r="AQ36" i="18" s="1"/>
  <c r="BH36" i="18"/>
  <c r="BI36" i="18" s="1"/>
  <c r="BB36" i="18"/>
  <c r="I20" i="18"/>
  <c r="AQ20" i="18" s="1"/>
  <c r="I300" i="18"/>
  <c r="AQ300" i="18" s="1"/>
  <c r="BH300" i="18"/>
  <c r="BI300" i="18" s="1"/>
  <c r="BB300" i="18"/>
  <c r="I284" i="18"/>
  <c r="AQ284" i="18" s="1"/>
  <c r="BH284" i="18"/>
  <c r="BI284" i="18" s="1"/>
  <c r="BB284" i="18"/>
  <c r="I268" i="18"/>
  <c r="AQ268" i="18" s="1"/>
  <c r="BH268" i="18"/>
  <c r="BI268" i="18" s="1"/>
  <c r="BB268" i="18"/>
  <c r="I248" i="18"/>
  <c r="AQ248" i="18" s="1"/>
  <c r="BH248" i="18"/>
  <c r="BI248" i="18" s="1"/>
  <c r="BB248" i="18"/>
  <c r="I236" i="18"/>
  <c r="AQ236" i="18" s="1"/>
  <c r="BH236" i="18"/>
  <c r="BI236" i="18" s="1"/>
  <c r="BB236" i="18"/>
  <c r="I216" i="18"/>
  <c r="AQ216" i="18" s="1"/>
  <c r="BH216" i="18"/>
  <c r="BI216" i="18" s="1"/>
  <c r="BB216" i="18"/>
  <c r="I200" i="18"/>
  <c r="AQ200" i="18" s="1"/>
  <c r="BH200" i="18"/>
  <c r="BI200" i="18" s="1"/>
  <c r="BB200" i="18"/>
  <c r="I184" i="18"/>
  <c r="AQ184" i="18" s="1"/>
  <c r="BH184" i="18"/>
  <c r="BI184" i="18" s="1"/>
  <c r="BB184" i="18"/>
  <c r="I168" i="18"/>
  <c r="BH168" i="18"/>
  <c r="BI168" i="18" s="1"/>
  <c r="BB168" i="18"/>
  <c r="I148" i="18"/>
  <c r="AQ148" i="18" s="1"/>
  <c r="BH148" i="18"/>
  <c r="BI148" i="18" s="1"/>
  <c r="BB148" i="18"/>
  <c r="I132" i="18"/>
  <c r="AQ132" i="18" s="1"/>
  <c r="BH132" i="18"/>
  <c r="BI132" i="18" s="1"/>
  <c r="BB132" i="18"/>
  <c r="I112" i="18"/>
  <c r="AQ112" i="18" s="1"/>
  <c r="BH112" i="18"/>
  <c r="BI112" i="18" s="1"/>
  <c r="BB112" i="18"/>
  <c r="I92" i="18"/>
  <c r="AQ92" i="18" s="1"/>
  <c r="BH92" i="18"/>
  <c r="BI92" i="18" s="1"/>
  <c r="BB92" i="18"/>
  <c r="I72" i="18"/>
  <c r="AQ72" i="18" s="1"/>
  <c r="BH72" i="18"/>
  <c r="BI72" i="18" s="1"/>
  <c r="BB72" i="18"/>
  <c r="I60" i="18"/>
  <c r="AQ60" i="18" s="1"/>
  <c r="BH60" i="18"/>
  <c r="BI60" i="18" s="1"/>
  <c r="BB60" i="18"/>
  <c r="I44" i="18"/>
  <c r="AQ44" i="18" s="1"/>
  <c r="BH44" i="18"/>
  <c r="BI44" i="18" s="1"/>
  <c r="BB44" i="18"/>
  <c r="I28" i="18"/>
  <c r="AQ28" i="18" s="1"/>
  <c r="BH28" i="18"/>
  <c r="BI28" i="18" s="1"/>
  <c r="BB28" i="18"/>
  <c r="I299" i="18"/>
  <c r="AQ299" i="18" s="1"/>
  <c r="BH299" i="18"/>
  <c r="BI299" i="18" s="1"/>
  <c r="BB299" i="18"/>
  <c r="I295" i="18"/>
  <c r="AQ295" i="18" s="1"/>
  <c r="BH295" i="18"/>
  <c r="BI295" i="18" s="1"/>
  <c r="BB295" i="18"/>
  <c r="I291" i="18"/>
  <c r="AQ291" i="18" s="1"/>
  <c r="BH291" i="18"/>
  <c r="BI291" i="18" s="1"/>
  <c r="BB291" i="18"/>
  <c r="I287" i="18"/>
  <c r="AQ287" i="18" s="1"/>
  <c r="BH287" i="18"/>
  <c r="BI287" i="18" s="1"/>
  <c r="BB287" i="18"/>
  <c r="I283" i="18"/>
  <c r="AQ283" i="18" s="1"/>
  <c r="BH283" i="18"/>
  <c r="BI283" i="18" s="1"/>
  <c r="BB283" i="18"/>
  <c r="I279" i="18"/>
  <c r="AQ279" i="18" s="1"/>
  <c r="BH279" i="18"/>
  <c r="BI279" i="18" s="1"/>
  <c r="BB279" i="18"/>
  <c r="I275" i="18"/>
  <c r="AQ275" i="18" s="1"/>
  <c r="BH275" i="18"/>
  <c r="BI275" i="18" s="1"/>
  <c r="BB275" i="18"/>
  <c r="I271" i="18"/>
  <c r="AQ271" i="18" s="1"/>
  <c r="BH271" i="18"/>
  <c r="BI271" i="18" s="1"/>
  <c r="BB271" i="18"/>
  <c r="I267" i="18"/>
  <c r="AQ267" i="18" s="1"/>
  <c r="BH267" i="18"/>
  <c r="BI267" i="18" s="1"/>
  <c r="BB267" i="18"/>
  <c r="I263" i="18"/>
  <c r="AQ263" i="18" s="1"/>
  <c r="BH263" i="18"/>
  <c r="BI263" i="18" s="1"/>
  <c r="BB263" i="18"/>
  <c r="I259" i="18"/>
  <c r="AQ259" i="18" s="1"/>
  <c r="BH259" i="18"/>
  <c r="BI259" i="18" s="1"/>
  <c r="BB259" i="18"/>
  <c r="I255" i="18"/>
  <c r="AQ255" i="18" s="1"/>
  <c r="BH255" i="18"/>
  <c r="BI255" i="18" s="1"/>
  <c r="BB255" i="18"/>
  <c r="I251" i="18"/>
  <c r="AQ251" i="18" s="1"/>
  <c r="BH251" i="18"/>
  <c r="BI251" i="18" s="1"/>
  <c r="BB251" i="18"/>
  <c r="I247" i="18"/>
  <c r="AQ247" i="18" s="1"/>
  <c r="BH247" i="18"/>
  <c r="BI247" i="18" s="1"/>
  <c r="BB247" i="18"/>
  <c r="I243" i="18"/>
  <c r="AQ243" i="18" s="1"/>
  <c r="BH243" i="18"/>
  <c r="BI243" i="18" s="1"/>
  <c r="BB243" i="18"/>
  <c r="I239" i="18"/>
  <c r="AQ239" i="18" s="1"/>
  <c r="BH239" i="18"/>
  <c r="BI239" i="18" s="1"/>
  <c r="BB239" i="18"/>
  <c r="I235" i="18"/>
  <c r="AQ235" i="18" s="1"/>
  <c r="BH235" i="18"/>
  <c r="BI235" i="18" s="1"/>
  <c r="BB235" i="18"/>
  <c r="I231" i="18"/>
  <c r="AQ231" i="18" s="1"/>
  <c r="BH231" i="18"/>
  <c r="BI231" i="18" s="1"/>
  <c r="BB231" i="18"/>
  <c r="I227" i="18"/>
  <c r="AQ227" i="18" s="1"/>
  <c r="BH227" i="18"/>
  <c r="BI227" i="18" s="1"/>
  <c r="BB227" i="18"/>
  <c r="I223" i="18"/>
  <c r="AQ223" i="18" s="1"/>
  <c r="BH223" i="18"/>
  <c r="BI223" i="18" s="1"/>
  <c r="BB223" i="18"/>
  <c r="I219" i="18"/>
  <c r="AQ219" i="18" s="1"/>
  <c r="BH219" i="18"/>
  <c r="BI219" i="18" s="1"/>
  <c r="BB219" i="18"/>
  <c r="I215" i="18"/>
  <c r="AQ215" i="18" s="1"/>
  <c r="BH215" i="18"/>
  <c r="BI215" i="18" s="1"/>
  <c r="BB215" i="18"/>
  <c r="I211" i="18"/>
  <c r="AQ211" i="18" s="1"/>
  <c r="BH211" i="18"/>
  <c r="BI211" i="18" s="1"/>
  <c r="BB211" i="18"/>
  <c r="I207" i="18"/>
  <c r="AQ207" i="18" s="1"/>
  <c r="BH207" i="18"/>
  <c r="BI207" i="18" s="1"/>
  <c r="BB207" i="18"/>
  <c r="I203" i="18"/>
  <c r="AQ203" i="18" s="1"/>
  <c r="BH203" i="18"/>
  <c r="BI203" i="18" s="1"/>
  <c r="BB203" i="18"/>
  <c r="I199" i="18"/>
  <c r="AQ199" i="18" s="1"/>
  <c r="BH199" i="18"/>
  <c r="BI199" i="18" s="1"/>
  <c r="BB199" i="18"/>
  <c r="I195" i="18"/>
  <c r="AQ195" i="18" s="1"/>
  <c r="BH195" i="18"/>
  <c r="BI195" i="18" s="1"/>
  <c r="BB195" i="18"/>
  <c r="I191" i="18"/>
  <c r="AQ191" i="18" s="1"/>
  <c r="BH191" i="18"/>
  <c r="BI191" i="18" s="1"/>
  <c r="BB191" i="18"/>
  <c r="I187" i="18"/>
  <c r="AQ187" i="18" s="1"/>
  <c r="BH187" i="18"/>
  <c r="BI187" i="18" s="1"/>
  <c r="BB187" i="18"/>
  <c r="I183" i="18"/>
  <c r="AQ183" i="18" s="1"/>
  <c r="BH183" i="18"/>
  <c r="BI183" i="18" s="1"/>
  <c r="BB183" i="18"/>
  <c r="I179" i="18"/>
  <c r="AQ179" i="18" s="1"/>
  <c r="BH179" i="18"/>
  <c r="BI179" i="18" s="1"/>
  <c r="BB179" i="18"/>
  <c r="I175" i="18"/>
  <c r="AQ175" i="18" s="1"/>
  <c r="BH175" i="18"/>
  <c r="BI175" i="18" s="1"/>
  <c r="BB175" i="18"/>
  <c r="I171" i="18"/>
  <c r="AQ171" i="18" s="1"/>
  <c r="BH171" i="18"/>
  <c r="BI171" i="18" s="1"/>
  <c r="BB171" i="18"/>
  <c r="I167" i="18"/>
  <c r="AQ167" i="18" s="1"/>
  <c r="BH167" i="18"/>
  <c r="BI167" i="18" s="1"/>
  <c r="BB167" i="18"/>
  <c r="I163" i="18"/>
  <c r="AQ163" i="18" s="1"/>
  <c r="BH163" i="18"/>
  <c r="BI163" i="18" s="1"/>
  <c r="BB163" i="18"/>
  <c r="I159" i="18"/>
  <c r="AQ159" i="18" s="1"/>
  <c r="BH159" i="18"/>
  <c r="BI159" i="18" s="1"/>
  <c r="BB159" i="18"/>
  <c r="I155" i="18"/>
  <c r="AQ155" i="18" s="1"/>
  <c r="BH155" i="18"/>
  <c r="BI155" i="18" s="1"/>
  <c r="BB155" i="18"/>
  <c r="I151" i="18"/>
  <c r="AQ151" i="18" s="1"/>
  <c r="BH151" i="18"/>
  <c r="BI151" i="18" s="1"/>
  <c r="BB151" i="18"/>
  <c r="I147" i="18"/>
  <c r="AQ147" i="18" s="1"/>
  <c r="BH147" i="18"/>
  <c r="BI147" i="18" s="1"/>
  <c r="BB147" i="18"/>
  <c r="I143" i="18"/>
  <c r="AQ143" i="18" s="1"/>
  <c r="BH143" i="18"/>
  <c r="BI143" i="18" s="1"/>
  <c r="BB143" i="18"/>
  <c r="I139" i="18"/>
  <c r="AQ139" i="18" s="1"/>
  <c r="BH139" i="18"/>
  <c r="BI139" i="18" s="1"/>
  <c r="BB139" i="18"/>
  <c r="I135" i="18"/>
  <c r="AQ135" i="18" s="1"/>
  <c r="BH135" i="18"/>
  <c r="BI135" i="18" s="1"/>
  <c r="BB135" i="18"/>
  <c r="I131" i="18"/>
  <c r="AQ131" i="18" s="1"/>
  <c r="BH131" i="18"/>
  <c r="BI131" i="18" s="1"/>
  <c r="BB131" i="18"/>
  <c r="I127" i="18"/>
  <c r="AQ127" i="18" s="1"/>
  <c r="BH127" i="18"/>
  <c r="BI127" i="18" s="1"/>
  <c r="BB127" i="18"/>
  <c r="I123" i="18"/>
  <c r="AQ123" i="18" s="1"/>
  <c r="BH123" i="18"/>
  <c r="BI123" i="18" s="1"/>
  <c r="BB123" i="18"/>
  <c r="I119" i="18"/>
  <c r="AQ119" i="18" s="1"/>
  <c r="BH119" i="18"/>
  <c r="BI119" i="18" s="1"/>
  <c r="BB119" i="18"/>
  <c r="I115" i="18"/>
  <c r="AQ115" i="18" s="1"/>
  <c r="BH115" i="18"/>
  <c r="BI115" i="18" s="1"/>
  <c r="BB115" i="18"/>
  <c r="I111" i="18"/>
  <c r="AQ111" i="18" s="1"/>
  <c r="BH111" i="18"/>
  <c r="BI111" i="18" s="1"/>
  <c r="BB111" i="18"/>
  <c r="I107" i="18"/>
  <c r="AQ107" i="18" s="1"/>
  <c r="BH107" i="18"/>
  <c r="BI107" i="18" s="1"/>
  <c r="BB107" i="18"/>
  <c r="I103" i="18"/>
  <c r="AQ103" i="18" s="1"/>
  <c r="BH103" i="18"/>
  <c r="BI103" i="18" s="1"/>
  <c r="BB103" i="18"/>
  <c r="I99" i="18"/>
  <c r="AQ99" i="18" s="1"/>
  <c r="BH99" i="18"/>
  <c r="BI99" i="18" s="1"/>
  <c r="BB99" i="18"/>
  <c r="I95" i="18"/>
  <c r="AQ95" i="18" s="1"/>
  <c r="BH95" i="18"/>
  <c r="BI95" i="18" s="1"/>
  <c r="BB95" i="18"/>
  <c r="I91" i="18"/>
  <c r="AQ91" i="18" s="1"/>
  <c r="BH91" i="18"/>
  <c r="BI91" i="18" s="1"/>
  <c r="BB91" i="18"/>
  <c r="I87" i="18"/>
  <c r="AQ87" i="18" s="1"/>
  <c r="BH87" i="18"/>
  <c r="BI87" i="18" s="1"/>
  <c r="BB87" i="18"/>
  <c r="I83" i="18"/>
  <c r="AQ83" i="18" s="1"/>
  <c r="BH83" i="18"/>
  <c r="BI83" i="18" s="1"/>
  <c r="BB83" i="18"/>
  <c r="I79" i="18"/>
  <c r="AQ79" i="18" s="1"/>
  <c r="BH79" i="18"/>
  <c r="BI79" i="18" s="1"/>
  <c r="BB79" i="18"/>
  <c r="I75" i="18"/>
  <c r="AQ75" i="18" s="1"/>
  <c r="BH75" i="18"/>
  <c r="BI75" i="18" s="1"/>
  <c r="BB75" i="18"/>
  <c r="I71" i="18"/>
  <c r="AQ71" i="18" s="1"/>
  <c r="BH71" i="18"/>
  <c r="BI71" i="18" s="1"/>
  <c r="BB71" i="18"/>
  <c r="I67" i="18"/>
  <c r="AQ67" i="18" s="1"/>
  <c r="BH67" i="18"/>
  <c r="BI67" i="18" s="1"/>
  <c r="BB67" i="18"/>
  <c r="I63" i="18"/>
  <c r="AQ63" i="18" s="1"/>
  <c r="BH63" i="18"/>
  <c r="BI63" i="18" s="1"/>
  <c r="BB63" i="18"/>
  <c r="I59" i="18"/>
  <c r="AQ59" i="18" s="1"/>
  <c r="BH59" i="18"/>
  <c r="BI59" i="18" s="1"/>
  <c r="BB59" i="18"/>
  <c r="I55" i="18"/>
  <c r="AQ55" i="18" s="1"/>
  <c r="BH55" i="18"/>
  <c r="BI55" i="18" s="1"/>
  <c r="BB55" i="18"/>
  <c r="I51" i="18"/>
  <c r="AQ51" i="18" s="1"/>
  <c r="BH51" i="18"/>
  <c r="BI51" i="18" s="1"/>
  <c r="BB51" i="18"/>
  <c r="I47" i="18"/>
  <c r="AQ47" i="18" s="1"/>
  <c r="BH47" i="18"/>
  <c r="BI47" i="18" s="1"/>
  <c r="BB47" i="18"/>
  <c r="I43" i="18"/>
  <c r="AQ43" i="18" s="1"/>
  <c r="BH43" i="18"/>
  <c r="BI43" i="18" s="1"/>
  <c r="BB43" i="18"/>
  <c r="I39" i="18"/>
  <c r="AQ39" i="18" s="1"/>
  <c r="BH39" i="18"/>
  <c r="BI39" i="18" s="1"/>
  <c r="BB39" i="18"/>
  <c r="I35" i="18"/>
  <c r="AQ35" i="18" s="1"/>
  <c r="BH35" i="18"/>
  <c r="BI35" i="18" s="1"/>
  <c r="BB35" i="18"/>
  <c r="I31" i="18"/>
  <c r="AQ31" i="18" s="1"/>
  <c r="BH31" i="18"/>
  <c r="BI31" i="18" s="1"/>
  <c r="BB31" i="18"/>
  <c r="I27" i="18"/>
  <c r="AQ27" i="18" s="1"/>
  <c r="BH27" i="18"/>
  <c r="BI27" i="18" s="1"/>
  <c r="BB27" i="18"/>
  <c r="I23" i="18"/>
  <c r="AQ23" i="18" s="1"/>
  <c r="I19" i="18"/>
  <c r="AQ19" i="18" s="1"/>
  <c r="I15" i="18"/>
  <c r="AQ15" i="18" s="1"/>
  <c r="BH5" i="18"/>
  <c r="BI5" i="18" s="1"/>
  <c r="BQ5" i="18"/>
  <c r="Q25" i="2"/>
  <c r="I4" i="19"/>
  <c r="AN6" i="17"/>
  <c r="I11" i="18"/>
  <c r="AQ11" i="18" s="1"/>
  <c r="BB6" i="18"/>
  <c r="BH6" i="18"/>
  <c r="BI6" i="18" s="1"/>
  <c r="I12" i="18"/>
  <c r="AQ12" i="18" s="1"/>
  <c r="I5" i="18"/>
  <c r="AQ5" i="18" s="1"/>
  <c r="BB5" i="18"/>
  <c r="I6" i="18"/>
  <c r="AQ6" i="18" s="1"/>
  <c r="I8" i="18"/>
  <c r="AQ8" i="18" s="1"/>
  <c r="I7" i="18"/>
  <c r="AQ7" i="18" s="1"/>
  <c r="I10" i="18"/>
  <c r="AQ10" i="18" s="1"/>
  <c r="I9" i="18"/>
  <c r="AQ9" i="18" s="1"/>
  <c r="H4" i="18"/>
  <c r="F4" i="17"/>
  <c r="U300" i="18"/>
  <c r="U299" i="18"/>
  <c r="U298" i="18"/>
  <c r="BP298" i="18"/>
  <c r="U297" i="18"/>
  <c r="U296" i="18"/>
  <c r="U295" i="18"/>
  <c r="U294" i="18"/>
  <c r="AQ294" i="18"/>
  <c r="AR294" i="18" s="1"/>
  <c r="U293" i="18"/>
  <c r="BP293" i="18"/>
  <c r="U292" i="18"/>
  <c r="AQ292" i="18"/>
  <c r="U291" i="18"/>
  <c r="U290" i="18"/>
  <c r="AQ290" i="18"/>
  <c r="U289" i="18"/>
  <c r="U288" i="18"/>
  <c r="U287" i="18"/>
  <c r="U286" i="18"/>
  <c r="BP286" i="18"/>
  <c r="AQ285" i="18"/>
  <c r="U285" i="18"/>
  <c r="BP285" i="18"/>
  <c r="U284" i="18"/>
  <c r="U283" i="18"/>
  <c r="U282" i="18"/>
  <c r="BP282" i="18"/>
  <c r="U281" i="18"/>
  <c r="U280" i="18"/>
  <c r="AQ280" i="18"/>
  <c r="U279" i="18"/>
  <c r="U278" i="18"/>
  <c r="AQ278" i="18"/>
  <c r="U277" i="18"/>
  <c r="BP277" i="18"/>
  <c r="U276" i="18"/>
  <c r="U275" i="18"/>
  <c r="U274" i="18"/>
  <c r="U273" i="18"/>
  <c r="U272" i="18"/>
  <c r="U271" i="18"/>
  <c r="U270" i="18"/>
  <c r="BP270" i="18"/>
  <c r="U269" i="18"/>
  <c r="BP269" i="18"/>
  <c r="U268" i="18"/>
  <c r="U267" i="18"/>
  <c r="U266" i="18"/>
  <c r="U265" i="18"/>
  <c r="U264" i="18"/>
  <c r="U263" i="18"/>
  <c r="U262" i="18"/>
  <c r="U261" i="18"/>
  <c r="U260" i="18"/>
  <c r="U259" i="18"/>
  <c r="U258" i="18"/>
  <c r="U257" i="18"/>
  <c r="BP257" i="18"/>
  <c r="U256" i="18"/>
  <c r="U255" i="18"/>
  <c r="U254" i="18"/>
  <c r="BP254" i="18"/>
  <c r="AQ254" i="18"/>
  <c r="AQ253" i="18"/>
  <c r="U253" i="18"/>
  <c r="U252" i="18"/>
  <c r="U251" i="18"/>
  <c r="U250" i="18"/>
  <c r="AQ250" i="18"/>
  <c r="U249" i="18"/>
  <c r="BP249" i="18"/>
  <c r="U248" i="18"/>
  <c r="U247" i="18"/>
  <c r="U246" i="18"/>
  <c r="U245" i="18"/>
  <c r="U244" i="18"/>
  <c r="AQ244" i="18"/>
  <c r="U243" i="18"/>
  <c r="U242" i="18"/>
  <c r="U241" i="18"/>
  <c r="BP241" i="18"/>
  <c r="U240" i="18"/>
  <c r="U239" i="18"/>
  <c r="U238" i="18"/>
  <c r="BP238" i="18"/>
  <c r="U237" i="18"/>
  <c r="U236" i="18"/>
  <c r="U235" i="18"/>
  <c r="U234" i="18"/>
  <c r="U233" i="18"/>
  <c r="BP233" i="18"/>
  <c r="U232" i="18"/>
  <c r="AQ232" i="18"/>
  <c r="U231" i="18"/>
  <c r="U230" i="18"/>
  <c r="U229" i="18"/>
  <c r="U228" i="18"/>
  <c r="U227" i="18"/>
  <c r="U226" i="18"/>
  <c r="U225" i="18"/>
  <c r="BP225" i="18"/>
  <c r="U224" i="18"/>
  <c r="U223" i="18"/>
  <c r="U222" i="18"/>
  <c r="BP222" i="18"/>
  <c r="AQ222" i="18"/>
  <c r="U221" i="18"/>
  <c r="U220" i="18"/>
  <c r="U219" i="18"/>
  <c r="U218" i="18"/>
  <c r="AQ218" i="18"/>
  <c r="AR218" i="18" s="1"/>
  <c r="U217" i="18"/>
  <c r="BP217" i="18"/>
  <c r="U216" i="18"/>
  <c r="U215" i="18"/>
  <c r="U214" i="18"/>
  <c r="U213" i="18"/>
  <c r="U212" i="18"/>
  <c r="U211" i="18"/>
  <c r="U210" i="18"/>
  <c r="U209" i="18"/>
  <c r="BP209" i="18"/>
  <c r="U208" i="18"/>
  <c r="U207" i="18"/>
  <c r="U206" i="18"/>
  <c r="U205" i="18"/>
  <c r="U204" i="18"/>
  <c r="U203" i="18"/>
  <c r="U202" i="18"/>
  <c r="U201" i="18"/>
  <c r="BP201" i="18"/>
  <c r="U200" i="18"/>
  <c r="U199" i="18"/>
  <c r="U198" i="18"/>
  <c r="U197" i="18"/>
  <c r="U196" i="18"/>
  <c r="U195" i="18"/>
  <c r="U194" i="18"/>
  <c r="AQ194" i="18"/>
  <c r="U193" i="18"/>
  <c r="BP193" i="18"/>
  <c r="U192" i="18"/>
  <c r="U191" i="18"/>
  <c r="U190" i="18"/>
  <c r="BP190" i="18"/>
  <c r="AQ190" i="18"/>
  <c r="U189" i="18"/>
  <c r="U188" i="18"/>
  <c r="U187" i="18"/>
  <c r="U186" i="18"/>
  <c r="U185" i="18"/>
  <c r="U184" i="18"/>
  <c r="U183" i="18"/>
  <c r="U182" i="18"/>
  <c r="AQ182" i="18"/>
  <c r="U181" i="18"/>
  <c r="U180" i="18"/>
  <c r="U179" i="18"/>
  <c r="U178" i="18"/>
  <c r="U177" i="18"/>
  <c r="U176" i="18"/>
  <c r="U175" i="18"/>
  <c r="U174" i="18"/>
  <c r="BP174" i="18"/>
  <c r="U173" i="18"/>
  <c r="U172" i="18"/>
  <c r="U171" i="18"/>
  <c r="U170" i="18"/>
  <c r="U169" i="18"/>
  <c r="U168" i="18"/>
  <c r="AQ168" i="18"/>
  <c r="U167" i="18"/>
  <c r="U166" i="18"/>
  <c r="U165" i="18"/>
  <c r="U164" i="18"/>
  <c r="AQ164" i="18"/>
  <c r="U163" i="18"/>
  <c r="U162" i="18"/>
  <c r="U161" i="18"/>
  <c r="U160" i="18"/>
  <c r="U159" i="18"/>
  <c r="U158" i="18"/>
  <c r="BP158" i="18"/>
  <c r="AQ158" i="18"/>
  <c r="AQ157" i="18"/>
  <c r="U157" i="18"/>
  <c r="AQ156" i="18"/>
  <c r="U156" i="18"/>
  <c r="U155" i="18"/>
  <c r="U154" i="18"/>
  <c r="U153" i="18"/>
  <c r="U152" i="18"/>
  <c r="U151" i="18"/>
  <c r="U150" i="18"/>
  <c r="U149" i="18"/>
  <c r="U148" i="18"/>
  <c r="U147" i="18"/>
  <c r="U146" i="18"/>
  <c r="U145" i="18"/>
  <c r="U144" i="18"/>
  <c r="U143" i="18"/>
  <c r="U142" i="18"/>
  <c r="BP142" i="18"/>
  <c r="U141" i="18"/>
  <c r="U140" i="18"/>
  <c r="U139" i="18"/>
  <c r="U138" i="18"/>
  <c r="U137" i="18"/>
  <c r="U136" i="18"/>
  <c r="U135" i="18"/>
  <c r="U134" i="18"/>
  <c r="BP134" i="18"/>
  <c r="AQ134" i="18"/>
  <c r="U133" i="18"/>
  <c r="U132" i="18"/>
  <c r="U131" i="18"/>
  <c r="U130" i="18"/>
  <c r="U129" i="18"/>
  <c r="U128" i="18"/>
  <c r="U127" i="18"/>
  <c r="U126" i="18"/>
  <c r="BP126" i="18"/>
  <c r="U125" i="18"/>
  <c r="BP125" i="18"/>
  <c r="U124" i="18"/>
  <c r="U123" i="18"/>
  <c r="U122" i="18"/>
  <c r="U121" i="18"/>
  <c r="U120" i="18"/>
  <c r="AQ120" i="18"/>
  <c r="U119" i="18"/>
  <c r="U118" i="18"/>
  <c r="U117" i="18"/>
  <c r="BP117" i="18"/>
  <c r="U116" i="18"/>
  <c r="BP116" i="18"/>
  <c r="U115" i="18"/>
  <c r="AQ114" i="18"/>
  <c r="U114" i="18"/>
  <c r="U113" i="18"/>
  <c r="U112" i="18"/>
  <c r="U111" i="18"/>
  <c r="U110" i="18"/>
  <c r="U109" i="18"/>
  <c r="BP109" i="18"/>
  <c r="U108" i="18"/>
  <c r="U107" i="18"/>
  <c r="U106" i="18"/>
  <c r="U105" i="18"/>
  <c r="U104" i="18"/>
  <c r="AQ104" i="18"/>
  <c r="AR104" i="18" s="1"/>
  <c r="U103" i="18"/>
  <c r="U102" i="18"/>
  <c r="U101" i="18"/>
  <c r="BP101" i="18"/>
  <c r="U100" i="18"/>
  <c r="U99" i="18"/>
  <c r="U98" i="18"/>
  <c r="U97" i="18"/>
  <c r="U96" i="18"/>
  <c r="U95" i="18"/>
  <c r="U94" i="18"/>
  <c r="U93" i="18"/>
  <c r="BP93" i="18"/>
  <c r="U92" i="18"/>
  <c r="U91" i="18"/>
  <c r="U90" i="18"/>
  <c r="AQ90" i="18"/>
  <c r="U89" i="18"/>
  <c r="U88" i="18"/>
  <c r="AQ88" i="18"/>
  <c r="U87" i="18"/>
  <c r="U86" i="18"/>
  <c r="U85" i="18"/>
  <c r="BP85" i="18"/>
  <c r="U84" i="18"/>
  <c r="U83" i="18"/>
  <c r="U82" i="18"/>
  <c r="U81" i="18"/>
  <c r="U80" i="18"/>
  <c r="U79" i="18"/>
  <c r="U78" i="18"/>
  <c r="U77" i="18"/>
  <c r="BP77" i="18"/>
  <c r="U76" i="18"/>
  <c r="U75" i="18"/>
  <c r="U74" i="18"/>
  <c r="U73" i="18"/>
  <c r="U72" i="18"/>
  <c r="U71" i="18"/>
  <c r="U70" i="18"/>
  <c r="AE70" i="18" s="1"/>
  <c r="AQ70" i="18"/>
  <c r="U69" i="18"/>
  <c r="AE69" i="18" s="1"/>
  <c r="BP69" i="18"/>
  <c r="U68" i="18"/>
  <c r="AE68" i="18" s="1"/>
  <c r="U67" i="18"/>
  <c r="AE67" i="18" s="1"/>
  <c r="U66" i="18"/>
  <c r="AE66" i="18" s="1"/>
  <c r="U65" i="18"/>
  <c r="AE65" i="18" s="1"/>
  <c r="U64" i="18"/>
  <c r="AE64" i="18" s="1"/>
  <c r="U63" i="18"/>
  <c r="AE63" i="18" s="1"/>
  <c r="U62" i="18"/>
  <c r="AE62" i="18" s="1"/>
  <c r="AQ61" i="18"/>
  <c r="U61" i="18"/>
  <c r="AE61" i="18" s="1"/>
  <c r="BP61" i="18"/>
  <c r="U60" i="18"/>
  <c r="AE60" i="18" s="1"/>
  <c r="U59" i="18"/>
  <c r="AE59" i="18" s="1"/>
  <c r="U58" i="18"/>
  <c r="AE58" i="18" s="1"/>
  <c r="U57" i="18"/>
  <c r="AE57" i="18" s="1"/>
  <c r="U56" i="18"/>
  <c r="AE56" i="18" s="1"/>
  <c r="AQ56" i="18"/>
  <c r="U55" i="18"/>
  <c r="AE55" i="18" s="1"/>
  <c r="U54" i="18"/>
  <c r="AE54" i="18" s="1"/>
  <c r="U53" i="18"/>
  <c r="AE53" i="18" s="1"/>
  <c r="BP53" i="18"/>
  <c r="U52" i="18"/>
  <c r="AE52" i="18" s="1"/>
  <c r="U51" i="18"/>
  <c r="AE51" i="18" s="1"/>
  <c r="AQ50" i="18"/>
  <c r="AR50" i="18" s="1"/>
  <c r="U50" i="18"/>
  <c r="AE50" i="18" s="1"/>
  <c r="U49" i="18"/>
  <c r="AE49" i="18" s="1"/>
  <c r="U48" i="18"/>
  <c r="AE48" i="18" s="1"/>
  <c r="AQ48" i="18"/>
  <c r="U47" i="18"/>
  <c r="AE47" i="18" s="1"/>
  <c r="U46" i="18"/>
  <c r="AE46" i="18" s="1"/>
  <c r="AQ46" i="18"/>
  <c r="U45" i="18"/>
  <c r="AE45" i="18" s="1"/>
  <c r="U44" i="18"/>
  <c r="AE44" i="18" s="1"/>
  <c r="U43" i="18"/>
  <c r="AE43" i="18" s="1"/>
  <c r="U42" i="18"/>
  <c r="AE42" i="18" s="1"/>
  <c r="BP42" i="18"/>
  <c r="U41" i="18"/>
  <c r="AE41" i="18" s="1"/>
  <c r="U40" i="18"/>
  <c r="AE40" i="18" s="1"/>
  <c r="BP40" i="18"/>
  <c r="U39" i="18"/>
  <c r="AE39" i="18" s="1"/>
  <c r="U38" i="18"/>
  <c r="AE38" i="18" s="1"/>
  <c r="U37" i="18"/>
  <c r="AE37" i="18" s="1"/>
  <c r="BP37" i="18"/>
  <c r="U36" i="18"/>
  <c r="AE36" i="18" s="1"/>
  <c r="U35" i="18"/>
  <c r="AE35" i="18" s="1"/>
  <c r="U34" i="18"/>
  <c r="AE34" i="18" s="1"/>
  <c r="U33" i="18"/>
  <c r="AE33" i="18" s="1"/>
  <c r="U32" i="18"/>
  <c r="AE32" i="18" s="1"/>
  <c r="U31" i="18"/>
  <c r="AE31" i="18" s="1"/>
  <c r="U30" i="18"/>
  <c r="AE30" i="18" s="1"/>
  <c r="AQ30" i="18"/>
  <c r="U29" i="18"/>
  <c r="AE29" i="18" s="1"/>
  <c r="U28" i="18"/>
  <c r="AE28" i="18" s="1"/>
  <c r="U27" i="18"/>
  <c r="AE27" i="18" s="1"/>
  <c r="U26" i="18"/>
  <c r="AE26" i="18" s="1"/>
  <c r="AI26" i="18"/>
  <c r="U25" i="18"/>
  <c r="AE25" i="18" s="1"/>
  <c r="AI25" i="18"/>
  <c r="U24" i="18"/>
  <c r="AE24" i="18" s="1"/>
  <c r="AI24" i="18"/>
  <c r="AQ24" i="18"/>
  <c r="U23" i="18"/>
  <c r="AE23" i="18" s="1"/>
  <c r="U22" i="18"/>
  <c r="AE22" i="18" s="1"/>
  <c r="U21" i="18"/>
  <c r="AE21" i="18" s="1"/>
  <c r="U20" i="18"/>
  <c r="AE20" i="18" s="1"/>
  <c r="U19" i="18"/>
  <c r="AE19" i="18" s="1"/>
  <c r="U18" i="18"/>
  <c r="AE18" i="18" s="1"/>
  <c r="U17" i="18"/>
  <c r="AE17" i="18" s="1"/>
  <c r="U16" i="18"/>
  <c r="AE16" i="18" s="1"/>
  <c r="U15" i="18"/>
  <c r="AE15" i="18" s="1"/>
  <c r="U14" i="18"/>
  <c r="AE14" i="18" s="1"/>
  <c r="U13" i="18"/>
  <c r="AE13" i="18" s="1"/>
  <c r="U12" i="18"/>
  <c r="AE12" i="18" s="1"/>
  <c r="U11" i="18"/>
  <c r="AE11" i="18" s="1"/>
  <c r="U10" i="18"/>
  <c r="AE10" i="18" s="1"/>
  <c r="U9" i="18"/>
  <c r="AE9" i="18" s="1"/>
  <c r="U8" i="18"/>
  <c r="AE8" i="18" s="1"/>
  <c r="U7" i="18"/>
  <c r="AD4" i="18"/>
  <c r="M4" i="18"/>
  <c r="AN7" i="17"/>
  <c r="AN8" i="17"/>
  <c r="AN9" i="17"/>
  <c r="AN10" i="17"/>
  <c r="AN92" i="17"/>
  <c r="AN93" i="17"/>
  <c r="AN94" i="17"/>
  <c r="AN95" i="17"/>
  <c r="AN96" i="17"/>
  <c r="AN97" i="17"/>
  <c r="AN98" i="17"/>
  <c r="AN99" i="17"/>
  <c r="AN100" i="17"/>
  <c r="AN101" i="17"/>
  <c r="AN102" i="17"/>
  <c r="AN103" i="17"/>
  <c r="AN104" i="17"/>
  <c r="AN105" i="17"/>
  <c r="AR105" i="18" l="1"/>
  <c r="AR82" i="18"/>
  <c r="AR56" i="18"/>
  <c r="M21" i="2"/>
  <c r="L18" i="2"/>
  <c r="K15" i="2"/>
  <c r="M5" i="2"/>
  <c r="M10" i="2"/>
  <c r="L7" i="2"/>
  <c r="L23" i="2"/>
  <c r="K20" i="2"/>
  <c r="L13" i="2"/>
  <c r="M11" i="2"/>
  <c r="L8" i="2"/>
  <c r="L5" i="2"/>
  <c r="K21" i="2"/>
  <c r="K10" i="2"/>
  <c r="M9" i="2"/>
  <c r="L6" i="2"/>
  <c r="L22" i="2"/>
  <c r="K19" i="2"/>
  <c r="L21" i="2"/>
  <c r="M14" i="2"/>
  <c r="L11" i="2"/>
  <c r="K8" i="2"/>
  <c r="K5" i="2"/>
  <c r="K6" i="2"/>
  <c r="M15" i="2"/>
  <c r="L12" i="2"/>
  <c r="K9" i="2"/>
  <c r="M12" i="2"/>
  <c r="K18" i="2"/>
  <c r="M13" i="2"/>
  <c r="L10" i="2"/>
  <c r="K7" i="2"/>
  <c r="K23" i="2"/>
  <c r="K14" i="2"/>
  <c r="M18" i="2"/>
  <c r="L15" i="2"/>
  <c r="K12" i="2"/>
  <c r="M16" i="2"/>
  <c r="K22" i="2"/>
  <c r="M19" i="2"/>
  <c r="L16" i="2"/>
  <c r="K13" i="2"/>
  <c r="L9" i="2"/>
  <c r="M17" i="2"/>
  <c r="L14" i="2"/>
  <c r="K11" i="2"/>
  <c r="M8" i="2"/>
  <c r="M6" i="2"/>
  <c r="M22" i="2"/>
  <c r="L19" i="2"/>
  <c r="K16" i="2"/>
  <c r="M20" i="2"/>
  <c r="M7" i="2"/>
  <c r="M23" i="2"/>
  <c r="L20" i="2"/>
  <c r="K17" i="2"/>
  <c r="L17" i="2"/>
  <c r="AI217" i="18"/>
  <c r="BQ217" i="18" s="1"/>
  <c r="AR80" i="18"/>
  <c r="AR196" i="18"/>
  <c r="AR85" i="18"/>
  <c r="AR34" i="18"/>
  <c r="AR183" i="18"/>
  <c r="AR66" i="18"/>
  <c r="AR98" i="18"/>
  <c r="AR130" i="18"/>
  <c r="AR230" i="18"/>
  <c r="AR188" i="18"/>
  <c r="AR269" i="18"/>
  <c r="AR266" i="18"/>
  <c r="AR114" i="18"/>
  <c r="AR146" i="18"/>
  <c r="AR282" i="18"/>
  <c r="AR292" i="18"/>
  <c r="AR250" i="18"/>
  <c r="AR278" i="18"/>
  <c r="AR48" i="18"/>
  <c r="AR164" i="18"/>
  <c r="AR156" i="18"/>
  <c r="AR168" i="18"/>
  <c r="AR175" i="18"/>
  <c r="AR214" i="18"/>
  <c r="AR280" i="18"/>
  <c r="AR297" i="18"/>
  <c r="AR300" i="18"/>
  <c r="AR194" i="18"/>
  <c r="AR232" i="18"/>
  <c r="AR190" i="18"/>
  <c r="AR237" i="18"/>
  <c r="AR40" i="18"/>
  <c r="AR90" i="18"/>
  <c r="AR94" i="18"/>
  <c r="AR154" i="18"/>
  <c r="AR246" i="18"/>
  <c r="AR224" i="18"/>
  <c r="AR126" i="18"/>
  <c r="AR92" i="18"/>
  <c r="AR236" i="18"/>
  <c r="AR160" i="18"/>
  <c r="AR288" i="18"/>
  <c r="AR41" i="18"/>
  <c r="AR89" i="18"/>
  <c r="AR121" i="18"/>
  <c r="AR233" i="18"/>
  <c r="AR186" i="18"/>
  <c r="AR64" i="18"/>
  <c r="AR163" i="18"/>
  <c r="AR200" i="18"/>
  <c r="AR234" i="18"/>
  <c r="AR136" i="18"/>
  <c r="AR260" i="18"/>
  <c r="AR166" i="18"/>
  <c r="AR209" i="18"/>
  <c r="AR46" i="18"/>
  <c r="AR51" i="18"/>
  <c r="AR262" i="18"/>
  <c r="AR198" i="18"/>
  <c r="AR124" i="18"/>
  <c r="AR252" i="18"/>
  <c r="AR28" i="18"/>
  <c r="AR100" i="18"/>
  <c r="AR57" i="18"/>
  <c r="AR73" i="18"/>
  <c r="AR217" i="18"/>
  <c r="AR249" i="18"/>
  <c r="AR122" i="18"/>
  <c r="AR180" i="18"/>
  <c r="AR221" i="18"/>
  <c r="AR226" i="18"/>
  <c r="AR253" i="18"/>
  <c r="AR258" i="18"/>
  <c r="AR30" i="18"/>
  <c r="AR62" i="18"/>
  <c r="AR88" i="18"/>
  <c r="AR108" i="18"/>
  <c r="AR157" i="18"/>
  <c r="AR173" i="18"/>
  <c r="AR182" i="18"/>
  <c r="AR220" i="18"/>
  <c r="AR222" i="18"/>
  <c r="AR228" i="18"/>
  <c r="AR254" i="18"/>
  <c r="AR285" i="18"/>
  <c r="AR296" i="18"/>
  <c r="AR70" i="18"/>
  <c r="AR134" i="18"/>
  <c r="AR205" i="18"/>
  <c r="AR38" i="18"/>
  <c r="AR58" i="18"/>
  <c r="AR77" i="18"/>
  <c r="AR102" i="18"/>
  <c r="AR109" i="18"/>
  <c r="AR120" i="18"/>
  <c r="AR125" i="18"/>
  <c r="AR141" i="18"/>
  <c r="AR158" i="18"/>
  <c r="AR162" i="18"/>
  <c r="AR172" i="18"/>
  <c r="AR189" i="18"/>
  <c r="AR244" i="18"/>
  <c r="AR286" i="18"/>
  <c r="AR290" i="18"/>
  <c r="AR29" i="18"/>
  <c r="AR61" i="18"/>
  <c r="AR248" i="18"/>
  <c r="AR35" i="18"/>
  <c r="AR45" i="18"/>
  <c r="AR93" i="18"/>
  <c r="AR240" i="18"/>
  <c r="AR33" i="18"/>
  <c r="AR60" i="18"/>
  <c r="AR78" i="18"/>
  <c r="AR97" i="18"/>
  <c r="AR110" i="18"/>
  <c r="AR132" i="18"/>
  <c r="AR142" i="18"/>
  <c r="AR170" i="18"/>
  <c r="AR192" i="18"/>
  <c r="AR202" i="18"/>
  <c r="AR225" i="18"/>
  <c r="AR263" i="18"/>
  <c r="AR65" i="18"/>
  <c r="AR113" i="18"/>
  <c r="AR268" i="18"/>
  <c r="AR49" i="18"/>
  <c r="AR81" i="18"/>
  <c r="AR129" i="18"/>
  <c r="AR241" i="18"/>
  <c r="AR211" i="18"/>
  <c r="AR112" i="18"/>
  <c r="AR184" i="18"/>
  <c r="AR229" i="18"/>
  <c r="AR210" i="18"/>
  <c r="AR276" i="18"/>
  <c r="AR206" i="18"/>
  <c r="AR238" i="18"/>
  <c r="AR76" i="18"/>
  <c r="AR204" i="18"/>
  <c r="AR83" i="18"/>
  <c r="AR52" i="18"/>
  <c r="AR43" i="18"/>
  <c r="AR155" i="18"/>
  <c r="AR131" i="18"/>
  <c r="AR116" i="18"/>
  <c r="AR176" i="18"/>
  <c r="AR107" i="18"/>
  <c r="AR42" i="18"/>
  <c r="AR74" i="18"/>
  <c r="AR106" i="18"/>
  <c r="AR138" i="18"/>
  <c r="AR174" i="18"/>
  <c r="AR274" i="18"/>
  <c r="AR140" i="18"/>
  <c r="AR69" i="18"/>
  <c r="AR149" i="18"/>
  <c r="AR27" i="18"/>
  <c r="AR59" i="18"/>
  <c r="AR75" i="18"/>
  <c r="AR91" i="18"/>
  <c r="AR123" i="18"/>
  <c r="AR203" i="18"/>
  <c r="AR251" i="18"/>
  <c r="AR283" i="18"/>
  <c r="AR148" i="18"/>
  <c r="AR84" i="18"/>
  <c r="AR144" i="18"/>
  <c r="AR272" i="18"/>
  <c r="AR37" i="18"/>
  <c r="AR53" i="18"/>
  <c r="AR101" i="18"/>
  <c r="AR117" i="18"/>
  <c r="AR133" i="18"/>
  <c r="AR165" i="18"/>
  <c r="AR181" i="18"/>
  <c r="AR197" i="18"/>
  <c r="AR213" i="18"/>
  <c r="AR245" i="18"/>
  <c r="AR261" i="18"/>
  <c r="AR277" i="18"/>
  <c r="AR293" i="18"/>
  <c r="AR54" i="18"/>
  <c r="AR86" i="18"/>
  <c r="AR118" i="18"/>
  <c r="AR150" i="18"/>
  <c r="AR178" i="18"/>
  <c r="AR242" i="18"/>
  <c r="AR270" i="18"/>
  <c r="AR298" i="18"/>
  <c r="AR32" i="18"/>
  <c r="AR96" i="18"/>
  <c r="AR152" i="18"/>
  <c r="AR212" i="18"/>
  <c r="AR264" i="18"/>
  <c r="AR219" i="18"/>
  <c r="AR208" i="18"/>
  <c r="AR67" i="18"/>
  <c r="AR99" i="18"/>
  <c r="AR147" i="18"/>
  <c r="AR179" i="18"/>
  <c r="AR227" i="18"/>
  <c r="AR259" i="18"/>
  <c r="AR275" i="18"/>
  <c r="AR39" i="18"/>
  <c r="AR55" i="18"/>
  <c r="AR71" i="18"/>
  <c r="AR135" i="18"/>
  <c r="AR151" i="18"/>
  <c r="AR167" i="18"/>
  <c r="AR199" i="18"/>
  <c r="AR215" i="18"/>
  <c r="AR279" i="18"/>
  <c r="AR295" i="18"/>
  <c r="AR139" i="18"/>
  <c r="AR171" i="18"/>
  <c r="AR284" i="18"/>
  <c r="AR299" i="18"/>
  <c r="AI126" i="18"/>
  <c r="BQ126" i="18" s="1"/>
  <c r="AI134" i="18"/>
  <c r="BQ134" i="18" s="1"/>
  <c r="AR187" i="18"/>
  <c r="AI209" i="18"/>
  <c r="BQ209" i="18" s="1"/>
  <c r="AR235" i="18"/>
  <c r="AR267" i="18"/>
  <c r="AR207" i="18"/>
  <c r="AR287" i="18"/>
  <c r="AR47" i="18"/>
  <c r="AR63" i="18"/>
  <c r="AR143" i="18"/>
  <c r="AR31" i="18"/>
  <c r="AR191" i="18"/>
  <c r="AR271" i="18"/>
  <c r="AR159" i="18"/>
  <c r="AR6" i="18"/>
  <c r="AI77" i="18"/>
  <c r="BQ77" i="18" s="1"/>
  <c r="AI293" i="18"/>
  <c r="BQ293" i="18" s="1"/>
  <c r="AI254" i="18"/>
  <c r="BQ254" i="18" s="1"/>
  <c r="AI257" i="18"/>
  <c r="BQ257" i="18" s="1"/>
  <c r="AI298" i="18"/>
  <c r="BQ298" i="18" s="1"/>
  <c r="AR95" i="18"/>
  <c r="AR111" i="18"/>
  <c r="AR223" i="18"/>
  <c r="AR239" i="18"/>
  <c r="AR72" i="18"/>
  <c r="AR216" i="18"/>
  <c r="AR137" i="18"/>
  <c r="AR153" i="18"/>
  <c r="AR169" i="18"/>
  <c r="AR185" i="18"/>
  <c r="AR201" i="18"/>
  <c r="AR255" i="18"/>
  <c r="AR79" i="18"/>
  <c r="AR127" i="18"/>
  <c r="AR265" i="18"/>
  <c r="AR281" i="18"/>
  <c r="AR36" i="18"/>
  <c r="AR44" i="18"/>
  <c r="AR68" i="18"/>
  <c r="AR87" i="18"/>
  <c r="AR103" i="18"/>
  <c r="AR119" i="18"/>
  <c r="AR128" i="18"/>
  <c r="AR145" i="18"/>
  <c r="AR161" i="18"/>
  <c r="AR177" i="18"/>
  <c r="AR193" i="18"/>
  <c r="AR231" i="18"/>
  <c r="AR247" i="18"/>
  <c r="AR256" i="18"/>
  <c r="AR257" i="18"/>
  <c r="AR273" i="18"/>
  <c r="AR289" i="18"/>
  <c r="AI109" i="18"/>
  <c r="BQ109" i="18" s="1"/>
  <c r="AI190" i="18"/>
  <c r="BQ190" i="18" s="1"/>
  <c r="AI238" i="18"/>
  <c r="BQ238" i="18" s="1"/>
  <c r="AI282" i="18"/>
  <c r="BQ282" i="18" s="1"/>
  <c r="AI85" i="18"/>
  <c r="BQ85" i="18" s="1"/>
  <c r="AI174" i="18"/>
  <c r="BQ174" i="18" s="1"/>
  <c r="AI233" i="18"/>
  <c r="BQ233" i="18" s="1"/>
  <c r="AI277" i="18"/>
  <c r="BQ277" i="18" s="1"/>
  <c r="AR115" i="18"/>
  <c r="AR195" i="18"/>
  <c r="AR243" i="18"/>
  <c r="AR291" i="18"/>
  <c r="AR5" i="18"/>
  <c r="AI42" i="18"/>
  <c r="BQ42" i="18" s="1"/>
  <c r="AI40" i="18"/>
  <c r="BQ40" i="18" s="1"/>
  <c r="AI53" i="18"/>
  <c r="BQ53" i="18" s="1"/>
  <c r="L13" i="18"/>
  <c r="BO13" i="18"/>
  <c r="L9" i="18"/>
  <c r="BO9" i="18"/>
  <c r="L6" i="18"/>
  <c r="BO6" i="18"/>
  <c r="L14" i="18"/>
  <c r="BO14" i="18"/>
  <c r="L18" i="18"/>
  <c r="BO18" i="18"/>
  <c r="L10" i="18"/>
  <c r="BO10" i="18"/>
  <c r="L17" i="18"/>
  <c r="BO17" i="18"/>
  <c r="L8" i="18"/>
  <c r="BO8" i="18"/>
  <c r="BO15" i="18"/>
  <c r="L15" i="18"/>
  <c r="BO19" i="18"/>
  <c r="L19" i="18"/>
  <c r="BO7" i="18"/>
  <c r="L7" i="18"/>
  <c r="BO11" i="18"/>
  <c r="L11" i="18"/>
  <c r="L16" i="18"/>
  <c r="BO16" i="18"/>
  <c r="L12" i="18"/>
  <c r="BO12" i="18"/>
  <c r="BP9" i="18"/>
  <c r="BP11" i="18"/>
  <c r="BP7" i="18"/>
  <c r="BP17" i="18"/>
  <c r="BP6" i="18"/>
  <c r="BP8" i="18"/>
  <c r="BP10" i="18"/>
  <c r="L22" i="18"/>
  <c r="BO22" i="18"/>
  <c r="L26" i="18"/>
  <c r="BO26" i="18"/>
  <c r="L23" i="18"/>
  <c r="BO23" i="18"/>
  <c r="L20" i="18"/>
  <c r="BO20" i="18"/>
  <c r="L24" i="18"/>
  <c r="BO24" i="18"/>
  <c r="L21" i="18"/>
  <c r="BO21" i="18"/>
  <c r="L25" i="18"/>
  <c r="BO25" i="18"/>
  <c r="BQ25" i="18"/>
  <c r="BQ26" i="18"/>
  <c r="BQ24" i="18"/>
  <c r="BP25" i="18"/>
  <c r="BP24" i="18"/>
  <c r="BP26" i="18"/>
  <c r="AP7" i="17"/>
  <c r="AP10" i="17"/>
  <c r="AP9" i="17"/>
  <c r="AP8" i="17"/>
  <c r="AP6" i="17"/>
  <c r="Q4" i="19"/>
  <c r="U25" i="2"/>
  <c r="T36" i="3" s="1"/>
  <c r="AI14" i="18"/>
  <c r="BP14" i="18"/>
  <c r="BG26" i="18"/>
  <c r="BF26" i="18"/>
  <c r="BE26" i="18"/>
  <c r="BD26" i="18"/>
  <c r="BH26" i="18" s="1"/>
  <c r="BI26" i="18" s="1"/>
  <c r="AJ26" i="18" s="1"/>
  <c r="BG34" i="18"/>
  <c r="BF34" i="18"/>
  <c r="BE34" i="18"/>
  <c r="BD34" i="18"/>
  <c r="BF40" i="18"/>
  <c r="BG40" i="18"/>
  <c r="BE40" i="18"/>
  <c r="BD40" i="18"/>
  <c r="BG46" i="18"/>
  <c r="BF46" i="18"/>
  <c r="BE46" i="18"/>
  <c r="BD46" i="18"/>
  <c r="BG63" i="18"/>
  <c r="BE63" i="18"/>
  <c r="BF63" i="18"/>
  <c r="BD63" i="18"/>
  <c r="BG68" i="18"/>
  <c r="BE68" i="18"/>
  <c r="BF68" i="18"/>
  <c r="BD68" i="18"/>
  <c r="AE99" i="18"/>
  <c r="AX99" i="18"/>
  <c r="AE123" i="18"/>
  <c r="AX123" i="18"/>
  <c r="AI128" i="18"/>
  <c r="BQ128" i="18" s="1"/>
  <c r="BP128" i="18"/>
  <c r="AE133" i="18"/>
  <c r="AX133" i="18"/>
  <c r="AI141" i="18"/>
  <c r="BQ141" i="18" s="1"/>
  <c r="BP141" i="18"/>
  <c r="AE147" i="18"/>
  <c r="AX147" i="18"/>
  <c r="AE160" i="18"/>
  <c r="AX160" i="18"/>
  <c r="AI167" i="18"/>
  <c r="BQ167" i="18" s="1"/>
  <c r="BP167" i="18"/>
  <c r="AE178" i="18"/>
  <c r="AX178" i="18"/>
  <c r="AE199" i="18"/>
  <c r="AX199" i="18"/>
  <c r="AE217" i="18"/>
  <c r="AX217" i="18"/>
  <c r="AE237" i="18"/>
  <c r="AX237" i="18"/>
  <c r="AE243" i="18"/>
  <c r="AX243" i="18"/>
  <c r="AE248" i="18"/>
  <c r="AX248" i="18"/>
  <c r="AI258" i="18"/>
  <c r="BQ258" i="18" s="1"/>
  <c r="BP258" i="18"/>
  <c r="AE278" i="18"/>
  <c r="AX278" i="18"/>
  <c r="AE282" i="18"/>
  <c r="AX282" i="18"/>
  <c r="AI287" i="18"/>
  <c r="BQ287" i="18" s="1"/>
  <c r="BP287" i="18"/>
  <c r="AI292" i="18"/>
  <c r="BQ292" i="18" s="1"/>
  <c r="BP292" i="18"/>
  <c r="AE297" i="18"/>
  <c r="AX297" i="18"/>
  <c r="BE17" i="18"/>
  <c r="BG17" i="18"/>
  <c r="BF17" i="18"/>
  <c r="BD17" i="18"/>
  <c r="BH17" i="18" s="1"/>
  <c r="BI17" i="18" s="1"/>
  <c r="AI21" i="18"/>
  <c r="BP21" i="18"/>
  <c r="AI28" i="18"/>
  <c r="BQ28" i="18" s="1"/>
  <c r="BP28" i="18"/>
  <c r="BE33" i="18"/>
  <c r="BG33" i="18"/>
  <c r="BF33" i="18"/>
  <c r="BD33" i="18"/>
  <c r="AI38" i="18"/>
  <c r="BQ38" i="18" s="1"/>
  <c r="BP38" i="18"/>
  <c r="AI48" i="18"/>
  <c r="BQ48" i="18" s="1"/>
  <c r="BP48" i="18"/>
  <c r="BG54" i="18"/>
  <c r="BF54" i="18"/>
  <c r="BE54" i="18"/>
  <c r="BD54" i="18"/>
  <c r="BG58" i="18"/>
  <c r="BF58" i="18"/>
  <c r="BE58" i="18"/>
  <c r="BD58" i="18"/>
  <c r="AI62" i="18"/>
  <c r="BQ62" i="18" s="1"/>
  <c r="BP62" i="18"/>
  <c r="AI65" i="18"/>
  <c r="BQ65" i="18" s="1"/>
  <c r="BP65" i="18"/>
  <c r="AI79" i="18"/>
  <c r="BQ79" i="18" s="1"/>
  <c r="BP79" i="18"/>
  <c r="AI83" i="18"/>
  <c r="BQ83" i="18" s="1"/>
  <c r="BP83" i="18"/>
  <c r="AE86" i="18"/>
  <c r="AX86" i="18"/>
  <c r="AE98" i="18"/>
  <c r="AX98" i="18"/>
  <c r="AE107" i="18"/>
  <c r="AX107" i="18"/>
  <c r="AE117" i="18"/>
  <c r="AX117" i="18"/>
  <c r="AI121" i="18"/>
  <c r="BQ121" i="18" s="1"/>
  <c r="BP121" i="18"/>
  <c r="AI127" i="18"/>
  <c r="BQ127" i="18" s="1"/>
  <c r="BP127" i="18"/>
  <c r="AI132" i="18"/>
  <c r="BQ132" i="18" s="1"/>
  <c r="BP132" i="18"/>
  <c r="AI140" i="18"/>
  <c r="BQ140" i="18" s="1"/>
  <c r="BP140" i="18"/>
  <c r="AI149" i="18"/>
  <c r="BQ149" i="18" s="1"/>
  <c r="BP149" i="18"/>
  <c r="AI154" i="18"/>
  <c r="BQ154" i="18" s="1"/>
  <c r="BP154" i="18"/>
  <c r="AI157" i="18"/>
  <c r="BQ157" i="18" s="1"/>
  <c r="BP157" i="18"/>
  <c r="AE163" i="18"/>
  <c r="AX163" i="18"/>
  <c r="AE168" i="18"/>
  <c r="AX168" i="18"/>
  <c r="AI175" i="18"/>
  <c r="BQ175" i="18" s="1"/>
  <c r="BP175" i="18"/>
  <c r="AI180" i="18"/>
  <c r="BQ180" i="18" s="1"/>
  <c r="BP180" i="18"/>
  <c r="AI184" i="18"/>
  <c r="BQ184" i="18" s="1"/>
  <c r="BP184" i="18"/>
  <c r="AE188" i="18"/>
  <c r="AX188" i="18"/>
  <c r="AE193" i="18"/>
  <c r="AX193" i="18"/>
  <c r="AE207" i="18"/>
  <c r="AX207" i="18"/>
  <c r="AI211" i="18"/>
  <c r="BQ211" i="18" s="1"/>
  <c r="BP211" i="18"/>
  <c r="AI216" i="18"/>
  <c r="BQ216" i="18" s="1"/>
  <c r="BP216" i="18"/>
  <c r="AI220" i="18"/>
  <c r="BQ220" i="18" s="1"/>
  <c r="BP220" i="18"/>
  <c r="AE222" i="18"/>
  <c r="AX222" i="18"/>
  <c r="AE231" i="18"/>
  <c r="AX231" i="18"/>
  <c r="AI235" i="18"/>
  <c r="BQ235" i="18" s="1"/>
  <c r="BP235" i="18"/>
  <c r="AE241" i="18"/>
  <c r="AX241" i="18"/>
  <c r="AI245" i="18"/>
  <c r="BQ245" i="18" s="1"/>
  <c r="BP245" i="18"/>
  <c r="AE256" i="18"/>
  <c r="AX256" i="18"/>
  <c r="AE275" i="18"/>
  <c r="AX275" i="18"/>
  <c r="AI279" i="18"/>
  <c r="BQ279" i="18" s="1"/>
  <c r="BP279" i="18"/>
  <c r="AE291" i="18"/>
  <c r="AX291" i="18"/>
  <c r="AI295" i="18"/>
  <c r="BQ295" i="18" s="1"/>
  <c r="BP295" i="18"/>
  <c r="AI300" i="18"/>
  <c r="BQ300" i="18" s="1"/>
  <c r="BP300" i="18"/>
  <c r="BG15" i="18"/>
  <c r="BE15" i="18"/>
  <c r="BF15" i="18"/>
  <c r="BD15" i="18"/>
  <c r="BH15" i="18" s="1"/>
  <c r="BI15" i="18" s="1"/>
  <c r="BF16" i="18"/>
  <c r="BE16" i="18"/>
  <c r="BG16" i="18"/>
  <c r="BD16" i="18"/>
  <c r="BH16" i="18" s="1"/>
  <c r="BI16" i="18" s="1"/>
  <c r="AI19" i="18"/>
  <c r="BP19" i="18"/>
  <c r="AI20" i="18"/>
  <c r="BP20" i="18"/>
  <c r="AI23" i="18"/>
  <c r="BP23" i="18"/>
  <c r="BG25" i="18"/>
  <c r="BE25" i="18"/>
  <c r="BF25" i="18"/>
  <c r="BD25" i="18"/>
  <c r="BH25" i="18" s="1"/>
  <c r="BI25" i="18" s="1"/>
  <c r="AJ25" i="18" s="1"/>
  <c r="BF27" i="18"/>
  <c r="BE27" i="18"/>
  <c r="BD27" i="18"/>
  <c r="BG27" i="18"/>
  <c r="BG31" i="18"/>
  <c r="BE31" i="18"/>
  <c r="BF31" i="18"/>
  <c r="BD31" i="18"/>
  <c r="BF32" i="18"/>
  <c r="BE32" i="18"/>
  <c r="BG32" i="18"/>
  <c r="BD32" i="18"/>
  <c r="AI34" i="18"/>
  <c r="BQ34" i="18" s="1"/>
  <c r="BP34" i="18"/>
  <c r="BF35" i="18"/>
  <c r="BG35" i="18"/>
  <c r="BE35" i="18"/>
  <c r="BD35" i="18"/>
  <c r="BG36" i="18"/>
  <c r="BE36" i="18"/>
  <c r="BF36" i="18"/>
  <c r="BD36" i="18"/>
  <c r="AI39" i="18"/>
  <c r="BQ39" i="18" s="1"/>
  <c r="BP39" i="18"/>
  <c r="BG41" i="18"/>
  <c r="BE41" i="18"/>
  <c r="BF41" i="18"/>
  <c r="BD41" i="18"/>
  <c r="BG42" i="18"/>
  <c r="BF42" i="18"/>
  <c r="BE42" i="18"/>
  <c r="BD42" i="18"/>
  <c r="AI45" i="18"/>
  <c r="BQ45" i="18" s="1"/>
  <c r="BP45" i="18"/>
  <c r="AI46" i="18"/>
  <c r="BQ46" i="18" s="1"/>
  <c r="BP46" i="18"/>
  <c r="AI49" i="18"/>
  <c r="BQ49" i="18" s="1"/>
  <c r="BP49" i="18"/>
  <c r="BG50" i="18"/>
  <c r="BF50" i="18"/>
  <c r="BE50" i="18"/>
  <c r="BD50" i="18"/>
  <c r="BE55" i="18"/>
  <c r="BG55" i="18"/>
  <c r="BF55" i="18"/>
  <c r="BD55" i="18"/>
  <c r="BF56" i="18"/>
  <c r="BG56" i="18"/>
  <c r="BE56" i="18"/>
  <c r="BD56" i="18"/>
  <c r="BF59" i="18"/>
  <c r="BE59" i="18"/>
  <c r="BG59" i="18"/>
  <c r="BD59" i="18"/>
  <c r="BE60" i="18"/>
  <c r="BG60" i="18"/>
  <c r="BF60" i="18"/>
  <c r="BD60" i="18"/>
  <c r="AI63" i="18"/>
  <c r="BQ63" i="18" s="1"/>
  <c r="BP63" i="18"/>
  <c r="AI64" i="18"/>
  <c r="BQ64" i="18" s="1"/>
  <c r="BP64" i="18"/>
  <c r="AI67" i="18"/>
  <c r="BQ67" i="18" s="1"/>
  <c r="BP67" i="18"/>
  <c r="AI68" i="18"/>
  <c r="BQ68" i="18" s="1"/>
  <c r="BP68" i="18"/>
  <c r="AI69" i="18"/>
  <c r="BQ69" i="18" s="1"/>
  <c r="BG70" i="18"/>
  <c r="BF70" i="18"/>
  <c r="BE70" i="18"/>
  <c r="BD70" i="18"/>
  <c r="AE73" i="18"/>
  <c r="AX73" i="18"/>
  <c r="AE74" i="18"/>
  <c r="AX74" i="18"/>
  <c r="AE77" i="18"/>
  <c r="AX77" i="18"/>
  <c r="AI78" i="18"/>
  <c r="BQ78" i="18" s="1"/>
  <c r="BP78" i="18"/>
  <c r="AI81" i="18"/>
  <c r="BQ81" i="18" s="1"/>
  <c r="BP81" i="18"/>
  <c r="AE82" i="18"/>
  <c r="AX82" i="18"/>
  <c r="AE87" i="18"/>
  <c r="AX87" i="18"/>
  <c r="AE88" i="18"/>
  <c r="AX88" i="18"/>
  <c r="AE91" i="18"/>
  <c r="AX91" i="18"/>
  <c r="AE92" i="18"/>
  <c r="AX92" i="18"/>
  <c r="AI95" i="18"/>
  <c r="BQ95" i="18" s="1"/>
  <c r="BP95" i="18"/>
  <c r="AI96" i="18"/>
  <c r="BQ96" i="18" s="1"/>
  <c r="BP96" i="18"/>
  <c r="AI99" i="18"/>
  <c r="BQ99" i="18" s="1"/>
  <c r="BP99" i="18"/>
  <c r="AI100" i="18"/>
  <c r="BQ100" i="18" s="1"/>
  <c r="BP100" i="18"/>
  <c r="AI101" i="18"/>
  <c r="BQ101" i="18" s="1"/>
  <c r="AE102" i="18"/>
  <c r="AX102" i="18"/>
  <c r="AE105" i="18"/>
  <c r="AX105" i="18"/>
  <c r="AE106" i="18"/>
  <c r="AX106" i="18"/>
  <c r="AE109" i="18"/>
  <c r="AX109" i="18"/>
  <c r="AI110" i="18"/>
  <c r="BQ110" i="18" s="1"/>
  <c r="BP110" i="18"/>
  <c r="AI113" i="18"/>
  <c r="BQ113" i="18" s="1"/>
  <c r="BP113" i="18"/>
  <c r="AE114" i="18"/>
  <c r="AX114" i="18"/>
  <c r="AI116" i="18"/>
  <c r="BQ116" i="18" s="1"/>
  <c r="AI119" i="18"/>
  <c r="BQ119" i="18" s="1"/>
  <c r="BP119" i="18"/>
  <c r="AI120" i="18"/>
  <c r="BQ120" i="18" s="1"/>
  <c r="BP120" i="18"/>
  <c r="AI123" i="18"/>
  <c r="BQ123" i="18" s="1"/>
  <c r="BP123" i="18"/>
  <c r="AI124" i="18"/>
  <c r="BQ124" i="18" s="1"/>
  <c r="BP124" i="18"/>
  <c r="AI125" i="18"/>
  <c r="BQ125" i="18" s="1"/>
  <c r="AE126" i="18"/>
  <c r="AX126" i="18"/>
  <c r="AI129" i="18"/>
  <c r="BQ129" i="18" s="1"/>
  <c r="BP129" i="18"/>
  <c r="AI130" i="18"/>
  <c r="BQ130" i="18" s="1"/>
  <c r="BP130" i="18"/>
  <c r="AI133" i="18"/>
  <c r="BQ133" i="18" s="1"/>
  <c r="BP133" i="18"/>
  <c r="AE135" i="18"/>
  <c r="AX135" i="18"/>
  <c r="AE136" i="18"/>
  <c r="AX136" i="18"/>
  <c r="AE139" i="18"/>
  <c r="AX139" i="18"/>
  <c r="AI143" i="18"/>
  <c r="BQ143" i="18" s="1"/>
  <c r="BP143" i="18"/>
  <c r="AE144" i="18"/>
  <c r="AX144" i="18"/>
  <c r="AI147" i="18"/>
  <c r="BQ147" i="18" s="1"/>
  <c r="BP147" i="18"/>
  <c r="AI148" i="18"/>
  <c r="BQ148" i="18" s="1"/>
  <c r="BP148" i="18"/>
  <c r="AI151" i="18"/>
  <c r="BQ151" i="18" s="1"/>
  <c r="BP151" i="18"/>
  <c r="AI152" i="18"/>
  <c r="BQ152" i="18" s="1"/>
  <c r="BP152" i="18"/>
  <c r="AI155" i="18"/>
  <c r="BQ155" i="18" s="1"/>
  <c r="BP155" i="18"/>
  <c r="AE156" i="18"/>
  <c r="AX156" i="18"/>
  <c r="AI158" i="18"/>
  <c r="BQ158" i="18" s="1"/>
  <c r="AI160" i="18"/>
  <c r="BQ160" i="18" s="1"/>
  <c r="BP160" i="18"/>
  <c r="AE161" i="18"/>
  <c r="AX161" i="18"/>
  <c r="AE162" i="18"/>
  <c r="AX162" i="18"/>
  <c r="AE165" i="18"/>
  <c r="AX165" i="18"/>
  <c r="AE166" i="18"/>
  <c r="AX166" i="18"/>
  <c r="AE169" i="18"/>
  <c r="AX169" i="18"/>
  <c r="AE170" i="18"/>
  <c r="AX170" i="18"/>
  <c r="AI172" i="18"/>
  <c r="BQ172" i="18" s="1"/>
  <c r="BP172" i="18"/>
  <c r="AE173" i="18"/>
  <c r="AX173" i="18"/>
  <c r="AE174" i="18"/>
  <c r="AX174" i="18"/>
  <c r="AI177" i="18"/>
  <c r="BQ177" i="18" s="1"/>
  <c r="BP177" i="18"/>
  <c r="AI178" i="18"/>
  <c r="BQ178" i="18" s="1"/>
  <c r="BP178" i="18"/>
  <c r="AI181" i="18"/>
  <c r="BQ181" i="18" s="1"/>
  <c r="BP181" i="18"/>
  <c r="AI182" i="18"/>
  <c r="BQ182" i="18" s="1"/>
  <c r="BP182" i="18"/>
  <c r="AI185" i="18"/>
  <c r="BQ185" i="18" s="1"/>
  <c r="BP185" i="18"/>
  <c r="AI186" i="18"/>
  <c r="BQ186" i="18" s="1"/>
  <c r="BP186" i="18"/>
  <c r="AI189" i="18"/>
  <c r="BQ189" i="18" s="1"/>
  <c r="BP189" i="18"/>
  <c r="AE191" i="18"/>
  <c r="AX191" i="18"/>
  <c r="AI195" i="18"/>
  <c r="BQ195" i="18" s="1"/>
  <c r="BP195" i="18"/>
  <c r="AI196" i="18"/>
  <c r="BQ196" i="18" s="1"/>
  <c r="BP196" i="18"/>
  <c r="AI199" i="18"/>
  <c r="BQ199" i="18" s="1"/>
  <c r="BP199" i="18"/>
  <c r="AI200" i="18"/>
  <c r="BQ200" i="18" s="1"/>
  <c r="BP200" i="18"/>
  <c r="AI201" i="18"/>
  <c r="BQ201" i="18" s="1"/>
  <c r="AE202" i="18"/>
  <c r="AX202" i="18"/>
  <c r="AI204" i="18"/>
  <c r="BQ204" i="18" s="1"/>
  <c r="BP204" i="18"/>
  <c r="AE205" i="18"/>
  <c r="AX205" i="18"/>
  <c r="AE206" i="18"/>
  <c r="AX206" i="18"/>
  <c r="AI208" i="18"/>
  <c r="BQ208" i="18" s="1"/>
  <c r="BP208" i="18"/>
  <c r="AE209" i="18"/>
  <c r="AX209" i="18"/>
  <c r="AI210" i="18"/>
  <c r="BQ210" i="18" s="1"/>
  <c r="BP210" i="18"/>
  <c r="AI213" i="18"/>
  <c r="BQ213" i="18" s="1"/>
  <c r="BP213" i="18"/>
  <c r="AI214" i="18"/>
  <c r="BQ214" i="18" s="1"/>
  <c r="BP214" i="18"/>
  <c r="AE219" i="18"/>
  <c r="AX219" i="18"/>
  <c r="AI223" i="18"/>
  <c r="BQ223" i="18" s="1"/>
  <c r="BP223" i="18"/>
  <c r="AE224" i="18"/>
  <c r="AX224" i="18"/>
  <c r="AI225" i="18"/>
  <c r="BQ225" i="18" s="1"/>
  <c r="AE226" i="18"/>
  <c r="AX226" i="18"/>
  <c r="AE229" i="18"/>
  <c r="AX229" i="18"/>
  <c r="AE230" i="18"/>
  <c r="AX230" i="18"/>
  <c r="AE233" i="18"/>
  <c r="AX233" i="18"/>
  <c r="AI234" i="18"/>
  <c r="BQ234" i="18" s="1"/>
  <c r="BP234" i="18"/>
  <c r="AI237" i="18"/>
  <c r="BQ237" i="18" s="1"/>
  <c r="BP237" i="18"/>
  <c r="AE239" i="18"/>
  <c r="AX239" i="18"/>
  <c r="AI243" i="18"/>
  <c r="BQ243" i="18" s="1"/>
  <c r="BP243" i="18"/>
  <c r="AI244" i="18"/>
  <c r="BQ244" i="18" s="1"/>
  <c r="BP244" i="18"/>
  <c r="AI247" i="18"/>
  <c r="BQ247" i="18" s="1"/>
  <c r="BP247" i="18"/>
  <c r="AI248" i="18"/>
  <c r="BQ248" i="18" s="1"/>
  <c r="BP248" i="18"/>
  <c r="AI249" i="18"/>
  <c r="BQ249" i="18" s="1"/>
  <c r="AE250" i="18"/>
  <c r="AX250" i="18"/>
  <c r="AI252" i="18"/>
  <c r="BQ252" i="18" s="1"/>
  <c r="BP252" i="18"/>
  <c r="AE253" i="18"/>
  <c r="AX253" i="18"/>
  <c r="AE254" i="18"/>
  <c r="AX254" i="18"/>
  <c r="AE259" i="18"/>
  <c r="AX259" i="18"/>
  <c r="AE260" i="18"/>
  <c r="AX260" i="18"/>
  <c r="AE263" i="18"/>
  <c r="AX263" i="18"/>
  <c r="AE264" i="18"/>
  <c r="AX264" i="18"/>
  <c r="AE267" i="18"/>
  <c r="AX267" i="18"/>
  <c r="AI270" i="18"/>
  <c r="BQ270" i="18" s="1"/>
  <c r="AI272" i="18"/>
  <c r="BQ272" i="18" s="1"/>
  <c r="BP272" i="18"/>
  <c r="AE273" i="18"/>
  <c r="AX273" i="18"/>
  <c r="AE274" i="18"/>
  <c r="AX274" i="18"/>
  <c r="AE277" i="18"/>
  <c r="AX277" i="18"/>
  <c r="AI278" i="18"/>
  <c r="BQ278" i="18" s="1"/>
  <c r="BP278" i="18"/>
  <c r="AI281" i="18"/>
  <c r="BQ281" i="18" s="1"/>
  <c r="BP281" i="18"/>
  <c r="AE283" i="18"/>
  <c r="AX283" i="18"/>
  <c r="AI286" i="18"/>
  <c r="BQ286" i="18" s="1"/>
  <c r="AI288" i="18"/>
  <c r="BQ288" i="18" s="1"/>
  <c r="BP288" i="18"/>
  <c r="AE289" i="18"/>
  <c r="AX289" i="18"/>
  <c r="AE290" i="18"/>
  <c r="AX290" i="18"/>
  <c r="AE293" i="18"/>
  <c r="AX293" i="18"/>
  <c r="AI294" i="18"/>
  <c r="BQ294" i="18" s="1"/>
  <c r="BP294" i="18"/>
  <c r="AI297" i="18"/>
  <c r="BQ297" i="18" s="1"/>
  <c r="BP297" i="18"/>
  <c r="AE299" i="18"/>
  <c r="AX299" i="18"/>
  <c r="AI29" i="18"/>
  <c r="BQ29" i="18" s="1"/>
  <c r="BP29" i="18"/>
  <c r="BF67" i="18"/>
  <c r="BG67" i="18"/>
  <c r="BE67" i="18"/>
  <c r="BD67" i="18"/>
  <c r="AE78" i="18"/>
  <c r="AX78" i="18"/>
  <c r="AE85" i="18"/>
  <c r="AX85" i="18"/>
  <c r="AE96" i="18"/>
  <c r="AX96" i="18"/>
  <c r="AI104" i="18"/>
  <c r="BQ104" i="18" s="1"/>
  <c r="BP104" i="18"/>
  <c r="AI108" i="18"/>
  <c r="BQ108" i="18" s="1"/>
  <c r="BP108" i="18"/>
  <c r="AE124" i="18"/>
  <c r="AX124" i="18"/>
  <c r="AE129" i="18"/>
  <c r="AX129" i="18"/>
  <c r="AE134" i="18"/>
  <c r="AX134" i="18"/>
  <c r="AI137" i="18"/>
  <c r="BQ137" i="18" s="1"/>
  <c r="BP137" i="18"/>
  <c r="AE151" i="18"/>
  <c r="AX151" i="18"/>
  <c r="AI163" i="18"/>
  <c r="BQ163" i="18" s="1"/>
  <c r="BP163" i="18"/>
  <c r="AI168" i="18"/>
  <c r="BQ168" i="18" s="1"/>
  <c r="BP168" i="18"/>
  <c r="AE172" i="18"/>
  <c r="AX172" i="18"/>
  <c r="AE177" i="18"/>
  <c r="AX177" i="18"/>
  <c r="AE182" i="18"/>
  <c r="AX182" i="18"/>
  <c r="AI188" i="18"/>
  <c r="BQ188" i="18" s="1"/>
  <c r="BP188" i="18"/>
  <c r="AE196" i="18"/>
  <c r="AX196" i="18"/>
  <c r="AI203" i="18"/>
  <c r="BQ203" i="18" s="1"/>
  <c r="BP203" i="18"/>
  <c r="AE208" i="18"/>
  <c r="AX208" i="18"/>
  <c r="AE214" i="18"/>
  <c r="AX214" i="18"/>
  <c r="AI218" i="18"/>
  <c r="BQ218" i="18" s="1"/>
  <c r="BP218" i="18"/>
  <c r="AE223" i="18"/>
  <c r="AX223" i="18"/>
  <c r="AI228" i="18"/>
  <c r="BQ228" i="18" s="1"/>
  <c r="BP228" i="18"/>
  <c r="AI232" i="18"/>
  <c r="BQ232" i="18" s="1"/>
  <c r="BP232" i="18"/>
  <c r="AI236" i="18"/>
  <c r="BQ236" i="18" s="1"/>
  <c r="BP236" i="18"/>
  <c r="AE244" i="18"/>
  <c r="AX244" i="18"/>
  <c r="AI261" i="18"/>
  <c r="BQ261" i="18" s="1"/>
  <c r="BP261" i="18"/>
  <c r="AI266" i="18"/>
  <c r="BQ266" i="18" s="1"/>
  <c r="BP266" i="18"/>
  <c r="AE272" i="18"/>
  <c r="AX272" i="18"/>
  <c r="AI276" i="18"/>
  <c r="BQ276" i="18" s="1"/>
  <c r="BP276" i="18"/>
  <c r="AE288" i="18"/>
  <c r="AX288" i="18"/>
  <c r="AE294" i="18"/>
  <c r="AX294" i="18"/>
  <c r="BG20" i="18"/>
  <c r="BE20" i="18"/>
  <c r="BF20" i="18"/>
  <c r="BD20" i="18"/>
  <c r="BH20" i="18" s="1"/>
  <c r="BI20" i="18" s="1"/>
  <c r="BF24" i="18"/>
  <c r="BG24" i="18"/>
  <c r="BE24" i="18"/>
  <c r="BD24" i="18"/>
  <c r="BH24" i="18" s="1"/>
  <c r="BI24" i="18" s="1"/>
  <c r="AJ24" i="18" s="1"/>
  <c r="AI33" i="18"/>
  <c r="BQ33" i="18" s="1"/>
  <c r="BP33" i="18"/>
  <c r="BE39" i="18"/>
  <c r="BG39" i="18"/>
  <c r="BF39" i="18"/>
  <c r="BD39" i="18"/>
  <c r="BE49" i="18"/>
  <c r="BG49" i="18"/>
  <c r="BF49" i="18"/>
  <c r="BD49" i="18"/>
  <c r="AI54" i="18"/>
  <c r="BQ54" i="18" s="1"/>
  <c r="BP54" i="18"/>
  <c r="AI58" i="18"/>
  <c r="BQ58" i="18" s="1"/>
  <c r="BP58" i="18"/>
  <c r="AI66" i="18"/>
  <c r="BQ66" i="18" s="1"/>
  <c r="BP66" i="18"/>
  <c r="AI72" i="18"/>
  <c r="BQ72" i="18" s="1"/>
  <c r="BP72" i="18"/>
  <c r="AI76" i="18"/>
  <c r="BQ76" i="18" s="1"/>
  <c r="BP76" i="18"/>
  <c r="AI86" i="18"/>
  <c r="BQ86" i="18" s="1"/>
  <c r="BP86" i="18"/>
  <c r="AI90" i="18"/>
  <c r="BQ90" i="18" s="1"/>
  <c r="BP90" i="18"/>
  <c r="AI98" i="18"/>
  <c r="BQ98" i="18" s="1"/>
  <c r="BP98" i="18"/>
  <c r="AI103" i="18"/>
  <c r="BQ103" i="18" s="1"/>
  <c r="BP103" i="18"/>
  <c r="AE110" i="18"/>
  <c r="AX110" i="18"/>
  <c r="AE119" i="18"/>
  <c r="AX119" i="18"/>
  <c r="AE130" i="18"/>
  <c r="AX130" i="18"/>
  <c r="AE152" i="18"/>
  <c r="AX152" i="18"/>
  <c r="AI159" i="18"/>
  <c r="BQ159" i="18" s="1"/>
  <c r="BP159" i="18"/>
  <c r="AI164" i="18"/>
  <c r="BQ164" i="18" s="1"/>
  <c r="BP164" i="18"/>
  <c r="AE181" i="18"/>
  <c r="AX181" i="18"/>
  <c r="AE186" i="18"/>
  <c r="AX186" i="18"/>
  <c r="AE190" i="18"/>
  <c r="AX190" i="18"/>
  <c r="AI207" i="18"/>
  <c r="BQ207" i="18" s="1"/>
  <c r="BP207" i="18"/>
  <c r="AE213" i="18"/>
  <c r="AX213" i="18"/>
  <c r="AI231" i="18"/>
  <c r="BQ231" i="18" s="1"/>
  <c r="BP231" i="18"/>
  <c r="AE247" i="18"/>
  <c r="AX247" i="18"/>
  <c r="AI251" i="18"/>
  <c r="BQ251" i="18" s="1"/>
  <c r="BP251" i="18"/>
  <c r="AI256" i="18"/>
  <c r="BQ256" i="18" s="1"/>
  <c r="BP256" i="18"/>
  <c r="AI265" i="18"/>
  <c r="BQ265" i="18" s="1"/>
  <c r="BP265" i="18"/>
  <c r="AE281" i="18"/>
  <c r="AX281" i="18"/>
  <c r="AI291" i="18"/>
  <c r="BQ291" i="18" s="1"/>
  <c r="BP291" i="18"/>
  <c r="BG14" i="18"/>
  <c r="BF14" i="18"/>
  <c r="BE14" i="18"/>
  <c r="BD14" i="18"/>
  <c r="BH14" i="18" s="1"/>
  <c r="BI14" i="18" s="1"/>
  <c r="BF29" i="18"/>
  <c r="BG29" i="18"/>
  <c r="BE29" i="18"/>
  <c r="BD29" i="18"/>
  <c r="BF37" i="18"/>
  <c r="BE37" i="18"/>
  <c r="BG37" i="18"/>
  <c r="BD37" i="18"/>
  <c r="AI43" i="18"/>
  <c r="BQ43" i="18" s="1"/>
  <c r="BP43" i="18"/>
  <c r="AI47" i="18"/>
  <c r="BQ47" i="18" s="1"/>
  <c r="BP47" i="18"/>
  <c r="BF61" i="18"/>
  <c r="BG61" i="18"/>
  <c r="BE61" i="18"/>
  <c r="BD61" i="18"/>
  <c r="BG66" i="18"/>
  <c r="BF66" i="18"/>
  <c r="BE66" i="18"/>
  <c r="BD66" i="18"/>
  <c r="AE71" i="18"/>
  <c r="AX71" i="18"/>
  <c r="AE75" i="18"/>
  <c r="AX75" i="18"/>
  <c r="AE90" i="18"/>
  <c r="AX90" i="18"/>
  <c r="AI94" i="18"/>
  <c r="BQ94" i="18" s="1"/>
  <c r="BP94" i="18"/>
  <c r="AI97" i="18"/>
  <c r="BQ97" i="18" s="1"/>
  <c r="BP97" i="18"/>
  <c r="AE103" i="18"/>
  <c r="AX103" i="18"/>
  <c r="AI111" i="18"/>
  <c r="BQ111" i="18" s="1"/>
  <c r="BP111" i="18"/>
  <c r="AI122" i="18"/>
  <c r="BQ122" i="18" s="1"/>
  <c r="BP122" i="18"/>
  <c r="AE128" i="18"/>
  <c r="AX128" i="18"/>
  <c r="AI131" i="18"/>
  <c r="BQ131" i="18" s="1"/>
  <c r="BP131" i="18"/>
  <c r="AE137" i="18"/>
  <c r="AX137" i="18"/>
  <c r="AE141" i="18"/>
  <c r="AX141" i="18"/>
  <c r="AI145" i="18"/>
  <c r="BQ145" i="18" s="1"/>
  <c r="BP145" i="18"/>
  <c r="AI150" i="18"/>
  <c r="BQ150" i="18" s="1"/>
  <c r="BP150" i="18"/>
  <c r="AI153" i="18"/>
  <c r="BQ153" i="18" s="1"/>
  <c r="BP153" i="18"/>
  <c r="AE159" i="18"/>
  <c r="AX159" i="18"/>
  <c r="AE167" i="18"/>
  <c r="AX167" i="18"/>
  <c r="AE176" i="18"/>
  <c r="AX176" i="18"/>
  <c r="AI183" i="18"/>
  <c r="BQ183" i="18" s="1"/>
  <c r="BP183" i="18"/>
  <c r="AI187" i="18"/>
  <c r="BQ187" i="18" s="1"/>
  <c r="BP187" i="18"/>
  <c r="AI192" i="18"/>
  <c r="BQ192" i="18" s="1"/>
  <c r="BP192" i="18"/>
  <c r="AI198" i="18"/>
  <c r="BQ198" i="18" s="1"/>
  <c r="BP198" i="18"/>
  <c r="AE203" i="18"/>
  <c r="AX203" i="18"/>
  <c r="AE221" i="18"/>
  <c r="AX221" i="18"/>
  <c r="AE227" i="18"/>
  <c r="AX227" i="18"/>
  <c r="AE236" i="18"/>
  <c r="AX236" i="18"/>
  <c r="AI240" i="18"/>
  <c r="BQ240" i="18" s="1"/>
  <c r="BP240" i="18"/>
  <c r="AI246" i="18"/>
  <c r="BQ246" i="18" s="1"/>
  <c r="BP246" i="18"/>
  <c r="AE251" i="18"/>
  <c r="AX251" i="18"/>
  <c r="AI255" i="18"/>
  <c r="BQ255" i="18" s="1"/>
  <c r="BP255" i="18"/>
  <c r="AE258" i="18"/>
  <c r="AX258" i="18"/>
  <c r="AE262" i="18"/>
  <c r="AX262" i="18"/>
  <c r="AE266" i="18"/>
  <c r="AX266" i="18"/>
  <c r="AE269" i="18"/>
  <c r="AX269" i="18"/>
  <c r="AI280" i="18"/>
  <c r="BQ280" i="18" s="1"/>
  <c r="BP280" i="18"/>
  <c r="AI284" i="18"/>
  <c r="BQ284" i="18" s="1"/>
  <c r="BP284" i="18"/>
  <c r="AE287" i="18"/>
  <c r="AX287" i="18"/>
  <c r="AI13" i="18"/>
  <c r="BP13" i="18"/>
  <c r="BF19" i="18"/>
  <c r="BG19" i="18"/>
  <c r="BE19" i="18"/>
  <c r="BD19" i="18"/>
  <c r="BH19" i="18" s="1"/>
  <c r="BI19" i="18" s="1"/>
  <c r="BE23" i="18"/>
  <c r="BG23" i="18"/>
  <c r="BD23" i="18"/>
  <c r="BH23" i="18" s="1"/>
  <c r="BI23" i="18" s="1"/>
  <c r="BF23" i="18"/>
  <c r="AI30" i="18"/>
  <c r="BQ30" i="18" s="1"/>
  <c r="BP30" i="18"/>
  <c r="BF45" i="18"/>
  <c r="BG45" i="18"/>
  <c r="BE45" i="18"/>
  <c r="BD45" i="18"/>
  <c r="BF53" i="18"/>
  <c r="BE53" i="18"/>
  <c r="BG53" i="18"/>
  <c r="BD53" i="18"/>
  <c r="AI57" i="18"/>
  <c r="BQ57" i="18" s="1"/>
  <c r="BP57" i="18"/>
  <c r="BF64" i="18"/>
  <c r="BE64" i="18"/>
  <c r="BD64" i="18"/>
  <c r="BG64" i="18"/>
  <c r="AI71" i="18"/>
  <c r="BQ71" i="18" s="1"/>
  <c r="BP71" i="18"/>
  <c r="AI75" i="18"/>
  <c r="BQ75" i="18" s="1"/>
  <c r="BP75" i="18"/>
  <c r="AE81" i="18"/>
  <c r="AX81" i="18"/>
  <c r="AI89" i="18"/>
  <c r="BQ89" i="18" s="1"/>
  <c r="BP89" i="18"/>
  <c r="AE95" i="18"/>
  <c r="AX95" i="18"/>
  <c r="AE100" i="18"/>
  <c r="AX100" i="18"/>
  <c r="AI107" i="18"/>
  <c r="BQ107" i="18" s="1"/>
  <c r="BP107" i="18"/>
  <c r="AE113" i="18"/>
  <c r="AX113" i="18"/>
  <c r="AE120" i="18"/>
  <c r="AX120" i="18"/>
  <c r="AI138" i="18"/>
  <c r="BQ138" i="18" s="1"/>
  <c r="BP138" i="18"/>
  <c r="AE143" i="18"/>
  <c r="AX143" i="18"/>
  <c r="AE148" i="18"/>
  <c r="AX148" i="18"/>
  <c r="AE155" i="18"/>
  <c r="AX155" i="18"/>
  <c r="AI171" i="18"/>
  <c r="BQ171" i="18" s="1"/>
  <c r="BP171" i="18"/>
  <c r="AI176" i="18"/>
  <c r="BQ176" i="18" s="1"/>
  <c r="BP176" i="18"/>
  <c r="AE185" i="18"/>
  <c r="AX185" i="18"/>
  <c r="AE189" i="18"/>
  <c r="AX189" i="18"/>
  <c r="AE195" i="18"/>
  <c r="AX195" i="18"/>
  <c r="AE200" i="18"/>
  <c r="AX200" i="18"/>
  <c r="AE204" i="18"/>
  <c r="AX204" i="18"/>
  <c r="AE210" i="18"/>
  <c r="AX210" i="18"/>
  <c r="AI221" i="18"/>
  <c r="BQ221" i="18" s="1"/>
  <c r="BP221" i="18"/>
  <c r="AI227" i="18"/>
  <c r="BQ227" i="18" s="1"/>
  <c r="BP227" i="18"/>
  <c r="AE234" i="18"/>
  <c r="AX234" i="18"/>
  <c r="AE238" i="18"/>
  <c r="AX238" i="18"/>
  <c r="AE252" i="18"/>
  <c r="AX252" i="18"/>
  <c r="AE257" i="18"/>
  <c r="AX257" i="18"/>
  <c r="AI262" i="18"/>
  <c r="BQ262" i="18" s="1"/>
  <c r="BP262" i="18"/>
  <c r="AI271" i="18"/>
  <c r="BQ271" i="18" s="1"/>
  <c r="BP271" i="18"/>
  <c r="AI275" i="18"/>
  <c r="BQ275" i="18" s="1"/>
  <c r="BP275" i="18"/>
  <c r="AE298" i="18"/>
  <c r="AX298" i="18"/>
  <c r="BF13" i="18"/>
  <c r="BG13" i="18"/>
  <c r="BE13" i="18"/>
  <c r="BD13" i="18"/>
  <c r="BH13" i="18" s="1"/>
  <c r="BI13" i="18" s="1"/>
  <c r="AI18" i="18"/>
  <c r="BP18" i="18"/>
  <c r="AI22" i="18"/>
  <c r="BP22" i="18"/>
  <c r="BG30" i="18"/>
  <c r="BF30" i="18"/>
  <c r="BE30" i="18"/>
  <c r="BD30" i="18"/>
  <c r="AI44" i="18"/>
  <c r="BQ44" i="18" s="1"/>
  <c r="BP44" i="18"/>
  <c r="AI51" i="18"/>
  <c r="BQ51" i="18" s="1"/>
  <c r="BP51" i="18"/>
  <c r="AI52" i="18"/>
  <c r="BQ52" i="18" s="1"/>
  <c r="BP52" i="18"/>
  <c r="BG57" i="18"/>
  <c r="BE57" i="18"/>
  <c r="BF57" i="18"/>
  <c r="BD57" i="18"/>
  <c r="AE72" i="18"/>
  <c r="AX72" i="18"/>
  <c r="AE76" i="18"/>
  <c r="AX76" i="18"/>
  <c r="AI80" i="18"/>
  <c r="BQ80" i="18" s="1"/>
  <c r="BP80" i="18"/>
  <c r="AI84" i="18"/>
  <c r="BQ84" i="18" s="1"/>
  <c r="BP84" i="18"/>
  <c r="AE89" i="18"/>
  <c r="AX89" i="18"/>
  <c r="AE93" i="18"/>
  <c r="AX93" i="18"/>
  <c r="AE104" i="18"/>
  <c r="AX104" i="18"/>
  <c r="AE108" i="18"/>
  <c r="AX108" i="18"/>
  <c r="AI112" i="18"/>
  <c r="BQ112" i="18" s="1"/>
  <c r="BP112" i="18"/>
  <c r="AI115" i="18"/>
  <c r="BQ115" i="18" s="1"/>
  <c r="BP115" i="18"/>
  <c r="AI118" i="18"/>
  <c r="BQ118" i="18" s="1"/>
  <c r="BP118" i="18"/>
  <c r="AE138" i="18"/>
  <c r="AX138" i="18"/>
  <c r="AE142" i="18"/>
  <c r="AX142" i="18"/>
  <c r="AI146" i="18"/>
  <c r="BQ146" i="18" s="1"/>
  <c r="BP146" i="18"/>
  <c r="AE164" i="18"/>
  <c r="AX164" i="18"/>
  <c r="AE171" i="18"/>
  <c r="AX171" i="18"/>
  <c r="AI179" i="18"/>
  <c r="BQ179" i="18" s="1"/>
  <c r="BP179" i="18"/>
  <c r="AI194" i="18"/>
  <c r="BQ194" i="18" s="1"/>
  <c r="BP194" i="18"/>
  <c r="AI197" i="18"/>
  <c r="BQ197" i="18" s="1"/>
  <c r="BP197" i="18"/>
  <c r="AI212" i="18"/>
  <c r="BQ212" i="18" s="1"/>
  <c r="BP212" i="18"/>
  <c r="AI215" i="18"/>
  <c r="BQ215" i="18" s="1"/>
  <c r="BP215" i="18"/>
  <c r="AE218" i="18"/>
  <c r="AX218" i="18"/>
  <c r="AE228" i="18"/>
  <c r="AX228" i="18"/>
  <c r="AE232" i="18"/>
  <c r="AX232" i="18"/>
  <c r="AI242" i="18"/>
  <c r="BQ242" i="18" s="1"/>
  <c r="BP242" i="18"/>
  <c r="AE261" i="18"/>
  <c r="AX261" i="18"/>
  <c r="AE265" i="18"/>
  <c r="AX265" i="18"/>
  <c r="AI268" i="18"/>
  <c r="BQ268" i="18" s="1"/>
  <c r="BP268" i="18"/>
  <c r="AE271" i="18"/>
  <c r="AX271" i="18"/>
  <c r="AE276" i="18"/>
  <c r="AX276" i="18"/>
  <c r="AE285" i="18"/>
  <c r="AX285" i="18"/>
  <c r="AE292" i="18"/>
  <c r="AX292" i="18"/>
  <c r="AI296" i="18"/>
  <c r="BQ296" i="18" s="1"/>
  <c r="BP296" i="18"/>
  <c r="AE7" i="18"/>
  <c r="AI12" i="18"/>
  <c r="BP12" i="18"/>
  <c r="AI15" i="18"/>
  <c r="BP15" i="18"/>
  <c r="AI16" i="18"/>
  <c r="BP16" i="18"/>
  <c r="AI17" i="18"/>
  <c r="BG18" i="18"/>
  <c r="BF18" i="18"/>
  <c r="BE18" i="18"/>
  <c r="BD18" i="18"/>
  <c r="BH18" i="18" s="1"/>
  <c r="BI18" i="18" s="1"/>
  <c r="BF21" i="18"/>
  <c r="BE21" i="18"/>
  <c r="BD21" i="18"/>
  <c r="BH21" i="18" s="1"/>
  <c r="BI21" i="18" s="1"/>
  <c r="BG21" i="18"/>
  <c r="BG22" i="18"/>
  <c r="BF22" i="18"/>
  <c r="BE22" i="18"/>
  <c r="BD22" i="18"/>
  <c r="BH22" i="18" s="1"/>
  <c r="BI22" i="18" s="1"/>
  <c r="AI27" i="18"/>
  <c r="BQ27" i="18" s="1"/>
  <c r="BP27" i="18"/>
  <c r="BE28" i="18"/>
  <c r="BG28" i="18"/>
  <c r="BF28" i="18"/>
  <c r="BD28" i="18"/>
  <c r="AI31" i="18"/>
  <c r="BQ31" i="18" s="1"/>
  <c r="BP31" i="18"/>
  <c r="AI32" i="18"/>
  <c r="BQ32" i="18" s="1"/>
  <c r="BP32" i="18"/>
  <c r="AI35" i="18"/>
  <c r="BQ35" i="18" s="1"/>
  <c r="BP35" i="18"/>
  <c r="AI36" i="18"/>
  <c r="BQ36" i="18" s="1"/>
  <c r="BP36" i="18"/>
  <c r="AI37" i="18"/>
  <c r="BQ37" i="18" s="1"/>
  <c r="BG38" i="18"/>
  <c r="BF38" i="18"/>
  <c r="BE38" i="18"/>
  <c r="BD38" i="18"/>
  <c r="AI41" i="18"/>
  <c r="BQ41" i="18" s="1"/>
  <c r="BP41" i="18"/>
  <c r="BF43" i="18"/>
  <c r="BE43" i="18"/>
  <c r="BD43" i="18"/>
  <c r="BG43" i="18"/>
  <c r="BE44" i="18"/>
  <c r="BG44" i="18"/>
  <c r="BD44" i="18"/>
  <c r="BF44" i="18"/>
  <c r="BG47" i="18"/>
  <c r="BE47" i="18"/>
  <c r="BF47" i="18"/>
  <c r="BD47" i="18"/>
  <c r="BF48" i="18"/>
  <c r="BE48" i="18"/>
  <c r="BD48" i="18"/>
  <c r="BG48" i="18"/>
  <c r="AI50" i="18"/>
  <c r="BQ50" i="18" s="1"/>
  <c r="BP50" i="18"/>
  <c r="BF51" i="18"/>
  <c r="BG51" i="18"/>
  <c r="BE51" i="18"/>
  <c r="BD51" i="18"/>
  <c r="BG52" i="18"/>
  <c r="BE52" i="18"/>
  <c r="BF52" i="18"/>
  <c r="BD52" i="18"/>
  <c r="AI55" i="18"/>
  <c r="BQ55" i="18" s="1"/>
  <c r="BP55" i="18"/>
  <c r="AI56" i="18"/>
  <c r="BQ56" i="18" s="1"/>
  <c r="BP56" i="18"/>
  <c r="AI59" i="18"/>
  <c r="BQ59" i="18" s="1"/>
  <c r="BP59" i="18"/>
  <c r="AI60" i="18"/>
  <c r="BQ60" i="18" s="1"/>
  <c r="BP60" i="18"/>
  <c r="AI61" i="18"/>
  <c r="BQ61" i="18" s="1"/>
  <c r="BG62" i="18"/>
  <c r="BF62" i="18"/>
  <c r="BE62" i="18"/>
  <c r="BD62" i="18"/>
  <c r="BE65" i="18"/>
  <c r="BG65" i="18"/>
  <c r="BD65" i="18"/>
  <c r="BF65" i="18"/>
  <c r="BF69" i="18"/>
  <c r="BE69" i="18"/>
  <c r="BD69" i="18"/>
  <c r="BG69" i="18"/>
  <c r="AI70" i="18"/>
  <c r="BQ70" i="18" s="1"/>
  <c r="BP70" i="18"/>
  <c r="AI73" i="18"/>
  <c r="BQ73" i="18" s="1"/>
  <c r="BP73" i="18"/>
  <c r="AI74" i="18"/>
  <c r="BQ74" i="18" s="1"/>
  <c r="BP74" i="18"/>
  <c r="AE79" i="18"/>
  <c r="AX79" i="18"/>
  <c r="AE80" i="18"/>
  <c r="AX80" i="18"/>
  <c r="AI82" i="18"/>
  <c r="BQ82" i="18" s="1"/>
  <c r="BP82" i="18"/>
  <c r="AE83" i="18"/>
  <c r="AX83" i="18"/>
  <c r="AE84" i="18"/>
  <c r="AX84" i="18"/>
  <c r="AI87" i="18"/>
  <c r="BQ87" i="18" s="1"/>
  <c r="BP87" i="18"/>
  <c r="AI88" i="18"/>
  <c r="BQ88" i="18" s="1"/>
  <c r="BP88" i="18"/>
  <c r="AI91" i="18"/>
  <c r="BQ91" i="18" s="1"/>
  <c r="BP91" i="18"/>
  <c r="AI92" i="18"/>
  <c r="BQ92" i="18" s="1"/>
  <c r="BP92" i="18"/>
  <c r="AI93" i="18"/>
  <c r="BQ93" i="18" s="1"/>
  <c r="AE94" i="18"/>
  <c r="AX94" i="18"/>
  <c r="AE97" i="18"/>
  <c r="AX97" i="18"/>
  <c r="AE101" i="18"/>
  <c r="AX101" i="18"/>
  <c r="AI102" i="18"/>
  <c r="BQ102" i="18" s="1"/>
  <c r="BP102" i="18"/>
  <c r="AI105" i="18"/>
  <c r="BQ105" i="18" s="1"/>
  <c r="BP105" i="18"/>
  <c r="AI106" i="18"/>
  <c r="BQ106" i="18" s="1"/>
  <c r="BP106" i="18"/>
  <c r="AE111" i="18"/>
  <c r="AX111" i="18"/>
  <c r="AE112" i="18"/>
  <c r="AX112" i="18"/>
  <c r="AI114" i="18"/>
  <c r="BQ114" i="18" s="1"/>
  <c r="BP114" i="18"/>
  <c r="AE115" i="18"/>
  <c r="AX115" i="18"/>
  <c r="AE116" i="18"/>
  <c r="AX116" i="18"/>
  <c r="AI117" i="18"/>
  <c r="BQ117" i="18" s="1"/>
  <c r="AE118" i="18"/>
  <c r="AX118" i="18"/>
  <c r="AE121" i="18"/>
  <c r="AX121" i="18"/>
  <c r="AE122" i="18"/>
  <c r="AX122" i="18"/>
  <c r="AE125" i="18"/>
  <c r="AX125" i="18"/>
  <c r="AE127" i="18"/>
  <c r="AX127" i="18"/>
  <c r="AE131" i="18"/>
  <c r="AX131" i="18"/>
  <c r="AE132" i="18"/>
  <c r="AX132" i="18"/>
  <c r="AI135" i="18"/>
  <c r="BQ135" i="18" s="1"/>
  <c r="BP135" i="18"/>
  <c r="AI136" i="18"/>
  <c r="BQ136" i="18" s="1"/>
  <c r="BP136" i="18"/>
  <c r="AI139" i="18"/>
  <c r="BQ139" i="18" s="1"/>
  <c r="BP139" i="18"/>
  <c r="AE140" i="18"/>
  <c r="AX140" i="18"/>
  <c r="AI142" i="18"/>
  <c r="BQ142" i="18" s="1"/>
  <c r="AI144" i="18"/>
  <c r="BQ144" i="18" s="1"/>
  <c r="BP144" i="18"/>
  <c r="AE145" i="18"/>
  <c r="AX145" i="18"/>
  <c r="AE146" i="18"/>
  <c r="AX146" i="18"/>
  <c r="AE149" i="18"/>
  <c r="AX149" i="18"/>
  <c r="AE150" i="18"/>
  <c r="AX150" i="18"/>
  <c r="AE153" i="18"/>
  <c r="AX153" i="18"/>
  <c r="AE154" i="18"/>
  <c r="AX154" i="18"/>
  <c r="AI156" i="18"/>
  <c r="BQ156" i="18" s="1"/>
  <c r="BP156" i="18"/>
  <c r="AE157" i="18"/>
  <c r="AX157" i="18"/>
  <c r="AE158" i="18"/>
  <c r="AX158" i="18"/>
  <c r="AI161" i="18"/>
  <c r="BQ161" i="18" s="1"/>
  <c r="BP161" i="18"/>
  <c r="AI162" i="18"/>
  <c r="BQ162" i="18" s="1"/>
  <c r="BP162" i="18"/>
  <c r="AI165" i="18"/>
  <c r="BQ165" i="18" s="1"/>
  <c r="BP165" i="18"/>
  <c r="AI166" i="18"/>
  <c r="BQ166" i="18" s="1"/>
  <c r="BP166" i="18"/>
  <c r="AI169" i="18"/>
  <c r="BQ169" i="18" s="1"/>
  <c r="BP169" i="18"/>
  <c r="AI170" i="18"/>
  <c r="BQ170" i="18" s="1"/>
  <c r="BP170" i="18"/>
  <c r="AI173" i="18"/>
  <c r="BQ173" i="18" s="1"/>
  <c r="BP173" i="18"/>
  <c r="AE175" i="18"/>
  <c r="AX175" i="18"/>
  <c r="AE179" i="18"/>
  <c r="AX179" i="18"/>
  <c r="AE180" i="18"/>
  <c r="AX180" i="18"/>
  <c r="AE183" i="18"/>
  <c r="AX183" i="18"/>
  <c r="AE184" i="18"/>
  <c r="AX184" i="18"/>
  <c r="AE187" i="18"/>
  <c r="AX187" i="18"/>
  <c r="AI191" i="18"/>
  <c r="BQ191" i="18" s="1"/>
  <c r="BP191" i="18"/>
  <c r="AE192" i="18"/>
  <c r="AX192" i="18"/>
  <c r="AI193" i="18"/>
  <c r="BQ193" i="18" s="1"/>
  <c r="AE194" i="18"/>
  <c r="AX194" i="18"/>
  <c r="AE197" i="18"/>
  <c r="AX197" i="18"/>
  <c r="AE198" i="18"/>
  <c r="AX198" i="18"/>
  <c r="AE201" i="18"/>
  <c r="AX201" i="18"/>
  <c r="AI202" i="18"/>
  <c r="BQ202" i="18" s="1"/>
  <c r="BP202" i="18"/>
  <c r="AI205" i="18"/>
  <c r="BQ205" i="18" s="1"/>
  <c r="BP205" i="18"/>
  <c r="AI206" i="18"/>
  <c r="BQ206" i="18" s="1"/>
  <c r="BP206" i="18"/>
  <c r="AE211" i="18"/>
  <c r="AX211" i="18"/>
  <c r="AE212" i="18"/>
  <c r="AX212" i="18"/>
  <c r="AE215" i="18"/>
  <c r="AX215" i="18"/>
  <c r="AE216" i="18"/>
  <c r="AX216" i="18"/>
  <c r="AI219" i="18"/>
  <c r="BQ219" i="18" s="1"/>
  <c r="BP219" i="18"/>
  <c r="AE220" i="18"/>
  <c r="AX220" i="18"/>
  <c r="AI222" i="18"/>
  <c r="BQ222" i="18" s="1"/>
  <c r="AI224" i="18"/>
  <c r="BQ224" i="18" s="1"/>
  <c r="BP224" i="18"/>
  <c r="AE225" i="18"/>
  <c r="AX225" i="18"/>
  <c r="AI226" i="18"/>
  <c r="BQ226" i="18" s="1"/>
  <c r="BP226" i="18"/>
  <c r="AI229" i="18"/>
  <c r="BQ229" i="18" s="1"/>
  <c r="BP229" i="18"/>
  <c r="AI230" i="18"/>
  <c r="BQ230" i="18" s="1"/>
  <c r="BP230" i="18"/>
  <c r="AE235" i="18"/>
  <c r="AX235" i="18"/>
  <c r="AI239" i="18"/>
  <c r="BQ239" i="18" s="1"/>
  <c r="BP239" i="18"/>
  <c r="AE240" i="18"/>
  <c r="AX240" i="18"/>
  <c r="AI241" i="18"/>
  <c r="BQ241" i="18" s="1"/>
  <c r="AE242" i="18"/>
  <c r="AX242" i="18"/>
  <c r="AE245" i="18"/>
  <c r="AX245" i="18"/>
  <c r="AE246" i="18"/>
  <c r="AX246" i="18"/>
  <c r="AE249" i="18"/>
  <c r="AX249" i="18"/>
  <c r="AI250" i="18"/>
  <c r="BQ250" i="18" s="1"/>
  <c r="BP250" i="18"/>
  <c r="AI253" i="18"/>
  <c r="BQ253" i="18" s="1"/>
  <c r="BP253" i="18"/>
  <c r="AE255" i="18"/>
  <c r="AX255" i="18"/>
  <c r="AI259" i="18"/>
  <c r="BQ259" i="18" s="1"/>
  <c r="BP259" i="18"/>
  <c r="AI260" i="18"/>
  <c r="BQ260" i="18" s="1"/>
  <c r="BP260" i="18"/>
  <c r="AI263" i="18"/>
  <c r="BQ263" i="18" s="1"/>
  <c r="BP263" i="18"/>
  <c r="AI264" i="18"/>
  <c r="BQ264" i="18" s="1"/>
  <c r="BP264" i="18"/>
  <c r="AI267" i="18"/>
  <c r="BQ267" i="18" s="1"/>
  <c r="BP267" i="18"/>
  <c r="AE268" i="18"/>
  <c r="AX268" i="18"/>
  <c r="AI269" i="18"/>
  <c r="BQ269" i="18" s="1"/>
  <c r="AE270" i="18"/>
  <c r="AX270" i="18"/>
  <c r="AI273" i="18"/>
  <c r="BQ273" i="18" s="1"/>
  <c r="BP273" i="18"/>
  <c r="AI274" i="18"/>
  <c r="BQ274" i="18" s="1"/>
  <c r="BP274" i="18"/>
  <c r="AE279" i="18"/>
  <c r="AX279" i="18"/>
  <c r="AE280" i="18"/>
  <c r="AX280" i="18"/>
  <c r="AI283" i="18"/>
  <c r="BQ283" i="18" s="1"/>
  <c r="BP283" i="18"/>
  <c r="AE284" i="18"/>
  <c r="AX284" i="18"/>
  <c r="AI285" i="18"/>
  <c r="BQ285" i="18" s="1"/>
  <c r="AE286" i="18"/>
  <c r="AX286" i="18"/>
  <c r="AI289" i="18"/>
  <c r="BQ289" i="18" s="1"/>
  <c r="BP289" i="18"/>
  <c r="AI290" i="18"/>
  <c r="BQ290" i="18" s="1"/>
  <c r="BP290" i="18"/>
  <c r="AE295" i="18"/>
  <c r="AX295" i="18"/>
  <c r="AE296" i="18"/>
  <c r="AX296" i="18"/>
  <c r="AI299" i="18"/>
  <c r="BQ299" i="18" s="1"/>
  <c r="BP299" i="18"/>
  <c r="AE300" i="18"/>
  <c r="AX300" i="18"/>
  <c r="AQ5" i="17"/>
  <c r="S5" i="17" s="1"/>
  <c r="AP5" i="17"/>
  <c r="BO5" i="18"/>
  <c r="AX47" i="18"/>
  <c r="AX48" i="18"/>
  <c r="AX51" i="18"/>
  <c r="AX52" i="18"/>
  <c r="AX62" i="18"/>
  <c r="AX65" i="18"/>
  <c r="AX69" i="18"/>
  <c r="AX8" i="18"/>
  <c r="BB8" i="18" s="1"/>
  <c r="AR8" i="18" s="1"/>
  <c r="AX16" i="18"/>
  <c r="BB16" i="18" s="1"/>
  <c r="AR16" i="18" s="1"/>
  <c r="AX32" i="18"/>
  <c r="AX55" i="18"/>
  <c r="AX70" i="18"/>
  <c r="AX22" i="18"/>
  <c r="BB22" i="18" s="1"/>
  <c r="AX28" i="18"/>
  <c r="AX38" i="18"/>
  <c r="AX44" i="18"/>
  <c r="AX7" i="18"/>
  <c r="BB7" i="18" s="1"/>
  <c r="AR7" i="18" s="1"/>
  <c r="AX11" i="18"/>
  <c r="BB11" i="18" s="1"/>
  <c r="AR11" i="18" s="1"/>
  <c r="AX27" i="18"/>
  <c r="AX35" i="18"/>
  <c r="AX41" i="18"/>
  <c r="AX50" i="18"/>
  <c r="AX60" i="18"/>
  <c r="AX19" i="18"/>
  <c r="BB19" i="18" s="1"/>
  <c r="AR19" i="18" s="1"/>
  <c r="AX20" i="18"/>
  <c r="BB20" i="18" s="1"/>
  <c r="AX23" i="18"/>
  <c r="BB23" i="18" s="1"/>
  <c r="AX24" i="18"/>
  <c r="BB24" i="18" s="1"/>
  <c r="AX26" i="18"/>
  <c r="BB26" i="18" s="1"/>
  <c r="AX34" i="18"/>
  <c r="AX39" i="18"/>
  <c r="AX40" i="18"/>
  <c r="AX45" i="18"/>
  <c r="AX46" i="18"/>
  <c r="AX49" i="18"/>
  <c r="AX53" i="18"/>
  <c r="AX63" i="18"/>
  <c r="AX64" i="18"/>
  <c r="AX67" i="18"/>
  <c r="AX68" i="18"/>
  <c r="AX12" i="18"/>
  <c r="BB12" i="18" s="1"/>
  <c r="AR12" i="18" s="1"/>
  <c r="AX18" i="18"/>
  <c r="BB18" i="18" s="1"/>
  <c r="AR18" i="18" s="1"/>
  <c r="AX21" i="18"/>
  <c r="BB21" i="18" s="1"/>
  <c r="AX43" i="18"/>
  <c r="AX15" i="18"/>
  <c r="BB15" i="18" s="1"/>
  <c r="AR15" i="18" s="1"/>
  <c r="AX25" i="18"/>
  <c r="BB25" i="18" s="1"/>
  <c r="AX31" i="18"/>
  <c r="AX36" i="18"/>
  <c r="AX42" i="18"/>
  <c r="AX56" i="18"/>
  <c r="AX59" i="18"/>
  <c r="AX9" i="18"/>
  <c r="BB9" i="18" s="1"/>
  <c r="AR9" i="18" s="1"/>
  <c r="AX10" i="18"/>
  <c r="BB10" i="18" s="1"/>
  <c r="AR10" i="18" s="1"/>
  <c r="AX13" i="18"/>
  <c r="BB13" i="18" s="1"/>
  <c r="AR13" i="18" s="1"/>
  <c r="AX14" i="18"/>
  <c r="BB14" i="18" s="1"/>
  <c r="AR14" i="18" s="1"/>
  <c r="AX17" i="18"/>
  <c r="BB17" i="18" s="1"/>
  <c r="AR17" i="18" s="1"/>
  <c r="AX29" i="18"/>
  <c r="AX30" i="18"/>
  <c r="AX33" i="18"/>
  <c r="AX37" i="18"/>
  <c r="AX54" i="18"/>
  <c r="AX57" i="18"/>
  <c r="AX58" i="18"/>
  <c r="AX61" i="18"/>
  <c r="AX66" i="18"/>
  <c r="AI7" i="18"/>
  <c r="AI8" i="18"/>
  <c r="AI11" i="18"/>
  <c r="AI9" i="18"/>
  <c r="AI10" i="18"/>
  <c r="AI6" i="18"/>
  <c r="BQ6" i="18" s="1"/>
  <c r="T4" i="18"/>
  <c r="AQ10" i="17"/>
  <c r="AQ9" i="17"/>
  <c r="AQ8" i="17"/>
  <c r="AQ7" i="17"/>
  <c r="AE5" i="17"/>
  <c r="Z4" i="17"/>
  <c r="T4" i="17"/>
  <c r="K4" i="17"/>
  <c r="C3" i="2" s="1"/>
  <c r="B8" i="3"/>
  <c r="T18" i="2" l="1"/>
  <c r="S15" i="2"/>
  <c r="R12" i="2"/>
  <c r="T17" i="2"/>
  <c r="T7" i="2"/>
  <c r="T23" i="2"/>
  <c r="S20" i="2"/>
  <c r="R17" i="2"/>
  <c r="S14" i="2"/>
  <c r="S9" i="2"/>
  <c r="R22" i="2"/>
  <c r="T6" i="2"/>
  <c r="T22" i="2"/>
  <c r="S19" i="2"/>
  <c r="R16" i="2"/>
  <c r="S10" i="2"/>
  <c r="T11" i="2"/>
  <c r="S8" i="2"/>
  <c r="S5" i="2"/>
  <c r="R21" i="2"/>
  <c r="R7" i="2"/>
  <c r="T16" i="2"/>
  <c r="S13" i="2"/>
  <c r="R10" i="2"/>
  <c r="T13" i="2"/>
  <c r="R23" i="2"/>
  <c r="T10" i="2"/>
  <c r="S7" i="2"/>
  <c r="S23" i="2"/>
  <c r="R20" i="2"/>
  <c r="S22" i="2"/>
  <c r="T15" i="2"/>
  <c r="S12" i="2"/>
  <c r="R9" i="2"/>
  <c r="T9" i="2"/>
  <c r="R19" i="2"/>
  <c r="T20" i="2"/>
  <c r="S17" i="2"/>
  <c r="R14" i="2"/>
  <c r="S6" i="2"/>
  <c r="T12" i="2"/>
  <c r="R6" i="2"/>
  <c r="R11" i="2"/>
  <c r="T14" i="2"/>
  <c r="S11" i="2"/>
  <c r="R8" i="2"/>
  <c r="R5" i="2"/>
  <c r="R15" i="2"/>
  <c r="T19" i="2"/>
  <c r="S16" i="2"/>
  <c r="U16" i="2" s="1"/>
  <c r="R13" i="2"/>
  <c r="T21" i="2"/>
  <c r="T8" i="2"/>
  <c r="T5" i="2"/>
  <c r="S21" i="2"/>
  <c r="R18" i="2"/>
  <c r="S18" i="2"/>
  <c r="J3" i="2"/>
  <c r="Q3" i="2" s="1"/>
  <c r="J5" i="17"/>
  <c r="Q9" i="2"/>
  <c r="AR5" i="17"/>
  <c r="W4" i="18"/>
  <c r="BP5" i="18"/>
  <c r="L5" i="18"/>
  <c r="L4" i="18" s="1"/>
  <c r="D41" i="3"/>
  <c r="F41" i="3" s="1"/>
  <c r="AR21" i="18"/>
  <c r="AR24" i="18"/>
  <c r="AR22" i="18"/>
  <c r="AR26" i="18"/>
  <c r="AR20" i="18"/>
  <c r="AR23" i="18"/>
  <c r="AR25" i="18"/>
  <c r="BQ8" i="18"/>
  <c r="BQ17" i="18"/>
  <c r="AJ17" i="18"/>
  <c r="BQ15" i="18"/>
  <c r="AJ15" i="18"/>
  <c r="BQ18" i="18"/>
  <c r="AJ18" i="18"/>
  <c r="BQ19" i="18"/>
  <c r="AJ19" i="18"/>
  <c r="BQ11" i="18"/>
  <c r="BQ10" i="18"/>
  <c r="BQ7" i="18"/>
  <c r="BQ9" i="18"/>
  <c r="BQ16" i="18"/>
  <c r="AJ16" i="18"/>
  <c r="BQ12" i="18"/>
  <c r="BQ13" i="18"/>
  <c r="AJ13" i="18"/>
  <c r="BQ14" i="18"/>
  <c r="AJ14" i="18"/>
  <c r="BQ22" i="18"/>
  <c r="AJ22" i="18"/>
  <c r="BQ23" i="18"/>
  <c r="AJ23" i="18"/>
  <c r="BQ21" i="18"/>
  <c r="AJ21" i="18"/>
  <c r="BQ20" i="18"/>
  <c r="AJ20" i="18"/>
  <c r="S6" i="17"/>
  <c r="AQ6" i="17"/>
  <c r="J6" i="2"/>
  <c r="N6" i="2" s="1"/>
  <c r="Q5" i="2"/>
  <c r="N7" i="2"/>
  <c r="N20" i="2"/>
  <c r="K34" i="3" s="1"/>
  <c r="N18" i="2"/>
  <c r="N17" i="2"/>
  <c r="N16" i="2"/>
  <c r="N10" i="2"/>
  <c r="N19" i="2"/>
  <c r="BE279" i="18"/>
  <c r="BG279" i="18"/>
  <c r="BD279" i="18"/>
  <c r="BF279" i="18"/>
  <c r="BF240" i="18"/>
  <c r="BE240" i="18"/>
  <c r="BD240" i="18"/>
  <c r="BG240" i="18"/>
  <c r="BF235" i="18"/>
  <c r="BE235" i="18"/>
  <c r="BD235" i="18"/>
  <c r="BG235" i="18"/>
  <c r="BE225" i="18"/>
  <c r="BG225" i="18"/>
  <c r="BF225" i="18"/>
  <c r="BD225" i="18"/>
  <c r="BF192" i="18"/>
  <c r="BE192" i="18"/>
  <c r="BD192" i="18"/>
  <c r="BG192" i="18"/>
  <c r="BF187" i="18"/>
  <c r="BE187" i="18"/>
  <c r="BD187" i="18"/>
  <c r="BG187" i="18"/>
  <c r="BE183" i="18"/>
  <c r="BG183" i="18"/>
  <c r="BD183" i="18"/>
  <c r="BF183" i="18"/>
  <c r="BF157" i="18"/>
  <c r="BG157" i="18"/>
  <c r="BE157" i="18"/>
  <c r="BD157" i="18"/>
  <c r="BG154" i="18"/>
  <c r="BF154" i="18"/>
  <c r="BE154" i="18"/>
  <c r="BD154" i="18"/>
  <c r="BG150" i="18"/>
  <c r="BF150" i="18"/>
  <c r="BE150" i="18"/>
  <c r="BD150" i="18"/>
  <c r="BG146" i="18"/>
  <c r="BF146" i="18"/>
  <c r="BE146" i="18"/>
  <c r="BD146" i="18"/>
  <c r="N14" i="2"/>
  <c r="BF283" i="18"/>
  <c r="BE283" i="18"/>
  <c r="BD283" i="18"/>
  <c r="BG283" i="18"/>
  <c r="BG274" i="18"/>
  <c r="BF274" i="18"/>
  <c r="BE274" i="18"/>
  <c r="BD274" i="18"/>
  <c r="BG233" i="18"/>
  <c r="BE233" i="18"/>
  <c r="BF233" i="18"/>
  <c r="BD233" i="18"/>
  <c r="BF229" i="18"/>
  <c r="BE229" i="18"/>
  <c r="BG229" i="18"/>
  <c r="BD229" i="18"/>
  <c r="BF173" i="18"/>
  <c r="BG173" i="18"/>
  <c r="BE173" i="18"/>
  <c r="BD173" i="18"/>
  <c r="BG170" i="18"/>
  <c r="BF170" i="18"/>
  <c r="BE170" i="18"/>
  <c r="BD170" i="18"/>
  <c r="BG166" i="18"/>
  <c r="BF166" i="18"/>
  <c r="BE166" i="18"/>
  <c r="BD166" i="18"/>
  <c r="BG162" i="18"/>
  <c r="BF162" i="18"/>
  <c r="BE162" i="18"/>
  <c r="BD162" i="18"/>
  <c r="BF91" i="18"/>
  <c r="BE91" i="18"/>
  <c r="BD91" i="18"/>
  <c r="BG91" i="18"/>
  <c r="BE87" i="18"/>
  <c r="BG87" i="18"/>
  <c r="BD87" i="18"/>
  <c r="BF87" i="18"/>
  <c r="BF77" i="18"/>
  <c r="BG77" i="18"/>
  <c r="BE77" i="18"/>
  <c r="BD77" i="18"/>
  <c r="BG73" i="18"/>
  <c r="BE73" i="18"/>
  <c r="BF73" i="18"/>
  <c r="BD73" i="18"/>
  <c r="AE99" i="17"/>
  <c r="S99" i="17"/>
  <c r="BF179" i="18"/>
  <c r="BG179" i="18"/>
  <c r="BD179" i="18"/>
  <c r="BE179" i="18"/>
  <c r="BF115" i="18"/>
  <c r="BG115" i="18"/>
  <c r="BD115" i="18"/>
  <c r="BE115" i="18"/>
  <c r="BF112" i="18"/>
  <c r="BE112" i="18"/>
  <c r="BD112" i="18"/>
  <c r="BG112" i="18"/>
  <c r="BE97" i="18"/>
  <c r="BG97" i="18"/>
  <c r="BF97" i="18"/>
  <c r="BD97" i="18"/>
  <c r="AE92" i="17"/>
  <c r="S92" i="17"/>
  <c r="AE96" i="17"/>
  <c r="S96" i="17"/>
  <c r="AE100" i="17"/>
  <c r="S100" i="17"/>
  <c r="AE104" i="17"/>
  <c r="S104" i="17"/>
  <c r="BE295" i="18"/>
  <c r="BG295" i="18"/>
  <c r="BD295" i="18"/>
  <c r="BF295" i="18"/>
  <c r="BE268" i="18"/>
  <c r="BG268" i="18"/>
  <c r="BF268" i="18"/>
  <c r="BD268" i="18"/>
  <c r="BG255" i="18"/>
  <c r="BE255" i="18"/>
  <c r="BF255" i="18"/>
  <c r="BD255" i="18"/>
  <c r="BG246" i="18"/>
  <c r="BF246" i="18"/>
  <c r="BE246" i="18"/>
  <c r="BD246" i="18"/>
  <c r="BG242" i="18"/>
  <c r="BF242" i="18"/>
  <c r="BE242" i="18"/>
  <c r="BD242" i="18"/>
  <c r="BE220" i="18"/>
  <c r="BG220" i="18"/>
  <c r="BF220" i="18"/>
  <c r="BD220" i="18"/>
  <c r="BF216" i="18"/>
  <c r="BG216" i="18"/>
  <c r="BE216" i="18"/>
  <c r="BD216" i="18"/>
  <c r="BG212" i="18"/>
  <c r="BE212" i="18"/>
  <c r="BF212" i="18"/>
  <c r="BD212" i="18"/>
  <c r="BG198" i="18"/>
  <c r="BF198" i="18"/>
  <c r="BE198" i="18"/>
  <c r="BD198" i="18"/>
  <c r="BG194" i="18"/>
  <c r="BF194" i="18"/>
  <c r="BE194" i="18"/>
  <c r="BD194" i="18"/>
  <c r="BF131" i="18"/>
  <c r="BG131" i="18"/>
  <c r="BE131" i="18"/>
  <c r="BD131" i="18"/>
  <c r="BF125" i="18"/>
  <c r="BG125" i="18"/>
  <c r="BD125" i="18"/>
  <c r="BE125" i="18"/>
  <c r="BG121" i="18"/>
  <c r="BE121" i="18"/>
  <c r="BF121" i="18"/>
  <c r="BD121" i="18"/>
  <c r="BG84" i="18"/>
  <c r="BE84" i="18"/>
  <c r="BF84" i="18"/>
  <c r="BD84" i="18"/>
  <c r="BG79" i="18"/>
  <c r="BE79" i="18"/>
  <c r="BF79" i="18"/>
  <c r="BD79" i="18"/>
  <c r="N22" i="2"/>
  <c r="N9" i="2"/>
  <c r="N8" i="2"/>
  <c r="BG292" i="18"/>
  <c r="BE292" i="18"/>
  <c r="BF292" i="18"/>
  <c r="BD292" i="18"/>
  <c r="BG276" i="18"/>
  <c r="BE276" i="18"/>
  <c r="BF276" i="18"/>
  <c r="BD276" i="18"/>
  <c r="BF261" i="18"/>
  <c r="BE261" i="18"/>
  <c r="BD261" i="18"/>
  <c r="BG261" i="18"/>
  <c r="BF232" i="18"/>
  <c r="BG232" i="18"/>
  <c r="BD232" i="18"/>
  <c r="BE232" i="18"/>
  <c r="BG218" i="18"/>
  <c r="BF218" i="18"/>
  <c r="BE218" i="18"/>
  <c r="BD218" i="18"/>
  <c r="BF171" i="18"/>
  <c r="BE171" i="18"/>
  <c r="BD171" i="18"/>
  <c r="BG171" i="18"/>
  <c r="BG138" i="18"/>
  <c r="BF138" i="18"/>
  <c r="BE138" i="18"/>
  <c r="BD138" i="18"/>
  <c r="BE108" i="18"/>
  <c r="BG108" i="18"/>
  <c r="BD108" i="18"/>
  <c r="BF108" i="18"/>
  <c r="BF93" i="18"/>
  <c r="BG93" i="18"/>
  <c r="BE93" i="18"/>
  <c r="BD93" i="18"/>
  <c r="BE76" i="18"/>
  <c r="BG76" i="18"/>
  <c r="BF76" i="18"/>
  <c r="BD76" i="18"/>
  <c r="BG298" i="18"/>
  <c r="BF298" i="18"/>
  <c r="BE298" i="18"/>
  <c r="BD298" i="18"/>
  <c r="BE257" i="18"/>
  <c r="BG257" i="18"/>
  <c r="BD257" i="18"/>
  <c r="BF257" i="18"/>
  <c r="BG238" i="18"/>
  <c r="BF238" i="18"/>
  <c r="BE238" i="18"/>
  <c r="BD238" i="18"/>
  <c r="BG210" i="18"/>
  <c r="BF210" i="18"/>
  <c r="BE210" i="18"/>
  <c r="BD210" i="18"/>
  <c r="BF200" i="18"/>
  <c r="BG200" i="18"/>
  <c r="BE200" i="18"/>
  <c r="BD200" i="18"/>
  <c r="BF189" i="18"/>
  <c r="BG189" i="18"/>
  <c r="BD189" i="18"/>
  <c r="BE189" i="18"/>
  <c r="BF155" i="18"/>
  <c r="BE155" i="18"/>
  <c r="BD155" i="18"/>
  <c r="BG155" i="18"/>
  <c r="BG143" i="18"/>
  <c r="BE143" i="18"/>
  <c r="BF143" i="18"/>
  <c r="BD143" i="18"/>
  <c r="BF120" i="18"/>
  <c r="BG120" i="18"/>
  <c r="BD120" i="18"/>
  <c r="BE120" i="18"/>
  <c r="BG95" i="18"/>
  <c r="BE95" i="18"/>
  <c r="BF95" i="18"/>
  <c r="BD95" i="18"/>
  <c r="BE81" i="18"/>
  <c r="BG81" i="18"/>
  <c r="BF81" i="18"/>
  <c r="BD81" i="18"/>
  <c r="BG287" i="18"/>
  <c r="BE287" i="18"/>
  <c r="BF287" i="18"/>
  <c r="BD287" i="18"/>
  <c r="BG266" i="18"/>
  <c r="BF266" i="18"/>
  <c r="BE266" i="18"/>
  <c r="BD266" i="18"/>
  <c r="BG258" i="18"/>
  <c r="BF258" i="18"/>
  <c r="BE258" i="18"/>
  <c r="BD258" i="18"/>
  <c r="BF251" i="18"/>
  <c r="BE251" i="18"/>
  <c r="BD251" i="18"/>
  <c r="BG251" i="18"/>
  <c r="BF227" i="18"/>
  <c r="BG227" i="18"/>
  <c r="BD227" i="18"/>
  <c r="BE227" i="18"/>
  <c r="BF203" i="18"/>
  <c r="BE203" i="18"/>
  <c r="BG203" i="18"/>
  <c r="BD203" i="18"/>
  <c r="BE167" i="18"/>
  <c r="BG167" i="18"/>
  <c r="BD167" i="18"/>
  <c r="BF167" i="18"/>
  <c r="BG137" i="18"/>
  <c r="BE137" i="18"/>
  <c r="BF137" i="18"/>
  <c r="BD137" i="18"/>
  <c r="BF128" i="18"/>
  <c r="BE128" i="18"/>
  <c r="BD128" i="18"/>
  <c r="BG128" i="18"/>
  <c r="BG90" i="18"/>
  <c r="BF90" i="18"/>
  <c r="BE90" i="18"/>
  <c r="BD90" i="18"/>
  <c r="BE71" i="18"/>
  <c r="BG71" i="18"/>
  <c r="BF71" i="18"/>
  <c r="BD71" i="18"/>
  <c r="BG281" i="18"/>
  <c r="BE281" i="18"/>
  <c r="BF281" i="18"/>
  <c r="BD281" i="18"/>
  <c r="BE247" i="18"/>
  <c r="BG247" i="18"/>
  <c r="BD247" i="18"/>
  <c r="BF247" i="18"/>
  <c r="BF213" i="18"/>
  <c r="BE213" i="18"/>
  <c r="BG213" i="18"/>
  <c r="BD213" i="18"/>
  <c r="BG190" i="18"/>
  <c r="BF190" i="18"/>
  <c r="BE190" i="18"/>
  <c r="BD190" i="18"/>
  <c r="BF181" i="18"/>
  <c r="BE181" i="18"/>
  <c r="BG181" i="18"/>
  <c r="BD181" i="18"/>
  <c r="BG130" i="18"/>
  <c r="BF130" i="18"/>
  <c r="BE130" i="18"/>
  <c r="BD130" i="18"/>
  <c r="BG110" i="18"/>
  <c r="BF110" i="18"/>
  <c r="BE110" i="18"/>
  <c r="BD110" i="18"/>
  <c r="BF288" i="18"/>
  <c r="BE288" i="18"/>
  <c r="BG288" i="18"/>
  <c r="BD288" i="18"/>
  <c r="BF272" i="18"/>
  <c r="BE272" i="18"/>
  <c r="BG272" i="18"/>
  <c r="BD272" i="18"/>
  <c r="BF208" i="18"/>
  <c r="BE208" i="18"/>
  <c r="BG208" i="18"/>
  <c r="BD208" i="18"/>
  <c r="BG196" i="18"/>
  <c r="BE196" i="18"/>
  <c r="BF196" i="18"/>
  <c r="BD196" i="18"/>
  <c r="BG182" i="18"/>
  <c r="BF182" i="18"/>
  <c r="BE182" i="18"/>
  <c r="BD182" i="18"/>
  <c r="BE172" i="18"/>
  <c r="BG172" i="18"/>
  <c r="BD172" i="18"/>
  <c r="BF172" i="18"/>
  <c r="BE129" i="18"/>
  <c r="BG129" i="18"/>
  <c r="BD129" i="18"/>
  <c r="BF129" i="18"/>
  <c r="BF96" i="18"/>
  <c r="BE96" i="18"/>
  <c r="BG96" i="18"/>
  <c r="BD96" i="18"/>
  <c r="BG78" i="18"/>
  <c r="BF78" i="18"/>
  <c r="BE78" i="18"/>
  <c r="BD78" i="18"/>
  <c r="BF299" i="18"/>
  <c r="BE299" i="18"/>
  <c r="BD299" i="18"/>
  <c r="BG299" i="18"/>
  <c r="BG290" i="18"/>
  <c r="BF290" i="18"/>
  <c r="BE290" i="18"/>
  <c r="BD290" i="18"/>
  <c r="BF264" i="18"/>
  <c r="BG264" i="18"/>
  <c r="BE264" i="18"/>
  <c r="BD264" i="18"/>
  <c r="BG260" i="18"/>
  <c r="BE260" i="18"/>
  <c r="BF260" i="18"/>
  <c r="BD260" i="18"/>
  <c r="BG254" i="18"/>
  <c r="BF254" i="18"/>
  <c r="BE254" i="18"/>
  <c r="BD254" i="18"/>
  <c r="BF224" i="18"/>
  <c r="BE224" i="18"/>
  <c r="BG224" i="18"/>
  <c r="BD224" i="18"/>
  <c r="BF219" i="18"/>
  <c r="BE219" i="18"/>
  <c r="BD219" i="18"/>
  <c r="BG219" i="18"/>
  <c r="BE209" i="18"/>
  <c r="BG209" i="18"/>
  <c r="BF209" i="18"/>
  <c r="BD209" i="18"/>
  <c r="BG206" i="18"/>
  <c r="BF206" i="18"/>
  <c r="BE206" i="18"/>
  <c r="BD206" i="18"/>
  <c r="BF136" i="18"/>
  <c r="BG136" i="18"/>
  <c r="BE136" i="18"/>
  <c r="BD136" i="18"/>
  <c r="BF109" i="18"/>
  <c r="BG109" i="18"/>
  <c r="BE109" i="18"/>
  <c r="BD109" i="18"/>
  <c r="BG105" i="18"/>
  <c r="BE105" i="18"/>
  <c r="BF105" i="18"/>
  <c r="BD105" i="18"/>
  <c r="BF291" i="18"/>
  <c r="BG291" i="18"/>
  <c r="BD291" i="18"/>
  <c r="BE291" i="18"/>
  <c r="BF275" i="18"/>
  <c r="BG275" i="18"/>
  <c r="BD275" i="18"/>
  <c r="BE275" i="18"/>
  <c r="BG222" i="18"/>
  <c r="BF222" i="18"/>
  <c r="BE222" i="18"/>
  <c r="BD222" i="18"/>
  <c r="BG207" i="18"/>
  <c r="BE207" i="18"/>
  <c r="BF207" i="18"/>
  <c r="BD207" i="18"/>
  <c r="BE188" i="18"/>
  <c r="BG188" i="18"/>
  <c r="BD188" i="18"/>
  <c r="BF188" i="18"/>
  <c r="BF168" i="18"/>
  <c r="BG168" i="18"/>
  <c r="BD168" i="18"/>
  <c r="BE168" i="18"/>
  <c r="BF107" i="18"/>
  <c r="BE107" i="18"/>
  <c r="BD107" i="18"/>
  <c r="BG107" i="18"/>
  <c r="BG86" i="18"/>
  <c r="BF86" i="18"/>
  <c r="BE86" i="18"/>
  <c r="BD86" i="18"/>
  <c r="BG282" i="18"/>
  <c r="BF282" i="18"/>
  <c r="BE282" i="18"/>
  <c r="BD282" i="18"/>
  <c r="BF243" i="18"/>
  <c r="BG243" i="18"/>
  <c r="BD243" i="18"/>
  <c r="BE243" i="18"/>
  <c r="BG217" i="18"/>
  <c r="BE217" i="18"/>
  <c r="BF217" i="18"/>
  <c r="BD217" i="18"/>
  <c r="BG178" i="18"/>
  <c r="BF178" i="18"/>
  <c r="BE178" i="18"/>
  <c r="BD178" i="18"/>
  <c r="BF160" i="18"/>
  <c r="BE160" i="18"/>
  <c r="BG160" i="18"/>
  <c r="BD160" i="18"/>
  <c r="BF99" i="18"/>
  <c r="BG99" i="18"/>
  <c r="BD99" i="18"/>
  <c r="BE99" i="18"/>
  <c r="AE95" i="17"/>
  <c r="S95" i="17"/>
  <c r="S10" i="17"/>
  <c r="AE10" i="17"/>
  <c r="AR10" i="17" s="1"/>
  <c r="AE93" i="17"/>
  <c r="S93" i="17"/>
  <c r="AE97" i="17"/>
  <c r="S97" i="17"/>
  <c r="AE101" i="17"/>
  <c r="S101" i="17"/>
  <c r="AE105" i="17"/>
  <c r="S105" i="17"/>
  <c r="BE284" i="18"/>
  <c r="BG284" i="18"/>
  <c r="BF284" i="18"/>
  <c r="BD284" i="18"/>
  <c r="BF280" i="18"/>
  <c r="BG280" i="18"/>
  <c r="BE280" i="18"/>
  <c r="BD280" i="18"/>
  <c r="BG270" i="18"/>
  <c r="BF270" i="18"/>
  <c r="BE270" i="18"/>
  <c r="BD270" i="18"/>
  <c r="BF184" i="18"/>
  <c r="BG184" i="18"/>
  <c r="BD184" i="18"/>
  <c r="BE184" i="18"/>
  <c r="BG180" i="18"/>
  <c r="BE180" i="18"/>
  <c r="BF180" i="18"/>
  <c r="BD180" i="18"/>
  <c r="BG175" i="18"/>
  <c r="BE175" i="18"/>
  <c r="BF175" i="18"/>
  <c r="BD175" i="18"/>
  <c r="BG158" i="18"/>
  <c r="BF158" i="18"/>
  <c r="BE158" i="18"/>
  <c r="BD158" i="18"/>
  <c r="BG153" i="18"/>
  <c r="BE153" i="18"/>
  <c r="BF153" i="18"/>
  <c r="BD153" i="18"/>
  <c r="BF149" i="18"/>
  <c r="BE149" i="18"/>
  <c r="BG149" i="18"/>
  <c r="BD149" i="18"/>
  <c r="BE145" i="18"/>
  <c r="BG145" i="18"/>
  <c r="BF145" i="18"/>
  <c r="BD145" i="18"/>
  <c r="BG116" i="18"/>
  <c r="BE116" i="18"/>
  <c r="BF116" i="18"/>
  <c r="BD116" i="18"/>
  <c r="BG111" i="18"/>
  <c r="BE111" i="18"/>
  <c r="BF111" i="18"/>
  <c r="BD111" i="18"/>
  <c r="BF101" i="18"/>
  <c r="BE101" i="18"/>
  <c r="BG101" i="18"/>
  <c r="BD101" i="18"/>
  <c r="BG94" i="18"/>
  <c r="BF94" i="18"/>
  <c r="BE94" i="18"/>
  <c r="BD94" i="18"/>
  <c r="BF277" i="18"/>
  <c r="BE277" i="18"/>
  <c r="BG277" i="18"/>
  <c r="BD277" i="18"/>
  <c r="BE273" i="18"/>
  <c r="BG273" i="18"/>
  <c r="BF273" i="18"/>
  <c r="BD273" i="18"/>
  <c r="BG239" i="18"/>
  <c r="BE239" i="18"/>
  <c r="BF239" i="18"/>
  <c r="BD239" i="18"/>
  <c r="BG230" i="18"/>
  <c r="BF230" i="18"/>
  <c r="BE230" i="18"/>
  <c r="BD230" i="18"/>
  <c r="BG226" i="18"/>
  <c r="BF226" i="18"/>
  <c r="BE226" i="18"/>
  <c r="BD226" i="18"/>
  <c r="BG191" i="18"/>
  <c r="BE191" i="18"/>
  <c r="BF191" i="18"/>
  <c r="BD191" i="18"/>
  <c r="BG174" i="18"/>
  <c r="BF174" i="18"/>
  <c r="BE174" i="18"/>
  <c r="BD174" i="18"/>
  <c r="BG169" i="18"/>
  <c r="BE169" i="18"/>
  <c r="BF169" i="18"/>
  <c r="BD169" i="18"/>
  <c r="BF165" i="18"/>
  <c r="BE165" i="18"/>
  <c r="BG165" i="18"/>
  <c r="BD165" i="18"/>
  <c r="BE161" i="18"/>
  <c r="BG161" i="18"/>
  <c r="BF161" i="18"/>
  <c r="BD161" i="18"/>
  <c r="BE92" i="18"/>
  <c r="BG92" i="18"/>
  <c r="BF92" i="18"/>
  <c r="BD92" i="18"/>
  <c r="BF88" i="18"/>
  <c r="BG88" i="18"/>
  <c r="BE88" i="18"/>
  <c r="BD88" i="18"/>
  <c r="BG82" i="18"/>
  <c r="BF82" i="18"/>
  <c r="BE82" i="18"/>
  <c r="BD82" i="18"/>
  <c r="BG74" i="18"/>
  <c r="BF74" i="18"/>
  <c r="BE74" i="18"/>
  <c r="BD74" i="18"/>
  <c r="AE103" i="17"/>
  <c r="S103" i="17"/>
  <c r="N23" i="2"/>
  <c r="AE94" i="17"/>
  <c r="S94" i="17"/>
  <c r="AE98" i="17"/>
  <c r="S98" i="17"/>
  <c r="AE102" i="17"/>
  <c r="S102" i="17"/>
  <c r="BE300" i="18"/>
  <c r="BG300" i="18"/>
  <c r="BD300" i="18"/>
  <c r="BF300" i="18"/>
  <c r="BF296" i="18"/>
  <c r="BG296" i="18"/>
  <c r="BD296" i="18"/>
  <c r="BE296" i="18"/>
  <c r="BG286" i="18"/>
  <c r="BF286" i="18"/>
  <c r="BE286" i="18"/>
  <c r="BD286" i="18"/>
  <c r="BG249" i="18"/>
  <c r="BE249" i="18"/>
  <c r="BF249" i="18"/>
  <c r="BD249" i="18"/>
  <c r="BF245" i="18"/>
  <c r="BE245" i="18"/>
  <c r="BG245" i="18"/>
  <c r="BD245" i="18"/>
  <c r="BE215" i="18"/>
  <c r="BG215" i="18"/>
  <c r="BD215" i="18"/>
  <c r="BF215" i="18"/>
  <c r="BF211" i="18"/>
  <c r="BG211" i="18"/>
  <c r="BD211" i="18"/>
  <c r="BE211" i="18"/>
  <c r="BG201" i="18"/>
  <c r="BE201" i="18"/>
  <c r="BF201" i="18"/>
  <c r="BD201" i="18"/>
  <c r="BF197" i="18"/>
  <c r="BE197" i="18"/>
  <c r="BD197" i="18"/>
  <c r="BG197" i="18"/>
  <c r="BE140" i="18"/>
  <c r="BG140" i="18"/>
  <c r="BF140" i="18"/>
  <c r="BD140" i="18"/>
  <c r="BG132" i="18"/>
  <c r="BE132" i="18"/>
  <c r="BF132" i="18"/>
  <c r="BD132" i="18"/>
  <c r="BG127" i="18"/>
  <c r="BE127" i="18"/>
  <c r="BF127" i="18"/>
  <c r="BD127" i="18"/>
  <c r="BG122" i="18"/>
  <c r="BF122" i="18"/>
  <c r="BE122" i="18"/>
  <c r="BD122" i="18"/>
  <c r="BG118" i="18"/>
  <c r="BF118" i="18"/>
  <c r="BE118" i="18"/>
  <c r="BD118" i="18"/>
  <c r="BF83" i="18"/>
  <c r="BG83" i="18"/>
  <c r="BD83" i="18"/>
  <c r="BE83" i="18"/>
  <c r="BF80" i="18"/>
  <c r="BE80" i="18"/>
  <c r="BG80" i="18"/>
  <c r="BD80" i="18"/>
  <c r="N12" i="2"/>
  <c r="N21" i="2"/>
  <c r="K33" i="3" s="1"/>
  <c r="N15" i="2"/>
  <c r="N13" i="2"/>
  <c r="N11" i="2"/>
  <c r="BF285" i="18"/>
  <c r="BG285" i="18"/>
  <c r="BE285" i="18"/>
  <c r="BD285" i="18"/>
  <c r="BG271" i="18"/>
  <c r="BE271" i="18"/>
  <c r="BF271" i="18"/>
  <c r="BD271" i="18"/>
  <c r="BG265" i="18"/>
  <c r="BE265" i="18"/>
  <c r="BF265" i="18"/>
  <c r="BD265" i="18"/>
  <c r="BG228" i="18"/>
  <c r="BE228" i="18"/>
  <c r="BF228" i="18"/>
  <c r="BD228" i="18"/>
  <c r="BG164" i="18"/>
  <c r="BE164" i="18"/>
  <c r="BF164" i="18"/>
  <c r="BD164" i="18"/>
  <c r="BG142" i="18"/>
  <c r="BF142" i="18"/>
  <c r="BE142" i="18"/>
  <c r="BD142" i="18"/>
  <c r="BF104" i="18"/>
  <c r="BG104" i="18"/>
  <c r="BD104" i="18"/>
  <c r="BE104" i="18"/>
  <c r="BG89" i="18"/>
  <c r="BE89" i="18"/>
  <c r="BF89" i="18"/>
  <c r="BD89" i="18"/>
  <c r="BF72" i="18"/>
  <c r="BG72" i="18"/>
  <c r="BE72" i="18"/>
  <c r="BD72" i="18"/>
  <c r="BE252" i="18"/>
  <c r="BG252" i="18"/>
  <c r="BD252" i="18"/>
  <c r="BF252" i="18"/>
  <c r="BG234" i="18"/>
  <c r="BF234" i="18"/>
  <c r="BE234" i="18"/>
  <c r="BD234" i="18"/>
  <c r="BE204" i="18"/>
  <c r="BG204" i="18"/>
  <c r="BF204" i="18"/>
  <c r="BD204" i="18"/>
  <c r="BF195" i="18"/>
  <c r="BG195" i="18"/>
  <c r="BE195" i="18"/>
  <c r="BD195" i="18"/>
  <c r="BG185" i="18"/>
  <c r="BE185" i="18"/>
  <c r="BF185" i="18"/>
  <c r="BD185" i="18"/>
  <c r="BG148" i="18"/>
  <c r="BE148" i="18"/>
  <c r="BF148" i="18"/>
  <c r="BD148" i="18"/>
  <c r="BE113" i="18"/>
  <c r="BG113" i="18"/>
  <c r="BF113" i="18"/>
  <c r="BD113" i="18"/>
  <c r="BG100" i="18"/>
  <c r="BE100" i="18"/>
  <c r="BF100" i="18"/>
  <c r="BD100" i="18"/>
  <c r="BF269" i="18"/>
  <c r="BG269" i="18"/>
  <c r="BE269" i="18"/>
  <c r="BD269" i="18"/>
  <c r="BG262" i="18"/>
  <c r="BF262" i="18"/>
  <c r="BE262" i="18"/>
  <c r="BD262" i="18"/>
  <c r="BE236" i="18"/>
  <c r="BG236" i="18"/>
  <c r="BD236" i="18"/>
  <c r="BF236" i="18"/>
  <c r="BF221" i="18"/>
  <c r="BG221" i="18"/>
  <c r="BE221" i="18"/>
  <c r="BD221" i="18"/>
  <c r="BF176" i="18"/>
  <c r="BE176" i="18"/>
  <c r="BD176" i="18"/>
  <c r="BG176" i="18"/>
  <c r="BG159" i="18"/>
  <c r="BE159" i="18"/>
  <c r="BF159" i="18"/>
  <c r="BD159" i="18"/>
  <c r="BF141" i="18"/>
  <c r="BG141" i="18"/>
  <c r="BE141" i="18"/>
  <c r="BD141" i="18"/>
  <c r="BE103" i="18"/>
  <c r="BG103" i="18"/>
  <c r="BD103" i="18"/>
  <c r="BF103" i="18"/>
  <c r="BF75" i="18"/>
  <c r="BE75" i="18"/>
  <c r="BG75" i="18"/>
  <c r="BD75" i="18"/>
  <c r="BG186" i="18"/>
  <c r="BF186" i="18"/>
  <c r="BE186" i="18"/>
  <c r="BD186" i="18"/>
  <c r="BF152" i="18"/>
  <c r="BG152" i="18"/>
  <c r="BE152" i="18"/>
  <c r="BD152" i="18"/>
  <c r="BE119" i="18"/>
  <c r="BG119" i="18"/>
  <c r="BD119" i="18"/>
  <c r="BF119" i="18"/>
  <c r="BG294" i="18"/>
  <c r="BF294" i="18"/>
  <c r="BE294" i="18"/>
  <c r="BD294" i="18"/>
  <c r="BG244" i="18"/>
  <c r="BE244" i="18"/>
  <c r="BF244" i="18"/>
  <c r="BD244" i="18"/>
  <c r="BG223" i="18"/>
  <c r="BE223" i="18"/>
  <c r="BF223" i="18"/>
  <c r="BD223" i="18"/>
  <c r="BG214" i="18"/>
  <c r="BF214" i="18"/>
  <c r="BE214" i="18"/>
  <c r="BD214" i="18"/>
  <c r="BE177" i="18"/>
  <c r="BG177" i="18"/>
  <c r="BF177" i="18"/>
  <c r="BD177" i="18"/>
  <c r="BE151" i="18"/>
  <c r="BG151" i="18"/>
  <c r="BD151" i="18"/>
  <c r="BF151" i="18"/>
  <c r="BG134" i="18"/>
  <c r="BF134" i="18"/>
  <c r="BE134" i="18"/>
  <c r="BD134" i="18"/>
  <c r="BE124" i="18"/>
  <c r="BG124" i="18"/>
  <c r="BD124" i="18"/>
  <c r="BF124" i="18"/>
  <c r="BF85" i="18"/>
  <c r="BE85" i="18"/>
  <c r="BG85" i="18"/>
  <c r="BD85" i="18"/>
  <c r="BF293" i="18"/>
  <c r="BE293" i="18"/>
  <c r="BG293" i="18"/>
  <c r="BD293" i="18"/>
  <c r="BE289" i="18"/>
  <c r="BG289" i="18"/>
  <c r="BF289" i="18"/>
  <c r="BD289" i="18"/>
  <c r="BF267" i="18"/>
  <c r="BE267" i="18"/>
  <c r="BG267" i="18"/>
  <c r="BD267" i="18"/>
  <c r="BE263" i="18"/>
  <c r="BG263" i="18"/>
  <c r="BF263" i="18"/>
  <c r="BD263" i="18"/>
  <c r="BF259" i="18"/>
  <c r="BG259" i="18"/>
  <c r="BE259" i="18"/>
  <c r="BD259" i="18"/>
  <c r="BF253" i="18"/>
  <c r="BG253" i="18"/>
  <c r="BD253" i="18"/>
  <c r="BE253" i="18"/>
  <c r="BG250" i="18"/>
  <c r="BF250" i="18"/>
  <c r="BE250" i="18"/>
  <c r="BD250" i="18"/>
  <c r="BF205" i="18"/>
  <c r="BG205" i="18"/>
  <c r="BE205" i="18"/>
  <c r="BD205" i="18"/>
  <c r="BG202" i="18"/>
  <c r="BF202" i="18"/>
  <c r="BE202" i="18"/>
  <c r="BD202" i="18"/>
  <c r="BE156" i="18"/>
  <c r="BG156" i="18"/>
  <c r="BF156" i="18"/>
  <c r="BD156" i="18"/>
  <c r="BF144" i="18"/>
  <c r="BE144" i="18"/>
  <c r="BG144" i="18"/>
  <c r="BD144" i="18"/>
  <c r="BF139" i="18"/>
  <c r="BE139" i="18"/>
  <c r="BG139" i="18"/>
  <c r="BD139" i="18"/>
  <c r="BE135" i="18"/>
  <c r="BG135" i="18"/>
  <c r="BF135" i="18"/>
  <c r="BD135" i="18"/>
  <c r="BG126" i="18"/>
  <c r="BF126" i="18"/>
  <c r="BE126" i="18"/>
  <c r="BD126" i="18"/>
  <c r="BG114" i="18"/>
  <c r="BF114" i="18"/>
  <c r="BE114" i="18"/>
  <c r="BD114" i="18"/>
  <c r="BG106" i="18"/>
  <c r="BF106" i="18"/>
  <c r="BE106" i="18"/>
  <c r="BD106" i="18"/>
  <c r="BG102" i="18"/>
  <c r="BF102" i="18"/>
  <c r="BE102" i="18"/>
  <c r="BD102" i="18"/>
  <c r="BF256" i="18"/>
  <c r="BE256" i="18"/>
  <c r="BD256" i="18"/>
  <c r="BG256" i="18"/>
  <c r="BE241" i="18"/>
  <c r="BG241" i="18"/>
  <c r="BF241" i="18"/>
  <c r="BD241" i="18"/>
  <c r="BE231" i="18"/>
  <c r="BG231" i="18"/>
  <c r="BD231" i="18"/>
  <c r="BF231" i="18"/>
  <c r="BE193" i="18"/>
  <c r="BG193" i="18"/>
  <c r="BD193" i="18"/>
  <c r="BF193" i="18"/>
  <c r="BF163" i="18"/>
  <c r="BG163" i="18"/>
  <c r="BD163" i="18"/>
  <c r="BE163" i="18"/>
  <c r="BF117" i="18"/>
  <c r="BE117" i="18"/>
  <c r="BG117" i="18"/>
  <c r="BD117" i="18"/>
  <c r="BG98" i="18"/>
  <c r="BF98" i="18"/>
  <c r="BE98" i="18"/>
  <c r="BD98" i="18"/>
  <c r="BG297" i="18"/>
  <c r="BE297" i="18"/>
  <c r="BF297" i="18"/>
  <c r="BD297" i="18"/>
  <c r="BG278" i="18"/>
  <c r="BF278" i="18"/>
  <c r="BE278" i="18"/>
  <c r="BD278" i="18"/>
  <c r="BF248" i="18"/>
  <c r="BG248" i="18"/>
  <c r="BD248" i="18"/>
  <c r="BE248" i="18"/>
  <c r="BF237" i="18"/>
  <c r="BG237" i="18"/>
  <c r="BE237" i="18"/>
  <c r="BD237" i="18"/>
  <c r="BE199" i="18"/>
  <c r="BG199" i="18"/>
  <c r="BF199" i="18"/>
  <c r="BD199" i="18"/>
  <c r="BF147" i="18"/>
  <c r="BG147" i="18"/>
  <c r="BD147" i="18"/>
  <c r="BE147" i="18"/>
  <c r="BF133" i="18"/>
  <c r="BE133" i="18"/>
  <c r="BD133" i="18"/>
  <c r="BG133" i="18"/>
  <c r="BF123" i="18"/>
  <c r="BE123" i="18"/>
  <c r="BD123" i="18"/>
  <c r="BG123" i="18"/>
  <c r="AN3" i="17"/>
  <c r="AE7" i="17"/>
  <c r="S7" i="17"/>
  <c r="AE8" i="17"/>
  <c r="AR8" i="17" s="1"/>
  <c r="S8" i="17"/>
  <c r="AE9" i="17"/>
  <c r="AR9" i="17" s="1"/>
  <c r="S9" i="17"/>
  <c r="AE6" i="17"/>
  <c r="N5" i="2"/>
  <c r="BG10" i="18"/>
  <c r="BE10" i="18"/>
  <c r="BF10" i="18"/>
  <c r="BD10" i="18"/>
  <c r="BH10" i="18" s="1"/>
  <c r="BI10" i="18" s="1"/>
  <c r="BF12" i="18"/>
  <c r="BD12" i="18"/>
  <c r="BH12" i="18" s="1"/>
  <c r="BI12" i="18" s="1"/>
  <c r="BG12" i="18"/>
  <c r="BE12" i="18"/>
  <c r="BG11" i="18"/>
  <c r="BE11" i="18"/>
  <c r="BF11" i="18"/>
  <c r="BD11" i="18"/>
  <c r="BH11" i="18" s="1"/>
  <c r="BI11" i="18" s="1"/>
  <c r="BF8" i="18"/>
  <c r="BD8" i="18"/>
  <c r="BH8" i="18" s="1"/>
  <c r="BI8" i="18" s="1"/>
  <c r="BG8" i="18"/>
  <c r="BE8" i="18"/>
  <c r="BF9" i="18"/>
  <c r="BD9" i="18"/>
  <c r="BH9" i="18" s="1"/>
  <c r="BI9" i="18" s="1"/>
  <c r="BG9" i="18"/>
  <c r="BE9" i="18"/>
  <c r="BG7" i="18"/>
  <c r="BE7" i="18"/>
  <c r="BF7" i="18"/>
  <c r="BD7" i="18"/>
  <c r="BH7" i="18" s="1"/>
  <c r="BI7" i="18" s="1"/>
  <c r="AI4" i="18"/>
  <c r="Q4" i="17"/>
  <c r="L41" i="3" l="1"/>
  <c r="O41" i="3" s="1"/>
  <c r="U10" i="2"/>
  <c r="J4" i="17"/>
  <c r="AD38" i="3"/>
  <c r="E38" i="3" s="1"/>
  <c r="AF5" i="17"/>
  <c r="AB5" i="17"/>
  <c r="U18" i="2"/>
  <c r="U17" i="2"/>
  <c r="U23" i="2"/>
  <c r="AE4" i="17"/>
  <c r="AJ4" i="18"/>
  <c r="AE38" i="3"/>
  <c r="N38" i="3" s="1"/>
  <c r="Q6" i="2"/>
  <c r="U6" i="2" s="1"/>
  <c r="U5" i="2"/>
  <c r="U20" i="2"/>
  <c r="T34" i="3" s="1"/>
  <c r="U7" i="2"/>
  <c r="U9" i="2"/>
  <c r="U22" i="2"/>
  <c r="U19" i="2"/>
  <c r="N33" i="2"/>
  <c r="K32" i="3" s="1"/>
  <c r="U13" i="2"/>
  <c r="U15" i="2"/>
  <c r="U21" i="2"/>
  <c r="T33" i="3" s="1"/>
  <c r="U11" i="2"/>
  <c r="U8" i="2"/>
  <c r="K35" i="3"/>
  <c r="U12" i="2"/>
  <c r="U14" i="2"/>
  <c r="U45" i="3"/>
  <c r="W8" i="14"/>
  <c r="U44" i="3" s="1"/>
  <c r="U7" i="14"/>
  <c r="F7" i="14"/>
  <c r="U46" i="3" l="1"/>
  <c r="AH46" i="3" s="1"/>
  <c r="AI46" i="3" s="1"/>
  <c r="AF4" i="17"/>
  <c r="AF38" i="3"/>
  <c r="V38" i="3" s="1"/>
  <c r="AH44" i="3"/>
  <c r="AI44" i="3" s="1"/>
  <c r="E39" i="3"/>
  <c r="E49" i="3" s="1"/>
  <c r="U33" i="2"/>
  <c r="T32" i="3" s="1"/>
  <c r="T35" i="3"/>
  <c r="AH45" i="3"/>
  <c r="AI45" i="3" s="1"/>
  <c r="W7" i="14"/>
  <c r="L7" i="14"/>
  <c r="W44" i="3" l="1"/>
  <c r="AD39" i="3"/>
  <c r="E48" i="3" s="1"/>
  <c r="V39" i="3"/>
  <c r="N39" i="3"/>
  <c r="N49" i="3" s="1"/>
  <c r="E50" i="3"/>
  <c r="E54" i="5"/>
  <c r="E51" i="3" l="1"/>
  <c r="AE39" i="3"/>
  <c r="N48" i="3" s="1"/>
  <c r="N50" i="3"/>
  <c r="I3" i="13"/>
  <c r="C11" i="13"/>
  <c r="N51" i="3" l="1"/>
  <c r="V52" i="3" s="1"/>
  <c r="AG51" i="3" s="1"/>
  <c r="S5" i="5"/>
  <c r="U42" i="3" s="1"/>
  <c r="W42" i="3" s="1"/>
  <c r="S6" i="5"/>
  <c r="K8" i="5"/>
  <c r="S8" i="5" s="1"/>
  <c r="K9" i="5"/>
  <c r="S9" i="5" s="1"/>
  <c r="K10" i="5"/>
  <c r="S10" i="5" s="1"/>
  <c r="K11" i="5"/>
  <c r="S11" i="5" s="1"/>
  <c r="K12" i="5"/>
  <c r="S12" i="5" s="1"/>
  <c r="K13" i="5"/>
  <c r="S13" i="5" s="1"/>
  <c r="K14" i="5"/>
  <c r="S14" i="5" s="1"/>
  <c r="K15" i="5"/>
  <c r="S15" i="5" s="1"/>
  <c r="K16" i="5"/>
  <c r="S16" i="5" s="1"/>
  <c r="K17" i="5"/>
  <c r="S17" i="5" s="1"/>
  <c r="K18" i="5"/>
  <c r="S18" i="5" s="1"/>
  <c r="K19" i="5"/>
  <c r="S19" i="5" s="1"/>
  <c r="K20" i="5"/>
  <c r="S20" i="5" s="1"/>
  <c r="K21" i="5"/>
  <c r="S21" i="5" s="1"/>
  <c r="K22" i="5"/>
  <c r="S22" i="5" s="1"/>
  <c r="K23" i="5"/>
  <c r="S23" i="5" s="1"/>
  <c r="K24" i="5"/>
  <c r="S24" i="5" s="1"/>
  <c r="K25" i="5"/>
  <c r="S25" i="5" s="1"/>
  <c r="K26" i="5"/>
  <c r="S26" i="5" s="1"/>
  <c r="K27" i="5"/>
  <c r="S27" i="5" s="1"/>
  <c r="K28" i="5"/>
  <c r="S28" i="5" s="1"/>
  <c r="K29" i="5"/>
  <c r="S29" i="5" s="1"/>
  <c r="K30" i="5"/>
  <c r="S30" i="5" s="1"/>
  <c r="K31" i="5"/>
  <c r="S31" i="5" s="1"/>
  <c r="K32" i="5"/>
  <c r="S32" i="5" s="1"/>
  <c r="K33" i="5"/>
  <c r="S33" i="5" s="1"/>
  <c r="K34" i="5"/>
  <c r="S34" i="5" s="1"/>
  <c r="K35" i="5"/>
  <c r="S35" i="5" s="1"/>
  <c r="K36" i="5"/>
  <c r="S36" i="5" s="1"/>
  <c r="K37" i="5"/>
  <c r="S37" i="5" s="1"/>
  <c r="K38" i="5"/>
  <c r="S38" i="5" s="1"/>
  <c r="K39" i="5"/>
  <c r="S39" i="5" s="1"/>
  <c r="K40" i="5"/>
  <c r="S40" i="5" s="1"/>
  <c r="K41" i="5"/>
  <c r="S41" i="5" s="1"/>
  <c r="K42" i="5"/>
  <c r="S42" i="5" s="1"/>
  <c r="K43" i="5"/>
  <c r="S43" i="5" s="1"/>
  <c r="K44" i="5"/>
  <c r="S44" i="5" s="1"/>
  <c r="K45" i="5"/>
  <c r="S45" i="5" s="1"/>
  <c r="K46" i="5"/>
  <c r="S46" i="5" s="1"/>
  <c r="K47" i="5"/>
  <c r="S47" i="5" s="1"/>
  <c r="K48" i="5"/>
  <c r="S48" i="5" s="1"/>
  <c r="K49" i="5"/>
  <c r="S49" i="5" s="1"/>
  <c r="K50" i="5"/>
  <c r="S50" i="5" s="1"/>
  <c r="K51" i="5"/>
  <c r="S51" i="5" s="1"/>
  <c r="K52" i="5"/>
  <c r="S52" i="5" s="1"/>
  <c r="K53" i="5"/>
  <c r="S53" i="5" s="1"/>
  <c r="V55" i="3" l="1"/>
  <c r="K54" i="5"/>
  <c r="S4" i="5"/>
  <c r="U41" i="3" s="1"/>
  <c r="W41" i="3" s="1"/>
  <c r="V49" i="3" s="1"/>
  <c r="AF39" i="3" l="1"/>
  <c r="V48" i="3" s="1"/>
  <c r="V50" i="3"/>
  <c r="V51" i="3" l="1"/>
  <c r="V53" i="3" s="1"/>
</calcChain>
</file>

<file path=xl/sharedStrings.xml><?xml version="1.0" encoding="utf-8"?>
<sst xmlns="http://schemas.openxmlformats.org/spreadsheetml/2006/main" count="488" uniqueCount="297">
  <si>
    <t>Date</t>
  </si>
  <si>
    <t>Work Type</t>
  </si>
  <si>
    <t>Pages read</t>
  </si>
  <si>
    <t>Attendance at court</t>
  </si>
  <si>
    <t>A</t>
  </si>
  <si>
    <t>B</t>
  </si>
  <si>
    <t>C</t>
  </si>
  <si>
    <t>Grade</t>
  </si>
  <si>
    <t>Travel Disbursements</t>
  </si>
  <si>
    <t>Enhancement</t>
  </si>
  <si>
    <t>Disbursements</t>
  </si>
  <si>
    <t>ROC reference</t>
  </si>
  <si>
    <t>Payment number</t>
  </si>
  <si>
    <t>FAO Criminal Cases Unit:</t>
  </si>
  <si>
    <t>Please use the above email address for any contact or queries in the first instance</t>
  </si>
  <si>
    <t>Provider name</t>
  </si>
  <si>
    <t xml:space="preserve">Key contact </t>
  </si>
  <si>
    <t>Contact email</t>
  </si>
  <si>
    <t>Contact telephone</t>
  </si>
  <si>
    <r>
      <rPr>
        <b/>
        <sz val="14"/>
        <color rgb="FFFF0000"/>
        <rFont val="Arial"/>
        <family val="2"/>
      </rPr>
      <t>*</t>
    </r>
    <r>
      <rPr>
        <b/>
        <sz val="12"/>
        <color rgb="FFFF0000"/>
        <rFont val="Arial"/>
        <family val="2"/>
      </rPr>
      <t xml:space="preserve"> </t>
    </r>
    <r>
      <rPr>
        <b/>
        <sz val="12"/>
        <color theme="1"/>
        <rFont val="Arial"/>
        <family val="2"/>
      </rPr>
      <t xml:space="preserve">London rates   </t>
    </r>
    <r>
      <rPr>
        <b/>
        <sz val="10"/>
        <color theme="1"/>
        <rFont val="Arial"/>
        <family val="2"/>
      </rPr>
      <t>(p</t>
    </r>
    <r>
      <rPr>
        <b/>
        <sz val="10"/>
        <color indexed="8"/>
        <rFont val="Arial"/>
        <family val="2"/>
      </rPr>
      <t>lease indicate Yes or No)</t>
    </r>
  </si>
  <si>
    <t>Court</t>
  </si>
  <si>
    <t>Net total</t>
  </si>
  <si>
    <t>Hours/Items paid</t>
  </si>
  <si>
    <t>Preparation</t>
  </si>
  <si>
    <t>Travel &amp; waiting</t>
  </si>
  <si>
    <t>Routine</t>
  </si>
  <si>
    <t>Litigator profit costs claimed</t>
  </si>
  <si>
    <t>liable to VAT</t>
  </si>
  <si>
    <t>not liable to VAT</t>
  </si>
  <si>
    <t>Total for VAT</t>
  </si>
  <si>
    <t>VAT claimed</t>
  </si>
  <si>
    <t>VAT paid</t>
  </si>
  <si>
    <t>Overall total paid</t>
  </si>
  <si>
    <t>Payment due</t>
  </si>
  <si>
    <t>Verified</t>
  </si>
  <si>
    <t>Declaration</t>
  </si>
  <si>
    <t>The Legal Aid Agency is entitled to look behind all claims to establish their authenticity and will instigate proceedings on claims found to be false, inaccurate or misleading.</t>
  </si>
  <si>
    <r>
      <t xml:space="preserve">Fee earners   </t>
    </r>
    <r>
      <rPr>
        <b/>
        <sz val="10"/>
        <color indexed="8"/>
        <rFont val="Arial"/>
        <family val="2"/>
      </rPr>
      <t>(Please provide details of the fee earners claiming at Grade A or Grade B rates, to include justification for any claim at Grade A rates)</t>
    </r>
  </si>
  <si>
    <t>Names</t>
  </si>
  <si>
    <t>Attendance notes</t>
  </si>
  <si>
    <t>Invoices/receipts</t>
  </si>
  <si>
    <r>
      <t xml:space="preserve">Essential supporting documents   </t>
    </r>
    <r>
      <rPr>
        <sz val="10"/>
        <color indexed="8"/>
        <rFont val="Arial"/>
        <family val="2"/>
      </rPr>
      <t>(if you are unable to provide any of these please explain why below as your claim may be rejected otherwise)</t>
    </r>
  </si>
  <si>
    <t>Indictment</t>
  </si>
  <si>
    <t>Expert reports</t>
  </si>
  <si>
    <t>Briefs to counsel</t>
  </si>
  <si>
    <t>Relevant supporting information</t>
  </si>
  <si>
    <t>Relevant determination comments</t>
  </si>
  <si>
    <t>Provided</t>
  </si>
  <si>
    <t>Can't verify</t>
  </si>
  <si>
    <t>Yes</t>
  </si>
  <si>
    <t>No</t>
  </si>
  <si>
    <t>Part Pay</t>
  </si>
  <si>
    <t>Work paid</t>
  </si>
  <si>
    <t>Time paid</t>
  </si>
  <si>
    <t>Grade paid</t>
  </si>
  <si>
    <t>Fee earner initials</t>
  </si>
  <si>
    <t xml:space="preserve">To pay </t>
  </si>
  <si>
    <t>Part pay time</t>
  </si>
  <si>
    <t>Part pay grade</t>
  </si>
  <si>
    <t xml:space="preserve">Enahancement </t>
  </si>
  <si>
    <t>Disbursement to pay</t>
  </si>
  <si>
    <t>Claim detail</t>
  </si>
  <si>
    <t>Time claimed</t>
  </si>
  <si>
    <t>Disbursements paid</t>
  </si>
  <si>
    <t>Details</t>
  </si>
  <si>
    <t>Part pay net value</t>
  </si>
  <si>
    <t>Total net paid</t>
  </si>
  <si>
    <t xml:space="preserve"> London</t>
  </si>
  <si>
    <t>Attendance at Court</t>
  </si>
  <si>
    <t>T &amp; W</t>
  </si>
  <si>
    <t xml:space="preserve">Routine </t>
  </si>
  <si>
    <t>Invoice reference</t>
  </si>
  <si>
    <t>Determination notes</t>
  </si>
  <si>
    <t>To pay</t>
  </si>
  <si>
    <t>Breakdown by grade</t>
  </si>
  <si>
    <t>Task total</t>
  </si>
  <si>
    <t>Travel disbursements</t>
  </si>
  <si>
    <t>The supporting attendance notes will be submitted by:</t>
  </si>
  <si>
    <t>We will contact you to provide details of where the material should be posted. Please do not submit material until we request it as this will delay the processing of your claim.</t>
  </si>
  <si>
    <t>LAA Determination Notes</t>
  </si>
  <si>
    <t xml:space="preserve">R v </t>
  </si>
  <si>
    <t>Sent by email:</t>
  </si>
  <si>
    <t>Date:</t>
  </si>
  <si>
    <t>Dear Sirs</t>
  </si>
  <si>
    <t>comments against each entry in the relevant LAA comments column.</t>
  </si>
  <si>
    <t>Additional comments are provided below.</t>
  </si>
  <si>
    <r>
      <t xml:space="preserve">The claim has now been </t>
    </r>
    <r>
      <rPr>
        <sz val="12"/>
        <color rgb="FFFF0000"/>
        <rFont val="Arial"/>
        <family val="2"/>
      </rPr>
      <t>re/determined</t>
    </r>
    <r>
      <rPr>
        <sz val="12"/>
        <color theme="1"/>
        <rFont val="Arial"/>
        <family val="2"/>
      </rPr>
      <t xml:space="preserve"> and I would invite you to consider the individual comments</t>
    </r>
  </si>
  <si>
    <t>You are entitled to request a redetermination on any part of this assessment provided you do so</t>
  </si>
  <si>
    <t>You are entitled to request writtten reasons on any part of this assessment provided you do so</t>
  </si>
  <si>
    <t>Thank you for submission of your redtermination request in this matter.</t>
  </si>
  <si>
    <t>Thank you for submission of your claim in this matter.</t>
  </si>
  <si>
    <t>poca@legalaid.gsi.gov.uk</t>
  </si>
  <si>
    <t>within 21 days of receipt of this letter.</t>
  </si>
  <si>
    <t>If further documents or explanations are to be provided, please submit by email where possible to</t>
  </si>
  <si>
    <t xml:space="preserve">You should contact us in advance to arrange submisison of hard copy material. Please do not </t>
  </si>
  <si>
    <t>submit material until requested as this will delay the processing of your claim.</t>
  </si>
  <si>
    <t>Yours faithfully</t>
  </si>
  <si>
    <t>Name</t>
  </si>
  <si>
    <t>Caseworker / Case Manager / Senior Case Manager</t>
  </si>
  <si>
    <t>Initials</t>
  </si>
  <si>
    <t>Case summary/details of case at trial</t>
  </si>
  <si>
    <t>This claim is above my sign off limit and has been referred to</t>
  </si>
  <si>
    <t>for approval</t>
  </si>
  <si>
    <t>Disbursement detail</t>
  </si>
  <si>
    <r>
      <t xml:space="preserve">By </t>
    </r>
    <r>
      <rPr>
        <b/>
        <u/>
        <sz val="12"/>
        <color theme="1"/>
        <rFont val="Arial"/>
        <family val="2"/>
      </rPr>
      <t>selecting yes above</t>
    </r>
    <r>
      <rPr>
        <sz val="12"/>
        <color theme="1"/>
        <rFont val="Arial"/>
        <family val="2"/>
      </rPr>
      <t xml:space="preserve"> (on the right) you certify that </t>
    </r>
  </si>
  <si>
    <t>insert name of CM/SCM as appropriate</t>
  </si>
  <si>
    <t>Disbursements claimed - you must provide supporting evidence for items over £20</t>
  </si>
  <si>
    <t>DCO2: DCO Claim Form (non Fastrak claims)</t>
  </si>
  <si>
    <t>Junior</t>
  </si>
  <si>
    <r>
      <rPr>
        <b/>
        <sz val="14"/>
        <color rgb="FFFF0000"/>
        <rFont val="Arial"/>
        <family val="2"/>
      </rPr>
      <t xml:space="preserve">* </t>
    </r>
    <r>
      <rPr>
        <b/>
        <sz val="12"/>
        <color theme="1"/>
        <rFont val="Arial"/>
        <family val="2"/>
      </rPr>
      <t>Routine correspondence items claimed Magistrates' Court</t>
    </r>
  </si>
  <si>
    <t>Routine correspondence items paid Magistrates' Court</t>
  </si>
  <si>
    <t>Client name(s)</t>
  </si>
  <si>
    <t>Client address(es)</t>
  </si>
  <si>
    <t>Date of defence costs order</t>
  </si>
  <si>
    <t>Please use DCO@legalaid.gsi.gov.uk noting there is an attachment limit of 10MB per email</t>
  </si>
  <si>
    <t>%</t>
  </si>
  <si>
    <t>Rates</t>
  </si>
  <si>
    <t>Rates used for Magistrates' Court Work</t>
  </si>
  <si>
    <t>Litigators</t>
  </si>
  <si>
    <t>Advocates</t>
  </si>
  <si>
    <t>Advocacy</t>
  </si>
  <si>
    <t>Subsidiary fees (eg conference)</t>
  </si>
  <si>
    <t>Written work</t>
  </si>
  <si>
    <t>Attendance</t>
  </si>
  <si>
    <t>Rates used for Crown Court Work</t>
  </si>
  <si>
    <t>Non London</t>
  </si>
  <si>
    <t>Subsidiary fees</t>
  </si>
  <si>
    <t>Rates used for Appeals Fixed Fee Work</t>
  </si>
  <si>
    <t>Litigator</t>
  </si>
  <si>
    <t>Leading Junior</t>
  </si>
  <si>
    <t>Sentence</t>
  </si>
  <si>
    <t>Conviction</t>
  </si>
  <si>
    <t>Conviction &amp; Sentence</t>
  </si>
  <si>
    <t>SAF</t>
  </si>
  <si>
    <t>Should you require further lines please email your partially completed spreadsheet to DCO@legalaid.gsi.gov.uk and we will extend the form for you.</t>
  </si>
  <si>
    <t>Total time paid</t>
  </si>
  <si>
    <t>Enahncement</t>
  </si>
  <si>
    <t>Extra time to pay</t>
  </si>
  <si>
    <t>Hours/Items claimed</t>
  </si>
  <si>
    <t>Legal Aid rate</t>
  </si>
  <si>
    <t>Litigator profit costs (as apportioned)</t>
  </si>
  <si>
    <t>Litigator profit costs determined</t>
  </si>
  <si>
    <t>Litigator profit costs paid (as apportioned)</t>
  </si>
  <si>
    <t>Total hours/
items paid</t>
  </si>
  <si>
    <t>Review</t>
  </si>
  <si>
    <t>Review?</t>
  </si>
  <si>
    <t>Provider Review Comments</t>
  </si>
  <si>
    <t xml:space="preserve">LAA Review Notes 
</t>
  </si>
  <si>
    <t>Counsel role</t>
  </si>
  <si>
    <t>Net sum claimed</t>
  </si>
  <si>
    <t>Part pay role</t>
  </si>
  <si>
    <t>Part pay amount</t>
  </si>
  <si>
    <t>Net sum paid</t>
  </si>
  <si>
    <t>Role paid</t>
  </si>
  <si>
    <t>Category</t>
  </si>
  <si>
    <t>Extra to pay</t>
  </si>
  <si>
    <t>Total sum paid</t>
  </si>
  <si>
    <t>Led/Alone</t>
  </si>
  <si>
    <t>Net claim</t>
  </si>
  <si>
    <t>VAT applicable</t>
  </si>
  <si>
    <t>Provider review comments</t>
  </si>
  <si>
    <r>
      <t xml:space="preserve">LAA review notes
</t>
    </r>
    <r>
      <rPr>
        <b/>
        <sz val="10"/>
        <color theme="1"/>
        <rFont val="Arial"/>
        <family val="2"/>
      </rPr>
      <t>(total payment will be shown in the disbursements paid section)</t>
    </r>
  </si>
  <si>
    <t>LAA Review Notes</t>
  </si>
  <si>
    <t>Total net payment</t>
  </si>
  <si>
    <t>Extra amount to pay</t>
  </si>
  <si>
    <t>Amount to pay</t>
  </si>
  <si>
    <t>Travel</t>
  </si>
  <si>
    <t>Waiting</t>
  </si>
  <si>
    <t>Appeal: Sentence</t>
  </si>
  <si>
    <t>Prep (6)</t>
  </si>
  <si>
    <t>T/W (1)</t>
  </si>
  <si>
    <t>Adv (2)</t>
  </si>
  <si>
    <t>Att (3)</t>
  </si>
  <si>
    <r>
      <rPr>
        <sz val="12"/>
        <color theme="1"/>
        <rFont val="Symbol"/>
        <family val="1"/>
        <charset val="2"/>
      </rPr>
      <t>·</t>
    </r>
    <r>
      <rPr>
        <sz val="7"/>
        <color indexed="8"/>
        <rFont val="Times New Roman"/>
        <family val="1"/>
      </rPr>
      <t xml:space="preserve">         </t>
    </r>
    <r>
      <rPr>
        <sz val="12"/>
        <color indexed="8"/>
        <rFont val="Arial"/>
        <family val="2"/>
      </rPr>
      <t xml:space="preserve">Where there is a joined indictment you have included all matters that you have dealt with </t>
    </r>
  </si>
  <si>
    <t xml:space="preserve">      within that indictment in this claim</t>
  </si>
  <si>
    <t xml:space="preserve"> </t>
  </si>
  <si>
    <t>VAT number (if appropriate)</t>
  </si>
  <si>
    <t>Confirm Yes or No?</t>
  </si>
  <si>
    <t>Approved by SCM/CM</t>
  </si>
  <si>
    <t>insert name of SCM/CM as appropriate</t>
  </si>
  <si>
    <t>Costs (as apportioned)</t>
  </si>
  <si>
    <t>Mags routine</t>
  </si>
  <si>
    <t>Crown routine</t>
  </si>
  <si>
    <t>Claim</t>
  </si>
  <si>
    <t>Payment</t>
  </si>
  <si>
    <t>Total amount paid</t>
  </si>
  <si>
    <t>Extra disbursement to pay</t>
  </si>
  <si>
    <t>None</t>
  </si>
  <si>
    <r>
      <t xml:space="preserve">Enhancement percentage paid on review   </t>
    </r>
    <r>
      <rPr>
        <b/>
        <sz val="10"/>
        <color theme="1"/>
        <rFont val="Arial"/>
        <family val="2"/>
      </rPr>
      <t>(enhanced items are marked 'Yes' above)</t>
    </r>
  </si>
  <si>
    <r>
      <t xml:space="preserve">Enhancement percentage paid   </t>
    </r>
    <r>
      <rPr>
        <b/>
        <sz val="10"/>
        <color theme="1"/>
        <rFont val="Arial"/>
        <family val="2"/>
      </rPr>
      <t>(enhanced items are marked 'Yes' on the work claimed tabs)</t>
    </r>
  </si>
  <si>
    <r>
      <rPr>
        <b/>
        <sz val="12"/>
        <color rgb="FFFF0000"/>
        <rFont val="Arial"/>
        <family val="2"/>
      </rPr>
      <t xml:space="preserve">* </t>
    </r>
    <r>
      <rPr>
        <b/>
        <sz val="12"/>
        <color theme="1"/>
        <rFont val="Arial"/>
        <family val="2"/>
      </rPr>
      <t xml:space="preserve">Enhancement claimed  </t>
    </r>
    <r>
      <rPr>
        <b/>
        <sz val="10"/>
        <color theme="1"/>
        <rFont val="Arial"/>
        <family val="2"/>
      </rPr>
      <t>(</t>
    </r>
    <r>
      <rPr>
        <b/>
        <sz val="10"/>
        <color indexed="8"/>
        <rFont val="Arial"/>
        <family val="2"/>
      </rPr>
      <t>Please enter the percentage enhancement claimed in the adjacent box and provide your justification below. Items on which enhancement is claimed should be marked yes the enhancement column on the relevant work claimed tab(s))</t>
    </r>
  </si>
  <si>
    <r>
      <t xml:space="preserve">Hourly rate claimed 
</t>
    </r>
    <r>
      <rPr>
        <b/>
        <sz val="9"/>
        <rFont val="Arial"/>
        <family val="2"/>
      </rPr>
      <t>(if different)</t>
    </r>
  </si>
  <si>
    <r>
      <t xml:space="preserve">Amount claimed </t>
    </r>
    <r>
      <rPr>
        <b/>
        <sz val="9"/>
        <rFont val="Arial"/>
        <family val="2"/>
      </rPr>
      <t>(includes enhancement)</t>
    </r>
  </si>
  <si>
    <t>A: Sen (4)</t>
  </si>
  <si>
    <t>A: Con (5)</t>
  </si>
  <si>
    <t>Prep: Conference/liaison with client</t>
  </si>
  <si>
    <t>Prep: Conference/liaison with client &amp; counsel</t>
  </si>
  <si>
    <t>Prep: Conference/liaison with counsel</t>
  </si>
  <si>
    <t>Prep: Conference/liaison with prosecution</t>
  </si>
  <si>
    <t>Prep: Conference/liaison with expert</t>
  </si>
  <si>
    <t xml:space="preserve">Prep: Conference/liaison other </t>
  </si>
  <si>
    <t>Prep: Consideration of served material</t>
  </si>
  <si>
    <t>Prep: Consideration of unused material</t>
  </si>
  <si>
    <t>Prep: Consideration other</t>
  </si>
  <si>
    <t>Prep: Instructing counsel</t>
  </si>
  <si>
    <t>Prep: Instructing expert</t>
  </si>
  <si>
    <t>Prep: Non routine correspondence</t>
  </si>
  <si>
    <t>Prep: Scheduling</t>
  </si>
  <si>
    <t>Prep: Supervision/inter fee earner conference</t>
  </si>
  <si>
    <t>Prep: Other</t>
  </si>
  <si>
    <t>Hours claimed</t>
  </si>
  <si>
    <t>Hours paid</t>
  </si>
  <si>
    <t>Overall hours paid following review</t>
  </si>
  <si>
    <t>Number of fixed fees claimed</t>
  </si>
  <si>
    <t>Number of fixed fees paid</t>
  </si>
  <si>
    <t>Total number of fixed fees paid</t>
  </si>
  <si>
    <t>Basic trial fee</t>
  </si>
  <si>
    <r>
      <t xml:space="preserve">Summary of claim   </t>
    </r>
    <r>
      <rPr>
        <b/>
        <sz val="10"/>
        <color theme="1"/>
        <rFont val="Arial"/>
        <family val="2"/>
      </rPr>
      <t xml:space="preserve">(this will populate automatically once sections marked </t>
    </r>
    <r>
      <rPr>
        <b/>
        <sz val="16"/>
        <color rgb="FFFF0000"/>
        <rFont val="Arial"/>
        <family val="2"/>
      </rPr>
      <t>*</t>
    </r>
    <r>
      <rPr>
        <b/>
        <sz val="10"/>
        <color theme="1"/>
        <rFont val="Arial"/>
        <family val="2"/>
      </rPr>
      <t xml:space="preserve"> are completed)</t>
    </r>
  </si>
  <si>
    <r>
      <t xml:space="preserve">Summary of payment  </t>
    </r>
    <r>
      <rPr>
        <b/>
        <sz val="10"/>
        <color theme="1"/>
        <rFont val="Arial"/>
        <family val="2"/>
      </rPr>
      <t xml:space="preserve">(this will populate automatically once sections marked </t>
    </r>
    <r>
      <rPr>
        <b/>
        <sz val="16"/>
        <color rgb="FFFF0000"/>
        <rFont val="Arial"/>
        <family val="2"/>
      </rPr>
      <t>*</t>
    </r>
    <r>
      <rPr>
        <b/>
        <sz val="10"/>
        <color rgb="FFFF0000"/>
        <rFont val="Arial"/>
        <family val="2"/>
      </rPr>
      <t xml:space="preserve"> </t>
    </r>
    <r>
      <rPr>
        <b/>
        <sz val="10"/>
        <color theme="1"/>
        <rFont val="Arial"/>
        <family val="2"/>
      </rPr>
      <t>are completed)</t>
    </r>
  </si>
  <si>
    <t>Deduction of previous payments</t>
  </si>
  <si>
    <t>General review reasons</t>
  </si>
  <si>
    <t xml:space="preserve">General review representations </t>
  </si>
  <si>
    <t>Appeal fixed fees</t>
  </si>
  <si>
    <t>Should VAT apply to Junior Alone/Led Junior Counsel's claim?</t>
  </si>
  <si>
    <t>Should VAT apply to Leading Junior Counsel's claim?</t>
  </si>
  <si>
    <t>BTF</t>
  </si>
  <si>
    <t>REF</t>
  </si>
  <si>
    <t>SUB</t>
  </si>
  <si>
    <t>WRI</t>
  </si>
  <si>
    <t>ATT</t>
  </si>
  <si>
    <t>CON</t>
  </si>
  <si>
    <t>SEN</t>
  </si>
  <si>
    <t>PAY</t>
  </si>
  <si>
    <t>Refresher fee</t>
  </si>
  <si>
    <t>Client care letter</t>
  </si>
  <si>
    <t>Expected payment (as apportioned)</t>
  </si>
  <si>
    <t>Extra routine items paid on review Magistrates' Court</t>
  </si>
  <si>
    <t>Reason for not providing</t>
  </si>
  <si>
    <t>Total net claim (as apportioned)</t>
  </si>
  <si>
    <t>Total net payment (as apportioned)</t>
  </si>
  <si>
    <t>Overall total net payment (as apportioned)</t>
  </si>
  <si>
    <t>Maximum rate (info)</t>
  </si>
  <si>
    <r>
      <rPr>
        <b/>
        <sz val="16"/>
        <color rgb="FFFF0000"/>
        <rFont val="Arial"/>
        <family val="2"/>
      </rPr>
      <t>*</t>
    </r>
    <r>
      <rPr>
        <b/>
        <sz val="12"/>
        <color theme="1"/>
        <rFont val="Arial"/>
        <family val="2"/>
      </rPr>
      <t xml:space="preserve"> Date of warrant, requisition, summons or notice of appeal</t>
    </r>
  </si>
  <si>
    <r>
      <t xml:space="preserve">Change date here if incorrect </t>
    </r>
    <r>
      <rPr>
        <b/>
        <sz val="12"/>
        <color rgb="FFFF0000"/>
        <rFont val="Wingdings 3"/>
        <family val="1"/>
        <charset val="2"/>
      </rPr>
      <t>i</t>
    </r>
  </si>
  <si>
    <t>DCO@justice.gov.uk</t>
  </si>
  <si>
    <t>Should you require further lines please email your partially completed spreadsheet to DCO@justice.gov.uk and we will extend the form for you.</t>
  </si>
  <si>
    <t>Date of conclusion of case</t>
  </si>
  <si>
    <t>x</t>
  </si>
  <si>
    <t>Appeal: Conviction</t>
  </si>
  <si>
    <t>I confirm I have checked that:</t>
  </si>
  <si>
    <r>
      <rPr>
        <sz val="12"/>
        <color theme="1"/>
        <rFont val="Symbol"/>
        <family val="1"/>
        <charset val="2"/>
      </rPr>
      <t>·</t>
    </r>
    <r>
      <rPr>
        <sz val="12"/>
        <color theme="1"/>
        <rFont val="Arial"/>
        <family val="2"/>
      </rPr>
      <t xml:space="preserve"> All compulsory information is included </t>
    </r>
  </si>
  <si>
    <r>
      <rPr>
        <sz val="12"/>
        <color theme="1"/>
        <rFont val="Symbol"/>
        <family val="1"/>
        <charset val="2"/>
      </rPr>
      <t>·</t>
    </r>
    <r>
      <rPr>
        <sz val="12"/>
        <color theme="1"/>
        <rFont val="Arial"/>
        <family val="2"/>
      </rPr>
      <t xml:space="preserve"> The claim is in decimal format</t>
    </r>
  </si>
  <si>
    <r>
      <rPr>
        <sz val="12"/>
        <color theme="1"/>
        <rFont val="Symbol"/>
        <family val="1"/>
        <charset val="2"/>
      </rPr>
      <t>·</t>
    </r>
    <r>
      <rPr>
        <sz val="12"/>
        <color theme="1"/>
        <rFont val="Arial"/>
        <family val="2"/>
      </rPr>
      <t xml:space="preserve"> The declaration section has been completed</t>
    </r>
  </si>
  <si>
    <r>
      <rPr>
        <sz val="12"/>
        <color theme="1"/>
        <rFont val="Symbol"/>
        <family val="1"/>
        <charset val="2"/>
      </rPr>
      <t xml:space="preserve">· </t>
    </r>
    <r>
      <rPr>
        <sz val="7"/>
        <color indexed="8"/>
        <rFont val="Times New Roman"/>
        <family val="1"/>
      </rPr>
      <t>       </t>
    </r>
    <r>
      <rPr>
        <sz val="12"/>
        <color indexed="8"/>
        <rFont val="Arial"/>
        <family val="2"/>
      </rPr>
      <t xml:space="preserve">You certify that where apportionment of costs is required by the order or otherwise, you have  </t>
    </r>
  </si>
  <si>
    <r>
      <rPr>
        <sz val="12"/>
        <color theme="1"/>
        <rFont val="Symbol"/>
        <family val="1"/>
        <charset val="2"/>
      </rPr>
      <t>·</t>
    </r>
    <r>
      <rPr>
        <sz val="12"/>
        <color theme="1"/>
        <rFont val="Arial"/>
        <family val="2"/>
      </rPr>
      <t> </t>
    </r>
    <r>
      <rPr>
        <sz val="7"/>
        <color indexed="8"/>
        <rFont val="Times New Roman"/>
        <family val="1"/>
      </rPr>
      <t>       </t>
    </r>
    <r>
      <rPr>
        <sz val="12"/>
        <color indexed="8"/>
        <rFont val="Arial"/>
        <family val="2"/>
      </rPr>
      <t>This work has not been and will not be the subject of any other claim for remuneration under</t>
    </r>
  </si>
  <si>
    <t xml:space="preserve">      central funds or legal aid</t>
  </si>
  <si>
    <r>
      <rPr>
        <sz val="12"/>
        <color theme="1"/>
        <rFont val="Symbol"/>
        <family val="1"/>
        <charset val="2"/>
      </rPr>
      <t xml:space="preserve">· </t>
    </r>
    <r>
      <rPr>
        <sz val="7"/>
        <color indexed="8"/>
        <rFont val="Times New Roman"/>
        <family val="1"/>
      </rPr>
      <t>       </t>
    </r>
    <r>
      <rPr>
        <sz val="12"/>
        <color indexed="8"/>
        <rFont val="Arial"/>
        <family val="2"/>
      </rPr>
      <t>You have provided all mandatory supporting evidence and accept that failure to provide this</t>
    </r>
  </si>
  <si>
    <t xml:space="preserve">      will result in the return of your claim</t>
  </si>
  <si>
    <r>
      <rPr>
        <sz val="12"/>
        <color theme="1"/>
        <rFont val="Symbol"/>
        <family val="1"/>
        <charset val="2"/>
      </rPr>
      <t xml:space="preserve">· </t>
    </r>
    <r>
      <rPr>
        <sz val="7"/>
        <color indexed="8"/>
        <rFont val="Times New Roman"/>
        <family val="1"/>
      </rPr>
      <t>       </t>
    </r>
    <r>
      <rPr>
        <sz val="12"/>
        <color indexed="8"/>
        <rFont val="Arial"/>
        <family val="2"/>
      </rPr>
      <t>You certify that the total amount, including solicitors fees counsels fees, disbursements and</t>
    </r>
  </si>
  <si>
    <t xml:space="preserve">      this matter is</t>
  </si>
  <si>
    <t xml:space="preserve">      confirmed the percentage apportionment to be applied </t>
  </si>
  <si>
    <r>
      <rPr>
        <b/>
        <sz val="16"/>
        <color rgb="FFFF0000"/>
        <rFont val="Arial"/>
        <family val="2"/>
      </rPr>
      <t xml:space="preserve">* </t>
    </r>
    <r>
      <rPr>
        <b/>
        <sz val="12"/>
        <color theme="1"/>
        <rFont val="Arial"/>
        <family val="2"/>
      </rPr>
      <t xml:space="preserve">Work claimed in the Magistrates' Court 
</t>
    </r>
    <r>
      <rPr>
        <b/>
        <sz val="10"/>
        <color rgb="FFFF0000"/>
        <rFont val="Arial"/>
        <family val="2"/>
      </rPr>
      <t>(Please enter the time claimed in decimal hour format rather than HH:MM format and note that your claim will be paid at the lower of the rate claimed or the Legal Aid rate)</t>
    </r>
  </si>
  <si>
    <r>
      <rPr>
        <b/>
        <sz val="16"/>
        <color rgb="FFFF0000"/>
        <rFont val="Arial"/>
        <family val="2"/>
      </rPr>
      <t>*</t>
    </r>
    <r>
      <rPr>
        <b/>
        <sz val="12"/>
        <color theme="1"/>
        <rFont val="Arial"/>
        <family val="2"/>
      </rPr>
      <t xml:space="preserve"> Work claimed in the Crown Court 
</t>
    </r>
    <r>
      <rPr>
        <b/>
        <sz val="10"/>
        <color rgb="FFFF0000"/>
        <rFont val="Arial"/>
        <family val="2"/>
      </rPr>
      <t>(Please enter the time claimed in decimal hour format rather than HH:MM format and note that your claim will be paid at the lower of the rate claimed or the Legal Aid rate)</t>
    </r>
  </si>
  <si>
    <r>
      <rPr>
        <b/>
        <sz val="16"/>
        <color rgb="FFFF0000"/>
        <rFont val="Arial"/>
        <family val="2"/>
      </rPr>
      <t>*</t>
    </r>
    <r>
      <rPr>
        <b/>
        <sz val="12"/>
        <color theme="1"/>
        <rFont val="Arial"/>
        <family val="2"/>
      </rPr>
      <t xml:space="preserve"> Work claimed on appeal
</t>
    </r>
    <r>
      <rPr>
        <b/>
        <sz val="10"/>
        <color theme="1"/>
        <rFont val="Arial"/>
        <family val="2"/>
      </rPr>
      <t>(This work is remunerated at a fixed fee)</t>
    </r>
  </si>
  <si>
    <t>Notice of refusal of Legal Aid</t>
  </si>
  <si>
    <t>Billing DX address (postcode if not on DX)</t>
  </si>
  <si>
    <t>DCO address (if different to above)</t>
  </si>
  <si>
    <t>% apportionment to pay (change if needed)</t>
  </si>
  <si>
    <t>% apportionment paid (change if needed)</t>
  </si>
  <si>
    <t>Your reference (20 character limit)</t>
  </si>
  <si>
    <t>Grade assessed</t>
  </si>
  <si>
    <t>Costs capped at</t>
  </si>
  <si>
    <t>Redetermination costs to pay capped at</t>
  </si>
  <si>
    <t xml:space="preserve">Further general review representations </t>
  </si>
  <si>
    <t>Advocate fee notes</t>
  </si>
  <si>
    <r>
      <t xml:space="preserve">Work claimed   </t>
    </r>
    <r>
      <rPr>
        <b/>
        <sz val="10"/>
        <color theme="1"/>
        <rFont val="Arial"/>
        <family val="2"/>
      </rPr>
      <t>(You must provide a fee note for any advocate fees claimed)</t>
    </r>
  </si>
  <si>
    <r>
      <rPr>
        <b/>
        <sz val="14"/>
        <color rgb="FFFF0000"/>
        <rFont val="Arial"/>
        <family val="2"/>
      </rPr>
      <t xml:space="preserve">* </t>
    </r>
    <r>
      <rPr>
        <b/>
        <sz val="12"/>
        <color theme="1"/>
        <rFont val="Arial"/>
        <family val="2"/>
      </rPr>
      <t>Routine correspondence items claimed Crown Court</t>
    </r>
  </si>
  <si>
    <t>Routine correspondence items paid Crown Court</t>
  </si>
  <si>
    <t>Extra routine items paid on review Crown Court</t>
  </si>
  <si>
    <t>This claim is to be paid directly to the client</t>
  </si>
  <si>
    <t>Defence costs order showing both sides</t>
  </si>
  <si>
    <r>
      <rPr>
        <sz val="12"/>
        <color theme="1"/>
        <rFont val="Symbol"/>
        <family val="1"/>
        <charset val="2"/>
      </rPr>
      <t xml:space="preserve">· </t>
    </r>
    <r>
      <rPr>
        <sz val="7"/>
        <color indexed="8"/>
        <rFont val="Times New Roman"/>
        <family val="1"/>
      </rPr>
      <t>       </t>
    </r>
    <r>
      <rPr>
        <sz val="12"/>
        <color indexed="8"/>
        <rFont val="Arial"/>
        <family val="2"/>
      </rPr>
      <t>In the case of a claim by a client for direct payment, you declare that you have provided full and</t>
    </r>
  </si>
  <si>
    <t xml:space="preserve">      truthful information and that this is the only claim you will make either directly or through a litigator</t>
  </si>
  <si>
    <t xml:space="preserve">      VAT,  which the client has paid or is liable to pay in respect of their legal fees in</t>
  </si>
  <si>
    <r>
      <rPr>
        <sz val="12"/>
        <color theme="1"/>
        <rFont val="Symbol"/>
        <family val="1"/>
        <charset val="2"/>
      </rPr>
      <t>·</t>
    </r>
    <r>
      <rPr>
        <sz val="7"/>
        <color indexed="8"/>
        <rFont val="Times New Roman"/>
        <family val="1"/>
      </rPr>
      <t xml:space="preserve">         </t>
    </r>
    <r>
      <rPr>
        <sz val="12"/>
        <color indexed="8"/>
        <rFont val="Arial"/>
        <family val="2"/>
      </rPr>
      <t xml:space="preserve">Where you’ve represented more than one client in a case, you have submitted a separate claim for </t>
    </r>
  </si>
  <si>
    <t xml:space="preserve">      these costs and  have provided the client name(s) below</t>
  </si>
  <si>
    <r>
      <rPr>
        <sz val="12"/>
        <color theme="1"/>
        <rFont val="Symbol"/>
        <family val="1"/>
        <charset val="2"/>
      </rPr>
      <t>·</t>
    </r>
    <r>
      <rPr>
        <sz val="12"/>
        <color theme="1"/>
        <rFont val="Arial"/>
        <family val="2"/>
      </rPr>
      <t> </t>
    </r>
    <r>
      <rPr>
        <sz val="7"/>
        <color indexed="8"/>
        <rFont val="Times New Roman"/>
        <family val="1"/>
      </rPr>
      <t>       </t>
    </r>
    <r>
      <rPr>
        <sz val="12"/>
        <color indexed="8"/>
        <rFont val="Arial"/>
        <family val="2"/>
      </rPr>
      <t>The claim includes all costs incurred in the case, including those of any other litigators (or barristers</t>
    </r>
  </si>
  <si>
    <t xml:space="preserve">      under public access) instructed and all disbursements incurred</t>
  </si>
  <si>
    <r>
      <t xml:space="preserve">Change date here if incorrect </t>
    </r>
    <r>
      <rPr>
        <b/>
        <sz val="12"/>
        <color theme="0"/>
        <rFont val="Wingdings 3"/>
        <family val="1"/>
        <charset val="2"/>
      </rPr>
      <t>i</t>
    </r>
  </si>
  <si>
    <r>
      <t xml:space="preserve">Summary following review  </t>
    </r>
    <r>
      <rPr>
        <b/>
        <sz val="10"/>
        <color theme="0"/>
        <rFont val="Arial"/>
        <family val="2"/>
      </rPr>
      <t xml:space="preserve">(this will populate automatically once sections marked </t>
    </r>
    <r>
      <rPr>
        <b/>
        <sz val="16"/>
        <color theme="0"/>
        <rFont val="Arial"/>
        <family val="2"/>
      </rPr>
      <t>*</t>
    </r>
    <r>
      <rPr>
        <b/>
        <sz val="10"/>
        <color theme="0"/>
        <rFont val="Arial"/>
        <family val="2"/>
      </rPr>
      <t xml:space="preserve"> are completed)</t>
    </r>
  </si>
  <si>
    <r>
      <rPr>
        <sz val="12"/>
        <color theme="1"/>
        <rFont val="Symbol"/>
        <family val="1"/>
        <charset val="2"/>
      </rPr>
      <t>·</t>
    </r>
    <r>
      <rPr>
        <sz val="12"/>
        <color theme="1"/>
        <rFont val="Arial"/>
        <family val="2"/>
      </rPr>
      <t> </t>
    </r>
    <r>
      <rPr>
        <sz val="7"/>
        <color indexed="8"/>
        <rFont val="Times New Roman"/>
        <family val="1"/>
      </rPr>
      <t>     </t>
    </r>
    <r>
      <rPr>
        <sz val="12"/>
        <color indexed="8"/>
        <rFont val="Arial"/>
        <family val="2"/>
      </rPr>
      <t xml:space="preserve"> The client has either seen or is aware of this claim for costs and has authorised the total sum </t>
    </r>
  </si>
  <si>
    <t xml:space="preserve">      being claimed</t>
  </si>
  <si>
    <t>Case number, URN (if Common Platform), or Libra number</t>
  </si>
  <si>
    <t>Should VAT apply to Kings Counsel's claim?</t>
  </si>
  <si>
    <t>KC</t>
  </si>
  <si>
    <t>Official</t>
  </si>
  <si>
    <t>v2.53 August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</si>
</sst>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dd/mm/yyyy;@"/>
    <numFmt numFmtId="166" formatCode="0.0"/>
    <numFmt numFmtId="167" formatCode="#,##0.0"/>
  </numFmts>
  <fonts count="45">
    <font>
      <sz val="11"/>
      <color theme="1"/>
      <name val="Calibri"/>
      <family val="2"/>
      <scheme val="minor"/>
    </font>
    <font>
      <b/>
      <sz val="12"/>
      <name val="Arial"/>
      <family val="2"/>
    </font>
    <font>
      <sz val="12"/>
      <name val="Arial"/>
      <family val="2"/>
    </font>
    <font>
      <sz val="12"/>
      <color theme="1"/>
      <name val="Arial"/>
      <family val="2"/>
    </font>
    <font>
      <b/>
      <sz val="12"/>
      <color theme="1"/>
      <name val="Arial"/>
      <family val="2"/>
    </font>
    <font>
      <u/>
      <sz val="10"/>
      <color theme="10"/>
      <name val="Arial"/>
      <family val="2"/>
    </font>
    <font>
      <sz val="12"/>
      <color rgb="FFFF0000"/>
      <name val="Arial"/>
      <family val="2"/>
    </font>
    <font>
      <sz val="10"/>
      <color theme="1"/>
      <name val="Arial"/>
      <family val="2"/>
    </font>
    <font>
      <sz val="11"/>
      <color theme="1"/>
      <name val="Arial"/>
      <family val="2"/>
    </font>
    <font>
      <sz val="11"/>
      <name val="Arial"/>
      <family val="2"/>
    </font>
    <font>
      <b/>
      <u/>
      <sz val="11"/>
      <name val="Arial"/>
      <family val="2"/>
    </font>
    <font>
      <b/>
      <sz val="10"/>
      <color theme="1"/>
      <name val="Arial"/>
      <family val="2"/>
    </font>
    <font>
      <b/>
      <u/>
      <sz val="12"/>
      <color theme="1"/>
      <name val="Arial"/>
      <family val="2"/>
    </font>
    <font>
      <b/>
      <sz val="16"/>
      <color theme="1"/>
      <name val="Arial"/>
      <family val="2"/>
    </font>
    <font>
      <sz val="9"/>
      <color theme="1"/>
      <name val="Arial"/>
      <family val="2"/>
    </font>
    <font>
      <b/>
      <sz val="14"/>
      <color rgb="FFFF0000"/>
      <name val="Arial"/>
      <family val="2"/>
    </font>
    <font>
      <b/>
      <sz val="12"/>
      <color rgb="FFFF0000"/>
      <name val="Arial"/>
      <family val="2"/>
    </font>
    <font>
      <b/>
      <sz val="10"/>
      <color indexed="8"/>
      <name val="Arial"/>
      <family val="2"/>
    </font>
    <font>
      <sz val="7"/>
      <color indexed="8"/>
      <name val="Times New Roman"/>
      <family val="1"/>
    </font>
    <font>
      <sz val="12"/>
      <color indexed="8"/>
      <name val="Arial"/>
      <family val="2"/>
    </font>
    <font>
      <b/>
      <sz val="9"/>
      <color theme="1"/>
      <name val="Arial"/>
      <family val="2"/>
    </font>
    <font>
      <b/>
      <sz val="12"/>
      <color indexed="8"/>
      <name val="Arial"/>
      <family val="2"/>
    </font>
    <font>
      <sz val="10"/>
      <color indexed="8"/>
      <name val="Arial"/>
      <family val="2"/>
    </font>
    <font>
      <sz val="12"/>
      <color rgb="FF00B0F0"/>
      <name val="Arial"/>
      <family val="2"/>
    </font>
    <font>
      <sz val="12"/>
      <color rgb="FF0066FF"/>
      <name val="Arial"/>
      <family val="2"/>
    </font>
    <font>
      <u/>
      <sz val="12"/>
      <color rgb="FF0066FF"/>
      <name val="Arial"/>
      <family val="2"/>
    </font>
    <font>
      <sz val="12"/>
      <color theme="1"/>
      <name val="Symbol"/>
      <family val="1"/>
      <charset val="2"/>
    </font>
    <font>
      <sz val="12"/>
      <color theme="1"/>
      <name val="Arial"/>
      <family val="1"/>
      <charset val="2"/>
    </font>
    <font>
      <b/>
      <sz val="12"/>
      <color rgb="FF000000"/>
      <name val="Arial"/>
      <family val="2"/>
    </font>
    <font>
      <sz val="12"/>
      <color rgb="FF000000"/>
      <name val="Arial"/>
      <family val="2"/>
    </font>
    <font>
      <b/>
      <sz val="10"/>
      <color rgb="FFFF0000"/>
      <name val="Arial"/>
      <family val="2"/>
    </font>
    <font>
      <sz val="11"/>
      <color rgb="FF000000"/>
      <name val="Calibri"/>
      <family val="2"/>
      <scheme val="minor"/>
    </font>
    <font>
      <b/>
      <sz val="11"/>
      <color theme="1"/>
      <name val="Calibri"/>
      <family val="2"/>
      <scheme val="minor"/>
    </font>
    <font>
      <b/>
      <sz val="16"/>
      <color rgb="FFFF0000"/>
      <name val="Arial"/>
      <family val="2"/>
    </font>
    <font>
      <b/>
      <sz val="9"/>
      <name val="Arial"/>
      <family val="2"/>
    </font>
    <font>
      <b/>
      <sz val="12"/>
      <color rgb="FFFF0000"/>
      <name val="Wingdings 3"/>
      <family val="1"/>
      <charset val="2"/>
    </font>
    <font>
      <sz val="11"/>
      <color theme="0"/>
      <name val="Calibri"/>
      <family val="2"/>
      <scheme val="minor"/>
    </font>
    <font>
      <b/>
      <sz val="12"/>
      <color theme="0"/>
      <name val="Arial"/>
      <family val="2"/>
    </font>
    <font>
      <sz val="12"/>
      <color theme="0"/>
      <name val="Arial"/>
      <family val="2"/>
    </font>
    <font>
      <b/>
      <sz val="12"/>
      <color theme="0"/>
      <name val="Wingdings 3"/>
      <family val="1"/>
      <charset val="2"/>
    </font>
    <font>
      <b/>
      <sz val="10"/>
      <color theme="0"/>
      <name val="Arial"/>
      <family val="2"/>
    </font>
    <font>
      <b/>
      <sz val="16"/>
      <color theme="0"/>
      <name val="Arial"/>
      <family val="2"/>
    </font>
    <font>
      <b/>
      <u/>
      <sz val="12"/>
      <color theme="0"/>
      <name val="Arial"/>
      <family val="2"/>
    </font>
    <font>
      <b/>
      <u/>
      <sz val="12"/>
      <color rgb="FF92D050"/>
      <name val="Arial"/>
      <family val="2"/>
    </font>
    <font>
      <sz val="12"/>
      <color rgb="FF92D050"/>
      <name val="Arial"/>
      <family val="2"/>
    </font>
  </fonts>
  <fills count="1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DC3C3"/>
        <bgColor indexed="64"/>
      </patternFill>
    </fill>
    <fill>
      <patternFill patternType="solid">
        <fgColor them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CC"/>
        <bgColor indexed="64"/>
      </patternFill>
    </fill>
    <fill>
      <patternFill patternType="solid">
        <fgColor theme="6" tint="0.79998168889431442"/>
        <bgColor indexed="64"/>
      </patternFill>
    </fill>
    <fill>
      <patternFill patternType="solid">
        <fgColor theme="7"/>
        <bgColor indexed="64"/>
      </patternFill>
    </fill>
  </fills>
  <borders count="17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theme="0" tint="-0.14999847407452621"/>
      </top>
      <bottom/>
      <diagonal/>
    </border>
    <border>
      <left style="thin">
        <color theme="0" tint="-0.14999847407452621"/>
      </left>
      <right/>
      <top style="thin">
        <color theme="0" tint="-0.14999847407452621"/>
      </top>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style="thin">
        <color theme="0" tint="-0.14999847407452621"/>
      </left>
      <right/>
      <top/>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diagonal/>
    </border>
    <border>
      <left/>
      <right/>
      <top/>
      <bottom style="thin">
        <color theme="0" tint="-0.14999847407452621"/>
      </bottom>
      <diagonal/>
    </border>
    <border>
      <left style="thin">
        <color theme="0" tint="-0.14999847407452621"/>
      </left>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right/>
      <top/>
      <bottom style="thin">
        <color theme="0" tint="-0.249977111117893"/>
      </bottom>
      <diagonal/>
    </border>
    <border>
      <left/>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indexed="64"/>
      </left>
      <right/>
      <top style="medium">
        <color indexed="64"/>
      </top>
      <bottom/>
      <diagonal/>
    </border>
    <border>
      <left/>
      <right/>
      <top style="medium">
        <color indexed="64"/>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thin">
        <color auto="1"/>
      </right>
      <top/>
      <bottom style="thin">
        <color auto="1"/>
      </bottom>
      <diagonal/>
    </border>
    <border>
      <left/>
      <right style="thin">
        <color auto="1"/>
      </right>
      <top style="thin">
        <color auto="1"/>
      </top>
      <bottom/>
      <diagonal/>
    </border>
    <border>
      <left/>
      <right/>
      <top/>
      <bottom style="thin">
        <color theme="2"/>
      </bottom>
      <diagonal/>
    </border>
    <border>
      <left style="thin">
        <color theme="2"/>
      </left>
      <right/>
      <top style="thin">
        <color theme="2"/>
      </top>
      <bottom style="thin">
        <color theme="0" tint="-0.14999847407452621"/>
      </bottom>
      <diagonal/>
    </border>
    <border>
      <left/>
      <right/>
      <top style="thin">
        <color theme="2"/>
      </top>
      <bottom style="thin">
        <color theme="0" tint="-0.14999847407452621"/>
      </bottom>
      <diagonal/>
    </border>
    <border>
      <left/>
      <right style="thin">
        <color theme="0" tint="-0.14999847407452621"/>
      </right>
      <top style="thin">
        <color theme="2"/>
      </top>
      <bottom style="thin">
        <color theme="0" tint="-0.14999847407452621"/>
      </bottom>
      <diagonal/>
    </border>
    <border>
      <left/>
      <right style="thin">
        <color theme="2"/>
      </right>
      <top style="thin">
        <color theme="2"/>
      </top>
      <bottom style="thin">
        <color theme="0" tint="-0.14999847407452621"/>
      </bottom>
      <diagonal/>
    </border>
    <border>
      <left style="thin">
        <color theme="2"/>
      </left>
      <right/>
      <top/>
      <bottom/>
      <diagonal/>
    </border>
    <border>
      <left/>
      <right style="thin">
        <color theme="2"/>
      </right>
      <top/>
      <bottom/>
      <diagonal/>
    </border>
    <border>
      <left style="thin">
        <color theme="2"/>
      </left>
      <right/>
      <top/>
      <bottom style="thin">
        <color theme="2"/>
      </bottom>
      <diagonal/>
    </border>
    <border>
      <left/>
      <right style="thin">
        <color theme="2"/>
      </right>
      <top/>
      <bottom style="thin">
        <color them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top style="thin">
        <color theme="2" tint="-9.9978637043366805E-2"/>
      </top>
      <bottom style="thin">
        <color theme="2" tint="-9.9978637043366805E-2"/>
      </bottom>
      <diagonal/>
    </border>
    <border>
      <left/>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top/>
      <bottom style="thin">
        <color theme="2" tint="-9.9978637043366805E-2"/>
      </bottom>
      <diagonal/>
    </border>
    <border>
      <left/>
      <right/>
      <top/>
      <bottom style="thin">
        <color theme="2" tint="-9.9978637043366805E-2"/>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medium">
        <color indexed="64"/>
      </left>
      <right/>
      <top/>
      <bottom/>
      <diagonal/>
    </border>
    <border>
      <left style="thin">
        <color theme="2" tint="-9.9978637043366805E-2"/>
      </left>
      <right style="thin">
        <color theme="2" tint="-9.9978637043366805E-2"/>
      </right>
      <top/>
      <bottom style="thin">
        <color theme="2" tint="-9.9978637043366805E-2"/>
      </bottom>
      <diagonal/>
    </border>
    <border>
      <left style="thin">
        <color theme="2" tint="-9.9978637043366805E-2"/>
      </left>
      <right style="thin">
        <color theme="0" tint="-0.14999847407452621"/>
      </right>
      <top/>
      <bottom style="thin">
        <color theme="0" tint="-0.14999847407452621"/>
      </bottom>
      <diagonal/>
    </border>
    <border>
      <left style="thin">
        <color theme="0" tint="-0.14999847407452621"/>
      </left>
      <right style="thin">
        <color theme="2" tint="-9.9978637043366805E-2"/>
      </right>
      <top style="thin">
        <color theme="0" tint="-0.14999847407452621"/>
      </top>
      <bottom/>
      <diagonal/>
    </border>
    <border>
      <left/>
      <right style="thin">
        <color theme="2" tint="-9.9978637043366805E-2"/>
      </right>
      <top/>
      <bottom style="thin">
        <color theme="2" tint="-9.9978637043366805E-2"/>
      </bottom>
      <diagonal/>
    </border>
    <border>
      <left style="thin">
        <color theme="2" tint="-9.9978637043366805E-2"/>
      </left>
      <right/>
      <top style="thin">
        <color theme="0" tint="-0.14999847407452621"/>
      </top>
      <bottom/>
      <diagonal/>
    </border>
    <border>
      <left style="thin">
        <color theme="2" tint="-9.9978637043366805E-2"/>
      </left>
      <right/>
      <top style="thin">
        <color theme="2" tint="-9.9978637043366805E-2"/>
      </top>
      <bottom style="thin">
        <color theme="0" tint="-0.14999847407452621"/>
      </bottom>
      <diagonal/>
    </border>
    <border>
      <left/>
      <right/>
      <top style="thin">
        <color theme="2" tint="-9.9978637043366805E-2"/>
      </top>
      <bottom style="thin">
        <color theme="0" tint="-0.14999847407452621"/>
      </bottom>
      <diagonal/>
    </border>
    <border>
      <left/>
      <right style="thin">
        <color theme="2" tint="-9.9978637043366805E-2"/>
      </right>
      <top style="thin">
        <color theme="2" tint="-9.9978637043366805E-2"/>
      </top>
      <bottom style="thin">
        <color theme="0" tint="-0.14999847407452621"/>
      </bottom>
      <diagonal/>
    </border>
    <border>
      <left style="thin">
        <color theme="2" tint="-9.9978637043366805E-2"/>
      </left>
      <right/>
      <top style="thin">
        <color theme="0" tint="-0.14999847407452621"/>
      </top>
      <bottom style="thin">
        <color theme="0" tint="-0.14999847407452621"/>
      </bottom>
      <diagonal/>
    </border>
    <border>
      <left style="thin">
        <color theme="0" tint="-0.14999847407452621"/>
      </left>
      <right style="thin">
        <color theme="2" tint="-9.9978637043366805E-2"/>
      </right>
      <top style="thin">
        <color theme="0" tint="-0.14999847407452621"/>
      </top>
      <bottom style="thin">
        <color theme="0" tint="-0.14999847407452621"/>
      </bottom>
      <diagonal/>
    </border>
    <border>
      <left style="thin">
        <color theme="2" tint="-9.9978637043366805E-2"/>
      </left>
      <right/>
      <top style="thin">
        <color theme="0" tint="-0.14999847407452621"/>
      </top>
      <bottom style="thin">
        <color theme="2" tint="-9.9978637043366805E-2"/>
      </bottom>
      <diagonal/>
    </border>
    <border>
      <left/>
      <right/>
      <top style="thin">
        <color theme="0" tint="-0.14999847407452621"/>
      </top>
      <bottom style="thin">
        <color theme="2" tint="-9.9978637043366805E-2"/>
      </bottom>
      <diagonal/>
    </border>
    <border>
      <left/>
      <right style="thin">
        <color auto="1"/>
      </right>
      <top/>
      <bottom/>
      <diagonal/>
    </border>
    <border>
      <left style="thin">
        <color theme="0" tint="-0.249977111117893"/>
      </left>
      <right style="thin">
        <color theme="0" tint="-0.249977111117893"/>
      </right>
      <top style="thin">
        <color theme="2" tint="-9.9978637043366805E-2"/>
      </top>
      <bottom/>
      <diagonal/>
    </border>
    <border>
      <left style="thin">
        <color theme="0" tint="-0.249977111117893"/>
      </left>
      <right style="thin">
        <color theme="2" tint="-9.9978637043366805E-2"/>
      </right>
      <top/>
      <bottom/>
      <diagonal/>
    </border>
    <border>
      <left/>
      <right style="thin">
        <color theme="0" tint="-0.249977111117893"/>
      </right>
      <top/>
      <bottom/>
      <diagonal/>
    </border>
    <border>
      <left style="thin">
        <color theme="0" tint="-0.14999847407452621"/>
      </left>
      <right style="thin">
        <color theme="0" tint="-0.14999847407452621"/>
      </right>
      <top style="thin">
        <color theme="0" tint="-0.14996795556505021"/>
      </top>
      <bottom style="thin">
        <color theme="0" tint="-0.14996795556505021"/>
      </bottom>
      <diagonal/>
    </border>
    <border>
      <left style="thin">
        <color theme="2" tint="-9.9978637043366805E-2"/>
      </left>
      <right style="thin">
        <color theme="0" tint="-0.14999847407452621"/>
      </right>
      <top style="thin">
        <color theme="2" tint="-9.9978637043366805E-2"/>
      </top>
      <bottom style="thin">
        <color theme="2" tint="-9.9978637043366805E-2"/>
      </bottom>
      <diagonal/>
    </border>
    <border>
      <left style="thin">
        <color auto="1"/>
      </left>
      <right/>
      <top/>
      <bottom/>
      <diagonal/>
    </border>
    <border>
      <left style="thin">
        <color theme="2" tint="-9.9948118533890809E-2"/>
      </left>
      <right/>
      <top style="thin">
        <color theme="2" tint="-9.9948118533890809E-2"/>
      </top>
      <bottom/>
      <diagonal/>
    </border>
    <border>
      <left/>
      <right/>
      <top style="thin">
        <color theme="2" tint="-9.9948118533890809E-2"/>
      </top>
      <bottom/>
      <diagonal/>
    </border>
    <border>
      <left/>
      <right style="thin">
        <color theme="2" tint="-9.9948118533890809E-2"/>
      </right>
      <top style="thin">
        <color theme="2" tint="-9.9948118533890809E-2"/>
      </top>
      <bottom/>
      <diagonal/>
    </border>
    <border>
      <left style="thin">
        <color theme="2" tint="-9.9948118533890809E-2"/>
      </left>
      <right/>
      <top/>
      <bottom/>
      <diagonal/>
    </border>
    <border>
      <left/>
      <right style="thin">
        <color theme="2" tint="-9.9948118533890809E-2"/>
      </right>
      <top/>
      <bottom/>
      <diagonal/>
    </border>
    <border>
      <left style="thin">
        <color theme="2" tint="-9.9948118533890809E-2"/>
      </left>
      <right/>
      <top/>
      <bottom style="thin">
        <color theme="2" tint="-9.9948118533890809E-2"/>
      </bottom>
      <diagonal/>
    </border>
    <border>
      <left/>
      <right/>
      <top/>
      <bottom style="thin">
        <color theme="2" tint="-9.9948118533890809E-2"/>
      </bottom>
      <diagonal/>
    </border>
    <border>
      <left/>
      <right style="thin">
        <color theme="2" tint="-9.9948118533890809E-2"/>
      </right>
      <top/>
      <bottom style="thin">
        <color theme="2" tint="-9.9948118533890809E-2"/>
      </bottom>
      <diagonal/>
    </border>
    <border>
      <left style="thin">
        <color theme="0" tint="-0.14996795556505021"/>
      </left>
      <right/>
      <top/>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right style="thin">
        <color theme="0" tint="-0.14996795556505021"/>
      </right>
      <top/>
      <bottom/>
      <diagonal/>
    </border>
    <border>
      <left/>
      <right/>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3743705557422"/>
      </top>
      <bottom style="thin">
        <color theme="0" tint="-0.14993743705557422"/>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3743705557422"/>
      </left>
      <right/>
      <top/>
      <bottom style="thin">
        <color theme="0" tint="-0.14993743705557422"/>
      </bottom>
      <diagonal/>
    </border>
    <border>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0691854609822"/>
      </left>
      <right/>
      <top style="thin">
        <color theme="0" tint="-0.14990691854609822"/>
      </top>
      <bottom/>
      <diagonal/>
    </border>
    <border>
      <left/>
      <right/>
      <top style="thin">
        <color theme="0" tint="-0.14990691854609822"/>
      </top>
      <bottom/>
      <diagonal/>
    </border>
    <border>
      <left/>
      <right style="thin">
        <color theme="0" tint="-0.14990691854609822"/>
      </right>
      <top style="thin">
        <color theme="0" tint="-0.1499069185460982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90691854609822"/>
      </right>
      <top/>
      <bottom style="thin">
        <color theme="0" tint="-0.14990691854609822"/>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3743705557422"/>
      </top>
      <bottom/>
      <diagonal/>
    </border>
    <border>
      <left style="thin">
        <color theme="0" tint="-0.14996795556505021"/>
      </left>
      <right style="thin">
        <color theme="0" tint="-0.14996795556505021"/>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top/>
      <bottom/>
      <diagonal/>
    </border>
    <border>
      <left/>
      <right style="thin">
        <color theme="0" tint="-0.14993743705557422"/>
      </right>
      <top/>
      <bottom/>
      <diagonal/>
    </border>
    <border>
      <left style="thin">
        <color theme="0" tint="-0.14993743705557422"/>
      </left>
      <right style="thin">
        <color theme="0" tint="-0.1499374370555742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style="thin">
        <color theme="0" tint="-0.14993743705557422"/>
      </right>
      <top style="thin">
        <color theme="0" tint="-0.14990691854609822"/>
      </top>
      <bottom/>
      <diagonal/>
    </border>
    <border>
      <left style="thin">
        <color theme="0" tint="-0.14993743705557422"/>
      </left>
      <right style="thin">
        <color theme="0" tint="-0.14993743705557422"/>
      </right>
      <top style="thin">
        <color theme="0" tint="-0.14990691854609822"/>
      </top>
      <bottom style="thin">
        <color theme="0" tint="-0.14993743705557422"/>
      </bottom>
      <diagonal/>
    </border>
    <border>
      <left style="thin">
        <color theme="0" tint="-0.14993743705557422"/>
      </left>
      <right style="thin">
        <color theme="0" tint="-0.14993743705557422"/>
      </right>
      <top style="thin">
        <color theme="0" tint="-0.14990691854609822"/>
      </top>
      <bottom/>
      <diagonal/>
    </border>
    <border>
      <left/>
      <right style="thin">
        <color theme="0" tint="-0.14993743705557422"/>
      </right>
      <top/>
      <bottom style="thin">
        <color theme="0" tint="-0.14990691854609822"/>
      </bottom>
      <diagonal/>
    </border>
    <border>
      <left style="thin">
        <color theme="0" tint="-0.14993743705557422"/>
      </left>
      <right style="thin">
        <color theme="0" tint="-0.14993743705557422"/>
      </right>
      <top style="thin">
        <color theme="0" tint="-0.14993743705557422"/>
      </top>
      <bottom style="thin">
        <color theme="0" tint="-0.14990691854609822"/>
      </bottom>
      <diagonal/>
    </border>
    <border>
      <left style="thin">
        <color theme="0" tint="-0.14993743705557422"/>
      </left>
      <right style="thin">
        <color theme="0" tint="-0.14993743705557422"/>
      </right>
      <top/>
      <bottom style="thin">
        <color theme="0" tint="-0.14990691854609822"/>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14993743705557422"/>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style="thin">
        <color theme="0" tint="-0.14996795556505021"/>
      </left>
      <right style="thin">
        <color theme="0" tint="-0.14996795556505021"/>
      </right>
      <top/>
      <bottom/>
      <diagonal/>
    </border>
    <border>
      <left style="thin">
        <color theme="0" tint="-0.14990691854609822"/>
      </left>
      <right style="thin">
        <color theme="0" tint="-0.14990691854609822"/>
      </right>
      <top/>
      <bottom style="thin">
        <color theme="0" tint="-0.14990691854609822"/>
      </bottom>
      <diagonal/>
    </border>
    <border>
      <left style="thin">
        <color theme="2" tint="-9.9948118533890809E-2"/>
      </left>
      <right/>
      <top/>
      <bottom style="hair">
        <color theme="2" tint="-9.9917600024414813E-2"/>
      </bottom>
      <diagonal/>
    </border>
    <border>
      <left/>
      <right/>
      <top/>
      <bottom style="hair">
        <color theme="2" tint="-9.9917600024414813E-2"/>
      </bottom>
      <diagonal/>
    </border>
    <border>
      <left/>
      <right style="thin">
        <color theme="2" tint="-9.9948118533890809E-2"/>
      </right>
      <top/>
      <bottom style="hair">
        <color theme="2" tint="-9.9917600024414813E-2"/>
      </bottom>
      <diagonal/>
    </border>
    <border>
      <left style="thin">
        <color theme="2" tint="-9.9948118533890809E-2"/>
      </left>
      <right/>
      <top style="hair">
        <color theme="2" tint="-9.9917600024414813E-2"/>
      </top>
      <bottom style="hair">
        <color theme="2" tint="-9.9917600024414813E-2"/>
      </bottom>
      <diagonal/>
    </border>
    <border>
      <left/>
      <right/>
      <top style="hair">
        <color theme="2" tint="-9.9917600024414813E-2"/>
      </top>
      <bottom style="hair">
        <color theme="2" tint="-9.9917600024414813E-2"/>
      </bottom>
      <diagonal/>
    </border>
    <border>
      <left/>
      <right style="thin">
        <color theme="2" tint="-9.9948118533890809E-2"/>
      </right>
      <top style="hair">
        <color theme="2" tint="-9.9917600024414813E-2"/>
      </top>
      <bottom style="hair">
        <color theme="2" tint="-9.9917600024414813E-2"/>
      </bottom>
      <diagonal/>
    </border>
    <border>
      <left style="thin">
        <color theme="2" tint="-9.9948118533890809E-2"/>
      </left>
      <right/>
      <top style="hair">
        <color theme="2" tint="-9.9917600024414813E-2"/>
      </top>
      <bottom style="thin">
        <color theme="2" tint="-9.9948118533890809E-2"/>
      </bottom>
      <diagonal/>
    </border>
    <border>
      <left/>
      <right/>
      <top style="hair">
        <color theme="2" tint="-9.9917600024414813E-2"/>
      </top>
      <bottom style="thin">
        <color theme="2" tint="-9.9948118533890809E-2"/>
      </bottom>
      <diagonal/>
    </border>
    <border>
      <left/>
      <right style="thin">
        <color theme="2" tint="-9.9948118533890809E-2"/>
      </right>
      <top style="hair">
        <color theme="2" tint="-9.9917600024414813E-2"/>
      </top>
      <bottom style="thin">
        <color theme="2" tint="-9.9948118533890809E-2"/>
      </bottom>
      <diagonal/>
    </border>
    <border>
      <left style="thin">
        <color theme="0" tint="-0.14993743705557422"/>
      </left>
      <right/>
      <top style="thin">
        <color theme="0" tint="-0.14996795556505021"/>
      </top>
      <bottom style="thin">
        <color theme="0" tint="-0.14996795556505021"/>
      </bottom>
      <diagonal/>
    </border>
    <border>
      <left/>
      <right style="thin">
        <color theme="0" tint="-0.14993743705557422"/>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9847407452621"/>
      </left>
      <right style="thin">
        <color theme="2" tint="-9.9978637043366805E-2"/>
      </right>
      <top/>
      <bottom/>
      <diagonal/>
    </border>
    <border>
      <left/>
      <right style="thin">
        <color theme="2" tint="-9.9978637043366805E-2"/>
      </right>
      <top style="thin">
        <color theme="0" tint="-0.14999847407452621"/>
      </top>
      <bottom/>
      <diagonal/>
    </border>
    <border>
      <left style="thin">
        <color theme="2" tint="-9.9978637043366805E-2"/>
      </left>
      <right/>
      <top style="thin">
        <color theme="2" tint="-9.9978637043366805E-2"/>
      </top>
      <bottom/>
      <diagonal/>
    </border>
    <border>
      <left/>
      <right/>
      <top style="thin">
        <color theme="2" tint="-9.9978637043366805E-2"/>
      </top>
      <bottom/>
      <diagonal/>
    </border>
    <border>
      <left/>
      <right style="thin">
        <color theme="2" tint="-9.9978637043366805E-2"/>
      </right>
      <top style="thin">
        <color theme="2" tint="-9.9978637043366805E-2"/>
      </top>
      <bottom/>
      <diagonal/>
    </border>
    <border>
      <left style="thin">
        <color theme="0" tint="-0.14990691854609822"/>
      </left>
      <right/>
      <top/>
      <bottom style="thin">
        <color theme="0" tint="-0.14996795556505021"/>
      </bottom>
      <diagonal/>
    </border>
    <border>
      <left/>
      <right style="thin">
        <color theme="0" tint="-0.14990691854609822"/>
      </right>
      <top/>
      <bottom style="thin">
        <color theme="0" tint="-0.14996795556505021"/>
      </bottom>
      <diagonal/>
    </border>
    <border>
      <left style="thin">
        <color theme="0" tint="-0.14990691854609822"/>
      </left>
      <right/>
      <top style="thin">
        <color theme="0" tint="-0.14996795556505021"/>
      </top>
      <bottom style="thin">
        <color theme="0" tint="-0.14996795556505021"/>
      </bottom>
      <diagonal/>
    </border>
    <border>
      <left/>
      <right style="thin">
        <color theme="0" tint="-0.14990691854609822"/>
      </right>
      <top style="thin">
        <color theme="0" tint="-0.14996795556505021"/>
      </top>
      <bottom style="thin">
        <color theme="0" tint="-0.14996795556505021"/>
      </bottom>
      <diagonal/>
    </border>
    <border>
      <left style="thin">
        <color theme="0" tint="-0.14990691854609822"/>
      </left>
      <right/>
      <top style="thin">
        <color theme="0" tint="-0.14996795556505021"/>
      </top>
      <bottom style="thin">
        <color theme="0" tint="-0.14990691854609822"/>
      </bottom>
      <diagonal/>
    </border>
    <border>
      <left/>
      <right/>
      <top style="thin">
        <color theme="0" tint="-0.14996795556505021"/>
      </top>
      <bottom style="thin">
        <color theme="0" tint="-0.14990691854609822"/>
      </bottom>
      <diagonal/>
    </border>
    <border>
      <left/>
      <right style="thin">
        <color theme="0" tint="-0.14990691854609822"/>
      </right>
      <top style="thin">
        <color theme="0" tint="-0.14996795556505021"/>
      </top>
      <bottom style="thin">
        <color theme="0" tint="-0.14990691854609822"/>
      </bottom>
      <diagonal/>
    </border>
    <border>
      <left style="thin">
        <color theme="0" tint="-0.14990691854609822"/>
      </left>
      <right/>
      <top/>
      <bottom/>
      <diagonal/>
    </border>
  </borders>
  <cellStyleXfs count="2">
    <xf numFmtId="0" fontId="0" fillId="0" borderId="0"/>
    <xf numFmtId="0" fontId="5" fillId="0" borderId="0" applyNumberFormat="0" applyFill="0" applyBorder="0" applyAlignment="0" applyProtection="0">
      <alignment vertical="top"/>
      <protection locked="0"/>
    </xf>
  </cellStyleXfs>
  <cellXfs count="729">
    <xf numFmtId="0" fontId="0" fillId="0" borderId="0" xfId="0"/>
    <xf numFmtId="0" fontId="0" fillId="2" borderId="0" xfId="0" applyFill="1"/>
    <xf numFmtId="0" fontId="7" fillId="0" borderId="0" xfId="0" applyFont="1" applyAlignment="1">
      <alignment wrapText="1"/>
    </xf>
    <xf numFmtId="0" fontId="7" fillId="0" borderId="0" xfId="0" applyFont="1"/>
    <xf numFmtId="14" fontId="7" fillId="0" borderId="0" xfId="0" applyNumberFormat="1" applyFont="1"/>
    <xf numFmtId="0" fontId="7" fillId="0" borderId="0" xfId="0" applyFont="1" applyProtection="1"/>
    <xf numFmtId="0" fontId="7" fillId="0" borderId="0" xfId="0" applyFont="1" applyAlignment="1" applyProtection="1">
      <alignment wrapText="1"/>
    </xf>
    <xf numFmtId="0" fontId="0" fillId="4" borderId="0" xfId="0" applyFill="1" applyProtection="1">
      <protection hidden="1"/>
    </xf>
    <xf numFmtId="0" fontId="3" fillId="4" borderId="0" xfId="0" applyFont="1" applyFill="1" applyProtection="1">
      <protection hidden="1"/>
    </xf>
    <xf numFmtId="0" fontId="0" fillId="6" borderId="0" xfId="0" applyFill="1" applyProtection="1">
      <protection hidden="1"/>
    </xf>
    <xf numFmtId="0" fontId="3" fillId="5" borderId="0" xfId="0" applyFont="1" applyFill="1" applyBorder="1" applyAlignment="1" applyProtection="1">
      <alignment horizontal="left" vertical="center"/>
      <protection hidden="1"/>
    </xf>
    <xf numFmtId="0" fontId="0" fillId="2" borderId="0" xfId="0" applyFill="1" applyProtection="1">
      <protection hidden="1"/>
    </xf>
    <xf numFmtId="0" fontId="3" fillId="4" borderId="0" xfId="0" applyFont="1" applyFill="1"/>
    <xf numFmtId="0" fontId="0" fillId="4" borderId="0" xfId="0" applyFill="1"/>
    <xf numFmtId="0" fontId="23" fillId="4" borderId="0" xfId="0" applyFont="1" applyFill="1"/>
    <xf numFmtId="0" fontId="6" fillId="4" borderId="0" xfId="0" applyFont="1" applyFill="1"/>
    <xf numFmtId="14" fontId="7" fillId="2" borderId="0" xfId="0" applyNumberFormat="1" applyFont="1" applyFill="1"/>
    <xf numFmtId="0" fontId="7" fillId="2" borderId="0" xfId="0" applyFont="1" applyFill="1"/>
    <xf numFmtId="0" fontId="7" fillId="2" borderId="0" xfId="0" applyFont="1" applyFill="1" applyAlignment="1">
      <alignment wrapText="1"/>
    </xf>
    <xf numFmtId="0" fontId="8" fillId="2" borderId="0" xfId="0" applyFont="1" applyFill="1" applyBorder="1" applyAlignment="1">
      <alignment horizontal="center"/>
    </xf>
    <xf numFmtId="0" fontId="7" fillId="2" borderId="0" xfId="0" applyFont="1" applyFill="1" applyProtection="1"/>
    <xf numFmtId="0" fontId="7" fillId="2" borderId="0" xfId="0" applyFont="1" applyFill="1" applyAlignment="1" applyProtection="1">
      <alignment wrapText="1"/>
    </xf>
    <xf numFmtId="0" fontId="4" fillId="5" borderId="11" xfId="0" applyFont="1" applyFill="1" applyBorder="1" applyAlignment="1" applyProtection="1">
      <alignment horizontal="center" vertical="center"/>
      <protection hidden="1"/>
    </xf>
    <xf numFmtId="0" fontId="13" fillId="5" borderId="6" xfId="0" applyFont="1" applyFill="1" applyBorder="1" applyAlignment="1" applyProtection="1">
      <alignment horizontal="left"/>
      <protection hidden="1"/>
    </xf>
    <xf numFmtId="0" fontId="13" fillId="5" borderId="5" xfId="0" applyFont="1" applyFill="1" applyBorder="1" applyAlignment="1" applyProtection="1">
      <alignment horizontal="left"/>
      <protection hidden="1"/>
    </xf>
    <xf numFmtId="0" fontId="3" fillId="5" borderId="9" xfId="0" applyFont="1" applyFill="1" applyBorder="1" applyAlignment="1" applyProtection="1">
      <alignment horizontal="left" vertical="center"/>
      <protection hidden="1"/>
    </xf>
    <xf numFmtId="0" fontId="21" fillId="5" borderId="11" xfId="0" applyFont="1" applyFill="1" applyBorder="1" applyAlignment="1" applyProtection="1">
      <alignment horizontal="center" vertical="center" wrapText="1"/>
      <protection hidden="1"/>
    </xf>
    <xf numFmtId="164" fontId="0" fillId="2" borderId="0" xfId="0" applyNumberFormat="1" applyFill="1"/>
    <xf numFmtId="0" fontId="3" fillId="2" borderId="0" xfId="0" applyFont="1" applyFill="1"/>
    <xf numFmtId="0" fontId="7" fillId="3" borderId="0" xfId="0" applyFont="1" applyFill="1" applyProtection="1">
      <protection hidden="1"/>
    </xf>
    <xf numFmtId="0" fontId="0" fillId="3" borderId="0" xfId="0" applyFill="1" applyProtection="1">
      <protection hidden="1"/>
    </xf>
    <xf numFmtId="0" fontId="0" fillId="8" borderId="0" xfId="0" applyFill="1" applyProtection="1">
      <protection hidden="1"/>
    </xf>
    <xf numFmtId="0" fontId="3" fillId="3" borderId="0" xfId="0" applyFont="1" applyFill="1" applyProtection="1">
      <protection hidden="1"/>
    </xf>
    <xf numFmtId="0" fontId="1" fillId="5" borderId="9" xfId="0" applyFont="1" applyFill="1" applyBorder="1" applyAlignment="1" applyProtection="1">
      <alignment horizontal="center" vertical="center" wrapText="1"/>
      <protection hidden="1"/>
    </xf>
    <xf numFmtId="0" fontId="1" fillId="5" borderId="15" xfId="0" applyFont="1" applyFill="1" applyBorder="1" applyAlignment="1" applyProtection="1">
      <alignment horizontal="center" vertical="center" wrapText="1"/>
      <protection hidden="1"/>
    </xf>
    <xf numFmtId="0" fontId="1" fillId="5" borderId="16" xfId="0" applyFont="1" applyFill="1" applyBorder="1" applyAlignment="1" applyProtection="1">
      <alignment horizontal="center" vertical="center" wrapText="1"/>
      <protection hidden="1"/>
    </xf>
    <xf numFmtId="0" fontId="1" fillId="5" borderId="0" xfId="0" applyFont="1" applyFill="1" applyBorder="1" applyAlignment="1" applyProtection="1">
      <alignment horizontal="center" vertical="center" wrapText="1"/>
      <protection hidden="1"/>
    </xf>
    <xf numFmtId="0" fontId="1" fillId="5" borderId="17" xfId="0" applyFont="1" applyFill="1" applyBorder="1" applyAlignment="1" applyProtection="1">
      <alignment horizontal="center" vertical="center" wrapText="1"/>
      <protection hidden="1"/>
    </xf>
    <xf numFmtId="14" fontId="10" fillId="5" borderId="6" xfId="0" applyNumberFormat="1" applyFont="1" applyFill="1" applyBorder="1" applyAlignment="1" applyProtection="1">
      <alignment horizontal="center" vertical="top" wrapText="1"/>
      <protection hidden="1"/>
    </xf>
    <xf numFmtId="0" fontId="10" fillId="5" borderId="0" xfId="0" applyFont="1" applyFill="1" applyBorder="1" applyAlignment="1" applyProtection="1">
      <alignment horizontal="center" vertical="top" wrapText="1"/>
      <protection hidden="1"/>
    </xf>
    <xf numFmtId="0" fontId="10" fillId="5" borderId="5" xfId="0" applyFont="1" applyFill="1" applyBorder="1" applyAlignment="1" applyProtection="1">
      <alignment horizontal="center" vertical="top" wrapText="1"/>
      <protection hidden="1"/>
    </xf>
    <xf numFmtId="2" fontId="1" fillId="2" borderId="6" xfId="0" applyNumberFormat="1" applyFont="1" applyFill="1" applyBorder="1" applyAlignment="1" applyProtection="1">
      <alignment horizontal="center" vertical="center"/>
      <protection hidden="1"/>
    </xf>
    <xf numFmtId="2" fontId="9" fillId="5" borderId="6" xfId="0" applyNumberFormat="1" applyFont="1" applyFill="1" applyBorder="1" applyAlignment="1" applyProtection="1">
      <alignment horizontal="center" vertical="center"/>
      <protection hidden="1"/>
    </xf>
    <xf numFmtId="164" fontId="1" fillId="2" borderId="6" xfId="0" applyNumberFormat="1" applyFont="1" applyFill="1" applyBorder="1" applyAlignment="1" applyProtection="1">
      <alignment horizontal="center" vertical="center"/>
      <protection hidden="1"/>
    </xf>
    <xf numFmtId="0" fontId="10" fillId="5" borderId="6" xfId="0" applyFont="1" applyFill="1" applyBorder="1" applyAlignment="1" applyProtection="1">
      <alignment vertical="top" wrapText="1"/>
      <protection hidden="1"/>
    </xf>
    <xf numFmtId="0" fontId="10" fillId="5" borderId="5" xfId="0" applyFont="1" applyFill="1" applyBorder="1" applyAlignment="1" applyProtection="1">
      <alignment vertical="top" wrapText="1"/>
      <protection hidden="1"/>
    </xf>
    <xf numFmtId="2" fontId="1" fillId="2" borderId="6" xfId="0" applyNumberFormat="1" applyFont="1" applyFill="1" applyBorder="1" applyAlignment="1" applyProtection="1">
      <alignment horizontal="center" vertical="center" wrapText="1"/>
      <protection hidden="1"/>
    </xf>
    <xf numFmtId="164" fontId="1" fillId="2" borderId="9" xfId="0" applyNumberFormat="1" applyFont="1" applyFill="1" applyBorder="1" applyAlignment="1" applyProtection="1">
      <alignment horizontal="center" vertical="center"/>
      <protection hidden="1"/>
    </xf>
    <xf numFmtId="0" fontId="10" fillId="5" borderId="9" xfId="0" applyFont="1" applyFill="1" applyBorder="1" applyAlignment="1" applyProtection="1">
      <alignment horizontal="center" vertical="center" wrapText="1"/>
      <protection hidden="1"/>
    </xf>
    <xf numFmtId="164" fontId="3" fillId="4" borderId="0" xfId="0" applyNumberFormat="1" applyFont="1" applyFill="1" applyProtection="1">
      <protection hidden="1"/>
    </xf>
    <xf numFmtId="0" fontId="3" fillId="8" borderId="0" xfId="0" applyFont="1" applyFill="1" applyProtection="1">
      <protection hidden="1"/>
    </xf>
    <xf numFmtId="0" fontId="4" fillId="5" borderId="22" xfId="0" applyFont="1" applyFill="1" applyBorder="1" applyAlignment="1" applyProtection="1">
      <alignment horizontal="center" vertical="center" wrapText="1"/>
      <protection hidden="1"/>
    </xf>
    <xf numFmtId="164" fontId="4" fillId="5" borderId="25" xfId="0" applyNumberFormat="1" applyFont="1" applyFill="1" applyBorder="1" applyAlignment="1" applyProtection="1">
      <alignment horizontal="center" vertical="center" wrapText="1"/>
      <protection hidden="1"/>
    </xf>
    <xf numFmtId="164" fontId="3" fillId="0" borderId="0" xfId="0" applyNumberFormat="1" applyFont="1" applyFill="1" applyBorder="1" applyAlignment="1" applyProtection="1">
      <alignment horizontal="center" vertical="center" wrapText="1"/>
      <protection hidden="1"/>
    </xf>
    <xf numFmtId="0" fontId="3" fillId="5" borderId="24" xfId="0" applyFont="1" applyFill="1" applyBorder="1" applyProtection="1">
      <protection hidden="1"/>
    </xf>
    <xf numFmtId="0" fontId="3" fillId="5" borderId="20" xfId="0" applyFont="1" applyFill="1" applyBorder="1" applyProtection="1">
      <protection hidden="1"/>
    </xf>
    <xf numFmtId="0" fontId="3" fillId="5" borderId="31" xfId="0" applyFont="1" applyFill="1" applyBorder="1" applyProtection="1">
      <protection hidden="1"/>
    </xf>
    <xf numFmtId="0" fontId="3" fillId="5" borderId="28" xfId="0" applyFont="1" applyFill="1" applyBorder="1" applyProtection="1">
      <protection hidden="1"/>
    </xf>
    <xf numFmtId="164" fontId="3" fillId="5" borderId="30" xfId="0" applyNumberFormat="1" applyFont="1" applyFill="1" applyBorder="1" applyProtection="1">
      <protection hidden="1"/>
    </xf>
    <xf numFmtId="0" fontId="4" fillId="2" borderId="27" xfId="0" applyFont="1" applyFill="1" applyBorder="1" applyAlignment="1" applyProtection="1">
      <alignment vertical="center"/>
      <protection hidden="1"/>
    </xf>
    <xf numFmtId="0" fontId="1" fillId="7" borderId="27" xfId="0" applyFont="1" applyFill="1" applyBorder="1" applyAlignment="1" applyProtection="1">
      <alignment horizontal="left" vertical="center"/>
      <protection hidden="1"/>
    </xf>
    <xf numFmtId="0" fontId="1" fillId="7" borderId="27" xfId="0" applyFont="1" applyFill="1" applyBorder="1" applyAlignment="1" applyProtection="1">
      <alignment horizontal="center" vertical="center"/>
      <protection hidden="1"/>
    </xf>
    <xf numFmtId="0" fontId="1" fillId="7" borderId="27" xfId="0" applyFont="1" applyFill="1" applyBorder="1" applyAlignment="1" applyProtection="1">
      <alignment horizontal="center" vertical="center" wrapText="1"/>
      <protection hidden="1"/>
    </xf>
    <xf numFmtId="0" fontId="0" fillId="4" borderId="0" xfId="0" applyFill="1" applyAlignment="1" applyProtection="1">
      <alignment horizontal="center" vertical="center"/>
      <protection hidden="1"/>
    </xf>
    <xf numFmtId="0" fontId="3" fillId="0" borderId="33" xfId="0" applyFont="1" applyFill="1" applyBorder="1" applyAlignment="1" applyProtection="1">
      <alignment vertical="center"/>
      <protection hidden="1"/>
    </xf>
    <xf numFmtId="0" fontId="2" fillId="0" borderId="33" xfId="0" applyFont="1" applyFill="1" applyBorder="1" applyAlignment="1" applyProtection="1">
      <alignment horizontal="left" vertical="center" wrapText="1"/>
      <protection hidden="1"/>
    </xf>
    <xf numFmtId="0" fontId="3" fillId="2" borderId="0" xfId="0" applyFont="1" applyFill="1" applyProtection="1">
      <protection hidden="1"/>
    </xf>
    <xf numFmtId="0" fontId="0" fillId="0" borderId="0" xfId="0" applyProtection="1">
      <protection hidden="1"/>
    </xf>
    <xf numFmtId="0" fontId="0" fillId="2" borderId="0" xfId="0" applyFill="1" applyAlignment="1" applyProtection="1">
      <alignment horizontal="center" vertical="center"/>
      <protection hidden="1"/>
    </xf>
    <xf numFmtId="0" fontId="3" fillId="2" borderId="0" xfId="0" applyFont="1" applyFill="1" applyAlignment="1" applyProtection="1">
      <alignment horizontal="left" vertical="center"/>
      <protection hidden="1"/>
    </xf>
    <xf numFmtId="0" fontId="3" fillId="2" borderId="0" xfId="0" applyFont="1" applyFill="1" applyAlignment="1" applyProtection="1">
      <alignment horizontal="left"/>
      <protection hidden="1"/>
    </xf>
    <xf numFmtId="0" fontId="25" fillId="0" borderId="0" xfId="1" applyFont="1" applyAlignment="1" applyProtection="1">
      <protection hidden="1"/>
    </xf>
    <xf numFmtId="0" fontId="24" fillId="2" borderId="0" xfId="0" applyFont="1" applyFill="1" applyProtection="1">
      <protection hidden="1"/>
    </xf>
    <xf numFmtId="0" fontId="6" fillId="2" borderId="0" xfId="0" applyFont="1" applyFill="1" applyProtection="1">
      <protection locked="0" hidden="1"/>
    </xf>
    <xf numFmtId="0" fontId="3" fillId="2" borderId="0" xfId="0" applyFont="1" applyFill="1" applyProtection="1">
      <protection locked="0" hidden="1"/>
    </xf>
    <xf numFmtId="0" fontId="0" fillId="2" borderId="0" xfId="0" applyFill="1" applyProtection="1">
      <protection locked="0" hidden="1"/>
    </xf>
    <xf numFmtId="0" fontId="0" fillId="0" borderId="0" xfId="0" applyProtection="1">
      <protection locked="0" hidden="1"/>
    </xf>
    <xf numFmtId="0" fontId="3" fillId="3" borderId="0" xfId="0" applyFont="1" applyFill="1" applyAlignment="1" applyProtection="1">
      <alignment horizontal="center" vertical="center" wrapText="1"/>
      <protection hidden="1"/>
    </xf>
    <xf numFmtId="0" fontId="0" fillId="3" borderId="0" xfId="0" applyFill="1" applyAlignment="1" applyProtection="1">
      <alignment wrapText="1"/>
      <protection hidden="1"/>
    </xf>
    <xf numFmtId="0" fontId="0" fillId="8" borderId="0" xfId="0" applyFill="1" applyAlignment="1" applyProtection="1">
      <alignment wrapText="1"/>
      <protection hidden="1"/>
    </xf>
    <xf numFmtId="0" fontId="3" fillId="4" borderId="0" xfId="0" applyFont="1" applyFill="1" applyAlignment="1" applyProtection="1">
      <alignment wrapText="1"/>
      <protection hidden="1"/>
    </xf>
    <xf numFmtId="164" fontId="3" fillId="0" borderId="25" xfId="0" applyNumberFormat="1" applyFont="1" applyFill="1" applyBorder="1" applyAlignment="1" applyProtection="1">
      <alignment horizontal="center" vertical="center" wrapText="1"/>
      <protection hidden="1"/>
    </xf>
    <xf numFmtId="0" fontId="3" fillId="4" borderId="0" xfId="0" applyFont="1" applyFill="1" applyBorder="1" applyAlignment="1" applyProtection="1">
      <alignment wrapText="1"/>
      <protection hidden="1"/>
    </xf>
    <xf numFmtId="0" fontId="3" fillId="8" borderId="0" xfId="0" applyFont="1" applyFill="1" applyBorder="1" applyAlignment="1" applyProtection="1">
      <alignment wrapText="1"/>
      <protection hidden="1"/>
    </xf>
    <xf numFmtId="164" fontId="3" fillId="0" borderId="33" xfId="0" applyNumberFormat="1" applyFont="1" applyFill="1" applyBorder="1" applyAlignment="1" applyProtection="1">
      <alignment horizontal="center" vertical="center" wrapText="1"/>
      <protection hidden="1"/>
    </xf>
    <xf numFmtId="0" fontId="3" fillId="8" borderId="0" xfId="0" applyFont="1" applyFill="1" applyAlignment="1" applyProtection="1">
      <alignment wrapText="1"/>
      <protection hidden="1"/>
    </xf>
    <xf numFmtId="164" fontId="3" fillId="0" borderId="32" xfId="0" applyNumberFormat="1" applyFont="1" applyFill="1" applyBorder="1" applyAlignment="1" applyProtection="1">
      <alignment horizontal="center" vertical="center" wrapText="1"/>
      <protection hidden="1"/>
    </xf>
    <xf numFmtId="0" fontId="3" fillId="0" borderId="0" xfId="0" applyFont="1" applyFill="1" applyBorder="1" applyAlignment="1" applyProtection="1">
      <alignment horizontal="center" vertical="center" wrapText="1"/>
      <protection hidden="1"/>
    </xf>
    <xf numFmtId="0" fontId="10" fillId="5" borderId="6" xfId="0" applyFont="1" applyFill="1" applyBorder="1" applyAlignment="1" applyProtection="1">
      <alignment horizontal="center" vertical="top" wrapText="1"/>
      <protection hidden="1"/>
    </xf>
    <xf numFmtId="0" fontId="3" fillId="0" borderId="0" xfId="0" applyFont="1" applyFill="1" applyBorder="1" applyAlignment="1" applyProtection="1">
      <alignment horizontal="center" vertical="center" wrapText="1"/>
      <protection locked="0"/>
    </xf>
    <xf numFmtId="164" fontId="3" fillId="0" borderId="0" xfId="0" applyNumberFormat="1" applyFont="1" applyFill="1" applyBorder="1" applyAlignment="1" applyProtection="1">
      <alignment horizontal="center" vertical="center" wrapText="1"/>
      <protection locked="0"/>
    </xf>
    <xf numFmtId="14" fontId="3" fillId="0"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vertical="center" wrapText="1"/>
      <protection locked="0"/>
    </xf>
    <xf numFmtId="164" fontId="3" fillId="0" borderId="0" xfId="0" applyNumberFormat="1" applyFont="1" applyFill="1" applyBorder="1" applyAlignment="1" applyProtection="1">
      <alignment vertical="center" wrapText="1"/>
      <protection locked="0"/>
    </xf>
    <xf numFmtId="17" fontId="3" fillId="0" borderId="0" xfId="0" applyNumberFormat="1" applyFont="1" applyFill="1" applyBorder="1" applyAlignment="1" applyProtection="1">
      <alignment vertical="center" wrapText="1"/>
      <protection locked="0"/>
    </xf>
    <xf numFmtId="14" fontId="3" fillId="0" borderId="0" xfId="0" applyNumberFormat="1" applyFont="1" applyFill="1" applyBorder="1" applyAlignment="1" applyProtection="1">
      <alignment vertical="center" wrapText="1"/>
      <protection locked="0"/>
    </xf>
    <xf numFmtId="166" fontId="2" fillId="0" borderId="0" xfId="0" applyNumberFormat="1" applyFont="1" applyFill="1" applyBorder="1" applyAlignment="1" applyProtection="1">
      <alignment horizontal="center" vertical="center" wrapText="1"/>
      <protection locked="0"/>
    </xf>
    <xf numFmtId="165" fontId="2" fillId="0"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1" fontId="3" fillId="0" borderId="0" xfId="0" applyNumberFormat="1" applyFont="1" applyFill="1" applyBorder="1" applyAlignment="1" applyProtection="1">
      <alignment horizontal="center" vertical="center" wrapText="1"/>
      <protection locked="0"/>
    </xf>
    <xf numFmtId="2" fontId="2" fillId="0" borderId="0" xfId="0" applyNumberFormat="1" applyFont="1" applyFill="1" applyBorder="1" applyAlignment="1" applyProtection="1">
      <alignment horizontal="center" vertical="center" wrapText="1"/>
      <protection locked="0"/>
    </xf>
    <xf numFmtId="164" fontId="2" fillId="0" borderId="0" xfId="0" applyNumberFormat="1" applyFont="1" applyFill="1" applyBorder="1" applyAlignment="1" applyProtection="1">
      <alignment horizontal="center" vertical="center" wrapText="1"/>
      <protection locked="0"/>
    </xf>
    <xf numFmtId="0" fontId="2" fillId="0" borderId="0" xfId="0" applyNumberFormat="1" applyFont="1" applyFill="1" applyBorder="1" applyAlignment="1" applyProtection="1">
      <alignment horizontal="center" vertical="center" wrapText="1"/>
      <protection locked="0"/>
    </xf>
    <xf numFmtId="0" fontId="3" fillId="0" borderId="25" xfId="0" applyFont="1" applyFill="1" applyBorder="1" applyAlignment="1" applyProtection="1">
      <alignment horizontal="center" vertical="center" wrapText="1"/>
      <protection hidden="1"/>
    </xf>
    <xf numFmtId="0" fontId="3" fillId="0" borderId="33" xfId="0" applyFont="1" applyFill="1" applyBorder="1" applyAlignment="1" applyProtection="1">
      <alignment horizontal="center" vertical="center" wrapText="1"/>
      <protection hidden="1"/>
    </xf>
    <xf numFmtId="14" fontId="3" fillId="0" borderId="33" xfId="0" applyNumberFormat="1" applyFont="1" applyFill="1" applyBorder="1" applyAlignment="1" applyProtection="1">
      <alignment horizontal="center" vertical="center" wrapText="1"/>
      <protection hidden="1"/>
    </xf>
    <xf numFmtId="14" fontId="3" fillId="0" borderId="32" xfId="0" applyNumberFormat="1" applyFont="1" applyFill="1" applyBorder="1" applyAlignment="1" applyProtection="1">
      <alignment horizontal="center" vertical="center" wrapText="1"/>
      <protection hidden="1"/>
    </xf>
    <xf numFmtId="164" fontId="3" fillId="0" borderId="25" xfId="0" applyNumberFormat="1" applyFont="1" applyFill="1" applyBorder="1" applyAlignment="1" applyProtection="1">
      <alignment horizontal="center" vertical="center" wrapText="1"/>
      <protection locked="0"/>
    </xf>
    <xf numFmtId="164" fontId="3" fillId="0" borderId="33" xfId="0" applyNumberFormat="1" applyFont="1" applyFill="1" applyBorder="1" applyAlignment="1" applyProtection="1">
      <alignment horizontal="center" vertical="center" wrapText="1"/>
      <protection locked="0"/>
    </xf>
    <xf numFmtId="2" fontId="9" fillId="5" borderId="9" xfId="0" applyNumberFormat="1" applyFont="1" applyFill="1" applyBorder="1" applyAlignment="1" applyProtection="1">
      <alignment horizontal="center" vertical="center"/>
      <protection hidden="1"/>
    </xf>
    <xf numFmtId="0" fontId="0" fillId="10" borderId="0" xfId="0" applyFill="1" applyProtection="1">
      <protection hidden="1"/>
    </xf>
    <xf numFmtId="0" fontId="3" fillId="2" borderId="48" xfId="0" applyFont="1" applyFill="1" applyBorder="1" applyAlignment="1" applyProtection="1">
      <alignment horizontal="left" vertical="center"/>
      <protection hidden="1"/>
    </xf>
    <xf numFmtId="0" fontId="3" fillId="2" borderId="49" xfId="0" applyFont="1" applyFill="1" applyBorder="1" applyAlignment="1" applyProtection="1">
      <alignment horizontal="left" vertical="center"/>
      <protection hidden="1"/>
    </xf>
    <xf numFmtId="0" fontId="27" fillId="2" borderId="48" xfId="0" applyFont="1" applyFill="1" applyBorder="1" applyAlignment="1" applyProtection="1">
      <alignment horizontal="left" vertical="center"/>
      <protection hidden="1"/>
    </xf>
    <xf numFmtId="167" fontId="12" fillId="14" borderId="53" xfId="0" applyNumberFormat="1" applyFont="1" applyFill="1" applyBorder="1" applyAlignment="1" applyProtection="1">
      <alignment vertical="center"/>
      <protection locked="0"/>
    </xf>
    <xf numFmtId="167" fontId="12" fillId="14" borderId="55" xfId="0" applyNumberFormat="1" applyFont="1" applyFill="1" applyBorder="1" applyAlignment="1" applyProtection="1">
      <alignment vertical="center"/>
      <protection hidden="1"/>
    </xf>
    <xf numFmtId="0" fontId="3" fillId="15" borderId="35" xfId="0" applyFont="1" applyFill="1" applyBorder="1" applyProtection="1">
      <protection hidden="1"/>
    </xf>
    <xf numFmtId="0" fontId="3" fillId="15" borderId="36" xfId="0" applyFont="1" applyFill="1" applyBorder="1" applyProtection="1">
      <protection hidden="1"/>
    </xf>
    <xf numFmtId="0" fontId="3" fillId="15" borderId="0" xfId="0" applyFont="1" applyFill="1" applyBorder="1" applyProtection="1">
      <protection hidden="1"/>
    </xf>
    <xf numFmtId="0" fontId="3" fillId="15" borderId="0" xfId="0" applyFont="1" applyFill="1" applyBorder="1" applyAlignment="1" applyProtection="1">
      <alignment wrapText="1"/>
      <protection hidden="1"/>
    </xf>
    <xf numFmtId="0" fontId="3" fillId="15" borderId="63" xfId="0" applyFont="1" applyFill="1" applyBorder="1" applyProtection="1">
      <protection hidden="1"/>
    </xf>
    <xf numFmtId="0" fontId="12" fillId="15" borderId="0" xfId="0" applyFont="1" applyFill="1" applyBorder="1" applyAlignment="1" applyProtection="1">
      <protection hidden="1"/>
    </xf>
    <xf numFmtId="14" fontId="4" fillId="0" borderId="2" xfId="0" applyNumberFormat="1" applyFont="1" applyBorder="1" applyAlignment="1" applyProtection="1">
      <alignment horizontal="center" vertical="center" wrapText="1"/>
      <protection hidden="1"/>
    </xf>
    <xf numFmtId="14" fontId="4" fillId="0" borderId="39" xfId="0" applyNumberFormat="1" applyFont="1" applyBorder="1" applyAlignment="1" applyProtection="1">
      <alignment horizontal="center" vertical="center" wrapText="1"/>
      <protection hidden="1"/>
    </xf>
    <xf numFmtId="14" fontId="28" fillId="0" borderId="2" xfId="0" applyNumberFormat="1" applyFont="1" applyBorder="1" applyAlignment="1" applyProtection="1">
      <alignment horizontal="center" vertical="center" wrapText="1"/>
      <protection hidden="1"/>
    </xf>
    <xf numFmtId="0" fontId="4" fillId="0" borderId="2" xfId="0" applyFont="1" applyBorder="1" applyAlignment="1" applyProtection="1">
      <alignment horizontal="center" vertical="center"/>
      <protection hidden="1"/>
    </xf>
    <xf numFmtId="0" fontId="4" fillId="0" borderId="37" xfId="0" applyFont="1" applyBorder="1" applyAlignment="1" applyProtection="1">
      <alignment horizontal="center" vertical="center" wrapText="1"/>
      <protection hidden="1"/>
    </xf>
    <xf numFmtId="164" fontId="29" fillId="0" borderId="2" xfId="0" applyNumberFormat="1" applyFont="1" applyBorder="1" applyAlignment="1" applyProtection="1">
      <alignment horizontal="center" vertical="center"/>
      <protection hidden="1"/>
    </xf>
    <xf numFmtId="0" fontId="4" fillId="0" borderId="39" xfId="0" applyFont="1" applyBorder="1" applyAlignment="1" applyProtection="1">
      <alignment horizontal="center" vertical="center" wrapText="1"/>
      <protection hidden="1"/>
    </xf>
    <xf numFmtId="164" fontId="3" fillId="0" borderId="2"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1" fillId="0" borderId="37" xfId="0" applyFont="1" applyBorder="1" applyAlignment="1" applyProtection="1">
      <alignment horizontal="center" vertical="center" wrapText="1"/>
      <protection hidden="1"/>
    </xf>
    <xf numFmtId="164" fontId="2" fillId="0" borderId="2" xfId="0" applyNumberFormat="1" applyFont="1" applyBorder="1" applyAlignment="1" applyProtection="1">
      <alignment horizontal="center" vertical="center"/>
      <protection hidden="1"/>
    </xf>
    <xf numFmtId="0" fontId="1" fillId="0" borderId="39" xfId="0" applyFont="1" applyBorder="1" applyAlignment="1" applyProtection="1">
      <alignment horizontal="center" vertical="center" wrapText="1"/>
      <protection hidden="1"/>
    </xf>
    <xf numFmtId="0" fontId="1" fillId="0" borderId="39" xfId="0" applyFont="1" applyBorder="1" applyAlignment="1" applyProtection="1">
      <alignment horizontal="center" vertical="center"/>
      <protection hidden="1"/>
    </xf>
    <xf numFmtId="0" fontId="28" fillId="0" borderId="40" xfId="0" applyFont="1" applyBorder="1" applyAlignment="1" applyProtection="1">
      <alignment horizontal="center" vertical="center"/>
      <protection hidden="1"/>
    </xf>
    <xf numFmtId="0" fontId="28" fillId="0" borderId="2" xfId="0" applyFont="1" applyBorder="1" applyAlignment="1" applyProtection="1">
      <alignment horizontal="center" vertical="center"/>
      <protection hidden="1"/>
    </xf>
    <xf numFmtId="0" fontId="28" fillId="0" borderId="2" xfId="0" applyFont="1" applyBorder="1" applyAlignment="1" applyProtection="1">
      <alignment horizontal="center"/>
      <protection hidden="1"/>
    </xf>
    <xf numFmtId="164" fontId="29" fillId="0" borderId="2" xfId="0" applyNumberFormat="1" applyFont="1" applyBorder="1" applyAlignment="1" applyProtection="1">
      <alignment horizontal="center"/>
      <protection hidden="1"/>
    </xf>
    <xf numFmtId="0" fontId="1" fillId="0" borderId="2" xfId="0" applyFont="1" applyBorder="1" applyAlignment="1" applyProtection="1">
      <alignment horizontal="center"/>
      <protection hidden="1"/>
    </xf>
    <xf numFmtId="164" fontId="2" fillId="0" borderId="2" xfId="0" applyNumberFormat="1" applyFont="1" applyBorder="1" applyAlignment="1" applyProtection="1">
      <alignment horizontal="center"/>
      <protection hidden="1"/>
    </xf>
    <xf numFmtId="0" fontId="1" fillId="0" borderId="2" xfId="0" applyFont="1" applyBorder="1" applyAlignment="1" applyProtection="1">
      <alignment horizontal="center" vertical="center"/>
      <protection hidden="1"/>
    </xf>
    <xf numFmtId="0" fontId="1" fillId="0" borderId="40" xfId="0" applyFont="1" applyBorder="1" applyAlignment="1" applyProtection="1">
      <alignment horizontal="center"/>
      <protection hidden="1"/>
    </xf>
    <xf numFmtId="14" fontId="4" fillId="0" borderId="2" xfId="0" applyNumberFormat="1" applyFont="1" applyBorder="1" applyAlignment="1" applyProtection="1">
      <alignment horizontal="center" vertical="center"/>
      <protection hidden="1"/>
    </xf>
    <xf numFmtId="0" fontId="3" fillId="10" borderId="0" xfId="0" applyFont="1" applyFill="1" applyProtection="1">
      <protection hidden="1"/>
    </xf>
    <xf numFmtId="0" fontId="0" fillId="10" borderId="0" xfId="0" applyFill="1"/>
    <xf numFmtId="0" fontId="7" fillId="8" borderId="0" xfId="0" applyFont="1" applyFill="1" applyBorder="1" applyAlignment="1" applyProtection="1">
      <alignment wrapText="1"/>
      <protection hidden="1"/>
    </xf>
    <xf numFmtId="0" fontId="10" fillId="5" borderId="9" xfId="0" applyFont="1" applyFill="1" applyBorder="1" applyAlignment="1" applyProtection="1">
      <alignment horizontal="center" vertical="top" wrapText="1"/>
      <protection hidden="1"/>
    </xf>
    <xf numFmtId="0" fontId="1" fillId="5" borderId="52" xfId="0" applyFont="1" applyFill="1" applyBorder="1" applyAlignment="1" applyProtection="1">
      <alignment horizontal="center" vertical="center" wrapText="1"/>
      <protection hidden="1"/>
    </xf>
    <xf numFmtId="2" fontId="3" fillId="0" borderId="0" xfId="0" applyNumberFormat="1" applyFont="1" applyFill="1" applyBorder="1" applyAlignment="1" applyProtection="1">
      <alignment horizontal="center" vertical="center" wrapText="1"/>
      <protection hidden="1"/>
    </xf>
    <xf numFmtId="14" fontId="1" fillId="5" borderId="17" xfId="0" applyNumberFormat="1" applyFont="1" applyFill="1" applyBorder="1" applyAlignment="1" applyProtection="1">
      <alignment horizontal="center" vertical="center" wrapText="1"/>
      <protection hidden="1"/>
    </xf>
    <xf numFmtId="2" fontId="1" fillId="5" borderId="15" xfId="0" applyNumberFormat="1" applyFont="1" applyFill="1" applyBorder="1" applyAlignment="1" applyProtection="1">
      <alignment horizontal="center" vertical="center" wrapText="1"/>
      <protection hidden="1"/>
    </xf>
    <xf numFmtId="2" fontId="1" fillId="5" borderId="64" xfId="0" applyNumberFormat="1" applyFont="1" applyFill="1" applyBorder="1" applyAlignment="1" applyProtection="1">
      <alignment horizontal="center" vertical="center" wrapText="1"/>
      <protection hidden="1"/>
    </xf>
    <xf numFmtId="2" fontId="1" fillId="5" borderId="19" xfId="0" applyNumberFormat="1" applyFont="1" applyFill="1" applyBorder="1" applyAlignment="1" applyProtection="1">
      <alignment horizontal="center" vertical="center" wrapText="1"/>
      <protection hidden="1"/>
    </xf>
    <xf numFmtId="2" fontId="1" fillId="5" borderId="16" xfId="0" applyNumberFormat="1" applyFont="1" applyFill="1" applyBorder="1" applyAlignment="1" applyProtection="1">
      <alignment horizontal="center" vertical="center" wrapText="1"/>
      <protection hidden="1"/>
    </xf>
    <xf numFmtId="0" fontId="7" fillId="3" borderId="0" xfId="0" applyFont="1" applyFill="1" applyBorder="1" applyProtection="1">
      <protection hidden="1"/>
    </xf>
    <xf numFmtId="0" fontId="7" fillId="3" borderId="0" xfId="0" applyFont="1" applyFill="1" applyBorder="1" applyAlignment="1" applyProtection="1">
      <alignment wrapText="1"/>
      <protection hidden="1"/>
    </xf>
    <xf numFmtId="0" fontId="1" fillId="5" borderId="65" xfId="0" applyFont="1" applyFill="1" applyBorder="1" applyAlignment="1" applyProtection="1">
      <alignment horizontal="center" vertical="center" wrapText="1"/>
      <protection hidden="1"/>
    </xf>
    <xf numFmtId="0" fontId="10" fillId="5" borderId="56" xfId="0" applyFont="1" applyFill="1" applyBorder="1" applyAlignment="1" applyProtection="1">
      <alignment horizontal="center" vertical="center" wrapText="1"/>
      <protection hidden="1"/>
    </xf>
    <xf numFmtId="2" fontId="1" fillId="2" borderId="66" xfId="0" applyNumberFormat="1" applyFont="1" applyFill="1" applyBorder="1" applyAlignment="1" applyProtection="1">
      <alignment horizontal="center" vertical="center" wrapText="1"/>
      <protection hidden="1"/>
    </xf>
    <xf numFmtId="0" fontId="3" fillId="0" borderId="56" xfId="0" applyFont="1" applyFill="1" applyBorder="1" applyAlignment="1" applyProtection="1">
      <alignment horizontal="center" vertical="center" wrapText="1"/>
      <protection locked="0"/>
    </xf>
    <xf numFmtId="0" fontId="3" fillId="0" borderId="56" xfId="0" applyFont="1" applyFill="1" applyBorder="1" applyAlignment="1" applyProtection="1">
      <alignment horizontal="center" vertical="center" wrapText="1"/>
      <protection hidden="1"/>
    </xf>
    <xf numFmtId="0" fontId="3" fillId="0" borderId="57" xfId="0" applyFont="1" applyFill="1" applyBorder="1" applyAlignment="1" applyProtection="1">
      <alignment horizontal="center" vertical="center" wrapText="1"/>
      <protection hidden="1"/>
    </xf>
    <xf numFmtId="0" fontId="4" fillId="5" borderId="73" xfId="0" applyFont="1" applyFill="1" applyBorder="1" applyAlignment="1" applyProtection="1">
      <alignment horizontal="center" vertical="center"/>
      <protection hidden="1"/>
    </xf>
    <xf numFmtId="0" fontId="3" fillId="0" borderId="73" xfId="0" applyFont="1" applyFill="1" applyBorder="1" applyAlignment="1" applyProtection="1">
      <alignment horizontal="center" vertical="center" wrapText="1"/>
      <protection locked="0"/>
    </xf>
    <xf numFmtId="0" fontId="3" fillId="0" borderId="57" xfId="0" applyFont="1" applyFill="1" applyBorder="1" applyAlignment="1" applyProtection="1">
      <alignment horizontal="center" vertical="center" wrapText="1"/>
      <protection locked="0"/>
    </xf>
    <xf numFmtId="0" fontId="3" fillId="0" borderId="59" xfId="0" applyFont="1" applyFill="1" applyBorder="1" applyAlignment="1" applyProtection="1">
      <alignment horizontal="center" vertical="center" wrapText="1"/>
      <protection locked="0"/>
    </xf>
    <xf numFmtId="0" fontId="3" fillId="0" borderId="67" xfId="0" applyFont="1" applyFill="1" applyBorder="1" applyAlignment="1" applyProtection="1">
      <alignment horizontal="center" vertical="center" wrapText="1"/>
      <protection locked="0"/>
    </xf>
    <xf numFmtId="0" fontId="0" fillId="10" borderId="0" xfId="0" applyFill="1" applyBorder="1" applyProtection="1">
      <protection hidden="1"/>
    </xf>
    <xf numFmtId="0" fontId="0" fillId="4" borderId="0" xfId="0" applyFill="1" applyBorder="1" applyProtection="1">
      <protection hidden="1"/>
    </xf>
    <xf numFmtId="164" fontId="4" fillId="5" borderId="0" xfId="0" applyNumberFormat="1" applyFont="1" applyFill="1" applyBorder="1" applyAlignment="1" applyProtection="1">
      <alignment horizontal="center" vertical="center" wrapText="1"/>
      <protection hidden="1"/>
    </xf>
    <xf numFmtId="164" fontId="4" fillId="5" borderId="33" xfId="0" applyNumberFormat="1" applyFont="1" applyFill="1" applyBorder="1" applyAlignment="1" applyProtection="1">
      <alignment horizontal="center" vertical="center" wrapText="1"/>
      <protection hidden="1"/>
    </xf>
    <xf numFmtId="164" fontId="3" fillId="0" borderId="77" xfId="0" applyNumberFormat="1" applyFont="1" applyFill="1" applyBorder="1" applyAlignment="1" applyProtection="1">
      <alignment horizontal="center" vertical="center" wrapText="1"/>
      <protection hidden="1"/>
    </xf>
    <xf numFmtId="164" fontId="4" fillId="5" borderId="32" xfId="0" applyNumberFormat="1" applyFont="1" applyFill="1" applyBorder="1" applyAlignment="1" applyProtection="1">
      <alignment horizontal="center" vertical="center" wrapText="1"/>
      <protection hidden="1"/>
    </xf>
    <xf numFmtId="0" fontId="3" fillId="8" borderId="56" xfId="0" applyFont="1" applyFill="1" applyBorder="1" applyProtection="1">
      <protection hidden="1"/>
    </xf>
    <xf numFmtId="164" fontId="3" fillId="0" borderId="78" xfId="0" applyNumberFormat="1" applyFont="1" applyFill="1" applyBorder="1" applyAlignment="1" applyProtection="1">
      <alignment horizontal="center" vertical="center" wrapText="1"/>
      <protection hidden="1"/>
    </xf>
    <xf numFmtId="0" fontId="4" fillId="5" borderId="33" xfId="0" applyFont="1" applyFill="1" applyBorder="1" applyAlignment="1" applyProtection="1">
      <alignment horizontal="center" vertical="center" wrapText="1"/>
      <protection hidden="1"/>
    </xf>
    <xf numFmtId="0" fontId="3" fillId="10" borderId="0" xfId="0" applyFont="1" applyFill="1" applyBorder="1" applyProtection="1">
      <protection hidden="1"/>
    </xf>
    <xf numFmtId="0" fontId="3" fillId="4" borderId="79" xfId="0" applyFont="1" applyFill="1" applyBorder="1" applyProtection="1">
      <protection hidden="1"/>
    </xf>
    <xf numFmtId="0" fontId="3" fillId="4" borderId="79" xfId="0" applyFont="1" applyFill="1" applyBorder="1" applyAlignment="1" applyProtection="1">
      <alignment wrapText="1"/>
      <protection hidden="1"/>
    </xf>
    <xf numFmtId="0" fontId="3" fillId="5" borderId="32" xfId="0" applyFont="1" applyFill="1" applyBorder="1" applyProtection="1">
      <protection hidden="1"/>
    </xf>
    <xf numFmtId="164" fontId="12" fillId="0" borderId="32" xfId="0" applyNumberFormat="1" applyFont="1" applyFill="1" applyBorder="1" applyAlignment="1" applyProtection="1">
      <alignment horizontal="center" vertical="center"/>
      <protection hidden="1"/>
    </xf>
    <xf numFmtId="164" fontId="12" fillId="0" borderId="27" xfId="0" applyNumberFormat="1" applyFont="1" applyFill="1" applyBorder="1" applyAlignment="1" applyProtection="1">
      <alignment horizontal="center" vertical="center"/>
      <protection hidden="1"/>
    </xf>
    <xf numFmtId="2" fontId="9" fillId="5" borderId="80" xfId="0" applyNumberFormat="1" applyFont="1" applyFill="1" applyBorder="1" applyAlignment="1" applyProtection="1">
      <alignment horizontal="center" vertical="center"/>
      <protection hidden="1"/>
    </xf>
    <xf numFmtId="0" fontId="10" fillId="5" borderId="81" xfId="0" applyFont="1" applyFill="1" applyBorder="1" applyAlignment="1" applyProtection="1">
      <alignment vertical="top" wrapText="1"/>
      <protection hidden="1"/>
    </xf>
    <xf numFmtId="0" fontId="4" fillId="2" borderId="0" xfId="0" applyFont="1" applyFill="1" applyBorder="1" applyAlignment="1" applyProtection="1">
      <alignment horizontal="center" wrapText="1"/>
      <protection hidden="1"/>
    </xf>
    <xf numFmtId="14" fontId="4" fillId="2" borderId="2" xfId="0" applyNumberFormat="1" applyFont="1" applyFill="1" applyBorder="1" applyAlignment="1" applyProtection="1">
      <alignment horizontal="center" wrapText="1"/>
      <protection hidden="1"/>
    </xf>
    <xf numFmtId="14" fontId="4" fillId="2" borderId="39" xfId="0" applyNumberFormat="1" applyFont="1" applyFill="1" applyBorder="1" applyAlignment="1" applyProtection="1">
      <alignment horizontal="center" wrapText="1"/>
      <protection hidden="1"/>
    </xf>
    <xf numFmtId="0" fontId="0" fillId="2" borderId="0" xfId="0" applyFill="1" applyAlignment="1">
      <alignment horizontal="center" vertical="center"/>
    </xf>
    <xf numFmtId="164" fontId="0" fillId="2" borderId="0" xfId="0" applyNumberFormat="1" applyFill="1" applyAlignment="1">
      <alignment horizontal="center" vertical="center"/>
    </xf>
    <xf numFmtId="164" fontId="0" fillId="2" borderId="0" xfId="0" applyNumberFormat="1" applyFont="1" applyFill="1" applyAlignment="1">
      <alignment horizontal="center" vertical="center"/>
    </xf>
    <xf numFmtId="164" fontId="31" fillId="2" borderId="0" xfId="0" applyNumberFormat="1" applyFont="1" applyFill="1" applyAlignment="1">
      <alignment horizontal="center" vertical="center"/>
    </xf>
    <xf numFmtId="14" fontId="3" fillId="0" borderId="83" xfId="0" applyNumberFormat="1" applyFont="1" applyFill="1" applyBorder="1" applyAlignment="1" applyProtection="1">
      <alignment horizontal="center" vertical="center" wrapText="1"/>
      <protection locked="0"/>
    </xf>
    <xf numFmtId="0" fontId="3" fillId="0" borderId="84" xfId="0" applyFont="1" applyFill="1" applyBorder="1" applyAlignment="1" applyProtection="1">
      <alignment horizontal="center" vertical="center" wrapText="1"/>
      <protection locked="0"/>
    </xf>
    <xf numFmtId="164" fontId="3" fillId="0" borderId="84" xfId="0" applyNumberFormat="1" applyFont="1" applyFill="1" applyBorder="1" applyAlignment="1" applyProtection="1">
      <alignment horizontal="center" vertical="center" wrapText="1"/>
      <protection locked="0"/>
    </xf>
    <xf numFmtId="0" fontId="3" fillId="0" borderId="85" xfId="0" applyFont="1" applyFill="1" applyBorder="1" applyAlignment="1" applyProtection="1">
      <alignment horizontal="center" vertical="center" wrapText="1"/>
      <protection locked="0"/>
    </xf>
    <xf numFmtId="14" fontId="3" fillId="0" borderId="86" xfId="0" applyNumberFormat="1" applyFont="1" applyFill="1" applyBorder="1" applyAlignment="1" applyProtection="1">
      <alignment horizontal="center" vertical="center" wrapText="1"/>
      <protection locked="0"/>
    </xf>
    <xf numFmtId="0" fontId="3" fillId="0" borderId="87" xfId="0" applyFont="1" applyFill="1" applyBorder="1" applyAlignment="1" applyProtection="1">
      <alignment horizontal="center" vertical="center" wrapText="1"/>
      <protection locked="0"/>
    </xf>
    <xf numFmtId="14" fontId="3" fillId="0" borderId="88" xfId="0" applyNumberFormat="1" applyFont="1" applyFill="1" applyBorder="1" applyAlignment="1" applyProtection="1">
      <alignment horizontal="center" vertical="center" wrapText="1"/>
      <protection locked="0"/>
    </xf>
    <xf numFmtId="0" fontId="3" fillId="0" borderId="89" xfId="0" applyFont="1" applyFill="1" applyBorder="1" applyAlignment="1" applyProtection="1">
      <alignment vertical="center" wrapText="1"/>
      <protection locked="0"/>
    </xf>
    <xf numFmtId="164" fontId="3" fillId="0" borderId="89" xfId="0" applyNumberFormat="1" applyFont="1" applyFill="1" applyBorder="1" applyAlignment="1" applyProtection="1">
      <alignment vertical="center" wrapText="1"/>
      <protection locked="0"/>
    </xf>
    <xf numFmtId="0" fontId="3" fillId="0" borderId="90" xfId="0" applyFont="1" applyFill="1" applyBorder="1" applyAlignment="1" applyProtection="1">
      <alignment horizontal="center" vertical="center" wrapText="1"/>
      <protection locked="0"/>
    </xf>
    <xf numFmtId="164" fontId="0" fillId="2" borderId="0" xfId="0" applyNumberFormat="1" applyFill="1" applyAlignment="1">
      <alignment horizontal="center"/>
    </xf>
    <xf numFmtId="164" fontId="1" fillId="2" borderId="66" xfId="0" applyNumberFormat="1" applyFont="1" applyFill="1" applyBorder="1" applyAlignment="1" applyProtection="1">
      <alignment horizontal="center" vertical="center" wrapText="1"/>
      <protection hidden="1"/>
    </xf>
    <xf numFmtId="2" fontId="3" fillId="0" borderId="23" xfId="0" applyNumberFormat="1" applyFont="1" applyFill="1" applyBorder="1" applyAlignment="1" applyProtection="1">
      <alignment horizontal="center" vertical="center"/>
      <protection hidden="1"/>
    </xf>
    <xf numFmtId="2" fontId="4" fillId="5" borderId="27" xfId="0" applyNumberFormat="1" applyFont="1" applyFill="1" applyBorder="1" applyAlignment="1" applyProtection="1">
      <alignment horizontal="center" vertical="center"/>
      <protection hidden="1"/>
    </xf>
    <xf numFmtId="0" fontId="32" fillId="4" borderId="0" xfId="0" applyFont="1" applyFill="1" applyProtection="1">
      <protection hidden="1"/>
    </xf>
    <xf numFmtId="0" fontId="3" fillId="2" borderId="0" xfId="0" applyFont="1" applyFill="1" applyBorder="1" applyAlignment="1" applyProtection="1">
      <alignment horizontal="left" vertical="center"/>
      <protection hidden="1"/>
    </xf>
    <xf numFmtId="164" fontId="4" fillId="5" borderId="22" xfId="0" applyNumberFormat="1" applyFont="1" applyFill="1" applyBorder="1" applyAlignment="1" applyProtection="1">
      <alignment horizontal="center" vertical="center" wrapText="1"/>
      <protection hidden="1"/>
    </xf>
    <xf numFmtId="0" fontId="3" fillId="4" borderId="0" xfId="0" applyFont="1" applyFill="1" applyBorder="1" applyProtection="1">
      <protection hidden="1"/>
    </xf>
    <xf numFmtId="0" fontId="0" fillId="8" borderId="0" xfId="0" applyFill="1" applyBorder="1" applyProtection="1">
      <protection hidden="1"/>
    </xf>
    <xf numFmtId="164" fontId="0" fillId="2" borderId="0" xfId="0" applyNumberFormat="1" applyFill="1" applyAlignment="1" applyProtection="1">
      <alignment horizontal="center"/>
      <protection hidden="1"/>
    </xf>
    <xf numFmtId="0" fontId="3" fillId="0" borderId="11" xfId="0" applyFont="1" applyFill="1" applyBorder="1" applyAlignment="1" applyProtection="1">
      <alignment horizontal="center" vertical="center"/>
      <protection hidden="1"/>
    </xf>
    <xf numFmtId="164" fontId="0" fillId="2" borderId="0" xfId="0" applyNumberFormat="1" applyFill="1" applyProtection="1">
      <protection hidden="1"/>
    </xf>
    <xf numFmtId="0" fontId="4" fillId="17" borderId="11" xfId="0" applyFont="1" applyFill="1" applyBorder="1" applyAlignment="1" applyProtection="1">
      <alignment horizontal="center" vertical="center"/>
      <protection hidden="1"/>
    </xf>
    <xf numFmtId="0" fontId="12" fillId="2" borderId="11" xfId="0" applyFont="1" applyFill="1" applyBorder="1" applyAlignment="1" applyProtection="1">
      <alignment horizontal="center" vertical="center"/>
      <protection hidden="1"/>
    </xf>
    <xf numFmtId="0" fontId="4" fillId="14" borderId="47" xfId="0" applyFont="1" applyFill="1" applyBorder="1" applyAlignment="1" applyProtection="1">
      <alignment horizontal="center" vertical="center"/>
      <protection locked="0"/>
    </xf>
    <xf numFmtId="1" fontId="4" fillId="14" borderId="12" xfId="0" applyNumberFormat="1" applyFont="1" applyFill="1" applyBorder="1" applyAlignment="1" applyProtection="1">
      <alignment horizontal="center" vertical="center"/>
      <protection locked="0"/>
    </xf>
    <xf numFmtId="0" fontId="0" fillId="2" borderId="0" xfId="0" applyFill="1" applyAlignment="1" applyProtection="1">
      <alignment horizontal="center"/>
      <protection hidden="1"/>
    </xf>
    <xf numFmtId="0" fontId="3" fillId="0" borderId="17" xfId="0" applyFont="1" applyFill="1" applyBorder="1" applyAlignment="1" applyProtection="1">
      <alignment horizontal="center" vertical="center"/>
      <protection locked="0"/>
    </xf>
    <xf numFmtId="0" fontId="3" fillId="0" borderId="11" xfId="0" applyFont="1" applyFill="1" applyBorder="1" applyAlignment="1" applyProtection="1">
      <alignment horizontal="center" vertical="center"/>
      <protection locked="0"/>
    </xf>
    <xf numFmtId="164" fontId="2" fillId="0" borderId="0" xfId="0" applyNumberFormat="1" applyFont="1" applyFill="1" applyBorder="1" applyAlignment="1" applyProtection="1">
      <alignment horizontal="center" vertical="center" wrapText="1"/>
      <protection hidden="1"/>
    </xf>
    <xf numFmtId="0" fontId="0" fillId="0" borderId="0" xfId="0" applyAlignment="1" applyProtection="1">
      <alignment horizontal="center" vertical="center"/>
      <protection hidden="1"/>
    </xf>
    <xf numFmtId="164" fontId="0" fillId="2" borderId="0" xfId="0" applyNumberFormat="1" applyFill="1" applyAlignment="1" applyProtection="1">
      <alignment horizontal="center" vertical="center"/>
      <protection hidden="1"/>
    </xf>
    <xf numFmtId="0" fontId="2" fillId="0" borderId="0" xfId="0" applyFont="1" applyFill="1" applyBorder="1" applyAlignment="1" applyProtection="1">
      <alignment horizontal="center" vertical="center" wrapText="1"/>
      <protection hidden="1"/>
    </xf>
    <xf numFmtId="2" fontId="2" fillId="0" borderId="0" xfId="0" applyNumberFormat="1" applyFont="1" applyFill="1" applyBorder="1" applyAlignment="1" applyProtection="1">
      <alignment horizontal="center" vertical="center" wrapText="1"/>
      <protection hidden="1"/>
    </xf>
    <xf numFmtId="2" fontId="2" fillId="0" borderId="57" xfId="0" applyNumberFormat="1" applyFont="1" applyFill="1" applyBorder="1" applyAlignment="1" applyProtection="1">
      <alignment horizontal="center" vertical="center" wrapText="1"/>
      <protection hidden="1"/>
    </xf>
    <xf numFmtId="164" fontId="2" fillId="0" borderId="57" xfId="0" applyNumberFormat="1" applyFont="1" applyFill="1" applyBorder="1" applyAlignment="1" applyProtection="1">
      <alignment horizontal="center" vertical="center" wrapText="1"/>
      <protection hidden="1"/>
    </xf>
    <xf numFmtId="14" fontId="7" fillId="2" borderId="0" xfId="0" applyNumberFormat="1" applyFont="1" applyFill="1" applyProtection="1">
      <protection hidden="1"/>
    </xf>
    <xf numFmtId="0" fontId="7" fillId="2" borderId="0" xfId="0" applyFont="1" applyFill="1" applyAlignment="1" applyProtection="1">
      <alignment wrapText="1"/>
      <protection hidden="1"/>
    </xf>
    <xf numFmtId="0" fontId="7" fillId="2" borderId="0" xfId="0" applyFont="1" applyFill="1" applyProtection="1">
      <protection hidden="1"/>
    </xf>
    <xf numFmtId="0" fontId="8" fillId="2" borderId="0" xfId="0" applyFont="1" applyFill="1" applyBorder="1" applyAlignment="1" applyProtection="1">
      <alignment horizontal="center"/>
      <protection hidden="1"/>
    </xf>
    <xf numFmtId="14" fontId="7" fillId="0" borderId="0" xfId="0" applyNumberFormat="1" applyFont="1" applyProtection="1">
      <protection hidden="1"/>
    </xf>
    <xf numFmtId="0" fontId="7" fillId="0" borderId="0" xfId="0" applyFont="1" applyAlignment="1" applyProtection="1">
      <alignment wrapText="1"/>
      <protection hidden="1"/>
    </xf>
    <xf numFmtId="0" fontId="7" fillId="0" borderId="0" xfId="0" applyFont="1" applyProtection="1">
      <protection hidden="1"/>
    </xf>
    <xf numFmtId="166" fontId="2" fillId="0" borderId="0" xfId="0" applyNumberFormat="1" applyFont="1" applyFill="1" applyBorder="1" applyAlignment="1" applyProtection="1">
      <alignment horizontal="center" vertical="center" wrapText="1"/>
      <protection hidden="1"/>
    </xf>
    <xf numFmtId="164" fontId="3" fillId="0" borderId="0" xfId="0" applyNumberFormat="1" applyFont="1" applyAlignment="1" applyProtection="1">
      <alignment horizontal="center" vertical="center"/>
      <protection hidden="1"/>
    </xf>
    <xf numFmtId="164" fontId="31" fillId="2" borderId="0" xfId="0" applyNumberFormat="1" applyFont="1" applyFill="1" applyAlignment="1" applyProtection="1">
      <alignment horizontal="center" vertical="center"/>
      <protection hidden="1"/>
    </xf>
    <xf numFmtId="2" fontId="0" fillId="2" borderId="0" xfId="0" applyNumberFormat="1" applyFill="1" applyProtection="1">
      <protection hidden="1"/>
    </xf>
    <xf numFmtId="164" fontId="3" fillId="0" borderId="0" xfId="0" applyNumberFormat="1" applyFont="1" applyFill="1" applyBorder="1" applyAlignment="1" applyProtection="1">
      <alignment horizontal="center" vertical="center"/>
      <protection hidden="1"/>
    </xf>
    <xf numFmtId="2" fontId="3" fillId="0" borderId="0"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horizontal="left" vertical="center" wrapText="1"/>
      <protection locked="0"/>
    </xf>
    <xf numFmtId="0" fontId="21" fillId="5" borderId="0" xfId="0" applyFont="1" applyFill="1" applyBorder="1" applyAlignment="1" applyProtection="1">
      <alignment horizontal="left" vertical="center" wrapText="1"/>
      <protection hidden="1"/>
    </xf>
    <xf numFmtId="0" fontId="4" fillId="8" borderId="11" xfId="0" applyFont="1" applyFill="1" applyBorder="1" applyAlignment="1" applyProtection="1">
      <alignment horizontal="center" vertical="center"/>
      <protection hidden="1"/>
    </xf>
    <xf numFmtId="0" fontId="0" fillId="10" borderId="5" xfId="0" applyFill="1" applyBorder="1" applyProtection="1">
      <protection hidden="1"/>
    </xf>
    <xf numFmtId="0" fontId="4" fillId="5" borderId="91" xfId="0" applyFont="1" applyFill="1" applyBorder="1" applyAlignment="1" applyProtection="1">
      <alignment horizontal="center"/>
      <protection hidden="1"/>
    </xf>
    <xf numFmtId="0" fontId="4" fillId="5" borderId="96" xfId="0" applyFont="1" applyFill="1" applyBorder="1" applyAlignment="1" applyProtection="1">
      <alignment horizontal="center" vertical="center" wrapText="1"/>
      <protection hidden="1"/>
    </xf>
    <xf numFmtId="0" fontId="4" fillId="5" borderId="96" xfId="0" applyFont="1" applyFill="1" applyBorder="1" applyAlignment="1" applyProtection="1">
      <alignment horizontal="center" vertical="center"/>
      <protection hidden="1"/>
    </xf>
    <xf numFmtId="0" fontId="4" fillId="5" borderId="97" xfId="0" applyFont="1" applyFill="1" applyBorder="1" applyAlignment="1" applyProtection="1">
      <alignment horizontal="center" vertical="center" wrapText="1"/>
      <protection hidden="1"/>
    </xf>
    <xf numFmtId="164" fontId="3" fillId="0" borderId="106" xfId="0" applyNumberFormat="1" applyFont="1" applyFill="1" applyBorder="1" applyAlignment="1" applyProtection="1">
      <alignment horizontal="center" vertical="center"/>
      <protection hidden="1"/>
    </xf>
    <xf numFmtId="164" fontId="3" fillId="0" borderId="107" xfId="0" applyNumberFormat="1" applyFont="1" applyFill="1" applyBorder="1" applyAlignment="1" applyProtection="1">
      <alignment horizontal="center" vertical="center"/>
      <protection hidden="1"/>
    </xf>
    <xf numFmtId="164" fontId="3" fillId="0" borderId="109" xfId="0" applyNumberFormat="1" applyFont="1" applyFill="1" applyBorder="1" applyAlignment="1" applyProtection="1">
      <alignment horizontal="center" vertical="center"/>
      <protection hidden="1"/>
    </xf>
    <xf numFmtId="164" fontId="3" fillId="0" borderId="110" xfId="0" applyNumberFormat="1" applyFont="1" applyFill="1" applyBorder="1" applyAlignment="1" applyProtection="1">
      <alignment horizontal="center" vertical="center"/>
      <protection hidden="1"/>
    </xf>
    <xf numFmtId="164" fontId="3" fillId="0" borderId="103" xfId="0" applyNumberFormat="1" applyFont="1" applyFill="1" applyBorder="1" applyAlignment="1" applyProtection="1">
      <alignment horizontal="center" vertical="center"/>
      <protection hidden="1"/>
    </xf>
    <xf numFmtId="164" fontId="3" fillId="0" borderId="95" xfId="0" applyNumberFormat="1" applyFont="1" applyFill="1" applyBorder="1" applyAlignment="1" applyProtection="1">
      <alignment horizontal="center" vertical="center"/>
      <protection hidden="1"/>
    </xf>
    <xf numFmtId="0" fontId="4" fillId="5" borderId="136" xfId="0" applyFont="1" applyFill="1" applyBorder="1" applyAlignment="1" applyProtection="1">
      <alignment horizontal="center" vertical="center" wrapText="1"/>
      <protection hidden="1"/>
    </xf>
    <xf numFmtId="164" fontId="3" fillId="11" borderId="114" xfId="0" applyNumberFormat="1" applyFont="1" applyFill="1" applyBorder="1" applyAlignment="1" applyProtection="1">
      <alignment horizontal="center" vertical="center"/>
      <protection hidden="1"/>
    </xf>
    <xf numFmtId="0" fontId="4" fillId="5" borderId="139" xfId="0" applyFont="1" applyFill="1" applyBorder="1" applyAlignment="1" applyProtection="1">
      <alignment horizontal="center" vertical="center" wrapText="1"/>
      <protection hidden="1"/>
    </xf>
    <xf numFmtId="164" fontId="3" fillId="11" borderId="117" xfId="0" applyNumberFormat="1" applyFont="1" applyFill="1" applyBorder="1" applyAlignment="1" applyProtection="1">
      <alignment horizontal="center" vertical="center"/>
      <protection hidden="1"/>
    </xf>
    <xf numFmtId="0" fontId="4" fillId="5" borderId="126" xfId="0" applyFont="1" applyFill="1" applyBorder="1" applyAlignment="1" applyProtection="1">
      <alignment horizontal="center" vertical="center" wrapText="1"/>
      <protection hidden="1"/>
    </xf>
    <xf numFmtId="0" fontId="21" fillId="5" borderId="123" xfId="0" applyFont="1" applyFill="1" applyBorder="1" applyAlignment="1" applyProtection="1">
      <alignment horizontal="left" vertical="center" wrapText="1"/>
      <protection hidden="1"/>
    </xf>
    <xf numFmtId="0" fontId="2" fillId="0" borderId="109" xfId="0" applyFont="1" applyFill="1" applyBorder="1" applyAlignment="1" applyProtection="1">
      <alignment horizontal="left" vertical="center" wrapText="1"/>
      <protection locked="0"/>
    </xf>
    <xf numFmtId="0" fontId="21" fillId="5" borderId="96" xfId="0" applyFont="1" applyFill="1" applyBorder="1" applyAlignment="1" applyProtection="1">
      <alignment horizontal="center" vertical="center" wrapText="1"/>
      <protection hidden="1"/>
    </xf>
    <xf numFmtId="0" fontId="3" fillId="12" borderId="96" xfId="0" applyFont="1" applyFill="1" applyBorder="1" applyAlignment="1" applyProtection="1">
      <alignment horizontal="center" vertical="center"/>
      <protection hidden="1"/>
    </xf>
    <xf numFmtId="0" fontId="4" fillId="8" borderId="96" xfId="0" applyFont="1" applyFill="1" applyBorder="1" applyAlignment="1" applyProtection="1">
      <alignment horizontal="center" vertical="center" wrapText="1"/>
      <protection hidden="1"/>
    </xf>
    <xf numFmtId="2" fontId="4" fillId="14" borderId="34" xfId="0" applyNumberFormat="1" applyFont="1" applyFill="1" applyBorder="1" applyAlignment="1" applyProtection="1">
      <alignment horizontal="center" vertical="center"/>
      <protection locked="0"/>
    </xf>
    <xf numFmtId="14" fontId="1" fillId="5" borderId="34" xfId="0" applyNumberFormat="1" applyFont="1" applyFill="1" applyBorder="1" applyAlignment="1" applyProtection="1">
      <alignment horizontal="center" vertical="center" wrapText="1"/>
      <protection hidden="1"/>
    </xf>
    <xf numFmtId="0" fontId="1" fillId="5" borderId="34" xfId="0" applyFont="1" applyFill="1" applyBorder="1" applyAlignment="1" applyProtection="1">
      <alignment horizontal="center" vertical="center" wrapText="1"/>
      <protection hidden="1"/>
    </xf>
    <xf numFmtId="2" fontId="1" fillId="5" borderId="34" xfId="0" applyNumberFormat="1" applyFont="1" applyFill="1" applyBorder="1" applyAlignment="1" applyProtection="1">
      <alignment horizontal="center" vertical="center" wrapText="1"/>
      <protection hidden="1"/>
    </xf>
    <xf numFmtId="14" fontId="10" fillId="5" borderId="34" xfId="0" applyNumberFormat="1" applyFont="1" applyFill="1" applyBorder="1" applyAlignment="1" applyProtection="1">
      <alignment horizontal="center" vertical="top" wrapText="1"/>
      <protection hidden="1"/>
    </xf>
    <xf numFmtId="0" fontId="10" fillId="5" borderId="34" xfId="0" applyFont="1" applyFill="1" applyBorder="1" applyAlignment="1" applyProtection="1">
      <alignment horizontal="center" vertical="top" wrapText="1"/>
      <protection hidden="1"/>
    </xf>
    <xf numFmtId="164" fontId="1" fillId="2" borderId="34" xfId="0" applyNumberFormat="1" applyFont="1" applyFill="1" applyBorder="1" applyAlignment="1" applyProtection="1">
      <alignment horizontal="center" vertical="center"/>
      <protection hidden="1"/>
    </xf>
    <xf numFmtId="0" fontId="10" fillId="5" borderId="34" xfId="0" applyFont="1" applyFill="1" applyBorder="1" applyAlignment="1" applyProtection="1">
      <alignment vertical="top" wrapText="1"/>
      <protection hidden="1"/>
    </xf>
    <xf numFmtId="164" fontId="1" fillId="2" borderId="34" xfId="0" applyNumberFormat="1" applyFont="1" applyFill="1" applyBorder="1" applyAlignment="1" applyProtection="1">
      <alignment horizontal="center" vertical="center" wrapText="1"/>
      <protection hidden="1"/>
    </xf>
    <xf numFmtId="0" fontId="10" fillId="5" borderId="34" xfId="0" applyFont="1" applyFill="1" applyBorder="1" applyAlignment="1" applyProtection="1">
      <alignment horizontal="center" vertical="center" wrapText="1"/>
      <protection hidden="1"/>
    </xf>
    <xf numFmtId="2" fontId="1" fillId="2" borderId="34" xfId="0" applyNumberFormat="1" applyFont="1" applyFill="1" applyBorder="1" applyAlignment="1" applyProtection="1">
      <alignment horizontal="center" vertical="center" wrapText="1"/>
      <protection hidden="1"/>
    </xf>
    <xf numFmtId="0" fontId="3" fillId="0" borderId="32" xfId="0" applyFont="1" applyFill="1" applyBorder="1" applyAlignment="1" applyProtection="1">
      <alignment vertical="center"/>
      <protection hidden="1"/>
    </xf>
    <xf numFmtId="2" fontId="3" fillId="0" borderId="24" xfId="0" applyNumberFormat="1" applyFont="1" applyFill="1" applyBorder="1" applyAlignment="1" applyProtection="1">
      <alignment horizontal="center" vertical="center"/>
      <protection hidden="1"/>
    </xf>
    <xf numFmtId="164" fontId="3" fillId="3" borderId="0" xfId="0" applyNumberFormat="1" applyFont="1" applyFill="1" applyBorder="1" applyAlignment="1" applyProtection="1">
      <alignment horizontal="center" vertical="center" wrapText="1"/>
      <protection hidden="1"/>
    </xf>
    <xf numFmtId="0" fontId="3" fillId="2" borderId="0" xfId="0" applyFont="1" applyFill="1" applyBorder="1" applyAlignment="1" applyProtection="1">
      <alignment horizontal="left"/>
      <protection hidden="1"/>
    </xf>
    <xf numFmtId="0" fontId="3" fillId="2" borderId="49" xfId="0" applyFont="1" applyFill="1" applyBorder="1" applyAlignment="1" applyProtection="1">
      <alignment horizontal="left"/>
      <protection hidden="1"/>
    </xf>
    <xf numFmtId="0" fontId="4" fillId="5" borderId="9" xfId="0" applyFont="1" applyFill="1" applyBorder="1" applyAlignment="1" applyProtection="1">
      <alignment horizontal="left" vertical="center"/>
      <protection hidden="1"/>
    </xf>
    <xf numFmtId="0" fontId="4" fillId="5" borderId="0" xfId="0" applyFont="1" applyFill="1" applyBorder="1" applyAlignment="1" applyProtection="1">
      <alignment horizontal="left" vertical="center"/>
      <protection hidden="1"/>
    </xf>
    <xf numFmtId="0" fontId="20" fillId="5" borderId="13" xfId="0" applyFont="1" applyFill="1" applyBorder="1" applyAlignment="1" applyProtection="1">
      <alignment horizontal="right"/>
      <protection hidden="1"/>
    </xf>
    <xf numFmtId="0" fontId="3" fillId="2" borderId="0" xfId="0" applyFont="1" applyFill="1" applyBorder="1" applyAlignment="1" applyProtection="1">
      <alignment horizontal="left" vertical="center"/>
      <protection hidden="1"/>
    </xf>
    <xf numFmtId="0" fontId="4" fillId="5" borderId="9" xfId="0" applyFont="1" applyFill="1" applyBorder="1" applyAlignment="1" applyProtection="1">
      <alignment horizontal="left" vertical="center"/>
      <protection hidden="1"/>
    </xf>
    <xf numFmtId="0" fontId="4" fillId="5" borderId="0" xfId="0" applyFont="1" applyFill="1" applyBorder="1" applyAlignment="1" applyProtection="1">
      <alignment horizontal="left" vertical="center"/>
      <protection hidden="1"/>
    </xf>
    <xf numFmtId="0" fontId="2" fillId="0" borderId="0" xfId="0" applyFont="1" applyFill="1" applyBorder="1" applyAlignment="1" applyProtection="1">
      <alignment horizontal="left" vertical="center" wrapText="1"/>
      <protection locked="0"/>
    </xf>
    <xf numFmtId="0" fontId="4" fillId="16" borderId="83" xfId="0" applyFont="1" applyFill="1" applyBorder="1" applyAlignment="1" applyProtection="1">
      <protection hidden="1"/>
    </xf>
    <xf numFmtId="0" fontId="4" fillId="16" borderId="84" xfId="0" applyFont="1" applyFill="1" applyBorder="1" applyAlignment="1" applyProtection="1">
      <protection hidden="1"/>
    </xf>
    <xf numFmtId="0" fontId="4" fillId="13" borderId="47" xfId="0" applyFon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protection hidden="1"/>
    </xf>
    <xf numFmtId="0" fontId="3" fillId="12" borderId="73" xfId="0" applyFont="1" applyFill="1" applyBorder="1" applyAlignment="1" applyProtection="1">
      <alignment horizontal="center" vertical="center" wrapText="1"/>
      <protection locked="0"/>
    </xf>
    <xf numFmtId="0" fontId="0" fillId="8" borderId="0" xfId="0" applyFill="1" applyBorder="1" applyAlignment="1" applyProtection="1">
      <alignment horizontal="center"/>
      <protection hidden="1"/>
    </xf>
    <xf numFmtId="0" fontId="1" fillId="5" borderId="162" xfId="0" applyFont="1" applyFill="1" applyBorder="1" applyAlignment="1" applyProtection="1">
      <alignment horizontal="center" vertical="center" wrapText="1"/>
      <protection hidden="1"/>
    </xf>
    <xf numFmtId="0" fontId="10" fillId="5" borderId="163" xfId="0" applyFont="1" applyFill="1" applyBorder="1" applyAlignment="1" applyProtection="1">
      <alignment horizontal="center" vertical="top" wrapText="1"/>
      <protection hidden="1"/>
    </xf>
    <xf numFmtId="0" fontId="2" fillId="0" borderId="59" xfId="0" applyFont="1" applyFill="1" applyBorder="1" applyAlignment="1" applyProtection="1">
      <alignment horizontal="center" vertical="center" wrapText="1"/>
      <protection locked="0"/>
    </xf>
    <xf numFmtId="164" fontId="2" fillId="0" borderId="67" xfId="0" applyNumberFormat="1" applyFont="1" applyFill="1" applyBorder="1" applyAlignment="1" applyProtection="1">
      <alignment horizontal="center" vertical="center" wrapText="1"/>
      <protection hidden="1"/>
    </xf>
    <xf numFmtId="14" fontId="3" fillId="0" borderId="164" xfId="0" applyNumberFormat="1" applyFont="1" applyFill="1" applyBorder="1" applyAlignment="1" applyProtection="1">
      <alignment horizontal="center" vertical="center" wrapText="1"/>
      <protection locked="0"/>
    </xf>
    <xf numFmtId="0" fontId="2" fillId="0" borderId="165" xfId="0" applyFont="1" applyFill="1" applyBorder="1" applyAlignment="1" applyProtection="1">
      <alignment horizontal="center" vertical="center" wrapText="1"/>
      <protection locked="0"/>
    </xf>
    <xf numFmtId="0" fontId="3" fillId="0" borderId="165" xfId="0" applyFont="1" applyFill="1" applyBorder="1" applyAlignment="1" applyProtection="1">
      <alignment horizontal="center" vertical="center" wrapText="1"/>
      <protection locked="0"/>
    </xf>
    <xf numFmtId="164" fontId="2" fillId="0" borderId="166" xfId="0" applyNumberFormat="1" applyFont="1" applyFill="1" applyBorder="1" applyAlignment="1" applyProtection="1">
      <alignment horizontal="center" vertical="center" wrapText="1"/>
      <protection hidden="1"/>
    </xf>
    <xf numFmtId="14" fontId="3" fillId="0" borderId="56" xfId="0" applyNumberFormat="1" applyFont="1" applyFill="1" applyBorder="1" applyAlignment="1" applyProtection="1">
      <alignment horizontal="center" vertical="center" wrapText="1"/>
      <protection locked="0"/>
    </xf>
    <xf numFmtId="14" fontId="3" fillId="0" borderId="58" xfId="0" applyNumberFormat="1" applyFont="1" applyFill="1" applyBorder="1" applyAlignment="1" applyProtection="1">
      <alignment horizontal="center" vertical="center" wrapText="1"/>
      <protection locked="0"/>
    </xf>
    <xf numFmtId="0" fontId="3" fillId="0" borderId="83" xfId="0" applyFont="1" applyFill="1" applyBorder="1" applyAlignment="1" applyProtection="1">
      <alignment horizontal="center" vertical="center" wrapText="1"/>
      <protection hidden="1"/>
    </xf>
    <xf numFmtId="164" fontId="3" fillId="0" borderId="84" xfId="0" applyNumberFormat="1" applyFont="1" applyFill="1" applyBorder="1" applyAlignment="1" applyProtection="1">
      <alignment horizontal="center" vertical="center" wrapText="1"/>
      <protection hidden="1"/>
    </xf>
    <xf numFmtId="0" fontId="3" fillId="0" borderId="85" xfId="0" applyFont="1" applyFill="1" applyBorder="1" applyAlignment="1" applyProtection="1">
      <alignment horizontal="center" vertical="center" wrapText="1"/>
      <protection hidden="1"/>
    </xf>
    <xf numFmtId="0" fontId="3" fillId="0" borderId="86" xfId="0" applyFont="1" applyFill="1" applyBorder="1" applyAlignment="1" applyProtection="1">
      <alignment horizontal="center" vertical="center" wrapText="1"/>
      <protection hidden="1"/>
    </xf>
    <xf numFmtId="0" fontId="3" fillId="0" borderId="87" xfId="0" applyFont="1" applyFill="1" applyBorder="1" applyAlignment="1" applyProtection="1">
      <alignment horizontal="center" vertical="center" wrapText="1"/>
      <protection hidden="1"/>
    </xf>
    <xf numFmtId="0" fontId="3" fillId="0" borderId="88" xfId="0" applyFont="1" applyFill="1" applyBorder="1" applyAlignment="1" applyProtection="1">
      <alignment horizontal="center" vertical="center" wrapText="1"/>
      <protection hidden="1"/>
    </xf>
    <xf numFmtId="0" fontId="3" fillId="0" borderId="90" xfId="0" applyFont="1" applyFill="1" applyBorder="1" applyAlignment="1" applyProtection="1">
      <alignment horizontal="center" vertical="center" wrapText="1"/>
      <protection hidden="1"/>
    </xf>
    <xf numFmtId="0" fontId="3" fillId="0" borderId="164" xfId="0" applyFont="1" applyFill="1" applyBorder="1" applyAlignment="1" applyProtection="1">
      <alignment horizontal="center" vertical="center" wrapText="1"/>
      <protection locked="0"/>
    </xf>
    <xf numFmtId="2" fontId="2" fillId="0" borderId="165" xfId="0" applyNumberFormat="1" applyFont="1" applyFill="1" applyBorder="1" applyAlignment="1" applyProtection="1">
      <alignment horizontal="center" vertical="center" wrapText="1"/>
      <protection hidden="1"/>
    </xf>
    <xf numFmtId="0" fontId="2" fillId="0" borderId="165" xfId="0" applyFont="1" applyFill="1" applyBorder="1" applyAlignment="1" applyProtection="1">
      <alignment horizontal="center" vertical="center" wrapText="1"/>
      <protection hidden="1"/>
    </xf>
    <xf numFmtId="164" fontId="3" fillId="0" borderId="166" xfId="0" applyNumberFormat="1" applyFont="1" applyBorder="1" applyAlignment="1" applyProtection="1">
      <alignment horizontal="center" vertical="center"/>
      <protection hidden="1"/>
    </xf>
    <xf numFmtId="0" fontId="3" fillId="0" borderId="58" xfId="0" applyFont="1" applyFill="1" applyBorder="1" applyAlignment="1" applyProtection="1">
      <alignment horizontal="center" vertical="center" wrapText="1"/>
      <protection locked="0"/>
    </xf>
    <xf numFmtId="2" fontId="2" fillId="0" borderId="59" xfId="0" applyNumberFormat="1" applyFont="1" applyFill="1" applyBorder="1" applyAlignment="1" applyProtection="1">
      <alignment horizontal="center" vertical="center" wrapText="1"/>
      <protection hidden="1"/>
    </xf>
    <xf numFmtId="0" fontId="2" fillId="0" borderId="59" xfId="0" applyFont="1" applyFill="1" applyBorder="1" applyAlignment="1" applyProtection="1">
      <alignment horizontal="center" vertical="center" wrapText="1"/>
      <protection hidden="1"/>
    </xf>
    <xf numFmtId="0" fontId="2" fillId="0" borderId="0" xfId="0" applyFont="1" applyFill="1" applyBorder="1" applyAlignment="1" applyProtection="1">
      <alignment horizontal="left" vertical="center" wrapText="1"/>
      <protection locked="0"/>
    </xf>
    <xf numFmtId="0" fontId="4" fillId="5" borderId="9" xfId="0" applyFont="1" applyFill="1" applyBorder="1" applyAlignment="1" applyProtection="1">
      <alignment horizontal="left" vertical="center"/>
      <protection hidden="1"/>
    </xf>
    <xf numFmtId="0" fontId="4" fillId="5" borderId="0" xfId="0" applyFont="1" applyFill="1" applyBorder="1" applyAlignment="1" applyProtection="1">
      <alignment horizontal="left" vertical="center"/>
      <protection hidden="1"/>
    </xf>
    <xf numFmtId="167" fontId="12" fillId="2" borderId="0" xfId="0" applyNumberFormat="1" applyFont="1" applyFill="1" applyBorder="1" applyAlignment="1" applyProtection="1">
      <alignment vertical="center"/>
      <protection locked="0"/>
    </xf>
    <xf numFmtId="167" fontId="12" fillId="2" borderId="0" xfId="0" applyNumberFormat="1" applyFont="1" applyFill="1" applyBorder="1" applyAlignment="1" applyProtection="1">
      <alignment vertical="center"/>
      <protection hidden="1"/>
    </xf>
    <xf numFmtId="0" fontId="36" fillId="8" borderId="0" xfId="0" applyFont="1" applyFill="1" applyBorder="1" applyProtection="1">
      <protection hidden="1"/>
    </xf>
    <xf numFmtId="0" fontId="36" fillId="8" borderId="0" xfId="0" applyFont="1" applyFill="1" applyProtection="1">
      <protection hidden="1"/>
    </xf>
    <xf numFmtId="0" fontId="38" fillId="12" borderId="148" xfId="0" applyFont="1" applyFill="1" applyBorder="1" applyAlignment="1" applyProtection="1">
      <alignment horizontal="center" vertical="center"/>
      <protection hidden="1"/>
    </xf>
    <xf numFmtId="0" fontId="37" fillId="5" borderId="11" xfId="0" applyFont="1" applyFill="1" applyBorder="1" applyAlignment="1" applyProtection="1">
      <alignment horizontal="center" vertical="center" wrapText="1"/>
      <protection hidden="1"/>
    </xf>
    <xf numFmtId="0" fontId="38" fillId="0" borderId="11" xfId="0" applyFont="1" applyFill="1" applyBorder="1" applyAlignment="1" applyProtection="1">
      <alignment horizontal="center" vertical="center"/>
      <protection hidden="1"/>
    </xf>
    <xf numFmtId="0" fontId="37" fillId="5" borderId="111" xfId="0" applyFont="1" applyFill="1" applyBorder="1" applyAlignment="1" applyProtection="1">
      <alignment horizontal="center" vertical="center" wrapText="1"/>
      <protection hidden="1"/>
    </xf>
    <xf numFmtId="164" fontId="38" fillId="0" borderId="103" xfId="0" applyNumberFormat="1" applyFont="1" applyBorder="1" applyAlignment="1" applyProtection="1">
      <alignment horizontal="center" vertical="center"/>
      <protection hidden="1"/>
    </xf>
    <xf numFmtId="164" fontId="38" fillId="0" borderId="95" xfId="0" applyNumberFormat="1" applyFont="1" applyBorder="1" applyAlignment="1" applyProtection="1">
      <alignment horizontal="center" vertical="center"/>
      <protection hidden="1"/>
    </xf>
    <xf numFmtId="164" fontId="38" fillId="0" borderId="103" xfId="0" applyNumberFormat="1" applyFont="1" applyFill="1" applyBorder="1" applyAlignment="1" applyProtection="1">
      <alignment horizontal="center" vertical="center"/>
      <protection hidden="1"/>
    </xf>
    <xf numFmtId="164" fontId="38" fillId="0" borderId="0" xfId="0" applyNumberFormat="1" applyFont="1" applyFill="1" applyBorder="1" applyAlignment="1" applyProtection="1">
      <alignment horizontal="center" vertical="center"/>
      <protection hidden="1"/>
    </xf>
    <xf numFmtId="164" fontId="38" fillId="0" borderId="95" xfId="0" applyNumberFormat="1" applyFont="1" applyFill="1" applyBorder="1" applyAlignment="1" applyProtection="1">
      <alignment horizontal="center" vertical="center"/>
      <protection hidden="1"/>
    </xf>
    <xf numFmtId="164" fontId="44" fillId="11" borderId="102" xfId="0" applyNumberFormat="1" applyFont="1" applyFill="1" applyBorder="1" applyAlignment="1" applyProtection="1">
      <alignment horizontal="center" vertical="center"/>
      <protection hidden="1"/>
    </xf>
    <xf numFmtId="164" fontId="44" fillId="11" borderId="93" xfId="0" applyNumberFormat="1" applyFont="1" applyFill="1" applyBorder="1" applyAlignment="1" applyProtection="1">
      <alignment horizontal="center" vertical="center"/>
      <protection hidden="1"/>
    </xf>
    <xf numFmtId="0" fontId="3" fillId="2" borderId="0" xfId="0" applyFont="1" applyFill="1" applyBorder="1" applyAlignment="1" applyProtection="1">
      <alignment horizontal="left"/>
      <protection hidden="1"/>
    </xf>
    <xf numFmtId="0" fontId="3" fillId="2" borderId="49" xfId="0" applyFont="1" applyFill="1" applyBorder="1" applyAlignment="1" applyProtection="1">
      <alignment horizontal="left"/>
      <protection hidden="1"/>
    </xf>
    <xf numFmtId="0" fontId="3" fillId="5" borderId="18" xfId="0" applyFont="1" applyFill="1" applyBorder="1" applyAlignment="1" applyProtection="1">
      <alignment horizontal="center" vertical="center"/>
      <protection hidden="1"/>
    </xf>
    <xf numFmtId="0" fontId="16" fillId="5" borderId="105" xfId="0" applyFont="1" applyFill="1" applyBorder="1" applyAlignment="1" applyProtection="1">
      <alignment horizontal="center" vertical="center" wrapText="1"/>
      <protection hidden="1"/>
    </xf>
    <xf numFmtId="0" fontId="16" fillId="5" borderId="123" xfId="0" applyFont="1" applyFill="1" applyBorder="1" applyAlignment="1" applyProtection="1">
      <alignment horizontal="center" vertical="center" wrapText="1"/>
      <protection hidden="1"/>
    </xf>
    <xf numFmtId="0" fontId="16" fillId="5" borderId="108" xfId="0" applyFont="1" applyFill="1" applyBorder="1" applyAlignment="1" applyProtection="1">
      <alignment horizontal="center" vertical="center" wrapText="1"/>
      <protection hidden="1"/>
    </xf>
    <xf numFmtId="0" fontId="37" fillId="5" borderId="112" xfId="0" applyFont="1" applyFill="1" applyBorder="1" applyAlignment="1" applyProtection="1">
      <alignment horizontal="center" vertical="center" wrapText="1"/>
      <protection hidden="1"/>
    </xf>
    <xf numFmtId="0" fontId="37" fillId="5" borderId="174" xfId="0" applyFont="1" applyFill="1" applyBorder="1" applyAlignment="1" applyProtection="1">
      <alignment horizontal="center" vertical="center" wrapText="1"/>
      <protection hidden="1"/>
    </xf>
    <xf numFmtId="0" fontId="2" fillId="0" borderId="123" xfId="0" applyFont="1" applyFill="1" applyBorder="1" applyAlignment="1" applyProtection="1">
      <alignment horizontal="left" vertical="center"/>
      <protection hidden="1"/>
    </xf>
    <xf numFmtId="0" fontId="2" fillId="0" borderId="0" xfId="0" applyFont="1" applyFill="1" applyBorder="1" applyAlignment="1" applyProtection="1">
      <alignment horizontal="left" vertical="center"/>
      <protection hidden="1"/>
    </xf>
    <xf numFmtId="0" fontId="4" fillId="5" borderId="60" xfId="0" applyFont="1" applyFill="1" applyBorder="1" applyAlignment="1" applyProtection="1">
      <alignment horizontal="center" vertical="center" wrapText="1"/>
      <protection hidden="1"/>
    </xf>
    <xf numFmtId="0" fontId="4" fillId="5" borderId="62" xfId="0" applyFont="1" applyFill="1" applyBorder="1" applyAlignment="1" applyProtection="1">
      <alignment horizontal="center" vertical="center" wrapText="1"/>
      <protection hidden="1"/>
    </xf>
    <xf numFmtId="0" fontId="37" fillId="5" borderId="160" xfId="0" applyFont="1" applyFill="1" applyBorder="1" applyAlignment="1" applyProtection="1">
      <alignment horizontal="center" vertical="center" wrapText="1"/>
      <protection hidden="1"/>
    </xf>
    <xf numFmtId="0" fontId="37" fillId="5" borderId="145" xfId="0" applyFont="1" applyFill="1" applyBorder="1" applyAlignment="1" applyProtection="1">
      <alignment horizontal="center" vertical="center" wrapText="1"/>
      <protection hidden="1"/>
    </xf>
    <xf numFmtId="164" fontId="42" fillId="0" borderId="145" xfId="0" applyNumberFormat="1" applyFont="1" applyFill="1" applyBorder="1" applyAlignment="1" applyProtection="1">
      <alignment horizontal="center" vertical="center"/>
      <protection hidden="1"/>
    </xf>
    <xf numFmtId="164" fontId="42" fillId="0" borderId="161" xfId="0" applyNumberFormat="1" applyFont="1" applyFill="1" applyBorder="1" applyAlignment="1" applyProtection="1">
      <alignment horizontal="center" vertical="center"/>
      <protection hidden="1"/>
    </xf>
    <xf numFmtId="0" fontId="4" fillId="5" borderId="160" xfId="0" applyFont="1" applyFill="1" applyBorder="1" applyAlignment="1" applyProtection="1">
      <alignment horizontal="center" vertical="center" wrapText="1"/>
      <protection hidden="1"/>
    </xf>
    <xf numFmtId="0" fontId="4" fillId="5" borderId="145" xfId="0" applyFont="1" applyFill="1" applyBorder="1" applyAlignment="1" applyProtection="1">
      <alignment horizontal="center" vertical="center" wrapText="1"/>
      <protection hidden="1"/>
    </xf>
    <xf numFmtId="164" fontId="12" fillId="0" borderId="145" xfId="0" applyNumberFormat="1" applyFont="1" applyFill="1" applyBorder="1" applyAlignment="1" applyProtection="1">
      <alignment horizontal="center" vertical="center"/>
      <protection hidden="1"/>
    </xf>
    <xf numFmtId="164" fontId="12" fillId="0" borderId="161" xfId="0" applyNumberFormat="1" applyFont="1" applyFill="1" applyBorder="1" applyAlignment="1" applyProtection="1">
      <alignment horizontal="center" vertical="center"/>
      <protection hidden="1"/>
    </xf>
    <xf numFmtId="0" fontId="4" fillId="5" borderId="105" xfId="0" applyFont="1" applyFill="1" applyBorder="1" applyAlignment="1" applyProtection="1">
      <alignment horizontal="center" vertical="center"/>
      <protection hidden="1"/>
    </xf>
    <xf numFmtId="0" fontId="4" fillId="5" borderId="108" xfId="0" applyFont="1" applyFill="1" applyBorder="1" applyAlignment="1" applyProtection="1">
      <alignment horizontal="center" vertical="center"/>
      <protection hidden="1"/>
    </xf>
    <xf numFmtId="0" fontId="4" fillId="5" borderId="61" xfId="0" applyFont="1" applyFill="1" applyBorder="1" applyAlignment="1" applyProtection="1">
      <alignment horizontal="center" vertical="center" wrapText="1"/>
      <protection hidden="1"/>
    </xf>
    <xf numFmtId="0" fontId="4" fillId="5" borderId="9" xfId="0" applyFont="1" applyFill="1" applyBorder="1" applyAlignment="1" applyProtection="1">
      <alignment horizontal="left" vertical="center"/>
      <protection hidden="1"/>
    </xf>
    <xf numFmtId="0" fontId="4" fillId="5" borderId="0" xfId="0" applyFont="1" applyFill="1" applyBorder="1" applyAlignment="1" applyProtection="1">
      <alignment horizontal="left" vertical="center"/>
      <protection hidden="1"/>
    </xf>
    <xf numFmtId="0" fontId="4" fillId="5" borderId="15" xfId="0" applyFont="1" applyFill="1" applyBorder="1" applyAlignment="1" applyProtection="1">
      <alignment horizontal="left" vertical="center" wrapText="1"/>
      <protection hidden="1"/>
    </xf>
    <xf numFmtId="0" fontId="4" fillId="5" borderId="14" xfId="0" applyFont="1" applyFill="1" applyBorder="1" applyAlignment="1" applyProtection="1">
      <alignment horizontal="left" vertical="center" wrapText="1"/>
      <protection hidden="1"/>
    </xf>
    <xf numFmtId="14" fontId="3" fillId="0" borderId="0" xfId="0" applyNumberFormat="1"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protection locked="0"/>
    </xf>
    <xf numFmtId="14" fontId="3" fillId="0" borderId="14" xfId="0" applyNumberFormat="1" applyFont="1" applyFill="1" applyBorder="1" applyAlignment="1" applyProtection="1">
      <alignment horizontal="left" vertical="center"/>
      <protection locked="0"/>
    </xf>
    <xf numFmtId="14" fontId="3" fillId="0" borderId="19" xfId="0" applyNumberFormat="1" applyFont="1" applyFill="1" applyBorder="1" applyAlignment="1" applyProtection="1">
      <alignment horizontal="left" vertical="center"/>
      <protection locked="0"/>
    </xf>
    <xf numFmtId="0" fontId="3" fillId="0" borderId="14"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center"/>
      <protection locked="0"/>
    </xf>
    <xf numFmtId="0" fontId="4" fillId="5" borderId="6" xfId="0" applyFont="1" applyFill="1" applyBorder="1" applyAlignment="1" applyProtection="1">
      <alignment horizontal="left" vertical="center"/>
      <protection hidden="1"/>
    </xf>
    <xf numFmtId="0" fontId="4" fillId="5" borderId="5" xfId="0" applyFont="1" applyFill="1" applyBorder="1" applyAlignment="1" applyProtection="1">
      <alignment horizontal="left" vertical="center"/>
      <protection hidden="1"/>
    </xf>
    <xf numFmtId="0" fontId="37" fillId="5" borderId="60" xfId="0" applyFont="1" applyFill="1" applyBorder="1" applyAlignment="1" applyProtection="1">
      <alignment horizontal="center" vertical="center" wrapText="1"/>
      <protection hidden="1"/>
    </xf>
    <xf numFmtId="0" fontId="37" fillId="5" borderId="61" xfId="0" applyFont="1" applyFill="1" applyBorder="1" applyAlignment="1" applyProtection="1">
      <alignment horizontal="center" vertical="center" wrapText="1"/>
      <protection hidden="1"/>
    </xf>
    <xf numFmtId="164" fontId="3" fillId="0" borderId="0" xfId="0" applyNumberFormat="1" applyFont="1" applyFill="1" applyBorder="1" applyAlignment="1" applyProtection="1">
      <alignment horizontal="center" vertical="center"/>
      <protection hidden="1"/>
    </xf>
    <xf numFmtId="164" fontId="12" fillId="11" borderId="0" xfId="0" applyNumberFormat="1" applyFont="1" applyFill="1" applyBorder="1" applyAlignment="1" applyProtection="1">
      <alignment horizontal="center" vertical="center"/>
      <protection hidden="1"/>
    </xf>
    <xf numFmtId="0" fontId="4" fillId="5" borderId="137" xfId="0" applyFont="1" applyFill="1" applyBorder="1" applyAlignment="1" applyProtection="1">
      <alignment horizontal="center" vertical="center" wrapText="1"/>
      <protection hidden="1"/>
    </xf>
    <xf numFmtId="0" fontId="4" fillId="5" borderId="140" xfId="0" applyFont="1" applyFill="1" applyBorder="1" applyAlignment="1" applyProtection="1">
      <alignment horizontal="center" vertical="center" wrapText="1"/>
      <protection hidden="1"/>
    </xf>
    <xf numFmtId="164" fontId="38" fillId="0" borderId="0" xfId="0" applyNumberFormat="1" applyFont="1" applyFill="1" applyBorder="1" applyAlignment="1" applyProtection="1">
      <alignment horizontal="center" vertical="center"/>
      <protection hidden="1"/>
    </xf>
    <xf numFmtId="164" fontId="38" fillId="0" borderId="94" xfId="0" applyNumberFormat="1" applyFont="1" applyFill="1" applyBorder="1" applyAlignment="1" applyProtection="1">
      <alignment horizontal="center" vertical="center"/>
      <protection hidden="1"/>
    </xf>
    <xf numFmtId="0" fontId="2" fillId="0" borderId="108" xfId="0" applyFont="1" applyFill="1" applyBorder="1" applyAlignment="1" applyProtection="1">
      <alignment horizontal="left" vertical="center"/>
      <protection hidden="1"/>
    </xf>
    <xf numFmtId="0" fontId="2" fillId="0" borderId="109" xfId="0" applyFont="1" applyFill="1" applyBorder="1" applyAlignment="1" applyProtection="1">
      <alignment horizontal="left" vertical="center"/>
      <protection hidden="1"/>
    </xf>
    <xf numFmtId="0" fontId="2" fillId="0" borderId="0" xfId="0" applyFont="1" applyFill="1" applyBorder="1" applyAlignment="1" applyProtection="1">
      <alignment horizontal="left" vertical="center" wrapText="1"/>
      <protection locked="0"/>
    </xf>
    <xf numFmtId="0" fontId="2" fillId="0" borderId="124" xfId="0" applyFont="1" applyFill="1" applyBorder="1" applyAlignment="1" applyProtection="1">
      <alignment horizontal="left" vertical="center" wrapText="1"/>
      <protection locked="0"/>
    </xf>
    <xf numFmtId="0" fontId="21" fillId="5" borderId="98" xfId="0" applyFont="1" applyFill="1" applyBorder="1" applyAlignment="1" applyProtection="1">
      <alignment horizontal="center" vertical="center" wrapText="1"/>
      <protection hidden="1"/>
    </xf>
    <xf numFmtId="0" fontId="21" fillId="5" borderId="99" xfId="0" applyFont="1" applyFill="1" applyBorder="1" applyAlignment="1" applyProtection="1">
      <alignment horizontal="center" vertical="center" wrapText="1"/>
      <protection hidden="1"/>
    </xf>
    <xf numFmtId="0" fontId="21" fillId="5" borderId="100" xfId="0" applyFont="1" applyFill="1" applyBorder="1" applyAlignment="1" applyProtection="1">
      <alignment horizontal="center" vertical="center" wrapText="1"/>
      <protection hidden="1"/>
    </xf>
    <xf numFmtId="0" fontId="0" fillId="2" borderId="106" xfId="0" applyFill="1" applyBorder="1" applyAlignment="1" applyProtection="1">
      <alignment horizontal="center" wrapText="1"/>
      <protection locked="0"/>
    </xf>
    <xf numFmtId="0" fontId="0" fillId="2" borderId="0" xfId="0" applyFill="1" applyBorder="1" applyAlignment="1" applyProtection="1">
      <alignment horizontal="center" wrapText="1"/>
      <protection locked="0"/>
    </xf>
    <xf numFmtId="0" fontId="3" fillId="0" borderId="0" xfId="0" applyFont="1" applyFill="1" applyBorder="1" applyAlignment="1" applyProtection="1">
      <alignment horizontal="left" vertical="top" wrapText="1"/>
      <protection locked="0"/>
    </xf>
    <xf numFmtId="0" fontId="3" fillId="0" borderId="124" xfId="0" applyFont="1" applyFill="1" applyBorder="1" applyAlignment="1" applyProtection="1">
      <alignment horizontal="left" vertical="top" wrapText="1"/>
      <protection locked="0"/>
    </xf>
    <xf numFmtId="0" fontId="21" fillId="5" borderId="0" xfId="0" applyFont="1" applyFill="1" applyBorder="1" applyAlignment="1" applyProtection="1">
      <alignment horizontal="center" vertical="center" wrapText="1"/>
      <protection hidden="1"/>
    </xf>
    <xf numFmtId="0" fontId="21" fillId="5" borderId="124" xfId="0" applyFont="1" applyFill="1" applyBorder="1" applyAlignment="1" applyProtection="1">
      <alignment horizontal="center" vertical="center" wrapText="1"/>
      <protection hidden="1"/>
    </xf>
    <xf numFmtId="0" fontId="0" fillId="4" borderId="0" xfId="0" applyFill="1" applyBorder="1" applyAlignment="1" applyProtection="1">
      <alignment horizontal="center"/>
      <protection hidden="1"/>
    </xf>
    <xf numFmtId="0" fontId="3" fillId="0" borderId="0" xfId="0" applyFont="1" applyFill="1" applyBorder="1" applyAlignment="1" applyProtection="1">
      <alignment horizontal="left" vertical="center"/>
      <protection locked="0"/>
    </xf>
    <xf numFmtId="0" fontId="0" fillId="2" borderId="5" xfId="0" applyFill="1" applyBorder="1" applyAlignment="1" applyProtection="1">
      <alignment horizontal="center" wrapText="1"/>
      <protection locked="0"/>
    </xf>
    <xf numFmtId="0" fontId="0" fillId="2" borderId="0" xfId="0" applyFill="1" applyAlignment="1" applyProtection="1">
      <alignment horizontal="center" wrapText="1"/>
      <protection locked="0"/>
    </xf>
    <xf numFmtId="14" fontId="3" fillId="0" borderId="18" xfId="0" applyNumberFormat="1" applyFont="1" applyFill="1" applyBorder="1" applyAlignment="1" applyProtection="1">
      <alignment horizontal="left" vertical="center"/>
      <protection locked="0"/>
    </xf>
    <xf numFmtId="0" fontId="37" fillId="5" borderId="7" xfId="0" applyFont="1" applyFill="1" applyBorder="1" applyAlignment="1" applyProtection="1">
      <alignment horizontal="center" vertical="center" wrapText="1"/>
      <protection hidden="1"/>
    </xf>
    <xf numFmtId="0" fontId="37" fillId="5" borderId="8" xfId="0" applyFont="1" applyFill="1" applyBorder="1" applyAlignment="1" applyProtection="1">
      <alignment horizontal="center" vertical="center" wrapText="1"/>
      <protection hidden="1"/>
    </xf>
    <xf numFmtId="0" fontId="37" fillId="5" borderId="12" xfId="0" applyFont="1" applyFill="1" applyBorder="1" applyAlignment="1" applyProtection="1">
      <alignment horizontal="center" vertical="center" wrapText="1"/>
      <protection hidden="1"/>
    </xf>
    <xf numFmtId="2" fontId="38" fillId="0" borderId="0" xfId="0" applyNumberFormat="1" applyFont="1" applyFill="1" applyBorder="1" applyAlignment="1" applyProtection="1">
      <alignment horizontal="center" vertical="center"/>
      <protection hidden="1"/>
    </xf>
    <xf numFmtId="0" fontId="37" fillId="5" borderId="91" xfId="0" applyFont="1" applyFill="1" applyBorder="1" applyAlignment="1" applyProtection="1">
      <alignment horizontal="center" vertical="center" wrapText="1"/>
      <protection hidden="1"/>
    </xf>
    <xf numFmtId="0" fontId="37" fillId="5" borderId="0" xfId="0" applyFont="1" applyFill="1" applyBorder="1" applyAlignment="1" applyProtection="1">
      <alignment horizontal="center" vertical="center" wrapText="1"/>
      <protection hidden="1"/>
    </xf>
    <xf numFmtId="0" fontId="37" fillId="5" borderId="105" xfId="0" applyFont="1" applyFill="1" applyBorder="1" applyAlignment="1" applyProtection="1">
      <alignment horizontal="center" vertical="center"/>
      <protection hidden="1"/>
    </xf>
    <xf numFmtId="0" fontId="37" fillId="5" borderId="106" xfId="0" applyFont="1" applyFill="1" applyBorder="1" applyAlignment="1" applyProtection="1">
      <alignment horizontal="center" vertical="center"/>
      <protection hidden="1"/>
    </xf>
    <xf numFmtId="0" fontId="37" fillId="5" borderId="108" xfId="0" applyFont="1" applyFill="1" applyBorder="1" applyAlignment="1" applyProtection="1">
      <alignment horizontal="center" vertical="center"/>
      <protection hidden="1"/>
    </xf>
    <xf numFmtId="0" fontId="37" fillId="5" borderId="109" xfId="0" applyFont="1" applyFill="1" applyBorder="1" applyAlignment="1" applyProtection="1">
      <alignment horizontal="center" vertical="center"/>
      <protection hidden="1"/>
    </xf>
    <xf numFmtId="0" fontId="37" fillId="5" borderId="62" xfId="0" applyFont="1" applyFill="1" applyBorder="1" applyAlignment="1" applyProtection="1">
      <alignment horizontal="center" vertical="center" wrapText="1"/>
      <protection hidden="1"/>
    </xf>
    <xf numFmtId="0" fontId="37" fillId="5" borderId="101" xfId="0" applyFont="1" applyFill="1" applyBorder="1" applyAlignment="1" applyProtection="1">
      <alignment horizontal="center" vertical="center" wrapText="1"/>
      <protection hidden="1"/>
    </xf>
    <xf numFmtId="0" fontId="37" fillId="5" borderId="102" xfId="0" applyFont="1" applyFill="1" applyBorder="1" applyAlignment="1" applyProtection="1">
      <alignment horizontal="center" vertical="center" wrapText="1"/>
      <protection hidden="1"/>
    </xf>
    <xf numFmtId="0" fontId="37" fillId="5" borderId="123" xfId="0" applyFont="1" applyFill="1" applyBorder="1" applyAlignment="1" applyProtection="1">
      <alignment horizontal="center" vertical="center"/>
      <protection hidden="1"/>
    </xf>
    <xf numFmtId="0" fontId="37" fillId="5" borderId="0" xfId="0" applyFont="1" applyFill="1" applyBorder="1" applyAlignment="1" applyProtection="1">
      <alignment horizontal="center" vertical="center"/>
      <protection hidden="1"/>
    </xf>
    <xf numFmtId="0" fontId="37" fillId="5" borderId="103" xfId="0" applyFont="1" applyFill="1" applyBorder="1" applyAlignment="1" applyProtection="1">
      <alignment horizontal="center" vertical="center" wrapText="1"/>
      <protection hidden="1"/>
    </xf>
    <xf numFmtId="164" fontId="3" fillId="0" borderId="106" xfId="0" applyNumberFormat="1" applyFont="1" applyFill="1" applyBorder="1" applyAlignment="1" applyProtection="1">
      <alignment horizontal="center" vertical="center"/>
      <protection hidden="1"/>
    </xf>
    <xf numFmtId="164" fontId="3" fillId="0" borderId="107" xfId="0" applyNumberFormat="1" applyFont="1" applyFill="1" applyBorder="1" applyAlignment="1" applyProtection="1">
      <alignment horizontal="center" vertical="center"/>
      <protection hidden="1"/>
    </xf>
    <xf numFmtId="0" fontId="4" fillId="5" borderId="101" xfId="0" applyFont="1" applyFill="1" applyBorder="1" applyAlignment="1" applyProtection="1">
      <alignment horizontal="center" vertical="center" wrapText="1"/>
      <protection hidden="1"/>
    </xf>
    <xf numFmtId="0" fontId="4" fillId="5" borderId="103" xfId="0" applyFont="1" applyFill="1" applyBorder="1" applyAlignment="1" applyProtection="1">
      <alignment horizontal="center" vertical="center" wrapText="1"/>
      <protection hidden="1"/>
    </xf>
    <xf numFmtId="0" fontId="37" fillId="5" borderId="92" xfId="0" applyFont="1" applyFill="1" applyBorder="1" applyAlignment="1" applyProtection="1">
      <alignment horizontal="center" vertical="center" wrapText="1"/>
      <protection hidden="1"/>
    </xf>
    <xf numFmtId="0" fontId="37" fillId="5" borderId="95" xfId="0" applyFont="1" applyFill="1" applyBorder="1" applyAlignment="1" applyProtection="1">
      <alignment horizontal="center" vertical="center" wrapText="1"/>
      <protection hidden="1"/>
    </xf>
    <xf numFmtId="0" fontId="21" fillId="5" borderId="144" xfId="0" applyFont="1" applyFill="1" applyBorder="1" applyAlignment="1" applyProtection="1">
      <alignment horizontal="left" vertical="center" wrapText="1"/>
      <protection hidden="1"/>
    </xf>
    <xf numFmtId="0" fontId="21" fillId="5" borderId="145" xfId="0" applyFont="1" applyFill="1" applyBorder="1" applyAlignment="1" applyProtection="1">
      <alignment horizontal="left" vertical="center" wrapText="1"/>
      <protection hidden="1"/>
    </xf>
    <xf numFmtId="0" fontId="21" fillId="5" borderId="106" xfId="0" applyFont="1" applyFill="1" applyBorder="1" applyAlignment="1" applyProtection="1">
      <alignment horizontal="left" vertical="center" wrapText="1"/>
      <protection hidden="1"/>
    </xf>
    <xf numFmtId="0" fontId="21" fillId="5" borderId="146" xfId="0" applyFont="1" applyFill="1" applyBorder="1" applyAlignment="1" applyProtection="1">
      <alignment horizontal="left" vertical="center" wrapText="1"/>
      <protection hidden="1"/>
    </xf>
    <xf numFmtId="0" fontId="38" fillId="12" borderId="60" xfId="0" applyFont="1" applyFill="1" applyBorder="1" applyAlignment="1" applyProtection="1">
      <alignment horizontal="center" vertical="center"/>
      <protection hidden="1"/>
    </xf>
    <xf numFmtId="0" fontId="38" fillId="12" borderId="61" xfId="0" applyFont="1" applyFill="1" applyBorder="1" applyAlignment="1" applyProtection="1">
      <alignment horizontal="center" vertical="center"/>
      <protection hidden="1"/>
    </xf>
    <xf numFmtId="0" fontId="38" fillId="12" borderId="62" xfId="0" applyFont="1" applyFill="1" applyBorder="1" applyAlignment="1" applyProtection="1">
      <alignment horizontal="center" vertical="center"/>
      <protection hidden="1"/>
    </xf>
    <xf numFmtId="0" fontId="4" fillId="5" borderId="97" xfId="0" applyFont="1" applyFill="1" applyBorder="1" applyAlignment="1" applyProtection="1">
      <alignment horizontal="center" vertical="center" wrapText="1"/>
      <protection hidden="1"/>
    </xf>
    <xf numFmtId="0" fontId="4" fillId="5" borderId="125" xfId="0" applyFont="1" applyFill="1" applyBorder="1" applyAlignment="1" applyProtection="1">
      <alignment horizontal="center" vertical="center" wrapText="1"/>
      <protection hidden="1"/>
    </xf>
    <xf numFmtId="0" fontId="4" fillId="5" borderId="122" xfId="0" applyFont="1" applyFill="1" applyBorder="1" applyAlignment="1" applyProtection="1">
      <alignment horizontal="center" vertical="center" wrapText="1"/>
      <protection hidden="1"/>
    </xf>
    <xf numFmtId="0" fontId="27" fillId="2" borderId="149" xfId="0" applyFont="1" applyFill="1" applyBorder="1" applyAlignment="1" applyProtection="1">
      <alignment horizontal="left"/>
      <protection hidden="1"/>
    </xf>
    <xf numFmtId="0" fontId="27" fillId="2" borderId="150" xfId="0" applyFont="1" applyFill="1" applyBorder="1" applyAlignment="1" applyProtection="1">
      <alignment horizontal="left"/>
      <protection hidden="1"/>
    </xf>
    <xf numFmtId="0" fontId="27" fillId="2" borderId="151" xfId="0" applyFont="1" applyFill="1" applyBorder="1" applyAlignment="1" applyProtection="1">
      <alignment horizontal="left"/>
      <protection hidden="1"/>
    </xf>
    <xf numFmtId="0" fontId="4" fillId="5" borderId="123" xfId="0" applyFont="1" applyFill="1" applyBorder="1" applyAlignment="1" applyProtection="1">
      <alignment horizontal="center" vertical="center" wrapText="1"/>
      <protection hidden="1"/>
    </xf>
    <xf numFmtId="0" fontId="4" fillId="5" borderId="0" xfId="0" applyFont="1" applyFill="1" applyBorder="1" applyAlignment="1" applyProtection="1">
      <alignment horizontal="center" vertical="center" wrapText="1"/>
      <protection hidden="1"/>
    </xf>
    <xf numFmtId="0" fontId="4" fillId="5" borderId="115" xfId="0" applyFont="1" applyFill="1" applyBorder="1" applyAlignment="1" applyProtection="1">
      <alignment horizontal="center" vertical="center" wrapText="1"/>
      <protection hidden="1"/>
    </xf>
    <xf numFmtId="0" fontId="4" fillId="5" borderId="116" xfId="0" applyFont="1" applyFill="1" applyBorder="1" applyAlignment="1" applyProtection="1">
      <alignment horizontal="center" vertical="center" wrapText="1"/>
      <protection hidden="1"/>
    </xf>
    <xf numFmtId="0" fontId="4" fillId="5" borderId="117" xfId="0" applyFont="1" applyFill="1" applyBorder="1" applyAlignment="1" applyProtection="1">
      <alignment horizontal="center" vertical="center" wrapText="1"/>
      <protection hidden="1"/>
    </xf>
    <xf numFmtId="164" fontId="3" fillId="0" borderId="124" xfId="0" applyNumberFormat="1" applyFont="1" applyFill="1" applyBorder="1" applyAlignment="1" applyProtection="1">
      <alignment horizontal="center" vertical="center"/>
      <protection hidden="1"/>
    </xf>
    <xf numFmtId="164" fontId="3" fillId="0" borderId="0" xfId="0" quotePrefix="1" applyNumberFormat="1" applyFont="1" applyFill="1" applyBorder="1" applyAlignment="1" applyProtection="1">
      <alignment horizontal="center" vertical="center"/>
      <protection hidden="1"/>
    </xf>
    <xf numFmtId="164" fontId="3" fillId="0" borderId="124" xfId="0" quotePrefix="1" applyNumberFormat="1" applyFont="1" applyFill="1" applyBorder="1" applyAlignment="1" applyProtection="1">
      <alignment horizontal="center" vertical="center"/>
      <protection hidden="1"/>
    </xf>
    <xf numFmtId="164" fontId="12" fillId="0" borderId="109" xfId="0" applyNumberFormat="1" applyFont="1" applyFill="1" applyBorder="1" applyAlignment="1" applyProtection="1">
      <alignment horizontal="center" vertical="center"/>
      <protection hidden="1"/>
    </xf>
    <xf numFmtId="164" fontId="12" fillId="0" borderId="110" xfId="0" applyNumberFormat="1" applyFont="1" applyFill="1" applyBorder="1" applyAlignment="1" applyProtection="1">
      <alignment horizontal="center" vertical="center"/>
      <protection hidden="1"/>
    </xf>
    <xf numFmtId="164" fontId="3" fillId="0" borderId="94" xfId="0" applyNumberFormat="1" applyFont="1" applyFill="1" applyBorder="1" applyAlignment="1" applyProtection="1">
      <alignment horizontal="center" vertical="center"/>
      <protection hidden="1"/>
    </xf>
    <xf numFmtId="164" fontId="12" fillId="0" borderId="95" xfId="0" applyNumberFormat="1" applyFont="1" applyFill="1" applyBorder="1" applyAlignment="1" applyProtection="1">
      <alignment horizontal="center" vertical="center"/>
      <protection hidden="1"/>
    </xf>
    <xf numFmtId="164" fontId="12" fillId="0" borderId="93" xfId="0" applyNumberFormat="1" applyFont="1" applyFill="1" applyBorder="1" applyAlignment="1" applyProtection="1">
      <alignment horizontal="center" vertical="center"/>
      <protection hidden="1"/>
    </xf>
    <xf numFmtId="164" fontId="43" fillId="11" borderId="95" xfId="0" applyNumberFormat="1" applyFont="1" applyFill="1" applyBorder="1" applyAlignment="1" applyProtection="1">
      <alignment horizontal="center" vertical="center"/>
      <protection hidden="1"/>
    </xf>
    <xf numFmtId="164" fontId="43" fillId="11" borderId="93" xfId="0" applyNumberFormat="1" applyFont="1" applyFill="1" applyBorder="1" applyAlignment="1" applyProtection="1">
      <alignment horizontal="center" vertical="center"/>
      <protection hidden="1"/>
    </xf>
    <xf numFmtId="164" fontId="3" fillId="0" borderId="113" xfId="0" applyNumberFormat="1" applyFont="1" applyFill="1" applyBorder="1" applyAlignment="1" applyProtection="1">
      <alignment horizontal="center" vertical="center"/>
      <protection hidden="1"/>
    </xf>
    <xf numFmtId="0" fontId="21" fillId="5" borderId="7" xfId="0" applyFont="1" applyFill="1" applyBorder="1" applyAlignment="1" applyProtection="1">
      <alignment horizontal="left" vertical="center" wrapText="1"/>
      <protection hidden="1"/>
    </xf>
    <xf numFmtId="0" fontId="21" fillId="5" borderId="8" xfId="0" applyFont="1" applyFill="1" applyBorder="1" applyAlignment="1" applyProtection="1">
      <alignment horizontal="left" vertical="center" wrapText="1"/>
      <protection hidden="1"/>
    </xf>
    <xf numFmtId="0" fontId="4" fillId="5" borderId="6" xfId="0" applyFont="1" applyFill="1" applyBorder="1" applyAlignment="1" applyProtection="1">
      <alignment horizontal="center" vertical="center" wrapText="1"/>
      <protection hidden="1"/>
    </xf>
    <xf numFmtId="0" fontId="4" fillId="5" borderId="5" xfId="0" applyFont="1" applyFill="1" applyBorder="1" applyAlignment="1" applyProtection="1">
      <alignment horizontal="center" vertical="center" wrapText="1"/>
      <protection hidden="1"/>
    </xf>
    <xf numFmtId="0" fontId="4" fillId="5" borderId="13" xfId="0" applyFont="1" applyFill="1" applyBorder="1" applyAlignment="1" applyProtection="1">
      <alignment horizontal="center" vertical="center" wrapText="1"/>
      <protection hidden="1"/>
    </xf>
    <xf numFmtId="0" fontId="4" fillId="5" borderId="15" xfId="0" applyFont="1" applyFill="1" applyBorder="1" applyAlignment="1" applyProtection="1">
      <alignment horizontal="center" vertical="center" wrapText="1"/>
      <protection hidden="1"/>
    </xf>
    <xf numFmtId="0" fontId="4" fillId="5" borderId="14" xfId="0" applyFont="1" applyFill="1" applyBorder="1" applyAlignment="1" applyProtection="1">
      <alignment horizontal="center" vertical="center" wrapText="1"/>
      <protection hidden="1"/>
    </xf>
    <xf numFmtId="0" fontId="4" fillId="5" borderId="19"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wrapText="1"/>
      <protection hidden="1"/>
    </xf>
    <xf numFmtId="0" fontId="4" fillId="17" borderId="16" xfId="0" applyFont="1" applyFill="1" applyBorder="1" applyAlignment="1" applyProtection="1">
      <alignment horizontal="center" vertical="center" wrapText="1"/>
      <protection hidden="1"/>
    </xf>
    <xf numFmtId="0" fontId="21" fillId="5" borderId="69" xfId="0" applyFont="1" applyFill="1" applyBorder="1" applyAlignment="1" applyProtection="1">
      <alignment horizontal="left" vertical="center" wrapText="1"/>
      <protection hidden="1"/>
    </xf>
    <xf numFmtId="0" fontId="21" fillId="5" borderId="70" xfId="0" applyFont="1" applyFill="1" applyBorder="1" applyAlignment="1" applyProtection="1">
      <alignment horizontal="left" vertical="center" wrapText="1"/>
      <protection hidden="1"/>
    </xf>
    <xf numFmtId="0" fontId="21" fillId="5" borderId="71" xfId="0" applyFont="1" applyFill="1" applyBorder="1" applyAlignment="1" applyProtection="1">
      <alignment horizontal="left" vertical="center" wrapText="1"/>
      <protection hidden="1"/>
    </xf>
    <xf numFmtId="164" fontId="12" fillId="14" borderId="53" xfId="0" applyNumberFormat="1" applyFont="1" applyFill="1" applyBorder="1" applyAlignment="1" applyProtection="1">
      <alignment horizontal="center" vertical="center"/>
      <protection locked="0"/>
    </xf>
    <xf numFmtId="164" fontId="12" fillId="14" borderId="55" xfId="0" applyNumberFormat="1" applyFont="1" applyFill="1" applyBorder="1" applyAlignment="1" applyProtection="1">
      <alignment horizontal="center" vertical="center"/>
      <protection locked="0"/>
    </xf>
    <xf numFmtId="0" fontId="4" fillId="5" borderId="7" xfId="0" applyFont="1" applyFill="1" applyBorder="1" applyAlignment="1" applyProtection="1">
      <alignment horizontal="left"/>
      <protection hidden="1"/>
    </xf>
    <xf numFmtId="0" fontId="4" fillId="5" borderId="8" xfId="0" applyFont="1" applyFill="1" applyBorder="1" applyAlignment="1" applyProtection="1">
      <alignment horizontal="left"/>
      <protection hidden="1"/>
    </xf>
    <xf numFmtId="0" fontId="4" fillId="5" borderId="12" xfId="0" applyFont="1" applyFill="1" applyBorder="1" applyAlignment="1" applyProtection="1">
      <alignment horizontal="left"/>
      <protection hidden="1"/>
    </xf>
    <xf numFmtId="0" fontId="3" fillId="0" borderId="74" xfId="0" applyFont="1" applyFill="1" applyBorder="1" applyAlignment="1" applyProtection="1">
      <alignment horizontal="center" vertical="center" wrapText="1"/>
      <protection locked="0"/>
    </xf>
    <xf numFmtId="0" fontId="3" fillId="0" borderId="75" xfId="0" applyFont="1" applyFill="1" applyBorder="1" applyAlignment="1" applyProtection="1">
      <alignment horizontal="center" vertical="center" wrapText="1"/>
      <protection locked="0"/>
    </xf>
    <xf numFmtId="0" fontId="4" fillId="5" borderId="118" xfId="0" applyFont="1" applyFill="1" applyBorder="1" applyAlignment="1" applyProtection="1">
      <alignment horizontal="center" vertical="center" wrapText="1"/>
      <protection hidden="1"/>
    </xf>
    <xf numFmtId="0" fontId="4" fillId="5" borderId="119" xfId="0" applyFont="1" applyFill="1" applyBorder="1" applyAlignment="1" applyProtection="1">
      <alignment horizontal="center" vertical="center" wrapText="1"/>
      <protection hidden="1"/>
    </xf>
    <xf numFmtId="0" fontId="3" fillId="0" borderId="147" xfId="0" applyFont="1" applyFill="1" applyBorder="1" applyAlignment="1" applyProtection="1">
      <alignment horizontal="center" vertical="center"/>
      <protection locked="0"/>
    </xf>
    <xf numFmtId="0" fontId="3" fillId="0" borderId="119" xfId="0" applyFont="1" applyFill="1" applyBorder="1" applyAlignment="1" applyProtection="1">
      <alignment horizontal="center" vertical="center"/>
      <protection locked="0"/>
    </xf>
    <xf numFmtId="0" fontId="4" fillId="5" borderId="105" xfId="0" applyFont="1" applyFill="1" applyBorder="1" applyAlignment="1" applyProtection="1">
      <alignment horizontal="center" vertical="center" wrapText="1"/>
      <protection hidden="1"/>
    </xf>
    <xf numFmtId="0" fontId="4" fillId="5" borderId="106" xfId="0" applyFont="1" applyFill="1" applyBorder="1" applyAlignment="1" applyProtection="1">
      <alignment horizontal="center" vertical="center" wrapText="1"/>
      <protection hidden="1"/>
    </xf>
    <xf numFmtId="49" fontId="4" fillId="12" borderId="6" xfId="0" applyNumberFormat="1" applyFont="1" applyFill="1" applyBorder="1" applyAlignment="1" applyProtection="1">
      <alignment horizontal="center" vertical="center"/>
      <protection hidden="1"/>
    </xf>
    <xf numFmtId="49" fontId="4" fillId="12" borderId="13" xfId="0" applyNumberFormat="1" applyFont="1" applyFill="1" applyBorder="1" applyAlignment="1" applyProtection="1">
      <alignment horizontal="center" vertical="center"/>
      <protection hidden="1"/>
    </xf>
    <xf numFmtId="49" fontId="4" fillId="12" borderId="15" xfId="0" applyNumberFormat="1" applyFont="1" applyFill="1" applyBorder="1" applyAlignment="1" applyProtection="1">
      <alignment horizontal="center" vertical="center"/>
      <protection hidden="1"/>
    </xf>
    <xf numFmtId="49" fontId="4" fillId="12" borderId="19" xfId="0" applyNumberFormat="1" applyFont="1" applyFill="1" applyBorder="1" applyAlignment="1" applyProtection="1">
      <alignment horizontal="center" vertical="center"/>
      <protection hidden="1"/>
    </xf>
    <xf numFmtId="0" fontId="4" fillId="5" borderId="10" xfId="0" applyFont="1" applyFill="1" applyBorder="1" applyAlignment="1" applyProtection="1">
      <alignment horizontal="center" vertical="center"/>
      <protection hidden="1"/>
    </xf>
    <xf numFmtId="0" fontId="4" fillId="5" borderId="16" xfId="0" applyFont="1" applyFill="1" applyBorder="1" applyAlignment="1" applyProtection="1">
      <alignment horizontal="center" vertical="center"/>
      <protection hidden="1"/>
    </xf>
    <xf numFmtId="0" fontId="3" fillId="13" borderId="6" xfId="0" applyFont="1" applyFill="1" applyBorder="1" applyAlignment="1" applyProtection="1">
      <alignment horizontal="center" vertical="center"/>
      <protection hidden="1"/>
    </xf>
    <xf numFmtId="0" fontId="3" fillId="13" borderId="13" xfId="0" applyFont="1" applyFill="1" applyBorder="1" applyAlignment="1" applyProtection="1">
      <alignment horizontal="center" vertical="center"/>
      <protection hidden="1"/>
    </xf>
    <xf numFmtId="0" fontId="3" fillId="13" borderId="15" xfId="0" applyFont="1" applyFill="1" applyBorder="1" applyAlignment="1" applyProtection="1">
      <alignment horizontal="center" vertical="center"/>
      <protection hidden="1"/>
    </xf>
    <xf numFmtId="0" fontId="3" fillId="13" borderId="19" xfId="0" applyFont="1" applyFill="1" applyBorder="1" applyAlignment="1" applyProtection="1">
      <alignment horizontal="center" vertical="center"/>
      <protection hidden="1"/>
    </xf>
    <xf numFmtId="0" fontId="4" fillId="5" borderId="10" xfId="0" applyFont="1" applyFill="1" applyBorder="1" applyAlignment="1" applyProtection="1">
      <alignment horizontal="center" vertical="center" wrapText="1"/>
      <protection hidden="1"/>
    </xf>
    <xf numFmtId="0" fontId="4" fillId="5" borderId="16" xfId="0" applyFont="1" applyFill="1" applyBorder="1" applyAlignment="1" applyProtection="1">
      <alignment horizontal="center" vertical="center" wrapText="1"/>
      <protection hidden="1"/>
    </xf>
    <xf numFmtId="0" fontId="37" fillId="5" borderId="97" xfId="0" applyFont="1" applyFill="1" applyBorder="1" applyAlignment="1" applyProtection="1">
      <alignment horizontal="center" vertical="center" wrapText="1"/>
      <protection hidden="1"/>
    </xf>
    <xf numFmtId="0" fontId="37" fillId="5" borderId="122" xfId="0" applyFont="1" applyFill="1" applyBorder="1" applyAlignment="1" applyProtection="1">
      <alignment horizontal="center" vertical="center" wrapText="1"/>
      <protection hidden="1"/>
    </xf>
    <xf numFmtId="0" fontId="4" fillId="5" borderId="112" xfId="0" applyFont="1" applyFill="1" applyBorder="1" applyAlignment="1" applyProtection="1">
      <alignment horizontal="center" vertical="center"/>
      <protection hidden="1"/>
    </xf>
    <xf numFmtId="0" fontId="4" fillId="5" borderId="135" xfId="0" applyFont="1" applyFill="1" applyBorder="1" applyAlignment="1" applyProtection="1">
      <alignment horizontal="center" vertical="center"/>
      <protection hidden="1"/>
    </xf>
    <xf numFmtId="0" fontId="4" fillId="5" borderId="115" xfId="0" applyFont="1" applyFill="1" applyBorder="1" applyAlignment="1" applyProtection="1">
      <alignment horizontal="center" vertical="center"/>
      <protection hidden="1"/>
    </xf>
    <xf numFmtId="0" fontId="4" fillId="5" borderId="138" xfId="0" applyFont="1" applyFill="1" applyBorder="1" applyAlignment="1" applyProtection="1">
      <alignment horizontal="center" vertical="center"/>
      <protection hidden="1"/>
    </xf>
    <xf numFmtId="2" fontId="3" fillId="0" borderId="0" xfId="0" applyNumberFormat="1"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38" fillId="0" borderId="0" xfId="0" applyFont="1" applyFill="1" applyBorder="1" applyAlignment="1" applyProtection="1">
      <alignment horizontal="center" vertical="center"/>
      <protection hidden="1"/>
    </xf>
    <xf numFmtId="0" fontId="37" fillId="5" borderId="105" xfId="0" applyFont="1" applyFill="1" applyBorder="1" applyAlignment="1" applyProtection="1">
      <alignment horizontal="center" vertical="center" wrapText="1"/>
      <protection hidden="1"/>
    </xf>
    <xf numFmtId="0" fontId="37" fillId="5" borderId="106" xfId="0" applyFont="1" applyFill="1" applyBorder="1" applyAlignment="1" applyProtection="1">
      <alignment horizontal="center" vertical="center" wrapText="1"/>
      <protection hidden="1"/>
    </xf>
    <xf numFmtId="0" fontId="37" fillId="5" borderId="107" xfId="0" applyFont="1" applyFill="1" applyBorder="1" applyAlignment="1" applyProtection="1">
      <alignment horizontal="center" vertical="center" wrapText="1"/>
      <protection hidden="1"/>
    </xf>
    <xf numFmtId="0" fontId="37" fillId="5" borderId="108" xfId="0" applyFont="1" applyFill="1" applyBorder="1" applyAlignment="1" applyProtection="1">
      <alignment horizontal="center" vertical="center" wrapText="1"/>
      <protection hidden="1"/>
    </xf>
    <xf numFmtId="0" fontId="37" fillId="5" borderId="109" xfId="0" applyFont="1" applyFill="1" applyBorder="1" applyAlignment="1" applyProtection="1">
      <alignment horizontal="center" vertical="center" wrapText="1"/>
      <protection hidden="1"/>
    </xf>
    <xf numFmtId="0" fontId="37" fillId="5" borderId="110" xfId="0" applyFont="1" applyFill="1" applyBorder="1" applyAlignment="1" applyProtection="1">
      <alignment horizontal="center" vertical="center" wrapText="1"/>
      <protection hidden="1"/>
    </xf>
    <xf numFmtId="0" fontId="37" fillId="5" borderId="98" xfId="0" applyFont="1" applyFill="1" applyBorder="1" applyAlignment="1" applyProtection="1">
      <alignment horizontal="center" vertical="center" wrapText="1"/>
      <protection hidden="1"/>
    </xf>
    <xf numFmtId="0" fontId="37" fillId="5" borderId="104"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protection locked="0"/>
    </xf>
    <xf numFmtId="0" fontId="3" fillId="2" borderId="13" xfId="0" applyFont="1" applyFill="1" applyBorder="1" applyAlignment="1" applyProtection="1">
      <alignment horizontal="center" vertical="center"/>
      <protection locked="0"/>
    </xf>
    <xf numFmtId="1" fontId="3" fillId="0" borderId="0" xfId="0" applyNumberFormat="1" applyFont="1" applyFill="1" applyBorder="1" applyAlignment="1" applyProtection="1">
      <alignment horizontal="left" vertical="center"/>
      <protection locked="0"/>
    </xf>
    <xf numFmtId="1" fontId="3" fillId="0" borderId="18" xfId="0" applyNumberFormat="1" applyFont="1" applyFill="1" applyBorder="1" applyAlignment="1" applyProtection="1">
      <alignment horizontal="left" vertical="center"/>
      <protection locked="0"/>
    </xf>
    <xf numFmtId="0" fontId="4" fillId="5" borderId="15" xfId="0" applyFont="1" applyFill="1" applyBorder="1" applyAlignment="1" applyProtection="1">
      <alignment horizontal="left" vertical="center"/>
      <protection hidden="1"/>
    </xf>
    <xf numFmtId="0" fontId="4" fillId="5" borderId="14" xfId="0" applyFont="1" applyFill="1" applyBorder="1" applyAlignment="1" applyProtection="1">
      <alignment horizontal="left" vertical="center"/>
      <protection hidden="1"/>
    </xf>
    <xf numFmtId="0" fontId="4" fillId="9" borderId="0" xfId="0" applyFont="1" applyFill="1" applyAlignment="1" applyProtection="1">
      <alignment horizontal="center" vertical="center" wrapText="1"/>
      <protection hidden="1"/>
    </xf>
    <xf numFmtId="0" fontId="3" fillId="0" borderId="5" xfId="0" applyFont="1" applyFill="1" applyBorder="1" applyAlignment="1" applyProtection="1">
      <alignment horizontal="left" vertical="center"/>
      <protection locked="0"/>
    </xf>
    <xf numFmtId="0" fontId="3" fillId="0" borderId="13" xfId="0" applyFont="1" applyFill="1" applyBorder="1" applyAlignment="1" applyProtection="1">
      <alignment horizontal="left" vertical="center"/>
      <protection locked="0"/>
    </xf>
    <xf numFmtId="1" fontId="3" fillId="0" borderId="0" xfId="0" applyNumberFormat="1" applyFont="1" applyFill="1" applyBorder="1" applyAlignment="1" applyProtection="1">
      <alignment horizontal="center" vertical="center"/>
      <protection locked="0"/>
    </xf>
    <xf numFmtId="1" fontId="3" fillId="0" borderId="18" xfId="0" applyNumberFormat="1" applyFont="1" applyFill="1" applyBorder="1" applyAlignment="1" applyProtection="1">
      <alignment horizontal="center" vertical="center"/>
      <protection locked="0"/>
    </xf>
    <xf numFmtId="0" fontId="4" fillId="14" borderId="10" xfId="0" applyFont="1" applyFill="1" applyBorder="1" applyAlignment="1" applyProtection="1">
      <alignment horizontal="center" vertical="center"/>
      <protection locked="0"/>
    </xf>
    <xf numFmtId="0" fontId="4" fillId="14" borderId="16" xfId="0" applyFont="1" applyFill="1" applyBorder="1" applyAlignment="1" applyProtection="1">
      <alignment horizontal="center" vertical="center"/>
      <protection locked="0"/>
    </xf>
    <xf numFmtId="0" fontId="3" fillId="0" borderId="6" xfId="0" applyFont="1" applyBorder="1" applyAlignment="1" applyProtection="1">
      <alignment horizontal="left" vertical="top" wrapText="1"/>
      <protection locked="0"/>
    </xf>
    <xf numFmtId="0" fontId="3" fillId="0" borderId="5" xfId="0" applyFont="1" applyBorder="1" applyAlignment="1" applyProtection="1">
      <alignment horizontal="left" vertical="top" wrapText="1"/>
      <protection locked="0"/>
    </xf>
    <xf numFmtId="0" fontId="3" fillId="0" borderId="13" xfId="0" applyFont="1" applyBorder="1" applyAlignment="1" applyProtection="1">
      <alignment horizontal="left" vertical="top" wrapText="1"/>
      <protection locked="0"/>
    </xf>
    <xf numFmtId="0" fontId="3" fillId="0" borderId="9" xfId="0" applyFont="1" applyBorder="1" applyAlignment="1" applyProtection="1">
      <alignment horizontal="left" vertical="top" wrapText="1"/>
      <protection locked="0"/>
    </xf>
    <xf numFmtId="0" fontId="3" fillId="0" borderId="0" xfId="0" applyFont="1" applyBorder="1" applyAlignment="1" applyProtection="1">
      <alignment horizontal="left" vertical="top" wrapText="1"/>
      <protection locked="0"/>
    </xf>
    <xf numFmtId="0" fontId="3" fillId="0" borderId="18" xfId="0" applyFont="1" applyBorder="1" applyAlignment="1" applyProtection="1">
      <alignment horizontal="left" vertical="top" wrapText="1"/>
      <protection locked="0"/>
    </xf>
    <xf numFmtId="0" fontId="3" fillId="0" borderId="15" xfId="0" applyFont="1" applyBorder="1" applyAlignment="1" applyProtection="1">
      <alignment horizontal="left" vertical="top" wrapText="1"/>
      <protection locked="0"/>
    </xf>
    <xf numFmtId="0" fontId="3" fillId="0" borderId="14" xfId="0" applyFont="1" applyBorder="1" applyAlignment="1" applyProtection="1">
      <alignment horizontal="left" vertical="top" wrapText="1"/>
      <protection locked="0"/>
    </xf>
    <xf numFmtId="0" fontId="3" fillId="0" borderId="19" xfId="0" applyFont="1" applyBorder="1" applyAlignment="1" applyProtection="1">
      <alignment horizontal="left" vertical="top" wrapText="1"/>
      <protection locked="0"/>
    </xf>
    <xf numFmtId="0" fontId="3" fillId="0" borderId="68" xfId="0" applyFont="1" applyFill="1" applyBorder="1" applyAlignment="1" applyProtection="1">
      <alignment horizontal="center" vertical="center" wrapText="1"/>
      <protection locked="0"/>
    </xf>
    <xf numFmtId="0" fontId="3" fillId="0" borderId="5" xfId="0" applyFont="1" applyFill="1" applyBorder="1" applyAlignment="1" applyProtection="1">
      <alignment horizontal="center" vertical="center" wrapText="1"/>
      <protection locked="0"/>
    </xf>
    <xf numFmtId="166" fontId="4" fillId="12" borderId="118" xfId="0" applyNumberFormat="1" applyFont="1" applyFill="1" applyBorder="1" applyAlignment="1" applyProtection="1">
      <alignment horizontal="center" vertical="center"/>
      <protection hidden="1"/>
    </xf>
    <xf numFmtId="166" fontId="4" fillId="12" borderId="119" xfId="0" applyNumberFormat="1" applyFont="1" applyFill="1" applyBorder="1" applyAlignment="1" applyProtection="1">
      <alignment horizontal="center" vertical="center"/>
      <protection hidden="1"/>
    </xf>
    <xf numFmtId="0" fontId="4" fillId="5" borderId="102" xfId="0" applyFont="1" applyFill="1" applyBorder="1" applyAlignment="1" applyProtection="1">
      <alignment horizontal="center" vertical="center" wrapText="1"/>
      <protection hidden="1"/>
    </xf>
    <xf numFmtId="0" fontId="4" fillId="5" borderId="107" xfId="0" applyFont="1" applyFill="1" applyBorder="1" applyAlignment="1" applyProtection="1">
      <alignment horizontal="center" vertical="center" wrapText="1"/>
      <protection hidden="1"/>
    </xf>
    <xf numFmtId="0" fontId="4" fillId="5" borderId="92" xfId="0" applyFont="1" applyFill="1" applyBorder="1" applyAlignment="1" applyProtection="1">
      <alignment horizontal="center" vertical="center" wrapText="1"/>
      <protection hidden="1"/>
    </xf>
    <xf numFmtId="0" fontId="4" fillId="5" borderId="93" xfId="0" applyFont="1" applyFill="1" applyBorder="1" applyAlignment="1" applyProtection="1">
      <alignment horizontal="center" vertical="center" wrapText="1"/>
      <protection hidden="1"/>
    </xf>
    <xf numFmtId="0" fontId="4" fillId="5" borderId="108" xfId="0" applyFont="1" applyFill="1" applyBorder="1" applyAlignment="1" applyProtection="1">
      <alignment horizontal="center" vertical="center" wrapText="1"/>
      <protection hidden="1"/>
    </xf>
    <xf numFmtId="0" fontId="4" fillId="5" borderId="109" xfId="0" applyFont="1" applyFill="1" applyBorder="1" applyAlignment="1" applyProtection="1">
      <alignment horizontal="center" vertical="center" wrapText="1"/>
      <protection hidden="1"/>
    </xf>
    <xf numFmtId="0" fontId="4" fillId="5" borderId="112" xfId="0" applyFont="1" applyFill="1" applyBorder="1" applyAlignment="1" applyProtection="1">
      <alignment horizontal="center" vertical="center" wrapText="1"/>
      <protection hidden="1"/>
    </xf>
    <xf numFmtId="0" fontId="4" fillId="5" borderId="113" xfId="0" applyFont="1" applyFill="1" applyBorder="1" applyAlignment="1" applyProtection="1">
      <alignment horizontal="center" vertical="center" wrapText="1"/>
      <protection hidden="1"/>
    </xf>
    <xf numFmtId="0" fontId="4" fillId="5" borderId="114" xfId="0" applyFont="1" applyFill="1" applyBorder="1" applyAlignment="1" applyProtection="1">
      <alignment horizontal="center" vertical="center" wrapText="1"/>
      <protection hidden="1"/>
    </xf>
    <xf numFmtId="164" fontId="3" fillId="0" borderId="102" xfId="0" applyNumberFormat="1" applyFont="1" applyFill="1" applyBorder="1" applyAlignment="1" applyProtection="1">
      <alignment horizontal="center" vertical="center"/>
      <protection hidden="1"/>
    </xf>
    <xf numFmtId="164" fontId="3" fillId="0" borderId="93" xfId="0" applyNumberFormat="1" applyFont="1" applyFill="1" applyBorder="1" applyAlignment="1" applyProtection="1">
      <alignment horizontal="center" vertical="center"/>
      <protection hidden="1"/>
    </xf>
    <xf numFmtId="0" fontId="4" fillId="5" borderId="101" xfId="0" applyFont="1" applyFill="1" applyBorder="1" applyAlignment="1" applyProtection="1">
      <alignment horizontal="center" vertical="center"/>
      <protection hidden="1"/>
    </xf>
    <xf numFmtId="0" fontId="4" fillId="5" borderId="91" xfId="0" applyFont="1" applyFill="1" applyBorder="1" applyAlignment="1" applyProtection="1">
      <alignment horizontal="center" vertical="center"/>
      <protection hidden="1"/>
    </xf>
    <xf numFmtId="0" fontId="4" fillId="5" borderId="92" xfId="0" applyFont="1" applyFill="1" applyBorder="1" applyAlignment="1" applyProtection="1">
      <alignment horizontal="center" vertical="center"/>
      <protection hidden="1"/>
    </xf>
    <xf numFmtId="0" fontId="4" fillId="5" borderId="120" xfId="0" applyFont="1" applyFill="1" applyBorder="1" applyAlignment="1" applyProtection="1">
      <alignment horizontal="center" vertical="center" wrapText="1"/>
      <protection hidden="1"/>
    </xf>
    <xf numFmtId="0" fontId="4" fillId="5" borderId="121" xfId="0" applyFont="1" applyFill="1" applyBorder="1" applyAlignment="1" applyProtection="1">
      <alignment horizontal="center" vertical="center" wrapText="1"/>
      <protection hidden="1"/>
    </xf>
    <xf numFmtId="4" fontId="3" fillId="0" borderId="0" xfId="0" applyNumberFormat="1" applyFont="1" applyFill="1" applyBorder="1" applyAlignment="1" applyProtection="1">
      <alignment horizontal="center" vertical="center"/>
      <protection hidden="1"/>
    </xf>
    <xf numFmtId="0" fontId="4" fillId="5" borderId="91" xfId="0" applyFont="1" applyFill="1" applyBorder="1" applyAlignment="1" applyProtection="1">
      <alignment horizontal="center" vertical="center" wrapText="1"/>
      <protection hidden="1"/>
    </xf>
    <xf numFmtId="0" fontId="4" fillId="5" borderId="127" xfId="0" applyFont="1" applyFill="1" applyBorder="1" applyAlignment="1" applyProtection="1">
      <alignment horizontal="center" vertical="center"/>
      <protection hidden="1"/>
    </xf>
    <xf numFmtId="0" fontId="4" fillId="5" borderId="129" xfId="0" applyFont="1" applyFill="1" applyBorder="1" applyAlignment="1" applyProtection="1">
      <alignment horizontal="center" vertical="center"/>
      <protection hidden="1"/>
    </xf>
    <xf numFmtId="0" fontId="4" fillId="5" borderId="130" xfId="0" applyFont="1" applyFill="1" applyBorder="1" applyAlignment="1" applyProtection="1">
      <alignment horizontal="center" vertical="center"/>
      <protection hidden="1"/>
    </xf>
    <xf numFmtId="0" fontId="4" fillId="5" borderId="131" xfId="0" applyFont="1" applyFill="1" applyBorder="1" applyAlignment="1" applyProtection="1">
      <alignment horizontal="center" vertical="center"/>
      <protection hidden="1"/>
    </xf>
    <xf numFmtId="0" fontId="4" fillId="5" borderId="132" xfId="0" applyFont="1" applyFill="1" applyBorder="1" applyAlignment="1" applyProtection="1">
      <alignment horizontal="center" vertical="center"/>
      <protection hidden="1"/>
    </xf>
    <xf numFmtId="0" fontId="4" fillId="5" borderId="134" xfId="0" applyFont="1" applyFill="1" applyBorder="1" applyAlignment="1" applyProtection="1">
      <alignment horizontal="center" vertical="center"/>
      <protection hidden="1"/>
    </xf>
    <xf numFmtId="0" fontId="5" fillId="5" borderId="9" xfId="1" applyFill="1" applyBorder="1" applyAlignment="1" applyProtection="1">
      <alignment horizontal="left" vertical="center"/>
      <protection hidden="1"/>
    </xf>
    <xf numFmtId="0" fontId="5" fillId="5" borderId="0" xfId="1" applyFill="1" applyBorder="1" applyAlignment="1" applyProtection="1">
      <alignment horizontal="left" vertical="center"/>
      <protection hidden="1"/>
    </xf>
    <xf numFmtId="0" fontId="5" fillId="5" borderId="18" xfId="1" applyFill="1" applyBorder="1" applyAlignment="1" applyProtection="1">
      <alignment horizontal="left" vertical="center"/>
      <protection hidden="1"/>
    </xf>
    <xf numFmtId="0" fontId="14" fillId="5" borderId="15" xfId="0" applyFont="1" applyFill="1" applyBorder="1" applyAlignment="1" applyProtection="1">
      <alignment horizontal="left" vertical="center"/>
      <protection hidden="1"/>
    </xf>
    <xf numFmtId="0" fontId="14" fillId="5" borderId="14" xfId="0" applyFont="1" applyFill="1" applyBorder="1" applyAlignment="1" applyProtection="1">
      <alignment horizontal="left" vertical="center"/>
      <protection hidden="1"/>
    </xf>
    <xf numFmtId="0" fontId="14" fillId="5" borderId="19" xfId="0" applyFont="1" applyFill="1" applyBorder="1" applyAlignment="1" applyProtection="1">
      <alignment horizontal="left" vertical="center"/>
      <protection hidden="1"/>
    </xf>
    <xf numFmtId="0" fontId="0" fillId="0" borderId="6"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3" fillId="0" borderId="9" xfId="0" applyFont="1" applyBorder="1" applyAlignment="1" applyProtection="1">
      <alignment horizontal="left" vertical="top" wrapText="1"/>
      <protection hidden="1"/>
    </xf>
    <xf numFmtId="0" fontId="3" fillId="0" borderId="0" xfId="0" applyFont="1" applyBorder="1" applyAlignment="1" applyProtection="1">
      <alignment horizontal="left" vertical="top" wrapText="1"/>
      <protection hidden="1"/>
    </xf>
    <xf numFmtId="0" fontId="3" fillId="0" borderId="18" xfId="0" applyFont="1" applyBorder="1" applyAlignment="1" applyProtection="1">
      <alignment horizontal="left" vertical="top" wrapText="1"/>
      <protection hidden="1"/>
    </xf>
    <xf numFmtId="0" fontId="3" fillId="0" borderId="15" xfId="0" applyFont="1" applyBorder="1" applyAlignment="1" applyProtection="1">
      <alignment horizontal="left" vertical="top" wrapText="1"/>
      <protection hidden="1"/>
    </xf>
    <xf numFmtId="0" fontId="3" fillId="0" borderId="14" xfId="0" applyFont="1" applyBorder="1" applyAlignment="1" applyProtection="1">
      <alignment horizontal="left" vertical="top" wrapText="1"/>
      <protection hidden="1"/>
    </xf>
    <xf numFmtId="0" fontId="3" fillId="0" borderId="19" xfId="0" applyFont="1" applyBorder="1" applyAlignment="1" applyProtection="1">
      <alignment horizontal="left" vertical="top" wrapText="1"/>
      <protection hidden="1"/>
    </xf>
    <xf numFmtId="0" fontId="21" fillId="5" borderId="12" xfId="0" applyFont="1" applyFill="1" applyBorder="1" applyAlignment="1" applyProtection="1">
      <alignment horizontal="left" vertical="center" wrapText="1"/>
      <protection hidden="1"/>
    </xf>
    <xf numFmtId="0" fontId="3" fillId="0" borderId="109" xfId="0" applyFont="1" applyFill="1" applyBorder="1" applyAlignment="1" applyProtection="1">
      <alignment horizontal="left" vertical="top" wrapText="1"/>
      <protection locked="0"/>
    </xf>
    <xf numFmtId="0" fontId="3" fillId="0" borderId="110" xfId="0" applyFont="1" applyFill="1" applyBorder="1" applyAlignment="1" applyProtection="1">
      <alignment horizontal="left" vertical="top" wrapText="1"/>
      <protection locked="0"/>
    </xf>
    <xf numFmtId="0" fontId="20" fillId="0" borderId="48" xfId="0" applyFont="1" applyFill="1" applyBorder="1" applyAlignment="1" applyProtection="1">
      <alignment horizontal="center" vertical="center" wrapText="1"/>
      <protection hidden="1"/>
    </xf>
    <xf numFmtId="0" fontId="20" fillId="0" borderId="0" xfId="0" applyFont="1" applyFill="1" applyBorder="1" applyAlignment="1" applyProtection="1">
      <alignment horizontal="center" vertical="center" wrapText="1"/>
      <protection hidden="1"/>
    </xf>
    <xf numFmtId="0" fontId="20" fillId="0" borderId="49" xfId="0" applyFont="1" applyFill="1" applyBorder="1" applyAlignment="1" applyProtection="1">
      <alignment horizontal="center" vertical="center" wrapText="1"/>
      <protection hidden="1"/>
    </xf>
    <xf numFmtId="0" fontId="20" fillId="0" borderId="50" xfId="0" applyFont="1" applyFill="1" applyBorder="1" applyAlignment="1" applyProtection="1">
      <alignment horizontal="center" vertical="center" wrapText="1"/>
      <protection hidden="1"/>
    </xf>
    <xf numFmtId="0" fontId="20" fillId="0" borderId="43" xfId="0" applyFont="1" applyFill="1" applyBorder="1" applyAlignment="1" applyProtection="1">
      <alignment horizontal="center" vertical="center" wrapText="1"/>
      <protection hidden="1"/>
    </xf>
    <xf numFmtId="0" fontId="20" fillId="0" borderId="51" xfId="0" applyFont="1" applyFill="1" applyBorder="1" applyAlignment="1" applyProtection="1">
      <alignment horizontal="center" vertical="center" wrapText="1"/>
      <protection hidden="1"/>
    </xf>
    <xf numFmtId="0" fontId="4" fillId="5" borderId="44" xfId="0" applyFont="1" applyFill="1" applyBorder="1" applyAlignment="1" applyProtection="1">
      <alignment horizontal="left"/>
      <protection hidden="1"/>
    </xf>
    <xf numFmtId="0" fontId="4" fillId="5" borderId="45" xfId="0" applyFont="1" applyFill="1" applyBorder="1" applyAlignment="1" applyProtection="1">
      <alignment horizontal="left"/>
      <protection hidden="1"/>
    </xf>
    <xf numFmtId="0" fontId="4" fillId="5" borderId="46" xfId="0" applyFont="1" applyFill="1" applyBorder="1" applyAlignment="1" applyProtection="1">
      <alignment horizontal="left"/>
      <protection hidden="1"/>
    </xf>
    <xf numFmtId="0" fontId="3" fillId="2" borderId="48" xfId="0" applyFont="1" applyFill="1" applyBorder="1" applyAlignment="1" applyProtection="1">
      <alignment horizontal="left"/>
      <protection hidden="1"/>
    </xf>
    <xf numFmtId="0" fontId="3" fillId="2" borderId="0" xfId="0" applyFont="1" applyFill="1" applyBorder="1" applyAlignment="1" applyProtection="1">
      <alignment horizontal="left"/>
      <protection hidden="1"/>
    </xf>
    <xf numFmtId="0" fontId="3" fillId="2" borderId="49" xfId="0" applyFont="1" applyFill="1" applyBorder="1" applyAlignment="1" applyProtection="1">
      <alignment horizontal="left"/>
      <protection hidden="1"/>
    </xf>
    <xf numFmtId="0" fontId="4" fillId="5" borderId="72" xfId="0" applyFont="1" applyFill="1" applyBorder="1" applyAlignment="1" applyProtection="1">
      <alignment horizontal="left" vertical="center"/>
      <protection hidden="1"/>
    </xf>
    <xf numFmtId="0" fontId="4" fillId="5" borderId="8" xfId="0" applyFont="1" applyFill="1" applyBorder="1" applyAlignment="1" applyProtection="1">
      <alignment horizontal="left" vertical="center"/>
      <protection hidden="1"/>
    </xf>
    <xf numFmtId="0" fontId="4" fillId="5" borderId="6" xfId="0" applyFont="1" applyFill="1" applyBorder="1" applyAlignment="1" applyProtection="1">
      <alignment horizontal="left" vertical="center" wrapText="1"/>
      <protection hidden="1"/>
    </xf>
    <xf numFmtId="0" fontId="4" fillId="5" borderId="5" xfId="0" applyFont="1" applyFill="1" applyBorder="1" applyAlignment="1" applyProtection="1">
      <alignment horizontal="left" vertical="center" wrapText="1"/>
      <protection hidden="1"/>
    </xf>
    <xf numFmtId="0" fontId="4" fillId="5" borderId="13" xfId="0" applyFont="1" applyFill="1" applyBorder="1" applyAlignment="1" applyProtection="1">
      <alignment horizontal="left" vertical="center" wrapText="1"/>
      <protection hidden="1"/>
    </xf>
    <xf numFmtId="0" fontId="4" fillId="5" borderId="19" xfId="0" applyFont="1" applyFill="1" applyBorder="1" applyAlignment="1" applyProtection="1">
      <alignment horizontal="left" vertical="center" wrapText="1"/>
      <protection hidden="1"/>
    </xf>
    <xf numFmtId="3" fontId="3" fillId="0" borderId="0" xfId="0" applyNumberFormat="1" applyFont="1" applyFill="1" applyBorder="1" applyAlignment="1" applyProtection="1">
      <alignment horizontal="center" vertical="center"/>
      <protection hidden="1"/>
    </xf>
    <xf numFmtId="0" fontId="4" fillId="5" borderId="158" xfId="0" applyFont="1" applyFill="1" applyBorder="1" applyAlignment="1" applyProtection="1">
      <alignment horizontal="center"/>
      <protection hidden="1"/>
    </xf>
    <xf numFmtId="0" fontId="4" fillId="5" borderId="159" xfId="0" applyFont="1" applyFill="1" applyBorder="1" applyAlignment="1" applyProtection="1">
      <alignment horizontal="center"/>
      <protection hidden="1"/>
    </xf>
    <xf numFmtId="164" fontId="42" fillId="0" borderId="95" xfId="0" applyNumberFormat="1" applyFont="1" applyFill="1" applyBorder="1" applyAlignment="1" applyProtection="1">
      <alignment horizontal="center" vertical="center"/>
      <protection hidden="1"/>
    </xf>
    <xf numFmtId="164" fontId="42" fillId="0" borderId="93" xfId="0" applyNumberFormat="1" applyFont="1" applyFill="1" applyBorder="1" applyAlignment="1" applyProtection="1">
      <alignment horizontal="center" vertical="center"/>
      <protection hidden="1"/>
    </xf>
    <xf numFmtId="0" fontId="3" fillId="0" borderId="10"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0" fontId="4" fillId="17" borderId="10" xfId="0" applyFont="1" applyFill="1" applyBorder="1" applyAlignment="1" applyProtection="1">
      <alignment horizontal="center" vertical="center"/>
      <protection hidden="1"/>
    </xf>
    <xf numFmtId="0" fontId="4" fillId="17" borderId="16" xfId="0" applyFont="1" applyFill="1" applyBorder="1" applyAlignment="1" applyProtection="1">
      <alignment horizontal="center" vertical="center"/>
      <protection hidden="1"/>
    </xf>
    <xf numFmtId="164" fontId="3" fillId="0" borderId="103" xfId="0" applyNumberFormat="1" applyFont="1" applyFill="1" applyBorder="1" applyAlignment="1" applyProtection="1">
      <alignment horizontal="center" vertical="center"/>
      <protection hidden="1"/>
    </xf>
    <xf numFmtId="164" fontId="38" fillId="0" borderId="103" xfId="0" applyNumberFormat="1" applyFont="1" applyFill="1" applyBorder="1" applyAlignment="1" applyProtection="1">
      <alignment horizontal="center" vertical="center"/>
      <protection hidden="1"/>
    </xf>
    <xf numFmtId="164" fontId="38" fillId="0" borderId="102" xfId="0" applyNumberFormat="1" applyFont="1" applyFill="1" applyBorder="1" applyAlignment="1" applyProtection="1">
      <alignment horizontal="center" vertical="center"/>
      <protection hidden="1"/>
    </xf>
    <xf numFmtId="0" fontId="0" fillId="2" borderId="169" xfId="0" applyFill="1" applyBorder="1" applyAlignment="1" applyProtection="1">
      <alignment horizontal="center" wrapText="1"/>
      <protection locked="0"/>
    </xf>
    <xf numFmtId="0" fontId="0" fillId="2" borderId="61" xfId="0" applyFill="1" applyBorder="1" applyAlignment="1" applyProtection="1">
      <alignment horizontal="center" wrapText="1"/>
      <protection locked="0"/>
    </xf>
    <xf numFmtId="0" fontId="0" fillId="2" borderId="170" xfId="0" applyFill="1" applyBorder="1" applyAlignment="1" applyProtection="1">
      <alignment horizontal="center" wrapText="1"/>
      <protection locked="0"/>
    </xf>
    <xf numFmtId="0" fontId="0" fillId="2" borderId="171" xfId="0" applyFill="1" applyBorder="1" applyAlignment="1" applyProtection="1">
      <alignment horizontal="center" wrapText="1"/>
      <protection locked="0"/>
    </xf>
    <xf numFmtId="0" fontId="0" fillId="2" borderId="172" xfId="0" applyFill="1" applyBorder="1" applyAlignment="1" applyProtection="1">
      <alignment horizontal="center" wrapText="1"/>
      <protection locked="0"/>
    </xf>
    <xf numFmtId="0" fontId="0" fillId="2" borderId="173" xfId="0" applyFill="1" applyBorder="1" applyAlignment="1" applyProtection="1">
      <alignment horizontal="center" wrapText="1"/>
      <protection locked="0"/>
    </xf>
    <xf numFmtId="0" fontId="4" fillId="5" borderId="141" xfId="0" applyFont="1" applyFill="1" applyBorder="1" applyAlignment="1" applyProtection="1">
      <alignment horizontal="center" vertical="center" wrapText="1"/>
      <protection hidden="1"/>
    </xf>
    <xf numFmtId="0" fontId="4" fillId="5" borderId="142" xfId="0" applyFont="1" applyFill="1" applyBorder="1" applyAlignment="1" applyProtection="1">
      <alignment horizontal="center" vertical="center" wrapText="1"/>
      <protection hidden="1"/>
    </xf>
    <xf numFmtId="0" fontId="4" fillId="5" borderId="143" xfId="0" applyFont="1" applyFill="1" applyBorder="1" applyAlignment="1" applyProtection="1">
      <alignment horizontal="center" vertical="center" wrapText="1"/>
      <protection hidden="1"/>
    </xf>
    <xf numFmtId="164" fontId="3" fillId="11" borderId="129" xfId="0" applyNumberFormat="1" applyFont="1" applyFill="1" applyBorder="1" applyAlignment="1" applyProtection="1">
      <alignment horizontal="center" vertical="center"/>
      <protection hidden="1"/>
    </xf>
    <xf numFmtId="164" fontId="3" fillId="11" borderId="131" xfId="0" applyNumberFormat="1" applyFont="1" applyFill="1" applyBorder="1" applyAlignment="1" applyProtection="1">
      <alignment horizontal="center" vertical="center"/>
      <protection hidden="1"/>
    </xf>
    <xf numFmtId="164" fontId="3" fillId="11" borderId="134" xfId="0" applyNumberFormat="1" applyFont="1" applyFill="1" applyBorder="1" applyAlignment="1" applyProtection="1">
      <alignment horizontal="center" vertical="center"/>
      <protection hidden="1"/>
    </xf>
    <xf numFmtId="166" fontId="4" fillId="12" borderId="118" xfId="0" applyNumberFormat="1" applyFont="1" applyFill="1" applyBorder="1" applyAlignment="1" applyProtection="1">
      <alignment horizontal="center" vertical="center" wrapText="1"/>
      <protection hidden="1"/>
    </xf>
    <xf numFmtId="166" fontId="4" fillId="12" borderId="119" xfId="0" applyNumberFormat="1" applyFont="1" applyFill="1" applyBorder="1" applyAlignment="1" applyProtection="1">
      <alignment horizontal="center" vertical="center" wrapText="1"/>
      <protection hidden="1"/>
    </xf>
    <xf numFmtId="0" fontId="37" fillId="5" borderId="125" xfId="0" applyFont="1" applyFill="1" applyBorder="1" applyAlignment="1" applyProtection="1">
      <alignment horizontal="center" vertical="center" wrapText="1"/>
      <protection hidden="1"/>
    </xf>
    <xf numFmtId="164" fontId="44" fillId="11" borderId="102" xfId="0" applyNumberFormat="1" applyFont="1" applyFill="1" applyBorder="1" applyAlignment="1" applyProtection="1">
      <alignment horizontal="center" vertical="center"/>
      <protection hidden="1"/>
    </xf>
    <xf numFmtId="164" fontId="44" fillId="11" borderId="94" xfId="0" applyNumberFormat="1" applyFont="1" applyFill="1" applyBorder="1" applyAlignment="1" applyProtection="1">
      <alignment horizontal="center" vertical="center"/>
      <protection hidden="1"/>
    </xf>
    <xf numFmtId="164" fontId="44" fillId="11" borderId="93" xfId="0" applyNumberFormat="1" applyFont="1" applyFill="1" applyBorder="1" applyAlignment="1" applyProtection="1">
      <alignment horizontal="center" vertical="center"/>
      <protection hidden="1"/>
    </xf>
    <xf numFmtId="164" fontId="3" fillId="0" borderId="128" xfId="0" applyNumberFormat="1" applyFont="1" applyFill="1" applyBorder="1" applyAlignment="1" applyProtection="1">
      <alignment horizontal="center" vertical="center"/>
      <protection hidden="1"/>
    </xf>
    <xf numFmtId="0" fontId="4" fillId="5" borderId="110" xfId="0" applyFont="1" applyFill="1" applyBorder="1" applyAlignment="1" applyProtection="1">
      <alignment horizontal="center" vertical="center" wrapText="1"/>
      <protection hidden="1"/>
    </xf>
    <xf numFmtId="0" fontId="4" fillId="5" borderId="95" xfId="0" applyFont="1" applyFill="1" applyBorder="1" applyAlignment="1" applyProtection="1">
      <alignment horizontal="center" vertical="center" wrapText="1"/>
      <protection hidden="1"/>
    </xf>
    <xf numFmtId="0" fontId="21" fillId="5" borderId="112" xfId="0" applyFont="1" applyFill="1" applyBorder="1" applyAlignment="1" applyProtection="1">
      <alignment horizontal="center" vertical="center" wrapText="1"/>
      <protection hidden="1"/>
    </xf>
    <xf numFmtId="0" fontId="21" fillId="5" borderId="113" xfId="0" applyFont="1" applyFill="1" applyBorder="1" applyAlignment="1" applyProtection="1">
      <alignment horizontal="center" vertical="center" wrapText="1"/>
      <protection hidden="1"/>
    </xf>
    <xf numFmtId="0" fontId="21" fillId="5" borderId="114" xfId="0" applyFont="1" applyFill="1" applyBorder="1" applyAlignment="1" applyProtection="1">
      <alignment horizontal="center" vertical="center" wrapText="1"/>
      <protection hidden="1"/>
    </xf>
    <xf numFmtId="0" fontId="21" fillId="5" borderId="167" xfId="0" applyFont="1" applyFill="1" applyBorder="1" applyAlignment="1" applyProtection="1">
      <alignment horizontal="center" vertical="center" wrapText="1"/>
      <protection hidden="1"/>
    </xf>
    <xf numFmtId="0" fontId="21" fillId="5" borderId="95" xfId="0" applyFont="1" applyFill="1" applyBorder="1" applyAlignment="1" applyProtection="1">
      <alignment horizontal="center" vertical="center" wrapText="1"/>
      <protection hidden="1"/>
    </xf>
    <xf numFmtId="0" fontId="21" fillId="5" borderId="168" xfId="0" applyFont="1" applyFill="1" applyBorder="1" applyAlignment="1" applyProtection="1">
      <alignment horizontal="center" vertical="center" wrapText="1"/>
      <protection hidden="1"/>
    </xf>
    <xf numFmtId="0" fontId="27" fillId="2" borderId="152" xfId="0" applyFont="1" applyFill="1" applyBorder="1" applyAlignment="1" applyProtection="1">
      <alignment horizontal="left"/>
      <protection hidden="1"/>
    </xf>
    <xf numFmtId="0" fontId="27" fillId="2" borderId="153" xfId="0" applyFont="1" applyFill="1" applyBorder="1" applyAlignment="1" applyProtection="1">
      <alignment horizontal="left"/>
      <protection hidden="1"/>
    </xf>
    <xf numFmtId="0" fontId="27" fillId="2" borderId="154" xfId="0" applyFont="1" applyFill="1" applyBorder="1" applyAlignment="1" applyProtection="1">
      <alignment horizontal="left"/>
      <protection hidden="1"/>
    </xf>
    <xf numFmtId="0" fontId="27" fillId="2" borderId="152" xfId="0" applyFont="1" applyFill="1" applyBorder="1" applyAlignment="1" applyProtection="1">
      <alignment horizontal="left" vertical="center"/>
      <protection hidden="1"/>
    </xf>
    <xf numFmtId="0" fontId="27" fillId="2" borderId="153" xfId="0" applyFont="1" applyFill="1" applyBorder="1" applyAlignment="1" applyProtection="1">
      <alignment horizontal="left" vertical="center"/>
      <protection hidden="1"/>
    </xf>
    <xf numFmtId="0" fontId="27" fillId="2" borderId="154" xfId="0" applyFont="1" applyFill="1" applyBorder="1" applyAlignment="1" applyProtection="1">
      <alignment horizontal="left" vertical="center"/>
      <protection hidden="1"/>
    </xf>
    <xf numFmtId="0" fontId="27" fillId="2" borderId="155" xfId="0" applyFont="1" applyFill="1" applyBorder="1" applyAlignment="1" applyProtection="1">
      <alignment horizontal="left" vertical="center"/>
      <protection hidden="1"/>
    </xf>
    <xf numFmtId="0" fontId="27" fillId="2" borderId="156" xfId="0" applyFont="1" applyFill="1" applyBorder="1" applyAlignment="1" applyProtection="1">
      <alignment horizontal="left" vertical="center"/>
      <protection hidden="1"/>
    </xf>
    <xf numFmtId="0" fontId="27" fillId="2" borderId="157" xfId="0" applyFont="1" applyFill="1" applyBorder="1" applyAlignment="1" applyProtection="1">
      <alignment horizontal="left" vertical="center"/>
      <protection hidden="1"/>
    </xf>
    <xf numFmtId="0" fontId="16" fillId="5" borderId="107" xfId="0" applyFont="1" applyFill="1" applyBorder="1" applyAlignment="1" applyProtection="1">
      <alignment horizontal="center" vertical="center" wrapText="1"/>
      <protection hidden="1"/>
    </xf>
    <xf numFmtId="0" fontId="16" fillId="5" borderId="124" xfId="0" applyFont="1" applyFill="1" applyBorder="1" applyAlignment="1" applyProtection="1">
      <alignment horizontal="center" vertical="center" wrapText="1"/>
      <protection hidden="1"/>
    </xf>
    <xf numFmtId="0" fontId="16" fillId="5" borderId="110" xfId="0" applyFont="1" applyFill="1" applyBorder="1" applyAlignment="1" applyProtection="1">
      <alignment horizontal="center" vertical="center" wrapText="1"/>
      <protection hidden="1"/>
    </xf>
    <xf numFmtId="14" fontId="3" fillId="12" borderId="98" xfId="0" applyNumberFormat="1" applyFont="1" applyFill="1" applyBorder="1" applyAlignment="1" applyProtection="1">
      <alignment horizontal="center" vertical="center"/>
      <protection hidden="1"/>
    </xf>
    <xf numFmtId="14" fontId="3" fillId="12" borderId="100" xfId="0" applyNumberFormat="1" applyFont="1" applyFill="1" applyBorder="1" applyAlignment="1" applyProtection="1">
      <alignment horizontal="center" vertical="center"/>
      <protection hidden="1"/>
    </xf>
    <xf numFmtId="0" fontId="37" fillId="5" borderId="100" xfId="0" applyFont="1" applyFill="1" applyBorder="1" applyAlignment="1" applyProtection="1">
      <alignment horizontal="center" vertical="center" wrapText="1"/>
      <protection hidden="1"/>
    </xf>
    <xf numFmtId="14" fontId="38" fillId="12" borderId="98" xfId="0" applyNumberFormat="1" applyFont="1" applyFill="1" applyBorder="1" applyAlignment="1" applyProtection="1">
      <alignment horizontal="center" vertical="center"/>
      <protection hidden="1"/>
    </xf>
    <xf numFmtId="14" fontId="38" fillId="12" borderId="100" xfId="0" applyNumberFormat="1" applyFont="1" applyFill="1" applyBorder="1" applyAlignment="1" applyProtection="1">
      <alignment horizontal="center" vertical="center"/>
      <protection hidden="1"/>
    </xf>
    <xf numFmtId="164" fontId="3" fillId="0" borderId="116" xfId="0" applyNumberFormat="1" applyFont="1" applyFill="1" applyBorder="1" applyAlignment="1" applyProtection="1">
      <alignment horizontal="center" vertical="center"/>
      <protection hidden="1"/>
    </xf>
    <xf numFmtId="0" fontId="4" fillId="5" borderId="60" xfId="0" applyFont="1" applyFill="1" applyBorder="1" applyAlignment="1" applyProtection="1">
      <alignment horizontal="center" vertical="center"/>
      <protection hidden="1"/>
    </xf>
    <xf numFmtId="0" fontId="4" fillId="5" borderId="62" xfId="0" applyFont="1" applyFill="1" applyBorder="1" applyAlignment="1" applyProtection="1">
      <alignment horizontal="center" vertical="center"/>
      <protection hidden="1"/>
    </xf>
    <xf numFmtId="0" fontId="3" fillId="12" borderId="60" xfId="0" applyFont="1" applyFill="1" applyBorder="1" applyAlignment="1" applyProtection="1">
      <alignment horizontal="center" vertical="center"/>
      <protection hidden="1"/>
    </xf>
    <xf numFmtId="0" fontId="3" fillId="12" borderId="61" xfId="0" applyFont="1" applyFill="1" applyBorder="1" applyAlignment="1" applyProtection="1">
      <alignment horizontal="center" vertical="center"/>
      <protection hidden="1"/>
    </xf>
    <xf numFmtId="0" fontId="3" fillId="12" borderId="62" xfId="0" applyFont="1" applyFill="1" applyBorder="1" applyAlignment="1" applyProtection="1">
      <alignment horizontal="center" vertical="center"/>
      <protection hidden="1"/>
    </xf>
    <xf numFmtId="0" fontId="4" fillId="5" borderId="61" xfId="0" applyFont="1" applyFill="1" applyBorder="1" applyAlignment="1" applyProtection="1">
      <alignment horizontal="center" vertical="center"/>
      <protection hidden="1"/>
    </xf>
    <xf numFmtId="0" fontId="21" fillId="5" borderId="7" xfId="0" applyFont="1" applyFill="1" applyBorder="1" applyAlignment="1" applyProtection="1">
      <alignment horizontal="center" vertical="center" wrapText="1"/>
      <protection hidden="1"/>
    </xf>
    <xf numFmtId="0" fontId="21" fillId="5" borderId="8" xfId="0" applyFont="1" applyFill="1" applyBorder="1" applyAlignment="1" applyProtection="1">
      <alignment horizontal="center" vertical="center" wrapText="1"/>
      <protection hidden="1"/>
    </xf>
    <xf numFmtId="0" fontId="21" fillId="5" borderId="12" xfId="0" applyFont="1" applyFill="1" applyBorder="1" applyAlignment="1" applyProtection="1">
      <alignment horizontal="center" vertical="center" wrapText="1"/>
      <protection hidden="1"/>
    </xf>
    <xf numFmtId="0" fontId="37" fillId="5" borderId="60" xfId="0" applyFont="1" applyFill="1" applyBorder="1" applyAlignment="1" applyProtection="1">
      <alignment horizontal="center" vertical="center"/>
      <protection hidden="1"/>
    </xf>
    <xf numFmtId="0" fontId="37" fillId="5" borderId="61" xfId="0" applyFont="1" applyFill="1" applyBorder="1" applyAlignment="1" applyProtection="1">
      <alignment horizontal="center" vertical="center"/>
      <protection hidden="1"/>
    </xf>
    <xf numFmtId="0" fontId="37" fillId="5" borderId="62" xfId="0" applyFont="1" applyFill="1" applyBorder="1" applyAlignment="1" applyProtection="1">
      <alignment horizontal="center" vertical="center"/>
      <protection hidden="1"/>
    </xf>
    <xf numFmtId="164" fontId="3" fillId="0" borderId="133" xfId="0" applyNumberFormat="1" applyFont="1" applyFill="1" applyBorder="1" applyAlignment="1" applyProtection="1">
      <alignment horizontal="center" vertical="center"/>
      <protection hidden="1"/>
    </xf>
    <xf numFmtId="0" fontId="4" fillId="5" borderId="53" xfId="0" applyFont="1" applyFill="1" applyBorder="1" applyAlignment="1" applyProtection="1">
      <alignment horizontal="left" wrapText="1"/>
      <protection hidden="1"/>
    </xf>
    <xf numFmtId="0" fontId="4" fillId="5" borderId="54" xfId="0" applyFont="1" applyFill="1" applyBorder="1" applyAlignment="1" applyProtection="1">
      <alignment horizontal="left" wrapText="1"/>
      <protection hidden="1"/>
    </xf>
    <xf numFmtId="0" fontId="4" fillId="5" borderId="55" xfId="0" applyFont="1" applyFill="1" applyBorder="1" applyAlignment="1" applyProtection="1">
      <alignment horizontal="left" wrapText="1"/>
      <protection hidden="1"/>
    </xf>
    <xf numFmtId="0" fontId="1" fillId="5" borderId="53" xfId="0" applyFont="1" applyFill="1" applyBorder="1" applyAlignment="1" applyProtection="1">
      <alignment horizontal="center" vertical="center"/>
      <protection hidden="1"/>
    </xf>
    <xf numFmtId="0" fontId="1" fillId="5" borderId="54" xfId="0" applyFont="1" applyFill="1" applyBorder="1" applyAlignment="1" applyProtection="1">
      <alignment horizontal="center" vertical="center"/>
      <protection hidden="1"/>
    </xf>
    <xf numFmtId="0" fontId="1" fillId="5" borderId="55" xfId="0" applyFont="1" applyFill="1" applyBorder="1" applyAlignment="1" applyProtection="1">
      <alignment horizontal="center" vertical="center"/>
      <protection hidden="1"/>
    </xf>
    <xf numFmtId="14" fontId="4" fillId="7" borderId="0" xfId="0" applyNumberFormat="1" applyFont="1" applyFill="1" applyAlignment="1" applyProtection="1">
      <alignment horizontal="center" vertical="center" wrapText="1"/>
      <protection hidden="1"/>
    </xf>
    <xf numFmtId="0" fontId="1" fillId="5" borderId="58" xfId="0" applyFont="1" applyFill="1" applyBorder="1" applyAlignment="1" applyProtection="1">
      <alignment horizontal="center" vertical="center"/>
      <protection hidden="1"/>
    </xf>
    <xf numFmtId="0" fontId="1" fillId="5" borderId="59" xfId="0" applyFont="1" applyFill="1" applyBorder="1" applyAlignment="1" applyProtection="1">
      <alignment horizontal="center" vertical="center"/>
      <protection hidden="1"/>
    </xf>
    <xf numFmtId="0" fontId="0" fillId="2" borderId="0" xfId="0" applyFill="1" applyAlignment="1" applyProtection="1">
      <alignment horizontal="center"/>
      <protection hidden="1"/>
    </xf>
    <xf numFmtId="0" fontId="0" fillId="2" borderId="0" xfId="0" applyFill="1" applyAlignment="1">
      <alignment horizontal="center"/>
    </xf>
    <xf numFmtId="0" fontId="4" fillId="5" borderId="53" xfId="0" applyFont="1" applyFill="1" applyBorder="1" applyAlignment="1" applyProtection="1">
      <alignment horizontal="center" vertical="center" wrapText="1"/>
      <protection hidden="1"/>
    </xf>
    <xf numFmtId="0" fontId="4" fillId="5" borderId="54" xfId="0" applyFont="1" applyFill="1" applyBorder="1" applyAlignment="1" applyProtection="1">
      <alignment horizontal="center" vertical="center" wrapText="1"/>
      <protection hidden="1"/>
    </xf>
    <xf numFmtId="0" fontId="4" fillId="5" borderId="55" xfId="0" applyFont="1" applyFill="1" applyBorder="1" applyAlignment="1" applyProtection="1">
      <alignment horizontal="center" vertical="center" wrapText="1"/>
      <protection hidden="1"/>
    </xf>
    <xf numFmtId="164" fontId="4" fillId="5" borderId="22" xfId="0" applyNumberFormat="1" applyFont="1" applyFill="1" applyBorder="1" applyAlignment="1" applyProtection="1">
      <alignment horizontal="center" vertical="center" wrapText="1"/>
      <protection hidden="1"/>
    </xf>
    <xf numFmtId="164" fontId="4" fillId="5" borderId="21" xfId="0" applyNumberFormat="1" applyFont="1" applyFill="1" applyBorder="1" applyAlignment="1" applyProtection="1">
      <alignment horizontal="center" vertical="center" wrapText="1"/>
      <protection hidden="1"/>
    </xf>
    <xf numFmtId="164" fontId="4" fillId="5" borderId="26" xfId="0" applyNumberFormat="1" applyFont="1" applyFill="1" applyBorder="1" applyAlignment="1" applyProtection="1">
      <alignment horizontal="center" vertical="center" wrapText="1"/>
      <protection hidden="1"/>
    </xf>
    <xf numFmtId="164" fontId="4" fillId="5" borderId="53" xfId="0" applyNumberFormat="1" applyFont="1" applyFill="1" applyBorder="1" applyAlignment="1" applyProtection="1">
      <alignment horizontal="center" vertical="center" wrapText="1"/>
      <protection hidden="1"/>
    </xf>
    <xf numFmtId="164" fontId="4" fillId="5" borderId="54" xfId="0" applyNumberFormat="1" applyFont="1" applyFill="1" applyBorder="1" applyAlignment="1" applyProtection="1">
      <alignment horizontal="center" vertical="center" wrapText="1"/>
      <protection hidden="1"/>
    </xf>
    <xf numFmtId="0" fontId="3" fillId="5" borderId="53" xfId="0" applyFont="1" applyFill="1" applyBorder="1" applyAlignment="1" applyProtection="1">
      <alignment horizontal="center"/>
      <protection hidden="1"/>
    </xf>
    <xf numFmtId="0" fontId="3" fillId="5" borderId="54" xfId="0" applyFont="1" applyFill="1" applyBorder="1" applyAlignment="1" applyProtection="1">
      <alignment horizontal="center"/>
      <protection hidden="1"/>
    </xf>
    <xf numFmtId="0" fontId="3" fillId="5" borderId="55" xfId="0" applyFont="1" applyFill="1" applyBorder="1" applyAlignment="1" applyProtection="1">
      <alignment horizontal="center"/>
      <protection hidden="1"/>
    </xf>
    <xf numFmtId="0" fontId="1" fillId="5" borderId="34" xfId="0" applyFont="1" applyFill="1" applyBorder="1" applyAlignment="1" applyProtection="1">
      <alignment horizontal="center" vertical="center"/>
      <protection hidden="1"/>
    </xf>
    <xf numFmtId="0" fontId="4" fillId="5" borderId="34" xfId="0" applyFont="1" applyFill="1" applyBorder="1" applyAlignment="1" applyProtection="1">
      <alignment horizontal="center" vertical="center" wrapText="1"/>
      <protection hidden="1"/>
    </xf>
    <xf numFmtId="0" fontId="4" fillId="5" borderId="34" xfId="0" applyFont="1" applyFill="1" applyBorder="1" applyAlignment="1" applyProtection="1">
      <alignment horizontal="left" vertical="center"/>
      <protection hidden="1"/>
    </xf>
    <xf numFmtId="2" fontId="3" fillId="16" borderId="22" xfId="0" applyNumberFormat="1" applyFont="1" applyFill="1" applyBorder="1" applyAlignment="1" applyProtection="1">
      <alignment horizontal="center" vertical="center"/>
      <protection hidden="1"/>
    </xf>
    <xf numFmtId="2" fontId="3" fillId="16" borderId="21" xfId="0" applyNumberFormat="1" applyFont="1" applyFill="1" applyBorder="1" applyAlignment="1" applyProtection="1">
      <alignment horizontal="center" vertical="center"/>
      <protection hidden="1"/>
    </xf>
    <xf numFmtId="2" fontId="3" fillId="16" borderId="26" xfId="0" applyNumberFormat="1" applyFont="1" applyFill="1" applyBorder="1" applyAlignment="1" applyProtection="1">
      <alignment horizontal="center" vertical="center"/>
      <protection hidden="1"/>
    </xf>
    <xf numFmtId="2" fontId="3" fillId="16" borderId="24" xfId="0" applyNumberFormat="1" applyFont="1" applyFill="1" applyBorder="1" applyAlignment="1" applyProtection="1">
      <alignment horizontal="center" vertical="center"/>
      <protection hidden="1"/>
    </xf>
    <xf numFmtId="2" fontId="3" fillId="16" borderId="20" xfId="0" applyNumberFormat="1" applyFont="1" applyFill="1" applyBorder="1" applyAlignment="1" applyProtection="1">
      <alignment horizontal="center" vertical="center"/>
      <protection hidden="1"/>
    </xf>
    <xf numFmtId="2" fontId="3" fillId="16" borderId="31" xfId="0" applyNumberFormat="1" applyFont="1" applyFill="1" applyBorder="1" applyAlignment="1" applyProtection="1">
      <alignment horizontal="center" vertical="center"/>
      <protection hidden="1"/>
    </xf>
    <xf numFmtId="0" fontId="4" fillId="7" borderId="28" xfId="0" applyFont="1" applyFill="1" applyBorder="1" applyAlignment="1" applyProtection="1">
      <alignment horizontal="center"/>
      <protection hidden="1"/>
    </xf>
    <xf numFmtId="0" fontId="4" fillId="7" borderId="29" xfId="0" applyFont="1" applyFill="1" applyBorder="1" applyAlignment="1" applyProtection="1">
      <alignment horizontal="center"/>
      <protection hidden="1"/>
    </xf>
    <xf numFmtId="0" fontId="4" fillId="7" borderId="30" xfId="0" applyFont="1" applyFill="1" applyBorder="1" applyAlignment="1" applyProtection="1">
      <alignment horizontal="center"/>
      <protection hidden="1"/>
    </xf>
    <xf numFmtId="164" fontId="4" fillId="2" borderId="29" xfId="0" applyNumberFormat="1" applyFont="1" applyFill="1" applyBorder="1" applyAlignment="1" applyProtection="1">
      <alignment horizontal="center" vertical="center"/>
      <protection hidden="1"/>
    </xf>
    <xf numFmtId="164" fontId="4" fillId="2" borderId="30" xfId="0" applyNumberFormat="1" applyFont="1" applyFill="1" applyBorder="1" applyAlignment="1" applyProtection="1">
      <alignment horizontal="center" vertical="center"/>
      <protection hidden="1"/>
    </xf>
    <xf numFmtId="164" fontId="4" fillId="2" borderId="28" xfId="0" applyNumberFormat="1" applyFont="1" applyFill="1" applyBorder="1" applyAlignment="1" applyProtection="1">
      <alignment horizontal="center" vertical="center"/>
      <protection hidden="1"/>
    </xf>
    <xf numFmtId="0" fontId="4" fillId="7" borderId="22" xfId="0" applyFont="1" applyFill="1" applyBorder="1" applyAlignment="1" applyProtection="1">
      <alignment horizontal="center"/>
      <protection hidden="1"/>
    </xf>
    <xf numFmtId="0" fontId="4" fillId="7" borderId="21" xfId="0" applyFont="1" applyFill="1" applyBorder="1" applyAlignment="1" applyProtection="1">
      <alignment horizontal="center"/>
      <protection hidden="1"/>
    </xf>
    <xf numFmtId="0" fontId="4" fillId="7" borderId="26" xfId="0" applyFont="1" applyFill="1" applyBorder="1" applyAlignment="1" applyProtection="1">
      <alignment horizontal="center"/>
      <protection hidden="1"/>
    </xf>
    <xf numFmtId="0" fontId="0" fillId="2" borderId="0" xfId="0" applyFill="1" applyAlignment="1" applyProtection="1">
      <alignment horizontal="left" vertical="center"/>
      <protection locked="0" hidden="1"/>
    </xf>
    <xf numFmtId="0" fontId="3" fillId="2" borderId="0" xfId="0" applyFont="1" applyFill="1" applyAlignment="1" applyProtection="1">
      <alignment horizontal="left" vertical="center"/>
      <protection hidden="1"/>
    </xf>
    <xf numFmtId="0" fontId="4" fillId="0" borderId="1"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4" fillId="2" borderId="1" xfId="0" applyFont="1" applyFill="1" applyBorder="1" applyAlignment="1" applyProtection="1">
      <alignment horizontal="center" wrapText="1"/>
      <protection hidden="1"/>
    </xf>
    <xf numFmtId="0" fontId="4" fillId="2" borderId="3" xfId="0" applyFont="1" applyFill="1" applyBorder="1" applyAlignment="1" applyProtection="1">
      <alignment horizontal="center" wrapText="1"/>
      <protection hidden="1"/>
    </xf>
    <xf numFmtId="0" fontId="1" fillId="0" borderId="2" xfId="0" applyFont="1" applyBorder="1" applyAlignment="1" applyProtection="1">
      <alignment horizontal="center" vertical="center" wrapText="1"/>
      <protection hidden="1"/>
    </xf>
    <xf numFmtId="0" fontId="4" fillId="2" borderId="2" xfId="0" applyFont="1" applyFill="1" applyBorder="1" applyAlignment="1" applyProtection="1">
      <alignment horizontal="center" wrapText="1"/>
      <protection hidden="1"/>
    </xf>
    <xf numFmtId="0" fontId="13" fillId="2" borderId="2" xfId="0" applyFont="1" applyFill="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3" xfId="0" applyFont="1" applyBorder="1" applyAlignment="1" applyProtection="1">
      <alignment horizontal="center" vertical="center" wrapText="1"/>
      <protection hidden="1"/>
    </xf>
    <xf numFmtId="14" fontId="4" fillId="2" borderId="39" xfId="0" applyNumberFormat="1" applyFont="1" applyFill="1" applyBorder="1" applyAlignment="1" applyProtection="1">
      <alignment horizontal="center" vertical="center"/>
      <protection hidden="1"/>
    </xf>
    <xf numFmtId="14" fontId="4" fillId="2" borderId="40" xfId="0" applyNumberFormat="1" applyFont="1" applyFill="1" applyBorder="1" applyAlignment="1" applyProtection="1">
      <alignment horizontal="center" vertical="center"/>
      <protection hidden="1"/>
    </xf>
    <xf numFmtId="14" fontId="4" fillId="2" borderId="39" xfId="0" applyNumberFormat="1" applyFont="1" applyFill="1" applyBorder="1" applyAlignment="1" applyProtection="1">
      <alignment horizontal="center" vertical="center" wrapText="1"/>
      <protection hidden="1"/>
    </xf>
    <xf numFmtId="14" fontId="4" fillId="2" borderId="40" xfId="0" applyNumberFormat="1" applyFont="1" applyFill="1" applyBorder="1" applyAlignment="1" applyProtection="1">
      <alignment horizontal="center" vertical="center" wrapText="1"/>
      <protection hidden="1"/>
    </xf>
    <xf numFmtId="0" fontId="4" fillId="0" borderId="37"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82" xfId="0" applyFont="1" applyBorder="1" applyAlignment="1" applyProtection="1">
      <alignment horizontal="center" vertical="center"/>
      <protection hidden="1"/>
    </xf>
    <xf numFmtId="0" fontId="4" fillId="0" borderId="76" xfId="0" applyFont="1" applyBorder="1" applyAlignment="1" applyProtection="1">
      <alignment horizontal="center" vertical="center"/>
      <protection hidden="1"/>
    </xf>
    <xf numFmtId="0" fontId="4" fillId="0" borderId="38" xfId="0" applyFont="1" applyBorder="1" applyAlignment="1" applyProtection="1">
      <alignment horizontal="center" vertical="center"/>
      <protection hidden="1"/>
    </xf>
    <xf numFmtId="0" fontId="4" fillId="0" borderId="41"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hidden="1"/>
    </xf>
  </cellXfs>
  <cellStyles count="2">
    <cellStyle name="Hyperlink" xfId="1" builtinId="8"/>
    <cellStyle name="Normal" xfId="0" builtinId="0"/>
  </cellStyles>
  <dxfs count="211">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theme="5" tint="0.79998168889431442"/>
        </patternFill>
      </fill>
    </dxf>
    <dxf>
      <font>
        <b/>
        <i val="0"/>
        <color rgb="FFFFFF0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4" tint="-0.24994659260841701"/>
      </font>
    </dxf>
    <dxf>
      <font>
        <color rgb="FFFF0000"/>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theme="1"/>
      </font>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theme="4" tint="-0.24994659260841701"/>
      </font>
    </dxf>
    <dxf>
      <font>
        <color theme="9" tint="-0.24994659260841701"/>
      </font>
    </dxf>
    <dxf>
      <font>
        <color theme="4" tint="-0.24994659260841701"/>
      </font>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FF00"/>
        </patternFill>
      </fill>
    </dxf>
    <dxf>
      <fill>
        <patternFill>
          <bgColor rgb="FFFF0000"/>
        </patternFill>
      </fill>
    </dxf>
    <dxf>
      <font>
        <color theme="1"/>
      </font>
      <fill>
        <patternFill>
          <bgColor rgb="FFFFFF00"/>
        </patternFill>
      </fill>
    </dxf>
    <dxf>
      <fill>
        <patternFill>
          <bgColor rgb="FFFF0000"/>
        </patternFill>
      </fill>
    </dxf>
    <dxf>
      <fill>
        <patternFill>
          <bgColor rgb="FFFFFF00"/>
        </patternFill>
      </fill>
    </dxf>
    <dxf>
      <fill>
        <patternFill>
          <bgColor theme="5" tint="0.79998168889431442"/>
        </patternFill>
      </fill>
    </dxf>
    <dxf>
      <font>
        <color theme="4" tint="-0.24994659260841701"/>
      </font>
    </dxf>
    <dxf>
      <font>
        <color theme="9" tint="-0.24994659260841701"/>
      </font>
    </dxf>
    <dxf>
      <font>
        <color theme="4" tint="-0.24994659260841701"/>
      </font>
    </dxf>
    <dxf>
      <font>
        <color rgb="FFFF0000"/>
      </font>
    </dxf>
    <dxf>
      <font>
        <b/>
        <i val="0"/>
        <color rgb="FFFFFF0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theme="5" tint="0.79998168889431442"/>
        </patternFill>
      </fill>
    </dxf>
    <dxf>
      <fill>
        <patternFill>
          <bgColor theme="5" tint="0.79998168889431442"/>
        </patternFill>
      </fill>
    </dxf>
    <dxf>
      <font>
        <b/>
        <i val="0"/>
        <color rgb="FFFFFF00"/>
      </font>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theme="4" tint="-0.24994659260841701"/>
      </font>
    </dxf>
    <dxf>
      <font>
        <color theme="9" tint="-0.24994659260841701"/>
      </font>
    </dxf>
    <dxf>
      <font>
        <color theme="4" tint="-0.24994659260841701"/>
      </font>
    </dxf>
    <dxf>
      <font>
        <color rgb="FFFF0000"/>
      </font>
    </dxf>
    <dxf>
      <fill>
        <patternFill>
          <bgColor rgb="FFFFFF00"/>
        </patternFill>
      </fill>
    </dxf>
    <dxf>
      <fill>
        <patternFill>
          <bgColor rgb="FFFF0000"/>
        </patternFill>
      </fill>
    </dxf>
    <dxf>
      <font>
        <color theme="1"/>
      </font>
      <fill>
        <patternFill>
          <bgColor theme="5" tint="0.79998168889431442"/>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4" tint="-0.24994659260841701"/>
      </font>
    </dxf>
    <dxf>
      <font>
        <color rgb="FFFF0000"/>
      </font>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0000"/>
        </patternFill>
      </fill>
    </dxf>
    <dxf>
      <fill>
        <patternFill>
          <bgColor rgb="FFFFFF00"/>
        </patternFill>
      </fill>
    </dxf>
  </dxfs>
  <tableStyles count="0" defaultTableStyle="TableStyleMedium2" defaultPivotStyle="PivotStyleLight16"/>
  <colors>
    <mruColors>
      <color rgb="FFFF0000"/>
      <color rgb="FF9999FF"/>
      <color rgb="FF0066FF"/>
      <color rgb="FFFFFF99"/>
      <color rgb="FFFF505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52387</xdr:colOff>
      <xdr:row>0</xdr:row>
      <xdr:rowOff>128588</xdr:rowOff>
    </xdr:from>
    <xdr:to>
      <xdr:col>1</xdr:col>
      <xdr:colOff>1133475</xdr:colOff>
      <xdr:row>5</xdr:row>
      <xdr:rowOff>11906</xdr:rowOff>
    </xdr:to>
    <xdr:pic>
      <xdr:nvPicPr>
        <xdr:cNvPr id="2" name="Picture 1" descr="LAA 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28588"/>
          <a:ext cx="1081088" cy="907256"/>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1312333</xdr:colOff>
      <xdr:row>69</xdr:row>
      <xdr:rowOff>84665</xdr:rowOff>
    </xdr:from>
    <xdr:to>
      <xdr:col>4</xdr:col>
      <xdr:colOff>1121833</xdr:colOff>
      <xdr:row>69</xdr:row>
      <xdr:rowOff>85988</xdr:rowOff>
    </xdr:to>
    <xdr:cxnSp macro="">
      <xdr:nvCxnSpPr>
        <xdr:cNvPr id="3" name="Straight Arrow Connector 2" descr="Arrow pointing to the right indicating a need to ensure declaration is confirmed." title="Declaration">
          <a:extLst>
            <a:ext uri="{FF2B5EF4-FFF2-40B4-BE49-F238E27FC236}">
              <a16:creationId xmlns:a16="http://schemas.microsoft.com/office/drawing/2014/main" id="{38AA0A93-19B9-466F-9B2F-E2EF4DB15A70}"/>
            </a:ext>
          </a:extLst>
        </xdr:cNvPr>
        <xdr:cNvCxnSpPr/>
      </xdr:nvCxnSpPr>
      <xdr:spPr>
        <a:xfrm flipV="1">
          <a:off x="1386416" y="13006915"/>
          <a:ext cx="3556000" cy="1323"/>
        </a:xfrm>
        <a:prstGeom prst="straightConnector1">
          <a:avLst/>
        </a:prstGeom>
        <a:ln>
          <a:tailEnd type="triangle"/>
        </a:ln>
        <a:effectLst>
          <a:glow rad="63500">
            <a:schemeClr val="accent4">
              <a:satMod val="175000"/>
              <a:alpha val="40000"/>
            </a:schemeClr>
          </a:glow>
        </a:effectLst>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1386417</xdr:colOff>
      <xdr:row>85</xdr:row>
      <xdr:rowOff>95250</xdr:rowOff>
    </xdr:from>
    <xdr:to>
      <xdr:col>3</xdr:col>
      <xdr:colOff>1449917</xdr:colOff>
      <xdr:row>85</xdr:row>
      <xdr:rowOff>95251</xdr:rowOff>
    </xdr:to>
    <xdr:cxnSp macro="">
      <xdr:nvCxnSpPr>
        <xdr:cNvPr id="6" name="Straight Arrow Connector 5" descr="Arrow pointing to the right requesting confirmation of total amount paid by the client in respect of legal fees." title="Certify total amount paid by the client">
          <a:extLst>
            <a:ext uri="{FF2B5EF4-FFF2-40B4-BE49-F238E27FC236}">
              <a16:creationId xmlns:a16="http://schemas.microsoft.com/office/drawing/2014/main" id="{2E256086-FB54-4D51-BCD5-92BC0C1C023E}"/>
            </a:ext>
          </a:extLst>
        </xdr:cNvPr>
        <xdr:cNvCxnSpPr/>
      </xdr:nvCxnSpPr>
      <xdr:spPr>
        <a:xfrm>
          <a:off x="1460500" y="15748000"/>
          <a:ext cx="2857500" cy="1"/>
        </a:xfrm>
        <a:prstGeom prst="straightConnector1">
          <a:avLst/>
        </a:prstGeom>
        <a:ln>
          <a:tailEnd type="triangle"/>
        </a:ln>
        <a:effectLst>
          <a:glow rad="63500">
            <a:schemeClr val="accent4">
              <a:satMod val="175000"/>
              <a:alpha val="40000"/>
            </a:schemeClr>
          </a:glow>
        </a:effec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1206500</xdr:colOff>
      <xdr:row>87</xdr:row>
      <xdr:rowOff>105833</xdr:rowOff>
    </xdr:from>
    <xdr:to>
      <xdr:col>3</xdr:col>
      <xdr:colOff>1513417</xdr:colOff>
      <xdr:row>87</xdr:row>
      <xdr:rowOff>105833</xdr:rowOff>
    </xdr:to>
    <xdr:cxnSp macro="">
      <xdr:nvCxnSpPr>
        <xdr:cNvPr id="9" name="Straight Arrow Connector 8" descr="Arrow pointing to the right requesting confirmation where apportionment of costs is required that the percentage has been confirmed." title="Apportionment of costs">
          <a:extLst>
            <a:ext uri="{FF2B5EF4-FFF2-40B4-BE49-F238E27FC236}">
              <a16:creationId xmlns:a16="http://schemas.microsoft.com/office/drawing/2014/main" id="{8A8685B8-1BFE-453F-892D-DA4F8AD47169}"/>
            </a:ext>
          </a:extLst>
        </xdr:cNvPr>
        <xdr:cNvCxnSpPr/>
      </xdr:nvCxnSpPr>
      <xdr:spPr>
        <a:xfrm>
          <a:off x="4074583" y="16139583"/>
          <a:ext cx="306917" cy="0"/>
        </a:xfrm>
        <a:prstGeom prst="straightConnector1">
          <a:avLst/>
        </a:prstGeom>
        <a:ln>
          <a:tailEnd type="triangle"/>
        </a:ln>
        <a:effectLst>
          <a:glow rad="63500">
            <a:schemeClr val="accent4">
              <a:satMod val="175000"/>
              <a:alpha val="40000"/>
            </a:schemeClr>
          </a:glow>
        </a:effectLst>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471488</xdr:colOff>
      <xdr:row>5</xdr:row>
      <xdr:rowOff>88106</xdr:rowOff>
    </xdr:to>
    <xdr:pic>
      <xdr:nvPicPr>
        <xdr:cNvPr id="12" name="Picture 11" descr="LAA Logo">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5250"/>
          <a:ext cx="1081088" cy="850106"/>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43295</xdr:colOff>
      <xdr:row>18</xdr:row>
      <xdr:rowOff>77931</xdr:rowOff>
    </xdr:from>
    <xdr:ext cx="6745432" cy="4511387"/>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29886" y="3359726"/>
          <a:ext cx="6745432" cy="4511387"/>
        </a:xfrm>
        <a:prstGeom prst="rect">
          <a:avLst/>
        </a:prstGeom>
        <a:noFill/>
        <a:ln>
          <a:solidFill>
            <a:schemeClr val="bg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DCO@justice.gov.uk" TargetMode="External"/><Relationship Id="rId2" Type="http://schemas.openxmlformats.org/officeDocument/2006/relationships/hyperlink" Target="mailto:POCAFastrak@legalaid.gsi.gov.uk" TargetMode="External"/><Relationship Id="rId1" Type="http://schemas.openxmlformats.org/officeDocument/2006/relationships/hyperlink" Target="mailto:DCO@legalaid.gsi.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hyperlink" Target="mailto:poca@legalaid.gsi.gov.uk"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F554"/>
  <sheetViews>
    <sheetView tabSelected="1" zoomScale="90" zoomScaleNormal="90" workbookViewId="0">
      <selection activeCell="E7" sqref="E7:F7"/>
    </sheetView>
  </sheetViews>
  <sheetFormatPr defaultColWidth="0" defaultRowHeight="14.4" zeroHeight="1"/>
  <cols>
    <col min="1" max="1" width="1.109375" style="67" customWidth="1"/>
    <col min="2" max="2" width="24.6640625" style="67" customWidth="1"/>
    <col min="3" max="3" width="17.109375" style="67" customWidth="1"/>
    <col min="4" max="4" width="24" style="67" customWidth="1"/>
    <col min="5" max="5" width="24.88671875" style="67" customWidth="1"/>
    <col min="6" max="6" width="15.6640625" style="67" customWidth="1"/>
    <col min="7" max="7" width="1.33203125" style="67" customWidth="1"/>
    <col min="8" max="8" width="1.109375" style="67" hidden="1" customWidth="1"/>
    <col min="9" max="9" width="20.44140625" style="67" hidden="1" customWidth="1"/>
    <col min="10" max="11" width="15.6640625" style="67" hidden="1" customWidth="1"/>
    <col min="12" max="12" width="1.6640625" style="67" hidden="1" customWidth="1"/>
    <col min="13" max="15" width="15.6640625" style="67" hidden="1" customWidth="1"/>
    <col min="16" max="16" width="1.33203125" style="67" hidden="1" customWidth="1"/>
    <col min="17" max="17" width="1.44140625" style="67" hidden="1" customWidth="1"/>
    <col min="18" max="23" width="15.6640625" style="67" hidden="1" customWidth="1"/>
    <col min="24" max="24" width="1.44140625" style="67" hidden="1" customWidth="1"/>
    <col min="25" max="25" width="9.109375" style="67" hidden="1" customWidth="1"/>
    <col min="26" max="27" width="9.109375" style="67" customWidth="1"/>
    <col min="28" max="28" width="9.109375" style="67" hidden="1" customWidth="1"/>
    <col min="29" max="29" width="0" style="67" hidden="1" customWidth="1"/>
    <col min="30" max="30" width="11.88671875" style="67" hidden="1" customWidth="1"/>
    <col min="31" max="31" width="12.109375" style="67" hidden="1" customWidth="1"/>
    <col min="32" max="32" width="10.44140625" style="67" hidden="1" customWidth="1"/>
    <col min="33" max="37" width="9.109375" style="67" hidden="1" customWidth="1"/>
    <col min="38" max="58" width="0" style="67" hidden="1" customWidth="1"/>
    <col min="59" max="16384" width="9.109375" style="67" hidden="1"/>
  </cols>
  <sheetData>
    <row r="1" spans="1:58" ht="7.5" customHeight="1">
      <c r="A1" s="110"/>
      <c r="B1" s="110"/>
      <c r="C1" s="110"/>
      <c r="D1" s="110"/>
      <c r="E1" s="110"/>
      <c r="F1" s="110"/>
      <c r="G1" s="110"/>
      <c r="H1" s="7"/>
      <c r="I1" s="7"/>
      <c r="J1" s="7"/>
      <c r="K1" s="7"/>
      <c r="L1" s="7"/>
      <c r="M1" s="7"/>
      <c r="N1" s="7"/>
      <c r="O1" s="7"/>
      <c r="P1" s="7"/>
      <c r="Q1" s="31"/>
      <c r="R1" s="31"/>
      <c r="S1" s="31"/>
      <c r="T1" s="31"/>
      <c r="U1" s="31"/>
      <c r="V1" s="31"/>
      <c r="W1" s="31"/>
      <c r="X1" s="3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row>
    <row r="2" spans="1:58" ht="20.25" customHeight="1">
      <c r="A2" s="110"/>
      <c r="B2" s="110"/>
      <c r="C2" s="23" t="s">
        <v>107</v>
      </c>
      <c r="D2" s="24"/>
      <c r="E2" s="24"/>
      <c r="F2" s="283" t="s">
        <v>296</v>
      </c>
      <c r="G2" s="110"/>
      <c r="H2" s="7"/>
      <c r="I2" s="478" t="s">
        <v>11</v>
      </c>
      <c r="J2" s="480"/>
      <c r="K2" s="481"/>
      <c r="L2" s="7"/>
      <c r="M2" s="484" t="s">
        <v>12</v>
      </c>
      <c r="N2" s="474"/>
      <c r="O2" s="475"/>
      <c r="P2" s="8"/>
      <c r="Q2" s="31"/>
      <c r="R2" s="31"/>
      <c r="S2" s="31"/>
      <c r="T2" s="450" t="s">
        <v>12</v>
      </c>
      <c r="U2" s="451"/>
      <c r="V2" s="474"/>
      <c r="W2" s="475"/>
      <c r="X2" s="3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row>
    <row r="3" spans="1:58" ht="15" customHeight="1">
      <c r="A3" s="110"/>
      <c r="B3" s="110"/>
      <c r="C3" s="25" t="s">
        <v>13</v>
      </c>
      <c r="D3" s="10"/>
      <c r="E3" s="10"/>
      <c r="F3" s="338" t="s">
        <v>295</v>
      </c>
      <c r="G3" s="110"/>
      <c r="H3" s="7"/>
      <c r="I3" s="479"/>
      <c r="J3" s="482"/>
      <c r="K3" s="483"/>
      <c r="L3" s="7"/>
      <c r="M3" s="485"/>
      <c r="N3" s="476"/>
      <c r="O3" s="477"/>
      <c r="P3" s="8"/>
      <c r="Q3" s="31"/>
      <c r="R3" s="31"/>
      <c r="S3" s="31"/>
      <c r="T3" s="453"/>
      <c r="U3" s="454"/>
      <c r="V3" s="476"/>
      <c r="W3" s="477"/>
      <c r="X3" s="3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row>
    <row r="4" spans="1:58" ht="15" customHeight="1">
      <c r="A4" s="110"/>
      <c r="B4" s="110"/>
      <c r="C4" s="553" t="s">
        <v>244</v>
      </c>
      <c r="D4" s="554"/>
      <c r="E4" s="554"/>
      <c r="F4" s="555"/>
      <c r="G4" s="110"/>
      <c r="H4" s="7"/>
      <c r="I4" s="8"/>
      <c r="J4" s="8"/>
      <c r="K4" s="8"/>
      <c r="L4" s="8"/>
      <c r="M4" s="8"/>
      <c r="N4" s="8"/>
      <c r="O4" s="8"/>
      <c r="P4" s="8"/>
      <c r="Q4" s="31"/>
      <c r="R4" s="31"/>
      <c r="S4" s="31"/>
      <c r="T4" s="31"/>
      <c r="U4" s="31"/>
      <c r="V4" s="31"/>
      <c r="W4" s="31"/>
      <c r="X4" s="3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row>
    <row r="5" spans="1:58" ht="15" customHeight="1">
      <c r="A5" s="110"/>
      <c r="B5" s="110"/>
      <c r="C5" s="556" t="s">
        <v>14</v>
      </c>
      <c r="D5" s="557"/>
      <c r="E5" s="557"/>
      <c r="F5" s="558"/>
      <c r="G5" s="110"/>
      <c r="H5" s="7"/>
      <c r="I5" s="8"/>
      <c r="J5" s="8"/>
      <c r="K5" s="8"/>
      <c r="L5" s="8"/>
      <c r="M5" s="8"/>
      <c r="N5" s="8"/>
      <c r="O5" s="8"/>
      <c r="P5" s="8"/>
      <c r="Q5" s="31"/>
      <c r="R5" s="31"/>
      <c r="S5" s="31"/>
      <c r="T5" s="31"/>
      <c r="U5" s="31"/>
      <c r="V5" s="31"/>
      <c r="W5" s="31"/>
      <c r="X5" s="3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row>
    <row r="6" spans="1:58" ht="7.5" customHeight="1">
      <c r="A6" s="110"/>
      <c r="B6" s="110"/>
      <c r="C6" s="110"/>
      <c r="D6" s="110"/>
      <c r="E6" s="110"/>
      <c r="F6" s="110"/>
      <c r="G6" s="110"/>
      <c r="H6" s="7"/>
      <c r="I6" s="8"/>
      <c r="J6" s="8"/>
      <c r="K6" s="8"/>
      <c r="L6" s="8"/>
      <c r="M6" s="8"/>
      <c r="N6" s="8"/>
      <c r="O6" s="8"/>
      <c r="P6" s="8"/>
      <c r="Q6" s="31"/>
      <c r="R6" s="31"/>
      <c r="S6" s="31"/>
      <c r="T6" s="31"/>
      <c r="U6" s="31"/>
      <c r="V6" s="31"/>
      <c r="W6" s="31"/>
      <c r="X6" s="3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row>
    <row r="7" spans="1:58" ht="15" customHeight="1">
      <c r="A7" s="110"/>
      <c r="B7" s="369" t="s">
        <v>77</v>
      </c>
      <c r="C7" s="370"/>
      <c r="D7" s="370"/>
      <c r="E7" s="503"/>
      <c r="F7" s="504"/>
      <c r="G7" s="110"/>
      <c r="H7" s="7"/>
      <c r="I7" s="8"/>
      <c r="J7" s="288" t="s">
        <v>249</v>
      </c>
      <c r="K7" s="289"/>
      <c r="L7" s="289"/>
      <c r="M7" s="289"/>
      <c r="N7" s="290"/>
      <c r="O7" s="8"/>
      <c r="P7" s="8"/>
      <c r="Q7" s="31"/>
      <c r="R7" s="31"/>
      <c r="S7" s="31"/>
      <c r="T7" s="31"/>
      <c r="U7" s="31"/>
      <c r="V7" s="31"/>
      <c r="W7" s="31"/>
      <c r="X7" s="3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row>
    <row r="8" spans="1:58" ht="15" customHeight="1">
      <c r="A8" s="110"/>
      <c r="B8" s="509" t="str">
        <f>IF(E7="Email", 'Hidden Data'!E1, IF(E7="Post", 'Hidden Data'!E2, ""))</f>
        <v/>
      </c>
      <c r="C8" s="509"/>
      <c r="D8" s="509"/>
      <c r="E8" s="509"/>
      <c r="F8" s="509"/>
      <c r="G8" s="110"/>
      <c r="H8" s="7"/>
      <c r="I8" s="8"/>
      <c r="J8" s="429" t="s">
        <v>250</v>
      </c>
      <c r="K8" s="430"/>
      <c r="L8" s="430"/>
      <c r="M8" s="430"/>
      <c r="N8" s="431"/>
      <c r="O8" s="8"/>
      <c r="P8" s="8"/>
      <c r="Q8" s="31"/>
      <c r="R8" s="31"/>
      <c r="S8" s="31"/>
      <c r="T8" s="31"/>
      <c r="U8" s="31"/>
      <c r="V8" s="31"/>
      <c r="W8" s="31"/>
      <c r="X8" s="3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row>
    <row r="9" spans="1:58" ht="15" customHeight="1">
      <c r="A9" s="110"/>
      <c r="B9" s="509"/>
      <c r="C9" s="509"/>
      <c r="D9" s="509"/>
      <c r="E9" s="509"/>
      <c r="F9" s="509"/>
      <c r="G9" s="110"/>
      <c r="H9" s="7"/>
      <c r="I9" s="8"/>
      <c r="J9" s="634" t="s">
        <v>251</v>
      </c>
      <c r="K9" s="635"/>
      <c r="L9" s="635"/>
      <c r="M9" s="635"/>
      <c r="N9" s="636"/>
      <c r="O9" s="8"/>
      <c r="P9" s="8"/>
      <c r="Q9" s="31"/>
      <c r="R9" s="31"/>
      <c r="S9" s="31"/>
      <c r="T9" s="31"/>
      <c r="U9" s="31"/>
      <c r="V9" s="31"/>
      <c r="W9" s="31"/>
      <c r="X9" s="3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row>
    <row r="10" spans="1:58" ht="7.5" customHeight="1">
      <c r="A10" s="110"/>
      <c r="B10" s="110"/>
      <c r="C10" s="110"/>
      <c r="D10" s="110"/>
      <c r="E10" s="110"/>
      <c r="F10" s="110"/>
      <c r="G10" s="110"/>
      <c r="H10" s="7"/>
      <c r="I10" s="8"/>
      <c r="J10" s="637" t="s">
        <v>252</v>
      </c>
      <c r="K10" s="638"/>
      <c r="L10" s="638"/>
      <c r="M10" s="638"/>
      <c r="N10" s="639"/>
      <c r="O10" s="8"/>
      <c r="P10" s="8"/>
      <c r="Q10" s="31"/>
      <c r="R10" s="31"/>
      <c r="S10" s="31"/>
      <c r="T10" s="31"/>
      <c r="U10" s="31"/>
      <c r="V10" s="31"/>
      <c r="W10" s="31"/>
      <c r="X10" s="3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row>
    <row r="11" spans="1:58" ht="15.6">
      <c r="A11" s="110"/>
      <c r="B11" s="369" t="s">
        <v>15</v>
      </c>
      <c r="C11" s="370"/>
      <c r="D11" s="370"/>
      <c r="E11" s="510"/>
      <c r="F11" s="511"/>
      <c r="G11" s="110"/>
      <c r="H11" s="7"/>
      <c r="I11" s="8"/>
      <c r="J11" s="640"/>
      <c r="K11" s="641"/>
      <c r="L11" s="641"/>
      <c r="M11" s="641"/>
      <c r="N11" s="642"/>
      <c r="O11" s="8"/>
      <c r="P11" s="8"/>
      <c r="Q11" s="31"/>
      <c r="R11" s="31"/>
      <c r="S11" s="31"/>
      <c r="T11" s="31"/>
      <c r="U11" s="31"/>
      <c r="V11" s="31"/>
      <c r="W11" s="31"/>
      <c r="X11" s="3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row>
    <row r="12" spans="1:58" ht="15.6">
      <c r="A12" s="110"/>
      <c r="B12" s="359" t="s">
        <v>265</v>
      </c>
      <c r="C12" s="360"/>
      <c r="D12" s="360"/>
      <c r="E12" s="393"/>
      <c r="F12" s="364"/>
      <c r="G12" s="110"/>
      <c r="H12" s="7"/>
      <c r="I12" s="8"/>
      <c r="J12" s="8"/>
      <c r="K12" s="7"/>
      <c r="L12" s="7"/>
      <c r="M12" s="7"/>
      <c r="N12" s="7"/>
      <c r="O12" s="7"/>
      <c r="P12" s="8"/>
      <c r="Q12" s="31"/>
      <c r="R12" s="31"/>
      <c r="S12" s="31"/>
      <c r="T12" s="31"/>
      <c r="U12" s="31"/>
      <c r="V12" s="31"/>
      <c r="W12" s="31"/>
      <c r="X12" s="3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row>
    <row r="13" spans="1:58" ht="15.6">
      <c r="A13" s="110"/>
      <c r="B13" s="285" t="s">
        <v>266</v>
      </c>
      <c r="C13" s="286"/>
      <c r="D13" s="286"/>
      <c r="E13" s="393"/>
      <c r="F13" s="364"/>
      <c r="G13" s="110"/>
      <c r="H13" s="7"/>
      <c r="I13" s="8"/>
      <c r="J13" s="8"/>
      <c r="K13" s="7"/>
      <c r="L13" s="7"/>
      <c r="M13" s="7"/>
      <c r="N13" s="7"/>
      <c r="O13" s="7"/>
      <c r="P13" s="8"/>
      <c r="Q13" s="31"/>
      <c r="R13" s="31"/>
      <c r="S13" s="31"/>
      <c r="T13" s="31"/>
      <c r="U13" s="31"/>
      <c r="V13" s="31"/>
      <c r="W13" s="31"/>
      <c r="X13" s="3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row>
    <row r="14" spans="1:58" ht="15.75" customHeight="1">
      <c r="A14" s="110"/>
      <c r="B14" s="359" t="s">
        <v>176</v>
      </c>
      <c r="C14" s="360"/>
      <c r="D14" s="360"/>
      <c r="E14" s="393"/>
      <c r="F14" s="364"/>
      <c r="G14" s="110"/>
      <c r="H14" s="7"/>
      <c r="I14" s="8"/>
      <c r="J14" s="8"/>
      <c r="K14" s="346" t="s">
        <v>101</v>
      </c>
      <c r="L14" s="358"/>
      <c r="M14" s="358"/>
      <c r="N14" s="358"/>
      <c r="O14" s="347"/>
      <c r="P14" s="209"/>
      <c r="Q14" s="210"/>
      <c r="R14" s="323"/>
      <c r="S14" s="371" t="s">
        <v>101</v>
      </c>
      <c r="T14" s="372"/>
      <c r="U14" s="372"/>
      <c r="V14" s="372"/>
      <c r="W14" s="407"/>
      <c r="X14" s="3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row>
    <row r="15" spans="1:58" ht="15.6">
      <c r="A15" s="110"/>
      <c r="B15" s="359" t="s">
        <v>16</v>
      </c>
      <c r="C15" s="360"/>
      <c r="D15" s="360"/>
      <c r="E15" s="393"/>
      <c r="F15" s="364"/>
      <c r="G15" s="110"/>
      <c r="H15" s="7"/>
      <c r="I15" s="8"/>
      <c r="J15" s="8"/>
      <c r="K15" s="346"/>
      <c r="L15" s="358"/>
      <c r="M15" s="358"/>
      <c r="N15" s="358"/>
      <c r="O15" s="347"/>
      <c r="P15" s="209"/>
      <c r="Q15" s="210"/>
      <c r="R15" s="323"/>
      <c r="S15" s="371"/>
      <c r="T15" s="372"/>
      <c r="U15" s="372"/>
      <c r="V15" s="372"/>
      <c r="W15" s="407"/>
      <c r="X15" s="3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row>
    <row r="16" spans="1:58" ht="15.75" customHeight="1">
      <c r="A16" s="110"/>
      <c r="B16" s="359" t="s">
        <v>17</v>
      </c>
      <c r="C16" s="360"/>
      <c r="D16" s="360"/>
      <c r="E16" s="393"/>
      <c r="F16" s="364"/>
      <c r="G16" s="110"/>
      <c r="H16" s="7"/>
      <c r="I16" s="339" t="s">
        <v>177</v>
      </c>
      <c r="J16" s="8"/>
      <c r="K16" s="654" t="s">
        <v>179</v>
      </c>
      <c r="L16" s="655"/>
      <c r="M16" s="655"/>
      <c r="N16" s="655"/>
      <c r="O16" s="656"/>
      <c r="P16" s="169"/>
      <c r="Q16" s="210"/>
      <c r="R16" s="342" t="s">
        <v>177</v>
      </c>
      <c r="S16" s="423" t="s">
        <v>105</v>
      </c>
      <c r="T16" s="424"/>
      <c r="U16" s="424"/>
      <c r="V16" s="424"/>
      <c r="W16" s="425"/>
      <c r="X16" s="3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row>
    <row r="17" spans="1:58" ht="15.75" customHeight="1">
      <c r="A17" s="110"/>
      <c r="B17" s="359" t="s">
        <v>18</v>
      </c>
      <c r="C17" s="360"/>
      <c r="D17" s="360"/>
      <c r="E17" s="505"/>
      <c r="F17" s="506"/>
      <c r="G17" s="110"/>
      <c r="H17" s="7"/>
      <c r="I17" s="340"/>
      <c r="J17" s="8"/>
      <c r="K17" s="652" t="s">
        <v>102</v>
      </c>
      <c r="L17" s="657"/>
      <c r="M17" s="657"/>
      <c r="N17" s="657"/>
      <c r="O17" s="653"/>
      <c r="P17" s="169"/>
      <c r="Q17" s="210"/>
      <c r="R17" s="343"/>
      <c r="S17" s="661" t="s">
        <v>102</v>
      </c>
      <c r="T17" s="662"/>
      <c r="U17" s="662"/>
      <c r="V17" s="662"/>
      <c r="W17" s="663"/>
      <c r="X17" s="3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row>
    <row r="18" spans="1:58" ht="15.75" customHeight="1">
      <c r="A18" s="110"/>
      <c r="B18" s="319" t="s">
        <v>279</v>
      </c>
      <c r="C18" s="320"/>
      <c r="D18" s="320"/>
      <c r="E18" s="512"/>
      <c r="F18" s="513"/>
      <c r="G18" s="110"/>
      <c r="H18" s="7"/>
      <c r="I18" s="341"/>
      <c r="J18" s="8"/>
      <c r="K18" s="8"/>
      <c r="L18" s="8"/>
      <c r="M18" s="8"/>
      <c r="N18" s="8"/>
      <c r="O18" s="8"/>
      <c r="P18" s="169"/>
      <c r="Q18" s="210"/>
      <c r="R18" s="343"/>
      <c r="S18" s="324"/>
      <c r="T18" s="324"/>
      <c r="U18" s="324"/>
      <c r="V18" s="324"/>
      <c r="W18" s="324"/>
      <c r="X18" s="3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row>
    <row r="19" spans="1:58" ht="18" customHeight="1">
      <c r="A19" s="110"/>
      <c r="B19" s="507" t="s">
        <v>19</v>
      </c>
      <c r="C19" s="508"/>
      <c r="D19" s="508"/>
      <c r="E19" s="367"/>
      <c r="F19" s="368"/>
      <c r="G19" s="110"/>
      <c r="H19" s="7"/>
      <c r="I19" s="263">
        <f>E19</f>
        <v>0</v>
      </c>
      <c r="J19" s="8"/>
      <c r="K19" s="7"/>
      <c r="L19" s="7"/>
      <c r="M19" s="7"/>
      <c r="N19" s="7"/>
      <c r="O19" s="7"/>
      <c r="P19" s="7"/>
      <c r="Q19" s="31"/>
      <c r="R19" s="325">
        <f>I19</f>
        <v>0</v>
      </c>
      <c r="S19" s="324"/>
      <c r="T19" s="324"/>
      <c r="U19" s="324"/>
      <c r="V19" s="324"/>
      <c r="W19" s="324"/>
      <c r="X19" s="3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row>
    <row r="20" spans="1:58" ht="7.5" customHeight="1">
      <c r="A20" s="110"/>
      <c r="B20" s="110"/>
      <c r="C20" s="110"/>
      <c r="D20" s="110"/>
      <c r="E20" s="110"/>
      <c r="F20" s="110"/>
      <c r="G20" s="110"/>
      <c r="H20" s="7"/>
      <c r="I20" s="8"/>
      <c r="J20" s="7"/>
      <c r="K20" s="7"/>
      <c r="L20" s="7"/>
      <c r="M20" s="7"/>
      <c r="N20" s="7"/>
      <c r="O20" s="7"/>
      <c r="P20" s="7"/>
      <c r="Q20" s="31"/>
      <c r="R20" s="324"/>
      <c r="S20" s="324"/>
      <c r="T20" s="324"/>
      <c r="U20" s="324"/>
      <c r="V20" s="324"/>
      <c r="W20" s="324"/>
      <c r="X20" s="3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row>
    <row r="21" spans="1:58" ht="15.6">
      <c r="A21" s="110"/>
      <c r="B21" s="369" t="s">
        <v>111</v>
      </c>
      <c r="C21" s="370"/>
      <c r="D21" s="370"/>
      <c r="E21" s="510"/>
      <c r="F21" s="511"/>
      <c r="G21" s="110"/>
      <c r="H21" s="7"/>
      <c r="I21" s="8"/>
      <c r="J21" s="7"/>
      <c r="K21" s="7"/>
      <c r="L21" s="7"/>
      <c r="M21" s="7"/>
      <c r="N21" s="7"/>
      <c r="O21" s="26" t="s">
        <v>0</v>
      </c>
      <c r="P21" s="7"/>
      <c r="Q21" s="31"/>
      <c r="R21" s="324"/>
      <c r="S21" s="324"/>
      <c r="T21" s="324"/>
      <c r="U21" s="324"/>
      <c r="V21" s="324"/>
      <c r="W21" s="326" t="s">
        <v>0</v>
      </c>
      <c r="X21" s="3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row>
    <row r="22" spans="1:58" ht="15.6">
      <c r="A22" s="110"/>
      <c r="B22" s="359" t="s">
        <v>112</v>
      </c>
      <c r="C22" s="360"/>
      <c r="D22" s="360"/>
      <c r="E22" s="393"/>
      <c r="F22" s="364"/>
      <c r="G22" s="110"/>
      <c r="H22" s="7"/>
      <c r="I22" s="8"/>
      <c r="J22" s="7"/>
      <c r="K22" s="658" t="s">
        <v>178</v>
      </c>
      <c r="L22" s="659"/>
      <c r="M22" s="660"/>
      <c r="N22" s="212"/>
      <c r="O22" s="212"/>
      <c r="P22" s="7"/>
      <c r="Q22" s="31"/>
      <c r="R22" s="324"/>
      <c r="S22" s="397" t="s">
        <v>178</v>
      </c>
      <c r="T22" s="398"/>
      <c r="U22" s="399"/>
      <c r="V22" s="327"/>
      <c r="W22" s="327"/>
      <c r="X22" s="3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row>
    <row r="23" spans="1:58" ht="15.6">
      <c r="A23" s="110"/>
      <c r="B23" s="359" t="s">
        <v>20</v>
      </c>
      <c r="C23" s="360"/>
      <c r="D23" s="360"/>
      <c r="E23" s="393"/>
      <c r="F23" s="364"/>
      <c r="G23" s="110"/>
      <c r="H23" s="7"/>
      <c r="I23" s="8"/>
      <c r="J23" s="7"/>
      <c r="K23" s="7"/>
      <c r="L23" s="7"/>
      <c r="M23" s="7"/>
      <c r="N23" s="7"/>
      <c r="O23" s="7"/>
      <c r="P23" s="7"/>
      <c r="Q23" s="31"/>
      <c r="R23" s="324"/>
      <c r="S23" s="324"/>
      <c r="T23" s="324"/>
      <c r="U23" s="324"/>
      <c r="V23" s="324"/>
      <c r="W23" s="324"/>
      <c r="X23" s="3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row>
    <row r="24" spans="1:58" ht="15.6">
      <c r="A24" s="110"/>
      <c r="B24" s="359" t="s">
        <v>292</v>
      </c>
      <c r="C24" s="360"/>
      <c r="D24" s="360"/>
      <c r="E24" s="505"/>
      <c r="F24" s="506"/>
      <c r="G24" s="110"/>
      <c r="H24" s="7"/>
      <c r="I24" s="8"/>
      <c r="J24" s="7"/>
      <c r="K24" s="7"/>
      <c r="L24" s="7"/>
      <c r="M24" s="7"/>
      <c r="N24" s="7"/>
      <c r="O24" s="7"/>
      <c r="P24" s="7"/>
      <c r="Q24" s="31"/>
      <c r="R24" s="324"/>
      <c r="S24" s="324"/>
      <c r="T24" s="324"/>
      <c r="U24" s="324"/>
      <c r="V24" s="324"/>
      <c r="W24" s="324"/>
      <c r="X24" s="3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row>
    <row r="25" spans="1:58" ht="15.75" customHeight="1">
      <c r="A25" s="110"/>
      <c r="B25" s="359" t="s">
        <v>269</v>
      </c>
      <c r="C25" s="360"/>
      <c r="D25" s="360"/>
      <c r="E25" s="505"/>
      <c r="F25" s="506"/>
      <c r="G25" s="110"/>
      <c r="H25" s="7"/>
      <c r="I25" s="339" t="s">
        <v>243</v>
      </c>
      <c r="J25" s="643"/>
      <c r="K25" s="7"/>
      <c r="L25" s="7"/>
      <c r="M25" s="7"/>
      <c r="N25" s="7"/>
      <c r="O25" s="7"/>
      <c r="P25" s="8"/>
      <c r="Q25" s="31"/>
      <c r="R25" s="501" t="s">
        <v>288</v>
      </c>
      <c r="S25" s="648"/>
      <c r="T25" s="324"/>
      <c r="U25" s="324"/>
      <c r="V25" s="324"/>
      <c r="W25" s="324"/>
      <c r="X25" s="3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row>
    <row r="26" spans="1:58" ht="15.75" customHeight="1">
      <c r="A26" s="110"/>
      <c r="B26" s="281" t="s">
        <v>246</v>
      </c>
      <c r="C26" s="282"/>
      <c r="D26" s="282"/>
      <c r="E26" s="363"/>
      <c r="F26" s="396"/>
      <c r="G26" s="110"/>
      <c r="H26" s="7"/>
      <c r="I26" s="340"/>
      <c r="J26" s="644"/>
      <c r="K26" s="7"/>
      <c r="L26" s="7"/>
      <c r="M26" s="7"/>
      <c r="N26" s="7"/>
      <c r="O26" s="7"/>
      <c r="P26" s="8"/>
      <c r="Q26" s="31"/>
      <c r="R26" s="501"/>
      <c r="S26" s="648"/>
      <c r="T26" s="324"/>
      <c r="U26" s="324"/>
      <c r="V26" s="324"/>
      <c r="W26" s="324"/>
      <c r="X26" s="3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row>
    <row r="27" spans="1:58" ht="15.75" customHeight="1">
      <c r="A27" s="110"/>
      <c r="B27" s="359" t="s">
        <v>113</v>
      </c>
      <c r="C27" s="360"/>
      <c r="D27" s="360"/>
      <c r="E27" s="363"/>
      <c r="F27" s="364"/>
      <c r="G27" s="110"/>
      <c r="H27" s="7"/>
      <c r="I27" s="341"/>
      <c r="J27" s="645"/>
      <c r="K27" s="7"/>
      <c r="L27" s="7"/>
      <c r="M27" s="7"/>
      <c r="N27" s="7"/>
      <c r="O27" s="7"/>
      <c r="P27" s="8"/>
      <c r="Q27" s="31"/>
      <c r="R27" s="501"/>
      <c r="S27" s="648"/>
      <c r="T27" s="324"/>
      <c r="U27" s="324"/>
      <c r="V27" s="324"/>
      <c r="W27" s="324"/>
      <c r="X27" s="3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row>
    <row r="28" spans="1:58" ht="31.5" customHeight="1">
      <c r="A28" s="110"/>
      <c r="B28" s="361" t="s">
        <v>242</v>
      </c>
      <c r="C28" s="362"/>
      <c r="D28" s="362"/>
      <c r="E28" s="365"/>
      <c r="F28" s="366"/>
      <c r="G28" s="110"/>
      <c r="H28" s="7"/>
      <c r="I28" s="646">
        <f>E28</f>
        <v>0</v>
      </c>
      <c r="J28" s="647"/>
      <c r="K28" s="7"/>
      <c r="L28" s="7"/>
      <c r="M28" s="7"/>
      <c r="N28" s="7"/>
      <c r="O28" s="7"/>
      <c r="P28" s="8"/>
      <c r="Q28" s="31"/>
      <c r="R28" s="649">
        <f>I28</f>
        <v>0</v>
      </c>
      <c r="S28" s="650"/>
      <c r="T28" s="324"/>
      <c r="U28" s="324"/>
      <c r="V28" s="324"/>
      <c r="W28" s="324"/>
      <c r="X28" s="3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row>
    <row r="29" spans="1:58" ht="7.5" customHeight="1">
      <c r="A29" s="110"/>
      <c r="B29" s="110"/>
      <c r="C29" s="110"/>
      <c r="D29" s="244"/>
      <c r="E29" s="110"/>
      <c r="F29" s="110"/>
      <c r="G29" s="110"/>
      <c r="H29" s="7"/>
      <c r="I29" s="8"/>
      <c r="J29" s="7"/>
      <c r="K29" s="7"/>
      <c r="L29" s="7"/>
      <c r="M29" s="7"/>
      <c r="N29" s="7"/>
      <c r="O29" s="7"/>
      <c r="P29" s="7"/>
      <c r="Q29" s="31"/>
      <c r="R29" s="324"/>
      <c r="S29" s="324"/>
      <c r="T29" s="324"/>
      <c r="U29" s="324"/>
      <c r="V29" s="324"/>
      <c r="W29" s="324"/>
      <c r="X29" s="3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row>
    <row r="30" spans="1:58" ht="36.75" customHeight="1">
      <c r="A30" s="110"/>
      <c r="B30" s="346" t="s">
        <v>217</v>
      </c>
      <c r="C30" s="358"/>
      <c r="D30" s="358"/>
      <c r="E30" s="358"/>
      <c r="F30" s="347"/>
      <c r="G30" s="168"/>
      <c r="H30" s="169"/>
      <c r="I30" s="346" t="s">
        <v>218</v>
      </c>
      <c r="J30" s="358"/>
      <c r="K30" s="358"/>
      <c r="L30" s="358"/>
      <c r="M30" s="358"/>
      <c r="N30" s="358"/>
      <c r="O30" s="347"/>
      <c r="P30" s="209"/>
      <c r="Q30" s="210"/>
      <c r="R30" s="371" t="s">
        <v>289</v>
      </c>
      <c r="S30" s="372"/>
      <c r="T30" s="372"/>
      <c r="U30" s="372"/>
      <c r="V30" s="412"/>
      <c r="W30" s="409"/>
      <c r="X30" s="3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row>
    <row r="31" spans="1:58" ht="30" customHeight="1">
      <c r="A31" s="110"/>
      <c r="B31" s="245"/>
      <c r="C31" s="531" t="s">
        <v>138</v>
      </c>
      <c r="D31" s="532"/>
      <c r="E31" s="531" t="s">
        <v>21</v>
      </c>
      <c r="F31" s="532"/>
      <c r="G31" s="168"/>
      <c r="H31" s="169"/>
      <c r="I31" s="596"/>
      <c r="J31" s="597"/>
      <c r="K31" s="433" t="s">
        <v>22</v>
      </c>
      <c r="L31" s="433"/>
      <c r="M31" s="433"/>
      <c r="N31" s="433" t="s">
        <v>21</v>
      </c>
      <c r="O31" s="433"/>
      <c r="P31" s="209"/>
      <c r="Q31" s="210"/>
      <c r="R31" s="401"/>
      <c r="S31" s="402"/>
      <c r="T31" s="371" t="s">
        <v>143</v>
      </c>
      <c r="U31" s="372"/>
      <c r="V31" s="501" t="s">
        <v>21</v>
      </c>
      <c r="W31" s="502"/>
      <c r="X31" s="3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row>
    <row r="32" spans="1:58" ht="15.75" customHeight="1">
      <c r="A32" s="110"/>
      <c r="B32" s="247" t="s">
        <v>23</v>
      </c>
      <c r="C32" s="545">
        <f>'Litigator Summary &amp; Totals'!G33</f>
        <v>0</v>
      </c>
      <c r="D32" s="545"/>
      <c r="E32" s="373">
        <f>SUMIFS('Litigator Magistrates'!$J$5:$J$105, 'Litigator Magistrates'!$AM$5:$AM$105, "6") + SUMIFS('Litigator Crown'!$L$5:$L$300, 'Litigator Crown'!$AP$5:$AP$300, "6")</f>
        <v>0</v>
      </c>
      <c r="F32" s="442"/>
      <c r="G32" s="168"/>
      <c r="H32" s="169"/>
      <c r="I32" s="652" t="s">
        <v>23</v>
      </c>
      <c r="J32" s="653"/>
      <c r="K32" s="492">
        <f>'Litigator Summary &amp; Totals'!N33</f>
        <v>0</v>
      </c>
      <c r="L32" s="492"/>
      <c r="M32" s="492"/>
      <c r="N32" s="373">
        <f>SUMIFS('Litigator Magistrates'!$S$5:$S$105, 'Litigator Magistrates'!$AM$5:$AM$105, "6") + SUMIFS('Litigator Crown'!$W$5:$W$300, 'Litigator Crown'!$AP$5:$AP$300, "6")</f>
        <v>0</v>
      </c>
      <c r="O32" s="373"/>
      <c r="P32" s="209"/>
      <c r="Q32" s="210"/>
      <c r="R32" s="371" t="s">
        <v>23</v>
      </c>
      <c r="S32" s="407"/>
      <c r="T32" s="400">
        <f>'Litigator Summary &amp; Totals'!U33</f>
        <v>0</v>
      </c>
      <c r="U32" s="400"/>
      <c r="V32" s="377">
        <f>SUMIFS('Litigator Magistrates'!$AF$5:$AF$105, 'Litigator Magistrates'!$AM$5:$AM$105, "6") + SUMIFS('Litigator Crown'!$AJ$5:$AJ$300, 'Litigator Crown'!$AP$5:$AP$300, "6")</f>
        <v>0</v>
      </c>
      <c r="W32" s="378"/>
      <c r="X32" s="3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row>
    <row r="33" spans="1:58" ht="15" customHeight="1">
      <c r="A33" s="110"/>
      <c r="B33" s="246" t="s">
        <v>120</v>
      </c>
      <c r="C33" s="545">
        <f>'Litigator Summary &amp; Totals'!G21</f>
        <v>0</v>
      </c>
      <c r="D33" s="545"/>
      <c r="E33" s="373">
        <f>SUMIFS('Litigator Magistrates'!$J$5:$J$105, 'Litigator Magistrates'!$AM$5:$AM$105, "2") + SUMIFS('Litigator Crown'!$L$5:$L$300, 'Litigator Crown'!$AP$5:$AP$300, "2")</f>
        <v>0</v>
      </c>
      <c r="F33" s="442"/>
      <c r="G33" s="168"/>
      <c r="H33" s="169"/>
      <c r="I33" s="346" t="s">
        <v>120</v>
      </c>
      <c r="J33" s="347"/>
      <c r="K33" s="492">
        <f>'Litigator Summary &amp; Totals'!N21</f>
        <v>0</v>
      </c>
      <c r="L33" s="492"/>
      <c r="M33" s="492"/>
      <c r="N33" s="373">
        <f>SUMIFS('Litigator Magistrates'!$S$5:$S$105, 'Litigator Magistrates'!$AM$5:$AM$105, "2") + SUMIFS('Litigator Crown'!$W$5:$W$300, 'Litigator Crown'!$AP$5:$AP$300, "2")</f>
        <v>0</v>
      </c>
      <c r="O33" s="373"/>
      <c r="P33" s="209"/>
      <c r="Q33" s="210"/>
      <c r="R33" s="371" t="s">
        <v>120</v>
      </c>
      <c r="S33" s="407"/>
      <c r="T33" s="400">
        <f>'Litigator Summary &amp; Totals'!U21</f>
        <v>0</v>
      </c>
      <c r="U33" s="400"/>
      <c r="V33" s="377">
        <f>SUMIFS('Litigator Magistrates'!$AF$5:$AF$105, 'Litigator Magistrates'!$AM$5:$AM$105, "2") + SUMIFS('Litigator Crown'!$AJ$5:$AJ$300, 'Litigator Crown'!$AP$5:$AP$300, "2")</f>
        <v>0</v>
      </c>
      <c r="W33" s="378"/>
      <c r="X33" s="3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row>
    <row r="34" spans="1:58" ht="15" customHeight="1">
      <c r="A34" s="110"/>
      <c r="B34" s="246" t="s">
        <v>3</v>
      </c>
      <c r="C34" s="545">
        <f>'Litigator Summary &amp; Totals'!G20</f>
        <v>0</v>
      </c>
      <c r="D34" s="545"/>
      <c r="E34" s="373">
        <f>SUMIFS('Litigator Magistrates'!$J$5:$J$105, 'Litigator Magistrates'!$AM$5:$AM$105, "3") + SUMIFS('Litigator Crown'!$L$5:$L$300, 'Litigator Crown'!$AP$5:$AP$300, "3")</f>
        <v>0</v>
      </c>
      <c r="F34" s="442"/>
      <c r="G34" s="168"/>
      <c r="H34" s="169"/>
      <c r="I34" s="346" t="s">
        <v>3</v>
      </c>
      <c r="J34" s="347"/>
      <c r="K34" s="492">
        <f>'Litigator Summary &amp; Totals'!N20</f>
        <v>0</v>
      </c>
      <c r="L34" s="492"/>
      <c r="M34" s="492"/>
      <c r="N34" s="373">
        <f>SUMIFS('Litigator Magistrates'!$S$5:$S$105, 'Litigator Magistrates'!$AM$5:$AM$105, "3") + SUMIFS('Litigator Crown'!$W$5:$W$300, 'Litigator Crown'!$AP$5:$AP$300, "3")</f>
        <v>0</v>
      </c>
      <c r="O34" s="373"/>
      <c r="P34" s="209"/>
      <c r="Q34" s="210"/>
      <c r="R34" s="371" t="s">
        <v>3</v>
      </c>
      <c r="S34" s="407"/>
      <c r="T34" s="400">
        <f>'Litigator Summary &amp; Totals'!U20</f>
        <v>0</v>
      </c>
      <c r="U34" s="400"/>
      <c r="V34" s="377">
        <f>SUMIFS('Litigator Magistrates'!$AF$5:$AF$105, 'Litigator Magistrates'!$AM$5:$AM$105, "3") + SUMIFS('Litigator Crown'!$AJ$5:$AJ$300, 'Litigator Crown'!$AP$5:$AP$300, "3")</f>
        <v>0</v>
      </c>
      <c r="W34" s="378"/>
      <c r="X34" s="3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row>
    <row r="35" spans="1:58" ht="15" customHeight="1">
      <c r="A35" s="110"/>
      <c r="B35" s="246" t="s">
        <v>24</v>
      </c>
      <c r="C35" s="545">
        <f>'Litigator Summary &amp; Totals'!G22+'Litigator Summary &amp; Totals'!G23</f>
        <v>0</v>
      </c>
      <c r="D35" s="545"/>
      <c r="E35" s="373">
        <f>SUMIFS('Litigator Magistrates'!$J$5:$J$105, 'Litigator Magistrates'!$AM$5:$AM$105, "1") + SUMIFS('Litigator Crown'!$L$5:$L$300, 'Litigator Crown'!$AP$5:$AP$300, "1")</f>
        <v>0</v>
      </c>
      <c r="F35" s="442"/>
      <c r="G35" s="168"/>
      <c r="H35" s="169"/>
      <c r="I35" s="346" t="s">
        <v>24</v>
      </c>
      <c r="J35" s="347"/>
      <c r="K35" s="492">
        <f>'Litigator Summary &amp; Totals'!N22+'Litigator Summary &amp; Totals'!N23</f>
        <v>0</v>
      </c>
      <c r="L35" s="492"/>
      <c r="M35" s="492"/>
      <c r="N35" s="373">
        <f>SUMIFS('Litigator Magistrates'!$S$5:$S$105, 'Litigator Magistrates'!$AM$5:$AM$105, "1") + SUMIFS('Litigator Crown'!$W$5:$W$300, 'Litigator Crown'!$AP$5:$AP$300, "1")</f>
        <v>0</v>
      </c>
      <c r="O35" s="373"/>
      <c r="P35" s="209"/>
      <c r="Q35" s="210"/>
      <c r="R35" s="371" t="s">
        <v>24</v>
      </c>
      <c r="S35" s="407"/>
      <c r="T35" s="400">
        <f>'Litigator Summary &amp; Totals'!U22+'Litigator Summary &amp; Totals'!U23</f>
        <v>0</v>
      </c>
      <c r="U35" s="400"/>
      <c r="V35" s="377">
        <f>SUMIFS('Litigator Magistrates'!$AF$5:$AF$105, 'Litigator Magistrates'!$AM$5:$AM$105, "1") + SUMIFS('Litigator Crown'!$AJ$5:$AJ$300, 'Litigator Crown'!$AP$5:$AP$300, "1")</f>
        <v>0</v>
      </c>
      <c r="W35" s="378"/>
      <c r="X35" s="3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row>
    <row r="36" spans="1:58" ht="15" customHeight="1">
      <c r="A36" s="110"/>
      <c r="B36" s="246" t="s">
        <v>222</v>
      </c>
      <c r="C36" s="545">
        <f>'Litigator Summary &amp; Totals'!G24+'Litigator Summary &amp; Totals'!G25</f>
        <v>0</v>
      </c>
      <c r="D36" s="545"/>
      <c r="E36" s="373">
        <f>SUMIFS('Litigator Appeal'!$E$5:$E$9, 'Litigator Appeal'!$AA$5:$AA$9, "4") + SUMIFS('Litigator Appeal'!$E$5:$E$9, 'Litigator Appeal'!$AA$5:$AA$9, "5")</f>
        <v>0</v>
      </c>
      <c r="F36" s="442"/>
      <c r="G36" s="168"/>
      <c r="H36" s="169"/>
      <c r="I36" s="346" t="s">
        <v>222</v>
      </c>
      <c r="J36" s="347"/>
      <c r="K36" s="492">
        <f>'Litigator Summary &amp; Totals'!N24+'Litigator Summary &amp; Totals'!N25</f>
        <v>0</v>
      </c>
      <c r="L36" s="492"/>
      <c r="M36" s="492"/>
      <c r="N36" s="373">
        <f>SUMIFS('Litigator Appeal'!$I$5:$I$9, 'Litigator Appeal'!$AA$5:$AA$9, "4") + SUMIFS('Litigator Appeal'!$I$5:$I$9, 'Litigator Appeal'!$AA$5:$AA$9, "5")</f>
        <v>0</v>
      </c>
      <c r="O36" s="373"/>
      <c r="P36" s="209"/>
      <c r="Q36" s="210"/>
      <c r="R36" s="371" t="s">
        <v>222</v>
      </c>
      <c r="S36" s="407"/>
      <c r="T36" s="400">
        <f>'Litigator Summary &amp; Totals'!U24+'Litigator Summary &amp; Totals'!U25</f>
        <v>0</v>
      </c>
      <c r="U36" s="400"/>
      <c r="V36" s="377">
        <f>SUMIFS('Litigator Appeal'!$Q$5:$Q$9, 'Litigator Appeal'!$AA$5:$AA$9, "4") + SUMIFS('Litigator Appeal'!$Q$5:$Q$9, 'Litigator Appeal'!$AA$5:$AA$9, "5")</f>
        <v>0</v>
      </c>
      <c r="W36" s="378"/>
      <c r="X36" s="3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row>
    <row r="37" spans="1:58" ht="15" customHeight="1">
      <c r="A37" s="110"/>
      <c r="B37" s="248" t="s">
        <v>25</v>
      </c>
      <c r="C37" s="595">
        <f>F108+F109</f>
        <v>0</v>
      </c>
      <c r="D37" s="595"/>
      <c r="E37" s="373">
        <f>SUM((AG108*F108)+(AG109*F109))</f>
        <v>0</v>
      </c>
      <c r="F37" s="442"/>
      <c r="G37" s="168"/>
      <c r="H37" s="169"/>
      <c r="I37" s="415" t="s">
        <v>25</v>
      </c>
      <c r="J37" s="529"/>
      <c r="K37" s="493">
        <f>N108+N109</f>
        <v>0</v>
      </c>
      <c r="L37" s="493"/>
      <c r="M37" s="493"/>
      <c r="N37" s="373">
        <f>SUM((AH108*N108)+(AH109*N109))</f>
        <v>0</v>
      </c>
      <c r="O37" s="373"/>
      <c r="P37" s="209"/>
      <c r="Q37" s="210"/>
      <c r="R37" s="408" t="s">
        <v>25</v>
      </c>
      <c r="S37" s="409"/>
      <c r="T37" s="494">
        <f>W108+W109</f>
        <v>0</v>
      </c>
      <c r="U37" s="494"/>
      <c r="V37" s="377">
        <f>SUM((AI108*W108)+(AI109*W109))</f>
        <v>0</v>
      </c>
      <c r="W37" s="378"/>
      <c r="X37" s="3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row>
    <row r="38" spans="1:58" ht="15" customHeight="1">
      <c r="A38" s="110"/>
      <c r="B38" s="535" t="s">
        <v>26</v>
      </c>
      <c r="C38" s="536"/>
      <c r="D38" s="537"/>
      <c r="E38" s="373">
        <f>AD38</f>
        <v>0</v>
      </c>
      <c r="F38" s="442"/>
      <c r="G38" s="168"/>
      <c r="H38" s="169"/>
      <c r="I38" s="472" t="s">
        <v>141</v>
      </c>
      <c r="J38" s="473"/>
      <c r="K38" s="473"/>
      <c r="L38" s="473"/>
      <c r="M38" s="530"/>
      <c r="N38" s="373">
        <f xml:space="preserve"> AE38</f>
        <v>0</v>
      </c>
      <c r="O38" s="373"/>
      <c r="P38" s="209"/>
      <c r="Q38" s="210"/>
      <c r="R38" s="495" t="s">
        <v>141</v>
      </c>
      <c r="S38" s="496"/>
      <c r="T38" s="496"/>
      <c r="U38" s="497"/>
      <c r="V38" s="377">
        <f>AF38</f>
        <v>0</v>
      </c>
      <c r="W38" s="378"/>
      <c r="X38" s="31"/>
      <c r="Y38" s="11"/>
      <c r="Z38" s="11"/>
      <c r="AA38" s="11"/>
      <c r="AB38" s="11"/>
      <c r="AC38" s="11"/>
      <c r="AD38" s="213">
        <f>SUM(E32:E37)</f>
        <v>0</v>
      </c>
      <c r="AE38" s="213">
        <f>SUM(N32:O37)</f>
        <v>0</v>
      </c>
      <c r="AF38" s="213">
        <f>SUM(V32:W37)</f>
        <v>0</v>
      </c>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row>
    <row r="39" spans="1:58" ht="15" customHeight="1">
      <c r="A39" s="110"/>
      <c r="B39" s="434" t="s">
        <v>140</v>
      </c>
      <c r="C39" s="435"/>
      <c r="D39" s="436"/>
      <c r="E39" s="443">
        <f>IF(E88="",E38,IF(E88&gt;=0,((E38*E88)/100),0))</f>
        <v>0</v>
      </c>
      <c r="F39" s="444"/>
      <c r="G39" s="168"/>
      <c r="H39" s="169"/>
      <c r="I39" s="533" t="s">
        <v>142</v>
      </c>
      <c r="J39" s="534"/>
      <c r="K39" s="534"/>
      <c r="L39" s="534"/>
      <c r="M39" s="626"/>
      <c r="N39" s="374">
        <f>IF(M87="",N38,IF(M87&gt;=0,((N38*M87)/100),0))</f>
        <v>0</v>
      </c>
      <c r="O39" s="374"/>
      <c r="P39" s="209"/>
      <c r="Q39" s="210"/>
      <c r="R39" s="498" t="s">
        <v>142</v>
      </c>
      <c r="S39" s="499"/>
      <c r="T39" s="499"/>
      <c r="U39" s="500"/>
      <c r="V39" s="445">
        <f>IF(T87="",V38,IF(T87&gt;=0,((V38*T87)/100),0))</f>
        <v>0</v>
      </c>
      <c r="W39" s="446"/>
      <c r="X39" s="31"/>
      <c r="Y39" s="11"/>
      <c r="Z39" s="11"/>
      <c r="AA39" s="11"/>
      <c r="AB39" s="11"/>
      <c r="AC39" s="11"/>
      <c r="AD39" s="213">
        <f>SUM(E39+F41+F42+F44)</f>
        <v>0</v>
      </c>
      <c r="AE39" s="213">
        <f>SUM(N39+O41+O42+O44)</f>
        <v>0</v>
      </c>
      <c r="AF39" s="213">
        <f>SUM(V39+W41+W42+W44)</f>
        <v>0</v>
      </c>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row>
    <row r="40" spans="1:58" ht="15" customHeight="1">
      <c r="A40" s="110"/>
      <c r="B40" s="168"/>
      <c r="C40" s="168"/>
      <c r="D40" s="168"/>
      <c r="E40" s="168"/>
      <c r="F40" s="168"/>
      <c r="G40" s="168"/>
      <c r="H40" s="169"/>
      <c r="I40" s="169"/>
      <c r="J40" s="169"/>
      <c r="K40" s="169"/>
      <c r="L40" s="169"/>
      <c r="M40" s="169"/>
      <c r="N40" s="169"/>
      <c r="O40" s="169"/>
      <c r="P40" s="209"/>
      <c r="Q40" s="210"/>
      <c r="R40" s="323"/>
      <c r="S40" s="323"/>
      <c r="T40" s="323"/>
      <c r="U40" s="323"/>
      <c r="V40" s="323"/>
      <c r="W40" s="323"/>
      <c r="X40" s="3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row>
    <row r="41" spans="1:58" ht="15" customHeight="1">
      <c r="A41" s="110"/>
      <c r="B41" s="356" t="s">
        <v>10</v>
      </c>
      <c r="C41" s="246" t="s">
        <v>27</v>
      </c>
      <c r="D41" s="249">
        <f>SUMIFS(Disbursements!E4:E53, Disbursements!F4:F53, "Yes") + 'Litigator Summary &amp; Totals'!C3</f>
        <v>0</v>
      </c>
      <c r="E41" s="543" t="s">
        <v>180</v>
      </c>
      <c r="F41" s="250">
        <f>IF(E88="",D41,IF(E88&gt;=0,((D41*E88)/100),0))</f>
        <v>0</v>
      </c>
      <c r="G41" s="168"/>
      <c r="H41" s="169"/>
      <c r="I41" s="488" t="s">
        <v>10</v>
      </c>
      <c r="J41" s="489"/>
      <c r="K41" s="255" t="s">
        <v>27</v>
      </c>
      <c r="L41" s="447">
        <f>SUMIFS(Disbursements!K4:K53, Disbursements!F4:F53, "Yes") + 'Litigator Summary &amp; Totals'!J3</f>
        <v>0</v>
      </c>
      <c r="M41" s="447"/>
      <c r="N41" s="375" t="s">
        <v>180</v>
      </c>
      <c r="O41" s="256">
        <f>IF(M87="",L41,IF(M87&gt;=0,((L41*M87)/100),0))</f>
        <v>0</v>
      </c>
      <c r="P41" s="209"/>
      <c r="Q41" s="210"/>
      <c r="R41" s="403" t="s">
        <v>10</v>
      </c>
      <c r="S41" s="404"/>
      <c r="T41" s="328" t="s">
        <v>27</v>
      </c>
      <c r="U41" s="329">
        <f>SUMIFS(Disbursements!S4:S53, Disbursements!F4:F53, "Yes") + 'Litigator Summary &amp; Totals'!Q3</f>
        <v>0</v>
      </c>
      <c r="V41" s="486" t="s">
        <v>180</v>
      </c>
      <c r="W41" s="334">
        <f>IF(T87="",U41,IF(T87&gt;=0,((U41*T87)/100),0))</f>
        <v>0</v>
      </c>
      <c r="X41" s="3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row>
    <row r="42" spans="1:58" ht="30" customHeight="1">
      <c r="A42" s="110"/>
      <c r="B42" s="357"/>
      <c r="C42" s="246" t="s">
        <v>28</v>
      </c>
      <c r="D42" s="251">
        <f>SUMIFS(Disbursements!E4:E53, Disbursements!F4:F53, "No")</f>
        <v>0</v>
      </c>
      <c r="E42" s="544"/>
      <c r="F42" s="252">
        <f>IF(E88="",D42,IF(E88&gt;=0,((D42*E88)/100),0))</f>
        <v>0</v>
      </c>
      <c r="G42" s="168"/>
      <c r="H42" s="169"/>
      <c r="I42" s="490"/>
      <c r="J42" s="491"/>
      <c r="K42" s="257" t="s">
        <v>28</v>
      </c>
      <c r="L42" s="651">
        <f>SUMIFS(Disbursements!K4:K53, Disbursements!F4:F53, "No")</f>
        <v>0</v>
      </c>
      <c r="M42" s="651"/>
      <c r="N42" s="376"/>
      <c r="O42" s="258">
        <f>IF(M87="",L42,IF(M87&gt;=0,((L42*M87)/100),0))</f>
        <v>0</v>
      </c>
      <c r="P42" s="209"/>
      <c r="Q42" s="210"/>
      <c r="R42" s="405"/>
      <c r="S42" s="406"/>
      <c r="T42" s="328" t="s">
        <v>28</v>
      </c>
      <c r="U42" s="330">
        <f>SUMIFS(Disbursements!S4:S53, Disbursements!F4:F53, "No")</f>
        <v>0</v>
      </c>
      <c r="V42" s="487"/>
      <c r="W42" s="335">
        <f>IF(T87="",U42,IF(T87&gt;=0,((U42*T87)/100),0))</f>
        <v>0</v>
      </c>
      <c r="X42" s="3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row>
    <row r="43" spans="1:58" ht="15" customHeight="1">
      <c r="A43" s="110"/>
      <c r="B43" s="168"/>
      <c r="C43" s="168"/>
      <c r="D43" s="168"/>
      <c r="E43" s="168"/>
      <c r="F43" s="168"/>
      <c r="G43" s="168"/>
      <c r="H43" s="169"/>
      <c r="I43" s="169"/>
      <c r="J43" s="169"/>
      <c r="K43" s="169"/>
      <c r="L43" s="169"/>
      <c r="M43" s="169"/>
      <c r="N43" s="169"/>
      <c r="O43" s="169"/>
      <c r="P43" s="209"/>
      <c r="Q43" s="210"/>
      <c r="R43" s="323"/>
      <c r="S43" s="323"/>
      <c r="T43" s="323"/>
      <c r="U43" s="323"/>
      <c r="V43" s="323"/>
      <c r="W43" s="323"/>
      <c r="X43" s="3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row>
    <row r="44" spans="1:58" ht="15" customHeight="1">
      <c r="A44" s="110"/>
      <c r="B44" s="540" t="s">
        <v>119</v>
      </c>
      <c r="C44" s="246" t="s">
        <v>294</v>
      </c>
      <c r="D44" s="253">
        <f>SUMIFS('Advocate Work Claimed'!$F$8:$F$32, 'Advocate Work Claimed'!$D$8:$D$32, "KC")</f>
        <v>0</v>
      </c>
      <c r="E44" s="426" t="s">
        <v>180</v>
      </c>
      <c r="F44" s="538">
        <f>IF(E88="",(D44+D45+D46),IF(E88&gt;=0,(((D44+D45+D46)*E88)/100),0))</f>
        <v>0</v>
      </c>
      <c r="G44" s="168"/>
      <c r="H44" s="169"/>
      <c r="I44" s="547" t="s">
        <v>119</v>
      </c>
      <c r="J44" s="548"/>
      <c r="K44" s="259" t="s">
        <v>294</v>
      </c>
      <c r="L44" s="625">
        <f>SUMIFS('Advocate Work Claimed'!$L$8:$L$32, 'Advocate Work Claimed'!$M$8:$M$32, "KC")</f>
        <v>0</v>
      </c>
      <c r="M44" s="625"/>
      <c r="N44" s="613" t="s">
        <v>180</v>
      </c>
      <c r="O44" s="616">
        <f>IF(M87="",(L44+L45+L46),IF(M87&gt;=0,(((L44+L45+L46)*M87)/100),0))</f>
        <v>0</v>
      </c>
      <c r="P44" s="209"/>
      <c r="Q44" s="210"/>
      <c r="R44" s="403" t="s">
        <v>119</v>
      </c>
      <c r="S44" s="404"/>
      <c r="T44" s="328" t="s">
        <v>294</v>
      </c>
      <c r="U44" s="331">
        <f>SUMIFS('Advocate Work Claimed'!$W$8:$W$32, 'Advocate Work Claimed'!$M$8:$M$32, "KC")</f>
        <v>0</v>
      </c>
      <c r="V44" s="486" t="s">
        <v>180</v>
      </c>
      <c r="W44" s="622">
        <f>IF(T87="",(U44+U45+U46),IF(T87&gt;=0,(((U44+U45+U46)*T87)/100),0))</f>
        <v>0</v>
      </c>
      <c r="X44" s="31"/>
      <c r="Y44" s="11"/>
      <c r="Z44" s="11"/>
      <c r="AA44" s="11"/>
      <c r="AB44" s="11"/>
      <c r="AC44" s="11"/>
      <c r="AD44" s="11">
        <f>IF($E$88="",D44,IF($E$88&gt;=0,((D44*$E$88)/100),0))</f>
        <v>0</v>
      </c>
      <c r="AE44" s="11">
        <f>IF('Advocate Work Claimed'!F5="Yes", AD44, 0)</f>
        <v>0</v>
      </c>
      <c r="AF44" s="11">
        <f>IF($M$87="",L44,IF($M$87&gt;=0,((L44*$M$87)/100),0))</f>
        <v>0</v>
      </c>
      <c r="AG44" s="11">
        <f>IF('Advocate Work Claimed'!F5="Yes", AF44, 0)</f>
        <v>0</v>
      </c>
      <c r="AH44" s="11">
        <f>IF($T$87="",U44,IF($T$87&gt;=0,((U44*$T$87)/100),0))</f>
        <v>0</v>
      </c>
      <c r="AI44" s="11">
        <f>IF('Advocate Work Claimed'!F5="Yes", AH44, 0)</f>
        <v>0</v>
      </c>
      <c r="AJ44" s="11"/>
      <c r="AK44" s="11"/>
      <c r="AL44" s="11"/>
      <c r="AM44" s="11"/>
      <c r="AN44" s="11"/>
      <c r="AO44" s="11"/>
      <c r="AP44" s="11"/>
      <c r="AQ44" s="11"/>
      <c r="AR44" s="11"/>
      <c r="AS44" s="11"/>
      <c r="AT44" s="11"/>
      <c r="AU44" s="11"/>
      <c r="AV44" s="11"/>
      <c r="AW44" s="11"/>
      <c r="AX44" s="11"/>
      <c r="AY44" s="11"/>
      <c r="AZ44" s="11"/>
      <c r="BA44" s="11"/>
      <c r="BB44" s="11"/>
      <c r="BC44" s="11"/>
      <c r="BD44" s="11"/>
      <c r="BE44" s="11"/>
      <c r="BF44" s="11"/>
    </row>
    <row r="45" spans="1:58" ht="15" customHeight="1">
      <c r="A45" s="110"/>
      <c r="B45" s="541"/>
      <c r="C45" s="246" t="s">
        <v>129</v>
      </c>
      <c r="D45" s="239">
        <f>SUMIFS('Advocate Work Claimed'!$F$8:$F$32, 'Advocate Work Claimed'!$D$8:$D$32, "Leading Junior")</f>
        <v>0</v>
      </c>
      <c r="E45" s="427"/>
      <c r="F45" s="442"/>
      <c r="G45" s="168"/>
      <c r="H45" s="169"/>
      <c r="I45" s="549"/>
      <c r="J45" s="550"/>
      <c r="K45" s="259" t="s">
        <v>129</v>
      </c>
      <c r="L45" s="373">
        <f>SUMIFS('Advocate Work Claimed'!$L$8:$L$32, 'Advocate Work Claimed'!$M$8:$M$32, "Leading Junior")</f>
        <v>0</v>
      </c>
      <c r="M45" s="373"/>
      <c r="N45" s="614"/>
      <c r="O45" s="617"/>
      <c r="P45" s="209"/>
      <c r="Q45" s="210"/>
      <c r="R45" s="410"/>
      <c r="S45" s="411"/>
      <c r="T45" s="328" t="s">
        <v>129</v>
      </c>
      <c r="U45" s="332">
        <f>SUMIFS('Advocate Work Claimed'!$W$8:$W$32, 'Advocate Work Claimed'!$M$8:$M$32, "Leading Junior")</f>
        <v>0</v>
      </c>
      <c r="V45" s="621"/>
      <c r="W45" s="623"/>
      <c r="X45" s="31"/>
      <c r="Y45" s="11"/>
      <c r="Z45" s="11"/>
      <c r="AA45" s="11"/>
      <c r="AB45" s="11"/>
      <c r="AC45" s="11"/>
      <c r="AD45" s="11">
        <f>IF($E$88="",D45,IF($E$88&gt;=0,((D45*$E$88)/100),0))</f>
        <v>0</v>
      </c>
      <c r="AE45" s="11">
        <f>IF('Advocate Work Claimed'!F4="Yes", AD45, 0)</f>
        <v>0</v>
      </c>
      <c r="AF45" s="11">
        <f>IF($M$87="",L45,IF($M$87&gt;=0,((L45*$M$87)/100),0))</f>
        <v>0</v>
      </c>
      <c r="AG45" s="11">
        <f>IF('Advocate Work Claimed'!F4="Yes", AF45, 0)</f>
        <v>0</v>
      </c>
      <c r="AH45" s="11">
        <f>IF($T$87="",U45,IF($T$87&gt;=0,((U45*$T$87)/100),0))</f>
        <v>0</v>
      </c>
      <c r="AI45" s="11">
        <f>IF('Advocate Work Claimed'!F4="Yes", AH45, 0)</f>
        <v>0</v>
      </c>
      <c r="AJ45" s="11"/>
      <c r="AK45" s="11"/>
      <c r="AL45" s="11"/>
      <c r="AM45" s="11"/>
      <c r="AN45" s="11"/>
      <c r="AO45" s="11"/>
      <c r="AP45" s="11"/>
      <c r="AQ45" s="11"/>
      <c r="AR45" s="11"/>
      <c r="AS45" s="11"/>
      <c r="AT45" s="11"/>
      <c r="AU45" s="11"/>
      <c r="AV45" s="11"/>
      <c r="AW45" s="11"/>
      <c r="AX45" s="11"/>
      <c r="AY45" s="11"/>
      <c r="AZ45" s="11"/>
      <c r="BA45" s="11"/>
      <c r="BB45" s="11"/>
      <c r="BC45" s="11"/>
      <c r="BD45" s="11"/>
      <c r="BE45" s="11"/>
      <c r="BF45" s="11"/>
    </row>
    <row r="46" spans="1:58" ht="15" customHeight="1">
      <c r="A46" s="110"/>
      <c r="B46" s="542"/>
      <c r="C46" s="246" t="s">
        <v>157</v>
      </c>
      <c r="D46" s="254">
        <f>SUMIFS('Advocate Work Claimed'!$F$8:$F$32, 'Advocate Work Claimed'!$D$8:$D$32, "Led/Alone")</f>
        <v>0</v>
      </c>
      <c r="E46" s="428"/>
      <c r="F46" s="539"/>
      <c r="G46" s="168"/>
      <c r="H46" s="169"/>
      <c r="I46" s="551"/>
      <c r="J46" s="552"/>
      <c r="K46" s="259" t="s">
        <v>157</v>
      </c>
      <c r="L46" s="664">
        <f>SUMIFS('Advocate Work Claimed'!$L$8:$L$32, 'Advocate Work Claimed'!$M$8:$M$32, "Led/Alone")</f>
        <v>0</v>
      </c>
      <c r="M46" s="664"/>
      <c r="N46" s="615"/>
      <c r="O46" s="618"/>
      <c r="P46" s="209"/>
      <c r="Q46" s="210"/>
      <c r="R46" s="405"/>
      <c r="S46" s="406"/>
      <c r="T46" s="328" t="s">
        <v>157</v>
      </c>
      <c r="U46" s="333">
        <f>SUMIFS('Advocate Work Claimed'!$W$8:$W$32, 'Advocate Work Claimed'!$M$8:$M$32, "Led/Alone")</f>
        <v>0</v>
      </c>
      <c r="V46" s="487"/>
      <c r="W46" s="624"/>
      <c r="X46" s="31"/>
      <c r="Y46" s="11"/>
      <c r="Z46" s="11"/>
      <c r="AA46" s="11"/>
      <c r="AB46" s="11"/>
      <c r="AC46" s="11"/>
      <c r="AD46" s="11">
        <f>IF($E$88="",D46,IF($E$88&gt;=0,((D46*$E$88)/100),0))</f>
        <v>0</v>
      </c>
      <c r="AE46" s="11">
        <f>IF('Advocate Work Claimed'!F3="Yes", AD46, 0)</f>
        <v>0</v>
      </c>
      <c r="AF46" s="11">
        <f>IF($M$87="",L46,IF($M$87&gt;=0,((L46*$M$87)/100),0))</f>
        <v>0</v>
      </c>
      <c r="AG46" s="11">
        <f>IF('Advocate Work Claimed'!F3="Yes", AF46, 0)</f>
        <v>0</v>
      </c>
      <c r="AH46" s="11">
        <f>IF($T$87="",U46,IF($T$87&gt;=0,((U46*$T$87)/100),0))</f>
        <v>0</v>
      </c>
      <c r="AI46" s="11">
        <f>IF('Advocate Work Claimed'!F3="Yes", AH46, 0)</f>
        <v>0</v>
      </c>
      <c r="AJ46" s="11"/>
      <c r="AK46" s="11"/>
      <c r="AL46" s="11"/>
      <c r="AM46" s="11"/>
      <c r="AN46" s="11"/>
      <c r="AO46" s="11"/>
      <c r="AP46" s="11"/>
      <c r="AQ46" s="11"/>
      <c r="AR46" s="11"/>
      <c r="AS46" s="11"/>
      <c r="AT46" s="11"/>
      <c r="AU46" s="11"/>
      <c r="AV46" s="11"/>
      <c r="AW46" s="11"/>
      <c r="AX46" s="11"/>
      <c r="AY46" s="11"/>
      <c r="AZ46" s="11"/>
      <c r="BA46" s="11"/>
      <c r="BB46" s="11"/>
      <c r="BC46" s="11"/>
      <c r="BD46" s="11"/>
      <c r="BE46" s="11"/>
      <c r="BF46" s="11"/>
    </row>
    <row r="47" spans="1:58" ht="15" customHeight="1">
      <c r="A47" s="110"/>
      <c r="B47" s="168"/>
      <c r="C47" s="168"/>
      <c r="D47" s="168"/>
      <c r="E47" s="168"/>
      <c r="F47" s="168"/>
      <c r="G47" s="168"/>
      <c r="H47" s="169"/>
      <c r="I47" s="169"/>
      <c r="J47" s="169"/>
      <c r="K47" s="169"/>
      <c r="L47" s="169"/>
      <c r="M47" s="169"/>
      <c r="N47" s="169"/>
      <c r="O47" s="169"/>
      <c r="P47" s="209"/>
      <c r="Q47" s="210"/>
      <c r="R47" s="323"/>
      <c r="S47" s="323"/>
      <c r="T47" s="323"/>
      <c r="U47" s="323"/>
      <c r="V47" s="323"/>
      <c r="W47" s="323"/>
      <c r="X47" s="3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row>
    <row r="48" spans="1:58" ht="15" customHeight="1">
      <c r="A48" s="110"/>
      <c r="B48" s="472" t="s">
        <v>238</v>
      </c>
      <c r="C48" s="473"/>
      <c r="D48" s="473"/>
      <c r="E48" s="413">
        <f>AD39</f>
        <v>0</v>
      </c>
      <c r="F48" s="414"/>
      <c r="G48" s="168"/>
      <c r="H48" s="169"/>
      <c r="I48" s="415" t="s">
        <v>239</v>
      </c>
      <c r="J48" s="416"/>
      <c r="K48" s="416"/>
      <c r="L48" s="416"/>
      <c r="M48" s="416"/>
      <c r="N48" s="604">
        <f>AE39</f>
        <v>0</v>
      </c>
      <c r="O48" s="538"/>
      <c r="P48" s="209"/>
      <c r="Q48" s="210"/>
      <c r="R48" s="408" t="s">
        <v>240</v>
      </c>
      <c r="S48" s="412"/>
      <c r="T48" s="412"/>
      <c r="U48" s="412"/>
      <c r="V48" s="605">
        <f>AF39</f>
        <v>0</v>
      </c>
      <c r="W48" s="606"/>
      <c r="X48" s="3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row>
    <row r="49" spans="1:58" ht="15" customHeight="1">
      <c r="A49" s="110"/>
      <c r="B49" s="432" t="s">
        <v>29</v>
      </c>
      <c r="C49" s="433"/>
      <c r="D49" s="433"/>
      <c r="E49" s="373">
        <f>SUM(E39+F41+AE44+AE45+AE46)</f>
        <v>0</v>
      </c>
      <c r="F49" s="437"/>
      <c r="G49" s="168"/>
      <c r="H49" s="169"/>
      <c r="I49" s="546" t="s">
        <v>29</v>
      </c>
      <c r="J49" s="433"/>
      <c r="K49" s="433"/>
      <c r="L49" s="433"/>
      <c r="M49" s="433"/>
      <c r="N49" s="373">
        <f>SUM(N39+O41+AG44+AG45+AG46)</f>
        <v>0</v>
      </c>
      <c r="O49" s="442"/>
      <c r="P49" s="209"/>
      <c r="Q49" s="210"/>
      <c r="R49" s="401" t="s">
        <v>29</v>
      </c>
      <c r="S49" s="402"/>
      <c r="T49" s="402"/>
      <c r="U49" s="402"/>
      <c r="V49" s="377">
        <f>SUM(V39+W41+AI44+AI45+AI46)</f>
        <v>0</v>
      </c>
      <c r="W49" s="378"/>
      <c r="X49" s="3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row>
    <row r="50" spans="1:58" ht="15" customHeight="1">
      <c r="A50" s="110"/>
      <c r="B50" s="432" t="s">
        <v>30</v>
      </c>
      <c r="C50" s="433"/>
      <c r="D50" s="433"/>
      <c r="E50" s="438">
        <f>SUM((E49/100)*20)</f>
        <v>0</v>
      </c>
      <c r="F50" s="439"/>
      <c r="G50" s="168"/>
      <c r="H50" s="169"/>
      <c r="I50" s="546" t="s">
        <v>31</v>
      </c>
      <c r="J50" s="433"/>
      <c r="K50" s="433"/>
      <c r="L50" s="433"/>
      <c r="M50" s="433"/>
      <c r="N50" s="373">
        <f>SUM((N49/100)*20)</f>
        <v>0</v>
      </c>
      <c r="O50" s="442"/>
      <c r="P50" s="209"/>
      <c r="Q50" s="210"/>
      <c r="R50" s="401" t="s">
        <v>31</v>
      </c>
      <c r="S50" s="402"/>
      <c r="T50" s="402"/>
      <c r="U50" s="402"/>
      <c r="V50" s="377">
        <f>SUM((V49/100)*20)</f>
        <v>0</v>
      </c>
      <c r="W50" s="378"/>
      <c r="X50" s="3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row>
    <row r="51" spans="1:58" ht="15" customHeight="1">
      <c r="A51" s="110"/>
      <c r="B51" s="533" t="s">
        <v>235</v>
      </c>
      <c r="C51" s="534"/>
      <c r="D51" s="534"/>
      <c r="E51" s="440">
        <f>SUM(E48+E50)</f>
        <v>0</v>
      </c>
      <c r="F51" s="441"/>
      <c r="G51" s="168"/>
      <c r="H51" s="169"/>
      <c r="I51" s="531" t="s">
        <v>32</v>
      </c>
      <c r="J51" s="627"/>
      <c r="K51" s="627"/>
      <c r="L51" s="627"/>
      <c r="M51" s="627"/>
      <c r="N51" s="443">
        <f>SUM(N48+N50)</f>
        <v>0</v>
      </c>
      <c r="O51" s="444"/>
      <c r="P51" s="209"/>
      <c r="Q51" s="210"/>
      <c r="R51" s="401" t="s">
        <v>32</v>
      </c>
      <c r="S51" s="402"/>
      <c r="T51" s="402"/>
      <c r="U51" s="402"/>
      <c r="V51" s="377">
        <f>SUM(V48+V50)</f>
        <v>0</v>
      </c>
      <c r="W51" s="378"/>
      <c r="X51" s="31"/>
      <c r="Y51" s="11"/>
      <c r="Z51" s="11"/>
      <c r="AA51" s="11"/>
      <c r="AB51" s="11"/>
      <c r="AC51" s="11"/>
      <c r="AD51" s="213">
        <f>IF(E88="",E86, IF(E88&gt;=0,((E86/100*E88)),0))</f>
        <v>0</v>
      </c>
      <c r="AE51" s="213">
        <f>IF(E88="",E86, IF(E88&gt;=0,((E86/100*M87)),0))</f>
        <v>0</v>
      </c>
      <c r="AF51" s="213">
        <f>IF(E88="",E86, IF(E88&gt;=0,((E86/100*T87)),0))</f>
        <v>0</v>
      </c>
      <c r="AG51" s="213">
        <f>SUM(AF51-V52)</f>
        <v>0</v>
      </c>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row>
    <row r="52" spans="1:58" ht="15" customHeight="1">
      <c r="A52" s="110"/>
      <c r="B52" s="168"/>
      <c r="C52" s="168"/>
      <c r="D52" s="168"/>
      <c r="E52" s="168"/>
      <c r="F52" s="168"/>
      <c r="G52" s="168"/>
      <c r="H52" s="209"/>
      <c r="I52" s="7"/>
      <c r="J52" s="209"/>
      <c r="K52" s="209"/>
      <c r="L52" s="209"/>
      <c r="M52" s="209"/>
      <c r="N52" s="209"/>
      <c r="O52" s="209"/>
      <c r="P52" s="209"/>
      <c r="Q52" s="210"/>
      <c r="R52" s="401" t="s">
        <v>219</v>
      </c>
      <c r="S52" s="402"/>
      <c r="T52" s="402"/>
      <c r="U52" s="402"/>
      <c r="V52" s="377">
        <f>N51</f>
        <v>0</v>
      </c>
      <c r="W52" s="378"/>
      <c r="X52" s="31"/>
      <c r="Y52" s="11"/>
      <c r="Z52" s="11"/>
      <c r="AA52" s="11"/>
      <c r="AB52" s="11"/>
      <c r="AC52" s="11"/>
      <c r="AD52" s="213"/>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row>
    <row r="53" spans="1:58" ht="15" customHeight="1">
      <c r="A53" s="110"/>
      <c r="B53" s="168"/>
      <c r="C53" s="168"/>
      <c r="D53" s="168"/>
      <c r="E53" s="168"/>
      <c r="F53" s="168"/>
      <c r="G53" s="168"/>
      <c r="H53" s="169"/>
      <c r="I53" s="7"/>
      <c r="J53" s="7"/>
      <c r="K53" s="7"/>
      <c r="L53" s="7"/>
      <c r="M53" s="7"/>
      <c r="N53" s="7"/>
      <c r="O53" s="7"/>
      <c r="P53" s="209"/>
      <c r="Q53" s="210"/>
      <c r="R53" s="417" t="s">
        <v>33</v>
      </c>
      <c r="S53" s="418"/>
      <c r="T53" s="418"/>
      <c r="U53" s="418"/>
      <c r="V53" s="598">
        <f>SUM(V51-V52)</f>
        <v>0</v>
      </c>
      <c r="W53" s="599"/>
      <c r="X53" s="3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row>
    <row r="54" spans="1:58" ht="15" customHeight="1">
      <c r="A54" s="110"/>
      <c r="B54" s="168"/>
      <c r="C54" s="168"/>
      <c r="D54" s="168"/>
      <c r="E54" s="168"/>
      <c r="F54" s="168"/>
      <c r="G54" s="168"/>
      <c r="H54" s="169"/>
      <c r="I54" s="7"/>
      <c r="J54" s="7"/>
      <c r="K54" s="7"/>
      <c r="L54" s="7"/>
      <c r="M54" s="7"/>
      <c r="N54" s="7"/>
      <c r="O54" s="7"/>
      <c r="P54" s="209"/>
      <c r="Q54" s="210"/>
      <c r="R54" s="323"/>
      <c r="S54" s="323"/>
      <c r="T54" s="323"/>
      <c r="U54" s="323"/>
      <c r="V54" s="323"/>
      <c r="W54" s="323"/>
      <c r="X54" s="3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row>
    <row r="55" spans="1:58" ht="15" customHeight="1">
      <c r="A55" s="110"/>
      <c r="B55" s="168"/>
      <c r="C55" s="168"/>
      <c r="D55" s="168"/>
      <c r="E55" s="168"/>
      <c r="F55" s="168"/>
      <c r="G55" s="168"/>
      <c r="H55" s="169"/>
      <c r="I55" s="352" t="s">
        <v>271</v>
      </c>
      <c r="J55" s="353"/>
      <c r="K55" s="353"/>
      <c r="L55" s="353"/>
      <c r="M55" s="353"/>
      <c r="N55" s="354">
        <f>AE51</f>
        <v>0</v>
      </c>
      <c r="O55" s="355"/>
      <c r="P55" s="209"/>
      <c r="Q55" s="210"/>
      <c r="R55" s="348" t="s">
        <v>272</v>
      </c>
      <c r="S55" s="349"/>
      <c r="T55" s="349"/>
      <c r="U55" s="349"/>
      <c r="V55" s="350">
        <f>AG51</f>
        <v>0</v>
      </c>
      <c r="W55" s="351"/>
      <c r="X55" s="3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row>
    <row r="56" spans="1:58" ht="36" customHeight="1">
      <c r="A56" s="110"/>
      <c r="B56" s="419" t="s">
        <v>41</v>
      </c>
      <c r="C56" s="420"/>
      <c r="D56" s="421"/>
      <c r="E56" s="420"/>
      <c r="F56" s="422"/>
      <c r="G56" s="168"/>
      <c r="H56" s="169"/>
      <c r="I56" s="7"/>
      <c r="J56" s="169"/>
      <c r="K56" s="169"/>
      <c r="L56" s="169"/>
      <c r="M56" s="392"/>
      <c r="N56" s="392"/>
      <c r="O56" s="392"/>
      <c r="P56" s="209"/>
      <c r="Q56" s="210"/>
      <c r="R56" s="293"/>
      <c r="S56" s="210"/>
      <c r="T56" s="210"/>
      <c r="U56" s="210"/>
      <c r="V56" s="210"/>
      <c r="W56" s="210"/>
      <c r="X56" s="3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row>
    <row r="57" spans="1:58" ht="14.25" customHeight="1">
      <c r="A57" s="110"/>
      <c r="B57" s="260"/>
      <c r="C57" s="242"/>
      <c r="D57" s="262" t="s">
        <v>47</v>
      </c>
      <c r="E57" s="390" t="s">
        <v>237</v>
      </c>
      <c r="F57" s="391"/>
      <c r="G57" s="168"/>
      <c r="H57" s="169"/>
      <c r="I57" s="7"/>
      <c r="J57" s="169"/>
      <c r="K57" s="169"/>
      <c r="L57" s="169"/>
      <c r="M57" s="392"/>
      <c r="N57" s="392"/>
      <c r="O57" s="392"/>
      <c r="P57" s="209"/>
      <c r="Q57" s="210"/>
      <c r="R57" s="383" t="s">
        <v>221</v>
      </c>
      <c r="S57" s="384"/>
      <c r="T57" s="384"/>
      <c r="U57" s="384"/>
      <c r="V57" s="384"/>
      <c r="W57" s="385"/>
      <c r="X57" s="3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row>
    <row r="58" spans="1:58" ht="15.6">
      <c r="A58" s="110"/>
      <c r="B58" s="344" t="s">
        <v>280</v>
      </c>
      <c r="C58" s="345"/>
      <c r="D58" s="241"/>
      <c r="E58" s="381"/>
      <c r="F58" s="382"/>
      <c r="G58" s="168"/>
      <c r="H58" s="169"/>
      <c r="I58" s="7"/>
      <c r="J58" s="169"/>
      <c r="K58" s="169"/>
      <c r="L58" s="169"/>
      <c r="M58" s="392"/>
      <c r="N58" s="392"/>
      <c r="O58" s="392"/>
      <c r="P58" s="209"/>
      <c r="Q58" s="210"/>
      <c r="R58" s="386"/>
      <c r="S58" s="386"/>
      <c r="T58" s="386"/>
      <c r="U58" s="386"/>
      <c r="V58" s="386"/>
      <c r="W58" s="386"/>
      <c r="X58" s="3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row>
    <row r="59" spans="1:58" ht="15.6">
      <c r="A59" s="110"/>
      <c r="B59" s="344" t="s">
        <v>264</v>
      </c>
      <c r="C59" s="345"/>
      <c r="D59" s="287"/>
      <c r="E59" s="381"/>
      <c r="F59" s="382"/>
      <c r="G59" s="168"/>
      <c r="H59" s="169"/>
      <c r="I59" s="7"/>
      <c r="J59" s="169"/>
      <c r="K59" s="169"/>
      <c r="L59" s="169"/>
      <c r="M59" s="392"/>
      <c r="N59" s="392"/>
      <c r="O59" s="392"/>
      <c r="P59" s="209"/>
      <c r="Q59" s="210"/>
      <c r="R59" s="387"/>
      <c r="S59" s="387"/>
      <c r="T59" s="387"/>
      <c r="U59" s="387"/>
      <c r="V59" s="387"/>
      <c r="W59" s="387"/>
      <c r="X59" s="3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row>
    <row r="60" spans="1:58" ht="15.6">
      <c r="A60" s="110"/>
      <c r="B60" s="344" t="s">
        <v>234</v>
      </c>
      <c r="C60" s="345"/>
      <c r="D60" s="241"/>
      <c r="E60" s="381"/>
      <c r="F60" s="382"/>
      <c r="G60" s="168"/>
      <c r="H60" s="169"/>
      <c r="I60" s="7"/>
      <c r="J60" s="169"/>
      <c r="K60" s="169"/>
      <c r="L60" s="169"/>
      <c r="M60" s="392"/>
      <c r="N60" s="392"/>
      <c r="O60" s="392"/>
      <c r="P60" s="209"/>
      <c r="Q60" s="210"/>
      <c r="R60" s="387"/>
      <c r="S60" s="387"/>
      <c r="T60" s="387"/>
      <c r="U60" s="387"/>
      <c r="V60" s="387"/>
      <c r="W60" s="387"/>
      <c r="X60" s="3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row>
    <row r="61" spans="1:58" ht="15.6">
      <c r="A61" s="110"/>
      <c r="B61" s="344" t="s">
        <v>39</v>
      </c>
      <c r="C61" s="345"/>
      <c r="D61" s="241"/>
      <c r="E61" s="388"/>
      <c r="F61" s="389"/>
      <c r="G61" s="168"/>
      <c r="H61" s="169"/>
      <c r="I61" s="7"/>
      <c r="J61" s="169"/>
      <c r="K61" s="169"/>
      <c r="L61" s="169"/>
      <c r="M61" s="392"/>
      <c r="N61" s="392"/>
      <c r="O61" s="392"/>
      <c r="P61" s="209"/>
      <c r="Q61" s="210"/>
      <c r="R61" s="387"/>
      <c r="S61" s="387"/>
      <c r="T61" s="387"/>
      <c r="U61" s="387"/>
      <c r="V61" s="387"/>
      <c r="W61" s="387"/>
      <c r="X61" s="3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row>
    <row r="62" spans="1:58" ht="15.6">
      <c r="A62" s="110"/>
      <c r="B62" s="344" t="s">
        <v>40</v>
      </c>
      <c r="C62" s="345"/>
      <c r="D62" s="241"/>
      <c r="E62" s="388"/>
      <c r="F62" s="389"/>
      <c r="G62" s="110"/>
      <c r="H62" s="7"/>
      <c r="I62" s="7"/>
      <c r="J62" s="7"/>
      <c r="K62" s="7"/>
      <c r="L62" s="7"/>
      <c r="M62" s="7"/>
      <c r="N62" s="7"/>
      <c r="O62" s="7"/>
      <c r="P62" s="8"/>
      <c r="Q62" s="31"/>
      <c r="R62" s="387"/>
      <c r="S62" s="387"/>
      <c r="T62" s="387"/>
      <c r="U62" s="387"/>
      <c r="V62" s="387"/>
      <c r="W62" s="387"/>
      <c r="X62" s="3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row>
    <row r="63" spans="1:58" ht="15.6">
      <c r="A63" s="110"/>
      <c r="B63" s="344" t="s">
        <v>274</v>
      </c>
      <c r="C63" s="345"/>
      <c r="D63" s="318"/>
      <c r="E63" s="388"/>
      <c r="F63" s="389"/>
      <c r="G63" s="110"/>
      <c r="H63" s="7"/>
      <c r="I63" s="7"/>
      <c r="J63" s="7"/>
      <c r="K63" s="7"/>
      <c r="L63" s="7"/>
      <c r="M63" s="7"/>
      <c r="N63" s="7"/>
      <c r="O63" s="7"/>
      <c r="P63" s="8"/>
      <c r="Q63" s="31"/>
      <c r="R63" s="387"/>
      <c r="S63" s="387"/>
      <c r="T63" s="387"/>
      <c r="U63" s="387"/>
      <c r="V63" s="387"/>
      <c r="W63" s="387"/>
      <c r="X63" s="3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row>
    <row r="64" spans="1:58" ht="15.6">
      <c r="A64" s="110"/>
      <c r="B64" s="344" t="s">
        <v>43</v>
      </c>
      <c r="C64" s="345"/>
      <c r="D64" s="241"/>
      <c r="E64" s="388"/>
      <c r="F64" s="389"/>
      <c r="G64" s="110"/>
      <c r="H64" s="7"/>
      <c r="I64" s="7"/>
      <c r="J64" s="7"/>
      <c r="K64" s="7"/>
      <c r="L64" s="7"/>
      <c r="M64" s="7"/>
      <c r="N64" s="7"/>
      <c r="O64" s="7"/>
      <c r="P64" s="8"/>
      <c r="Q64" s="31"/>
      <c r="R64" s="387"/>
      <c r="S64" s="387"/>
      <c r="T64" s="387"/>
      <c r="U64" s="387"/>
      <c r="V64" s="387"/>
      <c r="W64" s="387"/>
      <c r="X64" s="3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row>
    <row r="65" spans="1:58" ht="15.6">
      <c r="A65" s="110"/>
      <c r="B65" s="344" t="s">
        <v>44</v>
      </c>
      <c r="C65" s="345"/>
      <c r="D65" s="241"/>
      <c r="E65" s="388"/>
      <c r="F65" s="389"/>
      <c r="G65" s="110"/>
      <c r="H65" s="7"/>
      <c r="I65" s="7"/>
      <c r="J65" s="7"/>
      <c r="K65" s="7"/>
      <c r="L65" s="7"/>
      <c r="M65" s="7"/>
      <c r="N65" s="7"/>
      <c r="O65" s="7"/>
      <c r="P65" s="8"/>
      <c r="Q65" s="31"/>
      <c r="R65" s="387"/>
      <c r="S65" s="387"/>
      <c r="T65" s="387"/>
      <c r="U65" s="387"/>
      <c r="V65" s="387"/>
      <c r="W65" s="387"/>
      <c r="X65" s="3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row>
    <row r="66" spans="1:58" ht="15.75" customHeight="1">
      <c r="A66" s="110"/>
      <c r="B66" s="344" t="s">
        <v>42</v>
      </c>
      <c r="C66" s="345"/>
      <c r="D66" s="241"/>
      <c r="E66" s="388"/>
      <c r="F66" s="389"/>
      <c r="G66" s="110"/>
      <c r="H66" s="7"/>
      <c r="I66" s="7"/>
      <c r="J66" s="7"/>
      <c r="K66" s="7"/>
      <c r="L66" s="7"/>
      <c r="M66" s="7"/>
      <c r="N66" s="7"/>
      <c r="O66" s="7"/>
      <c r="P66" s="8"/>
      <c r="Q66" s="31"/>
      <c r="R66" s="387"/>
      <c r="S66" s="387"/>
      <c r="T66" s="387"/>
      <c r="U66" s="387"/>
      <c r="V66" s="387"/>
      <c r="W66" s="387"/>
      <c r="X66" s="3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row>
    <row r="67" spans="1:58" ht="15.6">
      <c r="A67" s="110"/>
      <c r="B67" s="379" t="s">
        <v>100</v>
      </c>
      <c r="C67" s="380"/>
      <c r="D67" s="261"/>
      <c r="E67" s="575"/>
      <c r="F67" s="576"/>
      <c r="G67" s="110"/>
      <c r="H67" s="7"/>
      <c r="I67" s="7"/>
      <c r="J67" s="7"/>
      <c r="K67" s="7"/>
      <c r="L67" s="7"/>
      <c r="M67" s="7"/>
      <c r="N67" s="7"/>
      <c r="O67" s="7"/>
      <c r="P67" s="8"/>
      <c r="Q67" s="31"/>
      <c r="R67" s="387"/>
      <c r="S67" s="387"/>
      <c r="T67" s="387"/>
      <c r="U67" s="387"/>
      <c r="V67" s="387"/>
      <c r="W67" s="387"/>
      <c r="X67" s="3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row>
    <row r="68" spans="1:58" ht="7.5" customHeight="1">
      <c r="A68" s="110"/>
      <c r="B68" s="110"/>
      <c r="C68" s="110"/>
      <c r="D68" s="110"/>
      <c r="E68" s="110"/>
      <c r="F68" s="110"/>
      <c r="G68" s="110"/>
      <c r="H68" s="7"/>
      <c r="I68" s="7"/>
      <c r="J68" s="7"/>
      <c r="K68" s="7"/>
      <c r="L68" s="7"/>
      <c r="M68" s="7"/>
      <c r="N68" s="7"/>
      <c r="O68" s="7"/>
      <c r="P68" s="8"/>
      <c r="Q68" s="31"/>
      <c r="R68" s="387"/>
      <c r="S68" s="387"/>
      <c r="T68" s="387"/>
      <c r="U68" s="387"/>
      <c r="V68" s="387"/>
      <c r="W68" s="387"/>
      <c r="X68" s="3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row>
    <row r="69" spans="1:58" ht="7.5" customHeight="1">
      <c r="A69" s="9"/>
      <c r="B69" s="9"/>
      <c r="C69" s="9"/>
      <c r="D69" s="9"/>
      <c r="E69" s="9"/>
      <c r="F69" s="9"/>
      <c r="G69" s="9"/>
      <c r="H69" s="7"/>
      <c r="I69" s="7"/>
      <c r="J69" s="7"/>
      <c r="K69" s="7"/>
      <c r="L69" s="7"/>
      <c r="M69" s="7"/>
      <c r="N69" s="7"/>
      <c r="O69" s="7"/>
      <c r="P69" s="8"/>
      <c r="Q69" s="31"/>
      <c r="R69" s="387"/>
      <c r="S69" s="387"/>
      <c r="T69" s="387"/>
      <c r="U69" s="387"/>
      <c r="V69" s="387"/>
      <c r="W69" s="387"/>
      <c r="X69" s="3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row>
    <row r="70" spans="1:58" ht="15" customHeight="1">
      <c r="A70" s="9"/>
      <c r="B70" s="583" t="s">
        <v>35</v>
      </c>
      <c r="C70" s="584"/>
      <c r="D70" s="584"/>
      <c r="E70" s="585"/>
      <c r="F70" s="216"/>
      <c r="G70" s="9"/>
      <c r="H70" s="7"/>
      <c r="I70" s="7"/>
      <c r="J70" s="7"/>
      <c r="K70" s="7"/>
      <c r="L70" s="7"/>
      <c r="M70" s="7"/>
      <c r="N70" s="7"/>
      <c r="O70" s="7"/>
      <c r="P70" s="8"/>
      <c r="Q70" s="31"/>
      <c r="R70" s="387"/>
      <c r="S70" s="387"/>
      <c r="T70" s="387"/>
      <c r="U70" s="387"/>
      <c r="V70" s="387"/>
      <c r="W70" s="387"/>
      <c r="X70" s="3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row>
    <row r="71" spans="1:58" ht="15" customHeight="1">
      <c r="A71" s="9"/>
      <c r="B71" s="586" t="s">
        <v>104</v>
      </c>
      <c r="C71" s="587"/>
      <c r="D71" s="587"/>
      <c r="E71" s="587"/>
      <c r="F71" s="588"/>
      <c r="G71" s="9"/>
      <c r="H71" s="7"/>
      <c r="I71" s="7"/>
      <c r="J71" s="7"/>
      <c r="K71" s="7"/>
      <c r="L71" s="7"/>
      <c r="M71" s="7"/>
      <c r="N71" s="7"/>
      <c r="O71" s="7"/>
      <c r="P71" s="8"/>
      <c r="Q71" s="31"/>
      <c r="R71" s="387"/>
      <c r="S71" s="387"/>
      <c r="T71" s="387"/>
      <c r="U71" s="387"/>
      <c r="V71" s="387"/>
      <c r="W71" s="387"/>
      <c r="X71" s="3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row>
    <row r="72" spans="1:58" ht="15" customHeight="1">
      <c r="A72" s="9"/>
      <c r="B72" s="113" t="s">
        <v>290</v>
      </c>
      <c r="C72" s="279"/>
      <c r="D72" s="279"/>
      <c r="E72" s="279"/>
      <c r="F72" s="280"/>
      <c r="G72" s="9"/>
      <c r="H72" s="7"/>
      <c r="I72" s="7"/>
      <c r="J72" s="7"/>
      <c r="K72" s="7"/>
      <c r="L72" s="7"/>
      <c r="M72" s="7"/>
      <c r="N72" s="7"/>
      <c r="O72" s="7"/>
      <c r="P72" s="8"/>
      <c r="Q72" s="31"/>
      <c r="R72" s="387"/>
      <c r="S72" s="387"/>
      <c r="T72" s="387"/>
      <c r="U72" s="387"/>
      <c r="V72" s="387"/>
      <c r="W72" s="387"/>
      <c r="X72" s="3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row>
    <row r="73" spans="1:58" ht="15" customHeight="1">
      <c r="A73" s="9"/>
      <c r="B73" s="113" t="s">
        <v>291</v>
      </c>
      <c r="C73" s="336"/>
      <c r="D73" s="336"/>
      <c r="E73" s="336"/>
      <c r="F73" s="337"/>
      <c r="G73" s="9"/>
      <c r="H73" s="7"/>
      <c r="I73" s="7"/>
      <c r="J73" s="7"/>
      <c r="K73" s="7"/>
      <c r="L73" s="7"/>
      <c r="M73" s="7"/>
      <c r="N73" s="7"/>
      <c r="O73" s="7"/>
      <c r="P73" s="8"/>
      <c r="Q73" s="31"/>
      <c r="R73" s="387"/>
      <c r="S73" s="387"/>
      <c r="T73" s="387"/>
      <c r="U73" s="387"/>
      <c r="V73" s="387"/>
      <c r="W73" s="387"/>
      <c r="X73" s="3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row>
    <row r="74" spans="1:58" ht="15" customHeight="1">
      <c r="A74" s="9"/>
      <c r="B74" s="113" t="s">
        <v>254</v>
      </c>
      <c r="C74" s="207"/>
      <c r="D74" s="207"/>
      <c r="E74" s="207"/>
      <c r="F74" s="112"/>
      <c r="G74" s="9"/>
      <c r="H74" s="7"/>
      <c r="I74" s="7"/>
      <c r="J74" s="7"/>
      <c r="K74" s="7"/>
      <c r="L74" s="7"/>
      <c r="M74" s="7"/>
      <c r="N74" s="7"/>
      <c r="O74" s="7"/>
      <c r="P74" s="8"/>
      <c r="Q74" s="31"/>
      <c r="R74" s="387"/>
      <c r="S74" s="387"/>
      <c r="T74" s="387"/>
      <c r="U74" s="387"/>
      <c r="V74" s="387"/>
      <c r="W74" s="387"/>
      <c r="X74" s="3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row>
    <row r="75" spans="1:58" ht="15" customHeight="1">
      <c r="A75" s="9"/>
      <c r="B75" s="113" t="s">
        <v>255</v>
      </c>
      <c r="C75" s="207"/>
      <c r="D75" s="207"/>
      <c r="E75" s="207"/>
      <c r="F75" s="112"/>
      <c r="G75" s="9"/>
      <c r="H75" s="7"/>
      <c r="I75" s="7"/>
      <c r="J75" s="7"/>
      <c r="K75" s="7"/>
      <c r="L75" s="7"/>
      <c r="M75" s="7"/>
      <c r="N75" s="7"/>
      <c r="O75" s="7"/>
      <c r="P75" s="8"/>
      <c r="Q75" s="31"/>
      <c r="R75" s="387"/>
      <c r="S75" s="387"/>
      <c r="T75" s="387"/>
      <c r="U75" s="387"/>
      <c r="V75" s="387"/>
      <c r="W75" s="387"/>
      <c r="X75" s="3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row>
    <row r="76" spans="1:58" ht="15" customHeight="1">
      <c r="A76" s="9"/>
      <c r="B76" s="113" t="s">
        <v>286</v>
      </c>
      <c r="C76" s="284"/>
      <c r="D76" s="284"/>
      <c r="E76" s="284"/>
      <c r="F76" s="112"/>
      <c r="G76" s="9"/>
      <c r="H76" s="7"/>
      <c r="I76" s="7"/>
      <c r="J76" s="7"/>
      <c r="K76" s="7"/>
      <c r="L76" s="7"/>
      <c r="M76" s="7"/>
      <c r="N76" s="7"/>
      <c r="O76" s="7"/>
      <c r="P76" s="8"/>
      <c r="Q76" s="31"/>
      <c r="R76" s="387"/>
      <c r="S76" s="387"/>
      <c r="T76" s="387"/>
      <c r="U76" s="387"/>
      <c r="V76" s="387"/>
      <c r="W76" s="387"/>
      <c r="X76" s="3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row>
    <row r="77" spans="1:58" ht="15" customHeight="1">
      <c r="A77" s="9"/>
      <c r="B77" s="113" t="s">
        <v>287</v>
      </c>
      <c r="C77" s="284"/>
      <c r="D77" s="284"/>
      <c r="E77" s="284"/>
      <c r="F77" s="112"/>
      <c r="G77" s="9"/>
      <c r="H77" s="7"/>
      <c r="I77" s="7"/>
      <c r="J77" s="7"/>
      <c r="K77" s="7"/>
      <c r="L77" s="7"/>
      <c r="M77" s="7"/>
      <c r="N77" s="7"/>
      <c r="O77" s="7"/>
      <c r="P77" s="8"/>
      <c r="Q77" s="31"/>
      <c r="R77" s="387"/>
      <c r="S77" s="387"/>
      <c r="T77" s="387"/>
      <c r="U77" s="387"/>
      <c r="V77" s="387"/>
      <c r="W77" s="387"/>
      <c r="X77" s="3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row>
    <row r="78" spans="1:58" ht="15" customHeight="1">
      <c r="A78" s="9" t="s">
        <v>175</v>
      </c>
      <c r="B78" s="113" t="s">
        <v>284</v>
      </c>
      <c r="C78" s="207"/>
      <c r="D78" s="207"/>
      <c r="E78" s="207"/>
      <c r="F78" s="112"/>
      <c r="G78" s="9"/>
      <c r="H78" s="7"/>
      <c r="I78" s="7"/>
      <c r="J78" s="7"/>
      <c r="K78" s="7"/>
      <c r="L78" s="7"/>
      <c r="M78" s="7"/>
      <c r="N78" s="7"/>
      <c r="O78" s="7"/>
      <c r="P78" s="8"/>
      <c r="Q78" s="31"/>
      <c r="R78" s="387"/>
      <c r="S78" s="387"/>
      <c r="T78" s="387"/>
      <c r="U78" s="387"/>
      <c r="V78" s="387"/>
      <c r="W78" s="387"/>
      <c r="X78" s="3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row>
    <row r="79" spans="1:58" ht="15" customHeight="1">
      <c r="A79" s="9"/>
      <c r="B79" s="111" t="s">
        <v>285</v>
      </c>
      <c r="C79" s="207"/>
      <c r="D79" s="207"/>
      <c r="E79" s="207"/>
      <c r="F79" s="112"/>
      <c r="G79" s="9"/>
      <c r="H79" s="7"/>
      <c r="I79" s="7"/>
      <c r="J79" s="7"/>
      <c r="K79" s="7"/>
      <c r="L79" s="7"/>
      <c r="M79" s="7"/>
      <c r="N79" s="7"/>
      <c r="O79" s="7"/>
      <c r="P79" s="8"/>
      <c r="Q79" s="31"/>
      <c r="R79" s="387"/>
      <c r="S79" s="387"/>
      <c r="T79" s="387"/>
      <c r="U79" s="387"/>
      <c r="V79" s="387"/>
      <c r="W79" s="387"/>
      <c r="X79" s="3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row>
    <row r="80" spans="1:58" ht="15" customHeight="1">
      <c r="A80" s="9"/>
      <c r="B80" s="113" t="s">
        <v>173</v>
      </c>
      <c r="C80" s="207"/>
      <c r="D80" s="207"/>
      <c r="E80" s="207"/>
      <c r="F80" s="112"/>
      <c r="G80" s="9"/>
      <c r="H80" s="7"/>
      <c r="I80" s="7"/>
      <c r="J80" s="7"/>
      <c r="K80" s="169"/>
      <c r="L80" s="169"/>
      <c r="M80" s="169"/>
      <c r="N80" s="7"/>
      <c r="O80" s="7"/>
      <c r="P80" s="8"/>
      <c r="Q80" s="31"/>
      <c r="R80" s="387"/>
      <c r="S80" s="387"/>
      <c r="T80" s="387"/>
      <c r="U80" s="387"/>
      <c r="V80" s="387"/>
      <c r="W80" s="387"/>
      <c r="X80" s="3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row>
    <row r="81" spans="1:58" ht="15" customHeight="1">
      <c r="A81" s="9"/>
      <c r="B81" s="111" t="s">
        <v>174</v>
      </c>
      <c r="C81" s="207"/>
      <c r="D81" s="207"/>
      <c r="E81" s="207"/>
      <c r="F81" s="112"/>
      <c r="G81" s="9"/>
      <c r="H81" s="7"/>
      <c r="I81" s="7"/>
      <c r="J81" s="7"/>
      <c r="K81" s="7"/>
      <c r="L81" s="7"/>
      <c r="M81" s="7"/>
      <c r="N81" s="7"/>
      <c r="O81" s="7"/>
      <c r="P81" s="8"/>
      <c r="Q81" s="31"/>
      <c r="R81" s="387"/>
      <c r="S81" s="387"/>
      <c r="T81" s="387"/>
      <c r="U81" s="387"/>
      <c r="V81" s="387"/>
      <c r="W81" s="387"/>
      <c r="X81" s="3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row>
    <row r="82" spans="1:58" ht="15" customHeight="1">
      <c r="A82" s="9"/>
      <c r="B82" s="113" t="s">
        <v>256</v>
      </c>
      <c r="C82" s="207"/>
      <c r="D82" s="207"/>
      <c r="E82" s="207"/>
      <c r="F82" s="112"/>
      <c r="G82" s="9"/>
      <c r="H82" s="7"/>
      <c r="I82" s="7"/>
      <c r="J82" s="7"/>
      <c r="K82" s="7"/>
      <c r="L82" s="7"/>
      <c r="M82" s="7"/>
      <c r="N82" s="7"/>
      <c r="O82" s="7"/>
      <c r="P82" s="8"/>
      <c r="Q82" s="31"/>
      <c r="R82" s="387"/>
      <c r="S82" s="387"/>
      <c r="T82" s="387"/>
      <c r="U82" s="387"/>
      <c r="V82" s="387"/>
      <c r="W82" s="387"/>
      <c r="X82" s="3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row>
    <row r="83" spans="1:58" ht="15" customHeight="1">
      <c r="A83" s="9"/>
      <c r="B83" s="111" t="s">
        <v>257</v>
      </c>
      <c r="C83" s="207"/>
      <c r="D83" s="207"/>
      <c r="E83" s="207"/>
      <c r="F83" s="112"/>
      <c r="G83" s="9"/>
      <c r="H83" s="7"/>
      <c r="I83" s="7"/>
      <c r="J83" s="7"/>
      <c r="K83" s="7"/>
      <c r="L83" s="7"/>
      <c r="M83" s="7"/>
      <c r="N83" s="7"/>
      <c r="O83" s="7"/>
      <c r="P83" s="8"/>
      <c r="Q83" s="31"/>
      <c r="R83" s="387"/>
      <c r="S83" s="387"/>
      <c r="T83" s="387"/>
      <c r="U83" s="387"/>
      <c r="V83" s="387"/>
      <c r="W83" s="387"/>
      <c r="X83" s="3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row>
    <row r="84" spans="1:58" ht="15" customHeight="1">
      <c r="A84" s="9"/>
      <c r="B84" s="113" t="s">
        <v>258</v>
      </c>
      <c r="C84" s="284"/>
      <c r="D84" s="284"/>
      <c r="E84" s="284"/>
      <c r="F84" s="112"/>
      <c r="G84" s="9"/>
      <c r="H84" s="7"/>
      <c r="I84" s="7"/>
      <c r="J84" s="7"/>
      <c r="K84" s="7"/>
      <c r="L84" s="7"/>
      <c r="M84" s="7"/>
      <c r="N84" s="7"/>
      <c r="O84" s="7"/>
      <c r="P84" s="8"/>
      <c r="Q84" s="31"/>
      <c r="R84" s="387"/>
      <c r="S84" s="387"/>
      <c r="T84" s="387"/>
      <c r="U84" s="387"/>
      <c r="V84" s="387"/>
      <c r="W84" s="387"/>
      <c r="X84" s="3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row>
    <row r="85" spans="1:58" ht="15" customHeight="1">
      <c r="A85" s="9"/>
      <c r="B85" s="111" t="s">
        <v>283</v>
      </c>
      <c r="C85" s="284"/>
      <c r="D85" s="284"/>
      <c r="E85" s="284"/>
      <c r="F85" s="112"/>
      <c r="G85" s="9"/>
      <c r="H85" s="7"/>
      <c r="I85" s="7"/>
      <c r="J85" s="7"/>
      <c r="K85" s="7"/>
      <c r="L85" s="7"/>
      <c r="M85" s="7"/>
      <c r="N85" s="7"/>
      <c r="O85" s="7"/>
      <c r="P85" s="8"/>
      <c r="Q85" s="31"/>
      <c r="R85" s="387"/>
      <c r="S85" s="387"/>
      <c r="T85" s="387"/>
      <c r="U85" s="387"/>
      <c r="V85" s="387"/>
      <c r="W85" s="387"/>
      <c r="X85" s="3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row>
    <row r="86" spans="1:58" ht="15" customHeight="1">
      <c r="A86" s="9"/>
      <c r="B86" s="111" t="s">
        <v>259</v>
      </c>
      <c r="C86" s="284"/>
      <c r="D86" s="284"/>
      <c r="E86" s="461"/>
      <c r="F86" s="462"/>
      <c r="G86" s="9"/>
      <c r="H86" s="7"/>
      <c r="I86" s="7"/>
      <c r="J86" s="7"/>
      <c r="K86" s="7"/>
      <c r="L86" s="7"/>
      <c r="M86" s="7"/>
      <c r="N86" s="264" t="s">
        <v>144</v>
      </c>
      <c r="O86" s="7"/>
      <c r="P86" s="8"/>
      <c r="Q86" s="31"/>
      <c r="R86" s="31"/>
      <c r="S86" s="31"/>
      <c r="T86" s="31"/>
      <c r="U86" s="31"/>
      <c r="V86" s="31"/>
      <c r="W86" s="31"/>
      <c r="X86" s="3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row>
    <row r="87" spans="1:58" ht="15" customHeight="1">
      <c r="A87" s="9"/>
      <c r="B87" s="113" t="s">
        <v>253</v>
      </c>
      <c r="C87" s="284"/>
      <c r="D87" s="284"/>
      <c r="E87" s="284"/>
      <c r="F87" s="112"/>
      <c r="G87" s="9"/>
      <c r="H87" s="7"/>
      <c r="I87" s="7"/>
      <c r="J87" s="468" t="s">
        <v>267</v>
      </c>
      <c r="K87" s="468"/>
      <c r="L87" s="468"/>
      <c r="M87" s="527" t="str">
        <f>IF(E88&gt;0, E88, "")</f>
        <v/>
      </c>
      <c r="N87" s="470"/>
      <c r="O87" s="7"/>
      <c r="P87" s="8"/>
      <c r="Q87" s="31"/>
      <c r="R87" s="468" t="s">
        <v>268</v>
      </c>
      <c r="S87" s="468"/>
      <c r="T87" s="619" t="str">
        <f>IF(M87&gt;0, M87, "")</f>
        <v/>
      </c>
      <c r="U87" s="31"/>
      <c r="V87" s="31"/>
      <c r="W87" s="31"/>
      <c r="X87" s="3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row>
    <row r="88" spans="1:58" ht="15" customHeight="1">
      <c r="A88" s="9"/>
      <c r="B88" s="111" t="s">
        <v>260</v>
      </c>
      <c r="C88" s="284"/>
      <c r="D88" s="284"/>
      <c r="E88" s="114"/>
      <c r="F88" s="115" t="s">
        <v>115</v>
      </c>
      <c r="G88" s="9"/>
      <c r="H88" s="7"/>
      <c r="I88" s="7"/>
      <c r="J88" s="469"/>
      <c r="K88" s="469"/>
      <c r="L88" s="469"/>
      <c r="M88" s="528"/>
      <c r="N88" s="471"/>
      <c r="O88" s="7"/>
      <c r="P88" s="8"/>
      <c r="Q88" s="31"/>
      <c r="R88" s="469"/>
      <c r="S88" s="469"/>
      <c r="T88" s="620"/>
      <c r="U88" s="31"/>
      <c r="V88" s="31"/>
      <c r="W88" s="31"/>
      <c r="X88" s="3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row>
    <row r="89" spans="1:58" ht="15" customHeight="1">
      <c r="A89" s="9"/>
      <c r="B89" s="113" t="s">
        <v>281</v>
      </c>
      <c r="C89" s="284"/>
      <c r="D89" s="284"/>
      <c r="E89" s="321"/>
      <c r="F89" s="322"/>
      <c r="G89" s="9"/>
      <c r="H89" s="7"/>
      <c r="I89" s="7"/>
      <c r="J89" s="7"/>
      <c r="K89" s="7"/>
      <c r="L89" s="7"/>
      <c r="M89" s="7"/>
      <c r="N89" s="7"/>
      <c r="O89" s="7"/>
      <c r="P89" s="8"/>
      <c r="Q89" s="31"/>
      <c r="R89" s="31"/>
      <c r="S89" s="31"/>
      <c r="T89" s="31"/>
      <c r="U89" s="31"/>
      <c r="V89" s="31"/>
      <c r="W89" s="31"/>
      <c r="X89" s="3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row>
    <row r="90" spans="1:58" ht="15" customHeight="1">
      <c r="A90" s="9"/>
      <c r="B90" s="111" t="s">
        <v>282</v>
      </c>
      <c r="C90" s="284"/>
      <c r="D90" s="284"/>
      <c r="E90" s="321"/>
      <c r="F90" s="322"/>
      <c r="G90" s="9"/>
      <c r="H90" s="7"/>
      <c r="I90" s="7"/>
      <c r="J90" s="7"/>
      <c r="K90" s="7"/>
      <c r="L90" s="7"/>
      <c r="M90" s="7"/>
      <c r="N90" s="7"/>
      <c r="O90" s="7"/>
      <c r="P90" s="8"/>
      <c r="Q90" s="31"/>
      <c r="R90" s="31"/>
      <c r="S90" s="31"/>
      <c r="T90" s="31"/>
      <c r="U90" s="31"/>
      <c r="V90" s="31"/>
      <c r="W90" s="31"/>
      <c r="X90" s="3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row>
    <row r="91" spans="1:58" ht="15" customHeight="1">
      <c r="A91" s="9"/>
      <c r="B91" s="577" t="s">
        <v>36</v>
      </c>
      <c r="C91" s="578"/>
      <c r="D91" s="578"/>
      <c r="E91" s="578"/>
      <c r="F91" s="579"/>
      <c r="G91" s="9"/>
      <c r="H91" s="7"/>
      <c r="I91" s="7"/>
      <c r="J91" s="7"/>
      <c r="K91" s="7"/>
      <c r="L91" s="7"/>
      <c r="M91" s="7"/>
      <c r="N91" s="7"/>
      <c r="O91" s="7"/>
      <c r="P91" s="8"/>
      <c r="Q91" s="31"/>
      <c r="R91" s="31"/>
      <c r="S91" s="31"/>
      <c r="T91" s="31"/>
      <c r="U91" s="31"/>
      <c r="V91" s="31"/>
      <c r="W91" s="31"/>
      <c r="X91" s="3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row>
    <row r="92" spans="1:58" ht="15" customHeight="1">
      <c r="A92" s="9"/>
      <c r="B92" s="580"/>
      <c r="C92" s="581"/>
      <c r="D92" s="581"/>
      <c r="E92" s="581"/>
      <c r="F92" s="582"/>
      <c r="G92" s="9"/>
      <c r="H92" s="7"/>
      <c r="I92" s="7"/>
      <c r="J92" s="7"/>
      <c r="K92" s="7"/>
      <c r="L92" s="7"/>
      <c r="M92" s="7"/>
      <c r="N92" s="7"/>
      <c r="O92" s="7"/>
      <c r="P92" s="8"/>
      <c r="Q92" s="31"/>
      <c r="R92" s="628" t="s">
        <v>273</v>
      </c>
      <c r="S92" s="629"/>
      <c r="T92" s="629"/>
      <c r="U92" s="629"/>
      <c r="V92" s="629"/>
      <c r="W92" s="630"/>
      <c r="X92" s="3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row>
    <row r="93" spans="1:58" ht="7.5" customHeight="1">
      <c r="A93" s="9"/>
      <c r="B93" s="9"/>
      <c r="C93" s="9"/>
      <c r="D93" s="9"/>
      <c r="E93" s="9"/>
      <c r="F93" s="9"/>
      <c r="G93" s="9"/>
      <c r="H93" s="7"/>
      <c r="I93" s="7"/>
      <c r="J93" s="7"/>
      <c r="K93" s="7"/>
      <c r="L93" s="7"/>
      <c r="M93" s="7"/>
      <c r="N93" s="7"/>
      <c r="O93" s="7"/>
      <c r="P93" s="8"/>
      <c r="Q93" s="31"/>
      <c r="R93" s="631"/>
      <c r="S93" s="632"/>
      <c r="T93" s="632"/>
      <c r="U93" s="632"/>
      <c r="V93" s="632"/>
      <c r="W93" s="633"/>
      <c r="X93" s="3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row>
    <row r="94" spans="1:58" ht="7.5" customHeight="1">
      <c r="A94" s="110"/>
      <c r="B94" s="110"/>
      <c r="C94" s="110"/>
      <c r="D94" s="110"/>
      <c r="E94" s="110"/>
      <c r="F94" s="110"/>
      <c r="G94" s="110"/>
      <c r="H94" s="7"/>
      <c r="I94" s="7"/>
      <c r="J94" s="7"/>
      <c r="K94" s="7"/>
      <c r="L94" s="7"/>
      <c r="M94" s="7"/>
      <c r="N94" s="7"/>
      <c r="O94" s="7"/>
      <c r="P94" s="8"/>
      <c r="Q94" s="31"/>
      <c r="R94" s="607"/>
      <c r="S94" s="608"/>
      <c r="T94" s="608"/>
      <c r="U94" s="608"/>
      <c r="V94" s="608"/>
      <c r="W94" s="609"/>
      <c r="X94" s="3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row>
    <row r="95" spans="1:58" ht="27.75" customHeight="1">
      <c r="A95" s="110"/>
      <c r="B95" s="458" t="s">
        <v>37</v>
      </c>
      <c r="C95" s="459"/>
      <c r="D95" s="459"/>
      <c r="E95" s="459"/>
      <c r="F95" s="460"/>
      <c r="G95" s="110"/>
      <c r="H95" s="7"/>
      <c r="I95" s="7"/>
      <c r="J95" s="7"/>
      <c r="K95" s="7"/>
      <c r="L95" s="7"/>
      <c r="M95" s="7"/>
      <c r="N95" s="7"/>
      <c r="O95" s="7"/>
      <c r="P95" s="8"/>
      <c r="Q95" s="31"/>
      <c r="R95" s="607"/>
      <c r="S95" s="608"/>
      <c r="T95" s="608"/>
      <c r="U95" s="608"/>
      <c r="V95" s="608"/>
      <c r="W95" s="609"/>
      <c r="X95" s="3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row>
    <row r="96" spans="1:58" ht="15" customHeight="1">
      <c r="A96" s="110"/>
      <c r="B96" s="589" t="s">
        <v>38</v>
      </c>
      <c r="C96" s="590"/>
      <c r="D96" s="590"/>
      <c r="E96" s="22" t="s">
        <v>99</v>
      </c>
      <c r="F96" s="163" t="s">
        <v>7</v>
      </c>
      <c r="G96" s="110"/>
      <c r="H96" s="7"/>
      <c r="I96" s="163" t="s">
        <v>270</v>
      </c>
      <c r="J96" s="7"/>
      <c r="K96" s="7"/>
      <c r="L96" s="7"/>
      <c r="M96" s="7"/>
      <c r="N96" s="7"/>
      <c r="O96" s="243" t="s">
        <v>144</v>
      </c>
      <c r="P96" s="8"/>
      <c r="Q96" s="31"/>
      <c r="R96" s="607"/>
      <c r="S96" s="608"/>
      <c r="T96" s="608"/>
      <c r="U96" s="608"/>
      <c r="V96" s="608"/>
      <c r="W96" s="609"/>
      <c r="X96" s="3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row>
    <row r="97" spans="1:58" ht="15.6">
      <c r="A97" s="110"/>
      <c r="B97" s="525"/>
      <c r="C97" s="526"/>
      <c r="D97" s="526"/>
      <c r="E97" s="89"/>
      <c r="F97" s="164"/>
      <c r="G97" s="110"/>
      <c r="H97" s="7"/>
      <c r="I97" s="292"/>
      <c r="J97" s="7"/>
      <c r="K97" s="7"/>
      <c r="L97" s="7"/>
      <c r="M97" s="7"/>
      <c r="N97" s="7"/>
      <c r="O97" s="219"/>
      <c r="P97" s="8"/>
      <c r="Q97" s="31"/>
      <c r="R97" s="607"/>
      <c r="S97" s="608"/>
      <c r="T97" s="608"/>
      <c r="U97" s="608"/>
      <c r="V97" s="608"/>
      <c r="W97" s="609"/>
      <c r="X97" s="3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row>
    <row r="98" spans="1:58" ht="15.6">
      <c r="A98" s="110"/>
      <c r="B98" s="525"/>
      <c r="C98" s="526"/>
      <c r="D98" s="526"/>
      <c r="E98" s="89"/>
      <c r="F98" s="165"/>
      <c r="G98" s="110"/>
      <c r="H98" s="7"/>
      <c r="I98" s="292"/>
      <c r="J98" s="7"/>
      <c r="K98" s="7"/>
      <c r="L98" s="7"/>
      <c r="M98" s="7"/>
      <c r="N98" s="7"/>
      <c r="O98" s="219"/>
      <c r="P98" s="8"/>
      <c r="Q98" s="31"/>
      <c r="R98" s="607"/>
      <c r="S98" s="608"/>
      <c r="T98" s="608"/>
      <c r="U98" s="608"/>
      <c r="V98" s="608"/>
      <c r="W98" s="609"/>
      <c r="X98" s="3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row>
    <row r="99" spans="1:58" ht="15.6">
      <c r="A99" s="110"/>
      <c r="B99" s="525"/>
      <c r="C99" s="526"/>
      <c r="D99" s="526"/>
      <c r="E99" s="89"/>
      <c r="F99" s="165"/>
      <c r="G99" s="110"/>
      <c r="H99" s="7"/>
      <c r="I99" s="292"/>
      <c r="J99" s="7"/>
      <c r="K99" s="7"/>
      <c r="L99" s="7"/>
      <c r="M99" s="7"/>
      <c r="N99" s="7"/>
      <c r="O99" s="219"/>
      <c r="P99" s="8"/>
      <c r="Q99" s="31"/>
      <c r="R99" s="607"/>
      <c r="S99" s="608"/>
      <c r="T99" s="608"/>
      <c r="U99" s="608"/>
      <c r="V99" s="608"/>
      <c r="W99" s="609"/>
      <c r="X99" s="3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row>
    <row r="100" spans="1:58" ht="15.6">
      <c r="A100" s="110"/>
      <c r="B100" s="525"/>
      <c r="C100" s="526"/>
      <c r="D100" s="526"/>
      <c r="E100" s="89"/>
      <c r="F100" s="165"/>
      <c r="G100" s="110"/>
      <c r="H100" s="7"/>
      <c r="I100" s="292"/>
      <c r="J100" s="7"/>
      <c r="K100" s="7"/>
      <c r="L100" s="7"/>
      <c r="M100" s="7"/>
      <c r="N100" s="7"/>
      <c r="O100" s="219"/>
      <c r="P100" s="8"/>
      <c r="Q100" s="31"/>
      <c r="R100" s="607"/>
      <c r="S100" s="608"/>
      <c r="T100" s="608"/>
      <c r="U100" s="608"/>
      <c r="V100" s="608"/>
      <c r="W100" s="609"/>
      <c r="X100" s="3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row>
    <row r="101" spans="1:58" ht="15.6">
      <c r="A101" s="110"/>
      <c r="B101" s="525"/>
      <c r="C101" s="526"/>
      <c r="D101" s="526"/>
      <c r="E101" s="89"/>
      <c r="F101" s="165"/>
      <c r="G101" s="110"/>
      <c r="H101" s="7"/>
      <c r="I101" s="292"/>
      <c r="J101" s="7"/>
      <c r="K101" s="7"/>
      <c r="L101" s="7"/>
      <c r="M101" s="7"/>
      <c r="N101" s="7"/>
      <c r="O101" s="219"/>
      <c r="P101" s="8"/>
      <c r="Q101" s="31"/>
      <c r="R101" s="607"/>
      <c r="S101" s="608"/>
      <c r="T101" s="608"/>
      <c r="U101" s="608"/>
      <c r="V101" s="608"/>
      <c r="W101" s="609"/>
      <c r="X101" s="3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row>
    <row r="102" spans="1:58" ht="15.6">
      <c r="A102" s="110"/>
      <c r="B102" s="525"/>
      <c r="C102" s="526"/>
      <c r="D102" s="526"/>
      <c r="E102" s="89"/>
      <c r="F102" s="165"/>
      <c r="G102" s="110"/>
      <c r="H102" s="7"/>
      <c r="I102" s="292"/>
      <c r="J102" s="7"/>
      <c r="K102" s="7"/>
      <c r="L102" s="7"/>
      <c r="M102" s="7"/>
      <c r="N102" s="7"/>
      <c r="O102" s="219"/>
      <c r="P102" s="8"/>
      <c r="Q102" s="31"/>
      <c r="R102" s="607"/>
      <c r="S102" s="608"/>
      <c r="T102" s="608"/>
      <c r="U102" s="608"/>
      <c r="V102" s="608"/>
      <c r="W102" s="609"/>
      <c r="X102" s="3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row>
    <row r="103" spans="1:58" ht="15.6">
      <c r="A103" s="110"/>
      <c r="B103" s="525"/>
      <c r="C103" s="526"/>
      <c r="D103" s="526"/>
      <c r="E103" s="89"/>
      <c r="F103" s="165"/>
      <c r="G103" s="110"/>
      <c r="H103" s="7"/>
      <c r="I103" s="292"/>
      <c r="J103" s="7"/>
      <c r="K103" s="7"/>
      <c r="L103" s="7"/>
      <c r="M103" s="7"/>
      <c r="N103" s="7"/>
      <c r="O103" s="219"/>
      <c r="P103" s="8"/>
      <c r="Q103" s="31"/>
      <c r="R103" s="607"/>
      <c r="S103" s="608"/>
      <c r="T103" s="608"/>
      <c r="U103" s="608"/>
      <c r="V103" s="608"/>
      <c r="W103" s="609"/>
      <c r="X103" s="3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row>
    <row r="104" spans="1:58" ht="15.6">
      <c r="A104" s="110"/>
      <c r="B104" s="525"/>
      <c r="C104" s="526"/>
      <c r="D104" s="526"/>
      <c r="E104" s="89"/>
      <c r="F104" s="165"/>
      <c r="G104" s="110"/>
      <c r="H104" s="7"/>
      <c r="I104" s="292"/>
      <c r="J104" s="7"/>
      <c r="K104" s="7"/>
      <c r="L104" s="7"/>
      <c r="M104" s="7"/>
      <c r="N104" s="7"/>
      <c r="O104" s="219"/>
      <c r="P104" s="8"/>
      <c r="Q104" s="31"/>
      <c r="R104" s="607"/>
      <c r="S104" s="608"/>
      <c r="T104" s="608"/>
      <c r="U104" s="608"/>
      <c r="V104" s="608"/>
      <c r="W104" s="609"/>
      <c r="X104" s="3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row>
    <row r="105" spans="1:58" ht="15.6">
      <c r="A105" s="110"/>
      <c r="B105" s="525"/>
      <c r="C105" s="526"/>
      <c r="D105" s="526"/>
      <c r="E105" s="89"/>
      <c r="F105" s="165"/>
      <c r="G105" s="110"/>
      <c r="H105" s="7"/>
      <c r="I105" s="292"/>
      <c r="J105" s="7"/>
      <c r="K105" s="7"/>
      <c r="L105" s="7"/>
      <c r="M105" s="7"/>
      <c r="N105" s="7"/>
      <c r="O105" s="219"/>
      <c r="P105" s="8"/>
      <c r="Q105" s="31"/>
      <c r="R105" s="607"/>
      <c r="S105" s="608"/>
      <c r="T105" s="608"/>
      <c r="U105" s="608"/>
      <c r="V105" s="608"/>
      <c r="W105" s="609"/>
      <c r="X105" s="3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row>
    <row r="106" spans="1:58" ht="15.6">
      <c r="A106" s="110"/>
      <c r="B106" s="466"/>
      <c r="C106" s="467"/>
      <c r="D106" s="467"/>
      <c r="E106" s="166"/>
      <c r="F106" s="167"/>
      <c r="G106" s="110"/>
      <c r="H106" s="7"/>
      <c r="I106" s="292"/>
      <c r="J106" s="7"/>
      <c r="K106" s="7"/>
      <c r="L106" s="7"/>
      <c r="M106" s="7"/>
      <c r="N106" s="7"/>
      <c r="O106" s="219"/>
      <c r="P106" s="8"/>
      <c r="Q106" s="31"/>
      <c r="R106" s="610"/>
      <c r="S106" s="611"/>
      <c r="T106" s="611"/>
      <c r="U106" s="611"/>
      <c r="V106" s="611"/>
      <c r="W106" s="612"/>
      <c r="X106" s="3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row>
    <row r="107" spans="1:58" ht="7.5" customHeight="1">
      <c r="A107" s="110"/>
      <c r="B107" s="110"/>
      <c r="C107" s="110"/>
      <c r="D107" s="110"/>
      <c r="E107" s="110"/>
      <c r="F107" s="110"/>
      <c r="G107" s="110"/>
      <c r="H107" s="7"/>
      <c r="I107" s="7"/>
      <c r="J107" s="7"/>
      <c r="K107" s="7"/>
      <c r="L107" s="7"/>
      <c r="M107" s="7"/>
      <c r="N107" s="7"/>
      <c r="O107" s="7"/>
      <c r="P107" s="8"/>
      <c r="Q107" s="31"/>
      <c r="R107" s="31"/>
      <c r="S107" s="31"/>
      <c r="T107" s="31"/>
      <c r="U107" s="31"/>
      <c r="V107" s="31"/>
      <c r="W107" s="31"/>
      <c r="X107" s="3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row>
    <row r="108" spans="1:58" ht="15.75" customHeight="1">
      <c r="A108" s="110"/>
      <c r="B108" s="463" t="s">
        <v>109</v>
      </c>
      <c r="C108" s="464"/>
      <c r="D108" s="464"/>
      <c r="E108" s="465"/>
      <c r="F108" s="217"/>
      <c r="G108" s="110"/>
      <c r="H108" s="7"/>
      <c r="I108" s="463" t="s">
        <v>110</v>
      </c>
      <c r="J108" s="464"/>
      <c r="K108" s="464"/>
      <c r="L108" s="464"/>
      <c r="M108" s="465"/>
      <c r="N108" s="214"/>
      <c r="O108" s="220"/>
      <c r="P108" s="8"/>
      <c r="Q108" s="31"/>
      <c r="R108" s="463" t="s">
        <v>236</v>
      </c>
      <c r="S108" s="464"/>
      <c r="T108" s="464"/>
      <c r="U108" s="465"/>
      <c r="V108" s="214"/>
      <c r="W108" s="215">
        <f>IF(V108="",N108,IF(N108="",V108,V108+N108))</f>
        <v>0</v>
      </c>
      <c r="X108" s="31"/>
      <c r="Y108" s="11"/>
      <c r="Z108" s="11"/>
      <c r="AA108" s="11"/>
      <c r="AB108" s="11"/>
      <c r="AC108" s="11"/>
      <c r="AD108" s="11"/>
      <c r="AE108" s="11"/>
      <c r="AF108" s="11" t="s">
        <v>181</v>
      </c>
      <c r="AG108" s="211" t="str">
        <f>IF(AND('Claim Details'!$E$28&gt;=Rates!$D$5, 'Claim Details'!$E$28&lt;=Rates!$D$6),Rates!$D$11, IF(AND('Claim Details'!$E$28&gt;=Rates!$E$5, 'Claim Details'!$E$28&lt;=Rates!$E$6),Rates!$E$11, IF(AND('Claim Details'!$E$28&gt;=Rates!$F$5, 'Claim Details'!$E$28&lt;=Rates!$F$6),Rates!$F$11, IF(AND('Claim Details'!$E$28&gt;=Rates!$G$5, 'Claim Details'!$E$28&lt;=Rates!$G$6),Rates!$G$11, "£0.00"))))</f>
        <v>£0.00</v>
      </c>
      <c r="AH108" s="211" t="str">
        <f>IF(AND('Claim Details'!$I$28&gt;=Rates!$D$5, 'Claim Details'!$I$28&lt;=Rates!$D$6),Rates!$D$11, IF(AND('Claim Details'!$I$28&gt;=Rates!$E$5, 'Claim Details'!$I$28&lt;=Rates!$E$6),Rates!$E$11, IF(AND('Claim Details'!$I$28&gt;=Rates!$F$5, 'Claim Details'!$I$28&lt;=Rates!$F$6),Rates!$F$11, IF(AND('Claim Details'!$I$28&gt;=Rates!$G$5, 'Claim Details'!$I$28&lt;=Rates!$G$6),Rates!$G$11, "£0.00"))))</f>
        <v>£0.00</v>
      </c>
      <c r="AI108" s="211" t="str">
        <f>IF(AND('Claim Details'!$R$28&gt;=Rates!$D$5, 'Claim Details'!$R$28&lt;=Rates!$D$6),Rates!$D$11, IF(AND('Claim Details'!$R$28&gt;=Rates!$E$5, 'Claim Details'!$R$28&lt;=Rates!$E$6),Rates!$E$11, IF(AND('Claim Details'!$R$28&gt;=Rates!$F$5, 'Claim Details'!$R$28&lt;=Rates!$F$6),Rates!$F$11, IF(AND('Claim Details'!$R$28&gt;=Rates!$G$5, 'Claim Details'!$R$28&lt;=Rates!$G$6),Rates!$G$11, "£0.00"))))</f>
        <v>£0.00</v>
      </c>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row>
    <row r="109" spans="1:58" ht="15.75" customHeight="1">
      <c r="A109" s="110"/>
      <c r="B109" s="463" t="s">
        <v>276</v>
      </c>
      <c r="C109" s="464"/>
      <c r="D109" s="464"/>
      <c r="E109" s="465"/>
      <c r="F109" s="217"/>
      <c r="G109" s="110"/>
      <c r="H109" s="7"/>
      <c r="I109" s="463" t="s">
        <v>277</v>
      </c>
      <c r="J109" s="464"/>
      <c r="K109" s="464"/>
      <c r="L109" s="464"/>
      <c r="M109" s="465"/>
      <c r="N109" s="214"/>
      <c r="O109" s="220"/>
      <c r="P109" s="8"/>
      <c r="Q109" s="31"/>
      <c r="R109" s="463" t="s">
        <v>278</v>
      </c>
      <c r="S109" s="464"/>
      <c r="T109" s="464"/>
      <c r="U109" s="465"/>
      <c r="V109" s="214"/>
      <c r="W109" s="215">
        <f>IF(V109="",N109,IF(N109="",V109,V109+N109))</f>
        <v>0</v>
      </c>
      <c r="X109" s="31"/>
      <c r="Y109" s="11"/>
      <c r="Z109" s="11"/>
      <c r="AA109" s="11"/>
      <c r="AB109" s="11"/>
      <c r="AC109" s="11"/>
      <c r="AD109" s="11"/>
      <c r="AE109" s="11"/>
      <c r="AF109" s="11" t="s">
        <v>182</v>
      </c>
      <c r="AG109" s="211" t="str">
        <f>IF(AND('Claim Details'!$E$28&gt;=Rates!$D$14,'Claim Details'!$E$28&lt;=Rates!$D$15,'Claim Details'!$E$19="Yes"),Rates!$E$28, IF(AND('Claim Details'!$E$28&gt;=Rates!$D$14,'Claim Details'!$E$28&lt;=Rates!$D$15,'Claim Details'!$E$19="No"),Rates!$D$28, IF(AND('Claim Details'!$E$28&gt;=Rates!$F$14,'Claim Details'!$E$28&lt;=Rates!$F$15,'Claim Details'!$E$19="Yes"),Rates!$G$28, IF(AND('Claim Details'!$E$28&gt;=Rates!$F$14,'Claim Details'!$E$28&lt;=Rates!$F$15,'Claim Details'!$E$19="No"),Rates!$F$28, IF(AND('Claim Details'!$E$28&gt;=Rates!$H$14,'Claim Details'!$E$28&lt;=Rates!$H$15,'Claim Details'!$E$19="Yes"),Rates!$I$28, IF(AND('Claim Details'!$E$28&gt;=Rates!$H$14,'Claim Details'!$E$28&lt;=Rates!$H$15,'Claim Details'!$E$19="No"),Rates!$H$28, IF(AND('Claim Details'!$E$28&gt;=Rates!$J$14,'Claim Details'!$E$28&lt;=Rates!$J$15,'Claim Details'!$E$19="Yes"),Rates!$K$28, IF(AND('Claim Details'!$E$28&gt;=Rates!$J$14,'Claim Details'!$E$28&lt;=Rates!$J$15,'Claim Details'!$E$19="No"), Rates!$J$28,"£0.00"))))))))</f>
        <v>£0.00</v>
      </c>
      <c r="AH109" s="211" t="str">
        <f>IF(AND('Claim Details'!$I$28&gt;=Rates!$D$14,'Claim Details'!$I$28&lt;=Rates!$D$15,'Claim Details'!$I$19="Yes"),Rates!$E$28, IF(AND('Claim Details'!$I$28&gt;=Rates!$D$14,'Claim Details'!$I$28&lt;=Rates!$D$15,'Claim Details'!$I$19="No"),Rates!$D$28, IF(AND('Claim Details'!$I$28&gt;=Rates!$F$14,'Claim Details'!$I$28&lt;=Rates!$F$15,'Claim Details'!$I$19="Yes"),Rates!$G$28, IF(AND('Claim Details'!$I$28&gt;=Rates!$F$14,'Claim Details'!$I$28&lt;=Rates!$F$15,'Claim Details'!$I$19="No"),Rates!$F$28, IF(AND('Claim Details'!$I$28&gt;=Rates!$H$14,'Claim Details'!$I$28&lt;=Rates!$H$15,'Claim Details'!$I$19="Yes"),Rates!$I$28, IF(AND('Claim Details'!$I$28&gt;=Rates!$H$14,'Claim Details'!$I$28&lt;=Rates!$H$15,'Claim Details'!$I$19="No"),Rates!$H$28, IF(AND('Claim Details'!$I$28&gt;=Rates!$J$14,'Claim Details'!$I$28&lt;=Rates!$J$15,'Claim Details'!$I$19="Yes"),Rates!$K$28, IF(AND('Claim Details'!$I$28&gt;=Rates!$J$14,'Claim Details'!$I$28&lt;=Rates!$J$15,'Claim Details'!$I$19="No"), Rates!$J$28,"£0.00"))))))))</f>
        <v>£0.00</v>
      </c>
      <c r="AI109" s="211" t="str">
        <f>IF(AND('Claim Details'!$R$28&gt;=Rates!$D$14,'Claim Details'!$R$28&lt;=Rates!$D$15,'Claim Details'!$R$19="Yes"),Rates!$E$28, IF(AND('Claim Details'!$R$28&gt;=Rates!$D$14,'Claim Details'!$R$28&lt;=Rates!$D$15,'Claim Details'!$R$19="No"),Rates!$D$28, IF(AND('Claim Details'!$R$28&gt;=Rates!$F$14,'Claim Details'!$R$28&lt;=Rates!$F$15,'Claim Details'!$R$19="Yes"),Rates!$G$28, IF(AND('Claim Details'!$R$28&gt;=Rates!$F$14,'Claim Details'!$R$28&lt;=Rates!$F$15,'Claim Details'!$R$19="No"),Rates!$F$28, IF(AND('Claim Details'!$R$28&gt;=Rates!$H$14,'Claim Details'!$R$28&lt;=Rates!$H$15,'Claim Details'!$R$19="Yes"),Rates!$I$28, IF(AND('Claim Details'!$R$28&gt;=Rates!$H$14,'Claim Details'!$R$28&lt;=Rates!$H$15,'Claim Details'!$R$19="No"),Rates!$H$28, IF(AND('Claim Details'!$R$28&gt;=Rates!$J$14,'Claim Details'!$R$28&lt;=Rates!$J$15,'Claim Details'!$R$19="Yes"),Rates!$K$28, IF(AND('Claim Details'!$R$28&gt;=Rates!$J$14,'Claim Details'!$R$28&lt;=Rates!$J$15,'Claim Details'!$R$19="No"), Rates!$J$28,"£0.00"))))))))</f>
        <v>£0.00</v>
      </c>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row>
    <row r="110" spans="1:58" ht="7.5" customHeight="1">
      <c r="A110" s="110"/>
      <c r="B110" s="110"/>
      <c r="C110" s="110"/>
      <c r="D110" s="110"/>
      <c r="E110" s="110"/>
      <c r="F110" s="110"/>
      <c r="G110" s="110"/>
      <c r="H110" s="7"/>
      <c r="I110" s="7"/>
      <c r="J110" s="7"/>
      <c r="K110" s="7"/>
      <c r="L110" s="7"/>
      <c r="M110" s="7"/>
      <c r="N110" s="206"/>
      <c r="O110" s="7"/>
      <c r="P110" s="8"/>
      <c r="Q110" s="31"/>
      <c r="R110" s="31"/>
      <c r="S110" s="31"/>
      <c r="T110" s="31"/>
      <c r="U110" s="31"/>
      <c r="V110" s="31"/>
      <c r="W110" s="31"/>
      <c r="X110" s="3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row>
    <row r="111" spans="1:58" ht="22.5" customHeight="1">
      <c r="A111" s="110"/>
      <c r="B111" s="591" t="s">
        <v>190</v>
      </c>
      <c r="C111" s="592"/>
      <c r="D111" s="592"/>
      <c r="E111" s="593"/>
      <c r="F111" s="514"/>
      <c r="G111" s="110"/>
      <c r="H111" s="7"/>
      <c r="I111" s="450" t="s">
        <v>189</v>
      </c>
      <c r="J111" s="451"/>
      <c r="K111" s="451"/>
      <c r="L111" s="451"/>
      <c r="M111" s="452"/>
      <c r="N111" s="602"/>
      <c r="O111" s="600"/>
      <c r="P111" s="8"/>
      <c r="Q111" s="31"/>
      <c r="R111" s="450" t="s">
        <v>188</v>
      </c>
      <c r="S111" s="451"/>
      <c r="T111" s="451"/>
      <c r="U111" s="451"/>
      <c r="V111" s="452"/>
      <c r="W111" s="456" t="str">
        <f>IF(F111="","",IF(N111="","",N111))</f>
        <v/>
      </c>
      <c r="X111" s="3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row>
    <row r="112" spans="1:58" ht="21.75" customHeight="1">
      <c r="A112" s="110"/>
      <c r="B112" s="361"/>
      <c r="C112" s="362"/>
      <c r="D112" s="362"/>
      <c r="E112" s="594"/>
      <c r="F112" s="515"/>
      <c r="G112" s="110"/>
      <c r="H112" s="7"/>
      <c r="I112" s="453"/>
      <c r="J112" s="454"/>
      <c r="K112" s="454"/>
      <c r="L112" s="454"/>
      <c r="M112" s="455"/>
      <c r="N112" s="603"/>
      <c r="O112" s="601"/>
      <c r="P112" s="8"/>
      <c r="Q112" s="31"/>
      <c r="R112" s="453"/>
      <c r="S112" s="454"/>
      <c r="T112" s="454"/>
      <c r="U112" s="454"/>
      <c r="V112" s="455"/>
      <c r="W112" s="457"/>
      <c r="X112" s="3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row>
    <row r="113" spans="1:58" ht="15.6">
      <c r="A113" s="110"/>
      <c r="B113" s="516"/>
      <c r="C113" s="517"/>
      <c r="D113" s="517"/>
      <c r="E113" s="517"/>
      <c r="F113" s="518"/>
      <c r="G113" s="110"/>
      <c r="H113" s="7"/>
      <c r="I113" s="568"/>
      <c r="J113" s="569"/>
      <c r="K113" s="569"/>
      <c r="L113" s="569"/>
      <c r="M113" s="569"/>
      <c r="N113" s="569"/>
      <c r="O113" s="570"/>
      <c r="P113" s="8"/>
      <c r="Q113" s="31"/>
      <c r="R113" s="394"/>
      <c r="S113" s="394"/>
      <c r="T113" s="394"/>
      <c r="U113" s="394"/>
      <c r="V113" s="394"/>
      <c r="W113" s="394"/>
      <c r="X113" s="3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row>
    <row r="114" spans="1:58" ht="15.6">
      <c r="A114" s="110"/>
      <c r="B114" s="519"/>
      <c r="C114" s="520"/>
      <c r="D114" s="520"/>
      <c r="E114" s="520"/>
      <c r="F114" s="521"/>
      <c r="G114" s="110"/>
      <c r="H114" s="7"/>
      <c r="I114" s="568"/>
      <c r="J114" s="569"/>
      <c r="K114" s="569"/>
      <c r="L114" s="569"/>
      <c r="M114" s="569"/>
      <c r="N114" s="569"/>
      <c r="O114" s="570"/>
      <c r="P114" s="8"/>
      <c r="Q114" s="31"/>
      <c r="R114" s="395"/>
      <c r="S114" s="395"/>
      <c r="T114" s="395"/>
      <c r="U114" s="395"/>
      <c r="V114" s="395"/>
      <c r="W114" s="395"/>
      <c r="X114" s="3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row>
    <row r="115" spans="1:58" ht="15.6">
      <c r="A115" s="110"/>
      <c r="B115" s="519"/>
      <c r="C115" s="520"/>
      <c r="D115" s="520"/>
      <c r="E115" s="520"/>
      <c r="F115" s="521"/>
      <c r="G115" s="110"/>
      <c r="H115" s="7"/>
      <c r="I115" s="568"/>
      <c r="J115" s="569"/>
      <c r="K115" s="569"/>
      <c r="L115" s="569"/>
      <c r="M115" s="569"/>
      <c r="N115" s="569"/>
      <c r="O115" s="570"/>
      <c r="P115" s="8"/>
      <c r="Q115" s="31"/>
      <c r="R115" s="395"/>
      <c r="S115" s="395"/>
      <c r="T115" s="395"/>
      <c r="U115" s="395"/>
      <c r="V115" s="395"/>
      <c r="W115" s="395"/>
      <c r="X115" s="3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row>
    <row r="116" spans="1:58" ht="15.6">
      <c r="A116" s="110"/>
      <c r="B116" s="519"/>
      <c r="C116" s="520"/>
      <c r="D116" s="520"/>
      <c r="E116" s="520"/>
      <c r="F116" s="521"/>
      <c r="G116" s="110"/>
      <c r="H116" s="7"/>
      <c r="I116" s="568"/>
      <c r="J116" s="569"/>
      <c r="K116" s="569"/>
      <c r="L116" s="569"/>
      <c r="M116" s="569"/>
      <c r="N116" s="569"/>
      <c r="O116" s="570"/>
      <c r="P116" s="8"/>
      <c r="Q116" s="31"/>
      <c r="R116" s="395"/>
      <c r="S116" s="395"/>
      <c r="T116" s="395"/>
      <c r="U116" s="395"/>
      <c r="V116" s="395"/>
      <c r="W116" s="395"/>
      <c r="X116" s="3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row>
    <row r="117" spans="1:58" ht="15.6">
      <c r="A117" s="110"/>
      <c r="B117" s="519"/>
      <c r="C117" s="520"/>
      <c r="D117" s="520"/>
      <c r="E117" s="520"/>
      <c r="F117" s="521"/>
      <c r="G117" s="110"/>
      <c r="H117" s="7"/>
      <c r="I117" s="568"/>
      <c r="J117" s="569"/>
      <c r="K117" s="569"/>
      <c r="L117" s="569"/>
      <c r="M117" s="569"/>
      <c r="N117" s="569"/>
      <c r="O117" s="570"/>
      <c r="P117" s="8"/>
      <c r="Q117" s="31"/>
      <c r="R117" s="395"/>
      <c r="S117" s="395"/>
      <c r="T117" s="395"/>
      <c r="U117" s="395"/>
      <c r="V117" s="395"/>
      <c r="W117" s="395"/>
      <c r="X117" s="3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row>
    <row r="118" spans="1:58" ht="15.6">
      <c r="A118" s="110"/>
      <c r="B118" s="519"/>
      <c r="C118" s="520"/>
      <c r="D118" s="520"/>
      <c r="E118" s="520"/>
      <c r="F118" s="521"/>
      <c r="G118" s="110"/>
      <c r="H118" s="7"/>
      <c r="I118" s="568"/>
      <c r="J118" s="569"/>
      <c r="K118" s="569"/>
      <c r="L118" s="569"/>
      <c r="M118" s="569"/>
      <c r="N118" s="569"/>
      <c r="O118" s="570"/>
      <c r="P118" s="8"/>
      <c r="Q118" s="31"/>
      <c r="R118" s="395"/>
      <c r="S118" s="395"/>
      <c r="T118" s="395"/>
      <c r="U118" s="395"/>
      <c r="V118" s="395"/>
      <c r="W118" s="395"/>
      <c r="X118" s="3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row>
    <row r="119" spans="1:58" ht="15.6">
      <c r="A119" s="110"/>
      <c r="B119" s="519"/>
      <c r="C119" s="520"/>
      <c r="D119" s="520"/>
      <c r="E119" s="520"/>
      <c r="F119" s="521"/>
      <c r="G119" s="110"/>
      <c r="H119" s="7"/>
      <c r="I119" s="568"/>
      <c r="J119" s="569"/>
      <c r="K119" s="569"/>
      <c r="L119" s="569"/>
      <c r="M119" s="569"/>
      <c r="N119" s="569"/>
      <c r="O119" s="570"/>
      <c r="P119" s="8"/>
      <c r="Q119" s="31"/>
      <c r="R119" s="395"/>
      <c r="S119" s="395"/>
      <c r="T119" s="395"/>
      <c r="U119" s="395"/>
      <c r="V119" s="395"/>
      <c r="W119" s="395"/>
      <c r="X119" s="3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row>
    <row r="120" spans="1:58" ht="15.6">
      <c r="A120" s="110"/>
      <c r="B120" s="519"/>
      <c r="C120" s="520"/>
      <c r="D120" s="520"/>
      <c r="E120" s="520"/>
      <c r="F120" s="521"/>
      <c r="G120" s="110"/>
      <c r="H120" s="7"/>
      <c r="I120" s="568"/>
      <c r="J120" s="569"/>
      <c r="K120" s="569"/>
      <c r="L120" s="569"/>
      <c r="M120" s="569"/>
      <c r="N120" s="569"/>
      <c r="O120" s="570"/>
      <c r="P120" s="8"/>
      <c r="Q120" s="31"/>
      <c r="R120" s="395"/>
      <c r="S120" s="395"/>
      <c r="T120" s="395"/>
      <c r="U120" s="395"/>
      <c r="V120" s="395"/>
      <c r="W120" s="395"/>
      <c r="X120" s="3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row>
    <row r="121" spans="1:58" ht="15.6">
      <c r="A121" s="110"/>
      <c r="B121" s="519"/>
      <c r="C121" s="520"/>
      <c r="D121" s="520"/>
      <c r="E121" s="520"/>
      <c r="F121" s="521"/>
      <c r="G121" s="110"/>
      <c r="H121" s="7"/>
      <c r="I121" s="568"/>
      <c r="J121" s="569"/>
      <c r="K121" s="569"/>
      <c r="L121" s="569"/>
      <c r="M121" s="569"/>
      <c r="N121" s="569"/>
      <c r="O121" s="570"/>
      <c r="P121" s="8"/>
      <c r="Q121" s="31"/>
      <c r="R121" s="395"/>
      <c r="S121" s="395"/>
      <c r="T121" s="395"/>
      <c r="U121" s="395"/>
      <c r="V121" s="395"/>
      <c r="W121" s="395"/>
      <c r="X121" s="3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row>
    <row r="122" spans="1:58" ht="15.6">
      <c r="A122" s="110"/>
      <c r="B122" s="519"/>
      <c r="C122" s="520"/>
      <c r="D122" s="520"/>
      <c r="E122" s="520"/>
      <c r="F122" s="521"/>
      <c r="G122" s="110"/>
      <c r="H122" s="7"/>
      <c r="I122" s="568"/>
      <c r="J122" s="569"/>
      <c r="K122" s="569"/>
      <c r="L122" s="569"/>
      <c r="M122" s="569"/>
      <c r="N122" s="569"/>
      <c r="O122" s="570"/>
      <c r="P122" s="8"/>
      <c r="Q122" s="31"/>
      <c r="R122" s="395"/>
      <c r="S122" s="395"/>
      <c r="T122" s="395"/>
      <c r="U122" s="395"/>
      <c r="V122" s="395"/>
      <c r="W122" s="395"/>
      <c r="X122" s="3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row>
    <row r="123" spans="1:58" ht="15.6">
      <c r="A123" s="110"/>
      <c r="B123" s="519"/>
      <c r="C123" s="520"/>
      <c r="D123" s="520"/>
      <c r="E123" s="520"/>
      <c r="F123" s="521"/>
      <c r="G123" s="110"/>
      <c r="H123" s="7"/>
      <c r="I123" s="568"/>
      <c r="J123" s="569"/>
      <c r="K123" s="569"/>
      <c r="L123" s="569"/>
      <c r="M123" s="569"/>
      <c r="N123" s="569"/>
      <c r="O123" s="570"/>
      <c r="P123" s="8"/>
      <c r="Q123" s="31"/>
      <c r="R123" s="395"/>
      <c r="S123" s="395"/>
      <c r="T123" s="395"/>
      <c r="U123" s="395"/>
      <c r="V123" s="395"/>
      <c r="W123" s="395"/>
      <c r="X123" s="3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row>
    <row r="124" spans="1:58" ht="15.6">
      <c r="A124" s="110"/>
      <c r="B124" s="519"/>
      <c r="C124" s="520"/>
      <c r="D124" s="520"/>
      <c r="E124" s="520"/>
      <c r="F124" s="521"/>
      <c r="G124" s="110"/>
      <c r="H124" s="7"/>
      <c r="I124" s="568"/>
      <c r="J124" s="569"/>
      <c r="K124" s="569"/>
      <c r="L124" s="569"/>
      <c r="M124" s="569"/>
      <c r="N124" s="569"/>
      <c r="O124" s="570"/>
      <c r="P124" s="8"/>
      <c r="Q124" s="31"/>
      <c r="R124" s="395"/>
      <c r="S124" s="395"/>
      <c r="T124" s="395"/>
      <c r="U124" s="395"/>
      <c r="V124" s="395"/>
      <c r="W124" s="395"/>
      <c r="X124" s="3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row>
    <row r="125" spans="1:58" ht="15.6">
      <c r="A125" s="110"/>
      <c r="B125" s="519"/>
      <c r="C125" s="520"/>
      <c r="D125" s="520"/>
      <c r="E125" s="520"/>
      <c r="F125" s="521"/>
      <c r="G125" s="110"/>
      <c r="H125" s="7"/>
      <c r="I125" s="568"/>
      <c r="J125" s="569"/>
      <c r="K125" s="569"/>
      <c r="L125" s="569"/>
      <c r="M125" s="569"/>
      <c r="N125" s="569"/>
      <c r="O125" s="570"/>
      <c r="P125" s="8"/>
      <c r="Q125" s="31"/>
      <c r="R125" s="395"/>
      <c r="S125" s="395"/>
      <c r="T125" s="395"/>
      <c r="U125" s="395"/>
      <c r="V125" s="395"/>
      <c r="W125" s="395"/>
      <c r="X125" s="3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row>
    <row r="126" spans="1:58" ht="15.6">
      <c r="A126" s="110"/>
      <c r="B126" s="519"/>
      <c r="C126" s="520"/>
      <c r="D126" s="520"/>
      <c r="E126" s="520"/>
      <c r="F126" s="521"/>
      <c r="G126" s="110"/>
      <c r="H126" s="7"/>
      <c r="I126" s="568"/>
      <c r="J126" s="569"/>
      <c r="K126" s="569"/>
      <c r="L126" s="569"/>
      <c r="M126" s="569"/>
      <c r="N126" s="569"/>
      <c r="O126" s="570"/>
      <c r="P126" s="8"/>
      <c r="Q126" s="31"/>
      <c r="R126" s="395"/>
      <c r="S126" s="395"/>
      <c r="T126" s="395"/>
      <c r="U126" s="395"/>
      <c r="V126" s="395"/>
      <c r="W126" s="395"/>
      <c r="X126" s="3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row>
    <row r="127" spans="1:58" ht="15.6">
      <c r="A127" s="110"/>
      <c r="B127" s="519"/>
      <c r="C127" s="520"/>
      <c r="D127" s="520"/>
      <c r="E127" s="520"/>
      <c r="F127" s="521"/>
      <c r="G127" s="110"/>
      <c r="H127" s="7"/>
      <c r="I127" s="568"/>
      <c r="J127" s="569"/>
      <c r="K127" s="569"/>
      <c r="L127" s="569"/>
      <c r="M127" s="569"/>
      <c r="N127" s="569"/>
      <c r="O127" s="570"/>
      <c r="P127" s="8"/>
      <c r="Q127" s="31"/>
      <c r="R127" s="395"/>
      <c r="S127" s="395"/>
      <c r="T127" s="395"/>
      <c r="U127" s="395"/>
      <c r="V127" s="395"/>
      <c r="W127" s="395"/>
      <c r="X127" s="3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row>
    <row r="128" spans="1:58" ht="15.6">
      <c r="A128" s="110"/>
      <c r="B128" s="519"/>
      <c r="C128" s="520"/>
      <c r="D128" s="520"/>
      <c r="E128" s="520"/>
      <c r="F128" s="521"/>
      <c r="G128" s="110"/>
      <c r="H128" s="7"/>
      <c r="I128" s="568"/>
      <c r="J128" s="569"/>
      <c r="K128" s="569"/>
      <c r="L128" s="569"/>
      <c r="M128" s="569"/>
      <c r="N128" s="569"/>
      <c r="O128" s="570"/>
      <c r="P128" s="8"/>
      <c r="Q128" s="31"/>
      <c r="R128" s="395"/>
      <c r="S128" s="395"/>
      <c r="T128" s="395"/>
      <c r="U128" s="395"/>
      <c r="V128" s="395"/>
      <c r="W128" s="395"/>
      <c r="X128" s="3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row>
    <row r="129" spans="1:58" ht="15.6">
      <c r="A129" s="110"/>
      <c r="B129" s="519"/>
      <c r="C129" s="520"/>
      <c r="D129" s="520"/>
      <c r="E129" s="520"/>
      <c r="F129" s="521"/>
      <c r="G129" s="110"/>
      <c r="H129" s="7"/>
      <c r="I129" s="568"/>
      <c r="J129" s="569"/>
      <c r="K129" s="569"/>
      <c r="L129" s="569"/>
      <c r="M129" s="569"/>
      <c r="N129" s="569"/>
      <c r="O129" s="570"/>
      <c r="P129" s="8"/>
      <c r="Q129" s="31"/>
      <c r="R129" s="395"/>
      <c r="S129" s="395"/>
      <c r="T129" s="395"/>
      <c r="U129" s="395"/>
      <c r="V129" s="395"/>
      <c r="W129" s="395"/>
      <c r="X129" s="3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row>
    <row r="130" spans="1:58" ht="15.6">
      <c r="A130" s="110"/>
      <c r="B130" s="519"/>
      <c r="C130" s="520"/>
      <c r="D130" s="520"/>
      <c r="E130" s="520"/>
      <c r="F130" s="521"/>
      <c r="G130" s="110"/>
      <c r="H130" s="7"/>
      <c r="I130" s="568"/>
      <c r="J130" s="569"/>
      <c r="K130" s="569"/>
      <c r="L130" s="569"/>
      <c r="M130" s="569"/>
      <c r="N130" s="569"/>
      <c r="O130" s="570"/>
      <c r="P130" s="8"/>
      <c r="Q130" s="31"/>
      <c r="R130" s="395"/>
      <c r="S130" s="395"/>
      <c r="T130" s="395"/>
      <c r="U130" s="395"/>
      <c r="V130" s="395"/>
      <c r="W130" s="395"/>
      <c r="X130" s="3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row>
    <row r="131" spans="1:58" ht="15.6">
      <c r="A131" s="110"/>
      <c r="B131" s="519"/>
      <c r="C131" s="520"/>
      <c r="D131" s="520"/>
      <c r="E131" s="520"/>
      <c r="F131" s="521"/>
      <c r="G131" s="110"/>
      <c r="H131" s="7"/>
      <c r="I131" s="568"/>
      <c r="J131" s="569"/>
      <c r="K131" s="569"/>
      <c r="L131" s="569"/>
      <c r="M131" s="569"/>
      <c r="N131" s="569"/>
      <c r="O131" s="570"/>
      <c r="P131" s="8"/>
      <c r="Q131" s="31"/>
      <c r="R131" s="395"/>
      <c r="S131" s="395"/>
      <c r="T131" s="395"/>
      <c r="U131" s="395"/>
      <c r="V131" s="395"/>
      <c r="W131" s="395"/>
      <c r="X131" s="3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row>
    <row r="132" spans="1:58" ht="15.6">
      <c r="A132" s="110"/>
      <c r="B132" s="522"/>
      <c r="C132" s="523"/>
      <c r="D132" s="523"/>
      <c r="E132" s="523"/>
      <c r="F132" s="524"/>
      <c r="G132" s="110"/>
      <c r="H132" s="7"/>
      <c r="I132" s="571"/>
      <c r="J132" s="572"/>
      <c r="K132" s="572"/>
      <c r="L132" s="572"/>
      <c r="M132" s="572"/>
      <c r="N132" s="572"/>
      <c r="O132" s="573"/>
      <c r="P132" s="8"/>
      <c r="Q132" s="31"/>
      <c r="R132" s="395"/>
      <c r="S132" s="395"/>
      <c r="T132" s="395"/>
      <c r="U132" s="395"/>
      <c r="V132" s="395"/>
      <c r="W132" s="395"/>
      <c r="X132" s="3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row>
    <row r="133" spans="1:58" ht="7.5" customHeight="1">
      <c r="A133" s="110"/>
      <c r="B133" s="110"/>
      <c r="C133" s="110"/>
      <c r="D133" s="110"/>
      <c r="E133" s="110"/>
      <c r="F133" s="110"/>
      <c r="G133" s="110"/>
      <c r="H133" s="7"/>
      <c r="I133" s="7"/>
      <c r="J133" s="7"/>
      <c r="K133" s="7"/>
      <c r="L133" s="7"/>
      <c r="M133" s="7"/>
      <c r="N133" s="7"/>
      <c r="O133" s="7"/>
      <c r="P133" s="8"/>
      <c r="Q133" s="31"/>
      <c r="R133" s="31"/>
      <c r="S133" s="31"/>
      <c r="T133" s="31"/>
      <c r="U133" s="31"/>
      <c r="V133" s="31"/>
      <c r="W133" s="31"/>
      <c r="X133" s="3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row>
    <row r="134" spans="1:58" ht="15.75" customHeight="1">
      <c r="A134" s="110"/>
      <c r="B134" s="448" t="s">
        <v>45</v>
      </c>
      <c r="C134" s="449"/>
      <c r="D134" s="449"/>
      <c r="E134" s="449"/>
      <c r="F134" s="574"/>
      <c r="G134" s="110"/>
      <c r="H134" s="7"/>
      <c r="I134" s="448" t="s">
        <v>46</v>
      </c>
      <c r="J134" s="449"/>
      <c r="K134" s="449"/>
      <c r="L134" s="449"/>
      <c r="M134" s="449"/>
      <c r="N134" s="449"/>
      <c r="O134" s="574"/>
      <c r="P134" s="8"/>
      <c r="Q134" s="31"/>
      <c r="R134" s="448" t="s">
        <v>220</v>
      </c>
      <c r="S134" s="449"/>
      <c r="T134" s="449"/>
      <c r="U134" s="449"/>
      <c r="V134" s="449"/>
      <c r="W134" s="449"/>
      <c r="X134" s="3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row>
    <row r="135" spans="1:58" ht="15.6">
      <c r="A135" s="110"/>
      <c r="B135" s="559"/>
      <c r="C135" s="560"/>
      <c r="D135" s="560"/>
      <c r="E135" s="560"/>
      <c r="F135" s="561"/>
      <c r="G135" s="110"/>
      <c r="H135" s="7"/>
      <c r="I135" s="568"/>
      <c r="J135" s="569"/>
      <c r="K135" s="569"/>
      <c r="L135" s="569"/>
      <c r="M135" s="569"/>
      <c r="N135" s="569"/>
      <c r="O135" s="570"/>
      <c r="P135" s="8"/>
      <c r="Q135" s="31"/>
      <c r="R135" s="394"/>
      <c r="S135" s="394"/>
      <c r="T135" s="394"/>
      <c r="U135" s="394"/>
      <c r="V135" s="394"/>
      <c r="W135" s="394"/>
      <c r="X135" s="3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row>
    <row r="136" spans="1:58" ht="15.6">
      <c r="A136" s="110"/>
      <c r="B136" s="562"/>
      <c r="C136" s="563"/>
      <c r="D136" s="563"/>
      <c r="E136" s="563"/>
      <c r="F136" s="564"/>
      <c r="G136" s="110"/>
      <c r="H136" s="7"/>
      <c r="I136" s="568"/>
      <c r="J136" s="569"/>
      <c r="K136" s="569"/>
      <c r="L136" s="569"/>
      <c r="M136" s="569"/>
      <c r="N136" s="569"/>
      <c r="O136" s="570"/>
      <c r="P136" s="8"/>
      <c r="Q136" s="31"/>
      <c r="R136" s="395"/>
      <c r="S136" s="395"/>
      <c r="T136" s="395"/>
      <c r="U136" s="395"/>
      <c r="V136" s="395"/>
      <c r="W136" s="395"/>
      <c r="X136" s="3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row>
    <row r="137" spans="1:58" ht="15.6">
      <c r="A137" s="110"/>
      <c r="B137" s="562"/>
      <c r="C137" s="563"/>
      <c r="D137" s="563"/>
      <c r="E137" s="563"/>
      <c r="F137" s="564"/>
      <c r="G137" s="110"/>
      <c r="H137" s="7"/>
      <c r="I137" s="568"/>
      <c r="J137" s="569"/>
      <c r="K137" s="569"/>
      <c r="L137" s="569"/>
      <c r="M137" s="569"/>
      <c r="N137" s="569"/>
      <c r="O137" s="570"/>
      <c r="P137" s="8"/>
      <c r="Q137" s="31"/>
      <c r="R137" s="395"/>
      <c r="S137" s="395"/>
      <c r="T137" s="395"/>
      <c r="U137" s="395"/>
      <c r="V137" s="395"/>
      <c r="W137" s="395"/>
      <c r="X137" s="3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row>
    <row r="138" spans="1:58" ht="15.6">
      <c r="A138" s="110"/>
      <c r="B138" s="562"/>
      <c r="C138" s="563"/>
      <c r="D138" s="563"/>
      <c r="E138" s="563"/>
      <c r="F138" s="564"/>
      <c r="G138" s="110"/>
      <c r="H138" s="7"/>
      <c r="I138" s="568"/>
      <c r="J138" s="569"/>
      <c r="K138" s="569"/>
      <c r="L138" s="569"/>
      <c r="M138" s="569"/>
      <c r="N138" s="569"/>
      <c r="O138" s="570"/>
      <c r="P138" s="8"/>
      <c r="Q138" s="31"/>
      <c r="R138" s="395"/>
      <c r="S138" s="395"/>
      <c r="T138" s="395"/>
      <c r="U138" s="395"/>
      <c r="V138" s="395"/>
      <c r="W138" s="395"/>
      <c r="X138" s="3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row>
    <row r="139" spans="1:58" ht="15.6">
      <c r="A139" s="110"/>
      <c r="B139" s="562"/>
      <c r="C139" s="563"/>
      <c r="D139" s="563"/>
      <c r="E139" s="563"/>
      <c r="F139" s="564"/>
      <c r="G139" s="110"/>
      <c r="H139" s="7"/>
      <c r="I139" s="568"/>
      <c r="J139" s="569"/>
      <c r="K139" s="569"/>
      <c r="L139" s="569"/>
      <c r="M139" s="569"/>
      <c r="N139" s="569"/>
      <c r="O139" s="570"/>
      <c r="P139" s="8"/>
      <c r="Q139" s="31"/>
      <c r="R139" s="395"/>
      <c r="S139" s="395"/>
      <c r="T139" s="395"/>
      <c r="U139" s="395"/>
      <c r="V139" s="395"/>
      <c r="W139" s="395"/>
      <c r="X139" s="3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row>
    <row r="140" spans="1:58" ht="15.6">
      <c r="A140" s="110"/>
      <c r="B140" s="562"/>
      <c r="C140" s="563"/>
      <c r="D140" s="563"/>
      <c r="E140" s="563"/>
      <c r="F140" s="564"/>
      <c r="G140" s="110"/>
      <c r="H140" s="7"/>
      <c r="I140" s="568"/>
      <c r="J140" s="569"/>
      <c r="K140" s="569"/>
      <c r="L140" s="569"/>
      <c r="M140" s="569"/>
      <c r="N140" s="569"/>
      <c r="O140" s="570"/>
      <c r="P140" s="8"/>
      <c r="Q140" s="31"/>
      <c r="R140" s="395"/>
      <c r="S140" s="395"/>
      <c r="T140" s="395"/>
      <c r="U140" s="395"/>
      <c r="V140" s="395"/>
      <c r="W140" s="395"/>
      <c r="X140" s="3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row>
    <row r="141" spans="1:58" ht="15.6">
      <c r="A141" s="110"/>
      <c r="B141" s="562"/>
      <c r="C141" s="563"/>
      <c r="D141" s="563"/>
      <c r="E141" s="563"/>
      <c r="F141" s="564"/>
      <c r="G141" s="110"/>
      <c r="H141" s="7"/>
      <c r="I141" s="568"/>
      <c r="J141" s="569"/>
      <c r="K141" s="569"/>
      <c r="L141" s="569"/>
      <c r="M141" s="569"/>
      <c r="N141" s="569"/>
      <c r="O141" s="570"/>
      <c r="P141" s="8"/>
      <c r="Q141" s="31"/>
      <c r="R141" s="395"/>
      <c r="S141" s="395"/>
      <c r="T141" s="395"/>
      <c r="U141" s="395"/>
      <c r="V141" s="395"/>
      <c r="W141" s="395"/>
      <c r="X141" s="3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row>
    <row r="142" spans="1:58" ht="15.6">
      <c r="A142" s="110"/>
      <c r="B142" s="562"/>
      <c r="C142" s="563"/>
      <c r="D142" s="563"/>
      <c r="E142" s="563"/>
      <c r="F142" s="564"/>
      <c r="G142" s="110"/>
      <c r="H142" s="7"/>
      <c r="I142" s="568"/>
      <c r="J142" s="569"/>
      <c r="K142" s="569"/>
      <c r="L142" s="569"/>
      <c r="M142" s="569"/>
      <c r="N142" s="569"/>
      <c r="O142" s="570"/>
      <c r="P142" s="8"/>
      <c r="Q142" s="31"/>
      <c r="R142" s="395"/>
      <c r="S142" s="395"/>
      <c r="T142" s="395"/>
      <c r="U142" s="395"/>
      <c r="V142" s="395"/>
      <c r="W142" s="395"/>
      <c r="X142" s="3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row>
    <row r="143" spans="1:58" ht="15.6">
      <c r="A143" s="110"/>
      <c r="B143" s="562"/>
      <c r="C143" s="563"/>
      <c r="D143" s="563"/>
      <c r="E143" s="563"/>
      <c r="F143" s="564"/>
      <c r="G143" s="110"/>
      <c r="H143" s="7"/>
      <c r="I143" s="568"/>
      <c r="J143" s="569"/>
      <c r="K143" s="569"/>
      <c r="L143" s="569"/>
      <c r="M143" s="569"/>
      <c r="N143" s="569"/>
      <c r="O143" s="570"/>
      <c r="P143" s="8"/>
      <c r="Q143" s="31"/>
      <c r="R143" s="395"/>
      <c r="S143" s="395"/>
      <c r="T143" s="395"/>
      <c r="U143" s="395"/>
      <c r="V143" s="395"/>
      <c r="W143" s="395"/>
      <c r="X143" s="3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row>
    <row r="144" spans="1:58" ht="15.6">
      <c r="A144" s="110"/>
      <c r="B144" s="562"/>
      <c r="C144" s="563"/>
      <c r="D144" s="563"/>
      <c r="E144" s="563"/>
      <c r="F144" s="564"/>
      <c r="G144" s="110"/>
      <c r="H144" s="7"/>
      <c r="I144" s="568"/>
      <c r="J144" s="569"/>
      <c r="K144" s="569"/>
      <c r="L144" s="569"/>
      <c r="M144" s="569"/>
      <c r="N144" s="569"/>
      <c r="O144" s="570"/>
      <c r="P144" s="8"/>
      <c r="Q144" s="31"/>
      <c r="R144" s="395"/>
      <c r="S144" s="395"/>
      <c r="T144" s="395"/>
      <c r="U144" s="395"/>
      <c r="V144" s="395"/>
      <c r="W144" s="395"/>
      <c r="X144" s="3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row>
    <row r="145" spans="1:58" ht="15.6">
      <c r="A145" s="110"/>
      <c r="B145" s="562"/>
      <c r="C145" s="563"/>
      <c r="D145" s="563"/>
      <c r="E145" s="563"/>
      <c r="F145" s="564"/>
      <c r="G145" s="110"/>
      <c r="H145" s="7"/>
      <c r="I145" s="568"/>
      <c r="J145" s="569"/>
      <c r="K145" s="569"/>
      <c r="L145" s="569"/>
      <c r="M145" s="569"/>
      <c r="N145" s="569"/>
      <c r="O145" s="570"/>
      <c r="P145" s="8"/>
      <c r="Q145" s="31"/>
      <c r="R145" s="395"/>
      <c r="S145" s="395"/>
      <c r="T145" s="395"/>
      <c r="U145" s="395"/>
      <c r="V145" s="395"/>
      <c r="W145" s="395"/>
      <c r="X145" s="3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row>
    <row r="146" spans="1:58" ht="15.6">
      <c r="A146" s="110"/>
      <c r="B146" s="562"/>
      <c r="C146" s="563"/>
      <c r="D146" s="563"/>
      <c r="E146" s="563"/>
      <c r="F146" s="564"/>
      <c r="G146" s="110"/>
      <c r="H146" s="7"/>
      <c r="I146" s="568"/>
      <c r="J146" s="569"/>
      <c r="K146" s="569"/>
      <c r="L146" s="569"/>
      <c r="M146" s="569"/>
      <c r="N146" s="569"/>
      <c r="O146" s="570"/>
      <c r="P146" s="8"/>
      <c r="Q146" s="31"/>
      <c r="R146" s="395"/>
      <c r="S146" s="395"/>
      <c r="T146" s="395"/>
      <c r="U146" s="395"/>
      <c r="V146" s="395"/>
      <c r="W146" s="395"/>
      <c r="X146" s="3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row>
    <row r="147" spans="1:58" ht="15.6">
      <c r="A147" s="110"/>
      <c r="B147" s="562"/>
      <c r="C147" s="563"/>
      <c r="D147" s="563"/>
      <c r="E147" s="563"/>
      <c r="F147" s="564"/>
      <c r="G147" s="110"/>
      <c r="H147" s="7"/>
      <c r="I147" s="568"/>
      <c r="J147" s="569"/>
      <c r="K147" s="569"/>
      <c r="L147" s="569"/>
      <c r="M147" s="569"/>
      <c r="N147" s="569"/>
      <c r="O147" s="570"/>
      <c r="P147" s="8"/>
      <c r="Q147" s="31"/>
      <c r="R147" s="395"/>
      <c r="S147" s="395"/>
      <c r="T147" s="395"/>
      <c r="U147" s="395"/>
      <c r="V147" s="395"/>
      <c r="W147" s="395"/>
      <c r="X147" s="3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row>
    <row r="148" spans="1:58" ht="15.6">
      <c r="A148" s="110"/>
      <c r="B148" s="562"/>
      <c r="C148" s="563"/>
      <c r="D148" s="563"/>
      <c r="E148" s="563"/>
      <c r="F148" s="564"/>
      <c r="G148" s="110"/>
      <c r="H148" s="7"/>
      <c r="I148" s="568"/>
      <c r="J148" s="569"/>
      <c r="K148" s="569"/>
      <c r="L148" s="569"/>
      <c r="M148" s="569"/>
      <c r="N148" s="569"/>
      <c r="O148" s="570"/>
      <c r="P148" s="8"/>
      <c r="Q148" s="31"/>
      <c r="R148" s="395"/>
      <c r="S148" s="395"/>
      <c r="T148" s="395"/>
      <c r="U148" s="395"/>
      <c r="V148" s="395"/>
      <c r="W148" s="395"/>
      <c r="X148" s="3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row>
    <row r="149" spans="1:58" ht="15.6">
      <c r="A149" s="110"/>
      <c r="B149" s="562"/>
      <c r="C149" s="563"/>
      <c r="D149" s="563"/>
      <c r="E149" s="563"/>
      <c r="F149" s="564"/>
      <c r="G149" s="110"/>
      <c r="H149" s="7"/>
      <c r="I149" s="568"/>
      <c r="J149" s="569"/>
      <c r="K149" s="569"/>
      <c r="L149" s="569"/>
      <c r="M149" s="569"/>
      <c r="N149" s="569"/>
      <c r="O149" s="570"/>
      <c r="P149" s="8"/>
      <c r="Q149" s="31"/>
      <c r="R149" s="395"/>
      <c r="S149" s="395"/>
      <c r="T149" s="395"/>
      <c r="U149" s="395"/>
      <c r="V149" s="395"/>
      <c r="W149" s="395"/>
      <c r="X149" s="3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row>
    <row r="150" spans="1:58" ht="15.6">
      <c r="A150" s="110"/>
      <c r="B150" s="562"/>
      <c r="C150" s="563"/>
      <c r="D150" s="563"/>
      <c r="E150" s="563"/>
      <c r="F150" s="564"/>
      <c r="G150" s="110"/>
      <c r="H150" s="7"/>
      <c r="I150" s="568"/>
      <c r="J150" s="569"/>
      <c r="K150" s="569"/>
      <c r="L150" s="569"/>
      <c r="M150" s="569"/>
      <c r="N150" s="569"/>
      <c r="O150" s="570"/>
      <c r="P150" s="8"/>
      <c r="Q150" s="31"/>
      <c r="R150" s="395"/>
      <c r="S150" s="395"/>
      <c r="T150" s="395"/>
      <c r="U150" s="395"/>
      <c r="V150" s="395"/>
      <c r="W150" s="395"/>
      <c r="X150" s="3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row>
    <row r="151" spans="1:58" ht="15.6">
      <c r="A151" s="110"/>
      <c r="B151" s="562"/>
      <c r="C151" s="563"/>
      <c r="D151" s="563"/>
      <c r="E151" s="563"/>
      <c r="F151" s="564"/>
      <c r="G151" s="110"/>
      <c r="H151" s="7"/>
      <c r="I151" s="568"/>
      <c r="J151" s="569"/>
      <c r="K151" s="569"/>
      <c r="L151" s="569"/>
      <c r="M151" s="569"/>
      <c r="N151" s="569"/>
      <c r="O151" s="570"/>
      <c r="P151" s="8"/>
      <c r="Q151" s="31"/>
      <c r="R151" s="395"/>
      <c r="S151" s="395"/>
      <c r="T151" s="395"/>
      <c r="U151" s="395"/>
      <c r="V151" s="395"/>
      <c r="W151" s="395"/>
      <c r="X151" s="3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row>
    <row r="152" spans="1:58" ht="15.6">
      <c r="A152" s="110"/>
      <c r="B152" s="562"/>
      <c r="C152" s="563"/>
      <c r="D152" s="563"/>
      <c r="E152" s="563"/>
      <c r="F152" s="564"/>
      <c r="G152" s="110"/>
      <c r="H152" s="7"/>
      <c r="I152" s="568"/>
      <c r="J152" s="569"/>
      <c r="K152" s="569"/>
      <c r="L152" s="569"/>
      <c r="M152" s="569"/>
      <c r="N152" s="569"/>
      <c r="O152" s="570"/>
      <c r="P152" s="8"/>
      <c r="Q152" s="31"/>
      <c r="R152" s="395"/>
      <c r="S152" s="395"/>
      <c r="T152" s="395"/>
      <c r="U152" s="395"/>
      <c r="V152" s="395"/>
      <c r="W152" s="395"/>
      <c r="X152" s="3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row>
    <row r="153" spans="1:58" ht="15.6">
      <c r="A153" s="110"/>
      <c r="B153" s="562"/>
      <c r="C153" s="563"/>
      <c r="D153" s="563"/>
      <c r="E153" s="563"/>
      <c r="F153" s="564"/>
      <c r="G153" s="110"/>
      <c r="H153" s="7"/>
      <c r="I153" s="568"/>
      <c r="J153" s="569"/>
      <c r="K153" s="569"/>
      <c r="L153" s="569"/>
      <c r="M153" s="569"/>
      <c r="N153" s="569"/>
      <c r="O153" s="570"/>
      <c r="P153" s="8"/>
      <c r="Q153" s="31"/>
      <c r="R153" s="395"/>
      <c r="S153" s="395"/>
      <c r="T153" s="395"/>
      <c r="U153" s="395"/>
      <c r="V153" s="395"/>
      <c r="W153" s="395"/>
      <c r="X153" s="3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row>
    <row r="154" spans="1:58" ht="15.6">
      <c r="A154" s="110"/>
      <c r="B154" s="562"/>
      <c r="C154" s="563"/>
      <c r="D154" s="563"/>
      <c r="E154" s="563"/>
      <c r="F154" s="564"/>
      <c r="G154" s="110"/>
      <c r="H154" s="7"/>
      <c r="I154" s="568"/>
      <c r="J154" s="569"/>
      <c r="K154" s="569"/>
      <c r="L154" s="569"/>
      <c r="M154" s="569"/>
      <c r="N154" s="569"/>
      <c r="O154" s="570"/>
      <c r="P154" s="8"/>
      <c r="Q154" s="31"/>
      <c r="R154" s="395"/>
      <c r="S154" s="395"/>
      <c r="T154" s="395"/>
      <c r="U154" s="395"/>
      <c r="V154" s="395"/>
      <c r="W154" s="395"/>
      <c r="X154" s="3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row>
    <row r="155" spans="1:58" ht="15.6">
      <c r="A155" s="110"/>
      <c r="B155" s="562"/>
      <c r="C155" s="563"/>
      <c r="D155" s="563"/>
      <c r="E155" s="563"/>
      <c r="F155" s="564"/>
      <c r="G155" s="110"/>
      <c r="H155" s="7"/>
      <c r="I155" s="568"/>
      <c r="J155" s="569"/>
      <c r="K155" s="569"/>
      <c r="L155" s="569"/>
      <c r="M155" s="569"/>
      <c r="N155" s="569"/>
      <c r="O155" s="570"/>
      <c r="P155" s="8"/>
      <c r="Q155" s="31"/>
      <c r="R155" s="395"/>
      <c r="S155" s="395"/>
      <c r="T155" s="395"/>
      <c r="U155" s="395"/>
      <c r="V155" s="395"/>
      <c r="W155" s="395"/>
      <c r="X155" s="3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row>
    <row r="156" spans="1:58" ht="15.6">
      <c r="A156" s="110"/>
      <c r="B156" s="562"/>
      <c r="C156" s="563"/>
      <c r="D156" s="563"/>
      <c r="E156" s="563"/>
      <c r="F156" s="564"/>
      <c r="G156" s="110"/>
      <c r="H156" s="7"/>
      <c r="I156" s="568"/>
      <c r="J156" s="569"/>
      <c r="K156" s="569"/>
      <c r="L156" s="569"/>
      <c r="M156" s="569"/>
      <c r="N156" s="569"/>
      <c r="O156" s="570"/>
      <c r="P156" s="8"/>
      <c r="Q156" s="31"/>
      <c r="R156" s="395"/>
      <c r="S156" s="395"/>
      <c r="T156" s="395"/>
      <c r="U156" s="395"/>
      <c r="V156" s="395"/>
      <c r="W156" s="395"/>
      <c r="X156" s="3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row>
    <row r="157" spans="1:58" ht="15.6">
      <c r="A157" s="110"/>
      <c r="B157" s="562"/>
      <c r="C157" s="563"/>
      <c r="D157" s="563"/>
      <c r="E157" s="563"/>
      <c r="F157" s="564"/>
      <c r="G157" s="110"/>
      <c r="H157" s="7"/>
      <c r="I157" s="568"/>
      <c r="J157" s="569"/>
      <c r="K157" s="569"/>
      <c r="L157" s="569"/>
      <c r="M157" s="569"/>
      <c r="N157" s="569"/>
      <c r="O157" s="570"/>
      <c r="P157" s="8"/>
      <c r="Q157" s="31"/>
      <c r="R157" s="395"/>
      <c r="S157" s="395"/>
      <c r="T157" s="395"/>
      <c r="U157" s="395"/>
      <c r="V157" s="395"/>
      <c r="W157" s="395"/>
      <c r="X157" s="3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row>
    <row r="158" spans="1:58" ht="15.6">
      <c r="A158" s="110"/>
      <c r="B158" s="565"/>
      <c r="C158" s="566"/>
      <c r="D158" s="566"/>
      <c r="E158" s="566"/>
      <c r="F158" s="567"/>
      <c r="G158" s="110"/>
      <c r="H158" s="7"/>
      <c r="I158" s="571"/>
      <c r="J158" s="572"/>
      <c r="K158" s="572"/>
      <c r="L158" s="572"/>
      <c r="M158" s="572"/>
      <c r="N158" s="572"/>
      <c r="O158" s="573"/>
      <c r="P158" s="8"/>
      <c r="Q158" s="31"/>
      <c r="R158" s="395"/>
      <c r="S158" s="395"/>
      <c r="T158" s="395"/>
      <c r="U158" s="395"/>
      <c r="V158" s="395"/>
      <c r="W158" s="395"/>
      <c r="X158" s="3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row>
    <row r="159" spans="1:58" ht="7.5" customHeight="1">
      <c r="A159" s="110"/>
      <c r="B159" s="110"/>
      <c r="C159" s="110"/>
      <c r="D159" s="110"/>
      <c r="E159" s="110"/>
      <c r="F159" s="110"/>
      <c r="G159" s="110"/>
      <c r="H159" s="7"/>
      <c r="I159" s="7"/>
      <c r="J159" s="7"/>
      <c r="K159" s="7"/>
      <c r="L159" s="7"/>
      <c r="M159" s="7"/>
      <c r="N159" s="7"/>
      <c r="O159" s="7"/>
      <c r="P159" s="7"/>
      <c r="Q159" s="31"/>
      <c r="R159" s="31"/>
      <c r="S159" s="31"/>
      <c r="T159" s="31"/>
      <c r="U159" s="31"/>
      <c r="V159" s="31"/>
      <c r="W159" s="31"/>
      <c r="X159" s="3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row>
    <row r="160" spans="1:58">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row>
    <row r="161" spans="1:58" hidden="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row>
    <row r="162" spans="1:58" hidden="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row>
    <row r="163" spans="1:58" hidden="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row>
    <row r="164" spans="1:58" hidden="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row>
    <row r="165" spans="1:58" hidden="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row>
    <row r="166" spans="1:58" hidden="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row>
    <row r="167" spans="1:58" hidden="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row>
    <row r="168" spans="1:58" hidden="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row>
    <row r="169" spans="1:58" hidden="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row>
    <row r="170" spans="1:58" hidden="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row>
    <row r="171" spans="1:58" hidden="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row>
    <row r="172" spans="1:58" hidden="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row>
    <row r="173" spans="1:58" hidden="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row>
    <row r="174" spans="1:58" hidden="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row>
    <row r="175" spans="1:58" hidden="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row>
    <row r="176" spans="1:58" hidden="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row>
    <row r="177" spans="1:58" hidden="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row>
    <row r="178" spans="1:58" hidden="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row>
    <row r="179" spans="1:58" hidden="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row>
    <row r="180" spans="1:58" hidden="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row>
    <row r="181" spans="1:58" hidden="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row>
    <row r="182" spans="1:58" hidden="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row>
    <row r="183" spans="1:58" hidden="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row>
    <row r="184" spans="1:58" hidden="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row>
    <row r="185" spans="1:58" hidden="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row>
    <row r="186" spans="1:58" hidden="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row>
    <row r="187" spans="1:58" hidden="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row>
    <row r="188" spans="1:58" hidden="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row>
    <row r="189" spans="1:58" hidden="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row>
    <row r="190" spans="1:58" hidden="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row>
    <row r="191" spans="1:58" hidden="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row>
    <row r="192" spans="1:58" hidden="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row>
    <row r="193" spans="1:58" hidden="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row>
    <row r="194" spans="1:58" hidden="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row>
    <row r="195" spans="1:58" hidden="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row>
    <row r="196" spans="1:58" hidden="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row>
    <row r="197" spans="1:58" hidden="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row>
    <row r="198" spans="1:58" hidden="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row>
    <row r="199" spans="1:58" hidden="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row>
    <row r="200" spans="1:58" hidden="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row>
    <row r="201" spans="1:58" hidden="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row>
    <row r="202" spans="1:58" hidden="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row>
    <row r="203" spans="1:58" hidden="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row>
    <row r="204" spans="1:58" hidden="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row>
    <row r="205" spans="1:58" hidden="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row>
    <row r="206" spans="1:58" hidden="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row>
    <row r="207" spans="1:58" hidden="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row>
    <row r="208" spans="1:58" hidden="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row>
    <row r="209" spans="1:58" hidden="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row>
    <row r="210" spans="1:58" hidden="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row>
    <row r="211" spans="1:58" hidden="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row>
    <row r="212" spans="1:58" hidden="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row>
    <row r="213" spans="1:58" hidden="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row>
    <row r="214" spans="1:58" hidden="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row>
    <row r="215" spans="1:58" hidden="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row>
    <row r="216" spans="1:58" hidden="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row>
    <row r="217" spans="1:58" hidden="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row>
    <row r="218" spans="1:58" hidden="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row>
    <row r="219" spans="1:58" hidden="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row>
    <row r="220" spans="1:58" hidden="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row>
    <row r="221" spans="1:58" hidden="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row>
    <row r="222" spans="1:58" hidden="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row>
    <row r="223" spans="1:58" hidden="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row>
    <row r="224" spans="1:58" hidden="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row>
    <row r="225" spans="1:58" hidden="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row>
    <row r="226" spans="1:58" hidden="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row>
    <row r="227" spans="1:58" hidden="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row>
    <row r="228" spans="1:58" hidden="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row>
    <row r="229" spans="1:58" hidden="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row>
    <row r="230" spans="1:58" hidden="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row>
    <row r="231" spans="1:58" hidden="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row>
    <row r="232" spans="1:58" hidden="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row>
    <row r="233" spans="1:58" hidden="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row>
    <row r="234" spans="1:58" hidden="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row>
    <row r="235" spans="1:58" hidden="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row>
    <row r="236" spans="1:58" hidden="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row>
    <row r="237" spans="1:58" hidden="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row>
    <row r="238" spans="1:58" hidden="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row>
    <row r="239" spans="1:58" hidden="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row>
    <row r="240" spans="1:58" hidden="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row>
    <row r="241" spans="1:58" hidden="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row>
    <row r="242" spans="1:58" hidden="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row>
    <row r="243" spans="1:58" hidden="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row>
    <row r="244" spans="1:58" hidden="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row>
    <row r="245" spans="1:58" hidden="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row>
    <row r="246" spans="1:58" hidden="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row>
    <row r="247" spans="1:58" hidden="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row>
    <row r="248" spans="1:58" hidden="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row>
    <row r="249" spans="1:58" hidden="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row>
    <row r="250" spans="1:58" hidden="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row>
    <row r="251" spans="1:58" hidden="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row>
    <row r="252" spans="1:58" hidden="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row>
    <row r="253" spans="1:58" hidden="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row>
    <row r="254" spans="1:58" hidden="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row>
    <row r="255" spans="1:58" hidden="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row>
    <row r="256" spans="1:58" hidden="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row>
    <row r="257" spans="1:58" hidden="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row>
    <row r="258" spans="1:58" hidden="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row>
    <row r="259" spans="1:58" hidden="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row>
    <row r="260" spans="1:58" hidden="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row>
    <row r="261" spans="1:58" hidden="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row>
    <row r="262" spans="1:58" hidden="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row>
    <row r="263" spans="1:58" hidden="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row>
    <row r="264" spans="1:58" hidden="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row>
    <row r="265" spans="1:58" hidden="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row>
    <row r="266" spans="1:58" hidden="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row>
    <row r="267" spans="1:58" hidden="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row>
    <row r="268" spans="1:58" hidden="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row>
    <row r="269" spans="1:58" hidden="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row>
    <row r="270" spans="1:58" hidden="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row>
    <row r="271" spans="1:58" hidden="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row>
    <row r="272" spans="1:58" hidden="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row>
    <row r="273" spans="1:58" hidden="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row>
    <row r="274" spans="1:58" hidden="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row>
    <row r="275" spans="1:58" hidden="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row>
    <row r="276" spans="1:58" hidden="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row>
    <row r="277" spans="1:58" hidden="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row>
    <row r="278" spans="1:58" hidden="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row>
    <row r="279" spans="1:58" hidden="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row>
    <row r="280" spans="1:58" hidden="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row>
    <row r="281" spans="1:58" hidden="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row>
    <row r="282" spans="1:58" hidden="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row>
    <row r="283" spans="1:58" hidden="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row>
    <row r="284" spans="1:58" hidden="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row>
    <row r="285" spans="1:58" hidden="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row>
    <row r="286" spans="1:58" hidden="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row>
    <row r="287" spans="1:58" hidden="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row>
    <row r="288" spans="1:58" hidden="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row>
    <row r="289" spans="1:58" hidden="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AX289" s="11"/>
      <c r="AY289" s="11"/>
      <c r="AZ289" s="11"/>
      <c r="BA289" s="11"/>
      <c r="BB289" s="11"/>
      <c r="BC289" s="11"/>
      <c r="BD289" s="11"/>
      <c r="BE289" s="11"/>
      <c r="BF289" s="11"/>
    </row>
    <row r="290" spans="1:58" hidden="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row>
    <row r="291" spans="1:58" hidden="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row>
    <row r="292" spans="1:58" hidden="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row>
    <row r="293" spans="1:58" hidden="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row>
    <row r="294" spans="1:58" hidden="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row>
    <row r="295" spans="1:58" hidden="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row>
    <row r="296" spans="1:58" hidden="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row>
    <row r="297" spans="1:58" hidden="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row>
    <row r="298" spans="1:58" hidden="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row>
    <row r="299" spans="1:58" hidden="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row>
    <row r="300" spans="1:58" hidden="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row>
    <row r="301" spans="1:58" hidden="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row>
    <row r="302" spans="1:58" hidden="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row>
    <row r="303" spans="1:58" hidden="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row>
    <row r="304" spans="1:58" hidden="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row>
    <row r="305" spans="1:24" hidden="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row>
    <row r="306" spans="1:24" hidden="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row>
    <row r="307" spans="1:24" hidden="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row>
    <row r="308" spans="1:24" hidden="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row>
    <row r="309" spans="1:24" hidden="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row>
    <row r="310" spans="1:24" hidden="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row>
    <row r="311" spans="1:24" hidden="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row>
    <row r="312" spans="1:24" hidden="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row>
    <row r="313" spans="1:24" hidden="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row>
    <row r="314" spans="1:24" hidden="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row>
    <row r="315" spans="1:24" hidden="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row>
    <row r="316" spans="1:24" hidden="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row>
    <row r="317" spans="1:24" hidden="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row>
    <row r="318" spans="1:24" hidden="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row>
    <row r="319" spans="1:24" hidden="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row>
    <row r="320" spans="1:24" hidden="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row>
    <row r="321" spans="1:24" hidden="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row>
    <row r="322" spans="1:24" hidden="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row>
    <row r="323" spans="1:24" hidden="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row>
    <row r="324" spans="1:24" hidden="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row>
    <row r="325" spans="1:24" hidden="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row>
    <row r="326" spans="1:24" hidden="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row>
    <row r="327" spans="1:24" hidden="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row>
    <row r="328" spans="1:24" hidden="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row>
    <row r="329" spans="1:24" hidden="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row>
    <row r="330" spans="1:24" hidden="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row>
    <row r="331" spans="1:24" hidden="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row>
    <row r="332" spans="1:24" hidden="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row>
    <row r="333" spans="1:24" hidden="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row>
    <row r="334" spans="1:24" hidden="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row>
    <row r="335" spans="1:24" hidden="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row>
    <row r="336" spans="1:24" hidden="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row>
    <row r="337" spans="1:24" hidden="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row>
    <row r="338" spans="1:24" hidden="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row>
    <row r="339" spans="1:24" hidden="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row>
    <row r="340" spans="1:24" hidden="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row>
    <row r="341" spans="1:24" hidden="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row>
    <row r="342" spans="1:24" hidden="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row>
    <row r="343" spans="1:24" hidden="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row>
    <row r="344" spans="1:24" hidden="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row>
    <row r="345" spans="1:24" hidden="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row>
    <row r="346" spans="1:24" hidden="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row>
    <row r="347" spans="1:24" hidden="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row>
    <row r="348" spans="1:24" hidden="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row>
    <row r="349" spans="1:24" hidden="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row>
    <row r="350" spans="1:24" hidden="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row>
    <row r="351" spans="1:24" hidden="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row>
    <row r="352" spans="1:24" hidden="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row>
    <row r="353" spans="1:24" hidden="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row>
    <row r="354" spans="1:24" hidden="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row>
    <row r="355" spans="1:24" hidden="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row>
    <row r="356" spans="1:24" hidden="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row>
    <row r="357" spans="1:24" hidden="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row>
    <row r="358" spans="1:24" hidden="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row>
    <row r="359" spans="1:24" hidden="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row>
    <row r="360" spans="1:24" hidden="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row>
    <row r="361" spans="1:24" hidden="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row>
    <row r="362" spans="1:24" hidden="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row>
    <row r="363" spans="1:24" hidden="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row>
    <row r="364" spans="1:24" hidden="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row>
    <row r="365" spans="1:24" hidden="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row>
    <row r="366" spans="1:24" hidden="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row>
    <row r="367" spans="1:24" hidden="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row>
    <row r="368" spans="1:24" hidden="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row>
    <row r="369" spans="1:24" hidden="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row>
    <row r="370" spans="1:24" hidden="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row>
    <row r="371" spans="1:24" hidden="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row>
    <row r="372" spans="1:24" hidden="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row>
    <row r="373" spans="1:24" hidden="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row>
    <row r="374" spans="1:24" hidden="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row>
    <row r="375" spans="1:24" hidden="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row>
    <row r="376" spans="1:24" hidden="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row>
    <row r="377" spans="1:24" hidden="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row>
    <row r="378" spans="1:24" hidden="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row>
    <row r="379" spans="1:24" hidden="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row>
    <row r="380" spans="1:24" hidden="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row>
    <row r="381" spans="1:24" hidden="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row>
    <row r="382" spans="1:24" hidden="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row>
    <row r="383" spans="1:24" hidden="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row>
    <row r="384" spans="1:24" hidden="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row>
    <row r="385" spans="1:24" hidden="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row>
    <row r="386" spans="1:24" hidden="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row>
    <row r="387" spans="1:24" hidden="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row>
    <row r="388" spans="1:24" hidden="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row>
    <row r="389" spans="1:24" hidden="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row>
    <row r="390" spans="1:24" hidden="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row>
    <row r="391" spans="1:24" hidden="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row>
    <row r="392" spans="1:24" hidden="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row>
    <row r="393" spans="1:24" hidden="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row>
    <row r="394" spans="1:24" hidden="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row>
    <row r="395" spans="1:24" hidden="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row>
    <row r="396" spans="1:24" hidden="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row>
    <row r="397" spans="1:24" hidden="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row>
    <row r="398" spans="1:24" hidden="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row>
    <row r="399" spans="1:24" hidden="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row>
    <row r="400" spans="1:24" hidden="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row>
    <row r="401" spans="1:24" hidden="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row>
    <row r="402" spans="1:24" hidden="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row>
    <row r="403" spans="1:24" hidden="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row>
    <row r="404" spans="1:24" hidden="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row>
    <row r="405" spans="1:24" hidden="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row>
    <row r="406" spans="1:24" hidden="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row>
    <row r="407" spans="1:24" hidden="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row>
    <row r="408" spans="1:24" hidden="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row>
    <row r="409" spans="1:24" hidden="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row>
    <row r="410" spans="1:24" hidden="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row>
    <row r="411" spans="1:24" hidden="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row>
    <row r="412" spans="1:24" hidden="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row>
    <row r="413" spans="1:24" hidden="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row>
    <row r="414" spans="1:24" hidden="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row>
    <row r="415" spans="1:24" hidden="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row>
    <row r="416" spans="1:24" hidden="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row>
    <row r="417" spans="1:24" hidden="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row>
    <row r="418" spans="1:24" hidden="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row>
    <row r="419" spans="1:24" hidden="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row>
    <row r="420" spans="1:24" hidden="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row>
    <row r="421" spans="1:24" hidden="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row>
    <row r="422" spans="1:24" hidden="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row>
    <row r="423" spans="1:24" hidden="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row>
    <row r="424" spans="1:24" hidden="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row>
    <row r="425" spans="1:24" hidden="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row>
    <row r="426" spans="1:24" hidden="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row>
    <row r="427" spans="1:24" hidden="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row>
    <row r="428" spans="1:24" hidden="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row>
    <row r="429" spans="1:24" hidden="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row>
    <row r="430" spans="1:24" hidden="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row>
    <row r="431" spans="1:24" hidden="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row>
    <row r="432" spans="1:24" hidden="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row>
    <row r="433" spans="1:24" hidden="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row>
    <row r="434" spans="1:24" hidden="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row>
    <row r="435" spans="1:24" hidden="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row>
    <row r="436" spans="1:24" hidden="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row>
    <row r="437" spans="1:24" hidden="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row>
    <row r="438" spans="1:24" hidden="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row>
    <row r="439" spans="1:24" hidden="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row>
    <row r="440" spans="1:24" hidden="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row>
    <row r="441" spans="1:24" hidden="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row>
    <row r="442" spans="1:24" hidden="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row>
    <row r="443" spans="1:24" hidden="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row>
    <row r="444" spans="1:24" hidden="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row>
    <row r="445" spans="1:24" hidden="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row>
    <row r="446" spans="1:24" hidden="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row>
    <row r="447" spans="1:24" hidden="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row>
    <row r="448" spans="1:24" hidden="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row>
    <row r="449" spans="1:24" hidden="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row>
    <row r="450" spans="1:24" hidden="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row>
    <row r="451" spans="1:24" hidden="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row>
    <row r="452" spans="1:24" hidden="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row>
    <row r="453" spans="1:24" hidden="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row>
    <row r="454" spans="1:24" hidden="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row>
    <row r="455" spans="1:24" hidden="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row>
    <row r="456" spans="1:24" hidden="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row>
    <row r="457" spans="1:24" hidden="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row>
    <row r="458" spans="1:24" hidden="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row>
    <row r="459" spans="1:24" hidden="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row>
    <row r="460" spans="1:24" hidden="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row>
    <row r="461" spans="1:24" hidden="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row>
    <row r="462" spans="1:24" hidden="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row>
    <row r="463" spans="1:24" hidden="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row>
    <row r="464" spans="1:24" hidden="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row>
    <row r="465" spans="1:24" hidden="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row>
    <row r="466" spans="1:24" hidden="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row>
    <row r="467" spans="1:24" hidden="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row>
    <row r="468" spans="1:24" hidden="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row>
    <row r="469" spans="1:24" hidden="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row>
    <row r="470" spans="1:24" hidden="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row>
    <row r="471" spans="1:24" hidden="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row>
    <row r="472" spans="1:24" hidden="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row>
    <row r="473" spans="1:24" hidden="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row>
    <row r="474" spans="1:24" hidden="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row>
    <row r="475" spans="1:24" hidden="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row>
    <row r="476" spans="1:24" hidden="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row>
    <row r="477" spans="1:24" hidden="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row>
    <row r="478" spans="1:24" hidden="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row>
    <row r="479" spans="1:24" hidden="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row>
    <row r="480" spans="1:24" hidden="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row>
    <row r="481" spans="1:24" hidden="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row>
    <row r="482" spans="1:24" hidden="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row>
    <row r="483" spans="1:24" hidden="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row>
    <row r="484" spans="1:24" hidden="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row>
    <row r="485" spans="1:24" hidden="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row>
    <row r="486" spans="1:24" hidden="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row>
    <row r="487" spans="1:24" hidden="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row>
    <row r="488" spans="1:24" hidden="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row>
    <row r="489" spans="1:24" hidden="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row>
    <row r="490" spans="1:24" hidden="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row>
    <row r="491" spans="1:24" hidden="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row>
    <row r="492" spans="1:24" hidden="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row>
    <row r="493" spans="1:24" hidden="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row>
    <row r="494" spans="1:24" hidden="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row>
    <row r="495" spans="1:24" hidden="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row>
    <row r="496" spans="1:24" hidden="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row>
    <row r="497" spans="1:24" hidden="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row>
    <row r="498" spans="1:24" hidden="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row>
    <row r="499" spans="1:24" hidden="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row>
    <row r="500" spans="1:24" hidden="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row>
    <row r="501" spans="1:24" hidden="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row>
    <row r="502" spans="1:24" hidden="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row>
    <row r="503" spans="1:24" hidden="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row>
    <row r="504" spans="1:24" hidden="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row>
    <row r="505" spans="1:24" hidden="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row>
    <row r="506" spans="1:24" hidden="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row>
    <row r="507" spans="1:24" hidden="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row>
    <row r="508" spans="1:24" hidden="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row>
    <row r="509" spans="1:24" hidden="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row>
    <row r="510" spans="1:24" hidden="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row>
    <row r="511" spans="1:24" hidden="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row>
    <row r="512" spans="1:24" hidden="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row>
    <row r="513" spans="1:24" hidden="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row>
    <row r="514" spans="1:24" hidden="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row>
    <row r="515" spans="1:24" hidden="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row>
    <row r="516" spans="1:24" hidden="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row>
    <row r="517" spans="1:24" hidden="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row>
    <row r="518" spans="1:24" hidden="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row>
    <row r="519" spans="1:24" hidden="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row>
    <row r="520" spans="1:24" hidden="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row>
    <row r="521" spans="1:24" hidden="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row>
    <row r="522" spans="1:24" hidden="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row>
    <row r="523" spans="1:24" hidden="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row>
    <row r="524" spans="1:24" hidden="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row>
    <row r="525" spans="1:24" hidden="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row>
    <row r="526" spans="1:24" hidden="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row>
    <row r="527" spans="1:24" hidden="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row>
    <row r="528" spans="1:24" hidden="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row>
    <row r="529" spans="1:24" hidden="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row>
    <row r="530" spans="1:24" hidden="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row>
    <row r="531" spans="1:24" hidden="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row>
    <row r="532" spans="1:24" hidden="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row>
    <row r="533" spans="1:24" hidden="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row>
    <row r="534" spans="1:24" hidden="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row>
    <row r="535" spans="1:24" hidden="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row>
    <row r="536" spans="1:24" hidden="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row>
    <row r="537" spans="1:24" hidden="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row>
    <row r="538" spans="1:24" hidden="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row>
    <row r="539" spans="1:24" hidden="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row>
    <row r="540" spans="1:24" hidden="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row>
    <row r="541" spans="1:24" hidden="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row>
    <row r="542" spans="1:24" hidden="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row>
    <row r="543" spans="1:24" hidden="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row>
    <row r="544" spans="1:24" hidden="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row>
    <row r="545" spans="1:24" hidden="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row>
    <row r="546" spans="1:24" hidden="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row>
    <row r="547" spans="1:24" hidden="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row>
    <row r="548" spans="1:24" hidden="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row>
    <row r="549" spans="1:24" hidden="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row>
    <row r="550" spans="1:24" hidden="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row>
    <row r="551" spans="1:24" hidden="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row>
    <row r="552" spans="1:24" hidden="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row>
    <row r="553" spans="1:24" hidden="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row>
    <row r="554" spans="1:24" hidden="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row>
  </sheetData>
  <sheetProtection algorithmName="SHA-512" hashValue="2CGPFRRVkapesfhorUHlhpFrCv2oUq+MR6DRKsm5s/v8T9Wl7GKp0/JUv/DJYt6A0WG1KPVwsYVSHo1vi6tZdA==" saltValue="3N4UaXz7n1kvXx+j4lABKA==" spinCount="100000" sheet="1" selectLockedCells="1" sort="0" autoFilter="0"/>
  <mergeCells count="252">
    <mergeCell ref="R92:W93"/>
    <mergeCell ref="J9:N9"/>
    <mergeCell ref="J10:N11"/>
    <mergeCell ref="I25:J27"/>
    <mergeCell ref="I28:J28"/>
    <mergeCell ref="R25:S27"/>
    <mergeCell ref="R28:S28"/>
    <mergeCell ref="L42:M42"/>
    <mergeCell ref="K36:M36"/>
    <mergeCell ref="R36:S36"/>
    <mergeCell ref="K34:M34"/>
    <mergeCell ref="I32:J32"/>
    <mergeCell ref="R32:S32"/>
    <mergeCell ref="K14:O15"/>
    <mergeCell ref="K16:O16"/>
    <mergeCell ref="K17:O17"/>
    <mergeCell ref="K22:M22"/>
    <mergeCell ref="S17:W17"/>
    <mergeCell ref="N31:O31"/>
    <mergeCell ref="K31:M31"/>
    <mergeCell ref="K32:M32"/>
    <mergeCell ref="L45:M45"/>
    <mergeCell ref="L46:M46"/>
    <mergeCell ref="V51:W51"/>
    <mergeCell ref="N50:O50"/>
    <mergeCell ref="N51:O51"/>
    <mergeCell ref="V44:V46"/>
    <mergeCell ref="W44:W46"/>
    <mergeCell ref="V52:W52"/>
    <mergeCell ref="N32:O32"/>
    <mergeCell ref="L44:M44"/>
    <mergeCell ref="K33:M33"/>
    <mergeCell ref="I39:M39"/>
    <mergeCell ref="I51:M51"/>
    <mergeCell ref="V53:W53"/>
    <mergeCell ref="I49:M49"/>
    <mergeCell ref="O111:O112"/>
    <mergeCell ref="N111:N112"/>
    <mergeCell ref="V32:W32"/>
    <mergeCell ref="R33:S33"/>
    <mergeCell ref="R34:S34"/>
    <mergeCell ref="N33:O33"/>
    <mergeCell ref="N34:O34"/>
    <mergeCell ref="V36:W36"/>
    <mergeCell ref="N36:O36"/>
    <mergeCell ref="T36:U36"/>
    <mergeCell ref="V33:W33"/>
    <mergeCell ref="V49:W49"/>
    <mergeCell ref="R109:U109"/>
    <mergeCell ref="N48:O48"/>
    <mergeCell ref="V48:W48"/>
    <mergeCell ref="R94:W106"/>
    <mergeCell ref="N37:O37"/>
    <mergeCell ref="N49:O49"/>
    <mergeCell ref="N44:N46"/>
    <mergeCell ref="O44:O46"/>
    <mergeCell ref="R87:S88"/>
    <mergeCell ref="T87:T88"/>
    <mergeCell ref="C4:F4"/>
    <mergeCell ref="C5:F5"/>
    <mergeCell ref="B135:F158"/>
    <mergeCell ref="I135:O158"/>
    <mergeCell ref="B134:F134"/>
    <mergeCell ref="I134:O134"/>
    <mergeCell ref="E65:F65"/>
    <mergeCell ref="E66:F66"/>
    <mergeCell ref="E67:F67"/>
    <mergeCell ref="B98:D98"/>
    <mergeCell ref="B99:D99"/>
    <mergeCell ref="B100:D100"/>
    <mergeCell ref="B91:F92"/>
    <mergeCell ref="B70:E70"/>
    <mergeCell ref="B71:F71"/>
    <mergeCell ref="B96:D96"/>
    <mergeCell ref="B97:D97"/>
    <mergeCell ref="I113:O132"/>
    <mergeCell ref="B111:E112"/>
    <mergeCell ref="I35:J35"/>
    <mergeCell ref="E35:F35"/>
    <mergeCell ref="C35:D35"/>
    <mergeCell ref="C37:D37"/>
    <mergeCell ref="I31:J31"/>
    <mergeCell ref="E37:F37"/>
    <mergeCell ref="M87:M88"/>
    <mergeCell ref="I36:J36"/>
    <mergeCell ref="I37:J37"/>
    <mergeCell ref="I38:M38"/>
    <mergeCell ref="I34:J34"/>
    <mergeCell ref="C31:D31"/>
    <mergeCell ref="E31:F31"/>
    <mergeCell ref="B50:D50"/>
    <mergeCell ref="B51:D51"/>
    <mergeCell ref="B38:D38"/>
    <mergeCell ref="F44:F46"/>
    <mergeCell ref="B44:B46"/>
    <mergeCell ref="E41:E42"/>
    <mergeCell ref="C32:D32"/>
    <mergeCell ref="C33:D33"/>
    <mergeCell ref="C34:D34"/>
    <mergeCell ref="E32:F32"/>
    <mergeCell ref="E33:F33"/>
    <mergeCell ref="E34:F34"/>
    <mergeCell ref="E36:F36"/>
    <mergeCell ref="C36:D36"/>
    <mergeCell ref="I50:M50"/>
    <mergeCell ref="I44:J46"/>
    <mergeCell ref="F111:F112"/>
    <mergeCell ref="B113:F132"/>
    <mergeCell ref="B109:E109"/>
    <mergeCell ref="B108:E108"/>
    <mergeCell ref="I108:M108"/>
    <mergeCell ref="I109:M109"/>
    <mergeCell ref="B101:D101"/>
    <mergeCell ref="I111:M112"/>
    <mergeCell ref="B102:D102"/>
    <mergeCell ref="B103:D103"/>
    <mergeCell ref="B104:D104"/>
    <mergeCell ref="B105:D105"/>
    <mergeCell ref="B7:D7"/>
    <mergeCell ref="E7:F7"/>
    <mergeCell ref="E23:F23"/>
    <mergeCell ref="E24:F24"/>
    <mergeCell ref="E25:F25"/>
    <mergeCell ref="B25:D25"/>
    <mergeCell ref="B11:D11"/>
    <mergeCell ref="B24:D24"/>
    <mergeCell ref="B19:D19"/>
    <mergeCell ref="B8:F9"/>
    <mergeCell ref="E15:F15"/>
    <mergeCell ref="E16:F16"/>
    <mergeCell ref="B12:D12"/>
    <mergeCell ref="B14:D14"/>
    <mergeCell ref="E11:F11"/>
    <mergeCell ref="E12:F12"/>
    <mergeCell ref="E14:F14"/>
    <mergeCell ref="B15:D15"/>
    <mergeCell ref="B16:D16"/>
    <mergeCell ref="B17:D17"/>
    <mergeCell ref="E17:F17"/>
    <mergeCell ref="E18:F18"/>
    <mergeCell ref="E21:F21"/>
    <mergeCell ref="B22:D22"/>
    <mergeCell ref="T2:U3"/>
    <mergeCell ref="V2:W3"/>
    <mergeCell ref="R49:U49"/>
    <mergeCell ref="I2:I3"/>
    <mergeCell ref="J2:K3"/>
    <mergeCell ref="N2:O3"/>
    <mergeCell ref="M2:M3"/>
    <mergeCell ref="V41:V42"/>
    <mergeCell ref="I41:J42"/>
    <mergeCell ref="K35:M35"/>
    <mergeCell ref="K37:M37"/>
    <mergeCell ref="V34:W34"/>
    <mergeCell ref="V35:W35"/>
    <mergeCell ref="V37:W37"/>
    <mergeCell ref="T34:U34"/>
    <mergeCell ref="T35:U35"/>
    <mergeCell ref="T37:U37"/>
    <mergeCell ref="V38:W38"/>
    <mergeCell ref="R38:U38"/>
    <mergeCell ref="R39:U39"/>
    <mergeCell ref="S14:W15"/>
    <mergeCell ref="R30:W30"/>
    <mergeCell ref="V31:W31"/>
    <mergeCell ref="R31:S31"/>
    <mergeCell ref="J8:N8"/>
    <mergeCell ref="B23:D23"/>
    <mergeCell ref="E22:F22"/>
    <mergeCell ref="R135:W158"/>
    <mergeCell ref="B49:D49"/>
    <mergeCell ref="B39:D39"/>
    <mergeCell ref="E49:F49"/>
    <mergeCell ref="E50:F50"/>
    <mergeCell ref="E51:F51"/>
    <mergeCell ref="E38:F38"/>
    <mergeCell ref="E39:F39"/>
    <mergeCell ref="V39:W39"/>
    <mergeCell ref="L41:M41"/>
    <mergeCell ref="R134:W134"/>
    <mergeCell ref="R111:V112"/>
    <mergeCell ref="W111:W112"/>
    <mergeCell ref="B95:F95"/>
    <mergeCell ref="E86:F86"/>
    <mergeCell ref="R108:U108"/>
    <mergeCell ref="B106:D106"/>
    <mergeCell ref="J87:L88"/>
    <mergeCell ref="N87:N88"/>
    <mergeCell ref="B58:C58"/>
    <mergeCell ref="B48:D48"/>
    <mergeCell ref="E13:F13"/>
    <mergeCell ref="R113:W132"/>
    <mergeCell ref="E26:F26"/>
    <mergeCell ref="S22:U22"/>
    <mergeCell ref="T32:U32"/>
    <mergeCell ref="T33:U33"/>
    <mergeCell ref="R50:U50"/>
    <mergeCell ref="R51:U51"/>
    <mergeCell ref="R52:U52"/>
    <mergeCell ref="R41:S42"/>
    <mergeCell ref="R35:S35"/>
    <mergeCell ref="R37:S37"/>
    <mergeCell ref="R44:S46"/>
    <mergeCell ref="R48:U48"/>
    <mergeCell ref="E48:F48"/>
    <mergeCell ref="I48:M48"/>
    <mergeCell ref="R53:U53"/>
    <mergeCell ref="E62:F62"/>
    <mergeCell ref="E64:F64"/>
    <mergeCell ref="B56:F56"/>
    <mergeCell ref="E61:F61"/>
    <mergeCell ref="E60:F60"/>
    <mergeCell ref="S16:W16"/>
    <mergeCell ref="E44:E46"/>
    <mergeCell ref="B66:C66"/>
    <mergeCell ref="B67:C67"/>
    <mergeCell ref="B59:C59"/>
    <mergeCell ref="E59:F59"/>
    <mergeCell ref="B62:C62"/>
    <mergeCell ref="R57:W57"/>
    <mergeCell ref="R58:W85"/>
    <mergeCell ref="B63:C63"/>
    <mergeCell ref="E63:F63"/>
    <mergeCell ref="B60:C60"/>
    <mergeCell ref="B61:C61"/>
    <mergeCell ref="E57:F57"/>
    <mergeCell ref="E58:F58"/>
    <mergeCell ref="M56:O61"/>
    <mergeCell ref="I16:I18"/>
    <mergeCell ref="R16:R18"/>
    <mergeCell ref="B64:C64"/>
    <mergeCell ref="I33:J33"/>
    <mergeCell ref="R55:U55"/>
    <mergeCell ref="V55:W55"/>
    <mergeCell ref="I55:M55"/>
    <mergeCell ref="N55:O55"/>
    <mergeCell ref="B65:C65"/>
    <mergeCell ref="B41:B42"/>
    <mergeCell ref="B30:F30"/>
    <mergeCell ref="B27:D27"/>
    <mergeCell ref="B28:D28"/>
    <mergeCell ref="E27:F27"/>
    <mergeCell ref="E28:F28"/>
    <mergeCell ref="E19:F19"/>
    <mergeCell ref="B21:D21"/>
    <mergeCell ref="T31:U31"/>
    <mergeCell ref="N35:O35"/>
    <mergeCell ref="N38:O38"/>
    <mergeCell ref="N39:O39"/>
    <mergeCell ref="N41:N42"/>
    <mergeCell ref="V50:W50"/>
    <mergeCell ref="I30:O30"/>
  </mergeCells>
  <conditionalFormatting sqref="N87">
    <cfRule type="expression" dxfId="210" priority="14">
      <formula>#REF!="Part Pay"</formula>
    </cfRule>
    <cfRule type="expression" dxfId="209" priority="15">
      <formula>#REF!="No"</formula>
    </cfRule>
  </conditionalFormatting>
  <conditionalFormatting sqref="E51:F51">
    <cfRule type="cellIs" dxfId="208" priority="4" operator="greaterThan">
      <formula>$AD$51</formula>
    </cfRule>
  </conditionalFormatting>
  <conditionalFormatting sqref="N51:O51">
    <cfRule type="cellIs" dxfId="207" priority="3" operator="greaterThan">
      <formula>$AE$51</formula>
    </cfRule>
  </conditionalFormatting>
  <conditionalFormatting sqref="V51:W51">
    <cfRule type="cellIs" dxfId="206" priority="2" operator="greaterThan">
      <formula>$AF$51</formula>
    </cfRule>
  </conditionalFormatting>
  <conditionalFormatting sqref="V53:W53">
    <cfRule type="cellIs" dxfId="205" priority="1" operator="greaterThan">
      <formula>$AF$51</formula>
    </cfRule>
  </conditionalFormatting>
  <dataValidations count="9">
    <dataValidation type="whole" allowBlank="1" showInputMessage="1" showErrorMessage="1" sqref="F108:F109 N108:N109 V108:W109" xr:uid="{00000000-0002-0000-0000-000000000000}">
      <formula1>0</formula1>
      <formula2>10000</formula2>
    </dataValidation>
    <dataValidation type="list" allowBlank="1" showInputMessage="1" showErrorMessage="1" sqref="O111:O112 V22 E18:F19 O108:O109 O97:O106 N22 R19 I19 D58:D67 N87:N88" xr:uid="{00000000-0002-0000-0000-000001000000}">
      <formula1>"Yes, No"</formula1>
    </dataValidation>
    <dataValidation type="list" allowBlank="1" showInputMessage="1" showErrorMessage="1" sqref="E7:F7" xr:uid="{00000000-0002-0000-0000-000002000000}">
      <formula1>"Email, Post"</formula1>
    </dataValidation>
    <dataValidation type="date" allowBlank="1" showInputMessage="1" showErrorMessage="1" sqref="E27:F28" xr:uid="{00000000-0002-0000-0000-000003000000}">
      <formula1>36983</formula1>
      <formula2>2958465</formula2>
    </dataValidation>
    <dataValidation type="decimal" allowBlank="1" showInputMessage="1" showErrorMessage="1" sqref="E88:E90" xr:uid="{00000000-0002-0000-0000-000004000000}">
      <formula1>1</formula1>
      <formula2>100</formula2>
    </dataValidation>
    <dataValidation type="list" allowBlank="1" showInputMessage="1" showErrorMessage="1" sqref="F97:F106 I97:I106" xr:uid="{00000000-0002-0000-0000-000005000000}">
      <formula1>"A, B, C"</formula1>
    </dataValidation>
    <dataValidation type="list" allowBlank="1" showInputMessage="1" showErrorMessage="1" sqref="F111:F112 N111:N112" xr:uid="{00000000-0002-0000-0000-000006000000}">
      <formula1>"100, 95, 90, 85, 80, 75, 70, 65, 60, 55, 50, 45, 40, 35, 30, 25, 20, 15, 10, 5, 0"</formula1>
    </dataValidation>
    <dataValidation type="list" allowBlank="1" showInputMessage="1" showErrorMessage="1" sqref="F70 N7" xr:uid="{00000000-0002-0000-0000-000007000000}">
      <formula1>"Yes"</formula1>
    </dataValidation>
    <dataValidation type="textLength" allowBlank="1" showInputMessage="1" showErrorMessage="1" sqref="E25:F25" xr:uid="{00000000-0002-0000-0000-000008000000}">
      <formula1>0</formula1>
      <formula2>20</formula2>
    </dataValidation>
  </dataValidations>
  <hyperlinks>
    <hyperlink ref="C4" r:id="rId1" display="DCO@legalaid.gsi.gov.uk" xr:uid="{00000000-0004-0000-0000-000000000000}"/>
    <hyperlink ref="C4:D4" r:id="rId2" display="POCAFastrak@legalaid.gsi.gov.uk" xr:uid="{00000000-0004-0000-0000-000001000000}"/>
    <hyperlink ref="C4:F4" r:id="rId3" display="DCO@justice.gov.uk" xr:uid="{00000000-0004-0000-0000-000002000000}"/>
  </hyperlinks>
  <printOptions gridLines="1"/>
  <pageMargins left="0.7" right="0.7" top="0.75" bottom="0.75" header="0.3" footer="0.3"/>
  <pageSetup paperSize="9" fitToHeight="0" orientation="landscape" r:id="rId4"/>
  <headerFooter>
    <oddHeader>&amp;C&amp;"Calibri"&amp;12&amp;K000000 OFFICIAL&amp;1#_x000D_</oddHeader>
    <oddFooter>&amp;C_x000D_&amp;1#&amp;"Calibri"&amp;12&amp;K000000 OFFICIAL</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6"/>
  <sheetViews>
    <sheetView workbookViewId="0">
      <selection activeCell="I11" sqref="I11"/>
    </sheetView>
  </sheetViews>
  <sheetFormatPr defaultColWidth="9.109375" defaultRowHeight="14.4"/>
  <cols>
    <col min="1" max="16384" width="9.109375" style="13"/>
  </cols>
  <sheetData>
    <row r="1" spans="1:5" ht="15.6">
      <c r="A1" s="12" t="s">
        <v>34</v>
      </c>
      <c r="B1" s="12"/>
      <c r="C1" s="12">
        <v>100</v>
      </c>
      <c r="E1" s="13" t="s">
        <v>114</v>
      </c>
    </row>
    <row r="2" spans="1:5" ht="15.6">
      <c r="A2" s="12" t="s">
        <v>48</v>
      </c>
      <c r="B2" s="12"/>
      <c r="C2" s="12">
        <v>95</v>
      </c>
      <c r="E2" s="13" t="s">
        <v>78</v>
      </c>
    </row>
    <row r="3" spans="1:5" ht="15.6">
      <c r="A3" s="12"/>
      <c r="B3" s="12"/>
      <c r="C3" s="12">
        <v>90</v>
      </c>
    </row>
    <row r="4" spans="1:5" ht="15.6">
      <c r="A4" s="12" t="s">
        <v>49</v>
      </c>
      <c r="B4" s="12"/>
      <c r="C4" s="12">
        <v>85</v>
      </c>
    </row>
    <row r="5" spans="1:5" ht="31.2">
      <c r="A5" s="12" t="s">
        <v>50</v>
      </c>
      <c r="B5" s="12"/>
      <c r="C5" s="12">
        <v>80</v>
      </c>
      <c r="E5" s="128" t="s">
        <v>216</v>
      </c>
    </row>
    <row r="6" spans="1:5" ht="31.2">
      <c r="A6" s="12" t="s">
        <v>51</v>
      </c>
      <c r="B6" s="12"/>
      <c r="C6" s="12">
        <v>75</v>
      </c>
      <c r="E6" s="128" t="s">
        <v>233</v>
      </c>
    </row>
    <row r="7" spans="1:5" ht="46.8">
      <c r="B7" s="12"/>
      <c r="C7" s="12">
        <v>70</v>
      </c>
      <c r="E7" s="133" t="s">
        <v>126</v>
      </c>
    </row>
    <row r="8" spans="1:5" ht="31.2">
      <c r="A8" s="12" t="s">
        <v>4</v>
      </c>
      <c r="B8" s="12"/>
      <c r="C8" s="12">
        <v>65</v>
      </c>
      <c r="E8" s="133" t="s">
        <v>122</v>
      </c>
    </row>
    <row r="9" spans="1:5" ht="31.2">
      <c r="A9" s="12" t="s">
        <v>5</v>
      </c>
      <c r="B9" s="12"/>
      <c r="C9" s="12">
        <v>60</v>
      </c>
      <c r="E9" s="133" t="s">
        <v>123</v>
      </c>
    </row>
    <row r="10" spans="1:5" ht="31.2">
      <c r="A10" s="12" t="s">
        <v>6</v>
      </c>
      <c r="B10" s="12"/>
      <c r="C10" s="12">
        <v>55</v>
      </c>
      <c r="E10" s="128" t="s">
        <v>131</v>
      </c>
    </row>
    <row r="11" spans="1:5" ht="31.2">
      <c r="A11" s="12"/>
      <c r="B11" s="12"/>
      <c r="C11" s="12">
        <v>50</v>
      </c>
      <c r="E11" s="128" t="s">
        <v>130</v>
      </c>
    </row>
    <row r="12" spans="1:5" ht="15.6">
      <c r="A12" s="12"/>
      <c r="B12" s="12"/>
      <c r="C12" s="12">
        <v>45</v>
      </c>
      <c r="E12" s="133" t="s">
        <v>133</v>
      </c>
    </row>
    <row r="13" spans="1:5" ht="15.6">
      <c r="A13" s="12"/>
      <c r="B13" s="12"/>
      <c r="C13" s="12">
        <v>40</v>
      </c>
    </row>
    <row r="14" spans="1:5" ht="15.6">
      <c r="A14" s="12"/>
      <c r="B14" s="12"/>
      <c r="C14" s="12">
        <v>35</v>
      </c>
    </row>
    <row r="15" spans="1:5" ht="15.6">
      <c r="A15" s="12"/>
      <c r="B15" s="12"/>
      <c r="C15" s="12">
        <v>30</v>
      </c>
    </row>
    <row r="16" spans="1:5" ht="15.6">
      <c r="A16" s="12"/>
      <c r="B16" s="12"/>
      <c r="C16" s="12">
        <v>25</v>
      </c>
    </row>
    <row r="17" spans="1:3" ht="15.6">
      <c r="A17" s="12"/>
      <c r="B17" s="12"/>
      <c r="C17" s="12">
        <v>20</v>
      </c>
    </row>
    <row r="18" spans="1:3" ht="15.6">
      <c r="A18" s="12"/>
      <c r="B18" s="12"/>
      <c r="C18" s="12">
        <v>15</v>
      </c>
    </row>
    <row r="19" spans="1:3" ht="15.6">
      <c r="A19" s="12"/>
      <c r="B19" s="12"/>
      <c r="C19" s="12">
        <v>10</v>
      </c>
    </row>
    <row r="20" spans="1:3" ht="15.6">
      <c r="A20" s="12"/>
      <c r="B20" s="12"/>
      <c r="C20" s="12">
        <v>5</v>
      </c>
    </row>
    <row r="21" spans="1:3" ht="15.6">
      <c r="A21" s="12"/>
      <c r="B21" s="12"/>
      <c r="C21" s="12">
        <v>0</v>
      </c>
    </row>
    <row r="22" spans="1:3" ht="15.6">
      <c r="A22" s="12"/>
      <c r="B22" s="12"/>
      <c r="C22" s="12"/>
    </row>
    <row r="23" spans="1:3" ht="15.6">
      <c r="A23" s="12"/>
      <c r="B23" s="12"/>
      <c r="C23" s="12"/>
    </row>
    <row r="24" spans="1:3" ht="15.6">
      <c r="A24" s="12"/>
      <c r="B24" s="12"/>
      <c r="C24" s="12"/>
    </row>
    <row r="25" spans="1:3" ht="15.6">
      <c r="A25" s="14"/>
      <c r="B25" s="12"/>
      <c r="C25" s="12"/>
    </row>
    <row r="26" spans="1:3" ht="15.6">
      <c r="A26" s="15"/>
      <c r="B26" s="12"/>
      <c r="C26" s="12"/>
    </row>
  </sheetData>
  <pageMargins left="0.7" right="0.7" top="0.75" bottom="0.75" header="0.3" footer="0.3"/>
  <headerFooter>
    <oddHeader>&amp;C&amp;"Calibri"&amp;12&amp;K000000 OFFICIAL&amp;1#_x000D_</oddHeader>
    <oddFooter>&amp;C_x000D_&amp;1#&amp;"Calibri"&amp;12&amp;K000000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B174"/>
  <sheetViews>
    <sheetView zoomScale="90" zoomScaleNormal="90" workbookViewId="0">
      <pane ySplit="4" topLeftCell="A5" activePane="bottomLeft" state="frozen"/>
      <selection activeCell="B5" sqref="B5"/>
      <selection pane="bottomLeft" activeCell="B5" sqref="B5"/>
    </sheetView>
  </sheetViews>
  <sheetFormatPr defaultColWidth="9.109375" defaultRowHeight="14.4"/>
  <cols>
    <col min="1" max="1" width="1.44140625" style="67" customWidth="1"/>
    <col min="2" max="2" width="14" style="232" bestFit="1" customWidth="1"/>
    <col min="3" max="3" width="25.88671875" style="233" customWidth="1"/>
    <col min="4" max="4" width="42" style="233" customWidth="1"/>
    <col min="5" max="5" width="9.109375" style="234"/>
    <col min="6" max="6" width="10.5546875" style="234" bestFit="1" customWidth="1"/>
    <col min="7" max="7" width="10.5546875" style="234" customWidth="1"/>
    <col min="8" max="8" width="12.33203125" style="234" customWidth="1"/>
    <col min="9" max="9" width="10.33203125" style="234" customWidth="1"/>
    <col min="10" max="10" width="13.5546875" style="234" customWidth="1"/>
    <col min="11" max="11" width="17.88671875" style="234" customWidth="1"/>
    <col min="12" max="12" width="17.44140625" style="234" customWidth="1"/>
    <col min="13" max="13" width="1.33203125" style="234" customWidth="1"/>
    <col min="14" max="14" width="1.33203125" style="234" hidden="1" customWidth="1"/>
    <col min="15" max="17" width="9.109375" style="234" hidden="1" customWidth="1"/>
    <col min="18" max="19" width="11" style="234" hidden="1" customWidth="1"/>
    <col min="20" max="20" width="11.109375" style="234" hidden="1" customWidth="1"/>
    <col min="21" max="21" width="48.109375" style="233" hidden="1" customWidth="1"/>
    <col min="22" max="23" width="1.109375" style="233" hidden="1" customWidth="1"/>
    <col min="24" max="24" width="10.6640625" style="233" hidden="1" customWidth="1"/>
    <col min="25" max="25" width="43" style="67" hidden="1" customWidth="1"/>
    <col min="26" max="26" width="12.5546875" style="67" hidden="1" customWidth="1"/>
    <col min="27" max="27" width="9.6640625" style="67" hidden="1" customWidth="1"/>
    <col min="28" max="28" width="13.33203125" style="67" hidden="1" customWidth="1"/>
    <col min="29" max="29" width="14.33203125" style="234" hidden="1" customWidth="1"/>
    <col min="30" max="30" width="42.5546875" style="67" hidden="1" customWidth="1"/>
    <col min="31" max="32" width="12.88671875" style="67" hidden="1" customWidth="1"/>
    <col min="33" max="33" width="1.109375" style="233" hidden="1" customWidth="1"/>
    <col min="34" max="39" width="9.109375" style="67" hidden="1" customWidth="1"/>
    <col min="40" max="40" width="10.6640625" style="67" hidden="1" customWidth="1"/>
    <col min="41" max="54" width="9.109375" style="67" hidden="1" customWidth="1"/>
    <col min="55" max="16384" width="9.109375" style="67"/>
  </cols>
  <sheetData>
    <row r="1" spans="1:54" ht="7.5" customHeight="1">
      <c r="A1" s="110"/>
      <c r="B1" s="110"/>
      <c r="C1" s="110"/>
      <c r="D1" s="110"/>
      <c r="E1" s="110"/>
      <c r="F1" s="110"/>
      <c r="G1" s="110"/>
      <c r="H1" s="110"/>
      <c r="I1" s="110"/>
      <c r="J1" s="110"/>
      <c r="K1" s="110"/>
      <c r="L1" s="110"/>
      <c r="M1" s="110"/>
      <c r="N1" s="29"/>
      <c r="O1" s="29"/>
      <c r="P1" s="155"/>
      <c r="Q1" s="29"/>
      <c r="R1" s="29"/>
      <c r="S1" s="29"/>
      <c r="T1" s="29"/>
      <c r="U1" s="156"/>
      <c r="V1" s="30"/>
      <c r="W1" s="31"/>
      <c r="X1" s="146"/>
      <c r="Y1" s="146"/>
      <c r="Z1" s="146"/>
      <c r="AA1" s="146"/>
      <c r="AB1" s="146"/>
      <c r="AC1" s="146"/>
      <c r="AD1" s="146"/>
      <c r="AE1" s="146"/>
      <c r="AF1" s="146"/>
      <c r="AG1" s="31"/>
      <c r="AH1" s="11"/>
      <c r="AI1" s="11"/>
      <c r="AJ1" s="11"/>
      <c r="AK1" s="11"/>
      <c r="AL1" s="11"/>
      <c r="AM1" s="11"/>
      <c r="AN1" s="11"/>
      <c r="AO1" s="11"/>
      <c r="AP1" s="11"/>
      <c r="AQ1" s="11"/>
      <c r="AR1" s="11"/>
      <c r="AS1" s="11"/>
      <c r="AT1" s="11"/>
      <c r="AU1" s="11"/>
      <c r="AV1" s="11"/>
      <c r="AW1" s="11"/>
      <c r="AX1" s="11"/>
      <c r="AY1" s="11"/>
      <c r="AZ1" s="11"/>
      <c r="BA1" s="11"/>
      <c r="BB1" s="11"/>
    </row>
    <row r="2" spans="1:54" ht="33.75" customHeight="1">
      <c r="A2" s="110"/>
      <c r="B2" s="665" t="s">
        <v>261</v>
      </c>
      <c r="C2" s="666"/>
      <c r="D2" s="666"/>
      <c r="E2" s="666"/>
      <c r="F2" s="666"/>
      <c r="G2" s="666"/>
      <c r="H2" s="666"/>
      <c r="I2" s="666"/>
      <c r="J2" s="666"/>
      <c r="K2" s="666"/>
      <c r="L2" s="667"/>
      <c r="M2" s="110"/>
      <c r="N2" s="29"/>
      <c r="O2" s="668" t="s">
        <v>52</v>
      </c>
      <c r="P2" s="669"/>
      <c r="Q2" s="669"/>
      <c r="R2" s="669"/>
      <c r="S2" s="669"/>
      <c r="T2" s="669"/>
      <c r="U2" s="670"/>
      <c r="V2" s="30"/>
      <c r="W2" s="31"/>
      <c r="X2" s="672" t="s">
        <v>144</v>
      </c>
      <c r="Y2" s="673"/>
      <c r="Z2" s="673"/>
      <c r="AA2" s="673"/>
      <c r="AB2" s="673"/>
      <c r="AC2" s="673"/>
      <c r="AD2" s="673"/>
      <c r="AE2" s="673"/>
      <c r="AF2" s="673"/>
      <c r="AG2" s="31"/>
      <c r="AH2" s="11"/>
      <c r="AI2" s="11"/>
      <c r="AJ2" s="11"/>
      <c r="AK2" s="11"/>
      <c r="AL2" s="11"/>
      <c r="AM2" s="11"/>
      <c r="AN2" s="222" t="s">
        <v>169</v>
      </c>
      <c r="AO2" s="11"/>
      <c r="AP2" s="11"/>
      <c r="AQ2" s="11"/>
      <c r="AR2" s="11"/>
      <c r="AS2" s="11"/>
      <c r="AT2" s="11"/>
      <c r="AU2" s="11"/>
      <c r="AV2" s="11"/>
      <c r="AW2" s="11"/>
      <c r="AX2" s="11"/>
      <c r="AY2" s="11"/>
      <c r="AZ2" s="11"/>
      <c r="BA2" s="11"/>
      <c r="BB2" s="11"/>
    </row>
    <row r="3" spans="1:54" ht="60.75" customHeight="1">
      <c r="A3" s="110"/>
      <c r="B3" s="150" t="s">
        <v>0</v>
      </c>
      <c r="C3" s="35" t="s">
        <v>1</v>
      </c>
      <c r="D3" s="35" t="s">
        <v>61</v>
      </c>
      <c r="E3" s="33" t="s">
        <v>2</v>
      </c>
      <c r="F3" s="151" t="s">
        <v>62</v>
      </c>
      <c r="G3" s="33" t="s">
        <v>139</v>
      </c>
      <c r="H3" s="152" t="s">
        <v>191</v>
      </c>
      <c r="I3" s="152" t="s">
        <v>9</v>
      </c>
      <c r="J3" s="152" t="s">
        <v>192</v>
      </c>
      <c r="K3" s="153" t="s">
        <v>8</v>
      </c>
      <c r="L3" s="154" t="s">
        <v>103</v>
      </c>
      <c r="M3" s="110"/>
      <c r="N3" s="32"/>
      <c r="O3" s="33" t="s">
        <v>56</v>
      </c>
      <c r="P3" s="34" t="s">
        <v>57</v>
      </c>
      <c r="Q3" s="35" t="s">
        <v>53</v>
      </c>
      <c r="R3" s="36" t="s">
        <v>59</v>
      </c>
      <c r="S3" s="152" t="s">
        <v>165</v>
      </c>
      <c r="T3" s="37" t="s">
        <v>60</v>
      </c>
      <c r="U3" s="35" t="s">
        <v>79</v>
      </c>
      <c r="V3" s="30"/>
      <c r="W3" s="31"/>
      <c r="X3" s="157" t="s">
        <v>145</v>
      </c>
      <c r="Y3" s="34" t="s">
        <v>146</v>
      </c>
      <c r="Z3" s="34" t="s">
        <v>137</v>
      </c>
      <c r="AA3" s="34" t="s">
        <v>136</v>
      </c>
      <c r="AB3" s="34" t="s">
        <v>165</v>
      </c>
      <c r="AC3" s="37" t="s">
        <v>186</v>
      </c>
      <c r="AD3" s="148" t="s">
        <v>162</v>
      </c>
      <c r="AE3" s="148" t="s">
        <v>135</v>
      </c>
      <c r="AF3" s="148" t="s">
        <v>185</v>
      </c>
      <c r="AG3" s="31"/>
      <c r="AH3" s="11"/>
      <c r="AI3" s="11"/>
      <c r="AJ3" s="11"/>
      <c r="AK3" s="11"/>
      <c r="AL3" s="11"/>
      <c r="AM3" s="11"/>
      <c r="AN3" s="223">
        <f>SUMIFS(J5:J105, AM5:AM105, "6")</f>
        <v>0</v>
      </c>
      <c r="AO3" s="11"/>
      <c r="AP3" s="11"/>
      <c r="AQ3" s="11"/>
      <c r="AR3" s="11"/>
      <c r="AS3" s="11"/>
      <c r="AT3" s="11"/>
      <c r="AU3" s="11"/>
      <c r="AV3" s="11"/>
      <c r="AW3" s="11"/>
      <c r="AX3" s="11"/>
      <c r="AY3" s="11"/>
      <c r="AZ3" s="11"/>
      <c r="BA3" s="11"/>
      <c r="BB3" s="11"/>
    </row>
    <row r="4" spans="1:54" ht="20.100000000000001" customHeight="1">
      <c r="A4" s="110"/>
      <c r="B4" s="38"/>
      <c r="C4" s="39"/>
      <c r="D4" s="39"/>
      <c r="E4" s="40"/>
      <c r="F4" s="41">
        <f>SUBTOTAL(9, F5:F105)</f>
        <v>0</v>
      </c>
      <c r="G4" s="40"/>
      <c r="H4" s="183"/>
      <c r="I4" s="109"/>
      <c r="J4" s="43">
        <f>SUBTOTAL(9, J5:J105)</f>
        <v>0</v>
      </c>
      <c r="K4" s="43">
        <f>SUBTOTAL(9, K5:K18106)</f>
        <v>0</v>
      </c>
      <c r="L4" s="42"/>
      <c r="M4" s="110"/>
      <c r="N4" s="29"/>
      <c r="O4" s="44"/>
      <c r="P4" s="45"/>
      <c r="Q4" s="46">
        <f>SUBTOTAL(9, Q5:Q18105)</f>
        <v>0</v>
      </c>
      <c r="R4" s="45"/>
      <c r="S4" s="184"/>
      <c r="T4" s="47">
        <f>SUBTOTAL(9, T5:T18106)</f>
        <v>0</v>
      </c>
      <c r="U4" s="48"/>
      <c r="V4" s="30"/>
      <c r="W4" s="31"/>
      <c r="X4" s="158"/>
      <c r="Y4" s="88"/>
      <c r="Z4" s="46">
        <f>SUBTOTAL(9, Z5:Z18105)</f>
        <v>0</v>
      </c>
      <c r="AA4" s="88"/>
      <c r="AB4" s="88"/>
      <c r="AC4" s="47">
        <f>SUBTOTAL(9, AC5:AC18106)</f>
        <v>0</v>
      </c>
      <c r="AD4" s="147"/>
      <c r="AE4" s="159">
        <f>SUBTOTAL(9, AE5:AE18105)</f>
        <v>0</v>
      </c>
      <c r="AF4" s="203">
        <f>SUBTOTAL(9, AF5:AF105)</f>
        <v>0</v>
      </c>
      <c r="AG4" s="31"/>
      <c r="AH4" s="11"/>
      <c r="AI4" s="11"/>
      <c r="AJ4" s="11"/>
      <c r="AK4" s="11"/>
      <c r="AL4" s="11" t="s">
        <v>247</v>
      </c>
      <c r="AM4" s="11"/>
      <c r="AN4" s="11"/>
      <c r="AO4" s="11"/>
      <c r="AP4" s="674" t="s">
        <v>9</v>
      </c>
      <c r="AQ4" s="674"/>
      <c r="AR4" s="674"/>
      <c r="AS4" s="11"/>
      <c r="AT4" s="11"/>
      <c r="AU4" s="11"/>
      <c r="AV4" s="11"/>
      <c r="AW4" s="11"/>
      <c r="AX4" s="11"/>
      <c r="AY4" s="11"/>
      <c r="AZ4" s="11"/>
      <c r="BA4" s="11"/>
      <c r="BB4" s="11"/>
    </row>
    <row r="5" spans="1:54" ht="15">
      <c r="A5" s="110"/>
      <c r="B5" s="91"/>
      <c r="C5" s="98"/>
      <c r="D5" s="89"/>
      <c r="E5" s="99"/>
      <c r="F5" s="100"/>
      <c r="G5" s="221" t="str">
        <f>IF(AND(AM5="6", 'Claim Details'!$E$28&gt;=Rates!$D$5, 'Claim Details'!$E$28&lt;=Rates!$D$6),Rates!$D$7, IF(AND(AM5="1", 'Claim Details'!$E$28&gt;=Rates!$D$5, 'Claim Details'!$E$28&lt;=Rates!$D$6),Rates!$D$10,  IF(AND(AM5="2", 'Claim Details'!$E$28&gt;=Rates!$D$5, 'Claim Details'!$E$28&lt;=Rates!$D$6),Rates!$D$8,  IF(AND(AM5="3", 'Claim Details'!$E$28&gt;=Rates!$D$5, 'Claim Details'!$E$28&lt;=Rates!$D$6),Rates!$D$9, IF(AND(AM5="6", 'Claim Details'!$E$28&gt;=Rates!$E$5, 'Claim Details'!$E$28&lt;=Rates!$E$6),Rates!$E$7, IF(AND(AM5="1", 'Claim Details'!$E$28&gt;=Rates!$E$5, 'Claim Details'!$E$28&lt;=Rates!$E$6),Rates!$E$10,  IF(AND(AM5="2", 'Claim Details'!$E$28&gt;=Rates!$E$5, 'Claim Details'!$E$28&lt;=Rates!$E$6),Rates!$E$8,  IF(AND(AM5="3", 'Claim Details'!$E$28&gt;=Rates!$E$5, 'Claim Details'!$E$28&lt;=Rates!$E$6),Rates!$E$9, IF(AND(AM5="6", 'Claim Details'!$E$28&gt;=Rates!$F$5, 'Claim Details'!$E$28&lt;=Rates!$F$6),Rates!$F$7, IF(AND(AM5="1", 'Claim Details'!$E$28&gt;=Rates!$F$5, 'Claim Details'!$E$28&lt;=Rates!$F$6),Rates!$F$10,  IF(AND(AM5="2", 'Claim Details'!$E$28&gt;=Rates!$F$5, 'Claim Details'!$E$28&lt;=Rates!$F$6),Rates!$F$8,  IF(AND(AM5="3", 'Claim Details'!$E$28&gt;=Rates!$F$5, 'Claim Details'!$E$28&lt;=Rates!$F$6),Rates!$F$9, IF(AND(AM5="6", 'Claim Details'!$E$28&gt;=Rates!$G$5, 'Claim Details'!$E$28&lt;=Rates!$G$6),Rates!$G$7, IF(AND(AM5="1", 'Claim Details'!$E$28&gt;=Rates!$G$5, 'Claim Details'!$E$28&lt;=Rates!$G$6),Rates!$G$10,  IF(AND(AM5="2", 'Claim Details'!$E$28&gt;=Rates!$G$5, 'Claim Details'!$E$28&lt;=Rates!$G$6),Rates!$G$8,  IF(AND(AM5="3", 'Claim Details'!$E$28&gt;=Rates!$G$5, 'Claim Details'!$E$28&lt;=Rates!$G$6),Rates!$G$9, "£0.00"))))))))))))))))</f>
        <v>£0.00</v>
      </c>
      <c r="H5" s="101"/>
      <c r="I5" s="100"/>
      <c r="J5" s="221" t="str">
        <f>IF(F5="","£0.00",IF(I5="",(AN5*F5),IF(I5="No",(AN5*F5),IF(AM5="1",(AN5*F5),IF(I5="Yes",((AN5*F5)+AP5),"£0.00")))))</f>
        <v>£0.00</v>
      </c>
      <c r="K5" s="101"/>
      <c r="L5" s="102"/>
      <c r="M5" s="110"/>
      <c r="N5" s="77"/>
      <c r="O5" s="87"/>
      <c r="P5" s="87"/>
      <c r="Q5" s="149" t="str">
        <f>IF(O5="No","0.00",IF(O5="Yes",F5,IF(O5="Part Pay",P5,"")))</f>
        <v/>
      </c>
      <c r="R5" s="87"/>
      <c r="S5" s="53" t="str">
        <f>IF(Q5="","£0.00",IF(R5="",(AN5*Q5),IF(R5="No",(AN5*Q5),IF(AM5="1",(AN5*Q5),IF(R5="Yes",((AN5*Q5)+AQ5),"£0.00")))))</f>
        <v>£0.00</v>
      </c>
      <c r="T5" s="53"/>
      <c r="U5" s="87"/>
      <c r="V5" s="78"/>
      <c r="W5" s="79"/>
      <c r="X5" s="160"/>
      <c r="Y5" s="98"/>
      <c r="Z5" s="225"/>
      <c r="AA5" s="87"/>
      <c r="AB5" s="53" t="str">
        <f>IF(Z5="","£0.00",IF(AA5="",(AN5*Q5),IF(R5="No",(AN5*Z5),IF(AM5="1",(AN5*Z5),IF(R5="Yes",((AN5*Z5)+AR5),"£0.00")))))</f>
        <v>£0.00</v>
      </c>
      <c r="AC5" s="53"/>
      <c r="AD5" s="224"/>
      <c r="AE5" s="226" t="str">
        <f t="shared" ref="AE5:AE68" si="0">IF(Z5="",Q5,IF(Q5="",Z5,Z5+Q5))</f>
        <v/>
      </c>
      <c r="AF5" s="227" t="str">
        <f>IF(F5="","£0.00",IF(AA5="",(AN5*AE5),IF(AA5="No",(AN5*AE5),IF(AP5="1",(AN5*AE5),IF(AA5="Yes",((AN5*AE5)+AR5),"£0.00")))))</f>
        <v>£0.00</v>
      </c>
      <c r="AG5" s="31"/>
      <c r="AH5" s="11"/>
      <c r="AI5" s="11"/>
      <c r="AJ5" s="11"/>
      <c r="AK5" s="11"/>
      <c r="AL5" s="11" t="str">
        <f>IF(A5="", "", IF(A5="Travel","1",IF(A5="Waiting","1",IF(A5="Advocacy","2",IF(A5="Attendance at court","3", IF(A5="Appeal: Sentence", "4", IF(A5="Appeal: Conviction and sentence", "5", "6")))))))</f>
        <v/>
      </c>
      <c r="AM5" s="11" t="str">
        <f>IF(C5="", "", IF(C5="Travel","1",IF(C5="Waiting","1",IF(C5="Advocacy","2",IF(C5="Attendance at court","3", "6")))))</f>
        <v/>
      </c>
      <c r="AN5" s="213">
        <f>MIN(H5, G5)</f>
        <v>0</v>
      </c>
      <c r="AO5" s="11"/>
      <c r="AP5" s="211" t="str">
        <f>IF(F5="","£0.00",IF(AM5="4","£0.00",IF(AM5="5","£0.00",IF(AM5="1","£0.00",((AN5*F5)*'Claim Details'!$F$111)/100))))</f>
        <v>£0.00</v>
      </c>
      <c r="AQ5" s="211" t="str">
        <f>IF(F5="","£0.00",IF(AM5="4","£0.00",IF(AM5="5","£0.00",IF(AM5="1","£0.00",((AN5*Q5)*'Claim Details'!$N$111)/100))))</f>
        <v>£0.00</v>
      </c>
      <c r="AR5" s="211" t="str">
        <f>IF(F5="","£0.00",IF(AM5="4","£0.00",IF(AM5="5","£0.00",IF(AM5="1","£0.00",((AN5*AE5)*'Claim Details'!$W$111)/100))))</f>
        <v>£0.00</v>
      </c>
      <c r="AS5" s="11"/>
      <c r="AT5" s="11"/>
      <c r="AU5" s="11"/>
      <c r="AV5" s="11"/>
      <c r="AW5" s="11"/>
      <c r="AX5" s="11"/>
      <c r="AY5" s="11"/>
      <c r="AZ5" s="11"/>
      <c r="BA5" s="11"/>
      <c r="BB5" s="11"/>
    </row>
    <row r="6" spans="1:54" ht="15">
      <c r="A6" s="110"/>
      <c r="B6" s="91"/>
      <c r="C6" s="98"/>
      <c r="D6" s="89"/>
      <c r="E6" s="99"/>
      <c r="F6" s="100"/>
      <c r="G6" s="221" t="str">
        <f>IF(AND(AM6="6", 'Claim Details'!$E$28&gt;=Rates!$D$5, 'Claim Details'!$E$28&lt;=Rates!$D$6),Rates!$D$7, IF(AND(AM6="1", 'Claim Details'!$E$28&gt;=Rates!$D$5, 'Claim Details'!$E$28&lt;=Rates!$D$6),Rates!$D$10,  IF(AND(AM6="2", 'Claim Details'!$E$28&gt;=Rates!$D$5, 'Claim Details'!$E$28&lt;=Rates!$D$6),Rates!$D$8,  IF(AND(AM6="3", 'Claim Details'!$E$28&gt;=Rates!$D$5, 'Claim Details'!$E$28&lt;=Rates!$D$6),Rates!$D$9, IF(AND(AM6="6", 'Claim Details'!$E$28&gt;=Rates!$E$5, 'Claim Details'!$E$28&lt;=Rates!$E$6),Rates!$E$7, IF(AND(AM6="1", 'Claim Details'!$E$28&gt;=Rates!$E$5, 'Claim Details'!$E$28&lt;=Rates!$E$6),Rates!$E$10,  IF(AND(AM6="2", 'Claim Details'!$E$28&gt;=Rates!$E$5, 'Claim Details'!$E$28&lt;=Rates!$E$6),Rates!$E$8,  IF(AND(AM6="3", 'Claim Details'!$E$28&gt;=Rates!$E$5, 'Claim Details'!$E$28&lt;=Rates!$E$6),Rates!$E$9, IF(AND(AM6="6", 'Claim Details'!$E$28&gt;=Rates!$F$5, 'Claim Details'!$E$28&lt;=Rates!$F$6),Rates!$F$7, IF(AND(AM6="1", 'Claim Details'!$E$28&gt;=Rates!$F$5, 'Claim Details'!$E$28&lt;=Rates!$F$6),Rates!$F$10,  IF(AND(AM6="2", 'Claim Details'!$E$28&gt;=Rates!$F$5, 'Claim Details'!$E$28&lt;=Rates!$F$6),Rates!$F$8,  IF(AND(AM6="3", 'Claim Details'!$E$28&gt;=Rates!$F$5, 'Claim Details'!$E$28&lt;=Rates!$F$6),Rates!$F$9, IF(AND(AM6="6", 'Claim Details'!$E$28&gt;=Rates!$G$5, 'Claim Details'!$E$28&lt;=Rates!$G$6),Rates!$G$7, IF(AND(AM6="1", 'Claim Details'!$E$28&gt;=Rates!$G$5, 'Claim Details'!$E$28&lt;=Rates!$G$6),Rates!$G$10,  IF(AND(AM6="2", 'Claim Details'!$E$28&gt;=Rates!$G$5, 'Claim Details'!$E$28&lt;=Rates!$G$6),Rates!$G$8,  IF(AND(AM6="3", 'Claim Details'!$E$28&gt;=Rates!$G$5, 'Claim Details'!$E$28&lt;=Rates!$G$6),Rates!$G$9, "£0.00"))))))))))))))))</f>
        <v>£0.00</v>
      </c>
      <c r="H6" s="101"/>
      <c r="I6" s="100"/>
      <c r="J6" s="221" t="str">
        <f t="shared" ref="J6:J105" si="1">IF(F6="","£0.00",IF(I6="",(AN6*F6),IF(I6="No",(AN6*F6),IF(AM6="1",(AN6*F6),IF(I6="Yes",((AN6*F6)+AP6),"£0.00")))))</f>
        <v>£0.00</v>
      </c>
      <c r="K6" s="101"/>
      <c r="L6" s="102"/>
      <c r="M6" s="110"/>
      <c r="N6" s="77"/>
      <c r="O6" s="87"/>
      <c r="P6" s="87"/>
      <c r="Q6" s="149" t="str">
        <f t="shared" ref="Q6:Q69" si="2">IF(O6="No","0.00",IF(O6="Yes",F6,IF(O6="Part Pay",P6,"")))</f>
        <v/>
      </c>
      <c r="R6" s="87"/>
      <c r="S6" s="53" t="str">
        <f>IF(Q6="","£0.00",IF(R6="",(AN6*Q6),IF(R6="No",(AN6*Q6),IF(AM6="1",(AN6*Q6),IF(R6="Yes",((AN6*Q6)*'Claim Details'!$N$111)/100)+(AN6*Q6)))))</f>
        <v>£0.00</v>
      </c>
      <c r="T6" s="53"/>
      <c r="U6" s="87"/>
      <c r="V6" s="78"/>
      <c r="W6" s="79"/>
      <c r="X6" s="160"/>
      <c r="Y6" s="98"/>
      <c r="Z6" s="225"/>
      <c r="AA6" s="87"/>
      <c r="AB6" s="53" t="str">
        <f t="shared" ref="AB6:AB105" si="3">IF(Z6="","£0.00",IF(AA6="",(AN6*Q6),IF(R6="No",(AN6*Z6),IF(AM6="1",(AN6*Z6),IF(R6="Yes",((AN6*Z6)+AR6),"£0.00")))))</f>
        <v>£0.00</v>
      </c>
      <c r="AC6" s="53"/>
      <c r="AD6" s="224"/>
      <c r="AE6" s="226" t="str">
        <f t="shared" si="0"/>
        <v/>
      </c>
      <c r="AF6" s="227" t="str">
        <f t="shared" ref="AF6:AF69" si="4">IF(F6="","£0.00",IF(AA6="",(AN6*AE6),IF(AA6="No",(AN6*AE6),IF(AP6="1",(AN6*AE6),IF(AA6="Yes",((AN6*AE6)+AR6),"£0.00")))))</f>
        <v>£0.00</v>
      </c>
      <c r="AG6" s="31"/>
      <c r="AH6" s="11"/>
      <c r="AI6" s="11"/>
      <c r="AJ6" s="11"/>
      <c r="AK6" s="11"/>
      <c r="AL6" s="11" t="str">
        <f t="shared" ref="AL6:AL105" si="5">IF(A6="", "", IF(A6="Travel","1",IF(A6="Waiting","1",IF(A6="Advocacy","2",IF(A6="Attendance at court","3", IF(A6="Appeal: Sentence", "4", IF(A6="Appeal: Conviction and sentence", "5", "6")))))))</f>
        <v/>
      </c>
      <c r="AM6" s="11" t="str">
        <f t="shared" ref="AM6:AM105" si="6">IF(C6="", "", IF(C6="Travel","1",IF(C6="Waiting","1",IF(C6="Advocacy","2",IF(C6="Attendance at court","3", "6")))))</f>
        <v/>
      </c>
      <c r="AN6" s="213">
        <f t="shared" ref="AN6:AN105" si="7">MIN(H6, G6)</f>
        <v>0</v>
      </c>
      <c r="AO6" s="11"/>
      <c r="AP6" s="211" t="str">
        <f>IF(F6="","£0.00",IF(AM6="4","£0.00",IF(AM6="5","£0.00",IF(AM6="1","£0.00",((AN6*F6)*'Claim Details'!$F$111)/100))))</f>
        <v>£0.00</v>
      </c>
      <c r="AQ6" s="211" t="str">
        <f>IF(F6="","£0.00",IF(AM6="4","£0.00",IF(AM6="5","£0.00",IF(AM6="1","£0.00",((AN6*Q6)*'Claim Details'!$N$111)/100))))</f>
        <v>£0.00</v>
      </c>
      <c r="AR6" s="211" t="str">
        <f>IF(F6="","£0.00",IF(AM6="4","£0.00",IF(AM6="5","£0.00",IF(AM6="1","£0.00",((AN6*AE6)*'Claim Details'!$W$111)/100))))</f>
        <v>£0.00</v>
      </c>
      <c r="AS6" s="11"/>
      <c r="AT6" s="11"/>
      <c r="AU6" s="11"/>
      <c r="AV6" s="11"/>
      <c r="AW6" s="11"/>
      <c r="AX6" s="11"/>
      <c r="AY6" s="11"/>
      <c r="AZ6" s="11"/>
      <c r="BA6" s="11"/>
      <c r="BB6" s="11"/>
    </row>
    <row r="7" spans="1:54" ht="15">
      <c r="A7" s="110"/>
      <c r="B7" s="91"/>
      <c r="C7" s="98"/>
      <c r="D7" s="89"/>
      <c r="E7" s="99"/>
      <c r="F7" s="100"/>
      <c r="G7" s="221" t="str">
        <f>IF(AND(AM7="6", 'Claim Details'!$E$28&gt;=Rates!$D$5, 'Claim Details'!$E$28&lt;=Rates!$D$6),Rates!$D$7, IF(AND(AM7="1", 'Claim Details'!$E$28&gt;=Rates!$D$5, 'Claim Details'!$E$28&lt;=Rates!$D$6),Rates!$D$10,  IF(AND(AM7="2", 'Claim Details'!$E$28&gt;=Rates!$D$5, 'Claim Details'!$E$28&lt;=Rates!$D$6),Rates!$D$8,  IF(AND(AM7="3", 'Claim Details'!$E$28&gt;=Rates!$D$5, 'Claim Details'!$E$28&lt;=Rates!$D$6),Rates!$D$9, IF(AND(AM7="6", 'Claim Details'!$E$28&gt;=Rates!$E$5, 'Claim Details'!$E$28&lt;=Rates!$E$6),Rates!$E$7, IF(AND(AM7="1", 'Claim Details'!$E$28&gt;=Rates!$E$5, 'Claim Details'!$E$28&lt;=Rates!$E$6),Rates!$E$10,  IF(AND(AM7="2", 'Claim Details'!$E$28&gt;=Rates!$E$5, 'Claim Details'!$E$28&lt;=Rates!$E$6),Rates!$E$8,  IF(AND(AM7="3", 'Claim Details'!$E$28&gt;=Rates!$E$5, 'Claim Details'!$E$28&lt;=Rates!$E$6),Rates!$E$9, IF(AND(AM7="6", 'Claim Details'!$E$28&gt;=Rates!$F$5, 'Claim Details'!$E$28&lt;=Rates!$F$6),Rates!$F$7, IF(AND(AM7="1", 'Claim Details'!$E$28&gt;=Rates!$F$5, 'Claim Details'!$E$28&lt;=Rates!$F$6),Rates!$F$10,  IF(AND(AM7="2", 'Claim Details'!$E$28&gt;=Rates!$F$5, 'Claim Details'!$E$28&lt;=Rates!$F$6),Rates!$F$8,  IF(AND(AM7="3", 'Claim Details'!$E$28&gt;=Rates!$F$5, 'Claim Details'!$E$28&lt;=Rates!$F$6),Rates!$F$9, IF(AND(AM7="6", 'Claim Details'!$E$28&gt;=Rates!$G$5, 'Claim Details'!$E$28&lt;=Rates!$G$6),Rates!$G$7, IF(AND(AM7="1", 'Claim Details'!$E$28&gt;=Rates!$G$5, 'Claim Details'!$E$28&lt;=Rates!$G$6),Rates!$G$10,  IF(AND(AM7="2", 'Claim Details'!$E$28&gt;=Rates!$G$5, 'Claim Details'!$E$28&lt;=Rates!$G$6),Rates!$G$8,  IF(AND(AM7="3", 'Claim Details'!$E$28&gt;=Rates!$G$5, 'Claim Details'!$E$28&lt;=Rates!$G$6),Rates!$G$9, "£0.00"))))))))))))))))</f>
        <v>£0.00</v>
      </c>
      <c r="H7" s="101"/>
      <c r="I7" s="100"/>
      <c r="J7" s="221" t="str">
        <f t="shared" si="1"/>
        <v>£0.00</v>
      </c>
      <c r="K7" s="101"/>
      <c r="L7" s="102"/>
      <c r="M7" s="110"/>
      <c r="N7" s="77"/>
      <c r="O7" s="87"/>
      <c r="P7" s="87"/>
      <c r="Q7" s="149" t="str">
        <f t="shared" si="2"/>
        <v/>
      </c>
      <c r="R7" s="87"/>
      <c r="S7" s="53" t="str">
        <f>IF(Q7="","£0.00",IF(R7="",(AN7*Q7),IF(R7="No",(AN7*Q7),IF(AM7="1",(AN7*Q7),IF(R7="Yes",((AN7*Q7)*'Claim Details'!$N$111)/100)+(AN7*Q7)))))</f>
        <v>£0.00</v>
      </c>
      <c r="T7" s="53"/>
      <c r="U7" s="87"/>
      <c r="V7" s="78"/>
      <c r="W7" s="79"/>
      <c r="X7" s="160"/>
      <c r="Y7" s="98"/>
      <c r="Z7" s="225"/>
      <c r="AA7" s="87"/>
      <c r="AB7" s="53" t="str">
        <f t="shared" si="3"/>
        <v>£0.00</v>
      </c>
      <c r="AC7" s="53"/>
      <c r="AD7" s="224"/>
      <c r="AE7" s="226" t="str">
        <f t="shared" si="0"/>
        <v/>
      </c>
      <c r="AF7" s="227" t="str">
        <f t="shared" si="4"/>
        <v>£0.00</v>
      </c>
      <c r="AG7" s="31"/>
      <c r="AH7" s="11"/>
      <c r="AI7" s="11"/>
      <c r="AJ7" s="11"/>
      <c r="AK7" s="11"/>
      <c r="AL7" s="11" t="str">
        <f t="shared" si="5"/>
        <v/>
      </c>
      <c r="AM7" s="11" t="str">
        <f t="shared" si="6"/>
        <v/>
      </c>
      <c r="AN7" s="213">
        <f t="shared" si="7"/>
        <v>0</v>
      </c>
      <c r="AO7" s="11"/>
      <c r="AP7" s="211" t="str">
        <f>IF(F7="","£0.00",IF(AM7="4","£0.00",IF(AM7="5","£0.00",IF(AM7="1","£0.00",((AN7*F7)*'Claim Details'!$F$111)/100))))</f>
        <v>£0.00</v>
      </c>
      <c r="AQ7" s="211" t="str">
        <f>IF(F7="","£0.00",IF(AM7="4","£0.00",IF(AM7="5","£0.00",IF(AM7="1","£0.00",((AN7*Q7)*'Claim Details'!$N$111)/100))))</f>
        <v>£0.00</v>
      </c>
      <c r="AR7" s="211" t="str">
        <f>IF(F7="","£0.00",IF(AM7="4","£0.00",IF(AM7="5","£0.00",IF(AM7="1","£0.00",((AN7*AE7)*'Claim Details'!$W$111)/100))))</f>
        <v>£0.00</v>
      </c>
      <c r="AS7" s="11"/>
      <c r="AT7" s="11"/>
      <c r="AU7" s="11"/>
      <c r="AV7" s="11"/>
      <c r="AW7" s="11"/>
      <c r="AX7" s="11"/>
      <c r="AY7" s="11"/>
      <c r="AZ7" s="11"/>
      <c r="BA7" s="11"/>
      <c r="BB7" s="11"/>
    </row>
    <row r="8" spans="1:54" ht="15">
      <c r="A8" s="110"/>
      <c r="B8" s="91"/>
      <c r="C8" s="98"/>
      <c r="D8" s="89"/>
      <c r="E8" s="99"/>
      <c r="F8" s="100"/>
      <c r="G8" s="221" t="str">
        <f>IF(AND(AM8="6", 'Claim Details'!$E$28&gt;=Rates!$D$5, 'Claim Details'!$E$28&lt;=Rates!$D$6),Rates!$D$7, IF(AND(AM8="1", 'Claim Details'!$E$28&gt;=Rates!$D$5, 'Claim Details'!$E$28&lt;=Rates!$D$6),Rates!$D$10,  IF(AND(AM8="2", 'Claim Details'!$E$28&gt;=Rates!$D$5, 'Claim Details'!$E$28&lt;=Rates!$D$6),Rates!$D$8,  IF(AND(AM8="3", 'Claim Details'!$E$28&gt;=Rates!$D$5, 'Claim Details'!$E$28&lt;=Rates!$D$6),Rates!$D$9, IF(AND(AM8="6", 'Claim Details'!$E$28&gt;=Rates!$E$5, 'Claim Details'!$E$28&lt;=Rates!$E$6),Rates!$E$7, IF(AND(AM8="1", 'Claim Details'!$E$28&gt;=Rates!$E$5, 'Claim Details'!$E$28&lt;=Rates!$E$6),Rates!$E$10,  IF(AND(AM8="2", 'Claim Details'!$E$28&gt;=Rates!$E$5, 'Claim Details'!$E$28&lt;=Rates!$E$6),Rates!$E$8,  IF(AND(AM8="3", 'Claim Details'!$E$28&gt;=Rates!$E$5, 'Claim Details'!$E$28&lt;=Rates!$E$6),Rates!$E$9, IF(AND(AM8="6", 'Claim Details'!$E$28&gt;=Rates!$F$5, 'Claim Details'!$E$28&lt;=Rates!$F$6),Rates!$F$7, IF(AND(AM8="1", 'Claim Details'!$E$28&gt;=Rates!$F$5, 'Claim Details'!$E$28&lt;=Rates!$F$6),Rates!$F$10,  IF(AND(AM8="2", 'Claim Details'!$E$28&gt;=Rates!$F$5, 'Claim Details'!$E$28&lt;=Rates!$F$6),Rates!$F$8,  IF(AND(AM8="3", 'Claim Details'!$E$28&gt;=Rates!$F$5, 'Claim Details'!$E$28&lt;=Rates!$F$6),Rates!$F$9, IF(AND(AM8="6", 'Claim Details'!$E$28&gt;=Rates!$G$5, 'Claim Details'!$E$28&lt;=Rates!$G$6),Rates!$G$7, IF(AND(AM8="1", 'Claim Details'!$E$28&gt;=Rates!$G$5, 'Claim Details'!$E$28&lt;=Rates!$G$6),Rates!$G$10,  IF(AND(AM8="2", 'Claim Details'!$E$28&gt;=Rates!$G$5, 'Claim Details'!$E$28&lt;=Rates!$G$6),Rates!$G$8,  IF(AND(AM8="3", 'Claim Details'!$E$28&gt;=Rates!$G$5, 'Claim Details'!$E$28&lt;=Rates!$G$6),Rates!$G$9, "£0.00"))))))))))))))))</f>
        <v>£0.00</v>
      </c>
      <c r="H8" s="101"/>
      <c r="I8" s="100"/>
      <c r="J8" s="221" t="str">
        <f t="shared" si="1"/>
        <v>£0.00</v>
      </c>
      <c r="K8" s="101"/>
      <c r="L8" s="102"/>
      <c r="M8" s="110"/>
      <c r="N8" s="77"/>
      <c r="O8" s="87"/>
      <c r="P8" s="87"/>
      <c r="Q8" s="149" t="str">
        <f t="shared" si="2"/>
        <v/>
      </c>
      <c r="R8" s="87"/>
      <c r="S8" s="53" t="str">
        <f>IF(Q8="","£0.00",IF(R8="",(AN8*Q8),IF(R8="No",(AN8*Q8),IF(AM8="1",(AN8*Q8),IF(R8="Yes",((AN8*Q8)*'Claim Details'!$N$111)/100)+(AN8*Q8)))))</f>
        <v>£0.00</v>
      </c>
      <c r="T8" s="53"/>
      <c r="U8" s="87"/>
      <c r="V8" s="78"/>
      <c r="W8" s="79"/>
      <c r="X8" s="160"/>
      <c r="Y8" s="98"/>
      <c r="Z8" s="225"/>
      <c r="AA8" s="87"/>
      <c r="AB8" s="53" t="str">
        <f t="shared" si="3"/>
        <v>£0.00</v>
      </c>
      <c r="AC8" s="53"/>
      <c r="AD8" s="224"/>
      <c r="AE8" s="226" t="str">
        <f t="shared" si="0"/>
        <v/>
      </c>
      <c r="AF8" s="227" t="str">
        <f t="shared" si="4"/>
        <v>£0.00</v>
      </c>
      <c r="AG8" s="31"/>
      <c r="AH8" s="11"/>
      <c r="AI8" s="11"/>
      <c r="AJ8" s="11"/>
      <c r="AK8" s="11"/>
      <c r="AL8" s="11" t="str">
        <f t="shared" si="5"/>
        <v/>
      </c>
      <c r="AM8" s="11" t="str">
        <f t="shared" si="6"/>
        <v/>
      </c>
      <c r="AN8" s="213">
        <f t="shared" si="7"/>
        <v>0</v>
      </c>
      <c r="AO8" s="11"/>
      <c r="AP8" s="211" t="str">
        <f>IF(F8="","£0.00",IF(AM8="4","£0.00",IF(AM8="5","£0.00",IF(AM8="1","£0.00",((AN8*F8)*'Claim Details'!$F$111)/100))))</f>
        <v>£0.00</v>
      </c>
      <c r="AQ8" s="211" t="str">
        <f>IF(F8="","£0.00",IF(AM8="4","£0.00",IF(AM8="5","£0.00",IF(AM8="1","£0.00",((AN8*Q8)*'Claim Details'!$N$111)/100))))</f>
        <v>£0.00</v>
      </c>
      <c r="AR8" s="211" t="str">
        <f>IF(F8="","£0.00",IF(AM8="4","£0.00",IF(AM8="5","£0.00",IF(AM8="1","£0.00",((AN8*AE8)*'Claim Details'!$W$111)/100))))</f>
        <v>£0.00</v>
      </c>
      <c r="AS8" s="11"/>
      <c r="AT8" s="11"/>
      <c r="AU8" s="11"/>
      <c r="AV8" s="11"/>
      <c r="AW8" s="11"/>
      <c r="AX8" s="11"/>
      <c r="AY8" s="11"/>
      <c r="AZ8" s="11"/>
      <c r="BA8" s="11"/>
      <c r="BB8" s="11"/>
    </row>
    <row r="9" spans="1:54" ht="15">
      <c r="A9" s="110"/>
      <c r="B9" s="91"/>
      <c r="C9" s="98"/>
      <c r="D9" s="89"/>
      <c r="E9" s="99"/>
      <c r="F9" s="100"/>
      <c r="G9" s="221" t="str">
        <f>IF(AND(AM9="6", 'Claim Details'!$E$28&gt;=Rates!$D$5, 'Claim Details'!$E$28&lt;=Rates!$D$6),Rates!$D$7, IF(AND(AM9="1", 'Claim Details'!$E$28&gt;=Rates!$D$5, 'Claim Details'!$E$28&lt;=Rates!$D$6),Rates!$D$10,  IF(AND(AM9="2", 'Claim Details'!$E$28&gt;=Rates!$D$5, 'Claim Details'!$E$28&lt;=Rates!$D$6),Rates!$D$8,  IF(AND(AM9="3", 'Claim Details'!$E$28&gt;=Rates!$D$5, 'Claim Details'!$E$28&lt;=Rates!$D$6),Rates!$D$9, IF(AND(AM9="6", 'Claim Details'!$E$28&gt;=Rates!$E$5, 'Claim Details'!$E$28&lt;=Rates!$E$6),Rates!$E$7, IF(AND(AM9="1", 'Claim Details'!$E$28&gt;=Rates!$E$5, 'Claim Details'!$E$28&lt;=Rates!$E$6),Rates!$E$10,  IF(AND(AM9="2", 'Claim Details'!$E$28&gt;=Rates!$E$5, 'Claim Details'!$E$28&lt;=Rates!$E$6),Rates!$E$8,  IF(AND(AM9="3", 'Claim Details'!$E$28&gt;=Rates!$E$5, 'Claim Details'!$E$28&lt;=Rates!$E$6),Rates!$E$9, IF(AND(AM9="6", 'Claim Details'!$E$28&gt;=Rates!$F$5, 'Claim Details'!$E$28&lt;=Rates!$F$6),Rates!$F$7, IF(AND(AM9="1", 'Claim Details'!$E$28&gt;=Rates!$F$5, 'Claim Details'!$E$28&lt;=Rates!$F$6),Rates!$F$10,  IF(AND(AM9="2", 'Claim Details'!$E$28&gt;=Rates!$F$5, 'Claim Details'!$E$28&lt;=Rates!$F$6),Rates!$F$8,  IF(AND(AM9="3", 'Claim Details'!$E$28&gt;=Rates!$F$5, 'Claim Details'!$E$28&lt;=Rates!$F$6),Rates!$F$9, IF(AND(AM9="6", 'Claim Details'!$E$28&gt;=Rates!$G$5, 'Claim Details'!$E$28&lt;=Rates!$G$6),Rates!$G$7, IF(AND(AM9="1", 'Claim Details'!$E$28&gt;=Rates!$G$5, 'Claim Details'!$E$28&lt;=Rates!$G$6),Rates!$G$10,  IF(AND(AM9="2", 'Claim Details'!$E$28&gt;=Rates!$G$5, 'Claim Details'!$E$28&lt;=Rates!$G$6),Rates!$G$8,  IF(AND(AM9="3", 'Claim Details'!$E$28&gt;=Rates!$G$5, 'Claim Details'!$E$28&lt;=Rates!$G$6),Rates!$G$9, "£0.00"))))))))))))))))</f>
        <v>£0.00</v>
      </c>
      <c r="H9" s="101"/>
      <c r="I9" s="100"/>
      <c r="J9" s="221" t="str">
        <f t="shared" si="1"/>
        <v>£0.00</v>
      </c>
      <c r="K9" s="101"/>
      <c r="L9" s="102"/>
      <c r="M9" s="110"/>
      <c r="N9" s="77"/>
      <c r="O9" s="87"/>
      <c r="P9" s="87"/>
      <c r="Q9" s="149" t="str">
        <f t="shared" si="2"/>
        <v/>
      </c>
      <c r="R9" s="87"/>
      <c r="S9" s="53" t="str">
        <f>IF(Q9="","£0.00",IF(R9="",(AN9*Q9),IF(R9="No",(AN9*Q9),IF(AM9="1",(AN9*Q9),IF(R9="Yes",((AN9*Q9)*'Claim Details'!$N$111)/100)+(AN9*Q9)))))</f>
        <v>£0.00</v>
      </c>
      <c r="T9" s="53"/>
      <c r="U9" s="87"/>
      <c r="V9" s="78"/>
      <c r="W9" s="79"/>
      <c r="X9" s="160"/>
      <c r="Y9" s="98"/>
      <c r="Z9" s="225"/>
      <c r="AA9" s="87"/>
      <c r="AB9" s="53" t="str">
        <f t="shared" si="3"/>
        <v>£0.00</v>
      </c>
      <c r="AC9" s="53"/>
      <c r="AD9" s="224"/>
      <c r="AE9" s="226" t="str">
        <f t="shared" si="0"/>
        <v/>
      </c>
      <c r="AF9" s="227" t="str">
        <f t="shared" si="4"/>
        <v>£0.00</v>
      </c>
      <c r="AG9" s="31"/>
      <c r="AH9" s="11"/>
      <c r="AI9" s="11"/>
      <c r="AJ9" s="11"/>
      <c r="AK9" s="11"/>
      <c r="AL9" s="11" t="str">
        <f t="shared" si="5"/>
        <v/>
      </c>
      <c r="AM9" s="11" t="str">
        <f t="shared" si="6"/>
        <v/>
      </c>
      <c r="AN9" s="213">
        <f t="shared" si="7"/>
        <v>0</v>
      </c>
      <c r="AO9" s="11"/>
      <c r="AP9" s="211" t="str">
        <f>IF(F9="","£0.00",IF(AM9="4","£0.00",IF(AM9="5","£0.00",IF(AM9="1","£0.00",((AN9*F9)*'Claim Details'!$F$111)/100))))</f>
        <v>£0.00</v>
      </c>
      <c r="AQ9" s="211" t="str">
        <f>IF(F9="","£0.00",IF(AM9="4","£0.00",IF(AM9="5","£0.00",IF(AM9="1","£0.00",((AN9*Q9)*'Claim Details'!$N$111)/100))))</f>
        <v>£0.00</v>
      </c>
      <c r="AR9" s="211" t="str">
        <f>IF(F9="","£0.00",IF(AM9="4","£0.00",IF(AM9="5","£0.00",IF(AM9="1","£0.00",((AN9*AE9)*'Claim Details'!$W$111)/100))))</f>
        <v>£0.00</v>
      </c>
      <c r="AS9" s="11"/>
      <c r="AT9" s="11"/>
      <c r="AU9" s="11"/>
      <c r="AV9" s="11"/>
      <c r="AW9" s="11"/>
      <c r="AX9" s="11"/>
      <c r="AY9" s="11"/>
      <c r="AZ9" s="11"/>
      <c r="BA9" s="11"/>
      <c r="BB9" s="11"/>
    </row>
    <row r="10" spans="1:54" ht="15">
      <c r="A10" s="110"/>
      <c r="B10" s="91"/>
      <c r="C10" s="98"/>
      <c r="D10" s="89"/>
      <c r="E10" s="99"/>
      <c r="F10" s="100"/>
      <c r="G10" s="221" t="str">
        <f>IF(AND(AM10="6", 'Claim Details'!$E$28&gt;=Rates!$D$5, 'Claim Details'!$E$28&lt;=Rates!$D$6),Rates!$D$7, IF(AND(AM10="1", 'Claim Details'!$E$28&gt;=Rates!$D$5, 'Claim Details'!$E$28&lt;=Rates!$D$6),Rates!$D$10,  IF(AND(AM10="2", 'Claim Details'!$E$28&gt;=Rates!$D$5, 'Claim Details'!$E$28&lt;=Rates!$D$6),Rates!$D$8,  IF(AND(AM10="3", 'Claim Details'!$E$28&gt;=Rates!$D$5, 'Claim Details'!$E$28&lt;=Rates!$D$6),Rates!$D$9, IF(AND(AM10="6", 'Claim Details'!$E$28&gt;=Rates!$E$5, 'Claim Details'!$E$28&lt;=Rates!$E$6),Rates!$E$7, IF(AND(AM10="1", 'Claim Details'!$E$28&gt;=Rates!$E$5, 'Claim Details'!$E$28&lt;=Rates!$E$6),Rates!$E$10,  IF(AND(AM10="2", 'Claim Details'!$E$28&gt;=Rates!$E$5, 'Claim Details'!$E$28&lt;=Rates!$E$6),Rates!$E$8,  IF(AND(AM10="3", 'Claim Details'!$E$28&gt;=Rates!$E$5, 'Claim Details'!$E$28&lt;=Rates!$E$6),Rates!$E$9, IF(AND(AM10="6", 'Claim Details'!$E$28&gt;=Rates!$F$5, 'Claim Details'!$E$28&lt;=Rates!$F$6),Rates!$F$7, IF(AND(AM10="1", 'Claim Details'!$E$28&gt;=Rates!$F$5, 'Claim Details'!$E$28&lt;=Rates!$F$6),Rates!$F$10,  IF(AND(AM10="2", 'Claim Details'!$E$28&gt;=Rates!$F$5, 'Claim Details'!$E$28&lt;=Rates!$F$6),Rates!$F$8,  IF(AND(AM10="3", 'Claim Details'!$E$28&gt;=Rates!$F$5, 'Claim Details'!$E$28&lt;=Rates!$F$6),Rates!$F$9, IF(AND(AM10="6", 'Claim Details'!$E$28&gt;=Rates!$G$5, 'Claim Details'!$E$28&lt;=Rates!$G$6),Rates!$G$7, IF(AND(AM10="1", 'Claim Details'!$E$28&gt;=Rates!$G$5, 'Claim Details'!$E$28&lt;=Rates!$G$6),Rates!$G$10,  IF(AND(AM10="2", 'Claim Details'!$E$28&gt;=Rates!$G$5, 'Claim Details'!$E$28&lt;=Rates!$G$6),Rates!$G$8,  IF(AND(AM10="3", 'Claim Details'!$E$28&gt;=Rates!$G$5, 'Claim Details'!$E$28&lt;=Rates!$G$6),Rates!$G$9, "£0.00"))))))))))))))))</f>
        <v>£0.00</v>
      </c>
      <c r="H10" s="101"/>
      <c r="I10" s="100"/>
      <c r="J10" s="221" t="str">
        <f t="shared" si="1"/>
        <v>£0.00</v>
      </c>
      <c r="K10" s="101"/>
      <c r="L10" s="102"/>
      <c r="M10" s="110"/>
      <c r="N10" s="77"/>
      <c r="O10" s="87"/>
      <c r="P10" s="87"/>
      <c r="Q10" s="149" t="str">
        <f t="shared" si="2"/>
        <v/>
      </c>
      <c r="R10" s="87"/>
      <c r="S10" s="53" t="str">
        <f>IF(Q10="","£0.00",IF(R10="",(AN10*Q10),IF(R10="No",(AN10*Q10),IF(AM10="1",(AN10*Q10),IF(R10="Yes",((AN10*Q10)*'Claim Details'!$N$111)/100)+(AN10*Q10)))))</f>
        <v>£0.00</v>
      </c>
      <c r="T10" s="53"/>
      <c r="U10" s="87"/>
      <c r="V10" s="78"/>
      <c r="W10" s="79"/>
      <c r="X10" s="160"/>
      <c r="Y10" s="98"/>
      <c r="Z10" s="225"/>
      <c r="AA10" s="87"/>
      <c r="AB10" s="53" t="str">
        <f t="shared" si="3"/>
        <v>£0.00</v>
      </c>
      <c r="AC10" s="53"/>
      <c r="AD10" s="224"/>
      <c r="AE10" s="226" t="str">
        <f t="shared" si="0"/>
        <v/>
      </c>
      <c r="AF10" s="227" t="str">
        <f t="shared" si="4"/>
        <v>£0.00</v>
      </c>
      <c r="AG10" s="31"/>
      <c r="AH10" s="11"/>
      <c r="AI10" s="11"/>
      <c r="AJ10" s="11"/>
      <c r="AK10" s="11"/>
      <c r="AL10" s="11" t="str">
        <f t="shared" si="5"/>
        <v/>
      </c>
      <c r="AM10" s="11" t="str">
        <f t="shared" si="6"/>
        <v/>
      </c>
      <c r="AN10" s="213">
        <f t="shared" si="7"/>
        <v>0</v>
      </c>
      <c r="AO10" s="11"/>
      <c r="AP10" s="211" t="str">
        <f>IF(F10="","£0.00",IF(AM10="4","£0.00",IF(AM10="5","£0.00",IF(AM10="1","£0.00",((AN10*F10)*'Claim Details'!$F$111)/100))))</f>
        <v>£0.00</v>
      </c>
      <c r="AQ10" s="211" t="str">
        <f>IF(F10="","£0.00",IF(AM10="4","£0.00",IF(AM10="5","£0.00",IF(AM10="1","£0.00",((AN10*Q10)*'Claim Details'!$N$111)/100))))</f>
        <v>£0.00</v>
      </c>
      <c r="AR10" s="211" t="str">
        <f>IF(F10="","£0.00",IF(AM10="4","£0.00",IF(AM10="5","£0.00",IF(AM10="1","£0.00",((AN10*AE10)*'Claim Details'!$W$111)/100))))</f>
        <v>£0.00</v>
      </c>
      <c r="AS10" s="11"/>
      <c r="AT10" s="11"/>
      <c r="AU10" s="11"/>
      <c r="AV10" s="11"/>
      <c r="AW10" s="11"/>
      <c r="AX10" s="11"/>
      <c r="AY10" s="11"/>
      <c r="AZ10" s="11"/>
      <c r="BA10" s="11"/>
      <c r="BB10" s="11"/>
    </row>
    <row r="11" spans="1:54" ht="15">
      <c r="A11" s="110"/>
      <c r="B11" s="91"/>
      <c r="C11" s="98"/>
      <c r="D11" s="89"/>
      <c r="E11" s="99"/>
      <c r="F11" s="100"/>
      <c r="G11" s="221" t="str">
        <f>IF(AND(AM11="6", 'Claim Details'!$E$28&gt;=Rates!$D$5, 'Claim Details'!$E$28&lt;=Rates!$D$6),Rates!$D$7, IF(AND(AM11="1", 'Claim Details'!$E$28&gt;=Rates!$D$5, 'Claim Details'!$E$28&lt;=Rates!$D$6),Rates!$D$10,  IF(AND(AM11="2", 'Claim Details'!$E$28&gt;=Rates!$D$5, 'Claim Details'!$E$28&lt;=Rates!$D$6),Rates!$D$8,  IF(AND(AM11="3", 'Claim Details'!$E$28&gt;=Rates!$D$5, 'Claim Details'!$E$28&lt;=Rates!$D$6),Rates!$D$9, IF(AND(AM11="6", 'Claim Details'!$E$28&gt;=Rates!$E$5, 'Claim Details'!$E$28&lt;=Rates!$E$6),Rates!$E$7, IF(AND(AM11="1", 'Claim Details'!$E$28&gt;=Rates!$E$5, 'Claim Details'!$E$28&lt;=Rates!$E$6),Rates!$E$10,  IF(AND(AM11="2", 'Claim Details'!$E$28&gt;=Rates!$E$5, 'Claim Details'!$E$28&lt;=Rates!$E$6),Rates!$E$8,  IF(AND(AM11="3", 'Claim Details'!$E$28&gt;=Rates!$E$5, 'Claim Details'!$E$28&lt;=Rates!$E$6),Rates!$E$9, IF(AND(AM11="6", 'Claim Details'!$E$28&gt;=Rates!$F$5, 'Claim Details'!$E$28&lt;=Rates!$F$6),Rates!$F$7, IF(AND(AM11="1", 'Claim Details'!$E$28&gt;=Rates!$F$5, 'Claim Details'!$E$28&lt;=Rates!$F$6),Rates!$F$10,  IF(AND(AM11="2", 'Claim Details'!$E$28&gt;=Rates!$F$5, 'Claim Details'!$E$28&lt;=Rates!$F$6),Rates!$F$8,  IF(AND(AM11="3", 'Claim Details'!$E$28&gt;=Rates!$F$5, 'Claim Details'!$E$28&lt;=Rates!$F$6),Rates!$F$9, IF(AND(AM11="6", 'Claim Details'!$E$28&gt;=Rates!$G$5, 'Claim Details'!$E$28&lt;=Rates!$G$6),Rates!$G$7, IF(AND(AM11="1", 'Claim Details'!$E$28&gt;=Rates!$G$5, 'Claim Details'!$E$28&lt;=Rates!$G$6),Rates!$G$10,  IF(AND(AM11="2", 'Claim Details'!$E$28&gt;=Rates!$G$5, 'Claim Details'!$E$28&lt;=Rates!$G$6),Rates!$G$8,  IF(AND(AM11="3", 'Claim Details'!$E$28&gt;=Rates!$G$5, 'Claim Details'!$E$28&lt;=Rates!$G$6),Rates!$G$9, "£0.00"))))))))))))))))</f>
        <v>£0.00</v>
      </c>
      <c r="H11" s="101"/>
      <c r="I11" s="100"/>
      <c r="J11" s="221" t="str">
        <f t="shared" ref="J11:J74" si="8">IF(F11="","£0.00",IF(I11="",(AN11*F11),IF(I11="No",(AN11*F11),IF(AM11="1",(AN11*F11),IF(I11="Yes",((AN11*F11)+AP11),"£0.00")))))</f>
        <v>£0.00</v>
      </c>
      <c r="K11" s="101"/>
      <c r="L11" s="102"/>
      <c r="M11" s="110"/>
      <c r="N11" s="77"/>
      <c r="O11" s="87"/>
      <c r="P11" s="87"/>
      <c r="Q11" s="149" t="str">
        <f t="shared" si="2"/>
        <v/>
      </c>
      <c r="R11" s="87"/>
      <c r="S11" s="53" t="str">
        <f>IF(Q11="","£0.00",IF(R11="",(AN11*Q11),IF(R11="No",(AN11*Q11),IF(AM11="1",(AN11*Q11),IF(R11="Yes",((AN11*Q11)*'Claim Details'!$N$111)/100)+(AN11*Q11)))))</f>
        <v>£0.00</v>
      </c>
      <c r="T11" s="53"/>
      <c r="U11" s="87"/>
      <c r="V11" s="78"/>
      <c r="W11" s="79"/>
      <c r="X11" s="160"/>
      <c r="Y11" s="98"/>
      <c r="Z11" s="225"/>
      <c r="AA11" s="87"/>
      <c r="AB11" s="53" t="str">
        <f t="shared" ref="AB11:AB74" si="9">IF(Z11="","£0.00",IF(AA11="",(AN11*Q11),IF(R11="No",(AN11*Z11),IF(AM11="1",(AN11*Z11),IF(R11="Yes",((AN11*Z11)+AR11),"£0.00")))))</f>
        <v>£0.00</v>
      </c>
      <c r="AC11" s="53"/>
      <c r="AD11" s="224"/>
      <c r="AE11" s="226" t="str">
        <f t="shared" si="0"/>
        <v/>
      </c>
      <c r="AF11" s="227" t="str">
        <f t="shared" si="4"/>
        <v>£0.00</v>
      </c>
      <c r="AG11" s="31"/>
      <c r="AH11" s="11"/>
      <c r="AI11" s="11"/>
      <c r="AJ11" s="11"/>
      <c r="AK11" s="11"/>
      <c r="AL11" s="11" t="str">
        <f t="shared" ref="AL11:AL74" si="10">IF(A11="", "", IF(A11="Travel","1",IF(A11="Waiting","1",IF(A11="Advocacy","2",IF(A11="Attendance at court","3", IF(A11="Appeal: Sentence", "4", IF(A11="Appeal: Conviction and sentence", "5", "6")))))))</f>
        <v/>
      </c>
      <c r="AM11" s="11" t="str">
        <f t="shared" ref="AM11:AM74" si="11">IF(C11="", "", IF(C11="Travel","1",IF(C11="Waiting","1",IF(C11="Advocacy","2",IF(C11="Attendance at court","3", "6")))))</f>
        <v/>
      </c>
      <c r="AN11" s="213">
        <f t="shared" ref="AN11:AN74" si="12">MIN(H11, G11)</f>
        <v>0</v>
      </c>
      <c r="AO11" s="11"/>
      <c r="AP11" s="211" t="str">
        <f>IF(F11="","£0.00",IF(AM11="4","£0.00",IF(AM11="5","£0.00",IF(AM11="1","£0.00",((AN11*F11)*'Claim Details'!$F$111)/100))))</f>
        <v>£0.00</v>
      </c>
      <c r="AQ11" s="211" t="str">
        <f>IF(F11="","£0.00",IF(AM11="4","£0.00",IF(AM11="5","£0.00",IF(AM11="1","£0.00",((AN11*Q11)*'Claim Details'!$N$111)/100))))</f>
        <v>£0.00</v>
      </c>
      <c r="AR11" s="211" t="str">
        <f>IF(F11="","£0.00",IF(AM11="4","£0.00",IF(AM11="5","£0.00",IF(AM11="1","£0.00",((AN11*AE11)*'Claim Details'!$W$111)/100))))</f>
        <v>£0.00</v>
      </c>
      <c r="AS11" s="11"/>
      <c r="AT11" s="11"/>
      <c r="AU11" s="11"/>
      <c r="AV11" s="11"/>
      <c r="AW11" s="11"/>
      <c r="AX11" s="11"/>
      <c r="AY11" s="11"/>
      <c r="AZ11" s="11"/>
      <c r="BA11" s="11"/>
      <c r="BB11" s="11"/>
    </row>
    <row r="12" spans="1:54" ht="15">
      <c r="A12" s="110"/>
      <c r="B12" s="91"/>
      <c r="C12" s="98"/>
      <c r="D12" s="89"/>
      <c r="E12" s="99"/>
      <c r="F12" s="100"/>
      <c r="G12" s="221" t="str">
        <f>IF(AND(AM12="6", 'Claim Details'!$E$28&gt;=Rates!$D$5, 'Claim Details'!$E$28&lt;=Rates!$D$6),Rates!$D$7, IF(AND(AM12="1", 'Claim Details'!$E$28&gt;=Rates!$D$5, 'Claim Details'!$E$28&lt;=Rates!$D$6),Rates!$D$10,  IF(AND(AM12="2", 'Claim Details'!$E$28&gt;=Rates!$D$5, 'Claim Details'!$E$28&lt;=Rates!$D$6),Rates!$D$8,  IF(AND(AM12="3", 'Claim Details'!$E$28&gt;=Rates!$D$5, 'Claim Details'!$E$28&lt;=Rates!$D$6),Rates!$D$9, IF(AND(AM12="6", 'Claim Details'!$E$28&gt;=Rates!$E$5, 'Claim Details'!$E$28&lt;=Rates!$E$6),Rates!$E$7, IF(AND(AM12="1", 'Claim Details'!$E$28&gt;=Rates!$E$5, 'Claim Details'!$E$28&lt;=Rates!$E$6),Rates!$E$10,  IF(AND(AM12="2", 'Claim Details'!$E$28&gt;=Rates!$E$5, 'Claim Details'!$E$28&lt;=Rates!$E$6),Rates!$E$8,  IF(AND(AM12="3", 'Claim Details'!$E$28&gt;=Rates!$E$5, 'Claim Details'!$E$28&lt;=Rates!$E$6),Rates!$E$9, IF(AND(AM12="6", 'Claim Details'!$E$28&gt;=Rates!$F$5, 'Claim Details'!$E$28&lt;=Rates!$F$6),Rates!$F$7, IF(AND(AM12="1", 'Claim Details'!$E$28&gt;=Rates!$F$5, 'Claim Details'!$E$28&lt;=Rates!$F$6),Rates!$F$10,  IF(AND(AM12="2", 'Claim Details'!$E$28&gt;=Rates!$F$5, 'Claim Details'!$E$28&lt;=Rates!$F$6),Rates!$F$8,  IF(AND(AM12="3", 'Claim Details'!$E$28&gt;=Rates!$F$5, 'Claim Details'!$E$28&lt;=Rates!$F$6),Rates!$F$9, IF(AND(AM12="6", 'Claim Details'!$E$28&gt;=Rates!$G$5, 'Claim Details'!$E$28&lt;=Rates!$G$6),Rates!$G$7, IF(AND(AM12="1", 'Claim Details'!$E$28&gt;=Rates!$G$5, 'Claim Details'!$E$28&lt;=Rates!$G$6),Rates!$G$10,  IF(AND(AM12="2", 'Claim Details'!$E$28&gt;=Rates!$G$5, 'Claim Details'!$E$28&lt;=Rates!$G$6),Rates!$G$8,  IF(AND(AM12="3", 'Claim Details'!$E$28&gt;=Rates!$G$5, 'Claim Details'!$E$28&lt;=Rates!$G$6),Rates!$G$9, "£0.00"))))))))))))))))</f>
        <v>£0.00</v>
      </c>
      <c r="H12" s="101"/>
      <c r="I12" s="100"/>
      <c r="J12" s="221" t="str">
        <f t="shared" si="8"/>
        <v>£0.00</v>
      </c>
      <c r="K12" s="101"/>
      <c r="L12" s="102"/>
      <c r="M12" s="110"/>
      <c r="N12" s="77"/>
      <c r="O12" s="87"/>
      <c r="P12" s="87"/>
      <c r="Q12" s="149" t="str">
        <f t="shared" si="2"/>
        <v/>
      </c>
      <c r="R12" s="87"/>
      <c r="S12" s="53" t="str">
        <f>IF(Q12="","£0.00",IF(R12="",(AN12*Q12),IF(R12="No",(AN12*Q12),IF(AM12="1",(AN12*Q12),IF(R12="Yes",((AN12*Q12)*'Claim Details'!$N$111)/100)+(AN12*Q12)))))</f>
        <v>£0.00</v>
      </c>
      <c r="T12" s="53"/>
      <c r="U12" s="87"/>
      <c r="V12" s="78"/>
      <c r="W12" s="79"/>
      <c r="X12" s="160"/>
      <c r="Y12" s="98"/>
      <c r="Z12" s="225"/>
      <c r="AA12" s="87"/>
      <c r="AB12" s="53" t="str">
        <f t="shared" si="9"/>
        <v>£0.00</v>
      </c>
      <c r="AC12" s="53"/>
      <c r="AD12" s="224"/>
      <c r="AE12" s="226" t="str">
        <f t="shared" si="0"/>
        <v/>
      </c>
      <c r="AF12" s="227" t="str">
        <f t="shared" si="4"/>
        <v>£0.00</v>
      </c>
      <c r="AG12" s="31"/>
      <c r="AH12" s="11"/>
      <c r="AI12" s="11"/>
      <c r="AJ12" s="11"/>
      <c r="AK12" s="11"/>
      <c r="AL12" s="11" t="str">
        <f t="shared" si="10"/>
        <v/>
      </c>
      <c r="AM12" s="11" t="str">
        <f t="shared" si="11"/>
        <v/>
      </c>
      <c r="AN12" s="213">
        <f t="shared" si="12"/>
        <v>0</v>
      </c>
      <c r="AO12" s="11"/>
      <c r="AP12" s="211" t="str">
        <f>IF(F12="","£0.00",IF(AM12="4","£0.00",IF(AM12="5","£0.00",IF(AM12="1","£0.00",((AN12*F12)*'Claim Details'!$F$111)/100))))</f>
        <v>£0.00</v>
      </c>
      <c r="AQ12" s="211" t="str">
        <f>IF(F12="","£0.00",IF(AM12="4","£0.00",IF(AM12="5","£0.00",IF(AM12="1","£0.00",((AN12*Q12)*'Claim Details'!$N$111)/100))))</f>
        <v>£0.00</v>
      </c>
      <c r="AR12" s="211" t="str">
        <f>IF(F12="","£0.00",IF(AM12="4","£0.00",IF(AM12="5","£0.00",IF(AM12="1","£0.00",((AN12*AE12)*'Claim Details'!$W$111)/100))))</f>
        <v>£0.00</v>
      </c>
      <c r="AS12" s="11"/>
      <c r="AT12" s="11"/>
      <c r="AU12" s="11"/>
      <c r="AV12" s="11"/>
      <c r="AW12" s="11"/>
      <c r="AX12" s="11"/>
      <c r="AY12" s="11"/>
      <c r="AZ12" s="11"/>
      <c r="BA12" s="11"/>
      <c r="BB12" s="11"/>
    </row>
    <row r="13" spans="1:54" ht="15">
      <c r="A13" s="110"/>
      <c r="B13" s="91"/>
      <c r="C13" s="98"/>
      <c r="D13" s="89"/>
      <c r="E13" s="99"/>
      <c r="F13" s="100"/>
      <c r="G13" s="221" t="str">
        <f>IF(AND(AM13="6", 'Claim Details'!$E$28&gt;=Rates!$D$5, 'Claim Details'!$E$28&lt;=Rates!$D$6),Rates!$D$7, IF(AND(AM13="1", 'Claim Details'!$E$28&gt;=Rates!$D$5, 'Claim Details'!$E$28&lt;=Rates!$D$6),Rates!$D$10,  IF(AND(AM13="2", 'Claim Details'!$E$28&gt;=Rates!$D$5, 'Claim Details'!$E$28&lt;=Rates!$D$6),Rates!$D$8,  IF(AND(AM13="3", 'Claim Details'!$E$28&gt;=Rates!$D$5, 'Claim Details'!$E$28&lt;=Rates!$D$6),Rates!$D$9, IF(AND(AM13="6", 'Claim Details'!$E$28&gt;=Rates!$E$5, 'Claim Details'!$E$28&lt;=Rates!$E$6),Rates!$E$7, IF(AND(AM13="1", 'Claim Details'!$E$28&gt;=Rates!$E$5, 'Claim Details'!$E$28&lt;=Rates!$E$6),Rates!$E$10,  IF(AND(AM13="2", 'Claim Details'!$E$28&gt;=Rates!$E$5, 'Claim Details'!$E$28&lt;=Rates!$E$6),Rates!$E$8,  IF(AND(AM13="3", 'Claim Details'!$E$28&gt;=Rates!$E$5, 'Claim Details'!$E$28&lt;=Rates!$E$6),Rates!$E$9, IF(AND(AM13="6", 'Claim Details'!$E$28&gt;=Rates!$F$5, 'Claim Details'!$E$28&lt;=Rates!$F$6),Rates!$F$7, IF(AND(AM13="1", 'Claim Details'!$E$28&gt;=Rates!$F$5, 'Claim Details'!$E$28&lt;=Rates!$F$6),Rates!$F$10,  IF(AND(AM13="2", 'Claim Details'!$E$28&gt;=Rates!$F$5, 'Claim Details'!$E$28&lt;=Rates!$F$6),Rates!$F$8,  IF(AND(AM13="3", 'Claim Details'!$E$28&gt;=Rates!$F$5, 'Claim Details'!$E$28&lt;=Rates!$F$6),Rates!$F$9, IF(AND(AM13="6", 'Claim Details'!$E$28&gt;=Rates!$G$5, 'Claim Details'!$E$28&lt;=Rates!$G$6),Rates!$G$7, IF(AND(AM13="1", 'Claim Details'!$E$28&gt;=Rates!$G$5, 'Claim Details'!$E$28&lt;=Rates!$G$6),Rates!$G$10,  IF(AND(AM13="2", 'Claim Details'!$E$28&gt;=Rates!$G$5, 'Claim Details'!$E$28&lt;=Rates!$G$6),Rates!$G$8,  IF(AND(AM13="3", 'Claim Details'!$E$28&gt;=Rates!$G$5, 'Claim Details'!$E$28&lt;=Rates!$G$6),Rates!$G$9, "£0.00"))))))))))))))))</f>
        <v>£0.00</v>
      </c>
      <c r="H13" s="101"/>
      <c r="I13" s="100"/>
      <c r="J13" s="221" t="str">
        <f t="shared" si="8"/>
        <v>£0.00</v>
      </c>
      <c r="K13" s="101"/>
      <c r="L13" s="102"/>
      <c r="M13" s="110"/>
      <c r="N13" s="77"/>
      <c r="O13" s="87"/>
      <c r="P13" s="87"/>
      <c r="Q13" s="149" t="str">
        <f t="shared" si="2"/>
        <v/>
      </c>
      <c r="R13" s="87"/>
      <c r="S13" s="53" t="str">
        <f>IF(Q13="","£0.00",IF(R13="",(AN13*Q13),IF(R13="No",(AN13*Q13),IF(AM13="1",(AN13*Q13),IF(R13="Yes",((AN13*Q13)*'Claim Details'!$N$111)/100)+(AN13*Q13)))))</f>
        <v>£0.00</v>
      </c>
      <c r="T13" s="53"/>
      <c r="U13" s="87"/>
      <c r="V13" s="78"/>
      <c r="W13" s="79"/>
      <c r="X13" s="160"/>
      <c r="Y13" s="98"/>
      <c r="Z13" s="225"/>
      <c r="AA13" s="87"/>
      <c r="AB13" s="53" t="str">
        <f t="shared" si="9"/>
        <v>£0.00</v>
      </c>
      <c r="AC13" s="53"/>
      <c r="AD13" s="224"/>
      <c r="AE13" s="226" t="str">
        <f t="shared" si="0"/>
        <v/>
      </c>
      <c r="AF13" s="227" t="str">
        <f t="shared" si="4"/>
        <v>£0.00</v>
      </c>
      <c r="AG13" s="31"/>
      <c r="AH13" s="11"/>
      <c r="AI13" s="11"/>
      <c r="AJ13" s="11"/>
      <c r="AK13" s="11"/>
      <c r="AL13" s="11" t="str">
        <f t="shared" si="10"/>
        <v/>
      </c>
      <c r="AM13" s="11" t="str">
        <f t="shared" si="11"/>
        <v/>
      </c>
      <c r="AN13" s="213">
        <f t="shared" si="12"/>
        <v>0</v>
      </c>
      <c r="AO13" s="11"/>
      <c r="AP13" s="211" t="str">
        <f>IF(F13="","£0.00",IF(AM13="4","£0.00",IF(AM13="5","£0.00",IF(AM13="1","£0.00",((AN13*F13)*'Claim Details'!$F$111)/100))))</f>
        <v>£0.00</v>
      </c>
      <c r="AQ13" s="211" t="str">
        <f>IF(F13="","£0.00",IF(AM13="4","£0.00",IF(AM13="5","£0.00",IF(AM13="1","£0.00",((AN13*Q13)*'Claim Details'!$N$111)/100))))</f>
        <v>£0.00</v>
      </c>
      <c r="AR13" s="211" t="str">
        <f>IF(F13="","£0.00",IF(AM13="4","£0.00",IF(AM13="5","£0.00",IF(AM13="1","£0.00",((AN13*AE13)*'Claim Details'!$W$111)/100))))</f>
        <v>£0.00</v>
      </c>
      <c r="AS13" s="11"/>
      <c r="AT13" s="11"/>
      <c r="AU13" s="11"/>
      <c r="AV13" s="11"/>
      <c r="AW13" s="11"/>
      <c r="AX13" s="11"/>
      <c r="AY13" s="11"/>
      <c r="AZ13" s="11"/>
      <c r="BA13" s="11"/>
      <c r="BB13" s="11"/>
    </row>
    <row r="14" spans="1:54" ht="15">
      <c r="A14" s="110"/>
      <c r="B14" s="91"/>
      <c r="C14" s="98"/>
      <c r="D14" s="89"/>
      <c r="E14" s="99"/>
      <c r="F14" s="100"/>
      <c r="G14" s="221" t="str">
        <f>IF(AND(AM14="6", 'Claim Details'!$E$28&gt;=Rates!$D$5, 'Claim Details'!$E$28&lt;=Rates!$D$6),Rates!$D$7, IF(AND(AM14="1", 'Claim Details'!$E$28&gt;=Rates!$D$5, 'Claim Details'!$E$28&lt;=Rates!$D$6),Rates!$D$10,  IF(AND(AM14="2", 'Claim Details'!$E$28&gt;=Rates!$D$5, 'Claim Details'!$E$28&lt;=Rates!$D$6),Rates!$D$8,  IF(AND(AM14="3", 'Claim Details'!$E$28&gt;=Rates!$D$5, 'Claim Details'!$E$28&lt;=Rates!$D$6),Rates!$D$9, IF(AND(AM14="6", 'Claim Details'!$E$28&gt;=Rates!$E$5, 'Claim Details'!$E$28&lt;=Rates!$E$6),Rates!$E$7, IF(AND(AM14="1", 'Claim Details'!$E$28&gt;=Rates!$E$5, 'Claim Details'!$E$28&lt;=Rates!$E$6),Rates!$E$10,  IF(AND(AM14="2", 'Claim Details'!$E$28&gt;=Rates!$E$5, 'Claim Details'!$E$28&lt;=Rates!$E$6),Rates!$E$8,  IF(AND(AM14="3", 'Claim Details'!$E$28&gt;=Rates!$E$5, 'Claim Details'!$E$28&lt;=Rates!$E$6),Rates!$E$9, IF(AND(AM14="6", 'Claim Details'!$E$28&gt;=Rates!$F$5, 'Claim Details'!$E$28&lt;=Rates!$F$6),Rates!$F$7, IF(AND(AM14="1", 'Claim Details'!$E$28&gt;=Rates!$F$5, 'Claim Details'!$E$28&lt;=Rates!$F$6),Rates!$F$10,  IF(AND(AM14="2", 'Claim Details'!$E$28&gt;=Rates!$F$5, 'Claim Details'!$E$28&lt;=Rates!$F$6),Rates!$F$8,  IF(AND(AM14="3", 'Claim Details'!$E$28&gt;=Rates!$F$5, 'Claim Details'!$E$28&lt;=Rates!$F$6),Rates!$F$9, IF(AND(AM14="6", 'Claim Details'!$E$28&gt;=Rates!$G$5, 'Claim Details'!$E$28&lt;=Rates!$G$6),Rates!$G$7, IF(AND(AM14="1", 'Claim Details'!$E$28&gt;=Rates!$G$5, 'Claim Details'!$E$28&lt;=Rates!$G$6),Rates!$G$10,  IF(AND(AM14="2", 'Claim Details'!$E$28&gt;=Rates!$G$5, 'Claim Details'!$E$28&lt;=Rates!$G$6),Rates!$G$8,  IF(AND(AM14="3", 'Claim Details'!$E$28&gt;=Rates!$G$5, 'Claim Details'!$E$28&lt;=Rates!$G$6),Rates!$G$9, "£0.00"))))))))))))))))</f>
        <v>£0.00</v>
      </c>
      <c r="H14" s="101"/>
      <c r="I14" s="100"/>
      <c r="J14" s="221" t="str">
        <f t="shared" si="8"/>
        <v>£0.00</v>
      </c>
      <c r="K14" s="101"/>
      <c r="L14" s="102"/>
      <c r="M14" s="110"/>
      <c r="N14" s="77"/>
      <c r="O14" s="87"/>
      <c r="P14" s="87"/>
      <c r="Q14" s="149" t="str">
        <f t="shared" si="2"/>
        <v/>
      </c>
      <c r="R14" s="87"/>
      <c r="S14" s="53" t="str">
        <f>IF(Q14="","£0.00",IF(R14="",(AN14*Q14),IF(R14="No",(AN14*Q14),IF(AM14="1",(AN14*Q14),IF(R14="Yes",((AN14*Q14)*'Claim Details'!$N$111)/100)+(AN14*Q14)))))</f>
        <v>£0.00</v>
      </c>
      <c r="T14" s="53"/>
      <c r="U14" s="87"/>
      <c r="V14" s="78"/>
      <c r="W14" s="79"/>
      <c r="X14" s="160"/>
      <c r="Y14" s="98"/>
      <c r="Z14" s="225"/>
      <c r="AA14" s="87"/>
      <c r="AB14" s="53" t="str">
        <f t="shared" si="9"/>
        <v>£0.00</v>
      </c>
      <c r="AC14" s="53"/>
      <c r="AD14" s="224"/>
      <c r="AE14" s="226" t="str">
        <f t="shared" si="0"/>
        <v/>
      </c>
      <c r="AF14" s="227" t="str">
        <f t="shared" si="4"/>
        <v>£0.00</v>
      </c>
      <c r="AG14" s="31"/>
      <c r="AH14" s="11"/>
      <c r="AI14" s="11"/>
      <c r="AJ14" s="11"/>
      <c r="AK14" s="11"/>
      <c r="AL14" s="11" t="str">
        <f t="shared" si="10"/>
        <v/>
      </c>
      <c r="AM14" s="11" t="str">
        <f t="shared" si="11"/>
        <v/>
      </c>
      <c r="AN14" s="213">
        <f t="shared" si="12"/>
        <v>0</v>
      </c>
      <c r="AO14" s="11"/>
      <c r="AP14" s="211" t="str">
        <f>IF(F14="","£0.00",IF(AM14="4","£0.00",IF(AM14="5","£0.00",IF(AM14="1","£0.00",((AN14*F14)*'Claim Details'!$F$111)/100))))</f>
        <v>£0.00</v>
      </c>
      <c r="AQ14" s="211" t="str">
        <f>IF(F14="","£0.00",IF(AM14="4","£0.00",IF(AM14="5","£0.00",IF(AM14="1","£0.00",((AN14*Q14)*'Claim Details'!$N$111)/100))))</f>
        <v>£0.00</v>
      </c>
      <c r="AR14" s="211" t="str">
        <f>IF(F14="","£0.00",IF(AM14="4","£0.00",IF(AM14="5","£0.00",IF(AM14="1","£0.00",((AN14*AE14)*'Claim Details'!$W$111)/100))))</f>
        <v>£0.00</v>
      </c>
      <c r="AS14" s="11"/>
      <c r="AT14" s="11"/>
      <c r="AU14" s="11"/>
      <c r="AV14" s="11"/>
      <c r="AW14" s="11"/>
      <c r="AX14" s="11"/>
      <c r="AY14" s="11"/>
      <c r="AZ14" s="11"/>
      <c r="BA14" s="11"/>
      <c r="BB14" s="11"/>
    </row>
    <row r="15" spans="1:54" ht="15">
      <c r="A15" s="110"/>
      <c r="B15" s="91"/>
      <c r="C15" s="98"/>
      <c r="D15" s="89"/>
      <c r="E15" s="99"/>
      <c r="F15" s="100"/>
      <c r="G15" s="221" t="str">
        <f>IF(AND(AM15="6", 'Claim Details'!$E$28&gt;=Rates!$D$5, 'Claim Details'!$E$28&lt;=Rates!$D$6),Rates!$D$7, IF(AND(AM15="1", 'Claim Details'!$E$28&gt;=Rates!$D$5, 'Claim Details'!$E$28&lt;=Rates!$D$6),Rates!$D$10,  IF(AND(AM15="2", 'Claim Details'!$E$28&gt;=Rates!$D$5, 'Claim Details'!$E$28&lt;=Rates!$D$6),Rates!$D$8,  IF(AND(AM15="3", 'Claim Details'!$E$28&gt;=Rates!$D$5, 'Claim Details'!$E$28&lt;=Rates!$D$6),Rates!$D$9, IF(AND(AM15="6", 'Claim Details'!$E$28&gt;=Rates!$E$5, 'Claim Details'!$E$28&lt;=Rates!$E$6),Rates!$E$7, IF(AND(AM15="1", 'Claim Details'!$E$28&gt;=Rates!$E$5, 'Claim Details'!$E$28&lt;=Rates!$E$6),Rates!$E$10,  IF(AND(AM15="2", 'Claim Details'!$E$28&gt;=Rates!$E$5, 'Claim Details'!$E$28&lt;=Rates!$E$6),Rates!$E$8,  IF(AND(AM15="3", 'Claim Details'!$E$28&gt;=Rates!$E$5, 'Claim Details'!$E$28&lt;=Rates!$E$6),Rates!$E$9, IF(AND(AM15="6", 'Claim Details'!$E$28&gt;=Rates!$F$5, 'Claim Details'!$E$28&lt;=Rates!$F$6),Rates!$F$7, IF(AND(AM15="1", 'Claim Details'!$E$28&gt;=Rates!$F$5, 'Claim Details'!$E$28&lt;=Rates!$F$6),Rates!$F$10,  IF(AND(AM15="2", 'Claim Details'!$E$28&gt;=Rates!$F$5, 'Claim Details'!$E$28&lt;=Rates!$F$6),Rates!$F$8,  IF(AND(AM15="3", 'Claim Details'!$E$28&gt;=Rates!$F$5, 'Claim Details'!$E$28&lt;=Rates!$F$6),Rates!$F$9, IF(AND(AM15="6", 'Claim Details'!$E$28&gt;=Rates!$G$5, 'Claim Details'!$E$28&lt;=Rates!$G$6),Rates!$G$7, IF(AND(AM15="1", 'Claim Details'!$E$28&gt;=Rates!$G$5, 'Claim Details'!$E$28&lt;=Rates!$G$6),Rates!$G$10,  IF(AND(AM15="2", 'Claim Details'!$E$28&gt;=Rates!$G$5, 'Claim Details'!$E$28&lt;=Rates!$G$6),Rates!$G$8,  IF(AND(AM15="3", 'Claim Details'!$E$28&gt;=Rates!$G$5, 'Claim Details'!$E$28&lt;=Rates!$G$6),Rates!$G$9, "£0.00"))))))))))))))))</f>
        <v>£0.00</v>
      </c>
      <c r="H15" s="101"/>
      <c r="I15" s="100"/>
      <c r="J15" s="221" t="str">
        <f t="shared" si="8"/>
        <v>£0.00</v>
      </c>
      <c r="K15" s="101"/>
      <c r="L15" s="102"/>
      <c r="M15" s="110"/>
      <c r="N15" s="77"/>
      <c r="O15" s="87"/>
      <c r="P15" s="87"/>
      <c r="Q15" s="149" t="str">
        <f t="shared" si="2"/>
        <v/>
      </c>
      <c r="R15" s="87"/>
      <c r="S15" s="53" t="str">
        <f>IF(Q15="","£0.00",IF(R15="",(AN15*Q15),IF(R15="No",(AN15*Q15),IF(AM15="1",(AN15*Q15),IF(R15="Yes",((AN15*Q15)*'Claim Details'!$N$111)/100)+(AN15*Q15)))))</f>
        <v>£0.00</v>
      </c>
      <c r="T15" s="53"/>
      <c r="U15" s="87"/>
      <c r="V15" s="78"/>
      <c r="W15" s="79"/>
      <c r="X15" s="160"/>
      <c r="Y15" s="98"/>
      <c r="Z15" s="225"/>
      <c r="AA15" s="87"/>
      <c r="AB15" s="53" t="str">
        <f t="shared" si="9"/>
        <v>£0.00</v>
      </c>
      <c r="AC15" s="53"/>
      <c r="AD15" s="224"/>
      <c r="AE15" s="226" t="str">
        <f t="shared" si="0"/>
        <v/>
      </c>
      <c r="AF15" s="227" t="str">
        <f t="shared" si="4"/>
        <v>£0.00</v>
      </c>
      <c r="AG15" s="31"/>
      <c r="AH15" s="11"/>
      <c r="AI15" s="11"/>
      <c r="AJ15" s="11"/>
      <c r="AK15" s="11"/>
      <c r="AL15" s="11" t="str">
        <f t="shared" si="10"/>
        <v/>
      </c>
      <c r="AM15" s="11" t="str">
        <f t="shared" si="11"/>
        <v/>
      </c>
      <c r="AN15" s="213">
        <f t="shared" si="12"/>
        <v>0</v>
      </c>
      <c r="AO15" s="11"/>
      <c r="AP15" s="211" t="str">
        <f>IF(F15="","£0.00",IF(AM15="4","£0.00",IF(AM15="5","£0.00",IF(AM15="1","£0.00",((AN15*F15)*'Claim Details'!$F$111)/100))))</f>
        <v>£0.00</v>
      </c>
      <c r="AQ15" s="211" t="str">
        <f>IF(F15="","£0.00",IF(AM15="4","£0.00",IF(AM15="5","£0.00",IF(AM15="1","£0.00",((AN15*Q15)*'Claim Details'!$N$111)/100))))</f>
        <v>£0.00</v>
      </c>
      <c r="AR15" s="211" t="str">
        <f>IF(F15="","£0.00",IF(AM15="4","£0.00",IF(AM15="5","£0.00",IF(AM15="1","£0.00",((AN15*AE15)*'Claim Details'!$W$111)/100))))</f>
        <v>£0.00</v>
      </c>
      <c r="AS15" s="11"/>
      <c r="AT15" s="11"/>
      <c r="AU15" s="11"/>
      <c r="AV15" s="11"/>
      <c r="AW15" s="11"/>
      <c r="AX15" s="11"/>
      <c r="AY15" s="11"/>
      <c r="AZ15" s="11"/>
      <c r="BA15" s="11"/>
      <c r="BB15" s="11"/>
    </row>
    <row r="16" spans="1:54" ht="15">
      <c r="A16" s="110"/>
      <c r="B16" s="91"/>
      <c r="C16" s="98"/>
      <c r="D16" s="89"/>
      <c r="E16" s="99"/>
      <c r="F16" s="100"/>
      <c r="G16" s="221" t="str">
        <f>IF(AND(AM16="6", 'Claim Details'!$E$28&gt;=Rates!$D$5, 'Claim Details'!$E$28&lt;=Rates!$D$6),Rates!$D$7, IF(AND(AM16="1", 'Claim Details'!$E$28&gt;=Rates!$D$5, 'Claim Details'!$E$28&lt;=Rates!$D$6),Rates!$D$10,  IF(AND(AM16="2", 'Claim Details'!$E$28&gt;=Rates!$D$5, 'Claim Details'!$E$28&lt;=Rates!$D$6),Rates!$D$8,  IF(AND(AM16="3", 'Claim Details'!$E$28&gt;=Rates!$D$5, 'Claim Details'!$E$28&lt;=Rates!$D$6),Rates!$D$9, IF(AND(AM16="6", 'Claim Details'!$E$28&gt;=Rates!$E$5, 'Claim Details'!$E$28&lt;=Rates!$E$6),Rates!$E$7, IF(AND(AM16="1", 'Claim Details'!$E$28&gt;=Rates!$E$5, 'Claim Details'!$E$28&lt;=Rates!$E$6),Rates!$E$10,  IF(AND(AM16="2", 'Claim Details'!$E$28&gt;=Rates!$E$5, 'Claim Details'!$E$28&lt;=Rates!$E$6),Rates!$E$8,  IF(AND(AM16="3", 'Claim Details'!$E$28&gt;=Rates!$E$5, 'Claim Details'!$E$28&lt;=Rates!$E$6),Rates!$E$9, IF(AND(AM16="6", 'Claim Details'!$E$28&gt;=Rates!$F$5, 'Claim Details'!$E$28&lt;=Rates!$F$6),Rates!$F$7, IF(AND(AM16="1", 'Claim Details'!$E$28&gt;=Rates!$F$5, 'Claim Details'!$E$28&lt;=Rates!$F$6),Rates!$F$10,  IF(AND(AM16="2", 'Claim Details'!$E$28&gt;=Rates!$F$5, 'Claim Details'!$E$28&lt;=Rates!$F$6),Rates!$F$8,  IF(AND(AM16="3", 'Claim Details'!$E$28&gt;=Rates!$F$5, 'Claim Details'!$E$28&lt;=Rates!$F$6),Rates!$F$9, IF(AND(AM16="6", 'Claim Details'!$E$28&gt;=Rates!$G$5, 'Claim Details'!$E$28&lt;=Rates!$G$6),Rates!$G$7, IF(AND(AM16="1", 'Claim Details'!$E$28&gt;=Rates!$G$5, 'Claim Details'!$E$28&lt;=Rates!$G$6),Rates!$G$10,  IF(AND(AM16="2", 'Claim Details'!$E$28&gt;=Rates!$G$5, 'Claim Details'!$E$28&lt;=Rates!$G$6),Rates!$G$8,  IF(AND(AM16="3", 'Claim Details'!$E$28&gt;=Rates!$G$5, 'Claim Details'!$E$28&lt;=Rates!$G$6),Rates!$G$9, "£0.00"))))))))))))))))</f>
        <v>£0.00</v>
      </c>
      <c r="H16" s="101"/>
      <c r="I16" s="100"/>
      <c r="J16" s="221" t="str">
        <f t="shared" si="8"/>
        <v>£0.00</v>
      </c>
      <c r="K16" s="101"/>
      <c r="L16" s="102"/>
      <c r="M16" s="110"/>
      <c r="N16" s="77"/>
      <c r="O16" s="87"/>
      <c r="P16" s="87"/>
      <c r="Q16" s="149" t="str">
        <f t="shared" si="2"/>
        <v/>
      </c>
      <c r="R16" s="87"/>
      <c r="S16" s="53" t="str">
        <f>IF(Q16="","£0.00",IF(R16="",(AN16*Q16),IF(R16="No",(AN16*Q16),IF(AM16="1",(AN16*Q16),IF(R16="Yes",((AN16*Q16)*'Claim Details'!$N$111)/100)+(AN16*Q16)))))</f>
        <v>£0.00</v>
      </c>
      <c r="T16" s="53"/>
      <c r="U16" s="87"/>
      <c r="V16" s="78"/>
      <c r="W16" s="79"/>
      <c r="X16" s="160"/>
      <c r="Y16" s="98"/>
      <c r="Z16" s="225"/>
      <c r="AA16" s="87"/>
      <c r="AB16" s="53" t="str">
        <f t="shared" si="9"/>
        <v>£0.00</v>
      </c>
      <c r="AC16" s="53"/>
      <c r="AD16" s="224"/>
      <c r="AE16" s="226" t="str">
        <f t="shared" si="0"/>
        <v/>
      </c>
      <c r="AF16" s="227" t="str">
        <f t="shared" si="4"/>
        <v>£0.00</v>
      </c>
      <c r="AG16" s="31"/>
      <c r="AH16" s="11"/>
      <c r="AI16" s="11"/>
      <c r="AJ16" s="11"/>
      <c r="AK16" s="11"/>
      <c r="AL16" s="11" t="str">
        <f t="shared" si="10"/>
        <v/>
      </c>
      <c r="AM16" s="11" t="str">
        <f t="shared" si="11"/>
        <v/>
      </c>
      <c r="AN16" s="213">
        <f t="shared" si="12"/>
        <v>0</v>
      </c>
      <c r="AO16" s="11"/>
      <c r="AP16" s="211" t="str">
        <f>IF(F16="","£0.00",IF(AM16="4","£0.00",IF(AM16="5","£0.00",IF(AM16="1","£0.00",((AN16*F16)*'Claim Details'!$F$111)/100))))</f>
        <v>£0.00</v>
      </c>
      <c r="AQ16" s="211" t="str">
        <f>IF(F16="","£0.00",IF(AM16="4","£0.00",IF(AM16="5","£0.00",IF(AM16="1","£0.00",((AN16*Q16)*'Claim Details'!$N$111)/100))))</f>
        <v>£0.00</v>
      </c>
      <c r="AR16" s="211" t="str">
        <f>IF(F16="","£0.00",IF(AM16="4","£0.00",IF(AM16="5","£0.00",IF(AM16="1","£0.00",((AN16*AE16)*'Claim Details'!$W$111)/100))))</f>
        <v>£0.00</v>
      </c>
      <c r="AS16" s="11"/>
      <c r="AT16" s="11"/>
      <c r="AU16" s="11"/>
      <c r="AV16" s="11"/>
      <c r="AW16" s="11"/>
      <c r="AX16" s="11"/>
      <c r="AY16" s="11"/>
      <c r="AZ16" s="11"/>
      <c r="BA16" s="11"/>
      <c r="BB16" s="11"/>
    </row>
    <row r="17" spans="1:54" ht="15">
      <c r="A17" s="110"/>
      <c r="B17" s="91"/>
      <c r="C17" s="98"/>
      <c r="D17" s="89"/>
      <c r="E17" s="99"/>
      <c r="F17" s="100"/>
      <c r="G17" s="221" t="str">
        <f>IF(AND(AM17="6", 'Claim Details'!$E$28&gt;=Rates!$D$5, 'Claim Details'!$E$28&lt;=Rates!$D$6),Rates!$D$7, IF(AND(AM17="1", 'Claim Details'!$E$28&gt;=Rates!$D$5, 'Claim Details'!$E$28&lt;=Rates!$D$6),Rates!$D$10,  IF(AND(AM17="2", 'Claim Details'!$E$28&gt;=Rates!$D$5, 'Claim Details'!$E$28&lt;=Rates!$D$6),Rates!$D$8,  IF(AND(AM17="3", 'Claim Details'!$E$28&gt;=Rates!$D$5, 'Claim Details'!$E$28&lt;=Rates!$D$6),Rates!$D$9, IF(AND(AM17="6", 'Claim Details'!$E$28&gt;=Rates!$E$5, 'Claim Details'!$E$28&lt;=Rates!$E$6),Rates!$E$7, IF(AND(AM17="1", 'Claim Details'!$E$28&gt;=Rates!$E$5, 'Claim Details'!$E$28&lt;=Rates!$E$6),Rates!$E$10,  IF(AND(AM17="2", 'Claim Details'!$E$28&gt;=Rates!$E$5, 'Claim Details'!$E$28&lt;=Rates!$E$6),Rates!$E$8,  IF(AND(AM17="3", 'Claim Details'!$E$28&gt;=Rates!$E$5, 'Claim Details'!$E$28&lt;=Rates!$E$6),Rates!$E$9, IF(AND(AM17="6", 'Claim Details'!$E$28&gt;=Rates!$F$5, 'Claim Details'!$E$28&lt;=Rates!$F$6),Rates!$F$7, IF(AND(AM17="1", 'Claim Details'!$E$28&gt;=Rates!$F$5, 'Claim Details'!$E$28&lt;=Rates!$F$6),Rates!$F$10,  IF(AND(AM17="2", 'Claim Details'!$E$28&gt;=Rates!$F$5, 'Claim Details'!$E$28&lt;=Rates!$F$6),Rates!$F$8,  IF(AND(AM17="3", 'Claim Details'!$E$28&gt;=Rates!$F$5, 'Claim Details'!$E$28&lt;=Rates!$F$6),Rates!$F$9, IF(AND(AM17="6", 'Claim Details'!$E$28&gt;=Rates!$G$5, 'Claim Details'!$E$28&lt;=Rates!$G$6),Rates!$G$7, IF(AND(AM17="1", 'Claim Details'!$E$28&gt;=Rates!$G$5, 'Claim Details'!$E$28&lt;=Rates!$G$6),Rates!$G$10,  IF(AND(AM17="2", 'Claim Details'!$E$28&gt;=Rates!$G$5, 'Claim Details'!$E$28&lt;=Rates!$G$6),Rates!$G$8,  IF(AND(AM17="3", 'Claim Details'!$E$28&gt;=Rates!$G$5, 'Claim Details'!$E$28&lt;=Rates!$G$6),Rates!$G$9, "£0.00"))))))))))))))))</f>
        <v>£0.00</v>
      </c>
      <c r="H17" s="101"/>
      <c r="I17" s="100"/>
      <c r="J17" s="221" t="str">
        <f t="shared" si="8"/>
        <v>£0.00</v>
      </c>
      <c r="K17" s="101"/>
      <c r="L17" s="102"/>
      <c r="M17" s="110"/>
      <c r="N17" s="77"/>
      <c r="O17" s="87"/>
      <c r="P17" s="87"/>
      <c r="Q17" s="149" t="str">
        <f t="shared" si="2"/>
        <v/>
      </c>
      <c r="R17" s="87"/>
      <c r="S17" s="53" t="str">
        <f>IF(Q17="","£0.00",IF(R17="",(AN17*Q17),IF(R17="No",(AN17*Q17),IF(AM17="1",(AN17*Q17),IF(R17="Yes",((AN17*Q17)*'Claim Details'!$N$111)/100)+(AN17*Q17)))))</f>
        <v>£0.00</v>
      </c>
      <c r="T17" s="53"/>
      <c r="U17" s="87"/>
      <c r="V17" s="78"/>
      <c r="W17" s="79"/>
      <c r="X17" s="160"/>
      <c r="Y17" s="98"/>
      <c r="Z17" s="225"/>
      <c r="AA17" s="87"/>
      <c r="AB17" s="53" t="str">
        <f t="shared" si="9"/>
        <v>£0.00</v>
      </c>
      <c r="AC17" s="53"/>
      <c r="AD17" s="224"/>
      <c r="AE17" s="226" t="str">
        <f t="shared" si="0"/>
        <v/>
      </c>
      <c r="AF17" s="227" t="str">
        <f t="shared" si="4"/>
        <v>£0.00</v>
      </c>
      <c r="AG17" s="31"/>
      <c r="AH17" s="11"/>
      <c r="AI17" s="11"/>
      <c r="AJ17" s="11"/>
      <c r="AK17" s="11"/>
      <c r="AL17" s="11" t="str">
        <f t="shared" si="10"/>
        <v/>
      </c>
      <c r="AM17" s="11" t="str">
        <f t="shared" si="11"/>
        <v/>
      </c>
      <c r="AN17" s="213">
        <f t="shared" si="12"/>
        <v>0</v>
      </c>
      <c r="AO17" s="11"/>
      <c r="AP17" s="211" t="str">
        <f>IF(F17="","£0.00",IF(AM17="4","£0.00",IF(AM17="5","£0.00",IF(AM17="1","£0.00",((AN17*F17)*'Claim Details'!$F$111)/100))))</f>
        <v>£0.00</v>
      </c>
      <c r="AQ17" s="211" t="str">
        <f>IF(F17="","£0.00",IF(AM17="4","£0.00",IF(AM17="5","£0.00",IF(AM17="1","£0.00",((AN17*Q17)*'Claim Details'!$N$111)/100))))</f>
        <v>£0.00</v>
      </c>
      <c r="AR17" s="211" t="str">
        <f>IF(F17="","£0.00",IF(AM17="4","£0.00",IF(AM17="5","£0.00",IF(AM17="1","£0.00",((AN17*AE17)*'Claim Details'!$W$111)/100))))</f>
        <v>£0.00</v>
      </c>
      <c r="AS17" s="11"/>
      <c r="AT17" s="11"/>
      <c r="AU17" s="11"/>
      <c r="AV17" s="11"/>
      <c r="AW17" s="11"/>
      <c r="AX17" s="11"/>
      <c r="AY17" s="11"/>
      <c r="AZ17" s="11"/>
      <c r="BA17" s="11"/>
      <c r="BB17" s="11"/>
    </row>
    <row r="18" spans="1:54" ht="15">
      <c r="A18" s="110"/>
      <c r="B18" s="91"/>
      <c r="C18" s="98"/>
      <c r="D18" s="89"/>
      <c r="E18" s="99"/>
      <c r="F18" s="100"/>
      <c r="G18" s="221" t="str">
        <f>IF(AND(AM18="6", 'Claim Details'!$E$28&gt;=Rates!$D$5, 'Claim Details'!$E$28&lt;=Rates!$D$6),Rates!$D$7, IF(AND(AM18="1", 'Claim Details'!$E$28&gt;=Rates!$D$5, 'Claim Details'!$E$28&lt;=Rates!$D$6),Rates!$D$10,  IF(AND(AM18="2", 'Claim Details'!$E$28&gt;=Rates!$D$5, 'Claim Details'!$E$28&lt;=Rates!$D$6),Rates!$D$8,  IF(AND(AM18="3", 'Claim Details'!$E$28&gt;=Rates!$D$5, 'Claim Details'!$E$28&lt;=Rates!$D$6),Rates!$D$9, IF(AND(AM18="6", 'Claim Details'!$E$28&gt;=Rates!$E$5, 'Claim Details'!$E$28&lt;=Rates!$E$6),Rates!$E$7, IF(AND(AM18="1", 'Claim Details'!$E$28&gt;=Rates!$E$5, 'Claim Details'!$E$28&lt;=Rates!$E$6),Rates!$E$10,  IF(AND(AM18="2", 'Claim Details'!$E$28&gt;=Rates!$E$5, 'Claim Details'!$E$28&lt;=Rates!$E$6),Rates!$E$8,  IF(AND(AM18="3", 'Claim Details'!$E$28&gt;=Rates!$E$5, 'Claim Details'!$E$28&lt;=Rates!$E$6),Rates!$E$9, IF(AND(AM18="6", 'Claim Details'!$E$28&gt;=Rates!$F$5, 'Claim Details'!$E$28&lt;=Rates!$F$6),Rates!$F$7, IF(AND(AM18="1", 'Claim Details'!$E$28&gt;=Rates!$F$5, 'Claim Details'!$E$28&lt;=Rates!$F$6),Rates!$F$10,  IF(AND(AM18="2", 'Claim Details'!$E$28&gt;=Rates!$F$5, 'Claim Details'!$E$28&lt;=Rates!$F$6),Rates!$F$8,  IF(AND(AM18="3", 'Claim Details'!$E$28&gt;=Rates!$F$5, 'Claim Details'!$E$28&lt;=Rates!$F$6),Rates!$F$9, IF(AND(AM18="6", 'Claim Details'!$E$28&gt;=Rates!$G$5, 'Claim Details'!$E$28&lt;=Rates!$G$6),Rates!$G$7, IF(AND(AM18="1", 'Claim Details'!$E$28&gt;=Rates!$G$5, 'Claim Details'!$E$28&lt;=Rates!$G$6),Rates!$G$10,  IF(AND(AM18="2", 'Claim Details'!$E$28&gt;=Rates!$G$5, 'Claim Details'!$E$28&lt;=Rates!$G$6),Rates!$G$8,  IF(AND(AM18="3", 'Claim Details'!$E$28&gt;=Rates!$G$5, 'Claim Details'!$E$28&lt;=Rates!$G$6),Rates!$G$9, "£0.00"))))))))))))))))</f>
        <v>£0.00</v>
      </c>
      <c r="H18" s="101"/>
      <c r="I18" s="100"/>
      <c r="J18" s="221" t="str">
        <f t="shared" si="8"/>
        <v>£0.00</v>
      </c>
      <c r="K18" s="101"/>
      <c r="L18" s="102"/>
      <c r="M18" s="110"/>
      <c r="N18" s="77"/>
      <c r="O18" s="87"/>
      <c r="P18" s="87"/>
      <c r="Q18" s="149" t="str">
        <f t="shared" si="2"/>
        <v/>
      </c>
      <c r="R18" s="87"/>
      <c r="S18" s="53" t="str">
        <f>IF(Q18="","£0.00",IF(R18="",(AN18*Q18),IF(R18="No",(AN18*Q18),IF(AM18="1",(AN18*Q18),IF(R18="Yes",((AN18*Q18)*'Claim Details'!$N$111)/100)+(AN18*Q18)))))</f>
        <v>£0.00</v>
      </c>
      <c r="T18" s="53"/>
      <c r="U18" s="87"/>
      <c r="V18" s="78"/>
      <c r="W18" s="79"/>
      <c r="X18" s="160"/>
      <c r="Y18" s="98"/>
      <c r="Z18" s="225"/>
      <c r="AA18" s="87"/>
      <c r="AB18" s="53" t="str">
        <f t="shared" si="9"/>
        <v>£0.00</v>
      </c>
      <c r="AC18" s="53"/>
      <c r="AD18" s="224"/>
      <c r="AE18" s="226" t="str">
        <f t="shared" si="0"/>
        <v/>
      </c>
      <c r="AF18" s="227" t="str">
        <f t="shared" si="4"/>
        <v>£0.00</v>
      </c>
      <c r="AG18" s="31"/>
      <c r="AH18" s="11"/>
      <c r="AI18" s="11"/>
      <c r="AJ18" s="11"/>
      <c r="AK18" s="11"/>
      <c r="AL18" s="11" t="str">
        <f t="shared" si="10"/>
        <v/>
      </c>
      <c r="AM18" s="11" t="str">
        <f t="shared" si="11"/>
        <v/>
      </c>
      <c r="AN18" s="213">
        <f t="shared" si="12"/>
        <v>0</v>
      </c>
      <c r="AO18" s="11"/>
      <c r="AP18" s="211" t="str">
        <f>IF(F18="","£0.00",IF(AM18="4","£0.00",IF(AM18="5","£0.00",IF(AM18="1","£0.00",((AN18*F18)*'Claim Details'!$F$111)/100))))</f>
        <v>£0.00</v>
      </c>
      <c r="AQ18" s="211" t="str">
        <f>IF(F18="","£0.00",IF(AM18="4","£0.00",IF(AM18="5","£0.00",IF(AM18="1","£0.00",((AN18*Q18)*'Claim Details'!$N$111)/100))))</f>
        <v>£0.00</v>
      </c>
      <c r="AR18" s="211" t="str">
        <f>IF(F18="","£0.00",IF(AM18="4","£0.00",IF(AM18="5","£0.00",IF(AM18="1","£0.00",((AN18*AE18)*'Claim Details'!$W$111)/100))))</f>
        <v>£0.00</v>
      </c>
      <c r="AS18" s="11"/>
      <c r="AT18" s="11"/>
      <c r="AU18" s="11"/>
      <c r="AV18" s="11"/>
      <c r="AW18" s="11"/>
      <c r="AX18" s="11"/>
      <c r="AY18" s="11"/>
      <c r="AZ18" s="11"/>
      <c r="BA18" s="11"/>
      <c r="BB18" s="11"/>
    </row>
    <row r="19" spans="1:54" ht="15">
      <c r="A19" s="110"/>
      <c r="B19" s="91"/>
      <c r="C19" s="98"/>
      <c r="D19" s="89"/>
      <c r="E19" s="99"/>
      <c r="F19" s="100"/>
      <c r="G19" s="221" t="str">
        <f>IF(AND(AM19="6", 'Claim Details'!$E$28&gt;=Rates!$D$5, 'Claim Details'!$E$28&lt;=Rates!$D$6),Rates!$D$7, IF(AND(AM19="1", 'Claim Details'!$E$28&gt;=Rates!$D$5, 'Claim Details'!$E$28&lt;=Rates!$D$6),Rates!$D$10,  IF(AND(AM19="2", 'Claim Details'!$E$28&gt;=Rates!$D$5, 'Claim Details'!$E$28&lt;=Rates!$D$6),Rates!$D$8,  IF(AND(AM19="3", 'Claim Details'!$E$28&gt;=Rates!$D$5, 'Claim Details'!$E$28&lt;=Rates!$D$6),Rates!$D$9, IF(AND(AM19="6", 'Claim Details'!$E$28&gt;=Rates!$E$5, 'Claim Details'!$E$28&lt;=Rates!$E$6),Rates!$E$7, IF(AND(AM19="1", 'Claim Details'!$E$28&gt;=Rates!$E$5, 'Claim Details'!$E$28&lt;=Rates!$E$6),Rates!$E$10,  IF(AND(AM19="2", 'Claim Details'!$E$28&gt;=Rates!$E$5, 'Claim Details'!$E$28&lt;=Rates!$E$6),Rates!$E$8,  IF(AND(AM19="3", 'Claim Details'!$E$28&gt;=Rates!$E$5, 'Claim Details'!$E$28&lt;=Rates!$E$6),Rates!$E$9, IF(AND(AM19="6", 'Claim Details'!$E$28&gt;=Rates!$F$5, 'Claim Details'!$E$28&lt;=Rates!$F$6),Rates!$F$7, IF(AND(AM19="1", 'Claim Details'!$E$28&gt;=Rates!$F$5, 'Claim Details'!$E$28&lt;=Rates!$F$6),Rates!$F$10,  IF(AND(AM19="2", 'Claim Details'!$E$28&gt;=Rates!$F$5, 'Claim Details'!$E$28&lt;=Rates!$F$6),Rates!$F$8,  IF(AND(AM19="3", 'Claim Details'!$E$28&gt;=Rates!$F$5, 'Claim Details'!$E$28&lt;=Rates!$F$6),Rates!$F$9, IF(AND(AM19="6", 'Claim Details'!$E$28&gt;=Rates!$G$5, 'Claim Details'!$E$28&lt;=Rates!$G$6),Rates!$G$7, IF(AND(AM19="1", 'Claim Details'!$E$28&gt;=Rates!$G$5, 'Claim Details'!$E$28&lt;=Rates!$G$6),Rates!$G$10,  IF(AND(AM19="2", 'Claim Details'!$E$28&gt;=Rates!$G$5, 'Claim Details'!$E$28&lt;=Rates!$G$6),Rates!$G$8,  IF(AND(AM19="3", 'Claim Details'!$E$28&gt;=Rates!$G$5, 'Claim Details'!$E$28&lt;=Rates!$G$6),Rates!$G$9, "£0.00"))))))))))))))))</f>
        <v>£0.00</v>
      </c>
      <c r="H19" s="101"/>
      <c r="I19" s="100"/>
      <c r="J19" s="221" t="str">
        <f t="shared" si="8"/>
        <v>£0.00</v>
      </c>
      <c r="K19" s="101"/>
      <c r="L19" s="102"/>
      <c r="M19" s="110"/>
      <c r="N19" s="77"/>
      <c r="O19" s="87"/>
      <c r="P19" s="87"/>
      <c r="Q19" s="149" t="str">
        <f t="shared" si="2"/>
        <v/>
      </c>
      <c r="R19" s="87"/>
      <c r="S19" s="53" t="str">
        <f>IF(Q19="","£0.00",IF(R19="",(AN19*Q19),IF(R19="No",(AN19*Q19),IF(AM19="1",(AN19*Q19),IF(R19="Yes",((AN19*Q19)*'Claim Details'!$N$111)/100)+(AN19*Q19)))))</f>
        <v>£0.00</v>
      </c>
      <c r="T19" s="53"/>
      <c r="U19" s="87"/>
      <c r="V19" s="78"/>
      <c r="W19" s="79"/>
      <c r="X19" s="160"/>
      <c r="Y19" s="98"/>
      <c r="Z19" s="225"/>
      <c r="AA19" s="87"/>
      <c r="AB19" s="53" t="str">
        <f t="shared" si="9"/>
        <v>£0.00</v>
      </c>
      <c r="AC19" s="53"/>
      <c r="AD19" s="224"/>
      <c r="AE19" s="226" t="str">
        <f t="shared" si="0"/>
        <v/>
      </c>
      <c r="AF19" s="227" t="str">
        <f t="shared" si="4"/>
        <v>£0.00</v>
      </c>
      <c r="AG19" s="31"/>
      <c r="AH19" s="11"/>
      <c r="AI19" s="11"/>
      <c r="AJ19" s="11"/>
      <c r="AK19" s="11"/>
      <c r="AL19" s="11" t="str">
        <f t="shared" si="10"/>
        <v/>
      </c>
      <c r="AM19" s="11" t="str">
        <f t="shared" si="11"/>
        <v/>
      </c>
      <c r="AN19" s="213">
        <f t="shared" si="12"/>
        <v>0</v>
      </c>
      <c r="AO19" s="11"/>
      <c r="AP19" s="211" t="str">
        <f>IF(F19="","£0.00",IF(AM19="4","£0.00",IF(AM19="5","£0.00",IF(AM19="1","£0.00",((AN19*F19)*'Claim Details'!$F$111)/100))))</f>
        <v>£0.00</v>
      </c>
      <c r="AQ19" s="211" t="str">
        <f>IF(F19="","£0.00",IF(AM19="4","£0.00",IF(AM19="5","£0.00",IF(AM19="1","£0.00",((AN19*Q19)*'Claim Details'!$N$111)/100))))</f>
        <v>£0.00</v>
      </c>
      <c r="AR19" s="211" t="str">
        <f>IF(F19="","£0.00",IF(AM19="4","£0.00",IF(AM19="5","£0.00",IF(AM19="1","£0.00",((AN19*AE19)*'Claim Details'!$W$111)/100))))</f>
        <v>£0.00</v>
      </c>
      <c r="AS19" s="11"/>
      <c r="AT19" s="11"/>
      <c r="AU19" s="11"/>
      <c r="AV19" s="11"/>
      <c r="AW19" s="11"/>
      <c r="AX19" s="11"/>
      <c r="AY19" s="11"/>
      <c r="AZ19" s="11"/>
      <c r="BA19" s="11"/>
      <c r="BB19" s="11"/>
    </row>
    <row r="20" spans="1:54" ht="15">
      <c r="A20" s="110"/>
      <c r="B20" s="91"/>
      <c r="C20" s="98"/>
      <c r="D20" s="89"/>
      <c r="E20" s="99"/>
      <c r="F20" s="100"/>
      <c r="G20" s="221" t="str">
        <f>IF(AND(AM20="6", 'Claim Details'!$E$28&gt;=Rates!$D$5, 'Claim Details'!$E$28&lt;=Rates!$D$6),Rates!$D$7, IF(AND(AM20="1", 'Claim Details'!$E$28&gt;=Rates!$D$5, 'Claim Details'!$E$28&lt;=Rates!$D$6),Rates!$D$10,  IF(AND(AM20="2", 'Claim Details'!$E$28&gt;=Rates!$D$5, 'Claim Details'!$E$28&lt;=Rates!$D$6),Rates!$D$8,  IF(AND(AM20="3", 'Claim Details'!$E$28&gt;=Rates!$D$5, 'Claim Details'!$E$28&lt;=Rates!$D$6),Rates!$D$9, IF(AND(AM20="6", 'Claim Details'!$E$28&gt;=Rates!$E$5, 'Claim Details'!$E$28&lt;=Rates!$E$6),Rates!$E$7, IF(AND(AM20="1", 'Claim Details'!$E$28&gt;=Rates!$E$5, 'Claim Details'!$E$28&lt;=Rates!$E$6),Rates!$E$10,  IF(AND(AM20="2", 'Claim Details'!$E$28&gt;=Rates!$E$5, 'Claim Details'!$E$28&lt;=Rates!$E$6),Rates!$E$8,  IF(AND(AM20="3", 'Claim Details'!$E$28&gt;=Rates!$E$5, 'Claim Details'!$E$28&lt;=Rates!$E$6),Rates!$E$9, IF(AND(AM20="6", 'Claim Details'!$E$28&gt;=Rates!$F$5, 'Claim Details'!$E$28&lt;=Rates!$F$6),Rates!$F$7, IF(AND(AM20="1", 'Claim Details'!$E$28&gt;=Rates!$F$5, 'Claim Details'!$E$28&lt;=Rates!$F$6),Rates!$F$10,  IF(AND(AM20="2", 'Claim Details'!$E$28&gt;=Rates!$F$5, 'Claim Details'!$E$28&lt;=Rates!$F$6),Rates!$F$8,  IF(AND(AM20="3", 'Claim Details'!$E$28&gt;=Rates!$F$5, 'Claim Details'!$E$28&lt;=Rates!$F$6),Rates!$F$9, IF(AND(AM20="6", 'Claim Details'!$E$28&gt;=Rates!$G$5, 'Claim Details'!$E$28&lt;=Rates!$G$6),Rates!$G$7, IF(AND(AM20="1", 'Claim Details'!$E$28&gt;=Rates!$G$5, 'Claim Details'!$E$28&lt;=Rates!$G$6),Rates!$G$10,  IF(AND(AM20="2", 'Claim Details'!$E$28&gt;=Rates!$G$5, 'Claim Details'!$E$28&lt;=Rates!$G$6),Rates!$G$8,  IF(AND(AM20="3", 'Claim Details'!$E$28&gt;=Rates!$G$5, 'Claim Details'!$E$28&lt;=Rates!$G$6),Rates!$G$9, "£0.00"))))))))))))))))</f>
        <v>£0.00</v>
      </c>
      <c r="H20" s="101"/>
      <c r="I20" s="100"/>
      <c r="J20" s="221" t="str">
        <f t="shared" si="8"/>
        <v>£0.00</v>
      </c>
      <c r="K20" s="101"/>
      <c r="L20" s="102"/>
      <c r="M20" s="110"/>
      <c r="N20" s="77"/>
      <c r="O20" s="87"/>
      <c r="P20" s="87"/>
      <c r="Q20" s="149" t="str">
        <f t="shared" si="2"/>
        <v/>
      </c>
      <c r="R20" s="87"/>
      <c r="S20" s="53" t="str">
        <f>IF(Q20="","£0.00",IF(R20="",(AN20*Q20),IF(R20="No",(AN20*Q20),IF(AM20="1",(AN20*Q20),IF(R20="Yes",((AN20*Q20)*'Claim Details'!$N$111)/100)+(AN20*Q20)))))</f>
        <v>£0.00</v>
      </c>
      <c r="T20" s="53"/>
      <c r="U20" s="87"/>
      <c r="V20" s="78"/>
      <c r="W20" s="79"/>
      <c r="X20" s="160"/>
      <c r="Y20" s="98"/>
      <c r="Z20" s="225"/>
      <c r="AA20" s="87"/>
      <c r="AB20" s="53" t="str">
        <f t="shared" si="9"/>
        <v>£0.00</v>
      </c>
      <c r="AC20" s="53"/>
      <c r="AD20" s="224"/>
      <c r="AE20" s="226" t="str">
        <f t="shared" si="0"/>
        <v/>
      </c>
      <c r="AF20" s="227" t="str">
        <f t="shared" si="4"/>
        <v>£0.00</v>
      </c>
      <c r="AG20" s="31"/>
      <c r="AH20" s="11"/>
      <c r="AI20" s="11"/>
      <c r="AJ20" s="11"/>
      <c r="AK20" s="11"/>
      <c r="AL20" s="11" t="str">
        <f t="shared" si="10"/>
        <v/>
      </c>
      <c r="AM20" s="11" t="str">
        <f t="shared" si="11"/>
        <v/>
      </c>
      <c r="AN20" s="213">
        <f t="shared" si="12"/>
        <v>0</v>
      </c>
      <c r="AO20" s="11"/>
      <c r="AP20" s="211" t="str">
        <f>IF(F20="","£0.00",IF(AM20="4","£0.00",IF(AM20="5","£0.00",IF(AM20="1","£0.00",((AN20*F20)*'Claim Details'!$F$111)/100))))</f>
        <v>£0.00</v>
      </c>
      <c r="AQ20" s="211" t="str">
        <f>IF(F20="","£0.00",IF(AM20="4","£0.00",IF(AM20="5","£0.00",IF(AM20="1","£0.00",((AN20*Q20)*'Claim Details'!$N$111)/100))))</f>
        <v>£0.00</v>
      </c>
      <c r="AR20" s="211" t="str">
        <f>IF(F20="","£0.00",IF(AM20="4","£0.00",IF(AM20="5","£0.00",IF(AM20="1","£0.00",((AN20*AE20)*'Claim Details'!$W$111)/100))))</f>
        <v>£0.00</v>
      </c>
      <c r="AS20" s="11"/>
      <c r="AT20" s="11"/>
      <c r="AU20" s="11"/>
      <c r="AV20" s="11"/>
      <c r="AW20" s="11"/>
      <c r="AX20" s="11"/>
      <c r="AY20" s="11"/>
      <c r="AZ20" s="11"/>
      <c r="BA20" s="11"/>
      <c r="BB20" s="11"/>
    </row>
    <row r="21" spans="1:54" ht="15">
      <c r="A21" s="110"/>
      <c r="B21" s="91"/>
      <c r="C21" s="98"/>
      <c r="D21" s="89"/>
      <c r="E21" s="99"/>
      <c r="F21" s="100"/>
      <c r="G21" s="221" t="str">
        <f>IF(AND(AM21="6", 'Claim Details'!$E$28&gt;=Rates!$D$5, 'Claim Details'!$E$28&lt;=Rates!$D$6),Rates!$D$7, IF(AND(AM21="1", 'Claim Details'!$E$28&gt;=Rates!$D$5, 'Claim Details'!$E$28&lt;=Rates!$D$6),Rates!$D$10,  IF(AND(AM21="2", 'Claim Details'!$E$28&gt;=Rates!$D$5, 'Claim Details'!$E$28&lt;=Rates!$D$6),Rates!$D$8,  IF(AND(AM21="3", 'Claim Details'!$E$28&gt;=Rates!$D$5, 'Claim Details'!$E$28&lt;=Rates!$D$6),Rates!$D$9, IF(AND(AM21="6", 'Claim Details'!$E$28&gt;=Rates!$E$5, 'Claim Details'!$E$28&lt;=Rates!$E$6),Rates!$E$7, IF(AND(AM21="1", 'Claim Details'!$E$28&gt;=Rates!$E$5, 'Claim Details'!$E$28&lt;=Rates!$E$6),Rates!$E$10,  IF(AND(AM21="2", 'Claim Details'!$E$28&gt;=Rates!$E$5, 'Claim Details'!$E$28&lt;=Rates!$E$6),Rates!$E$8,  IF(AND(AM21="3", 'Claim Details'!$E$28&gt;=Rates!$E$5, 'Claim Details'!$E$28&lt;=Rates!$E$6),Rates!$E$9, IF(AND(AM21="6", 'Claim Details'!$E$28&gt;=Rates!$F$5, 'Claim Details'!$E$28&lt;=Rates!$F$6),Rates!$F$7, IF(AND(AM21="1", 'Claim Details'!$E$28&gt;=Rates!$F$5, 'Claim Details'!$E$28&lt;=Rates!$F$6),Rates!$F$10,  IF(AND(AM21="2", 'Claim Details'!$E$28&gt;=Rates!$F$5, 'Claim Details'!$E$28&lt;=Rates!$F$6),Rates!$F$8,  IF(AND(AM21="3", 'Claim Details'!$E$28&gt;=Rates!$F$5, 'Claim Details'!$E$28&lt;=Rates!$F$6),Rates!$F$9, IF(AND(AM21="6", 'Claim Details'!$E$28&gt;=Rates!$G$5, 'Claim Details'!$E$28&lt;=Rates!$G$6),Rates!$G$7, IF(AND(AM21="1", 'Claim Details'!$E$28&gt;=Rates!$G$5, 'Claim Details'!$E$28&lt;=Rates!$G$6),Rates!$G$10,  IF(AND(AM21="2", 'Claim Details'!$E$28&gt;=Rates!$G$5, 'Claim Details'!$E$28&lt;=Rates!$G$6),Rates!$G$8,  IF(AND(AM21="3", 'Claim Details'!$E$28&gt;=Rates!$G$5, 'Claim Details'!$E$28&lt;=Rates!$G$6),Rates!$G$9, "£0.00"))))))))))))))))</f>
        <v>£0.00</v>
      </c>
      <c r="H21" s="101"/>
      <c r="I21" s="100"/>
      <c r="J21" s="221" t="str">
        <f t="shared" si="8"/>
        <v>£0.00</v>
      </c>
      <c r="K21" s="101"/>
      <c r="L21" s="102"/>
      <c r="M21" s="110"/>
      <c r="N21" s="77"/>
      <c r="O21" s="87"/>
      <c r="P21" s="87"/>
      <c r="Q21" s="149" t="str">
        <f t="shared" si="2"/>
        <v/>
      </c>
      <c r="R21" s="87"/>
      <c r="S21" s="53" t="str">
        <f>IF(Q21="","£0.00",IF(R21="",(AN21*Q21),IF(R21="No",(AN21*Q21),IF(AM21="1",(AN21*Q21),IF(R21="Yes",((AN21*Q21)*'Claim Details'!$N$111)/100)+(AN21*Q21)))))</f>
        <v>£0.00</v>
      </c>
      <c r="T21" s="53"/>
      <c r="U21" s="87"/>
      <c r="V21" s="78"/>
      <c r="W21" s="79"/>
      <c r="X21" s="160"/>
      <c r="Y21" s="98"/>
      <c r="Z21" s="225"/>
      <c r="AA21" s="87"/>
      <c r="AB21" s="53" t="str">
        <f t="shared" si="9"/>
        <v>£0.00</v>
      </c>
      <c r="AC21" s="53"/>
      <c r="AD21" s="224"/>
      <c r="AE21" s="226" t="str">
        <f t="shared" si="0"/>
        <v/>
      </c>
      <c r="AF21" s="227" t="str">
        <f t="shared" si="4"/>
        <v>£0.00</v>
      </c>
      <c r="AG21" s="31"/>
      <c r="AH21" s="11"/>
      <c r="AI21" s="11"/>
      <c r="AJ21" s="11"/>
      <c r="AK21" s="11"/>
      <c r="AL21" s="11" t="str">
        <f t="shared" si="10"/>
        <v/>
      </c>
      <c r="AM21" s="11" t="str">
        <f t="shared" si="11"/>
        <v/>
      </c>
      <c r="AN21" s="213">
        <f t="shared" si="12"/>
        <v>0</v>
      </c>
      <c r="AO21" s="11"/>
      <c r="AP21" s="211" t="str">
        <f>IF(F21="","£0.00",IF(AM21="4","£0.00",IF(AM21="5","£0.00",IF(AM21="1","£0.00",((AN21*F21)*'Claim Details'!$F$111)/100))))</f>
        <v>£0.00</v>
      </c>
      <c r="AQ21" s="211" t="str">
        <f>IF(F21="","£0.00",IF(AM21="4","£0.00",IF(AM21="5","£0.00",IF(AM21="1","£0.00",((AN21*Q21)*'Claim Details'!$N$111)/100))))</f>
        <v>£0.00</v>
      </c>
      <c r="AR21" s="211" t="str">
        <f>IF(F21="","£0.00",IF(AM21="4","£0.00",IF(AM21="5","£0.00",IF(AM21="1","£0.00",((AN21*AE21)*'Claim Details'!$W$111)/100))))</f>
        <v>£0.00</v>
      </c>
      <c r="AS21" s="11"/>
      <c r="AT21" s="11"/>
      <c r="AU21" s="11"/>
      <c r="AV21" s="11"/>
      <c r="AW21" s="11"/>
      <c r="AX21" s="11"/>
      <c r="AY21" s="11"/>
      <c r="AZ21" s="11"/>
      <c r="BA21" s="11"/>
      <c r="BB21" s="11"/>
    </row>
    <row r="22" spans="1:54" ht="15">
      <c r="A22" s="110"/>
      <c r="B22" s="91"/>
      <c r="C22" s="98"/>
      <c r="D22" s="89"/>
      <c r="E22" s="99"/>
      <c r="F22" s="100"/>
      <c r="G22" s="221" t="str">
        <f>IF(AND(AM22="6", 'Claim Details'!$E$28&gt;=Rates!$D$5, 'Claim Details'!$E$28&lt;=Rates!$D$6),Rates!$D$7, IF(AND(AM22="1", 'Claim Details'!$E$28&gt;=Rates!$D$5, 'Claim Details'!$E$28&lt;=Rates!$D$6),Rates!$D$10,  IF(AND(AM22="2", 'Claim Details'!$E$28&gt;=Rates!$D$5, 'Claim Details'!$E$28&lt;=Rates!$D$6),Rates!$D$8,  IF(AND(AM22="3", 'Claim Details'!$E$28&gt;=Rates!$D$5, 'Claim Details'!$E$28&lt;=Rates!$D$6),Rates!$D$9, IF(AND(AM22="6", 'Claim Details'!$E$28&gt;=Rates!$E$5, 'Claim Details'!$E$28&lt;=Rates!$E$6),Rates!$E$7, IF(AND(AM22="1", 'Claim Details'!$E$28&gt;=Rates!$E$5, 'Claim Details'!$E$28&lt;=Rates!$E$6),Rates!$E$10,  IF(AND(AM22="2", 'Claim Details'!$E$28&gt;=Rates!$E$5, 'Claim Details'!$E$28&lt;=Rates!$E$6),Rates!$E$8,  IF(AND(AM22="3", 'Claim Details'!$E$28&gt;=Rates!$E$5, 'Claim Details'!$E$28&lt;=Rates!$E$6),Rates!$E$9, IF(AND(AM22="6", 'Claim Details'!$E$28&gt;=Rates!$F$5, 'Claim Details'!$E$28&lt;=Rates!$F$6),Rates!$F$7, IF(AND(AM22="1", 'Claim Details'!$E$28&gt;=Rates!$F$5, 'Claim Details'!$E$28&lt;=Rates!$F$6),Rates!$F$10,  IF(AND(AM22="2", 'Claim Details'!$E$28&gt;=Rates!$F$5, 'Claim Details'!$E$28&lt;=Rates!$F$6),Rates!$F$8,  IF(AND(AM22="3", 'Claim Details'!$E$28&gt;=Rates!$F$5, 'Claim Details'!$E$28&lt;=Rates!$F$6),Rates!$F$9, IF(AND(AM22="6", 'Claim Details'!$E$28&gt;=Rates!$G$5, 'Claim Details'!$E$28&lt;=Rates!$G$6),Rates!$G$7, IF(AND(AM22="1", 'Claim Details'!$E$28&gt;=Rates!$G$5, 'Claim Details'!$E$28&lt;=Rates!$G$6),Rates!$G$10,  IF(AND(AM22="2", 'Claim Details'!$E$28&gt;=Rates!$G$5, 'Claim Details'!$E$28&lt;=Rates!$G$6),Rates!$G$8,  IF(AND(AM22="3", 'Claim Details'!$E$28&gt;=Rates!$G$5, 'Claim Details'!$E$28&lt;=Rates!$G$6),Rates!$G$9, "£0.00"))))))))))))))))</f>
        <v>£0.00</v>
      </c>
      <c r="H22" s="101"/>
      <c r="I22" s="100"/>
      <c r="J22" s="221" t="str">
        <f t="shared" si="8"/>
        <v>£0.00</v>
      </c>
      <c r="K22" s="101"/>
      <c r="L22" s="102"/>
      <c r="M22" s="110"/>
      <c r="N22" s="77"/>
      <c r="O22" s="87"/>
      <c r="P22" s="87"/>
      <c r="Q22" s="149" t="str">
        <f t="shared" si="2"/>
        <v/>
      </c>
      <c r="R22" s="87"/>
      <c r="S22" s="53" t="str">
        <f>IF(Q22="","£0.00",IF(R22="",(AN22*Q22),IF(R22="No",(AN22*Q22),IF(AM22="1",(AN22*Q22),IF(R22="Yes",((AN22*Q22)*'Claim Details'!$N$111)/100)+(AN22*Q22)))))</f>
        <v>£0.00</v>
      </c>
      <c r="T22" s="53"/>
      <c r="U22" s="87"/>
      <c r="V22" s="78"/>
      <c r="W22" s="79"/>
      <c r="X22" s="160"/>
      <c r="Y22" s="98"/>
      <c r="Z22" s="225"/>
      <c r="AA22" s="87"/>
      <c r="AB22" s="53" t="str">
        <f t="shared" si="9"/>
        <v>£0.00</v>
      </c>
      <c r="AC22" s="53"/>
      <c r="AD22" s="224"/>
      <c r="AE22" s="226" t="str">
        <f t="shared" si="0"/>
        <v/>
      </c>
      <c r="AF22" s="227" t="str">
        <f t="shared" si="4"/>
        <v>£0.00</v>
      </c>
      <c r="AG22" s="31"/>
      <c r="AH22" s="11"/>
      <c r="AI22" s="11"/>
      <c r="AJ22" s="11"/>
      <c r="AK22" s="11"/>
      <c r="AL22" s="11" t="str">
        <f t="shared" si="10"/>
        <v/>
      </c>
      <c r="AM22" s="11" t="str">
        <f t="shared" si="11"/>
        <v/>
      </c>
      <c r="AN22" s="213">
        <f t="shared" si="12"/>
        <v>0</v>
      </c>
      <c r="AO22" s="11"/>
      <c r="AP22" s="211" t="str">
        <f>IF(F22="","£0.00",IF(AM22="4","£0.00",IF(AM22="5","£0.00",IF(AM22="1","£0.00",((AN22*F22)*'Claim Details'!$F$111)/100))))</f>
        <v>£0.00</v>
      </c>
      <c r="AQ22" s="211" t="str">
        <f>IF(F22="","£0.00",IF(AM22="4","£0.00",IF(AM22="5","£0.00",IF(AM22="1","£0.00",((AN22*Q22)*'Claim Details'!$N$111)/100))))</f>
        <v>£0.00</v>
      </c>
      <c r="AR22" s="211" t="str">
        <f>IF(F22="","£0.00",IF(AM22="4","£0.00",IF(AM22="5","£0.00",IF(AM22="1","£0.00",((AN22*AE22)*'Claim Details'!$W$111)/100))))</f>
        <v>£0.00</v>
      </c>
      <c r="AS22" s="11"/>
      <c r="AT22" s="11"/>
      <c r="AU22" s="11"/>
      <c r="AV22" s="11"/>
      <c r="AW22" s="11"/>
      <c r="AX22" s="11"/>
      <c r="AY22" s="11"/>
      <c r="AZ22" s="11"/>
      <c r="BA22" s="11"/>
      <c r="BB22" s="11"/>
    </row>
    <row r="23" spans="1:54" ht="15">
      <c r="A23" s="110"/>
      <c r="B23" s="91"/>
      <c r="C23" s="98"/>
      <c r="D23" s="89"/>
      <c r="E23" s="99"/>
      <c r="F23" s="100"/>
      <c r="G23" s="221" t="str">
        <f>IF(AND(AM23="6", 'Claim Details'!$E$28&gt;=Rates!$D$5, 'Claim Details'!$E$28&lt;=Rates!$D$6),Rates!$D$7, IF(AND(AM23="1", 'Claim Details'!$E$28&gt;=Rates!$D$5, 'Claim Details'!$E$28&lt;=Rates!$D$6),Rates!$D$10,  IF(AND(AM23="2", 'Claim Details'!$E$28&gt;=Rates!$D$5, 'Claim Details'!$E$28&lt;=Rates!$D$6),Rates!$D$8,  IF(AND(AM23="3", 'Claim Details'!$E$28&gt;=Rates!$D$5, 'Claim Details'!$E$28&lt;=Rates!$D$6),Rates!$D$9, IF(AND(AM23="6", 'Claim Details'!$E$28&gt;=Rates!$E$5, 'Claim Details'!$E$28&lt;=Rates!$E$6),Rates!$E$7, IF(AND(AM23="1", 'Claim Details'!$E$28&gt;=Rates!$E$5, 'Claim Details'!$E$28&lt;=Rates!$E$6),Rates!$E$10,  IF(AND(AM23="2", 'Claim Details'!$E$28&gt;=Rates!$E$5, 'Claim Details'!$E$28&lt;=Rates!$E$6),Rates!$E$8,  IF(AND(AM23="3", 'Claim Details'!$E$28&gt;=Rates!$E$5, 'Claim Details'!$E$28&lt;=Rates!$E$6),Rates!$E$9, IF(AND(AM23="6", 'Claim Details'!$E$28&gt;=Rates!$F$5, 'Claim Details'!$E$28&lt;=Rates!$F$6),Rates!$F$7, IF(AND(AM23="1", 'Claim Details'!$E$28&gt;=Rates!$F$5, 'Claim Details'!$E$28&lt;=Rates!$F$6),Rates!$F$10,  IF(AND(AM23="2", 'Claim Details'!$E$28&gt;=Rates!$F$5, 'Claim Details'!$E$28&lt;=Rates!$F$6),Rates!$F$8,  IF(AND(AM23="3", 'Claim Details'!$E$28&gt;=Rates!$F$5, 'Claim Details'!$E$28&lt;=Rates!$F$6),Rates!$F$9, IF(AND(AM23="6", 'Claim Details'!$E$28&gt;=Rates!$G$5, 'Claim Details'!$E$28&lt;=Rates!$G$6),Rates!$G$7, IF(AND(AM23="1", 'Claim Details'!$E$28&gt;=Rates!$G$5, 'Claim Details'!$E$28&lt;=Rates!$G$6),Rates!$G$10,  IF(AND(AM23="2", 'Claim Details'!$E$28&gt;=Rates!$G$5, 'Claim Details'!$E$28&lt;=Rates!$G$6),Rates!$G$8,  IF(AND(AM23="3", 'Claim Details'!$E$28&gt;=Rates!$G$5, 'Claim Details'!$E$28&lt;=Rates!$G$6),Rates!$G$9, "£0.00"))))))))))))))))</f>
        <v>£0.00</v>
      </c>
      <c r="H23" s="101"/>
      <c r="I23" s="100"/>
      <c r="J23" s="221" t="str">
        <f t="shared" si="8"/>
        <v>£0.00</v>
      </c>
      <c r="K23" s="101"/>
      <c r="L23" s="102"/>
      <c r="M23" s="110"/>
      <c r="N23" s="77"/>
      <c r="O23" s="87"/>
      <c r="P23" s="87"/>
      <c r="Q23" s="149" t="str">
        <f t="shared" si="2"/>
        <v/>
      </c>
      <c r="R23" s="87"/>
      <c r="S23" s="53" t="str">
        <f>IF(Q23="","£0.00",IF(R23="",(AN23*Q23),IF(R23="No",(AN23*Q23),IF(AM23="1",(AN23*Q23),IF(R23="Yes",((AN23*Q23)*'Claim Details'!$N$111)/100)+(AN23*Q23)))))</f>
        <v>£0.00</v>
      </c>
      <c r="T23" s="53"/>
      <c r="U23" s="87"/>
      <c r="V23" s="78"/>
      <c r="W23" s="79"/>
      <c r="X23" s="160"/>
      <c r="Y23" s="98"/>
      <c r="Z23" s="225"/>
      <c r="AA23" s="87"/>
      <c r="AB23" s="53" t="str">
        <f t="shared" si="9"/>
        <v>£0.00</v>
      </c>
      <c r="AC23" s="53"/>
      <c r="AD23" s="224"/>
      <c r="AE23" s="226" t="str">
        <f t="shared" si="0"/>
        <v/>
      </c>
      <c r="AF23" s="227" t="str">
        <f t="shared" si="4"/>
        <v>£0.00</v>
      </c>
      <c r="AG23" s="31"/>
      <c r="AH23" s="11"/>
      <c r="AI23" s="11"/>
      <c r="AJ23" s="11"/>
      <c r="AK23" s="11"/>
      <c r="AL23" s="11" t="str">
        <f t="shared" si="10"/>
        <v/>
      </c>
      <c r="AM23" s="11" t="str">
        <f t="shared" si="11"/>
        <v/>
      </c>
      <c r="AN23" s="213">
        <f t="shared" si="12"/>
        <v>0</v>
      </c>
      <c r="AO23" s="11"/>
      <c r="AP23" s="211" t="str">
        <f>IF(F23="","£0.00",IF(AM23="4","£0.00",IF(AM23="5","£0.00",IF(AM23="1","£0.00",((AN23*F23)*'Claim Details'!$F$111)/100))))</f>
        <v>£0.00</v>
      </c>
      <c r="AQ23" s="211" t="str">
        <f>IF(F23="","£0.00",IF(AM23="4","£0.00",IF(AM23="5","£0.00",IF(AM23="1","£0.00",((AN23*Q23)*'Claim Details'!$N$111)/100))))</f>
        <v>£0.00</v>
      </c>
      <c r="AR23" s="211" t="str">
        <f>IF(F23="","£0.00",IF(AM23="4","£0.00",IF(AM23="5","£0.00",IF(AM23="1","£0.00",((AN23*AE23)*'Claim Details'!$W$111)/100))))</f>
        <v>£0.00</v>
      </c>
      <c r="AS23" s="11"/>
      <c r="AT23" s="11"/>
      <c r="AU23" s="11"/>
      <c r="AV23" s="11"/>
      <c r="AW23" s="11"/>
      <c r="AX23" s="11"/>
      <c r="AY23" s="11"/>
      <c r="AZ23" s="11"/>
      <c r="BA23" s="11"/>
      <c r="BB23" s="11"/>
    </row>
    <row r="24" spans="1:54" ht="15">
      <c r="A24" s="110"/>
      <c r="B24" s="91"/>
      <c r="C24" s="98"/>
      <c r="D24" s="89"/>
      <c r="E24" s="99"/>
      <c r="F24" s="100"/>
      <c r="G24" s="221" t="str">
        <f>IF(AND(AM24="6", 'Claim Details'!$E$28&gt;=Rates!$D$5, 'Claim Details'!$E$28&lt;=Rates!$D$6),Rates!$D$7, IF(AND(AM24="1", 'Claim Details'!$E$28&gt;=Rates!$D$5, 'Claim Details'!$E$28&lt;=Rates!$D$6),Rates!$D$10,  IF(AND(AM24="2", 'Claim Details'!$E$28&gt;=Rates!$D$5, 'Claim Details'!$E$28&lt;=Rates!$D$6),Rates!$D$8,  IF(AND(AM24="3", 'Claim Details'!$E$28&gt;=Rates!$D$5, 'Claim Details'!$E$28&lt;=Rates!$D$6),Rates!$D$9, IF(AND(AM24="6", 'Claim Details'!$E$28&gt;=Rates!$E$5, 'Claim Details'!$E$28&lt;=Rates!$E$6),Rates!$E$7, IF(AND(AM24="1", 'Claim Details'!$E$28&gt;=Rates!$E$5, 'Claim Details'!$E$28&lt;=Rates!$E$6),Rates!$E$10,  IF(AND(AM24="2", 'Claim Details'!$E$28&gt;=Rates!$E$5, 'Claim Details'!$E$28&lt;=Rates!$E$6),Rates!$E$8,  IF(AND(AM24="3", 'Claim Details'!$E$28&gt;=Rates!$E$5, 'Claim Details'!$E$28&lt;=Rates!$E$6),Rates!$E$9, IF(AND(AM24="6", 'Claim Details'!$E$28&gt;=Rates!$F$5, 'Claim Details'!$E$28&lt;=Rates!$F$6),Rates!$F$7, IF(AND(AM24="1", 'Claim Details'!$E$28&gt;=Rates!$F$5, 'Claim Details'!$E$28&lt;=Rates!$F$6),Rates!$F$10,  IF(AND(AM24="2", 'Claim Details'!$E$28&gt;=Rates!$F$5, 'Claim Details'!$E$28&lt;=Rates!$F$6),Rates!$F$8,  IF(AND(AM24="3", 'Claim Details'!$E$28&gt;=Rates!$F$5, 'Claim Details'!$E$28&lt;=Rates!$F$6),Rates!$F$9, IF(AND(AM24="6", 'Claim Details'!$E$28&gt;=Rates!$G$5, 'Claim Details'!$E$28&lt;=Rates!$G$6),Rates!$G$7, IF(AND(AM24="1", 'Claim Details'!$E$28&gt;=Rates!$G$5, 'Claim Details'!$E$28&lt;=Rates!$G$6),Rates!$G$10,  IF(AND(AM24="2", 'Claim Details'!$E$28&gt;=Rates!$G$5, 'Claim Details'!$E$28&lt;=Rates!$G$6),Rates!$G$8,  IF(AND(AM24="3", 'Claim Details'!$E$28&gt;=Rates!$G$5, 'Claim Details'!$E$28&lt;=Rates!$G$6),Rates!$G$9, "£0.00"))))))))))))))))</f>
        <v>£0.00</v>
      </c>
      <c r="H24" s="101"/>
      <c r="I24" s="100"/>
      <c r="J24" s="221" t="str">
        <f t="shared" si="8"/>
        <v>£0.00</v>
      </c>
      <c r="K24" s="101"/>
      <c r="L24" s="102"/>
      <c r="M24" s="110"/>
      <c r="N24" s="77"/>
      <c r="O24" s="87"/>
      <c r="P24" s="87"/>
      <c r="Q24" s="149" t="str">
        <f t="shared" si="2"/>
        <v/>
      </c>
      <c r="R24" s="87"/>
      <c r="S24" s="53" t="str">
        <f>IF(Q24="","£0.00",IF(R24="",(AN24*Q24),IF(R24="No",(AN24*Q24),IF(AM24="1",(AN24*Q24),IF(R24="Yes",((AN24*Q24)*'Claim Details'!$N$111)/100)+(AN24*Q24)))))</f>
        <v>£0.00</v>
      </c>
      <c r="T24" s="53"/>
      <c r="U24" s="87"/>
      <c r="V24" s="78"/>
      <c r="W24" s="79"/>
      <c r="X24" s="160"/>
      <c r="Y24" s="98"/>
      <c r="Z24" s="225"/>
      <c r="AA24" s="87"/>
      <c r="AB24" s="53" t="str">
        <f t="shared" si="9"/>
        <v>£0.00</v>
      </c>
      <c r="AC24" s="53"/>
      <c r="AD24" s="224"/>
      <c r="AE24" s="226" t="str">
        <f t="shared" si="0"/>
        <v/>
      </c>
      <c r="AF24" s="227" t="str">
        <f t="shared" si="4"/>
        <v>£0.00</v>
      </c>
      <c r="AG24" s="31"/>
      <c r="AH24" s="11"/>
      <c r="AI24" s="11"/>
      <c r="AJ24" s="11"/>
      <c r="AK24" s="11"/>
      <c r="AL24" s="11" t="str">
        <f t="shared" si="10"/>
        <v/>
      </c>
      <c r="AM24" s="11" t="str">
        <f t="shared" si="11"/>
        <v/>
      </c>
      <c r="AN24" s="213">
        <f t="shared" si="12"/>
        <v>0</v>
      </c>
      <c r="AO24" s="11"/>
      <c r="AP24" s="211" t="str">
        <f>IF(F24="","£0.00",IF(AM24="4","£0.00",IF(AM24="5","£0.00",IF(AM24="1","£0.00",((AN24*F24)*'Claim Details'!$F$111)/100))))</f>
        <v>£0.00</v>
      </c>
      <c r="AQ24" s="211" t="str">
        <f>IF(F24="","£0.00",IF(AM24="4","£0.00",IF(AM24="5","£0.00",IF(AM24="1","£0.00",((AN24*Q24)*'Claim Details'!$N$111)/100))))</f>
        <v>£0.00</v>
      </c>
      <c r="AR24" s="211" t="str">
        <f>IF(F24="","£0.00",IF(AM24="4","£0.00",IF(AM24="5","£0.00",IF(AM24="1","£0.00",((AN24*AE24)*'Claim Details'!$W$111)/100))))</f>
        <v>£0.00</v>
      </c>
      <c r="AS24" s="11"/>
      <c r="AT24" s="11"/>
      <c r="AU24" s="11"/>
      <c r="AV24" s="11"/>
      <c r="AW24" s="11"/>
      <c r="AX24" s="11"/>
      <c r="AY24" s="11"/>
      <c r="AZ24" s="11"/>
      <c r="BA24" s="11"/>
      <c r="BB24" s="11"/>
    </row>
    <row r="25" spans="1:54" ht="15">
      <c r="A25" s="110"/>
      <c r="B25" s="91"/>
      <c r="C25" s="98"/>
      <c r="D25" s="89"/>
      <c r="E25" s="99"/>
      <c r="F25" s="100"/>
      <c r="G25" s="221" t="str">
        <f>IF(AND(AM25="6", 'Claim Details'!$E$28&gt;=Rates!$D$5, 'Claim Details'!$E$28&lt;=Rates!$D$6),Rates!$D$7, IF(AND(AM25="1", 'Claim Details'!$E$28&gt;=Rates!$D$5, 'Claim Details'!$E$28&lt;=Rates!$D$6),Rates!$D$10,  IF(AND(AM25="2", 'Claim Details'!$E$28&gt;=Rates!$D$5, 'Claim Details'!$E$28&lt;=Rates!$D$6),Rates!$D$8,  IF(AND(AM25="3", 'Claim Details'!$E$28&gt;=Rates!$D$5, 'Claim Details'!$E$28&lt;=Rates!$D$6),Rates!$D$9, IF(AND(AM25="6", 'Claim Details'!$E$28&gt;=Rates!$E$5, 'Claim Details'!$E$28&lt;=Rates!$E$6),Rates!$E$7, IF(AND(AM25="1", 'Claim Details'!$E$28&gt;=Rates!$E$5, 'Claim Details'!$E$28&lt;=Rates!$E$6),Rates!$E$10,  IF(AND(AM25="2", 'Claim Details'!$E$28&gt;=Rates!$E$5, 'Claim Details'!$E$28&lt;=Rates!$E$6),Rates!$E$8,  IF(AND(AM25="3", 'Claim Details'!$E$28&gt;=Rates!$E$5, 'Claim Details'!$E$28&lt;=Rates!$E$6),Rates!$E$9, IF(AND(AM25="6", 'Claim Details'!$E$28&gt;=Rates!$F$5, 'Claim Details'!$E$28&lt;=Rates!$F$6),Rates!$F$7, IF(AND(AM25="1", 'Claim Details'!$E$28&gt;=Rates!$F$5, 'Claim Details'!$E$28&lt;=Rates!$F$6),Rates!$F$10,  IF(AND(AM25="2", 'Claim Details'!$E$28&gt;=Rates!$F$5, 'Claim Details'!$E$28&lt;=Rates!$F$6),Rates!$F$8,  IF(AND(AM25="3", 'Claim Details'!$E$28&gt;=Rates!$F$5, 'Claim Details'!$E$28&lt;=Rates!$F$6),Rates!$F$9, IF(AND(AM25="6", 'Claim Details'!$E$28&gt;=Rates!$G$5, 'Claim Details'!$E$28&lt;=Rates!$G$6),Rates!$G$7, IF(AND(AM25="1", 'Claim Details'!$E$28&gt;=Rates!$G$5, 'Claim Details'!$E$28&lt;=Rates!$G$6),Rates!$G$10,  IF(AND(AM25="2", 'Claim Details'!$E$28&gt;=Rates!$G$5, 'Claim Details'!$E$28&lt;=Rates!$G$6),Rates!$G$8,  IF(AND(AM25="3", 'Claim Details'!$E$28&gt;=Rates!$G$5, 'Claim Details'!$E$28&lt;=Rates!$G$6),Rates!$G$9, "£0.00"))))))))))))))))</f>
        <v>£0.00</v>
      </c>
      <c r="H25" s="101"/>
      <c r="I25" s="100"/>
      <c r="J25" s="221" t="str">
        <f t="shared" si="8"/>
        <v>£0.00</v>
      </c>
      <c r="K25" s="101"/>
      <c r="L25" s="102"/>
      <c r="M25" s="110"/>
      <c r="N25" s="77"/>
      <c r="O25" s="87"/>
      <c r="P25" s="87"/>
      <c r="Q25" s="149" t="str">
        <f t="shared" si="2"/>
        <v/>
      </c>
      <c r="R25" s="87"/>
      <c r="S25" s="53" t="str">
        <f>IF(Q25="","£0.00",IF(R25="",(AN25*Q25),IF(R25="No",(AN25*Q25),IF(AM25="1",(AN25*Q25),IF(R25="Yes",((AN25*Q25)*'Claim Details'!$N$111)/100)+(AN25*Q25)))))</f>
        <v>£0.00</v>
      </c>
      <c r="T25" s="53"/>
      <c r="U25" s="87"/>
      <c r="V25" s="78"/>
      <c r="W25" s="79"/>
      <c r="X25" s="160"/>
      <c r="Y25" s="98"/>
      <c r="Z25" s="225"/>
      <c r="AA25" s="87"/>
      <c r="AB25" s="53" t="str">
        <f t="shared" si="9"/>
        <v>£0.00</v>
      </c>
      <c r="AC25" s="53"/>
      <c r="AD25" s="224"/>
      <c r="AE25" s="226" t="str">
        <f t="shared" si="0"/>
        <v/>
      </c>
      <c r="AF25" s="227" t="str">
        <f t="shared" si="4"/>
        <v>£0.00</v>
      </c>
      <c r="AG25" s="31"/>
      <c r="AH25" s="11"/>
      <c r="AI25" s="11"/>
      <c r="AJ25" s="11"/>
      <c r="AK25" s="11"/>
      <c r="AL25" s="11" t="str">
        <f t="shared" si="10"/>
        <v/>
      </c>
      <c r="AM25" s="11" t="str">
        <f t="shared" si="11"/>
        <v/>
      </c>
      <c r="AN25" s="213">
        <f t="shared" si="12"/>
        <v>0</v>
      </c>
      <c r="AO25" s="11"/>
      <c r="AP25" s="211" t="str">
        <f>IF(F25="","£0.00",IF(AM25="4","£0.00",IF(AM25="5","£0.00",IF(AM25="1","£0.00",((AN25*F25)*'Claim Details'!$F$111)/100))))</f>
        <v>£0.00</v>
      </c>
      <c r="AQ25" s="211" t="str">
        <f>IF(F25="","£0.00",IF(AM25="4","£0.00",IF(AM25="5","£0.00",IF(AM25="1","£0.00",((AN25*Q25)*'Claim Details'!$N$111)/100))))</f>
        <v>£0.00</v>
      </c>
      <c r="AR25" s="211" t="str">
        <f>IF(F25="","£0.00",IF(AM25="4","£0.00",IF(AM25="5","£0.00",IF(AM25="1","£0.00",((AN25*AE25)*'Claim Details'!$W$111)/100))))</f>
        <v>£0.00</v>
      </c>
      <c r="AS25" s="11"/>
      <c r="AT25" s="11"/>
      <c r="AU25" s="11"/>
      <c r="AV25" s="11"/>
      <c r="AW25" s="11"/>
      <c r="AX25" s="11"/>
      <c r="AY25" s="11"/>
      <c r="AZ25" s="11"/>
      <c r="BA25" s="11"/>
      <c r="BB25" s="11"/>
    </row>
    <row r="26" spans="1:54" ht="15">
      <c r="A26" s="110"/>
      <c r="B26" s="91"/>
      <c r="C26" s="98"/>
      <c r="D26" s="89"/>
      <c r="E26" s="99"/>
      <c r="F26" s="100"/>
      <c r="G26" s="221" t="str">
        <f>IF(AND(AM26="6", 'Claim Details'!$E$28&gt;=Rates!$D$5, 'Claim Details'!$E$28&lt;=Rates!$D$6),Rates!$D$7, IF(AND(AM26="1", 'Claim Details'!$E$28&gt;=Rates!$D$5, 'Claim Details'!$E$28&lt;=Rates!$D$6),Rates!$D$10,  IF(AND(AM26="2", 'Claim Details'!$E$28&gt;=Rates!$D$5, 'Claim Details'!$E$28&lt;=Rates!$D$6),Rates!$D$8,  IF(AND(AM26="3", 'Claim Details'!$E$28&gt;=Rates!$D$5, 'Claim Details'!$E$28&lt;=Rates!$D$6),Rates!$D$9, IF(AND(AM26="6", 'Claim Details'!$E$28&gt;=Rates!$E$5, 'Claim Details'!$E$28&lt;=Rates!$E$6),Rates!$E$7, IF(AND(AM26="1", 'Claim Details'!$E$28&gt;=Rates!$E$5, 'Claim Details'!$E$28&lt;=Rates!$E$6),Rates!$E$10,  IF(AND(AM26="2", 'Claim Details'!$E$28&gt;=Rates!$E$5, 'Claim Details'!$E$28&lt;=Rates!$E$6),Rates!$E$8,  IF(AND(AM26="3", 'Claim Details'!$E$28&gt;=Rates!$E$5, 'Claim Details'!$E$28&lt;=Rates!$E$6),Rates!$E$9, IF(AND(AM26="6", 'Claim Details'!$E$28&gt;=Rates!$F$5, 'Claim Details'!$E$28&lt;=Rates!$F$6),Rates!$F$7, IF(AND(AM26="1", 'Claim Details'!$E$28&gt;=Rates!$F$5, 'Claim Details'!$E$28&lt;=Rates!$F$6),Rates!$F$10,  IF(AND(AM26="2", 'Claim Details'!$E$28&gt;=Rates!$F$5, 'Claim Details'!$E$28&lt;=Rates!$F$6),Rates!$F$8,  IF(AND(AM26="3", 'Claim Details'!$E$28&gt;=Rates!$F$5, 'Claim Details'!$E$28&lt;=Rates!$F$6),Rates!$F$9, IF(AND(AM26="6", 'Claim Details'!$E$28&gt;=Rates!$G$5, 'Claim Details'!$E$28&lt;=Rates!$G$6),Rates!$G$7, IF(AND(AM26="1", 'Claim Details'!$E$28&gt;=Rates!$G$5, 'Claim Details'!$E$28&lt;=Rates!$G$6),Rates!$G$10,  IF(AND(AM26="2", 'Claim Details'!$E$28&gt;=Rates!$G$5, 'Claim Details'!$E$28&lt;=Rates!$G$6),Rates!$G$8,  IF(AND(AM26="3", 'Claim Details'!$E$28&gt;=Rates!$G$5, 'Claim Details'!$E$28&lt;=Rates!$G$6),Rates!$G$9, "£0.00"))))))))))))))))</f>
        <v>£0.00</v>
      </c>
      <c r="H26" s="101"/>
      <c r="I26" s="100"/>
      <c r="J26" s="221" t="str">
        <f t="shared" si="8"/>
        <v>£0.00</v>
      </c>
      <c r="K26" s="101"/>
      <c r="L26" s="102"/>
      <c r="M26" s="110"/>
      <c r="N26" s="77"/>
      <c r="O26" s="87"/>
      <c r="P26" s="87"/>
      <c r="Q26" s="149" t="str">
        <f t="shared" si="2"/>
        <v/>
      </c>
      <c r="R26" s="87"/>
      <c r="S26" s="53" t="str">
        <f>IF(Q26="","£0.00",IF(R26="",(AN26*Q26),IF(R26="No",(AN26*Q26),IF(AM26="1",(AN26*Q26),IF(R26="Yes",((AN26*Q26)*'Claim Details'!$N$111)/100)+(AN26*Q26)))))</f>
        <v>£0.00</v>
      </c>
      <c r="T26" s="53"/>
      <c r="U26" s="87"/>
      <c r="V26" s="78"/>
      <c r="W26" s="79"/>
      <c r="X26" s="160"/>
      <c r="Y26" s="98"/>
      <c r="Z26" s="225"/>
      <c r="AA26" s="87"/>
      <c r="AB26" s="53" t="str">
        <f t="shared" si="9"/>
        <v>£0.00</v>
      </c>
      <c r="AC26" s="53"/>
      <c r="AD26" s="224"/>
      <c r="AE26" s="226" t="str">
        <f t="shared" si="0"/>
        <v/>
      </c>
      <c r="AF26" s="227" t="str">
        <f t="shared" si="4"/>
        <v>£0.00</v>
      </c>
      <c r="AG26" s="31"/>
      <c r="AH26" s="11"/>
      <c r="AI26" s="11"/>
      <c r="AJ26" s="11"/>
      <c r="AK26" s="11"/>
      <c r="AL26" s="11" t="str">
        <f t="shared" si="10"/>
        <v/>
      </c>
      <c r="AM26" s="11" t="str">
        <f t="shared" si="11"/>
        <v/>
      </c>
      <c r="AN26" s="213">
        <f t="shared" si="12"/>
        <v>0</v>
      </c>
      <c r="AO26" s="11"/>
      <c r="AP26" s="211" t="str">
        <f>IF(F26="","£0.00",IF(AM26="4","£0.00",IF(AM26="5","£0.00",IF(AM26="1","£0.00",((AN26*F26)*'Claim Details'!$F$111)/100))))</f>
        <v>£0.00</v>
      </c>
      <c r="AQ26" s="211" t="str">
        <f>IF(F26="","£0.00",IF(AM26="4","£0.00",IF(AM26="5","£0.00",IF(AM26="1","£0.00",((AN26*Q26)*'Claim Details'!$N$111)/100))))</f>
        <v>£0.00</v>
      </c>
      <c r="AR26" s="211" t="str">
        <f>IF(F26="","£0.00",IF(AM26="4","£0.00",IF(AM26="5","£0.00",IF(AM26="1","£0.00",((AN26*AE26)*'Claim Details'!$W$111)/100))))</f>
        <v>£0.00</v>
      </c>
      <c r="AS26" s="11"/>
      <c r="AT26" s="11"/>
      <c r="AU26" s="11"/>
      <c r="AV26" s="11"/>
      <c r="AW26" s="11"/>
      <c r="AX26" s="11"/>
      <c r="AY26" s="11"/>
      <c r="AZ26" s="11"/>
      <c r="BA26" s="11"/>
      <c r="BB26" s="11"/>
    </row>
    <row r="27" spans="1:54" ht="15">
      <c r="A27" s="110"/>
      <c r="B27" s="91"/>
      <c r="C27" s="98"/>
      <c r="D27" s="89"/>
      <c r="E27" s="99"/>
      <c r="F27" s="100"/>
      <c r="G27" s="221" t="str">
        <f>IF(AND(AM27="6", 'Claim Details'!$E$28&gt;=Rates!$D$5, 'Claim Details'!$E$28&lt;=Rates!$D$6),Rates!$D$7, IF(AND(AM27="1", 'Claim Details'!$E$28&gt;=Rates!$D$5, 'Claim Details'!$E$28&lt;=Rates!$D$6),Rates!$D$10,  IF(AND(AM27="2", 'Claim Details'!$E$28&gt;=Rates!$D$5, 'Claim Details'!$E$28&lt;=Rates!$D$6),Rates!$D$8,  IF(AND(AM27="3", 'Claim Details'!$E$28&gt;=Rates!$D$5, 'Claim Details'!$E$28&lt;=Rates!$D$6),Rates!$D$9, IF(AND(AM27="6", 'Claim Details'!$E$28&gt;=Rates!$E$5, 'Claim Details'!$E$28&lt;=Rates!$E$6),Rates!$E$7, IF(AND(AM27="1", 'Claim Details'!$E$28&gt;=Rates!$E$5, 'Claim Details'!$E$28&lt;=Rates!$E$6),Rates!$E$10,  IF(AND(AM27="2", 'Claim Details'!$E$28&gt;=Rates!$E$5, 'Claim Details'!$E$28&lt;=Rates!$E$6),Rates!$E$8,  IF(AND(AM27="3", 'Claim Details'!$E$28&gt;=Rates!$E$5, 'Claim Details'!$E$28&lt;=Rates!$E$6),Rates!$E$9, IF(AND(AM27="6", 'Claim Details'!$E$28&gt;=Rates!$F$5, 'Claim Details'!$E$28&lt;=Rates!$F$6),Rates!$F$7, IF(AND(AM27="1", 'Claim Details'!$E$28&gt;=Rates!$F$5, 'Claim Details'!$E$28&lt;=Rates!$F$6),Rates!$F$10,  IF(AND(AM27="2", 'Claim Details'!$E$28&gt;=Rates!$F$5, 'Claim Details'!$E$28&lt;=Rates!$F$6),Rates!$F$8,  IF(AND(AM27="3", 'Claim Details'!$E$28&gt;=Rates!$F$5, 'Claim Details'!$E$28&lt;=Rates!$F$6),Rates!$F$9, IF(AND(AM27="6", 'Claim Details'!$E$28&gt;=Rates!$G$5, 'Claim Details'!$E$28&lt;=Rates!$G$6),Rates!$G$7, IF(AND(AM27="1", 'Claim Details'!$E$28&gt;=Rates!$G$5, 'Claim Details'!$E$28&lt;=Rates!$G$6),Rates!$G$10,  IF(AND(AM27="2", 'Claim Details'!$E$28&gt;=Rates!$G$5, 'Claim Details'!$E$28&lt;=Rates!$G$6),Rates!$G$8,  IF(AND(AM27="3", 'Claim Details'!$E$28&gt;=Rates!$G$5, 'Claim Details'!$E$28&lt;=Rates!$G$6),Rates!$G$9, "£0.00"))))))))))))))))</f>
        <v>£0.00</v>
      </c>
      <c r="H27" s="101"/>
      <c r="I27" s="100"/>
      <c r="J27" s="221" t="str">
        <f t="shared" si="8"/>
        <v>£0.00</v>
      </c>
      <c r="K27" s="101"/>
      <c r="L27" s="102"/>
      <c r="M27" s="110"/>
      <c r="N27" s="77"/>
      <c r="O27" s="87"/>
      <c r="P27" s="87"/>
      <c r="Q27" s="149" t="str">
        <f t="shared" si="2"/>
        <v/>
      </c>
      <c r="R27" s="87"/>
      <c r="S27" s="53" t="str">
        <f>IF(Q27="","£0.00",IF(R27="",(AN27*Q27),IF(R27="No",(AN27*Q27),IF(AM27="1",(AN27*Q27),IF(R27="Yes",((AN27*Q27)*'Claim Details'!$N$111)/100)+(AN27*Q27)))))</f>
        <v>£0.00</v>
      </c>
      <c r="T27" s="53"/>
      <c r="U27" s="87"/>
      <c r="V27" s="78"/>
      <c r="W27" s="79"/>
      <c r="X27" s="160"/>
      <c r="Y27" s="98"/>
      <c r="Z27" s="225"/>
      <c r="AA27" s="87"/>
      <c r="AB27" s="53" t="str">
        <f t="shared" si="9"/>
        <v>£0.00</v>
      </c>
      <c r="AC27" s="53"/>
      <c r="AD27" s="224"/>
      <c r="AE27" s="226" t="str">
        <f t="shared" si="0"/>
        <v/>
      </c>
      <c r="AF27" s="227" t="str">
        <f t="shared" si="4"/>
        <v>£0.00</v>
      </c>
      <c r="AG27" s="31"/>
      <c r="AH27" s="11"/>
      <c r="AI27" s="11"/>
      <c r="AJ27" s="11"/>
      <c r="AK27" s="11"/>
      <c r="AL27" s="11" t="str">
        <f t="shared" si="10"/>
        <v/>
      </c>
      <c r="AM27" s="11" t="str">
        <f t="shared" si="11"/>
        <v/>
      </c>
      <c r="AN27" s="213">
        <f t="shared" si="12"/>
        <v>0</v>
      </c>
      <c r="AO27" s="11"/>
      <c r="AP27" s="211" t="str">
        <f>IF(F27="","£0.00",IF(AM27="4","£0.00",IF(AM27="5","£0.00",IF(AM27="1","£0.00",((AN27*F27)*'Claim Details'!$F$111)/100))))</f>
        <v>£0.00</v>
      </c>
      <c r="AQ27" s="211" t="str">
        <f>IF(F27="","£0.00",IF(AM27="4","£0.00",IF(AM27="5","£0.00",IF(AM27="1","£0.00",((AN27*Q27)*'Claim Details'!$N$111)/100))))</f>
        <v>£0.00</v>
      </c>
      <c r="AR27" s="211" t="str">
        <f>IF(F27="","£0.00",IF(AM27="4","£0.00",IF(AM27="5","£0.00",IF(AM27="1","£0.00",((AN27*AE27)*'Claim Details'!$W$111)/100))))</f>
        <v>£0.00</v>
      </c>
      <c r="AS27" s="11"/>
      <c r="AT27" s="11"/>
      <c r="AU27" s="11"/>
      <c r="AV27" s="11"/>
      <c r="AW27" s="11"/>
      <c r="AX27" s="11"/>
      <c r="AY27" s="11"/>
      <c r="AZ27" s="11"/>
      <c r="BA27" s="11"/>
      <c r="BB27" s="11"/>
    </row>
    <row r="28" spans="1:54" ht="15">
      <c r="A28" s="110"/>
      <c r="B28" s="91"/>
      <c r="C28" s="98"/>
      <c r="D28" s="89"/>
      <c r="E28" s="99"/>
      <c r="F28" s="100"/>
      <c r="G28" s="221" t="str">
        <f>IF(AND(AM28="6", 'Claim Details'!$E$28&gt;=Rates!$D$5, 'Claim Details'!$E$28&lt;=Rates!$D$6),Rates!$D$7, IF(AND(AM28="1", 'Claim Details'!$E$28&gt;=Rates!$D$5, 'Claim Details'!$E$28&lt;=Rates!$D$6),Rates!$D$10,  IF(AND(AM28="2", 'Claim Details'!$E$28&gt;=Rates!$D$5, 'Claim Details'!$E$28&lt;=Rates!$D$6),Rates!$D$8,  IF(AND(AM28="3", 'Claim Details'!$E$28&gt;=Rates!$D$5, 'Claim Details'!$E$28&lt;=Rates!$D$6),Rates!$D$9, IF(AND(AM28="6", 'Claim Details'!$E$28&gt;=Rates!$E$5, 'Claim Details'!$E$28&lt;=Rates!$E$6),Rates!$E$7, IF(AND(AM28="1", 'Claim Details'!$E$28&gt;=Rates!$E$5, 'Claim Details'!$E$28&lt;=Rates!$E$6),Rates!$E$10,  IF(AND(AM28="2", 'Claim Details'!$E$28&gt;=Rates!$E$5, 'Claim Details'!$E$28&lt;=Rates!$E$6),Rates!$E$8,  IF(AND(AM28="3", 'Claim Details'!$E$28&gt;=Rates!$E$5, 'Claim Details'!$E$28&lt;=Rates!$E$6),Rates!$E$9, IF(AND(AM28="6", 'Claim Details'!$E$28&gt;=Rates!$F$5, 'Claim Details'!$E$28&lt;=Rates!$F$6),Rates!$F$7, IF(AND(AM28="1", 'Claim Details'!$E$28&gt;=Rates!$F$5, 'Claim Details'!$E$28&lt;=Rates!$F$6),Rates!$F$10,  IF(AND(AM28="2", 'Claim Details'!$E$28&gt;=Rates!$F$5, 'Claim Details'!$E$28&lt;=Rates!$F$6),Rates!$F$8,  IF(AND(AM28="3", 'Claim Details'!$E$28&gt;=Rates!$F$5, 'Claim Details'!$E$28&lt;=Rates!$F$6),Rates!$F$9, IF(AND(AM28="6", 'Claim Details'!$E$28&gt;=Rates!$G$5, 'Claim Details'!$E$28&lt;=Rates!$G$6),Rates!$G$7, IF(AND(AM28="1", 'Claim Details'!$E$28&gt;=Rates!$G$5, 'Claim Details'!$E$28&lt;=Rates!$G$6),Rates!$G$10,  IF(AND(AM28="2", 'Claim Details'!$E$28&gt;=Rates!$G$5, 'Claim Details'!$E$28&lt;=Rates!$G$6),Rates!$G$8,  IF(AND(AM28="3", 'Claim Details'!$E$28&gt;=Rates!$G$5, 'Claim Details'!$E$28&lt;=Rates!$G$6),Rates!$G$9, "£0.00"))))))))))))))))</f>
        <v>£0.00</v>
      </c>
      <c r="H28" s="101"/>
      <c r="I28" s="100"/>
      <c r="J28" s="221" t="str">
        <f t="shared" si="8"/>
        <v>£0.00</v>
      </c>
      <c r="K28" s="101"/>
      <c r="L28" s="102"/>
      <c r="M28" s="110"/>
      <c r="N28" s="77"/>
      <c r="O28" s="87"/>
      <c r="P28" s="87"/>
      <c r="Q28" s="149" t="str">
        <f t="shared" si="2"/>
        <v/>
      </c>
      <c r="R28" s="87"/>
      <c r="S28" s="53" t="str">
        <f>IF(Q28="","£0.00",IF(R28="",(AN28*Q28),IF(R28="No",(AN28*Q28),IF(AM28="1",(AN28*Q28),IF(R28="Yes",((AN28*Q28)*'Claim Details'!$N$111)/100)+(AN28*Q28)))))</f>
        <v>£0.00</v>
      </c>
      <c r="T28" s="53"/>
      <c r="U28" s="87"/>
      <c r="V28" s="78"/>
      <c r="W28" s="79"/>
      <c r="X28" s="160"/>
      <c r="Y28" s="98"/>
      <c r="Z28" s="225"/>
      <c r="AA28" s="87"/>
      <c r="AB28" s="53" t="str">
        <f t="shared" si="9"/>
        <v>£0.00</v>
      </c>
      <c r="AC28" s="53"/>
      <c r="AD28" s="224"/>
      <c r="AE28" s="226" t="str">
        <f t="shared" si="0"/>
        <v/>
      </c>
      <c r="AF28" s="227" t="str">
        <f t="shared" si="4"/>
        <v>£0.00</v>
      </c>
      <c r="AG28" s="31"/>
      <c r="AH28" s="11"/>
      <c r="AI28" s="11"/>
      <c r="AJ28" s="11"/>
      <c r="AK28" s="11"/>
      <c r="AL28" s="11" t="str">
        <f t="shared" si="10"/>
        <v/>
      </c>
      <c r="AM28" s="11" t="str">
        <f t="shared" si="11"/>
        <v/>
      </c>
      <c r="AN28" s="213">
        <f t="shared" si="12"/>
        <v>0</v>
      </c>
      <c r="AO28" s="11"/>
      <c r="AP28" s="211" t="str">
        <f>IF(F28="","£0.00",IF(AM28="4","£0.00",IF(AM28="5","£0.00",IF(AM28="1","£0.00",((AN28*F28)*'Claim Details'!$F$111)/100))))</f>
        <v>£0.00</v>
      </c>
      <c r="AQ28" s="211" t="str">
        <f>IF(F28="","£0.00",IF(AM28="4","£0.00",IF(AM28="5","£0.00",IF(AM28="1","£0.00",((AN28*Q28)*'Claim Details'!$N$111)/100))))</f>
        <v>£0.00</v>
      </c>
      <c r="AR28" s="211" t="str">
        <f>IF(F28="","£0.00",IF(AM28="4","£0.00",IF(AM28="5","£0.00",IF(AM28="1","£0.00",((AN28*AE28)*'Claim Details'!$W$111)/100))))</f>
        <v>£0.00</v>
      </c>
      <c r="AS28" s="11"/>
      <c r="AT28" s="11"/>
      <c r="AU28" s="11"/>
      <c r="AV28" s="11"/>
      <c r="AW28" s="11"/>
      <c r="AX28" s="11"/>
      <c r="AY28" s="11"/>
      <c r="AZ28" s="11"/>
      <c r="BA28" s="11"/>
      <c r="BB28" s="11"/>
    </row>
    <row r="29" spans="1:54" ht="15">
      <c r="A29" s="110"/>
      <c r="B29" s="91"/>
      <c r="C29" s="98"/>
      <c r="D29" s="89"/>
      <c r="E29" s="99"/>
      <c r="F29" s="100"/>
      <c r="G29" s="221" t="str">
        <f>IF(AND(AM29="6", 'Claim Details'!$E$28&gt;=Rates!$D$5, 'Claim Details'!$E$28&lt;=Rates!$D$6),Rates!$D$7, IF(AND(AM29="1", 'Claim Details'!$E$28&gt;=Rates!$D$5, 'Claim Details'!$E$28&lt;=Rates!$D$6),Rates!$D$10,  IF(AND(AM29="2", 'Claim Details'!$E$28&gt;=Rates!$D$5, 'Claim Details'!$E$28&lt;=Rates!$D$6),Rates!$D$8,  IF(AND(AM29="3", 'Claim Details'!$E$28&gt;=Rates!$D$5, 'Claim Details'!$E$28&lt;=Rates!$D$6),Rates!$D$9, IF(AND(AM29="6", 'Claim Details'!$E$28&gt;=Rates!$E$5, 'Claim Details'!$E$28&lt;=Rates!$E$6),Rates!$E$7, IF(AND(AM29="1", 'Claim Details'!$E$28&gt;=Rates!$E$5, 'Claim Details'!$E$28&lt;=Rates!$E$6),Rates!$E$10,  IF(AND(AM29="2", 'Claim Details'!$E$28&gt;=Rates!$E$5, 'Claim Details'!$E$28&lt;=Rates!$E$6),Rates!$E$8,  IF(AND(AM29="3", 'Claim Details'!$E$28&gt;=Rates!$E$5, 'Claim Details'!$E$28&lt;=Rates!$E$6),Rates!$E$9, IF(AND(AM29="6", 'Claim Details'!$E$28&gt;=Rates!$F$5, 'Claim Details'!$E$28&lt;=Rates!$F$6),Rates!$F$7, IF(AND(AM29="1", 'Claim Details'!$E$28&gt;=Rates!$F$5, 'Claim Details'!$E$28&lt;=Rates!$F$6),Rates!$F$10,  IF(AND(AM29="2", 'Claim Details'!$E$28&gt;=Rates!$F$5, 'Claim Details'!$E$28&lt;=Rates!$F$6),Rates!$F$8,  IF(AND(AM29="3", 'Claim Details'!$E$28&gt;=Rates!$F$5, 'Claim Details'!$E$28&lt;=Rates!$F$6),Rates!$F$9, IF(AND(AM29="6", 'Claim Details'!$E$28&gt;=Rates!$G$5, 'Claim Details'!$E$28&lt;=Rates!$G$6),Rates!$G$7, IF(AND(AM29="1", 'Claim Details'!$E$28&gt;=Rates!$G$5, 'Claim Details'!$E$28&lt;=Rates!$G$6),Rates!$G$10,  IF(AND(AM29="2", 'Claim Details'!$E$28&gt;=Rates!$G$5, 'Claim Details'!$E$28&lt;=Rates!$G$6),Rates!$G$8,  IF(AND(AM29="3", 'Claim Details'!$E$28&gt;=Rates!$G$5, 'Claim Details'!$E$28&lt;=Rates!$G$6),Rates!$G$9, "£0.00"))))))))))))))))</f>
        <v>£0.00</v>
      </c>
      <c r="H29" s="101"/>
      <c r="I29" s="100"/>
      <c r="J29" s="221" t="str">
        <f t="shared" si="8"/>
        <v>£0.00</v>
      </c>
      <c r="K29" s="101"/>
      <c r="L29" s="102"/>
      <c r="M29" s="110"/>
      <c r="N29" s="77"/>
      <c r="O29" s="87"/>
      <c r="P29" s="87"/>
      <c r="Q29" s="149" t="str">
        <f t="shared" si="2"/>
        <v/>
      </c>
      <c r="R29" s="87"/>
      <c r="S29" s="53" t="str">
        <f>IF(Q29="","£0.00",IF(R29="",(AN29*Q29),IF(R29="No",(AN29*Q29),IF(AM29="1",(AN29*Q29),IF(R29="Yes",((AN29*Q29)*'Claim Details'!$N$111)/100)+(AN29*Q29)))))</f>
        <v>£0.00</v>
      </c>
      <c r="T29" s="53"/>
      <c r="U29" s="87"/>
      <c r="V29" s="78"/>
      <c r="W29" s="79"/>
      <c r="X29" s="160"/>
      <c r="Y29" s="98"/>
      <c r="Z29" s="225"/>
      <c r="AA29" s="87"/>
      <c r="AB29" s="53" t="str">
        <f t="shared" si="9"/>
        <v>£0.00</v>
      </c>
      <c r="AC29" s="53"/>
      <c r="AD29" s="224"/>
      <c r="AE29" s="226" t="str">
        <f t="shared" si="0"/>
        <v/>
      </c>
      <c r="AF29" s="227" t="str">
        <f t="shared" si="4"/>
        <v>£0.00</v>
      </c>
      <c r="AG29" s="31"/>
      <c r="AH29" s="11"/>
      <c r="AI29" s="11"/>
      <c r="AJ29" s="11"/>
      <c r="AK29" s="11"/>
      <c r="AL29" s="11" t="str">
        <f t="shared" si="10"/>
        <v/>
      </c>
      <c r="AM29" s="11" t="str">
        <f t="shared" si="11"/>
        <v/>
      </c>
      <c r="AN29" s="213">
        <f t="shared" si="12"/>
        <v>0</v>
      </c>
      <c r="AO29" s="11"/>
      <c r="AP29" s="211" t="str">
        <f>IF(F29="","£0.00",IF(AM29="4","£0.00",IF(AM29="5","£0.00",IF(AM29="1","£0.00",((AN29*F29)*'Claim Details'!$F$111)/100))))</f>
        <v>£0.00</v>
      </c>
      <c r="AQ29" s="211" t="str">
        <f>IF(F29="","£0.00",IF(AM29="4","£0.00",IF(AM29="5","£0.00",IF(AM29="1","£0.00",((AN29*Q29)*'Claim Details'!$N$111)/100))))</f>
        <v>£0.00</v>
      </c>
      <c r="AR29" s="211" t="str">
        <f>IF(F29="","£0.00",IF(AM29="4","£0.00",IF(AM29="5","£0.00",IF(AM29="1","£0.00",((AN29*AE29)*'Claim Details'!$W$111)/100))))</f>
        <v>£0.00</v>
      </c>
      <c r="AS29" s="11"/>
      <c r="AT29" s="11"/>
      <c r="AU29" s="11"/>
      <c r="AV29" s="11"/>
      <c r="AW29" s="11"/>
      <c r="AX29" s="11"/>
      <c r="AY29" s="11"/>
      <c r="AZ29" s="11"/>
      <c r="BA29" s="11"/>
      <c r="BB29" s="11"/>
    </row>
    <row r="30" spans="1:54" ht="15">
      <c r="A30" s="110"/>
      <c r="B30" s="91"/>
      <c r="C30" s="98"/>
      <c r="D30" s="89"/>
      <c r="E30" s="99"/>
      <c r="F30" s="100"/>
      <c r="G30" s="221" t="str">
        <f>IF(AND(AM30="6", 'Claim Details'!$E$28&gt;=Rates!$D$5, 'Claim Details'!$E$28&lt;=Rates!$D$6),Rates!$D$7, IF(AND(AM30="1", 'Claim Details'!$E$28&gt;=Rates!$D$5, 'Claim Details'!$E$28&lt;=Rates!$D$6),Rates!$D$10,  IF(AND(AM30="2", 'Claim Details'!$E$28&gt;=Rates!$D$5, 'Claim Details'!$E$28&lt;=Rates!$D$6),Rates!$D$8,  IF(AND(AM30="3", 'Claim Details'!$E$28&gt;=Rates!$D$5, 'Claim Details'!$E$28&lt;=Rates!$D$6),Rates!$D$9, IF(AND(AM30="6", 'Claim Details'!$E$28&gt;=Rates!$E$5, 'Claim Details'!$E$28&lt;=Rates!$E$6),Rates!$E$7, IF(AND(AM30="1", 'Claim Details'!$E$28&gt;=Rates!$E$5, 'Claim Details'!$E$28&lt;=Rates!$E$6),Rates!$E$10,  IF(AND(AM30="2", 'Claim Details'!$E$28&gt;=Rates!$E$5, 'Claim Details'!$E$28&lt;=Rates!$E$6),Rates!$E$8,  IF(AND(AM30="3", 'Claim Details'!$E$28&gt;=Rates!$E$5, 'Claim Details'!$E$28&lt;=Rates!$E$6),Rates!$E$9, IF(AND(AM30="6", 'Claim Details'!$E$28&gt;=Rates!$F$5, 'Claim Details'!$E$28&lt;=Rates!$F$6),Rates!$F$7, IF(AND(AM30="1", 'Claim Details'!$E$28&gt;=Rates!$F$5, 'Claim Details'!$E$28&lt;=Rates!$F$6),Rates!$F$10,  IF(AND(AM30="2", 'Claim Details'!$E$28&gt;=Rates!$F$5, 'Claim Details'!$E$28&lt;=Rates!$F$6),Rates!$F$8,  IF(AND(AM30="3", 'Claim Details'!$E$28&gt;=Rates!$F$5, 'Claim Details'!$E$28&lt;=Rates!$F$6),Rates!$F$9, IF(AND(AM30="6", 'Claim Details'!$E$28&gt;=Rates!$G$5, 'Claim Details'!$E$28&lt;=Rates!$G$6),Rates!$G$7, IF(AND(AM30="1", 'Claim Details'!$E$28&gt;=Rates!$G$5, 'Claim Details'!$E$28&lt;=Rates!$G$6),Rates!$G$10,  IF(AND(AM30="2", 'Claim Details'!$E$28&gt;=Rates!$G$5, 'Claim Details'!$E$28&lt;=Rates!$G$6),Rates!$G$8,  IF(AND(AM30="3", 'Claim Details'!$E$28&gt;=Rates!$G$5, 'Claim Details'!$E$28&lt;=Rates!$G$6),Rates!$G$9, "£0.00"))))))))))))))))</f>
        <v>£0.00</v>
      </c>
      <c r="H30" s="101"/>
      <c r="I30" s="100"/>
      <c r="J30" s="221" t="str">
        <f t="shared" si="8"/>
        <v>£0.00</v>
      </c>
      <c r="K30" s="101"/>
      <c r="L30" s="102"/>
      <c r="M30" s="110"/>
      <c r="N30" s="77"/>
      <c r="O30" s="87"/>
      <c r="P30" s="87"/>
      <c r="Q30" s="149" t="str">
        <f t="shared" si="2"/>
        <v/>
      </c>
      <c r="R30" s="87"/>
      <c r="S30" s="53" t="str">
        <f>IF(Q30="","£0.00",IF(R30="",(AN30*Q30),IF(R30="No",(AN30*Q30),IF(AM30="1",(AN30*Q30),IF(R30="Yes",((AN30*Q30)*'Claim Details'!$N$111)/100)+(AN30*Q30)))))</f>
        <v>£0.00</v>
      </c>
      <c r="T30" s="53"/>
      <c r="U30" s="87"/>
      <c r="V30" s="78"/>
      <c r="W30" s="79"/>
      <c r="X30" s="160"/>
      <c r="Y30" s="98"/>
      <c r="Z30" s="225"/>
      <c r="AA30" s="87"/>
      <c r="AB30" s="53" t="str">
        <f t="shared" si="9"/>
        <v>£0.00</v>
      </c>
      <c r="AC30" s="53"/>
      <c r="AD30" s="224"/>
      <c r="AE30" s="226" t="str">
        <f t="shared" si="0"/>
        <v/>
      </c>
      <c r="AF30" s="227" t="str">
        <f t="shared" si="4"/>
        <v>£0.00</v>
      </c>
      <c r="AG30" s="31"/>
      <c r="AH30" s="11"/>
      <c r="AI30" s="11"/>
      <c r="AJ30" s="11"/>
      <c r="AK30" s="11"/>
      <c r="AL30" s="11" t="str">
        <f t="shared" si="10"/>
        <v/>
      </c>
      <c r="AM30" s="11" t="str">
        <f t="shared" si="11"/>
        <v/>
      </c>
      <c r="AN30" s="213">
        <f t="shared" si="12"/>
        <v>0</v>
      </c>
      <c r="AO30" s="11"/>
      <c r="AP30" s="211" t="str">
        <f>IF(F30="","£0.00",IF(AM30="4","£0.00",IF(AM30="5","£0.00",IF(AM30="1","£0.00",((AN30*F30)*'Claim Details'!$F$111)/100))))</f>
        <v>£0.00</v>
      </c>
      <c r="AQ30" s="211" t="str">
        <f>IF(F30="","£0.00",IF(AM30="4","£0.00",IF(AM30="5","£0.00",IF(AM30="1","£0.00",((AN30*Q30)*'Claim Details'!$N$111)/100))))</f>
        <v>£0.00</v>
      </c>
      <c r="AR30" s="211" t="str">
        <f>IF(F30="","£0.00",IF(AM30="4","£0.00",IF(AM30="5","£0.00",IF(AM30="1","£0.00",((AN30*AE30)*'Claim Details'!$W$111)/100))))</f>
        <v>£0.00</v>
      </c>
      <c r="AS30" s="11"/>
      <c r="AT30" s="11"/>
      <c r="AU30" s="11"/>
      <c r="AV30" s="11"/>
      <c r="AW30" s="11"/>
      <c r="AX30" s="11"/>
      <c r="AY30" s="11"/>
      <c r="AZ30" s="11"/>
      <c r="BA30" s="11"/>
      <c r="BB30" s="11"/>
    </row>
    <row r="31" spans="1:54" ht="15">
      <c r="A31" s="110"/>
      <c r="B31" s="91"/>
      <c r="C31" s="98"/>
      <c r="D31" s="89"/>
      <c r="E31" s="99"/>
      <c r="F31" s="100"/>
      <c r="G31" s="221" t="str">
        <f>IF(AND(AM31="6", 'Claim Details'!$E$28&gt;=Rates!$D$5, 'Claim Details'!$E$28&lt;=Rates!$D$6),Rates!$D$7, IF(AND(AM31="1", 'Claim Details'!$E$28&gt;=Rates!$D$5, 'Claim Details'!$E$28&lt;=Rates!$D$6),Rates!$D$10,  IF(AND(AM31="2", 'Claim Details'!$E$28&gt;=Rates!$D$5, 'Claim Details'!$E$28&lt;=Rates!$D$6),Rates!$D$8,  IF(AND(AM31="3", 'Claim Details'!$E$28&gt;=Rates!$D$5, 'Claim Details'!$E$28&lt;=Rates!$D$6),Rates!$D$9, IF(AND(AM31="6", 'Claim Details'!$E$28&gt;=Rates!$E$5, 'Claim Details'!$E$28&lt;=Rates!$E$6),Rates!$E$7, IF(AND(AM31="1", 'Claim Details'!$E$28&gt;=Rates!$E$5, 'Claim Details'!$E$28&lt;=Rates!$E$6),Rates!$E$10,  IF(AND(AM31="2", 'Claim Details'!$E$28&gt;=Rates!$E$5, 'Claim Details'!$E$28&lt;=Rates!$E$6),Rates!$E$8,  IF(AND(AM31="3", 'Claim Details'!$E$28&gt;=Rates!$E$5, 'Claim Details'!$E$28&lt;=Rates!$E$6),Rates!$E$9, IF(AND(AM31="6", 'Claim Details'!$E$28&gt;=Rates!$F$5, 'Claim Details'!$E$28&lt;=Rates!$F$6),Rates!$F$7, IF(AND(AM31="1", 'Claim Details'!$E$28&gt;=Rates!$F$5, 'Claim Details'!$E$28&lt;=Rates!$F$6),Rates!$F$10,  IF(AND(AM31="2", 'Claim Details'!$E$28&gt;=Rates!$F$5, 'Claim Details'!$E$28&lt;=Rates!$F$6),Rates!$F$8,  IF(AND(AM31="3", 'Claim Details'!$E$28&gt;=Rates!$F$5, 'Claim Details'!$E$28&lt;=Rates!$F$6),Rates!$F$9, IF(AND(AM31="6", 'Claim Details'!$E$28&gt;=Rates!$G$5, 'Claim Details'!$E$28&lt;=Rates!$G$6),Rates!$G$7, IF(AND(AM31="1", 'Claim Details'!$E$28&gt;=Rates!$G$5, 'Claim Details'!$E$28&lt;=Rates!$G$6),Rates!$G$10,  IF(AND(AM31="2", 'Claim Details'!$E$28&gt;=Rates!$G$5, 'Claim Details'!$E$28&lt;=Rates!$G$6),Rates!$G$8,  IF(AND(AM31="3", 'Claim Details'!$E$28&gt;=Rates!$G$5, 'Claim Details'!$E$28&lt;=Rates!$G$6),Rates!$G$9, "£0.00"))))))))))))))))</f>
        <v>£0.00</v>
      </c>
      <c r="H31" s="101"/>
      <c r="I31" s="100"/>
      <c r="J31" s="221" t="str">
        <f t="shared" si="8"/>
        <v>£0.00</v>
      </c>
      <c r="K31" s="101"/>
      <c r="L31" s="102"/>
      <c r="M31" s="110"/>
      <c r="N31" s="77"/>
      <c r="O31" s="87"/>
      <c r="P31" s="87"/>
      <c r="Q31" s="149" t="str">
        <f t="shared" si="2"/>
        <v/>
      </c>
      <c r="R31" s="87"/>
      <c r="S31" s="53" t="str">
        <f>IF(Q31="","£0.00",IF(R31="",(AN31*Q31),IF(R31="No",(AN31*Q31),IF(AM31="1",(AN31*Q31),IF(R31="Yes",((AN31*Q31)*'Claim Details'!$N$111)/100)+(AN31*Q31)))))</f>
        <v>£0.00</v>
      </c>
      <c r="T31" s="53"/>
      <c r="U31" s="87"/>
      <c r="V31" s="78"/>
      <c r="W31" s="79"/>
      <c r="X31" s="160"/>
      <c r="Y31" s="98"/>
      <c r="Z31" s="225"/>
      <c r="AA31" s="87"/>
      <c r="AB31" s="53" t="str">
        <f t="shared" si="9"/>
        <v>£0.00</v>
      </c>
      <c r="AC31" s="53"/>
      <c r="AD31" s="224"/>
      <c r="AE31" s="226" t="str">
        <f t="shared" si="0"/>
        <v/>
      </c>
      <c r="AF31" s="227" t="str">
        <f t="shared" si="4"/>
        <v>£0.00</v>
      </c>
      <c r="AG31" s="31"/>
      <c r="AH31" s="11"/>
      <c r="AI31" s="11"/>
      <c r="AJ31" s="11"/>
      <c r="AK31" s="11"/>
      <c r="AL31" s="11" t="str">
        <f t="shared" si="10"/>
        <v/>
      </c>
      <c r="AM31" s="11" t="str">
        <f t="shared" si="11"/>
        <v/>
      </c>
      <c r="AN31" s="213">
        <f t="shared" si="12"/>
        <v>0</v>
      </c>
      <c r="AO31" s="11"/>
      <c r="AP31" s="211" t="str">
        <f>IF(F31="","£0.00",IF(AM31="4","£0.00",IF(AM31="5","£0.00",IF(AM31="1","£0.00",((AN31*F31)*'Claim Details'!$F$111)/100))))</f>
        <v>£0.00</v>
      </c>
      <c r="AQ31" s="211" t="str">
        <f>IF(F31="","£0.00",IF(AM31="4","£0.00",IF(AM31="5","£0.00",IF(AM31="1","£0.00",((AN31*Q31)*'Claim Details'!$N$111)/100))))</f>
        <v>£0.00</v>
      </c>
      <c r="AR31" s="211" t="str">
        <f>IF(F31="","£0.00",IF(AM31="4","£0.00",IF(AM31="5","£0.00",IF(AM31="1","£0.00",((AN31*AE31)*'Claim Details'!$W$111)/100))))</f>
        <v>£0.00</v>
      </c>
      <c r="AS31" s="11"/>
      <c r="AT31" s="11"/>
      <c r="AU31" s="11"/>
      <c r="AV31" s="11"/>
      <c r="AW31" s="11"/>
      <c r="AX31" s="11"/>
      <c r="AY31" s="11"/>
      <c r="AZ31" s="11"/>
      <c r="BA31" s="11"/>
      <c r="BB31" s="11"/>
    </row>
    <row r="32" spans="1:54" ht="15">
      <c r="A32" s="110"/>
      <c r="B32" s="91"/>
      <c r="C32" s="98"/>
      <c r="D32" s="89"/>
      <c r="E32" s="99"/>
      <c r="F32" s="100"/>
      <c r="G32" s="221" t="str">
        <f>IF(AND(AM32="6", 'Claim Details'!$E$28&gt;=Rates!$D$5, 'Claim Details'!$E$28&lt;=Rates!$D$6),Rates!$D$7, IF(AND(AM32="1", 'Claim Details'!$E$28&gt;=Rates!$D$5, 'Claim Details'!$E$28&lt;=Rates!$D$6),Rates!$D$10,  IF(AND(AM32="2", 'Claim Details'!$E$28&gt;=Rates!$D$5, 'Claim Details'!$E$28&lt;=Rates!$D$6),Rates!$D$8,  IF(AND(AM32="3", 'Claim Details'!$E$28&gt;=Rates!$D$5, 'Claim Details'!$E$28&lt;=Rates!$D$6),Rates!$D$9, IF(AND(AM32="6", 'Claim Details'!$E$28&gt;=Rates!$E$5, 'Claim Details'!$E$28&lt;=Rates!$E$6),Rates!$E$7, IF(AND(AM32="1", 'Claim Details'!$E$28&gt;=Rates!$E$5, 'Claim Details'!$E$28&lt;=Rates!$E$6),Rates!$E$10,  IF(AND(AM32="2", 'Claim Details'!$E$28&gt;=Rates!$E$5, 'Claim Details'!$E$28&lt;=Rates!$E$6),Rates!$E$8,  IF(AND(AM32="3", 'Claim Details'!$E$28&gt;=Rates!$E$5, 'Claim Details'!$E$28&lt;=Rates!$E$6),Rates!$E$9, IF(AND(AM32="6", 'Claim Details'!$E$28&gt;=Rates!$F$5, 'Claim Details'!$E$28&lt;=Rates!$F$6),Rates!$F$7, IF(AND(AM32="1", 'Claim Details'!$E$28&gt;=Rates!$F$5, 'Claim Details'!$E$28&lt;=Rates!$F$6),Rates!$F$10,  IF(AND(AM32="2", 'Claim Details'!$E$28&gt;=Rates!$F$5, 'Claim Details'!$E$28&lt;=Rates!$F$6),Rates!$F$8,  IF(AND(AM32="3", 'Claim Details'!$E$28&gt;=Rates!$F$5, 'Claim Details'!$E$28&lt;=Rates!$F$6),Rates!$F$9, IF(AND(AM32="6", 'Claim Details'!$E$28&gt;=Rates!$G$5, 'Claim Details'!$E$28&lt;=Rates!$G$6),Rates!$G$7, IF(AND(AM32="1", 'Claim Details'!$E$28&gt;=Rates!$G$5, 'Claim Details'!$E$28&lt;=Rates!$G$6),Rates!$G$10,  IF(AND(AM32="2", 'Claim Details'!$E$28&gt;=Rates!$G$5, 'Claim Details'!$E$28&lt;=Rates!$G$6),Rates!$G$8,  IF(AND(AM32="3", 'Claim Details'!$E$28&gt;=Rates!$G$5, 'Claim Details'!$E$28&lt;=Rates!$G$6),Rates!$G$9, "£0.00"))))))))))))))))</f>
        <v>£0.00</v>
      </c>
      <c r="H32" s="101"/>
      <c r="I32" s="100"/>
      <c r="J32" s="221" t="str">
        <f t="shared" si="8"/>
        <v>£0.00</v>
      </c>
      <c r="K32" s="101"/>
      <c r="L32" s="102"/>
      <c r="M32" s="110"/>
      <c r="N32" s="77"/>
      <c r="O32" s="87"/>
      <c r="P32" s="87"/>
      <c r="Q32" s="149" t="str">
        <f t="shared" si="2"/>
        <v/>
      </c>
      <c r="R32" s="87"/>
      <c r="S32" s="53" t="str">
        <f>IF(Q32="","£0.00",IF(R32="",(AN32*Q32),IF(R32="No",(AN32*Q32),IF(AM32="1",(AN32*Q32),IF(R32="Yes",((AN32*Q32)*'Claim Details'!$N$111)/100)+(AN32*Q32)))))</f>
        <v>£0.00</v>
      </c>
      <c r="T32" s="53"/>
      <c r="U32" s="87"/>
      <c r="V32" s="78"/>
      <c r="W32" s="79"/>
      <c r="X32" s="160"/>
      <c r="Y32" s="98"/>
      <c r="Z32" s="225"/>
      <c r="AA32" s="87"/>
      <c r="AB32" s="53" t="str">
        <f t="shared" si="9"/>
        <v>£0.00</v>
      </c>
      <c r="AC32" s="53"/>
      <c r="AD32" s="224"/>
      <c r="AE32" s="226" t="str">
        <f t="shared" si="0"/>
        <v/>
      </c>
      <c r="AF32" s="227" t="str">
        <f t="shared" si="4"/>
        <v>£0.00</v>
      </c>
      <c r="AG32" s="31"/>
      <c r="AH32" s="11"/>
      <c r="AI32" s="11"/>
      <c r="AJ32" s="11"/>
      <c r="AK32" s="11"/>
      <c r="AL32" s="11" t="str">
        <f t="shared" si="10"/>
        <v/>
      </c>
      <c r="AM32" s="11" t="str">
        <f t="shared" si="11"/>
        <v/>
      </c>
      <c r="AN32" s="213">
        <f t="shared" si="12"/>
        <v>0</v>
      </c>
      <c r="AO32" s="11"/>
      <c r="AP32" s="211" t="str">
        <f>IF(F32="","£0.00",IF(AM32="4","£0.00",IF(AM32="5","£0.00",IF(AM32="1","£0.00",((AN32*F32)*'Claim Details'!$F$111)/100))))</f>
        <v>£0.00</v>
      </c>
      <c r="AQ32" s="211" t="str">
        <f>IF(F32="","£0.00",IF(AM32="4","£0.00",IF(AM32="5","£0.00",IF(AM32="1","£0.00",((AN32*Q32)*'Claim Details'!$N$111)/100))))</f>
        <v>£0.00</v>
      </c>
      <c r="AR32" s="211" t="str">
        <f>IF(F32="","£0.00",IF(AM32="4","£0.00",IF(AM32="5","£0.00",IF(AM32="1","£0.00",((AN32*AE32)*'Claim Details'!$W$111)/100))))</f>
        <v>£0.00</v>
      </c>
      <c r="AS32" s="11"/>
      <c r="AT32" s="11"/>
      <c r="AU32" s="11"/>
      <c r="AV32" s="11"/>
      <c r="AW32" s="11"/>
      <c r="AX32" s="11"/>
      <c r="AY32" s="11"/>
      <c r="AZ32" s="11"/>
      <c r="BA32" s="11"/>
      <c r="BB32" s="11"/>
    </row>
    <row r="33" spans="1:54" ht="15">
      <c r="A33" s="110"/>
      <c r="B33" s="91"/>
      <c r="C33" s="98"/>
      <c r="D33" s="89"/>
      <c r="E33" s="99"/>
      <c r="F33" s="100"/>
      <c r="G33" s="221" t="str">
        <f>IF(AND(AM33="6", 'Claim Details'!$E$28&gt;=Rates!$D$5, 'Claim Details'!$E$28&lt;=Rates!$D$6),Rates!$D$7, IF(AND(AM33="1", 'Claim Details'!$E$28&gt;=Rates!$D$5, 'Claim Details'!$E$28&lt;=Rates!$D$6),Rates!$D$10,  IF(AND(AM33="2", 'Claim Details'!$E$28&gt;=Rates!$D$5, 'Claim Details'!$E$28&lt;=Rates!$D$6),Rates!$D$8,  IF(AND(AM33="3", 'Claim Details'!$E$28&gt;=Rates!$D$5, 'Claim Details'!$E$28&lt;=Rates!$D$6),Rates!$D$9, IF(AND(AM33="6", 'Claim Details'!$E$28&gt;=Rates!$E$5, 'Claim Details'!$E$28&lt;=Rates!$E$6),Rates!$E$7, IF(AND(AM33="1", 'Claim Details'!$E$28&gt;=Rates!$E$5, 'Claim Details'!$E$28&lt;=Rates!$E$6),Rates!$E$10,  IF(AND(AM33="2", 'Claim Details'!$E$28&gt;=Rates!$E$5, 'Claim Details'!$E$28&lt;=Rates!$E$6),Rates!$E$8,  IF(AND(AM33="3", 'Claim Details'!$E$28&gt;=Rates!$E$5, 'Claim Details'!$E$28&lt;=Rates!$E$6),Rates!$E$9, IF(AND(AM33="6", 'Claim Details'!$E$28&gt;=Rates!$F$5, 'Claim Details'!$E$28&lt;=Rates!$F$6),Rates!$F$7, IF(AND(AM33="1", 'Claim Details'!$E$28&gt;=Rates!$F$5, 'Claim Details'!$E$28&lt;=Rates!$F$6),Rates!$F$10,  IF(AND(AM33="2", 'Claim Details'!$E$28&gt;=Rates!$F$5, 'Claim Details'!$E$28&lt;=Rates!$F$6),Rates!$F$8,  IF(AND(AM33="3", 'Claim Details'!$E$28&gt;=Rates!$F$5, 'Claim Details'!$E$28&lt;=Rates!$F$6),Rates!$F$9, IF(AND(AM33="6", 'Claim Details'!$E$28&gt;=Rates!$G$5, 'Claim Details'!$E$28&lt;=Rates!$G$6),Rates!$G$7, IF(AND(AM33="1", 'Claim Details'!$E$28&gt;=Rates!$G$5, 'Claim Details'!$E$28&lt;=Rates!$G$6),Rates!$G$10,  IF(AND(AM33="2", 'Claim Details'!$E$28&gt;=Rates!$G$5, 'Claim Details'!$E$28&lt;=Rates!$G$6),Rates!$G$8,  IF(AND(AM33="3", 'Claim Details'!$E$28&gt;=Rates!$G$5, 'Claim Details'!$E$28&lt;=Rates!$G$6),Rates!$G$9, "£0.00"))))))))))))))))</f>
        <v>£0.00</v>
      </c>
      <c r="H33" s="101"/>
      <c r="I33" s="100"/>
      <c r="J33" s="221" t="str">
        <f t="shared" si="8"/>
        <v>£0.00</v>
      </c>
      <c r="K33" s="101"/>
      <c r="L33" s="102"/>
      <c r="M33" s="110"/>
      <c r="N33" s="77"/>
      <c r="O33" s="87"/>
      <c r="P33" s="87"/>
      <c r="Q33" s="149" t="str">
        <f t="shared" si="2"/>
        <v/>
      </c>
      <c r="R33" s="87"/>
      <c r="S33" s="53" t="str">
        <f>IF(Q33="","£0.00",IF(R33="",(AN33*Q33),IF(R33="No",(AN33*Q33),IF(AM33="1",(AN33*Q33),IF(R33="Yes",((AN33*Q33)*'Claim Details'!$N$111)/100)+(AN33*Q33)))))</f>
        <v>£0.00</v>
      </c>
      <c r="T33" s="53"/>
      <c r="U33" s="87"/>
      <c r="V33" s="78"/>
      <c r="W33" s="79"/>
      <c r="X33" s="160"/>
      <c r="Y33" s="98"/>
      <c r="Z33" s="225"/>
      <c r="AA33" s="87"/>
      <c r="AB33" s="53" t="str">
        <f t="shared" si="9"/>
        <v>£0.00</v>
      </c>
      <c r="AC33" s="53"/>
      <c r="AD33" s="224"/>
      <c r="AE33" s="226" t="str">
        <f t="shared" si="0"/>
        <v/>
      </c>
      <c r="AF33" s="227" t="str">
        <f t="shared" si="4"/>
        <v>£0.00</v>
      </c>
      <c r="AG33" s="31"/>
      <c r="AH33" s="11"/>
      <c r="AI33" s="11"/>
      <c r="AJ33" s="11"/>
      <c r="AK33" s="11"/>
      <c r="AL33" s="11" t="str">
        <f t="shared" si="10"/>
        <v/>
      </c>
      <c r="AM33" s="11" t="str">
        <f t="shared" si="11"/>
        <v/>
      </c>
      <c r="AN33" s="213">
        <f t="shared" si="12"/>
        <v>0</v>
      </c>
      <c r="AO33" s="11"/>
      <c r="AP33" s="211" t="str">
        <f>IF(F33="","£0.00",IF(AM33="4","£0.00",IF(AM33="5","£0.00",IF(AM33="1","£0.00",((AN33*F33)*'Claim Details'!$F$111)/100))))</f>
        <v>£0.00</v>
      </c>
      <c r="AQ33" s="211" t="str">
        <f>IF(F33="","£0.00",IF(AM33="4","£0.00",IF(AM33="5","£0.00",IF(AM33="1","£0.00",((AN33*Q33)*'Claim Details'!$N$111)/100))))</f>
        <v>£0.00</v>
      </c>
      <c r="AR33" s="211" t="str">
        <f>IF(F33="","£0.00",IF(AM33="4","£0.00",IF(AM33="5","£0.00",IF(AM33="1","£0.00",((AN33*AE33)*'Claim Details'!$W$111)/100))))</f>
        <v>£0.00</v>
      </c>
      <c r="AS33" s="11"/>
      <c r="AT33" s="11"/>
      <c r="AU33" s="11"/>
      <c r="AV33" s="11"/>
      <c r="AW33" s="11"/>
      <c r="AX33" s="11"/>
      <c r="AY33" s="11"/>
      <c r="AZ33" s="11"/>
      <c r="BA33" s="11"/>
      <c r="BB33" s="11"/>
    </row>
    <row r="34" spans="1:54" ht="15">
      <c r="A34" s="110"/>
      <c r="B34" s="91"/>
      <c r="C34" s="98"/>
      <c r="D34" s="89"/>
      <c r="E34" s="99"/>
      <c r="F34" s="100"/>
      <c r="G34" s="221" t="str">
        <f>IF(AND(AM34="6", 'Claim Details'!$E$28&gt;=Rates!$D$5, 'Claim Details'!$E$28&lt;=Rates!$D$6),Rates!$D$7, IF(AND(AM34="1", 'Claim Details'!$E$28&gt;=Rates!$D$5, 'Claim Details'!$E$28&lt;=Rates!$D$6),Rates!$D$10,  IF(AND(AM34="2", 'Claim Details'!$E$28&gt;=Rates!$D$5, 'Claim Details'!$E$28&lt;=Rates!$D$6),Rates!$D$8,  IF(AND(AM34="3", 'Claim Details'!$E$28&gt;=Rates!$D$5, 'Claim Details'!$E$28&lt;=Rates!$D$6),Rates!$D$9, IF(AND(AM34="6", 'Claim Details'!$E$28&gt;=Rates!$E$5, 'Claim Details'!$E$28&lt;=Rates!$E$6),Rates!$E$7, IF(AND(AM34="1", 'Claim Details'!$E$28&gt;=Rates!$E$5, 'Claim Details'!$E$28&lt;=Rates!$E$6),Rates!$E$10,  IF(AND(AM34="2", 'Claim Details'!$E$28&gt;=Rates!$E$5, 'Claim Details'!$E$28&lt;=Rates!$E$6),Rates!$E$8,  IF(AND(AM34="3", 'Claim Details'!$E$28&gt;=Rates!$E$5, 'Claim Details'!$E$28&lt;=Rates!$E$6),Rates!$E$9, IF(AND(AM34="6", 'Claim Details'!$E$28&gt;=Rates!$F$5, 'Claim Details'!$E$28&lt;=Rates!$F$6),Rates!$F$7, IF(AND(AM34="1", 'Claim Details'!$E$28&gt;=Rates!$F$5, 'Claim Details'!$E$28&lt;=Rates!$F$6),Rates!$F$10,  IF(AND(AM34="2", 'Claim Details'!$E$28&gt;=Rates!$F$5, 'Claim Details'!$E$28&lt;=Rates!$F$6),Rates!$F$8,  IF(AND(AM34="3", 'Claim Details'!$E$28&gt;=Rates!$F$5, 'Claim Details'!$E$28&lt;=Rates!$F$6),Rates!$F$9, IF(AND(AM34="6", 'Claim Details'!$E$28&gt;=Rates!$G$5, 'Claim Details'!$E$28&lt;=Rates!$G$6),Rates!$G$7, IF(AND(AM34="1", 'Claim Details'!$E$28&gt;=Rates!$G$5, 'Claim Details'!$E$28&lt;=Rates!$G$6),Rates!$G$10,  IF(AND(AM34="2", 'Claim Details'!$E$28&gt;=Rates!$G$5, 'Claim Details'!$E$28&lt;=Rates!$G$6),Rates!$G$8,  IF(AND(AM34="3", 'Claim Details'!$E$28&gt;=Rates!$G$5, 'Claim Details'!$E$28&lt;=Rates!$G$6),Rates!$G$9, "£0.00"))))))))))))))))</f>
        <v>£0.00</v>
      </c>
      <c r="H34" s="101"/>
      <c r="I34" s="100"/>
      <c r="J34" s="221" t="str">
        <f t="shared" si="8"/>
        <v>£0.00</v>
      </c>
      <c r="K34" s="101"/>
      <c r="L34" s="102"/>
      <c r="M34" s="110"/>
      <c r="N34" s="77"/>
      <c r="O34" s="87"/>
      <c r="P34" s="87"/>
      <c r="Q34" s="149" t="str">
        <f t="shared" si="2"/>
        <v/>
      </c>
      <c r="R34" s="87"/>
      <c r="S34" s="53" t="str">
        <f>IF(Q34="","£0.00",IF(R34="",(AN34*Q34),IF(R34="No",(AN34*Q34),IF(AM34="1",(AN34*Q34),IF(R34="Yes",((AN34*Q34)*'Claim Details'!$N$111)/100)+(AN34*Q34)))))</f>
        <v>£0.00</v>
      </c>
      <c r="T34" s="53"/>
      <c r="U34" s="87"/>
      <c r="V34" s="78"/>
      <c r="W34" s="79"/>
      <c r="X34" s="160"/>
      <c r="Y34" s="98"/>
      <c r="Z34" s="225"/>
      <c r="AA34" s="87"/>
      <c r="AB34" s="53" t="str">
        <f t="shared" si="9"/>
        <v>£0.00</v>
      </c>
      <c r="AC34" s="53"/>
      <c r="AD34" s="224"/>
      <c r="AE34" s="226" t="str">
        <f t="shared" si="0"/>
        <v/>
      </c>
      <c r="AF34" s="227" t="str">
        <f t="shared" si="4"/>
        <v>£0.00</v>
      </c>
      <c r="AG34" s="31"/>
      <c r="AH34" s="11"/>
      <c r="AI34" s="11"/>
      <c r="AJ34" s="11"/>
      <c r="AK34" s="11"/>
      <c r="AL34" s="11" t="str">
        <f t="shared" si="10"/>
        <v/>
      </c>
      <c r="AM34" s="11" t="str">
        <f t="shared" si="11"/>
        <v/>
      </c>
      <c r="AN34" s="213">
        <f t="shared" si="12"/>
        <v>0</v>
      </c>
      <c r="AO34" s="11"/>
      <c r="AP34" s="211" t="str">
        <f>IF(F34="","£0.00",IF(AM34="4","£0.00",IF(AM34="5","£0.00",IF(AM34="1","£0.00",((AN34*F34)*'Claim Details'!$F$111)/100))))</f>
        <v>£0.00</v>
      </c>
      <c r="AQ34" s="211" t="str">
        <f>IF(F34="","£0.00",IF(AM34="4","£0.00",IF(AM34="5","£0.00",IF(AM34="1","£0.00",((AN34*Q34)*'Claim Details'!$N$111)/100))))</f>
        <v>£0.00</v>
      </c>
      <c r="AR34" s="211" t="str">
        <f>IF(F34="","£0.00",IF(AM34="4","£0.00",IF(AM34="5","£0.00",IF(AM34="1","£0.00",((AN34*AE34)*'Claim Details'!$W$111)/100))))</f>
        <v>£0.00</v>
      </c>
      <c r="AS34" s="11"/>
      <c r="AT34" s="11"/>
      <c r="AU34" s="11"/>
      <c r="AV34" s="11"/>
      <c r="AW34" s="11"/>
      <c r="AX34" s="11"/>
      <c r="AY34" s="11"/>
      <c r="AZ34" s="11"/>
      <c r="BA34" s="11"/>
      <c r="BB34" s="11"/>
    </row>
    <row r="35" spans="1:54" ht="15">
      <c r="A35" s="110"/>
      <c r="B35" s="91"/>
      <c r="C35" s="98"/>
      <c r="D35" s="89"/>
      <c r="E35" s="99"/>
      <c r="F35" s="100"/>
      <c r="G35" s="221" t="str">
        <f>IF(AND(AM35="6", 'Claim Details'!$E$28&gt;=Rates!$D$5, 'Claim Details'!$E$28&lt;=Rates!$D$6),Rates!$D$7, IF(AND(AM35="1", 'Claim Details'!$E$28&gt;=Rates!$D$5, 'Claim Details'!$E$28&lt;=Rates!$D$6),Rates!$D$10,  IF(AND(AM35="2", 'Claim Details'!$E$28&gt;=Rates!$D$5, 'Claim Details'!$E$28&lt;=Rates!$D$6),Rates!$D$8,  IF(AND(AM35="3", 'Claim Details'!$E$28&gt;=Rates!$D$5, 'Claim Details'!$E$28&lt;=Rates!$D$6),Rates!$D$9, IF(AND(AM35="6", 'Claim Details'!$E$28&gt;=Rates!$E$5, 'Claim Details'!$E$28&lt;=Rates!$E$6),Rates!$E$7, IF(AND(AM35="1", 'Claim Details'!$E$28&gt;=Rates!$E$5, 'Claim Details'!$E$28&lt;=Rates!$E$6),Rates!$E$10,  IF(AND(AM35="2", 'Claim Details'!$E$28&gt;=Rates!$E$5, 'Claim Details'!$E$28&lt;=Rates!$E$6),Rates!$E$8,  IF(AND(AM35="3", 'Claim Details'!$E$28&gt;=Rates!$E$5, 'Claim Details'!$E$28&lt;=Rates!$E$6),Rates!$E$9, IF(AND(AM35="6", 'Claim Details'!$E$28&gt;=Rates!$F$5, 'Claim Details'!$E$28&lt;=Rates!$F$6),Rates!$F$7, IF(AND(AM35="1", 'Claim Details'!$E$28&gt;=Rates!$F$5, 'Claim Details'!$E$28&lt;=Rates!$F$6),Rates!$F$10,  IF(AND(AM35="2", 'Claim Details'!$E$28&gt;=Rates!$F$5, 'Claim Details'!$E$28&lt;=Rates!$F$6),Rates!$F$8,  IF(AND(AM35="3", 'Claim Details'!$E$28&gt;=Rates!$F$5, 'Claim Details'!$E$28&lt;=Rates!$F$6),Rates!$F$9, IF(AND(AM35="6", 'Claim Details'!$E$28&gt;=Rates!$G$5, 'Claim Details'!$E$28&lt;=Rates!$G$6),Rates!$G$7, IF(AND(AM35="1", 'Claim Details'!$E$28&gt;=Rates!$G$5, 'Claim Details'!$E$28&lt;=Rates!$G$6),Rates!$G$10,  IF(AND(AM35="2", 'Claim Details'!$E$28&gt;=Rates!$G$5, 'Claim Details'!$E$28&lt;=Rates!$G$6),Rates!$G$8,  IF(AND(AM35="3", 'Claim Details'!$E$28&gt;=Rates!$G$5, 'Claim Details'!$E$28&lt;=Rates!$G$6),Rates!$G$9, "£0.00"))))))))))))))))</f>
        <v>£0.00</v>
      </c>
      <c r="H35" s="101"/>
      <c r="I35" s="100"/>
      <c r="J35" s="221" t="str">
        <f t="shared" si="8"/>
        <v>£0.00</v>
      </c>
      <c r="K35" s="101"/>
      <c r="L35" s="102"/>
      <c r="M35" s="110"/>
      <c r="N35" s="77"/>
      <c r="O35" s="87"/>
      <c r="P35" s="87"/>
      <c r="Q35" s="149" t="str">
        <f t="shared" si="2"/>
        <v/>
      </c>
      <c r="R35" s="87"/>
      <c r="S35" s="53" t="str">
        <f>IF(Q35="","£0.00",IF(R35="",(AN35*Q35),IF(R35="No",(AN35*Q35),IF(AM35="1",(AN35*Q35),IF(R35="Yes",((AN35*Q35)*'Claim Details'!$N$111)/100)+(AN35*Q35)))))</f>
        <v>£0.00</v>
      </c>
      <c r="T35" s="53"/>
      <c r="U35" s="87"/>
      <c r="V35" s="78"/>
      <c r="W35" s="79"/>
      <c r="X35" s="160"/>
      <c r="Y35" s="98"/>
      <c r="Z35" s="225"/>
      <c r="AA35" s="87"/>
      <c r="AB35" s="53" t="str">
        <f t="shared" si="9"/>
        <v>£0.00</v>
      </c>
      <c r="AC35" s="53"/>
      <c r="AD35" s="224"/>
      <c r="AE35" s="226" t="str">
        <f t="shared" si="0"/>
        <v/>
      </c>
      <c r="AF35" s="227" t="str">
        <f t="shared" si="4"/>
        <v>£0.00</v>
      </c>
      <c r="AG35" s="31"/>
      <c r="AH35" s="11"/>
      <c r="AI35" s="11"/>
      <c r="AJ35" s="11"/>
      <c r="AK35" s="11"/>
      <c r="AL35" s="11" t="str">
        <f t="shared" si="10"/>
        <v/>
      </c>
      <c r="AM35" s="11" t="str">
        <f t="shared" si="11"/>
        <v/>
      </c>
      <c r="AN35" s="213">
        <f t="shared" si="12"/>
        <v>0</v>
      </c>
      <c r="AO35" s="11"/>
      <c r="AP35" s="211" t="str">
        <f>IF(F35="","£0.00",IF(AM35="4","£0.00",IF(AM35="5","£0.00",IF(AM35="1","£0.00",((AN35*F35)*'Claim Details'!$F$111)/100))))</f>
        <v>£0.00</v>
      </c>
      <c r="AQ35" s="211" t="str">
        <f>IF(F35="","£0.00",IF(AM35="4","£0.00",IF(AM35="5","£0.00",IF(AM35="1","£0.00",((AN35*Q35)*'Claim Details'!$N$111)/100))))</f>
        <v>£0.00</v>
      </c>
      <c r="AR35" s="211" t="str">
        <f>IF(F35="","£0.00",IF(AM35="4","£0.00",IF(AM35="5","£0.00",IF(AM35="1","£0.00",((AN35*AE35)*'Claim Details'!$W$111)/100))))</f>
        <v>£0.00</v>
      </c>
      <c r="AS35" s="11"/>
      <c r="AT35" s="11"/>
      <c r="AU35" s="11"/>
      <c r="AV35" s="11"/>
      <c r="AW35" s="11"/>
      <c r="AX35" s="11"/>
      <c r="AY35" s="11"/>
      <c r="AZ35" s="11"/>
      <c r="BA35" s="11"/>
      <c r="BB35" s="11"/>
    </row>
    <row r="36" spans="1:54" ht="15">
      <c r="A36" s="110"/>
      <c r="B36" s="91"/>
      <c r="C36" s="98"/>
      <c r="D36" s="89"/>
      <c r="E36" s="99"/>
      <c r="F36" s="100"/>
      <c r="G36" s="221" t="str">
        <f>IF(AND(AM36="6", 'Claim Details'!$E$28&gt;=Rates!$D$5, 'Claim Details'!$E$28&lt;=Rates!$D$6),Rates!$D$7, IF(AND(AM36="1", 'Claim Details'!$E$28&gt;=Rates!$D$5, 'Claim Details'!$E$28&lt;=Rates!$D$6),Rates!$D$10,  IF(AND(AM36="2", 'Claim Details'!$E$28&gt;=Rates!$D$5, 'Claim Details'!$E$28&lt;=Rates!$D$6),Rates!$D$8,  IF(AND(AM36="3", 'Claim Details'!$E$28&gt;=Rates!$D$5, 'Claim Details'!$E$28&lt;=Rates!$D$6),Rates!$D$9, IF(AND(AM36="6", 'Claim Details'!$E$28&gt;=Rates!$E$5, 'Claim Details'!$E$28&lt;=Rates!$E$6),Rates!$E$7, IF(AND(AM36="1", 'Claim Details'!$E$28&gt;=Rates!$E$5, 'Claim Details'!$E$28&lt;=Rates!$E$6),Rates!$E$10,  IF(AND(AM36="2", 'Claim Details'!$E$28&gt;=Rates!$E$5, 'Claim Details'!$E$28&lt;=Rates!$E$6),Rates!$E$8,  IF(AND(AM36="3", 'Claim Details'!$E$28&gt;=Rates!$E$5, 'Claim Details'!$E$28&lt;=Rates!$E$6),Rates!$E$9, IF(AND(AM36="6", 'Claim Details'!$E$28&gt;=Rates!$F$5, 'Claim Details'!$E$28&lt;=Rates!$F$6),Rates!$F$7, IF(AND(AM36="1", 'Claim Details'!$E$28&gt;=Rates!$F$5, 'Claim Details'!$E$28&lt;=Rates!$F$6),Rates!$F$10,  IF(AND(AM36="2", 'Claim Details'!$E$28&gt;=Rates!$F$5, 'Claim Details'!$E$28&lt;=Rates!$F$6),Rates!$F$8,  IF(AND(AM36="3", 'Claim Details'!$E$28&gt;=Rates!$F$5, 'Claim Details'!$E$28&lt;=Rates!$F$6),Rates!$F$9, IF(AND(AM36="6", 'Claim Details'!$E$28&gt;=Rates!$G$5, 'Claim Details'!$E$28&lt;=Rates!$G$6),Rates!$G$7, IF(AND(AM36="1", 'Claim Details'!$E$28&gt;=Rates!$G$5, 'Claim Details'!$E$28&lt;=Rates!$G$6),Rates!$G$10,  IF(AND(AM36="2", 'Claim Details'!$E$28&gt;=Rates!$G$5, 'Claim Details'!$E$28&lt;=Rates!$G$6),Rates!$G$8,  IF(AND(AM36="3", 'Claim Details'!$E$28&gt;=Rates!$G$5, 'Claim Details'!$E$28&lt;=Rates!$G$6),Rates!$G$9, "£0.00"))))))))))))))))</f>
        <v>£0.00</v>
      </c>
      <c r="H36" s="101"/>
      <c r="I36" s="100"/>
      <c r="J36" s="221" t="str">
        <f t="shared" si="8"/>
        <v>£0.00</v>
      </c>
      <c r="K36" s="101"/>
      <c r="L36" s="102"/>
      <c r="M36" s="110"/>
      <c r="N36" s="77"/>
      <c r="O36" s="87"/>
      <c r="P36" s="87"/>
      <c r="Q36" s="149" t="str">
        <f t="shared" si="2"/>
        <v/>
      </c>
      <c r="R36" s="87"/>
      <c r="S36" s="53" t="str">
        <f>IF(Q36="","£0.00",IF(R36="",(AN36*Q36),IF(R36="No",(AN36*Q36),IF(AM36="1",(AN36*Q36),IF(R36="Yes",((AN36*Q36)*'Claim Details'!$N$111)/100)+(AN36*Q36)))))</f>
        <v>£0.00</v>
      </c>
      <c r="T36" s="53"/>
      <c r="U36" s="87"/>
      <c r="V36" s="78"/>
      <c r="W36" s="79"/>
      <c r="X36" s="160"/>
      <c r="Y36" s="98"/>
      <c r="Z36" s="225"/>
      <c r="AA36" s="87"/>
      <c r="AB36" s="53" t="str">
        <f t="shared" si="9"/>
        <v>£0.00</v>
      </c>
      <c r="AC36" s="53"/>
      <c r="AD36" s="224"/>
      <c r="AE36" s="226" t="str">
        <f t="shared" si="0"/>
        <v/>
      </c>
      <c r="AF36" s="227" t="str">
        <f t="shared" si="4"/>
        <v>£0.00</v>
      </c>
      <c r="AG36" s="31"/>
      <c r="AH36" s="11"/>
      <c r="AI36" s="11"/>
      <c r="AJ36" s="11"/>
      <c r="AK36" s="11"/>
      <c r="AL36" s="11" t="str">
        <f t="shared" si="10"/>
        <v/>
      </c>
      <c r="AM36" s="11" t="str">
        <f t="shared" si="11"/>
        <v/>
      </c>
      <c r="AN36" s="213">
        <f t="shared" si="12"/>
        <v>0</v>
      </c>
      <c r="AO36" s="11"/>
      <c r="AP36" s="211" t="str">
        <f>IF(F36="","£0.00",IF(AM36="4","£0.00",IF(AM36="5","£0.00",IF(AM36="1","£0.00",((AN36*F36)*'Claim Details'!$F$111)/100))))</f>
        <v>£0.00</v>
      </c>
      <c r="AQ36" s="211" t="str">
        <f>IF(F36="","£0.00",IF(AM36="4","£0.00",IF(AM36="5","£0.00",IF(AM36="1","£0.00",((AN36*Q36)*'Claim Details'!$N$111)/100))))</f>
        <v>£0.00</v>
      </c>
      <c r="AR36" s="211" t="str">
        <f>IF(F36="","£0.00",IF(AM36="4","£0.00",IF(AM36="5","£0.00",IF(AM36="1","£0.00",((AN36*AE36)*'Claim Details'!$W$111)/100))))</f>
        <v>£0.00</v>
      </c>
      <c r="AS36" s="11"/>
      <c r="AT36" s="11"/>
      <c r="AU36" s="11"/>
      <c r="AV36" s="11"/>
      <c r="AW36" s="11"/>
      <c r="AX36" s="11"/>
      <c r="AY36" s="11"/>
      <c r="AZ36" s="11"/>
      <c r="BA36" s="11"/>
      <c r="BB36" s="11"/>
    </row>
    <row r="37" spans="1:54" ht="15">
      <c r="A37" s="110"/>
      <c r="B37" s="91"/>
      <c r="C37" s="98"/>
      <c r="D37" s="89"/>
      <c r="E37" s="99"/>
      <c r="F37" s="100"/>
      <c r="G37" s="221" t="str">
        <f>IF(AND(AM37="6", 'Claim Details'!$E$28&gt;=Rates!$D$5, 'Claim Details'!$E$28&lt;=Rates!$D$6),Rates!$D$7, IF(AND(AM37="1", 'Claim Details'!$E$28&gt;=Rates!$D$5, 'Claim Details'!$E$28&lt;=Rates!$D$6),Rates!$D$10,  IF(AND(AM37="2", 'Claim Details'!$E$28&gt;=Rates!$D$5, 'Claim Details'!$E$28&lt;=Rates!$D$6),Rates!$D$8,  IF(AND(AM37="3", 'Claim Details'!$E$28&gt;=Rates!$D$5, 'Claim Details'!$E$28&lt;=Rates!$D$6),Rates!$D$9, IF(AND(AM37="6", 'Claim Details'!$E$28&gt;=Rates!$E$5, 'Claim Details'!$E$28&lt;=Rates!$E$6),Rates!$E$7, IF(AND(AM37="1", 'Claim Details'!$E$28&gt;=Rates!$E$5, 'Claim Details'!$E$28&lt;=Rates!$E$6),Rates!$E$10,  IF(AND(AM37="2", 'Claim Details'!$E$28&gt;=Rates!$E$5, 'Claim Details'!$E$28&lt;=Rates!$E$6),Rates!$E$8,  IF(AND(AM37="3", 'Claim Details'!$E$28&gt;=Rates!$E$5, 'Claim Details'!$E$28&lt;=Rates!$E$6),Rates!$E$9, IF(AND(AM37="6", 'Claim Details'!$E$28&gt;=Rates!$F$5, 'Claim Details'!$E$28&lt;=Rates!$F$6),Rates!$F$7, IF(AND(AM37="1", 'Claim Details'!$E$28&gt;=Rates!$F$5, 'Claim Details'!$E$28&lt;=Rates!$F$6),Rates!$F$10,  IF(AND(AM37="2", 'Claim Details'!$E$28&gt;=Rates!$F$5, 'Claim Details'!$E$28&lt;=Rates!$F$6),Rates!$F$8,  IF(AND(AM37="3", 'Claim Details'!$E$28&gt;=Rates!$F$5, 'Claim Details'!$E$28&lt;=Rates!$F$6),Rates!$F$9, IF(AND(AM37="6", 'Claim Details'!$E$28&gt;=Rates!$G$5, 'Claim Details'!$E$28&lt;=Rates!$G$6),Rates!$G$7, IF(AND(AM37="1", 'Claim Details'!$E$28&gt;=Rates!$G$5, 'Claim Details'!$E$28&lt;=Rates!$G$6),Rates!$G$10,  IF(AND(AM37="2", 'Claim Details'!$E$28&gt;=Rates!$G$5, 'Claim Details'!$E$28&lt;=Rates!$G$6),Rates!$G$8,  IF(AND(AM37="3", 'Claim Details'!$E$28&gt;=Rates!$G$5, 'Claim Details'!$E$28&lt;=Rates!$G$6),Rates!$G$9, "£0.00"))))))))))))))))</f>
        <v>£0.00</v>
      </c>
      <c r="H37" s="101"/>
      <c r="I37" s="100"/>
      <c r="J37" s="221" t="str">
        <f t="shared" si="8"/>
        <v>£0.00</v>
      </c>
      <c r="K37" s="101"/>
      <c r="L37" s="102"/>
      <c r="M37" s="110"/>
      <c r="N37" s="77"/>
      <c r="O37" s="87"/>
      <c r="P37" s="87"/>
      <c r="Q37" s="149" t="str">
        <f t="shared" si="2"/>
        <v/>
      </c>
      <c r="R37" s="87"/>
      <c r="S37" s="53" t="str">
        <f>IF(Q37="","£0.00",IF(R37="",(AN37*Q37),IF(R37="No",(AN37*Q37),IF(AM37="1",(AN37*Q37),IF(R37="Yes",((AN37*Q37)*'Claim Details'!$N$111)/100)+(AN37*Q37)))))</f>
        <v>£0.00</v>
      </c>
      <c r="T37" s="53"/>
      <c r="U37" s="87"/>
      <c r="V37" s="78"/>
      <c r="W37" s="79"/>
      <c r="X37" s="160"/>
      <c r="Y37" s="98"/>
      <c r="Z37" s="225"/>
      <c r="AA37" s="87"/>
      <c r="AB37" s="53" t="str">
        <f t="shared" si="9"/>
        <v>£0.00</v>
      </c>
      <c r="AC37" s="53"/>
      <c r="AD37" s="224"/>
      <c r="AE37" s="226" t="str">
        <f t="shared" si="0"/>
        <v/>
      </c>
      <c r="AF37" s="227" t="str">
        <f t="shared" si="4"/>
        <v>£0.00</v>
      </c>
      <c r="AG37" s="31"/>
      <c r="AH37" s="11"/>
      <c r="AI37" s="11"/>
      <c r="AJ37" s="11"/>
      <c r="AK37" s="11"/>
      <c r="AL37" s="11" t="str">
        <f t="shared" si="10"/>
        <v/>
      </c>
      <c r="AM37" s="11" t="str">
        <f t="shared" si="11"/>
        <v/>
      </c>
      <c r="AN37" s="213">
        <f t="shared" si="12"/>
        <v>0</v>
      </c>
      <c r="AO37" s="11"/>
      <c r="AP37" s="211" t="str">
        <f>IF(F37="","£0.00",IF(AM37="4","£0.00",IF(AM37="5","£0.00",IF(AM37="1","£0.00",((AN37*F37)*'Claim Details'!$F$111)/100))))</f>
        <v>£0.00</v>
      </c>
      <c r="AQ37" s="211" t="str">
        <f>IF(F37="","£0.00",IF(AM37="4","£0.00",IF(AM37="5","£0.00",IF(AM37="1","£0.00",((AN37*Q37)*'Claim Details'!$N$111)/100))))</f>
        <v>£0.00</v>
      </c>
      <c r="AR37" s="211" t="str">
        <f>IF(F37="","£0.00",IF(AM37="4","£0.00",IF(AM37="5","£0.00",IF(AM37="1","£0.00",((AN37*AE37)*'Claim Details'!$W$111)/100))))</f>
        <v>£0.00</v>
      </c>
      <c r="AS37" s="11"/>
      <c r="AT37" s="11"/>
      <c r="AU37" s="11"/>
      <c r="AV37" s="11"/>
      <c r="AW37" s="11"/>
      <c r="AX37" s="11"/>
      <c r="AY37" s="11"/>
      <c r="AZ37" s="11"/>
      <c r="BA37" s="11"/>
      <c r="BB37" s="11"/>
    </row>
    <row r="38" spans="1:54" ht="15">
      <c r="A38" s="110"/>
      <c r="B38" s="91"/>
      <c r="C38" s="98"/>
      <c r="D38" s="89"/>
      <c r="E38" s="99"/>
      <c r="F38" s="100"/>
      <c r="G38" s="221" t="str">
        <f>IF(AND(AM38="6", 'Claim Details'!$E$28&gt;=Rates!$D$5, 'Claim Details'!$E$28&lt;=Rates!$D$6),Rates!$D$7, IF(AND(AM38="1", 'Claim Details'!$E$28&gt;=Rates!$D$5, 'Claim Details'!$E$28&lt;=Rates!$D$6),Rates!$D$10,  IF(AND(AM38="2", 'Claim Details'!$E$28&gt;=Rates!$D$5, 'Claim Details'!$E$28&lt;=Rates!$D$6),Rates!$D$8,  IF(AND(AM38="3", 'Claim Details'!$E$28&gt;=Rates!$D$5, 'Claim Details'!$E$28&lt;=Rates!$D$6),Rates!$D$9, IF(AND(AM38="6", 'Claim Details'!$E$28&gt;=Rates!$E$5, 'Claim Details'!$E$28&lt;=Rates!$E$6),Rates!$E$7, IF(AND(AM38="1", 'Claim Details'!$E$28&gt;=Rates!$E$5, 'Claim Details'!$E$28&lt;=Rates!$E$6),Rates!$E$10,  IF(AND(AM38="2", 'Claim Details'!$E$28&gt;=Rates!$E$5, 'Claim Details'!$E$28&lt;=Rates!$E$6),Rates!$E$8,  IF(AND(AM38="3", 'Claim Details'!$E$28&gt;=Rates!$E$5, 'Claim Details'!$E$28&lt;=Rates!$E$6),Rates!$E$9, IF(AND(AM38="6", 'Claim Details'!$E$28&gt;=Rates!$F$5, 'Claim Details'!$E$28&lt;=Rates!$F$6),Rates!$F$7, IF(AND(AM38="1", 'Claim Details'!$E$28&gt;=Rates!$F$5, 'Claim Details'!$E$28&lt;=Rates!$F$6),Rates!$F$10,  IF(AND(AM38="2", 'Claim Details'!$E$28&gt;=Rates!$F$5, 'Claim Details'!$E$28&lt;=Rates!$F$6),Rates!$F$8,  IF(AND(AM38="3", 'Claim Details'!$E$28&gt;=Rates!$F$5, 'Claim Details'!$E$28&lt;=Rates!$F$6),Rates!$F$9, IF(AND(AM38="6", 'Claim Details'!$E$28&gt;=Rates!$G$5, 'Claim Details'!$E$28&lt;=Rates!$G$6),Rates!$G$7, IF(AND(AM38="1", 'Claim Details'!$E$28&gt;=Rates!$G$5, 'Claim Details'!$E$28&lt;=Rates!$G$6),Rates!$G$10,  IF(AND(AM38="2", 'Claim Details'!$E$28&gt;=Rates!$G$5, 'Claim Details'!$E$28&lt;=Rates!$G$6),Rates!$G$8,  IF(AND(AM38="3", 'Claim Details'!$E$28&gt;=Rates!$G$5, 'Claim Details'!$E$28&lt;=Rates!$G$6),Rates!$G$9, "£0.00"))))))))))))))))</f>
        <v>£0.00</v>
      </c>
      <c r="H38" s="101"/>
      <c r="I38" s="100"/>
      <c r="J38" s="221" t="str">
        <f t="shared" si="8"/>
        <v>£0.00</v>
      </c>
      <c r="K38" s="101"/>
      <c r="L38" s="102"/>
      <c r="M38" s="110"/>
      <c r="N38" s="77"/>
      <c r="O38" s="87"/>
      <c r="P38" s="87"/>
      <c r="Q38" s="149" t="str">
        <f t="shared" si="2"/>
        <v/>
      </c>
      <c r="R38" s="87"/>
      <c r="S38" s="53" t="str">
        <f>IF(Q38="","£0.00",IF(R38="",(AN38*Q38),IF(R38="No",(AN38*Q38),IF(AM38="1",(AN38*Q38),IF(R38="Yes",((AN38*Q38)*'Claim Details'!$N$111)/100)+(AN38*Q38)))))</f>
        <v>£0.00</v>
      </c>
      <c r="T38" s="53"/>
      <c r="U38" s="87"/>
      <c r="V38" s="78"/>
      <c r="W38" s="79"/>
      <c r="X38" s="160"/>
      <c r="Y38" s="98"/>
      <c r="Z38" s="225"/>
      <c r="AA38" s="87"/>
      <c r="AB38" s="53" t="str">
        <f t="shared" si="9"/>
        <v>£0.00</v>
      </c>
      <c r="AC38" s="53"/>
      <c r="AD38" s="224"/>
      <c r="AE38" s="226" t="str">
        <f t="shared" si="0"/>
        <v/>
      </c>
      <c r="AF38" s="227" t="str">
        <f t="shared" si="4"/>
        <v>£0.00</v>
      </c>
      <c r="AG38" s="31"/>
      <c r="AH38" s="11"/>
      <c r="AI38" s="11"/>
      <c r="AJ38" s="11"/>
      <c r="AK38" s="11"/>
      <c r="AL38" s="11" t="str">
        <f t="shared" si="10"/>
        <v/>
      </c>
      <c r="AM38" s="11" t="str">
        <f t="shared" si="11"/>
        <v/>
      </c>
      <c r="AN38" s="213">
        <f t="shared" si="12"/>
        <v>0</v>
      </c>
      <c r="AO38" s="11"/>
      <c r="AP38" s="211" t="str">
        <f>IF(F38="","£0.00",IF(AM38="4","£0.00",IF(AM38="5","£0.00",IF(AM38="1","£0.00",((AN38*F38)*'Claim Details'!$F$111)/100))))</f>
        <v>£0.00</v>
      </c>
      <c r="AQ38" s="211" t="str">
        <f>IF(F38="","£0.00",IF(AM38="4","£0.00",IF(AM38="5","£0.00",IF(AM38="1","£0.00",((AN38*Q38)*'Claim Details'!$N$111)/100))))</f>
        <v>£0.00</v>
      </c>
      <c r="AR38" s="211" t="str">
        <f>IF(F38="","£0.00",IF(AM38="4","£0.00",IF(AM38="5","£0.00",IF(AM38="1","£0.00",((AN38*AE38)*'Claim Details'!$W$111)/100))))</f>
        <v>£0.00</v>
      </c>
      <c r="AS38" s="11"/>
      <c r="AT38" s="11"/>
      <c r="AU38" s="11"/>
      <c r="AV38" s="11"/>
      <c r="AW38" s="11"/>
      <c r="AX38" s="11"/>
      <c r="AY38" s="11"/>
      <c r="AZ38" s="11"/>
      <c r="BA38" s="11"/>
      <c r="BB38" s="11"/>
    </row>
    <row r="39" spans="1:54" ht="15">
      <c r="A39" s="110"/>
      <c r="B39" s="91"/>
      <c r="C39" s="98"/>
      <c r="D39" s="89"/>
      <c r="E39" s="99"/>
      <c r="F39" s="100"/>
      <c r="G39" s="221" t="str">
        <f>IF(AND(AM39="6", 'Claim Details'!$E$28&gt;=Rates!$D$5, 'Claim Details'!$E$28&lt;=Rates!$D$6),Rates!$D$7, IF(AND(AM39="1", 'Claim Details'!$E$28&gt;=Rates!$D$5, 'Claim Details'!$E$28&lt;=Rates!$D$6),Rates!$D$10,  IF(AND(AM39="2", 'Claim Details'!$E$28&gt;=Rates!$D$5, 'Claim Details'!$E$28&lt;=Rates!$D$6),Rates!$D$8,  IF(AND(AM39="3", 'Claim Details'!$E$28&gt;=Rates!$D$5, 'Claim Details'!$E$28&lt;=Rates!$D$6),Rates!$D$9, IF(AND(AM39="6", 'Claim Details'!$E$28&gt;=Rates!$E$5, 'Claim Details'!$E$28&lt;=Rates!$E$6),Rates!$E$7, IF(AND(AM39="1", 'Claim Details'!$E$28&gt;=Rates!$E$5, 'Claim Details'!$E$28&lt;=Rates!$E$6),Rates!$E$10,  IF(AND(AM39="2", 'Claim Details'!$E$28&gt;=Rates!$E$5, 'Claim Details'!$E$28&lt;=Rates!$E$6),Rates!$E$8,  IF(AND(AM39="3", 'Claim Details'!$E$28&gt;=Rates!$E$5, 'Claim Details'!$E$28&lt;=Rates!$E$6),Rates!$E$9, IF(AND(AM39="6", 'Claim Details'!$E$28&gt;=Rates!$F$5, 'Claim Details'!$E$28&lt;=Rates!$F$6),Rates!$F$7, IF(AND(AM39="1", 'Claim Details'!$E$28&gt;=Rates!$F$5, 'Claim Details'!$E$28&lt;=Rates!$F$6),Rates!$F$10,  IF(AND(AM39="2", 'Claim Details'!$E$28&gt;=Rates!$F$5, 'Claim Details'!$E$28&lt;=Rates!$F$6),Rates!$F$8,  IF(AND(AM39="3", 'Claim Details'!$E$28&gt;=Rates!$F$5, 'Claim Details'!$E$28&lt;=Rates!$F$6),Rates!$F$9, IF(AND(AM39="6", 'Claim Details'!$E$28&gt;=Rates!$G$5, 'Claim Details'!$E$28&lt;=Rates!$G$6),Rates!$G$7, IF(AND(AM39="1", 'Claim Details'!$E$28&gt;=Rates!$G$5, 'Claim Details'!$E$28&lt;=Rates!$G$6),Rates!$G$10,  IF(AND(AM39="2", 'Claim Details'!$E$28&gt;=Rates!$G$5, 'Claim Details'!$E$28&lt;=Rates!$G$6),Rates!$G$8,  IF(AND(AM39="3", 'Claim Details'!$E$28&gt;=Rates!$G$5, 'Claim Details'!$E$28&lt;=Rates!$G$6),Rates!$G$9, "£0.00"))))))))))))))))</f>
        <v>£0.00</v>
      </c>
      <c r="H39" s="101"/>
      <c r="I39" s="100"/>
      <c r="J39" s="221" t="str">
        <f t="shared" si="8"/>
        <v>£0.00</v>
      </c>
      <c r="K39" s="101"/>
      <c r="L39" s="102"/>
      <c r="M39" s="110"/>
      <c r="N39" s="77"/>
      <c r="O39" s="87"/>
      <c r="P39" s="87"/>
      <c r="Q39" s="149" t="str">
        <f t="shared" si="2"/>
        <v/>
      </c>
      <c r="R39" s="87"/>
      <c r="S39" s="53" t="str">
        <f>IF(Q39="","£0.00",IF(R39="",(AN39*Q39),IF(R39="No",(AN39*Q39),IF(AM39="1",(AN39*Q39),IF(R39="Yes",((AN39*Q39)*'Claim Details'!$N$111)/100)+(AN39*Q39)))))</f>
        <v>£0.00</v>
      </c>
      <c r="T39" s="53"/>
      <c r="U39" s="87"/>
      <c r="V39" s="78"/>
      <c r="W39" s="79"/>
      <c r="X39" s="160"/>
      <c r="Y39" s="98"/>
      <c r="Z39" s="225"/>
      <c r="AA39" s="87"/>
      <c r="AB39" s="53" t="str">
        <f t="shared" si="9"/>
        <v>£0.00</v>
      </c>
      <c r="AC39" s="53"/>
      <c r="AD39" s="224"/>
      <c r="AE39" s="226" t="str">
        <f t="shared" si="0"/>
        <v/>
      </c>
      <c r="AF39" s="227" t="str">
        <f t="shared" si="4"/>
        <v>£0.00</v>
      </c>
      <c r="AG39" s="31"/>
      <c r="AH39" s="11"/>
      <c r="AI39" s="11"/>
      <c r="AJ39" s="11"/>
      <c r="AK39" s="11"/>
      <c r="AL39" s="11" t="str">
        <f t="shared" si="10"/>
        <v/>
      </c>
      <c r="AM39" s="11" t="str">
        <f t="shared" si="11"/>
        <v/>
      </c>
      <c r="AN39" s="213">
        <f t="shared" si="12"/>
        <v>0</v>
      </c>
      <c r="AO39" s="11"/>
      <c r="AP39" s="211" t="str">
        <f>IF(F39="","£0.00",IF(AM39="4","£0.00",IF(AM39="5","£0.00",IF(AM39="1","£0.00",((AN39*F39)*'Claim Details'!$F$111)/100))))</f>
        <v>£0.00</v>
      </c>
      <c r="AQ39" s="211" t="str">
        <f>IF(F39="","£0.00",IF(AM39="4","£0.00",IF(AM39="5","£0.00",IF(AM39="1","£0.00",((AN39*Q39)*'Claim Details'!$N$111)/100))))</f>
        <v>£0.00</v>
      </c>
      <c r="AR39" s="211" t="str">
        <f>IF(F39="","£0.00",IF(AM39="4","£0.00",IF(AM39="5","£0.00",IF(AM39="1","£0.00",((AN39*AE39)*'Claim Details'!$W$111)/100))))</f>
        <v>£0.00</v>
      </c>
      <c r="AS39" s="11"/>
      <c r="AT39" s="11"/>
      <c r="AU39" s="11"/>
      <c r="AV39" s="11"/>
      <c r="AW39" s="11"/>
      <c r="AX39" s="11"/>
      <c r="AY39" s="11"/>
      <c r="AZ39" s="11"/>
      <c r="BA39" s="11"/>
      <c r="BB39" s="11"/>
    </row>
    <row r="40" spans="1:54" ht="15">
      <c r="A40" s="110"/>
      <c r="B40" s="91"/>
      <c r="C40" s="98"/>
      <c r="D40" s="89"/>
      <c r="E40" s="99"/>
      <c r="F40" s="100"/>
      <c r="G40" s="221" t="str">
        <f>IF(AND(AM40="6", 'Claim Details'!$E$28&gt;=Rates!$D$5, 'Claim Details'!$E$28&lt;=Rates!$D$6),Rates!$D$7, IF(AND(AM40="1", 'Claim Details'!$E$28&gt;=Rates!$D$5, 'Claim Details'!$E$28&lt;=Rates!$D$6),Rates!$D$10,  IF(AND(AM40="2", 'Claim Details'!$E$28&gt;=Rates!$D$5, 'Claim Details'!$E$28&lt;=Rates!$D$6),Rates!$D$8,  IF(AND(AM40="3", 'Claim Details'!$E$28&gt;=Rates!$D$5, 'Claim Details'!$E$28&lt;=Rates!$D$6),Rates!$D$9, IF(AND(AM40="6", 'Claim Details'!$E$28&gt;=Rates!$E$5, 'Claim Details'!$E$28&lt;=Rates!$E$6),Rates!$E$7, IF(AND(AM40="1", 'Claim Details'!$E$28&gt;=Rates!$E$5, 'Claim Details'!$E$28&lt;=Rates!$E$6),Rates!$E$10,  IF(AND(AM40="2", 'Claim Details'!$E$28&gt;=Rates!$E$5, 'Claim Details'!$E$28&lt;=Rates!$E$6),Rates!$E$8,  IF(AND(AM40="3", 'Claim Details'!$E$28&gt;=Rates!$E$5, 'Claim Details'!$E$28&lt;=Rates!$E$6),Rates!$E$9, IF(AND(AM40="6", 'Claim Details'!$E$28&gt;=Rates!$F$5, 'Claim Details'!$E$28&lt;=Rates!$F$6),Rates!$F$7, IF(AND(AM40="1", 'Claim Details'!$E$28&gt;=Rates!$F$5, 'Claim Details'!$E$28&lt;=Rates!$F$6),Rates!$F$10,  IF(AND(AM40="2", 'Claim Details'!$E$28&gt;=Rates!$F$5, 'Claim Details'!$E$28&lt;=Rates!$F$6),Rates!$F$8,  IF(AND(AM40="3", 'Claim Details'!$E$28&gt;=Rates!$F$5, 'Claim Details'!$E$28&lt;=Rates!$F$6),Rates!$F$9, IF(AND(AM40="6", 'Claim Details'!$E$28&gt;=Rates!$G$5, 'Claim Details'!$E$28&lt;=Rates!$G$6),Rates!$G$7, IF(AND(AM40="1", 'Claim Details'!$E$28&gt;=Rates!$G$5, 'Claim Details'!$E$28&lt;=Rates!$G$6),Rates!$G$10,  IF(AND(AM40="2", 'Claim Details'!$E$28&gt;=Rates!$G$5, 'Claim Details'!$E$28&lt;=Rates!$G$6),Rates!$G$8,  IF(AND(AM40="3", 'Claim Details'!$E$28&gt;=Rates!$G$5, 'Claim Details'!$E$28&lt;=Rates!$G$6),Rates!$G$9, "£0.00"))))))))))))))))</f>
        <v>£0.00</v>
      </c>
      <c r="H40" s="101"/>
      <c r="I40" s="100"/>
      <c r="J40" s="221" t="str">
        <f t="shared" si="8"/>
        <v>£0.00</v>
      </c>
      <c r="K40" s="101"/>
      <c r="L40" s="102"/>
      <c r="M40" s="110"/>
      <c r="N40" s="77"/>
      <c r="O40" s="87"/>
      <c r="P40" s="87"/>
      <c r="Q40" s="149" t="str">
        <f t="shared" si="2"/>
        <v/>
      </c>
      <c r="R40" s="87"/>
      <c r="S40" s="53" t="str">
        <f>IF(Q40="","£0.00",IF(R40="",(AN40*Q40),IF(R40="No",(AN40*Q40),IF(AM40="1",(AN40*Q40),IF(R40="Yes",((AN40*Q40)*'Claim Details'!$N$111)/100)+(AN40*Q40)))))</f>
        <v>£0.00</v>
      </c>
      <c r="T40" s="53"/>
      <c r="U40" s="87"/>
      <c r="V40" s="78"/>
      <c r="W40" s="79"/>
      <c r="X40" s="160"/>
      <c r="Y40" s="98"/>
      <c r="Z40" s="225"/>
      <c r="AA40" s="87"/>
      <c r="AB40" s="53" t="str">
        <f t="shared" si="9"/>
        <v>£0.00</v>
      </c>
      <c r="AC40" s="53"/>
      <c r="AD40" s="224"/>
      <c r="AE40" s="226" t="str">
        <f t="shared" si="0"/>
        <v/>
      </c>
      <c r="AF40" s="227" t="str">
        <f t="shared" si="4"/>
        <v>£0.00</v>
      </c>
      <c r="AG40" s="31"/>
      <c r="AH40" s="11"/>
      <c r="AI40" s="11"/>
      <c r="AJ40" s="11"/>
      <c r="AK40" s="11"/>
      <c r="AL40" s="11" t="str">
        <f t="shared" si="10"/>
        <v/>
      </c>
      <c r="AM40" s="11" t="str">
        <f t="shared" si="11"/>
        <v/>
      </c>
      <c r="AN40" s="213">
        <f t="shared" si="12"/>
        <v>0</v>
      </c>
      <c r="AO40" s="11"/>
      <c r="AP40" s="211" t="str">
        <f>IF(F40="","£0.00",IF(AM40="4","£0.00",IF(AM40="5","£0.00",IF(AM40="1","£0.00",((AN40*F40)*'Claim Details'!$F$111)/100))))</f>
        <v>£0.00</v>
      </c>
      <c r="AQ40" s="211" t="str">
        <f>IF(F40="","£0.00",IF(AM40="4","£0.00",IF(AM40="5","£0.00",IF(AM40="1","£0.00",((AN40*Q40)*'Claim Details'!$N$111)/100))))</f>
        <v>£0.00</v>
      </c>
      <c r="AR40" s="211" t="str">
        <f>IF(F40="","£0.00",IF(AM40="4","£0.00",IF(AM40="5","£0.00",IF(AM40="1","£0.00",((AN40*AE40)*'Claim Details'!$W$111)/100))))</f>
        <v>£0.00</v>
      </c>
      <c r="AS40" s="11"/>
      <c r="AT40" s="11"/>
      <c r="AU40" s="11"/>
      <c r="AV40" s="11"/>
      <c r="AW40" s="11"/>
      <c r="AX40" s="11"/>
      <c r="AY40" s="11"/>
      <c r="AZ40" s="11"/>
      <c r="BA40" s="11"/>
      <c r="BB40" s="11"/>
    </row>
    <row r="41" spans="1:54" ht="15">
      <c r="A41" s="110"/>
      <c r="B41" s="91"/>
      <c r="C41" s="98"/>
      <c r="D41" s="89"/>
      <c r="E41" s="99"/>
      <c r="F41" s="100"/>
      <c r="G41" s="221" t="str">
        <f>IF(AND(AM41="6", 'Claim Details'!$E$28&gt;=Rates!$D$5, 'Claim Details'!$E$28&lt;=Rates!$D$6),Rates!$D$7, IF(AND(AM41="1", 'Claim Details'!$E$28&gt;=Rates!$D$5, 'Claim Details'!$E$28&lt;=Rates!$D$6),Rates!$D$10,  IF(AND(AM41="2", 'Claim Details'!$E$28&gt;=Rates!$D$5, 'Claim Details'!$E$28&lt;=Rates!$D$6),Rates!$D$8,  IF(AND(AM41="3", 'Claim Details'!$E$28&gt;=Rates!$D$5, 'Claim Details'!$E$28&lt;=Rates!$D$6),Rates!$D$9, IF(AND(AM41="6", 'Claim Details'!$E$28&gt;=Rates!$E$5, 'Claim Details'!$E$28&lt;=Rates!$E$6),Rates!$E$7, IF(AND(AM41="1", 'Claim Details'!$E$28&gt;=Rates!$E$5, 'Claim Details'!$E$28&lt;=Rates!$E$6),Rates!$E$10,  IF(AND(AM41="2", 'Claim Details'!$E$28&gt;=Rates!$E$5, 'Claim Details'!$E$28&lt;=Rates!$E$6),Rates!$E$8,  IF(AND(AM41="3", 'Claim Details'!$E$28&gt;=Rates!$E$5, 'Claim Details'!$E$28&lt;=Rates!$E$6),Rates!$E$9, IF(AND(AM41="6", 'Claim Details'!$E$28&gt;=Rates!$F$5, 'Claim Details'!$E$28&lt;=Rates!$F$6),Rates!$F$7, IF(AND(AM41="1", 'Claim Details'!$E$28&gt;=Rates!$F$5, 'Claim Details'!$E$28&lt;=Rates!$F$6),Rates!$F$10,  IF(AND(AM41="2", 'Claim Details'!$E$28&gt;=Rates!$F$5, 'Claim Details'!$E$28&lt;=Rates!$F$6),Rates!$F$8,  IF(AND(AM41="3", 'Claim Details'!$E$28&gt;=Rates!$F$5, 'Claim Details'!$E$28&lt;=Rates!$F$6),Rates!$F$9, IF(AND(AM41="6", 'Claim Details'!$E$28&gt;=Rates!$G$5, 'Claim Details'!$E$28&lt;=Rates!$G$6),Rates!$G$7, IF(AND(AM41="1", 'Claim Details'!$E$28&gt;=Rates!$G$5, 'Claim Details'!$E$28&lt;=Rates!$G$6),Rates!$G$10,  IF(AND(AM41="2", 'Claim Details'!$E$28&gt;=Rates!$G$5, 'Claim Details'!$E$28&lt;=Rates!$G$6),Rates!$G$8,  IF(AND(AM41="3", 'Claim Details'!$E$28&gt;=Rates!$G$5, 'Claim Details'!$E$28&lt;=Rates!$G$6),Rates!$G$9, "£0.00"))))))))))))))))</f>
        <v>£0.00</v>
      </c>
      <c r="H41" s="101"/>
      <c r="I41" s="100"/>
      <c r="J41" s="221" t="str">
        <f t="shared" si="8"/>
        <v>£0.00</v>
      </c>
      <c r="K41" s="101"/>
      <c r="L41" s="102"/>
      <c r="M41" s="110"/>
      <c r="N41" s="77"/>
      <c r="O41" s="87"/>
      <c r="P41" s="87"/>
      <c r="Q41" s="149" t="str">
        <f t="shared" si="2"/>
        <v/>
      </c>
      <c r="R41" s="87"/>
      <c r="S41" s="53" t="str">
        <f>IF(Q41="","£0.00",IF(R41="",(AN41*Q41),IF(R41="No",(AN41*Q41),IF(AM41="1",(AN41*Q41),IF(R41="Yes",((AN41*Q41)*'Claim Details'!$N$111)/100)+(AN41*Q41)))))</f>
        <v>£0.00</v>
      </c>
      <c r="T41" s="53"/>
      <c r="U41" s="87"/>
      <c r="V41" s="78"/>
      <c r="W41" s="79"/>
      <c r="X41" s="160"/>
      <c r="Y41" s="98"/>
      <c r="Z41" s="225"/>
      <c r="AA41" s="87"/>
      <c r="AB41" s="53" t="str">
        <f t="shared" si="9"/>
        <v>£0.00</v>
      </c>
      <c r="AC41" s="53"/>
      <c r="AD41" s="224"/>
      <c r="AE41" s="226" t="str">
        <f t="shared" si="0"/>
        <v/>
      </c>
      <c r="AF41" s="227" t="str">
        <f t="shared" si="4"/>
        <v>£0.00</v>
      </c>
      <c r="AG41" s="31"/>
      <c r="AH41" s="11"/>
      <c r="AI41" s="11"/>
      <c r="AJ41" s="11"/>
      <c r="AK41" s="11"/>
      <c r="AL41" s="11" t="str">
        <f t="shared" si="10"/>
        <v/>
      </c>
      <c r="AM41" s="11" t="str">
        <f t="shared" si="11"/>
        <v/>
      </c>
      <c r="AN41" s="213">
        <f t="shared" si="12"/>
        <v>0</v>
      </c>
      <c r="AO41" s="11"/>
      <c r="AP41" s="211" t="str">
        <f>IF(F41="","£0.00",IF(AM41="4","£0.00",IF(AM41="5","£0.00",IF(AM41="1","£0.00",((AN41*F41)*'Claim Details'!$F$111)/100))))</f>
        <v>£0.00</v>
      </c>
      <c r="AQ41" s="211" t="str">
        <f>IF(F41="","£0.00",IF(AM41="4","£0.00",IF(AM41="5","£0.00",IF(AM41="1","£0.00",((AN41*Q41)*'Claim Details'!$N$111)/100))))</f>
        <v>£0.00</v>
      </c>
      <c r="AR41" s="211" t="str">
        <f>IF(F41="","£0.00",IF(AM41="4","£0.00",IF(AM41="5","£0.00",IF(AM41="1","£0.00",((AN41*AE41)*'Claim Details'!$W$111)/100))))</f>
        <v>£0.00</v>
      </c>
      <c r="AS41" s="11"/>
      <c r="AT41" s="11"/>
      <c r="AU41" s="11"/>
      <c r="AV41" s="11"/>
      <c r="AW41" s="11"/>
      <c r="AX41" s="11"/>
      <c r="AY41" s="11"/>
      <c r="AZ41" s="11"/>
      <c r="BA41" s="11"/>
      <c r="BB41" s="11"/>
    </row>
    <row r="42" spans="1:54" ht="15">
      <c r="A42" s="110"/>
      <c r="B42" s="91"/>
      <c r="C42" s="98"/>
      <c r="D42" s="89"/>
      <c r="E42" s="99"/>
      <c r="F42" s="100"/>
      <c r="G42" s="221" t="str">
        <f>IF(AND(AM42="6", 'Claim Details'!$E$28&gt;=Rates!$D$5, 'Claim Details'!$E$28&lt;=Rates!$D$6),Rates!$D$7, IF(AND(AM42="1", 'Claim Details'!$E$28&gt;=Rates!$D$5, 'Claim Details'!$E$28&lt;=Rates!$D$6),Rates!$D$10,  IF(AND(AM42="2", 'Claim Details'!$E$28&gt;=Rates!$D$5, 'Claim Details'!$E$28&lt;=Rates!$D$6),Rates!$D$8,  IF(AND(AM42="3", 'Claim Details'!$E$28&gt;=Rates!$D$5, 'Claim Details'!$E$28&lt;=Rates!$D$6),Rates!$D$9, IF(AND(AM42="6", 'Claim Details'!$E$28&gt;=Rates!$E$5, 'Claim Details'!$E$28&lt;=Rates!$E$6),Rates!$E$7, IF(AND(AM42="1", 'Claim Details'!$E$28&gt;=Rates!$E$5, 'Claim Details'!$E$28&lt;=Rates!$E$6),Rates!$E$10,  IF(AND(AM42="2", 'Claim Details'!$E$28&gt;=Rates!$E$5, 'Claim Details'!$E$28&lt;=Rates!$E$6),Rates!$E$8,  IF(AND(AM42="3", 'Claim Details'!$E$28&gt;=Rates!$E$5, 'Claim Details'!$E$28&lt;=Rates!$E$6),Rates!$E$9, IF(AND(AM42="6", 'Claim Details'!$E$28&gt;=Rates!$F$5, 'Claim Details'!$E$28&lt;=Rates!$F$6),Rates!$F$7, IF(AND(AM42="1", 'Claim Details'!$E$28&gt;=Rates!$F$5, 'Claim Details'!$E$28&lt;=Rates!$F$6),Rates!$F$10,  IF(AND(AM42="2", 'Claim Details'!$E$28&gt;=Rates!$F$5, 'Claim Details'!$E$28&lt;=Rates!$F$6),Rates!$F$8,  IF(AND(AM42="3", 'Claim Details'!$E$28&gt;=Rates!$F$5, 'Claim Details'!$E$28&lt;=Rates!$F$6),Rates!$F$9, IF(AND(AM42="6", 'Claim Details'!$E$28&gt;=Rates!$G$5, 'Claim Details'!$E$28&lt;=Rates!$G$6),Rates!$G$7, IF(AND(AM42="1", 'Claim Details'!$E$28&gt;=Rates!$G$5, 'Claim Details'!$E$28&lt;=Rates!$G$6),Rates!$G$10,  IF(AND(AM42="2", 'Claim Details'!$E$28&gt;=Rates!$G$5, 'Claim Details'!$E$28&lt;=Rates!$G$6),Rates!$G$8,  IF(AND(AM42="3", 'Claim Details'!$E$28&gt;=Rates!$G$5, 'Claim Details'!$E$28&lt;=Rates!$G$6),Rates!$G$9, "£0.00"))))))))))))))))</f>
        <v>£0.00</v>
      </c>
      <c r="H42" s="101"/>
      <c r="I42" s="100"/>
      <c r="J42" s="221" t="str">
        <f t="shared" si="8"/>
        <v>£0.00</v>
      </c>
      <c r="K42" s="101"/>
      <c r="L42" s="102"/>
      <c r="M42" s="110"/>
      <c r="N42" s="77"/>
      <c r="O42" s="87"/>
      <c r="P42" s="87"/>
      <c r="Q42" s="149" t="str">
        <f t="shared" si="2"/>
        <v/>
      </c>
      <c r="R42" s="87"/>
      <c r="S42" s="53" t="str">
        <f>IF(Q42="","£0.00",IF(R42="",(AN42*Q42),IF(R42="No",(AN42*Q42),IF(AM42="1",(AN42*Q42),IF(R42="Yes",((AN42*Q42)*'Claim Details'!$N$111)/100)+(AN42*Q42)))))</f>
        <v>£0.00</v>
      </c>
      <c r="T42" s="53"/>
      <c r="U42" s="87"/>
      <c r="V42" s="78"/>
      <c r="W42" s="79"/>
      <c r="X42" s="160"/>
      <c r="Y42" s="98"/>
      <c r="Z42" s="225"/>
      <c r="AA42" s="87"/>
      <c r="AB42" s="53" t="str">
        <f t="shared" si="9"/>
        <v>£0.00</v>
      </c>
      <c r="AC42" s="53"/>
      <c r="AD42" s="224"/>
      <c r="AE42" s="226" t="str">
        <f t="shared" si="0"/>
        <v/>
      </c>
      <c r="AF42" s="227" t="str">
        <f t="shared" si="4"/>
        <v>£0.00</v>
      </c>
      <c r="AG42" s="31"/>
      <c r="AH42" s="11"/>
      <c r="AI42" s="11"/>
      <c r="AJ42" s="11"/>
      <c r="AK42" s="11"/>
      <c r="AL42" s="11" t="str">
        <f t="shared" si="10"/>
        <v/>
      </c>
      <c r="AM42" s="11" t="str">
        <f t="shared" si="11"/>
        <v/>
      </c>
      <c r="AN42" s="213">
        <f t="shared" si="12"/>
        <v>0</v>
      </c>
      <c r="AO42" s="11"/>
      <c r="AP42" s="211" t="str">
        <f>IF(F42="","£0.00",IF(AM42="4","£0.00",IF(AM42="5","£0.00",IF(AM42="1","£0.00",((AN42*F42)*'Claim Details'!$F$111)/100))))</f>
        <v>£0.00</v>
      </c>
      <c r="AQ42" s="211" t="str">
        <f>IF(F42="","£0.00",IF(AM42="4","£0.00",IF(AM42="5","£0.00",IF(AM42="1","£0.00",((AN42*Q42)*'Claim Details'!$N$111)/100))))</f>
        <v>£0.00</v>
      </c>
      <c r="AR42" s="211" t="str">
        <f>IF(F42="","£0.00",IF(AM42="4","£0.00",IF(AM42="5","£0.00",IF(AM42="1","£0.00",((AN42*AE42)*'Claim Details'!$W$111)/100))))</f>
        <v>£0.00</v>
      </c>
      <c r="AS42" s="11"/>
      <c r="AT42" s="11"/>
      <c r="AU42" s="11"/>
      <c r="AV42" s="11"/>
      <c r="AW42" s="11"/>
      <c r="AX42" s="11"/>
      <c r="AY42" s="11"/>
      <c r="AZ42" s="11"/>
      <c r="BA42" s="11"/>
      <c r="BB42" s="11"/>
    </row>
    <row r="43" spans="1:54" ht="15">
      <c r="A43" s="110"/>
      <c r="B43" s="91"/>
      <c r="C43" s="98"/>
      <c r="D43" s="89"/>
      <c r="E43" s="99"/>
      <c r="F43" s="100"/>
      <c r="G43" s="221" t="str">
        <f>IF(AND(AM43="6", 'Claim Details'!$E$28&gt;=Rates!$D$5, 'Claim Details'!$E$28&lt;=Rates!$D$6),Rates!$D$7, IF(AND(AM43="1", 'Claim Details'!$E$28&gt;=Rates!$D$5, 'Claim Details'!$E$28&lt;=Rates!$D$6),Rates!$D$10,  IF(AND(AM43="2", 'Claim Details'!$E$28&gt;=Rates!$D$5, 'Claim Details'!$E$28&lt;=Rates!$D$6),Rates!$D$8,  IF(AND(AM43="3", 'Claim Details'!$E$28&gt;=Rates!$D$5, 'Claim Details'!$E$28&lt;=Rates!$D$6),Rates!$D$9, IF(AND(AM43="6", 'Claim Details'!$E$28&gt;=Rates!$E$5, 'Claim Details'!$E$28&lt;=Rates!$E$6),Rates!$E$7, IF(AND(AM43="1", 'Claim Details'!$E$28&gt;=Rates!$E$5, 'Claim Details'!$E$28&lt;=Rates!$E$6),Rates!$E$10,  IF(AND(AM43="2", 'Claim Details'!$E$28&gt;=Rates!$E$5, 'Claim Details'!$E$28&lt;=Rates!$E$6),Rates!$E$8,  IF(AND(AM43="3", 'Claim Details'!$E$28&gt;=Rates!$E$5, 'Claim Details'!$E$28&lt;=Rates!$E$6),Rates!$E$9, IF(AND(AM43="6", 'Claim Details'!$E$28&gt;=Rates!$F$5, 'Claim Details'!$E$28&lt;=Rates!$F$6),Rates!$F$7, IF(AND(AM43="1", 'Claim Details'!$E$28&gt;=Rates!$F$5, 'Claim Details'!$E$28&lt;=Rates!$F$6),Rates!$F$10,  IF(AND(AM43="2", 'Claim Details'!$E$28&gt;=Rates!$F$5, 'Claim Details'!$E$28&lt;=Rates!$F$6),Rates!$F$8,  IF(AND(AM43="3", 'Claim Details'!$E$28&gt;=Rates!$F$5, 'Claim Details'!$E$28&lt;=Rates!$F$6),Rates!$F$9, IF(AND(AM43="6", 'Claim Details'!$E$28&gt;=Rates!$G$5, 'Claim Details'!$E$28&lt;=Rates!$G$6),Rates!$G$7, IF(AND(AM43="1", 'Claim Details'!$E$28&gt;=Rates!$G$5, 'Claim Details'!$E$28&lt;=Rates!$G$6),Rates!$G$10,  IF(AND(AM43="2", 'Claim Details'!$E$28&gt;=Rates!$G$5, 'Claim Details'!$E$28&lt;=Rates!$G$6),Rates!$G$8,  IF(AND(AM43="3", 'Claim Details'!$E$28&gt;=Rates!$G$5, 'Claim Details'!$E$28&lt;=Rates!$G$6),Rates!$G$9, "£0.00"))))))))))))))))</f>
        <v>£0.00</v>
      </c>
      <c r="H43" s="101"/>
      <c r="I43" s="100"/>
      <c r="J43" s="221" t="str">
        <f t="shared" si="8"/>
        <v>£0.00</v>
      </c>
      <c r="K43" s="101"/>
      <c r="L43" s="102"/>
      <c r="M43" s="110"/>
      <c r="N43" s="77"/>
      <c r="O43" s="87"/>
      <c r="P43" s="87"/>
      <c r="Q43" s="149" t="str">
        <f t="shared" si="2"/>
        <v/>
      </c>
      <c r="R43" s="87"/>
      <c r="S43" s="53" t="str">
        <f>IF(Q43="","£0.00",IF(R43="",(AN43*Q43),IF(R43="No",(AN43*Q43),IF(AM43="1",(AN43*Q43),IF(R43="Yes",((AN43*Q43)*'Claim Details'!$N$111)/100)+(AN43*Q43)))))</f>
        <v>£0.00</v>
      </c>
      <c r="T43" s="53"/>
      <c r="U43" s="87"/>
      <c r="V43" s="78"/>
      <c r="W43" s="79"/>
      <c r="X43" s="160"/>
      <c r="Y43" s="98"/>
      <c r="Z43" s="225"/>
      <c r="AA43" s="87"/>
      <c r="AB43" s="53" t="str">
        <f t="shared" si="9"/>
        <v>£0.00</v>
      </c>
      <c r="AC43" s="53"/>
      <c r="AD43" s="224"/>
      <c r="AE43" s="226" t="str">
        <f t="shared" si="0"/>
        <v/>
      </c>
      <c r="AF43" s="227" t="str">
        <f t="shared" si="4"/>
        <v>£0.00</v>
      </c>
      <c r="AG43" s="31"/>
      <c r="AH43" s="11"/>
      <c r="AI43" s="11"/>
      <c r="AJ43" s="11"/>
      <c r="AK43" s="11"/>
      <c r="AL43" s="11" t="str">
        <f t="shared" si="10"/>
        <v/>
      </c>
      <c r="AM43" s="11" t="str">
        <f t="shared" si="11"/>
        <v/>
      </c>
      <c r="AN43" s="213">
        <f t="shared" si="12"/>
        <v>0</v>
      </c>
      <c r="AO43" s="11"/>
      <c r="AP43" s="211" t="str">
        <f>IF(F43="","£0.00",IF(AM43="4","£0.00",IF(AM43="5","£0.00",IF(AM43="1","£0.00",((AN43*F43)*'Claim Details'!$F$111)/100))))</f>
        <v>£0.00</v>
      </c>
      <c r="AQ43" s="211" t="str">
        <f>IF(F43="","£0.00",IF(AM43="4","£0.00",IF(AM43="5","£0.00",IF(AM43="1","£0.00",((AN43*Q43)*'Claim Details'!$N$111)/100))))</f>
        <v>£0.00</v>
      </c>
      <c r="AR43" s="211" t="str">
        <f>IF(F43="","£0.00",IF(AM43="4","£0.00",IF(AM43="5","£0.00",IF(AM43="1","£0.00",((AN43*AE43)*'Claim Details'!$W$111)/100))))</f>
        <v>£0.00</v>
      </c>
      <c r="AS43" s="11"/>
      <c r="AT43" s="11"/>
      <c r="AU43" s="11"/>
      <c r="AV43" s="11"/>
      <c r="AW43" s="11"/>
      <c r="AX43" s="11"/>
      <c r="AY43" s="11"/>
      <c r="AZ43" s="11"/>
      <c r="BA43" s="11"/>
      <c r="BB43" s="11"/>
    </row>
    <row r="44" spans="1:54" ht="15">
      <c r="A44" s="110"/>
      <c r="B44" s="91"/>
      <c r="C44" s="98"/>
      <c r="D44" s="89"/>
      <c r="E44" s="99"/>
      <c r="F44" s="100"/>
      <c r="G44" s="221" t="str">
        <f>IF(AND(AM44="6", 'Claim Details'!$E$28&gt;=Rates!$D$5, 'Claim Details'!$E$28&lt;=Rates!$D$6),Rates!$D$7, IF(AND(AM44="1", 'Claim Details'!$E$28&gt;=Rates!$D$5, 'Claim Details'!$E$28&lt;=Rates!$D$6),Rates!$D$10,  IF(AND(AM44="2", 'Claim Details'!$E$28&gt;=Rates!$D$5, 'Claim Details'!$E$28&lt;=Rates!$D$6),Rates!$D$8,  IF(AND(AM44="3", 'Claim Details'!$E$28&gt;=Rates!$D$5, 'Claim Details'!$E$28&lt;=Rates!$D$6),Rates!$D$9, IF(AND(AM44="6", 'Claim Details'!$E$28&gt;=Rates!$E$5, 'Claim Details'!$E$28&lt;=Rates!$E$6),Rates!$E$7, IF(AND(AM44="1", 'Claim Details'!$E$28&gt;=Rates!$E$5, 'Claim Details'!$E$28&lt;=Rates!$E$6),Rates!$E$10,  IF(AND(AM44="2", 'Claim Details'!$E$28&gt;=Rates!$E$5, 'Claim Details'!$E$28&lt;=Rates!$E$6),Rates!$E$8,  IF(AND(AM44="3", 'Claim Details'!$E$28&gt;=Rates!$E$5, 'Claim Details'!$E$28&lt;=Rates!$E$6),Rates!$E$9, IF(AND(AM44="6", 'Claim Details'!$E$28&gt;=Rates!$F$5, 'Claim Details'!$E$28&lt;=Rates!$F$6),Rates!$F$7, IF(AND(AM44="1", 'Claim Details'!$E$28&gt;=Rates!$F$5, 'Claim Details'!$E$28&lt;=Rates!$F$6),Rates!$F$10,  IF(AND(AM44="2", 'Claim Details'!$E$28&gt;=Rates!$F$5, 'Claim Details'!$E$28&lt;=Rates!$F$6),Rates!$F$8,  IF(AND(AM44="3", 'Claim Details'!$E$28&gt;=Rates!$F$5, 'Claim Details'!$E$28&lt;=Rates!$F$6),Rates!$F$9, IF(AND(AM44="6", 'Claim Details'!$E$28&gt;=Rates!$G$5, 'Claim Details'!$E$28&lt;=Rates!$G$6),Rates!$G$7, IF(AND(AM44="1", 'Claim Details'!$E$28&gt;=Rates!$G$5, 'Claim Details'!$E$28&lt;=Rates!$G$6),Rates!$G$10,  IF(AND(AM44="2", 'Claim Details'!$E$28&gt;=Rates!$G$5, 'Claim Details'!$E$28&lt;=Rates!$G$6),Rates!$G$8,  IF(AND(AM44="3", 'Claim Details'!$E$28&gt;=Rates!$G$5, 'Claim Details'!$E$28&lt;=Rates!$G$6),Rates!$G$9, "£0.00"))))))))))))))))</f>
        <v>£0.00</v>
      </c>
      <c r="H44" s="101"/>
      <c r="I44" s="100"/>
      <c r="J44" s="221" t="str">
        <f t="shared" si="8"/>
        <v>£0.00</v>
      </c>
      <c r="K44" s="101"/>
      <c r="L44" s="102"/>
      <c r="M44" s="110"/>
      <c r="N44" s="77"/>
      <c r="O44" s="87"/>
      <c r="P44" s="87"/>
      <c r="Q44" s="149" t="str">
        <f t="shared" si="2"/>
        <v/>
      </c>
      <c r="R44" s="87"/>
      <c r="S44" s="53" t="str">
        <f>IF(Q44="","£0.00",IF(R44="",(AN44*Q44),IF(R44="No",(AN44*Q44),IF(AM44="1",(AN44*Q44),IF(R44="Yes",((AN44*Q44)*'Claim Details'!$N$111)/100)+(AN44*Q44)))))</f>
        <v>£0.00</v>
      </c>
      <c r="T44" s="53"/>
      <c r="U44" s="87"/>
      <c r="V44" s="78"/>
      <c r="W44" s="79"/>
      <c r="X44" s="160"/>
      <c r="Y44" s="98"/>
      <c r="Z44" s="225"/>
      <c r="AA44" s="87"/>
      <c r="AB44" s="53" t="str">
        <f t="shared" si="9"/>
        <v>£0.00</v>
      </c>
      <c r="AC44" s="53"/>
      <c r="AD44" s="224"/>
      <c r="AE44" s="226" t="str">
        <f t="shared" si="0"/>
        <v/>
      </c>
      <c r="AF44" s="227" t="str">
        <f t="shared" si="4"/>
        <v>£0.00</v>
      </c>
      <c r="AG44" s="31"/>
      <c r="AH44" s="11"/>
      <c r="AI44" s="11"/>
      <c r="AJ44" s="11"/>
      <c r="AK44" s="11"/>
      <c r="AL44" s="11" t="str">
        <f t="shared" si="10"/>
        <v/>
      </c>
      <c r="AM44" s="11" t="str">
        <f t="shared" si="11"/>
        <v/>
      </c>
      <c r="AN44" s="213">
        <f t="shared" si="12"/>
        <v>0</v>
      </c>
      <c r="AO44" s="11"/>
      <c r="AP44" s="211" t="str">
        <f>IF(F44="","£0.00",IF(AM44="4","£0.00",IF(AM44="5","£0.00",IF(AM44="1","£0.00",((AN44*F44)*'Claim Details'!$F$111)/100))))</f>
        <v>£0.00</v>
      </c>
      <c r="AQ44" s="211" t="str">
        <f>IF(F44="","£0.00",IF(AM44="4","£0.00",IF(AM44="5","£0.00",IF(AM44="1","£0.00",((AN44*Q44)*'Claim Details'!$N$111)/100))))</f>
        <v>£0.00</v>
      </c>
      <c r="AR44" s="211" t="str">
        <f>IF(F44="","£0.00",IF(AM44="4","£0.00",IF(AM44="5","£0.00",IF(AM44="1","£0.00",((AN44*AE44)*'Claim Details'!$W$111)/100))))</f>
        <v>£0.00</v>
      </c>
      <c r="AS44" s="11"/>
      <c r="AT44" s="11"/>
      <c r="AU44" s="11"/>
      <c r="AV44" s="11"/>
      <c r="AW44" s="11"/>
      <c r="AX44" s="11"/>
      <c r="AY44" s="11"/>
      <c r="AZ44" s="11"/>
      <c r="BA44" s="11"/>
      <c r="BB44" s="11"/>
    </row>
    <row r="45" spans="1:54" ht="15">
      <c r="A45" s="110"/>
      <c r="B45" s="91"/>
      <c r="C45" s="98"/>
      <c r="D45" s="89"/>
      <c r="E45" s="99"/>
      <c r="F45" s="100"/>
      <c r="G45" s="221" t="str">
        <f>IF(AND(AM45="6", 'Claim Details'!$E$28&gt;=Rates!$D$5, 'Claim Details'!$E$28&lt;=Rates!$D$6),Rates!$D$7, IF(AND(AM45="1", 'Claim Details'!$E$28&gt;=Rates!$D$5, 'Claim Details'!$E$28&lt;=Rates!$D$6),Rates!$D$10,  IF(AND(AM45="2", 'Claim Details'!$E$28&gt;=Rates!$D$5, 'Claim Details'!$E$28&lt;=Rates!$D$6),Rates!$D$8,  IF(AND(AM45="3", 'Claim Details'!$E$28&gt;=Rates!$D$5, 'Claim Details'!$E$28&lt;=Rates!$D$6),Rates!$D$9, IF(AND(AM45="6", 'Claim Details'!$E$28&gt;=Rates!$E$5, 'Claim Details'!$E$28&lt;=Rates!$E$6),Rates!$E$7, IF(AND(AM45="1", 'Claim Details'!$E$28&gt;=Rates!$E$5, 'Claim Details'!$E$28&lt;=Rates!$E$6),Rates!$E$10,  IF(AND(AM45="2", 'Claim Details'!$E$28&gt;=Rates!$E$5, 'Claim Details'!$E$28&lt;=Rates!$E$6),Rates!$E$8,  IF(AND(AM45="3", 'Claim Details'!$E$28&gt;=Rates!$E$5, 'Claim Details'!$E$28&lt;=Rates!$E$6),Rates!$E$9, IF(AND(AM45="6", 'Claim Details'!$E$28&gt;=Rates!$F$5, 'Claim Details'!$E$28&lt;=Rates!$F$6),Rates!$F$7, IF(AND(AM45="1", 'Claim Details'!$E$28&gt;=Rates!$F$5, 'Claim Details'!$E$28&lt;=Rates!$F$6),Rates!$F$10,  IF(AND(AM45="2", 'Claim Details'!$E$28&gt;=Rates!$F$5, 'Claim Details'!$E$28&lt;=Rates!$F$6),Rates!$F$8,  IF(AND(AM45="3", 'Claim Details'!$E$28&gt;=Rates!$F$5, 'Claim Details'!$E$28&lt;=Rates!$F$6),Rates!$F$9, IF(AND(AM45="6", 'Claim Details'!$E$28&gt;=Rates!$G$5, 'Claim Details'!$E$28&lt;=Rates!$G$6),Rates!$G$7, IF(AND(AM45="1", 'Claim Details'!$E$28&gt;=Rates!$G$5, 'Claim Details'!$E$28&lt;=Rates!$G$6),Rates!$G$10,  IF(AND(AM45="2", 'Claim Details'!$E$28&gt;=Rates!$G$5, 'Claim Details'!$E$28&lt;=Rates!$G$6),Rates!$G$8,  IF(AND(AM45="3", 'Claim Details'!$E$28&gt;=Rates!$G$5, 'Claim Details'!$E$28&lt;=Rates!$G$6),Rates!$G$9, "£0.00"))))))))))))))))</f>
        <v>£0.00</v>
      </c>
      <c r="H45" s="101"/>
      <c r="I45" s="100"/>
      <c r="J45" s="221" t="str">
        <f t="shared" si="8"/>
        <v>£0.00</v>
      </c>
      <c r="K45" s="101"/>
      <c r="L45" s="102"/>
      <c r="M45" s="110"/>
      <c r="N45" s="77"/>
      <c r="O45" s="87"/>
      <c r="P45" s="87"/>
      <c r="Q45" s="149" t="str">
        <f t="shared" si="2"/>
        <v/>
      </c>
      <c r="R45" s="87"/>
      <c r="S45" s="53" t="str">
        <f>IF(Q45="","£0.00",IF(R45="",(AN45*Q45),IF(R45="No",(AN45*Q45),IF(AM45="1",(AN45*Q45),IF(R45="Yes",((AN45*Q45)*'Claim Details'!$N$111)/100)+(AN45*Q45)))))</f>
        <v>£0.00</v>
      </c>
      <c r="T45" s="53"/>
      <c r="U45" s="87"/>
      <c r="V45" s="78"/>
      <c r="W45" s="79"/>
      <c r="X45" s="160"/>
      <c r="Y45" s="98"/>
      <c r="Z45" s="225"/>
      <c r="AA45" s="87"/>
      <c r="AB45" s="53" t="str">
        <f t="shared" si="9"/>
        <v>£0.00</v>
      </c>
      <c r="AC45" s="53"/>
      <c r="AD45" s="224"/>
      <c r="AE45" s="226" t="str">
        <f t="shared" si="0"/>
        <v/>
      </c>
      <c r="AF45" s="227" t="str">
        <f t="shared" si="4"/>
        <v>£0.00</v>
      </c>
      <c r="AG45" s="31"/>
      <c r="AH45" s="11"/>
      <c r="AI45" s="11"/>
      <c r="AJ45" s="11"/>
      <c r="AK45" s="11"/>
      <c r="AL45" s="11" t="str">
        <f t="shared" si="10"/>
        <v/>
      </c>
      <c r="AM45" s="11" t="str">
        <f t="shared" si="11"/>
        <v/>
      </c>
      <c r="AN45" s="213">
        <f t="shared" si="12"/>
        <v>0</v>
      </c>
      <c r="AO45" s="11"/>
      <c r="AP45" s="211" t="str">
        <f>IF(F45="","£0.00",IF(AM45="4","£0.00",IF(AM45="5","£0.00",IF(AM45="1","£0.00",((AN45*F45)*'Claim Details'!$F$111)/100))))</f>
        <v>£0.00</v>
      </c>
      <c r="AQ45" s="211" t="str">
        <f>IF(F45="","£0.00",IF(AM45="4","£0.00",IF(AM45="5","£0.00",IF(AM45="1","£0.00",((AN45*Q45)*'Claim Details'!$N$111)/100))))</f>
        <v>£0.00</v>
      </c>
      <c r="AR45" s="211" t="str">
        <f>IF(F45="","£0.00",IF(AM45="4","£0.00",IF(AM45="5","£0.00",IF(AM45="1","£0.00",((AN45*AE45)*'Claim Details'!$W$111)/100))))</f>
        <v>£0.00</v>
      </c>
      <c r="AS45" s="11"/>
      <c r="AT45" s="11"/>
      <c r="AU45" s="11"/>
      <c r="AV45" s="11"/>
      <c r="AW45" s="11"/>
      <c r="AX45" s="11"/>
      <c r="AY45" s="11"/>
      <c r="AZ45" s="11"/>
      <c r="BA45" s="11"/>
      <c r="BB45" s="11"/>
    </row>
    <row r="46" spans="1:54" ht="15">
      <c r="A46" s="110"/>
      <c r="B46" s="91"/>
      <c r="C46" s="98"/>
      <c r="D46" s="89"/>
      <c r="E46" s="99"/>
      <c r="F46" s="100"/>
      <c r="G46" s="221" t="str">
        <f>IF(AND(AM46="6", 'Claim Details'!$E$28&gt;=Rates!$D$5, 'Claim Details'!$E$28&lt;=Rates!$D$6),Rates!$D$7, IF(AND(AM46="1", 'Claim Details'!$E$28&gt;=Rates!$D$5, 'Claim Details'!$E$28&lt;=Rates!$D$6),Rates!$D$10,  IF(AND(AM46="2", 'Claim Details'!$E$28&gt;=Rates!$D$5, 'Claim Details'!$E$28&lt;=Rates!$D$6),Rates!$D$8,  IF(AND(AM46="3", 'Claim Details'!$E$28&gt;=Rates!$D$5, 'Claim Details'!$E$28&lt;=Rates!$D$6),Rates!$D$9, IF(AND(AM46="6", 'Claim Details'!$E$28&gt;=Rates!$E$5, 'Claim Details'!$E$28&lt;=Rates!$E$6),Rates!$E$7, IF(AND(AM46="1", 'Claim Details'!$E$28&gt;=Rates!$E$5, 'Claim Details'!$E$28&lt;=Rates!$E$6),Rates!$E$10,  IF(AND(AM46="2", 'Claim Details'!$E$28&gt;=Rates!$E$5, 'Claim Details'!$E$28&lt;=Rates!$E$6),Rates!$E$8,  IF(AND(AM46="3", 'Claim Details'!$E$28&gt;=Rates!$E$5, 'Claim Details'!$E$28&lt;=Rates!$E$6),Rates!$E$9, IF(AND(AM46="6", 'Claim Details'!$E$28&gt;=Rates!$F$5, 'Claim Details'!$E$28&lt;=Rates!$F$6),Rates!$F$7, IF(AND(AM46="1", 'Claim Details'!$E$28&gt;=Rates!$F$5, 'Claim Details'!$E$28&lt;=Rates!$F$6),Rates!$F$10,  IF(AND(AM46="2", 'Claim Details'!$E$28&gt;=Rates!$F$5, 'Claim Details'!$E$28&lt;=Rates!$F$6),Rates!$F$8,  IF(AND(AM46="3", 'Claim Details'!$E$28&gt;=Rates!$F$5, 'Claim Details'!$E$28&lt;=Rates!$F$6),Rates!$F$9, IF(AND(AM46="6", 'Claim Details'!$E$28&gt;=Rates!$G$5, 'Claim Details'!$E$28&lt;=Rates!$G$6),Rates!$G$7, IF(AND(AM46="1", 'Claim Details'!$E$28&gt;=Rates!$G$5, 'Claim Details'!$E$28&lt;=Rates!$G$6),Rates!$G$10,  IF(AND(AM46="2", 'Claim Details'!$E$28&gt;=Rates!$G$5, 'Claim Details'!$E$28&lt;=Rates!$G$6),Rates!$G$8,  IF(AND(AM46="3", 'Claim Details'!$E$28&gt;=Rates!$G$5, 'Claim Details'!$E$28&lt;=Rates!$G$6),Rates!$G$9, "£0.00"))))))))))))))))</f>
        <v>£0.00</v>
      </c>
      <c r="H46" s="101"/>
      <c r="I46" s="100"/>
      <c r="J46" s="221" t="str">
        <f t="shared" si="8"/>
        <v>£0.00</v>
      </c>
      <c r="K46" s="101"/>
      <c r="L46" s="102"/>
      <c r="M46" s="110"/>
      <c r="N46" s="77"/>
      <c r="O46" s="87"/>
      <c r="P46" s="87"/>
      <c r="Q46" s="149" t="str">
        <f t="shared" si="2"/>
        <v/>
      </c>
      <c r="R46" s="87"/>
      <c r="S46" s="53" t="str">
        <f>IF(Q46="","£0.00",IF(R46="",(AN46*Q46),IF(R46="No",(AN46*Q46),IF(AM46="1",(AN46*Q46),IF(R46="Yes",((AN46*Q46)*'Claim Details'!$N$111)/100)+(AN46*Q46)))))</f>
        <v>£0.00</v>
      </c>
      <c r="T46" s="53"/>
      <c r="U46" s="87"/>
      <c r="V46" s="78"/>
      <c r="W46" s="79"/>
      <c r="X46" s="160"/>
      <c r="Y46" s="98"/>
      <c r="Z46" s="225"/>
      <c r="AA46" s="87"/>
      <c r="AB46" s="53" t="str">
        <f t="shared" si="9"/>
        <v>£0.00</v>
      </c>
      <c r="AC46" s="53"/>
      <c r="AD46" s="224"/>
      <c r="AE46" s="226" t="str">
        <f t="shared" si="0"/>
        <v/>
      </c>
      <c r="AF46" s="227" t="str">
        <f t="shared" si="4"/>
        <v>£0.00</v>
      </c>
      <c r="AG46" s="31"/>
      <c r="AH46" s="11"/>
      <c r="AI46" s="11"/>
      <c r="AJ46" s="11"/>
      <c r="AK46" s="11"/>
      <c r="AL46" s="11" t="str">
        <f t="shared" si="10"/>
        <v/>
      </c>
      <c r="AM46" s="11" t="str">
        <f t="shared" si="11"/>
        <v/>
      </c>
      <c r="AN46" s="213">
        <f t="shared" si="12"/>
        <v>0</v>
      </c>
      <c r="AO46" s="11"/>
      <c r="AP46" s="211" t="str">
        <f>IF(F46="","£0.00",IF(AM46="4","£0.00",IF(AM46="5","£0.00",IF(AM46="1","£0.00",((AN46*F46)*'Claim Details'!$F$111)/100))))</f>
        <v>£0.00</v>
      </c>
      <c r="AQ46" s="211" t="str">
        <f>IF(F46="","£0.00",IF(AM46="4","£0.00",IF(AM46="5","£0.00",IF(AM46="1","£0.00",((AN46*Q46)*'Claim Details'!$N$111)/100))))</f>
        <v>£0.00</v>
      </c>
      <c r="AR46" s="211" t="str">
        <f>IF(F46="","£0.00",IF(AM46="4","£0.00",IF(AM46="5","£0.00",IF(AM46="1","£0.00",((AN46*AE46)*'Claim Details'!$W$111)/100))))</f>
        <v>£0.00</v>
      </c>
      <c r="AS46" s="11"/>
      <c r="AT46" s="11"/>
      <c r="AU46" s="11"/>
      <c r="AV46" s="11"/>
      <c r="AW46" s="11"/>
      <c r="AX46" s="11"/>
      <c r="AY46" s="11"/>
      <c r="AZ46" s="11"/>
      <c r="BA46" s="11"/>
      <c r="BB46" s="11"/>
    </row>
    <row r="47" spans="1:54" ht="15">
      <c r="A47" s="110"/>
      <c r="B47" s="91"/>
      <c r="C47" s="98"/>
      <c r="D47" s="89"/>
      <c r="E47" s="99"/>
      <c r="F47" s="100"/>
      <c r="G47" s="221" t="str">
        <f>IF(AND(AM47="6", 'Claim Details'!$E$28&gt;=Rates!$D$5, 'Claim Details'!$E$28&lt;=Rates!$D$6),Rates!$D$7, IF(AND(AM47="1", 'Claim Details'!$E$28&gt;=Rates!$D$5, 'Claim Details'!$E$28&lt;=Rates!$D$6),Rates!$D$10,  IF(AND(AM47="2", 'Claim Details'!$E$28&gt;=Rates!$D$5, 'Claim Details'!$E$28&lt;=Rates!$D$6),Rates!$D$8,  IF(AND(AM47="3", 'Claim Details'!$E$28&gt;=Rates!$D$5, 'Claim Details'!$E$28&lt;=Rates!$D$6),Rates!$D$9, IF(AND(AM47="6", 'Claim Details'!$E$28&gt;=Rates!$E$5, 'Claim Details'!$E$28&lt;=Rates!$E$6),Rates!$E$7, IF(AND(AM47="1", 'Claim Details'!$E$28&gt;=Rates!$E$5, 'Claim Details'!$E$28&lt;=Rates!$E$6),Rates!$E$10,  IF(AND(AM47="2", 'Claim Details'!$E$28&gt;=Rates!$E$5, 'Claim Details'!$E$28&lt;=Rates!$E$6),Rates!$E$8,  IF(AND(AM47="3", 'Claim Details'!$E$28&gt;=Rates!$E$5, 'Claim Details'!$E$28&lt;=Rates!$E$6),Rates!$E$9, IF(AND(AM47="6", 'Claim Details'!$E$28&gt;=Rates!$F$5, 'Claim Details'!$E$28&lt;=Rates!$F$6),Rates!$F$7, IF(AND(AM47="1", 'Claim Details'!$E$28&gt;=Rates!$F$5, 'Claim Details'!$E$28&lt;=Rates!$F$6),Rates!$F$10,  IF(AND(AM47="2", 'Claim Details'!$E$28&gt;=Rates!$F$5, 'Claim Details'!$E$28&lt;=Rates!$F$6),Rates!$F$8,  IF(AND(AM47="3", 'Claim Details'!$E$28&gt;=Rates!$F$5, 'Claim Details'!$E$28&lt;=Rates!$F$6),Rates!$F$9, IF(AND(AM47="6", 'Claim Details'!$E$28&gt;=Rates!$G$5, 'Claim Details'!$E$28&lt;=Rates!$G$6),Rates!$G$7, IF(AND(AM47="1", 'Claim Details'!$E$28&gt;=Rates!$G$5, 'Claim Details'!$E$28&lt;=Rates!$G$6),Rates!$G$10,  IF(AND(AM47="2", 'Claim Details'!$E$28&gt;=Rates!$G$5, 'Claim Details'!$E$28&lt;=Rates!$G$6),Rates!$G$8,  IF(AND(AM47="3", 'Claim Details'!$E$28&gt;=Rates!$G$5, 'Claim Details'!$E$28&lt;=Rates!$G$6),Rates!$G$9, "£0.00"))))))))))))))))</f>
        <v>£0.00</v>
      </c>
      <c r="H47" s="101"/>
      <c r="I47" s="100"/>
      <c r="J47" s="221" t="str">
        <f t="shared" si="8"/>
        <v>£0.00</v>
      </c>
      <c r="K47" s="101"/>
      <c r="L47" s="102"/>
      <c r="M47" s="110"/>
      <c r="N47" s="77"/>
      <c r="O47" s="87"/>
      <c r="P47" s="87"/>
      <c r="Q47" s="149" t="str">
        <f t="shared" si="2"/>
        <v/>
      </c>
      <c r="R47" s="87"/>
      <c r="S47" s="53" t="str">
        <f>IF(Q47="","£0.00",IF(R47="",(AN47*Q47),IF(R47="No",(AN47*Q47),IF(AM47="1",(AN47*Q47),IF(R47="Yes",((AN47*Q47)*'Claim Details'!$N$111)/100)+(AN47*Q47)))))</f>
        <v>£0.00</v>
      </c>
      <c r="T47" s="53"/>
      <c r="U47" s="87"/>
      <c r="V47" s="78"/>
      <c r="W47" s="79"/>
      <c r="X47" s="160"/>
      <c r="Y47" s="98"/>
      <c r="Z47" s="225"/>
      <c r="AA47" s="87"/>
      <c r="AB47" s="53" t="str">
        <f t="shared" si="9"/>
        <v>£0.00</v>
      </c>
      <c r="AC47" s="53"/>
      <c r="AD47" s="224"/>
      <c r="AE47" s="226" t="str">
        <f t="shared" si="0"/>
        <v/>
      </c>
      <c r="AF47" s="227" t="str">
        <f t="shared" si="4"/>
        <v>£0.00</v>
      </c>
      <c r="AG47" s="31"/>
      <c r="AH47" s="11"/>
      <c r="AI47" s="11"/>
      <c r="AJ47" s="11"/>
      <c r="AK47" s="11"/>
      <c r="AL47" s="11" t="str">
        <f t="shared" si="10"/>
        <v/>
      </c>
      <c r="AM47" s="11" t="str">
        <f t="shared" si="11"/>
        <v/>
      </c>
      <c r="AN47" s="213">
        <f t="shared" si="12"/>
        <v>0</v>
      </c>
      <c r="AO47" s="11"/>
      <c r="AP47" s="211" t="str">
        <f>IF(F47="","£0.00",IF(AM47="4","£0.00",IF(AM47="5","£0.00",IF(AM47="1","£0.00",((AN47*F47)*'Claim Details'!$F$111)/100))))</f>
        <v>£0.00</v>
      </c>
      <c r="AQ47" s="211" t="str">
        <f>IF(F47="","£0.00",IF(AM47="4","£0.00",IF(AM47="5","£0.00",IF(AM47="1","£0.00",((AN47*Q47)*'Claim Details'!$N$111)/100))))</f>
        <v>£0.00</v>
      </c>
      <c r="AR47" s="211" t="str">
        <f>IF(F47="","£0.00",IF(AM47="4","£0.00",IF(AM47="5","£0.00",IF(AM47="1","£0.00",((AN47*AE47)*'Claim Details'!$W$111)/100))))</f>
        <v>£0.00</v>
      </c>
      <c r="AS47" s="11"/>
      <c r="AT47" s="11"/>
      <c r="AU47" s="11"/>
      <c r="AV47" s="11"/>
      <c r="AW47" s="11"/>
      <c r="AX47" s="11"/>
      <c r="AY47" s="11"/>
      <c r="AZ47" s="11"/>
      <c r="BA47" s="11"/>
      <c r="BB47" s="11"/>
    </row>
    <row r="48" spans="1:54" ht="15">
      <c r="A48" s="110"/>
      <c r="B48" s="91"/>
      <c r="C48" s="98"/>
      <c r="D48" s="89"/>
      <c r="E48" s="99"/>
      <c r="F48" s="100"/>
      <c r="G48" s="221" t="str">
        <f>IF(AND(AM48="6", 'Claim Details'!$E$28&gt;=Rates!$D$5, 'Claim Details'!$E$28&lt;=Rates!$D$6),Rates!$D$7, IF(AND(AM48="1", 'Claim Details'!$E$28&gt;=Rates!$D$5, 'Claim Details'!$E$28&lt;=Rates!$D$6),Rates!$D$10,  IF(AND(AM48="2", 'Claim Details'!$E$28&gt;=Rates!$D$5, 'Claim Details'!$E$28&lt;=Rates!$D$6),Rates!$D$8,  IF(AND(AM48="3", 'Claim Details'!$E$28&gt;=Rates!$D$5, 'Claim Details'!$E$28&lt;=Rates!$D$6),Rates!$D$9, IF(AND(AM48="6", 'Claim Details'!$E$28&gt;=Rates!$E$5, 'Claim Details'!$E$28&lt;=Rates!$E$6),Rates!$E$7, IF(AND(AM48="1", 'Claim Details'!$E$28&gt;=Rates!$E$5, 'Claim Details'!$E$28&lt;=Rates!$E$6),Rates!$E$10,  IF(AND(AM48="2", 'Claim Details'!$E$28&gt;=Rates!$E$5, 'Claim Details'!$E$28&lt;=Rates!$E$6),Rates!$E$8,  IF(AND(AM48="3", 'Claim Details'!$E$28&gt;=Rates!$E$5, 'Claim Details'!$E$28&lt;=Rates!$E$6),Rates!$E$9, IF(AND(AM48="6", 'Claim Details'!$E$28&gt;=Rates!$F$5, 'Claim Details'!$E$28&lt;=Rates!$F$6),Rates!$F$7, IF(AND(AM48="1", 'Claim Details'!$E$28&gt;=Rates!$F$5, 'Claim Details'!$E$28&lt;=Rates!$F$6),Rates!$F$10,  IF(AND(AM48="2", 'Claim Details'!$E$28&gt;=Rates!$F$5, 'Claim Details'!$E$28&lt;=Rates!$F$6),Rates!$F$8,  IF(AND(AM48="3", 'Claim Details'!$E$28&gt;=Rates!$F$5, 'Claim Details'!$E$28&lt;=Rates!$F$6),Rates!$F$9, IF(AND(AM48="6", 'Claim Details'!$E$28&gt;=Rates!$G$5, 'Claim Details'!$E$28&lt;=Rates!$G$6),Rates!$G$7, IF(AND(AM48="1", 'Claim Details'!$E$28&gt;=Rates!$G$5, 'Claim Details'!$E$28&lt;=Rates!$G$6),Rates!$G$10,  IF(AND(AM48="2", 'Claim Details'!$E$28&gt;=Rates!$G$5, 'Claim Details'!$E$28&lt;=Rates!$G$6),Rates!$G$8,  IF(AND(AM48="3", 'Claim Details'!$E$28&gt;=Rates!$G$5, 'Claim Details'!$E$28&lt;=Rates!$G$6),Rates!$G$9, "£0.00"))))))))))))))))</f>
        <v>£0.00</v>
      </c>
      <c r="H48" s="101"/>
      <c r="I48" s="100"/>
      <c r="J48" s="221" t="str">
        <f t="shared" si="8"/>
        <v>£0.00</v>
      </c>
      <c r="K48" s="101"/>
      <c r="L48" s="102"/>
      <c r="M48" s="110"/>
      <c r="N48" s="77"/>
      <c r="O48" s="87"/>
      <c r="P48" s="87"/>
      <c r="Q48" s="149" t="str">
        <f t="shared" si="2"/>
        <v/>
      </c>
      <c r="R48" s="87"/>
      <c r="S48" s="53" t="str">
        <f>IF(Q48="","£0.00",IF(R48="",(AN48*Q48),IF(R48="No",(AN48*Q48),IF(AM48="1",(AN48*Q48),IF(R48="Yes",((AN48*Q48)*'Claim Details'!$N$111)/100)+(AN48*Q48)))))</f>
        <v>£0.00</v>
      </c>
      <c r="T48" s="53"/>
      <c r="U48" s="87"/>
      <c r="V48" s="78"/>
      <c r="W48" s="79"/>
      <c r="X48" s="160"/>
      <c r="Y48" s="98"/>
      <c r="Z48" s="225"/>
      <c r="AA48" s="87"/>
      <c r="AB48" s="53" t="str">
        <f t="shared" si="9"/>
        <v>£0.00</v>
      </c>
      <c r="AC48" s="53"/>
      <c r="AD48" s="224"/>
      <c r="AE48" s="226" t="str">
        <f t="shared" si="0"/>
        <v/>
      </c>
      <c r="AF48" s="227" t="str">
        <f t="shared" si="4"/>
        <v>£0.00</v>
      </c>
      <c r="AG48" s="31"/>
      <c r="AH48" s="11"/>
      <c r="AI48" s="11"/>
      <c r="AJ48" s="11"/>
      <c r="AK48" s="11"/>
      <c r="AL48" s="11" t="str">
        <f t="shared" si="10"/>
        <v/>
      </c>
      <c r="AM48" s="11" t="str">
        <f t="shared" si="11"/>
        <v/>
      </c>
      <c r="AN48" s="213">
        <f t="shared" si="12"/>
        <v>0</v>
      </c>
      <c r="AO48" s="11"/>
      <c r="AP48" s="211" t="str">
        <f>IF(F48="","£0.00",IF(AM48="4","£0.00",IF(AM48="5","£0.00",IF(AM48="1","£0.00",((AN48*F48)*'Claim Details'!$F$111)/100))))</f>
        <v>£0.00</v>
      </c>
      <c r="AQ48" s="211" t="str">
        <f>IF(F48="","£0.00",IF(AM48="4","£0.00",IF(AM48="5","£0.00",IF(AM48="1","£0.00",((AN48*Q48)*'Claim Details'!$N$111)/100))))</f>
        <v>£0.00</v>
      </c>
      <c r="AR48" s="211" t="str">
        <f>IF(F48="","£0.00",IF(AM48="4","£0.00",IF(AM48="5","£0.00",IF(AM48="1","£0.00",((AN48*AE48)*'Claim Details'!$W$111)/100))))</f>
        <v>£0.00</v>
      </c>
      <c r="AS48" s="11"/>
      <c r="AT48" s="11"/>
      <c r="AU48" s="11"/>
      <c r="AV48" s="11"/>
      <c r="AW48" s="11"/>
      <c r="AX48" s="11"/>
      <c r="AY48" s="11"/>
      <c r="AZ48" s="11"/>
      <c r="BA48" s="11"/>
      <c r="BB48" s="11"/>
    </row>
    <row r="49" spans="1:54" ht="15">
      <c r="A49" s="110"/>
      <c r="B49" s="91"/>
      <c r="C49" s="98"/>
      <c r="D49" s="89"/>
      <c r="E49" s="99"/>
      <c r="F49" s="100"/>
      <c r="G49" s="221" t="str">
        <f>IF(AND(AM49="6", 'Claim Details'!$E$28&gt;=Rates!$D$5, 'Claim Details'!$E$28&lt;=Rates!$D$6),Rates!$D$7, IF(AND(AM49="1", 'Claim Details'!$E$28&gt;=Rates!$D$5, 'Claim Details'!$E$28&lt;=Rates!$D$6),Rates!$D$10,  IF(AND(AM49="2", 'Claim Details'!$E$28&gt;=Rates!$D$5, 'Claim Details'!$E$28&lt;=Rates!$D$6),Rates!$D$8,  IF(AND(AM49="3", 'Claim Details'!$E$28&gt;=Rates!$D$5, 'Claim Details'!$E$28&lt;=Rates!$D$6),Rates!$D$9, IF(AND(AM49="6", 'Claim Details'!$E$28&gt;=Rates!$E$5, 'Claim Details'!$E$28&lt;=Rates!$E$6),Rates!$E$7, IF(AND(AM49="1", 'Claim Details'!$E$28&gt;=Rates!$E$5, 'Claim Details'!$E$28&lt;=Rates!$E$6),Rates!$E$10,  IF(AND(AM49="2", 'Claim Details'!$E$28&gt;=Rates!$E$5, 'Claim Details'!$E$28&lt;=Rates!$E$6),Rates!$E$8,  IF(AND(AM49="3", 'Claim Details'!$E$28&gt;=Rates!$E$5, 'Claim Details'!$E$28&lt;=Rates!$E$6),Rates!$E$9, IF(AND(AM49="6", 'Claim Details'!$E$28&gt;=Rates!$F$5, 'Claim Details'!$E$28&lt;=Rates!$F$6),Rates!$F$7, IF(AND(AM49="1", 'Claim Details'!$E$28&gt;=Rates!$F$5, 'Claim Details'!$E$28&lt;=Rates!$F$6),Rates!$F$10,  IF(AND(AM49="2", 'Claim Details'!$E$28&gt;=Rates!$F$5, 'Claim Details'!$E$28&lt;=Rates!$F$6),Rates!$F$8,  IF(AND(AM49="3", 'Claim Details'!$E$28&gt;=Rates!$F$5, 'Claim Details'!$E$28&lt;=Rates!$F$6),Rates!$F$9, IF(AND(AM49="6", 'Claim Details'!$E$28&gt;=Rates!$G$5, 'Claim Details'!$E$28&lt;=Rates!$G$6),Rates!$G$7, IF(AND(AM49="1", 'Claim Details'!$E$28&gt;=Rates!$G$5, 'Claim Details'!$E$28&lt;=Rates!$G$6),Rates!$G$10,  IF(AND(AM49="2", 'Claim Details'!$E$28&gt;=Rates!$G$5, 'Claim Details'!$E$28&lt;=Rates!$G$6),Rates!$G$8,  IF(AND(AM49="3", 'Claim Details'!$E$28&gt;=Rates!$G$5, 'Claim Details'!$E$28&lt;=Rates!$G$6),Rates!$G$9, "£0.00"))))))))))))))))</f>
        <v>£0.00</v>
      </c>
      <c r="H49" s="101"/>
      <c r="I49" s="100"/>
      <c r="J49" s="221" t="str">
        <f t="shared" si="8"/>
        <v>£0.00</v>
      </c>
      <c r="K49" s="101"/>
      <c r="L49" s="102"/>
      <c r="M49" s="110"/>
      <c r="N49" s="77"/>
      <c r="O49" s="87"/>
      <c r="P49" s="87"/>
      <c r="Q49" s="149" t="str">
        <f t="shared" si="2"/>
        <v/>
      </c>
      <c r="R49" s="87"/>
      <c r="S49" s="53" t="str">
        <f>IF(Q49="","£0.00",IF(R49="",(AN49*Q49),IF(R49="No",(AN49*Q49),IF(AM49="1",(AN49*Q49),IF(R49="Yes",((AN49*Q49)*'Claim Details'!$N$111)/100)+(AN49*Q49)))))</f>
        <v>£0.00</v>
      </c>
      <c r="T49" s="53"/>
      <c r="U49" s="87"/>
      <c r="V49" s="78"/>
      <c r="W49" s="79"/>
      <c r="X49" s="160"/>
      <c r="Y49" s="98"/>
      <c r="Z49" s="225"/>
      <c r="AA49" s="87"/>
      <c r="AB49" s="53" t="str">
        <f t="shared" si="9"/>
        <v>£0.00</v>
      </c>
      <c r="AC49" s="53"/>
      <c r="AD49" s="224"/>
      <c r="AE49" s="226" t="str">
        <f t="shared" si="0"/>
        <v/>
      </c>
      <c r="AF49" s="227" t="str">
        <f t="shared" si="4"/>
        <v>£0.00</v>
      </c>
      <c r="AG49" s="31"/>
      <c r="AH49" s="11"/>
      <c r="AI49" s="11"/>
      <c r="AJ49" s="11"/>
      <c r="AK49" s="11"/>
      <c r="AL49" s="11" t="str">
        <f t="shared" si="10"/>
        <v/>
      </c>
      <c r="AM49" s="11" t="str">
        <f t="shared" si="11"/>
        <v/>
      </c>
      <c r="AN49" s="213">
        <f t="shared" si="12"/>
        <v>0</v>
      </c>
      <c r="AO49" s="11"/>
      <c r="AP49" s="211" t="str">
        <f>IF(F49="","£0.00",IF(AM49="4","£0.00",IF(AM49="5","£0.00",IF(AM49="1","£0.00",((AN49*F49)*'Claim Details'!$F$111)/100))))</f>
        <v>£0.00</v>
      </c>
      <c r="AQ49" s="211" t="str">
        <f>IF(F49="","£0.00",IF(AM49="4","£0.00",IF(AM49="5","£0.00",IF(AM49="1","£0.00",((AN49*Q49)*'Claim Details'!$N$111)/100))))</f>
        <v>£0.00</v>
      </c>
      <c r="AR49" s="211" t="str">
        <f>IF(F49="","£0.00",IF(AM49="4","£0.00",IF(AM49="5","£0.00",IF(AM49="1","£0.00",((AN49*AE49)*'Claim Details'!$W$111)/100))))</f>
        <v>£0.00</v>
      </c>
      <c r="AS49" s="11"/>
      <c r="AT49" s="11"/>
      <c r="AU49" s="11"/>
      <c r="AV49" s="11"/>
      <c r="AW49" s="11"/>
      <c r="AX49" s="11"/>
      <c r="AY49" s="11"/>
      <c r="AZ49" s="11"/>
      <c r="BA49" s="11"/>
      <c r="BB49" s="11"/>
    </row>
    <row r="50" spans="1:54" ht="15">
      <c r="A50" s="110"/>
      <c r="B50" s="91"/>
      <c r="C50" s="98"/>
      <c r="D50" s="89"/>
      <c r="E50" s="99"/>
      <c r="F50" s="100"/>
      <c r="G50" s="221" t="str">
        <f>IF(AND(AM50="6", 'Claim Details'!$E$28&gt;=Rates!$D$5, 'Claim Details'!$E$28&lt;=Rates!$D$6),Rates!$D$7, IF(AND(AM50="1", 'Claim Details'!$E$28&gt;=Rates!$D$5, 'Claim Details'!$E$28&lt;=Rates!$D$6),Rates!$D$10,  IF(AND(AM50="2", 'Claim Details'!$E$28&gt;=Rates!$D$5, 'Claim Details'!$E$28&lt;=Rates!$D$6),Rates!$D$8,  IF(AND(AM50="3", 'Claim Details'!$E$28&gt;=Rates!$D$5, 'Claim Details'!$E$28&lt;=Rates!$D$6),Rates!$D$9, IF(AND(AM50="6", 'Claim Details'!$E$28&gt;=Rates!$E$5, 'Claim Details'!$E$28&lt;=Rates!$E$6),Rates!$E$7, IF(AND(AM50="1", 'Claim Details'!$E$28&gt;=Rates!$E$5, 'Claim Details'!$E$28&lt;=Rates!$E$6),Rates!$E$10,  IF(AND(AM50="2", 'Claim Details'!$E$28&gt;=Rates!$E$5, 'Claim Details'!$E$28&lt;=Rates!$E$6),Rates!$E$8,  IF(AND(AM50="3", 'Claim Details'!$E$28&gt;=Rates!$E$5, 'Claim Details'!$E$28&lt;=Rates!$E$6),Rates!$E$9, IF(AND(AM50="6", 'Claim Details'!$E$28&gt;=Rates!$F$5, 'Claim Details'!$E$28&lt;=Rates!$F$6),Rates!$F$7, IF(AND(AM50="1", 'Claim Details'!$E$28&gt;=Rates!$F$5, 'Claim Details'!$E$28&lt;=Rates!$F$6),Rates!$F$10,  IF(AND(AM50="2", 'Claim Details'!$E$28&gt;=Rates!$F$5, 'Claim Details'!$E$28&lt;=Rates!$F$6),Rates!$F$8,  IF(AND(AM50="3", 'Claim Details'!$E$28&gt;=Rates!$F$5, 'Claim Details'!$E$28&lt;=Rates!$F$6),Rates!$F$9, IF(AND(AM50="6", 'Claim Details'!$E$28&gt;=Rates!$G$5, 'Claim Details'!$E$28&lt;=Rates!$G$6),Rates!$G$7, IF(AND(AM50="1", 'Claim Details'!$E$28&gt;=Rates!$G$5, 'Claim Details'!$E$28&lt;=Rates!$G$6),Rates!$G$10,  IF(AND(AM50="2", 'Claim Details'!$E$28&gt;=Rates!$G$5, 'Claim Details'!$E$28&lt;=Rates!$G$6),Rates!$G$8,  IF(AND(AM50="3", 'Claim Details'!$E$28&gt;=Rates!$G$5, 'Claim Details'!$E$28&lt;=Rates!$G$6),Rates!$G$9, "£0.00"))))))))))))))))</f>
        <v>£0.00</v>
      </c>
      <c r="H50" s="101"/>
      <c r="I50" s="100"/>
      <c r="J50" s="221" t="str">
        <f t="shared" si="8"/>
        <v>£0.00</v>
      </c>
      <c r="K50" s="101"/>
      <c r="L50" s="102"/>
      <c r="M50" s="110"/>
      <c r="N50" s="77"/>
      <c r="O50" s="87"/>
      <c r="P50" s="87"/>
      <c r="Q50" s="149" t="str">
        <f t="shared" si="2"/>
        <v/>
      </c>
      <c r="R50" s="87"/>
      <c r="S50" s="53" t="str">
        <f>IF(Q50="","£0.00",IF(R50="",(AN50*Q50),IF(R50="No",(AN50*Q50),IF(AM50="1",(AN50*Q50),IF(R50="Yes",((AN50*Q50)*'Claim Details'!$N$111)/100)+(AN50*Q50)))))</f>
        <v>£0.00</v>
      </c>
      <c r="T50" s="53"/>
      <c r="U50" s="87"/>
      <c r="V50" s="78"/>
      <c r="W50" s="79"/>
      <c r="X50" s="160"/>
      <c r="Y50" s="98"/>
      <c r="Z50" s="225"/>
      <c r="AA50" s="87"/>
      <c r="AB50" s="53" t="str">
        <f t="shared" si="9"/>
        <v>£0.00</v>
      </c>
      <c r="AC50" s="53"/>
      <c r="AD50" s="224"/>
      <c r="AE50" s="226" t="str">
        <f t="shared" si="0"/>
        <v/>
      </c>
      <c r="AF50" s="227" t="str">
        <f t="shared" si="4"/>
        <v>£0.00</v>
      </c>
      <c r="AG50" s="31"/>
      <c r="AH50" s="11"/>
      <c r="AI50" s="11"/>
      <c r="AJ50" s="11"/>
      <c r="AK50" s="11"/>
      <c r="AL50" s="11" t="str">
        <f t="shared" si="10"/>
        <v/>
      </c>
      <c r="AM50" s="11" t="str">
        <f t="shared" si="11"/>
        <v/>
      </c>
      <c r="AN50" s="213">
        <f t="shared" si="12"/>
        <v>0</v>
      </c>
      <c r="AO50" s="11"/>
      <c r="AP50" s="211" t="str">
        <f>IF(F50="","£0.00",IF(AM50="4","£0.00",IF(AM50="5","£0.00",IF(AM50="1","£0.00",((AN50*F50)*'Claim Details'!$F$111)/100))))</f>
        <v>£0.00</v>
      </c>
      <c r="AQ50" s="211" t="str">
        <f>IF(F50="","£0.00",IF(AM50="4","£0.00",IF(AM50="5","£0.00",IF(AM50="1","£0.00",((AN50*Q50)*'Claim Details'!$N$111)/100))))</f>
        <v>£0.00</v>
      </c>
      <c r="AR50" s="211" t="str">
        <f>IF(F50="","£0.00",IF(AM50="4","£0.00",IF(AM50="5","£0.00",IF(AM50="1","£0.00",((AN50*AE50)*'Claim Details'!$W$111)/100))))</f>
        <v>£0.00</v>
      </c>
      <c r="AS50" s="11"/>
      <c r="AT50" s="11"/>
      <c r="AU50" s="11"/>
      <c r="AV50" s="11"/>
      <c r="AW50" s="11"/>
      <c r="AX50" s="11"/>
      <c r="AY50" s="11"/>
      <c r="AZ50" s="11"/>
      <c r="BA50" s="11"/>
      <c r="BB50" s="11"/>
    </row>
    <row r="51" spans="1:54" ht="15">
      <c r="A51" s="110"/>
      <c r="B51" s="91"/>
      <c r="C51" s="98"/>
      <c r="D51" s="89"/>
      <c r="E51" s="99"/>
      <c r="F51" s="100"/>
      <c r="G51" s="221" t="str">
        <f>IF(AND(AM51="6", 'Claim Details'!$E$28&gt;=Rates!$D$5, 'Claim Details'!$E$28&lt;=Rates!$D$6),Rates!$D$7, IF(AND(AM51="1", 'Claim Details'!$E$28&gt;=Rates!$D$5, 'Claim Details'!$E$28&lt;=Rates!$D$6),Rates!$D$10,  IF(AND(AM51="2", 'Claim Details'!$E$28&gt;=Rates!$D$5, 'Claim Details'!$E$28&lt;=Rates!$D$6),Rates!$D$8,  IF(AND(AM51="3", 'Claim Details'!$E$28&gt;=Rates!$D$5, 'Claim Details'!$E$28&lt;=Rates!$D$6),Rates!$D$9, IF(AND(AM51="6", 'Claim Details'!$E$28&gt;=Rates!$E$5, 'Claim Details'!$E$28&lt;=Rates!$E$6),Rates!$E$7, IF(AND(AM51="1", 'Claim Details'!$E$28&gt;=Rates!$E$5, 'Claim Details'!$E$28&lt;=Rates!$E$6),Rates!$E$10,  IF(AND(AM51="2", 'Claim Details'!$E$28&gt;=Rates!$E$5, 'Claim Details'!$E$28&lt;=Rates!$E$6),Rates!$E$8,  IF(AND(AM51="3", 'Claim Details'!$E$28&gt;=Rates!$E$5, 'Claim Details'!$E$28&lt;=Rates!$E$6),Rates!$E$9, IF(AND(AM51="6", 'Claim Details'!$E$28&gt;=Rates!$F$5, 'Claim Details'!$E$28&lt;=Rates!$F$6),Rates!$F$7, IF(AND(AM51="1", 'Claim Details'!$E$28&gt;=Rates!$F$5, 'Claim Details'!$E$28&lt;=Rates!$F$6),Rates!$F$10,  IF(AND(AM51="2", 'Claim Details'!$E$28&gt;=Rates!$F$5, 'Claim Details'!$E$28&lt;=Rates!$F$6),Rates!$F$8,  IF(AND(AM51="3", 'Claim Details'!$E$28&gt;=Rates!$F$5, 'Claim Details'!$E$28&lt;=Rates!$F$6),Rates!$F$9, IF(AND(AM51="6", 'Claim Details'!$E$28&gt;=Rates!$G$5, 'Claim Details'!$E$28&lt;=Rates!$G$6),Rates!$G$7, IF(AND(AM51="1", 'Claim Details'!$E$28&gt;=Rates!$G$5, 'Claim Details'!$E$28&lt;=Rates!$G$6),Rates!$G$10,  IF(AND(AM51="2", 'Claim Details'!$E$28&gt;=Rates!$G$5, 'Claim Details'!$E$28&lt;=Rates!$G$6),Rates!$G$8,  IF(AND(AM51="3", 'Claim Details'!$E$28&gt;=Rates!$G$5, 'Claim Details'!$E$28&lt;=Rates!$G$6),Rates!$G$9, "£0.00"))))))))))))))))</f>
        <v>£0.00</v>
      </c>
      <c r="H51" s="101"/>
      <c r="I51" s="100"/>
      <c r="J51" s="221" t="str">
        <f t="shared" si="8"/>
        <v>£0.00</v>
      </c>
      <c r="K51" s="101"/>
      <c r="L51" s="102"/>
      <c r="M51" s="110"/>
      <c r="N51" s="77"/>
      <c r="O51" s="87"/>
      <c r="P51" s="87"/>
      <c r="Q51" s="149" t="str">
        <f t="shared" si="2"/>
        <v/>
      </c>
      <c r="R51" s="87"/>
      <c r="S51" s="53" t="str">
        <f>IF(Q51="","£0.00",IF(R51="",(AN51*Q51),IF(R51="No",(AN51*Q51),IF(AM51="1",(AN51*Q51),IF(R51="Yes",((AN51*Q51)*'Claim Details'!$N$111)/100)+(AN51*Q51)))))</f>
        <v>£0.00</v>
      </c>
      <c r="T51" s="53"/>
      <c r="U51" s="87"/>
      <c r="V51" s="78"/>
      <c r="W51" s="79"/>
      <c r="X51" s="160"/>
      <c r="Y51" s="98"/>
      <c r="Z51" s="225"/>
      <c r="AA51" s="87"/>
      <c r="AB51" s="53" t="str">
        <f t="shared" si="9"/>
        <v>£0.00</v>
      </c>
      <c r="AC51" s="53"/>
      <c r="AD51" s="224"/>
      <c r="AE51" s="226" t="str">
        <f t="shared" si="0"/>
        <v/>
      </c>
      <c r="AF51" s="227" t="str">
        <f t="shared" si="4"/>
        <v>£0.00</v>
      </c>
      <c r="AG51" s="31"/>
      <c r="AH51" s="11"/>
      <c r="AI51" s="11"/>
      <c r="AJ51" s="11"/>
      <c r="AK51" s="11"/>
      <c r="AL51" s="11" t="str">
        <f t="shared" si="10"/>
        <v/>
      </c>
      <c r="AM51" s="11" t="str">
        <f t="shared" si="11"/>
        <v/>
      </c>
      <c r="AN51" s="213">
        <f t="shared" si="12"/>
        <v>0</v>
      </c>
      <c r="AO51" s="11"/>
      <c r="AP51" s="211" t="str">
        <f>IF(F51="","£0.00",IF(AM51="4","£0.00",IF(AM51="5","£0.00",IF(AM51="1","£0.00",((AN51*F51)*'Claim Details'!$F$111)/100))))</f>
        <v>£0.00</v>
      </c>
      <c r="AQ51" s="211" t="str">
        <f>IF(F51="","£0.00",IF(AM51="4","£0.00",IF(AM51="5","£0.00",IF(AM51="1","£0.00",((AN51*Q51)*'Claim Details'!$N$111)/100))))</f>
        <v>£0.00</v>
      </c>
      <c r="AR51" s="211" t="str">
        <f>IF(F51="","£0.00",IF(AM51="4","£0.00",IF(AM51="5","£0.00",IF(AM51="1","£0.00",((AN51*AE51)*'Claim Details'!$W$111)/100))))</f>
        <v>£0.00</v>
      </c>
      <c r="AS51" s="11"/>
      <c r="AT51" s="11"/>
      <c r="AU51" s="11"/>
      <c r="AV51" s="11"/>
      <c r="AW51" s="11"/>
      <c r="AX51" s="11"/>
      <c r="AY51" s="11"/>
      <c r="AZ51" s="11"/>
      <c r="BA51" s="11"/>
      <c r="BB51" s="11"/>
    </row>
    <row r="52" spans="1:54" ht="15">
      <c r="A52" s="110"/>
      <c r="B52" s="91"/>
      <c r="C52" s="98"/>
      <c r="D52" s="89"/>
      <c r="E52" s="99"/>
      <c r="F52" s="100"/>
      <c r="G52" s="221" t="str">
        <f>IF(AND(AM52="6", 'Claim Details'!$E$28&gt;=Rates!$D$5, 'Claim Details'!$E$28&lt;=Rates!$D$6),Rates!$D$7, IF(AND(AM52="1", 'Claim Details'!$E$28&gt;=Rates!$D$5, 'Claim Details'!$E$28&lt;=Rates!$D$6),Rates!$D$10,  IF(AND(AM52="2", 'Claim Details'!$E$28&gt;=Rates!$D$5, 'Claim Details'!$E$28&lt;=Rates!$D$6),Rates!$D$8,  IF(AND(AM52="3", 'Claim Details'!$E$28&gt;=Rates!$D$5, 'Claim Details'!$E$28&lt;=Rates!$D$6),Rates!$D$9, IF(AND(AM52="6", 'Claim Details'!$E$28&gt;=Rates!$E$5, 'Claim Details'!$E$28&lt;=Rates!$E$6),Rates!$E$7, IF(AND(AM52="1", 'Claim Details'!$E$28&gt;=Rates!$E$5, 'Claim Details'!$E$28&lt;=Rates!$E$6),Rates!$E$10,  IF(AND(AM52="2", 'Claim Details'!$E$28&gt;=Rates!$E$5, 'Claim Details'!$E$28&lt;=Rates!$E$6),Rates!$E$8,  IF(AND(AM52="3", 'Claim Details'!$E$28&gt;=Rates!$E$5, 'Claim Details'!$E$28&lt;=Rates!$E$6),Rates!$E$9, IF(AND(AM52="6", 'Claim Details'!$E$28&gt;=Rates!$F$5, 'Claim Details'!$E$28&lt;=Rates!$F$6),Rates!$F$7, IF(AND(AM52="1", 'Claim Details'!$E$28&gt;=Rates!$F$5, 'Claim Details'!$E$28&lt;=Rates!$F$6),Rates!$F$10,  IF(AND(AM52="2", 'Claim Details'!$E$28&gt;=Rates!$F$5, 'Claim Details'!$E$28&lt;=Rates!$F$6),Rates!$F$8,  IF(AND(AM52="3", 'Claim Details'!$E$28&gt;=Rates!$F$5, 'Claim Details'!$E$28&lt;=Rates!$F$6),Rates!$F$9, IF(AND(AM52="6", 'Claim Details'!$E$28&gt;=Rates!$G$5, 'Claim Details'!$E$28&lt;=Rates!$G$6),Rates!$G$7, IF(AND(AM52="1", 'Claim Details'!$E$28&gt;=Rates!$G$5, 'Claim Details'!$E$28&lt;=Rates!$G$6),Rates!$G$10,  IF(AND(AM52="2", 'Claim Details'!$E$28&gt;=Rates!$G$5, 'Claim Details'!$E$28&lt;=Rates!$G$6),Rates!$G$8,  IF(AND(AM52="3", 'Claim Details'!$E$28&gt;=Rates!$G$5, 'Claim Details'!$E$28&lt;=Rates!$G$6),Rates!$G$9, "£0.00"))))))))))))))))</f>
        <v>£0.00</v>
      </c>
      <c r="H52" s="101"/>
      <c r="I52" s="100"/>
      <c r="J52" s="221" t="str">
        <f t="shared" si="8"/>
        <v>£0.00</v>
      </c>
      <c r="K52" s="101"/>
      <c r="L52" s="102"/>
      <c r="M52" s="110"/>
      <c r="N52" s="77"/>
      <c r="O52" s="87"/>
      <c r="P52" s="87"/>
      <c r="Q52" s="149" t="str">
        <f t="shared" si="2"/>
        <v/>
      </c>
      <c r="R52" s="87"/>
      <c r="S52" s="53" t="str">
        <f>IF(Q52="","£0.00",IF(R52="",(AN52*Q52),IF(R52="No",(AN52*Q52),IF(AM52="1",(AN52*Q52),IF(R52="Yes",((AN52*Q52)*'Claim Details'!$N$111)/100)+(AN52*Q52)))))</f>
        <v>£0.00</v>
      </c>
      <c r="T52" s="53"/>
      <c r="U52" s="87"/>
      <c r="V52" s="78"/>
      <c r="W52" s="79"/>
      <c r="X52" s="160"/>
      <c r="Y52" s="98"/>
      <c r="Z52" s="225"/>
      <c r="AA52" s="87"/>
      <c r="AB52" s="53" t="str">
        <f t="shared" si="9"/>
        <v>£0.00</v>
      </c>
      <c r="AC52" s="53"/>
      <c r="AD52" s="224"/>
      <c r="AE52" s="226" t="str">
        <f t="shared" si="0"/>
        <v/>
      </c>
      <c r="AF52" s="227" t="str">
        <f t="shared" si="4"/>
        <v>£0.00</v>
      </c>
      <c r="AG52" s="31"/>
      <c r="AH52" s="11"/>
      <c r="AI52" s="11"/>
      <c r="AJ52" s="11"/>
      <c r="AK52" s="11"/>
      <c r="AL52" s="11" t="str">
        <f t="shared" si="10"/>
        <v/>
      </c>
      <c r="AM52" s="11" t="str">
        <f t="shared" si="11"/>
        <v/>
      </c>
      <c r="AN52" s="213">
        <f t="shared" si="12"/>
        <v>0</v>
      </c>
      <c r="AO52" s="11"/>
      <c r="AP52" s="211" t="str">
        <f>IF(F52="","£0.00",IF(AM52="4","£0.00",IF(AM52="5","£0.00",IF(AM52="1","£0.00",((AN52*F52)*'Claim Details'!$F$111)/100))))</f>
        <v>£0.00</v>
      </c>
      <c r="AQ52" s="211" t="str">
        <f>IF(F52="","£0.00",IF(AM52="4","£0.00",IF(AM52="5","£0.00",IF(AM52="1","£0.00",((AN52*Q52)*'Claim Details'!$N$111)/100))))</f>
        <v>£0.00</v>
      </c>
      <c r="AR52" s="211" t="str">
        <f>IF(F52="","£0.00",IF(AM52="4","£0.00",IF(AM52="5","£0.00",IF(AM52="1","£0.00",((AN52*AE52)*'Claim Details'!$W$111)/100))))</f>
        <v>£0.00</v>
      </c>
      <c r="AS52" s="11"/>
      <c r="AT52" s="11"/>
      <c r="AU52" s="11"/>
      <c r="AV52" s="11"/>
      <c r="AW52" s="11"/>
      <c r="AX52" s="11"/>
      <c r="AY52" s="11"/>
      <c r="AZ52" s="11"/>
      <c r="BA52" s="11"/>
      <c r="BB52" s="11"/>
    </row>
    <row r="53" spans="1:54" ht="15">
      <c r="A53" s="110"/>
      <c r="B53" s="91"/>
      <c r="C53" s="98"/>
      <c r="D53" s="89"/>
      <c r="E53" s="99"/>
      <c r="F53" s="100"/>
      <c r="G53" s="221" t="str">
        <f>IF(AND(AM53="6", 'Claim Details'!$E$28&gt;=Rates!$D$5, 'Claim Details'!$E$28&lt;=Rates!$D$6),Rates!$D$7, IF(AND(AM53="1", 'Claim Details'!$E$28&gt;=Rates!$D$5, 'Claim Details'!$E$28&lt;=Rates!$D$6),Rates!$D$10,  IF(AND(AM53="2", 'Claim Details'!$E$28&gt;=Rates!$D$5, 'Claim Details'!$E$28&lt;=Rates!$D$6),Rates!$D$8,  IF(AND(AM53="3", 'Claim Details'!$E$28&gt;=Rates!$D$5, 'Claim Details'!$E$28&lt;=Rates!$D$6),Rates!$D$9, IF(AND(AM53="6", 'Claim Details'!$E$28&gt;=Rates!$E$5, 'Claim Details'!$E$28&lt;=Rates!$E$6),Rates!$E$7, IF(AND(AM53="1", 'Claim Details'!$E$28&gt;=Rates!$E$5, 'Claim Details'!$E$28&lt;=Rates!$E$6),Rates!$E$10,  IF(AND(AM53="2", 'Claim Details'!$E$28&gt;=Rates!$E$5, 'Claim Details'!$E$28&lt;=Rates!$E$6),Rates!$E$8,  IF(AND(AM53="3", 'Claim Details'!$E$28&gt;=Rates!$E$5, 'Claim Details'!$E$28&lt;=Rates!$E$6),Rates!$E$9, IF(AND(AM53="6", 'Claim Details'!$E$28&gt;=Rates!$F$5, 'Claim Details'!$E$28&lt;=Rates!$F$6),Rates!$F$7, IF(AND(AM53="1", 'Claim Details'!$E$28&gt;=Rates!$F$5, 'Claim Details'!$E$28&lt;=Rates!$F$6),Rates!$F$10,  IF(AND(AM53="2", 'Claim Details'!$E$28&gt;=Rates!$F$5, 'Claim Details'!$E$28&lt;=Rates!$F$6),Rates!$F$8,  IF(AND(AM53="3", 'Claim Details'!$E$28&gt;=Rates!$F$5, 'Claim Details'!$E$28&lt;=Rates!$F$6),Rates!$F$9, IF(AND(AM53="6", 'Claim Details'!$E$28&gt;=Rates!$G$5, 'Claim Details'!$E$28&lt;=Rates!$G$6),Rates!$G$7, IF(AND(AM53="1", 'Claim Details'!$E$28&gt;=Rates!$G$5, 'Claim Details'!$E$28&lt;=Rates!$G$6),Rates!$G$10,  IF(AND(AM53="2", 'Claim Details'!$E$28&gt;=Rates!$G$5, 'Claim Details'!$E$28&lt;=Rates!$G$6),Rates!$G$8,  IF(AND(AM53="3", 'Claim Details'!$E$28&gt;=Rates!$G$5, 'Claim Details'!$E$28&lt;=Rates!$G$6),Rates!$G$9, "£0.00"))))))))))))))))</f>
        <v>£0.00</v>
      </c>
      <c r="H53" s="101"/>
      <c r="I53" s="100"/>
      <c r="J53" s="221" t="str">
        <f t="shared" si="8"/>
        <v>£0.00</v>
      </c>
      <c r="K53" s="101"/>
      <c r="L53" s="102"/>
      <c r="M53" s="110"/>
      <c r="N53" s="77"/>
      <c r="O53" s="87"/>
      <c r="P53" s="87"/>
      <c r="Q53" s="149" t="str">
        <f t="shared" si="2"/>
        <v/>
      </c>
      <c r="R53" s="87"/>
      <c r="S53" s="53" t="str">
        <f>IF(Q53="","£0.00",IF(R53="",(AN53*Q53),IF(R53="No",(AN53*Q53),IF(AM53="1",(AN53*Q53),IF(R53="Yes",((AN53*Q53)*'Claim Details'!$N$111)/100)+(AN53*Q53)))))</f>
        <v>£0.00</v>
      </c>
      <c r="T53" s="53"/>
      <c r="U53" s="87"/>
      <c r="V53" s="78"/>
      <c r="W53" s="79"/>
      <c r="X53" s="160"/>
      <c r="Y53" s="98"/>
      <c r="Z53" s="225"/>
      <c r="AA53" s="87"/>
      <c r="AB53" s="53" t="str">
        <f t="shared" si="9"/>
        <v>£0.00</v>
      </c>
      <c r="AC53" s="53"/>
      <c r="AD53" s="224"/>
      <c r="AE53" s="226" t="str">
        <f t="shared" si="0"/>
        <v/>
      </c>
      <c r="AF53" s="227" t="str">
        <f t="shared" si="4"/>
        <v>£0.00</v>
      </c>
      <c r="AG53" s="31"/>
      <c r="AH53" s="11"/>
      <c r="AI53" s="11"/>
      <c r="AJ53" s="11"/>
      <c r="AK53" s="11"/>
      <c r="AL53" s="11" t="str">
        <f t="shared" si="10"/>
        <v/>
      </c>
      <c r="AM53" s="11" t="str">
        <f t="shared" si="11"/>
        <v/>
      </c>
      <c r="AN53" s="213">
        <f t="shared" si="12"/>
        <v>0</v>
      </c>
      <c r="AO53" s="11"/>
      <c r="AP53" s="211" t="str">
        <f>IF(F53="","£0.00",IF(AM53="4","£0.00",IF(AM53="5","£0.00",IF(AM53="1","£0.00",((AN53*F53)*'Claim Details'!$F$111)/100))))</f>
        <v>£0.00</v>
      </c>
      <c r="AQ53" s="211" t="str">
        <f>IF(F53="","£0.00",IF(AM53="4","£0.00",IF(AM53="5","£0.00",IF(AM53="1","£0.00",((AN53*Q53)*'Claim Details'!$N$111)/100))))</f>
        <v>£0.00</v>
      </c>
      <c r="AR53" s="211" t="str">
        <f>IF(F53="","£0.00",IF(AM53="4","£0.00",IF(AM53="5","£0.00",IF(AM53="1","£0.00",((AN53*AE53)*'Claim Details'!$W$111)/100))))</f>
        <v>£0.00</v>
      </c>
      <c r="AS53" s="11"/>
      <c r="AT53" s="11"/>
      <c r="AU53" s="11"/>
      <c r="AV53" s="11"/>
      <c r="AW53" s="11"/>
      <c r="AX53" s="11"/>
      <c r="AY53" s="11"/>
      <c r="AZ53" s="11"/>
      <c r="BA53" s="11"/>
      <c r="BB53" s="11"/>
    </row>
    <row r="54" spans="1:54" ht="15">
      <c r="A54" s="110"/>
      <c r="B54" s="91"/>
      <c r="C54" s="98"/>
      <c r="D54" s="89"/>
      <c r="E54" s="99"/>
      <c r="F54" s="100"/>
      <c r="G54" s="221" t="str">
        <f>IF(AND(AM54="6", 'Claim Details'!$E$28&gt;=Rates!$D$5, 'Claim Details'!$E$28&lt;=Rates!$D$6),Rates!$D$7, IF(AND(AM54="1", 'Claim Details'!$E$28&gt;=Rates!$D$5, 'Claim Details'!$E$28&lt;=Rates!$D$6),Rates!$D$10,  IF(AND(AM54="2", 'Claim Details'!$E$28&gt;=Rates!$D$5, 'Claim Details'!$E$28&lt;=Rates!$D$6),Rates!$D$8,  IF(AND(AM54="3", 'Claim Details'!$E$28&gt;=Rates!$D$5, 'Claim Details'!$E$28&lt;=Rates!$D$6),Rates!$D$9, IF(AND(AM54="6", 'Claim Details'!$E$28&gt;=Rates!$E$5, 'Claim Details'!$E$28&lt;=Rates!$E$6),Rates!$E$7, IF(AND(AM54="1", 'Claim Details'!$E$28&gt;=Rates!$E$5, 'Claim Details'!$E$28&lt;=Rates!$E$6),Rates!$E$10,  IF(AND(AM54="2", 'Claim Details'!$E$28&gt;=Rates!$E$5, 'Claim Details'!$E$28&lt;=Rates!$E$6),Rates!$E$8,  IF(AND(AM54="3", 'Claim Details'!$E$28&gt;=Rates!$E$5, 'Claim Details'!$E$28&lt;=Rates!$E$6),Rates!$E$9, IF(AND(AM54="6", 'Claim Details'!$E$28&gt;=Rates!$F$5, 'Claim Details'!$E$28&lt;=Rates!$F$6),Rates!$F$7, IF(AND(AM54="1", 'Claim Details'!$E$28&gt;=Rates!$F$5, 'Claim Details'!$E$28&lt;=Rates!$F$6),Rates!$F$10,  IF(AND(AM54="2", 'Claim Details'!$E$28&gt;=Rates!$F$5, 'Claim Details'!$E$28&lt;=Rates!$F$6),Rates!$F$8,  IF(AND(AM54="3", 'Claim Details'!$E$28&gt;=Rates!$F$5, 'Claim Details'!$E$28&lt;=Rates!$F$6),Rates!$F$9, IF(AND(AM54="6", 'Claim Details'!$E$28&gt;=Rates!$G$5, 'Claim Details'!$E$28&lt;=Rates!$G$6),Rates!$G$7, IF(AND(AM54="1", 'Claim Details'!$E$28&gt;=Rates!$G$5, 'Claim Details'!$E$28&lt;=Rates!$G$6),Rates!$G$10,  IF(AND(AM54="2", 'Claim Details'!$E$28&gt;=Rates!$G$5, 'Claim Details'!$E$28&lt;=Rates!$G$6),Rates!$G$8,  IF(AND(AM54="3", 'Claim Details'!$E$28&gt;=Rates!$G$5, 'Claim Details'!$E$28&lt;=Rates!$G$6),Rates!$G$9, "£0.00"))))))))))))))))</f>
        <v>£0.00</v>
      </c>
      <c r="H54" s="101"/>
      <c r="I54" s="100"/>
      <c r="J54" s="221" t="str">
        <f t="shared" si="8"/>
        <v>£0.00</v>
      </c>
      <c r="K54" s="101"/>
      <c r="L54" s="102"/>
      <c r="M54" s="110"/>
      <c r="N54" s="77"/>
      <c r="O54" s="87"/>
      <c r="P54" s="87"/>
      <c r="Q54" s="149" t="str">
        <f t="shared" si="2"/>
        <v/>
      </c>
      <c r="R54" s="87"/>
      <c r="S54" s="53" t="str">
        <f>IF(Q54="","£0.00",IF(R54="",(AN54*Q54),IF(R54="No",(AN54*Q54),IF(AM54="1",(AN54*Q54),IF(R54="Yes",((AN54*Q54)*'Claim Details'!$N$111)/100)+(AN54*Q54)))))</f>
        <v>£0.00</v>
      </c>
      <c r="T54" s="53"/>
      <c r="U54" s="87"/>
      <c r="V54" s="78"/>
      <c r="W54" s="79"/>
      <c r="X54" s="160"/>
      <c r="Y54" s="98"/>
      <c r="Z54" s="225"/>
      <c r="AA54" s="87"/>
      <c r="AB54" s="53" t="str">
        <f t="shared" si="9"/>
        <v>£0.00</v>
      </c>
      <c r="AC54" s="53"/>
      <c r="AD54" s="224"/>
      <c r="AE54" s="226" t="str">
        <f t="shared" si="0"/>
        <v/>
      </c>
      <c r="AF54" s="227" t="str">
        <f t="shared" si="4"/>
        <v>£0.00</v>
      </c>
      <c r="AG54" s="31"/>
      <c r="AH54" s="11"/>
      <c r="AI54" s="11"/>
      <c r="AJ54" s="11"/>
      <c r="AK54" s="11"/>
      <c r="AL54" s="11" t="str">
        <f t="shared" si="10"/>
        <v/>
      </c>
      <c r="AM54" s="11" t="str">
        <f t="shared" si="11"/>
        <v/>
      </c>
      <c r="AN54" s="213">
        <f t="shared" si="12"/>
        <v>0</v>
      </c>
      <c r="AO54" s="11"/>
      <c r="AP54" s="211" t="str">
        <f>IF(F54="","£0.00",IF(AM54="4","£0.00",IF(AM54="5","£0.00",IF(AM54="1","£0.00",((AN54*F54)*'Claim Details'!$F$111)/100))))</f>
        <v>£0.00</v>
      </c>
      <c r="AQ54" s="211" t="str">
        <f>IF(F54="","£0.00",IF(AM54="4","£0.00",IF(AM54="5","£0.00",IF(AM54="1","£0.00",((AN54*Q54)*'Claim Details'!$N$111)/100))))</f>
        <v>£0.00</v>
      </c>
      <c r="AR54" s="211" t="str">
        <f>IF(F54="","£0.00",IF(AM54="4","£0.00",IF(AM54="5","£0.00",IF(AM54="1","£0.00",((AN54*AE54)*'Claim Details'!$W$111)/100))))</f>
        <v>£0.00</v>
      </c>
      <c r="AS54" s="11"/>
      <c r="AT54" s="11"/>
      <c r="AU54" s="11"/>
      <c r="AV54" s="11"/>
      <c r="AW54" s="11"/>
      <c r="AX54" s="11"/>
      <c r="AY54" s="11"/>
      <c r="AZ54" s="11"/>
      <c r="BA54" s="11"/>
      <c r="BB54" s="11"/>
    </row>
    <row r="55" spans="1:54" ht="15">
      <c r="A55" s="110"/>
      <c r="B55" s="91"/>
      <c r="C55" s="98"/>
      <c r="D55" s="89"/>
      <c r="E55" s="99"/>
      <c r="F55" s="100"/>
      <c r="G55" s="221" t="str">
        <f>IF(AND(AM55="6", 'Claim Details'!$E$28&gt;=Rates!$D$5, 'Claim Details'!$E$28&lt;=Rates!$D$6),Rates!$D$7, IF(AND(AM55="1", 'Claim Details'!$E$28&gt;=Rates!$D$5, 'Claim Details'!$E$28&lt;=Rates!$D$6),Rates!$D$10,  IF(AND(AM55="2", 'Claim Details'!$E$28&gt;=Rates!$D$5, 'Claim Details'!$E$28&lt;=Rates!$D$6),Rates!$D$8,  IF(AND(AM55="3", 'Claim Details'!$E$28&gt;=Rates!$D$5, 'Claim Details'!$E$28&lt;=Rates!$D$6),Rates!$D$9, IF(AND(AM55="6", 'Claim Details'!$E$28&gt;=Rates!$E$5, 'Claim Details'!$E$28&lt;=Rates!$E$6),Rates!$E$7, IF(AND(AM55="1", 'Claim Details'!$E$28&gt;=Rates!$E$5, 'Claim Details'!$E$28&lt;=Rates!$E$6),Rates!$E$10,  IF(AND(AM55="2", 'Claim Details'!$E$28&gt;=Rates!$E$5, 'Claim Details'!$E$28&lt;=Rates!$E$6),Rates!$E$8,  IF(AND(AM55="3", 'Claim Details'!$E$28&gt;=Rates!$E$5, 'Claim Details'!$E$28&lt;=Rates!$E$6),Rates!$E$9, IF(AND(AM55="6", 'Claim Details'!$E$28&gt;=Rates!$F$5, 'Claim Details'!$E$28&lt;=Rates!$F$6),Rates!$F$7, IF(AND(AM55="1", 'Claim Details'!$E$28&gt;=Rates!$F$5, 'Claim Details'!$E$28&lt;=Rates!$F$6),Rates!$F$10,  IF(AND(AM55="2", 'Claim Details'!$E$28&gt;=Rates!$F$5, 'Claim Details'!$E$28&lt;=Rates!$F$6),Rates!$F$8,  IF(AND(AM55="3", 'Claim Details'!$E$28&gt;=Rates!$F$5, 'Claim Details'!$E$28&lt;=Rates!$F$6),Rates!$F$9, IF(AND(AM55="6", 'Claim Details'!$E$28&gt;=Rates!$G$5, 'Claim Details'!$E$28&lt;=Rates!$G$6),Rates!$G$7, IF(AND(AM55="1", 'Claim Details'!$E$28&gt;=Rates!$G$5, 'Claim Details'!$E$28&lt;=Rates!$G$6),Rates!$G$10,  IF(AND(AM55="2", 'Claim Details'!$E$28&gt;=Rates!$G$5, 'Claim Details'!$E$28&lt;=Rates!$G$6),Rates!$G$8,  IF(AND(AM55="3", 'Claim Details'!$E$28&gt;=Rates!$G$5, 'Claim Details'!$E$28&lt;=Rates!$G$6),Rates!$G$9, "£0.00"))))))))))))))))</f>
        <v>£0.00</v>
      </c>
      <c r="H55" s="101"/>
      <c r="I55" s="100"/>
      <c r="J55" s="221" t="str">
        <f t="shared" si="8"/>
        <v>£0.00</v>
      </c>
      <c r="K55" s="101"/>
      <c r="L55" s="102"/>
      <c r="M55" s="110"/>
      <c r="N55" s="77"/>
      <c r="O55" s="87"/>
      <c r="P55" s="87"/>
      <c r="Q55" s="149" t="str">
        <f t="shared" si="2"/>
        <v/>
      </c>
      <c r="R55" s="87"/>
      <c r="S55" s="53" t="str">
        <f>IF(Q55="","£0.00",IF(R55="",(AN55*Q55),IF(R55="No",(AN55*Q55),IF(AM55="1",(AN55*Q55),IF(R55="Yes",((AN55*Q55)*'Claim Details'!$N$111)/100)+(AN55*Q55)))))</f>
        <v>£0.00</v>
      </c>
      <c r="T55" s="53"/>
      <c r="U55" s="87"/>
      <c r="V55" s="78"/>
      <c r="W55" s="79"/>
      <c r="X55" s="160"/>
      <c r="Y55" s="98"/>
      <c r="Z55" s="225"/>
      <c r="AA55" s="87"/>
      <c r="AB55" s="53" t="str">
        <f t="shared" si="9"/>
        <v>£0.00</v>
      </c>
      <c r="AC55" s="53"/>
      <c r="AD55" s="224"/>
      <c r="AE55" s="226" t="str">
        <f t="shared" si="0"/>
        <v/>
      </c>
      <c r="AF55" s="227" t="str">
        <f t="shared" si="4"/>
        <v>£0.00</v>
      </c>
      <c r="AG55" s="31"/>
      <c r="AH55" s="11"/>
      <c r="AI55" s="11"/>
      <c r="AJ55" s="11"/>
      <c r="AK55" s="11"/>
      <c r="AL55" s="11" t="str">
        <f t="shared" si="10"/>
        <v/>
      </c>
      <c r="AM55" s="11" t="str">
        <f t="shared" si="11"/>
        <v/>
      </c>
      <c r="AN55" s="213">
        <f t="shared" si="12"/>
        <v>0</v>
      </c>
      <c r="AO55" s="11"/>
      <c r="AP55" s="211" t="str">
        <f>IF(F55="","£0.00",IF(AM55="4","£0.00",IF(AM55="5","£0.00",IF(AM55="1","£0.00",((AN55*F55)*'Claim Details'!$F$111)/100))))</f>
        <v>£0.00</v>
      </c>
      <c r="AQ55" s="211" t="str">
        <f>IF(F55="","£0.00",IF(AM55="4","£0.00",IF(AM55="5","£0.00",IF(AM55="1","£0.00",((AN55*Q55)*'Claim Details'!$N$111)/100))))</f>
        <v>£0.00</v>
      </c>
      <c r="AR55" s="211" t="str">
        <f>IF(F55="","£0.00",IF(AM55="4","£0.00",IF(AM55="5","£0.00",IF(AM55="1","£0.00",((AN55*AE55)*'Claim Details'!$W$111)/100))))</f>
        <v>£0.00</v>
      </c>
      <c r="AS55" s="11"/>
      <c r="AT55" s="11"/>
      <c r="AU55" s="11"/>
      <c r="AV55" s="11"/>
      <c r="AW55" s="11"/>
      <c r="AX55" s="11"/>
      <c r="AY55" s="11"/>
      <c r="AZ55" s="11"/>
      <c r="BA55" s="11"/>
      <c r="BB55" s="11"/>
    </row>
    <row r="56" spans="1:54" ht="15">
      <c r="A56" s="110"/>
      <c r="B56" s="91"/>
      <c r="C56" s="98"/>
      <c r="D56" s="89"/>
      <c r="E56" s="99"/>
      <c r="F56" s="100"/>
      <c r="G56" s="221" t="str">
        <f>IF(AND(AM56="6", 'Claim Details'!$E$28&gt;=Rates!$D$5, 'Claim Details'!$E$28&lt;=Rates!$D$6),Rates!$D$7, IF(AND(AM56="1", 'Claim Details'!$E$28&gt;=Rates!$D$5, 'Claim Details'!$E$28&lt;=Rates!$D$6),Rates!$D$10,  IF(AND(AM56="2", 'Claim Details'!$E$28&gt;=Rates!$D$5, 'Claim Details'!$E$28&lt;=Rates!$D$6),Rates!$D$8,  IF(AND(AM56="3", 'Claim Details'!$E$28&gt;=Rates!$D$5, 'Claim Details'!$E$28&lt;=Rates!$D$6),Rates!$D$9, IF(AND(AM56="6", 'Claim Details'!$E$28&gt;=Rates!$E$5, 'Claim Details'!$E$28&lt;=Rates!$E$6),Rates!$E$7, IF(AND(AM56="1", 'Claim Details'!$E$28&gt;=Rates!$E$5, 'Claim Details'!$E$28&lt;=Rates!$E$6),Rates!$E$10,  IF(AND(AM56="2", 'Claim Details'!$E$28&gt;=Rates!$E$5, 'Claim Details'!$E$28&lt;=Rates!$E$6),Rates!$E$8,  IF(AND(AM56="3", 'Claim Details'!$E$28&gt;=Rates!$E$5, 'Claim Details'!$E$28&lt;=Rates!$E$6),Rates!$E$9, IF(AND(AM56="6", 'Claim Details'!$E$28&gt;=Rates!$F$5, 'Claim Details'!$E$28&lt;=Rates!$F$6),Rates!$F$7, IF(AND(AM56="1", 'Claim Details'!$E$28&gt;=Rates!$F$5, 'Claim Details'!$E$28&lt;=Rates!$F$6),Rates!$F$10,  IF(AND(AM56="2", 'Claim Details'!$E$28&gt;=Rates!$F$5, 'Claim Details'!$E$28&lt;=Rates!$F$6),Rates!$F$8,  IF(AND(AM56="3", 'Claim Details'!$E$28&gt;=Rates!$F$5, 'Claim Details'!$E$28&lt;=Rates!$F$6),Rates!$F$9, IF(AND(AM56="6", 'Claim Details'!$E$28&gt;=Rates!$G$5, 'Claim Details'!$E$28&lt;=Rates!$G$6),Rates!$G$7, IF(AND(AM56="1", 'Claim Details'!$E$28&gt;=Rates!$G$5, 'Claim Details'!$E$28&lt;=Rates!$G$6),Rates!$G$10,  IF(AND(AM56="2", 'Claim Details'!$E$28&gt;=Rates!$G$5, 'Claim Details'!$E$28&lt;=Rates!$G$6),Rates!$G$8,  IF(AND(AM56="3", 'Claim Details'!$E$28&gt;=Rates!$G$5, 'Claim Details'!$E$28&lt;=Rates!$G$6),Rates!$G$9, "£0.00"))))))))))))))))</f>
        <v>£0.00</v>
      </c>
      <c r="H56" s="101"/>
      <c r="I56" s="100"/>
      <c r="J56" s="221" t="str">
        <f t="shared" si="8"/>
        <v>£0.00</v>
      </c>
      <c r="K56" s="101"/>
      <c r="L56" s="102"/>
      <c r="M56" s="110"/>
      <c r="N56" s="77"/>
      <c r="O56" s="87"/>
      <c r="P56" s="87"/>
      <c r="Q56" s="149" t="str">
        <f t="shared" si="2"/>
        <v/>
      </c>
      <c r="R56" s="87"/>
      <c r="S56" s="53" t="str">
        <f>IF(Q56="","£0.00",IF(R56="",(AN56*Q56),IF(R56="No",(AN56*Q56),IF(AM56="1",(AN56*Q56),IF(R56="Yes",((AN56*Q56)*'Claim Details'!$N$111)/100)+(AN56*Q56)))))</f>
        <v>£0.00</v>
      </c>
      <c r="T56" s="53"/>
      <c r="U56" s="87"/>
      <c r="V56" s="78"/>
      <c r="W56" s="79"/>
      <c r="X56" s="160"/>
      <c r="Y56" s="98"/>
      <c r="Z56" s="225"/>
      <c r="AA56" s="87"/>
      <c r="AB56" s="53" t="str">
        <f t="shared" si="9"/>
        <v>£0.00</v>
      </c>
      <c r="AC56" s="53"/>
      <c r="AD56" s="224"/>
      <c r="AE56" s="226" t="str">
        <f t="shared" si="0"/>
        <v/>
      </c>
      <c r="AF56" s="227" t="str">
        <f t="shared" si="4"/>
        <v>£0.00</v>
      </c>
      <c r="AG56" s="31"/>
      <c r="AH56" s="11"/>
      <c r="AI56" s="11"/>
      <c r="AJ56" s="11"/>
      <c r="AK56" s="11"/>
      <c r="AL56" s="11" t="str">
        <f t="shared" si="10"/>
        <v/>
      </c>
      <c r="AM56" s="11" t="str">
        <f t="shared" si="11"/>
        <v/>
      </c>
      <c r="AN56" s="213">
        <f t="shared" si="12"/>
        <v>0</v>
      </c>
      <c r="AO56" s="11"/>
      <c r="AP56" s="211" t="str">
        <f>IF(F56="","£0.00",IF(AM56="4","£0.00",IF(AM56="5","£0.00",IF(AM56="1","£0.00",((AN56*F56)*'Claim Details'!$F$111)/100))))</f>
        <v>£0.00</v>
      </c>
      <c r="AQ56" s="211" t="str">
        <f>IF(F56="","£0.00",IF(AM56="4","£0.00",IF(AM56="5","£0.00",IF(AM56="1","£0.00",((AN56*Q56)*'Claim Details'!$N$111)/100))))</f>
        <v>£0.00</v>
      </c>
      <c r="AR56" s="211" t="str">
        <f>IF(F56="","£0.00",IF(AM56="4","£0.00",IF(AM56="5","£0.00",IF(AM56="1","£0.00",((AN56*AE56)*'Claim Details'!$W$111)/100))))</f>
        <v>£0.00</v>
      </c>
      <c r="AS56" s="11"/>
      <c r="AT56" s="11"/>
      <c r="AU56" s="11"/>
      <c r="AV56" s="11"/>
      <c r="AW56" s="11"/>
      <c r="AX56" s="11"/>
      <c r="AY56" s="11"/>
      <c r="AZ56" s="11"/>
      <c r="BA56" s="11"/>
      <c r="BB56" s="11"/>
    </row>
    <row r="57" spans="1:54" ht="15">
      <c r="A57" s="110"/>
      <c r="B57" s="91"/>
      <c r="C57" s="98"/>
      <c r="D57" s="89"/>
      <c r="E57" s="99"/>
      <c r="F57" s="100"/>
      <c r="G57" s="221" t="str">
        <f>IF(AND(AM57="6", 'Claim Details'!$E$28&gt;=Rates!$D$5, 'Claim Details'!$E$28&lt;=Rates!$D$6),Rates!$D$7, IF(AND(AM57="1", 'Claim Details'!$E$28&gt;=Rates!$D$5, 'Claim Details'!$E$28&lt;=Rates!$D$6),Rates!$D$10,  IF(AND(AM57="2", 'Claim Details'!$E$28&gt;=Rates!$D$5, 'Claim Details'!$E$28&lt;=Rates!$D$6),Rates!$D$8,  IF(AND(AM57="3", 'Claim Details'!$E$28&gt;=Rates!$D$5, 'Claim Details'!$E$28&lt;=Rates!$D$6),Rates!$D$9, IF(AND(AM57="6", 'Claim Details'!$E$28&gt;=Rates!$E$5, 'Claim Details'!$E$28&lt;=Rates!$E$6),Rates!$E$7, IF(AND(AM57="1", 'Claim Details'!$E$28&gt;=Rates!$E$5, 'Claim Details'!$E$28&lt;=Rates!$E$6),Rates!$E$10,  IF(AND(AM57="2", 'Claim Details'!$E$28&gt;=Rates!$E$5, 'Claim Details'!$E$28&lt;=Rates!$E$6),Rates!$E$8,  IF(AND(AM57="3", 'Claim Details'!$E$28&gt;=Rates!$E$5, 'Claim Details'!$E$28&lt;=Rates!$E$6),Rates!$E$9, IF(AND(AM57="6", 'Claim Details'!$E$28&gt;=Rates!$F$5, 'Claim Details'!$E$28&lt;=Rates!$F$6),Rates!$F$7, IF(AND(AM57="1", 'Claim Details'!$E$28&gt;=Rates!$F$5, 'Claim Details'!$E$28&lt;=Rates!$F$6),Rates!$F$10,  IF(AND(AM57="2", 'Claim Details'!$E$28&gt;=Rates!$F$5, 'Claim Details'!$E$28&lt;=Rates!$F$6),Rates!$F$8,  IF(AND(AM57="3", 'Claim Details'!$E$28&gt;=Rates!$F$5, 'Claim Details'!$E$28&lt;=Rates!$F$6),Rates!$F$9, IF(AND(AM57="6", 'Claim Details'!$E$28&gt;=Rates!$G$5, 'Claim Details'!$E$28&lt;=Rates!$G$6),Rates!$G$7, IF(AND(AM57="1", 'Claim Details'!$E$28&gt;=Rates!$G$5, 'Claim Details'!$E$28&lt;=Rates!$G$6),Rates!$G$10,  IF(AND(AM57="2", 'Claim Details'!$E$28&gt;=Rates!$G$5, 'Claim Details'!$E$28&lt;=Rates!$G$6),Rates!$G$8,  IF(AND(AM57="3", 'Claim Details'!$E$28&gt;=Rates!$G$5, 'Claim Details'!$E$28&lt;=Rates!$G$6),Rates!$G$9, "£0.00"))))))))))))))))</f>
        <v>£0.00</v>
      </c>
      <c r="H57" s="101"/>
      <c r="I57" s="100"/>
      <c r="J57" s="221" t="str">
        <f t="shared" si="8"/>
        <v>£0.00</v>
      </c>
      <c r="K57" s="101"/>
      <c r="L57" s="102"/>
      <c r="M57" s="110"/>
      <c r="N57" s="77"/>
      <c r="O57" s="87"/>
      <c r="P57" s="87"/>
      <c r="Q57" s="149" t="str">
        <f t="shared" si="2"/>
        <v/>
      </c>
      <c r="R57" s="87"/>
      <c r="S57" s="53" t="str">
        <f>IF(Q57="","£0.00",IF(R57="",(AN57*Q57),IF(R57="No",(AN57*Q57),IF(AM57="1",(AN57*Q57),IF(R57="Yes",((AN57*Q57)*'Claim Details'!$N$111)/100)+(AN57*Q57)))))</f>
        <v>£0.00</v>
      </c>
      <c r="T57" s="53"/>
      <c r="U57" s="87"/>
      <c r="V57" s="78"/>
      <c r="W57" s="79"/>
      <c r="X57" s="160"/>
      <c r="Y57" s="98"/>
      <c r="Z57" s="225"/>
      <c r="AA57" s="87"/>
      <c r="AB57" s="53" t="str">
        <f t="shared" si="9"/>
        <v>£0.00</v>
      </c>
      <c r="AC57" s="53"/>
      <c r="AD57" s="224"/>
      <c r="AE57" s="226" t="str">
        <f t="shared" si="0"/>
        <v/>
      </c>
      <c r="AF57" s="227" t="str">
        <f t="shared" si="4"/>
        <v>£0.00</v>
      </c>
      <c r="AG57" s="31"/>
      <c r="AH57" s="11"/>
      <c r="AI57" s="11"/>
      <c r="AJ57" s="11"/>
      <c r="AK57" s="11"/>
      <c r="AL57" s="11" t="str">
        <f t="shared" si="10"/>
        <v/>
      </c>
      <c r="AM57" s="11" t="str">
        <f t="shared" si="11"/>
        <v/>
      </c>
      <c r="AN57" s="213">
        <f t="shared" si="12"/>
        <v>0</v>
      </c>
      <c r="AO57" s="11"/>
      <c r="AP57" s="211" t="str">
        <f>IF(F57="","£0.00",IF(AM57="4","£0.00",IF(AM57="5","£0.00",IF(AM57="1","£0.00",((AN57*F57)*'Claim Details'!$F$111)/100))))</f>
        <v>£0.00</v>
      </c>
      <c r="AQ57" s="211" t="str">
        <f>IF(F57="","£0.00",IF(AM57="4","£0.00",IF(AM57="5","£0.00",IF(AM57="1","£0.00",((AN57*Q57)*'Claim Details'!$N$111)/100))))</f>
        <v>£0.00</v>
      </c>
      <c r="AR57" s="211" t="str">
        <f>IF(F57="","£0.00",IF(AM57="4","£0.00",IF(AM57="5","£0.00",IF(AM57="1","£0.00",((AN57*AE57)*'Claim Details'!$W$111)/100))))</f>
        <v>£0.00</v>
      </c>
      <c r="AS57" s="11"/>
      <c r="AT57" s="11"/>
      <c r="AU57" s="11"/>
      <c r="AV57" s="11"/>
      <c r="AW57" s="11"/>
      <c r="AX57" s="11"/>
      <c r="AY57" s="11"/>
      <c r="AZ57" s="11"/>
      <c r="BA57" s="11"/>
      <c r="BB57" s="11"/>
    </row>
    <row r="58" spans="1:54" ht="15">
      <c r="A58" s="110"/>
      <c r="B58" s="91"/>
      <c r="C58" s="98"/>
      <c r="D58" s="89"/>
      <c r="E58" s="99"/>
      <c r="F58" s="100"/>
      <c r="G58" s="221" t="str">
        <f>IF(AND(AM58="6", 'Claim Details'!$E$28&gt;=Rates!$D$5, 'Claim Details'!$E$28&lt;=Rates!$D$6),Rates!$D$7, IF(AND(AM58="1", 'Claim Details'!$E$28&gt;=Rates!$D$5, 'Claim Details'!$E$28&lt;=Rates!$D$6),Rates!$D$10,  IF(AND(AM58="2", 'Claim Details'!$E$28&gt;=Rates!$D$5, 'Claim Details'!$E$28&lt;=Rates!$D$6),Rates!$D$8,  IF(AND(AM58="3", 'Claim Details'!$E$28&gt;=Rates!$D$5, 'Claim Details'!$E$28&lt;=Rates!$D$6),Rates!$D$9, IF(AND(AM58="6", 'Claim Details'!$E$28&gt;=Rates!$E$5, 'Claim Details'!$E$28&lt;=Rates!$E$6),Rates!$E$7, IF(AND(AM58="1", 'Claim Details'!$E$28&gt;=Rates!$E$5, 'Claim Details'!$E$28&lt;=Rates!$E$6),Rates!$E$10,  IF(AND(AM58="2", 'Claim Details'!$E$28&gt;=Rates!$E$5, 'Claim Details'!$E$28&lt;=Rates!$E$6),Rates!$E$8,  IF(AND(AM58="3", 'Claim Details'!$E$28&gt;=Rates!$E$5, 'Claim Details'!$E$28&lt;=Rates!$E$6),Rates!$E$9, IF(AND(AM58="6", 'Claim Details'!$E$28&gt;=Rates!$F$5, 'Claim Details'!$E$28&lt;=Rates!$F$6),Rates!$F$7, IF(AND(AM58="1", 'Claim Details'!$E$28&gt;=Rates!$F$5, 'Claim Details'!$E$28&lt;=Rates!$F$6),Rates!$F$10,  IF(AND(AM58="2", 'Claim Details'!$E$28&gt;=Rates!$F$5, 'Claim Details'!$E$28&lt;=Rates!$F$6),Rates!$F$8,  IF(AND(AM58="3", 'Claim Details'!$E$28&gt;=Rates!$F$5, 'Claim Details'!$E$28&lt;=Rates!$F$6),Rates!$F$9, IF(AND(AM58="6", 'Claim Details'!$E$28&gt;=Rates!$G$5, 'Claim Details'!$E$28&lt;=Rates!$G$6),Rates!$G$7, IF(AND(AM58="1", 'Claim Details'!$E$28&gt;=Rates!$G$5, 'Claim Details'!$E$28&lt;=Rates!$G$6),Rates!$G$10,  IF(AND(AM58="2", 'Claim Details'!$E$28&gt;=Rates!$G$5, 'Claim Details'!$E$28&lt;=Rates!$G$6),Rates!$G$8,  IF(AND(AM58="3", 'Claim Details'!$E$28&gt;=Rates!$G$5, 'Claim Details'!$E$28&lt;=Rates!$G$6),Rates!$G$9, "£0.00"))))))))))))))))</f>
        <v>£0.00</v>
      </c>
      <c r="H58" s="101"/>
      <c r="I58" s="100"/>
      <c r="J58" s="221" t="str">
        <f t="shared" si="8"/>
        <v>£0.00</v>
      </c>
      <c r="K58" s="101"/>
      <c r="L58" s="102"/>
      <c r="M58" s="110"/>
      <c r="N58" s="77"/>
      <c r="O58" s="87"/>
      <c r="P58" s="87"/>
      <c r="Q58" s="149" t="str">
        <f t="shared" si="2"/>
        <v/>
      </c>
      <c r="R58" s="87"/>
      <c r="S58" s="53" t="str">
        <f>IF(Q58="","£0.00",IF(R58="",(AN58*Q58),IF(R58="No",(AN58*Q58),IF(AM58="1",(AN58*Q58),IF(R58="Yes",((AN58*Q58)*'Claim Details'!$N$111)/100)+(AN58*Q58)))))</f>
        <v>£0.00</v>
      </c>
      <c r="T58" s="53"/>
      <c r="U58" s="87"/>
      <c r="V58" s="78"/>
      <c r="W58" s="79"/>
      <c r="X58" s="160"/>
      <c r="Y58" s="98"/>
      <c r="Z58" s="225"/>
      <c r="AA58" s="87"/>
      <c r="AB58" s="53" t="str">
        <f t="shared" si="9"/>
        <v>£0.00</v>
      </c>
      <c r="AC58" s="53"/>
      <c r="AD58" s="224"/>
      <c r="AE58" s="226" t="str">
        <f t="shared" si="0"/>
        <v/>
      </c>
      <c r="AF58" s="227" t="str">
        <f t="shared" si="4"/>
        <v>£0.00</v>
      </c>
      <c r="AG58" s="31"/>
      <c r="AH58" s="11"/>
      <c r="AI58" s="11"/>
      <c r="AJ58" s="11"/>
      <c r="AK58" s="11"/>
      <c r="AL58" s="11" t="str">
        <f t="shared" si="10"/>
        <v/>
      </c>
      <c r="AM58" s="11" t="str">
        <f t="shared" si="11"/>
        <v/>
      </c>
      <c r="AN58" s="213">
        <f t="shared" si="12"/>
        <v>0</v>
      </c>
      <c r="AO58" s="11"/>
      <c r="AP58" s="211" t="str">
        <f>IF(F58="","£0.00",IF(AM58="4","£0.00",IF(AM58="5","£0.00",IF(AM58="1","£0.00",((AN58*F58)*'Claim Details'!$F$111)/100))))</f>
        <v>£0.00</v>
      </c>
      <c r="AQ58" s="211" t="str">
        <f>IF(F58="","£0.00",IF(AM58="4","£0.00",IF(AM58="5","£0.00",IF(AM58="1","£0.00",((AN58*Q58)*'Claim Details'!$N$111)/100))))</f>
        <v>£0.00</v>
      </c>
      <c r="AR58" s="211" t="str">
        <f>IF(F58="","£0.00",IF(AM58="4","£0.00",IF(AM58="5","£0.00",IF(AM58="1","£0.00",((AN58*AE58)*'Claim Details'!$W$111)/100))))</f>
        <v>£0.00</v>
      </c>
      <c r="AS58" s="11"/>
      <c r="AT58" s="11"/>
      <c r="AU58" s="11"/>
      <c r="AV58" s="11"/>
      <c r="AW58" s="11"/>
      <c r="AX58" s="11"/>
      <c r="AY58" s="11"/>
      <c r="AZ58" s="11"/>
      <c r="BA58" s="11"/>
      <c r="BB58" s="11"/>
    </row>
    <row r="59" spans="1:54" ht="15">
      <c r="A59" s="110"/>
      <c r="B59" s="91"/>
      <c r="C59" s="98"/>
      <c r="D59" s="89"/>
      <c r="E59" s="99"/>
      <c r="F59" s="100"/>
      <c r="G59" s="221" t="str">
        <f>IF(AND(AM59="6", 'Claim Details'!$E$28&gt;=Rates!$D$5, 'Claim Details'!$E$28&lt;=Rates!$D$6),Rates!$D$7, IF(AND(AM59="1", 'Claim Details'!$E$28&gt;=Rates!$D$5, 'Claim Details'!$E$28&lt;=Rates!$D$6),Rates!$D$10,  IF(AND(AM59="2", 'Claim Details'!$E$28&gt;=Rates!$D$5, 'Claim Details'!$E$28&lt;=Rates!$D$6),Rates!$D$8,  IF(AND(AM59="3", 'Claim Details'!$E$28&gt;=Rates!$D$5, 'Claim Details'!$E$28&lt;=Rates!$D$6),Rates!$D$9, IF(AND(AM59="6", 'Claim Details'!$E$28&gt;=Rates!$E$5, 'Claim Details'!$E$28&lt;=Rates!$E$6),Rates!$E$7, IF(AND(AM59="1", 'Claim Details'!$E$28&gt;=Rates!$E$5, 'Claim Details'!$E$28&lt;=Rates!$E$6),Rates!$E$10,  IF(AND(AM59="2", 'Claim Details'!$E$28&gt;=Rates!$E$5, 'Claim Details'!$E$28&lt;=Rates!$E$6),Rates!$E$8,  IF(AND(AM59="3", 'Claim Details'!$E$28&gt;=Rates!$E$5, 'Claim Details'!$E$28&lt;=Rates!$E$6),Rates!$E$9, IF(AND(AM59="6", 'Claim Details'!$E$28&gt;=Rates!$F$5, 'Claim Details'!$E$28&lt;=Rates!$F$6),Rates!$F$7, IF(AND(AM59="1", 'Claim Details'!$E$28&gt;=Rates!$F$5, 'Claim Details'!$E$28&lt;=Rates!$F$6),Rates!$F$10,  IF(AND(AM59="2", 'Claim Details'!$E$28&gt;=Rates!$F$5, 'Claim Details'!$E$28&lt;=Rates!$F$6),Rates!$F$8,  IF(AND(AM59="3", 'Claim Details'!$E$28&gt;=Rates!$F$5, 'Claim Details'!$E$28&lt;=Rates!$F$6),Rates!$F$9, IF(AND(AM59="6", 'Claim Details'!$E$28&gt;=Rates!$G$5, 'Claim Details'!$E$28&lt;=Rates!$G$6),Rates!$G$7, IF(AND(AM59="1", 'Claim Details'!$E$28&gt;=Rates!$G$5, 'Claim Details'!$E$28&lt;=Rates!$G$6),Rates!$G$10,  IF(AND(AM59="2", 'Claim Details'!$E$28&gt;=Rates!$G$5, 'Claim Details'!$E$28&lt;=Rates!$G$6),Rates!$G$8,  IF(AND(AM59="3", 'Claim Details'!$E$28&gt;=Rates!$G$5, 'Claim Details'!$E$28&lt;=Rates!$G$6),Rates!$G$9, "£0.00"))))))))))))))))</f>
        <v>£0.00</v>
      </c>
      <c r="H59" s="101"/>
      <c r="I59" s="100"/>
      <c r="J59" s="221" t="str">
        <f t="shared" si="8"/>
        <v>£0.00</v>
      </c>
      <c r="K59" s="101"/>
      <c r="L59" s="102"/>
      <c r="M59" s="110"/>
      <c r="N59" s="77"/>
      <c r="O59" s="87"/>
      <c r="P59" s="87"/>
      <c r="Q59" s="149" t="str">
        <f t="shared" si="2"/>
        <v/>
      </c>
      <c r="R59" s="87"/>
      <c r="S59" s="53" t="str">
        <f>IF(Q59="","£0.00",IF(R59="",(AN59*Q59),IF(R59="No",(AN59*Q59),IF(AM59="1",(AN59*Q59),IF(R59="Yes",((AN59*Q59)*'Claim Details'!$N$111)/100)+(AN59*Q59)))))</f>
        <v>£0.00</v>
      </c>
      <c r="T59" s="53"/>
      <c r="U59" s="87"/>
      <c r="V59" s="78"/>
      <c r="W59" s="79"/>
      <c r="X59" s="160"/>
      <c r="Y59" s="98"/>
      <c r="Z59" s="225"/>
      <c r="AA59" s="87"/>
      <c r="AB59" s="53" t="str">
        <f t="shared" si="9"/>
        <v>£0.00</v>
      </c>
      <c r="AC59" s="53"/>
      <c r="AD59" s="224"/>
      <c r="AE59" s="226" t="str">
        <f t="shared" si="0"/>
        <v/>
      </c>
      <c r="AF59" s="227" t="str">
        <f t="shared" si="4"/>
        <v>£0.00</v>
      </c>
      <c r="AG59" s="31"/>
      <c r="AH59" s="11"/>
      <c r="AI59" s="11"/>
      <c r="AJ59" s="11"/>
      <c r="AK59" s="11"/>
      <c r="AL59" s="11" t="str">
        <f t="shared" si="10"/>
        <v/>
      </c>
      <c r="AM59" s="11" t="str">
        <f t="shared" si="11"/>
        <v/>
      </c>
      <c r="AN59" s="213">
        <f t="shared" si="12"/>
        <v>0</v>
      </c>
      <c r="AO59" s="11"/>
      <c r="AP59" s="211" t="str">
        <f>IF(F59="","£0.00",IF(AM59="4","£0.00",IF(AM59="5","£0.00",IF(AM59="1","£0.00",((AN59*F59)*'Claim Details'!$F$111)/100))))</f>
        <v>£0.00</v>
      </c>
      <c r="AQ59" s="211" t="str">
        <f>IF(F59="","£0.00",IF(AM59="4","£0.00",IF(AM59="5","£0.00",IF(AM59="1","£0.00",((AN59*Q59)*'Claim Details'!$N$111)/100))))</f>
        <v>£0.00</v>
      </c>
      <c r="AR59" s="211" t="str">
        <f>IF(F59="","£0.00",IF(AM59="4","£0.00",IF(AM59="5","£0.00",IF(AM59="1","£0.00",((AN59*AE59)*'Claim Details'!$W$111)/100))))</f>
        <v>£0.00</v>
      </c>
      <c r="AS59" s="11"/>
      <c r="AT59" s="11"/>
      <c r="AU59" s="11"/>
      <c r="AV59" s="11"/>
      <c r="AW59" s="11"/>
      <c r="AX59" s="11"/>
      <c r="AY59" s="11"/>
      <c r="AZ59" s="11"/>
      <c r="BA59" s="11"/>
      <c r="BB59" s="11"/>
    </row>
    <row r="60" spans="1:54" ht="15">
      <c r="A60" s="110"/>
      <c r="B60" s="91"/>
      <c r="C60" s="98"/>
      <c r="D60" s="89"/>
      <c r="E60" s="99"/>
      <c r="F60" s="100"/>
      <c r="G60" s="221" t="str">
        <f>IF(AND(AM60="6", 'Claim Details'!$E$28&gt;=Rates!$D$5, 'Claim Details'!$E$28&lt;=Rates!$D$6),Rates!$D$7, IF(AND(AM60="1", 'Claim Details'!$E$28&gt;=Rates!$D$5, 'Claim Details'!$E$28&lt;=Rates!$D$6),Rates!$D$10,  IF(AND(AM60="2", 'Claim Details'!$E$28&gt;=Rates!$D$5, 'Claim Details'!$E$28&lt;=Rates!$D$6),Rates!$D$8,  IF(AND(AM60="3", 'Claim Details'!$E$28&gt;=Rates!$D$5, 'Claim Details'!$E$28&lt;=Rates!$D$6),Rates!$D$9, IF(AND(AM60="6", 'Claim Details'!$E$28&gt;=Rates!$E$5, 'Claim Details'!$E$28&lt;=Rates!$E$6),Rates!$E$7, IF(AND(AM60="1", 'Claim Details'!$E$28&gt;=Rates!$E$5, 'Claim Details'!$E$28&lt;=Rates!$E$6),Rates!$E$10,  IF(AND(AM60="2", 'Claim Details'!$E$28&gt;=Rates!$E$5, 'Claim Details'!$E$28&lt;=Rates!$E$6),Rates!$E$8,  IF(AND(AM60="3", 'Claim Details'!$E$28&gt;=Rates!$E$5, 'Claim Details'!$E$28&lt;=Rates!$E$6),Rates!$E$9, IF(AND(AM60="6", 'Claim Details'!$E$28&gt;=Rates!$F$5, 'Claim Details'!$E$28&lt;=Rates!$F$6),Rates!$F$7, IF(AND(AM60="1", 'Claim Details'!$E$28&gt;=Rates!$F$5, 'Claim Details'!$E$28&lt;=Rates!$F$6),Rates!$F$10,  IF(AND(AM60="2", 'Claim Details'!$E$28&gt;=Rates!$F$5, 'Claim Details'!$E$28&lt;=Rates!$F$6),Rates!$F$8,  IF(AND(AM60="3", 'Claim Details'!$E$28&gt;=Rates!$F$5, 'Claim Details'!$E$28&lt;=Rates!$F$6),Rates!$F$9, IF(AND(AM60="6", 'Claim Details'!$E$28&gt;=Rates!$G$5, 'Claim Details'!$E$28&lt;=Rates!$G$6),Rates!$G$7, IF(AND(AM60="1", 'Claim Details'!$E$28&gt;=Rates!$G$5, 'Claim Details'!$E$28&lt;=Rates!$G$6),Rates!$G$10,  IF(AND(AM60="2", 'Claim Details'!$E$28&gt;=Rates!$G$5, 'Claim Details'!$E$28&lt;=Rates!$G$6),Rates!$G$8,  IF(AND(AM60="3", 'Claim Details'!$E$28&gt;=Rates!$G$5, 'Claim Details'!$E$28&lt;=Rates!$G$6),Rates!$G$9, "£0.00"))))))))))))))))</f>
        <v>£0.00</v>
      </c>
      <c r="H60" s="101"/>
      <c r="I60" s="100"/>
      <c r="J60" s="221" t="str">
        <f t="shared" si="8"/>
        <v>£0.00</v>
      </c>
      <c r="K60" s="101"/>
      <c r="L60" s="102"/>
      <c r="M60" s="110"/>
      <c r="N60" s="77"/>
      <c r="O60" s="87"/>
      <c r="P60" s="87"/>
      <c r="Q60" s="149" t="str">
        <f t="shared" si="2"/>
        <v/>
      </c>
      <c r="R60" s="87"/>
      <c r="S60" s="53" t="str">
        <f>IF(Q60="","£0.00",IF(R60="",(AN60*Q60),IF(R60="No",(AN60*Q60),IF(AM60="1",(AN60*Q60),IF(R60="Yes",((AN60*Q60)*'Claim Details'!$N$111)/100)+(AN60*Q60)))))</f>
        <v>£0.00</v>
      </c>
      <c r="T60" s="53"/>
      <c r="U60" s="87"/>
      <c r="V60" s="78"/>
      <c r="W60" s="79"/>
      <c r="X60" s="160"/>
      <c r="Y60" s="98"/>
      <c r="Z60" s="225"/>
      <c r="AA60" s="87"/>
      <c r="AB60" s="53" t="str">
        <f t="shared" si="9"/>
        <v>£0.00</v>
      </c>
      <c r="AC60" s="53"/>
      <c r="AD60" s="224"/>
      <c r="AE60" s="226" t="str">
        <f t="shared" si="0"/>
        <v/>
      </c>
      <c r="AF60" s="227" t="str">
        <f t="shared" si="4"/>
        <v>£0.00</v>
      </c>
      <c r="AG60" s="31"/>
      <c r="AH60" s="11"/>
      <c r="AI60" s="11"/>
      <c r="AJ60" s="11"/>
      <c r="AK60" s="11"/>
      <c r="AL60" s="11" t="str">
        <f t="shared" si="10"/>
        <v/>
      </c>
      <c r="AM60" s="11" t="str">
        <f t="shared" si="11"/>
        <v/>
      </c>
      <c r="AN60" s="213">
        <f t="shared" si="12"/>
        <v>0</v>
      </c>
      <c r="AO60" s="11"/>
      <c r="AP60" s="211" t="str">
        <f>IF(F60="","£0.00",IF(AM60="4","£0.00",IF(AM60="5","£0.00",IF(AM60="1","£0.00",((AN60*F60)*'Claim Details'!$F$111)/100))))</f>
        <v>£0.00</v>
      </c>
      <c r="AQ60" s="211" t="str">
        <f>IF(F60="","£0.00",IF(AM60="4","£0.00",IF(AM60="5","£0.00",IF(AM60="1","£0.00",((AN60*Q60)*'Claim Details'!$N$111)/100))))</f>
        <v>£0.00</v>
      </c>
      <c r="AR60" s="211" t="str">
        <f>IF(F60="","£0.00",IF(AM60="4","£0.00",IF(AM60="5","£0.00",IF(AM60="1","£0.00",((AN60*AE60)*'Claim Details'!$W$111)/100))))</f>
        <v>£0.00</v>
      </c>
      <c r="AS60" s="11"/>
      <c r="AT60" s="11"/>
      <c r="AU60" s="11"/>
      <c r="AV60" s="11"/>
      <c r="AW60" s="11"/>
      <c r="AX60" s="11"/>
      <c r="AY60" s="11"/>
      <c r="AZ60" s="11"/>
      <c r="BA60" s="11"/>
      <c r="BB60" s="11"/>
    </row>
    <row r="61" spans="1:54" ht="15">
      <c r="A61" s="110"/>
      <c r="B61" s="91"/>
      <c r="C61" s="98"/>
      <c r="D61" s="89"/>
      <c r="E61" s="99"/>
      <c r="F61" s="100"/>
      <c r="G61" s="221" t="str">
        <f>IF(AND(AM61="6", 'Claim Details'!$E$28&gt;=Rates!$D$5, 'Claim Details'!$E$28&lt;=Rates!$D$6),Rates!$D$7, IF(AND(AM61="1", 'Claim Details'!$E$28&gt;=Rates!$D$5, 'Claim Details'!$E$28&lt;=Rates!$D$6),Rates!$D$10,  IF(AND(AM61="2", 'Claim Details'!$E$28&gt;=Rates!$D$5, 'Claim Details'!$E$28&lt;=Rates!$D$6),Rates!$D$8,  IF(AND(AM61="3", 'Claim Details'!$E$28&gt;=Rates!$D$5, 'Claim Details'!$E$28&lt;=Rates!$D$6),Rates!$D$9, IF(AND(AM61="6", 'Claim Details'!$E$28&gt;=Rates!$E$5, 'Claim Details'!$E$28&lt;=Rates!$E$6),Rates!$E$7, IF(AND(AM61="1", 'Claim Details'!$E$28&gt;=Rates!$E$5, 'Claim Details'!$E$28&lt;=Rates!$E$6),Rates!$E$10,  IF(AND(AM61="2", 'Claim Details'!$E$28&gt;=Rates!$E$5, 'Claim Details'!$E$28&lt;=Rates!$E$6),Rates!$E$8,  IF(AND(AM61="3", 'Claim Details'!$E$28&gt;=Rates!$E$5, 'Claim Details'!$E$28&lt;=Rates!$E$6),Rates!$E$9, IF(AND(AM61="6", 'Claim Details'!$E$28&gt;=Rates!$F$5, 'Claim Details'!$E$28&lt;=Rates!$F$6),Rates!$F$7, IF(AND(AM61="1", 'Claim Details'!$E$28&gt;=Rates!$F$5, 'Claim Details'!$E$28&lt;=Rates!$F$6),Rates!$F$10,  IF(AND(AM61="2", 'Claim Details'!$E$28&gt;=Rates!$F$5, 'Claim Details'!$E$28&lt;=Rates!$F$6),Rates!$F$8,  IF(AND(AM61="3", 'Claim Details'!$E$28&gt;=Rates!$F$5, 'Claim Details'!$E$28&lt;=Rates!$F$6),Rates!$F$9, IF(AND(AM61="6", 'Claim Details'!$E$28&gt;=Rates!$G$5, 'Claim Details'!$E$28&lt;=Rates!$G$6),Rates!$G$7, IF(AND(AM61="1", 'Claim Details'!$E$28&gt;=Rates!$G$5, 'Claim Details'!$E$28&lt;=Rates!$G$6),Rates!$G$10,  IF(AND(AM61="2", 'Claim Details'!$E$28&gt;=Rates!$G$5, 'Claim Details'!$E$28&lt;=Rates!$G$6),Rates!$G$8,  IF(AND(AM61="3", 'Claim Details'!$E$28&gt;=Rates!$G$5, 'Claim Details'!$E$28&lt;=Rates!$G$6),Rates!$G$9, "£0.00"))))))))))))))))</f>
        <v>£0.00</v>
      </c>
      <c r="H61" s="101"/>
      <c r="I61" s="100"/>
      <c r="J61" s="221" t="str">
        <f t="shared" si="8"/>
        <v>£0.00</v>
      </c>
      <c r="K61" s="101"/>
      <c r="L61" s="102"/>
      <c r="M61" s="110"/>
      <c r="N61" s="77"/>
      <c r="O61" s="87"/>
      <c r="P61" s="87"/>
      <c r="Q61" s="149" t="str">
        <f t="shared" si="2"/>
        <v/>
      </c>
      <c r="R61" s="87"/>
      <c r="S61" s="53" t="str">
        <f>IF(Q61="","£0.00",IF(R61="",(AN61*Q61),IF(R61="No",(AN61*Q61),IF(AM61="1",(AN61*Q61),IF(R61="Yes",((AN61*Q61)*'Claim Details'!$N$111)/100)+(AN61*Q61)))))</f>
        <v>£0.00</v>
      </c>
      <c r="T61" s="53"/>
      <c r="U61" s="87"/>
      <c r="V61" s="78"/>
      <c r="W61" s="79"/>
      <c r="X61" s="160"/>
      <c r="Y61" s="98"/>
      <c r="Z61" s="225"/>
      <c r="AA61" s="87"/>
      <c r="AB61" s="53" t="str">
        <f t="shared" si="9"/>
        <v>£0.00</v>
      </c>
      <c r="AC61" s="53"/>
      <c r="AD61" s="224"/>
      <c r="AE61" s="226" t="str">
        <f t="shared" si="0"/>
        <v/>
      </c>
      <c r="AF61" s="227" t="str">
        <f t="shared" si="4"/>
        <v>£0.00</v>
      </c>
      <c r="AG61" s="31"/>
      <c r="AH61" s="11"/>
      <c r="AI61" s="11"/>
      <c r="AJ61" s="11"/>
      <c r="AK61" s="11"/>
      <c r="AL61" s="11" t="str">
        <f t="shared" si="10"/>
        <v/>
      </c>
      <c r="AM61" s="11" t="str">
        <f t="shared" si="11"/>
        <v/>
      </c>
      <c r="AN61" s="213">
        <f t="shared" si="12"/>
        <v>0</v>
      </c>
      <c r="AO61" s="11"/>
      <c r="AP61" s="211" t="str">
        <f>IF(F61="","£0.00",IF(AM61="4","£0.00",IF(AM61="5","£0.00",IF(AM61="1","£0.00",((AN61*F61)*'Claim Details'!$F$111)/100))))</f>
        <v>£0.00</v>
      </c>
      <c r="AQ61" s="211" t="str">
        <f>IF(F61="","£0.00",IF(AM61="4","£0.00",IF(AM61="5","£0.00",IF(AM61="1","£0.00",((AN61*Q61)*'Claim Details'!$N$111)/100))))</f>
        <v>£0.00</v>
      </c>
      <c r="AR61" s="211" t="str">
        <f>IF(F61="","£0.00",IF(AM61="4","£0.00",IF(AM61="5","£0.00",IF(AM61="1","£0.00",((AN61*AE61)*'Claim Details'!$W$111)/100))))</f>
        <v>£0.00</v>
      </c>
      <c r="AS61" s="11"/>
      <c r="AT61" s="11"/>
      <c r="AU61" s="11"/>
      <c r="AV61" s="11"/>
      <c r="AW61" s="11"/>
      <c r="AX61" s="11"/>
      <c r="AY61" s="11"/>
      <c r="AZ61" s="11"/>
      <c r="BA61" s="11"/>
      <c r="BB61" s="11"/>
    </row>
    <row r="62" spans="1:54" ht="15">
      <c r="A62" s="110"/>
      <c r="B62" s="91"/>
      <c r="C62" s="98"/>
      <c r="D62" s="89"/>
      <c r="E62" s="99"/>
      <c r="F62" s="100"/>
      <c r="G62" s="221" t="str">
        <f>IF(AND(AM62="6", 'Claim Details'!$E$28&gt;=Rates!$D$5, 'Claim Details'!$E$28&lt;=Rates!$D$6),Rates!$D$7, IF(AND(AM62="1", 'Claim Details'!$E$28&gt;=Rates!$D$5, 'Claim Details'!$E$28&lt;=Rates!$D$6),Rates!$D$10,  IF(AND(AM62="2", 'Claim Details'!$E$28&gt;=Rates!$D$5, 'Claim Details'!$E$28&lt;=Rates!$D$6),Rates!$D$8,  IF(AND(AM62="3", 'Claim Details'!$E$28&gt;=Rates!$D$5, 'Claim Details'!$E$28&lt;=Rates!$D$6),Rates!$D$9, IF(AND(AM62="6", 'Claim Details'!$E$28&gt;=Rates!$E$5, 'Claim Details'!$E$28&lt;=Rates!$E$6),Rates!$E$7, IF(AND(AM62="1", 'Claim Details'!$E$28&gt;=Rates!$E$5, 'Claim Details'!$E$28&lt;=Rates!$E$6),Rates!$E$10,  IF(AND(AM62="2", 'Claim Details'!$E$28&gt;=Rates!$E$5, 'Claim Details'!$E$28&lt;=Rates!$E$6),Rates!$E$8,  IF(AND(AM62="3", 'Claim Details'!$E$28&gt;=Rates!$E$5, 'Claim Details'!$E$28&lt;=Rates!$E$6),Rates!$E$9, IF(AND(AM62="6", 'Claim Details'!$E$28&gt;=Rates!$F$5, 'Claim Details'!$E$28&lt;=Rates!$F$6),Rates!$F$7, IF(AND(AM62="1", 'Claim Details'!$E$28&gt;=Rates!$F$5, 'Claim Details'!$E$28&lt;=Rates!$F$6),Rates!$F$10,  IF(AND(AM62="2", 'Claim Details'!$E$28&gt;=Rates!$F$5, 'Claim Details'!$E$28&lt;=Rates!$F$6),Rates!$F$8,  IF(AND(AM62="3", 'Claim Details'!$E$28&gt;=Rates!$F$5, 'Claim Details'!$E$28&lt;=Rates!$F$6),Rates!$F$9, IF(AND(AM62="6", 'Claim Details'!$E$28&gt;=Rates!$G$5, 'Claim Details'!$E$28&lt;=Rates!$G$6),Rates!$G$7, IF(AND(AM62="1", 'Claim Details'!$E$28&gt;=Rates!$G$5, 'Claim Details'!$E$28&lt;=Rates!$G$6),Rates!$G$10,  IF(AND(AM62="2", 'Claim Details'!$E$28&gt;=Rates!$G$5, 'Claim Details'!$E$28&lt;=Rates!$G$6),Rates!$G$8,  IF(AND(AM62="3", 'Claim Details'!$E$28&gt;=Rates!$G$5, 'Claim Details'!$E$28&lt;=Rates!$G$6),Rates!$G$9, "£0.00"))))))))))))))))</f>
        <v>£0.00</v>
      </c>
      <c r="H62" s="101"/>
      <c r="I62" s="100"/>
      <c r="J62" s="221" t="str">
        <f t="shared" si="8"/>
        <v>£0.00</v>
      </c>
      <c r="K62" s="101"/>
      <c r="L62" s="102"/>
      <c r="M62" s="110"/>
      <c r="N62" s="77"/>
      <c r="O62" s="87"/>
      <c r="P62" s="87"/>
      <c r="Q62" s="149" t="str">
        <f t="shared" si="2"/>
        <v/>
      </c>
      <c r="R62" s="87"/>
      <c r="S62" s="53" t="str">
        <f>IF(Q62="","£0.00",IF(R62="",(AN62*Q62),IF(R62="No",(AN62*Q62),IF(AM62="1",(AN62*Q62),IF(R62="Yes",((AN62*Q62)*'Claim Details'!$N$111)/100)+(AN62*Q62)))))</f>
        <v>£0.00</v>
      </c>
      <c r="T62" s="53"/>
      <c r="U62" s="87"/>
      <c r="V62" s="78"/>
      <c r="W62" s="79"/>
      <c r="X62" s="160"/>
      <c r="Y62" s="98"/>
      <c r="Z62" s="225"/>
      <c r="AA62" s="87"/>
      <c r="AB62" s="53" t="str">
        <f t="shared" si="9"/>
        <v>£0.00</v>
      </c>
      <c r="AC62" s="53"/>
      <c r="AD62" s="224"/>
      <c r="AE62" s="226" t="str">
        <f t="shared" si="0"/>
        <v/>
      </c>
      <c r="AF62" s="227" t="str">
        <f t="shared" si="4"/>
        <v>£0.00</v>
      </c>
      <c r="AG62" s="31"/>
      <c r="AH62" s="11"/>
      <c r="AI62" s="11"/>
      <c r="AJ62" s="11"/>
      <c r="AK62" s="11"/>
      <c r="AL62" s="11" t="str">
        <f t="shared" si="10"/>
        <v/>
      </c>
      <c r="AM62" s="11" t="str">
        <f t="shared" si="11"/>
        <v/>
      </c>
      <c r="AN62" s="213">
        <f t="shared" si="12"/>
        <v>0</v>
      </c>
      <c r="AO62" s="11"/>
      <c r="AP62" s="211" t="str">
        <f>IF(F62="","£0.00",IF(AM62="4","£0.00",IF(AM62="5","£0.00",IF(AM62="1","£0.00",((AN62*F62)*'Claim Details'!$F$111)/100))))</f>
        <v>£0.00</v>
      </c>
      <c r="AQ62" s="211" t="str">
        <f>IF(F62="","£0.00",IF(AM62="4","£0.00",IF(AM62="5","£0.00",IF(AM62="1","£0.00",((AN62*Q62)*'Claim Details'!$N$111)/100))))</f>
        <v>£0.00</v>
      </c>
      <c r="AR62" s="211" t="str">
        <f>IF(F62="","£0.00",IF(AM62="4","£0.00",IF(AM62="5","£0.00",IF(AM62="1","£0.00",((AN62*AE62)*'Claim Details'!$W$111)/100))))</f>
        <v>£0.00</v>
      </c>
      <c r="AS62" s="11"/>
      <c r="AT62" s="11"/>
      <c r="AU62" s="11"/>
      <c r="AV62" s="11"/>
      <c r="AW62" s="11"/>
      <c r="AX62" s="11"/>
      <c r="AY62" s="11"/>
      <c r="AZ62" s="11"/>
      <c r="BA62" s="11"/>
      <c r="BB62" s="11"/>
    </row>
    <row r="63" spans="1:54" ht="15">
      <c r="A63" s="110"/>
      <c r="B63" s="91"/>
      <c r="C63" s="98"/>
      <c r="D63" s="89"/>
      <c r="E63" s="99"/>
      <c r="F63" s="100"/>
      <c r="G63" s="221" t="str">
        <f>IF(AND(AM63="6", 'Claim Details'!$E$28&gt;=Rates!$D$5, 'Claim Details'!$E$28&lt;=Rates!$D$6),Rates!$D$7, IF(AND(AM63="1", 'Claim Details'!$E$28&gt;=Rates!$D$5, 'Claim Details'!$E$28&lt;=Rates!$D$6),Rates!$D$10,  IF(AND(AM63="2", 'Claim Details'!$E$28&gt;=Rates!$D$5, 'Claim Details'!$E$28&lt;=Rates!$D$6),Rates!$D$8,  IF(AND(AM63="3", 'Claim Details'!$E$28&gt;=Rates!$D$5, 'Claim Details'!$E$28&lt;=Rates!$D$6),Rates!$D$9, IF(AND(AM63="6", 'Claim Details'!$E$28&gt;=Rates!$E$5, 'Claim Details'!$E$28&lt;=Rates!$E$6),Rates!$E$7, IF(AND(AM63="1", 'Claim Details'!$E$28&gt;=Rates!$E$5, 'Claim Details'!$E$28&lt;=Rates!$E$6),Rates!$E$10,  IF(AND(AM63="2", 'Claim Details'!$E$28&gt;=Rates!$E$5, 'Claim Details'!$E$28&lt;=Rates!$E$6),Rates!$E$8,  IF(AND(AM63="3", 'Claim Details'!$E$28&gt;=Rates!$E$5, 'Claim Details'!$E$28&lt;=Rates!$E$6),Rates!$E$9, IF(AND(AM63="6", 'Claim Details'!$E$28&gt;=Rates!$F$5, 'Claim Details'!$E$28&lt;=Rates!$F$6),Rates!$F$7, IF(AND(AM63="1", 'Claim Details'!$E$28&gt;=Rates!$F$5, 'Claim Details'!$E$28&lt;=Rates!$F$6),Rates!$F$10,  IF(AND(AM63="2", 'Claim Details'!$E$28&gt;=Rates!$F$5, 'Claim Details'!$E$28&lt;=Rates!$F$6),Rates!$F$8,  IF(AND(AM63="3", 'Claim Details'!$E$28&gt;=Rates!$F$5, 'Claim Details'!$E$28&lt;=Rates!$F$6),Rates!$F$9, IF(AND(AM63="6", 'Claim Details'!$E$28&gt;=Rates!$G$5, 'Claim Details'!$E$28&lt;=Rates!$G$6),Rates!$G$7, IF(AND(AM63="1", 'Claim Details'!$E$28&gt;=Rates!$G$5, 'Claim Details'!$E$28&lt;=Rates!$G$6),Rates!$G$10,  IF(AND(AM63="2", 'Claim Details'!$E$28&gt;=Rates!$G$5, 'Claim Details'!$E$28&lt;=Rates!$G$6),Rates!$G$8,  IF(AND(AM63="3", 'Claim Details'!$E$28&gt;=Rates!$G$5, 'Claim Details'!$E$28&lt;=Rates!$G$6),Rates!$G$9, "£0.00"))))))))))))))))</f>
        <v>£0.00</v>
      </c>
      <c r="H63" s="101"/>
      <c r="I63" s="100"/>
      <c r="J63" s="221" t="str">
        <f t="shared" si="8"/>
        <v>£0.00</v>
      </c>
      <c r="K63" s="101"/>
      <c r="L63" s="102"/>
      <c r="M63" s="110"/>
      <c r="N63" s="77"/>
      <c r="O63" s="87"/>
      <c r="P63" s="87"/>
      <c r="Q63" s="149" t="str">
        <f t="shared" si="2"/>
        <v/>
      </c>
      <c r="R63" s="87"/>
      <c r="S63" s="53" t="str">
        <f>IF(Q63="","£0.00",IF(R63="",(AN63*Q63),IF(R63="No",(AN63*Q63),IF(AM63="1",(AN63*Q63),IF(R63="Yes",((AN63*Q63)*'Claim Details'!$N$111)/100)+(AN63*Q63)))))</f>
        <v>£0.00</v>
      </c>
      <c r="T63" s="53"/>
      <c r="U63" s="87"/>
      <c r="V63" s="78"/>
      <c r="W63" s="79"/>
      <c r="X63" s="160"/>
      <c r="Y63" s="98"/>
      <c r="Z63" s="225"/>
      <c r="AA63" s="87"/>
      <c r="AB63" s="53" t="str">
        <f t="shared" si="9"/>
        <v>£0.00</v>
      </c>
      <c r="AC63" s="53"/>
      <c r="AD63" s="224"/>
      <c r="AE63" s="226" t="str">
        <f t="shared" si="0"/>
        <v/>
      </c>
      <c r="AF63" s="227" t="str">
        <f t="shared" si="4"/>
        <v>£0.00</v>
      </c>
      <c r="AG63" s="31"/>
      <c r="AH63" s="11"/>
      <c r="AI63" s="11"/>
      <c r="AJ63" s="11"/>
      <c r="AK63" s="11"/>
      <c r="AL63" s="11" t="str">
        <f t="shared" si="10"/>
        <v/>
      </c>
      <c r="AM63" s="11" t="str">
        <f t="shared" si="11"/>
        <v/>
      </c>
      <c r="AN63" s="213">
        <f t="shared" si="12"/>
        <v>0</v>
      </c>
      <c r="AO63" s="11"/>
      <c r="AP63" s="211" t="str">
        <f>IF(F63="","£0.00",IF(AM63="4","£0.00",IF(AM63="5","£0.00",IF(AM63="1","£0.00",((AN63*F63)*'Claim Details'!$F$111)/100))))</f>
        <v>£0.00</v>
      </c>
      <c r="AQ63" s="211" t="str">
        <f>IF(F63="","£0.00",IF(AM63="4","£0.00",IF(AM63="5","£0.00",IF(AM63="1","£0.00",((AN63*Q63)*'Claim Details'!$N$111)/100))))</f>
        <v>£0.00</v>
      </c>
      <c r="AR63" s="211" t="str">
        <f>IF(F63="","£0.00",IF(AM63="4","£0.00",IF(AM63="5","£0.00",IF(AM63="1","£0.00",((AN63*AE63)*'Claim Details'!$W$111)/100))))</f>
        <v>£0.00</v>
      </c>
      <c r="AS63" s="11"/>
      <c r="AT63" s="11"/>
      <c r="AU63" s="11"/>
      <c r="AV63" s="11"/>
      <c r="AW63" s="11"/>
      <c r="AX63" s="11"/>
      <c r="AY63" s="11"/>
      <c r="AZ63" s="11"/>
      <c r="BA63" s="11"/>
      <c r="BB63" s="11"/>
    </row>
    <row r="64" spans="1:54" ht="15">
      <c r="A64" s="110"/>
      <c r="B64" s="91"/>
      <c r="C64" s="98"/>
      <c r="D64" s="89"/>
      <c r="E64" s="99"/>
      <c r="F64" s="100"/>
      <c r="G64" s="221" t="str">
        <f>IF(AND(AM64="6", 'Claim Details'!$E$28&gt;=Rates!$D$5, 'Claim Details'!$E$28&lt;=Rates!$D$6),Rates!$D$7, IF(AND(AM64="1", 'Claim Details'!$E$28&gt;=Rates!$D$5, 'Claim Details'!$E$28&lt;=Rates!$D$6),Rates!$D$10,  IF(AND(AM64="2", 'Claim Details'!$E$28&gt;=Rates!$D$5, 'Claim Details'!$E$28&lt;=Rates!$D$6),Rates!$D$8,  IF(AND(AM64="3", 'Claim Details'!$E$28&gt;=Rates!$D$5, 'Claim Details'!$E$28&lt;=Rates!$D$6),Rates!$D$9, IF(AND(AM64="6", 'Claim Details'!$E$28&gt;=Rates!$E$5, 'Claim Details'!$E$28&lt;=Rates!$E$6),Rates!$E$7, IF(AND(AM64="1", 'Claim Details'!$E$28&gt;=Rates!$E$5, 'Claim Details'!$E$28&lt;=Rates!$E$6),Rates!$E$10,  IF(AND(AM64="2", 'Claim Details'!$E$28&gt;=Rates!$E$5, 'Claim Details'!$E$28&lt;=Rates!$E$6),Rates!$E$8,  IF(AND(AM64="3", 'Claim Details'!$E$28&gt;=Rates!$E$5, 'Claim Details'!$E$28&lt;=Rates!$E$6),Rates!$E$9, IF(AND(AM64="6", 'Claim Details'!$E$28&gt;=Rates!$F$5, 'Claim Details'!$E$28&lt;=Rates!$F$6),Rates!$F$7, IF(AND(AM64="1", 'Claim Details'!$E$28&gt;=Rates!$F$5, 'Claim Details'!$E$28&lt;=Rates!$F$6),Rates!$F$10,  IF(AND(AM64="2", 'Claim Details'!$E$28&gt;=Rates!$F$5, 'Claim Details'!$E$28&lt;=Rates!$F$6),Rates!$F$8,  IF(AND(AM64="3", 'Claim Details'!$E$28&gt;=Rates!$F$5, 'Claim Details'!$E$28&lt;=Rates!$F$6),Rates!$F$9, IF(AND(AM64="6", 'Claim Details'!$E$28&gt;=Rates!$G$5, 'Claim Details'!$E$28&lt;=Rates!$G$6),Rates!$G$7, IF(AND(AM64="1", 'Claim Details'!$E$28&gt;=Rates!$G$5, 'Claim Details'!$E$28&lt;=Rates!$G$6),Rates!$G$10,  IF(AND(AM64="2", 'Claim Details'!$E$28&gt;=Rates!$G$5, 'Claim Details'!$E$28&lt;=Rates!$G$6),Rates!$G$8,  IF(AND(AM64="3", 'Claim Details'!$E$28&gt;=Rates!$G$5, 'Claim Details'!$E$28&lt;=Rates!$G$6),Rates!$G$9, "£0.00"))))))))))))))))</f>
        <v>£0.00</v>
      </c>
      <c r="H64" s="101"/>
      <c r="I64" s="100"/>
      <c r="J64" s="221" t="str">
        <f t="shared" si="8"/>
        <v>£0.00</v>
      </c>
      <c r="K64" s="101"/>
      <c r="L64" s="102"/>
      <c r="M64" s="110"/>
      <c r="N64" s="77"/>
      <c r="O64" s="87"/>
      <c r="P64" s="87"/>
      <c r="Q64" s="149" t="str">
        <f t="shared" si="2"/>
        <v/>
      </c>
      <c r="R64" s="87"/>
      <c r="S64" s="53" t="str">
        <f>IF(Q64="","£0.00",IF(R64="",(AN64*Q64),IF(R64="No",(AN64*Q64),IF(AM64="1",(AN64*Q64),IF(R64="Yes",((AN64*Q64)*'Claim Details'!$N$111)/100)+(AN64*Q64)))))</f>
        <v>£0.00</v>
      </c>
      <c r="T64" s="53"/>
      <c r="U64" s="87"/>
      <c r="V64" s="78"/>
      <c r="W64" s="79"/>
      <c r="X64" s="160"/>
      <c r="Y64" s="98"/>
      <c r="Z64" s="225"/>
      <c r="AA64" s="87"/>
      <c r="AB64" s="53" t="str">
        <f t="shared" si="9"/>
        <v>£0.00</v>
      </c>
      <c r="AC64" s="53"/>
      <c r="AD64" s="224"/>
      <c r="AE64" s="226" t="str">
        <f t="shared" si="0"/>
        <v/>
      </c>
      <c r="AF64" s="227" t="str">
        <f t="shared" si="4"/>
        <v>£0.00</v>
      </c>
      <c r="AG64" s="31"/>
      <c r="AH64" s="11"/>
      <c r="AI64" s="11"/>
      <c r="AJ64" s="11"/>
      <c r="AK64" s="11"/>
      <c r="AL64" s="11" t="str">
        <f t="shared" si="10"/>
        <v/>
      </c>
      <c r="AM64" s="11" t="str">
        <f t="shared" si="11"/>
        <v/>
      </c>
      <c r="AN64" s="213">
        <f t="shared" si="12"/>
        <v>0</v>
      </c>
      <c r="AO64" s="11"/>
      <c r="AP64" s="211" t="str">
        <f>IF(F64="","£0.00",IF(AM64="4","£0.00",IF(AM64="5","£0.00",IF(AM64="1","£0.00",((AN64*F64)*'Claim Details'!$F$111)/100))))</f>
        <v>£0.00</v>
      </c>
      <c r="AQ64" s="211" t="str">
        <f>IF(F64="","£0.00",IF(AM64="4","£0.00",IF(AM64="5","£0.00",IF(AM64="1","£0.00",((AN64*Q64)*'Claim Details'!$N$111)/100))))</f>
        <v>£0.00</v>
      </c>
      <c r="AR64" s="211" t="str">
        <f>IF(F64="","£0.00",IF(AM64="4","£0.00",IF(AM64="5","£0.00",IF(AM64="1","£0.00",((AN64*AE64)*'Claim Details'!$W$111)/100))))</f>
        <v>£0.00</v>
      </c>
      <c r="AS64" s="11"/>
      <c r="AT64" s="11"/>
      <c r="AU64" s="11"/>
      <c r="AV64" s="11"/>
      <c r="AW64" s="11"/>
      <c r="AX64" s="11"/>
      <c r="AY64" s="11"/>
      <c r="AZ64" s="11"/>
      <c r="BA64" s="11"/>
      <c r="BB64" s="11"/>
    </row>
    <row r="65" spans="1:54" ht="15">
      <c r="A65" s="110"/>
      <c r="B65" s="91"/>
      <c r="C65" s="98"/>
      <c r="D65" s="89"/>
      <c r="E65" s="99"/>
      <c r="F65" s="100"/>
      <c r="G65" s="221" t="str">
        <f>IF(AND(AM65="6", 'Claim Details'!$E$28&gt;=Rates!$D$5, 'Claim Details'!$E$28&lt;=Rates!$D$6),Rates!$D$7, IF(AND(AM65="1", 'Claim Details'!$E$28&gt;=Rates!$D$5, 'Claim Details'!$E$28&lt;=Rates!$D$6),Rates!$D$10,  IF(AND(AM65="2", 'Claim Details'!$E$28&gt;=Rates!$D$5, 'Claim Details'!$E$28&lt;=Rates!$D$6),Rates!$D$8,  IF(AND(AM65="3", 'Claim Details'!$E$28&gt;=Rates!$D$5, 'Claim Details'!$E$28&lt;=Rates!$D$6),Rates!$D$9, IF(AND(AM65="6", 'Claim Details'!$E$28&gt;=Rates!$E$5, 'Claim Details'!$E$28&lt;=Rates!$E$6),Rates!$E$7, IF(AND(AM65="1", 'Claim Details'!$E$28&gt;=Rates!$E$5, 'Claim Details'!$E$28&lt;=Rates!$E$6),Rates!$E$10,  IF(AND(AM65="2", 'Claim Details'!$E$28&gt;=Rates!$E$5, 'Claim Details'!$E$28&lt;=Rates!$E$6),Rates!$E$8,  IF(AND(AM65="3", 'Claim Details'!$E$28&gt;=Rates!$E$5, 'Claim Details'!$E$28&lt;=Rates!$E$6),Rates!$E$9, IF(AND(AM65="6", 'Claim Details'!$E$28&gt;=Rates!$F$5, 'Claim Details'!$E$28&lt;=Rates!$F$6),Rates!$F$7, IF(AND(AM65="1", 'Claim Details'!$E$28&gt;=Rates!$F$5, 'Claim Details'!$E$28&lt;=Rates!$F$6),Rates!$F$10,  IF(AND(AM65="2", 'Claim Details'!$E$28&gt;=Rates!$F$5, 'Claim Details'!$E$28&lt;=Rates!$F$6),Rates!$F$8,  IF(AND(AM65="3", 'Claim Details'!$E$28&gt;=Rates!$F$5, 'Claim Details'!$E$28&lt;=Rates!$F$6),Rates!$F$9, IF(AND(AM65="6", 'Claim Details'!$E$28&gt;=Rates!$G$5, 'Claim Details'!$E$28&lt;=Rates!$G$6),Rates!$G$7, IF(AND(AM65="1", 'Claim Details'!$E$28&gt;=Rates!$G$5, 'Claim Details'!$E$28&lt;=Rates!$G$6),Rates!$G$10,  IF(AND(AM65="2", 'Claim Details'!$E$28&gt;=Rates!$G$5, 'Claim Details'!$E$28&lt;=Rates!$G$6),Rates!$G$8,  IF(AND(AM65="3", 'Claim Details'!$E$28&gt;=Rates!$G$5, 'Claim Details'!$E$28&lt;=Rates!$G$6),Rates!$G$9, "£0.00"))))))))))))))))</f>
        <v>£0.00</v>
      </c>
      <c r="H65" s="101"/>
      <c r="I65" s="100"/>
      <c r="J65" s="221" t="str">
        <f t="shared" si="8"/>
        <v>£0.00</v>
      </c>
      <c r="K65" s="101"/>
      <c r="L65" s="102"/>
      <c r="M65" s="110"/>
      <c r="N65" s="77"/>
      <c r="O65" s="87"/>
      <c r="P65" s="87"/>
      <c r="Q65" s="149" t="str">
        <f t="shared" si="2"/>
        <v/>
      </c>
      <c r="R65" s="87"/>
      <c r="S65" s="53" t="str">
        <f>IF(Q65="","£0.00",IF(R65="",(AN65*Q65),IF(R65="No",(AN65*Q65),IF(AM65="1",(AN65*Q65),IF(R65="Yes",((AN65*Q65)*'Claim Details'!$N$111)/100)+(AN65*Q65)))))</f>
        <v>£0.00</v>
      </c>
      <c r="T65" s="53"/>
      <c r="U65" s="87"/>
      <c r="V65" s="78"/>
      <c r="W65" s="79"/>
      <c r="X65" s="160"/>
      <c r="Y65" s="98"/>
      <c r="Z65" s="225"/>
      <c r="AA65" s="87"/>
      <c r="AB65" s="53" t="str">
        <f t="shared" si="9"/>
        <v>£0.00</v>
      </c>
      <c r="AC65" s="53"/>
      <c r="AD65" s="224"/>
      <c r="AE65" s="226" t="str">
        <f t="shared" si="0"/>
        <v/>
      </c>
      <c r="AF65" s="227" t="str">
        <f t="shared" si="4"/>
        <v>£0.00</v>
      </c>
      <c r="AG65" s="31"/>
      <c r="AH65" s="11"/>
      <c r="AI65" s="11"/>
      <c r="AJ65" s="11"/>
      <c r="AK65" s="11"/>
      <c r="AL65" s="11" t="str">
        <f t="shared" si="10"/>
        <v/>
      </c>
      <c r="AM65" s="11" t="str">
        <f t="shared" si="11"/>
        <v/>
      </c>
      <c r="AN65" s="213">
        <f t="shared" si="12"/>
        <v>0</v>
      </c>
      <c r="AO65" s="11"/>
      <c r="AP65" s="211" t="str">
        <f>IF(F65="","£0.00",IF(AM65="4","£0.00",IF(AM65="5","£0.00",IF(AM65="1","£0.00",((AN65*F65)*'Claim Details'!$F$111)/100))))</f>
        <v>£0.00</v>
      </c>
      <c r="AQ65" s="211" t="str">
        <f>IF(F65="","£0.00",IF(AM65="4","£0.00",IF(AM65="5","£0.00",IF(AM65="1","£0.00",((AN65*Q65)*'Claim Details'!$N$111)/100))))</f>
        <v>£0.00</v>
      </c>
      <c r="AR65" s="211" t="str">
        <f>IF(F65="","£0.00",IF(AM65="4","£0.00",IF(AM65="5","£0.00",IF(AM65="1","£0.00",((AN65*AE65)*'Claim Details'!$W$111)/100))))</f>
        <v>£0.00</v>
      </c>
      <c r="AS65" s="11"/>
      <c r="AT65" s="11"/>
      <c r="AU65" s="11"/>
      <c r="AV65" s="11"/>
      <c r="AW65" s="11"/>
      <c r="AX65" s="11"/>
      <c r="AY65" s="11"/>
      <c r="AZ65" s="11"/>
      <c r="BA65" s="11"/>
      <c r="BB65" s="11"/>
    </row>
    <row r="66" spans="1:54" ht="15">
      <c r="A66" s="110"/>
      <c r="B66" s="91"/>
      <c r="C66" s="98"/>
      <c r="D66" s="89"/>
      <c r="E66" s="99"/>
      <c r="F66" s="100"/>
      <c r="G66" s="221" t="str">
        <f>IF(AND(AM66="6", 'Claim Details'!$E$28&gt;=Rates!$D$5, 'Claim Details'!$E$28&lt;=Rates!$D$6),Rates!$D$7, IF(AND(AM66="1", 'Claim Details'!$E$28&gt;=Rates!$D$5, 'Claim Details'!$E$28&lt;=Rates!$D$6),Rates!$D$10,  IF(AND(AM66="2", 'Claim Details'!$E$28&gt;=Rates!$D$5, 'Claim Details'!$E$28&lt;=Rates!$D$6),Rates!$D$8,  IF(AND(AM66="3", 'Claim Details'!$E$28&gt;=Rates!$D$5, 'Claim Details'!$E$28&lt;=Rates!$D$6),Rates!$D$9, IF(AND(AM66="6", 'Claim Details'!$E$28&gt;=Rates!$E$5, 'Claim Details'!$E$28&lt;=Rates!$E$6),Rates!$E$7, IF(AND(AM66="1", 'Claim Details'!$E$28&gt;=Rates!$E$5, 'Claim Details'!$E$28&lt;=Rates!$E$6),Rates!$E$10,  IF(AND(AM66="2", 'Claim Details'!$E$28&gt;=Rates!$E$5, 'Claim Details'!$E$28&lt;=Rates!$E$6),Rates!$E$8,  IF(AND(AM66="3", 'Claim Details'!$E$28&gt;=Rates!$E$5, 'Claim Details'!$E$28&lt;=Rates!$E$6),Rates!$E$9, IF(AND(AM66="6", 'Claim Details'!$E$28&gt;=Rates!$F$5, 'Claim Details'!$E$28&lt;=Rates!$F$6),Rates!$F$7, IF(AND(AM66="1", 'Claim Details'!$E$28&gt;=Rates!$F$5, 'Claim Details'!$E$28&lt;=Rates!$F$6),Rates!$F$10,  IF(AND(AM66="2", 'Claim Details'!$E$28&gt;=Rates!$F$5, 'Claim Details'!$E$28&lt;=Rates!$F$6),Rates!$F$8,  IF(AND(AM66="3", 'Claim Details'!$E$28&gt;=Rates!$F$5, 'Claim Details'!$E$28&lt;=Rates!$F$6),Rates!$F$9, IF(AND(AM66="6", 'Claim Details'!$E$28&gt;=Rates!$G$5, 'Claim Details'!$E$28&lt;=Rates!$G$6),Rates!$G$7, IF(AND(AM66="1", 'Claim Details'!$E$28&gt;=Rates!$G$5, 'Claim Details'!$E$28&lt;=Rates!$G$6),Rates!$G$10,  IF(AND(AM66="2", 'Claim Details'!$E$28&gt;=Rates!$G$5, 'Claim Details'!$E$28&lt;=Rates!$G$6),Rates!$G$8,  IF(AND(AM66="3", 'Claim Details'!$E$28&gt;=Rates!$G$5, 'Claim Details'!$E$28&lt;=Rates!$G$6),Rates!$G$9, "£0.00"))))))))))))))))</f>
        <v>£0.00</v>
      </c>
      <c r="H66" s="101"/>
      <c r="I66" s="100"/>
      <c r="J66" s="221" t="str">
        <f t="shared" si="8"/>
        <v>£0.00</v>
      </c>
      <c r="K66" s="101"/>
      <c r="L66" s="102"/>
      <c r="M66" s="110"/>
      <c r="N66" s="77"/>
      <c r="O66" s="87"/>
      <c r="P66" s="87"/>
      <c r="Q66" s="149" t="str">
        <f t="shared" si="2"/>
        <v/>
      </c>
      <c r="R66" s="87"/>
      <c r="S66" s="53" t="str">
        <f>IF(Q66="","£0.00",IF(R66="",(AN66*Q66),IF(R66="No",(AN66*Q66),IF(AM66="1",(AN66*Q66),IF(R66="Yes",((AN66*Q66)*'Claim Details'!$N$111)/100)+(AN66*Q66)))))</f>
        <v>£0.00</v>
      </c>
      <c r="T66" s="53"/>
      <c r="U66" s="87"/>
      <c r="V66" s="78"/>
      <c r="W66" s="79"/>
      <c r="X66" s="160"/>
      <c r="Y66" s="98"/>
      <c r="Z66" s="225"/>
      <c r="AA66" s="87"/>
      <c r="AB66" s="53" t="str">
        <f t="shared" si="9"/>
        <v>£0.00</v>
      </c>
      <c r="AC66" s="53"/>
      <c r="AD66" s="224"/>
      <c r="AE66" s="226" t="str">
        <f t="shared" si="0"/>
        <v/>
      </c>
      <c r="AF66" s="227" t="str">
        <f t="shared" si="4"/>
        <v>£0.00</v>
      </c>
      <c r="AG66" s="31"/>
      <c r="AH66" s="11"/>
      <c r="AI66" s="11"/>
      <c r="AJ66" s="11"/>
      <c r="AK66" s="11"/>
      <c r="AL66" s="11" t="str">
        <f t="shared" si="10"/>
        <v/>
      </c>
      <c r="AM66" s="11" t="str">
        <f t="shared" si="11"/>
        <v/>
      </c>
      <c r="AN66" s="213">
        <f t="shared" si="12"/>
        <v>0</v>
      </c>
      <c r="AO66" s="11"/>
      <c r="AP66" s="211" t="str">
        <f>IF(F66="","£0.00",IF(AM66="4","£0.00",IF(AM66="5","£0.00",IF(AM66="1","£0.00",((AN66*F66)*'Claim Details'!$F$111)/100))))</f>
        <v>£0.00</v>
      </c>
      <c r="AQ66" s="211" t="str">
        <f>IF(F66="","£0.00",IF(AM66="4","£0.00",IF(AM66="5","£0.00",IF(AM66="1","£0.00",((AN66*Q66)*'Claim Details'!$N$111)/100))))</f>
        <v>£0.00</v>
      </c>
      <c r="AR66" s="211" t="str">
        <f>IF(F66="","£0.00",IF(AM66="4","£0.00",IF(AM66="5","£0.00",IF(AM66="1","£0.00",((AN66*AE66)*'Claim Details'!$W$111)/100))))</f>
        <v>£0.00</v>
      </c>
      <c r="AS66" s="11"/>
      <c r="AT66" s="11"/>
      <c r="AU66" s="11"/>
      <c r="AV66" s="11"/>
      <c r="AW66" s="11"/>
      <c r="AX66" s="11"/>
      <c r="AY66" s="11"/>
      <c r="AZ66" s="11"/>
      <c r="BA66" s="11"/>
      <c r="BB66" s="11"/>
    </row>
    <row r="67" spans="1:54" ht="15">
      <c r="A67" s="110"/>
      <c r="B67" s="91"/>
      <c r="C67" s="98"/>
      <c r="D67" s="89"/>
      <c r="E67" s="99"/>
      <c r="F67" s="100"/>
      <c r="G67" s="221" t="str">
        <f>IF(AND(AM67="6", 'Claim Details'!$E$28&gt;=Rates!$D$5, 'Claim Details'!$E$28&lt;=Rates!$D$6),Rates!$D$7, IF(AND(AM67="1", 'Claim Details'!$E$28&gt;=Rates!$D$5, 'Claim Details'!$E$28&lt;=Rates!$D$6),Rates!$D$10,  IF(AND(AM67="2", 'Claim Details'!$E$28&gt;=Rates!$D$5, 'Claim Details'!$E$28&lt;=Rates!$D$6),Rates!$D$8,  IF(AND(AM67="3", 'Claim Details'!$E$28&gt;=Rates!$D$5, 'Claim Details'!$E$28&lt;=Rates!$D$6),Rates!$D$9, IF(AND(AM67="6", 'Claim Details'!$E$28&gt;=Rates!$E$5, 'Claim Details'!$E$28&lt;=Rates!$E$6),Rates!$E$7, IF(AND(AM67="1", 'Claim Details'!$E$28&gt;=Rates!$E$5, 'Claim Details'!$E$28&lt;=Rates!$E$6),Rates!$E$10,  IF(AND(AM67="2", 'Claim Details'!$E$28&gt;=Rates!$E$5, 'Claim Details'!$E$28&lt;=Rates!$E$6),Rates!$E$8,  IF(AND(AM67="3", 'Claim Details'!$E$28&gt;=Rates!$E$5, 'Claim Details'!$E$28&lt;=Rates!$E$6),Rates!$E$9, IF(AND(AM67="6", 'Claim Details'!$E$28&gt;=Rates!$F$5, 'Claim Details'!$E$28&lt;=Rates!$F$6),Rates!$F$7, IF(AND(AM67="1", 'Claim Details'!$E$28&gt;=Rates!$F$5, 'Claim Details'!$E$28&lt;=Rates!$F$6),Rates!$F$10,  IF(AND(AM67="2", 'Claim Details'!$E$28&gt;=Rates!$F$5, 'Claim Details'!$E$28&lt;=Rates!$F$6),Rates!$F$8,  IF(AND(AM67="3", 'Claim Details'!$E$28&gt;=Rates!$F$5, 'Claim Details'!$E$28&lt;=Rates!$F$6),Rates!$F$9, IF(AND(AM67="6", 'Claim Details'!$E$28&gt;=Rates!$G$5, 'Claim Details'!$E$28&lt;=Rates!$G$6),Rates!$G$7, IF(AND(AM67="1", 'Claim Details'!$E$28&gt;=Rates!$G$5, 'Claim Details'!$E$28&lt;=Rates!$G$6),Rates!$G$10,  IF(AND(AM67="2", 'Claim Details'!$E$28&gt;=Rates!$G$5, 'Claim Details'!$E$28&lt;=Rates!$G$6),Rates!$G$8,  IF(AND(AM67="3", 'Claim Details'!$E$28&gt;=Rates!$G$5, 'Claim Details'!$E$28&lt;=Rates!$G$6),Rates!$G$9, "£0.00"))))))))))))))))</f>
        <v>£0.00</v>
      </c>
      <c r="H67" s="101"/>
      <c r="I67" s="100"/>
      <c r="J67" s="221" t="str">
        <f t="shared" si="8"/>
        <v>£0.00</v>
      </c>
      <c r="K67" s="101"/>
      <c r="L67" s="102"/>
      <c r="M67" s="110"/>
      <c r="N67" s="77"/>
      <c r="O67" s="87"/>
      <c r="P67" s="87"/>
      <c r="Q67" s="149" t="str">
        <f t="shared" si="2"/>
        <v/>
      </c>
      <c r="R67" s="87"/>
      <c r="S67" s="53" t="str">
        <f>IF(Q67="","£0.00",IF(R67="",(AN67*Q67),IF(R67="No",(AN67*Q67),IF(AM67="1",(AN67*Q67),IF(R67="Yes",((AN67*Q67)*'Claim Details'!$N$111)/100)+(AN67*Q67)))))</f>
        <v>£0.00</v>
      </c>
      <c r="T67" s="53"/>
      <c r="U67" s="87"/>
      <c r="V67" s="78"/>
      <c r="W67" s="79"/>
      <c r="X67" s="160"/>
      <c r="Y67" s="98"/>
      <c r="Z67" s="225"/>
      <c r="AA67" s="87"/>
      <c r="AB67" s="53" t="str">
        <f t="shared" si="9"/>
        <v>£0.00</v>
      </c>
      <c r="AC67" s="53"/>
      <c r="AD67" s="224"/>
      <c r="AE67" s="226" t="str">
        <f t="shared" si="0"/>
        <v/>
      </c>
      <c r="AF67" s="227" t="str">
        <f t="shared" si="4"/>
        <v>£0.00</v>
      </c>
      <c r="AG67" s="31"/>
      <c r="AH67" s="11"/>
      <c r="AI67" s="11"/>
      <c r="AJ67" s="11"/>
      <c r="AK67" s="11"/>
      <c r="AL67" s="11" t="str">
        <f t="shared" si="10"/>
        <v/>
      </c>
      <c r="AM67" s="11" t="str">
        <f t="shared" si="11"/>
        <v/>
      </c>
      <c r="AN67" s="213">
        <f t="shared" si="12"/>
        <v>0</v>
      </c>
      <c r="AO67" s="11"/>
      <c r="AP67" s="211" t="str">
        <f>IF(F67="","£0.00",IF(AM67="4","£0.00",IF(AM67="5","£0.00",IF(AM67="1","£0.00",((AN67*F67)*'Claim Details'!$F$111)/100))))</f>
        <v>£0.00</v>
      </c>
      <c r="AQ67" s="211" t="str">
        <f>IF(F67="","£0.00",IF(AM67="4","£0.00",IF(AM67="5","£0.00",IF(AM67="1","£0.00",((AN67*Q67)*'Claim Details'!$N$111)/100))))</f>
        <v>£0.00</v>
      </c>
      <c r="AR67" s="211" t="str">
        <f>IF(F67="","£0.00",IF(AM67="4","£0.00",IF(AM67="5","£0.00",IF(AM67="1","£0.00",((AN67*AE67)*'Claim Details'!$W$111)/100))))</f>
        <v>£0.00</v>
      </c>
      <c r="AS67" s="11"/>
      <c r="AT67" s="11"/>
      <c r="AU67" s="11"/>
      <c r="AV67" s="11"/>
      <c r="AW67" s="11"/>
      <c r="AX67" s="11"/>
      <c r="AY67" s="11"/>
      <c r="AZ67" s="11"/>
      <c r="BA67" s="11"/>
      <c r="BB67" s="11"/>
    </row>
    <row r="68" spans="1:54" ht="15">
      <c r="A68" s="110"/>
      <c r="B68" s="91"/>
      <c r="C68" s="98"/>
      <c r="D68" s="89"/>
      <c r="E68" s="99"/>
      <c r="F68" s="100"/>
      <c r="G68" s="221" t="str">
        <f>IF(AND(AM68="6", 'Claim Details'!$E$28&gt;=Rates!$D$5, 'Claim Details'!$E$28&lt;=Rates!$D$6),Rates!$D$7, IF(AND(AM68="1", 'Claim Details'!$E$28&gt;=Rates!$D$5, 'Claim Details'!$E$28&lt;=Rates!$D$6),Rates!$D$10,  IF(AND(AM68="2", 'Claim Details'!$E$28&gt;=Rates!$D$5, 'Claim Details'!$E$28&lt;=Rates!$D$6),Rates!$D$8,  IF(AND(AM68="3", 'Claim Details'!$E$28&gt;=Rates!$D$5, 'Claim Details'!$E$28&lt;=Rates!$D$6),Rates!$D$9, IF(AND(AM68="6", 'Claim Details'!$E$28&gt;=Rates!$E$5, 'Claim Details'!$E$28&lt;=Rates!$E$6),Rates!$E$7, IF(AND(AM68="1", 'Claim Details'!$E$28&gt;=Rates!$E$5, 'Claim Details'!$E$28&lt;=Rates!$E$6),Rates!$E$10,  IF(AND(AM68="2", 'Claim Details'!$E$28&gt;=Rates!$E$5, 'Claim Details'!$E$28&lt;=Rates!$E$6),Rates!$E$8,  IF(AND(AM68="3", 'Claim Details'!$E$28&gt;=Rates!$E$5, 'Claim Details'!$E$28&lt;=Rates!$E$6),Rates!$E$9, IF(AND(AM68="6", 'Claim Details'!$E$28&gt;=Rates!$F$5, 'Claim Details'!$E$28&lt;=Rates!$F$6),Rates!$F$7, IF(AND(AM68="1", 'Claim Details'!$E$28&gt;=Rates!$F$5, 'Claim Details'!$E$28&lt;=Rates!$F$6),Rates!$F$10,  IF(AND(AM68="2", 'Claim Details'!$E$28&gt;=Rates!$F$5, 'Claim Details'!$E$28&lt;=Rates!$F$6),Rates!$F$8,  IF(AND(AM68="3", 'Claim Details'!$E$28&gt;=Rates!$F$5, 'Claim Details'!$E$28&lt;=Rates!$F$6),Rates!$F$9, IF(AND(AM68="6", 'Claim Details'!$E$28&gt;=Rates!$G$5, 'Claim Details'!$E$28&lt;=Rates!$G$6),Rates!$G$7, IF(AND(AM68="1", 'Claim Details'!$E$28&gt;=Rates!$G$5, 'Claim Details'!$E$28&lt;=Rates!$G$6),Rates!$G$10,  IF(AND(AM68="2", 'Claim Details'!$E$28&gt;=Rates!$G$5, 'Claim Details'!$E$28&lt;=Rates!$G$6),Rates!$G$8,  IF(AND(AM68="3", 'Claim Details'!$E$28&gt;=Rates!$G$5, 'Claim Details'!$E$28&lt;=Rates!$G$6),Rates!$G$9, "£0.00"))))))))))))))))</f>
        <v>£0.00</v>
      </c>
      <c r="H68" s="101"/>
      <c r="I68" s="100"/>
      <c r="J68" s="221" t="str">
        <f t="shared" si="8"/>
        <v>£0.00</v>
      </c>
      <c r="K68" s="101"/>
      <c r="L68" s="102"/>
      <c r="M68" s="110"/>
      <c r="N68" s="77"/>
      <c r="O68" s="87"/>
      <c r="P68" s="87"/>
      <c r="Q68" s="149" t="str">
        <f t="shared" si="2"/>
        <v/>
      </c>
      <c r="R68" s="87"/>
      <c r="S68" s="53" t="str">
        <f>IF(Q68="","£0.00",IF(R68="",(AN68*Q68),IF(R68="No",(AN68*Q68),IF(AM68="1",(AN68*Q68),IF(R68="Yes",((AN68*Q68)*'Claim Details'!$N$111)/100)+(AN68*Q68)))))</f>
        <v>£0.00</v>
      </c>
      <c r="T68" s="53"/>
      <c r="U68" s="87"/>
      <c r="V68" s="78"/>
      <c r="W68" s="79"/>
      <c r="X68" s="160"/>
      <c r="Y68" s="98"/>
      <c r="Z68" s="225"/>
      <c r="AA68" s="87"/>
      <c r="AB68" s="53" t="str">
        <f t="shared" si="9"/>
        <v>£0.00</v>
      </c>
      <c r="AC68" s="53"/>
      <c r="AD68" s="224"/>
      <c r="AE68" s="226" t="str">
        <f t="shared" si="0"/>
        <v/>
      </c>
      <c r="AF68" s="227" t="str">
        <f t="shared" si="4"/>
        <v>£0.00</v>
      </c>
      <c r="AG68" s="31"/>
      <c r="AH68" s="11"/>
      <c r="AI68" s="11"/>
      <c r="AJ68" s="11"/>
      <c r="AK68" s="11"/>
      <c r="AL68" s="11" t="str">
        <f t="shared" si="10"/>
        <v/>
      </c>
      <c r="AM68" s="11" t="str">
        <f t="shared" si="11"/>
        <v/>
      </c>
      <c r="AN68" s="213">
        <f t="shared" si="12"/>
        <v>0</v>
      </c>
      <c r="AO68" s="11"/>
      <c r="AP68" s="211" t="str">
        <f>IF(F68="","£0.00",IF(AM68="4","£0.00",IF(AM68="5","£0.00",IF(AM68="1","£0.00",((AN68*F68)*'Claim Details'!$F$111)/100))))</f>
        <v>£0.00</v>
      </c>
      <c r="AQ68" s="211" t="str">
        <f>IF(F68="","£0.00",IF(AM68="4","£0.00",IF(AM68="5","£0.00",IF(AM68="1","£0.00",((AN68*Q68)*'Claim Details'!$N$111)/100))))</f>
        <v>£0.00</v>
      </c>
      <c r="AR68" s="211" t="str">
        <f>IF(F68="","£0.00",IF(AM68="4","£0.00",IF(AM68="5","£0.00",IF(AM68="1","£0.00",((AN68*AE68)*'Claim Details'!$W$111)/100))))</f>
        <v>£0.00</v>
      </c>
      <c r="AS68" s="11"/>
      <c r="AT68" s="11"/>
      <c r="AU68" s="11"/>
      <c r="AV68" s="11"/>
      <c r="AW68" s="11"/>
      <c r="AX68" s="11"/>
      <c r="AY68" s="11"/>
      <c r="AZ68" s="11"/>
      <c r="BA68" s="11"/>
      <c r="BB68" s="11"/>
    </row>
    <row r="69" spans="1:54" ht="15">
      <c r="A69" s="110"/>
      <c r="B69" s="91"/>
      <c r="C69" s="98"/>
      <c r="D69" s="89"/>
      <c r="E69" s="99"/>
      <c r="F69" s="100"/>
      <c r="G69" s="221" t="str">
        <f>IF(AND(AM69="6", 'Claim Details'!$E$28&gt;=Rates!$D$5, 'Claim Details'!$E$28&lt;=Rates!$D$6),Rates!$D$7, IF(AND(AM69="1", 'Claim Details'!$E$28&gt;=Rates!$D$5, 'Claim Details'!$E$28&lt;=Rates!$D$6),Rates!$D$10,  IF(AND(AM69="2", 'Claim Details'!$E$28&gt;=Rates!$D$5, 'Claim Details'!$E$28&lt;=Rates!$D$6),Rates!$D$8,  IF(AND(AM69="3", 'Claim Details'!$E$28&gt;=Rates!$D$5, 'Claim Details'!$E$28&lt;=Rates!$D$6),Rates!$D$9, IF(AND(AM69="6", 'Claim Details'!$E$28&gt;=Rates!$E$5, 'Claim Details'!$E$28&lt;=Rates!$E$6),Rates!$E$7, IF(AND(AM69="1", 'Claim Details'!$E$28&gt;=Rates!$E$5, 'Claim Details'!$E$28&lt;=Rates!$E$6),Rates!$E$10,  IF(AND(AM69="2", 'Claim Details'!$E$28&gt;=Rates!$E$5, 'Claim Details'!$E$28&lt;=Rates!$E$6),Rates!$E$8,  IF(AND(AM69="3", 'Claim Details'!$E$28&gt;=Rates!$E$5, 'Claim Details'!$E$28&lt;=Rates!$E$6),Rates!$E$9, IF(AND(AM69="6", 'Claim Details'!$E$28&gt;=Rates!$F$5, 'Claim Details'!$E$28&lt;=Rates!$F$6),Rates!$F$7, IF(AND(AM69="1", 'Claim Details'!$E$28&gt;=Rates!$F$5, 'Claim Details'!$E$28&lt;=Rates!$F$6),Rates!$F$10,  IF(AND(AM69="2", 'Claim Details'!$E$28&gt;=Rates!$F$5, 'Claim Details'!$E$28&lt;=Rates!$F$6),Rates!$F$8,  IF(AND(AM69="3", 'Claim Details'!$E$28&gt;=Rates!$F$5, 'Claim Details'!$E$28&lt;=Rates!$F$6),Rates!$F$9, IF(AND(AM69="6", 'Claim Details'!$E$28&gt;=Rates!$G$5, 'Claim Details'!$E$28&lt;=Rates!$G$6),Rates!$G$7, IF(AND(AM69="1", 'Claim Details'!$E$28&gt;=Rates!$G$5, 'Claim Details'!$E$28&lt;=Rates!$G$6),Rates!$G$10,  IF(AND(AM69="2", 'Claim Details'!$E$28&gt;=Rates!$G$5, 'Claim Details'!$E$28&lt;=Rates!$G$6),Rates!$G$8,  IF(AND(AM69="3", 'Claim Details'!$E$28&gt;=Rates!$G$5, 'Claim Details'!$E$28&lt;=Rates!$G$6),Rates!$G$9, "£0.00"))))))))))))))))</f>
        <v>£0.00</v>
      </c>
      <c r="H69" s="101"/>
      <c r="I69" s="100"/>
      <c r="J69" s="221" t="str">
        <f t="shared" si="8"/>
        <v>£0.00</v>
      </c>
      <c r="K69" s="101"/>
      <c r="L69" s="102"/>
      <c r="M69" s="110"/>
      <c r="N69" s="77"/>
      <c r="O69" s="87"/>
      <c r="P69" s="87"/>
      <c r="Q69" s="149" t="str">
        <f t="shared" si="2"/>
        <v/>
      </c>
      <c r="R69" s="87"/>
      <c r="S69" s="53" t="str">
        <f>IF(Q69="","£0.00",IF(R69="",(AN69*Q69),IF(R69="No",(AN69*Q69),IF(AM69="1",(AN69*Q69),IF(R69="Yes",((AN69*Q69)*'Claim Details'!$N$111)/100)+(AN69*Q69)))))</f>
        <v>£0.00</v>
      </c>
      <c r="T69" s="53"/>
      <c r="U69" s="87"/>
      <c r="V69" s="78"/>
      <c r="W69" s="79"/>
      <c r="X69" s="160"/>
      <c r="Y69" s="98"/>
      <c r="Z69" s="225"/>
      <c r="AA69" s="87"/>
      <c r="AB69" s="53" t="str">
        <f t="shared" si="9"/>
        <v>£0.00</v>
      </c>
      <c r="AC69" s="53"/>
      <c r="AD69" s="224"/>
      <c r="AE69" s="226" t="str">
        <f t="shared" ref="AE69:AE91" si="13">IF(Z69="",Q69,IF(Q69="",Z69,Z69+Q69))</f>
        <v/>
      </c>
      <c r="AF69" s="227" t="str">
        <f t="shared" si="4"/>
        <v>£0.00</v>
      </c>
      <c r="AG69" s="31"/>
      <c r="AH69" s="11"/>
      <c r="AI69" s="11"/>
      <c r="AJ69" s="11"/>
      <c r="AK69" s="11"/>
      <c r="AL69" s="11" t="str">
        <f t="shared" si="10"/>
        <v/>
      </c>
      <c r="AM69" s="11" t="str">
        <f t="shared" si="11"/>
        <v/>
      </c>
      <c r="AN69" s="213">
        <f t="shared" si="12"/>
        <v>0</v>
      </c>
      <c r="AO69" s="11"/>
      <c r="AP69" s="211" t="str">
        <f>IF(F69="","£0.00",IF(AM69="4","£0.00",IF(AM69="5","£0.00",IF(AM69="1","£0.00",((AN69*F69)*'Claim Details'!$F$111)/100))))</f>
        <v>£0.00</v>
      </c>
      <c r="AQ69" s="211" t="str">
        <f>IF(F69="","£0.00",IF(AM69="4","£0.00",IF(AM69="5","£0.00",IF(AM69="1","£0.00",((AN69*Q69)*'Claim Details'!$N$111)/100))))</f>
        <v>£0.00</v>
      </c>
      <c r="AR69" s="211" t="str">
        <f>IF(F69="","£0.00",IF(AM69="4","£0.00",IF(AM69="5","£0.00",IF(AM69="1","£0.00",((AN69*AE69)*'Claim Details'!$W$111)/100))))</f>
        <v>£0.00</v>
      </c>
      <c r="AS69" s="11"/>
      <c r="AT69" s="11"/>
      <c r="AU69" s="11"/>
      <c r="AV69" s="11"/>
      <c r="AW69" s="11"/>
      <c r="AX69" s="11"/>
      <c r="AY69" s="11"/>
      <c r="AZ69" s="11"/>
      <c r="BA69" s="11"/>
      <c r="BB69" s="11"/>
    </row>
    <row r="70" spans="1:54" ht="15">
      <c r="A70" s="110"/>
      <c r="B70" s="91"/>
      <c r="C70" s="98"/>
      <c r="D70" s="89"/>
      <c r="E70" s="99"/>
      <c r="F70" s="100"/>
      <c r="G70" s="221" t="str">
        <f>IF(AND(AM70="6", 'Claim Details'!$E$28&gt;=Rates!$D$5, 'Claim Details'!$E$28&lt;=Rates!$D$6),Rates!$D$7, IF(AND(AM70="1", 'Claim Details'!$E$28&gt;=Rates!$D$5, 'Claim Details'!$E$28&lt;=Rates!$D$6),Rates!$D$10,  IF(AND(AM70="2", 'Claim Details'!$E$28&gt;=Rates!$D$5, 'Claim Details'!$E$28&lt;=Rates!$D$6),Rates!$D$8,  IF(AND(AM70="3", 'Claim Details'!$E$28&gt;=Rates!$D$5, 'Claim Details'!$E$28&lt;=Rates!$D$6),Rates!$D$9, IF(AND(AM70="6", 'Claim Details'!$E$28&gt;=Rates!$E$5, 'Claim Details'!$E$28&lt;=Rates!$E$6),Rates!$E$7, IF(AND(AM70="1", 'Claim Details'!$E$28&gt;=Rates!$E$5, 'Claim Details'!$E$28&lt;=Rates!$E$6),Rates!$E$10,  IF(AND(AM70="2", 'Claim Details'!$E$28&gt;=Rates!$E$5, 'Claim Details'!$E$28&lt;=Rates!$E$6),Rates!$E$8,  IF(AND(AM70="3", 'Claim Details'!$E$28&gt;=Rates!$E$5, 'Claim Details'!$E$28&lt;=Rates!$E$6),Rates!$E$9, IF(AND(AM70="6", 'Claim Details'!$E$28&gt;=Rates!$F$5, 'Claim Details'!$E$28&lt;=Rates!$F$6),Rates!$F$7, IF(AND(AM70="1", 'Claim Details'!$E$28&gt;=Rates!$F$5, 'Claim Details'!$E$28&lt;=Rates!$F$6),Rates!$F$10,  IF(AND(AM70="2", 'Claim Details'!$E$28&gt;=Rates!$F$5, 'Claim Details'!$E$28&lt;=Rates!$F$6),Rates!$F$8,  IF(AND(AM70="3", 'Claim Details'!$E$28&gt;=Rates!$F$5, 'Claim Details'!$E$28&lt;=Rates!$F$6),Rates!$F$9, IF(AND(AM70="6", 'Claim Details'!$E$28&gt;=Rates!$G$5, 'Claim Details'!$E$28&lt;=Rates!$G$6),Rates!$G$7, IF(AND(AM70="1", 'Claim Details'!$E$28&gt;=Rates!$G$5, 'Claim Details'!$E$28&lt;=Rates!$G$6),Rates!$G$10,  IF(AND(AM70="2", 'Claim Details'!$E$28&gt;=Rates!$G$5, 'Claim Details'!$E$28&lt;=Rates!$G$6),Rates!$G$8,  IF(AND(AM70="3", 'Claim Details'!$E$28&gt;=Rates!$G$5, 'Claim Details'!$E$28&lt;=Rates!$G$6),Rates!$G$9, "£0.00"))))))))))))))))</f>
        <v>£0.00</v>
      </c>
      <c r="H70" s="101"/>
      <c r="I70" s="100"/>
      <c r="J70" s="221" t="str">
        <f t="shared" si="8"/>
        <v>£0.00</v>
      </c>
      <c r="K70" s="101"/>
      <c r="L70" s="102"/>
      <c r="M70" s="110"/>
      <c r="N70" s="77"/>
      <c r="O70" s="87"/>
      <c r="P70" s="87"/>
      <c r="Q70" s="149" t="str">
        <f t="shared" ref="Q70:Q105" si="14">IF(O70="No","0.00",IF(O70="Yes",F70,IF(O70="Part Pay",P70,"")))</f>
        <v/>
      </c>
      <c r="R70" s="87"/>
      <c r="S70" s="53" t="str">
        <f>IF(Q70="","£0.00",IF(R70="",(AN70*Q70),IF(R70="No",(AN70*Q70),IF(AM70="1",(AN70*Q70),IF(R70="Yes",((AN70*Q70)*'Claim Details'!$N$111)/100)+(AN70*Q70)))))</f>
        <v>£0.00</v>
      </c>
      <c r="T70" s="53"/>
      <c r="U70" s="87"/>
      <c r="V70" s="78"/>
      <c r="W70" s="79"/>
      <c r="X70" s="160"/>
      <c r="Y70" s="98"/>
      <c r="Z70" s="225"/>
      <c r="AA70" s="87"/>
      <c r="AB70" s="53" t="str">
        <f t="shared" si="9"/>
        <v>£0.00</v>
      </c>
      <c r="AC70" s="53"/>
      <c r="AD70" s="224"/>
      <c r="AE70" s="226" t="str">
        <f t="shared" si="13"/>
        <v/>
      </c>
      <c r="AF70" s="227" t="str">
        <f t="shared" ref="AF70:AF105" si="15">IF(F70="","£0.00",IF(AA70="",(AN70*AE70),IF(AA70="No",(AN70*AE70),IF(AP70="1",(AN70*AE70),IF(AA70="Yes",((AN70*AE70)+AR70),"£0.00")))))</f>
        <v>£0.00</v>
      </c>
      <c r="AG70" s="31"/>
      <c r="AH70" s="11"/>
      <c r="AI70" s="11"/>
      <c r="AJ70" s="11"/>
      <c r="AK70" s="11"/>
      <c r="AL70" s="11" t="str">
        <f t="shared" si="10"/>
        <v/>
      </c>
      <c r="AM70" s="11" t="str">
        <f t="shared" si="11"/>
        <v/>
      </c>
      <c r="AN70" s="213">
        <f t="shared" si="12"/>
        <v>0</v>
      </c>
      <c r="AO70" s="11"/>
      <c r="AP70" s="211" t="str">
        <f>IF(F70="","£0.00",IF(AM70="4","£0.00",IF(AM70="5","£0.00",IF(AM70="1","£0.00",((AN70*F70)*'Claim Details'!$F$111)/100))))</f>
        <v>£0.00</v>
      </c>
      <c r="AQ70" s="211" t="str">
        <f>IF(F70="","£0.00",IF(AM70="4","£0.00",IF(AM70="5","£0.00",IF(AM70="1","£0.00",((AN70*Q70)*'Claim Details'!$N$111)/100))))</f>
        <v>£0.00</v>
      </c>
      <c r="AR70" s="211" t="str">
        <f>IF(F70="","£0.00",IF(AM70="4","£0.00",IF(AM70="5","£0.00",IF(AM70="1","£0.00",((AN70*AE70)*'Claim Details'!$W$111)/100))))</f>
        <v>£0.00</v>
      </c>
      <c r="AS70" s="11"/>
      <c r="AT70" s="11"/>
      <c r="AU70" s="11"/>
      <c r="AV70" s="11"/>
      <c r="AW70" s="11"/>
      <c r="AX70" s="11"/>
      <c r="AY70" s="11"/>
      <c r="AZ70" s="11"/>
      <c r="BA70" s="11"/>
      <c r="BB70" s="11"/>
    </row>
    <row r="71" spans="1:54" ht="15">
      <c r="A71" s="110"/>
      <c r="B71" s="91"/>
      <c r="C71" s="98"/>
      <c r="D71" s="89"/>
      <c r="E71" s="99"/>
      <c r="F71" s="100"/>
      <c r="G71" s="221" t="str">
        <f>IF(AND(AM71="6", 'Claim Details'!$E$28&gt;=Rates!$D$5, 'Claim Details'!$E$28&lt;=Rates!$D$6),Rates!$D$7, IF(AND(AM71="1", 'Claim Details'!$E$28&gt;=Rates!$D$5, 'Claim Details'!$E$28&lt;=Rates!$D$6),Rates!$D$10,  IF(AND(AM71="2", 'Claim Details'!$E$28&gt;=Rates!$D$5, 'Claim Details'!$E$28&lt;=Rates!$D$6),Rates!$D$8,  IF(AND(AM71="3", 'Claim Details'!$E$28&gt;=Rates!$D$5, 'Claim Details'!$E$28&lt;=Rates!$D$6),Rates!$D$9, IF(AND(AM71="6", 'Claim Details'!$E$28&gt;=Rates!$E$5, 'Claim Details'!$E$28&lt;=Rates!$E$6),Rates!$E$7, IF(AND(AM71="1", 'Claim Details'!$E$28&gt;=Rates!$E$5, 'Claim Details'!$E$28&lt;=Rates!$E$6),Rates!$E$10,  IF(AND(AM71="2", 'Claim Details'!$E$28&gt;=Rates!$E$5, 'Claim Details'!$E$28&lt;=Rates!$E$6),Rates!$E$8,  IF(AND(AM71="3", 'Claim Details'!$E$28&gt;=Rates!$E$5, 'Claim Details'!$E$28&lt;=Rates!$E$6),Rates!$E$9, IF(AND(AM71="6", 'Claim Details'!$E$28&gt;=Rates!$F$5, 'Claim Details'!$E$28&lt;=Rates!$F$6),Rates!$F$7, IF(AND(AM71="1", 'Claim Details'!$E$28&gt;=Rates!$F$5, 'Claim Details'!$E$28&lt;=Rates!$F$6),Rates!$F$10,  IF(AND(AM71="2", 'Claim Details'!$E$28&gt;=Rates!$F$5, 'Claim Details'!$E$28&lt;=Rates!$F$6),Rates!$F$8,  IF(AND(AM71="3", 'Claim Details'!$E$28&gt;=Rates!$F$5, 'Claim Details'!$E$28&lt;=Rates!$F$6),Rates!$F$9, IF(AND(AM71="6", 'Claim Details'!$E$28&gt;=Rates!$G$5, 'Claim Details'!$E$28&lt;=Rates!$G$6),Rates!$G$7, IF(AND(AM71="1", 'Claim Details'!$E$28&gt;=Rates!$G$5, 'Claim Details'!$E$28&lt;=Rates!$G$6),Rates!$G$10,  IF(AND(AM71="2", 'Claim Details'!$E$28&gt;=Rates!$G$5, 'Claim Details'!$E$28&lt;=Rates!$G$6),Rates!$G$8,  IF(AND(AM71="3", 'Claim Details'!$E$28&gt;=Rates!$G$5, 'Claim Details'!$E$28&lt;=Rates!$G$6),Rates!$G$9, "£0.00"))))))))))))))))</f>
        <v>£0.00</v>
      </c>
      <c r="H71" s="101"/>
      <c r="I71" s="100"/>
      <c r="J71" s="221" t="str">
        <f t="shared" si="8"/>
        <v>£0.00</v>
      </c>
      <c r="K71" s="101"/>
      <c r="L71" s="102"/>
      <c r="M71" s="110"/>
      <c r="N71" s="77"/>
      <c r="O71" s="87"/>
      <c r="P71" s="87"/>
      <c r="Q71" s="149" t="str">
        <f t="shared" si="14"/>
        <v/>
      </c>
      <c r="R71" s="87"/>
      <c r="S71" s="53" t="str">
        <f>IF(Q71="","£0.00",IF(R71="",(AN71*Q71),IF(R71="No",(AN71*Q71),IF(AM71="1",(AN71*Q71),IF(R71="Yes",((AN71*Q71)*'Claim Details'!$N$111)/100)+(AN71*Q71)))))</f>
        <v>£0.00</v>
      </c>
      <c r="T71" s="53"/>
      <c r="U71" s="87"/>
      <c r="V71" s="78"/>
      <c r="W71" s="79"/>
      <c r="X71" s="160"/>
      <c r="Y71" s="98"/>
      <c r="Z71" s="225"/>
      <c r="AA71" s="87"/>
      <c r="AB71" s="53" t="str">
        <f t="shared" si="9"/>
        <v>£0.00</v>
      </c>
      <c r="AC71" s="53"/>
      <c r="AD71" s="224"/>
      <c r="AE71" s="226" t="str">
        <f t="shared" si="13"/>
        <v/>
      </c>
      <c r="AF71" s="227" t="str">
        <f t="shared" si="15"/>
        <v>£0.00</v>
      </c>
      <c r="AG71" s="31"/>
      <c r="AH71" s="11"/>
      <c r="AI71" s="11"/>
      <c r="AJ71" s="11"/>
      <c r="AK71" s="11"/>
      <c r="AL71" s="11" t="str">
        <f t="shared" si="10"/>
        <v/>
      </c>
      <c r="AM71" s="11" t="str">
        <f t="shared" si="11"/>
        <v/>
      </c>
      <c r="AN71" s="213">
        <f t="shared" si="12"/>
        <v>0</v>
      </c>
      <c r="AO71" s="11"/>
      <c r="AP71" s="211" t="str">
        <f>IF(F71="","£0.00",IF(AM71="4","£0.00",IF(AM71="5","£0.00",IF(AM71="1","£0.00",((AN71*F71)*'Claim Details'!$F$111)/100))))</f>
        <v>£0.00</v>
      </c>
      <c r="AQ71" s="211" t="str">
        <f>IF(F71="","£0.00",IF(AM71="4","£0.00",IF(AM71="5","£0.00",IF(AM71="1","£0.00",((AN71*Q71)*'Claim Details'!$N$111)/100))))</f>
        <v>£0.00</v>
      </c>
      <c r="AR71" s="211" t="str">
        <f>IF(F71="","£0.00",IF(AM71="4","£0.00",IF(AM71="5","£0.00",IF(AM71="1","£0.00",((AN71*AE71)*'Claim Details'!$W$111)/100))))</f>
        <v>£0.00</v>
      </c>
      <c r="AS71" s="11"/>
      <c r="AT71" s="11"/>
      <c r="AU71" s="11"/>
      <c r="AV71" s="11"/>
      <c r="AW71" s="11"/>
      <c r="AX71" s="11"/>
      <c r="AY71" s="11"/>
      <c r="AZ71" s="11"/>
      <c r="BA71" s="11"/>
      <c r="BB71" s="11"/>
    </row>
    <row r="72" spans="1:54" ht="15">
      <c r="A72" s="110"/>
      <c r="B72" s="91"/>
      <c r="C72" s="98"/>
      <c r="D72" s="89"/>
      <c r="E72" s="99"/>
      <c r="F72" s="100"/>
      <c r="G72" s="221" t="str">
        <f>IF(AND(AM72="6", 'Claim Details'!$E$28&gt;=Rates!$D$5, 'Claim Details'!$E$28&lt;=Rates!$D$6),Rates!$D$7, IF(AND(AM72="1", 'Claim Details'!$E$28&gt;=Rates!$D$5, 'Claim Details'!$E$28&lt;=Rates!$D$6),Rates!$D$10,  IF(AND(AM72="2", 'Claim Details'!$E$28&gt;=Rates!$D$5, 'Claim Details'!$E$28&lt;=Rates!$D$6),Rates!$D$8,  IF(AND(AM72="3", 'Claim Details'!$E$28&gt;=Rates!$D$5, 'Claim Details'!$E$28&lt;=Rates!$D$6),Rates!$D$9, IF(AND(AM72="6", 'Claim Details'!$E$28&gt;=Rates!$E$5, 'Claim Details'!$E$28&lt;=Rates!$E$6),Rates!$E$7, IF(AND(AM72="1", 'Claim Details'!$E$28&gt;=Rates!$E$5, 'Claim Details'!$E$28&lt;=Rates!$E$6),Rates!$E$10,  IF(AND(AM72="2", 'Claim Details'!$E$28&gt;=Rates!$E$5, 'Claim Details'!$E$28&lt;=Rates!$E$6),Rates!$E$8,  IF(AND(AM72="3", 'Claim Details'!$E$28&gt;=Rates!$E$5, 'Claim Details'!$E$28&lt;=Rates!$E$6),Rates!$E$9, IF(AND(AM72="6", 'Claim Details'!$E$28&gt;=Rates!$F$5, 'Claim Details'!$E$28&lt;=Rates!$F$6),Rates!$F$7, IF(AND(AM72="1", 'Claim Details'!$E$28&gt;=Rates!$F$5, 'Claim Details'!$E$28&lt;=Rates!$F$6),Rates!$F$10,  IF(AND(AM72="2", 'Claim Details'!$E$28&gt;=Rates!$F$5, 'Claim Details'!$E$28&lt;=Rates!$F$6),Rates!$F$8,  IF(AND(AM72="3", 'Claim Details'!$E$28&gt;=Rates!$F$5, 'Claim Details'!$E$28&lt;=Rates!$F$6),Rates!$F$9, IF(AND(AM72="6", 'Claim Details'!$E$28&gt;=Rates!$G$5, 'Claim Details'!$E$28&lt;=Rates!$G$6),Rates!$G$7, IF(AND(AM72="1", 'Claim Details'!$E$28&gt;=Rates!$G$5, 'Claim Details'!$E$28&lt;=Rates!$G$6),Rates!$G$10,  IF(AND(AM72="2", 'Claim Details'!$E$28&gt;=Rates!$G$5, 'Claim Details'!$E$28&lt;=Rates!$G$6),Rates!$G$8,  IF(AND(AM72="3", 'Claim Details'!$E$28&gt;=Rates!$G$5, 'Claim Details'!$E$28&lt;=Rates!$G$6),Rates!$G$9, "£0.00"))))))))))))))))</f>
        <v>£0.00</v>
      </c>
      <c r="H72" s="101"/>
      <c r="I72" s="100"/>
      <c r="J72" s="221" t="str">
        <f t="shared" si="8"/>
        <v>£0.00</v>
      </c>
      <c r="K72" s="101"/>
      <c r="L72" s="102"/>
      <c r="M72" s="110"/>
      <c r="N72" s="77"/>
      <c r="O72" s="87"/>
      <c r="P72" s="87"/>
      <c r="Q72" s="149" t="str">
        <f t="shared" si="14"/>
        <v/>
      </c>
      <c r="R72" s="87"/>
      <c r="S72" s="53" t="str">
        <f>IF(Q72="","£0.00",IF(R72="",(AN72*Q72),IF(R72="No",(AN72*Q72),IF(AM72="1",(AN72*Q72),IF(R72="Yes",((AN72*Q72)*'Claim Details'!$N$111)/100)+(AN72*Q72)))))</f>
        <v>£0.00</v>
      </c>
      <c r="T72" s="53"/>
      <c r="U72" s="87"/>
      <c r="V72" s="78"/>
      <c r="W72" s="79"/>
      <c r="X72" s="160"/>
      <c r="Y72" s="98"/>
      <c r="Z72" s="225"/>
      <c r="AA72" s="87"/>
      <c r="AB72" s="53" t="str">
        <f t="shared" si="9"/>
        <v>£0.00</v>
      </c>
      <c r="AC72" s="53"/>
      <c r="AD72" s="224"/>
      <c r="AE72" s="226" t="str">
        <f t="shared" si="13"/>
        <v/>
      </c>
      <c r="AF72" s="227" t="str">
        <f t="shared" si="15"/>
        <v>£0.00</v>
      </c>
      <c r="AG72" s="31"/>
      <c r="AH72" s="11"/>
      <c r="AI72" s="11"/>
      <c r="AJ72" s="11"/>
      <c r="AK72" s="11"/>
      <c r="AL72" s="11" t="str">
        <f t="shared" si="10"/>
        <v/>
      </c>
      <c r="AM72" s="11" t="str">
        <f t="shared" si="11"/>
        <v/>
      </c>
      <c r="AN72" s="213">
        <f t="shared" si="12"/>
        <v>0</v>
      </c>
      <c r="AO72" s="11"/>
      <c r="AP72" s="211" t="str">
        <f>IF(F72="","£0.00",IF(AM72="4","£0.00",IF(AM72="5","£0.00",IF(AM72="1","£0.00",((AN72*F72)*'Claim Details'!$F$111)/100))))</f>
        <v>£0.00</v>
      </c>
      <c r="AQ72" s="211" t="str">
        <f>IF(F72="","£0.00",IF(AM72="4","£0.00",IF(AM72="5","£0.00",IF(AM72="1","£0.00",((AN72*Q72)*'Claim Details'!$N$111)/100))))</f>
        <v>£0.00</v>
      </c>
      <c r="AR72" s="211" t="str">
        <f>IF(F72="","£0.00",IF(AM72="4","£0.00",IF(AM72="5","£0.00",IF(AM72="1","£0.00",((AN72*AE72)*'Claim Details'!$W$111)/100))))</f>
        <v>£0.00</v>
      </c>
      <c r="AS72" s="11"/>
      <c r="AT72" s="11"/>
      <c r="AU72" s="11"/>
      <c r="AV72" s="11"/>
      <c r="AW72" s="11"/>
      <c r="AX72" s="11"/>
      <c r="AY72" s="11"/>
      <c r="AZ72" s="11"/>
      <c r="BA72" s="11"/>
      <c r="BB72" s="11"/>
    </row>
    <row r="73" spans="1:54" ht="15">
      <c r="A73" s="110"/>
      <c r="B73" s="91"/>
      <c r="C73" s="98"/>
      <c r="D73" s="89"/>
      <c r="E73" s="99"/>
      <c r="F73" s="100"/>
      <c r="G73" s="221" t="str">
        <f>IF(AND(AM73="6", 'Claim Details'!$E$28&gt;=Rates!$D$5, 'Claim Details'!$E$28&lt;=Rates!$D$6),Rates!$D$7, IF(AND(AM73="1", 'Claim Details'!$E$28&gt;=Rates!$D$5, 'Claim Details'!$E$28&lt;=Rates!$D$6),Rates!$D$10,  IF(AND(AM73="2", 'Claim Details'!$E$28&gt;=Rates!$D$5, 'Claim Details'!$E$28&lt;=Rates!$D$6),Rates!$D$8,  IF(AND(AM73="3", 'Claim Details'!$E$28&gt;=Rates!$D$5, 'Claim Details'!$E$28&lt;=Rates!$D$6),Rates!$D$9, IF(AND(AM73="6", 'Claim Details'!$E$28&gt;=Rates!$E$5, 'Claim Details'!$E$28&lt;=Rates!$E$6),Rates!$E$7, IF(AND(AM73="1", 'Claim Details'!$E$28&gt;=Rates!$E$5, 'Claim Details'!$E$28&lt;=Rates!$E$6),Rates!$E$10,  IF(AND(AM73="2", 'Claim Details'!$E$28&gt;=Rates!$E$5, 'Claim Details'!$E$28&lt;=Rates!$E$6),Rates!$E$8,  IF(AND(AM73="3", 'Claim Details'!$E$28&gt;=Rates!$E$5, 'Claim Details'!$E$28&lt;=Rates!$E$6),Rates!$E$9, IF(AND(AM73="6", 'Claim Details'!$E$28&gt;=Rates!$F$5, 'Claim Details'!$E$28&lt;=Rates!$F$6),Rates!$F$7, IF(AND(AM73="1", 'Claim Details'!$E$28&gt;=Rates!$F$5, 'Claim Details'!$E$28&lt;=Rates!$F$6),Rates!$F$10,  IF(AND(AM73="2", 'Claim Details'!$E$28&gt;=Rates!$F$5, 'Claim Details'!$E$28&lt;=Rates!$F$6),Rates!$F$8,  IF(AND(AM73="3", 'Claim Details'!$E$28&gt;=Rates!$F$5, 'Claim Details'!$E$28&lt;=Rates!$F$6),Rates!$F$9, IF(AND(AM73="6", 'Claim Details'!$E$28&gt;=Rates!$G$5, 'Claim Details'!$E$28&lt;=Rates!$G$6),Rates!$G$7, IF(AND(AM73="1", 'Claim Details'!$E$28&gt;=Rates!$G$5, 'Claim Details'!$E$28&lt;=Rates!$G$6),Rates!$G$10,  IF(AND(AM73="2", 'Claim Details'!$E$28&gt;=Rates!$G$5, 'Claim Details'!$E$28&lt;=Rates!$G$6),Rates!$G$8,  IF(AND(AM73="3", 'Claim Details'!$E$28&gt;=Rates!$G$5, 'Claim Details'!$E$28&lt;=Rates!$G$6),Rates!$G$9, "£0.00"))))))))))))))))</f>
        <v>£0.00</v>
      </c>
      <c r="H73" s="101"/>
      <c r="I73" s="100"/>
      <c r="J73" s="221" t="str">
        <f t="shared" si="8"/>
        <v>£0.00</v>
      </c>
      <c r="K73" s="101"/>
      <c r="L73" s="102"/>
      <c r="M73" s="110"/>
      <c r="N73" s="77"/>
      <c r="O73" s="87"/>
      <c r="P73" s="87"/>
      <c r="Q73" s="149" t="str">
        <f t="shared" si="14"/>
        <v/>
      </c>
      <c r="R73" s="87"/>
      <c r="S73" s="53" t="str">
        <f>IF(Q73="","£0.00",IF(R73="",(AN73*Q73),IF(R73="No",(AN73*Q73),IF(AM73="1",(AN73*Q73),IF(R73="Yes",((AN73*Q73)*'Claim Details'!$N$111)/100)+(AN73*Q73)))))</f>
        <v>£0.00</v>
      </c>
      <c r="T73" s="53"/>
      <c r="U73" s="87"/>
      <c r="V73" s="78"/>
      <c r="W73" s="79"/>
      <c r="X73" s="160"/>
      <c r="Y73" s="98"/>
      <c r="Z73" s="225"/>
      <c r="AA73" s="87"/>
      <c r="AB73" s="53" t="str">
        <f t="shared" si="9"/>
        <v>£0.00</v>
      </c>
      <c r="AC73" s="53"/>
      <c r="AD73" s="224"/>
      <c r="AE73" s="226" t="str">
        <f t="shared" si="13"/>
        <v/>
      </c>
      <c r="AF73" s="227" t="str">
        <f t="shared" si="15"/>
        <v>£0.00</v>
      </c>
      <c r="AG73" s="31"/>
      <c r="AH73" s="11"/>
      <c r="AI73" s="11"/>
      <c r="AJ73" s="11"/>
      <c r="AK73" s="11"/>
      <c r="AL73" s="11" t="str">
        <f t="shared" si="10"/>
        <v/>
      </c>
      <c r="AM73" s="11" t="str">
        <f t="shared" si="11"/>
        <v/>
      </c>
      <c r="AN73" s="213">
        <f t="shared" si="12"/>
        <v>0</v>
      </c>
      <c r="AO73" s="11"/>
      <c r="AP73" s="211" t="str">
        <f>IF(F73="","£0.00",IF(AM73="4","£0.00",IF(AM73="5","£0.00",IF(AM73="1","£0.00",((AN73*F73)*'Claim Details'!$F$111)/100))))</f>
        <v>£0.00</v>
      </c>
      <c r="AQ73" s="211" t="str">
        <f>IF(F73="","£0.00",IF(AM73="4","£0.00",IF(AM73="5","£0.00",IF(AM73="1","£0.00",((AN73*Q73)*'Claim Details'!$N$111)/100))))</f>
        <v>£0.00</v>
      </c>
      <c r="AR73" s="211" t="str">
        <f>IF(F73="","£0.00",IF(AM73="4","£0.00",IF(AM73="5","£0.00",IF(AM73="1","£0.00",((AN73*AE73)*'Claim Details'!$W$111)/100))))</f>
        <v>£0.00</v>
      </c>
      <c r="AS73" s="11"/>
      <c r="AT73" s="11"/>
      <c r="AU73" s="11"/>
      <c r="AV73" s="11"/>
      <c r="AW73" s="11"/>
      <c r="AX73" s="11"/>
      <c r="AY73" s="11"/>
      <c r="AZ73" s="11"/>
      <c r="BA73" s="11"/>
      <c r="BB73" s="11"/>
    </row>
    <row r="74" spans="1:54" ht="15">
      <c r="A74" s="110"/>
      <c r="B74" s="91"/>
      <c r="C74" s="98"/>
      <c r="D74" s="89"/>
      <c r="E74" s="99"/>
      <c r="F74" s="100"/>
      <c r="G74" s="221" t="str">
        <f>IF(AND(AM74="6", 'Claim Details'!$E$28&gt;=Rates!$D$5, 'Claim Details'!$E$28&lt;=Rates!$D$6),Rates!$D$7, IF(AND(AM74="1", 'Claim Details'!$E$28&gt;=Rates!$D$5, 'Claim Details'!$E$28&lt;=Rates!$D$6),Rates!$D$10,  IF(AND(AM74="2", 'Claim Details'!$E$28&gt;=Rates!$D$5, 'Claim Details'!$E$28&lt;=Rates!$D$6),Rates!$D$8,  IF(AND(AM74="3", 'Claim Details'!$E$28&gt;=Rates!$D$5, 'Claim Details'!$E$28&lt;=Rates!$D$6),Rates!$D$9, IF(AND(AM74="6", 'Claim Details'!$E$28&gt;=Rates!$E$5, 'Claim Details'!$E$28&lt;=Rates!$E$6),Rates!$E$7, IF(AND(AM74="1", 'Claim Details'!$E$28&gt;=Rates!$E$5, 'Claim Details'!$E$28&lt;=Rates!$E$6),Rates!$E$10,  IF(AND(AM74="2", 'Claim Details'!$E$28&gt;=Rates!$E$5, 'Claim Details'!$E$28&lt;=Rates!$E$6),Rates!$E$8,  IF(AND(AM74="3", 'Claim Details'!$E$28&gt;=Rates!$E$5, 'Claim Details'!$E$28&lt;=Rates!$E$6),Rates!$E$9, IF(AND(AM74="6", 'Claim Details'!$E$28&gt;=Rates!$F$5, 'Claim Details'!$E$28&lt;=Rates!$F$6),Rates!$F$7, IF(AND(AM74="1", 'Claim Details'!$E$28&gt;=Rates!$F$5, 'Claim Details'!$E$28&lt;=Rates!$F$6),Rates!$F$10,  IF(AND(AM74="2", 'Claim Details'!$E$28&gt;=Rates!$F$5, 'Claim Details'!$E$28&lt;=Rates!$F$6),Rates!$F$8,  IF(AND(AM74="3", 'Claim Details'!$E$28&gt;=Rates!$F$5, 'Claim Details'!$E$28&lt;=Rates!$F$6),Rates!$F$9, IF(AND(AM74="6", 'Claim Details'!$E$28&gt;=Rates!$G$5, 'Claim Details'!$E$28&lt;=Rates!$G$6),Rates!$G$7, IF(AND(AM74="1", 'Claim Details'!$E$28&gt;=Rates!$G$5, 'Claim Details'!$E$28&lt;=Rates!$G$6),Rates!$G$10,  IF(AND(AM74="2", 'Claim Details'!$E$28&gt;=Rates!$G$5, 'Claim Details'!$E$28&lt;=Rates!$G$6),Rates!$G$8,  IF(AND(AM74="3", 'Claim Details'!$E$28&gt;=Rates!$G$5, 'Claim Details'!$E$28&lt;=Rates!$G$6),Rates!$G$9, "£0.00"))))))))))))))))</f>
        <v>£0.00</v>
      </c>
      <c r="H74" s="101"/>
      <c r="I74" s="100"/>
      <c r="J74" s="221" t="str">
        <f t="shared" si="8"/>
        <v>£0.00</v>
      </c>
      <c r="K74" s="101"/>
      <c r="L74" s="102"/>
      <c r="M74" s="110"/>
      <c r="N74" s="77"/>
      <c r="O74" s="87"/>
      <c r="P74" s="87"/>
      <c r="Q74" s="149" t="str">
        <f t="shared" si="14"/>
        <v/>
      </c>
      <c r="R74" s="87"/>
      <c r="S74" s="53" t="str">
        <f>IF(Q74="","£0.00",IF(R74="",(AN74*Q74),IF(R74="No",(AN74*Q74),IF(AM74="1",(AN74*Q74),IF(R74="Yes",((AN74*Q74)*'Claim Details'!$N$111)/100)+(AN74*Q74)))))</f>
        <v>£0.00</v>
      </c>
      <c r="T74" s="53"/>
      <c r="U74" s="87"/>
      <c r="V74" s="78"/>
      <c r="W74" s="79"/>
      <c r="X74" s="160"/>
      <c r="Y74" s="98"/>
      <c r="Z74" s="225"/>
      <c r="AA74" s="87"/>
      <c r="AB74" s="53" t="str">
        <f t="shared" si="9"/>
        <v>£0.00</v>
      </c>
      <c r="AC74" s="53"/>
      <c r="AD74" s="224"/>
      <c r="AE74" s="226" t="str">
        <f t="shared" si="13"/>
        <v/>
      </c>
      <c r="AF74" s="227" t="str">
        <f t="shared" si="15"/>
        <v>£0.00</v>
      </c>
      <c r="AG74" s="31"/>
      <c r="AH74" s="11"/>
      <c r="AI74" s="11"/>
      <c r="AJ74" s="11"/>
      <c r="AK74" s="11"/>
      <c r="AL74" s="11" t="str">
        <f t="shared" si="10"/>
        <v/>
      </c>
      <c r="AM74" s="11" t="str">
        <f t="shared" si="11"/>
        <v/>
      </c>
      <c r="AN74" s="213">
        <f t="shared" si="12"/>
        <v>0</v>
      </c>
      <c r="AO74" s="11"/>
      <c r="AP74" s="211" t="str">
        <f>IF(F74="","£0.00",IF(AM74="4","£0.00",IF(AM74="5","£0.00",IF(AM74="1","£0.00",((AN74*F74)*'Claim Details'!$F$111)/100))))</f>
        <v>£0.00</v>
      </c>
      <c r="AQ74" s="211" t="str">
        <f>IF(F74="","£0.00",IF(AM74="4","£0.00",IF(AM74="5","£0.00",IF(AM74="1","£0.00",((AN74*Q74)*'Claim Details'!$N$111)/100))))</f>
        <v>£0.00</v>
      </c>
      <c r="AR74" s="211" t="str">
        <f>IF(F74="","£0.00",IF(AM74="4","£0.00",IF(AM74="5","£0.00",IF(AM74="1","£0.00",((AN74*AE74)*'Claim Details'!$W$111)/100))))</f>
        <v>£0.00</v>
      </c>
      <c r="AS74" s="11"/>
      <c r="AT74" s="11"/>
      <c r="AU74" s="11"/>
      <c r="AV74" s="11"/>
      <c r="AW74" s="11"/>
      <c r="AX74" s="11"/>
      <c r="AY74" s="11"/>
      <c r="AZ74" s="11"/>
      <c r="BA74" s="11"/>
      <c r="BB74" s="11"/>
    </row>
    <row r="75" spans="1:54" ht="15">
      <c r="A75" s="110"/>
      <c r="B75" s="91"/>
      <c r="C75" s="98"/>
      <c r="D75" s="89"/>
      <c r="E75" s="99"/>
      <c r="F75" s="100"/>
      <c r="G75" s="221" t="str">
        <f>IF(AND(AM75="6", 'Claim Details'!$E$28&gt;=Rates!$D$5, 'Claim Details'!$E$28&lt;=Rates!$D$6),Rates!$D$7, IF(AND(AM75="1", 'Claim Details'!$E$28&gt;=Rates!$D$5, 'Claim Details'!$E$28&lt;=Rates!$D$6),Rates!$D$10,  IF(AND(AM75="2", 'Claim Details'!$E$28&gt;=Rates!$D$5, 'Claim Details'!$E$28&lt;=Rates!$D$6),Rates!$D$8,  IF(AND(AM75="3", 'Claim Details'!$E$28&gt;=Rates!$D$5, 'Claim Details'!$E$28&lt;=Rates!$D$6),Rates!$D$9, IF(AND(AM75="6", 'Claim Details'!$E$28&gt;=Rates!$E$5, 'Claim Details'!$E$28&lt;=Rates!$E$6),Rates!$E$7, IF(AND(AM75="1", 'Claim Details'!$E$28&gt;=Rates!$E$5, 'Claim Details'!$E$28&lt;=Rates!$E$6),Rates!$E$10,  IF(AND(AM75="2", 'Claim Details'!$E$28&gt;=Rates!$E$5, 'Claim Details'!$E$28&lt;=Rates!$E$6),Rates!$E$8,  IF(AND(AM75="3", 'Claim Details'!$E$28&gt;=Rates!$E$5, 'Claim Details'!$E$28&lt;=Rates!$E$6),Rates!$E$9, IF(AND(AM75="6", 'Claim Details'!$E$28&gt;=Rates!$F$5, 'Claim Details'!$E$28&lt;=Rates!$F$6),Rates!$F$7, IF(AND(AM75="1", 'Claim Details'!$E$28&gt;=Rates!$F$5, 'Claim Details'!$E$28&lt;=Rates!$F$6),Rates!$F$10,  IF(AND(AM75="2", 'Claim Details'!$E$28&gt;=Rates!$F$5, 'Claim Details'!$E$28&lt;=Rates!$F$6),Rates!$F$8,  IF(AND(AM75="3", 'Claim Details'!$E$28&gt;=Rates!$F$5, 'Claim Details'!$E$28&lt;=Rates!$F$6),Rates!$F$9, IF(AND(AM75="6", 'Claim Details'!$E$28&gt;=Rates!$G$5, 'Claim Details'!$E$28&lt;=Rates!$G$6),Rates!$G$7, IF(AND(AM75="1", 'Claim Details'!$E$28&gt;=Rates!$G$5, 'Claim Details'!$E$28&lt;=Rates!$G$6),Rates!$G$10,  IF(AND(AM75="2", 'Claim Details'!$E$28&gt;=Rates!$G$5, 'Claim Details'!$E$28&lt;=Rates!$G$6),Rates!$G$8,  IF(AND(AM75="3", 'Claim Details'!$E$28&gt;=Rates!$G$5, 'Claim Details'!$E$28&lt;=Rates!$G$6),Rates!$G$9, "£0.00"))))))))))))))))</f>
        <v>£0.00</v>
      </c>
      <c r="H75" s="101"/>
      <c r="I75" s="100"/>
      <c r="J75" s="221" t="str">
        <f t="shared" ref="J75:J91" si="16">IF(F75="","£0.00",IF(I75="",(AN75*F75),IF(I75="No",(AN75*F75),IF(AM75="1",(AN75*F75),IF(I75="Yes",((AN75*F75)+AP75),"£0.00")))))</f>
        <v>£0.00</v>
      </c>
      <c r="K75" s="101"/>
      <c r="L75" s="102"/>
      <c r="M75" s="110"/>
      <c r="N75" s="77"/>
      <c r="O75" s="87"/>
      <c r="P75" s="87"/>
      <c r="Q75" s="149" t="str">
        <f t="shared" si="14"/>
        <v/>
      </c>
      <c r="R75" s="87"/>
      <c r="S75" s="53" t="str">
        <f>IF(Q75="","£0.00",IF(R75="",(AN75*Q75),IF(R75="No",(AN75*Q75),IF(AM75="1",(AN75*Q75),IF(R75="Yes",((AN75*Q75)*'Claim Details'!$N$111)/100)+(AN75*Q75)))))</f>
        <v>£0.00</v>
      </c>
      <c r="T75" s="53"/>
      <c r="U75" s="87"/>
      <c r="V75" s="78"/>
      <c r="W75" s="79"/>
      <c r="X75" s="160"/>
      <c r="Y75" s="98"/>
      <c r="Z75" s="225"/>
      <c r="AA75" s="87"/>
      <c r="AB75" s="53" t="str">
        <f t="shared" ref="AB75:AB91" si="17">IF(Z75="","£0.00",IF(AA75="",(AN75*Q75),IF(R75="No",(AN75*Z75),IF(AM75="1",(AN75*Z75),IF(R75="Yes",((AN75*Z75)+AR75),"£0.00")))))</f>
        <v>£0.00</v>
      </c>
      <c r="AC75" s="53"/>
      <c r="AD75" s="224"/>
      <c r="AE75" s="226" t="str">
        <f t="shared" si="13"/>
        <v/>
      </c>
      <c r="AF75" s="227" t="str">
        <f t="shared" si="15"/>
        <v>£0.00</v>
      </c>
      <c r="AG75" s="31"/>
      <c r="AH75" s="11"/>
      <c r="AI75" s="11"/>
      <c r="AJ75" s="11"/>
      <c r="AK75" s="11"/>
      <c r="AL75" s="11" t="str">
        <f t="shared" ref="AL75:AL91" si="18">IF(A75="", "", IF(A75="Travel","1",IF(A75="Waiting","1",IF(A75="Advocacy","2",IF(A75="Attendance at court","3", IF(A75="Appeal: Sentence", "4", IF(A75="Appeal: Conviction and sentence", "5", "6")))))))</f>
        <v/>
      </c>
      <c r="AM75" s="11" t="str">
        <f t="shared" ref="AM75:AM91" si="19">IF(C75="", "", IF(C75="Travel","1",IF(C75="Waiting","1",IF(C75="Advocacy","2",IF(C75="Attendance at court","3", "6")))))</f>
        <v/>
      </c>
      <c r="AN75" s="213">
        <f t="shared" ref="AN75:AN91" si="20">MIN(H75, G75)</f>
        <v>0</v>
      </c>
      <c r="AO75" s="11"/>
      <c r="AP75" s="211" t="str">
        <f>IF(F75="","£0.00",IF(AM75="4","£0.00",IF(AM75="5","£0.00",IF(AM75="1","£0.00",((AN75*F75)*'Claim Details'!$F$111)/100))))</f>
        <v>£0.00</v>
      </c>
      <c r="AQ75" s="211" t="str">
        <f>IF(F75="","£0.00",IF(AM75="4","£0.00",IF(AM75="5","£0.00",IF(AM75="1","£0.00",((AN75*Q75)*'Claim Details'!$N$111)/100))))</f>
        <v>£0.00</v>
      </c>
      <c r="AR75" s="211" t="str">
        <f>IF(F75="","£0.00",IF(AM75="4","£0.00",IF(AM75="5","£0.00",IF(AM75="1","£0.00",((AN75*AE75)*'Claim Details'!$W$111)/100))))</f>
        <v>£0.00</v>
      </c>
      <c r="AS75" s="11"/>
      <c r="AT75" s="11"/>
      <c r="AU75" s="11"/>
      <c r="AV75" s="11"/>
      <c r="AW75" s="11"/>
      <c r="AX75" s="11"/>
      <c r="AY75" s="11"/>
      <c r="AZ75" s="11"/>
      <c r="BA75" s="11"/>
      <c r="BB75" s="11"/>
    </row>
    <row r="76" spans="1:54" ht="15">
      <c r="A76" s="110"/>
      <c r="B76" s="91"/>
      <c r="C76" s="98"/>
      <c r="D76" s="89"/>
      <c r="E76" s="99"/>
      <c r="F76" s="100"/>
      <c r="G76" s="221" t="str">
        <f>IF(AND(AM76="6", 'Claim Details'!$E$28&gt;=Rates!$D$5, 'Claim Details'!$E$28&lt;=Rates!$D$6),Rates!$D$7, IF(AND(AM76="1", 'Claim Details'!$E$28&gt;=Rates!$D$5, 'Claim Details'!$E$28&lt;=Rates!$D$6),Rates!$D$10,  IF(AND(AM76="2", 'Claim Details'!$E$28&gt;=Rates!$D$5, 'Claim Details'!$E$28&lt;=Rates!$D$6),Rates!$D$8,  IF(AND(AM76="3", 'Claim Details'!$E$28&gt;=Rates!$D$5, 'Claim Details'!$E$28&lt;=Rates!$D$6),Rates!$D$9, IF(AND(AM76="6", 'Claim Details'!$E$28&gt;=Rates!$E$5, 'Claim Details'!$E$28&lt;=Rates!$E$6),Rates!$E$7, IF(AND(AM76="1", 'Claim Details'!$E$28&gt;=Rates!$E$5, 'Claim Details'!$E$28&lt;=Rates!$E$6),Rates!$E$10,  IF(AND(AM76="2", 'Claim Details'!$E$28&gt;=Rates!$E$5, 'Claim Details'!$E$28&lt;=Rates!$E$6),Rates!$E$8,  IF(AND(AM76="3", 'Claim Details'!$E$28&gt;=Rates!$E$5, 'Claim Details'!$E$28&lt;=Rates!$E$6),Rates!$E$9, IF(AND(AM76="6", 'Claim Details'!$E$28&gt;=Rates!$F$5, 'Claim Details'!$E$28&lt;=Rates!$F$6),Rates!$F$7, IF(AND(AM76="1", 'Claim Details'!$E$28&gt;=Rates!$F$5, 'Claim Details'!$E$28&lt;=Rates!$F$6),Rates!$F$10,  IF(AND(AM76="2", 'Claim Details'!$E$28&gt;=Rates!$F$5, 'Claim Details'!$E$28&lt;=Rates!$F$6),Rates!$F$8,  IF(AND(AM76="3", 'Claim Details'!$E$28&gt;=Rates!$F$5, 'Claim Details'!$E$28&lt;=Rates!$F$6),Rates!$F$9, IF(AND(AM76="6", 'Claim Details'!$E$28&gt;=Rates!$G$5, 'Claim Details'!$E$28&lt;=Rates!$G$6),Rates!$G$7, IF(AND(AM76="1", 'Claim Details'!$E$28&gt;=Rates!$G$5, 'Claim Details'!$E$28&lt;=Rates!$G$6),Rates!$G$10,  IF(AND(AM76="2", 'Claim Details'!$E$28&gt;=Rates!$G$5, 'Claim Details'!$E$28&lt;=Rates!$G$6),Rates!$G$8,  IF(AND(AM76="3", 'Claim Details'!$E$28&gt;=Rates!$G$5, 'Claim Details'!$E$28&lt;=Rates!$G$6),Rates!$G$9, "£0.00"))))))))))))))))</f>
        <v>£0.00</v>
      </c>
      <c r="H76" s="101"/>
      <c r="I76" s="100"/>
      <c r="J76" s="221" t="str">
        <f t="shared" si="16"/>
        <v>£0.00</v>
      </c>
      <c r="K76" s="101"/>
      <c r="L76" s="102"/>
      <c r="M76" s="110"/>
      <c r="N76" s="77"/>
      <c r="O76" s="87"/>
      <c r="P76" s="87"/>
      <c r="Q76" s="149" t="str">
        <f t="shared" si="14"/>
        <v/>
      </c>
      <c r="R76" s="87"/>
      <c r="S76" s="53" t="str">
        <f>IF(Q76="","£0.00",IF(R76="",(AN76*Q76),IF(R76="No",(AN76*Q76),IF(AM76="1",(AN76*Q76),IF(R76="Yes",((AN76*Q76)*'Claim Details'!$N$111)/100)+(AN76*Q76)))))</f>
        <v>£0.00</v>
      </c>
      <c r="T76" s="53"/>
      <c r="U76" s="87"/>
      <c r="V76" s="78"/>
      <c r="W76" s="79"/>
      <c r="X76" s="160"/>
      <c r="Y76" s="98"/>
      <c r="Z76" s="225"/>
      <c r="AA76" s="87"/>
      <c r="AB76" s="53" t="str">
        <f t="shared" si="17"/>
        <v>£0.00</v>
      </c>
      <c r="AC76" s="53"/>
      <c r="AD76" s="224"/>
      <c r="AE76" s="226" t="str">
        <f t="shared" si="13"/>
        <v/>
      </c>
      <c r="AF76" s="227" t="str">
        <f t="shared" si="15"/>
        <v>£0.00</v>
      </c>
      <c r="AG76" s="31"/>
      <c r="AH76" s="11"/>
      <c r="AI76" s="11"/>
      <c r="AJ76" s="11"/>
      <c r="AK76" s="11"/>
      <c r="AL76" s="11" t="str">
        <f t="shared" si="18"/>
        <v/>
      </c>
      <c r="AM76" s="11" t="str">
        <f t="shared" si="19"/>
        <v/>
      </c>
      <c r="AN76" s="213">
        <f t="shared" si="20"/>
        <v>0</v>
      </c>
      <c r="AO76" s="11"/>
      <c r="AP76" s="211" t="str">
        <f>IF(F76="","£0.00",IF(AM76="4","£0.00",IF(AM76="5","£0.00",IF(AM76="1","£0.00",((AN76*F76)*'Claim Details'!$F$111)/100))))</f>
        <v>£0.00</v>
      </c>
      <c r="AQ76" s="211" t="str">
        <f>IF(F76="","£0.00",IF(AM76="4","£0.00",IF(AM76="5","£0.00",IF(AM76="1","£0.00",((AN76*Q76)*'Claim Details'!$N$111)/100))))</f>
        <v>£0.00</v>
      </c>
      <c r="AR76" s="211" t="str">
        <f>IF(F76="","£0.00",IF(AM76="4","£0.00",IF(AM76="5","£0.00",IF(AM76="1","£0.00",((AN76*AE76)*'Claim Details'!$W$111)/100))))</f>
        <v>£0.00</v>
      </c>
      <c r="AS76" s="11"/>
      <c r="AT76" s="11"/>
      <c r="AU76" s="11"/>
      <c r="AV76" s="11"/>
      <c r="AW76" s="11"/>
      <c r="AX76" s="11"/>
      <c r="AY76" s="11"/>
      <c r="AZ76" s="11"/>
      <c r="BA76" s="11"/>
      <c r="BB76" s="11"/>
    </row>
    <row r="77" spans="1:54" ht="15">
      <c r="A77" s="110"/>
      <c r="B77" s="91"/>
      <c r="C77" s="98"/>
      <c r="D77" s="89"/>
      <c r="E77" s="99"/>
      <c r="F77" s="100"/>
      <c r="G77" s="221" t="str">
        <f>IF(AND(AM77="6", 'Claim Details'!$E$28&gt;=Rates!$D$5, 'Claim Details'!$E$28&lt;=Rates!$D$6),Rates!$D$7, IF(AND(AM77="1", 'Claim Details'!$E$28&gt;=Rates!$D$5, 'Claim Details'!$E$28&lt;=Rates!$D$6),Rates!$D$10,  IF(AND(AM77="2", 'Claim Details'!$E$28&gt;=Rates!$D$5, 'Claim Details'!$E$28&lt;=Rates!$D$6),Rates!$D$8,  IF(AND(AM77="3", 'Claim Details'!$E$28&gt;=Rates!$D$5, 'Claim Details'!$E$28&lt;=Rates!$D$6),Rates!$D$9, IF(AND(AM77="6", 'Claim Details'!$E$28&gt;=Rates!$E$5, 'Claim Details'!$E$28&lt;=Rates!$E$6),Rates!$E$7, IF(AND(AM77="1", 'Claim Details'!$E$28&gt;=Rates!$E$5, 'Claim Details'!$E$28&lt;=Rates!$E$6),Rates!$E$10,  IF(AND(AM77="2", 'Claim Details'!$E$28&gt;=Rates!$E$5, 'Claim Details'!$E$28&lt;=Rates!$E$6),Rates!$E$8,  IF(AND(AM77="3", 'Claim Details'!$E$28&gt;=Rates!$E$5, 'Claim Details'!$E$28&lt;=Rates!$E$6),Rates!$E$9, IF(AND(AM77="6", 'Claim Details'!$E$28&gt;=Rates!$F$5, 'Claim Details'!$E$28&lt;=Rates!$F$6),Rates!$F$7, IF(AND(AM77="1", 'Claim Details'!$E$28&gt;=Rates!$F$5, 'Claim Details'!$E$28&lt;=Rates!$F$6),Rates!$F$10,  IF(AND(AM77="2", 'Claim Details'!$E$28&gt;=Rates!$F$5, 'Claim Details'!$E$28&lt;=Rates!$F$6),Rates!$F$8,  IF(AND(AM77="3", 'Claim Details'!$E$28&gt;=Rates!$F$5, 'Claim Details'!$E$28&lt;=Rates!$F$6),Rates!$F$9, IF(AND(AM77="6", 'Claim Details'!$E$28&gt;=Rates!$G$5, 'Claim Details'!$E$28&lt;=Rates!$G$6),Rates!$G$7, IF(AND(AM77="1", 'Claim Details'!$E$28&gt;=Rates!$G$5, 'Claim Details'!$E$28&lt;=Rates!$G$6),Rates!$G$10,  IF(AND(AM77="2", 'Claim Details'!$E$28&gt;=Rates!$G$5, 'Claim Details'!$E$28&lt;=Rates!$G$6),Rates!$G$8,  IF(AND(AM77="3", 'Claim Details'!$E$28&gt;=Rates!$G$5, 'Claim Details'!$E$28&lt;=Rates!$G$6),Rates!$G$9, "£0.00"))))))))))))))))</f>
        <v>£0.00</v>
      </c>
      <c r="H77" s="101"/>
      <c r="I77" s="100"/>
      <c r="J77" s="221" t="str">
        <f t="shared" si="16"/>
        <v>£0.00</v>
      </c>
      <c r="K77" s="101"/>
      <c r="L77" s="102"/>
      <c r="M77" s="110"/>
      <c r="N77" s="77"/>
      <c r="O77" s="87"/>
      <c r="P77" s="87"/>
      <c r="Q77" s="149" t="str">
        <f t="shared" si="14"/>
        <v/>
      </c>
      <c r="R77" s="87"/>
      <c r="S77" s="53" t="str">
        <f>IF(Q77="","£0.00",IF(R77="",(AN77*Q77),IF(R77="No",(AN77*Q77),IF(AM77="1",(AN77*Q77),IF(R77="Yes",((AN77*Q77)*'Claim Details'!$N$111)/100)+(AN77*Q77)))))</f>
        <v>£0.00</v>
      </c>
      <c r="T77" s="53"/>
      <c r="U77" s="87"/>
      <c r="V77" s="78"/>
      <c r="W77" s="79"/>
      <c r="X77" s="160"/>
      <c r="Y77" s="98"/>
      <c r="Z77" s="225"/>
      <c r="AA77" s="87"/>
      <c r="AB77" s="53" t="str">
        <f t="shared" si="17"/>
        <v>£0.00</v>
      </c>
      <c r="AC77" s="53"/>
      <c r="AD77" s="224"/>
      <c r="AE77" s="226" t="str">
        <f t="shared" si="13"/>
        <v/>
      </c>
      <c r="AF77" s="227" t="str">
        <f t="shared" si="15"/>
        <v>£0.00</v>
      </c>
      <c r="AG77" s="31"/>
      <c r="AH77" s="11"/>
      <c r="AI77" s="11"/>
      <c r="AJ77" s="11"/>
      <c r="AK77" s="11"/>
      <c r="AL77" s="11" t="str">
        <f t="shared" si="18"/>
        <v/>
      </c>
      <c r="AM77" s="11" t="str">
        <f t="shared" si="19"/>
        <v/>
      </c>
      <c r="AN77" s="213">
        <f t="shared" si="20"/>
        <v>0</v>
      </c>
      <c r="AO77" s="11"/>
      <c r="AP77" s="211" t="str">
        <f>IF(F77="","£0.00",IF(AM77="4","£0.00",IF(AM77="5","£0.00",IF(AM77="1","£0.00",((AN77*F77)*'Claim Details'!$F$111)/100))))</f>
        <v>£0.00</v>
      </c>
      <c r="AQ77" s="211" t="str">
        <f>IF(F77="","£0.00",IF(AM77="4","£0.00",IF(AM77="5","£0.00",IF(AM77="1","£0.00",((AN77*Q77)*'Claim Details'!$N$111)/100))))</f>
        <v>£0.00</v>
      </c>
      <c r="AR77" s="211" t="str">
        <f>IF(F77="","£0.00",IF(AM77="4","£0.00",IF(AM77="5","£0.00",IF(AM77="1","£0.00",((AN77*AE77)*'Claim Details'!$W$111)/100))))</f>
        <v>£0.00</v>
      </c>
      <c r="AS77" s="11"/>
      <c r="AT77" s="11"/>
      <c r="AU77" s="11"/>
      <c r="AV77" s="11"/>
      <c r="AW77" s="11"/>
      <c r="AX77" s="11"/>
      <c r="AY77" s="11"/>
      <c r="AZ77" s="11"/>
      <c r="BA77" s="11"/>
      <c r="BB77" s="11"/>
    </row>
    <row r="78" spans="1:54" ht="15">
      <c r="A78" s="110"/>
      <c r="B78" s="91"/>
      <c r="C78" s="98"/>
      <c r="D78" s="89"/>
      <c r="E78" s="99"/>
      <c r="F78" s="100"/>
      <c r="G78" s="221" t="str">
        <f>IF(AND(AM78="6", 'Claim Details'!$E$28&gt;=Rates!$D$5, 'Claim Details'!$E$28&lt;=Rates!$D$6),Rates!$D$7, IF(AND(AM78="1", 'Claim Details'!$E$28&gt;=Rates!$D$5, 'Claim Details'!$E$28&lt;=Rates!$D$6),Rates!$D$10,  IF(AND(AM78="2", 'Claim Details'!$E$28&gt;=Rates!$D$5, 'Claim Details'!$E$28&lt;=Rates!$D$6),Rates!$D$8,  IF(AND(AM78="3", 'Claim Details'!$E$28&gt;=Rates!$D$5, 'Claim Details'!$E$28&lt;=Rates!$D$6),Rates!$D$9, IF(AND(AM78="6", 'Claim Details'!$E$28&gt;=Rates!$E$5, 'Claim Details'!$E$28&lt;=Rates!$E$6),Rates!$E$7, IF(AND(AM78="1", 'Claim Details'!$E$28&gt;=Rates!$E$5, 'Claim Details'!$E$28&lt;=Rates!$E$6),Rates!$E$10,  IF(AND(AM78="2", 'Claim Details'!$E$28&gt;=Rates!$E$5, 'Claim Details'!$E$28&lt;=Rates!$E$6),Rates!$E$8,  IF(AND(AM78="3", 'Claim Details'!$E$28&gt;=Rates!$E$5, 'Claim Details'!$E$28&lt;=Rates!$E$6),Rates!$E$9, IF(AND(AM78="6", 'Claim Details'!$E$28&gt;=Rates!$F$5, 'Claim Details'!$E$28&lt;=Rates!$F$6),Rates!$F$7, IF(AND(AM78="1", 'Claim Details'!$E$28&gt;=Rates!$F$5, 'Claim Details'!$E$28&lt;=Rates!$F$6),Rates!$F$10,  IF(AND(AM78="2", 'Claim Details'!$E$28&gt;=Rates!$F$5, 'Claim Details'!$E$28&lt;=Rates!$F$6),Rates!$F$8,  IF(AND(AM78="3", 'Claim Details'!$E$28&gt;=Rates!$F$5, 'Claim Details'!$E$28&lt;=Rates!$F$6),Rates!$F$9, IF(AND(AM78="6", 'Claim Details'!$E$28&gt;=Rates!$G$5, 'Claim Details'!$E$28&lt;=Rates!$G$6),Rates!$G$7, IF(AND(AM78="1", 'Claim Details'!$E$28&gt;=Rates!$G$5, 'Claim Details'!$E$28&lt;=Rates!$G$6),Rates!$G$10,  IF(AND(AM78="2", 'Claim Details'!$E$28&gt;=Rates!$G$5, 'Claim Details'!$E$28&lt;=Rates!$G$6),Rates!$G$8,  IF(AND(AM78="3", 'Claim Details'!$E$28&gt;=Rates!$G$5, 'Claim Details'!$E$28&lt;=Rates!$G$6),Rates!$G$9, "£0.00"))))))))))))))))</f>
        <v>£0.00</v>
      </c>
      <c r="H78" s="101"/>
      <c r="I78" s="100"/>
      <c r="J78" s="221" t="str">
        <f t="shared" si="16"/>
        <v>£0.00</v>
      </c>
      <c r="K78" s="101"/>
      <c r="L78" s="102"/>
      <c r="M78" s="110"/>
      <c r="N78" s="77"/>
      <c r="O78" s="87"/>
      <c r="P78" s="87"/>
      <c r="Q78" s="149" t="str">
        <f t="shared" si="14"/>
        <v/>
      </c>
      <c r="R78" s="87"/>
      <c r="S78" s="53" t="str">
        <f>IF(Q78="","£0.00",IF(R78="",(AN78*Q78),IF(R78="No",(AN78*Q78),IF(AM78="1",(AN78*Q78),IF(R78="Yes",((AN78*Q78)*'Claim Details'!$N$111)/100)+(AN78*Q78)))))</f>
        <v>£0.00</v>
      </c>
      <c r="T78" s="53"/>
      <c r="U78" s="87"/>
      <c r="V78" s="78"/>
      <c r="W78" s="79"/>
      <c r="X78" s="160"/>
      <c r="Y78" s="98"/>
      <c r="Z78" s="225"/>
      <c r="AA78" s="87"/>
      <c r="AB78" s="53" t="str">
        <f t="shared" si="17"/>
        <v>£0.00</v>
      </c>
      <c r="AC78" s="53"/>
      <c r="AD78" s="224"/>
      <c r="AE78" s="226" t="str">
        <f t="shared" si="13"/>
        <v/>
      </c>
      <c r="AF78" s="227" t="str">
        <f t="shared" si="15"/>
        <v>£0.00</v>
      </c>
      <c r="AG78" s="31"/>
      <c r="AH78" s="11"/>
      <c r="AI78" s="11"/>
      <c r="AJ78" s="11"/>
      <c r="AK78" s="11"/>
      <c r="AL78" s="11" t="str">
        <f t="shared" si="18"/>
        <v/>
      </c>
      <c r="AM78" s="11" t="str">
        <f t="shared" si="19"/>
        <v/>
      </c>
      <c r="AN78" s="213">
        <f t="shared" si="20"/>
        <v>0</v>
      </c>
      <c r="AO78" s="11"/>
      <c r="AP78" s="211" t="str">
        <f>IF(F78="","£0.00",IF(AM78="4","£0.00",IF(AM78="5","£0.00",IF(AM78="1","£0.00",((AN78*F78)*'Claim Details'!$F$111)/100))))</f>
        <v>£0.00</v>
      </c>
      <c r="AQ78" s="211" t="str">
        <f>IF(F78="","£0.00",IF(AM78="4","£0.00",IF(AM78="5","£0.00",IF(AM78="1","£0.00",((AN78*Q78)*'Claim Details'!$N$111)/100))))</f>
        <v>£0.00</v>
      </c>
      <c r="AR78" s="211" t="str">
        <f>IF(F78="","£0.00",IF(AM78="4","£0.00",IF(AM78="5","£0.00",IF(AM78="1","£0.00",((AN78*AE78)*'Claim Details'!$W$111)/100))))</f>
        <v>£0.00</v>
      </c>
      <c r="AS78" s="11"/>
      <c r="AT78" s="11"/>
      <c r="AU78" s="11"/>
      <c r="AV78" s="11"/>
      <c r="AW78" s="11"/>
      <c r="AX78" s="11"/>
      <c r="AY78" s="11"/>
      <c r="AZ78" s="11"/>
      <c r="BA78" s="11"/>
      <c r="BB78" s="11"/>
    </row>
    <row r="79" spans="1:54" ht="15">
      <c r="A79" s="110"/>
      <c r="B79" s="91"/>
      <c r="C79" s="98"/>
      <c r="D79" s="89"/>
      <c r="E79" s="99"/>
      <c r="F79" s="100"/>
      <c r="G79" s="221" t="str">
        <f>IF(AND(AM79="6", 'Claim Details'!$E$28&gt;=Rates!$D$5, 'Claim Details'!$E$28&lt;=Rates!$D$6),Rates!$D$7, IF(AND(AM79="1", 'Claim Details'!$E$28&gt;=Rates!$D$5, 'Claim Details'!$E$28&lt;=Rates!$D$6),Rates!$D$10,  IF(AND(AM79="2", 'Claim Details'!$E$28&gt;=Rates!$D$5, 'Claim Details'!$E$28&lt;=Rates!$D$6),Rates!$D$8,  IF(AND(AM79="3", 'Claim Details'!$E$28&gt;=Rates!$D$5, 'Claim Details'!$E$28&lt;=Rates!$D$6),Rates!$D$9, IF(AND(AM79="6", 'Claim Details'!$E$28&gt;=Rates!$E$5, 'Claim Details'!$E$28&lt;=Rates!$E$6),Rates!$E$7, IF(AND(AM79="1", 'Claim Details'!$E$28&gt;=Rates!$E$5, 'Claim Details'!$E$28&lt;=Rates!$E$6),Rates!$E$10,  IF(AND(AM79="2", 'Claim Details'!$E$28&gt;=Rates!$E$5, 'Claim Details'!$E$28&lt;=Rates!$E$6),Rates!$E$8,  IF(AND(AM79="3", 'Claim Details'!$E$28&gt;=Rates!$E$5, 'Claim Details'!$E$28&lt;=Rates!$E$6),Rates!$E$9, IF(AND(AM79="6", 'Claim Details'!$E$28&gt;=Rates!$F$5, 'Claim Details'!$E$28&lt;=Rates!$F$6),Rates!$F$7, IF(AND(AM79="1", 'Claim Details'!$E$28&gt;=Rates!$F$5, 'Claim Details'!$E$28&lt;=Rates!$F$6),Rates!$F$10,  IF(AND(AM79="2", 'Claim Details'!$E$28&gt;=Rates!$F$5, 'Claim Details'!$E$28&lt;=Rates!$F$6),Rates!$F$8,  IF(AND(AM79="3", 'Claim Details'!$E$28&gt;=Rates!$F$5, 'Claim Details'!$E$28&lt;=Rates!$F$6),Rates!$F$9, IF(AND(AM79="6", 'Claim Details'!$E$28&gt;=Rates!$G$5, 'Claim Details'!$E$28&lt;=Rates!$G$6),Rates!$G$7, IF(AND(AM79="1", 'Claim Details'!$E$28&gt;=Rates!$G$5, 'Claim Details'!$E$28&lt;=Rates!$G$6),Rates!$G$10,  IF(AND(AM79="2", 'Claim Details'!$E$28&gt;=Rates!$G$5, 'Claim Details'!$E$28&lt;=Rates!$G$6),Rates!$G$8,  IF(AND(AM79="3", 'Claim Details'!$E$28&gt;=Rates!$G$5, 'Claim Details'!$E$28&lt;=Rates!$G$6),Rates!$G$9, "£0.00"))))))))))))))))</f>
        <v>£0.00</v>
      </c>
      <c r="H79" s="101"/>
      <c r="I79" s="100"/>
      <c r="J79" s="221" t="str">
        <f t="shared" si="16"/>
        <v>£0.00</v>
      </c>
      <c r="K79" s="101"/>
      <c r="L79" s="102"/>
      <c r="M79" s="110"/>
      <c r="N79" s="77"/>
      <c r="O79" s="87"/>
      <c r="P79" s="87"/>
      <c r="Q79" s="149" t="str">
        <f t="shared" si="14"/>
        <v/>
      </c>
      <c r="R79" s="87"/>
      <c r="S79" s="53" t="str">
        <f>IF(Q79="","£0.00",IF(R79="",(AN79*Q79),IF(R79="No",(AN79*Q79),IF(AM79="1",(AN79*Q79),IF(R79="Yes",((AN79*Q79)*'Claim Details'!$N$111)/100)+(AN79*Q79)))))</f>
        <v>£0.00</v>
      </c>
      <c r="T79" s="53"/>
      <c r="U79" s="87"/>
      <c r="V79" s="78"/>
      <c r="W79" s="79"/>
      <c r="X79" s="160"/>
      <c r="Y79" s="98"/>
      <c r="Z79" s="225"/>
      <c r="AA79" s="87"/>
      <c r="AB79" s="53" t="str">
        <f t="shared" si="17"/>
        <v>£0.00</v>
      </c>
      <c r="AC79" s="53"/>
      <c r="AD79" s="224"/>
      <c r="AE79" s="226" t="str">
        <f t="shared" si="13"/>
        <v/>
      </c>
      <c r="AF79" s="227" t="str">
        <f t="shared" si="15"/>
        <v>£0.00</v>
      </c>
      <c r="AG79" s="31"/>
      <c r="AH79" s="11"/>
      <c r="AI79" s="11"/>
      <c r="AJ79" s="11"/>
      <c r="AK79" s="11"/>
      <c r="AL79" s="11" t="str">
        <f t="shared" si="18"/>
        <v/>
      </c>
      <c r="AM79" s="11" t="str">
        <f t="shared" si="19"/>
        <v/>
      </c>
      <c r="AN79" s="213">
        <f t="shared" si="20"/>
        <v>0</v>
      </c>
      <c r="AO79" s="11"/>
      <c r="AP79" s="211" t="str">
        <f>IF(F79="","£0.00",IF(AM79="4","£0.00",IF(AM79="5","£0.00",IF(AM79="1","£0.00",((AN79*F79)*'Claim Details'!$F$111)/100))))</f>
        <v>£0.00</v>
      </c>
      <c r="AQ79" s="211" t="str">
        <f>IF(F79="","£0.00",IF(AM79="4","£0.00",IF(AM79="5","£0.00",IF(AM79="1","£0.00",((AN79*Q79)*'Claim Details'!$N$111)/100))))</f>
        <v>£0.00</v>
      </c>
      <c r="AR79" s="211" t="str">
        <f>IF(F79="","£0.00",IF(AM79="4","£0.00",IF(AM79="5","£0.00",IF(AM79="1","£0.00",((AN79*AE79)*'Claim Details'!$W$111)/100))))</f>
        <v>£0.00</v>
      </c>
      <c r="AS79" s="11"/>
      <c r="AT79" s="11"/>
      <c r="AU79" s="11"/>
      <c r="AV79" s="11"/>
      <c r="AW79" s="11"/>
      <c r="AX79" s="11"/>
      <c r="AY79" s="11"/>
      <c r="AZ79" s="11"/>
      <c r="BA79" s="11"/>
      <c r="BB79" s="11"/>
    </row>
    <row r="80" spans="1:54" ht="15">
      <c r="A80" s="110"/>
      <c r="B80" s="91"/>
      <c r="C80" s="98"/>
      <c r="D80" s="89"/>
      <c r="E80" s="99"/>
      <c r="F80" s="100"/>
      <c r="G80" s="221" t="str">
        <f>IF(AND(AM80="6", 'Claim Details'!$E$28&gt;=Rates!$D$5, 'Claim Details'!$E$28&lt;=Rates!$D$6),Rates!$D$7, IF(AND(AM80="1", 'Claim Details'!$E$28&gt;=Rates!$D$5, 'Claim Details'!$E$28&lt;=Rates!$D$6),Rates!$D$10,  IF(AND(AM80="2", 'Claim Details'!$E$28&gt;=Rates!$D$5, 'Claim Details'!$E$28&lt;=Rates!$D$6),Rates!$D$8,  IF(AND(AM80="3", 'Claim Details'!$E$28&gt;=Rates!$D$5, 'Claim Details'!$E$28&lt;=Rates!$D$6),Rates!$D$9, IF(AND(AM80="6", 'Claim Details'!$E$28&gt;=Rates!$E$5, 'Claim Details'!$E$28&lt;=Rates!$E$6),Rates!$E$7, IF(AND(AM80="1", 'Claim Details'!$E$28&gt;=Rates!$E$5, 'Claim Details'!$E$28&lt;=Rates!$E$6),Rates!$E$10,  IF(AND(AM80="2", 'Claim Details'!$E$28&gt;=Rates!$E$5, 'Claim Details'!$E$28&lt;=Rates!$E$6),Rates!$E$8,  IF(AND(AM80="3", 'Claim Details'!$E$28&gt;=Rates!$E$5, 'Claim Details'!$E$28&lt;=Rates!$E$6),Rates!$E$9, IF(AND(AM80="6", 'Claim Details'!$E$28&gt;=Rates!$F$5, 'Claim Details'!$E$28&lt;=Rates!$F$6),Rates!$F$7, IF(AND(AM80="1", 'Claim Details'!$E$28&gt;=Rates!$F$5, 'Claim Details'!$E$28&lt;=Rates!$F$6),Rates!$F$10,  IF(AND(AM80="2", 'Claim Details'!$E$28&gt;=Rates!$F$5, 'Claim Details'!$E$28&lt;=Rates!$F$6),Rates!$F$8,  IF(AND(AM80="3", 'Claim Details'!$E$28&gt;=Rates!$F$5, 'Claim Details'!$E$28&lt;=Rates!$F$6),Rates!$F$9, IF(AND(AM80="6", 'Claim Details'!$E$28&gt;=Rates!$G$5, 'Claim Details'!$E$28&lt;=Rates!$G$6),Rates!$G$7, IF(AND(AM80="1", 'Claim Details'!$E$28&gt;=Rates!$G$5, 'Claim Details'!$E$28&lt;=Rates!$G$6),Rates!$G$10,  IF(AND(AM80="2", 'Claim Details'!$E$28&gt;=Rates!$G$5, 'Claim Details'!$E$28&lt;=Rates!$G$6),Rates!$G$8,  IF(AND(AM80="3", 'Claim Details'!$E$28&gt;=Rates!$G$5, 'Claim Details'!$E$28&lt;=Rates!$G$6),Rates!$G$9, "£0.00"))))))))))))))))</f>
        <v>£0.00</v>
      </c>
      <c r="H80" s="101"/>
      <c r="I80" s="100"/>
      <c r="J80" s="221" t="str">
        <f t="shared" si="16"/>
        <v>£0.00</v>
      </c>
      <c r="K80" s="101"/>
      <c r="L80" s="102"/>
      <c r="M80" s="110"/>
      <c r="N80" s="77"/>
      <c r="O80" s="87"/>
      <c r="P80" s="87"/>
      <c r="Q80" s="149" t="str">
        <f t="shared" si="14"/>
        <v/>
      </c>
      <c r="R80" s="87"/>
      <c r="S80" s="53" t="str">
        <f>IF(Q80="","£0.00",IF(R80="",(AN80*Q80),IF(R80="No",(AN80*Q80),IF(AM80="1",(AN80*Q80),IF(R80="Yes",((AN80*Q80)*'Claim Details'!$N$111)/100)+(AN80*Q80)))))</f>
        <v>£0.00</v>
      </c>
      <c r="T80" s="53"/>
      <c r="U80" s="87"/>
      <c r="V80" s="78"/>
      <c r="W80" s="79"/>
      <c r="X80" s="160"/>
      <c r="Y80" s="98"/>
      <c r="Z80" s="225"/>
      <c r="AA80" s="87"/>
      <c r="AB80" s="53" t="str">
        <f t="shared" si="17"/>
        <v>£0.00</v>
      </c>
      <c r="AC80" s="53"/>
      <c r="AD80" s="224"/>
      <c r="AE80" s="226" t="str">
        <f t="shared" si="13"/>
        <v/>
      </c>
      <c r="AF80" s="227" t="str">
        <f t="shared" si="15"/>
        <v>£0.00</v>
      </c>
      <c r="AG80" s="31"/>
      <c r="AH80" s="11"/>
      <c r="AI80" s="11"/>
      <c r="AJ80" s="11"/>
      <c r="AK80" s="11"/>
      <c r="AL80" s="11" t="str">
        <f t="shared" si="18"/>
        <v/>
      </c>
      <c r="AM80" s="11" t="str">
        <f t="shared" si="19"/>
        <v/>
      </c>
      <c r="AN80" s="213">
        <f t="shared" si="20"/>
        <v>0</v>
      </c>
      <c r="AO80" s="11"/>
      <c r="AP80" s="211" t="str">
        <f>IF(F80="","£0.00",IF(AM80="4","£0.00",IF(AM80="5","£0.00",IF(AM80="1","£0.00",((AN80*F80)*'Claim Details'!$F$111)/100))))</f>
        <v>£0.00</v>
      </c>
      <c r="AQ80" s="211" t="str">
        <f>IF(F80="","£0.00",IF(AM80="4","£0.00",IF(AM80="5","£0.00",IF(AM80="1","£0.00",((AN80*Q80)*'Claim Details'!$N$111)/100))))</f>
        <v>£0.00</v>
      </c>
      <c r="AR80" s="211" t="str">
        <f>IF(F80="","£0.00",IF(AM80="4","£0.00",IF(AM80="5","£0.00",IF(AM80="1","£0.00",((AN80*AE80)*'Claim Details'!$W$111)/100))))</f>
        <v>£0.00</v>
      </c>
      <c r="AS80" s="11"/>
      <c r="AT80" s="11"/>
      <c r="AU80" s="11"/>
      <c r="AV80" s="11"/>
      <c r="AW80" s="11"/>
      <c r="AX80" s="11"/>
      <c r="AY80" s="11"/>
      <c r="AZ80" s="11"/>
      <c r="BA80" s="11"/>
      <c r="BB80" s="11"/>
    </row>
    <row r="81" spans="1:54" ht="15">
      <c r="A81" s="110"/>
      <c r="B81" s="91"/>
      <c r="C81" s="98"/>
      <c r="D81" s="89"/>
      <c r="E81" s="99"/>
      <c r="F81" s="100"/>
      <c r="G81" s="221" t="str">
        <f>IF(AND(AM81="6", 'Claim Details'!$E$28&gt;=Rates!$D$5, 'Claim Details'!$E$28&lt;=Rates!$D$6),Rates!$D$7, IF(AND(AM81="1", 'Claim Details'!$E$28&gt;=Rates!$D$5, 'Claim Details'!$E$28&lt;=Rates!$D$6),Rates!$D$10,  IF(AND(AM81="2", 'Claim Details'!$E$28&gt;=Rates!$D$5, 'Claim Details'!$E$28&lt;=Rates!$D$6),Rates!$D$8,  IF(AND(AM81="3", 'Claim Details'!$E$28&gt;=Rates!$D$5, 'Claim Details'!$E$28&lt;=Rates!$D$6),Rates!$D$9, IF(AND(AM81="6", 'Claim Details'!$E$28&gt;=Rates!$E$5, 'Claim Details'!$E$28&lt;=Rates!$E$6),Rates!$E$7, IF(AND(AM81="1", 'Claim Details'!$E$28&gt;=Rates!$E$5, 'Claim Details'!$E$28&lt;=Rates!$E$6),Rates!$E$10,  IF(AND(AM81="2", 'Claim Details'!$E$28&gt;=Rates!$E$5, 'Claim Details'!$E$28&lt;=Rates!$E$6),Rates!$E$8,  IF(AND(AM81="3", 'Claim Details'!$E$28&gt;=Rates!$E$5, 'Claim Details'!$E$28&lt;=Rates!$E$6),Rates!$E$9, IF(AND(AM81="6", 'Claim Details'!$E$28&gt;=Rates!$F$5, 'Claim Details'!$E$28&lt;=Rates!$F$6),Rates!$F$7, IF(AND(AM81="1", 'Claim Details'!$E$28&gt;=Rates!$F$5, 'Claim Details'!$E$28&lt;=Rates!$F$6),Rates!$F$10,  IF(AND(AM81="2", 'Claim Details'!$E$28&gt;=Rates!$F$5, 'Claim Details'!$E$28&lt;=Rates!$F$6),Rates!$F$8,  IF(AND(AM81="3", 'Claim Details'!$E$28&gt;=Rates!$F$5, 'Claim Details'!$E$28&lt;=Rates!$F$6),Rates!$F$9, IF(AND(AM81="6", 'Claim Details'!$E$28&gt;=Rates!$G$5, 'Claim Details'!$E$28&lt;=Rates!$G$6),Rates!$G$7, IF(AND(AM81="1", 'Claim Details'!$E$28&gt;=Rates!$G$5, 'Claim Details'!$E$28&lt;=Rates!$G$6),Rates!$G$10,  IF(AND(AM81="2", 'Claim Details'!$E$28&gt;=Rates!$G$5, 'Claim Details'!$E$28&lt;=Rates!$G$6),Rates!$G$8,  IF(AND(AM81="3", 'Claim Details'!$E$28&gt;=Rates!$G$5, 'Claim Details'!$E$28&lt;=Rates!$G$6),Rates!$G$9, "£0.00"))))))))))))))))</f>
        <v>£0.00</v>
      </c>
      <c r="H81" s="101"/>
      <c r="I81" s="100"/>
      <c r="J81" s="221" t="str">
        <f t="shared" si="16"/>
        <v>£0.00</v>
      </c>
      <c r="K81" s="101"/>
      <c r="L81" s="102"/>
      <c r="M81" s="110"/>
      <c r="N81" s="77"/>
      <c r="O81" s="87"/>
      <c r="P81" s="87"/>
      <c r="Q81" s="149" t="str">
        <f t="shared" si="14"/>
        <v/>
      </c>
      <c r="R81" s="87"/>
      <c r="S81" s="53" t="str">
        <f>IF(Q81="","£0.00",IF(R81="",(AN81*Q81),IF(R81="No",(AN81*Q81),IF(AM81="1",(AN81*Q81),IF(R81="Yes",((AN81*Q81)*'Claim Details'!$N$111)/100)+(AN81*Q81)))))</f>
        <v>£0.00</v>
      </c>
      <c r="T81" s="53"/>
      <c r="U81" s="87"/>
      <c r="V81" s="78"/>
      <c r="W81" s="79"/>
      <c r="X81" s="160"/>
      <c r="Y81" s="98"/>
      <c r="Z81" s="225"/>
      <c r="AA81" s="87"/>
      <c r="AB81" s="53" t="str">
        <f t="shared" si="17"/>
        <v>£0.00</v>
      </c>
      <c r="AC81" s="53"/>
      <c r="AD81" s="224"/>
      <c r="AE81" s="226" t="str">
        <f t="shared" si="13"/>
        <v/>
      </c>
      <c r="AF81" s="227" t="str">
        <f t="shared" si="15"/>
        <v>£0.00</v>
      </c>
      <c r="AG81" s="31"/>
      <c r="AH81" s="11"/>
      <c r="AI81" s="11"/>
      <c r="AJ81" s="11"/>
      <c r="AK81" s="11"/>
      <c r="AL81" s="11" t="str">
        <f t="shared" si="18"/>
        <v/>
      </c>
      <c r="AM81" s="11" t="str">
        <f t="shared" si="19"/>
        <v/>
      </c>
      <c r="AN81" s="213">
        <f t="shared" si="20"/>
        <v>0</v>
      </c>
      <c r="AO81" s="11"/>
      <c r="AP81" s="211" t="str">
        <f>IF(F81="","£0.00",IF(AM81="4","£0.00",IF(AM81="5","£0.00",IF(AM81="1","£0.00",((AN81*F81)*'Claim Details'!$F$111)/100))))</f>
        <v>£0.00</v>
      </c>
      <c r="AQ81" s="211" t="str">
        <f>IF(F81="","£0.00",IF(AM81="4","£0.00",IF(AM81="5","£0.00",IF(AM81="1","£0.00",((AN81*Q81)*'Claim Details'!$N$111)/100))))</f>
        <v>£0.00</v>
      </c>
      <c r="AR81" s="211" t="str">
        <f>IF(F81="","£0.00",IF(AM81="4","£0.00",IF(AM81="5","£0.00",IF(AM81="1","£0.00",((AN81*AE81)*'Claim Details'!$W$111)/100))))</f>
        <v>£0.00</v>
      </c>
      <c r="AS81" s="11"/>
      <c r="AT81" s="11"/>
      <c r="AU81" s="11"/>
      <c r="AV81" s="11"/>
      <c r="AW81" s="11"/>
      <c r="AX81" s="11"/>
      <c r="AY81" s="11"/>
      <c r="AZ81" s="11"/>
      <c r="BA81" s="11"/>
      <c r="BB81" s="11"/>
    </row>
    <row r="82" spans="1:54" ht="15">
      <c r="A82" s="110"/>
      <c r="B82" s="91"/>
      <c r="C82" s="98"/>
      <c r="D82" s="89"/>
      <c r="E82" s="99"/>
      <c r="F82" s="100"/>
      <c r="G82" s="221" t="str">
        <f>IF(AND(AM82="6", 'Claim Details'!$E$28&gt;=Rates!$D$5, 'Claim Details'!$E$28&lt;=Rates!$D$6),Rates!$D$7, IF(AND(AM82="1", 'Claim Details'!$E$28&gt;=Rates!$D$5, 'Claim Details'!$E$28&lt;=Rates!$D$6),Rates!$D$10,  IF(AND(AM82="2", 'Claim Details'!$E$28&gt;=Rates!$D$5, 'Claim Details'!$E$28&lt;=Rates!$D$6),Rates!$D$8,  IF(AND(AM82="3", 'Claim Details'!$E$28&gt;=Rates!$D$5, 'Claim Details'!$E$28&lt;=Rates!$D$6),Rates!$D$9, IF(AND(AM82="6", 'Claim Details'!$E$28&gt;=Rates!$E$5, 'Claim Details'!$E$28&lt;=Rates!$E$6),Rates!$E$7, IF(AND(AM82="1", 'Claim Details'!$E$28&gt;=Rates!$E$5, 'Claim Details'!$E$28&lt;=Rates!$E$6),Rates!$E$10,  IF(AND(AM82="2", 'Claim Details'!$E$28&gt;=Rates!$E$5, 'Claim Details'!$E$28&lt;=Rates!$E$6),Rates!$E$8,  IF(AND(AM82="3", 'Claim Details'!$E$28&gt;=Rates!$E$5, 'Claim Details'!$E$28&lt;=Rates!$E$6),Rates!$E$9, IF(AND(AM82="6", 'Claim Details'!$E$28&gt;=Rates!$F$5, 'Claim Details'!$E$28&lt;=Rates!$F$6),Rates!$F$7, IF(AND(AM82="1", 'Claim Details'!$E$28&gt;=Rates!$F$5, 'Claim Details'!$E$28&lt;=Rates!$F$6),Rates!$F$10,  IF(AND(AM82="2", 'Claim Details'!$E$28&gt;=Rates!$F$5, 'Claim Details'!$E$28&lt;=Rates!$F$6),Rates!$F$8,  IF(AND(AM82="3", 'Claim Details'!$E$28&gt;=Rates!$F$5, 'Claim Details'!$E$28&lt;=Rates!$F$6),Rates!$F$9, IF(AND(AM82="6", 'Claim Details'!$E$28&gt;=Rates!$G$5, 'Claim Details'!$E$28&lt;=Rates!$G$6),Rates!$G$7, IF(AND(AM82="1", 'Claim Details'!$E$28&gt;=Rates!$G$5, 'Claim Details'!$E$28&lt;=Rates!$G$6),Rates!$G$10,  IF(AND(AM82="2", 'Claim Details'!$E$28&gt;=Rates!$G$5, 'Claim Details'!$E$28&lt;=Rates!$G$6),Rates!$G$8,  IF(AND(AM82="3", 'Claim Details'!$E$28&gt;=Rates!$G$5, 'Claim Details'!$E$28&lt;=Rates!$G$6),Rates!$G$9, "£0.00"))))))))))))))))</f>
        <v>£0.00</v>
      </c>
      <c r="H82" s="101"/>
      <c r="I82" s="100"/>
      <c r="J82" s="221" t="str">
        <f t="shared" si="16"/>
        <v>£0.00</v>
      </c>
      <c r="K82" s="101"/>
      <c r="L82" s="102"/>
      <c r="M82" s="110"/>
      <c r="N82" s="77"/>
      <c r="O82" s="87"/>
      <c r="P82" s="87"/>
      <c r="Q82" s="149" t="str">
        <f t="shared" si="14"/>
        <v/>
      </c>
      <c r="R82" s="87"/>
      <c r="S82" s="53" t="str">
        <f>IF(Q82="","£0.00",IF(R82="",(AN82*Q82),IF(R82="No",(AN82*Q82),IF(AM82="1",(AN82*Q82),IF(R82="Yes",((AN82*Q82)*'Claim Details'!$N$111)/100)+(AN82*Q82)))))</f>
        <v>£0.00</v>
      </c>
      <c r="T82" s="53"/>
      <c r="U82" s="87"/>
      <c r="V82" s="78"/>
      <c r="W82" s="79"/>
      <c r="X82" s="160"/>
      <c r="Y82" s="98"/>
      <c r="Z82" s="225"/>
      <c r="AA82" s="87"/>
      <c r="AB82" s="53" t="str">
        <f t="shared" si="17"/>
        <v>£0.00</v>
      </c>
      <c r="AC82" s="53"/>
      <c r="AD82" s="224"/>
      <c r="AE82" s="226" t="str">
        <f t="shared" si="13"/>
        <v/>
      </c>
      <c r="AF82" s="227" t="str">
        <f t="shared" si="15"/>
        <v>£0.00</v>
      </c>
      <c r="AG82" s="31"/>
      <c r="AH82" s="11"/>
      <c r="AI82" s="11"/>
      <c r="AJ82" s="11"/>
      <c r="AK82" s="11"/>
      <c r="AL82" s="11" t="str">
        <f t="shared" si="18"/>
        <v/>
      </c>
      <c r="AM82" s="11" t="str">
        <f t="shared" si="19"/>
        <v/>
      </c>
      <c r="AN82" s="213">
        <f t="shared" si="20"/>
        <v>0</v>
      </c>
      <c r="AO82" s="11"/>
      <c r="AP82" s="211" t="str">
        <f>IF(F82="","£0.00",IF(AM82="4","£0.00",IF(AM82="5","£0.00",IF(AM82="1","£0.00",((AN82*F82)*'Claim Details'!$F$111)/100))))</f>
        <v>£0.00</v>
      </c>
      <c r="AQ82" s="211" t="str">
        <f>IF(F82="","£0.00",IF(AM82="4","£0.00",IF(AM82="5","£0.00",IF(AM82="1","£0.00",((AN82*Q82)*'Claim Details'!$N$111)/100))))</f>
        <v>£0.00</v>
      </c>
      <c r="AR82" s="211" t="str">
        <f>IF(F82="","£0.00",IF(AM82="4","£0.00",IF(AM82="5","£0.00",IF(AM82="1","£0.00",((AN82*AE82)*'Claim Details'!$W$111)/100))))</f>
        <v>£0.00</v>
      </c>
      <c r="AS82" s="11"/>
      <c r="AT82" s="11"/>
      <c r="AU82" s="11"/>
      <c r="AV82" s="11"/>
      <c r="AW82" s="11"/>
      <c r="AX82" s="11"/>
      <c r="AY82" s="11"/>
      <c r="AZ82" s="11"/>
      <c r="BA82" s="11"/>
      <c r="BB82" s="11"/>
    </row>
    <row r="83" spans="1:54" ht="15">
      <c r="A83" s="110"/>
      <c r="B83" s="91"/>
      <c r="C83" s="98"/>
      <c r="D83" s="89"/>
      <c r="E83" s="99"/>
      <c r="F83" s="100"/>
      <c r="G83" s="221" t="str">
        <f>IF(AND(AM83="6", 'Claim Details'!$E$28&gt;=Rates!$D$5, 'Claim Details'!$E$28&lt;=Rates!$D$6),Rates!$D$7, IF(AND(AM83="1", 'Claim Details'!$E$28&gt;=Rates!$D$5, 'Claim Details'!$E$28&lt;=Rates!$D$6),Rates!$D$10,  IF(AND(AM83="2", 'Claim Details'!$E$28&gt;=Rates!$D$5, 'Claim Details'!$E$28&lt;=Rates!$D$6),Rates!$D$8,  IF(AND(AM83="3", 'Claim Details'!$E$28&gt;=Rates!$D$5, 'Claim Details'!$E$28&lt;=Rates!$D$6),Rates!$D$9, IF(AND(AM83="6", 'Claim Details'!$E$28&gt;=Rates!$E$5, 'Claim Details'!$E$28&lt;=Rates!$E$6),Rates!$E$7, IF(AND(AM83="1", 'Claim Details'!$E$28&gt;=Rates!$E$5, 'Claim Details'!$E$28&lt;=Rates!$E$6),Rates!$E$10,  IF(AND(AM83="2", 'Claim Details'!$E$28&gt;=Rates!$E$5, 'Claim Details'!$E$28&lt;=Rates!$E$6),Rates!$E$8,  IF(AND(AM83="3", 'Claim Details'!$E$28&gt;=Rates!$E$5, 'Claim Details'!$E$28&lt;=Rates!$E$6),Rates!$E$9, IF(AND(AM83="6", 'Claim Details'!$E$28&gt;=Rates!$F$5, 'Claim Details'!$E$28&lt;=Rates!$F$6),Rates!$F$7, IF(AND(AM83="1", 'Claim Details'!$E$28&gt;=Rates!$F$5, 'Claim Details'!$E$28&lt;=Rates!$F$6),Rates!$F$10,  IF(AND(AM83="2", 'Claim Details'!$E$28&gt;=Rates!$F$5, 'Claim Details'!$E$28&lt;=Rates!$F$6),Rates!$F$8,  IF(AND(AM83="3", 'Claim Details'!$E$28&gt;=Rates!$F$5, 'Claim Details'!$E$28&lt;=Rates!$F$6),Rates!$F$9, IF(AND(AM83="6", 'Claim Details'!$E$28&gt;=Rates!$G$5, 'Claim Details'!$E$28&lt;=Rates!$G$6),Rates!$G$7, IF(AND(AM83="1", 'Claim Details'!$E$28&gt;=Rates!$G$5, 'Claim Details'!$E$28&lt;=Rates!$G$6),Rates!$G$10,  IF(AND(AM83="2", 'Claim Details'!$E$28&gt;=Rates!$G$5, 'Claim Details'!$E$28&lt;=Rates!$G$6),Rates!$G$8,  IF(AND(AM83="3", 'Claim Details'!$E$28&gt;=Rates!$G$5, 'Claim Details'!$E$28&lt;=Rates!$G$6),Rates!$G$9, "£0.00"))))))))))))))))</f>
        <v>£0.00</v>
      </c>
      <c r="H83" s="101"/>
      <c r="I83" s="100"/>
      <c r="J83" s="221" t="str">
        <f t="shared" si="16"/>
        <v>£0.00</v>
      </c>
      <c r="K83" s="101"/>
      <c r="L83" s="102"/>
      <c r="M83" s="110"/>
      <c r="N83" s="77"/>
      <c r="O83" s="87"/>
      <c r="P83" s="87"/>
      <c r="Q83" s="149" t="str">
        <f t="shared" si="14"/>
        <v/>
      </c>
      <c r="R83" s="87"/>
      <c r="S83" s="53" t="str">
        <f>IF(Q83="","£0.00",IF(R83="",(AN83*Q83),IF(R83="No",(AN83*Q83),IF(AM83="1",(AN83*Q83),IF(R83="Yes",((AN83*Q83)*'Claim Details'!$N$111)/100)+(AN83*Q83)))))</f>
        <v>£0.00</v>
      </c>
      <c r="T83" s="53"/>
      <c r="U83" s="87"/>
      <c r="V83" s="78"/>
      <c r="W83" s="79"/>
      <c r="X83" s="160"/>
      <c r="Y83" s="98"/>
      <c r="Z83" s="225"/>
      <c r="AA83" s="87"/>
      <c r="AB83" s="53" t="str">
        <f t="shared" si="17"/>
        <v>£0.00</v>
      </c>
      <c r="AC83" s="53"/>
      <c r="AD83" s="224"/>
      <c r="AE83" s="226" t="str">
        <f t="shared" si="13"/>
        <v/>
      </c>
      <c r="AF83" s="227" t="str">
        <f t="shared" si="15"/>
        <v>£0.00</v>
      </c>
      <c r="AG83" s="31"/>
      <c r="AH83" s="11"/>
      <c r="AI83" s="11"/>
      <c r="AJ83" s="11"/>
      <c r="AK83" s="11"/>
      <c r="AL83" s="11" t="str">
        <f t="shared" si="18"/>
        <v/>
      </c>
      <c r="AM83" s="11" t="str">
        <f t="shared" si="19"/>
        <v/>
      </c>
      <c r="AN83" s="213">
        <f t="shared" si="20"/>
        <v>0</v>
      </c>
      <c r="AO83" s="11"/>
      <c r="AP83" s="211" t="str">
        <f>IF(F83="","£0.00",IF(AM83="4","£0.00",IF(AM83="5","£0.00",IF(AM83="1","£0.00",((AN83*F83)*'Claim Details'!$F$111)/100))))</f>
        <v>£0.00</v>
      </c>
      <c r="AQ83" s="211" t="str">
        <f>IF(F83="","£0.00",IF(AM83="4","£0.00",IF(AM83="5","£0.00",IF(AM83="1","£0.00",((AN83*Q83)*'Claim Details'!$N$111)/100))))</f>
        <v>£0.00</v>
      </c>
      <c r="AR83" s="211" t="str">
        <f>IF(F83="","£0.00",IF(AM83="4","£0.00",IF(AM83="5","£0.00",IF(AM83="1","£0.00",((AN83*AE83)*'Claim Details'!$W$111)/100))))</f>
        <v>£0.00</v>
      </c>
      <c r="AS83" s="11"/>
      <c r="AT83" s="11"/>
      <c r="AU83" s="11"/>
      <c r="AV83" s="11"/>
      <c r="AW83" s="11"/>
      <c r="AX83" s="11"/>
      <c r="AY83" s="11"/>
      <c r="AZ83" s="11"/>
      <c r="BA83" s="11"/>
      <c r="BB83" s="11"/>
    </row>
    <row r="84" spans="1:54" ht="15">
      <c r="A84" s="110"/>
      <c r="B84" s="91"/>
      <c r="C84" s="98"/>
      <c r="D84" s="89"/>
      <c r="E84" s="99"/>
      <c r="F84" s="100"/>
      <c r="G84" s="221" t="str">
        <f>IF(AND(AM84="6", 'Claim Details'!$E$28&gt;=Rates!$D$5, 'Claim Details'!$E$28&lt;=Rates!$D$6),Rates!$D$7, IF(AND(AM84="1", 'Claim Details'!$E$28&gt;=Rates!$D$5, 'Claim Details'!$E$28&lt;=Rates!$D$6),Rates!$D$10,  IF(AND(AM84="2", 'Claim Details'!$E$28&gt;=Rates!$D$5, 'Claim Details'!$E$28&lt;=Rates!$D$6),Rates!$D$8,  IF(AND(AM84="3", 'Claim Details'!$E$28&gt;=Rates!$D$5, 'Claim Details'!$E$28&lt;=Rates!$D$6),Rates!$D$9, IF(AND(AM84="6", 'Claim Details'!$E$28&gt;=Rates!$E$5, 'Claim Details'!$E$28&lt;=Rates!$E$6),Rates!$E$7, IF(AND(AM84="1", 'Claim Details'!$E$28&gt;=Rates!$E$5, 'Claim Details'!$E$28&lt;=Rates!$E$6),Rates!$E$10,  IF(AND(AM84="2", 'Claim Details'!$E$28&gt;=Rates!$E$5, 'Claim Details'!$E$28&lt;=Rates!$E$6),Rates!$E$8,  IF(AND(AM84="3", 'Claim Details'!$E$28&gt;=Rates!$E$5, 'Claim Details'!$E$28&lt;=Rates!$E$6),Rates!$E$9, IF(AND(AM84="6", 'Claim Details'!$E$28&gt;=Rates!$F$5, 'Claim Details'!$E$28&lt;=Rates!$F$6),Rates!$F$7, IF(AND(AM84="1", 'Claim Details'!$E$28&gt;=Rates!$F$5, 'Claim Details'!$E$28&lt;=Rates!$F$6),Rates!$F$10,  IF(AND(AM84="2", 'Claim Details'!$E$28&gt;=Rates!$F$5, 'Claim Details'!$E$28&lt;=Rates!$F$6),Rates!$F$8,  IF(AND(AM84="3", 'Claim Details'!$E$28&gt;=Rates!$F$5, 'Claim Details'!$E$28&lt;=Rates!$F$6),Rates!$F$9, IF(AND(AM84="6", 'Claim Details'!$E$28&gt;=Rates!$G$5, 'Claim Details'!$E$28&lt;=Rates!$G$6),Rates!$G$7, IF(AND(AM84="1", 'Claim Details'!$E$28&gt;=Rates!$G$5, 'Claim Details'!$E$28&lt;=Rates!$G$6),Rates!$G$10,  IF(AND(AM84="2", 'Claim Details'!$E$28&gt;=Rates!$G$5, 'Claim Details'!$E$28&lt;=Rates!$G$6),Rates!$G$8,  IF(AND(AM84="3", 'Claim Details'!$E$28&gt;=Rates!$G$5, 'Claim Details'!$E$28&lt;=Rates!$G$6),Rates!$G$9, "£0.00"))))))))))))))))</f>
        <v>£0.00</v>
      </c>
      <c r="H84" s="101"/>
      <c r="I84" s="100"/>
      <c r="J84" s="221" t="str">
        <f t="shared" si="16"/>
        <v>£0.00</v>
      </c>
      <c r="K84" s="101"/>
      <c r="L84" s="102"/>
      <c r="M84" s="110"/>
      <c r="N84" s="77"/>
      <c r="O84" s="87"/>
      <c r="P84" s="87"/>
      <c r="Q84" s="149" t="str">
        <f t="shared" si="14"/>
        <v/>
      </c>
      <c r="R84" s="87"/>
      <c r="S84" s="53" t="str">
        <f>IF(Q84="","£0.00",IF(R84="",(AN84*Q84),IF(R84="No",(AN84*Q84),IF(AM84="1",(AN84*Q84),IF(R84="Yes",((AN84*Q84)*'Claim Details'!$N$111)/100)+(AN84*Q84)))))</f>
        <v>£0.00</v>
      </c>
      <c r="T84" s="53"/>
      <c r="U84" s="87"/>
      <c r="V84" s="78"/>
      <c r="W84" s="79"/>
      <c r="X84" s="160"/>
      <c r="Y84" s="98"/>
      <c r="Z84" s="225"/>
      <c r="AA84" s="87"/>
      <c r="AB84" s="53" t="str">
        <f t="shared" si="17"/>
        <v>£0.00</v>
      </c>
      <c r="AC84" s="53"/>
      <c r="AD84" s="224"/>
      <c r="AE84" s="226" t="str">
        <f t="shared" si="13"/>
        <v/>
      </c>
      <c r="AF84" s="227" t="str">
        <f t="shared" si="15"/>
        <v>£0.00</v>
      </c>
      <c r="AG84" s="31"/>
      <c r="AH84" s="11"/>
      <c r="AI84" s="11"/>
      <c r="AJ84" s="11"/>
      <c r="AK84" s="11"/>
      <c r="AL84" s="11" t="str">
        <f t="shared" si="18"/>
        <v/>
      </c>
      <c r="AM84" s="11" t="str">
        <f t="shared" si="19"/>
        <v/>
      </c>
      <c r="AN84" s="213">
        <f t="shared" si="20"/>
        <v>0</v>
      </c>
      <c r="AO84" s="11"/>
      <c r="AP84" s="211" t="str">
        <f>IF(F84="","£0.00",IF(AM84="4","£0.00",IF(AM84="5","£0.00",IF(AM84="1","£0.00",((AN84*F84)*'Claim Details'!$F$111)/100))))</f>
        <v>£0.00</v>
      </c>
      <c r="AQ84" s="211" t="str">
        <f>IF(F84="","£0.00",IF(AM84="4","£0.00",IF(AM84="5","£0.00",IF(AM84="1","£0.00",((AN84*Q84)*'Claim Details'!$N$111)/100))))</f>
        <v>£0.00</v>
      </c>
      <c r="AR84" s="211" t="str">
        <f>IF(F84="","£0.00",IF(AM84="4","£0.00",IF(AM84="5","£0.00",IF(AM84="1","£0.00",((AN84*AE84)*'Claim Details'!$W$111)/100))))</f>
        <v>£0.00</v>
      </c>
      <c r="AS84" s="11"/>
      <c r="AT84" s="11"/>
      <c r="AU84" s="11"/>
      <c r="AV84" s="11"/>
      <c r="AW84" s="11"/>
      <c r="AX84" s="11"/>
      <c r="AY84" s="11"/>
      <c r="AZ84" s="11"/>
      <c r="BA84" s="11"/>
      <c r="BB84" s="11"/>
    </row>
    <row r="85" spans="1:54" ht="15">
      <c r="A85" s="110"/>
      <c r="B85" s="91"/>
      <c r="C85" s="98"/>
      <c r="D85" s="89"/>
      <c r="E85" s="99"/>
      <c r="F85" s="100"/>
      <c r="G85" s="221" t="str">
        <f>IF(AND(AM85="6", 'Claim Details'!$E$28&gt;=Rates!$D$5, 'Claim Details'!$E$28&lt;=Rates!$D$6),Rates!$D$7, IF(AND(AM85="1", 'Claim Details'!$E$28&gt;=Rates!$D$5, 'Claim Details'!$E$28&lt;=Rates!$D$6),Rates!$D$10,  IF(AND(AM85="2", 'Claim Details'!$E$28&gt;=Rates!$D$5, 'Claim Details'!$E$28&lt;=Rates!$D$6),Rates!$D$8,  IF(AND(AM85="3", 'Claim Details'!$E$28&gt;=Rates!$D$5, 'Claim Details'!$E$28&lt;=Rates!$D$6),Rates!$D$9, IF(AND(AM85="6", 'Claim Details'!$E$28&gt;=Rates!$E$5, 'Claim Details'!$E$28&lt;=Rates!$E$6),Rates!$E$7, IF(AND(AM85="1", 'Claim Details'!$E$28&gt;=Rates!$E$5, 'Claim Details'!$E$28&lt;=Rates!$E$6),Rates!$E$10,  IF(AND(AM85="2", 'Claim Details'!$E$28&gt;=Rates!$E$5, 'Claim Details'!$E$28&lt;=Rates!$E$6),Rates!$E$8,  IF(AND(AM85="3", 'Claim Details'!$E$28&gt;=Rates!$E$5, 'Claim Details'!$E$28&lt;=Rates!$E$6),Rates!$E$9, IF(AND(AM85="6", 'Claim Details'!$E$28&gt;=Rates!$F$5, 'Claim Details'!$E$28&lt;=Rates!$F$6),Rates!$F$7, IF(AND(AM85="1", 'Claim Details'!$E$28&gt;=Rates!$F$5, 'Claim Details'!$E$28&lt;=Rates!$F$6),Rates!$F$10,  IF(AND(AM85="2", 'Claim Details'!$E$28&gt;=Rates!$F$5, 'Claim Details'!$E$28&lt;=Rates!$F$6),Rates!$F$8,  IF(AND(AM85="3", 'Claim Details'!$E$28&gt;=Rates!$F$5, 'Claim Details'!$E$28&lt;=Rates!$F$6),Rates!$F$9, IF(AND(AM85="6", 'Claim Details'!$E$28&gt;=Rates!$G$5, 'Claim Details'!$E$28&lt;=Rates!$G$6),Rates!$G$7, IF(AND(AM85="1", 'Claim Details'!$E$28&gt;=Rates!$G$5, 'Claim Details'!$E$28&lt;=Rates!$G$6),Rates!$G$10,  IF(AND(AM85="2", 'Claim Details'!$E$28&gt;=Rates!$G$5, 'Claim Details'!$E$28&lt;=Rates!$G$6),Rates!$G$8,  IF(AND(AM85="3", 'Claim Details'!$E$28&gt;=Rates!$G$5, 'Claim Details'!$E$28&lt;=Rates!$G$6),Rates!$G$9, "£0.00"))))))))))))))))</f>
        <v>£0.00</v>
      </c>
      <c r="H85" s="101"/>
      <c r="I85" s="100"/>
      <c r="J85" s="221" t="str">
        <f t="shared" si="16"/>
        <v>£0.00</v>
      </c>
      <c r="K85" s="101"/>
      <c r="L85" s="102"/>
      <c r="M85" s="110"/>
      <c r="N85" s="77"/>
      <c r="O85" s="87"/>
      <c r="P85" s="87"/>
      <c r="Q85" s="149" t="str">
        <f t="shared" si="14"/>
        <v/>
      </c>
      <c r="R85" s="87"/>
      <c r="S85" s="53" t="str">
        <f>IF(Q85="","£0.00",IF(R85="",(AN85*Q85),IF(R85="No",(AN85*Q85),IF(AM85="1",(AN85*Q85),IF(R85="Yes",((AN85*Q85)*'Claim Details'!$N$111)/100)+(AN85*Q85)))))</f>
        <v>£0.00</v>
      </c>
      <c r="T85" s="53"/>
      <c r="U85" s="87"/>
      <c r="V85" s="78"/>
      <c r="W85" s="79"/>
      <c r="X85" s="160"/>
      <c r="Y85" s="98"/>
      <c r="Z85" s="225"/>
      <c r="AA85" s="87"/>
      <c r="AB85" s="53" t="str">
        <f t="shared" si="17"/>
        <v>£0.00</v>
      </c>
      <c r="AC85" s="53"/>
      <c r="AD85" s="224"/>
      <c r="AE85" s="226" t="str">
        <f t="shared" si="13"/>
        <v/>
      </c>
      <c r="AF85" s="227" t="str">
        <f t="shared" si="15"/>
        <v>£0.00</v>
      </c>
      <c r="AG85" s="31"/>
      <c r="AH85" s="11"/>
      <c r="AI85" s="11"/>
      <c r="AJ85" s="11"/>
      <c r="AK85" s="11"/>
      <c r="AL85" s="11" t="str">
        <f t="shared" si="18"/>
        <v/>
      </c>
      <c r="AM85" s="11" t="str">
        <f t="shared" si="19"/>
        <v/>
      </c>
      <c r="AN85" s="213">
        <f t="shared" si="20"/>
        <v>0</v>
      </c>
      <c r="AO85" s="11"/>
      <c r="AP85" s="211" t="str">
        <f>IF(F85="","£0.00",IF(AM85="4","£0.00",IF(AM85="5","£0.00",IF(AM85="1","£0.00",((AN85*F85)*'Claim Details'!$F$111)/100))))</f>
        <v>£0.00</v>
      </c>
      <c r="AQ85" s="211" t="str">
        <f>IF(F85="","£0.00",IF(AM85="4","£0.00",IF(AM85="5","£0.00",IF(AM85="1","£0.00",((AN85*Q85)*'Claim Details'!$N$111)/100))))</f>
        <v>£0.00</v>
      </c>
      <c r="AR85" s="211" t="str">
        <f>IF(F85="","£0.00",IF(AM85="4","£0.00",IF(AM85="5","£0.00",IF(AM85="1","£0.00",((AN85*AE85)*'Claim Details'!$W$111)/100))))</f>
        <v>£0.00</v>
      </c>
      <c r="AS85" s="11"/>
      <c r="AT85" s="11"/>
      <c r="AU85" s="11"/>
      <c r="AV85" s="11"/>
      <c r="AW85" s="11"/>
      <c r="AX85" s="11"/>
      <c r="AY85" s="11"/>
      <c r="AZ85" s="11"/>
      <c r="BA85" s="11"/>
      <c r="BB85" s="11"/>
    </row>
    <row r="86" spans="1:54" ht="15">
      <c r="A86" s="110"/>
      <c r="B86" s="91"/>
      <c r="C86" s="98"/>
      <c r="D86" s="89"/>
      <c r="E86" s="99"/>
      <c r="F86" s="100"/>
      <c r="G86" s="221" t="str">
        <f>IF(AND(AM86="6", 'Claim Details'!$E$28&gt;=Rates!$D$5, 'Claim Details'!$E$28&lt;=Rates!$D$6),Rates!$D$7, IF(AND(AM86="1", 'Claim Details'!$E$28&gt;=Rates!$D$5, 'Claim Details'!$E$28&lt;=Rates!$D$6),Rates!$D$10,  IF(AND(AM86="2", 'Claim Details'!$E$28&gt;=Rates!$D$5, 'Claim Details'!$E$28&lt;=Rates!$D$6),Rates!$D$8,  IF(AND(AM86="3", 'Claim Details'!$E$28&gt;=Rates!$D$5, 'Claim Details'!$E$28&lt;=Rates!$D$6),Rates!$D$9, IF(AND(AM86="6", 'Claim Details'!$E$28&gt;=Rates!$E$5, 'Claim Details'!$E$28&lt;=Rates!$E$6),Rates!$E$7, IF(AND(AM86="1", 'Claim Details'!$E$28&gt;=Rates!$E$5, 'Claim Details'!$E$28&lt;=Rates!$E$6),Rates!$E$10,  IF(AND(AM86="2", 'Claim Details'!$E$28&gt;=Rates!$E$5, 'Claim Details'!$E$28&lt;=Rates!$E$6),Rates!$E$8,  IF(AND(AM86="3", 'Claim Details'!$E$28&gt;=Rates!$E$5, 'Claim Details'!$E$28&lt;=Rates!$E$6),Rates!$E$9, IF(AND(AM86="6", 'Claim Details'!$E$28&gt;=Rates!$F$5, 'Claim Details'!$E$28&lt;=Rates!$F$6),Rates!$F$7, IF(AND(AM86="1", 'Claim Details'!$E$28&gt;=Rates!$F$5, 'Claim Details'!$E$28&lt;=Rates!$F$6),Rates!$F$10,  IF(AND(AM86="2", 'Claim Details'!$E$28&gt;=Rates!$F$5, 'Claim Details'!$E$28&lt;=Rates!$F$6),Rates!$F$8,  IF(AND(AM86="3", 'Claim Details'!$E$28&gt;=Rates!$F$5, 'Claim Details'!$E$28&lt;=Rates!$F$6),Rates!$F$9, IF(AND(AM86="6", 'Claim Details'!$E$28&gt;=Rates!$G$5, 'Claim Details'!$E$28&lt;=Rates!$G$6),Rates!$G$7, IF(AND(AM86="1", 'Claim Details'!$E$28&gt;=Rates!$G$5, 'Claim Details'!$E$28&lt;=Rates!$G$6),Rates!$G$10,  IF(AND(AM86="2", 'Claim Details'!$E$28&gt;=Rates!$G$5, 'Claim Details'!$E$28&lt;=Rates!$G$6),Rates!$G$8,  IF(AND(AM86="3", 'Claim Details'!$E$28&gt;=Rates!$G$5, 'Claim Details'!$E$28&lt;=Rates!$G$6),Rates!$G$9, "£0.00"))))))))))))))))</f>
        <v>£0.00</v>
      </c>
      <c r="H86" s="101"/>
      <c r="I86" s="100"/>
      <c r="J86" s="221" t="str">
        <f t="shared" si="16"/>
        <v>£0.00</v>
      </c>
      <c r="K86" s="101"/>
      <c r="L86" s="102"/>
      <c r="M86" s="110"/>
      <c r="N86" s="77"/>
      <c r="O86" s="87"/>
      <c r="P86" s="87"/>
      <c r="Q86" s="149" t="str">
        <f t="shared" si="14"/>
        <v/>
      </c>
      <c r="R86" s="87"/>
      <c r="S86" s="53" t="str">
        <f>IF(Q86="","£0.00",IF(R86="",(AN86*Q86),IF(R86="No",(AN86*Q86),IF(AM86="1",(AN86*Q86),IF(R86="Yes",((AN86*Q86)*'Claim Details'!$N$111)/100)+(AN86*Q86)))))</f>
        <v>£0.00</v>
      </c>
      <c r="T86" s="53"/>
      <c r="U86" s="87"/>
      <c r="V86" s="78"/>
      <c r="W86" s="79"/>
      <c r="X86" s="160"/>
      <c r="Y86" s="98"/>
      <c r="Z86" s="225"/>
      <c r="AA86" s="87"/>
      <c r="AB86" s="53" t="str">
        <f t="shared" si="17"/>
        <v>£0.00</v>
      </c>
      <c r="AC86" s="53"/>
      <c r="AD86" s="224"/>
      <c r="AE86" s="226" t="str">
        <f t="shared" si="13"/>
        <v/>
      </c>
      <c r="AF86" s="227" t="str">
        <f t="shared" si="15"/>
        <v>£0.00</v>
      </c>
      <c r="AG86" s="31"/>
      <c r="AH86" s="11"/>
      <c r="AI86" s="11"/>
      <c r="AJ86" s="11"/>
      <c r="AK86" s="11"/>
      <c r="AL86" s="11" t="str">
        <f t="shared" si="18"/>
        <v/>
      </c>
      <c r="AM86" s="11" t="str">
        <f t="shared" si="19"/>
        <v/>
      </c>
      <c r="AN86" s="213">
        <f t="shared" si="20"/>
        <v>0</v>
      </c>
      <c r="AO86" s="11"/>
      <c r="AP86" s="211" t="str">
        <f>IF(F86="","£0.00",IF(AM86="4","£0.00",IF(AM86="5","£0.00",IF(AM86="1","£0.00",((AN86*F86)*'Claim Details'!$F$111)/100))))</f>
        <v>£0.00</v>
      </c>
      <c r="AQ86" s="211" t="str">
        <f>IF(F86="","£0.00",IF(AM86="4","£0.00",IF(AM86="5","£0.00",IF(AM86="1","£0.00",((AN86*Q86)*'Claim Details'!$N$111)/100))))</f>
        <v>£0.00</v>
      </c>
      <c r="AR86" s="211" t="str">
        <f>IF(F86="","£0.00",IF(AM86="4","£0.00",IF(AM86="5","£0.00",IF(AM86="1","£0.00",((AN86*AE86)*'Claim Details'!$W$111)/100))))</f>
        <v>£0.00</v>
      </c>
      <c r="AS86" s="11"/>
      <c r="AT86" s="11"/>
      <c r="AU86" s="11"/>
      <c r="AV86" s="11"/>
      <c r="AW86" s="11"/>
      <c r="AX86" s="11"/>
      <c r="AY86" s="11"/>
      <c r="AZ86" s="11"/>
      <c r="BA86" s="11"/>
      <c r="BB86" s="11"/>
    </row>
    <row r="87" spans="1:54" ht="15">
      <c r="A87" s="110"/>
      <c r="B87" s="91"/>
      <c r="C87" s="98"/>
      <c r="D87" s="89"/>
      <c r="E87" s="99"/>
      <c r="F87" s="100"/>
      <c r="G87" s="221" t="str">
        <f>IF(AND(AM87="6", 'Claim Details'!$E$28&gt;=Rates!$D$5, 'Claim Details'!$E$28&lt;=Rates!$D$6),Rates!$D$7, IF(AND(AM87="1", 'Claim Details'!$E$28&gt;=Rates!$D$5, 'Claim Details'!$E$28&lt;=Rates!$D$6),Rates!$D$10,  IF(AND(AM87="2", 'Claim Details'!$E$28&gt;=Rates!$D$5, 'Claim Details'!$E$28&lt;=Rates!$D$6),Rates!$D$8,  IF(AND(AM87="3", 'Claim Details'!$E$28&gt;=Rates!$D$5, 'Claim Details'!$E$28&lt;=Rates!$D$6),Rates!$D$9, IF(AND(AM87="6", 'Claim Details'!$E$28&gt;=Rates!$E$5, 'Claim Details'!$E$28&lt;=Rates!$E$6),Rates!$E$7, IF(AND(AM87="1", 'Claim Details'!$E$28&gt;=Rates!$E$5, 'Claim Details'!$E$28&lt;=Rates!$E$6),Rates!$E$10,  IF(AND(AM87="2", 'Claim Details'!$E$28&gt;=Rates!$E$5, 'Claim Details'!$E$28&lt;=Rates!$E$6),Rates!$E$8,  IF(AND(AM87="3", 'Claim Details'!$E$28&gt;=Rates!$E$5, 'Claim Details'!$E$28&lt;=Rates!$E$6),Rates!$E$9, IF(AND(AM87="6", 'Claim Details'!$E$28&gt;=Rates!$F$5, 'Claim Details'!$E$28&lt;=Rates!$F$6),Rates!$F$7, IF(AND(AM87="1", 'Claim Details'!$E$28&gt;=Rates!$F$5, 'Claim Details'!$E$28&lt;=Rates!$F$6),Rates!$F$10,  IF(AND(AM87="2", 'Claim Details'!$E$28&gt;=Rates!$F$5, 'Claim Details'!$E$28&lt;=Rates!$F$6),Rates!$F$8,  IF(AND(AM87="3", 'Claim Details'!$E$28&gt;=Rates!$F$5, 'Claim Details'!$E$28&lt;=Rates!$F$6),Rates!$F$9, IF(AND(AM87="6", 'Claim Details'!$E$28&gt;=Rates!$G$5, 'Claim Details'!$E$28&lt;=Rates!$G$6),Rates!$G$7, IF(AND(AM87="1", 'Claim Details'!$E$28&gt;=Rates!$G$5, 'Claim Details'!$E$28&lt;=Rates!$G$6),Rates!$G$10,  IF(AND(AM87="2", 'Claim Details'!$E$28&gt;=Rates!$G$5, 'Claim Details'!$E$28&lt;=Rates!$G$6),Rates!$G$8,  IF(AND(AM87="3", 'Claim Details'!$E$28&gt;=Rates!$G$5, 'Claim Details'!$E$28&lt;=Rates!$G$6),Rates!$G$9, "£0.00"))))))))))))))))</f>
        <v>£0.00</v>
      </c>
      <c r="H87" s="101"/>
      <c r="I87" s="100"/>
      <c r="J87" s="221" t="str">
        <f t="shared" si="16"/>
        <v>£0.00</v>
      </c>
      <c r="K87" s="101"/>
      <c r="L87" s="102"/>
      <c r="M87" s="110"/>
      <c r="N87" s="77"/>
      <c r="O87" s="87"/>
      <c r="P87" s="87"/>
      <c r="Q87" s="149" t="str">
        <f t="shared" si="14"/>
        <v/>
      </c>
      <c r="R87" s="87"/>
      <c r="S87" s="53" t="str">
        <f>IF(Q87="","£0.00",IF(R87="",(AN87*Q87),IF(R87="No",(AN87*Q87),IF(AM87="1",(AN87*Q87),IF(R87="Yes",((AN87*Q87)*'Claim Details'!$N$111)/100)+(AN87*Q87)))))</f>
        <v>£0.00</v>
      </c>
      <c r="T87" s="53"/>
      <c r="U87" s="87"/>
      <c r="V87" s="78"/>
      <c r="W87" s="79"/>
      <c r="X87" s="160"/>
      <c r="Y87" s="98"/>
      <c r="Z87" s="225"/>
      <c r="AA87" s="87"/>
      <c r="AB87" s="53" t="str">
        <f t="shared" si="17"/>
        <v>£0.00</v>
      </c>
      <c r="AC87" s="53"/>
      <c r="AD87" s="224"/>
      <c r="AE87" s="226" t="str">
        <f t="shared" si="13"/>
        <v/>
      </c>
      <c r="AF87" s="227" t="str">
        <f t="shared" si="15"/>
        <v>£0.00</v>
      </c>
      <c r="AG87" s="31"/>
      <c r="AH87" s="11"/>
      <c r="AI87" s="11"/>
      <c r="AJ87" s="11"/>
      <c r="AK87" s="11"/>
      <c r="AL87" s="11" t="str">
        <f t="shared" si="18"/>
        <v/>
      </c>
      <c r="AM87" s="11" t="str">
        <f t="shared" si="19"/>
        <v/>
      </c>
      <c r="AN87" s="213">
        <f t="shared" si="20"/>
        <v>0</v>
      </c>
      <c r="AO87" s="11"/>
      <c r="AP87" s="211" t="str">
        <f>IF(F87="","£0.00",IF(AM87="4","£0.00",IF(AM87="5","£0.00",IF(AM87="1","£0.00",((AN87*F87)*'Claim Details'!$F$111)/100))))</f>
        <v>£0.00</v>
      </c>
      <c r="AQ87" s="211" t="str">
        <f>IF(F87="","£0.00",IF(AM87="4","£0.00",IF(AM87="5","£0.00",IF(AM87="1","£0.00",((AN87*Q87)*'Claim Details'!$N$111)/100))))</f>
        <v>£0.00</v>
      </c>
      <c r="AR87" s="211" t="str">
        <f>IF(F87="","£0.00",IF(AM87="4","£0.00",IF(AM87="5","£0.00",IF(AM87="1","£0.00",((AN87*AE87)*'Claim Details'!$W$111)/100))))</f>
        <v>£0.00</v>
      </c>
      <c r="AS87" s="11"/>
      <c r="AT87" s="11"/>
      <c r="AU87" s="11"/>
      <c r="AV87" s="11"/>
      <c r="AW87" s="11"/>
      <c r="AX87" s="11"/>
      <c r="AY87" s="11"/>
      <c r="AZ87" s="11"/>
      <c r="BA87" s="11"/>
      <c r="BB87" s="11"/>
    </row>
    <row r="88" spans="1:54" ht="15">
      <c r="A88" s="110"/>
      <c r="B88" s="91"/>
      <c r="C88" s="98"/>
      <c r="D88" s="89"/>
      <c r="E88" s="99"/>
      <c r="F88" s="100"/>
      <c r="G88" s="221" t="str">
        <f>IF(AND(AM88="6", 'Claim Details'!$E$28&gt;=Rates!$D$5, 'Claim Details'!$E$28&lt;=Rates!$D$6),Rates!$D$7, IF(AND(AM88="1", 'Claim Details'!$E$28&gt;=Rates!$D$5, 'Claim Details'!$E$28&lt;=Rates!$D$6),Rates!$D$10,  IF(AND(AM88="2", 'Claim Details'!$E$28&gt;=Rates!$D$5, 'Claim Details'!$E$28&lt;=Rates!$D$6),Rates!$D$8,  IF(AND(AM88="3", 'Claim Details'!$E$28&gt;=Rates!$D$5, 'Claim Details'!$E$28&lt;=Rates!$D$6),Rates!$D$9, IF(AND(AM88="6", 'Claim Details'!$E$28&gt;=Rates!$E$5, 'Claim Details'!$E$28&lt;=Rates!$E$6),Rates!$E$7, IF(AND(AM88="1", 'Claim Details'!$E$28&gt;=Rates!$E$5, 'Claim Details'!$E$28&lt;=Rates!$E$6),Rates!$E$10,  IF(AND(AM88="2", 'Claim Details'!$E$28&gt;=Rates!$E$5, 'Claim Details'!$E$28&lt;=Rates!$E$6),Rates!$E$8,  IF(AND(AM88="3", 'Claim Details'!$E$28&gt;=Rates!$E$5, 'Claim Details'!$E$28&lt;=Rates!$E$6),Rates!$E$9, IF(AND(AM88="6", 'Claim Details'!$E$28&gt;=Rates!$F$5, 'Claim Details'!$E$28&lt;=Rates!$F$6),Rates!$F$7, IF(AND(AM88="1", 'Claim Details'!$E$28&gt;=Rates!$F$5, 'Claim Details'!$E$28&lt;=Rates!$F$6),Rates!$F$10,  IF(AND(AM88="2", 'Claim Details'!$E$28&gt;=Rates!$F$5, 'Claim Details'!$E$28&lt;=Rates!$F$6),Rates!$F$8,  IF(AND(AM88="3", 'Claim Details'!$E$28&gt;=Rates!$F$5, 'Claim Details'!$E$28&lt;=Rates!$F$6),Rates!$F$9, IF(AND(AM88="6", 'Claim Details'!$E$28&gt;=Rates!$G$5, 'Claim Details'!$E$28&lt;=Rates!$G$6),Rates!$G$7, IF(AND(AM88="1", 'Claim Details'!$E$28&gt;=Rates!$G$5, 'Claim Details'!$E$28&lt;=Rates!$G$6),Rates!$G$10,  IF(AND(AM88="2", 'Claim Details'!$E$28&gt;=Rates!$G$5, 'Claim Details'!$E$28&lt;=Rates!$G$6),Rates!$G$8,  IF(AND(AM88="3", 'Claim Details'!$E$28&gt;=Rates!$G$5, 'Claim Details'!$E$28&lt;=Rates!$G$6),Rates!$G$9, "£0.00"))))))))))))))))</f>
        <v>£0.00</v>
      </c>
      <c r="H88" s="101"/>
      <c r="I88" s="100"/>
      <c r="J88" s="221" t="str">
        <f t="shared" si="16"/>
        <v>£0.00</v>
      </c>
      <c r="K88" s="101"/>
      <c r="L88" s="102"/>
      <c r="M88" s="110"/>
      <c r="N88" s="77"/>
      <c r="O88" s="87"/>
      <c r="P88" s="87"/>
      <c r="Q88" s="149" t="str">
        <f t="shared" si="14"/>
        <v/>
      </c>
      <c r="R88" s="87"/>
      <c r="S88" s="53" t="str">
        <f>IF(Q88="","£0.00",IF(R88="",(AN88*Q88),IF(R88="No",(AN88*Q88),IF(AM88="1",(AN88*Q88),IF(R88="Yes",((AN88*Q88)*'Claim Details'!$N$111)/100)+(AN88*Q88)))))</f>
        <v>£0.00</v>
      </c>
      <c r="T88" s="53"/>
      <c r="U88" s="87"/>
      <c r="V88" s="78"/>
      <c r="W88" s="79"/>
      <c r="X88" s="160"/>
      <c r="Y88" s="98"/>
      <c r="Z88" s="225"/>
      <c r="AA88" s="87"/>
      <c r="AB88" s="53" t="str">
        <f t="shared" si="17"/>
        <v>£0.00</v>
      </c>
      <c r="AC88" s="53"/>
      <c r="AD88" s="224"/>
      <c r="AE88" s="226" t="str">
        <f t="shared" si="13"/>
        <v/>
      </c>
      <c r="AF88" s="227" t="str">
        <f t="shared" si="15"/>
        <v>£0.00</v>
      </c>
      <c r="AG88" s="31"/>
      <c r="AH88" s="11"/>
      <c r="AI88" s="11"/>
      <c r="AJ88" s="11"/>
      <c r="AK88" s="11"/>
      <c r="AL88" s="11" t="str">
        <f t="shared" si="18"/>
        <v/>
      </c>
      <c r="AM88" s="11" t="str">
        <f t="shared" si="19"/>
        <v/>
      </c>
      <c r="AN88" s="213">
        <f t="shared" si="20"/>
        <v>0</v>
      </c>
      <c r="AO88" s="11"/>
      <c r="AP88" s="211" t="str">
        <f>IF(F88="","£0.00",IF(AM88="4","£0.00",IF(AM88="5","£0.00",IF(AM88="1","£0.00",((AN88*F88)*'Claim Details'!$F$111)/100))))</f>
        <v>£0.00</v>
      </c>
      <c r="AQ88" s="211" t="str">
        <f>IF(F88="","£0.00",IF(AM88="4","£0.00",IF(AM88="5","£0.00",IF(AM88="1","£0.00",((AN88*Q88)*'Claim Details'!$N$111)/100))))</f>
        <v>£0.00</v>
      </c>
      <c r="AR88" s="211" t="str">
        <f>IF(F88="","£0.00",IF(AM88="4","£0.00",IF(AM88="5","£0.00",IF(AM88="1","£0.00",((AN88*AE88)*'Claim Details'!$W$111)/100))))</f>
        <v>£0.00</v>
      </c>
      <c r="AS88" s="11"/>
      <c r="AT88" s="11"/>
      <c r="AU88" s="11"/>
      <c r="AV88" s="11"/>
      <c r="AW88" s="11"/>
      <c r="AX88" s="11"/>
      <c r="AY88" s="11"/>
      <c r="AZ88" s="11"/>
      <c r="BA88" s="11"/>
      <c r="BB88" s="11"/>
    </row>
    <row r="89" spans="1:54" ht="15">
      <c r="A89" s="110"/>
      <c r="B89" s="91"/>
      <c r="C89" s="98"/>
      <c r="D89" s="89"/>
      <c r="E89" s="99"/>
      <c r="F89" s="100"/>
      <c r="G89" s="221" t="str">
        <f>IF(AND(AM89="6", 'Claim Details'!$E$28&gt;=Rates!$D$5, 'Claim Details'!$E$28&lt;=Rates!$D$6),Rates!$D$7, IF(AND(AM89="1", 'Claim Details'!$E$28&gt;=Rates!$D$5, 'Claim Details'!$E$28&lt;=Rates!$D$6),Rates!$D$10,  IF(AND(AM89="2", 'Claim Details'!$E$28&gt;=Rates!$D$5, 'Claim Details'!$E$28&lt;=Rates!$D$6),Rates!$D$8,  IF(AND(AM89="3", 'Claim Details'!$E$28&gt;=Rates!$D$5, 'Claim Details'!$E$28&lt;=Rates!$D$6),Rates!$D$9, IF(AND(AM89="6", 'Claim Details'!$E$28&gt;=Rates!$E$5, 'Claim Details'!$E$28&lt;=Rates!$E$6),Rates!$E$7, IF(AND(AM89="1", 'Claim Details'!$E$28&gt;=Rates!$E$5, 'Claim Details'!$E$28&lt;=Rates!$E$6),Rates!$E$10,  IF(AND(AM89="2", 'Claim Details'!$E$28&gt;=Rates!$E$5, 'Claim Details'!$E$28&lt;=Rates!$E$6),Rates!$E$8,  IF(AND(AM89="3", 'Claim Details'!$E$28&gt;=Rates!$E$5, 'Claim Details'!$E$28&lt;=Rates!$E$6),Rates!$E$9, IF(AND(AM89="6", 'Claim Details'!$E$28&gt;=Rates!$F$5, 'Claim Details'!$E$28&lt;=Rates!$F$6),Rates!$F$7, IF(AND(AM89="1", 'Claim Details'!$E$28&gt;=Rates!$F$5, 'Claim Details'!$E$28&lt;=Rates!$F$6),Rates!$F$10,  IF(AND(AM89="2", 'Claim Details'!$E$28&gt;=Rates!$F$5, 'Claim Details'!$E$28&lt;=Rates!$F$6),Rates!$F$8,  IF(AND(AM89="3", 'Claim Details'!$E$28&gt;=Rates!$F$5, 'Claim Details'!$E$28&lt;=Rates!$F$6),Rates!$F$9, IF(AND(AM89="6", 'Claim Details'!$E$28&gt;=Rates!$G$5, 'Claim Details'!$E$28&lt;=Rates!$G$6),Rates!$G$7, IF(AND(AM89="1", 'Claim Details'!$E$28&gt;=Rates!$G$5, 'Claim Details'!$E$28&lt;=Rates!$G$6),Rates!$G$10,  IF(AND(AM89="2", 'Claim Details'!$E$28&gt;=Rates!$G$5, 'Claim Details'!$E$28&lt;=Rates!$G$6),Rates!$G$8,  IF(AND(AM89="3", 'Claim Details'!$E$28&gt;=Rates!$G$5, 'Claim Details'!$E$28&lt;=Rates!$G$6),Rates!$G$9, "£0.00"))))))))))))))))</f>
        <v>£0.00</v>
      </c>
      <c r="H89" s="101"/>
      <c r="I89" s="100"/>
      <c r="J89" s="221" t="str">
        <f t="shared" si="16"/>
        <v>£0.00</v>
      </c>
      <c r="K89" s="101"/>
      <c r="L89" s="102"/>
      <c r="M89" s="110"/>
      <c r="N89" s="77"/>
      <c r="O89" s="87"/>
      <c r="P89" s="87"/>
      <c r="Q89" s="149" t="str">
        <f t="shared" si="14"/>
        <v/>
      </c>
      <c r="R89" s="87"/>
      <c r="S89" s="53" t="str">
        <f>IF(Q89="","£0.00",IF(R89="",(AN89*Q89),IF(R89="No",(AN89*Q89),IF(AM89="1",(AN89*Q89),IF(R89="Yes",((AN89*Q89)*'Claim Details'!$N$111)/100)+(AN89*Q89)))))</f>
        <v>£0.00</v>
      </c>
      <c r="T89" s="53"/>
      <c r="U89" s="87"/>
      <c r="V89" s="78"/>
      <c r="W89" s="79"/>
      <c r="X89" s="160"/>
      <c r="Y89" s="98"/>
      <c r="Z89" s="225"/>
      <c r="AA89" s="87"/>
      <c r="AB89" s="53" t="str">
        <f t="shared" si="17"/>
        <v>£0.00</v>
      </c>
      <c r="AC89" s="53"/>
      <c r="AD89" s="224"/>
      <c r="AE89" s="226" t="str">
        <f t="shared" si="13"/>
        <v/>
      </c>
      <c r="AF89" s="227" t="str">
        <f t="shared" si="15"/>
        <v>£0.00</v>
      </c>
      <c r="AG89" s="31"/>
      <c r="AH89" s="11"/>
      <c r="AI89" s="11"/>
      <c r="AJ89" s="11"/>
      <c r="AK89" s="11"/>
      <c r="AL89" s="11" t="str">
        <f t="shared" si="18"/>
        <v/>
      </c>
      <c r="AM89" s="11" t="str">
        <f t="shared" si="19"/>
        <v/>
      </c>
      <c r="AN89" s="213">
        <f t="shared" si="20"/>
        <v>0</v>
      </c>
      <c r="AO89" s="11"/>
      <c r="AP89" s="211" t="str">
        <f>IF(F89="","£0.00",IF(AM89="4","£0.00",IF(AM89="5","£0.00",IF(AM89="1","£0.00",((AN89*F89)*'Claim Details'!$F$111)/100))))</f>
        <v>£0.00</v>
      </c>
      <c r="AQ89" s="211" t="str">
        <f>IF(F89="","£0.00",IF(AM89="4","£0.00",IF(AM89="5","£0.00",IF(AM89="1","£0.00",((AN89*Q89)*'Claim Details'!$N$111)/100))))</f>
        <v>£0.00</v>
      </c>
      <c r="AR89" s="211" t="str">
        <f>IF(F89="","£0.00",IF(AM89="4","£0.00",IF(AM89="5","£0.00",IF(AM89="1","£0.00",((AN89*AE89)*'Claim Details'!$W$111)/100))))</f>
        <v>£0.00</v>
      </c>
      <c r="AS89" s="11"/>
      <c r="AT89" s="11"/>
      <c r="AU89" s="11"/>
      <c r="AV89" s="11"/>
      <c r="AW89" s="11"/>
      <c r="AX89" s="11"/>
      <c r="AY89" s="11"/>
      <c r="AZ89" s="11"/>
      <c r="BA89" s="11"/>
      <c r="BB89" s="11"/>
    </row>
    <row r="90" spans="1:54" ht="15">
      <c r="A90" s="110"/>
      <c r="B90" s="91"/>
      <c r="C90" s="98"/>
      <c r="D90" s="89"/>
      <c r="E90" s="99"/>
      <c r="F90" s="100"/>
      <c r="G90" s="221" t="str">
        <f>IF(AND(AM90="6", 'Claim Details'!$E$28&gt;=Rates!$D$5, 'Claim Details'!$E$28&lt;=Rates!$D$6),Rates!$D$7, IF(AND(AM90="1", 'Claim Details'!$E$28&gt;=Rates!$D$5, 'Claim Details'!$E$28&lt;=Rates!$D$6),Rates!$D$10,  IF(AND(AM90="2", 'Claim Details'!$E$28&gt;=Rates!$D$5, 'Claim Details'!$E$28&lt;=Rates!$D$6),Rates!$D$8,  IF(AND(AM90="3", 'Claim Details'!$E$28&gt;=Rates!$D$5, 'Claim Details'!$E$28&lt;=Rates!$D$6),Rates!$D$9, IF(AND(AM90="6", 'Claim Details'!$E$28&gt;=Rates!$E$5, 'Claim Details'!$E$28&lt;=Rates!$E$6),Rates!$E$7, IF(AND(AM90="1", 'Claim Details'!$E$28&gt;=Rates!$E$5, 'Claim Details'!$E$28&lt;=Rates!$E$6),Rates!$E$10,  IF(AND(AM90="2", 'Claim Details'!$E$28&gt;=Rates!$E$5, 'Claim Details'!$E$28&lt;=Rates!$E$6),Rates!$E$8,  IF(AND(AM90="3", 'Claim Details'!$E$28&gt;=Rates!$E$5, 'Claim Details'!$E$28&lt;=Rates!$E$6),Rates!$E$9, IF(AND(AM90="6", 'Claim Details'!$E$28&gt;=Rates!$F$5, 'Claim Details'!$E$28&lt;=Rates!$F$6),Rates!$F$7, IF(AND(AM90="1", 'Claim Details'!$E$28&gt;=Rates!$F$5, 'Claim Details'!$E$28&lt;=Rates!$F$6),Rates!$F$10,  IF(AND(AM90="2", 'Claim Details'!$E$28&gt;=Rates!$F$5, 'Claim Details'!$E$28&lt;=Rates!$F$6),Rates!$F$8,  IF(AND(AM90="3", 'Claim Details'!$E$28&gt;=Rates!$F$5, 'Claim Details'!$E$28&lt;=Rates!$F$6),Rates!$F$9, IF(AND(AM90="6", 'Claim Details'!$E$28&gt;=Rates!$G$5, 'Claim Details'!$E$28&lt;=Rates!$G$6),Rates!$G$7, IF(AND(AM90="1", 'Claim Details'!$E$28&gt;=Rates!$G$5, 'Claim Details'!$E$28&lt;=Rates!$G$6),Rates!$G$10,  IF(AND(AM90="2", 'Claim Details'!$E$28&gt;=Rates!$G$5, 'Claim Details'!$E$28&lt;=Rates!$G$6),Rates!$G$8,  IF(AND(AM90="3", 'Claim Details'!$E$28&gt;=Rates!$G$5, 'Claim Details'!$E$28&lt;=Rates!$G$6),Rates!$G$9, "£0.00"))))))))))))))))</f>
        <v>£0.00</v>
      </c>
      <c r="H90" s="101"/>
      <c r="I90" s="100"/>
      <c r="J90" s="221" t="str">
        <f t="shared" si="16"/>
        <v>£0.00</v>
      </c>
      <c r="K90" s="101"/>
      <c r="L90" s="102"/>
      <c r="M90" s="110"/>
      <c r="N90" s="77"/>
      <c r="O90" s="87"/>
      <c r="P90" s="87"/>
      <c r="Q90" s="149" t="str">
        <f t="shared" si="14"/>
        <v/>
      </c>
      <c r="R90" s="87"/>
      <c r="S90" s="53" t="str">
        <f>IF(Q90="","£0.00",IF(R90="",(AN90*Q90),IF(R90="No",(AN90*Q90),IF(AM90="1",(AN90*Q90),IF(R90="Yes",((AN90*Q90)*'Claim Details'!$N$111)/100)+(AN90*Q90)))))</f>
        <v>£0.00</v>
      </c>
      <c r="T90" s="53"/>
      <c r="U90" s="87"/>
      <c r="V90" s="78"/>
      <c r="W90" s="79"/>
      <c r="X90" s="160"/>
      <c r="Y90" s="98"/>
      <c r="Z90" s="225"/>
      <c r="AA90" s="87"/>
      <c r="AB90" s="53" t="str">
        <f t="shared" si="17"/>
        <v>£0.00</v>
      </c>
      <c r="AC90" s="53"/>
      <c r="AD90" s="224"/>
      <c r="AE90" s="226" t="str">
        <f t="shared" si="13"/>
        <v/>
      </c>
      <c r="AF90" s="227" t="str">
        <f t="shared" si="15"/>
        <v>£0.00</v>
      </c>
      <c r="AG90" s="31"/>
      <c r="AH90" s="11"/>
      <c r="AI90" s="11"/>
      <c r="AJ90" s="11"/>
      <c r="AK90" s="11"/>
      <c r="AL90" s="11" t="str">
        <f t="shared" si="18"/>
        <v/>
      </c>
      <c r="AM90" s="11" t="str">
        <f t="shared" si="19"/>
        <v/>
      </c>
      <c r="AN90" s="213">
        <f t="shared" si="20"/>
        <v>0</v>
      </c>
      <c r="AO90" s="11"/>
      <c r="AP90" s="211" t="str">
        <f>IF(F90="","£0.00",IF(AM90="4","£0.00",IF(AM90="5","£0.00",IF(AM90="1","£0.00",((AN90*F90)*'Claim Details'!$F$111)/100))))</f>
        <v>£0.00</v>
      </c>
      <c r="AQ90" s="211" t="str">
        <f>IF(F90="","£0.00",IF(AM90="4","£0.00",IF(AM90="5","£0.00",IF(AM90="1","£0.00",((AN90*Q90)*'Claim Details'!$N$111)/100))))</f>
        <v>£0.00</v>
      </c>
      <c r="AR90" s="211" t="str">
        <f>IF(F90="","£0.00",IF(AM90="4","£0.00",IF(AM90="5","£0.00",IF(AM90="1","£0.00",((AN90*AE90)*'Claim Details'!$W$111)/100))))</f>
        <v>£0.00</v>
      </c>
      <c r="AS90" s="11"/>
      <c r="AT90" s="11"/>
      <c r="AU90" s="11"/>
      <c r="AV90" s="11"/>
      <c r="AW90" s="11"/>
      <c r="AX90" s="11"/>
      <c r="AY90" s="11"/>
      <c r="AZ90" s="11"/>
      <c r="BA90" s="11"/>
      <c r="BB90" s="11"/>
    </row>
    <row r="91" spans="1:54" ht="15">
      <c r="A91" s="110"/>
      <c r="B91" s="91"/>
      <c r="C91" s="98"/>
      <c r="D91" s="89"/>
      <c r="E91" s="99"/>
      <c r="F91" s="100"/>
      <c r="G91" s="221" t="str">
        <f>IF(AND(AM91="6", 'Claim Details'!$E$28&gt;=Rates!$D$5, 'Claim Details'!$E$28&lt;=Rates!$D$6),Rates!$D$7, IF(AND(AM91="1", 'Claim Details'!$E$28&gt;=Rates!$D$5, 'Claim Details'!$E$28&lt;=Rates!$D$6),Rates!$D$10,  IF(AND(AM91="2", 'Claim Details'!$E$28&gt;=Rates!$D$5, 'Claim Details'!$E$28&lt;=Rates!$D$6),Rates!$D$8,  IF(AND(AM91="3", 'Claim Details'!$E$28&gt;=Rates!$D$5, 'Claim Details'!$E$28&lt;=Rates!$D$6),Rates!$D$9, IF(AND(AM91="6", 'Claim Details'!$E$28&gt;=Rates!$E$5, 'Claim Details'!$E$28&lt;=Rates!$E$6),Rates!$E$7, IF(AND(AM91="1", 'Claim Details'!$E$28&gt;=Rates!$E$5, 'Claim Details'!$E$28&lt;=Rates!$E$6),Rates!$E$10,  IF(AND(AM91="2", 'Claim Details'!$E$28&gt;=Rates!$E$5, 'Claim Details'!$E$28&lt;=Rates!$E$6),Rates!$E$8,  IF(AND(AM91="3", 'Claim Details'!$E$28&gt;=Rates!$E$5, 'Claim Details'!$E$28&lt;=Rates!$E$6),Rates!$E$9, IF(AND(AM91="6", 'Claim Details'!$E$28&gt;=Rates!$F$5, 'Claim Details'!$E$28&lt;=Rates!$F$6),Rates!$F$7, IF(AND(AM91="1", 'Claim Details'!$E$28&gt;=Rates!$F$5, 'Claim Details'!$E$28&lt;=Rates!$F$6),Rates!$F$10,  IF(AND(AM91="2", 'Claim Details'!$E$28&gt;=Rates!$F$5, 'Claim Details'!$E$28&lt;=Rates!$F$6),Rates!$F$8,  IF(AND(AM91="3", 'Claim Details'!$E$28&gt;=Rates!$F$5, 'Claim Details'!$E$28&lt;=Rates!$F$6),Rates!$F$9, IF(AND(AM91="6", 'Claim Details'!$E$28&gt;=Rates!$G$5, 'Claim Details'!$E$28&lt;=Rates!$G$6),Rates!$G$7, IF(AND(AM91="1", 'Claim Details'!$E$28&gt;=Rates!$G$5, 'Claim Details'!$E$28&lt;=Rates!$G$6),Rates!$G$10,  IF(AND(AM91="2", 'Claim Details'!$E$28&gt;=Rates!$G$5, 'Claim Details'!$E$28&lt;=Rates!$G$6),Rates!$G$8,  IF(AND(AM91="3", 'Claim Details'!$E$28&gt;=Rates!$G$5, 'Claim Details'!$E$28&lt;=Rates!$G$6),Rates!$G$9, "£0.00"))))))))))))))))</f>
        <v>£0.00</v>
      </c>
      <c r="H91" s="101"/>
      <c r="I91" s="100"/>
      <c r="J91" s="221" t="str">
        <f t="shared" si="16"/>
        <v>£0.00</v>
      </c>
      <c r="K91" s="101"/>
      <c r="L91" s="102"/>
      <c r="M91" s="110"/>
      <c r="N91" s="77"/>
      <c r="O91" s="87"/>
      <c r="P91" s="87"/>
      <c r="Q91" s="149" t="str">
        <f t="shared" si="14"/>
        <v/>
      </c>
      <c r="R91" s="87"/>
      <c r="S91" s="53" t="str">
        <f>IF(Q91="","£0.00",IF(R91="",(AN91*Q91),IF(R91="No",(AN91*Q91),IF(AM91="1",(AN91*Q91),IF(R91="Yes",((AN91*Q91)*'Claim Details'!$N$111)/100)+(AN91*Q91)))))</f>
        <v>£0.00</v>
      </c>
      <c r="T91" s="53"/>
      <c r="U91" s="87"/>
      <c r="V91" s="78"/>
      <c r="W91" s="79"/>
      <c r="X91" s="160"/>
      <c r="Y91" s="98"/>
      <c r="Z91" s="225"/>
      <c r="AA91" s="87"/>
      <c r="AB91" s="53" t="str">
        <f t="shared" si="17"/>
        <v>£0.00</v>
      </c>
      <c r="AC91" s="53"/>
      <c r="AD91" s="224"/>
      <c r="AE91" s="226" t="str">
        <f t="shared" si="13"/>
        <v/>
      </c>
      <c r="AF91" s="227" t="str">
        <f t="shared" si="15"/>
        <v>£0.00</v>
      </c>
      <c r="AG91" s="31"/>
      <c r="AH91" s="11"/>
      <c r="AI91" s="11"/>
      <c r="AJ91" s="11"/>
      <c r="AK91" s="11"/>
      <c r="AL91" s="11" t="str">
        <f t="shared" si="18"/>
        <v/>
      </c>
      <c r="AM91" s="11" t="str">
        <f t="shared" si="19"/>
        <v/>
      </c>
      <c r="AN91" s="213">
        <f t="shared" si="20"/>
        <v>0</v>
      </c>
      <c r="AO91" s="11"/>
      <c r="AP91" s="211" t="str">
        <f>IF(F91="","£0.00",IF(AM91="4","£0.00",IF(AM91="5","£0.00",IF(AM91="1","£0.00",((AN91*F91)*'Claim Details'!$F$111)/100))))</f>
        <v>£0.00</v>
      </c>
      <c r="AQ91" s="211" t="str">
        <f>IF(F91="","£0.00",IF(AM91="4","£0.00",IF(AM91="5","£0.00",IF(AM91="1","£0.00",((AN91*Q91)*'Claim Details'!$N$111)/100))))</f>
        <v>£0.00</v>
      </c>
      <c r="AR91" s="211" t="str">
        <f>IF(F91="","£0.00",IF(AM91="4","£0.00",IF(AM91="5","£0.00",IF(AM91="1","£0.00",((AN91*AE91)*'Claim Details'!$W$111)/100))))</f>
        <v>£0.00</v>
      </c>
      <c r="AS91" s="11"/>
      <c r="AT91" s="11"/>
      <c r="AU91" s="11"/>
      <c r="AV91" s="11"/>
      <c r="AW91" s="11"/>
      <c r="AX91" s="11"/>
      <c r="AY91" s="11"/>
      <c r="AZ91" s="11"/>
      <c r="BA91" s="11"/>
      <c r="BB91" s="11"/>
    </row>
    <row r="92" spans="1:54" ht="15">
      <c r="A92" s="110"/>
      <c r="B92" s="91"/>
      <c r="C92" s="98"/>
      <c r="D92" s="89"/>
      <c r="E92" s="99"/>
      <c r="F92" s="100"/>
      <c r="G92" s="221" t="str">
        <f>IF(AND(AM92="6", 'Claim Details'!$E$28&gt;=Rates!$D$5, 'Claim Details'!$E$28&lt;=Rates!$D$6),Rates!$D$7, IF(AND(AM92="1", 'Claim Details'!$E$28&gt;=Rates!$D$5, 'Claim Details'!$E$28&lt;=Rates!$D$6),Rates!$D$10,  IF(AND(AM92="2", 'Claim Details'!$E$28&gt;=Rates!$D$5, 'Claim Details'!$E$28&lt;=Rates!$D$6),Rates!$D$8,  IF(AND(AM92="3", 'Claim Details'!$E$28&gt;=Rates!$D$5, 'Claim Details'!$E$28&lt;=Rates!$D$6),Rates!$D$9, IF(AND(AM92="6", 'Claim Details'!$E$28&gt;=Rates!$E$5, 'Claim Details'!$E$28&lt;=Rates!$E$6),Rates!$E$7, IF(AND(AM92="1", 'Claim Details'!$E$28&gt;=Rates!$E$5, 'Claim Details'!$E$28&lt;=Rates!$E$6),Rates!$E$10,  IF(AND(AM92="2", 'Claim Details'!$E$28&gt;=Rates!$E$5, 'Claim Details'!$E$28&lt;=Rates!$E$6),Rates!$E$8,  IF(AND(AM92="3", 'Claim Details'!$E$28&gt;=Rates!$E$5, 'Claim Details'!$E$28&lt;=Rates!$E$6),Rates!$E$9, IF(AND(AM92="6", 'Claim Details'!$E$28&gt;=Rates!$F$5, 'Claim Details'!$E$28&lt;=Rates!$F$6),Rates!$F$7, IF(AND(AM92="1", 'Claim Details'!$E$28&gt;=Rates!$F$5, 'Claim Details'!$E$28&lt;=Rates!$F$6),Rates!$F$10,  IF(AND(AM92="2", 'Claim Details'!$E$28&gt;=Rates!$F$5, 'Claim Details'!$E$28&lt;=Rates!$F$6),Rates!$F$8,  IF(AND(AM92="3", 'Claim Details'!$E$28&gt;=Rates!$F$5, 'Claim Details'!$E$28&lt;=Rates!$F$6),Rates!$F$9, IF(AND(AM92="6", 'Claim Details'!$E$28&gt;=Rates!$G$5, 'Claim Details'!$E$28&lt;=Rates!$G$6),Rates!$G$7, IF(AND(AM92="1", 'Claim Details'!$E$28&gt;=Rates!$G$5, 'Claim Details'!$E$28&lt;=Rates!$G$6),Rates!$G$10,  IF(AND(AM92="2", 'Claim Details'!$E$28&gt;=Rates!$G$5, 'Claim Details'!$E$28&lt;=Rates!$G$6),Rates!$G$8,  IF(AND(AM92="3", 'Claim Details'!$E$28&gt;=Rates!$G$5, 'Claim Details'!$E$28&lt;=Rates!$G$6),Rates!$G$9, "£0.00"))))))))))))))))</f>
        <v>£0.00</v>
      </c>
      <c r="H92" s="101"/>
      <c r="I92" s="100"/>
      <c r="J92" s="221" t="str">
        <f t="shared" si="1"/>
        <v>£0.00</v>
      </c>
      <c r="K92" s="101"/>
      <c r="L92" s="102"/>
      <c r="M92" s="110"/>
      <c r="N92" s="77"/>
      <c r="O92" s="87"/>
      <c r="P92" s="87"/>
      <c r="Q92" s="149" t="str">
        <f t="shared" si="14"/>
        <v/>
      </c>
      <c r="R92" s="87"/>
      <c r="S92" s="53" t="str">
        <f>IF(Q92="","£0.00",IF(R92="",(AN92*Q92),IF(R92="No",(AN92*Q92),IF(AM92="1",(AN92*Q92),IF(R92="Yes",((AN92*Q92)*'Claim Details'!$N$111)/100)+(AN92*Q92)))))</f>
        <v>£0.00</v>
      </c>
      <c r="T92" s="53"/>
      <c r="U92" s="87"/>
      <c r="V92" s="78"/>
      <c r="W92" s="79"/>
      <c r="X92" s="160"/>
      <c r="Y92" s="98"/>
      <c r="Z92" s="225"/>
      <c r="AA92" s="87"/>
      <c r="AB92" s="53" t="str">
        <f t="shared" si="3"/>
        <v>£0.00</v>
      </c>
      <c r="AC92" s="53"/>
      <c r="AD92" s="224"/>
      <c r="AE92" s="226" t="str">
        <f t="shared" ref="AE92:AE100" si="21">IF(Z92="",Q92,IF(Q92="",Z92,Z92+Q92))</f>
        <v/>
      </c>
      <c r="AF92" s="227" t="str">
        <f t="shared" si="15"/>
        <v>£0.00</v>
      </c>
      <c r="AG92" s="31"/>
      <c r="AH92" s="11"/>
      <c r="AI92" s="11"/>
      <c r="AJ92" s="11"/>
      <c r="AK92" s="11"/>
      <c r="AL92" s="11" t="str">
        <f t="shared" si="5"/>
        <v/>
      </c>
      <c r="AM92" s="11" t="str">
        <f t="shared" si="6"/>
        <v/>
      </c>
      <c r="AN92" s="213">
        <f t="shared" si="7"/>
        <v>0</v>
      </c>
      <c r="AO92" s="11"/>
      <c r="AP92" s="211" t="str">
        <f>IF(F92="","£0.00",IF(AM92="4","£0.00",IF(AM92="5","£0.00",IF(AM92="1","£0.00",((AN92*F92)*'Claim Details'!$F$111)/100))))</f>
        <v>£0.00</v>
      </c>
      <c r="AQ92" s="211" t="str">
        <f>IF(F92="","£0.00",IF(AM92="4","£0.00",IF(AM92="5","£0.00",IF(AM92="1","£0.00",((AN92*Q92)*'Claim Details'!$N$111)/100))))</f>
        <v>£0.00</v>
      </c>
      <c r="AR92" s="211" t="str">
        <f>IF(F92="","£0.00",IF(AM92="4","£0.00",IF(AM92="5","£0.00",IF(AM92="1","£0.00",((AN92*AE92)*'Claim Details'!$W$111)/100))))</f>
        <v>£0.00</v>
      </c>
      <c r="AS92" s="11"/>
      <c r="AT92" s="11"/>
      <c r="AU92" s="11"/>
      <c r="AV92" s="11"/>
      <c r="AW92" s="11"/>
      <c r="AX92" s="11"/>
      <c r="AY92" s="11"/>
      <c r="AZ92" s="11"/>
      <c r="BA92" s="11"/>
      <c r="BB92" s="11"/>
    </row>
    <row r="93" spans="1:54" ht="15">
      <c r="A93" s="110"/>
      <c r="B93" s="91"/>
      <c r="C93" s="98"/>
      <c r="D93" s="89"/>
      <c r="E93" s="99"/>
      <c r="F93" s="100"/>
      <c r="G93" s="221" t="str">
        <f>IF(AND(AM93="6", 'Claim Details'!$E$28&gt;=Rates!$D$5, 'Claim Details'!$E$28&lt;=Rates!$D$6),Rates!$D$7, IF(AND(AM93="1", 'Claim Details'!$E$28&gt;=Rates!$D$5, 'Claim Details'!$E$28&lt;=Rates!$D$6),Rates!$D$10,  IF(AND(AM93="2", 'Claim Details'!$E$28&gt;=Rates!$D$5, 'Claim Details'!$E$28&lt;=Rates!$D$6),Rates!$D$8,  IF(AND(AM93="3", 'Claim Details'!$E$28&gt;=Rates!$D$5, 'Claim Details'!$E$28&lt;=Rates!$D$6),Rates!$D$9, IF(AND(AM93="6", 'Claim Details'!$E$28&gt;=Rates!$E$5, 'Claim Details'!$E$28&lt;=Rates!$E$6),Rates!$E$7, IF(AND(AM93="1", 'Claim Details'!$E$28&gt;=Rates!$E$5, 'Claim Details'!$E$28&lt;=Rates!$E$6),Rates!$E$10,  IF(AND(AM93="2", 'Claim Details'!$E$28&gt;=Rates!$E$5, 'Claim Details'!$E$28&lt;=Rates!$E$6),Rates!$E$8,  IF(AND(AM93="3", 'Claim Details'!$E$28&gt;=Rates!$E$5, 'Claim Details'!$E$28&lt;=Rates!$E$6),Rates!$E$9, IF(AND(AM93="6", 'Claim Details'!$E$28&gt;=Rates!$F$5, 'Claim Details'!$E$28&lt;=Rates!$F$6),Rates!$F$7, IF(AND(AM93="1", 'Claim Details'!$E$28&gt;=Rates!$F$5, 'Claim Details'!$E$28&lt;=Rates!$F$6),Rates!$F$10,  IF(AND(AM93="2", 'Claim Details'!$E$28&gt;=Rates!$F$5, 'Claim Details'!$E$28&lt;=Rates!$F$6),Rates!$F$8,  IF(AND(AM93="3", 'Claim Details'!$E$28&gt;=Rates!$F$5, 'Claim Details'!$E$28&lt;=Rates!$F$6),Rates!$F$9, IF(AND(AM93="6", 'Claim Details'!$E$28&gt;=Rates!$G$5, 'Claim Details'!$E$28&lt;=Rates!$G$6),Rates!$G$7, IF(AND(AM93="1", 'Claim Details'!$E$28&gt;=Rates!$G$5, 'Claim Details'!$E$28&lt;=Rates!$G$6),Rates!$G$10,  IF(AND(AM93="2", 'Claim Details'!$E$28&gt;=Rates!$G$5, 'Claim Details'!$E$28&lt;=Rates!$G$6),Rates!$G$8,  IF(AND(AM93="3", 'Claim Details'!$E$28&gt;=Rates!$G$5, 'Claim Details'!$E$28&lt;=Rates!$G$6),Rates!$G$9, "£0.00"))))))))))))))))</f>
        <v>£0.00</v>
      </c>
      <c r="H93" s="101"/>
      <c r="I93" s="100"/>
      <c r="J93" s="221" t="str">
        <f t="shared" si="1"/>
        <v>£0.00</v>
      </c>
      <c r="K93" s="101"/>
      <c r="L93" s="102"/>
      <c r="M93" s="110"/>
      <c r="N93" s="77"/>
      <c r="O93" s="87"/>
      <c r="P93" s="87"/>
      <c r="Q93" s="149" t="str">
        <f t="shared" si="14"/>
        <v/>
      </c>
      <c r="R93" s="87"/>
      <c r="S93" s="53" t="str">
        <f>IF(Q93="","£0.00",IF(R93="",(AN93*Q93),IF(R93="No",(AN93*Q93),IF(AM93="1",(AN93*Q93),IF(R93="Yes",((AN93*Q93)*'Claim Details'!$N$111)/100)+(AN93*Q93)))))</f>
        <v>£0.00</v>
      </c>
      <c r="T93" s="53"/>
      <c r="U93" s="87"/>
      <c r="V93" s="78"/>
      <c r="W93" s="79"/>
      <c r="X93" s="160"/>
      <c r="Y93" s="98"/>
      <c r="Z93" s="225"/>
      <c r="AA93" s="87"/>
      <c r="AB93" s="53" t="str">
        <f t="shared" si="3"/>
        <v>£0.00</v>
      </c>
      <c r="AC93" s="53"/>
      <c r="AD93" s="224"/>
      <c r="AE93" s="226" t="str">
        <f t="shared" si="21"/>
        <v/>
      </c>
      <c r="AF93" s="227" t="str">
        <f t="shared" si="15"/>
        <v>£0.00</v>
      </c>
      <c r="AG93" s="31"/>
      <c r="AH93" s="11"/>
      <c r="AI93" s="11"/>
      <c r="AJ93" s="11"/>
      <c r="AK93" s="11"/>
      <c r="AL93" s="11" t="str">
        <f t="shared" si="5"/>
        <v/>
      </c>
      <c r="AM93" s="11" t="str">
        <f t="shared" si="6"/>
        <v/>
      </c>
      <c r="AN93" s="213">
        <f t="shared" si="7"/>
        <v>0</v>
      </c>
      <c r="AO93" s="11"/>
      <c r="AP93" s="211" t="str">
        <f>IF(F93="","£0.00",IF(AM93="4","£0.00",IF(AM93="5","£0.00",IF(AM93="1","£0.00",((AN93*F93)*'Claim Details'!$F$111)/100))))</f>
        <v>£0.00</v>
      </c>
      <c r="AQ93" s="211" t="str">
        <f>IF(F93="","£0.00",IF(AM93="4","£0.00",IF(AM93="5","£0.00",IF(AM93="1","£0.00",((AN93*Q93)*'Claim Details'!$N$111)/100))))</f>
        <v>£0.00</v>
      </c>
      <c r="AR93" s="211" t="str">
        <f>IF(F93="","£0.00",IF(AM93="4","£0.00",IF(AM93="5","£0.00",IF(AM93="1","£0.00",((AN93*AE93)*'Claim Details'!$W$111)/100))))</f>
        <v>£0.00</v>
      </c>
      <c r="AS93" s="11"/>
      <c r="AT93" s="11"/>
      <c r="AU93" s="11"/>
      <c r="AV93" s="11"/>
      <c r="AW93" s="11"/>
      <c r="AX93" s="11"/>
      <c r="AY93" s="11"/>
      <c r="AZ93" s="11"/>
      <c r="BA93" s="11"/>
      <c r="BB93" s="11"/>
    </row>
    <row r="94" spans="1:54" ht="15">
      <c r="A94" s="110"/>
      <c r="B94" s="91"/>
      <c r="C94" s="98"/>
      <c r="D94" s="89"/>
      <c r="E94" s="99"/>
      <c r="F94" s="100"/>
      <c r="G94" s="221" t="str">
        <f>IF(AND(AM94="6", 'Claim Details'!$E$28&gt;=Rates!$D$5, 'Claim Details'!$E$28&lt;=Rates!$D$6),Rates!$D$7, IF(AND(AM94="1", 'Claim Details'!$E$28&gt;=Rates!$D$5, 'Claim Details'!$E$28&lt;=Rates!$D$6),Rates!$D$10,  IF(AND(AM94="2", 'Claim Details'!$E$28&gt;=Rates!$D$5, 'Claim Details'!$E$28&lt;=Rates!$D$6),Rates!$D$8,  IF(AND(AM94="3", 'Claim Details'!$E$28&gt;=Rates!$D$5, 'Claim Details'!$E$28&lt;=Rates!$D$6),Rates!$D$9, IF(AND(AM94="6", 'Claim Details'!$E$28&gt;=Rates!$E$5, 'Claim Details'!$E$28&lt;=Rates!$E$6),Rates!$E$7, IF(AND(AM94="1", 'Claim Details'!$E$28&gt;=Rates!$E$5, 'Claim Details'!$E$28&lt;=Rates!$E$6),Rates!$E$10,  IF(AND(AM94="2", 'Claim Details'!$E$28&gt;=Rates!$E$5, 'Claim Details'!$E$28&lt;=Rates!$E$6),Rates!$E$8,  IF(AND(AM94="3", 'Claim Details'!$E$28&gt;=Rates!$E$5, 'Claim Details'!$E$28&lt;=Rates!$E$6),Rates!$E$9, IF(AND(AM94="6", 'Claim Details'!$E$28&gt;=Rates!$F$5, 'Claim Details'!$E$28&lt;=Rates!$F$6),Rates!$F$7, IF(AND(AM94="1", 'Claim Details'!$E$28&gt;=Rates!$F$5, 'Claim Details'!$E$28&lt;=Rates!$F$6),Rates!$F$10,  IF(AND(AM94="2", 'Claim Details'!$E$28&gt;=Rates!$F$5, 'Claim Details'!$E$28&lt;=Rates!$F$6),Rates!$F$8,  IF(AND(AM94="3", 'Claim Details'!$E$28&gt;=Rates!$F$5, 'Claim Details'!$E$28&lt;=Rates!$F$6),Rates!$F$9, IF(AND(AM94="6", 'Claim Details'!$E$28&gt;=Rates!$G$5, 'Claim Details'!$E$28&lt;=Rates!$G$6),Rates!$G$7, IF(AND(AM94="1", 'Claim Details'!$E$28&gt;=Rates!$G$5, 'Claim Details'!$E$28&lt;=Rates!$G$6),Rates!$G$10,  IF(AND(AM94="2", 'Claim Details'!$E$28&gt;=Rates!$G$5, 'Claim Details'!$E$28&lt;=Rates!$G$6),Rates!$G$8,  IF(AND(AM94="3", 'Claim Details'!$E$28&gt;=Rates!$G$5, 'Claim Details'!$E$28&lt;=Rates!$G$6),Rates!$G$9, "£0.00"))))))))))))))))</f>
        <v>£0.00</v>
      </c>
      <c r="H94" s="101"/>
      <c r="I94" s="100"/>
      <c r="J94" s="221" t="str">
        <f t="shared" si="1"/>
        <v>£0.00</v>
      </c>
      <c r="K94" s="101"/>
      <c r="L94" s="102"/>
      <c r="M94" s="110"/>
      <c r="N94" s="77"/>
      <c r="O94" s="87"/>
      <c r="P94" s="87"/>
      <c r="Q94" s="149" t="str">
        <f t="shared" si="14"/>
        <v/>
      </c>
      <c r="R94" s="87"/>
      <c r="S94" s="53" t="str">
        <f>IF(Q94="","£0.00",IF(R94="",(AN94*Q94),IF(R94="No",(AN94*Q94),IF(AM94="1",(AN94*Q94),IF(R94="Yes",((AN94*Q94)*'Claim Details'!$N$111)/100)+(AN94*Q94)))))</f>
        <v>£0.00</v>
      </c>
      <c r="T94" s="53"/>
      <c r="U94" s="87"/>
      <c r="V94" s="78"/>
      <c r="W94" s="79"/>
      <c r="X94" s="160"/>
      <c r="Y94" s="98"/>
      <c r="Z94" s="225"/>
      <c r="AA94" s="87"/>
      <c r="AB94" s="53" t="str">
        <f t="shared" si="3"/>
        <v>£0.00</v>
      </c>
      <c r="AC94" s="53"/>
      <c r="AD94" s="224"/>
      <c r="AE94" s="226" t="str">
        <f t="shared" si="21"/>
        <v/>
      </c>
      <c r="AF94" s="227" t="str">
        <f t="shared" si="15"/>
        <v>£0.00</v>
      </c>
      <c r="AG94" s="31"/>
      <c r="AH94" s="11"/>
      <c r="AI94" s="11"/>
      <c r="AJ94" s="11"/>
      <c r="AK94" s="11"/>
      <c r="AL94" s="11" t="str">
        <f t="shared" si="5"/>
        <v/>
      </c>
      <c r="AM94" s="11" t="str">
        <f t="shared" si="6"/>
        <v/>
      </c>
      <c r="AN94" s="213">
        <f t="shared" si="7"/>
        <v>0</v>
      </c>
      <c r="AO94" s="11"/>
      <c r="AP94" s="211" t="str">
        <f>IF(F94="","£0.00",IF(AM94="4","£0.00",IF(AM94="5","£0.00",IF(AM94="1","£0.00",((AN94*F94)*'Claim Details'!$F$111)/100))))</f>
        <v>£0.00</v>
      </c>
      <c r="AQ94" s="211" t="str">
        <f>IF(F94="","£0.00",IF(AM94="4","£0.00",IF(AM94="5","£0.00",IF(AM94="1","£0.00",((AN94*Q94)*'Claim Details'!$N$111)/100))))</f>
        <v>£0.00</v>
      </c>
      <c r="AR94" s="211" t="str">
        <f>IF(F94="","£0.00",IF(AM94="4","£0.00",IF(AM94="5","£0.00",IF(AM94="1","£0.00",((AN94*AE94)*'Claim Details'!$W$111)/100))))</f>
        <v>£0.00</v>
      </c>
      <c r="AS94" s="11"/>
      <c r="AT94" s="11"/>
      <c r="AU94" s="11"/>
      <c r="AV94" s="11"/>
      <c r="AW94" s="11"/>
      <c r="AX94" s="11"/>
      <c r="AY94" s="11"/>
      <c r="AZ94" s="11"/>
      <c r="BA94" s="11"/>
      <c r="BB94" s="11"/>
    </row>
    <row r="95" spans="1:54" ht="15">
      <c r="A95" s="110"/>
      <c r="B95" s="91"/>
      <c r="C95" s="98"/>
      <c r="D95" s="89"/>
      <c r="E95" s="99"/>
      <c r="F95" s="100"/>
      <c r="G95" s="221" t="str">
        <f>IF(AND(AM95="6", 'Claim Details'!$E$28&gt;=Rates!$D$5, 'Claim Details'!$E$28&lt;=Rates!$D$6),Rates!$D$7, IF(AND(AM95="1", 'Claim Details'!$E$28&gt;=Rates!$D$5, 'Claim Details'!$E$28&lt;=Rates!$D$6),Rates!$D$10,  IF(AND(AM95="2", 'Claim Details'!$E$28&gt;=Rates!$D$5, 'Claim Details'!$E$28&lt;=Rates!$D$6),Rates!$D$8,  IF(AND(AM95="3", 'Claim Details'!$E$28&gt;=Rates!$D$5, 'Claim Details'!$E$28&lt;=Rates!$D$6),Rates!$D$9, IF(AND(AM95="6", 'Claim Details'!$E$28&gt;=Rates!$E$5, 'Claim Details'!$E$28&lt;=Rates!$E$6),Rates!$E$7, IF(AND(AM95="1", 'Claim Details'!$E$28&gt;=Rates!$E$5, 'Claim Details'!$E$28&lt;=Rates!$E$6),Rates!$E$10,  IF(AND(AM95="2", 'Claim Details'!$E$28&gt;=Rates!$E$5, 'Claim Details'!$E$28&lt;=Rates!$E$6),Rates!$E$8,  IF(AND(AM95="3", 'Claim Details'!$E$28&gt;=Rates!$E$5, 'Claim Details'!$E$28&lt;=Rates!$E$6),Rates!$E$9, IF(AND(AM95="6", 'Claim Details'!$E$28&gt;=Rates!$F$5, 'Claim Details'!$E$28&lt;=Rates!$F$6),Rates!$F$7, IF(AND(AM95="1", 'Claim Details'!$E$28&gt;=Rates!$F$5, 'Claim Details'!$E$28&lt;=Rates!$F$6),Rates!$F$10,  IF(AND(AM95="2", 'Claim Details'!$E$28&gt;=Rates!$F$5, 'Claim Details'!$E$28&lt;=Rates!$F$6),Rates!$F$8,  IF(AND(AM95="3", 'Claim Details'!$E$28&gt;=Rates!$F$5, 'Claim Details'!$E$28&lt;=Rates!$F$6),Rates!$F$9, IF(AND(AM95="6", 'Claim Details'!$E$28&gt;=Rates!$G$5, 'Claim Details'!$E$28&lt;=Rates!$G$6),Rates!$G$7, IF(AND(AM95="1", 'Claim Details'!$E$28&gt;=Rates!$G$5, 'Claim Details'!$E$28&lt;=Rates!$G$6),Rates!$G$10,  IF(AND(AM95="2", 'Claim Details'!$E$28&gt;=Rates!$G$5, 'Claim Details'!$E$28&lt;=Rates!$G$6),Rates!$G$8,  IF(AND(AM95="3", 'Claim Details'!$E$28&gt;=Rates!$G$5, 'Claim Details'!$E$28&lt;=Rates!$G$6),Rates!$G$9, "£0.00"))))))))))))))))</f>
        <v>£0.00</v>
      </c>
      <c r="H95" s="101"/>
      <c r="I95" s="100"/>
      <c r="J95" s="221" t="str">
        <f t="shared" si="1"/>
        <v>£0.00</v>
      </c>
      <c r="K95" s="101"/>
      <c r="L95" s="102"/>
      <c r="M95" s="110"/>
      <c r="N95" s="77"/>
      <c r="O95" s="87"/>
      <c r="P95" s="87"/>
      <c r="Q95" s="149" t="str">
        <f t="shared" si="14"/>
        <v/>
      </c>
      <c r="R95" s="87"/>
      <c r="S95" s="53" t="str">
        <f>IF(Q95="","£0.00",IF(R95="",(AN95*Q95),IF(R95="No",(AN95*Q95),IF(AM95="1",(AN95*Q95),IF(R95="Yes",((AN95*Q95)*'Claim Details'!$N$111)/100)+(AN95*Q95)))))</f>
        <v>£0.00</v>
      </c>
      <c r="T95" s="53"/>
      <c r="U95" s="87"/>
      <c r="V95" s="78"/>
      <c r="W95" s="79"/>
      <c r="X95" s="160"/>
      <c r="Y95" s="98"/>
      <c r="Z95" s="225"/>
      <c r="AA95" s="87"/>
      <c r="AB95" s="53" t="str">
        <f t="shared" si="3"/>
        <v>£0.00</v>
      </c>
      <c r="AC95" s="53"/>
      <c r="AD95" s="224"/>
      <c r="AE95" s="226" t="str">
        <f t="shared" si="21"/>
        <v/>
      </c>
      <c r="AF95" s="227" t="str">
        <f t="shared" si="15"/>
        <v>£0.00</v>
      </c>
      <c r="AG95" s="31"/>
      <c r="AH95" s="11"/>
      <c r="AI95" s="11"/>
      <c r="AJ95" s="11"/>
      <c r="AK95" s="11"/>
      <c r="AL95" s="11" t="str">
        <f t="shared" si="5"/>
        <v/>
      </c>
      <c r="AM95" s="11" t="str">
        <f t="shared" si="6"/>
        <v/>
      </c>
      <c r="AN95" s="213">
        <f t="shared" si="7"/>
        <v>0</v>
      </c>
      <c r="AO95" s="11"/>
      <c r="AP95" s="211" t="str">
        <f>IF(F95="","£0.00",IF(AM95="4","£0.00",IF(AM95="5","£0.00",IF(AM95="1","£0.00",((AN95*F95)*'Claim Details'!$F$111)/100))))</f>
        <v>£0.00</v>
      </c>
      <c r="AQ95" s="211" t="str">
        <f>IF(F95="","£0.00",IF(AM95="4","£0.00",IF(AM95="5","£0.00",IF(AM95="1","£0.00",((AN95*Q95)*'Claim Details'!$N$111)/100))))</f>
        <v>£0.00</v>
      </c>
      <c r="AR95" s="211" t="str">
        <f>IF(F95="","£0.00",IF(AM95="4","£0.00",IF(AM95="5","£0.00",IF(AM95="1","£0.00",((AN95*AE95)*'Claim Details'!$W$111)/100))))</f>
        <v>£0.00</v>
      </c>
      <c r="AS95" s="11"/>
      <c r="AT95" s="11"/>
      <c r="AU95" s="11"/>
      <c r="AV95" s="11"/>
      <c r="AW95" s="11"/>
      <c r="AX95" s="11"/>
      <c r="AY95" s="11"/>
      <c r="AZ95" s="11"/>
      <c r="BA95" s="11"/>
      <c r="BB95" s="11"/>
    </row>
    <row r="96" spans="1:54" ht="15">
      <c r="A96" s="110"/>
      <c r="B96" s="91"/>
      <c r="C96" s="98"/>
      <c r="D96" s="89"/>
      <c r="E96" s="99"/>
      <c r="F96" s="100"/>
      <c r="G96" s="221" t="str">
        <f>IF(AND(AM96="6", 'Claim Details'!$E$28&gt;=Rates!$D$5, 'Claim Details'!$E$28&lt;=Rates!$D$6),Rates!$D$7, IF(AND(AM96="1", 'Claim Details'!$E$28&gt;=Rates!$D$5, 'Claim Details'!$E$28&lt;=Rates!$D$6),Rates!$D$10,  IF(AND(AM96="2", 'Claim Details'!$E$28&gt;=Rates!$D$5, 'Claim Details'!$E$28&lt;=Rates!$D$6),Rates!$D$8,  IF(AND(AM96="3", 'Claim Details'!$E$28&gt;=Rates!$D$5, 'Claim Details'!$E$28&lt;=Rates!$D$6),Rates!$D$9, IF(AND(AM96="6", 'Claim Details'!$E$28&gt;=Rates!$E$5, 'Claim Details'!$E$28&lt;=Rates!$E$6),Rates!$E$7, IF(AND(AM96="1", 'Claim Details'!$E$28&gt;=Rates!$E$5, 'Claim Details'!$E$28&lt;=Rates!$E$6),Rates!$E$10,  IF(AND(AM96="2", 'Claim Details'!$E$28&gt;=Rates!$E$5, 'Claim Details'!$E$28&lt;=Rates!$E$6),Rates!$E$8,  IF(AND(AM96="3", 'Claim Details'!$E$28&gt;=Rates!$E$5, 'Claim Details'!$E$28&lt;=Rates!$E$6),Rates!$E$9, IF(AND(AM96="6", 'Claim Details'!$E$28&gt;=Rates!$F$5, 'Claim Details'!$E$28&lt;=Rates!$F$6),Rates!$F$7, IF(AND(AM96="1", 'Claim Details'!$E$28&gt;=Rates!$F$5, 'Claim Details'!$E$28&lt;=Rates!$F$6),Rates!$F$10,  IF(AND(AM96="2", 'Claim Details'!$E$28&gt;=Rates!$F$5, 'Claim Details'!$E$28&lt;=Rates!$F$6),Rates!$F$8,  IF(AND(AM96="3", 'Claim Details'!$E$28&gt;=Rates!$F$5, 'Claim Details'!$E$28&lt;=Rates!$F$6),Rates!$F$9, IF(AND(AM96="6", 'Claim Details'!$E$28&gt;=Rates!$G$5, 'Claim Details'!$E$28&lt;=Rates!$G$6),Rates!$G$7, IF(AND(AM96="1", 'Claim Details'!$E$28&gt;=Rates!$G$5, 'Claim Details'!$E$28&lt;=Rates!$G$6),Rates!$G$10,  IF(AND(AM96="2", 'Claim Details'!$E$28&gt;=Rates!$G$5, 'Claim Details'!$E$28&lt;=Rates!$G$6),Rates!$G$8,  IF(AND(AM96="3", 'Claim Details'!$E$28&gt;=Rates!$G$5, 'Claim Details'!$E$28&lt;=Rates!$G$6),Rates!$G$9, "£0.00"))))))))))))))))</f>
        <v>£0.00</v>
      </c>
      <c r="H96" s="101"/>
      <c r="I96" s="100"/>
      <c r="J96" s="221" t="str">
        <f t="shared" si="1"/>
        <v>£0.00</v>
      </c>
      <c r="K96" s="101"/>
      <c r="L96" s="102"/>
      <c r="M96" s="110"/>
      <c r="N96" s="77"/>
      <c r="O96" s="87"/>
      <c r="P96" s="87"/>
      <c r="Q96" s="149" t="str">
        <f t="shared" si="14"/>
        <v/>
      </c>
      <c r="R96" s="87"/>
      <c r="S96" s="53" t="str">
        <f>IF(Q96="","£0.00",IF(R96="",(AN96*Q96),IF(R96="No",(AN96*Q96),IF(AM96="1",(AN96*Q96),IF(R96="Yes",((AN96*Q96)*'Claim Details'!$N$111)/100)+(AN96*Q96)))))</f>
        <v>£0.00</v>
      </c>
      <c r="T96" s="53"/>
      <c r="U96" s="87"/>
      <c r="V96" s="78"/>
      <c r="W96" s="79"/>
      <c r="X96" s="160"/>
      <c r="Y96" s="98"/>
      <c r="Z96" s="225"/>
      <c r="AA96" s="87"/>
      <c r="AB96" s="53" t="str">
        <f t="shared" si="3"/>
        <v>£0.00</v>
      </c>
      <c r="AC96" s="53"/>
      <c r="AD96" s="224"/>
      <c r="AE96" s="226" t="str">
        <f t="shared" si="21"/>
        <v/>
      </c>
      <c r="AF96" s="227" t="str">
        <f t="shared" si="15"/>
        <v>£0.00</v>
      </c>
      <c r="AG96" s="31"/>
      <c r="AH96" s="11"/>
      <c r="AI96" s="11"/>
      <c r="AJ96" s="11"/>
      <c r="AK96" s="11"/>
      <c r="AL96" s="11" t="str">
        <f t="shared" si="5"/>
        <v/>
      </c>
      <c r="AM96" s="11" t="str">
        <f t="shared" si="6"/>
        <v/>
      </c>
      <c r="AN96" s="213">
        <f t="shared" si="7"/>
        <v>0</v>
      </c>
      <c r="AO96" s="11"/>
      <c r="AP96" s="211" t="str">
        <f>IF(F96="","£0.00",IF(AM96="4","£0.00",IF(AM96="5","£0.00",IF(AM96="1","£0.00",((AN96*F96)*'Claim Details'!$F$111)/100))))</f>
        <v>£0.00</v>
      </c>
      <c r="AQ96" s="211" t="str">
        <f>IF(F96="","£0.00",IF(AM96="4","£0.00",IF(AM96="5","£0.00",IF(AM96="1","£0.00",((AN96*Q96)*'Claim Details'!$N$111)/100))))</f>
        <v>£0.00</v>
      </c>
      <c r="AR96" s="211" t="str">
        <f>IF(F96="","£0.00",IF(AM96="4","£0.00",IF(AM96="5","£0.00",IF(AM96="1","£0.00",((AN96*AE96)*'Claim Details'!$W$111)/100))))</f>
        <v>£0.00</v>
      </c>
      <c r="AS96" s="11"/>
      <c r="AT96" s="11"/>
      <c r="AU96" s="11"/>
      <c r="AV96" s="11"/>
      <c r="AW96" s="11"/>
      <c r="AX96" s="11"/>
      <c r="AY96" s="11"/>
      <c r="AZ96" s="11"/>
      <c r="BA96" s="11"/>
      <c r="BB96" s="11"/>
    </row>
    <row r="97" spans="1:54" ht="15">
      <c r="A97" s="110"/>
      <c r="B97" s="91"/>
      <c r="C97" s="98"/>
      <c r="D97" s="89"/>
      <c r="E97" s="99"/>
      <c r="F97" s="100"/>
      <c r="G97" s="221" t="str">
        <f>IF(AND(AM97="6", 'Claim Details'!$E$28&gt;=Rates!$D$5, 'Claim Details'!$E$28&lt;=Rates!$D$6),Rates!$D$7, IF(AND(AM97="1", 'Claim Details'!$E$28&gt;=Rates!$D$5, 'Claim Details'!$E$28&lt;=Rates!$D$6),Rates!$D$10,  IF(AND(AM97="2", 'Claim Details'!$E$28&gt;=Rates!$D$5, 'Claim Details'!$E$28&lt;=Rates!$D$6),Rates!$D$8,  IF(AND(AM97="3", 'Claim Details'!$E$28&gt;=Rates!$D$5, 'Claim Details'!$E$28&lt;=Rates!$D$6),Rates!$D$9, IF(AND(AM97="6", 'Claim Details'!$E$28&gt;=Rates!$E$5, 'Claim Details'!$E$28&lt;=Rates!$E$6),Rates!$E$7, IF(AND(AM97="1", 'Claim Details'!$E$28&gt;=Rates!$E$5, 'Claim Details'!$E$28&lt;=Rates!$E$6),Rates!$E$10,  IF(AND(AM97="2", 'Claim Details'!$E$28&gt;=Rates!$E$5, 'Claim Details'!$E$28&lt;=Rates!$E$6),Rates!$E$8,  IF(AND(AM97="3", 'Claim Details'!$E$28&gt;=Rates!$E$5, 'Claim Details'!$E$28&lt;=Rates!$E$6),Rates!$E$9, IF(AND(AM97="6", 'Claim Details'!$E$28&gt;=Rates!$F$5, 'Claim Details'!$E$28&lt;=Rates!$F$6),Rates!$F$7, IF(AND(AM97="1", 'Claim Details'!$E$28&gt;=Rates!$F$5, 'Claim Details'!$E$28&lt;=Rates!$F$6),Rates!$F$10,  IF(AND(AM97="2", 'Claim Details'!$E$28&gt;=Rates!$F$5, 'Claim Details'!$E$28&lt;=Rates!$F$6),Rates!$F$8,  IF(AND(AM97="3", 'Claim Details'!$E$28&gt;=Rates!$F$5, 'Claim Details'!$E$28&lt;=Rates!$F$6),Rates!$F$9, IF(AND(AM97="6", 'Claim Details'!$E$28&gt;=Rates!$G$5, 'Claim Details'!$E$28&lt;=Rates!$G$6),Rates!$G$7, IF(AND(AM97="1", 'Claim Details'!$E$28&gt;=Rates!$G$5, 'Claim Details'!$E$28&lt;=Rates!$G$6),Rates!$G$10,  IF(AND(AM97="2", 'Claim Details'!$E$28&gt;=Rates!$G$5, 'Claim Details'!$E$28&lt;=Rates!$G$6),Rates!$G$8,  IF(AND(AM97="3", 'Claim Details'!$E$28&gt;=Rates!$G$5, 'Claim Details'!$E$28&lt;=Rates!$G$6),Rates!$G$9, "£0.00"))))))))))))))))</f>
        <v>£0.00</v>
      </c>
      <c r="H97" s="101"/>
      <c r="I97" s="100"/>
      <c r="J97" s="221" t="str">
        <f t="shared" si="1"/>
        <v>£0.00</v>
      </c>
      <c r="K97" s="101"/>
      <c r="L97" s="102"/>
      <c r="M97" s="110"/>
      <c r="N97" s="77"/>
      <c r="O97" s="87"/>
      <c r="P97" s="87"/>
      <c r="Q97" s="149" t="str">
        <f t="shared" si="14"/>
        <v/>
      </c>
      <c r="R97" s="87"/>
      <c r="S97" s="53" t="str">
        <f>IF(Q97="","£0.00",IF(R97="",(AN97*Q97),IF(R97="No",(AN97*Q97),IF(AM97="1",(AN97*Q97),IF(R97="Yes",((AN97*Q97)*'Claim Details'!$N$111)/100)+(AN97*Q97)))))</f>
        <v>£0.00</v>
      </c>
      <c r="T97" s="53"/>
      <c r="U97" s="87"/>
      <c r="V97" s="78"/>
      <c r="W97" s="79"/>
      <c r="X97" s="160"/>
      <c r="Y97" s="98"/>
      <c r="Z97" s="225"/>
      <c r="AA97" s="87"/>
      <c r="AB97" s="53" t="str">
        <f t="shared" si="3"/>
        <v>£0.00</v>
      </c>
      <c r="AC97" s="53"/>
      <c r="AD97" s="224"/>
      <c r="AE97" s="226" t="str">
        <f t="shared" si="21"/>
        <v/>
      </c>
      <c r="AF97" s="227" t="str">
        <f t="shared" si="15"/>
        <v>£0.00</v>
      </c>
      <c r="AG97" s="31"/>
      <c r="AH97" s="11"/>
      <c r="AI97" s="11"/>
      <c r="AJ97" s="11"/>
      <c r="AK97" s="11"/>
      <c r="AL97" s="11" t="str">
        <f t="shared" si="5"/>
        <v/>
      </c>
      <c r="AM97" s="11" t="str">
        <f t="shared" si="6"/>
        <v/>
      </c>
      <c r="AN97" s="213">
        <f t="shared" si="7"/>
        <v>0</v>
      </c>
      <c r="AO97" s="11"/>
      <c r="AP97" s="211" t="str">
        <f>IF(F97="","£0.00",IF(AM97="4","£0.00",IF(AM97="5","£0.00",IF(AM97="1","£0.00",((AN97*F97)*'Claim Details'!$F$111)/100))))</f>
        <v>£0.00</v>
      </c>
      <c r="AQ97" s="211" t="str">
        <f>IF(F97="","£0.00",IF(AM97="4","£0.00",IF(AM97="5","£0.00",IF(AM97="1","£0.00",((AN97*Q97)*'Claim Details'!$N$111)/100))))</f>
        <v>£0.00</v>
      </c>
      <c r="AR97" s="211" t="str">
        <f>IF(F97="","£0.00",IF(AM97="4","£0.00",IF(AM97="5","£0.00",IF(AM97="1","£0.00",((AN97*AE97)*'Claim Details'!$W$111)/100))))</f>
        <v>£0.00</v>
      </c>
      <c r="AS97" s="11"/>
      <c r="AT97" s="11"/>
      <c r="AU97" s="11"/>
      <c r="AV97" s="11"/>
      <c r="AW97" s="11"/>
      <c r="AX97" s="11"/>
      <c r="AY97" s="11"/>
      <c r="AZ97" s="11"/>
      <c r="BA97" s="11"/>
      <c r="BB97" s="11"/>
    </row>
    <row r="98" spans="1:54" ht="15">
      <c r="A98" s="110"/>
      <c r="B98" s="91"/>
      <c r="C98" s="98"/>
      <c r="D98" s="89"/>
      <c r="E98" s="99"/>
      <c r="F98" s="100"/>
      <c r="G98" s="221" t="str">
        <f>IF(AND(AM98="6", 'Claim Details'!$E$28&gt;=Rates!$D$5, 'Claim Details'!$E$28&lt;=Rates!$D$6),Rates!$D$7, IF(AND(AM98="1", 'Claim Details'!$E$28&gt;=Rates!$D$5, 'Claim Details'!$E$28&lt;=Rates!$D$6),Rates!$D$10,  IF(AND(AM98="2", 'Claim Details'!$E$28&gt;=Rates!$D$5, 'Claim Details'!$E$28&lt;=Rates!$D$6),Rates!$D$8,  IF(AND(AM98="3", 'Claim Details'!$E$28&gt;=Rates!$D$5, 'Claim Details'!$E$28&lt;=Rates!$D$6),Rates!$D$9, IF(AND(AM98="6", 'Claim Details'!$E$28&gt;=Rates!$E$5, 'Claim Details'!$E$28&lt;=Rates!$E$6),Rates!$E$7, IF(AND(AM98="1", 'Claim Details'!$E$28&gt;=Rates!$E$5, 'Claim Details'!$E$28&lt;=Rates!$E$6),Rates!$E$10,  IF(AND(AM98="2", 'Claim Details'!$E$28&gt;=Rates!$E$5, 'Claim Details'!$E$28&lt;=Rates!$E$6),Rates!$E$8,  IF(AND(AM98="3", 'Claim Details'!$E$28&gt;=Rates!$E$5, 'Claim Details'!$E$28&lt;=Rates!$E$6),Rates!$E$9, IF(AND(AM98="6", 'Claim Details'!$E$28&gt;=Rates!$F$5, 'Claim Details'!$E$28&lt;=Rates!$F$6),Rates!$F$7, IF(AND(AM98="1", 'Claim Details'!$E$28&gt;=Rates!$F$5, 'Claim Details'!$E$28&lt;=Rates!$F$6),Rates!$F$10,  IF(AND(AM98="2", 'Claim Details'!$E$28&gt;=Rates!$F$5, 'Claim Details'!$E$28&lt;=Rates!$F$6),Rates!$F$8,  IF(AND(AM98="3", 'Claim Details'!$E$28&gt;=Rates!$F$5, 'Claim Details'!$E$28&lt;=Rates!$F$6),Rates!$F$9, IF(AND(AM98="6", 'Claim Details'!$E$28&gt;=Rates!$G$5, 'Claim Details'!$E$28&lt;=Rates!$G$6),Rates!$G$7, IF(AND(AM98="1", 'Claim Details'!$E$28&gt;=Rates!$G$5, 'Claim Details'!$E$28&lt;=Rates!$G$6),Rates!$G$10,  IF(AND(AM98="2", 'Claim Details'!$E$28&gt;=Rates!$G$5, 'Claim Details'!$E$28&lt;=Rates!$G$6),Rates!$G$8,  IF(AND(AM98="3", 'Claim Details'!$E$28&gt;=Rates!$G$5, 'Claim Details'!$E$28&lt;=Rates!$G$6),Rates!$G$9, "£0.00"))))))))))))))))</f>
        <v>£0.00</v>
      </c>
      <c r="H98" s="101"/>
      <c r="I98" s="100"/>
      <c r="J98" s="221" t="str">
        <f t="shared" si="1"/>
        <v>£0.00</v>
      </c>
      <c r="K98" s="101"/>
      <c r="L98" s="102"/>
      <c r="M98" s="110"/>
      <c r="N98" s="77"/>
      <c r="O98" s="87"/>
      <c r="P98" s="87"/>
      <c r="Q98" s="149" t="str">
        <f t="shared" si="14"/>
        <v/>
      </c>
      <c r="R98" s="87"/>
      <c r="S98" s="53" t="str">
        <f>IF(Q98="","£0.00",IF(R98="",(AN98*Q98),IF(R98="No",(AN98*Q98),IF(AM98="1",(AN98*Q98),IF(R98="Yes",((AN98*Q98)*'Claim Details'!$N$111)/100)+(AN98*Q98)))))</f>
        <v>£0.00</v>
      </c>
      <c r="T98" s="53"/>
      <c r="U98" s="87"/>
      <c r="V98" s="78"/>
      <c r="W98" s="79"/>
      <c r="X98" s="160"/>
      <c r="Y98" s="98"/>
      <c r="Z98" s="225"/>
      <c r="AA98" s="87"/>
      <c r="AB98" s="53" t="str">
        <f t="shared" si="3"/>
        <v>£0.00</v>
      </c>
      <c r="AC98" s="53"/>
      <c r="AD98" s="224"/>
      <c r="AE98" s="226" t="str">
        <f t="shared" si="21"/>
        <v/>
      </c>
      <c r="AF98" s="227" t="str">
        <f t="shared" si="15"/>
        <v>£0.00</v>
      </c>
      <c r="AG98" s="31"/>
      <c r="AH98" s="11"/>
      <c r="AI98" s="11"/>
      <c r="AJ98" s="11"/>
      <c r="AK98" s="11"/>
      <c r="AL98" s="11" t="str">
        <f t="shared" si="5"/>
        <v/>
      </c>
      <c r="AM98" s="11" t="str">
        <f t="shared" si="6"/>
        <v/>
      </c>
      <c r="AN98" s="213">
        <f t="shared" si="7"/>
        <v>0</v>
      </c>
      <c r="AO98" s="11"/>
      <c r="AP98" s="211" t="str">
        <f>IF(F98="","£0.00",IF(AM98="4","£0.00",IF(AM98="5","£0.00",IF(AM98="1","£0.00",((AN98*F98)*'Claim Details'!$F$111)/100))))</f>
        <v>£0.00</v>
      </c>
      <c r="AQ98" s="211" t="str">
        <f>IF(F98="","£0.00",IF(AM98="4","£0.00",IF(AM98="5","£0.00",IF(AM98="1","£0.00",((AN98*Q98)*'Claim Details'!$N$111)/100))))</f>
        <v>£0.00</v>
      </c>
      <c r="AR98" s="211" t="str">
        <f>IF(F98="","£0.00",IF(AM98="4","£0.00",IF(AM98="5","£0.00",IF(AM98="1","£0.00",((AN98*AE98)*'Claim Details'!$W$111)/100))))</f>
        <v>£0.00</v>
      </c>
      <c r="AS98" s="11"/>
      <c r="AT98" s="11"/>
      <c r="AU98" s="11"/>
      <c r="AV98" s="11"/>
      <c r="AW98" s="11"/>
      <c r="AX98" s="11"/>
      <c r="AY98" s="11"/>
      <c r="AZ98" s="11"/>
      <c r="BA98" s="11"/>
      <c r="BB98" s="11"/>
    </row>
    <row r="99" spans="1:54" ht="15">
      <c r="A99" s="110"/>
      <c r="B99" s="91"/>
      <c r="C99" s="98"/>
      <c r="D99" s="89"/>
      <c r="E99" s="99"/>
      <c r="F99" s="100"/>
      <c r="G99" s="221" t="str">
        <f>IF(AND(AM99="6", 'Claim Details'!$E$28&gt;=Rates!$D$5, 'Claim Details'!$E$28&lt;=Rates!$D$6),Rates!$D$7, IF(AND(AM99="1", 'Claim Details'!$E$28&gt;=Rates!$D$5, 'Claim Details'!$E$28&lt;=Rates!$D$6),Rates!$D$10,  IF(AND(AM99="2", 'Claim Details'!$E$28&gt;=Rates!$D$5, 'Claim Details'!$E$28&lt;=Rates!$D$6),Rates!$D$8,  IF(AND(AM99="3", 'Claim Details'!$E$28&gt;=Rates!$D$5, 'Claim Details'!$E$28&lt;=Rates!$D$6),Rates!$D$9, IF(AND(AM99="6", 'Claim Details'!$E$28&gt;=Rates!$E$5, 'Claim Details'!$E$28&lt;=Rates!$E$6),Rates!$E$7, IF(AND(AM99="1", 'Claim Details'!$E$28&gt;=Rates!$E$5, 'Claim Details'!$E$28&lt;=Rates!$E$6),Rates!$E$10,  IF(AND(AM99="2", 'Claim Details'!$E$28&gt;=Rates!$E$5, 'Claim Details'!$E$28&lt;=Rates!$E$6),Rates!$E$8,  IF(AND(AM99="3", 'Claim Details'!$E$28&gt;=Rates!$E$5, 'Claim Details'!$E$28&lt;=Rates!$E$6),Rates!$E$9, IF(AND(AM99="6", 'Claim Details'!$E$28&gt;=Rates!$F$5, 'Claim Details'!$E$28&lt;=Rates!$F$6),Rates!$F$7, IF(AND(AM99="1", 'Claim Details'!$E$28&gt;=Rates!$F$5, 'Claim Details'!$E$28&lt;=Rates!$F$6),Rates!$F$10,  IF(AND(AM99="2", 'Claim Details'!$E$28&gt;=Rates!$F$5, 'Claim Details'!$E$28&lt;=Rates!$F$6),Rates!$F$8,  IF(AND(AM99="3", 'Claim Details'!$E$28&gt;=Rates!$F$5, 'Claim Details'!$E$28&lt;=Rates!$F$6),Rates!$F$9, IF(AND(AM99="6", 'Claim Details'!$E$28&gt;=Rates!$G$5, 'Claim Details'!$E$28&lt;=Rates!$G$6),Rates!$G$7, IF(AND(AM99="1", 'Claim Details'!$E$28&gt;=Rates!$G$5, 'Claim Details'!$E$28&lt;=Rates!$G$6),Rates!$G$10,  IF(AND(AM99="2", 'Claim Details'!$E$28&gt;=Rates!$G$5, 'Claim Details'!$E$28&lt;=Rates!$G$6),Rates!$G$8,  IF(AND(AM99="3", 'Claim Details'!$E$28&gt;=Rates!$G$5, 'Claim Details'!$E$28&lt;=Rates!$G$6),Rates!$G$9, "£0.00"))))))))))))))))</f>
        <v>£0.00</v>
      </c>
      <c r="H99" s="101"/>
      <c r="I99" s="100"/>
      <c r="J99" s="221" t="str">
        <f t="shared" si="1"/>
        <v>£0.00</v>
      </c>
      <c r="K99" s="101"/>
      <c r="L99" s="102"/>
      <c r="M99" s="110"/>
      <c r="N99" s="77"/>
      <c r="O99" s="87"/>
      <c r="P99" s="87"/>
      <c r="Q99" s="149" t="str">
        <f t="shared" si="14"/>
        <v/>
      </c>
      <c r="R99" s="87"/>
      <c r="S99" s="53" t="str">
        <f>IF(Q99="","£0.00",IF(R99="",(AN99*Q99),IF(R99="No",(AN99*Q99),IF(AM99="1",(AN99*Q99),IF(R99="Yes",((AN99*Q99)*'Claim Details'!$N$111)/100)+(AN99*Q99)))))</f>
        <v>£0.00</v>
      </c>
      <c r="T99" s="53"/>
      <c r="U99" s="87"/>
      <c r="V99" s="78"/>
      <c r="W99" s="79"/>
      <c r="X99" s="160"/>
      <c r="Y99" s="98"/>
      <c r="Z99" s="225"/>
      <c r="AA99" s="87"/>
      <c r="AB99" s="53" t="str">
        <f t="shared" si="3"/>
        <v>£0.00</v>
      </c>
      <c r="AC99" s="53"/>
      <c r="AD99" s="224"/>
      <c r="AE99" s="226" t="str">
        <f t="shared" si="21"/>
        <v/>
      </c>
      <c r="AF99" s="227" t="str">
        <f t="shared" si="15"/>
        <v>£0.00</v>
      </c>
      <c r="AG99" s="31"/>
      <c r="AH99" s="11"/>
      <c r="AI99" s="11"/>
      <c r="AJ99" s="11"/>
      <c r="AK99" s="11"/>
      <c r="AL99" s="11" t="str">
        <f t="shared" si="5"/>
        <v/>
      </c>
      <c r="AM99" s="11" t="str">
        <f t="shared" si="6"/>
        <v/>
      </c>
      <c r="AN99" s="213">
        <f t="shared" si="7"/>
        <v>0</v>
      </c>
      <c r="AO99" s="11"/>
      <c r="AP99" s="211" t="str">
        <f>IF(F99="","£0.00",IF(AM99="4","£0.00",IF(AM99="5","£0.00",IF(AM99="1","£0.00",((AN99*F99)*'Claim Details'!$F$111)/100))))</f>
        <v>£0.00</v>
      </c>
      <c r="AQ99" s="211" t="str">
        <f>IF(F99="","£0.00",IF(AM99="4","£0.00",IF(AM99="5","£0.00",IF(AM99="1","£0.00",((AN99*Q99)*'Claim Details'!$N$111)/100))))</f>
        <v>£0.00</v>
      </c>
      <c r="AR99" s="211" t="str">
        <f>IF(F99="","£0.00",IF(AM99="4","£0.00",IF(AM99="5","£0.00",IF(AM99="1","£0.00",((AN99*AE99)*'Claim Details'!$W$111)/100))))</f>
        <v>£0.00</v>
      </c>
      <c r="AS99" s="11"/>
      <c r="AT99" s="11"/>
      <c r="AU99" s="11"/>
      <c r="AV99" s="11"/>
      <c r="AW99" s="11"/>
      <c r="AX99" s="11"/>
      <c r="AY99" s="11"/>
      <c r="AZ99" s="11"/>
      <c r="BA99" s="11"/>
      <c r="BB99" s="11"/>
    </row>
    <row r="100" spans="1:54" ht="15">
      <c r="A100" s="110"/>
      <c r="B100" s="91"/>
      <c r="C100" s="98"/>
      <c r="D100" s="89"/>
      <c r="E100" s="99"/>
      <c r="F100" s="100"/>
      <c r="G100" s="221" t="str">
        <f>IF(AND(AM100="6", 'Claim Details'!$E$28&gt;=Rates!$D$5, 'Claim Details'!$E$28&lt;=Rates!$D$6),Rates!$D$7, IF(AND(AM100="1", 'Claim Details'!$E$28&gt;=Rates!$D$5, 'Claim Details'!$E$28&lt;=Rates!$D$6),Rates!$D$10,  IF(AND(AM100="2", 'Claim Details'!$E$28&gt;=Rates!$D$5, 'Claim Details'!$E$28&lt;=Rates!$D$6),Rates!$D$8,  IF(AND(AM100="3", 'Claim Details'!$E$28&gt;=Rates!$D$5, 'Claim Details'!$E$28&lt;=Rates!$D$6),Rates!$D$9, IF(AND(AM100="6", 'Claim Details'!$E$28&gt;=Rates!$E$5, 'Claim Details'!$E$28&lt;=Rates!$E$6),Rates!$E$7, IF(AND(AM100="1", 'Claim Details'!$E$28&gt;=Rates!$E$5, 'Claim Details'!$E$28&lt;=Rates!$E$6),Rates!$E$10,  IF(AND(AM100="2", 'Claim Details'!$E$28&gt;=Rates!$E$5, 'Claim Details'!$E$28&lt;=Rates!$E$6),Rates!$E$8,  IF(AND(AM100="3", 'Claim Details'!$E$28&gt;=Rates!$E$5, 'Claim Details'!$E$28&lt;=Rates!$E$6),Rates!$E$9, IF(AND(AM100="6", 'Claim Details'!$E$28&gt;=Rates!$F$5, 'Claim Details'!$E$28&lt;=Rates!$F$6),Rates!$F$7, IF(AND(AM100="1", 'Claim Details'!$E$28&gt;=Rates!$F$5, 'Claim Details'!$E$28&lt;=Rates!$F$6),Rates!$F$10,  IF(AND(AM100="2", 'Claim Details'!$E$28&gt;=Rates!$F$5, 'Claim Details'!$E$28&lt;=Rates!$F$6),Rates!$F$8,  IF(AND(AM100="3", 'Claim Details'!$E$28&gt;=Rates!$F$5, 'Claim Details'!$E$28&lt;=Rates!$F$6),Rates!$F$9, IF(AND(AM100="6", 'Claim Details'!$E$28&gt;=Rates!$G$5, 'Claim Details'!$E$28&lt;=Rates!$G$6),Rates!$G$7, IF(AND(AM100="1", 'Claim Details'!$E$28&gt;=Rates!$G$5, 'Claim Details'!$E$28&lt;=Rates!$G$6),Rates!$G$10,  IF(AND(AM100="2", 'Claim Details'!$E$28&gt;=Rates!$G$5, 'Claim Details'!$E$28&lt;=Rates!$G$6),Rates!$G$8,  IF(AND(AM100="3", 'Claim Details'!$E$28&gt;=Rates!$G$5, 'Claim Details'!$E$28&lt;=Rates!$G$6),Rates!$G$9, "£0.00"))))))))))))))))</f>
        <v>£0.00</v>
      </c>
      <c r="H100" s="101"/>
      <c r="I100" s="100"/>
      <c r="J100" s="221" t="str">
        <f t="shared" si="1"/>
        <v>£0.00</v>
      </c>
      <c r="K100" s="101"/>
      <c r="L100" s="102"/>
      <c r="M100" s="110"/>
      <c r="N100" s="77"/>
      <c r="O100" s="87"/>
      <c r="P100" s="87"/>
      <c r="Q100" s="149" t="str">
        <f t="shared" si="14"/>
        <v/>
      </c>
      <c r="R100" s="87"/>
      <c r="S100" s="53" t="str">
        <f>IF(Q100="","£0.00",IF(R100="",(AN100*Q100),IF(R100="No",(AN100*Q100),IF(AM100="1",(AN100*Q100),IF(R100="Yes",((AN100*Q100)*'Claim Details'!$N$111)/100)+(AN100*Q100)))))</f>
        <v>£0.00</v>
      </c>
      <c r="T100" s="53"/>
      <c r="U100" s="87"/>
      <c r="V100" s="78"/>
      <c r="W100" s="79"/>
      <c r="X100" s="160"/>
      <c r="Y100" s="98"/>
      <c r="Z100" s="225"/>
      <c r="AA100" s="87"/>
      <c r="AB100" s="53" t="str">
        <f t="shared" si="3"/>
        <v>£0.00</v>
      </c>
      <c r="AC100" s="53"/>
      <c r="AD100" s="224"/>
      <c r="AE100" s="226" t="str">
        <f t="shared" si="21"/>
        <v/>
      </c>
      <c r="AF100" s="227" t="str">
        <f t="shared" si="15"/>
        <v>£0.00</v>
      </c>
      <c r="AG100" s="31"/>
      <c r="AH100" s="11"/>
      <c r="AI100" s="11"/>
      <c r="AJ100" s="11"/>
      <c r="AK100" s="11"/>
      <c r="AL100" s="11" t="str">
        <f t="shared" si="5"/>
        <v/>
      </c>
      <c r="AM100" s="11" t="str">
        <f t="shared" si="6"/>
        <v/>
      </c>
      <c r="AN100" s="213">
        <f t="shared" si="7"/>
        <v>0</v>
      </c>
      <c r="AO100" s="11"/>
      <c r="AP100" s="211" t="str">
        <f>IF(F100="","£0.00",IF(AM100="4","£0.00",IF(AM100="5","£0.00",IF(AM100="1","£0.00",((AN100*F100)*'Claim Details'!$F$111)/100))))</f>
        <v>£0.00</v>
      </c>
      <c r="AQ100" s="211" t="str">
        <f>IF(F100="","£0.00",IF(AM100="4","£0.00",IF(AM100="5","£0.00",IF(AM100="1","£0.00",((AN100*Q100)*'Claim Details'!$N$111)/100))))</f>
        <v>£0.00</v>
      </c>
      <c r="AR100" s="211" t="str">
        <f>IF(F100="","£0.00",IF(AM100="4","£0.00",IF(AM100="5","£0.00",IF(AM100="1","£0.00",((AN100*AE100)*'Claim Details'!$W$111)/100))))</f>
        <v>£0.00</v>
      </c>
      <c r="AS100" s="11"/>
      <c r="AT100" s="11"/>
      <c r="AU100" s="11"/>
      <c r="AV100" s="11"/>
      <c r="AW100" s="11"/>
      <c r="AX100" s="11"/>
      <c r="AY100" s="11"/>
      <c r="AZ100" s="11"/>
      <c r="BA100" s="11"/>
      <c r="BB100" s="11"/>
    </row>
    <row r="101" spans="1:54" ht="15">
      <c r="A101" s="110"/>
      <c r="B101" s="91"/>
      <c r="C101" s="98"/>
      <c r="D101" s="89"/>
      <c r="E101" s="99"/>
      <c r="F101" s="100"/>
      <c r="G101" s="221" t="str">
        <f>IF(AND(AM101="6", 'Claim Details'!$E$28&gt;=Rates!$D$5, 'Claim Details'!$E$28&lt;=Rates!$D$6),Rates!$D$7, IF(AND(AM101="1", 'Claim Details'!$E$28&gt;=Rates!$D$5, 'Claim Details'!$E$28&lt;=Rates!$D$6),Rates!$D$10,  IF(AND(AM101="2", 'Claim Details'!$E$28&gt;=Rates!$D$5, 'Claim Details'!$E$28&lt;=Rates!$D$6),Rates!$D$8,  IF(AND(AM101="3", 'Claim Details'!$E$28&gt;=Rates!$D$5, 'Claim Details'!$E$28&lt;=Rates!$D$6),Rates!$D$9, IF(AND(AM101="6", 'Claim Details'!$E$28&gt;=Rates!$E$5, 'Claim Details'!$E$28&lt;=Rates!$E$6),Rates!$E$7, IF(AND(AM101="1", 'Claim Details'!$E$28&gt;=Rates!$E$5, 'Claim Details'!$E$28&lt;=Rates!$E$6),Rates!$E$10,  IF(AND(AM101="2", 'Claim Details'!$E$28&gt;=Rates!$E$5, 'Claim Details'!$E$28&lt;=Rates!$E$6),Rates!$E$8,  IF(AND(AM101="3", 'Claim Details'!$E$28&gt;=Rates!$E$5, 'Claim Details'!$E$28&lt;=Rates!$E$6),Rates!$E$9, IF(AND(AM101="6", 'Claim Details'!$E$28&gt;=Rates!$F$5, 'Claim Details'!$E$28&lt;=Rates!$F$6),Rates!$F$7, IF(AND(AM101="1", 'Claim Details'!$E$28&gt;=Rates!$F$5, 'Claim Details'!$E$28&lt;=Rates!$F$6),Rates!$F$10,  IF(AND(AM101="2", 'Claim Details'!$E$28&gt;=Rates!$F$5, 'Claim Details'!$E$28&lt;=Rates!$F$6),Rates!$F$8,  IF(AND(AM101="3", 'Claim Details'!$E$28&gt;=Rates!$F$5, 'Claim Details'!$E$28&lt;=Rates!$F$6),Rates!$F$9, IF(AND(AM101="6", 'Claim Details'!$E$28&gt;=Rates!$G$5, 'Claim Details'!$E$28&lt;=Rates!$G$6),Rates!$G$7, IF(AND(AM101="1", 'Claim Details'!$E$28&gt;=Rates!$G$5, 'Claim Details'!$E$28&lt;=Rates!$G$6),Rates!$G$10,  IF(AND(AM101="2", 'Claim Details'!$E$28&gt;=Rates!$G$5, 'Claim Details'!$E$28&lt;=Rates!$G$6),Rates!$G$8,  IF(AND(AM101="3", 'Claim Details'!$E$28&gt;=Rates!$G$5, 'Claim Details'!$E$28&lt;=Rates!$G$6),Rates!$G$9, "£0.00"))))))))))))))))</f>
        <v>£0.00</v>
      </c>
      <c r="H101" s="101"/>
      <c r="I101" s="100"/>
      <c r="J101" s="221" t="str">
        <f t="shared" si="1"/>
        <v>£0.00</v>
      </c>
      <c r="K101" s="101"/>
      <c r="L101" s="102"/>
      <c r="M101" s="110"/>
      <c r="N101" s="77"/>
      <c r="O101" s="87"/>
      <c r="P101" s="87"/>
      <c r="Q101" s="149" t="str">
        <f t="shared" si="14"/>
        <v/>
      </c>
      <c r="R101" s="87"/>
      <c r="S101" s="53" t="str">
        <f>IF(Q101="","£0.00",IF(R101="",(AN101*Q101),IF(R101="No",(AN101*Q101),IF(AM101="1",(AN101*Q101),IF(R101="Yes",((AN101*Q101)*'Claim Details'!$N$111)/100)+(AN101*Q101)))))</f>
        <v>£0.00</v>
      </c>
      <c r="T101" s="53"/>
      <c r="U101" s="87"/>
      <c r="V101" s="78"/>
      <c r="W101" s="79"/>
      <c r="X101" s="160"/>
      <c r="Y101" s="98"/>
      <c r="Z101" s="225"/>
      <c r="AA101" s="87"/>
      <c r="AB101" s="53" t="str">
        <f t="shared" si="3"/>
        <v>£0.00</v>
      </c>
      <c r="AC101" s="53"/>
      <c r="AD101" s="224"/>
      <c r="AE101" s="226" t="str">
        <f t="shared" ref="AE101:AE105" si="22">IF(Z101="",Q101,IF(Q101="",Z101,Z101+Q101))</f>
        <v/>
      </c>
      <c r="AF101" s="227" t="str">
        <f t="shared" si="15"/>
        <v>£0.00</v>
      </c>
      <c r="AG101" s="31"/>
      <c r="AH101" s="11"/>
      <c r="AI101" s="11"/>
      <c r="AJ101" s="11"/>
      <c r="AK101" s="11"/>
      <c r="AL101" s="11" t="str">
        <f t="shared" si="5"/>
        <v/>
      </c>
      <c r="AM101" s="11" t="str">
        <f t="shared" si="6"/>
        <v/>
      </c>
      <c r="AN101" s="213">
        <f t="shared" si="7"/>
        <v>0</v>
      </c>
      <c r="AO101" s="11"/>
      <c r="AP101" s="211" t="str">
        <f>IF(F101="","£0.00",IF(AM101="4","£0.00",IF(AM101="5","£0.00",IF(AM101="1","£0.00",((AN101*F101)*'Claim Details'!$F$111)/100))))</f>
        <v>£0.00</v>
      </c>
      <c r="AQ101" s="211" t="str">
        <f>IF(F101="","£0.00",IF(AM101="4","£0.00",IF(AM101="5","£0.00",IF(AM101="1","£0.00",((AN101*Q101)*'Claim Details'!$N$111)/100))))</f>
        <v>£0.00</v>
      </c>
      <c r="AR101" s="211" t="str">
        <f>IF(F101="","£0.00",IF(AM101="4","£0.00",IF(AM101="5","£0.00",IF(AM101="1","£0.00",((AN101*AE101)*'Claim Details'!$W$111)/100))))</f>
        <v>£0.00</v>
      </c>
      <c r="AS101" s="11"/>
      <c r="AT101" s="11"/>
      <c r="AU101" s="11"/>
      <c r="AV101" s="11"/>
      <c r="AW101" s="11"/>
      <c r="AX101" s="11"/>
      <c r="AY101" s="11"/>
      <c r="AZ101" s="11"/>
      <c r="BA101" s="11"/>
      <c r="BB101" s="11"/>
    </row>
    <row r="102" spans="1:54" ht="15">
      <c r="A102" s="110"/>
      <c r="B102" s="91"/>
      <c r="C102" s="98"/>
      <c r="D102" s="89"/>
      <c r="E102" s="99"/>
      <c r="F102" s="100"/>
      <c r="G102" s="221" t="str">
        <f>IF(AND(AM102="6", 'Claim Details'!$E$28&gt;=Rates!$D$5, 'Claim Details'!$E$28&lt;=Rates!$D$6),Rates!$D$7, IF(AND(AM102="1", 'Claim Details'!$E$28&gt;=Rates!$D$5, 'Claim Details'!$E$28&lt;=Rates!$D$6),Rates!$D$10,  IF(AND(AM102="2", 'Claim Details'!$E$28&gt;=Rates!$D$5, 'Claim Details'!$E$28&lt;=Rates!$D$6),Rates!$D$8,  IF(AND(AM102="3", 'Claim Details'!$E$28&gt;=Rates!$D$5, 'Claim Details'!$E$28&lt;=Rates!$D$6),Rates!$D$9, IF(AND(AM102="6", 'Claim Details'!$E$28&gt;=Rates!$E$5, 'Claim Details'!$E$28&lt;=Rates!$E$6),Rates!$E$7, IF(AND(AM102="1", 'Claim Details'!$E$28&gt;=Rates!$E$5, 'Claim Details'!$E$28&lt;=Rates!$E$6),Rates!$E$10,  IF(AND(AM102="2", 'Claim Details'!$E$28&gt;=Rates!$E$5, 'Claim Details'!$E$28&lt;=Rates!$E$6),Rates!$E$8,  IF(AND(AM102="3", 'Claim Details'!$E$28&gt;=Rates!$E$5, 'Claim Details'!$E$28&lt;=Rates!$E$6),Rates!$E$9, IF(AND(AM102="6", 'Claim Details'!$E$28&gt;=Rates!$F$5, 'Claim Details'!$E$28&lt;=Rates!$F$6),Rates!$F$7, IF(AND(AM102="1", 'Claim Details'!$E$28&gt;=Rates!$F$5, 'Claim Details'!$E$28&lt;=Rates!$F$6),Rates!$F$10,  IF(AND(AM102="2", 'Claim Details'!$E$28&gt;=Rates!$F$5, 'Claim Details'!$E$28&lt;=Rates!$F$6),Rates!$F$8,  IF(AND(AM102="3", 'Claim Details'!$E$28&gt;=Rates!$F$5, 'Claim Details'!$E$28&lt;=Rates!$F$6),Rates!$F$9, IF(AND(AM102="6", 'Claim Details'!$E$28&gt;=Rates!$G$5, 'Claim Details'!$E$28&lt;=Rates!$G$6),Rates!$G$7, IF(AND(AM102="1", 'Claim Details'!$E$28&gt;=Rates!$G$5, 'Claim Details'!$E$28&lt;=Rates!$G$6),Rates!$G$10,  IF(AND(AM102="2", 'Claim Details'!$E$28&gt;=Rates!$G$5, 'Claim Details'!$E$28&lt;=Rates!$G$6),Rates!$G$8,  IF(AND(AM102="3", 'Claim Details'!$E$28&gt;=Rates!$G$5, 'Claim Details'!$E$28&lt;=Rates!$G$6),Rates!$G$9, "£0.00"))))))))))))))))</f>
        <v>£0.00</v>
      </c>
      <c r="H102" s="101"/>
      <c r="I102" s="100"/>
      <c r="J102" s="221" t="str">
        <f t="shared" si="1"/>
        <v>£0.00</v>
      </c>
      <c r="K102" s="101"/>
      <c r="L102" s="102"/>
      <c r="M102" s="110"/>
      <c r="N102" s="77"/>
      <c r="O102" s="87"/>
      <c r="P102" s="87"/>
      <c r="Q102" s="149" t="str">
        <f t="shared" si="14"/>
        <v/>
      </c>
      <c r="R102" s="87"/>
      <c r="S102" s="53" t="str">
        <f>IF(Q102="","£0.00",IF(R102="",(AN102*Q102),IF(R102="No",(AN102*Q102),IF(AM102="1",(AN102*Q102),IF(R102="Yes",((AN102*Q102)*'Claim Details'!$N$111)/100)+(AN102*Q102)))))</f>
        <v>£0.00</v>
      </c>
      <c r="T102" s="53"/>
      <c r="U102" s="87"/>
      <c r="V102" s="78"/>
      <c r="W102" s="79"/>
      <c r="X102" s="160"/>
      <c r="Y102" s="98"/>
      <c r="Z102" s="225"/>
      <c r="AA102" s="87"/>
      <c r="AB102" s="53" t="str">
        <f t="shared" si="3"/>
        <v>£0.00</v>
      </c>
      <c r="AC102" s="53"/>
      <c r="AD102" s="224"/>
      <c r="AE102" s="226" t="str">
        <f t="shared" si="22"/>
        <v/>
      </c>
      <c r="AF102" s="227" t="str">
        <f t="shared" si="15"/>
        <v>£0.00</v>
      </c>
      <c r="AG102" s="31"/>
      <c r="AH102" s="11"/>
      <c r="AI102" s="11"/>
      <c r="AJ102" s="11"/>
      <c r="AK102" s="11"/>
      <c r="AL102" s="11" t="str">
        <f t="shared" si="5"/>
        <v/>
      </c>
      <c r="AM102" s="11" t="str">
        <f t="shared" si="6"/>
        <v/>
      </c>
      <c r="AN102" s="213">
        <f t="shared" si="7"/>
        <v>0</v>
      </c>
      <c r="AO102" s="11"/>
      <c r="AP102" s="211" t="str">
        <f>IF(F102="","£0.00",IF(AM102="4","£0.00",IF(AM102="5","£0.00",IF(AM102="1","£0.00",((AN102*F102)*'Claim Details'!$F$111)/100))))</f>
        <v>£0.00</v>
      </c>
      <c r="AQ102" s="211" t="str">
        <f>IF(F102="","£0.00",IF(AM102="4","£0.00",IF(AM102="5","£0.00",IF(AM102="1","£0.00",((AN102*Q102)*'Claim Details'!$N$111)/100))))</f>
        <v>£0.00</v>
      </c>
      <c r="AR102" s="211" t="str">
        <f>IF(F102="","£0.00",IF(AM102="4","£0.00",IF(AM102="5","£0.00",IF(AM102="1","£0.00",((AN102*AE102)*'Claim Details'!$W$111)/100))))</f>
        <v>£0.00</v>
      </c>
      <c r="AS102" s="11"/>
      <c r="AT102" s="11"/>
      <c r="AU102" s="11"/>
      <c r="AV102" s="11"/>
      <c r="AW102" s="11"/>
      <c r="AX102" s="11"/>
      <c r="AY102" s="11"/>
      <c r="AZ102" s="11"/>
      <c r="BA102" s="11"/>
      <c r="BB102" s="11"/>
    </row>
    <row r="103" spans="1:54" ht="15">
      <c r="A103" s="110"/>
      <c r="B103" s="91"/>
      <c r="C103" s="98"/>
      <c r="D103" s="89"/>
      <c r="E103" s="99"/>
      <c r="F103" s="100"/>
      <c r="G103" s="221" t="str">
        <f>IF(AND(AM103="6", 'Claim Details'!$E$28&gt;=Rates!$D$5, 'Claim Details'!$E$28&lt;=Rates!$D$6),Rates!$D$7, IF(AND(AM103="1", 'Claim Details'!$E$28&gt;=Rates!$D$5, 'Claim Details'!$E$28&lt;=Rates!$D$6),Rates!$D$10,  IF(AND(AM103="2", 'Claim Details'!$E$28&gt;=Rates!$D$5, 'Claim Details'!$E$28&lt;=Rates!$D$6),Rates!$D$8,  IF(AND(AM103="3", 'Claim Details'!$E$28&gt;=Rates!$D$5, 'Claim Details'!$E$28&lt;=Rates!$D$6),Rates!$D$9, IF(AND(AM103="6", 'Claim Details'!$E$28&gt;=Rates!$E$5, 'Claim Details'!$E$28&lt;=Rates!$E$6),Rates!$E$7, IF(AND(AM103="1", 'Claim Details'!$E$28&gt;=Rates!$E$5, 'Claim Details'!$E$28&lt;=Rates!$E$6),Rates!$E$10,  IF(AND(AM103="2", 'Claim Details'!$E$28&gt;=Rates!$E$5, 'Claim Details'!$E$28&lt;=Rates!$E$6),Rates!$E$8,  IF(AND(AM103="3", 'Claim Details'!$E$28&gt;=Rates!$E$5, 'Claim Details'!$E$28&lt;=Rates!$E$6),Rates!$E$9, IF(AND(AM103="6", 'Claim Details'!$E$28&gt;=Rates!$F$5, 'Claim Details'!$E$28&lt;=Rates!$F$6),Rates!$F$7, IF(AND(AM103="1", 'Claim Details'!$E$28&gt;=Rates!$F$5, 'Claim Details'!$E$28&lt;=Rates!$F$6),Rates!$F$10,  IF(AND(AM103="2", 'Claim Details'!$E$28&gt;=Rates!$F$5, 'Claim Details'!$E$28&lt;=Rates!$F$6),Rates!$F$8,  IF(AND(AM103="3", 'Claim Details'!$E$28&gt;=Rates!$F$5, 'Claim Details'!$E$28&lt;=Rates!$F$6),Rates!$F$9, IF(AND(AM103="6", 'Claim Details'!$E$28&gt;=Rates!$G$5, 'Claim Details'!$E$28&lt;=Rates!$G$6),Rates!$G$7, IF(AND(AM103="1", 'Claim Details'!$E$28&gt;=Rates!$G$5, 'Claim Details'!$E$28&lt;=Rates!$G$6),Rates!$G$10,  IF(AND(AM103="2", 'Claim Details'!$E$28&gt;=Rates!$G$5, 'Claim Details'!$E$28&lt;=Rates!$G$6),Rates!$G$8,  IF(AND(AM103="3", 'Claim Details'!$E$28&gt;=Rates!$G$5, 'Claim Details'!$E$28&lt;=Rates!$G$6),Rates!$G$9, "£0.00"))))))))))))))))</f>
        <v>£0.00</v>
      </c>
      <c r="H103" s="101"/>
      <c r="I103" s="100"/>
      <c r="J103" s="221" t="str">
        <f t="shared" si="1"/>
        <v>£0.00</v>
      </c>
      <c r="K103" s="101"/>
      <c r="L103" s="102"/>
      <c r="M103" s="110"/>
      <c r="N103" s="77"/>
      <c r="O103" s="87"/>
      <c r="P103" s="87"/>
      <c r="Q103" s="149" t="str">
        <f t="shared" si="14"/>
        <v/>
      </c>
      <c r="R103" s="87"/>
      <c r="S103" s="53" t="str">
        <f>IF(Q103="","£0.00",IF(R103="",(AN103*Q103),IF(R103="No",(AN103*Q103),IF(AM103="1",(AN103*Q103),IF(R103="Yes",((AN103*Q103)*'Claim Details'!$N$111)/100)+(AN103*Q103)))))</f>
        <v>£0.00</v>
      </c>
      <c r="T103" s="53"/>
      <c r="U103" s="87"/>
      <c r="V103" s="78"/>
      <c r="W103" s="79"/>
      <c r="X103" s="160"/>
      <c r="Y103" s="98"/>
      <c r="Z103" s="225"/>
      <c r="AA103" s="87"/>
      <c r="AB103" s="53" t="str">
        <f t="shared" si="3"/>
        <v>£0.00</v>
      </c>
      <c r="AC103" s="53"/>
      <c r="AD103" s="224"/>
      <c r="AE103" s="226" t="str">
        <f t="shared" si="22"/>
        <v/>
      </c>
      <c r="AF103" s="227" t="str">
        <f t="shared" si="15"/>
        <v>£0.00</v>
      </c>
      <c r="AG103" s="31"/>
      <c r="AH103" s="11"/>
      <c r="AI103" s="11"/>
      <c r="AJ103" s="11"/>
      <c r="AK103" s="11"/>
      <c r="AL103" s="11" t="str">
        <f t="shared" si="5"/>
        <v/>
      </c>
      <c r="AM103" s="11" t="str">
        <f t="shared" si="6"/>
        <v/>
      </c>
      <c r="AN103" s="213">
        <f t="shared" si="7"/>
        <v>0</v>
      </c>
      <c r="AO103" s="11"/>
      <c r="AP103" s="211" t="str">
        <f>IF(F103="","£0.00",IF(AM103="4","£0.00",IF(AM103="5","£0.00",IF(AM103="1","£0.00",((AN103*F103)*'Claim Details'!$F$111)/100))))</f>
        <v>£0.00</v>
      </c>
      <c r="AQ103" s="211" t="str">
        <f>IF(F103="","£0.00",IF(AM103="4","£0.00",IF(AM103="5","£0.00",IF(AM103="1","£0.00",((AN103*Q103)*'Claim Details'!$N$111)/100))))</f>
        <v>£0.00</v>
      </c>
      <c r="AR103" s="211" t="str">
        <f>IF(F103="","£0.00",IF(AM103="4","£0.00",IF(AM103="5","£0.00",IF(AM103="1","£0.00",((AN103*AE103)*'Claim Details'!$W$111)/100))))</f>
        <v>£0.00</v>
      </c>
      <c r="AS103" s="11"/>
      <c r="AT103" s="11"/>
      <c r="AU103" s="11"/>
      <c r="AV103" s="11"/>
      <c r="AW103" s="11"/>
      <c r="AX103" s="11"/>
      <c r="AY103" s="11"/>
      <c r="AZ103" s="11"/>
      <c r="BA103" s="11"/>
      <c r="BB103" s="11"/>
    </row>
    <row r="104" spans="1:54" ht="15">
      <c r="A104" s="110"/>
      <c r="B104" s="91"/>
      <c r="C104" s="98"/>
      <c r="D104" s="89"/>
      <c r="E104" s="99"/>
      <c r="F104" s="100"/>
      <c r="G104" s="221" t="str">
        <f>IF(AND(AM104="6", 'Claim Details'!$E$28&gt;=Rates!$D$5, 'Claim Details'!$E$28&lt;=Rates!$D$6),Rates!$D$7, IF(AND(AM104="1", 'Claim Details'!$E$28&gt;=Rates!$D$5, 'Claim Details'!$E$28&lt;=Rates!$D$6),Rates!$D$10,  IF(AND(AM104="2", 'Claim Details'!$E$28&gt;=Rates!$D$5, 'Claim Details'!$E$28&lt;=Rates!$D$6),Rates!$D$8,  IF(AND(AM104="3", 'Claim Details'!$E$28&gt;=Rates!$D$5, 'Claim Details'!$E$28&lt;=Rates!$D$6),Rates!$D$9, IF(AND(AM104="6", 'Claim Details'!$E$28&gt;=Rates!$E$5, 'Claim Details'!$E$28&lt;=Rates!$E$6),Rates!$E$7, IF(AND(AM104="1", 'Claim Details'!$E$28&gt;=Rates!$E$5, 'Claim Details'!$E$28&lt;=Rates!$E$6),Rates!$E$10,  IF(AND(AM104="2", 'Claim Details'!$E$28&gt;=Rates!$E$5, 'Claim Details'!$E$28&lt;=Rates!$E$6),Rates!$E$8,  IF(AND(AM104="3", 'Claim Details'!$E$28&gt;=Rates!$E$5, 'Claim Details'!$E$28&lt;=Rates!$E$6),Rates!$E$9, IF(AND(AM104="6", 'Claim Details'!$E$28&gt;=Rates!$F$5, 'Claim Details'!$E$28&lt;=Rates!$F$6),Rates!$F$7, IF(AND(AM104="1", 'Claim Details'!$E$28&gt;=Rates!$F$5, 'Claim Details'!$E$28&lt;=Rates!$F$6),Rates!$F$10,  IF(AND(AM104="2", 'Claim Details'!$E$28&gt;=Rates!$F$5, 'Claim Details'!$E$28&lt;=Rates!$F$6),Rates!$F$8,  IF(AND(AM104="3", 'Claim Details'!$E$28&gt;=Rates!$F$5, 'Claim Details'!$E$28&lt;=Rates!$F$6),Rates!$F$9, IF(AND(AM104="6", 'Claim Details'!$E$28&gt;=Rates!$G$5, 'Claim Details'!$E$28&lt;=Rates!$G$6),Rates!$G$7, IF(AND(AM104="1", 'Claim Details'!$E$28&gt;=Rates!$G$5, 'Claim Details'!$E$28&lt;=Rates!$G$6),Rates!$G$10,  IF(AND(AM104="2", 'Claim Details'!$E$28&gt;=Rates!$G$5, 'Claim Details'!$E$28&lt;=Rates!$G$6),Rates!$G$8,  IF(AND(AM104="3", 'Claim Details'!$E$28&gt;=Rates!$G$5, 'Claim Details'!$E$28&lt;=Rates!$G$6),Rates!$G$9, "£0.00"))))))))))))))))</f>
        <v>£0.00</v>
      </c>
      <c r="H104" s="101"/>
      <c r="I104" s="100"/>
      <c r="J104" s="221" t="str">
        <f t="shared" si="1"/>
        <v>£0.00</v>
      </c>
      <c r="K104" s="101"/>
      <c r="L104" s="102"/>
      <c r="M104" s="110"/>
      <c r="N104" s="77"/>
      <c r="O104" s="87"/>
      <c r="P104" s="87"/>
      <c r="Q104" s="149" t="str">
        <f t="shared" si="14"/>
        <v/>
      </c>
      <c r="R104" s="87"/>
      <c r="S104" s="53" t="str">
        <f>IF(Q104="","£0.00",IF(R104="",(AN104*Q104),IF(R104="No",(AN104*Q104),IF(AM104="1",(AN104*Q104),IF(R104="Yes",((AN104*Q104)*'Claim Details'!$N$111)/100)+(AN104*Q104)))))</f>
        <v>£0.00</v>
      </c>
      <c r="T104" s="53"/>
      <c r="U104" s="87"/>
      <c r="V104" s="78"/>
      <c r="W104" s="79"/>
      <c r="X104" s="160"/>
      <c r="Y104" s="98"/>
      <c r="Z104" s="225"/>
      <c r="AA104" s="87"/>
      <c r="AB104" s="53" t="str">
        <f t="shared" si="3"/>
        <v>£0.00</v>
      </c>
      <c r="AC104" s="53"/>
      <c r="AD104" s="224"/>
      <c r="AE104" s="226" t="str">
        <f t="shared" si="22"/>
        <v/>
      </c>
      <c r="AF104" s="227" t="str">
        <f t="shared" si="15"/>
        <v>£0.00</v>
      </c>
      <c r="AG104" s="31"/>
      <c r="AH104" s="11"/>
      <c r="AI104" s="11"/>
      <c r="AJ104" s="11"/>
      <c r="AK104" s="11"/>
      <c r="AL104" s="11" t="str">
        <f t="shared" si="5"/>
        <v/>
      </c>
      <c r="AM104" s="11" t="str">
        <f t="shared" si="6"/>
        <v/>
      </c>
      <c r="AN104" s="213">
        <f t="shared" si="7"/>
        <v>0</v>
      </c>
      <c r="AO104" s="11"/>
      <c r="AP104" s="211" t="str">
        <f>IF(F104="","£0.00",IF(AM104="4","£0.00",IF(AM104="5","£0.00",IF(AM104="1","£0.00",((AN104*F104)*'Claim Details'!$F$111)/100))))</f>
        <v>£0.00</v>
      </c>
      <c r="AQ104" s="211" t="str">
        <f>IF(F104="","£0.00",IF(AM104="4","£0.00",IF(AM104="5","£0.00",IF(AM104="1","£0.00",((AN104*Q104)*'Claim Details'!$N$111)/100))))</f>
        <v>£0.00</v>
      </c>
      <c r="AR104" s="211" t="str">
        <f>IF(F104="","£0.00",IF(AM104="4","£0.00",IF(AM104="5","£0.00",IF(AM104="1","£0.00",((AN104*AE104)*'Claim Details'!$W$111)/100))))</f>
        <v>£0.00</v>
      </c>
      <c r="AS104" s="11"/>
      <c r="AT104" s="11"/>
      <c r="AU104" s="11"/>
      <c r="AV104" s="11"/>
      <c r="AW104" s="11"/>
      <c r="AX104" s="11"/>
      <c r="AY104" s="11"/>
      <c r="AZ104" s="11"/>
      <c r="BA104" s="11"/>
      <c r="BB104" s="11"/>
    </row>
    <row r="105" spans="1:54" ht="15">
      <c r="A105" s="110"/>
      <c r="B105" s="91"/>
      <c r="C105" s="98"/>
      <c r="D105" s="89"/>
      <c r="E105" s="99"/>
      <c r="F105" s="100"/>
      <c r="G105" s="221" t="str">
        <f>IF(AND(AM105="6", 'Claim Details'!$E$28&gt;=Rates!$D$5, 'Claim Details'!$E$28&lt;=Rates!$D$6),Rates!$D$7, IF(AND(AM105="1", 'Claim Details'!$E$28&gt;=Rates!$D$5, 'Claim Details'!$E$28&lt;=Rates!$D$6),Rates!$D$10,  IF(AND(AM105="2", 'Claim Details'!$E$28&gt;=Rates!$D$5, 'Claim Details'!$E$28&lt;=Rates!$D$6),Rates!$D$8,  IF(AND(AM105="3", 'Claim Details'!$E$28&gt;=Rates!$D$5, 'Claim Details'!$E$28&lt;=Rates!$D$6),Rates!$D$9, IF(AND(AM105="6", 'Claim Details'!$E$28&gt;=Rates!$E$5, 'Claim Details'!$E$28&lt;=Rates!$E$6),Rates!$E$7, IF(AND(AM105="1", 'Claim Details'!$E$28&gt;=Rates!$E$5, 'Claim Details'!$E$28&lt;=Rates!$E$6),Rates!$E$10,  IF(AND(AM105="2", 'Claim Details'!$E$28&gt;=Rates!$E$5, 'Claim Details'!$E$28&lt;=Rates!$E$6),Rates!$E$8,  IF(AND(AM105="3", 'Claim Details'!$E$28&gt;=Rates!$E$5, 'Claim Details'!$E$28&lt;=Rates!$E$6),Rates!$E$9, IF(AND(AM105="6", 'Claim Details'!$E$28&gt;=Rates!$F$5, 'Claim Details'!$E$28&lt;=Rates!$F$6),Rates!$F$7, IF(AND(AM105="1", 'Claim Details'!$E$28&gt;=Rates!$F$5, 'Claim Details'!$E$28&lt;=Rates!$F$6),Rates!$F$10,  IF(AND(AM105="2", 'Claim Details'!$E$28&gt;=Rates!$F$5, 'Claim Details'!$E$28&lt;=Rates!$F$6),Rates!$F$8,  IF(AND(AM105="3", 'Claim Details'!$E$28&gt;=Rates!$F$5, 'Claim Details'!$E$28&lt;=Rates!$F$6),Rates!$F$9, IF(AND(AM105="6", 'Claim Details'!$E$28&gt;=Rates!$G$5, 'Claim Details'!$E$28&lt;=Rates!$G$6),Rates!$G$7, IF(AND(AM105="1", 'Claim Details'!$E$28&gt;=Rates!$G$5, 'Claim Details'!$E$28&lt;=Rates!$G$6),Rates!$G$10,  IF(AND(AM105="2", 'Claim Details'!$E$28&gt;=Rates!$G$5, 'Claim Details'!$E$28&lt;=Rates!$G$6),Rates!$G$8,  IF(AND(AM105="3", 'Claim Details'!$E$28&gt;=Rates!$G$5, 'Claim Details'!$E$28&lt;=Rates!$G$6),Rates!$G$9, "£0.00"))))))))))))))))</f>
        <v>£0.00</v>
      </c>
      <c r="H105" s="101"/>
      <c r="I105" s="100"/>
      <c r="J105" s="221" t="str">
        <f t="shared" si="1"/>
        <v>£0.00</v>
      </c>
      <c r="K105" s="101"/>
      <c r="L105" s="102"/>
      <c r="M105" s="110"/>
      <c r="N105" s="77"/>
      <c r="O105" s="87"/>
      <c r="P105" s="87"/>
      <c r="Q105" s="149" t="str">
        <f t="shared" si="14"/>
        <v/>
      </c>
      <c r="R105" s="87"/>
      <c r="S105" s="53" t="str">
        <f>IF(Q105="","£0.00",IF(R105="",(AN105*Q105),IF(R105="No",(AN105*Q105),IF(AM105="1",(AN105*Q105),IF(R105="Yes",((AN105*Q105)*'Claim Details'!$N$111)/100)+(AN105*Q105)))))</f>
        <v>£0.00</v>
      </c>
      <c r="T105" s="53"/>
      <c r="U105" s="87"/>
      <c r="V105" s="78"/>
      <c r="W105" s="79"/>
      <c r="X105" s="160"/>
      <c r="Y105" s="98"/>
      <c r="Z105" s="225"/>
      <c r="AA105" s="87"/>
      <c r="AB105" s="53" t="str">
        <f t="shared" si="3"/>
        <v>£0.00</v>
      </c>
      <c r="AC105" s="53"/>
      <c r="AD105" s="224"/>
      <c r="AE105" s="226" t="str">
        <f t="shared" si="22"/>
        <v/>
      </c>
      <c r="AF105" s="227" t="str">
        <f t="shared" si="15"/>
        <v>£0.00</v>
      </c>
      <c r="AG105" s="31"/>
      <c r="AH105" s="11"/>
      <c r="AI105" s="11"/>
      <c r="AJ105" s="11"/>
      <c r="AK105" s="11"/>
      <c r="AL105" s="11" t="str">
        <f t="shared" si="5"/>
        <v/>
      </c>
      <c r="AM105" s="11" t="str">
        <f t="shared" si="6"/>
        <v/>
      </c>
      <c r="AN105" s="213">
        <f t="shared" si="7"/>
        <v>0</v>
      </c>
      <c r="AO105" s="11"/>
      <c r="AP105" s="211" t="str">
        <f>IF(F105="","£0.00",IF(AM105="4","£0.00",IF(AM105="5","£0.00",IF(AM105="1","£0.00",((AN105*F105)*'Claim Details'!$F$111)/100))))</f>
        <v>£0.00</v>
      </c>
      <c r="AQ105" s="211" t="str">
        <f>IF(F105="","£0.00",IF(AM105="4","£0.00",IF(AM105="5","£0.00",IF(AM105="1","£0.00",((AN105*Q105)*'Claim Details'!$N$111)/100))))</f>
        <v>£0.00</v>
      </c>
      <c r="AR105" s="211" t="str">
        <f>IF(F105="","£0.00",IF(AM105="4","£0.00",IF(AM105="5","£0.00",IF(AM105="1","£0.00",((AN105*AE105)*'Claim Details'!$W$111)/100))))</f>
        <v>£0.00</v>
      </c>
      <c r="AS105" s="11"/>
      <c r="AT105" s="11"/>
      <c r="AU105" s="11"/>
      <c r="AV105" s="11"/>
      <c r="AW105" s="11"/>
      <c r="AX105" s="11"/>
      <c r="AY105" s="11"/>
      <c r="AZ105" s="11"/>
      <c r="BA105" s="11"/>
      <c r="BB105" s="11"/>
    </row>
    <row r="106" spans="1:54" ht="7.5" customHeight="1">
      <c r="A106" s="110"/>
      <c r="B106" s="110"/>
      <c r="C106" s="110"/>
      <c r="D106" s="110"/>
      <c r="E106" s="110"/>
      <c r="F106" s="110"/>
      <c r="G106" s="110"/>
      <c r="H106" s="110"/>
      <c r="I106" s="110"/>
      <c r="J106" s="110"/>
      <c r="K106" s="110"/>
      <c r="L106" s="110"/>
      <c r="M106" s="110"/>
      <c r="N106" s="29"/>
      <c r="O106" s="29"/>
      <c r="P106" s="29"/>
      <c r="Q106" s="29"/>
      <c r="R106" s="29"/>
      <c r="S106" s="29"/>
      <c r="T106" s="29"/>
      <c r="U106" s="29"/>
      <c r="V106" s="29"/>
      <c r="W106" s="31"/>
      <c r="X106" s="31"/>
      <c r="Y106" s="31"/>
      <c r="Z106" s="31"/>
      <c r="AA106" s="31"/>
      <c r="AB106" s="31"/>
      <c r="AC106" s="31"/>
      <c r="AD106" s="31"/>
      <c r="AE106" s="31"/>
      <c r="AF106" s="31"/>
      <c r="AG106" s="31"/>
      <c r="AH106" s="11"/>
      <c r="AI106" s="11"/>
      <c r="AJ106" s="11"/>
      <c r="AK106" s="11"/>
      <c r="AL106" s="11"/>
      <c r="AM106" s="11"/>
      <c r="AN106" s="11"/>
      <c r="AO106" s="11"/>
      <c r="AP106" s="11"/>
      <c r="AQ106" s="11"/>
      <c r="AR106" s="11"/>
      <c r="AS106" s="11"/>
      <c r="AT106" s="11"/>
      <c r="AU106" s="11"/>
      <c r="AV106" s="11"/>
      <c r="AW106" s="11"/>
      <c r="AX106" s="11"/>
      <c r="AY106" s="11"/>
      <c r="AZ106" s="11"/>
      <c r="BA106" s="11"/>
      <c r="BB106" s="11"/>
    </row>
    <row r="107" spans="1:54" ht="15.75" customHeight="1">
      <c r="A107" s="110"/>
      <c r="B107" s="671" t="s">
        <v>245</v>
      </c>
      <c r="C107" s="671"/>
      <c r="D107" s="671"/>
      <c r="E107" s="671"/>
      <c r="F107" s="671"/>
      <c r="G107" s="671"/>
      <c r="H107" s="671"/>
      <c r="I107" s="671"/>
      <c r="J107" s="671"/>
      <c r="K107" s="671"/>
      <c r="L107" s="671"/>
      <c r="M107" s="110"/>
      <c r="N107" s="29"/>
      <c r="O107" s="29"/>
      <c r="P107" s="29"/>
      <c r="Q107" s="29"/>
      <c r="R107" s="29"/>
      <c r="S107" s="29"/>
      <c r="T107" s="29"/>
      <c r="U107" s="29"/>
      <c r="V107" s="29"/>
      <c r="W107" s="31"/>
      <c r="X107" s="31"/>
      <c r="Y107" s="31"/>
      <c r="Z107" s="31"/>
      <c r="AA107" s="31"/>
      <c r="AB107" s="31"/>
      <c r="AC107" s="31"/>
      <c r="AD107" s="31"/>
      <c r="AE107" s="31"/>
      <c r="AF107" s="31"/>
      <c r="AG107" s="31"/>
      <c r="AH107" s="11"/>
      <c r="AI107" s="11"/>
      <c r="AJ107" s="11"/>
      <c r="AK107" s="11"/>
      <c r="AL107" s="11"/>
      <c r="AM107" s="11"/>
      <c r="AN107" s="11"/>
      <c r="AO107" s="11"/>
      <c r="AP107" s="11"/>
      <c r="AQ107" s="11"/>
      <c r="AR107" s="11"/>
      <c r="AS107" s="11"/>
      <c r="AT107" s="11"/>
      <c r="AU107" s="11"/>
      <c r="AV107" s="11"/>
      <c r="AW107" s="11"/>
      <c r="AX107" s="11"/>
      <c r="AY107" s="11"/>
      <c r="AZ107" s="11"/>
      <c r="BA107" s="11"/>
      <c r="BB107" s="11"/>
    </row>
    <row r="108" spans="1:54" ht="15.75" customHeight="1">
      <c r="A108" s="110"/>
      <c r="B108" s="671"/>
      <c r="C108" s="671"/>
      <c r="D108" s="671"/>
      <c r="E108" s="671"/>
      <c r="F108" s="671"/>
      <c r="G108" s="671"/>
      <c r="H108" s="671"/>
      <c r="I108" s="671"/>
      <c r="J108" s="671"/>
      <c r="K108" s="671"/>
      <c r="L108" s="671"/>
      <c r="M108" s="110"/>
      <c r="N108" s="29"/>
      <c r="O108" s="29"/>
      <c r="P108" s="29"/>
      <c r="Q108" s="29"/>
      <c r="R108" s="29"/>
      <c r="S108" s="29"/>
      <c r="T108" s="29"/>
      <c r="U108" s="29"/>
      <c r="V108" s="29"/>
      <c r="W108" s="31"/>
      <c r="X108" s="31"/>
      <c r="Y108" s="31"/>
      <c r="Z108" s="31"/>
      <c r="AA108" s="31"/>
      <c r="AB108" s="31"/>
      <c r="AC108" s="31"/>
      <c r="AD108" s="31"/>
      <c r="AE108" s="31"/>
      <c r="AF108" s="31"/>
      <c r="AG108" s="31"/>
      <c r="AH108" s="11"/>
      <c r="AI108" s="11"/>
      <c r="AJ108" s="11"/>
      <c r="AK108" s="11"/>
      <c r="AL108" s="11"/>
      <c r="AM108" s="11"/>
      <c r="AN108" s="11"/>
      <c r="AO108" s="11"/>
      <c r="AP108" s="11"/>
      <c r="AQ108" s="11"/>
      <c r="AR108" s="11"/>
      <c r="AS108" s="11"/>
      <c r="AT108" s="11"/>
      <c r="AU108" s="11"/>
      <c r="AV108" s="11"/>
      <c r="AW108" s="11"/>
      <c r="AX108" s="11"/>
      <c r="AY108" s="11"/>
      <c r="AZ108" s="11"/>
      <c r="BA108" s="11"/>
      <c r="BB108" s="11"/>
    </row>
    <row r="109" spans="1:54">
      <c r="A109" s="110"/>
      <c r="B109" s="110"/>
      <c r="C109" s="110"/>
      <c r="D109" s="110"/>
      <c r="E109" s="110"/>
      <c r="F109" s="110"/>
      <c r="G109" s="110"/>
      <c r="H109" s="110"/>
      <c r="I109" s="110"/>
      <c r="J109" s="110"/>
      <c r="K109" s="110"/>
      <c r="L109" s="110"/>
      <c r="M109" s="110"/>
      <c r="N109" s="29"/>
      <c r="O109" s="29"/>
      <c r="P109" s="29"/>
      <c r="Q109" s="29"/>
      <c r="R109" s="29"/>
      <c r="S109" s="29"/>
      <c r="T109" s="29"/>
      <c r="U109" s="29"/>
      <c r="V109" s="29"/>
      <c r="W109" s="31"/>
      <c r="X109" s="31"/>
      <c r="Y109" s="31"/>
      <c r="Z109" s="31"/>
      <c r="AA109" s="31"/>
      <c r="AB109" s="31"/>
      <c r="AC109" s="31"/>
      <c r="AD109" s="31"/>
      <c r="AE109" s="31"/>
      <c r="AF109" s="31"/>
      <c r="AG109" s="31"/>
      <c r="AH109" s="11"/>
      <c r="AI109" s="11"/>
      <c r="AJ109" s="11"/>
      <c r="AK109" s="11"/>
      <c r="AL109" s="11"/>
      <c r="AM109" s="11"/>
      <c r="AN109" s="11"/>
      <c r="AO109" s="11"/>
      <c r="AP109" s="11"/>
      <c r="AQ109" s="11"/>
      <c r="AR109" s="11"/>
      <c r="AS109" s="11"/>
      <c r="AT109" s="11"/>
      <c r="AU109" s="11"/>
      <c r="AV109" s="11"/>
      <c r="AW109" s="11"/>
      <c r="AX109" s="11"/>
      <c r="AY109" s="11"/>
      <c r="AZ109" s="11"/>
      <c r="BA109" s="11"/>
      <c r="BB109" s="11"/>
    </row>
    <row r="110" spans="1:54">
      <c r="A110" s="11"/>
      <c r="B110" s="228"/>
      <c r="C110" s="229"/>
      <c r="D110" s="229"/>
      <c r="E110" s="230"/>
      <c r="F110" s="230"/>
      <c r="G110" s="230"/>
      <c r="H110" s="230"/>
      <c r="I110" s="230"/>
      <c r="J110" s="230"/>
      <c r="K110" s="230"/>
      <c r="L110" s="230"/>
      <c r="M110" s="231"/>
      <c r="N110" s="231"/>
      <c r="O110" s="230"/>
      <c r="P110" s="230"/>
      <c r="Q110" s="230"/>
      <c r="R110" s="230"/>
      <c r="S110" s="230"/>
      <c r="T110" s="230"/>
      <c r="U110" s="229"/>
      <c r="V110" s="229"/>
      <c r="W110" s="229"/>
      <c r="X110" s="229"/>
      <c r="Y110" s="11"/>
      <c r="Z110" s="11"/>
      <c r="AA110" s="11"/>
      <c r="AB110" s="11"/>
      <c r="AC110" s="230"/>
      <c r="AD110" s="11"/>
      <c r="AE110" s="11"/>
      <c r="AF110" s="11"/>
      <c r="AG110" s="229"/>
      <c r="AH110" s="11"/>
      <c r="AI110" s="11"/>
      <c r="AJ110" s="11"/>
      <c r="AK110" s="11"/>
      <c r="AL110" s="11"/>
      <c r="AM110" s="11"/>
      <c r="AN110" s="11"/>
      <c r="AO110" s="11"/>
      <c r="AP110" s="11"/>
      <c r="AQ110" s="11"/>
      <c r="AR110" s="11"/>
      <c r="AS110" s="11"/>
      <c r="AT110" s="11"/>
      <c r="AU110" s="11"/>
      <c r="AV110" s="11"/>
      <c r="AW110" s="11"/>
      <c r="AX110" s="11"/>
      <c r="AY110" s="11"/>
      <c r="AZ110" s="11"/>
      <c r="BA110" s="11"/>
      <c r="BB110" s="11"/>
    </row>
    <row r="111" spans="1:54">
      <c r="A111" s="11"/>
      <c r="B111" s="228"/>
      <c r="C111" s="229"/>
      <c r="D111" s="229"/>
      <c r="E111" s="230"/>
      <c r="F111" s="230"/>
      <c r="G111" s="230"/>
      <c r="H111" s="230"/>
      <c r="I111" s="230"/>
      <c r="J111" s="230"/>
      <c r="K111" s="230"/>
      <c r="L111" s="230"/>
      <c r="M111" s="231"/>
      <c r="N111" s="231"/>
      <c r="O111" s="230"/>
      <c r="P111" s="230"/>
      <c r="Q111" s="230"/>
      <c r="R111" s="230"/>
      <c r="S111" s="230"/>
      <c r="T111" s="230"/>
      <c r="U111" s="229"/>
      <c r="V111" s="229"/>
      <c r="W111" s="229"/>
      <c r="X111" s="229"/>
      <c r="Y111" s="11"/>
      <c r="Z111" s="11"/>
      <c r="AA111" s="11"/>
      <c r="AB111" s="11"/>
      <c r="AC111" s="230"/>
      <c r="AD111" s="11"/>
      <c r="AE111" s="11"/>
      <c r="AF111" s="11"/>
      <c r="AG111" s="229"/>
      <c r="AH111" s="11"/>
      <c r="AI111" s="11"/>
      <c r="AJ111" s="11"/>
      <c r="AK111" s="11"/>
      <c r="AL111" s="11"/>
      <c r="AM111" s="11"/>
      <c r="AN111" s="11"/>
      <c r="AO111" s="11"/>
      <c r="AP111" s="11"/>
      <c r="AQ111" s="11"/>
      <c r="AR111" s="11"/>
      <c r="AS111" s="11"/>
      <c r="AT111" s="11"/>
      <c r="AU111" s="11"/>
      <c r="AV111" s="11"/>
      <c r="AW111" s="11"/>
      <c r="AX111" s="11"/>
      <c r="AY111" s="11"/>
      <c r="AZ111" s="11"/>
      <c r="BA111" s="11"/>
      <c r="BB111" s="11"/>
    </row>
    <row r="112" spans="1:54">
      <c r="A112" s="11"/>
      <c r="B112" s="228"/>
      <c r="C112" s="229"/>
      <c r="D112" s="229"/>
      <c r="E112" s="230"/>
      <c r="F112" s="230"/>
      <c r="G112" s="230"/>
      <c r="H112" s="230"/>
      <c r="I112" s="230"/>
      <c r="J112" s="230"/>
      <c r="K112" s="230"/>
      <c r="L112" s="230"/>
      <c r="M112" s="231"/>
      <c r="N112" s="231"/>
      <c r="O112" s="230"/>
      <c r="P112" s="230"/>
      <c r="Q112" s="230"/>
      <c r="R112" s="230"/>
      <c r="S112" s="230"/>
      <c r="T112" s="230"/>
      <c r="U112" s="229"/>
      <c r="V112" s="229"/>
      <c r="W112" s="229"/>
      <c r="X112" s="229"/>
      <c r="Y112" s="11"/>
      <c r="Z112" s="11"/>
      <c r="AA112" s="11"/>
      <c r="AB112" s="11"/>
      <c r="AC112" s="230"/>
      <c r="AD112" s="11"/>
      <c r="AE112" s="11"/>
      <c r="AF112" s="11"/>
      <c r="AG112" s="229"/>
      <c r="AH112" s="11"/>
      <c r="AI112" s="11"/>
      <c r="AJ112" s="11"/>
      <c r="AK112" s="11"/>
      <c r="AL112" s="11"/>
      <c r="AM112" s="11"/>
      <c r="AN112" s="11"/>
      <c r="AO112" s="11"/>
      <c r="AP112" s="11"/>
      <c r="AQ112" s="11"/>
      <c r="AR112" s="11"/>
      <c r="AS112" s="11"/>
      <c r="AT112" s="11"/>
      <c r="AU112" s="11"/>
      <c r="AV112" s="11"/>
      <c r="AW112" s="11"/>
      <c r="AX112" s="11"/>
      <c r="AY112" s="11"/>
      <c r="AZ112" s="11"/>
      <c r="BA112" s="11"/>
      <c r="BB112" s="11"/>
    </row>
    <row r="113" spans="1:54">
      <c r="A113" s="11"/>
      <c r="B113" s="228"/>
      <c r="C113" s="229"/>
      <c r="D113" s="229"/>
      <c r="E113" s="230"/>
      <c r="F113" s="230"/>
      <c r="G113" s="230"/>
      <c r="H113" s="230"/>
      <c r="I113" s="230"/>
      <c r="J113" s="230"/>
      <c r="K113" s="230"/>
      <c r="L113" s="230"/>
      <c r="M113" s="231"/>
      <c r="N113" s="231"/>
      <c r="O113" s="230"/>
      <c r="P113" s="230"/>
      <c r="Q113" s="230"/>
      <c r="R113" s="230"/>
      <c r="S113" s="230"/>
      <c r="T113" s="230"/>
      <c r="U113" s="229"/>
      <c r="V113" s="229"/>
      <c r="W113" s="229"/>
      <c r="X113" s="229"/>
      <c r="Y113" s="11"/>
      <c r="Z113" s="11"/>
      <c r="AA113" s="11"/>
      <c r="AB113" s="11"/>
      <c r="AC113" s="230"/>
      <c r="AD113" s="11"/>
      <c r="AE113" s="11"/>
      <c r="AF113" s="11"/>
      <c r="AG113" s="229"/>
      <c r="AH113" s="11"/>
      <c r="AI113" s="11"/>
      <c r="AJ113" s="11"/>
      <c r="AK113" s="11"/>
      <c r="AL113" s="11"/>
      <c r="AM113" s="11"/>
      <c r="AN113" s="11"/>
      <c r="AO113" s="11"/>
      <c r="AP113" s="11"/>
      <c r="AQ113" s="11"/>
      <c r="AR113" s="11"/>
      <c r="AS113" s="11"/>
      <c r="AT113" s="11"/>
      <c r="AU113" s="11"/>
      <c r="AV113" s="11"/>
      <c r="AW113" s="11"/>
      <c r="AX113" s="11"/>
      <c r="AY113" s="11"/>
      <c r="AZ113" s="11"/>
      <c r="BA113" s="11"/>
      <c r="BB113" s="11"/>
    </row>
    <row r="114" spans="1:54">
      <c r="A114" s="11"/>
      <c r="B114" s="228"/>
      <c r="C114" s="229"/>
      <c r="D114" s="229"/>
      <c r="E114" s="230"/>
      <c r="F114" s="230"/>
      <c r="G114" s="230"/>
      <c r="H114" s="230"/>
      <c r="I114" s="230"/>
      <c r="J114" s="230"/>
      <c r="K114" s="230"/>
      <c r="L114" s="230"/>
      <c r="M114" s="231"/>
      <c r="N114" s="231"/>
      <c r="O114" s="230"/>
      <c r="P114" s="230"/>
      <c r="Q114" s="230"/>
      <c r="R114" s="230"/>
      <c r="S114" s="230"/>
      <c r="T114" s="230"/>
      <c r="U114" s="229"/>
      <c r="V114" s="229"/>
      <c r="W114" s="229"/>
      <c r="X114" s="229"/>
      <c r="Y114" s="11"/>
      <c r="Z114" s="11"/>
      <c r="AA114" s="11"/>
      <c r="AB114" s="11"/>
      <c r="AC114" s="230"/>
      <c r="AD114" s="11"/>
      <c r="AE114" s="11"/>
      <c r="AF114" s="11"/>
      <c r="AG114" s="229"/>
      <c r="AH114" s="11"/>
      <c r="AI114" s="11"/>
      <c r="AJ114" s="11"/>
      <c r="AK114" s="11"/>
      <c r="AL114" s="11"/>
      <c r="AM114" s="11"/>
      <c r="AN114" s="11"/>
      <c r="AO114" s="11"/>
      <c r="AP114" s="11"/>
      <c r="AQ114" s="11"/>
      <c r="AR114" s="11"/>
      <c r="AS114" s="11"/>
      <c r="AT114" s="11"/>
      <c r="AU114" s="11"/>
      <c r="AV114" s="11"/>
      <c r="AW114" s="11"/>
      <c r="AX114" s="11"/>
      <c r="AY114" s="11"/>
      <c r="AZ114" s="11"/>
      <c r="BA114" s="11"/>
      <c r="BB114" s="11"/>
    </row>
    <row r="115" spans="1:54">
      <c r="A115" s="11"/>
      <c r="B115" s="228"/>
      <c r="C115" s="229"/>
      <c r="D115" s="229"/>
      <c r="E115" s="230"/>
      <c r="F115" s="230"/>
      <c r="G115" s="230"/>
      <c r="H115" s="230"/>
      <c r="I115" s="230"/>
      <c r="J115" s="230"/>
      <c r="K115" s="230"/>
      <c r="L115" s="230"/>
      <c r="M115" s="231"/>
      <c r="N115" s="231"/>
      <c r="O115" s="230"/>
      <c r="P115" s="230"/>
      <c r="Q115" s="230"/>
      <c r="R115" s="230"/>
      <c r="S115" s="230"/>
      <c r="T115" s="230"/>
      <c r="U115" s="229"/>
      <c r="V115" s="229"/>
      <c r="W115" s="229"/>
      <c r="X115" s="229"/>
      <c r="Y115" s="11"/>
      <c r="Z115" s="11"/>
      <c r="AA115" s="11"/>
      <c r="AB115" s="11"/>
      <c r="AC115" s="230"/>
      <c r="AD115" s="11"/>
      <c r="AE115" s="11"/>
      <c r="AF115" s="11"/>
      <c r="AG115" s="229"/>
      <c r="AH115" s="11"/>
      <c r="AI115" s="11"/>
      <c r="AJ115" s="11"/>
      <c r="AK115" s="11"/>
      <c r="AL115" s="11"/>
      <c r="AM115" s="11"/>
      <c r="AN115" s="11"/>
      <c r="AO115" s="11"/>
      <c r="AP115" s="11"/>
      <c r="AQ115" s="11"/>
      <c r="AR115" s="11"/>
      <c r="AS115" s="11"/>
      <c r="AT115" s="11"/>
      <c r="AU115" s="11"/>
      <c r="AV115" s="11"/>
      <c r="AW115" s="11"/>
      <c r="AX115" s="11"/>
      <c r="AY115" s="11"/>
      <c r="AZ115" s="11"/>
      <c r="BA115" s="11"/>
      <c r="BB115" s="11"/>
    </row>
    <row r="116" spans="1:54">
      <c r="A116" s="11"/>
      <c r="B116" s="228"/>
      <c r="C116" s="229"/>
      <c r="D116" s="229"/>
      <c r="E116" s="230"/>
      <c r="F116" s="230"/>
      <c r="G116" s="230"/>
      <c r="H116" s="230"/>
      <c r="I116" s="230"/>
      <c r="J116" s="230"/>
      <c r="K116" s="230"/>
      <c r="L116" s="230"/>
      <c r="M116" s="231"/>
      <c r="N116" s="231"/>
      <c r="O116" s="230"/>
      <c r="P116" s="230"/>
      <c r="Q116" s="230"/>
      <c r="R116" s="230"/>
      <c r="S116" s="230"/>
      <c r="T116" s="230"/>
      <c r="U116" s="229"/>
      <c r="V116" s="229"/>
      <c r="W116" s="229"/>
      <c r="X116" s="229"/>
      <c r="Y116" s="11"/>
      <c r="Z116" s="11"/>
      <c r="AA116" s="11"/>
      <c r="AB116" s="11"/>
      <c r="AC116" s="230"/>
      <c r="AD116" s="11"/>
      <c r="AE116" s="11"/>
      <c r="AF116" s="11"/>
      <c r="AG116" s="229"/>
      <c r="AH116" s="11"/>
      <c r="AI116" s="11"/>
      <c r="AJ116" s="11"/>
      <c r="AK116" s="11"/>
      <c r="AL116" s="11"/>
      <c r="AM116" s="11"/>
      <c r="AN116" s="11"/>
      <c r="AO116" s="11"/>
      <c r="AP116" s="11"/>
      <c r="AQ116" s="11"/>
      <c r="AR116" s="11"/>
      <c r="AS116" s="11"/>
      <c r="AT116" s="11"/>
      <c r="AU116" s="11"/>
      <c r="AV116" s="11"/>
      <c r="AW116" s="11"/>
      <c r="AX116" s="11"/>
      <c r="AY116" s="11"/>
      <c r="AZ116" s="11"/>
      <c r="BA116" s="11"/>
      <c r="BB116" s="11"/>
    </row>
    <row r="117" spans="1:54">
      <c r="A117" s="11"/>
      <c r="B117" s="228"/>
      <c r="C117" s="229"/>
      <c r="D117" s="229"/>
      <c r="E117" s="230"/>
      <c r="F117" s="230"/>
      <c r="G117" s="230"/>
      <c r="H117" s="230"/>
      <c r="I117" s="230"/>
      <c r="J117" s="230"/>
      <c r="K117" s="230"/>
      <c r="L117" s="230"/>
      <c r="M117" s="231"/>
      <c r="N117" s="231"/>
      <c r="O117" s="230"/>
      <c r="P117" s="230"/>
      <c r="Q117" s="230"/>
      <c r="R117" s="230"/>
      <c r="S117" s="230"/>
      <c r="T117" s="230"/>
      <c r="U117" s="229"/>
      <c r="V117" s="229"/>
      <c r="W117" s="229"/>
      <c r="X117" s="229"/>
      <c r="Y117" s="11"/>
      <c r="Z117" s="11"/>
      <c r="AA117" s="11"/>
      <c r="AB117" s="11"/>
      <c r="AC117" s="230"/>
      <c r="AD117" s="11"/>
      <c r="AE117" s="11"/>
      <c r="AF117" s="11"/>
      <c r="AG117" s="229"/>
      <c r="AH117" s="11"/>
      <c r="AI117" s="11"/>
      <c r="AJ117" s="11"/>
      <c r="AK117" s="11"/>
      <c r="AL117" s="11"/>
      <c r="AM117" s="11"/>
      <c r="AN117" s="11"/>
      <c r="AO117" s="11"/>
      <c r="AP117" s="11"/>
      <c r="AQ117" s="11"/>
      <c r="AR117" s="11"/>
      <c r="AS117" s="11"/>
      <c r="AT117" s="11"/>
      <c r="AU117" s="11"/>
      <c r="AV117" s="11"/>
      <c r="AW117" s="11"/>
      <c r="AX117" s="11"/>
      <c r="AY117" s="11"/>
      <c r="AZ117" s="11"/>
      <c r="BA117" s="11"/>
      <c r="BB117" s="11"/>
    </row>
    <row r="118" spans="1:54">
      <c r="A118" s="11"/>
      <c r="B118" s="228"/>
      <c r="C118" s="229"/>
      <c r="D118" s="229"/>
      <c r="E118" s="230"/>
      <c r="F118" s="230"/>
      <c r="G118" s="230"/>
      <c r="H118" s="230"/>
      <c r="I118" s="230"/>
      <c r="J118" s="230"/>
      <c r="K118" s="230"/>
      <c r="L118" s="230"/>
      <c r="M118" s="231"/>
      <c r="N118" s="231"/>
      <c r="O118" s="230"/>
      <c r="P118" s="230"/>
      <c r="Q118" s="230"/>
      <c r="R118" s="230"/>
      <c r="S118" s="230"/>
      <c r="T118" s="230"/>
      <c r="U118" s="229"/>
      <c r="V118" s="229"/>
      <c r="W118" s="229"/>
      <c r="X118" s="229"/>
      <c r="Y118" s="11"/>
      <c r="Z118" s="11"/>
      <c r="AA118" s="11"/>
      <c r="AB118" s="11"/>
      <c r="AC118" s="230"/>
      <c r="AD118" s="11"/>
      <c r="AE118" s="11"/>
      <c r="AF118" s="11"/>
      <c r="AG118" s="229"/>
      <c r="AH118" s="11"/>
      <c r="AI118" s="11"/>
      <c r="AJ118" s="11"/>
      <c r="AK118" s="11"/>
      <c r="AL118" s="11"/>
      <c r="AM118" s="11"/>
      <c r="AN118" s="11"/>
      <c r="AO118" s="11"/>
      <c r="AP118" s="11"/>
      <c r="AQ118" s="11"/>
      <c r="AR118" s="11"/>
      <c r="AS118" s="11"/>
      <c r="AT118" s="11"/>
      <c r="AU118" s="11"/>
      <c r="AV118" s="11"/>
      <c r="AW118" s="11"/>
      <c r="AX118" s="11"/>
      <c r="AY118" s="11"/>
      <c r="AZ118" s="11"/>
      <c r="BA118" s="11"/>
      <c r="BB118" s="11"/>
    </row>
    <row r="119" spans="1:54">
      <c r="A119" s="11"/>
      <c r="B119" s="228"/>
      <c r="C119" s="229"/>
      <c r="D119" s="229"/>
      <c r="E119" s="230"/>
      <c r="F119" s="230"/>
      <c r="G119" s="230"/>
      <c r="H119" s="230"/>
      <c r="I119" s="230"/>
      <c r="J119" s="230"/>
      <c r="K119" s="230"/>
      <c r="L119" s="230"/>
      <c r="M119" s="231"/>
      <c r="N119" s="231"/>
      <c r="O119" s="230"/>
      <c r="P119" s="230"/>
      <c r="Q119" s="230"/>
      <c r="R119" s="230"/>
      <c r="S119" s="230"/>
      <c r="T119" s="230"/>
      <c r="U119" s="229"/>
      <c r="V119" s="229"/>
      <c r="W119" s="229"/>
      <c r="X119" s="229"/>
      <c r="Y119" s="11"/>
      <c r="Z119" s="11"/>
      <c r="AA119" s="11"/>
      <c r="AB119" s="11"/>
      <c r="AC119" s="230"/>
      <c r="AD119" s="11"/>
      <c r="AE119" s="11"/>
      <c r="AF119" s="11"/>
      <c r="AG119" s="229"/>
      <c r="AH119" s="11"/>
      <c r="AI119" s="11"/>
      <c r="AJ119" s="11"/>
      <c r="AK119" s="11"/>
      <c r="AL119" s="11"/>
      <c r="AM119" s="11"/>
      <c r="AN119" s="11"/>
      <c r="AO119" s="11"/>
      <c r="AP119" s="11"/>
      <c r="AQ119" s="11"/>
      <c r="AR119" s="11"/>
      <c r="AS119" s="11"/>
      <c r="AT119" s="11"/>
      <c r="AU119" s="11"/>
      <c r="AV119" s="11"/>
      <c r="AW119" s="11"/>
      <c r="AX119" s="11"/>
      <c r="AY119" s="11"/>
      <c r="AZ119" s="11"/>
      <c r="BA119" s="11"/>
      <c r="BB119" s="11"/>
    </row>
    <row r="120" spans="1:54">
      <c r="A120" s="11"/>
      <c r="B120" s="228"/>
      <c r="C120" s="229"/>
      <c r="D120" s="229"/>
      <c r="E120" s="230"/>
      <c r="F120" s="230"/>
      <c r="G120" s="230"/>
      <c r="H120" s="230"/>
      <c r="I120" s="230"/>
      <c r="J120" s="230"/>
      <c r="K120" s="230"/>
      <c r="L120" s="230"/>
      <c r="M120" s="231"/>
      <c r="N120" s="231"/>
      <c r="O120" s="230"/>
      <c r="P120" s="230"/>
      <c r="Q120" s="230"/>
      <c r="R120" s="230"/>
      <c r="S120" s="230"/>
      <c r="T120" s="230"/>
      <c r="U120" s="229"/>
      <c r="V120" s="229"/>
      <c r="W120" s="229"/>
      <c r="X120" s="229"/>
      <c r="Y120" s="11"/>
      <c r="Z120" s="11"/>
      <c r="AA120" s="11"/>
      <c r="AB120" s="11"/>
      <c r="AC120" s="230"/>
      <c r="AD120" s="11"/>
      <c r="AE120" s="11"/>
      <c r="AF120" s="11"/>
      <c r="AG120" s="229"/>
      <c r="AH120" s="11"/>
      <c r="AI120" s="11"/>
      <c r="AJ120" s="11"/>
      <c r="AK120" s="11"/>
      <c r="AL120" s="11"/>
      <c r="AM120" s="11"/>
      <c r="AN120" s="11"/>
      <c r="AO120" s="11"/>
      <c r="AP120" s="11"/>
      <c r="AQ120" s="11"/>
      <c r="AR120" s="11"/>
      <c r="AS120" s="11"/>
      <c r="AT120" s="11"/>
      <c r="AU120" s="11"/>
      <c r="AV120" s="11"/>
      <c r="AW120" s="11"/>
      <c r="AX120" s="11"/>
      <c r="AY120" s="11"/>
      <c r="AZ120" s="11"/>
      <c r="BA120" s="11"/>
      <c r="BB120" s="11"/>
    </row>
    <row r="121" spans="1:54">
      <c r="A121" s="11"/>
      <c r="B121" s="228"/>
      <c r="C121" s="229"/>
      <c r="D121" s="229"/>
      <c r="E121" s="230"/>
      <c r="F121" s="230"/>
      <c r="G121" s="230"/>
      <c r="H121" s="230"/>
      <c r="I121" s="230"/>
      <c r="J121" s="230"/>
      <c r="K121" s="230"/>
      <c r="L121" s="230"/>
      <c r="M121" s="231"/>
      <c r="N121" s="231"/>
      <c r="O121" s="230"/>
      <c r="P121" s="230"/>
      <c r="Q121" s="230"/>
      <c r="R121" s="230"/>
      <c r="S121" s="230"/>
      <c r="T121" s="230"/>
      <c r="U121" s="229"/>
      <c r="V121" s="229"/>
      <c r="W121" s="229"/>
      <c r="X121" s="229"/>
      <c r="Y121" s="11"/>
      <c r="Z121" s="11"/>
      <c r="AA121" s="11"/>
      <c r="AB121" s="11"/>
      <c r="AC121" s="230"/>
      <c r="AD121" s="11"/>
      <c r="AE121" s="11"/>
      <c r="AF121" s="11"/>
      <c r="AG121" s="229"/>
      <c r="AH121" s="11"/>
      <c r="AI121" s="11"/>
      <c r="AJ121" s="11"/>
      <c r="AK121" s="11"/>
      <c r="AL121" s="11"/>
      <c r="AM121" s="11"/>
      <c r="AN121" s="11"/>
      <c r="AO121" s="11"/>
      <c r="AP121" s="11"/>
      <c r="AQ121" s="11"/>
      <c r="AR121" s="11"/>
      <c r="AS121" s="11"/>
      <c r="AT121" s="11"/>
      <c r="AU121" s="11"/>
      <c r="AV121" s="11"/>
      <c r="AW121" s="11"/>
      <c r="AX121" s="11"/>
      <c r="AY121" s="11"/>
      <c r="AZ121" s="11"/>
      <c r="BA121" s="11"/>
      <c r="BB121" s="11"/>
    </row>
    <row r="122" spans="1:54">
      <c r="A122" s="11"/>
      <c r="B122" s="228"/>
      <c r="C122" s="229"/>
      <c r="D122" s="229"/>
      <c r="E122" s="230"/>
      <c r="F122" s="230"/>
      <c r="G122" s="230"/>
      <c r="H122" s="230"/>
      <c r="I122" s="230"/>
      <c r="J122" s="230"/>
      <c r="K122" s="230"/>
      <c r="L122" s="230"/>
      <c r="M122" s="231"/>
      <c r="N122" s="231"/>
      <c r="O122" s="230"/>
      <c r="P122" s="230"/>
      <c r="Q122" s="230"/>
      <c r="R122" s="230"/>
      <c r="S122" s="230"/>
      <c r="T122" s="230"/>
      <c r="U122" s="229"/>
      <c r="V122" s="229"/>
      <c r="W122" s="229"/>
      <c r="X122" s="229"/>
      <c r="Y122" s="11"/>
      <c r="Z122" s="11"/>
      <c r="AA122" s="11"/>
      <c r="AB122" s="11"/>
      <c r="AC122" s="230"/>
      <c r="AD122" s="11"/>
      <c r="AE122" s="11"/>
      <c r="AF122" s="11"/>
      <c r="AG122" s="229"/>
      <c r="AH122" s="11"/>
      <c r="AI122" s="11"/>
      <c r="AJ122" s="11"/>
      <c r="AK122" s="11"/>
      <c r="AL122" s="11"/>
      <c r="AM122" s="11"/>
      <c r="AN122" s="11"/>
      <c r="AO122" s="11"/>
      <c r="AP122" s="11"/>
      <c r="AQ122" s="11"/>
      <c r="AR122" s="11"/>
      <c r="AS122" s="11"/>
      <c r="AT122" s="11"/>
      <c r="AU122" s="11"/>
      <c r="AV122" s="11"/>
      <c r="AW122" s="11"/>
      <c r="AX122" s="11"/>
      <c r="AY122" s="11"/>
      <c r="AZ122" s="11"/>
      <c r="BA122" s="11"/>
      <c r="BB122" s="11"/>
    </row>
    <row r="123" spans="1:54">
      <c r="A123" s="11"/>
      <c r="B123" s="228"/>
      <c r="C123" s="229"/>
      <c r="D123" s="229"/>
      <c r="E123" s="230"/>
      <c r="F123" s="230"/>
      <c r="G123" s="230"/>
      <c r="H123" s="230"/>
      <c r="I123" s="230"/>
      <c r="J123" s="230"/>
      <c r="K123" s="230"/>
      <c r="L123" s="230"/>
      <c r="M123" s="231"/>
      <c r="N123" s="231"/>
      <c r="O123" s="230"/>
      <c r="P123" s="230"/>
      <c r="Q123" s="230"/>
      <c r="R123" s="230"/>
      <c r="S123" s="230"/>
      <c r="T123" s="230"/>
      <c r="U123" s="229"/>
      <c r="V123" s="229"/>
      <c r="W123" s="229"/>
      <c r="X123" s="229"/>
      <c r="Y123" s="11"/>
      <c r="Z123" s="11"/>
      <c r="AA123" s="11"/>
      <c r="AB123" s="11"/>
      <c r="AC123" s="230"/>
      <c r="AD123" s="11"/>
      <c r="AE123" s="11"/>
      <c r="AF123" s="11"/>
      <c r="AG123" s="229"/>
      <c r="AH123" s="11"/>
      <c r="AI123" s="11"/>
      <c r="AJ123" s="11"/>
      <c r="AK123" s="11"/>
      <c r="AL123" s="11"/>
      <c r="AM123" s="11"/>
      <c r="AN123" s="11"/>
      <c r="AO123" s="11"/>
      <c r="AP123" s="11"/>
      <c r="AQ123" s="11"/>
      <c r="AR123" s="11"/>
      <c r="AS123" s="11"/>
      <c r="AT123" s="11"/>
      <c r="AU123" s="11"/>
      <c r="AV123" s="11"/>
      <c r="AW123" s="11"/>
      <c r="AX123" s="11"/>
      <c r="AY123" s="11"/>
      <c r="AZ123" s="11"/>
      <c r="BA123" s="11"/>
      <c r="BB123" s="11"/>
    </row>
    <row r="124" spans="1:54">
      <c r="A124" s="11"/>
      <c r="B124" s="228"/>
      <c r="C124" s="229"/>
      <c r="D124" s="229"/>
      <c r="E124" s="230"/>
      <c r="F124" s="230"/>
      <c r="G124" s="230"/>
      <c r="H124" s="230"/>
      <c r="I124" s="230"/>
      <c r="J124" s="230"/>
      <c r="K124" s="230"/>
      <c r="L124" s="230"/>
      <c r="M124" s="231"/>
      <c r="N124" s="231"/>
      <c r="O124" s="230"/>
      <c r="P124" s="230"/>
      <c r="Q124" s="230"/>
      <c r="R124" s="230"/>
      <c r="S124" s="230"/>
      <c r="T124" s="230"/>
      <c r="U124" s="229"/>
      <c r="V124" s="229"/>
      <c r="W124" s="229"/>
      <c r="X124" s="229"/>
      <c r="Y124" s="11"/>
      <c r="Z124" s="11"/>
      <c r="AA124" s="11"/>
      <c r="AB124" s="11"/>
      <c r="AC124" s="230"/>
      <c r="AD124" s="11"/>
      <c r="AE124" s="11"/>
      <c r="AF124" s="11"/>
      <c r="AG124" s="229"/>
      <c r="AH124" s="11"/>
      <c r="AI124" s="11"/>
      <c r="AJ124" s="11"/>
      <c r="AK124" s="11"/>
      <c r="AL124" s="11"/>
      <c r="AM124" s="11"/>
      <c r="AN124" s="11"/>
      <c r="AO124" s="11"/>
      <c r="AP124" s="11"/>
      <c r="AQ124" s="11"/>
      <c r="AR124" s="11"/>
      <c r="AS124" s="11"/>
      <c r="AT124" s="11"/>
      <c r="AU124" s="11"/>
      <c r="AV124" s="11"/>
      <c r="AW124" s="11"/>
      <c r="AX124" s="11"/>
      <c r="AY124" s="11"/>
      <c r="AZ124" s="11"/>
      <c r="BA124" s="11"/>
      <c r="BB124" s="11"/>
    </row>
    <row r="125" spans="1:54">
      <c r="A125" s="11"/>
      <c r="B125" s="228"/>
      <c r="C125" s="229"/>
      <c r="D125" s="229"/>
      <c r="E125" s="230"/>
      <c r="F125" s="230"/>
      <c r="G125" s="230"/>
      <c r="H125" s="230"/>
      <c r="I125" s="230"/>
      <c r="J125" s="230"/>
      <c r="K125" s="230"/>
      <c r="L125" s="230"/>
      <c r="M125" s="231"/>
      <c r="N125" s="231"/>
      <c r="O125" s="230"/>
      <c r="P125" s="230"/>
      <c r="Q125" s="230"/>
      <c r="R125" s="230"/>
      <c r="S125" s="230"/>
      <c r="T125" s="230"/>
      <c r="U125" s="229"/>
      <c r="V125" s="229"/>
      <c r="W125" s="229"/>
      <c r="X125" s="229"/>
      <c r="Y125" s="11"/>
      <c r="Z125" s="11"/>
      <c r="AA125" s="11"/>
      <c r="AB125" s="11"/>
      <c r="AC125" s="230"/>
      <c r="AD125" s="11"/>
      <c r="AE125" s="11"/>
      <c r="AF125" s="11"/>
      <c r="AG125" s="229"/>
      <c r="AH125" s="11"/>
      <c r="AI125" s="11"/>
      <c r="AJ125" s="11"/>
      <c r="AK125" s="11"/>
      <c r="AL125" s="11"/>
      <c r="AM125" s="11"/>
      <c r="AN125" s="11"/>
      <c r="AO125" s="11"/>
      <c r="AP125" s="11"/>
      <c r="AQ125" s="11"/>
      <c r="AR125" s="11"/>
      <c r="AS125" s="11"/>
      <c r="AT125" s="11"/>
      <c r="AU125" s="11"/>
      <c r="AV125" s="11"/>
      <c r="AW125" s="11"/>
      <c r="AX125" s="11"/>
      <c r="AY125" s="11"/>
      <c r="AZ125" s="11"/>
      <c r="BA125" s="11"/>
      <c r="BB125" s="11"/>
    </row>
    <row r="126" spans="1:54">
      <c r="A126" s="11"/>
      <c r="B126" s="228"/>
      <c r="C126" s="229"/>
      <c r="D126" s="229"/>
      <c r="E126" s="230"/>
      <c r="F126" s="230"/>
      <c r="G126" s="230"/>
      <c r="H126" s="230"/>
      <c r="I126" s="230"/>
      <c r="J126" s="230"/>
      <c r="K126" s="230"/>
      <c r="L126" s="230"/>
      <c r="M126" s="231"/>
      <c r="N126" s="231"/>
      <c r="O126" s="230"/>
      <c r="P126" s="230"/>
      <c r="Q126" s="230"/>
      <c r="R126" s="230"/>
      <c r="S126" s="230"/>
      <c r="T126" s="230"/>
      <c r="U126" s="229"/>
      <c r="V126" s="229"/>
      <c r="W126" s="229"/>
      <c r="X126" s="229"/>
      <c r="Y126" s="11"/>
      <c r="Z126" s="11"/>
      <c r="AA126" s="11"/>
      <c r="AB126" s="11"/>
      <c r="AC126" s="230"/>
      <c r="AD126" s="11"/>
      <c r="AE126" s="11"/>
      <c r="AF126" s="11"/>
      <c r="AG126" s="229"/>
      <c r="AH126" s="11"/>
      <c r="AI126" s="11"/>
      <c r="AJ126" s="11"/>
      <c r="AK126" s="11"/>
      <c r="AL126" s="11"/>
      <c r="AM126" s="11"/>
      <c r="AN126" s="11"/>
      <c r="AO126" s="11"/>
      <c r="AP126" s="11"/>
      <c r="AQ126" s="11"/>
      <c r="AR126" s="11"/>
      <c r="AS126" s="11"/>
      <c r="AT126" s="11"/>
      <c r="AU126" s="11"/>
      <c r="AV126" s="11"/>
      <c r="AW126" s="11"/>
      <c r="AX126" s="11"/>
      <c r="AY126" s="11"/>
      <c r="AZ126" s="11"/>
      <c r="BA126" s="11"/>
      <c r="BB126" s="11"/>
    </row>
    <row r="127" spans="1:54">
      <c r="A127" s="11"/>
      <c r="B127" s="228"/>
      <c r="C127" s="229"/>
      <c r="D127" s="229"/>
      <c r="E127" s="230"/>
      <c r="F127" s="230"/>
      <c r="G127" s="230"/>
      <c r="H127" s="230"/>
      <c r="I127" s="230"/>
      <c r="J127" s="230"/>
      <c r="K127" s="230"/>
      <c r="L127" s="230"/>
      <c r="M127" s="231"/>
      <c r="N127" s="231"/>
      <c r="O127" s="230"/>
      <c r="P127" s="230"/>
      <c r="Q127" s="230"/>
      <c r="R127" s="230"/>
      <c r="S127" s="230"/>
      <c r="T127" s="230"/>
      <c r="U127" s="229"/>
      <c r="V127" s="229"/>
      <c r="W127" s="229"/>
      <c r="X127" s="229"/>
      <c r="Y127" s="11"/>
      <c r="Z127" s="11"/>
      <c r="AA127" s="11"/>
      <c r="AB127" s="11"/>
      <c r="AC127" s="230"/>
      <c r="AD127" s="11"/>
      <c r="AE127" s="11"/>
      <c r="AF127" s="11"/>
      <c r="AG127" s="229"/>
      <c r="AH127" s="11"/>
      <c r="AI127" s="11"/>
      <c r="AJ127" s="11"/>
      <c r="AK127" s="11"/>
      <c r="AL127" s="11"/>
      <c r="AM127" s="11"/>
      <c r="AN127" s="11"/>
      <c r="AO127" s="11"/>
      <c r="AP127" s="11"/>
      <c r="AQ127" s="11"/>
      <c r="AR127" s="11"/>
      <c r="AS127" s="11"/>
      <c r="AT127" s="11"/>
      <c r="AU127" s="11"/>
      <c r="AV127" s="11"/>
      <c r="AW127" s="11"/>
      <c r="AX127" s="11"/>
      <c r="AY127" s="11"/>
      <c r="AZ127" s="11"/>
      <c r="BA127" s="11"/>
      <c r="BB127" s="11"/>
    </row>
    <row r="128" spans="1:54">
      <c r="A128" s="11"/>
      <c r="B128" s="228"/>
      <c r="C128" s="229"/>
      <c r="D128" s="229"/>
      <c r="E128" s="230"/>
      <c r="F128" s="230"/>
      <c r="G128" s="230"/>
      <c r="H128" s="230"/>
      <c r="I128" s="230"/>
      <c r="J128" s="230"/>
      <c r="K128" s="230"/>
      <c r="L128" s="230"/>
      <c r="M128" s="231"/>
      <c r="N128" s="231"/>
      <c r="O128" s="230"/>
      <c r="P128" s="230"/>
      <c r="Q128" s="230"/>
      <c r="R128" s="230"/>
      <c r="S128" s="230"/>
      <c r="T128" s="230"/>
      <c r="U128" s="229"/>
      <c r="V128" s="229"/>
      <c r="W128" s="229"/>
      <c r="X128" s="229"/>
      <c r="Y128" s="11"/>
      <c r="Z128" s="11"/>
      <c r="AA128" s="11"/>
      <c r="AB128" s="11"/>
      <c r="AC128" s="230"/>
      <c r="AD128" s="11"/>
      <c r="AE128" s="11"/>
      <c r="AF128" s="11"/>
      <c r="AG128" s="229"/>
      <c r="AH128" s="11"/>
      <c r="AI128" s="11"/>
      <c r="AJ128" s="11"/>
      <c r="AK128" s="11"/>
      <c r="AL128" s="11"/>
      <c r="AM128" s="11"/>
      <c r="AN128" s="11"/>
      <c r="AO128" s="11"/>
      <c r="AP128" s="11"/>
      <c r="AQ128" s="11"/>
      <c r="AR128" s="11"/>
      <c r="AS128" s="11"/>
      <c r="AT128" s="11"/>
      <c r="AU128" s="11"/>
      <c r="AV128" s="11"/>
      <c r="AW128" s="11"/>
      <c r="AX128" s="11"/>
      <c r="AY128" s="11"/>
      <c r="AZ128" s="11"/>
      <c r="BA128" s="11"/>
      <c r="BB128" s="11"/>
    </row>
    <row r="129" spans="1:54">
      <c r="A129" s="11"/>
      <c r="B129" s="228"/>
      <c r="C129" s="229"/>
      <c r="D129" s="229"/>
      <c r="E129" s="230"/>
      <c r="F129" s="230"/>
      <c r="G129" s="230"/>
      <c r="H129" s="230"/>
      <c r="I129" s="230"/>
      <c r="J129" s="230"/>
      <c r="K129" s="230"/>
      <c r="L129" s="230"/>
      <c r="M129" s="231"/>
      <c r="N129" s="231"/>
      <c r="O129" s="230"/>
      <c r="P129" s="230"/>
      <c r="Q129" s="230"/>
      <c r="R129" s="230"/>
      <c r="S129" s="230"/>
      <c r="T129" s="230"/>
      <c r="U129" s="229"/>
      <c r="V129" s="229"/>
      <c r="W129" s="229"/>
      <c r="X129" s="229"/>
      <c r="Y129" s="11"/>
      <c r="Z129" s="11"/>
      <c r="AA129" s="11"/>
      <c r="AB129" s="11"/>
      <c r="AC129" s="230"/>
      <c r="AD129" s="11"/>
      <c r="AE129" s="11"/>
      <c r="AF129" s="11"/>
      <c r="AG129" s="229"/>
      <c r="AH129" s="11"/>
      <c r="AI129" s="11"/>
      <c r="AJ129" s="11"/>
      <c r="AK129" s="11"/>
      <c r="AL129" s="11"/>
      <c r="AM129" s="11"/>
      <c r="AN129" s="11"/>
      <c r="AO129" s="11"/>
      <c r="AP129" s="11"/>
      <c r="AQ129" s="11"/>
      <c r="AR129" s="11"/>
      <c r="AS129" s="11"/>
      <c r="AT129" s="11"/>
      <c r="AU129" s="11"/>
      <c r="AV129" s="11"/>
      <c r="AW129" s="11"/>
      <c r="AX129" s="11"/>
      <c r="AY129" s="11"/>
      <c r="AZ129" s="11"/>
      <c r="BA129" s="11"/>
      <c r="BB129" s="11"/>
    </row>
    <row r="130" spans="1:54">
      <c r="A130" s="11"/>
      <c r="B130" s="228"/>
      <c r="C130" s="229"/>
      <c r="D130" s="229"/>
      <c r="E130" s="230"/>
      <c r="F130" s="230"/>
      <c r="G130" s="230"/>
      <c r="H130" s="230"/>
      <c r="I130" s="230"/>
      <c r="J130" s="230"/>
      <c r="K130" s="230"/>
      <c r="L130" s="230"/>
      <c r="M130" s="231"/>
      <c r="N130" s="231"/>
      <c r="O130" s="230"/>
      <c r="P130" s="230"/>
      <c r="Q130" s="230"/>
      <c r="R130" s="230"/>
      <c r="S130" s="230"/>
      <c r="T130" s="230"/>
      <c r="U130" s="229"/>
      <c r="V130" s="229"/>
      <c r="W130" s="229"/>
      <c r="X130" s="229"/>
      <c r="Y130" s="11"/>
      <c r="Z130" s="11"/>
      <c r="AA130" s="11"/>
      <c r="AB130" s="11"/>
      <c r="AC130" s="230"/>
      <c r="AD130" s="11"/>
      <c r="AE130" s="11"/>
      <c r="AF130" s="11"/>
      <c r="AG130" s="229"/>
      <c r="AH130" s="11"/>
      <c r="AI130" s="11"/>
      <c r="AJ130" s="11"/>
      <c r="AK130" s="11"/>
      <c r="AL130" s="11"/>
      <c r="AM130" s="11"/>
      <c r="AN130" s="11"/>
      <c r="AO130" s="11"/>
      <c r="AP130" s="11"/>
      <c r="AQ130" s="11"/>
      <c r="AR130" s="11"/>
      <c r="AS130" s="11"/>
      <c r="AT130" s="11"/>
      <c r="AU130" s="11"/>
      <c r="AV130" s="11"/>
      <c r="AW130" s="11"/>
      <c r="AX130" s="11"/>
      <c r="AY130" s="11"/>
      <c r="AZ130" s="11"/>
      <c r="BA130" s="11"/>
      <c r="BB130" s="11"/>
    </row>
    <row r="131" spans="1:54">
      <c r="A131" s="11"/>
      <c r="B131" s="228"/>
      <c r="C131" s="229"/>
      <c r="D131" s="229"/>
      <c r="E131" s="230"/>
      <c r="F131" s="230"/>
      <c r="G131" s="230"/>
      <c r="H131" s="230"/>
      <c r="I131" s="230"/>
      <c r="J131" s="230"/>
      <c r="K131" s="230"/>
      <c r="L131" s="230"/>
      <c r="M131" s="231"/>
      <c r="N131" s="231"/>
      <c r="O131" s="230"/>
      <c r="P131" s="230"/>
      <c r="Q131" s="230"/>
      <c r="R131" s="230"/>
      <c r="S131" s="230"/>
      <c r="T131" s="230"/>
      <c r="U131" s="229"/>
      <c r="V131" s="229"/>
      <c r="W131" s="229"/>
      <c r="X131" s="229"/>
      <c r="Y131" s="11"/>
      <c r="Z131" s="11"/>
      <c r="AA131" s="11"/>
      <c r="AB131" s="11"/>
      <c r="AC131" s="230"/>
      <c r="AD131" s="11"/>
      <c r="AE131" s="11"/>
      <c r="AF131" s="11"/>
      <c r="AG131" s="229"/>
      <c r="AH131" s="11"/>
      <c r="AI131" s="11"/>
      <c r="AJ131" s="11"/>
      <c r="AK131" s="11"/>
      <c r="AL131" s="11"/>
      <c r="AM131" s="11"/>
      <c r="AN131" s="11"/>
      <c r="AO131" s="11"/>
      <c r="AP131" s="11"/>
      <c r="AQ131" s="11"/>
      <c r="AR131" s="11"/>
      <c r="AS131" s="11"/>
      <c r="AT131" s="11"/>
      <c r="AU131" s="11"/>
      <c r="AV131" s="11"/>
      <c r="AW131" s="11"/>
      <c r="AX131" s="11"/>
      <c r="AY131" s="11"/>
      <c r="AZ131" s="11"/>
      <c r="BA131" s="11"/>
      <c r="BB131" s="11"/>
    </row>
    <row r="132" spans="1:54">
      <c r="A132" s="11"/>
      <c r="B132" s="228"/>
      <c r="C132" s="229"/>
      <c r="D132" s="229"/>
      <c r="E132" s="230"/>
      <c r="F132" s="230"/>
      <c r="G132" s="230"/>
      <c r="H132" s="230"/>
      <c r="I132" s="230"/>
      <c r="J132" s="230"/>
      <c r="K132" s="230"/>
      <c r="L132" s="230"/>
      <c r="M132" s="231"/>
      <c r="N132" s="231"/>
      <c r="O132" s="230"/>
      <c r="P132" s="230"/>
      <c r="Q132" s="230"/>
      <c r="R132" s="230"/>
      <c r="S132" s="230"/>
      <c r="T132" s="230"/>
      <c r="U132" s="229"/>
      <c r="V132" s="229"/>
      <c r="W132" s="229"/>
      <c r="X132" s="229"/>
      <c r="Y132" s="11"/>
      <c r="Z132" s="11"/>
      <c r="AA132" s="11"/>
      <c r="AB132" s="11"/>
      <c r="AC132" s="230"/>
      <c r="AD132" s="11"/>
      <c r="AE132" s="11"/>
      <c r="AF132" s="11"/>
      <c r="AG132" s="229"/>
      <c r="AH132" s="11"/>
      <c r="AI132" s="11"/>
      <c r="AJ132" s="11"/>
      <c r="AK132" s="11"/>
      <c r="AL132" s="11"/>
      <c r="AM132" s="11"/>
      <c r="AN132" s="11"/>
      <c r="AO132" s="11"/>
      <c r="AP132" s="11"/>
      <c r="AQ132" s="11"/>
      <c r="AR132" s="11"/>
      <c r="AS132" s="11"/>
      <c r="AT132" s="11"/>
      <c r="AU132" s="11"/>
      <c r="AV132" s="11"/>
      <c r="AW132" s="11"/>
      <c r="AX132" s="11"/>
      <c r="AY132" s="11"/>
      <c r="AZ132" s="11"/>
      <c r="BA132" s="11"/>
      <c r="BB132" s="11"/>
    </row>
    <row r="133" spans="1:54">
      <c r="A133" s="11"/>
      <c r="B133" s="228"/>
      <c r="C133" s="229"/>
      <c r="D133" s="229"/>
      <c r="E133" s="230"/>
      <c r="F133" s="230"/>
      <c r="G133" s="230"/>
      <c r="H133" s="230"/>
      <c r="I133" s="230"/>
      <c r="J133" s="230"/>
      <c r="K133" s="230"/>
      <c r="L133" s="230"/>
      <c r="M133" s="231"/>
      <c r="N133" s="231"/>
      <c r="O133" s="230"/>
      <c r="P133" s="230"/>
      <c r="Q133" s="230"/>
      <c r="R133" s="230"/>
      <c r="S133" s="230"/>
      <c r="T133" s="230"/>
      <c r="U133" s="229"/>
      <c r="V133" s="229"/>
      <c r="W133" s="229"/>
      <c r="X133" s="229"/>
      <c r="Y133" s="11"/>
      <c r="Z133" s="11"/>
      <c r="AA133" s="11"/>
      <c r="AB133" s="11"/>
      <c r="AC133" s="230"/>
      <c r="AD133" s="11"/>
      <c r="AE133" s="11"/>
      <c r="AF133" s="11"/>
      <c r="AG133" s="229"/>
      <c r="AH133" s="11"/>
      <c r="AI133" s="11"/>
      <c r="AJ133" s="11"/>
      <c r="AK133" s="11"/>
      <c r="AL133" s="11"/>
      <c r="AM133" s="11"/>
      <c r="AN133" s="11"/>
      <c r="AO133" s="11"/>
      <c r="AP133" s="11"/>
      <c r="AQ133" s="11"/>
      <c r="AR133" s="11"/>
      <c r="AS133" s="11"/>
      <c r="AT133" s="11"/>
      <c r="AU133" s="11"/>
      <c r="AV133" s="11"/>
      <c r="AW133" s="11"/>
      <c r="AX133" s="11"/>
      <c r="AY133" s="11"/>
      <c r="AZ133" s="11"/>
      <c r="BA133" s="11"/>
      <c r="BB133" s="11"/>
    </row>
    <row r="134" spans="1:54">
      <c r="A134" s="11"/>
      <c r="B134" s="228"/>
      <c r="C134" s="229"/>
      <c r="D134" s="229"/>
      <c r="E134" s="230"/>
      <c r="F134" s="230"/>
      <c r="G134" s="230"/>
      <c r="H134" s="230"/>
      <c r="I134" s="230"/>
      <c r="J134" s="230"/>
      <c r="K134" s="230"/>
      <c r="L134" s="230"/>
      <c r="M134" s="231"/>
      <c r="N134" s="231"/>
      <c r="O134" s="230"/>
      <c r="P134" s="230"/>
      <c r="Q134" s="230"/>
      <c r="R134" s="230"/>
      <c r="S134" s="230"/>
      <c r="T134" s="230"/>
      <c r="U134" s="229"/>
      <c r="V134" s="229"/>
      <c r="W134" s="229"/>
      <c r="X134" s="229"/>
      <c r="Y134" s="11"/>
      <c r="Z134" s="11"/>
      <c r="AA134" s="11"/>
      <c r="AB134" s="11"/>
      <c r="AC134" s="230"/>
      <c r="AD134" s="11"/>
      <c r="AE134" s="11"/>
      <c r="AF134" s="11"/>
      <c r="AG134" s="229"/>
      <c r="AH134" s="11"/>
      <c r="AI134" s="11"/>
      <c r="AJ134" s="11"/>
      <c r="AK134" s="11"/>
      <c r="AL134" s="11"/>
      <c r="AM134" s="11"/>
      <c r="AN134" s="11"/>
      <c r="AO134" s="11"/>
      <c r="AP134" s="11"/>
      <c r="AQ134" s="11"/>
      <c r="AR134" s="11"/>
      <c r="AS134" s="11"/>
      <c r="AT134" s="11"/>
      <c r="AU134" s="11"/>
      <c r="AV134" s="11"/>
      <c r="AW134" s="11"/>
      <c r="AX134" s="11"/>
      <c r="AY134" s="11"/>
      <c r="AZ134" s="11"/>
      <c r="BA134" s="11"/>
      <c r="BB134" s="11"/>
    </row>
    <row r="135" spans="1:54">
      <c r="A135" s="11"/>
      <c r="B135" s="228"/>
      <c r="C135" s="229"/>
      <c r="D135" s="229"/>
      <c r="E135" s="230"/>
      <c r="F135" s="230"/>
      <c r="G135" s="230"/>
      <c r="H135" s="230"/>
      <c r="I135" s="230"/>
      <c r="J135" s="230"/>
      <c r="K135" s="230"/>
      <c r="L135" s="230"/>
      <c r="M135" s="231"/>
      <c r="N135" s="231"/>
      <c r="O135" s="230"/>
      <c r="P135" s="230"/>
      <c r="Q135" s="230"/>
      <c r="R135" s="230"/>
      <c r="S135" s="230"/>
      <c r="T135" s="230"/>
      <c r="U135" s="229"/>
      <c r="V135" s="229"/>
      <c r="W135" s="229"/>
      <c r="X135" s="229"/>
      <c r="Y135" s="11"/>
      <c r="Z135" s="11"/>
      <c r="AA135" s="11"/>
      <c r="AB135" s="11"/>
      <c r="AC135" s="230"/>
      <c r="AD135" s="11"/>
      <c r="AE135" s="11"/>
      <c r="AF135" s="11"/>
      <c r="AG135" s="229"/>
      <c r="AH135" s="11"/>
      <c r="AI135" s="11"/>
      <c r="AJ135" s="11"/>
      <c r="AK135" s="11"/>
      <c r="AL135" s="11"/>
      <c r="AM135" s="11"/>
      <c r="AN135" s="11"/>
      <c r="AO135" s="11"/>
      <c r="AP135" s="11"/>
      <c r="AQ135" s="11"/>
      <c r="AR135" s="11"/>
      <c r="AS135" s="11"/>
      <c r="AT135" s="11"/>
      <c r="AU135" s="11"/>
      <c r="AV135" s="11"/>
      <c r="AW135" s="11"/>
      <c r="AX135" s="11"/>
      <c r="AY135" s="11"/>
      <c r="AZ135" s="11"/>
      <c r="BA135" s="11"/>
      <c r="BB135" s="11"/>
    </row>
    <row r="136" spans="1:54">
      <c r="A136" s="11"/>
      <c r="B136" s="228"/>
      <c r="C136" s="229"/>
      <c r="D136" s="229"/>
      <c r="E136" s="230"/>
      <c r="F136" s="230"/>
      <c r="G136" s="230"/>
      <c r="H136" s="230"/>
      <c r="I136" s="230"/>
      <c r="J136" s="230"/>
      <c r="K136" s="230"/>
      <c r="L136" s="230"/>
      <c r="M136" s="231"/>
      <c r="N136" s="231"/>
      <c r="O136" s="230"/>
      <c r="P136" s="230"/>
      <c r="Q136" s="230"/>
      <c r="R136" s="230"/>
      <c r="S136" s="230"/>
      <c r="T136" s="230"/>
      <c r="U136" s="229"/>
      <c r="V136" s="229"/>
      <c r="W136" s="229"/>
      <c r="X136" s="229"/>
      <c r="Y136" s="11"/>
      <c r="Z136" s="11"/>
      <c r="AA136" s="11"/>
      <c r="AB136" s="11"/>
      <c r="AC136" s="230"/>
      <c r="AD136" s="11"/>
      <c r="AE136" s="11"/>
      <c r="AF136" s="11"/>
      <c r="AG136" s="229"/>
      <c r="AH136" s="11"/>
      <c r="AI136" s="11"/>
      <c r="AJ136" s="11"/>
      <c r="AK136" s="11"/>
      <c r="AL136" s="11"/>
      <c r="AM136" s="11"/>
      <c r="AN136" s="11"/>
      <c r="AO136" s="11"/>
      <c r="AP136" s="11"/>
      <c r="AQ136" s="11"/>
      <c r="AR136" s="11"/>
      <c r="AS136" s="11"/>
      <c r="AT136" s="11"/>
      <c r="AU136" s="11"/>
      <c r="AV136" s="11"/>
      <c r="AW136" s="11"/>
      <c r="AX136" s="11"/>
      <c r="AY136" s="11"/>
      <c r="AZ136" s="11"/>
      <c r="BA136" s="11"/>
      <c r="BB136" s="11"/>
    </row>
    <row r="137" spans="1:54">
      <c r="A137" s="11"/>
      <c r="B137" s="228"/>
      <c r="C137" s="229"/>
      <c r="D137" s="229"/>
      <c r="E137" s="230"/>
      <c r="F137" s="230"/>
      <c r="G137" s="230"/>
      <c r="H137" s="230"/>
      <c r="I137" s="230"/>
      <c r="J137" s="230"/>
      <c r="K137" s="230"/>
      <c r="L137" s="230"/>
      <c r="M137" s="231"/>
      <c r="N137" s="231"/>
      <c r="O137" s="230"/>
      <c r="P137" s="230"/>
      <c r="Q137" s="230"/>
      <c r="R137" s="230"/>
      <c r="S137" s="230"/>
      <c r="T137" s="230"/>
      <c r="U137" s="229"/>
      <c r="V137" s="229"/>
      <c r="W137" s="229"/>
      <c r="X137" s="229"/>
      <c r="Y137" s="11"/>
      <c r="Z137" s="11"/>
      <c r="AA137" s="11"/>
      <c r="AB137" s="11"/>
      <c r="AC137" s="230"/>
      <c r="AD137" s="11"/>
      <c r="AE137" s="11"/>
      <c r="AF137" s="11"/>
      <c r="AG137" s="229"/>
      <c r="AH137" s="11"/>
      <c r="AI137" s="11"/>
      <c r="AJ137" s="11"/>
      <c r="AK137" s="11"/>
      <c r="AL137" s="11"/>
      <c r="AM137" s="11"/>
      <c r="AN137" s="11"/>
      <c r="AO137" s="11"/>
      <c r="AP137" s="11"/>
      <c r="AQ137" s="11"/>
      <c r="AR137" s="11"/>
      <c r="AS137" s="11"/>
      <c r="AT137" s="11"/>
      <c r="AU137" s="11"/>
      <c r="AV137" s="11"/>
      <c r="AW137" s="11"/>
      <c r="AX137" s="11"/>
      <c r="AY137" s="11"/>
      <c r="AZ137" s="11"/>
      <c r="BA137" s="11"/>
      <c r="BB137" s="11"/>
    </row>
    <row r="138" spans="1:54">
      <c r="A138" s="11"/>
      <c r="B138" s="228"/>
      <c r="C138" s="229"/>
      <c r="D138" s="229"/>
      <c r="E138" s="230"/>
      <c r="F138" s="230"/>
      <c r="G138" s="230"/>
      <c r="H138" s="230"/>
      <c r="I138" s="230"/>
      <c r="J138" s="230"/>
      <c r="K138" s="230"/>
      <c r="L138" s="230"/>
      <c r="M138" s="231"/>
      <c r="N138" s="231"/>
      <c r="O138" s="230"/>
      <c r="P138" s="230"/>
      <c r="Q138" s="230"/>
      <c r="R138" s="230"/>
      <c r="S138" s="230"/>
      <c r="T138" s="230"/>
      <c r="U138" s="229"/>
      <c r="V138" s="229"/>
      <c r="W138" s="229"/>
      <c r="X138" s="229"/>
      <c r="Y138" s="11"/>
      <c r="Z138" s="11"/>
      <c r="AA138" s="11"/>
      <c r="AB138" s="11"/>
      <c r="AC138" s="230"/>
      <c r="AD138" s="11"/>
      <c r="AE138" s="11"/>
      <c r="AF138" s="11"/>
      <c r="AG138" s="229"/>
      <c r="AH138" s="11"/>
      <c r="AI138" s="11"/>
      <c r="AJ138" s="11"/>
      <c r="AK138" s="11"/>
      <c r="AL138" s="11"/>
      <c r="AM138" s="11"/>
      <c r="AN138" s="11"/>
      <c r="AO138" s="11"/>
      <c r="AP138" s="11"/>
      <c r="AQ138" s="11"/>
      <c r="AR138" s="11"/>
      <c r="AS138" s="11"/>
      <c r="AT138" s="11"/>
      <c r="AU138" s="11"/>
      <c r="AV138" s="11"/>
      <c r="AW138" s="11"/>
      <c r="AX138" s="11"/>
      <c r="AY138" s="11"/>
      <c r="AZ138" s="11"/>
      <c r="BA138" s="11"/>
      <c r="BB138" s="11"/>
    </row>
    <row r="139" spans="1:54">
      <c r="A139" s="11"/>
      <c r="B139" s="228"/>
      <c r="C139" s="229"/>
      <c r="D139" s="229"/>
      <c r="E139" s="230"/>
      <c r="F139" s="230"/>
      <c r="G139" s="230"/>
      <c r="H139" s="230"/>
      <c r="I139" s="230"/>
      <c r="J139" s="230"/>
      <c r="K139" s="230"/>
      <c r="L139" s="230"/>
      <c r="M139" s="231"/>
      <c r="N139" s="231"/>
      <c r="O139" s="230"/>
      <c r="P139" s="230"/>
      <c r="Q139" s="230"/>
      <c r="R139" s="230"/>
      <c r="S139" s="230"/>
      <c r="T139" s="230"/>
      <c r="U139" s="229"/>
      <c r="V139" s="229"/>
      <c r="W139" s="229"/>
      <c r="X139" s="229"/>
      <c r="Y139" s="11"/>
      <c r="Z139" s="11"/>
      <c r="AA139" s="11"/>
      <c r="AB139" s="11"/>
      <c r="AC139" s="230"/>
      <c r="AD139" s="11"/>
      <c r="AE139" s="11"/>
      <c r="AF139" s="11"/>
      <c r="AG139" s="229"/>
      <c r="AH139" s="11"/>
      <c r="AI139" s="11"/>
      <c r="AJ139" s="11"/>
      <c r="AK139" s="11"/>
      <c r="AL139" s="11"/>
      <c r="AM139" s="11"/>
      <c r="AN139" s="11"/>
      <c r="AO139" s="11"/>
      <c r="AP139" s="11"/>
      <c r="AQ139" s="11"/>
      <c r="AR139" s="11"/>
      <c r="AS139" s="11"/>
      <c r="AT139" s="11"/>
      <c r="AU139" s="11"/>
      <c r="AV139" s="11"/>
      <c r="AW139" s="11"/>
      <c r="AX139" s="11"/>
      <c r="AY139" s="11"/>
      <c r="AZ139" s="11"/>
      <c r="BA139" s="11"/>
      <c r="BB139" s="11"/>
    </row>
    <row r="140" spans="1:54">
      <c r="A140" s="11"/>
      <c r="B140" s="228"/>
      <c r="C140" s="229"/>
      <c r="D140" s="229"/>
      <c r="E140" s="230"/>
      <c r="F140" s="230"/>
      <c r="G140" s="230"/>
      <c r="H140" s="230"/>
      <c r="I140" s="230"/>
      <c r="J140" s="230"/>
      <c r="K140" s="230"/>
      <c r="L140" s="230"/>
      <c r="M140" s="231"/>
      <c r="N140" s="231"/>
      <c r="O140" s="230"/>
      <c r="P140" s="230"/>
      <c r="Q140" s="230"/>
      <c r="R140" s="230"/>
      <c r="S140" s="230"/>
      <c r="T140" s="230"/>
      <c r="U140" s="229"/>
      <c r="V140" s="229"/>
      <c r="W140" s="229"/>
      <c r="X140" s="229"/>
      <c r="Y140" s="11"/>
      <c r="Z140" s="11"/>
      <c r="AA140" s="11"/>
      <c r="AB140" s="11"/>
      <c r="AC140" s="230"/>
      <c r="AD140" s="11"/>
      <c r="AE140" s="11"/>
      <c r="AF140" s="11"/>
      <c r="AG140" s="229"/>
      <c r="AH140" s="11"/>
      <c r="AI140" s="11"/>
      <c r="AJ140" s="11"/>
      <c r="AK140" s="11"/>
      <c r="AL140" s="11"/>
      <c r="AM140" s="11"/>
      <c r="AN140" s="11"/>
      <c r="AO140" s="11"/>
      <c r="AP140" s="11"/>
      <c r="AQ140" s="11"/>
      <c r="AR140" s="11"/>
      <c r="AS140" s="11"/>
      <c r="AT140" s="11"/>
      <c r="AU140" s="11"/>
      <c r="AV140" s="11"/>
      <c r="AW140" s="11"/>
      <c r="AX140" s="11"/>
      <c r="AY140" s="11"/>
      <c r="AZ140" s="11"/>
      <c r="BA140" s="11"/>
      <c r="BB140" s="11"/>
    </row>
    <row r="141" spans="1:54">
      <c r="A141" s="11"/>
      <c r="B141" s="228"/>
      <c r="C141" s="229"/>
      <c r="D141" s="229"/>
      <c r="E141" s="230"/>
      <c r="F141" s="230"/>
      <c r="G141" s="230"/>
      <c r="H141" s="230"/>
      <c r="I141" s="230"/>
      <c r="J141" s="230"/>
      <c r="K141" s="230"/>
      <c r="L141" s="230"/>
      <c r="M141" s="231"/>
      <c r="N141" s="231"/>
      <c r="O141" s="230"/>
      <c r="P141" s="230"/>
      <c r="Q141" s="230"/>
      <c r="R141" s="230"/>
      <c r="S141" s="230"/>
      <c r="T141" s="230"/>
      <c r="U141" s="229"/>
      <c r="V141" s="229"/>
      <c r="W141" s="229"/>
      <c r="X141" s="229"/>
      <c r="Y141" s="11"/>
      <c r="Z141" s="11"/>
      <c r="AA141" s="11"/>
      <c r="AB141" s="11"/>
      <c r="AC141" s="230"/>
      <c r="AD141" s="11"/>
      <c r="AE141" s="11"/>
      <c r="AF141" s="11"/>
      <c r="AG141" s="229"/>
      <c r="AH141" s="11"/>
      <c r="AI141" s="11"/>
      <c r="AJ141" s="11"/>
      <c r="AK141" s="11"/>
      <c r="AL141" s="11"/>
      <c r="AM141" s="11"/>
      <c r="AN141" s="11"/>
      <c r="AO141" s="11"/>
      <c r="AP141" s="11"/>
      <c r="AQ141" s="11"/>
      <c r="AR141" s="11"/>
      <c r="AS141" s="11"/>
      <c r="AT141" s="11"/>
      <c r="AU141" s="11"/>
      <c r="AV141" s="11"/>
      <c r="AW141" s="11"/>
      <c r="AX141" s="11"/>
      <c r="AY141" s="11"/>
      <c r="AZ141" s="11"/>
      <c r="BA141" s="11"/>
      <c r="BB141" s="11"/>
    </row>
    <row r="142" spans="1:54">
      <c r="A142" s="11"/>
      <c r="B142" s="228"/>
      <c r="C142" s="229"/>
      <c r="D142" s="229"/>
      <c r="E142" s="230"/>
      <c r="F142" s="230"/>
      <c r="G142" s="230"/>
      <c r="H142" s="230"/>
      <c r="I142" s="230"/>
      <c r="J142" s="230"/>
      <c r="K142" s="230"/>
      <c r="L142" s="230"/>
      <c r="M142" s="231"/>
      <c r="N142" s="231"/>
      <c r="O142" s="230"/>
      <c r="P142" s="230"/>
      <c r="Q142" s="230"/>
      <c r="R142" s="230"/>
      <c r="S142" s="230"/>
      <c r="T142" s="230"/>
      <c r="U142" s="229"/>
      <c r="V142" s="229"/>
      <c r="W142" s="229"/>
      <c r="X142" s="229"/>
      <c r="Y142" s="11"/>
      <c r="Z142" s="11"/>
      <c r="AA142" s="11"/>
      <c r="AB142" s="11"/>
      <c r="AC142" s="230"/>
      <c r="AD142" s="11"/>
      <c r="AE142" s="11"/>
      <c r="AF142" s="11"/>
      <c r="AG142" s="229"/>
      <c r="AH142" s="11"/>
      <c r="AI142" s="11"/>
      <c r="AJ142" s="11"/>
      <c r="AK142" s="11"/>
      <c r="AL142" s="11"/>
      <c r="AM142" s="11"/>
      <c r="AN142" s="11"/>
      <c r="AO142" s="11"/>
      <c r="AP142" s="11"/>
      <c r="AQ142" s="11"/>
      <c r="AR142" s="11"/>
      <c r="AS142" s="11"/>
      <c r="AT142" s="11"/>
      <c r="AU142" s="11"/>
      <c r="AV142" s="11"/>
      <c r="AW142" s="11"/>
      <c r="AX142" s="11"/>
      <c r="AY142" s="11"/>
      <c r="AZ142" s="11"/>
      <c r="BA142" s="11"/>
      <c r="BB142" s="11"/>
    </row>
    <row r="143" spans="1:54">
      <c r="A143" s="11"/>
      <c r="B143" s="228"/>
      <c r="C143" s="229"/>
      <c r="D143" s="229"/>
      <c r="E143" s="230"/>
      <c r="F143" s="230"/>
      <c r="G143" s="230"/>
      <c r="H143" s="230"/>
      <c r="I143" s="230"/>
      <c r="J143" s="230"/>
      <c r="K143" s="230"/>
      <c r="L143" s="230"/>
      <c r="M143" s="231"/>
      <c r="N143" s="231"/>
      <c r="O143" s="230"/>
      <c r="P143" s="230"/>
      <c r="Q143" s="230"/>
      <c r="R143" s="230"/>
      <c r="S143" s="230"/>
      <c r="T143" s="230"/>
      <c r="U143" s="229"/>
      <c r="V143" s="229"/>
      <c r="W143" s="229"/>
      <c r="X143" s="229"/>
      <c r="Y143" s="11"/>
      <c r="Z143" s="11"/>
      <c r="AA143" s="11"/>
      <c r="AB143" s="11"/>
      <c r="AC143" s="230"/>
      <c r="AD143" s="11"/>
      <c r="AE143" s="11"/>
      <c r="AF143" s="11"/>
      <c r="AG143" s="229"/>
      <c r="AH143" s="11"/>
      <c r="AI143" s="11"/>
      <c r="AJ143" s="11"/>
      <c r="AK143" s="11"/>
      <c r="AL143" s="11"/>
      <c r="AM143" s="11"/>
      <c r="AN143" s="11"/>
      <c r="AO143" s="11"/>
      <c r="AP143" s="11"/>
      <c r="AQ143" s="11"/>
      <c r="AR143" s="11"/>
      <c r="AS143" s="11"/>
      <c r="AT143" s="11"/>
      <c r="AU143" s="11"/>
      <c r="AV143" s="11"/>
      <c r="AW143" s="11"/>
      <c r="AX143" s="11"/>
      <c r="AY143" s="11"/>
      <c r="AZ143" s="11"/>
      <c r="BA143" s="11"/>
      <c r="BB143" s="11"/>
    </row>
    <row r="144" spans="1:54">
      <c r="A144" s="11"/>
      <c r="B144" s="228"/>
      <c r="C144" s="229"/>
      <c r="D144" s="229"/>
      <c r="E144" s="230"/>
      <c r="F144" s="230"/>
      <c r="G144" s="230"/>
      <c r="H144" s="230"/>
      <c r="I144" s="230"/>
      <c r="J144" s="230"/>
      <c r="K144" s="230"/>
      <c r="L144" s="230"/>
      <c r="M144" s="231"/>
      <c r="N144" s="231"/>
      <c r="O144" s="230"/>
      <c r="P144" s="230"/>
      <c r="Q144" s="230"/>
      <c r="R144" s="230"/>
      <c r="S144" s="230"/>
      <c r="T144" s="230"/>
      <c r="U144" s="229"/>
      <c r="V144" s="229"/>
      <c r="W144" s="229"/>
      <c r="X144" s="229"/>
      <c r="Y144" s="11"/>
      <c r="Z144" s="11"/>
      <c r="AA144" s="11"/>
      <c r="AB144" s="11"/>
      <c r="AC144" s="230"/>
      <c r="AD144" s="11"/>
      <c r="AE144" s="11"/>
      <c r="AF144" s="11"/>
      <c r="AG144" s="229"/>
      <c r="AH144" s="11"/>
      <c r="AI144" s="11"/>
      <c r="AJ144" s="11"/>
      <c r="AK144" s="11"/>
      <c r="AL144" s="11"/>
      <c r="AM144" s="11"/>
      <c r="AN144" s="11"/>
      <c r="AO144" s="11"/>
      <c r="AP144" s="11"/>
      <c r="AQ144" s="11"/>
      <c r="AR144" s="11"/>
      <c r="AS144" s="11"/>
      <c r="AT144" s="11"/>
      <c r="AU144" s="11"/>
      <c r="AV144" s="11"/>
      <c r="AW144" s="11"/>
      <c r="AX144" s="11"/>
      <c r="AY144" s="11"/>
      <c r="AZ144" s="11"/>
      <c r="BA144" s="11"/>
      <c r="BB144" s="11"/>
    </row>
    <row r="145" spans="1:54">
      <c r="A145" s="11"/>
      <c r="B145" s="228"/>
      <c r="C145" s="229"/>
      <c r="D145" s="229"/>
      <c r="E145" s="230"/>
      <c r="F145" s="230"/>
      <c r="G145" s="230"/>
      <c r="H145" s="230"/>
      <c r="I145" s="230"/>
      <c r="J145" s="230"/>
      <c r="K145" s="230"/>
      <c r="L145" s="230"/>
      <c r="M145" s="231"/>
      <c r="N145" s="231"/>
      <c r="O145" s="230"/>
      <c r="P145" s="230"/>
      <c r="Q145" s="230"/>
      <c r="R145" s="230"/>
      <c r="S145" s="230"/>
      <c r="T145" s="230"/>
      <c r="U145" s="229"/>
      <c r="V145" s="229"/>
      <c r="W145" s="229"/>
      <c r="X145" s="229"/>
      <c r="Y145" s="11"/>
      <c r="Z145" s="11"/>
      <c r="AA145" s="11"/>
      <c r="AB145" s="11"/>
      <c r="AC145" s="230"/>
      <c r="AD145" s="11"/>
      <c r="AE145" s="11"/>
      <c r="AF145" s="11"/>
      <c r="AG145" s="229"/>
      <c r="AH145" s="11"/>
      <c r="AI145" s="11"/>
      <c r="AJ145" s="11"/>
      <c r="AK145" s="11"/>
      <c r="AL145" s="11"/>
      <c r="AM145" s="11"/>
      <c r="AN145" s="11"/>
      <c r="AO145" s="11"/>
      <c r="AP145" s="11"/>
      <c r="AQ145" s="11"/>
      <c r="AR145" s="11"/>
      <c r="AS145" s="11"/>
      <c r="AT145" s="11"/>
      <c r="AU145" s="11"/>
      <c r="AV145" s="11"/>
      <c r="AW145" s="11"/>
      <c r="AX145" s="11"/>
      <c r="AY145" s="11"/>
      <c r="AZ145" s="11"/>
      <c r="BA145" s="11"/>
      <c r="BB145" s="11"/>
    </row>
    <row r="146" spans="1:54">
      <c r="A146" s="11"/>
      <c r="B146" s="228"/>
      <c r="C146" s="229"/>
      <c r="D146" s="229"/>
      <c r="E146" s="230"/>
      <c r="F146" s="230"/>
      <c r="G146" s="230"/>
      <c r="H146" s="230"/>
      <c r="I146" s="230"/>
      <c r="J146" s="230"/>
      <c r="K146" s="230"/>
      <c r="L146" s="230"/>
      <c r="M146" s="231"/>
      <c r="N146" s="231"/>
      <c r="O146" s="230"/>
      <c r="P146" s="230"/>
      <c r="Q146" s="230"/>
      <c r="R146" s="230"/>
      <c r="S146" s="230"/>
      <c r="T146" s="230"/>
      <c r="U146" s="229"/>
      <c r="V146" s="229"/>
      <c r="W146" s="229"/>
      <c r="X146" s="229"/>
      <c r="Y146" s="11"/>
      <c r="Z146" s="11"/>
      <c r="AA146" s="11"/>
      <c r="AB146" s="11"/>
      <c r="AC146" s="230"/>
      <c r="AD146" s="11"/>
      <c r="AE146" s="11"/>
      <c r="AF146" s="11"/>
      <c r="AG146" s="229"/>
      <c r="AH146" s="11"/>
      <c r="AI146" s="11"/>
      <c r="AJ146" s="11"/>
      <c r="AK146" s="11"/>
      <c r="AL146" s="11"/>
      <c r="AM146" s="11"/>
      <c r="AN146" s="11"/>
      <c r="AO146" s="11"/>
      <c r="AP146" s="11"/>
      <c r="AQ146" s="11"/>
      <c r="AR146" s="11"/>
      <c r="AS146" s="11"/>
      <c r="AT146" s="11"/>
      <c r="AU146" s="11"/>
      <c r="AV146" s="11"/>
      <c r="AW146" s="11"/>
      <c r="AX146" s="11"/>
      <c r="AY146" s="11"/>
      <c r="AZ146" s="11"/>
      <c r="BA146" s="11"/>
      <c r="BB146" s="11"/>
    </row>
    <row r="147" spans="1:54">
      <c r="A147" s="11"/>
      <c r="B147" s="228"/>
      <c r="C147" s="229"/>
      <c r="D147" s="229"/>
      <c r="E147" s="230"/>
      <c r="F147" s="230"/>
      <c r="G147" s="230"/>
      <c r="H147" s="230"/>
      <c r="I147" s="230"/>
      <c r="J147" s="230"/>
      <c r="K147" s="230"/>
      <c r="L147" s="230"/>
      <c r="M147" s="231"/>
      <c r="N147" s="231"/>
      <c r="O147" s="230"/>
      <c r="P147" s="230"/>
      <c r="Q147" s="230"/>
      <c r="R147" s="230"/>
      <c r="S147" s="230"/>
      <c r="T147" s="230"/>
      <c r="U147" s="229"/>
      <c r="V147" s="229"/>
      <c r="W147" s="229"/>
      <c r="X147" s="229"/>
      <c r="Y147" s="11"/>
      <c r="Z147" s="11"/>
      <c r="AA147" s="11"/>
      <c r="AB147" s="11"/>
      <c r="AC147" s="230"/>
      <c r="AD147" s="11"/>
      <c r="AE147" s="11"/>
      <c r="AF147" s="11"/>
      <c r="AG147" s="229"/>
      <c r="AH147" s="11"/>
      <c r="AI147" s="11"/>
      <c r="AJ147" s="11"/>
      <c r="AK147" s="11"/>
      <c r="AL147" s="11"/>
      <c r="AM147" s="11"/>
      <c r="AN147" s="11"/>
      <c r="AO147" s="11"/>
      <c r="AP147" s="11"/>
      <c r="AQ147" s="11"/>
      <c r="AR147" s="11"/>
      <c r="AS147" s="11"/>
      <c r="AT147" s="11"/>
      <c r="AU147" s="11"/>
      <c r="AV147" s="11"/>
      <c r="AW147" s="11"/>
      <c r="AX147" s="11"/>
      <c r="AY147" s="11"/>
      <c r="AZ147" s="11"/>
      <c r="BA147" s="11"/>
      <c r="BB147" s="11"/>
    </row>
    <row r="148" spans="1:54">
      <c r="A148" s="11"/>
      <c r="B148" s="228"/>
      <c r="C148" s="229"/>
      <c r="D148" s="229"/>
      <c r="E148" s="230"/>
      <c r="F148" s="230"/>
      <c r="G148" s="230"/>
      <c r="H148" s="230"/>
      <c r="I148" s="230"/>
      <c r="J148" s="230"/>
      <c r="K148" s="230"/>
      <c r="L148" s="230"/>
      <c r="M148" s="231"/>
      <c r="N148" s="231"/>
      <c r="O148" s="230"/>
      <c r="P148" s="230"/>
      <c r="Q148" s="230"/>
      <c r="R148" s="230"/>
      <c r="S148" s="230"/>
      <c r="T148" s="230"/>
      <c r="U148" s="229"/>
      <c r="V148" s="229"/>
      <c r="W148" s="229"/>
      <c r="X148" s="229"/>
      <c r="Y148" s="11"/>
      <c r="Z148" s="11"/>
      <c r="AA148" s="11"/>
      <c r="AB148" s="11"/>
      <c r="AC148" s="230"/>
      <c r="AD148" s="11"/>
      <c r="AE148" s="11"/>
      <c r="AF148" s="11"/>
      <c r="AG148" s="229"/>
      <c r="AH148" s="11"/>
      <c r="AI148" s="11"/>
      <c r="AJ148" s="11"/>
      <c r="AK148" s="11"/>
      <c r="AL148" s="11"/>
      <c r="AM148" s="11"/>
      <c r="AN148" s="11"/>
      <c r="AO148" s="11"/>
      <c r="AP148" s="11"/>
      <c r="AQ148" s="11"/>
      <c r="AR148" s="11"/>
      <c r="AS148" s="11"/>
      <c r="AT148" s="11"/>
      <c r="AU148" s="11"/>
      <c r="AV148" s="11"/>
      <c r="AW148" s="11"/>
      <c r="AX148" s="11"/>
      <c r="AY148" s="11"/>
      <c r="AZ148" s="11"/>
      <c r="BA148" s="11"/>
      <c r="BB148" s="11"/>
    </row>
    <row r="149" spans="1:54">
      <c r="A149" s="11"/>
      <c r="B149" s="228"/>
      <c r="C149" s="229"/>
      <c r="D149" s="229"/>
      <c r="E149" s="230"/>
      <c r="F149" s="230"/>
      <c r="G149" s="230"/>
      <c r="H149" s="230"/>
      <c r="I149" s="230"/>
      <c r="J149" s="230"/>
      <c r="K149" s="230"/>
      <c r="L149" s="230"/>
      <c r="M149" s="231"/>
      <c r="N149" s="231"/>
      <c r="O149" s="230"/>
      <c r="P149" s="230"/>
      <c r="Q149" s="230"/>
      <c r="R149" s="230"/>
      <c r="S149" s="230"/>
      <c r="T149" s="230"/>
      <c r="U149" s="229"/>
      <c r="V149" s="229"/>
      <c r="W149" s="229"/>
      <c r="X149" s="229"/>
      <c r="Y149" s="11"/>
      <c r="Z149" s="11"/>
      <c r="AA149" s="11"/>
      <c r="AB149" s="11"/>
      <c r="AC149" s="230"/>
      <c r="AD149" s="11"/>
      <c r="AE149" s="11"/>
      <c r="AF149" s="11"/>
      <c r="AG149" s="229"/>
      <c r="AH149" s="11"/>
      <c r="AI149" s="11"/>
      <c r="AJ149" s="11"/>
      <c r="AK149" s="11"/>
      <c r="AL149" s="11"/>
      <c r="AM149" s="11"/>
      <c r="AN149" s="11"/>
      <c r="AO149" s="11"/>
      <c r="AP149" s="11"/>
      <c r="AQ149" s="11"/>
      <c r="AR149" s="11"/>
      <c r="AS149" s="11"/>
      <c r="AT149" s="11"/>
      <c r="AU149" s="11"/>
      <c r="AV149" s="11"/>
      <c r="AW149" s="11"/>
      <c r="AX149" s="11"/>
      <c r="AY149" s="11"/>
      <c r="AZ149" s="11"/>
      <c r="BA149" s="11"/>
      <c r="BB149" s="11"/>
    </row>
    <row r="150" spans="1:54">
      <c r="A150" s="11"/>
      <c r="B150" s="228"/>
      <c r="C150" s="229"/>
      <c r="D150" s="229"/>
      <c r="E150" s="230"/>
      <c r="F150" s="230"/>
      <c r="G150" s="230"/>
      <c r="H150" s="230"/>
      <c r="I150" s="230"/>
      <c r="J150" s="230"/>
      <c r="K150" s="230"/>
      <c r="L150" s="230"/>
      <c r="M150" s="231"/>
      <c r="N150" s="231"/>
      <c r="O150" s="230"/>
      <c r="P150" s="230"/>
      <c r="Q150" s="230"/>
      <c r="R150" s="230"/>
      <c r="S150" s="230"/>
      <c r="T150" s="230"/>
      <c r="U150" s="229"/>
      <c r="V150" s="229"/>
      <c r="W150" s="229"/>
      <c r="X150" s="229"/>
      <c r="Y150" s="11"/>
      <c r="Z150" s="11"/>
      <c r="AA150" s="11"/>
      <c r="AB150" s="11"/>
      <c r="AC150" s="230"/>
      <c r="AD150" s="11"/>
      <c r="AE150" s="11"/>
      <c r="AF150" s="11"/>
      <c r="AG150" s="229"/>
      <c r="AH150" s="11"/>
      <c r="AI150" s="11"/>
      <c r="AJ150" s="11"/>
      <c r="AK150" s="11"/>
      <c r="AL150" s="11"/>
      <c r="AM150" s="11"/>
      <c r="AN150" s="11"/>
      <c r="AO150" s="11"/>
      <c r="AP150" s="11"/>
      <c r="AQ150" s="11"/>
      <c r="AR150" s="11"/>
      <c r="AS150" s="11"/>
      <c r="AT150" s="11"/>
      <c r="AU150" s="11"/>
      <c r="AV150" s="11"/>
      <c r="AW150" s="11"/>
      <c r="AX150" s="11"/>
      <c r="AY150" s="11"/>
      <c r="AZ150" s="11"/>
      <c r="BA150" s="11"/>
      <c r="BB150" s="11"/>
    </row>
    <row r="151" spans="1:54">
      <c r="A151" s="11"/>
      <c r="B151" s="228"/>
      <c r="C151" s="229"/>
      <c r="D151" s="229"/>
      <c r="E151" s="230"/>
      <c r="F151" s="230"/>
      <c r="G151" s="230"/>
      <c r="H151" s="230"/>
      <c r="I151" s="230"/>
      <c r="J151" s="230"/>
      <c r="K151" s="230"/>
      <c r="L151" s="230"/>
      <c r="M151" s="231"/>
      <c r="N151" s="231"/>
      <c r="O151" s="230"/>
      <c r="P151" s="230"/>
      <c r="Q151" s="230"/>
      <c r="R151" s="230"/>
      <c r="S151" s="230"/>
      <c r="T151" s="230"/>
      <c r="U151" s="229"/>
      <c r="V151" s="229"/>
      <c r="W151" s="229"/>
      <c r="X151" s="229"/>
      <c r="Y151" s="11"/>
      <c r="Z151" s="11"/>
      <c r="AA151" s="11"/>
      <c r="AB151" s="11"/>
      <c r="AC151" s="230"/>
      <c r="AD151" s="11"/>
      <c r="AE151" s="11"/>
      <c r="AF151" s="11"/>
      <c r="AG151" s="229"/>
      <c r="AH151" s="11"/>
      <c r="AI151" s="11"/>
      <c r="AJ151" s="11"/>
      <c r="AK151" s="11"/>
      <c r="AL151" s="11"/>
      <c r="AM151" s="11"/>
      <c r="AN151" s="11"/>
      <c r="AO151" s="11"/>
      <c r="AP151" s="11"/>
      <c r="AQ151" s="11"/>
      <c r="AR151" s="11"/>
      <c r="AS151" s="11"/>
      <c r="AT151" s="11"/>
      <c r="AU151" s="11"/>
      <c r="AV151" s="11"/>
      <c r="AW151" s="11"/>
      <c r="AX151" s="11"/>
      <c r="AY151" s="11"/>
      <c r="AZ151" s="11"/>
      <c r="BA151" s="11"/>
      <c r="BB151" s="11"/>
    </row>
    <row r="152" spans="1:54">
      <c r="A152" s="11"/>
      <c r="B152" s="228"/>
      <c r="C152" s="229"/>
      <c r="D152" s="229"/>
      <c r="E152" s="230"/>
      <c r="F152" s="230"/>
      <c r="G152" s="230"/>
      <c r="H152" s="230"/>
      <c r="I152" s="230"/>
      <c r="J152" s="230"/>
      <c r="K152" s="230"/>
      <c r="L152" s="230"/>
      <c r="M152" s="231"/>
      <c r="N152" s="231"/>
      <c r="O152" s="230"/>
      <c r="P152" s="230"/>
      <c r="Q152" s="230"/>
      <c r="R152" s="230"/>
      <c r="S152" s="230"/>
      <c r="T152" s="230"/>
      <c r="U152" s="229"/>
      <c r="V152" s="229"/>
      <c r="W152" s="229"/>
      <c r="X152" s="229"/>
      <c r="Y152" s="11"/>
      <c r="Z152" s="11"/>
      <c r="AA152" s="11"/>
      <c r="AB152" s="11"/>
      <c r="AC152" s="230"/>
      <c r="AD152" s="11"/>
      <c r="AE152" s="11"/>
      <c r="AF152" s="11"/>
      <c r="AG152" s="229"/>
      <c r="AH152" s="11"/>
      <c r="AI152" s="11"/>
      <c r="AJ152" s="11"/>
      <c r="AK152" s="11"/>
      <c r="AL152" s="11"/>
      <c r="AM152" s="11"/>
      <c r="AN152" s="11"/>
      <c r="AO152" s="11"/>
      <c r="AP152" s="11"/>
      <c r="AQ152" s="11"/>
      <c r="AR152" s="11"/>
      <c r="AS152" s="11"/>
      <c r="AT152" s="11"/>
      <c r="AU152" s="11"/>
      <c r="AV152" s="11"/>
      <c r="AW152" s="11"/>
      <c r="AX152" s="11"/>
      <c r="AY152" s="11"/>
      <c r="AZ152" s="11"/>
      <c r="BA152" s="11"/>
      <c r="BB152" s="11"/>
    </row>
    <row r="153" spans="1:54">
      <c r="A153" s="11"/>
      <c r="B153" s="228"/>
      <c r="C153" s="229"/>
      <c r="D153" s="229"/>
      <c r="E153" s="230"/>
      <c r="F153" s="230"/>
      <c r="G153" s="230"/>
      <c r="H153" s="230"/>
      <c r="I153" s="230"/>
      <c r="J153" s="230"/>
      <c r="K153" s="230"/>
      <c r="L153" s="230"/>
      <c r="M153" s="231"/>
      <c r="N153" s="231"/>
      <c r="O153" s="230"/>
      <c r="P153" s="230"/>
      <c r="Q153" s="230"/>
      <c r="R153" s="230"/>
      <c r="S153" s="230"/>
      <c r="T153" s="230"/>
      <c r="U153" s="229"/>
      <c r="V153" s="229"/>
      <c r="W153" s="229"/>
      <c r="X153" s="229"/>
      <c r="Y153" s="11"/>
      <c r="Z153" s="11"/>
      <c r="AA153" s="11"/>
      <c r="AB153" s="11"/>
      <c r="AC153" s="230"/>
      <c r="AD153" s="11"/>
      <c r="AE153" s="11"/>
      <c r="AF153" s="11"/>
      <c r="AG153" s="229"/>
      <c r="AH153" s="11"/>
      <c r="AI153" s="11"/>
      <c r="AJ153" s="11"/>
      <c r="AK153" s="11"/>
      <c r="AL153" s="11"/>
      <c r="AM153" s="11"/>
      <c r="AN153" s="11"/>
      <c r="AO153" s="11"/>
      <c r="AP153" s="11"/>
      <c r="AQ153" s="11"/>
      <c r="AR153" s="11"/>
      <c r="AS153" s="11"/>
      <c r="AT153" s="11"/>
      <c r="AU153" s="11"/>
      <c r="AV153" s="11"/>
      <c r="AW153" s="11"/>
      <c r="AX153" s="11"/>
      <c r="AY153" s="11"/>
      <c r="AZ153" s="11"/>
      <c r="BA153" s="11"/>
      <c r="BB153" s="11"/>
    </row>
    <row r="154" spans="1:54">
      <c r="A154" s="11"/>
      <c r="B154" s="228"/>
      <c r="C154" s="229"/>
      <c r="D154" s="229"/>
      <c r="E154" s="230"/>
      <c r="F154" s="230"/>
      <c r="G154" s="230"/>
      <c r="H154" s="230"/>
      <c r="I154" s="230"/>
      <c r="J154" s="230"/>
      <c r="K154" s="230"/>
      <c r="L154" s="230"/>
      <c r="M154" s="231"/>
      <c r="N154" s="231"/>
      <c r="O154" s="230"/>
      <c r="P154" s="230"/>
      <c r="Q154" s="230"/>
      <c r="R154" s="230"/>
      <c r="S154" s="230"/>
      <c r="T154" s="230"/>
      <c r="U154" s="229"/>
      <c r="V154" s="229"/>
      <c r="W154" s="229"/>
      <c r="X154" s="229"/>
      <c r="Y154" s="11"/>
      <c r="Z154" s="11"/>
      <c r="AA154" s="11"/>
      <c r="AB154" s="11"/>
      <c r="AC154" s="230"/>
      <c r="AD154" s="11"/>
      <c r="AE154" s="11"/>
      <c r="AF154" s="11"/>
      <c r="AG154" s="229"/>
      <c r="AH154" s="11"/>
      <c r="AI154" s="11"/>
      <c r="AJ154" s="11"/>
      <c r="AK154" s="11"/>
      <c r="AL154" s="11"/>
      <c r="AM154" s="11"/>
      <c r="AN154" s="11"/>
      <c r="AO154" s="11"/>
      <c r="AP154" s="11"/>
      <c r="AQ154" s="11"/>
      <c r="AR154" s="11"/>
      <c r="AS154" s="11"/>
      <c r="AT154" s="11"/>
      <c r="AU154" s="11"/>
      <c r="AV154" s="11"/>
      <c r="AW154" s="11"/>
      <c r="AX154" s="11"/>
      <c r="AY154" s="11"/>
      <c r="AZ154" s="11"/>
      <c r="BA154" s="11"/>
      <c r="BB154" s="11"/>
    </row>
    <row r="155" spans="1:54">
      <c r="A155" s="11"/>
      <c r="B155" s="228"/>
      <c r="C155" s="229"/>
      <c r="D155" s="229"/>
      <c r="E155" s="230"/>
      <c r="F155" s="230"/>
      <c r="G155" s="230"/>
      <c r="H155" s="230"/>
      <c r="I155" s="230"/>
      <c r="J155" s="230"/>
      <c r="K155" s="230"/>
      <c r="L155" s="230"/>
      <c r="M155" s="231"/>
      <c r="N155" s="231"/>
      <c r="O155" s="230"/>
      <c r="P155" s="230"/>
      <c r="Q155" s="230"/>
      <c r="R155" s="230"/>
      <c r="S155" s="230"/>
      <c r="T155" s="230"/>
      <c r="U155" s="229"/>
      <c r="V155" s="229"/>
      <c r="W155" s="229"/>
      <c r="X155" s="229"/>
      <c r="Y155" s="11"/>
      <c r="Z155" s="11"/>
      <c r="AA155" s="11"/>
      <c r="AB155" s="11"/>
      <c r="AC155" s="230"/>
      <c r="AD155" s="11"/>
      <c r="AE155" s="11"/>
      <c r="AF155" s="11"/>
      <c r="AG155" s="229"/>
      <c r="AH155" s="11"/>
      <c r="AI155" s="11"/>
      <c r="AJ155" s="11"/>
      <c r="AK155" s="11"/>
      <c r="AL155" s="11"/>
      <c r="AM155" s="11"/>
      <c r="AN155" s="11"/>
      <c r="AO155" s="11"/>
      <c r="AP155" s="11"/>
      <c r="AQ155" s="11"/>
      <c r="AR155" s="11"/>
      <c r="AS155" s="11"/>
      <c r="AT155" s="11"/>
      <c r="AU155" s="11"/>
      <c r="AV155" s="11"/>
      <c r="AW155" s="11"/>
      <c r="AX155" s="11"/>
      <c r="AY155" s="11"/>
      <c r="AZ155" s="11"/>
      <c r="BA155" s="11"/>
      <c r="BB155" s="11"/>
    </row>
    <row r="156" spans="1:54">
      <c r="A156" s="11"/>
      <c r="B156" s="228"/>
      <c r="C156" s="229"/>
      <c r="D156" s="229"/>
      <c r="E156" s="230"/>
      <c r="F156" s="230"/>
      <c r="G156" s="230"/>
      <c r="H156" s="230"/>
      <c r="I156" s="230"/>
      <c r="J156" s="230"/>
      <c r="K156" s="230"/>
      <c r="L156" s="230"/>
      <c r="M156" s="231"/>
      <c r="N156" s="231"/>
      <c r="O156" s="230"/>
      <c r="P156" s="230"/>
      <c r="Q156" s="230"/>
      <c r="R156" s="230"/>
      <c r="S156" s="230"/>
      <c r="T156" s="230"/>
      <c r="U156" s="229"/>
      <c r="V156" s="229"/>
      <c r="W156" s="229"/>
      <c r="X156" s="229"/>
      <c r="Y156" s="11"/>
      <c r="Z156" s="11"/>
      <c r="AA156" s="11"/>
      <c r="AB156" s="11"/>
      <c r="AC156" s="230"/>
      <c r="AD156" s="11"/>
      <c r="AE156" s="11"/>
      <c r="AF156" s="11"/>
      <c r="AG156" s="229"/>
      <c r="AH156" s="11"/>
      <c r="AI156" s="11"/>
      <c r="AJ156" s="11"/>
      <c r="AK156" s="11"/>
      <c r="AL156" s="11"/>
      <c r="AM156" s="11"/>
      <c r="AN156" s="11"/>
      <c r="AO156" s="11"/>
      <c r="AP156" s="11"/>
      <c r="AQ156" s="11"/>
      <c r="AR156" s="11"/>
      <c r="AS156" s="11"/>
      <c r="AT156" s="11"/>
      <c r="AU156" s="11"/>
      <c r="AV156" s="11"/>
      <c r="AW156" s="11"/>
      <c r="AX156" s="11"/>
      <c r="AY156" s="11"/>
      <c r="AZ156" s="11"/>
      <c r="BA156" s="11"/>
      <c r="BB156" s="11"/>
    </row>
    <row r="157" spans="1:54">
      <c r="A157" s="11"/>
      <c r="B157" s="228"/>
      <c r="C157" s="229"/>
      <c r="D157" s="229"/>
      <c r="E157" s="230"/>
      <c r="F157" s="230"/>
      <c r="G157" s="230"/>
      <c r="H157" s="230"/>
      <c r="I157" s="230"/>
      <c r="J157" s="230"/>
      <c r="K157" s="230"/>
      <c r="L157" s="230"/>
      <c r="M157" s="231"/>
      <c r="N157" s="231"/>
      <c r="O157" s="230"/>
      <c r="P157" s="230"/>
      <c r="Q157" s="230"/>
      <c r="R157" s="230"/>
      <c r="S157" s="230"/>
      <c r="T157" s="230"/>
      <c r="U157" s="229"/>
      <c r="V157" s="229"/>
      <c r="W157" s="229"/>
      <c r="X157" s="229"/>
      <c r="Y157" s="11"/>
      <c r="Z157" s="11"/>
      <c r="AA157" s="11"/>
      <c r="AB157" s="11"/>
      <c r="AC157" s="230"/>
      <c r="AD157" s="11"/>
      <c r="AE157" s="11"/>
      <c r="AF157" s="11"/>
      <c r="AG157" s="229"/>
      <c r="AH157" s="11"/>
      <c r="AI157" s="11"/>
      <c r="AJ157" s="11"/>
      <c r="AK157" s="11"/>
      <c r="AL157" s="11"/>
      <c r="AM157" s="11"/>
      <c r="AN157" s="11"/>
      <c r="AO157" s="11"/>
      <c r="AP157" s="11"/>
      <c r="AQ157" s="11"/>
      <c r="AR157" s="11"/>
      <c r="AS157" s="11"/>
      <c r="AT157" s="11"/>
      <c r="AU157" s="11"/>
      <c r="AV157" s="11"/>
      <c r="AW157" s="11"/>
      <c r="AX157" s="11"/>
      <c r="AY157" s="11"/>
      <c r="AZ157" s="11"/>
      <c r="BA157" s="11"/>
      <c r="BB157" s="11"/>
    </row>
    <row r="158" spans="1:54">
      <c r="A158" s="11"/>
      <c r="B158" s="228"/>
      <c r="C158" s="229"/>
      <c r="D158" s="229"/>
      <c r="E158" s="230"/>
      <c r="F158" s="230"/>
      <c r="G158" s="230"/>
      <c r="H158" s="230"/>
      <c r="I158" s="230"/>
      <c r="J158" s="230"/>
      <c r="K158" s="230"/>
      <c r="L158" s="230"/>
      <c r="M158" s="231"/>
      <c r="N158" s="231"/>
      <c r="O158" s="230"/>
      <c r="P158" s="230"/>
      <c r="Q158" s="230"/>
      <c r="R158" s="230"/>
      <c r="S158" s="230"/>
      <c r="T158" s="230"/>
      <c r="U158" s="229"/>
      <c r="V158" s="229"/>
      <c r="W158" s="229"/>
      <c r="X158" s="229"/>
      <c r="Y158" s="11"/>
      <c r="Z158" s="11"/>
      <c r="AA158" s="11"/>
      <c r="AB158" s="11"/>
      <c r="AC158" s="230"/>
      <c r="AD158" s="11"/>
      <c r="AE158" s="11"/>
      <c r="AF158" s="11"/>
      <c r="AG158" s="229"/>
      <c r="AH158" s="11"/>
      <c r="AI158" s="11"/>
      <c r="AJ158" s="11"/>
      <c r="AK158" s="11"/>
      <c r="AL158" s="11"/>
      <c r="AM158" s="11"/>
      <c r="AN158" s="11"/>
      <c r="AO158" s="11"/>
      <c r="AP158" s="11"/>
      <c r="AQ158" s="11"/>
      <c r="AR158" s="11"/>
      <c r="AS158" s="11"/>
      <c r="AT158" s="11"/>
      <c r="AU158" s="11"/>
      <c r="AV158" s="11"/>
      <c r="AW158" s="11"/>
      <c r="AX158" s="11"/>
      <c r="AY158" s="11"/>
      <c r="AZ158" s="11"/>
      <c r="BA158" s="11"/>
      <c r="BB158" s="11"/>
    </row>
    <row r="159" spans="1:54">
      <c r="A159" s="11"/>
      <c r="B159" s="228"/>
      <c r="C159" s="229"/>
      <c r="D159" s="229"/>
      <c r="E159" s="230"/>
      <c r="F159" s="230"/>
      <c r="G159" s="230"/>
      <c r="H159" s="230"/>
      <c r="I159" s="230"/>
      <c r="J159" s="230"/>
      <c r="K159" s="230"/>
      <c r="L159" s="230"/>
      <c r="M159" s="231"/>
      <c r="N159" s="231"/>
      <c r="O159" s="230"/>
      <c r="P159" s="230"/>
      <c r="Q159" s="230"/>
      <c r="R159" s="230"/>
      <c r="S159" s="230"/>
      <c r="T159" s="230"/>
      <c r="U159" s="229"/>
      <c r="V159" s="229"/>
      <c r="W159" s="229"/>
      <c r="X159" s="229"/>
      <c r="Y159" s="11"/>
      <c r="Z159" s="11"/>
      <c r="AA159" s="11"/>
      <c r="AB159" s="11"/>
      <c r="AC159" s="230"/>
      <c r="AD159" s="11"/>
      <c r="AE159" s="11"/>
      <c r="AF159" s="11"/>
      <c r="AG159" s="229"/>
      <c r="AH159" s="11"/>
      <c r="AI159" s="11"/>
      <c r="AJ159" s="11"/>
      <c r="AK159" s="11"/>
      <c r="AL159" s="11"/>
      <c r="AM159" s="11"/>
      <c r="AN159" s="11"/>
      <c r="AO159" s="11"/>
      <c r="AP159" s="11"/>
      <c r="AQ159" s="11"/>
      <c r="AR159" s="11"/>
      <c r="AS159" s="11"/>
      <c r="AT159" s="11"/>
      <c r="AU159" s="11"/>
      <c r="AV159" s="11"/>
      <c r="AW159" s="11"/>
      <c r="AX159" s="11"/>
      <c r="AY159" s="11"/>
      <c r="AZ159" s="11"/>
      <c r="BA159" s="11"/>
      <c r="BB159" s="11"/>
    </row>
    <row r="160" spans="1:54">
      <c r="A160" s="11"/>
      <c r="B160" s="228"/>
      <c r="C160" s="229"/>
      <c r="D160" s="229"/>
      <c r="E160" s="230"/>
      <c r="F160" s="230"/>
      <c r="G160" s="230"/>
      <c r="H160" s="230"/>
      <c r="I160" s="230"/>
      <c r="J160" s="230"/>
      <c r="K160" s="230"/>
      <c r="L160" s="230"/>
      <c r="M160" s="231"/>
      <c r="N160" s="231"/>
      <c r="O160" s="230"/>
      <c r="P160" s="230"/>
      <c r="Q160" s="230"/>
      <c r="R160" s="230"/>
      <c r="S160" s="230"/>
      <c r="T160" s="230"/>
      <c r="U160" s="229"/>
      <c r="V160" s="229"/>
      <c r="W160" s="229"/>
      <c r="X160" s="229"/>
      <c r="Y160" s="11"/>
      <c r="Z160" s="11"/>
      <c r="AA160" s="11"/>
      <c r="AB160" s="11"/>
      <c r="AC160" s="230"/>
      <c r="AD160" s="11"/>
      <c r="AE160" s="11"/>
      <c r="AF160" s="11"/>
      <c r="AG160" s="229"/>
      <c r="AH160" s="11"/>
      <c r="AI160" s="11"/>
      <c r="AJ160" s="11"/>
      <c r="AK160" s="11"/>
      <c r="AL160" s="11"/>
      <c r="AM160" s="11"/>
      <c r="AN160" s="11"/>
      <c r="AO160" s="11"/>
      <c r="AP160" s="11"/>
      <c r="AQ160" s="11"/>
      <c r="AR160" s="11"/>
      <c r="AS160" s="11"/>
      <c r="AT160" s="11"/>
      <c r="AU160" s="11"/>
      <c r="AV160" s="11"/>
      <c r="AW160" s="11"/>
      <c r="AX160" s="11"/>
      <c r="AY160" s="11"/>
      <c r="AZ160" s="11"/>
      <c r="BA160" s="11"/>
      <c r="BB160" s="11"/>
    </row>
    <row r="161" spans="1:54">
      <c r="A161" s="11"/>
      <c r="B161" s="228"/>
      <c r="C161" s="229"/>
      <c r="D161" s="229"/>
      <c r="E161" s="230"/>
      <c r="F161" s="230"/>
      <c r="G161" s="230"/>
      <c r="H161" s="230"/>
      <c r="I161" s="230"/>
      <c r="J161" s="230"/>
      <c r="K161" s="230"/>
      <c r="L161" s="230"/>
      <c r="M161" s="231"/>
      <c r="N161" s="231"/>
      <c r="O161" s="230"/>
      <c r="P161" s="230"/>
      <c r="Q161" s="230"/>
      <c r="R161" s="230"/>
      <c r="S161" s="230"/>
      <c r="T161" s="230"/>
      <c r="U161" s="229"/>
      <c r="V161" s="229"/>
      <c r="W161" s="229"/>
      <c r="X161" s="229"/>
      <c r="Y161" s="11"/>
      <c r="Z161" s="11"/>
      <c r="AA161" s="11"/>
      <c r="AB161" s="11"/>
      <c r="AC161" s="230"/>
      <c r="AD161" s="11"/>
      <c r="AE161" s="11"/>
      <c r="AF161" s="11"/>
      <c r="AG161" s="229"/>
      <c r="AH161" s="11"/>
      <c r="AI161" s="11"/>
      <c r="AJ161" s="11"/>
      <c r="AK161" s="11"/>
      <c r="AL161" s="11"/>
      <c r="AM161" s="11"/>
      <c r="AN161" s="11"/>
      <c r="AO161" s="11"/>
      <c r="AP161" s="11"/>
      <c r="AQ161" s="11"/>
      <c r="AR161" s="11"/>
      <c r="AS161" s="11"/>
      <c r="AT161" s="11"/>
      <c r="AU161" s="11"/>
      <c r="AV161" s="11"/>
      <c r="AW161" s="11"/>
      <c r="AX161" s="11"/>
      <c r="AY161" s="11"/>
      <c r="AZ161" s="11"/>
      <c r="BA161" s="11"/>
      <c r="BB161" s="11"/>
    </row>
    <row r="162" spans="1:54">
      <c r="A162" s="11"/>
      <c r="B162" s="228"/>
      <c r="C162" s="229"/>
      <c r="D162" s="229"/>
      <c r="E162" s="230"/>
      <c r="F162" s="230"/>
      <c r="G162" s="230"/>
      <c r="H162" s="230"/>
      <c r="I162" s="230"/>
      <c r="J162" s="230"/>
      <c r="K162" s="230"/>
      <c r="L162" s="230"/>
      <c r="M162" s="231"/>
      <c r="N162" s="231"/>
      <c r="O162" s="230"/>
      <c r="P162" s="230"/>
      <c r="Q162" s="230"/>
      <c r="R162" s="230"/>
      <c r="S162" s="230"/>
      <c r="T162" s="230"/>
      <c r="U162" s="229"/>
      <c r="V162" s="229"/>
      <c r="W162" s="229"/>
      <c r="X162" s="229"/>
      <c r="Y162" s="11"/>
      <c r="Z162" s="11"/>
      <c r="AA162" s="11"/>
      <c r="AB162" s="11"/>
      <c r="AC162" s="230"/>
      <c r="AD162" s="11"/>
      <c r="AE162" s="11"/>
      <c r="AF162" s="11"/>
      <c r="AG162" s="229"/>
      <c r="AH162" s="11"/>
      <c r="AI162" s="11"/>
      <c r="AJ162" s="11"/>
      <c r="AK162" s="11"/>
      <c r="AL162" s="11"/>
      <c r="AM162" s="11"/>
      <c r="AN162" s="11"/>
      <c r="AO162" s="11"/>
      <c r="AP162" s="11"/>
      <c r="AQ162" s="11"/>
      <c r="AR162" s="11"/>
      <c r="AS162" s="11"/>
      <c r="AT162" s="11"/>
      <c r="AU162" s="11"/>
      <c r="AV162" s="11"/>
      <c r="AW162" s="11"/>
      <c r="AX162" s="11"/>
      <c r="AY162" s="11"/>
      <c r="AZ162" s="11"/>
      <c r="BA162" s="11"/>
      <c r="BB162" s="11"/>
    </row>
    <row r="163" spans="1:54">
      <c r="A163" s="11"/>
      <c r="B163" s="228"/>
      <c r="C163" s="229"/>
      <c r="D163" s="229"/>
      <c r="E163" s="230"/>
      <c r="F163" s="230"/>
      <c r="G163" s="230"/>
      <c r="H163" s="230"/>
      <c r="I163" s="230"/>
      <c r="J163" s="230"/>
      <c r="K163" s="230"/>
      <c r="L163" s="230"/>
      <c r="M163" s="231"/>
      <c r="N163" s="231"/>
      <c r="O163" s="230"/>
      <c r="P163" s="230"/>
      <c r="Q163" s="230"/>
      <c r="R163" s="230"/>
      <c r="S163" s="230"/>
      <c r="T163" s="230"/>
      <c r="U163" s="229"/>
      <c r="V163" s="229"/>
      <c r="W163" s="229"/>
      <c r="X163" s="229"/>
      <c r="Y163" s="11"/>
      <c r="Z163" s="11"/>
      <c r="AA163" s="11"/>
      <c r="AB163" s="11"/>
      <c r="AC163" s="230"/>
      <c r="AD163" s="11"/>
      <c r="AE163" s="11"/>
      <c r="AF163" s="11"/>
      <c r="AG163" s="229"/>
      <c r="AH163" s="11"/>
      <c r="AI163" s="11"/>
      <c r="AJ163" s="11"/>
      <c r="AK163" s="11"/>
      <c r="AL163" s="11"/>
      <c r="AM163" s="11"/>
      <c r="AN163" s="11"/>
      <c r="AO163" s="11"/>
      <c r="AP163" s="11"/>
      <c r="AQ163" s="11"/>
      <c r="AR163" s="11"/>
      <c r="AS163" s="11"/>
      <c r="AT163" s="11"/>
      <c r="AU163" s="11"/>
      <c r="AV163" s="11"/>
      <c r="AW163" s="11"/>
      <c r="AX163" s="11"/>
      <c r="AY163" s="11"/>
      <c r="AZ163" s="11"/>
      <c r="BA163" s="11"/>
      <c r="BB163" s="11"/>
    </row>
    <row r="164" spans="1:54">
      <c r="A164" s="11"/>
      <c r="B164" s="228"/>
      <c r="C164" s="229"/>
      <c r="D164" s="229"/>
      <c r="E164" s="230"/>
      <c r="F164" s="230"/>
      <c r="G164" s="230"/>
      <c r="H164" s="230"/>
      <c r="I164" s="230"/>
      <c r="J164" s="230"/>
      <c r="K164" s="230"/>
      <c r="L164" s="230"/>
      <c r="M164" s="231"/>
      <c r="N164" s="231"/>
      <c r="O164" s="230"/>
      <c r="P164" s="230"/>
      <c r="Q164" s="230"/>
      <c r="R164" s="230"/>
      <c r="S164" s="230"/>
      <c r="T164" s="230"/>
      <c r="U164" s="229"/>
      <c r="V164" s="229"/>
      <c r="W164" s="229"/>
      <c r="X164" s="229"/>
      <c r="Y164" s="11"/>
      <c r="Z164" s="11"/>
      <c r="AA164" s="11"/>
      <c r="AB164" s="11"/>
      <c r="AC164" s="230"/>
      <c r="AD164" s="11"/>
      <c r="AE164" s="11"/>
      <c r="AF164" s="11"/>
      <c r="AG164" s="229"/>
      <c r="AH164" s="11"/>
      <c r="AI164" s="11"/>
      <c r="AJ164" s="11"/>
      <c r="AK164" s="11"/>
      <c r="AL164" s="11"/>
      <c r="AM164" s="11"/>
      <c r="AN164" s="11"/>
      <c r="AO164" s="11"/>
      <c r="AP164" s="11"/>
      <c r="AQ164" s="11"/>
      <c r="AR164" s="11"/>
      <c r="AS164" s="11"/>
      <c r="AT164" s="11"/>
      <c r="AU164" s="11"/>
      <c r="AV164" s="11"/>
      <c r="AW164" s="11"/>
      <c r="AX164" s="11"/>
      <c r="AY164" s="11"/>
      <c r="AZ164" s="11"/>
      <c r="BA164" s="11"/>
      <c r="BB164" s="11"/>
    </row>
    <row r="165" spans="1:54">
      <c r="A165" s="11"/>
      <c r="B165" s="228"/>
      <c r="C165" s="229"/>
      <c r="D165" s="229"/>
      <c r="E165" s="230"/>
      <c r="F165" s="230"/>
      <c r="G165" s="230"/>
      <c r="H165" s="230"/>
      <c r="I165" s="230"/>
      <c r="J165" s="230"/>
      <c r="K165" s="230"/>
      <c r="L165" s="230"/>
      <c r="M165" s="231"/>
      <c r="N165" s="231"/>
      <c r="O165" s="230"/>
      <c r="P165" s="230"/>
      <c r="Q165" s="230"/>
      <c r="R165" s="230"/>
      <c r="S165" s="230"/>
      <c r="T165" s="230"/>
      <c r="U165" s="229"/>
      <c r="V165" s="229"/>
      <c r="W165" s="229"/>
      <c r="X165" s="229"/>
      <c r="Y165" s="11"/>
      <c r="Z165" s="11"/>
      <c r="AA165" s="11"/>
      <c r="AB165" s="11"/>
      <c r="AC165" s="230"/>
      <c r="AD165" s="11"/>
      <c r="AE165" s="11"/>
      <c r="AF165" s="11"/>
      <c r="AG165" s="229"/>
      <c r="AH165" s="11"/>
      <c r="AI165" s="11"/>
      <c r="AJ165" s="11"/>
      <c r="AK165" s="11"/>
      <c r="AL165" s="11"/>
      <c r="AM165" s="11"/>
      <c r="AN165" s="11"/>
      <c r="AO165" s="11"/>
      <c r="AP165" s="11"/>
      <c r="AQ165" s="11"/>
      <c r="AR165" s="11"/>
      <c r="AS165" s="11"/>
      <c r="AT165" s="11"/>
      <c r="AU165" s="11"/>
      <c r="AV165" s="11"/>
      <c r="AW165" s="11"/>
      <c r="AX165" s="11"/>
      <c r="AY165" s="11"/>
      <c r="AZ165" s="11"/>
      <c r="BA165" s="11"/>
      <c r="BB165" s="11"/>
    </row>
    <row r="166" spans="1:54">
      <c r="A166" s="11"/>
      <c r="B166" s="228"/>
      <c r="C166" s="229"/>
      <c r="D166" s="229"/>
      <c r="E166" s="230"/>
      <c r="F166" s="230"/>
      <c r="G166" s="230"/>
      <c r="H166" s="230"/>
      <c r="I166" s="230"/>
      <c r="J166" s="230"/>
      <c r="K166" s="230"/>
      <c r="L166" s="230"/>
      <c r="M166" s="231"/>
      <c r="N166" s="231"/>
      <c r="O166" s="230"/>
      <c r="P166" s="230"/>
      <c r="Q166" s="230"/>
      <c r="R166" s="230"/>
      <c r="S166" s="230"/>
      <c r="T166" s="230"/>
      <c r="U166" s="229"/>
      <c r="V166" s="229"/>
      <c r="W166" s="229"/>
      <c r="X166" s="229"/>
      <c r="Y166" s="11"/>
      <c r="Z166" s="11"/>
      <c r="AA166" s="11"/>
      <c r="AB166" s="11"/>
      <c r="AC166" s="230"/>
      <c r="AD166" s="11"/>
      <c r="AE166" s="11"/>
      <c r="AF166" s="11"/>
      <c r="AG166" s="229"/>
      <c r="AH166" s="11"/>
      <c r="AI166" s="11"/>
      <c r="AJ166" s="11"/>
      <c r="AK166" s="11"/>
      <c r="AL166" s="11"/>
      <c r="AM166" s="11"/>
      <c r="AN166" s="11"/>
      <c r="AO166" s="11"/>
      <c r="AP166" s="11"/>
      <c r="AQ166" s="11"/>
      <c r="AR166" s="11"/>
      <c r="AS166" s="11"/>
      <c r="AT166" s="11"/>
      <c r="AU166" s="11"/>
      <c r="AV166" s="11"/>
      <c r="AW166" s="11"/>
      <c r="AX166" s="11"/>
      <c r="AY166" s="11"/>
      <c r="AZ166" s="11"/>
      <c r="BA166" s="11"/>
      <c r="BB166" s="11"/>
    </row>
    <row r="167" spans="1:54">
      <c r="A167" s="11"/>
      <c r="B167" s="228"/>
      <c r="C167" s="229"/>
      <c r="D167" s="229"/>
      <c r="E167" s="230"/>
      <c r="F167" s="230"/>
      <c r="G167" s="230"/>
      <c r="H167" s="230"/>
      <c r="I167" s="230"/>
      <c r="J167" s="230"/>
      <c r="K167" s="230"/>
      <c r="L167" s="230"/>
      <c r="M167" s="231"/>
      <c r="N167" s="231"/>
      <c r="O167" s="230"/>
      <c r="P167" s="230"/>
      <c r="Q167" s="230"/>
      <c r="R167" s="230"/>
      <c r="S167" s="230"/>
      <c r="T167" s="230"/>
      <c r="U167" s="229"/>
      <c r="V167" s="229"/>
      <c r="W167" s="229"/>
      <c r="X167" s="229"/>
      <c r="Y167" s="11"/>
      <c r="Z167" s="11"/>
      <c r="AA167" s="11"/>
      <c r="AB167" s="11"/>
      <c r="AC167" s="230"/>
      <c r="AD167" s="11"/>
      <c r="AE167" s="11"/>
      <c r="AF167" s="11"/>
      <c r="AG167" s="229"/>
      <c r="AH167" s="11"/>
      <c r="AI167" s="11"/>
      <c r="AJ167" s="11"/>
      <c r="AK167" s="11"/>
      <c r="AL167" s="11"/>
      <c r="AM167" s="11"/>
      <c r="AN167" s="11"/>
      <c r="AO167" s="11"/>
      <c r="AP167" s="11"/>
      <c r="AQ167" s="11"/>
      <c r="AR167" s="11"/>
      <c r="AS167" s="11"/>
      <c r="AT167" s="11"/>
      <c r="AU167" s="11"/>
      <c r="AV167" s="11"/>
      <c r="AW167" s="11"/>
      <c r="AX167" s="11"/>
      <c r="AY167" s="11"/>
      <c r="AZ167" s="11"/>
      <c r="BA167" s="11"/>
      <c r="BB167" s="11"/>
    </row>
    <row r="168" spans="1:54">
      <c r="A168" s="11"/>
      <c r="B168" s="228"/>
      <c r="C168" s="229"/>
      <c r="D168" s="229"/>
      <c r="E168" s="230"/>
      <c r="F168" s="230"/>
      <c r="G168" s="230"/>
      <c r="H168" s="230"/>
      <c r="I168" s="230"/>
      <c r="J168" s="230"/>
      <c r="K168" s="230"/>
      <c r="L168" s="230"/>
      <c r="M168" s="231"/>
      <c r="N168" s="231"/>
      <c r="O168" s="230"/>
      <c r="P168" s="230"/>
      <c r="Q168" s="230"/>
      <c r="R168" s="230"/>
      <c r="S168" s="230"/>
      <c r="T168" s="230"/>
      <c r="U168" s="229"/>
      <c r="V168" s="229"/>
      <c r="W168" s="229"/>
      <c r="X168" s="229"/>
      <c r="Y168" s="11"/>
      <c r="Z168" s="11"/>
      <c r="AA168" s="11"/>
      <c r="AB168" s="11"/>
      <c r="AC168" s="230"/>
      <c r="AD168" s="11"/>
      <c r="AE168" s="11"/>
      <c r="AF168" s="11"/>
      <c r="AG168" s="229"/>
      <c r="AH168" s="11"/>
      <c r="AI168" s="11"/>
      <c r="AJ168" s="11"/>
      <c r="AK168" s="11"/>
      <c r="AL168" s="11"/>
      <c r="AM168" s="11"/>
      <c r="AN168" s="11"/>
      <c r="AO168" s="11"/>
      <c r="AP168" s="11"/>
      <c r="AQ168" s="11"/>
      <c r="AR168" s="11"/>
      <c r="AS168" s="11"/>
      <c r="AT168" s="11"/>
      <c r="AU168" s="11"/>
      <c r="AV168" s="11"/>
      <c r="AW168" s="11"/>
      <c r="AX168" s="11"/>
      <c r="AY168" s="11"/>
      <c r="AZ168" s="11"/>
      <c r="BA168" s="11"/>
      <c r="BB168" s="11"/>
    </row>
    <row r="169" spans="1:54">
      <c r="A169" s="11"/>
      <c r="B169" s="228"/>
      <c r="C169" s="229"/>
      <c r="D169" s="229"/>
      <c r="E169" s="230"/>
      <c r="F169" s="230"/>
      <c r="G169" s="230"/>
      <c r="H169" s="230"/>
      <c r="I169" s="230"/>
      <c r="J169" s="230"/>
      <c r="K169" s="230"/>
      <c r="L169" s="230"/>
      <c r="M169" s="231"/>
      <c r="N169" s="231"/>
      <c r="O169" s="230"/>
      <c r="P169" s="230"/>
      <c r="Q169" s="230"/>
      <c r="R169" s="230"/>
      <c r="S169" s="230"/>
      <c r="T169" s="230"/>
      <c r="U169" s="229"/>
      <c r="V169" s="229"/>
      <c r="W169" s="229"/>
      <c r="X169" s="229"/>
      <c r="Y169" s="11"/>
      <c r="Z169" s="11"/>
      <c r="AA169" s="11"/>
      <c r="AB169" s="11"/>
      <c r="AC169" s="230"/>
      <c r="AD169" s="11"/>
      <c r="AE169" s="11"/>
      <c r="AF169" s="11"/>
      <c r="AG169" s="229"/>
      <c r="AH169" s="11"/>
      <c r="AI169" s="11"/>
      <c r="AJ169" s="11"/>
      <c r="AK169" s="11"/>
      <c r="AL169" s="11"/>
      <c r="AM169" s="11"/>
      <c r="AN169" s="11"/>
      <c r="AO169" s="11"/>
      <c r="AP169" s="11"/>
      <c r="AQ169" s="11"/>
      <c r="AR169" s="11"/>
      <c r="AS169" s="11"/>
      <c r="AT169" s="11"/>
      <c r="AU169" s="11"/>
      <c r="AV169" s="11"/>
      <c r="AW169" s="11"/>
      <c r="AX169" s="11"/>
      <c r="AY169" s="11"/>
      <c r="AZ169" s="11"/>
      <c r="BA169" s="11"/>
      <c r="BB169" s="11"/>
    </row>
    <row r="170" spans="1:54">
      <c r="A170" s="11"/>
      <c r="B170" s="228"/>
      <c r="C170" s="229"/>
      <c r="D170" s="229"/>
      <c r="E170" s="230"/>
      <c r="F170" s="230"/>
      <c r="G170" s="230"/>
      <c r="H170" s="230"/>
      <c r="I170" s="230"/>
      <c r="J170" s="230"/>
      <c r="K170" s="230"/>
      <c r="L170" s="230"/>
      <c r="M170" s="231"/>
      <c r="N170" s="231"/>
      <c r="O170" s="230"/>
      <c r="P170" s="230"/>
      <c r="Q170" s="230"/>
      <c r="R170" s="230"/>
      <c r="S170" s="230"/>
      <c r="T170" s="230"/>
      <c r="U170" s="229"/>
      <c r="V170" s="229"/>
      <c r="W170" s="229"/>
      <c r="X170" s="229"/>
      <c r="Y170" s="11"/>
      <c r="Z170" s="11"/>
      <c r="AA170" s="11"/>
      <c r="AB170" s="11"/>
      <c r="AC170" s="230"/>
      <c r="AD170" s="11"/>
      <c r="AE170" s="11"/>
      <c r="AF170" s="11"/>
      <c r="AG170" s="229"/>
      <c r="AH170" s="11"/>
      <c r="AI170" s="11"/>
      <c r="AJ170" s="11"/>
      <c r="AK170" s="11"/>
      <c r="AL170" s="11"/>
      <c r="AM170" s="11"/>
      <c r="AN170" s="11"/>
      <c r="AO170" s="11"/>
      <c r="AP170" s="11"/>
      <c r="AQ170" s="11"/>
      <c r="AR170" s="11"/>
      <c r="AS170" s="11"/>
      <c r="AT170" s="11"/>
      <c r="AU170" s="11"/>
      <c r="AV170" s="11"/>
      <c r="AW170" s="11"/>
      <c r="AX170" s="11"/>
      <c r="AY170" s="11"/>
      <c r="AZ170" s="11"/>
      <c r="BA170" s="11"/>
      <c r="BB170" s="11"/>
    </row>
    <row r="171" spans="1:54">
      <c r="A171" s="11"/>
      <c r="B171" s="228"/>
      <c r="C171" s="229"/>
      <c r="D171" s="229"/>
      <c r="E171" s="230"/>
      <c r="F171" s="230"/>
      <c r="G171" s="230"/>
      <c r="H171" s="230"/>
      <c r="I171" s="230"/>
      <c r="J171" s="230"/>
      <c r="K171" s="230"/>
      <c r="L171" s="230"/>
      <c r="M171" s="231"/>
      <c r="N171" s="231"/>
      <c r="O171" s="230"/>
      <c r="P171" s="230"/>
      <c r="Q171" s="230"/>
      <c r="R171" s="230"/>
      <c r="S171" s="230"/>
      <c r="T171" s="230"/>
      <c r="U171" s="229"/>
      <c r="V171" s="229"/>
      <c r="W171" s="229"/>
      <c r="X171" s="229"/>
      <c r="Y171" s="11"/>
      <c r="Z171" s="11"/>
      <c r="AA171" s="11"/>
      <c r="AB171" s="11"/>
      <c r="AC171" s="230"/>
      <c r="AD171" s="11"/>
      <c r="AE171" s="11"/>
      <c r="AF171" s="11"/>
      <c r="AG171" s="229"/>
      <c r="AH171" s="11"/>
      <c r="AI171" s="11"/>
      <c r="AJ171" s="11"/>
      <c r="AK171" s="11"/>
      <c r="AL171" s="11"/>
      <c r="AM171" s="11"/>
      <c r="AN171" s="11"/>
      <c r="AO171" s="11"/>
      <c r="AP171" s="11"/>
      <c r="AQ171" s="11"/>
      <c r="AR171" s="11"/>
      <c r="AS171" s="11"/>
      <c r="AT171" s="11"/>
      <c r="AU171" s="11"/>
      <c r="AV171" s="11"/>
      <c r="AW171" s="11"/>
      <c r="AX171" s="11"/>
      <c r="AY171" s="11"/>
      <c r="AZ171" s="11"/>
      <c r="BA171" s="11"/>
      <c r="BB171" s="11"/>
    </row>
    <row r="172" spans="1:54">
      <c r="A172" s="11"/>
      <c r="B172" s="228"/>
      <c r="C172" s="229"/>
      <c r="D172" s="229"/>
      <c r="E172" s="230"/>
      <c r="F172" s="230"/>
      <c r="G172" s="230"/>
      <c r="H172" s="230"/>
      <c r="I172" s="230"/>
      <c r="J172" s="230"/>
      <c r="K172" s="230"/>
      <c r="L172" s="230"/>
      <c r="M172" s="231"/>
      <c r="N172" s="231"/>
      <c r="O172" s="230"/>
      <c r="P172" s="230"/>
      <c r="Q172" s="230"/>
      <c r="R172" s="230"/>
      <c r="S172" s="230"/>
      <c r="T172" s="230"/>
      <c r="U172" s="229"/>
      <c r="V172" s="229"/>
      <c r="W172" s="229"/>
      <c r="X172" s="229"/>
      <c r="Y172" s="11"/>
      <c r="Z172" s="11"/>
      <c r="AA172" s="11"/>
      <c r="AB172" s="11"/>
      <c r="AC172" s="230"/>
      <c r="AD172" s="11"/>
      <c r="AE172" s="11"/>
      <c r="AF172" s="11"/>
      <c r="AG172" s="229"/>
      <c r="AH172" s="11"/>
      <c r="AI172" s="11"/>
      <c r="AJ172" s="11"/>
      <c r="AK172" s="11"/>
      <c r="AL172" s="11"/>
      <c r="AM172" s="11"/>
      <c r="AN172" s="11"/>
      <c r="AO172" s="11"/>
      <c r="AP172" s="11"/>
      <c r="AQ172" s="11"/>
      <c r="AR172" s="11"/>
      <c r="AS172" s="11"/>
      <c r="AT172" s="11"/>
      <c r="AU172" s="11"/>
      <c r="AV172" s="11"/>
      <c r="AW172" s="11"/>
      <c r="AX172" s="11"/>
      <c r="AY172" s="11"/>
      <c r="AZ172" s="11"/>
      <c r="BA172" s="11"/>
      <c r="BB172" s="11"/>
    </row>
    <row r="173" spans="1:54">
      <c r="A173" s="11"/>
      <c r="B173" s="228"/>
      <c r="C173" s="229"/>
      <c r="D173" s="229"/>
      <c r="E173" s="230"/>
      <c r="F173" s="230"/>
      <c r="G173" s="230"/>
      <c r="H173" s="230"/>
      <c r="I173" s="230"/>
      <c r="J173" s="230"/>
      <c r="K173" s="230"/>
      <c r="L173" s="230"/>
      <c r="M173" s="231"/>
      <c r="N173" s="231"/>
      <c r="O173" s="230"/>
      <c r="P173" s="230"/>
      <c r="Q173" s="230"/>
      <c r="R173" s="230"/>
      <c r="S173" s="230"/>
      <c r="T173" s="230"/>
      <c r="U173" s="229"/>
      <c r="V173" s="229"/>
      <c r="W173" s="229"/>
      <c r="X173" s="229"/>
      <c r="Y173" s="11"/>
      <c r="Z173" s="11"/>
      <c r="AA173" s="11"/>
      <c r="AB173" s="11"/>
      <c r="AC173" s="230"/>
      <c r="AD173" s="11"/>
      <c r="AE173" s="11"/>
      <c r="AF173" s="11"/>
      <c r="AG173" s="229"/>
      <c r="AH173" s="11"/>
      <c r="AI173" s="11"/>
      <c r="AJ173" s="11"/>
      <c r="AK173" s="11"/>
      <c r="AL173" s="11"/>
      <c r="AM173" s="11"/>
      <c r="AN173" s="11"/>
      <c r="AO173" s="11"/>
      <c r="AP173" s="11"/>
      <c r="AQ173" s="11"/>
      <c r="AR173" s="11"/>
      <c r="AS173" s="11"/>
      <c r="AT173" s="11"/>
      <c r="AU173" s="11"/>
      <c r="AV173" s="11"/>
      <c r="AW173" s="11"/>
      <c r="AX173" s="11"/>
      <c r="AY173" s="11"/>
      <c r="AZ173" s="11"/>
      <c r="BA173" s="11"/>
      <c r="BB173" s="11"/>
    </row>
    <row r="174" spans="1:54">
      <c r="A174" s="11"/>
      <c r="B174" s="228"/>
      <c r="C174" s="229"/>
      <c r="D174" s="229"/>
      <c r="E174" s="230"/>
      <c r="F174" s="230"/>
      <c r="G174" s="230"/>
      <c r="H174" s="230"/>
      <c r="I174" s="230"/>
      <c r="J174" s="230"/>
      <c r="K174" s="230"/>
      <c r="L174" s="230"/>
      <c r="M174" s="231"/>
      <c r="N174" s="231"/>
      <c r="O174" s="230"/>
      <c r="P174" s="230"/>
      <c r="Q174" s="230"/>
      <c r="R174" s="230"/>
      <c r="S174" s="230"/>
      <c r="T174" s="230"/>
      <c r="U174" s="229"/>
      <c r="V174" s="229"/>
      <c r="W174" s="229"/>
      <c r="X174" s="229"/>
      <c r="Y174" s="11"/>
      <c r="Z174" s="11"/>
      <c r="AA174" s="11"/>
      <c r="AB174" s="11"/>
      <c r="AC174" s="230"/>
      <c r="AD174" s="11"/>
      <c r="AE174" s="11"/>
      <c r="AF174" s="11"/>
      <c r="AG174" s="229"/>
      <c r="AH174" s="11"/>
      <c r="AI174" s="11"/>
      <c r="AJ174" s="11"/>
      <c r="AK174" s="11"/>
      <c r="AL174" s="11"/>
      <c r="AM174" s="11"/>
      <c r="AN174" s="11"/>
      <c r="AO174" s="11"/>
      <c r="AP174" s="11"/>
      <c r="AQ174" s="11"/>
      <c r="AR174" s="11"/>
      <c r="AS174" s="11"/>
      <c r="AT174" s="11"/>
      <c r="AU174" s="11"/>
      <c r="AV174" s="11"/>
      <c r="AW174" s="11"/>
      <c r="AX174" s="11"/>
      <c r="AY174" s="11"/>
      <c r="AZ174" s="11"/>
      <c r="BA174" s="11"/>
      <c r="BB174" s="11"/>
    </row>
  </sheetData>
  <sheetProtection algorithmName="SHA-512" hashValue="zjlDbnvsiP7GhgxTwnuhv1nuR7de+nI6lNj+zEnCqvjKXrjgFw43sDUL5kljhvMvzXIPLRv4m0lCLAtuXiLf9w==" saltValue="n9oMmwoFQSnQ3J/AoNG5ZA==" spinCount="100000" sheet="1" selectLockedCells="1" sort="0" autoFilter="0"/>
  <autoFilter ref="B4:AE4" xr:uid="{00000000-0009-0000-0000-000001000000}"/>
  <mergeCells count="5">
    <mergeCell ref="B2:L2"/>
    <mergeCell ref="O2:U2"/>
    <mergeCell ref="B107:L108"/>
    <mergeCell ref="X2:AF2"/>
    <mergeCell ref="AP4:AR4"/>
  </mergeCells>
  <conditionalFormatting sqref="O10:O105">
    <cfRule type="expression" dxfId="204" priority="100" stopIfTrue="1">
      <formula>O10="No"</formula>
    </cfRule>
    <cfRule type="expression" dxfId="203" priority="101" stopIfTrue="1">
      <formula>O10="Part Pay"</formula>
    </cfRule>
  </conditionalFormatting>
  <conditionalFormatting sqref="P10:P105">
    <cfRule type="expression" dxfId="202" priority="98" stopIfTrue="1">
      <formula>O10="No"</formula>
    </cfRule>
    <cfRule type="expression" dxfId="201" priority="99" stopIfTrue="1">
      <formula>O10="Part Pay"</formula>
    </cfRule>
  </conditionalFormatting>
  <conditionalFormatting sqref="Q5:Q105">
    <cfRule type="expression" dxfId="200" priority="94" stopIfTrue="1">
      <formula>O5="No"</formula>
    </cfRule>
    <cfRule type="expression" dxfId="199" priority="95" stopIfTrue="1">
      <formula>O5="Part Pay"</formula>
    </cfRule>
  </conditionalFormatting>
  <conditionalFormatting sqref="U10">
    <cfRule type="expression" dxfId="198" priority="89">
      <formula>O1044696="No"</formula>
    </cfRule>
  </conditionalFormatting>
  <conditionalFormatting sqref="U10:U105">
    <cfRule type="expression" dxfId="197" priority="84">
      <formula>O10="Part Pay"</formula>
    </cfRule>
    <cfRule type="expression" dxfId="196" priority="88">
      <formula>O10="No"</formula>
    </cfRule>
  </conditionalFormatting>
  <conditionalFormatting sqref="X10">
    <cfRule type="expression" dxfId="195" priority="106">
      <formula>#REF!="No"</formula>
    </cfRule>
  </conditionalFormatting>
  <conditionalFormatting sqref="U11:U105">
    <cfRule type="expression" dxfId="194" priority="66">
      <formula>N1046592="No"</formula>
    </cfRule>
  </conditionalFormatting>
  <conditionalFormatting sqref="X11:X105">
    <cfRule type="expression" dxfId="193" priority="81">
      <formula>P1046592="No"</formula>
    </cfRule>
  </conditionalFormatting>
  <conditionalFormatting sqref="O5:O9">
    <cfRule type="expression" dxfId="192" priority="54" stopIfTrue="1">
      <formula>O5="No"</formula>
    </cfRule>
    <cfRule type="expression" dxfId="191" priority="55" stopIfTrue="1">
      <formula>O5="Part Pay"</formula>
    </cfRule>
  </conditionalFormatting>
  <conditionalFormatting sqref="P5:P9">
    <cfRule type="expression" dxfId="190" priority="52" stopIfTrue="1">
      <formula>O5="No"</formula>
    </cfRule>
    <cfRule type="expression" dxfId="189" priority="53" stopIfTrue="1">
      <formula>O5="Part Pay"</formula>
    </cfRule>
  </conditionalFormatting>
  <conditionalFormatting sqref="T5:T9">
    <cfRule type="expression" dxfId="188" priority="41">
      <formula>O5="Part Pay"</formula>
    </cfRule>
    <cfRule type="expression" dxfId="187" priority="48">
      <formula>O5="No"</formula>
    </cfRule>
  </conditionalFormatting>
  <conditionalFormatting sqref="U5:U9">
    <cfRule type="expression" dxfId="186" priority="47">
      <formula>O1044691="No"</formula>
    </cfRule>
  </conditionalFormatting>
  <conditionalFormatting sqref="U5:U9">
    <cfRule type="expression" dxfId="185" priority="42">
      <formula>O5="Part Pay"</formula>
    </cfRule>
    <cfRule type="expression" dxfId="184" priority="46">
      <formula>O5="No"</formula>
    </cfRule>
  </conditionalFormatting>
  <conditionalFormatting sqref="X5:X10">
    <cfRule type="expression" dxfId="183" priority="58">
      <formula>#REF!="No"</formula>
    </cfRule>
  </conditionalFormatting>
  <conditionalFormatting sqref="Y5:Z105 AE5:AF105">
    <cfRule type="containsText" dxfId="182" priority="38" stopIfTrue="1" operator="containsText" text="Attendance at court">
      <formula>NOT(ISERROR(SEARCH("Attendance at court",Y5)))</formula>
    </cfRule>
    <cfRule type="containsText" dxfId="181" priority="39" stopIfTrue="1" operator="containsText" text="Travel and waiting">
      <formula>NOT(ISERROR(SEARCH("Travel and waiting",Y5)))</formula>
    </cfRule>
  </conditionalFormatting>
  <conditionalFormatting sqref="X5:X105">
    <cfRule type="expression" dxfId="180" priority="31">
      <formula>X5="Yes"</formula>
    </cfRule>
  </conditionalFormatting>
  <conditionalFormatting sqref="Y5:Y105">
    <cfRule type="expression" dxfId="179" priority="30">
      <formula>X5="Yes"</formula>
    </cfRule>
  </conditionalFormatting>
  <conditionalFormatting sqref="Z5:Z105">
    <cfRule type="expression" dxfId="178" priority="29">
      <formula>X5="Yes"</formula>
    </cfRule>
  </conditionalFormatting>
  <conditionalFormatting sqref="AA5:AA105">
    <cfRule type="expression" dxfId="177" priority="27">
      <formula>X5="Yes"</formula>
    </cfRule>
    <cfRule type="expression" dxfId="176" priority="32">
      <formula>V5="Part Pay"</formula>
    </cfRule>
    <cfRule type="expression" dxfId="175" priority="33">
      <formula>V5="No"</formula>
    </cfRule>
  </conditionalFormatting>
  <conditionalFormatting sqref="AD5:AD105">
    <cfRule type="expression" dxfId="174" priority="26">
      <formula>X5="Yes"</formula>
    </cfRule>
  </conditionalFormatting>
  <conditionalFormatting sqref="I5:I105">
    <cfRule type="expression" dxfId="173" priority="14" stopIfTrue="1">
      <formula>AM5="1"</formula>
    </cfRule>
    <cfRule type="expression" dxfId="172" priority="107" stopIfTrue="1">
      <formula>P5="No"</formula>
    </cfRule>
    <cfRule type="expression" dxfId="171" priority="108" stopIfTrue="1">
      <formula>P5="Part Pay"</formula>
    </cfRule>
  </conditionalFormatting>
  <conditionalFormatting sqref="C5:C105">
    <cfRule type="containsText" dxfId="170" priority="56" stopIfTrue="1" operator="containsText" text="Attendance at court">
      <formula>NOT(ISERROR(SEARCH("Attendance at court",C5)))</formula>
    </cfRule>
    <cfRule type="containsText" dxfId="169" priority="57" stopIfTrue="1" operator="containsText" text="Travel">
      <formula>NOT(ISERROR(SEARCH("Travel",C5)))</formula>
    </cfRule>
    <cfRule type="containsText" dxfId="168" priority="103" stopIfTrue="1" operator="containsText" text="Advocacy">
      <formula>NOT(ISERROR(SEARCH("Advocacy",C5)))</formula>
    </cfRule>
  </conditionalFormatting>
  <conditionalFormatting sqref="C5:C92">
    <cfRule type="containsText" dxfId="167" priority="23" stopIfTrue="1" operator="containsText" text="Waiting">
      <formula>NOT(ISERROR(SEARCH("Waiting",C5)))</formula>
    </cfRule>
  </conditionalFormatting>
  <conditionalFormatting sqref="K5:K105">
    <cfRule type="expression" dxfId="166" priority="189" stopIfTrue="1">
      <formula>#REF!="No"</formula>
    </cfRule>
    <cfRule type="expression" dxfId="165" priority="190" stopIfTrue="1">
      <formula>#REF!="Part Pay"</formula>
    </cfRule>
  </conditionalFormatting>
  <conditionalFormatting sqref="L5:L105">
    <cfRule type="expression" dxfId="164" priority="191" stopIfTrue="1">
      <formula>Q5="No"</formula>
    </cfRule>
    <cfRule type="expression" dxfId="163" priority="192" stopIfTrue="1">
      <formula>Q5="Part Pay"</formula>
    </cfRule>
  </conditionalFormatting>
  <conditionalFormatting sqref="J5:J105">
    <cfRule type="expression" dxfId="162" priority="195" stopIfTrue="1">
      <formula>#REF!="No"</formula>
    </cfRule>
    <cfRule type="expression" dxfId="161" priority="196" stopIfTrue="1">
      <formula>#REF!="Part Pay"</formula>
    </cfRule>
  </conditionalFormatting>
  <conditionalFormatting sqref="AE5:AE105">
    <cfRule type="expression" dxfId="160" priority="199" stopIfTrue="1">
      <formula>AE5&gt;F5</formula>
    </cfRule>
    <cfRule type="expression" dxfId="159" priority="200">
      <formula>X5="Yes"</formula>
    </cfRule>
  </conditionalFormatting>
  <conditionalFormatting sqref="AB5:AB105">
    <cfRule type="expression" dxfId="158" priority="1">
      <formula>X5="Yes"</formula>
    </cfRule>
  </conditionalFormatting>
  <conditionalFormatting sqref="S5:S105">
    <cfRule type="expression" dxfId="157" priority="40" stopIfTrue="1">
      <formula>O5="Part Pay"</formula>
    </cfRule>
    <cfRule type="expression" dxfId="156" priority="49" stopIfTrue="1">
      <formula>O5="No"</formula>
    </cfRule>
  </conditionalFormatting>
  <conditionalFormatting sqref="R5:R105">
    <cfRule type="expression" dxfId="155" priority="12">
      <formula>O5="No"</formula>
    </cfRule>
    <cfRule type="expression" dxfId="154" priority="13" stopIfTrue="1">
      <formula>O5="Part Pay"</formula>
    </cfRule>
  </conditionalFormatting>
  <conditionalFormatting sqref="AF5:AF105">
    <cfRule type="expression" dxfId="153" priority="11">
      <formula>Y5="Yes"</formula>
    </cfRule>
  </conditionalFormatting>
  <conditionalFormatting sqref="AC10">
    <cfRule type="expression" dxfId="152" priority="6">
      <formula>X10="Part Pay"</formula>
    </cfRule>
    <cfRule type="expression" dxfId="151" priority="7">
      <formula>X10="No"</formula>
    </cfRule>
  </conditionalFormatting>
  <conditionalFormatting sqref="AC5:AC105">
    <cfRule type="expression" dxfId="150" priority="2">
      <formula>X5="Yes"</formula>
    </cfRule>
  </conditionalFormatting>
  <conditionalFormatting sqref="X11:X105">
    <cfRule type="expression" dxfId="149" priority="224">
      <formula>O11="Part Pay"</formula>
    </cfRule>
    <cfRule type="expression" dxfId="148" priority="225">
      <formula>O11="No"</formula>
    </cfRule>
    <cfRule type="expression" dxfId="147" priority="226">
      <formula>O1044642="No"</formula>
    </cfRule>
  </conditionalFormatting>
  <conditionalFormatting sqref="X5:X10">
    <cfRule type="expression" dxfId="146" priority="443">
      <formula>O5="Part Pay"</formula>
    </cfRule>
    <cfRule type="expression" dxfId="145" priority="444">
      <formula>O5="No"</formula>
    </cfRule>
    <cfRule type="expression" dxfId="144" priority="445">
      <formula>O1044691="No"</formula>
    </cfRule>
  </conditionalFormatting>
  <dataValidations count="6">
    <dataValidation allowBlank="1" showInputMessage="1" showErrorMessage="1" promptTitle="Running total" prompt="This is the total amount of disbursements incurred." sqref="T4 AC4" xr:uid="{00000000-0002-0000-0100-000000000000}"/>
    <dataValidation allowBlank="1" showInputMessage="1" showErrorMessage="1" promptTitle="Running total" prompt="This is the total amount of time worked." sqref="F4:L4" xr:uid="{00000000-0002-0000-0100-000001000000}"/>
    <dataValidation type="date" allowBlank="1" showInputMessage="1" showErrorMessage="1" sqref="B5:B105" xr:uid="{00000000-0002-0000-0100-000002000000}">
      <formula1>1</formula1>
      <formula2>2958465</formula2>
    </dataValidation>
    <dataValidation type="decimal" operator="greaterThan" allowBlank="1" showInputMessage="1" showErrorMessage="1" sqref="K5:K105 T5:T105 P5:P105 AC5:AC105 F5:F105 H5:H105" xr:uid="{00000000-0002-0000-0100-000003000000}">
      <formula1>0</formula1>
    </dataValidation>
    <dataValidation type="whole" operator="greaterThan" allowBlank="1" showInputMessage="1" showErrorMessage="1" sqref="E5:E105" xr:uid="{00000000-0002-0000-0100-000004000000}">
      <formula1>0</formula1>
    </dataValidation>
    <dataValidation operator="greaterThan" allowBlank="1" showInputMessage="1" showErrorMessage="1" sqref="L5:L105 G5:G105 J5:J105" xr:uid="{00000000-0002-0000-0100-000005000000}"/>
  </dataValidations>
  <printOptions gridLines="1"/>
  <pageMargins left="0.7" right="0.7" top="0.75" bottom="0.75" header="0.3" footer="0.3"/>
  <pageSetup paperSize="9" scale="76" fitToHeight="0" orientation="landscape" r:id="rId1"/>
  <headerFooter>
    <oddHeader>&amp;C&amp;"Calibri"&amp;12&amp;K000000 OFFICIAL&amp;1#_x000D_</oddHeader>
    <oddFooter>&amp;C_x000D_&amp;1#&amp;"Calibri"&amp;12&amp;K000000 OFFICIAL</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6000000}">
          <x14:formula1>
            <xm:f>'Hidden Data'!$A$4:$A$5</xm:f>
          </x14:formula1>
          <xm:sqref>X5:X105 R5:R105 AA5:AA105</xm:sqref>
        </x14:dataValidation>
        <x14:dataValidation type="list" allowBlank="1" showInputMessage="1" showErrorMessage="1" xr:uid="{00000000-0002-0000-0100-000007000000}">
          <x14:formula1>
            <xm:f>'Hidden Data'!$A$4:$A$6</xm:f>
          </x14:formula1>
          <xm:sqref>O5:O105</xm:sqref>
        </x14:dataValidation>
        <x14:dataValidation type="list" operator="greaterThan" allowBlank="1" showInputMessage="1" showErrorMessage="1" xr:uid="{00000000-0002-0000-0100-000008000000}">
          <x14:formula1>
            <xm:f>'Hidden Data'!$A$4:$A$5</xm:f>
          </x14:formula1>
          <xm:sqref>I5:I105</xm:sqref>
        </x14:dataValidation>
        <x14:dataValidation type="list" allowBlank="1" showInputMessage="1" showErrorMessage="1" xr:uid="{00000000-0002-0000-0100-000009000000}">
          <x14:formula1>
            <xm:f>'Litigator Summary &amp; Totals'!$B$5:$B$23</xm:f>
          </x14:formula1>
          <xm:sqref>C5:C105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S425"/>
  <sheetViews>
    <sheetView zoomScale="90" zoomScaleNormal="90" workbookViewId="0">
      <pane ySplit="4" topLeftCell="A5" activePane="bottomLeft" state="frozen"/>
      <selection activeCell="B5" sqref="B5"/>
      <selection pane="bottomLeft" activeCell="B5" sqref="B5"/>
    </sheetView>
  </sheetViews>
  <sheetFormatPr defaultRowHeight="14.4"/>
  <cols>
    <col min="1" max="1" width="1.44140625" customWidth="1"/>
    <col min="2" max="2" width="14" style="4" bestFit="1" customWidth="1"/>
    <col min="3" max="4" width="9.109375" style="3"/>
    <col min="5" max="5" width="29.33203125" style="2" customWidth="1"/>
    <col min="6" max="6" width="42" style="2" customWidth="1"/>
    <col min="7" max="7" width="9.109375" style="3"/>
    <col min="8" max="8" width="10.5546875" style="3" bestFit="1" customWidth="1"/>
    <col min="9" max="9" width="10.5546875" style="3" customWidth="1"/>
    <col min="10" max="10" width="11.6640625" style="3" customWidth="1"/>
    <col min="11" max="11" width="10.33203125" style="3" customWidth="1"/>
    <col min="12" max="12" width="13.44140625" style="3" customWidth="1"/>
    <col min="13" max="13" width="17.88671875" style="3" customWidth="1"/>
    <col min="14" max="14" width="17.44140625" style="3" customWidth="1"/>
    <col min="15" max="15" width="1.33203125" style="3" customWidth="1"/>
    <col min="16" max="16" width="1.33203125" style="3" hidden="1" customWidth="1"/>
    <col min="17" max="21" width="9.109375" style="5" hidden="1" customWidth="1"/>
    <col min="22" max="23" width="11" style="5" hidden="1" customWidth="1"/>
    <col min="24" max="24" width="11.109375" style="5" hidden="1" customWidth="1"/>
    <col min="25" max="25" width="48.109375" style="6" hidden="1" customWidth="1"/>
    <col min="26" max="27" width="1.109375" style="6" hidden="1" customWidth="1"/>
    <col min="28" max="28" width="10.6640625" style="6" hidden="1" customWidth="1"/>
    <col min="29" max="29" width="43" hidden="1" customWidth="1"/>
    <col min="30" max="30" width="12.5546875" hidden="1" customWidth="1"/>
    <col min="31" max="31" width="10.109375" hidden="1" customWidth="1"/>
    <col min="32" max="32" width="9.6640625" hidden="1" customWidth="1"/>
    <col min="33" max="33" width="11.109375" style="5" hidden="1" customWidth="1"/>
    <col min="34" max="34" width="42.5546875" hidden="1" customWidth="1"/>
    <col min="35" max="36" width="14.33203125" hidden="1" customWidth="1"/>
    <col min="37" max="37" width="1.109375" style="6" hidden="1" customWidth="1"/>
    <col min="38" max="39" width="8.88671875" hidden="1" customWidth="1"/>
    <col min="40" max="42" width="9.109375" hidden="1" customWidth="1"/>
    <col min="43" max="43" width="10.6640625" hidden="1" customWidth="1"/>
    <col min="44" max="70" width="9.109375" hidden="1" customWidth="1"/>
    <col min="71" max="97" width="8.88671875" hidden="1" customWidth="1"/>
  </cols>
  <sheetData>
    <row r="1" spans="1:97" ht="7.5" customHeight="1">
      <c r="A1" s="145"/>
      <c r="B1" s="145"/>
      <c r="C1" s="145"/>
      <c r="D1" s="145"/>
      <c r="E1" s="145"/>
      <c r="F1" s="145"/>
      <c r="G1" s="145"/>
      <c r="H1" s="145"/>
      <c r="I1" s="145"/>
      <c r="J1" s="145"/>
      <c r="K1" s="145"/>
      <c r="L1" s="145"/>
      <c r="M1" s="145"/>
      <c r="N1" s="145"/>
      <c r="O1" s="145"/>
      <c r="P1" s="29"/>
      <c r="Q1" s="29"/>
      <c r="R1" s="155"/>
      <c r="S1" s="29"/>
      <c r="T1" s="29"/>
      <c r="U1" s="29"/>
      <c r="V1" s="29"/>
      <c r="W1" s="29"/>
      <c r="X1" s="29"/>
      <c r="Y1" s="156"/>
      <c r="Z1" s="30"/>
      <c r="AA1" s="31"/>
      <c r="AB1" s="146"/>
      <c r="AC1" s="146"/>
      <c r="AD1" s="146"/>
      <c r="AE1" s="146"/>
      <c r="AF1" s="146"/>
      <c r="AG1" s="146"/>
      <c r="AH1" s="146"/>
      <c r="AI1" s="146"/>
      <c r="AJ1" s="146"/>
      <c r="AK1" s="3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row>
    <row r="2" spans="1:97" ht="32.25" customHeight="1">
      <c r="A2" s="145"/>
      <c r="B2" s="665" t="s">
        <v>262</v>
      </c>
      <c r="C2" s="666"/>
      <c r="D2" s="666"/>
      <c r="E2" s="666"/>
      <c r="F2" s="666"/>
      <c r="G2" s="666"/>
      <c r="H2" s="666"/>
      <c r="I2" s="666"/>
      <c r="J2" s="666"/>
      <c r="K2" s="666"/>
      <c r="L2" s="666"/>
      <c r="M2" s="666"/>
      <c r="N2" s="667"/>
      <c r="O2" s="145"/>
      <c r="P2" s="29"/>
      <c r="Q2" s="668" t="s">
        <v>52</v>
      </c>
      <c r="R2" s="669"/>
      <c r="S2" s="669"/>
      <c r="T2" s="669"/>
      <c r="U2" s="669"/>
      <c r="V2" s="669"/>
      <c r="W2" s="669"/>
      <c r="X2" s="669"/>
      <c r="Y2" s="670"/>
      <c r="Z2" s="30"/>
      <c r="AA2" s="31"/>
      <c r="AB2" s="668" t="s">
        <v>144</v>
      </c>
      <c r="AC2" s="669"/>
      <c r="AD2" s="669"/>
      <c r="AE2" s="669"/>
      <c r="AF2" s="669"/>
      <c r="AG2" s="669"/>
      <c r="AH2" s="669"/>
      <c r="AI2" s="669"/>
      <c r="AJ2" s="670"/>
      <c r="AK2" s="3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row>
    <row r="3" spans="1:97" ht="63" customHeight="1">
      <c r="A3" s="145"/>
      <c r="B3" s="150" t="s">
        <v>0</v>
      </c>
      <c r="C3" s="35" t="s">
        <v>7</v>
      </c>
      <c r="D3" s="34" t="s">
        <v>55</v>
      </c>
      <c r="E3" s="35" t="s">
        <v>1</v>
      </c>
      <c r="F3" s="35" t="s">
        <v>61</v>
      </c>
      <c r="G3" s="33" t="s">
        <v>2</v>
      </c>
      <c r="H3" s="151" t="s">
        <v>62</v>
      </c>
      <c r="I3" s="33" t="s">
        <v>139</v>
      </c>
      <c r="J3" s="152" t="s">
        <v>191</v>
      </c>
      <c r="K3" s="152" t="s">
        <v>9</v>
      </c>
      <c r="L3" s="152" t="s">
        <v>192</v>
      </c>
      <c r="M3" s="153" t="s">
        <v>8</v>
      </c>
      <c r="N3" s="154" t="s">
        <v>103</v>
      </c>
      <c r="O3" s="145"/>
      <c r="P3" s="32"/>
      <c r="Q3" s="33" t="s">
        <v>56</v>
      </c>
      <c r="R3" s="34" t="s">
        <v>57</v>
      </c>
      <c r="S3" s="34" t="s">
        <v>58</v>
      </c>
      <c r="T3" s="35" t="s">
        <v>53</v>
      </c>
      <c r="U3" s="35" t="s">
        <v>54</v>
      </c>
      <c r="V3" s="36" t="s">
        <v>59</v>
      </c>
      <c r="W3" s="152" t="s">
        <v>165</v>
      </c>
      <c r="X3" s="37" t="s">
        <v>60</v>
      </c>
      <c r="Y3" s="35" t="s">
        <v>79</v>
      </c>
      <c r="Z3" s="30"/>
      <c r="AA3" s="31"/>
      <c r="AB3" s="157" t="s">
        <v>145</v>
      </c>
      <c r="AC3" s="34" t="s">
        <v>146</v>
      </c>
      <c r="AD3" s="34" t="s">
        <v>137</v>
      </c>
      <c r="AE3" s="34" t="s">
        <v>54</v>
      </c>
      <c r="AF3" s="34" t="s">
        <v>136</v>
      </c>
      <c r="AG3" s="37" t="s">
        <v>186</v>
      </c>
      <c r="AH3" s="148" t="s">
        <v>162</v>
      </c>
      <c r="AI3" s="148" t="s">
        <v>135</v>
      </c>
      <c r="AJ3" s="148" t="s">
        <v>185</v>
      </c>
      <c r="AK3" s="31"/>
      <c r="AL3" s="1"/>
      <c r="AM3" s="1"/>
      <c r="AN3" s="1"/>
      <c r="AO3" s="1"/>
      <c r="AP3" s="1"/>
      <c r="AQ3" s="1"/>
      <c r="AR3" s="1"/>
      <c r="AS3" s="675" t="s">
        <v>183</v>
      </c>
      <c r="AT3" s="675"/>
      <c r="AU3" s="675"/>
      <c r="AV3" s="675"/>
      <c r="AW3" s="1"/>
      <c r="AX3" s="675" t="s">
        <v>184</v>
      </c>
      <c r="AY3" s="675"/>
      <c r="AZ3" s="675"/>
      <c r="BA3" s="675"/>
      <c r="BB3" s="1"/>
      <c r="BC3" s="1"/>
      <c r="BD3" s="675" t="s">
        <v>144</v>
      </c>
      <c r="BE3" s="675"/>
      <c r="BF3" s="675"/>
      <c r="BG3" s="675"/>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row>
    <row r="4" spans="1:97" ht="20.100000000000001" customHeight="1">
      <c r="A4" s="145"/>
      <c r="B4" s="38"/>
      <c r="C4" s="39"/>
      <c r="D4" s="39"/>
      <c r="E4" s="39"/>
      <c r="F4" s="39"/>
      <c r="G4" s="40"/>
      <c r="H4" s="41">
        <f>SUBTOTAL(9, H5:H300)</f>
        <v>0</v>
      </c>
      <c r="I4" s="40"/>
      <c r="J4" s="183"/>
      <c r="K4" s="109"/>
      <c r="L4" s="43">
        <f>SUBTOTAL(9, L5:L300)</f>
        <v>0</v>
      </c>
      <c r="M4" s="43">
        <f>SUBTOTAL(9, M5:M18301)</f>
        <v>0</v>
      </c>
      <c r="N4" s="42"/>
      <c r="O4" s="145"/>
      <c r="P4" s="29"/>
      <c r="Q4" s="44"/>
      <c r="R4" s="45"/>
      <c r="S4" s="45"/>
      <c r="T4" s="46">
        <f>SUBTOTAL(9, T5:T300)</f>
        <v>0</v>
      </c>
      <c r="U4" s="44"/>
      <c r="V4" s="45"/>
      <c r="W4" s="47">
        <f>SUBTOTAL(9, W5:W300)</f>
        <v>0</v>
      </c>
      <c r="X4" s="47">
        <f>SUBTOTAL(9, X5:X300)</f>
        <v>0</v>
      </c>
      <c r="Y4" s="48"/>
      <c r="Z4" s="30"/>
      <c r="AA4" s="31"/>
      <c r="AB4" s="158"/>
      <c r="AC4" s="88"/>
      <c r="AD4" s="46">
        <f>SUBTOTAL(9, AD5:AD18300)</f>
        <v>0</v>
      </c>
      <c r="AE4" s="88"/>
      <c r="AF4" s="88"/>
      <c r="AG4" s="47">
        <f>SUBTOTAL(9, AG5:AG300)</f>
        <v>0</v>
      </c>
      <c r="AH4" s="147"/>
      <c r="AI4" s="159">
        <f>SUBTOTAL(9, AI5:AI300)</f>
        <v>0</v>
      </c>
      <c r="AJ4" s="203">
        <f>SUBTOTAL(9, AJ5:AJ300)</f>
        <v>0</v>
      </c>
      <c r="AK4" s="31"/>
      <c r="AL4" s="1"/>
      <c r="AM4" s="1"/>
      <c r="AN4" s="1"/>
      <c r="AO4" s="1"/>
      <c r="AP4" s="1" t="s">
        <v>247</v>
      </c>
      <c r="AQ4" s="1"/>
      <c r="AR4" s="1"/>
      <c r="AS4" s="188" t="s">
        <v>169</v>
      </c>
      <c r="AT4" s="188" t="s">
        <v>170</v>
      </c>
      <c r="AU4" s="188" t="s">
        <v>171</v>
      </c>
      <c r="AV4" s="188" t="s">
        <v>172</v>
      </c>
      <c r="AW4" s="1"/>
      <c r="AX4" s="188" t="s">
        <v>169</v>
      </c>
      <c r="AY4" s="188" t="s">
        <v>170</v>
      </c>
      <c r="AZ4" s="188" t="s">
        <v>171</v>
      </c>
      <c r="BA4" s="188" t="s">
        <v>172</v>
      </c>
      <c r="BB4" s="1"/>
      <c r="BC4" s="1"/>
      <c r="BD4" s="188" t="s">
        <v>169</v>
      </c>
      <c r="BE4" s="188" t="s">
        <v>170</v>
      </c>
      <c r="BF4" s="188" t="s">
        <v>171</v>
      </c>
      <c r="BG4" s="188" t="s">
        <v>172</v>
      </c>
      <c r="BH4" s="1"/>
      <c r="BI4" s="1"/>
      <c r="BJ4" s="1"/>
      <c r="BK4" s="1"/>
      <c r="BL4" s="1"/>
      <c r="BM4" s="1"/>
      <c r="BN4" s="1"/>
      <c r="BO4" s="675" t="s">
        <v>9</v>
      </c>
      <c r="BP4" s="675"/>
      <c r="BQ4" s="675"/>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row>
    <row r="5" spans="1:97" ht="15">
      <c r="A5" s="145"/>
      <c r="B5" s="91"/>
      <c r="C5" s="96"/>
      <c r="D5" s="97"/>
      <c r="E5" s="98"/>
      <c r="F5" s="89"/>
      <c r="G5" s="99"/>
      <c r="H5" s="100"/>
      <c r="I5" s="221" t="str">
        <f t="shared" ref="I5:I36" si="0">IF(AP5="6", AS5, IF(AP5="2", AU5, IF(AP5="3", AV5, IF(AP5="1", AT5, "£0.00"))))</f>
        <v>£0.00</v>
      </c>
      <c r="J5" s="101"/>
      <c r="K5" s="100"/>
      <c r="L5" s="221" t="str">
        <f>IF(H5="","£0.00",IF(K5="",(AQ5*H5),IF(K5="No",(AQ5*H5),IF(AP5="1",(AQ5*H5),IF(K5="Yes",((AQ5*H5)+BO5),"£0.00")))))</f>
        <v>£0.00</v>
      </c>
      <c r="M5" s="101"/>
      <c r="N5" s="102"/>
      <c r="O5" s="145"/>
      <c r="P5" s="77"/>
      <c r="Q5" s="87"/>
      <c r="R5" s="87"/>
      <c r="S5" s="87"/>
      <c r="T5" s="149" t="str">
        <f>IF(Q5="No","0.00",IF(Q5="Yes",H5,IF(Q5="Part Pay",R5,"")))</f>
        <v/>
      </c>
      <c r="U5" s="87" t="str">
        <f>IF(Q5="Yes",C5,IF(Q5="Part Pay",S5,""))</f>
        <v/>
      </c>
      <c r="V5" s="87"/>
      <c r="W5" s="53" t="str">
        <f>IF(T5="","£0.00",IF(V5="",(AR5*T5),IF(V5="No",(AR5*T5),IF(AP5="1",(AR5*T5),IF(V5="Yes",((AR5*T5)+BP5),"£0.00")))))</f>
        <v>£0.00</v>
      </c>
      <c r="X5" s="53"/>
      <c r="Y5" s="87"/>
      <c r="Z5" s="78"/>
      <c r="AA5" s="79"/>
      <c r="AB5" s="160"/>
      <c r="AC5" s="98"/>
      <c r="AD5" s="225"/>
      <c r="AE5" s="235" t="str">
        <f>IF(AD5&gt;=0,U5,"")</f>
        <v/>
      </c>
      <c r="AF5" s="87"/>
      <c r="AG5" s="53"/>
      <c r="AH5" s="224"/>
      <c r="AI5" s="226" t="str">
        <f t="shared" ref="AI5:AI68" si="1">IF(AD5="",T5,IF(T5="",AD5,AD5+T5))</f>
        <v/>
      </c>
      <c r="AJ5" s="236" t="str">
        <f>IF(H5="","£0.00",IF(AF5="",(BI5*AI5),IF(AF5="No",(BI5*AI5),IF(AP5="1",(BI5*AI5),IF(AF5="Yes",((BI5*AI5)+BQ5),"£0.00")))))</f>
        <v>£0.00</v>
      </c>
      <c r="AK5" s="31"/>
      <c r="AL5" s="1"/>
      <c r="AM5" s="1"/>
      <c r="AN5" s="1"/>
      <c r="AO5" s="1"/>
      <c r="AP5" s="1" t="str">
        <f>IF(E5="", "", IF(E5="Travel","1",IF(E5="Waiting","1",IF(E5="Advocacy","2",IF(E5="Attendance at court","3", IF(E5="Appeal: Sentence", "4", IF(E5="Appeal: Conviction and sentence", "5", "6")))))))</f>
        <v/>
      </c>
      <c r="AQ5" s="27">
        <f t="shared" ref="AQ5:AQ68" si="2">MIN(J5, I5)</f>
        <v>0</v>
      </c>
      <c r="AR5" s="189">
        <f>MIN(BB5, AQ5)</f>
        <v>0</v>
      </c>
      <c r="AS5" s="190" t="str">
        <f>IF(AND(C5="A",'Claim Details'!$E$28&gt;=Rates!$D$14,'Claim Details'!$E$28&lt;=Rates!$D$15,'Claim Details'!$E$19="Yes"),Rates!$E$17,IF(AND(C5="A",'Claim Details'!$E$28&gt;=Rates!$D$14,'Claim Details'!$E$28&lt;=Rates!$D$15,'Claim Details'!$E$19="No"),Rates!$D$17,IF(AND(C5="A",'Claim Details'!$E$28&gt;=Rates!$F$14,'Claim Details'!$E$28&lt;=Rates!$F$15,'Claim Details'!$E$19="Yes"),Rates!$G$17,IF(AND(C5="A",'Claim Details'!$E$28&gt;=Rates!$F$14,'Claim Details'!$E$28&lt;=Rates!$F$15,'Claim Details'!$E$19="No"),Rates!$F$17,IF(AND(C5="A",'Claim Details'!$E$28&gt;=Rates!$H$14,'Claim Details'!$E$28&lt;=Rates!$H$15,'Claim Details'!$E$19="Yes"),Rates!$I$17,IF(AND(C5="A",'Claim Details'!$E$28&gt;=Rates!$H$14,'Claim Details'!$E$28&lt;=Rates!$H$15,'Claim Details'!$E$19="No"),Rates!$H$17,IF(AND(C5="A",'Claim Details'!$E$28&gt;=Rates!$J$14,'Claim Details'!$E$28&lt;=Rates!$J$15,'Claim Details'!$E$19="Yes"),Rates!$K$17,IF(AND(C5="A",'Claim Details'!$E$28&gt;=Rates!$J$14,'Claim Details'!$E$28&lt;=Rates!$J$15,'Claim Details'!$E$19="No"),Rates!$J$17,IF(AND(C5="B",'Claim Details'!$E$28&gt;=Rates!$D$14,'Claim Details'!$E$28&lt;=Rates!$D$15,'Claim Details'!$E$19="Yes"),Rates!$E$18,IF(AND(C5="B",'Claim Details'!$E$28&gt;=Rates!$D$14,'Claim Details'!$E$28&lt;=Rates!$D$15,'Claim Details'!$E$19="No"),Rates!$D$18,IF(AND(C5="B",'Claim Details'!$E$28&gt;=Rates!$F$14,'Claim Details'!$E$28&lt;=Rates!$F$15,'Claim Details'!$E$19="Yes"),Rates!$G$18,IF(AND(C5="B",'Claim Details'!$E$28&gt;=Rates!$F$14,'Claim Details'!$E$28&lt;=Rates!$F$15,'Claim Details'!$E$19="No"),Rates!$F$18,IF(AND(C5="B",'Claim Details'!$E$28&gt;=Rates!$H$14,'Claim Details'!$E$28&lt;=Rates!$H$15,'Claim Details'!$E$19="Yes"),Rates!$I$18,IF(AND(C5="B",'Claim Details'!$E$28&gt;=Rates!$H$14,'Claim Details'!$E$28&lt;=Rates!$H$15,'Claim Details'!$E$19="No"),Rates!$H$18,IF(AND(C5="B",'Claim Details'!$E$28&gt;=Rates!$J$14,'Claim Details'!$E$28&lt;=Rates!$J$15,'Claim Details'!$E$19="Yes"),Rates!$K$18,IF(AND(C5="B",'Claim Details'!$E$28&gt;=Rates!$J$14,'Claim Details'!$E$28&lt;=Rates!$J$15,'Claim Details'!$E$19="No"),Rates!$J$18,IF(AND(C5="C",'Claim Details'!$E$28&gt;=Rates!$D$14,'Claim Details'!$E$28&lt;=Rates!$D$15,'Claim Details'!$E$19="Yes"),Rates!$E$19,IF(AND(C5="C",'Claim Details'!$E$28&gt;=Rates!$D$14,'Claim Details'!$E$28&lt;=Rates!$D$15,'Claim Details'!$E$19="No"),Rates!$D$19,IF(AND(C5="C",'Claim Details'!$E$28&gt;=Rates!$F$14,'Claim Details'!$E$28&lt;=Rates!$F$15,'Claim Details'!$E$19="Yes"),Rates!$G$19,IF(AND(C5="C",'Claim Details'!$E$28&gt;=Rates!$F$14,'Claim Details'!$E$28&lt;=Rates!$F$15,'Claim Details'!$E$19="No"),Rates!$F$19,IF(AND(C5="C",'Claim Details'!$E$28&gt;=Rates!$H$14,'Claim Details'!$E$28&lt;=Rates!$H$15,'Claim Details'!$E$19="Yes"),Rates!$I$19,IF(AND(C5="C",'Claim Details'!$E$28&gt;=Rates!$H$14,'Claim Details'!$E$28&lt;=Rates!$H$15,'Claim Details'!$E$19="No"),Rates!$H$19,IF(AND(C5="C",'Claim Details'!$E$28&gt;=Rates!$J$14,'Claim Details'!$E$28&lt;=Rates!$J$15,'Claim Details'!$E$19="Yes"),Rates!$K$19,IF(AND(C5="C",'Claim Details'!$E$28&gt;=Rates!$J$14,'Claim Details'!$E$28&lt;=Rates!$J$15,'Claim Details'!$E$19="No"),Rates!$J$19,"£0.00"))))))))))))))))))))))))</f>
        <v>£0.00</v>
      </c>
      <c r="AT5" s="189" t="str">
        <f>IF(AND(C5="A",'Claim Details'!$E$28&gt;=Rates!$D$14,'Claim Details'!$E$28&lt;=Rates!$D$15,'Claim Details'!$E$19="Yes"),Rates!$E$25,IF(AND(C5="A",'Claim Details'!$E$28&gt;=Rates!$D$14,'Claim Details'!$E$28&lt;=Rates!$D$15,'Claim Details'!$E$19="No"),Rates!$D$25,IF(AND(C5="A",'Claim Details'!$E$28&gt;=Rates!$F$14,'Claim Details'!$E$28&lt;=Rates!$F$15,'Claim Details'!$E$19="Yes"),Rates!$G$25,IF(AND(C5="A",'Claim Details'!$E$28&gt;=Rates!$F$14,'Claim Details'!$E$28&lt;=Rates!$F$15,'Claim Details'!$E$19="No"),Rates!$F$25,IF(AND(C5="A",'Claim Details'!$E$28&gt;=Rates!$H$14,'Claim Details'!$E$28&lt;=Rates!$H$15,'Claim Details'!$E$19="Yes"),Rates!$I$25,IF(AND(C5="A",'Claim Details'!$E$28&gt;=Rates!$H$14,'Claim Details'!$E$28&lt;=Rates!$H$15,'Claim Details'!$E$19="No"),Rates!$H$25,IF(AND(C5="A",'Claim Details'!$E$28&gt;=Rates!$J$14,'Claim Details'!$E$28&lt;=Rates!$J$15,'Claim Details'!$E$19="Yes"),Rates!$K$25,IF(AND(C5="A",'Claim Details'!$E$28&gt;=Rates!$J$14,'Claim Details'!$E$28&lt;=Rates!$J$15,'Claim Details'!$E$19="No"),Rates!$J$25,IF(AND(C5="B",'Claim Details'!$E$28&gt;=Rates!$D$14,'Claim Details'!$E$28&lt;=Rates!$D$15,'Claim Details'!$E$19="Yes"),Rates!$E$26,IF(AND(C5="B",'Claim Details'!$E$28&gt;=Rates!$D$14,'Claim Details'!$E$28&lt;=Rates!$D$15,'Claim Details'!$E$19="No"),Rates!$D$26,IF(AND(C5="B",'Claim Details'!$E$28&gt;=Rates!$F$14,'Claim Details'!$E$28&lt;=Rates!$F$15,'Claim Details'!$E$19="Yes"),Rates!$G$26,IF(AND(C5="B",'Claim Details'!$E$28&gt;=Rates!$F$14,'Claim Details'!$E$28&lt;=Rates!$F$15,'Claim Details'!$E$19="No"),Rates!$F$26,IF(AND(C5="B",'Claim Details'!$E$28&gt;=Rates!$H$14,'Claim Details'!$E$28&lt;=Rates!$H$15,'Claim Details'!$E$19="Yes"),Rates!$I$26,IF(AND(C5="B",'Claim Details'!$E$28&gt;=Rates!$H$14,'Claim Details'!$E$28&lt;=Rates!$H$15,'Claim Details'!$E$19="No"),Rates!$H$26,IF(AND(C5="B",'Claim Details'!$E$28&gt;=Rates!$J$14,'Claim Details'!$E$28&lt;=Rates!$J$15,'Claim Details'!$E$19="Yes"),Rates!$K$26,IF(AND(C5="B",'Claim Details'!$E$28&gt;=Rates!$J$14,'Claim Details'!$E$28&lt;=Rates!$J$15,'Claim Details'!$E$19="No"),Rates!$J$26,IF(AND(C5="C",'Claim Details'!$E$28&gt;=Rates!$D$14,'Claim Details'!$E$28&lt;=Rates!$D$15,'Claim Details'!$E$19="Yes"),Rates!$E$27,IF(AND(C5="C",'Claim Details'!$E$28&gt;=Rates!$D$14,'Claim Details'!$E$28&lt;=Rates!$D$15,'Claim Details'!$E$19="No"),Rates!$D$27,IF(AND(C5="C",'Claim Details'!$E$28&gt;=Rates!$F$14,'Claim Details'!$E$28&lt;=Rates!$F$15,'Claim Details'!$E$19="Yes"),Rates!$G$27,IF(AND(C5="C",'Claim Details'!$E$28&gt;=Rates!$F$14,'Claim Details'!$E$28&lt;=Rates!$F$15,'Claim Details'!$E$19="No"),Rates!$F$27,IF(AND(C5="C",'Claim Details'!$E$28&gt;=Rates!$H$14,'Claim Details'!$E$28&lt;=Rates!$H$15,'Claim Details'!$E$19="Yes"),Rates!$I$27,IF(AND(C5="C",'Claim Details'!$E$28&gt;=Rates!$H$14,'Claim Details'!$E$28&lt;=Rates!$H$15,'Claim Details'!$E$19="No"),Rates!$H$27,IF(AND(C5="C",'Claim Details'!$E$28&gt;=Rates!$J$14,'Claim Details'!$E$28&lt;=Rates!$J$15,'Claim Details'!$E$19="Yes"),Rates!$K$27,IF(AND(C5="C",'Claim Details'!$E$28&gt;=Rates!$J$14,'Claim Details'!$E$28&lt;=Rates!$J$15,'Claim Details'!$E$19="No"),Rates!$J$27,"£0.00"))))))))))))))))))))))))</f>
        <v>£0.00</v>
      </c>
      <c r="AU5" s="191" t="str">
        <f>IF(AND(C5="A",'Claim Details'!$E$28&gt;=Rates!$D$14,'Claim Details'!$E$28&lt;=Rates!$D$15,'Claim Details'!$E$19="Yes"),Rates!$E$20,IF(AND(C5="A",'Claim Details'!$E$28&gt;=Rates!$D$14,'Claim Details'!$E$28&lt;=Rates!$D$15,'Claim Details'!$E$19="No"),Rates!$D$20,IF(AND(C5="A",'Claim Details'!$E$28&gt;=Rates!$F$14,'Claim Details'!$E$28&lt;=Rates!$F$15,'Claim Details'!$E$19="Yes"),Rates!$G$20,IF(AND(C5="A",'Claim Details'!$E$28&gt;=Rates!$F$14,'Claim Details'!$E$28&lt;=Rates!$F$15,'Claim Details'!$E$19="No"),Rates!$F$20,IF(AND(C5="A",'Claim Details'!$E$28&gt;=Rates!$H$14,'Claim Details'!$E$28&lt;=Rates!$H$15,'Claim Details'!$E$19="Yes"),Rates!$I$20,IF(AND(C5="A",'Claim Details'!$E$28&gt;=Rates!$H$14,'Claim Details'!$E$28&lt;=Rates!$H$15,'Claim Details'!$E$19="No"),Rates!$H$20,IF(AND(C5="A",'Claim Details'!$E$28&gt;=Rates!$J$14,'Claim Details'!$E$28&lt;=Rates!$J$15,'Claim Details'!$E$19="Yes"),Rates!$K$20,IF(AND(C5="A",'Claim Details'!$E$28&gt;=Rates!$J$14,'Claim Details'!$E$28&lt;=Rates!$J$15,'Claim Details'!$E$19="No"),Rates!$J$20,IF(AND(C5="B",'Claim Details'!$E$28&gt;=Rates!$D$14,'Claim Details'!$E$28&lt;=Rates!$D$15,'Claim Details'!$E$19="Yes"),Rates!$E$21,IF(AND(C5="B",'Claim Details'!$E$28&gt;=Rates!$D$14,'Claim Details'!$E$28&lt;=Rates!$D$15,'Claim Details'!$E$19="No"),Rates!$D$21,IF(AND(C5="B",'Claim Details'!$E$28&gt;=Rates!$F$14,'Claim Details'!$E$28&lt;=Rates!$F$15,'Claim Details'!$E$19="Yes"),Rates!$G$21,IF(AND(C5="B",'Claim Details'!$E$28&gt;=Rates!$F$14,'Claim Details'!$E$28&lt;=Rates!$F$15,'Claim Details'!$E$19="No"),Rates!$F$21,IF(AND(C5="B",'Claim Details'!$E$28&gt;=Rates!$H$14,'Claim Details'!$E$28&lt;=Rates!$H$15,'Claim Details'!$E$19="Yes"),Rates!$I$21,IF(AND(C5="B",'Claim Details'!$E$28&gt;=Rates!$H$14,'Claim Details'!$E$28&lt;=Rates!$H$15,'Claim Details'!$E$19="No"),Rates!$H$21,IF(AND(C5="B",'Claim Details'!$E$28&gt;=Rates!$J$14,'Claim Details'!$E$28&lt;=Rates!$J$15,'Claim Details'!$E$19="Yes"),Rates!$K$21,IF(AND(C5="B",'Claim Details'!$E$28&gt;=Rates!$J$14,'Claim Details'!$E$28&lt;=Rates!$J$15,'Claim Details'!$E$19="No"),Rates!$J$21,"£0.00"))))))))))))))))</f>
        <v>£0.00</v>
      </c>
      <c r="AV5" s="191" t="str">
        <f>IF(AND(C5="A",'Claim Details'!$E$28&gt;=Rates!$D$14,'Claim Details'!$E$28&lt;=Rates!$D$15,'Claim Details'!$E$19="Yes"),Rates!$E$22,IF(AND(C5="A",'Claim Details'!$E$28&gt;=Rates!$D$14,'Claim Details'!$E$28&lt;=Rates!$D$15,'Claim Details'!$E$19="No"),Rates!$D$22,IF(AND(C5="A",'Claim Details'!$E$28&gt;=Rates!$F$14,'Claim Details'!$E$28&lt;=Rates!$F$15,'Claim Details'!$E$19="Yes"),Rates!$G$22,IF(AND(C5="A",'Claim Details'!$E$28&gt;=Rates!$F$14,'Claim Details'!$E$28&lt;=Rates!$F$15,'Claim Details'!$E$19="No"),Rates!$F$22,IF(AND(C5="A",'Claim Details'!$E$28&gt;=Rates!$H$14,'Claim Details'!$E$28&lt;=Rates!$H$15,'Claim Details'!$E$19="Yes"),Rates!$I$22,IF(AND(C5="A",'Claim Details'!$E$28&gt;=Rates!$H$14,'Claim Details'!$E$28&lt;=Rates!$H$15,'Claim Details'!$E$19="No"),Rates!$H$22,IF(AND(C5="A",'Claim Details'!$E$28&gt;=Rates!$J$14,'Claim Details'!$E$28&lt;=Rates!$J$15,'Claim Details'!$E$19="Yes"),Rates!$K$22,IF(AND(C5="A",'Claim Details'!$E$28&gt;=Rates!$J$14,'Claim Details'!$E$28&lt;=Rates!$J$15,'Claim Details'!$E$19="No"),Rates!$J$22,IF(AND(C5="B",'Claim Details'!$E$28&gt;=Rates!$D$14,'Claim Details'!$E$28&lt;=Rates!$D$15,'Claim Details'!$E$19="Yes"),Rates!$E$23,IF(AND(C5="B",'Claim Details'!$E$28&gt;=Rates!$D$14,'Claim Details'!$E$28&lt;=Rates!$D$15,'Claim Details'!$E$19="No"),Rates!$D$23,IF(AND(C5="B",'Claim Details'!$E$28&gt;=Rates!$F$14,'Claim Details'!$E$28&lt;=Rates!$F$15,'Claim Details'!$E$19="Yes"),Rates!$G$23,IF(AND(C5="B",'Claim Details'!$E$28&gt;=Rates!$F$14,'Claim Details'!$E$28&lt;=Rates!$F$15,'Claim Details'!$E$19="No"),Rates!$F$23,IF(AND(C5="B",'Claim Details'!$E$28&gt;=Rates!$H$14,'Claim Details'!$E$28&lt;=Rates!$H$15,'Claim Details'!$E$19="Yes"),Rates!$I$23,IF(AND(C5="B",'Claim Details'!$E$28&gt;=Rates!$H$14,'Claim Details'!$E$28&lt;=Rates!$H$15,'Claim Details'!$E$19="No"),Rates!$H$23,IF(AND(C5="B",'Claim Details'!$E$28&gt;=Rates!$J$14,'Claim Details'!$E$28&lt;=Rates!$J$15,'Claim Details'!$E$19="Yes"),Rates!$K$23,IF(AND(C5="B",'Claim Details'!$E$28&gt;=Rates!$J$14,'Claim Details'!$E$28&lt;=Rates!$J$15,'Claim Details'!$E$19="No"),Rates!$J$23,IF(AND(C5="C",'Claim Details'!$E$28&gt;=Rates!$D$14,'Claim Details'!$E$28&lt;=Rates!$D$15,'Claim Details'!$E$19="Yes"),Rates!$E$24,IF(AND(C5="C",'Claim Details'!$E$28&gt;=Rates!$D$14,'Claim Details'!$E$28&lt;=Rates!$D$15,'Claim Details'!$E$19="No"),Rates!$D$24,IF(AND(C5="C",'Claim Details'!$E$28&gt;=Rates!$F$14,'Claim Details'!$E$28&lt;=Rates!$F$15,'Claim Details'!$E$19="Yes"),Rates!$G$24,IF(AND(C5="C",'Claim Details'!$E$28&gt;=Rates!$F$14,'Claim Details'!$E$28&lt;=Rates!$F$15,'Claim Details'!$E$19="No"),Rates!$F$24,IF(AND(C5="C",'Claim Details'!$E$28&gt;=Rates!$H$14,'Claim Details'!$E$28&lt;=Rates!$H$15,'Claim Details'!$E$19="Yes"),Rates!$I$24,IF(AND(C5="C",'Claim Details'!$E$28&gt;=Rates!$H$14,'Claim Details'!$E$28&lt;=Rates!$H$15,'Claim Details'!$E$19="No"),Rates!$H$24,IF(AND(C5="C",'Claim Details'!$E$28&gt;=Rates!$J$14,'Claim Details'!$E$28&lt;=Rates!$J$15,'Claim Details'!$E$19="Yes"),Rates!$K$24,IF(AND(C5="C",'Claim Details'!$E$28&gt;=Rates!$J$14,'Claim Details'!$E$28&lt;=Rates!$J$15,'Claim Details'!$E$19="No"),Rates!$J$24,"£0.00"))))))))))))))))))))))))</f>
        <v>£0.00</v>
      </c>
      <c r="AW5" s="190"/>
      <c r="AX5" s="189" t="str">
        <f>IF(AND(U5="A",'Claim Details'!$I$28&gt;=Rates!$D$14,'Claim Details'!$I$28&lt;=Rates!$D$15,'Claim Details'!$I$19="Yes"),Rates!$J$17,IF(AND(U5="A",'Claim Details'!$I$28&gt;=Rates!$D$14,'Claim Details'!$I$28&lt;=Rates!$D$15,'Claim Details'!$I$19="No"),Rates!$D$17,IF(AND(U5="A",'Claim Details'!$I$28&gt;=Rates!$F$14,'Claim Details'!$I$28&lt;=Rates!$F$15,'Claim Details'!$I$19="Yes"),Rates!$G$17,IF(AND(U5="A",'Claim Details'!$I$28&gt;=Rates!$F$14,'Claim Details'!$I$28&lt;=Rates!$F$15,'Claim Details'!$I$19="No"),Rates!$F$17,IF(AND(U5="A",'Claim Details'!$I$28&gt;=Rates!$H$14,'Claim Details'!$I$28&lt;=Rates!$H$15,'Claim Details'!$I$19="Yes"),Rates!$I$17,IF(AND(U5="A",'Claim Details'!$I$28&gt;=Rates!$H$14,'Claim Details'!$I$28&lt;=Rates!$H$15,'Claim Details'!$I$19="No"),Rates!$H$17,IF(AND(U5="A",'Claim Details'!$I$28&gt;=Rates!$J$14,'Claim Details'!$I$28&lt;=Rates!$J$15,'Claim Details'!$I$19="Yes"),Rates!$K$17,IF(AND(U5="A",'Claim Details'!$I$28&gt;=Rates!$J$14,'Claim Details'!$I$28&lt;=Rates!$J$15,'Claim Details'!$I$19="No"),Rates!$J$17,IF(AND(U5="B",'Claim Details'!$I$28&gt;=Rates!$D$14,'Claim Details'!$I$28&lt;=Rates!$D$15,'Claim Details'!$I$19="Yes"),Rates!$E$18,IF(AND(U5="B",'Claim Details'!$I$28&gt;=Rates!$D$14,'Claim Details'!$I$28&lt;=Rates!$D$15,'Claim Details'!$I$19="No"),Rates!$D$18,IF(AND(U5="B",'Claim Details'!$I$28&gt;=Rates!$F$14,'Claim Details'!$I$28&lt;=Rates!$F$15,'Claim Details'!$I$19="Yes"),Rates!$G$18,IF(AND(U5="B",'Claim Details'!$I$28&gt;=Rates!$F$14,'Claim Details'!$I$28&lt;=Rates!$F$15,'Claim Details'!$I$19="No"),Rates!$F$18,IF(AND(U5="B",'Claim Details'!$I$28&gt;=Rates!$H$14,'Claim Details'!$I$28&lt;=Rates!$H$15,'Claim Details'!$I$19="Yes"),Rates!$I$18,IF(AND(U5="B",'Claim Details'!$I$28&gt;=Rates!$H$14,'Claim Details'!$I$28&lt;=Rates!$H$15,'Claim Details'!$I$19="No"),Rates!$H$18,IF(AND(U5="B",'Claim Details'!$I$28&gt;=Rates!$J$14,'Claim Details'!$I$28&lt;=Rates!$J$15,'Claim Details'!$I$19="Yes"),Rates!$K$18,IF(AND(U5="B",'Claim Details'!$I$28&gt;=Rates!$J$14,'Claim Details'!$I$28&lt;=Rates!$J$15,'Claim Details'!$I$19="No"),Rates!$J$18,IF(AND(U5="C",'Claim Details'!$I$28&gt;=Rates!$D$14,'Claim Details'!$I$28&lt;=Rates!$D$15,'Claim Details'!$I$19="Yes"),Rates!$E$19,IF(AND(U5="C",'Claim Details'!$I$28&gt;=Rates!$D$14,'Claim Details'!$I$28&lt;=Rates!$D$15,'Claim Details'!$I$19="No"),Rates!$D$19,IF(AND(U5="C",'Claim Details'!$I$28&gt;=Rates!$F$14,'Claim Details'!$I$28&lt;=Rates!$F$15,'Claim Details'!$I$19="Yes"),Rates!$G$19,IF(AND(U5="C",'Claim Details'!$I$28&gt;=Rates!$F$14,'Claim Details'!$I$28&lt;=Rates!$F$15,'Claim Details'!$I$19="No"),Rates!$F$19,IF(AND(U5="C",'Claim Details'!$I$28&gt;=Rates!$H$14,'Claim Details'!$I$28&lt;=Rates!$H$15,'Claim Details'!$I$19="Yes"),Rates!$I$19,IF(AND(U5="C",'Claim Details'!$I$28&gt;=Rates!$H$14,'Claim Details'!$I$28&lt;=Rates!$H$15,'Claim Details'!$I$19="No"),Rates!$H$19,IF(AND(U5="C",'Claim Details'!$I$28&gt;=Rates!$J$14,'Claim Details'!$I$28&lt;=Rates!$J$15,'Claim Details'!$I$19="Yes"),Rates!$K$19,IF(AND(U5="C",'Claim Details'!$I$28&gt;=Rates!$J$14,'Claim Details'!$I$28&lt;=Rates!$J$15,'Claim Details'!$I$19="No"),Rates!$J$19,"£0.00"))))))))))))))))))))))))</f>
        <v>£0.00</v>
      </c>
      <c r="AY5" s="189" t="str">
        <f>IF(AND(U5="A",'Claim Details'!$I$28&gt;=Rates!$D$14,'Claim Details'!$I$28&lt;=Rates!$D$15,'Claim Details'!$I$19="Yes"),Rates!$J$25,IF(AND(U5="A",'Claim Details'!$I$28&gt;=Rates!$D$14,'Claim Details'!$I$28&lt;=Rates!$D$15,'Claim Details'!$I$19="No"),Rates!$D$25,IF(AND(U5="A",'Claim Details'!$I$28&gt;=Rates!$F$14,'Claim Details'!$I$28&lt;=Rates!$F$15,'Claim Details'!$I$19="Yes"),Rates!$G$25,IF(AND(U5="A",'Claim Details'!$I$28&gt;=Rates!$F$14,'Claim Details'!$I$28&lt;=Rates!$F$15,'Claim Details'!$I$19="No"),Rates!$F$25,IF(AND(U5="A",'Claim Details'!$I$28&gt;=Rates!$H$14,'Claim Details'!$I$28&lt;=Rates!$H$15,'Claim Details'!$I$19="Yes"),Rates!$I$25,IF(AND(U5="A",'Claim Details'!$I$28&gt;=Rates!$H$14,'Claim Details'!$I$28&lt;=Rates!$H$15,'Claim Details'!$I$19="No"),Rates!$H$25,IF(AND(U5="A",'Claim Details'!$I$28&gt;=Rates!$J$14,'Claim Details'!$I$28&lt;=Rates!$J$15,'Claim Details'!$I$19="Yes"),Rates!$K$25,IF(AND(U5="A",'Claim Details'!$I$28&gt;=Rates!$J$14,'Claim Details'!$I$28&lt;=Rates!$J$15,'Claim Details'!$I$19="No"),Rates!$J$25,IF(AND(U5="B",'Claim Details'!$I$28&gt;=Rates!$D$14,'Claim Details'!$I$28&lt;=Rates!$D$15,'Claim Details'!$I$19="Yes"),Rates!$E$26,IF(AND(U5="B",'Claim Details'!$I$28&gt;=Rates!$D$14,'Claim Details'!$I$28&lt;=Rates!$D$15,'Claim Details'!$I$19="No"),Rates!$D$26,IF(AND(U5="B",'Claim Details'!$I$28&gt;=Rates!$F$14,'Claim Details'!$I$28&lt;=Rates!$F$15,'Claim Details'!$I$19="Yes"),Rates!$G$26,IF(AND(U5="B",'Claim Details'!$I$28&gt;=Rates!$F$14,'Claim Details'!$I$28&lt;=Rates!$F$15,'Claim Details'!$I$19="No"),Rates!$F$26,IF(AND(U5="B",'Claim Details'!$I$28&gt;=Rates!$H$14,'Claim Details'!$I$28&lt;=Rates!$H$15,'Claim Details'!$I$19="Yes"),Rates!$I$26,IF(AND(U5="B",'Claim Details'!$I$28&gt;=Rates!$H$14,'Claim Details'!$I$28&lt;=Rates!$H$15,'Claim Details'!$I$19="No"),Rates!$H$26,IF(AND(U5="B",'Claim Details'!$I$28&gt;=Rates!$J$14,'Claim Details'!$I$28&lt;=Rates!$J$15,'Claim Details'!$I$19="Yes"),Rates!$K$26,IF(AND(U5="B",'Claim Details'!$I$28&gt;=Rates!$J$14,'Claim Details'!$I$28&lt;=Rates!$J$15,'Claim Details'!$I$19="No"),Rates!$J$26,IF(AND(U5="C",'Claim Details'!$I$28&gt;=Rates!$D$14,'Claim Details'!$I$28&lt;=Rates!$D$15,'Claim Details'!$I$19="Yes"),Rates!$E$27,IF(AND(U5="C",'Claim Details'!$I$28&gt;=Rates!$D$14,'Claim Details'!$I$28&lt;=Rates!$D$15,'Claim Details'!$I$19="No"),Rates!$D$27,IF(AND(U5="C",'Claim Details'!$I$28&gt;=Rates!$F$14,'Claim Details'!$I$28&lt;=Rates!$F$15,'Claim Details'!$I$19="Yes"),Rates!$G$27,IF(AND(U5="C",'Claim Details'!$I$28&gt;=Rates!$F$14,'Claim Details'!$I$28&lt;=Rates!$F$15,'Claim Details'!$I$19="No"),Rates!$F$27,IF(AND(U5="C",'Claim Details'!$I$28&gt;=Rates!$H$14,'Claim Details'!$I$28&lt;=Rates!$H$15,'Claim Details'!$I$19="Yes"),Rates!$I$27,IF(AND(U5="C",'Claim Details'!$I$28&gt;=Rates!$H$14,'Claim Details'!$I$28&lt;=Rates!$H$15,'Claim Details'!$I$19="No"),Rates!$H$27,IF(AND(U5="C",'Claim Details'!$I$28&gt;=Rates!$J$14,'Claim Details'!$I$28&lt;=Rates!$J$15,'Claim Details'!$I$19="Yes"),Rates!$K$27,IF(AND(U5="C",'Claim Details'!$I$28&gt;=Rates!$J$14,'Claim Details'!$I$28&lt;=Rates!$J$15,'Claim Details'!$I$19="No"),Rates!$J$27,"£0.00"))))))))))))))))))))))))</f>
        <v>£0.00</v>
      </c>
      <c r="AZ5" s="189" t="str">
        <f>IF(AND(U5="A",'Claim Details'!$I$28&gt;=Rates!$D$14,'Claim Details'!$I$28&lt;=Rates!$D$15,'Claim Details'!$I$19="Yes"),Rates!$E$20,IF(AND(U5="A",'Claim Details'!$I$28&gt;=Rates!$D$14,'Claim Details'!$I$28&lt;=Rates!$D$15,'Claim Details'!$I$19="No"),Rates!$D$20,IF(AND(U5="A",'Claim Details'!$I$28&gt;=Rates!$F$14,'Claim Details'!$I$28&lt;=Rates!$F$15,'Claim Details'!$I$19="Yes"),Rates!$G$20,IF(AND(U5="A",'Claim Details'!$I$28&gt;=Rates!$F$14,'Claim Details'!$I$28&lt;=Rates!$F$15,'Claim Details'!$I$19="No"),Rates!$F$20,IF(AND(U5="A",'Claim Details'!$I$28&gt;=Rates!$H$14,'Claim Details'!$I$28&lt;=Rates!$H$15,'Claim Details'!$I$19="Yes"),Rates!$I$20,IF(AND(U5="A",'Claim Details'!$I$28&gt;=Rates!$H$14,'Claim Details'!$I$28&lt;=Rates!$H$15,'Claim Details'!$I$19="No"),Rates!$H$20,IF(AND(U5="A",'Claim Details'!$I$28&gt;=Rates!$J$14,'Claim Details'!$I$28&lt;=Rates!$J$15,'Claim Details'!$I$19="Yes"),Rates!$K$20,IF(AND(U5="A",'Claim Details'!$I$28&gt;=Rates!$J$14,'Claim Details'!$I$28&lt;=Rates!$J$15,'Claim Details'!$I$19="No"),Rates!$J$20,IF(AND(U5="B",'Claim Details'!$I$28&gt;=Rates!$D$14,'Claim Details'!$I$28&lt;=Rates!$D$15,'Claim Details'!$I$19="Yes"),Rates!$E$21,IF(AND(U5="B",'Claim Details'!$I$28&gt;=Rates!$D$14,'Claim Details'!$I$28&lt;=Rates!$D$15,'Claim Details'!$I$19="No"),Rates!$D$21,IF(AND(U5="B",'Claim Details'!$I$28&gt;=Rates!$F$14,'Claim Details'!$I$28&lt;=Rates!$F$15,'Claim Details'!$I$19="Yes"),Rates!$G$21,IF(AND(U5="B",'Claim Details'!$I$28&gt;=Rates!$F$14,'Claim Details'!$I$28&lt;=Rates!$F$15,'Claim Details'!$I$19="No"),Rates!$F$21,IF(AND(U5="B",'Claim Details'!$I$28&gt;=Rates!$H$14,'Claim Details'!$I$28&lt;=Rates!$H$15,'Claim Details'!$I$19="Yes"),Rates!$I$21,IF(AND(U5="B",'Claim Details'!$I$28&gt;=Rates!$H$14,'Claim Details'!$I$28&lt;=Rates!$H$15,'Claim Details'!$I$19="No"),Rates!$H$21,IF(AND(U5="B",'Claim Details'!$I$28&gt;=Rates!$J$14,'Claim Details'!$I$28&lt;=Rates!$J$15,'Claim Details'!$I$19="Yes"),Rates!$K$21,IF(AND(U5="B",'Claim Details'!$I$28&gt;=Rates!$J$14,'Claim Details'!$I$28&lt;=Rates!$J$15,'Claim Details'!$I$19="No"),Rates!$J$21,"£0.00"))))))))))))))))</f>
        <v>£0.00</v>
      </c>
      <c r="BA5" s="189" t="str">
        <f>IF(AND(U5="A",'Claim Details'!$I$28&gt;=Rates!$D$14,'Claim Details'!$I$28&lt;=Rates!$D$15,'Claim Details'!$I$19="Yes"),Rates!$E$22,IF(AND(U5="A",'Claim Details'!$I$28&gt;=Rates!$D$14,'Claim Details'!$I$28&lt;=Rates!$D$15,'Claim Details'!$I$19="No"),Rates!$D$22,IF(AND(U5="A",'Claim Details'!$I$28&gt;=Rates!$F$14,'Claim Details'!$I$28&lt;=Rates!$F$15,'Claim Details'!$I$19="Yes"),Rates!$G$22,IF(AND(U5="A",'Claim Details'!$I$28&gt;=Rates!$F$14,'Claim Details'!$I$28&lt;=Rates!$F$15,'Claim Details'!$I$19="No"),Rates!$F$22,IF(AND(U5="A",'Claim Details'!$I$28&gt;=Rates!$H$14,'Claim Details'!$I$28&lt;=Rates!$H$15,'Claim Details'!$I$19="Yes"),Rates!$I$22,IF(AND(U5="A",'Claim Details'!$I$28&gt;=Rates!$H$14,'Claim Details'!$I$28&lt;=Rates!$H$15,'Claim Details'!$I$19="No"),Rates!$H$22,IF(AND(U5="A",'Claim Details'!$I$28&gt;=Rates!$J$14,'Claim Details'!$I$28&lt;=Rates!$J$15,'Claim Details'!$I$19="Yes"),Rates!$K$22,IF(AND(U5="A",'Claim Details'!$I$28&gt;=Rates!$J$14,'Claim Details'!$I$28&lt;=Rates!$J$15,'Claim Details'!$I$19="No"),Rates!$J$22,IF(AND(U5="B",'Claim Details'!$I$28&gt;=Rates!$D$14,'Claim Details'!$I$28&lt;=Rates!$D$15,'Claim Details'!$I$19="Yes"),Rates!$E$23,IF(AND(U5="B",'Claim Details'!$I$28&gt;=Rates!$D$14,'Claim Details'!$I$28&lt;=Rates!$D$15,'Claim Details'!$I$19="No"),Rates!$D$23,IF(AND(U5="B",'Claim Details'!$I$28&gt;=Rates!$F$14,'Claim Details'!$I$28&lt;=Rates!$F$15,'Claim Details'!$I$19="Yes"),Rates!$G$23,IF(AND(U5="B",'Claim Details'!$I$28&gt;=Rates!$F$14,'Claim Details'!$I$28&lt;=Rates!$F$15,'Claim Details'!$I$19="No"),Rates!$F$23,IF(AND(U5="B",'Claim Details'!$I$28&gt;=Rates!$H$14,'Claim Details'!$I$28&lt;=Rates!$H$15,'Claim Details'!$I$19="Yes"),Rates!$I$23,IF(AND(U5="B",'Claim Details'!$I$28&gt;=Rates!$H$14,'Claim Details'!$I$28&lt;=Rates!$H$15,'Claim Details'!$I$19="No"),Rates!$H$23,IF(AND(U5="B",'Claim Details'!$I$28&gt;=Rates!$J$14,'Claim Details'!$I$28&lt;=Rates!$J$15,'Claim Details'!$I$19="Yes"),Rates!$K$23,IF(AND(U5="B",'Claim Details'!$I$28&gt;=Rates!$J$14,'Claim Details'!$I$28&lt;=Rates!$J$15,'Claim Details'!$I$19="No"),Rates!$J$23,IF(AND(U5="C",'Claim Details'!$I$28&gt;=Rates!$D$14,'Claim Details'!$I$28&lt;=Rates!$D$15,'Claim Details'!$I$19="Yes"),Rates!$E$24,IF(AND(U5="C",'Claim Details'!$I$28&gt;=Rates!$D$14,'Claim Details'!$I$28&lt;=Rates!$D$15,'Claim Details'!$I$19="No"),Rates!$D$24,IF(AND(U5="C",'Claim Details'!$I$28&gt;=Rates!$F$14,'Claim Details'!$I$28&lt;=Rates!$F$15,'Claim Details'!$I$19="Yes"),Rates!$G$24,IF(AND(U5="C",'Claim Details'!$I$28&gt;=Rates!$F$14,'Claim Details'!$I$28&lt;=Rates!$F$15,'Claim Details'!$I$19="No"),Rates!$F$24,IF(AND(U5="C",'Claim Details'!$I$28&gt;=Rates!$H$14,'Claim Details'!$I$28&lt;=Rates!$H$15,'Claim Details'!$I$19="Yes"),Rates!$I$24,IF(AND(U5="C",'Claim Details'!$I$28&gt;=Rates!$H$14,'Claim Details'!$I$28&lt;=Rates!$H$15,'Claim Details'!$I$19="No"),Rates!$H$24,IF(AND(U5="C",'Claim Details'!$I$28&gt;=Rates!$J$14,'Claim Details'!$I$28&lt;=Rates!$J$15,'Claim Details'!$I$19="Yes"),Rates!$K$24,IF(AND(U5="C",'Claim Details'!$I$28&gt;=Rates!$J$14,'Claim Details'!$I$28&lt;=Rates!$J$15,'Claim Details'!$I$19="No"),Rates!$J$24,"£0.00"))))))))))))))))))))))))</f>
        <v>£0.00</v>
      </c>
      <c r="BB5" s="189" t="str">
        <f>IF(AP5="6", AX5, IF(AP5="2", AZ5, IF(AP5="3", BA5, IF(AP5="1", AY5, "£0.00"))))</f>
        <v>£0.00</v>
      </c>
      <c r="BC5" s="1"/>
      <c r="BD5" s="189" t="str">
        <f>IF(AND(AE5="A",'Claim Details'!$I$28&gt;=Rates!$D$14,'Claim Details'!$I$28&lt;=Rates!$D$15,'Claim Details'!$I$19="Yes"),Rates!$J$17,IF(AND(AE5="A",'Claim Details'!$I$28&gt;=Rates!$D$14,'Claim Details'!$I$28&lt;=Rates!$D$15,'Claim Details'!$I$19="No"),Rates!$D$17,IF(AND(AE5="A",'Claim Details'!$I$28&gt;=Rates!$F$14,'Claim Details'!$I$28&lt;=Rates!$F$15,'Claim Details'!$I$19="Yes"),Rates!$G$17,IF(AND(AE5="A",'Claim Details'!$I$28&gt;=Rates!$F$14,'Claim Details'!$I$28&lt;=Rates!$F$15,'Claim Details'!$I$19="No"),Rates!$F$17,IF(AND(AE5="A",'Claim Details'!$I$28&gt;=Rates!$H$14,'Claim Details'!$I$28&lt;=Rates!$H$15,'Claim Details'!$I$19="Yes"),Rates!$I$17,IF(AND(AE5="A",'Claim Details'!$I$28&gt;=Rates!$H$14,'Claim Details'!$I$28&lt;=Rates!$H$15,'Claim Details'!$I$19="No"),Rates!$H$17,IF(AND(AE5="A",'Claim Details'!$I$28&gt;=Rates!$J$14,'Claim Details'!$I$28&lt;=Rates!$J$15,'Claim Details'!$I$19="Yes"),Rates!$K$17,IF(AND(AE5="A",'Claim Details'!$I$28&gt;=Rates!$J$14,'Claim Details'!$I$28&lt;=Rates!$J$15,'Claim Details'!$I$19="No"),Rates!$J$17,IF(AND(AE5="B",'Claim Details'!$I$28&gt;=Rates!$D$14,'Claim Details'!$I$28&lt;=Rates!$D$15,'Claim Details'!$I$19="Yes"),Rates!$E$18,IF(AND(AE5="B",'Claim Details'!$I$28&gt;=Rates!$D$14,'Claim Details'!$I$28&lt;=Rates!$D$15,'Claim Details'!$I$19="No"),Rates!$D$18,IF(AND(AE5="B",'Claim Details'!$I$28&gt;=Rates!$F$14,'Claim Details'!$I$28&lt;=Rates!$F$15,'Claim Details'!$I$19="Yes"),Rates!$G$18,IF(AND(AE5="B",'Claim Details'!$I$28&gt;=Rates!$F$14,'Claim Details'!$I$28&lt;=Rates!$F$15,'Claim Details'!$I$19="No"),Rates!$F$18,IF(AND(AE5="B",'Claim Details'!$I$28&gt;=Rates!$H$14,'Claim Details'!$I$28&lt;=Rates!$H$15,'Claim Details'!$I$19="Yes"),Rates!$I$18,IF(AND(AE5="B",'Claim Details'!$I$28&gt;=Rates!$H$14,'Claim Details'!$I$28&lt;=Rates!$H$15,'Claim Details'!$I$19="No"),Rates!$H$18,IF(AND(AE5="B",'Claim Details'!$I$28&gt;=Rates!$J$14,'Claim Details'!$I$28&lt;=Rates!$J$15,'Claim Details'!$I$19="Yes"),Rates!$K$18,IF(AND(AE5="B",'Claim Details'!$I$28&gt;=Rates!$J$14,'Claim Details'!$I$28&lt;=Rates!$J$15,'Claim Details'!$I$19="No"),Rates!$J$18,IF(AND(AE5="C",'Claim Details'!$I$28&gt;=Rates!$D$14,'Claim Details'!$I$28&lt;=Rates!$D$15,'Claim Details'!$I$19="Yes"),Rates!$E$19,IF(AND(AE5="C",'Claim Details'!$I$28&gt;=Rates!$D$14,'Claim Details'!$I$28&lt;=Rates!$D$15,'Claim Details'!$I$19="No"),Rates!$D$19,IF(AND(AE5="C",'Claim Details'!$I$28&gt;=Rates!$F$14,'Claim Details'!$I$28&lt;=Rates!$F$15,'Claim Details'!$I$19="Yes"),Rates!$G$19,IF(AND(AE5="C",'Claim Details'!$I$28&gt;=Rates!$F$14,'Claim Details'!$I$28&lt;=Rates!$F$15,'Claim Details'!$I$19="No"),Rates!$F$19,IF(AND(AE5="C",'Claim Details'!$I$28&gt;=Rates!$H$14,'Claim Details'!$I$28&lt;=Rates!$H$15,'Claim Details'!$I$19="Yes"),Rates!$I$19,IF(AND(AE5="C",'Claim Details'!$I$28&gt;=Rates!$H$14,'Claim Details'!$I$28&lt;=Rates!$H$15,'Claim Details'!$I$19="No"),Rates!$H$19,IF(AND(AE5="C",'Claim Details'!$I$28&gt;=Rates!$J$14,'Claim Details'!$I$28&lt;=Rates!$J$15,'Claim Details'!$I$19="Yes"),Rates!$K$19,IF(AND(AE5="C",'Claim Details'!$I$28&gt;=Rates!$J$14,'Claim Details'!$I$28&lt;=Rates!$J$15,'Claim Details'!$I$19="No"),Rates!$J$19,"£0.00"))))))))))))))))))))))))</f>
        <v>£0.00</v>
      </c>
      <c r="BE5" s="189" t="str">
        <f>IF(AND(AE5="A",'Claim Details'!$I$28&gt;=Rates!$D$14,'Claim Details'!$I$28&lt;=Rates!$D$15,'Claim Details'!$I$19="Yes"),Rates!$J$25,IF(AND(AE5="A",'Claim Details'!$I$28&gt;=Rates!$D$14,'Claim Details'!$I$28&lt;=Rates!$D$15,'Claim Details'!$I$19="No"),Rates!$D$25,IF(AND(AE5="A",'Claim Details'!$I$28&gt;=Rates!$F$14,'Claim Details'!$I$28&lt;=Rates!$F$15,'Claim Details'!$I$19="Yes"),Rates!$G$25,IF(AND(AE5="A",'Claim Details'!$I$28&gt;=Rates!$F$14,'Claim Details'!$I$28&lt;=Rates!$F$15,'Claim Details'!$I$19="No"),Rates!$F$25,IF(AND(AE5="A",'Claim Details'!$I$28&gt;=Rates!$H$14,'Claim Details'!$I$28&lt;=Rates!$H$15,'Claim Details'!$I$19="Yes"),Rates!$I$25,IF(AND(AE5="A",'Claim Details'!$I$28&gt;=Rates!$H$14,'Claim Details'!$I$28&lt;=Rates!$H$15,'Claim Details'!$I$19="No"),Rates!$H$25,IF(AND(AE5="A",'Claim Details'!$I$28&gt;=Rates!$J$14,'Claim Details'!$I$28&lt;=Rates!$J$15,'Claim Details'!$I$19="Yes"),Rates!$K$25,IF(AND(AE5="A",'Claim Details'!$I$28&gt;=Rates!$J$14,'Claim Details'!$I$28&lt;=Rates!$J$15,'Claim Details'!$I$19="No"),Rates!$J$25,IF(AND(AE5="B",'Claim Details'!$I$28&gt;=Rates!$D$14,'Claim Details'!$I$28&lt;=Rates!$D$15,'Claim Details'!$I$19="Yes"),Rates!$E$26,IF(AND(AE5="B",'Claim Details'!$I$28&gt;=Rates!$D$14,'Claim Details'!$I$28&lt;=Rates!$D$15,'Claim Details'!$I$19="No"),Rates!$D$26,IF(AND(AE5="B",'Claim Details'!$I$28&gt;=Rates!$F$14,'Claim Details'!$I$28&lt;=Rates!$F$15,'Claim Details'!$I$19="Yes"),Rates!$G$26,IF(AND(AE5="B",'Claim Details'!$I$28&gt;=Rates!$F$14,'Claim Details'!$I$28&lt;=Rates!$F$15,'Claim Details'!$I$19="No"),Rates!$F$26,IF(AND(AE5="B",'Claim Details'!$I$28&gt;=Rates!$H$14,'Claim Details'!$I$28&lt;=Rates!$H$15,'Claim Details'!$I$19="Yes"),Rates!$I$26,IF(AND(AE5="B",'Claim Details'!$I$28&gt;=Rates!$H$14,'Claim Details'!$I$28&lt;=Rates!$H$15,'Claim Details'!$I$19="No"),Rates!$H$26,IF(AND(AE5="B",'Claim Details'!$I$28&gt;=Rates!$J$14,'Claim Details'!$I$28&lt;=Rates!$J$15,'Claim Details'!$I$19="Yes"),Rates!$K$26,IF(AND(AE5="B",'Claim Details'!$I$28&gt;=Rates!$J$14,'Claim Details'!$I$28&lt;=Rates!$J$15,'Claim Details'!$I$19="No"),Rates!$J$26,IF(AND(AE5="C",'Claim Details'!$I$28&gt;=Rates!$D$14,'Claim Details'!$I$28&lt;=Rates!$D$15,'Claim Details'!$I$19="Yes"),Rates!$E$27,IF(AND(AE5="C",'Claim Details'!$I$28&gt;=Rates!$D$14,'Claim Details'!$I$28&lt;=Rates!$D$15,'Claim Details'!$I$19="No"),Rates!$D$27,IF(AND(AE5="C",'Claim Details'!$I$28&gt;=Rates!$F$14,'Claim Details'!$I$28&lt;=Rates!$F$15,'Claim Details'!$I$19="Yes"),Rates!$G$27,IF(AND(AE5="C",'Claim Details'!$I$28&gt;=Rates!$F$14,'Claim Details'!$I$28&lt;=Rates!$F$15,'Claim Details'!$I$19="No"),Rates!$F$27,IF(AND(AE5="C",'Claim Details'!$I$28&gt;=Rates!$H$14,'Claim Details'!$I$28&lt;=Rates!$H$15,'Claim Details'!$I$19="Yes"),Rates!$I$27,IF(AND(AE5="C",'Claim Details'!$I$28&gt;=Rates!$H$14,'Claim Details'!$I$28&lt;=Rates!$H$15,'Claim Details'!$I$19="No"),Rates!$H$27,IF(AND(AE5="C",'Claim Details'!$I$28&gt;=Rates!$J$14,'Claim Details'!$I$28&lt;=Rates!$J$15,'Claim Details'!$I$19="Yes"),Rates!$K$27,IF(AND(AE5="C",'Claim Details'!$I$28&gt;=Rates!$J$14,'Claim Details'!$I$28&lt;=Rates!$J$15,'Claim Details'!$I$19="No"),Rates!$J$27,"£0.00"))))))))))))))))))))))))</f>
        <v>£0.00</v>
      </c>
      <c r="BF5" s="189" t="str">
        <f>IF(AND(AE5="A",'Claim Details'!$I$28&gt;=Rates!$D$14,'Claim Details'!$I$28&lt;=Rates!$D$15,'Claim Details'!$I$19="Yes"),Rates!$E$20,IF(AND(AE5="A",'Claim Details'!$I$28&gt;=Rates!$D$14,'Claim Details'!$I$28&lt;=Rates!$D$15,'Claim Details'!$I$19="No"),Rates!$D$20,IF(AND(AE5="A",'Claim Details'!$I$28&gt;=Rates!$F$14,'Claim Details'!$I$28&lt;=Rates!$F$15,'Claim Details'!$I$19="Yes"),Rates!$G$20,IF(AND(AE5="A",'Claim Details'!$I$28&gt;=Rates!$F$14,'Claim Details'!$I$28&lt;=Rates!$F$15,'Claim Details'!$I$19="No"),Rates!$F$20,IF(AND(AE5="A",'Claim Details'!$I$28&gt;=Rates!$H$14,'Claim Details'!$I$28&lt;=Rates!$H$15,'Claim Details'!$I$19="Yes"),Rates!$I$20,IF(AND(AE5="A",'Claim Details'!$I$28&gt;=Rates!$H$14,'Claim Details'!$I$28&lt;=Rates!$H$15,'Claim Details'!$I$19="No"),Rates!$H$20,IF(AND(AE5="A",'Claim Details'!$I$28&gt;=Rates!$J$14,'Claim Details'!$I$28&lt;=Rates!$J$15,'Claim Details'!$I$19="Yes"),Rates!$K$20,IF(AND(AE5="A",'Claim Details'!$I$28&gt;=Rates!$J$14,'Claim Details'!$I$28&lt;=Rates!$J$15,'Claim Details'!$I$19="No"),Rates!$J$20,IF(AND(AE5="B",'Claim Details'!$I$28&gt;=Rates!$D$14,'Claim Details'!$I$28&lt;=Rates!$D$15,'Claim Details'!$I$19="Yes"),Rates!$E$21,IF(AND(AE5="B",'Claim Details'!$I$28&gt;=Rates!$D$14,'Claim Details'!$I$28&lt;=Rates!$D$15,'Claim Details'!$I$19="No"),Rates!$D$21,IF(AND(AE5="B",'Claim Details'!$I$28&gt;=Rates!$F$14,'Claim Details'!$I$28&lt;=Rates!$F$15,'Claim Details'!$I$19="Yes"),Rates!$G$21,IF(AND(AE5="B",'Claim Details'!$I$28&gt;=Rates!$F$14,'Claim Details'!$I$28&lt;=Rates!$F$15,'Claim Details'!$I$19="No"),Rates!$F$21,IF(AND(AE5="B",'Claim Details'!$I$28&gt;=Rates!$H$14,'Claim Details'!$I$28&lt;=Rates!$H$15,'Claim Details'!$I$19="Yes"),Rates!$I$21,IF(AND(AE5="B",'Claim Details'!$I$28&gt;=Rates!$H$14,'Claim Details'!$I$28&lt;=Rates!$H$15,'Claim Details'!$I$19="No"),Rates!$H$21,IF(AND(AE5="B",'Claim Details'!$I$28&gt;=Rates!$J$14,'Claim Details'!$I$28&lt;=Rates!$J$15,'Claim Details'!$I$19="Yes"),Rates!$K$21,IF(AND(AE5="B",'Claim Details'!$I$28&gt;=Rates!$J$14,'Claim Details'!$I$28&lt;=Rates!$J$15,'Claim Details'!$I$19="No"),Rates!$J$21,"£0.00"))))))))))))))))</f>
        <v>£0.00</v>
      </c>
      <c r="BG5" s="189" t="str">
        <f>IF(AND(AE5="A",'Claim Details'!$I$28&gt;=Rates!$D$14,'Claim Details'!$I$28&lt;=Rates!$D$15,'Claim Details'!$I$19="Yes"),Rates!$E$22,IF(AND(AE5="A",'Claim Details'!$I$28&gt;=Rates!$D$14,'Claim Details'!$I$28&lt;=Rates!$D$15,'Claim Details'!$I$19="No"),Rates!$D$22,IF(AND(AE5="A",'Claim Details'!$I$28&gt;=Rates!$F$14,'Claim Details'!$I$28&lt;=Rates!$F$15,'Claim Details'!$I$19="Yes"),Rates!$G$22,IF(AND(AE5="A",'Claim Details'!$I$28&gt;=Rates!$F$14,'Claim Details'!$I$28&lt;=Rates!$F$15,'Claim Details'!$I$19="No"),Rates!$F$22,IF(AND(AE5="A",'Claim Details'!$I$28&gt;=Rates!$H$14,'Claim Details'!$I$28&lt;=Rates!$H$15,'Claim Details'!$I$19="Yes"),Rates!$I$22,IF(AND(AE5="A",'Claim Details'!$I$28&gt;=Rates!$H$14,'Claim Details'!$I$28&lt;=Rates!$H$15,'Claim Details'!$I$19="No"),Rates!$H$22,IF(AND(AE5="A",'Claim Details'!$I$28&gt;=Rates!$J$14,'Claim Details'!$I$28&lt;=Rates!$J$15,'Claim Details'!$I$19="Yes"),Rates!$K$22,IF(AND(AE5="A",'Claim Details'!$I$28&gt;=Rates!$J$14,'Claim Details'!$I$28&lt;=Rates!$J$15,'Claim Details'!$I$19="No"),Rates!$J$22,IF(AND(AE5="B",'Claim Details'!$I$28&gt;=Rates!$D$14,'Claim Details'!$I$28&lt;=Rates!$D$15,'Claim Details'!$I$19="Yes"),Rates!$E$23,IF(AND(AE5="B",'Claim Details'!$I$28&gt;=Rates!$D$14,'Claim Details'!$I$28&lt;=Rates!$D$15,'Claim Details'!$I$19="No"),Rates!$D$23,IF(AND(AE5="B",'Claim Details'!$I$28&gt;=Rates!$F$14,'Claim Details'!$I$28&lt;=Rates!$F$15,'Claim Details'!$I$19="Yes"),Rates!$G$23,IF(AND(AE5="B",'Claim Details'!$I$28&gt;=Rates!$F$14,'Claim Details'!$I$28&lt;=Rates!$F$15,'Claim Details'!$I$19="No"),Rates!$F$23,IF(AND(AE5="B",'Claim Details'!$I$28&gt;=Rates!$H$14,'Claim Details'!$I$28&lt;=Rates!$H$15,'Claim Details'!$I$19="Yes"),Rates!$I$23,IF(AND(AE5="B",'Claim Details'!$I$28&gt;=Rates!$H$14,'Claim Details'!$I$28&lt;=Rates!$H$15,'Claim Details'!$I$19="No"),Rates!$H$23,IF(AND(AE5="B",'Claim Details'!$I$28&gt;=Rates!$J$14,'Claim Details'!$I$28&lt;=Rates!$J$15,'Claim Details'!$I$19="Yes"),Rates!$K$23,IF(AND(AE5="B",'Claim Details'!$I$28&gt;=Rates!$J$14,'Claim Details'!$I$28&lt;=Rates!$J$15,'Claim Details'!$I$19="No"),Rates!$J$23,IF(AND(AE5="C",'Claim Details'!$I$28&gt;=Rates!$D$14,'Claim Details'!$I$28&lt;=Rates!$D$15,'Claim Details'!$I$19="Yes"),Rates!$E$24,IF(AND(AE5="C",'Claim Details'!$I$28&gt;=Rates!$D$14,'Claim Details'!$I$28&lt;=Rates!$D$15,'Claim Details'!$I$19="No"),Rates!$D$24,IF(AND(AE5="C",'Claim Details'!$I$28&gt;=Rates!$F$14,'Claim Details'!$I$28&lt;=Rates!$F$15,'Claim Details'!$I$19="Yes"),Rates!$G$24,IF(AND(AE5="C",'Claim Details'!$I$28&gt;=Rates!$F$14,'Claim Details'!$I$28&lt;=Rates!$F$15,'Claim Details'!$I$19="No"),Rates!$F$24,IF(AND(AE5="C",'Claim Details'!$I$28&gt;=Rates!$H$14,'Claim Details'!$I$28&lt;=Rates!$H$15,'Claim Details'!$I$19="Yes"),Rates!$I$24,IF(AND(AE5="C",'Claim Details'!$I$28&gt;=Rates!$H$14,'Claim Details'!$I$28&lt;=Rates!$H$15,'Claim Details'!$I$19="No"),Rates!$H$24,IF(AND(AE5="C",'Claim Details'!$I$28&gt;=Rates!$J$14,'Claim Details'!$I$28&lt;=Rates!$J$15,'Claim Details'!$I$19="Yes"),Rates!$K$24,IF(AND(AE5="C",'Claim Details'!$I$28&gt;=Rates!$J$14,'Claim Details'!$I$28&lt;=Rates!$J$15,'Claim Details'!$I$19="No"),Rates!$J$24,"£0.00"))))))))))))))))))))))))</f>
        <v>£0.00</v>
      </c>
      <c r="BH5" s="189" t="str">
        <f>IF(AP5="6", BD5, IF(AP5="2", BF5, IF(AP5="3", BG5, IF(AP5="1", BE5, "£0.00"))))</f>
        <v>£0.00</v>
      </c>
      <c r="BI5" s="189">
        <f>MIN(BH5, J5)</f>
        <v>0</v>
      </c>
      <c r="BJ5" s="1"/>
      <c r="BK5" s="1"/>
      <c r="BL5" s="1"/>
      <c r="BM5" s="1"/>
      <c r="BN5" s="1"/>
      <c r="BO5" s="202" t="str">
        <f>IF(H5="","£0.00",IF(AP5="4","£0.00",IF(AP5="5","£0.00",IF(AP5="1","£0.00",((AQ5*H5)*'Claim Details'!$F$111)/100))))</f>
        <v>£0.00</v>
      </c>
      <c r="BP5" s="202" t="str">
        <f>IF(T5="","£0.00",IF(AP5="4","£0.00",IF(AP5="5","£0.00",IF(AP5="1","£0.00",((AR5*T5)*'Claim Details'!$N$111)/100))))</f>
        <v>£0.00</v>
      </c>
      <c r="BQ5" s="202" t="str">
        <f>IF(AI5="","£0.00",IF(AP5="4","£0.00",IF(AP5="5","£0.00",IF(AP5="1","£0.00",((BI5*AI5)*'Claim Details'!$W$111)/100))))</f>
        <v>£0.00</v>
      </c>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row>
    <row r="6" spans="1:97" ht="15">
      <c r="A6" s="145"/>
      <c r="B6" s="91"/>
      <c r="C6" s="96"/>
      <c r="D6" s="97"/>
      <c r="E6" s="98"/>
      <c r="F6" s="89"/>
      <c r="G6" s="99"/>
      <c r="H6" s="100"/>
      <c r="I6" s="221" t="str">
        <f t="shared" si="0"/>
        <v>£0.00</v>
      </c>
      <c r="J6" s="101"/>
      <c r="K6" s="100"/>
      <c r="L6" s="221" t="str">
        <f t="shared" ref="L6:L69" si="3">IF(H6="","£0.00",IF(K6="",(AQ6*H6),IF(K6="No",(AQ6*H6),IF(AP6="1",(AQ6*H6),IF(K6="Yes",((AQ6*H6)+BO6),"£0.00")))))</f>
        <v>£0.00</v>
      </c>
      <c r="M6" s="101"/>
      <c r="N6" s="102"/>
      <c r="O6" s="145"/>
      <c r="P6" s="77"/>
      <c r="Q6" s="87"/>
      <c r="R6" s="87"/>
      <c r="S6" s="87"/>
      <c r="T6" s="149" t="str">
        <f t="shared" ref="T6:T69" si="4">IF(Q6="No","0.00",IF(Q6="Yes",H6,IF(Q6="Part Pay",R6,"")))</f>
        <v/>
      </c>
      <c r="U6" s="87" t="str">
        <f t="shared" ref="U6:U70" si="5">IF(Q6="Yes",C6,IF(Q6="Part Pay",S6,""))</f>
        <v/>
      </c>
      <c r="V6" s="87"/>
      <c r="W6" s="53" t="str">
        <f t="shared" ref="W6:W69" si="6">IF(T6="","£0.00",IF(V6="",(AR6*T6),IF(V6="No",(AR6*T6),IF(AP6="1",(AR6*T6),IF(V6="Yes",((AR6*T6)+BP6),"£0.00")))))</f>
        <v>£0.00</v>
      </c>
      <c r="X6" s="53"/>
      <c r="Y6" s="87"/>
      <c r="Z6" s="78"/>
      <c r="AA6" s="79"/>
      <c r="AB6" s="160"/>
      <c r="AC6" s="98"/>
      <c r="AD6" s="225"/>
      <c r="AE6" s="235" t="str">
        <f t="shared" ref="AE6:AE69" si="7">IF(AD6&gt;=0,U6,"")</f>
        <v/>
      </c>
      <c r="AF6" s="87" t="str">
        <f t="shared" ref="AF6:AF69" si="8">IF(V6="Yes", "Yes",  "")</f>
        <v/>
      </c>
      <c r="AG6" s="53"/>
      <c r="AH6" s="224"/>
      <c r="AI6" s="226" t="str">
        <f t="shared" si="1"/>
        <v/>
      </c>
      <c r="AJ6" s="236" t="str">
        <f t="shared" ref="AJ6:AJ69" si="9">IF(H6="","£0.00",IF(AF6="",(BI6*AI6),IF(AF6="No",(BI6*AI6),IF(AP6="1",(BI6*AI6),IF(AF6="Yes",((BI6*AI6)+BQ6),"£0.00")))))</f>
        <v>£0.00</v>
      </c>
      <c r="AK6" s="31"/>
      <c r="AL6" s="1"/>
      <c r="AM6" s="1"/>
      <c r="AN6" s="1"/>
      <c r="AO6" s="1"/>
      <c r="AP6" s="1" t="str">
        <f t="shared" ref="AP6:AP68" si="10">IF(E6="", "", IF(E6="Travel","1",IF(E6="Waiting","1",IF(E6="Advocacy","2",IF(E6="Attendance at court","3", IF(E6="Appeal: Sentence", "4", IF(E6="Appeal: Conviction and sentence", "5", "6")))))))</f>
        <v/>
      </c>
      <c r="AQ6" s="27">
        <f t="shared" si="2"/>
        <v>0</v>
      </c>
      <c r="AR6" s="189">
        <f t="shared" ref="AR6:AR69" si="11">MIN(BB6, AQ6)</f>
        <v>0</v>
      </c>
      <c r="AS6" s="190" t="str">
        <f>IF(AND(C6="A",'Claim Details'!$E$28&gt;=Rates!$D$14,'Claim Details'!$E$28&lt;=Rates!$D$15,'Claim Details'!$E$19="Yes"),Rates!$E$17,IF(AND(C6="A",'Claim Details'!$E$28&gt;=Rates!$D$14,'Claim Details'!$E$28&lt;=Rates!$D$15,'Claim Details'!$E$19="No"),Rates!$D$17,IF(AND(C6="A",'Claim Details'!$E$28&gt;=Rates!$F$14,'Claim Details'!$E$28&lt;=Rates!$F$15,'Claim Details'!$E$19="Yes"),Rates!$G$17,IF(AND(C6="A",'Claim Details'!$E$28&gt;=Rates!$F$14,'Claim Details'!$E$28&lt;=Rates!$F$15,'Claim Details'!$E$19="No"),Rates!$F$17,IF(AND(C6="A",'Claim Details'!$E$28&gt;=Rates!$H$14,'Claim Details'!$E$28&lt;=Rates!$H$15,'Claim Details'!$E$19="Yes"),Rates!$I$17,IF(AND(C6="A",'Claim Details'!$E$28&gt;=Rates!$H$14,'Claim Details'!$E$28&lt;=Rates!$H$15,'Claim Details'!$E$19="No"),Rates!$H$17,IF(AND(C6="A",'Claim Details'!$E$28&gt;=Rates!$J$14,'Claim Details'!$E$28&lt;=Rates!$J$15,'Claim Details'!$E$19="Yes"),Rates!$K$17,IF(AND(C6="A",'Claim Details'!$E$28&gt;=Rates!$J$14,'Claim Details'!$E$28&lt;=Rates!$J$15,'Claim Details'!$E$19="No"),Rates!$J$17,IF(AND(C6="B",'Claim Details'!$E$28&gt;=Rates!$D$14,'Claim Details'!$E$28&lt;=Rates!$D$15,'Claim Details'!$E$19="Yes"),Rates!$E$18,IF(AND(C6="B",'Claim Details'!$E$28&gt;=Rates!$D$14,'Claim Details'!$E$28&lt;=Rates!$D$15,'Claim Details'!$E$19="No"),Rates!$D$18,IF(AND(C6="B",'Claim Details'!$E$28&gt;=Rates!$F$14,'Claim Details'!$E$28&lt;=Rates!$F$15,'Claim Details'!$E$19="Yes"),Rates!$G$18,IF(AND(C6="B",'Claim Details'!$E$28&gt;=Rates!$F$14,'Claim Details'!$E$28&lt;=Rates!$F$15,'Claim Details'!$E$19="No"),Rates!$F$18,IF(AND(C6="B",'Claim Details'!$E$28&gt;=Rates!$H$14,'Claim Details'!$E$28&lt;=Rates!$H$15,'Claim Details'!$E$19="Yes"),Rates!$I$18,IF(AND(C6="B",'Claim Details'!$E$28&gt;=Rates!$H$14,'Claim Details'!$E$28&lt;=Rates!$H$15,'Claim Details'!$E$19="No"),Rates!$H$18,IF(AND(C6="B",'Claim Details'!$E$28&gt;=Rates!$J$14,'Claim Details'!$E$28&lt;=Rates!$J$15,'Claim Details'!$E$19="Yes"),Rates!$K$18,IF(AND(C6="B",'Claim Details'!$E$28&gt;=Rates!$J$14,'Claim Details'!$E$28&lt;=Rates!$J$15,'Claim Details'!$E$19="No"),Rates!$J$18,IF(AND(C6="C",'Claim Details'!$E$28&gt;=Rates!$D$14,'Claim Details'!$E$28&lt;=Rates!$D$15,'Claim Details'!$E$19="Yes"),Rates!$E$19,IF(AND(C6="C",'Claim Details'!$E$28&gt;=Rates!$D$14,'Claim Details'!$E$28&lt;=Rates!$D$15,'Claim Details'!$E$19="No"),Rates!$D$19,IF(AND(C6="C",'Claim Details'!$E$28&gt;=Rates!$F$14,'Claim Details'!$E$28&lt;=Rates!$F$15,'Claim Details'!$E$19="Yes"),Rates!$G$19,IF(AND(C6="C",'Claim Details'!$E$28&gt;=Rates!$F$14,'Claim Details'!$E$28&lt;=Rates!$F$15,'Claim Details'!$E$19="No"),Rates!$F$19,IF(AND(C6="C",'Claim Details'!$E$28&gt;=Rates!$H$14,'Claim Details'!$E$28&lt;=Rates!$H$15,'Claim Details'!$E$19="Yes"),Rates!$I$19,IF(AND(C6="C",'Claim Details'!$E$28&gt;=Rates!$H$14,'Claim Details'!$E$28&lt;=Rates!$H$15,'Claim Details'!$E$19="No"),Rates!$H$19,IF(AND(C6="C",'Claim Details'!$E$28&gt;=Rates!$J$14,'Claim Details'!$E$28&lt;=Rates!$J$15,'Claim Details'!$E$19="Yes"),Rates!$K$19,IF(AND(C6="C",'Claim Details'!$E$28&gt;=Rates!$J$14,'Claim Details'!$E$28&lt;=Rates!$J$15,'Claim Details'!$E$19="No"),Rates!$J$19,"£0.00"))))))))))))))))))))))))</f>
        <v>£0.00</v>
      </c>
      <c r="AT6" s="189" t="str">
        <f>IF(AND(C6="A",'Claim Details'!$E$28&gt;=Rates!$D$14,'Claim Details'!$E$28&lt;=Rates!$D$15,'Claim Details'!$E$19="Yes"),Rates!$E$25,IF(AND(C6="A",'Claim Details'!$E$28&gt;=Rates!$D$14,'Claim Details'!$E$28&lt;=Rates!$D$15,'Claim Details'!$E$19="No"),Rates!$D$25,IF(AND(C6="A",'Claim Details'!$E$28&gt;=Rates!$F$14,'Claim Details'!$E$28&lt;=Rates!$F$15,'Claim Details'!$E$19="Yes"),Rates!$G$25,IF(AND(C6="A",'Claim Details'!$E$28&gt;=Rates!$F$14,'Claim Details'!$E$28&lt;=Rates!$F$15,'Claim Details'!$E$19="No"),Rates!$F$25,IF(AND(C6="A",'Claim Details'!$E$28&gt;=Rates!$H$14,'Claim Details'!$E$28&lt;=Rates!$H$15,'Claim Details'!$E$19="Yes"),Rates!$I$25,IF(AND(C6="A",'Claim Details'!$E$28&gt;=Rates!$H$14,'Claim Details'!$E$28&lt;=Rates!$H$15,'Claim Details'!$E$19="No"),Rates!$H$25,IF(AND(C6="A",'Claim Details'!$E$28&gt;=Rates!$J$14,'Claim Details'!$E$28&lt;=Rates!$J$15,'Claim Details'!$E$19="Yes"),Rates!$K$25,IF(AND(C6="A",'Claim Details'!$E$28&gt;=Rates!$J$14,'Claim Details'!$E$28&lt;=Rates!$J$15,'Claim Details'!$E$19="No"),Rates!$J$25,IF(AND(C6="B",'Claim Details'!$E$28&gt;=Rates!$D$14,'Claim Details'!$E$28&lt;=Rates!$D$15,'Claim Details'!$E$19="Yes"),Rates!$E$26,IF(AND(C6="B",'Claim Details'!$E$28&gt;=Rates!$D$14,'Claim Details'!$E$28&lt;=Rates!$D$15,'Claim Details'!$E$19="No"),Rates!$D$26,IF(AND(C6="B",'Claim Details'!$E$28&gt;=Rates!$F$14,'Claim Details'!$E$28&lt;=Rates!$F$15,'Claim Details'!$E$19="Yes"),Rates!$G$26,IF(AND(C6="B",'Claim Details'!$E$28&gt;=Rates!$F$14,'Claim Details'!$E$28&lt;=Rates!$F$15,'Claim Details'!$E$19="No"),Rates!$F$26,IF(AND(C6="B",'Claim Details'!$E$28&gt;=Rates!$H$14,'Claim Details'!$E$28&lt;=Rates!$H$15,'Claim Details'!$E$19="Yes"),Rates!$I$26,IF(AND(C6="B",'Claim Details'!$E$28&gt;=Rates!$H$14,'Claim Details'!$E$28&lt;=Rates!$H$15,'Claim Details'!$E$19="No"),Rates!$H$26,IF(AND(C6="B",'Claim Details'!$E$28&gt;=Rates!$J$14,'Claim Details'!$E$28&lt;=Rates!$J$15,'Claim Details'!$E$19="Yes"),Rates!$K$26,IF(AND(C6="B",'Claim Details'!$E$28&gt;=Rates!$J$14,'Claim Details'!$E$28&lt;=Rates!$J$15,'Claim Details'!$E$19="No"),Rates!$J$26,IF(AND(C6="C",'Claim Details'!$E$28&gt;=Rates!$D$14,'Claim Details'!$E$28&lt;=Rates!$D$15,'Claim Details'!$E$19="Yes"),Rates!$E$27,IF(AND(C6="C",'Claim Details'!$E$28&gt;=Rates!$D$14,'Claim Details'!$E$28&lt;=Rates!$D$15,'Claim Details'!$E$19="No"),Rates!$D$27,IF(AND(C6="C",'Claim Details'!$E$28&gt;=Rates!$F$14,'Claim Details'!$E$28&lt;=Rates!$F$15,'Claim Details'!$E$19="Yes"),Rates!$G$27,IF(AND(C6="C",'Claim Details'!$E$28&gt;=Rates!$F$14,'Claim Details'!$E$28&lt;=Rates!$F$15,'Claim Details'!$E$19="No"),Rates!$F$27,IF(AND(C6="C",'Claim Details'!$E$28&gt;=Rates!$H$14,'Claim Details'!$E$28&lt;=Rates!$H$15,'Claim Details'!$E$19="Yes"),Rates!$I$27,IF(AND(C6="C",'Claim Details'!$E$28&gt;=Rates!$H$14,'Claim Details'!$E$28&lt;=Rates!$H$15,'Claim Details'!$E$19="No"),Rates!$H$27,IF(AND(C6="C",'Claim Details'!$E$28&gt;=Rates!$J$14,'Claim Details'!$E$28&lt;=Rates!$J$15,'Claim Details'!$E$19="Yes"),Rates!$K$27,IF(AND(C6="C",'Claim Details'!$E$28&gt;=Rates!$J$14,'Claim Details'!$E$28&lt;=Rates!$J$15,'Claim Details'!$E$19="No"),Rates!$J$27,"£0.00"))))))))))))))))))))))))</f>
        <v>£0.00</v>
      </c>
      <c r="AU6" s="191" t="str">
        <f>IF(AND(C6="A",'Claim Details'!$E$28&gt;=Rates!$D$14,'Claim Details'!$E$28&lt;=Rates!$D$15,'Claim Details'!$E$19="Yes"),Rates!$E$20,IF(AND(C6="A",'Claim Details'!$E$28&gt;=Rates!$D$14,'Claim Details'!$E$28&lt;=Rates!$D$15,'Claim Details'!$E$19="No"),Rates!$D$20,IF(AND(C6="A",'Claim Details'!$E$28&gt;=Rates!$F$14,'Claim Details'!$E$28&lt;=Rates!$F$15,'Claim Details'!$E$19="Yes"),Rates!$G$20,IF(AND(C6="A",'Claim Details'!$E$28&gt;=Rates!$F$14,'Claim Details'!$E$28&lt;=Rates!$F$15,'Claim Details'!$E$19="No"),Rates!$F$20,IF(AND(C6="A",'Claim Details'!$E$28&gt;=Rates!$H$14,'Claim Details'!$E$28&lt;=Rates!$H$15,'Claim Details'!$E$19="Yes"),Rates!$I$20,IF(AND(C6="A",'Claim Details'!$E$28&gt;=Rates!$H$14,'Claim Details'!$E$28&lt;=Rates!$H$15,'Claim Details'!$E$19="No"),Rates!$H$20,IF(AND(C6="A",'Claim Details'!$E$28&gt;=Rates!$J$14,'Claim Details'!$E$28&lt;=Rates!$J$15,'Claim Details'!$E$19="Yes"),Rates!$K$20,IF(AND(C6="A",'Claim Details'!$E$28&gt;=Rates!$J$14,'Claim Details'!$E$28&lt;=Rates!$J$15,'Claim Details'!$E$19="No"),Rates!$J$20,IF(AND(C6="B",'Claim Details'!$E$28&gt;=Rates!$D$14,'Claim Details'!$E$28&lt;=Rates!$D$15,'Claim Details'!$E$19="Yes"),Rates!$E$21,IF(AND(C6="B",'Claim Details'!$E$28&gt;=Rates!$D$14,'Claim Details'!$E$28&lt;=Rates!$D$15,'Claim Details'!$E$19="No"),Rates!$D$21,IF(AND(C6="B",'Claim Details'!$E$28&gt;=Rates!$F$14,'Claim Details'!$E$28&lt;=Rates!$F$15,'Claim Details'!$E$19="Yes"),Rates!$G$21,IF(AND(C6="B",'Claim Details'!$E$28&gt;=Rates!$F$14,'Claim Details'!$E$28&lt;=Rates!$F$15,'Claim Details'!$E$19="No"),Rates!$F$21,IF(AND(C6="B",'Claim Details'!$E$28&gt;=Rates!$H$14,'Claim Details'!$E$28&lt;=Rates!$H$15,'Claim Details'!$E$19="Yes"),Rates!$I$21,IF(AND(C6="B",'Claim Details'!$E$28&gt;=Rates!$H$14,'Claim Details'!$E$28&lt;=Rates!$H$15,'Claim Details'!$E$19="No"),Rates!$H$21,IF(AND(C6="B",'Claim Details'!$E$28&gt;=Rates!$J$14,'Claim Details'!$E$28&lt;=Rates!$J$15,'Claim Details'!$E$19="Yes"),Rates!$K$21,IF(AND(C6="B",'Claim Details'!$E$28&gt;=Rates!$J$14,'Claim Details'!$E$28&lt;=Rates!$J$15,'Claim Details'!$E$19="No"),Rates!$J$21,"£0.00"))))))))))))))))</f>
        <v>£0.00</v>
      </c>
      <c r="AV6" s="191" t="str">
        <f>IF(AND(C6="A",'Claim Details'!$E$28&gt;=Rates!$D$14,'Claim Details'!$E$28&lt;=Rates!$D$15,'Claim Details'!$E$19="Yes"),Rates!$E$22,IF(AND(C6="A",'Claim Details'!$E$28&gt;=Rates!$D$14,'Claim Details'!$E$28&lt;=Rates!$D$15,'Claim Details'!$E$19="No"),Rates!$D$22,IF(AND(C6="A",'Claim Details'!$E$28&gt;=Rates!$F$14,'Claim Details'!$E$28&lt;=Rates!$F$15,'Claim Details'!$E$19="Yes"),Rates!$G$22,IF(AND(C6="A",'Claim Details'!$E$28&gt;=Rates!$F$14,'Claim Details'!$E$28&lt;=Rates!$F$15,'Claim Details'!$E$19="No"),Rates!$F$22,IF(AND(C6="A",'Claim Details'!$E$28&gt;=Rates!$H$14,'Claim Details'!$E$28&lt;=Rates!$H$15,'Claim Details'!$E$19="Yes"),Rates!$I$22,IF(AND(C6="A",'Claim Details'!$E$28&gt;=Rates!$H$14,'Claim Details'!$E$28&lt;=Rates!$H$15,'Claim Details'!$E$19="No"),Rates!$H$22,IF(AND(C6="A",'Claim Details'!$E$28&gt;=Rates!$J$14,'Claim Details'!$E$28&lt;=Rates!$J$15,'Claim Details'!$E$19="Yes"),Rates!$K$22,IF(AND(C6="A",'Claim Details'!$E$28&gt;=Rates!$J$14,'Claim Details'!$E$28&lt;=Rates!$J$15,'Claim Details'!$E$19="No"),Rates!$J$22,IF(AND(C6="B",'Claim Details'!$E$28&gt;=Rates!$D$14,'Claim Details'!$E$28&lt;=Rates!$D$15,'Claim Details'!$E$19="Yes"),Rates!$E$23,IF(AND(C6="B",'Claim Details'!$E$28&gt;=Rates!$D$14,'Claim Details'!$E$28&lt;=Rates!$D$15,'Claim Details'!$E$19="No"),Rates!$D$23,IF(AND(C6="B",'Claim Details'!$E$28&gt;=Rates!$F$14,'Claim Details'!$E$28&lt;=Rates!$F$15,'Claim Details'!$E$19="Yes"),Rates!$G$23,IF(AND(C6="B",'Claim Details'!$E$28&gt;=Rates!$F$14,'Claim Details'!$E$28&lt;=Rates!$F$15,'Claim Details'!$E$19="No"),Rates!$F$23,IF(AND(C6="B",'Claim Details'!$E$28&gt;=Rates!$H$14,'Claim Details'!$E$28&lt;=Rates!$H$15,'Claim Details'!$E$19="Yes"),Rates!$I$23,IF(AND(C6="B",'Claim Details'!$E$28&gt;=Rates!$H$14,'Claim Details'!$E$28&lt;=Rates!$H$15,'Claim Details'!$E$19="No"),Rates!$H$23,IF(AND(C6="B",'Claim Details'!$E$28&gt;=Rates!$J$14,'Claim Details'!$E$28&lt;=Rates!$J$15,'Claim Details'!$E$19="Yes"),Rates!$K$23,IF(AND(C6="B",'Claim Details'!$E$28&gt;=Rates!$J$14,'Claim Details'!$E$28&lt;=Rates!$J$15,'Claim Details'!$E$19="No"),Rates!$J$23,IF(AND(C6="C",'Claim Details'!$E$28&gt;=Rates!$D$14,'Claim Details'!$E$28&lt;=Rates!$D$15,'Claim Details'!$E$19="Yes"),Rates!$E$24,IF(AND(C6="C",'Claim Details'!$E$28&gt;=Rates!$D$14,'Claim Details'!$E$28&lt;=Rates!$D$15,'Claim Details'!$E$19="No"),Rates!$D$24,IF(AND(C6="C",'Claim Details'!$E$28&gt;=Rates!$F$14,'Claim Details'!$E$28&lt;=Rates!$F$15,'Claim Details'!$E$19="Yes"),Rates!$G$24,IF(AND(C6="C",'Claim Details'!$E$28&gt;=Rates!$F$14,'Claim Details'!$E$28&lt;=Rates!$F$15,'Claim Details'!$E$19="No"),Rates!$F$24,IF(AND(C6="C",'Claim Details'!$E$28&gt;=Rates!$H$14,'Claim Details'!$E$28&lt;=Rates!$H$15,'Claim Details'!$E$19="Yes"),Rates!$I$24,IF(AND(C6="C",'Claim Details'!$E$28&gt;=Rates!$H$14,'Claim Details'!$E$28&lt;=Rates!$H$15,'Claim Details'!$E$19="No"),Rates!$H$24,IF(AND(C6="C",'Claim Details'!$E$28&gt;=Rates!$J$14,'Claim Details'!$E$28&lt;=Rates!$J$15,'Claim Details'!$E$19="Yes"),Rates!$K$24,IF(AND(C6="C",'Claim Details'!$E$28&gt;=Rates!$J$14,'Claim Details'!$E$28&lt;=Rates!$J$15,'Claim Details'!$E$19="No"),Rates!$J$24,"£0.00"))))))))))))))))))))))))</f>
        <v>£0.00</v>
      </c>
      <c r="AW6" s="1"/>
      <c r="AX6" s="189" t="str">
        <f>IF(AND(U6="A",'Claim Details'!$I$28&gt;=Rates!$D$14,'Claim Details'!$I$28&lt;=Rates!$D$15,'Claim Details'!$I$19="Yes"),Rates!$J$17,IF(AND(U6="A",'Claim Details'!$I$28&gt;=Rates!$D$14,'Claim Details'!$I$28&lt;=Rates!$D$15,'Claim Details'!$I$19="No"),Rates!$D$17,IF(AND(U6="A",'Claim Details'!$I$28&gt;=Rates!$F$14,'Claim Details'!$I$28&lt;=Rates!$F$15,'Claim Details'!$I$19="Yes"),Rates!$G$17,IF(AND(U6="A",'Claim Details'!$I$28&gt;=Rates!$F$14,'Claim Details'!$I$28&lt;=Rates!$F$15,'Claim Details'!$I$19="No"),Rates!$F$17,IF(AND(U6="A",'Claim Details'!$I$28&gt;=Rates!$H$14,'Claim Details'!$I$28&lt;=Rates!$H$15,'Claim Details'!$I$19="Yes"),Rates!$I$17,IF(AND(U6="A",'Claim Details'!$I$28&gt;=Rates!$H$14,'Claim Details'!$I$28&lt;=Rates!$H$15,'Claim Details'!$I$19="No"),Rates!$H$17,IF(AND(U6="A",'Claim Details'!$I$28&gt;=Rates!$J$14,'Claim Details'!$I$28&lt;=Rates!$J$15,'Claim Details'!$I$19="Yes"),Rates!$K$17,IF(AND(U6="A",'Claim Details'!$I$28&gt;=Rates!$J$14,'Claim Details'!$I$28&lt;=Rates!$J$15,'Claim Details'!$I$19="No"),Rates!$J$17,IF(AND(U6="B",'Claim Details'!$I$28&gt;=Rates!$D$14,'Claim Details'!$I$28&lt;=Rates!$D$15,'Claim Details'!$I$19="Yes"),Rates!$E$18,IF(AND(U6="B",'Claim Details'!$I$28&gt;=Rates!$D$14,'Claim Details'!$I$28&lt;=Rates!$D$15,'Claim Details'!$I$19="No"),Rates!$D$18,IF(AND(U6="B",'Claim Details'!$I$28&gt;=Rates!$F$14,'Claim Details'!$I$28&lt;=Rates!$F$15,'Claim Details'!$I$19="Yes"),Rates!$G$18,IF(AND(U6="B",'Claim Details'!$I$28&gt;=Rates!$F$14,'Claim Details'!$I$28&lt;=Rates!$F$15,'Claim Details'!$I$19="No"),Rates!$F$18,IF(AND(U6="B",'Claim Details'!$I$28&gt;=Rates!$H$14,'Claim Details'!$I$28&lt;=Rates!$H$15,'Claim Details'!$I$19="Yes"),Rates!$I$18,IF(AND(U6="B",'Claim Details'!$I$28&gt;=Rates!$H$14,'Claim Details'!$I$28&lt;=Rates!$H$15,'Claim Details'!$I$19="No"),Rates!$H$18,IF(AND(U6="B",'Claim Details'!$I$28&gt;=Rates!$J$14,'Claim Details'!$I$28&lt;=Rates!$J$15,'Claim Details'!$I$19="Yes"),Rates!$K$18,IF(AND(U6="B",'Claim Details'!$I$28&gt;=Rates!$J$14,'Claim Details'!$I$28&lt;=Rates!$J$15,'Claim Details'!$I$19="No"),Rates!$J$18,IF(AND(U6="C",'Claim Details'!$I$28&gt;=Rates!$D$14,'Claim Details'!$I$28&lt;=Rates!$D$15,'Claim Details'!$I$19="Yes"),Rates!$E$19,IF(AND(U6="C",'Claim Details'!$I$28&gt;=Rates!$D$14,'Claim Details'!$I$28&lt;=Rates!$D$15,'Claim Details'!$I$19="No"),Rates!$D$19,IF(AND(U6="C",'Claim Details'!$I$28&gt;=Rates!$F$14,'Claim Details'!$I$28&lt;=Rates!$F$15,'Claim Details'!$I$19="Yes"),Rates!$G$19,IF(AND(U6="C",'Claim Details'!$I$28&gt;=Rates!$F$14,'Claim Details'!$I$28&lt;=Rates!$F$15,'Claim Details'!$I$19="No"),Rates!$F$19,IF(AND(U6="C",'Claim Details'!$I$28&gt;=Rates!$H$14,'Claim Details'!$I$28&lt;=Rates!$H$15,'Claim Details'!$I$19="Yes"),Rates!$I$19,IF(AND(U6="C",'Claim Details'!$I$28&gt;=Rates!$H$14,'Claim Details'!$I$28&lt;=Rates!$H$15,'Claim Details'!$I$19="No"),Rates!$H$19,IF(AND(U6="C",'Claim Details'!$I$28&gt;=Rates!$J$14,'Claim Details'!$I$28&lt;=Rates!$J$15,'Claim Details'!$I$19="Yes"),Rates!$K$19,IF(AND(U6="C",'Claim Details'!$I$28&gt;=Rates!$J$14,'Claim Details'!$I$28&lt;=Rates!$J$15,'Claim Details'!$I$19="No"),Rates!$J$19,"£0.00"))))))))))))))))))))))))</f>
        <v>£0.00</v>
      </c>
      <c r="AY6" s="189" t="str">
        <f>IF(AND(C6="A",'Claim Details'!$I$28&gt;=Rates!$D$14,'Claim Details'!$I$28&lt;=Rates!$D$15,'Claim Details'!$I$19="Yes"),Rates!$J$25,IF(AND(C6="A",'Claim Details'!$I$28&gt;=Rates!$D$14,'Claim Details'!$I$28&lt;=Rates!$D$15,'Claim Details'!$I$19="No"),Rates!$D$25,IF(AND(C6="A",'Claim Details'!$I$28&gt;=Rates!$F$14,'Claim Details'!$I$28&lt;=Rates!$F$15,'Claim Details'!$I$19="Yes"),Rates!$G$25,IF(AND(C6="A",'Claim Details'!$I$28&gt;=Rates!$F$14,'Claim Details'!$I$28&lt;=Rates!$F$15,'Claim Details'!$I$19="No"),Rates!$F$25,IF(AND(C6="A",'Claim Details'!$I$28&gt;=Rates!$H$14,'Claim Details'!$I$28&lt;=Rates!$H$15,'Claim Details'!$I$19="Yes"),Rates!$I$25,IF(AND(C6="A",'Claim Details'!$I$28&gt;=Rates!$H$14,'Claim Details'!$I$28&lt;=Rates!$H$15,'Claim Details'!$I$19="No"),Rates!$H$25,IF(AND(C6="A",'Claim Details'!$I$28&gt;=Rates!$J$14,'Claim Details'!$I$28&lt;=Rates!$J$15,'Claim Details'!$I$19="Yes"),Rates!$K$25,IF(AND(C6="A",'Claim Details'!$I$28&gt;=Rates!$J$14,'Claim Details'!$I$28&lt;=Rates!$J$15,'Claim Details'!$I$19="No"),Rates!$J$25,IF(AND(C6="B",'Claim Details'!$I$28&gt;=Rates!$D$14,'Claim Details'!$I$28&lt;=Rates!$D$15,'Claim Details'!$I$19="Yes"),Rates!$E$26,IF(AND(C6="B",'Claim Details'!$I$28&gt;=Rates!$D$14,'Claim Details'!$I$28&lt;=Rates!$D$15,'Claim Details'!$I$19="No"),Rates!$D$26,IF(AND(C6="B",'Claim Details'!$I$28&gt;=Rates!$F$14,'Claim Details'!$I$28&lt;=Rates!$F$15,'Claim Details'!$I$19="Yes"),Rates!$G$26,IF(AND(C6="B",'Claim Details'!$I$28&gt;=Rates!$F$14,'Claim Details'!$I$28&lt;=Rates!$F$15,'Claim Details'!$I$19="No"),Rates!$F$26,IF(AND(C6="B",'Claim Details'!$I$28&gt;=Rates!$H$14,'Claim Details'!$I$28&lt;=Rates!$H$15,'Claim Details'!$I$19="Yes"),Rates!$I$26,IF(AND(C6="B",'Claim Details'!$I$28&gt;=Rates!$H$14,'Claim Details'!$I$28&lt;=Rates!$H$15,'Claim Details'!$I$19="No"),Rates!$H$26,IF(AND(C6="B",'Claim Details'!$I$28&gt;=Rates!$J$14,'Claim Details'!$I$28&lt;=Rates!$J$15,'Claim Details'!$I$19="Yes"),Rates!$K$26,IF(AND(C6="B",'Claim Details'!$I$28&gt;=Rates!$J$14,'Claim Details'!$I$28&lt;=Rates!$J$15,'Claim Details'!$I$19="No"),Rates!$J$26,IF(AND(C6="C",'Claim Details'!$I$28&gt;=Rates!$D$14,'Claim Details'!$I$28&lt;=Rates!$D$15,'Claim Details'!$I$19="Yes"),Rates!$E$27,IF(AND(C6="C",'Claim Details'!$I$28&gt;=Rates!$D$14,'Claim Details'!$I$28&lt;=Rates!$D$15,'Claim Details'!$I$19="No"),Rates!$D$27,IF(AND(C6="C",'Claim Details'!$I$28&gt;=Rates!$F$14,'Claim Details'!$I$28&lt;=Rates!$F$15,'Claim Details'!$I$19="Yes"),Rates!$G$27,IF(AND(C6="C",'Claim Details'!$I$28&gt;=Rates!$F$14,'Claim Details'!$I$28&lt;=Rates!$F$15,'Claim Details'!$I$19="No"),Rates!$F$27,IF(AND(C6="C",'Claim Details'!$I$28&gt;=Rates!$H$14,'Claim Details'!$I$28&lt;=Rates!$H$15,'Claim Details'!$I$19="Yes"),Rates!$I$27,IF(AND(C6="C",'Claim Details'!$I$28&gt;=Rates!$H$14,'Claim Details'!$I$28&lt;=Rates!$H$15,'Claim Details'!$I$19="No"),Rates!$H$27,IF(AND(C6="C",'Claim Details'!$I$28&gt;=Rates!$J$14,'Claim Details'!$I$28&lt;=Rates!$J$15,'Claim Details'!$I$19="Yes"),Rates!$K$27,IF(AND(C6="C",'Claim Details'!$I$28&gt;=Rates!$J$14,'Claim Details'!$I$28&lt;=Rates!$J$15,'Claim Details'!$I$19="No"),Rates!$J$27,"£0.00"))))))))))))))))))))))))</f>
        <v>£0.00</v>
      </c>
      <c r="AZ6" s="189" t="str">
        <f>IF(AND(C6="A",'Claim Details'!$I$28&gt;=Rates!$D$14,'Claim Details'!$I$28&lt;=Rates!$D$15,'Claim Details'!$I$19="Yes"),Rates!$E$20,IF(AND(C6="A",'Claim Details'!$I$28&gt;=Rates!$D$14,'Claim Details'!$I$28&lt;=Rates!$D$15,'Claim Details'!$I$19="No"),Rates!$D$20,IF(AND(C6="A",'Claim Details'!$I$28&gt;=Rates!$F$14,'Claim Details'!$I$28&lt;=Rates!$F$15,'Claim Details'!$I$19="Yes"),Rates!$G$20,IF(AND(C6="A",'Claim Details'!$I$28&gt;=Rates!$F$14,'Claim Details'!$I$28&lt;=Rates!$F$15,'Claim Details'!$I$19="No"),Rates!$F$20,IF(AND(C6="A",'Claim Details'!$I$28&gt;=Rates!$H$14,'Claim Details'!$I$28&lt;=Rates!$H$15,'Claim Details'!$I$19="Yes"),Rates!$I$20,IF(AND(C6="A",'Claim Details'!$I$28&gt;=Rates!$H$14,'Claim Details'!$I$28&lt;=Rates!$H$15,'Claim Details'!$I$19="No"),Rates!$H$20,IF(AND(C6="A",'Claim Details'!$I$28&gt;=Rates!$J$14,'Claim Details'!$I$28&lt;=Rates!$J$15,'Claim Details'!$I$19="Yes"),Rates!$K$20,IF(AND(C6="A",'Claim Details'!$I$28&gt;=Rates!$J$14,'Claim Details'!$I$28&lt;=Rates!$J$15,'Claim Details'!$I$19="No"),Rates!$J$20,IF(AND(C6="B",'Claim Details'!$I$28&gt;=Rates!$D$14,'Claim Details'!$I$28&lt;=Rates!$D$15,'Claim Details'!$I$19="Yes"),Rates!$E$21,IF(AND(C6="B",'Claim Details'!$I$28&gt;=Rates!$D$14,'Claim Details'!$I$28&lt;=Rates!$D$15,'Claim Details'!$I$19="No"),Rates!$D$21,IF(AND(C6="B",'Claim Details'!$I$28&gt;=Rates!$F$14,'Claim Details'!$I$28&lt;=Rates!$F$15,'Claim Details'!$I$19="Yes"),Rates!$G$21,IF(AND(C6="B",'Claim Details'!$I$28&gt;=Rates!$F$14,'Claim Details'!$I$28&lt;=Rates!$F$15,'Claim Details'!$I$19="No"),Rates!$F$21,IF(AND(C6="B",'Claim Details'!$I$28&gt;=Rates!$H$14,'Claim Details'!$I$28&lt;=Rates!$H$15,'Claim Details'!$I$19="Yes"),Rates!$I$21,IF(AND(C6="B",'Claim Details'!$I$28&gt;=Rates!$H$14,'Claim Details'!$I$28&lt;=Rates!$H$15,'Claim Details'!$I$19="No"),Rates!$H$21,IF(AND(C6="B",'Claim Details'!$I$28&gt;=Rates!$J$14,'Claim Details'!$I$28&lt;=Rates!$J$15,'Claim Details'!$I$19="Yes"),Rates!$K$21,IF(AND(C6="B",'Claim Details'!$I$28&gt;=Rates!$J$14,'Claim Details'!$I$28&lt;=Rates!$J$15,'Claim Details'!$I$19="No"),Rates!$J$21,"£0.00"))))))))))))))))</f>
        <v>£0.00</v>
      </c>
      <c r="BA6" s="189" t="str">
        <f>IF(AND(C6="A",'Claim Details'!$I$28&gt;=Rates!$D$14,'Claim Details'!$I$28&lt;=Rates!$D$15,'Claim Details'!$I$19="Yes"),Rates!$E$22,IF(AND(C6="A",'Claim Details'!$I$28&gt;=Rates!$D$14,'Claim Details'!$I$28&lt;=Rates!$D$15,'Claim Details'!$I$19="No"),Rates!$D$22,IF(AND(C6="A",'Claim Details'!$I$28&gt;=Rates!$F$14,'Claim Details'!$I$28&lt;=Rates!$F$15,'Claim Details'!$I$19="Yes"),Rates!$G$22,IF(AND(C6="A",'Claim Details'!$I$28&gt;=Rates!$F$14,'Claim Details'!$I$28&lt;=Rates!$F$15,'Claim Details'!$I$19="No"),Rates!$F$22,IF(AND(C6="A",'Claim Details'!$I$28&gt;=Rates!$H$14,'Claim Details'!$I$28&lt;=Rates!$H$15,'Claim Details'!$I$19="Yes"),Rates!$I$22,IF(AND(C6="A",'Claim Details'!$I$28&gt;=Rates!$H$14,'Claim Details'!$I$28&lt;=Rates!$H$15,'Claim Details'!$I$19="No"),Rates!$H$22,IF(AND(C6="A",'Claim Details'!$I$28&gt;=Rates!$J$14,'Claim Details'!$I$28&lt;=Rates!$J$15,'Claim Details'!$I$19="Yes"),Rates!$K$22,IF(AND(C6="A",'Claim Details'!$I$28&gt;=Rates!$J$14,'Claim Details'!$I$28&lt;=Rates!$J$15,'Claim Details'!$I$19="No"),Rates!$J$22,IF(AND(C6="B",'Claim Details'!$I$28&gt;=Rates!$D$14,'Claim Details'!$I$28&lt;=Rates!$D$15,'Claim Details'!$I$19="Yes"),Rates!$E$23,IF(AND(C6="B",'Claim Details'!$I$28&gt;=Rates!$D$14,'Claim Details'!$I$28&lt;=Rates!$D$15,'Claim Details'!$I$19="No"),Rates!$D$23,IF(AND(C6="B",'Claim Details'!$I$28&gt;=Rates!$F$14,'Claim Details'!$I$28&lt;=Rates!$F$15,'Claim Details'!$I$19="Yes"),Rates!$G$23,IF(AND(C6="B",'Claim Details'!$I$28&gt;=Rates!$F$14,'Claim Details'!$I$28&lt;=Rates!$F$15,'Claim Details'!$I$19="No"),Rates!$F$23,IF(AND(C6="B",'Claim Details'!$I$28&gt;=Rates!$H$14,'Claim Details'!$I$28&lt;=Rates!$H$15,'Claim Details'!$I$19="Yes"),Rates!$I$23,IF(AND(C6="B",'Claim Details'!$I$28&gt;=Rates!$H$14,'Claim Details'!$I$28&lt;=Rates!$H$15,'Claim Details'!$I$19="No"),Rates!$H$23,IF(AND(C6="B",'Claim Details'!$I$28&gt;=Rates!$J$14,'Claim Details'!$I$28&lt;=Rates!$J$15,'Claim Details'!$I$19="Yes"),Rates!$K$23,IF(AND(C6="B",'Claim Details'!$I$28&gt;=Rates!$J$14,'Claim Details'!$I$28&lt;=Rates!$J$15,'Claim Details'!$I$19="No"),Rates!$J$23,IF(AND(C6="C",'Claim Details'!$I$28&gt;=Rates!$D$14,'Claim Details'!$I$28&lt;=Rates!$D$15,'Claim Details'!$I$19="Yes"),Rates!$E$24,IF(AND(C6="C",'Claim Details'!$I$28&gt;=Rates!$D$14,'Claim Details'!$I$28&lt;=Rates!$D$15,'Claim Details'!$I$19="No"),Rates!$D$24,IF(AND(C6="C",'Claim Details'!$I$28&gt;=Rates!$F$14,'Claim Details'!$I$28&lt;=Rates!$F$15,'Claim Details'!$I$19="Yes"),Rates!$G$24,IF(AND(C6="C",'Claim Details'!$I$28&gt;=Rates!$F$14,'Claim Details'!$I$28&lt;=Rates!$F$15,'Claim Details'!$I$19="No"),Rates!$F$24,IF(AND(C6="C",'Claim Details'!$I$28&gt;=Rates!$H$14,'Claim Details'!$I$28&lt;=Rates!$H$15,'Claim Details'!$I$19="Yes"),Rates!$I$24,IF(AND(C6="C",'Claim Details'!$I$28&gt;=Rates!$H$14,'Claim Details'!$I$28&lt;=Rates!$H$15,'Claim Details'!$I$19="No"),Rates!$H$24,IF(AND(C6="C",'Claim Details'!$I$28&gt;=Rates!$J$14,'Claim Details'!$I$28&lt;=Rates!$J$15,'Claim Details'!$I$19="Yes"),Rates!$K$24,IF(AND(C6="C",'Claim Details'!$I$28&gt;=Rates!$J$14,'Claim Details'!$I$28&lt;=Rates!$J$15,'Claim Details'!$I$19="No"),Rates!$J$24,"£0.00"))))))))))))))))))))))))</f>
        <v>£0.00</v>
      </c>
      <c r="BB6" s="189" t="str">
        <f t="shared" ref="BB6:BB69" si="12">IF(AP6="6", AX6, IF(AP6="2", AZ6, IF(AP6="3", BA6, IF(AP6="1", AY6, "£0.00"))))</f>
        <v>£0.00</v>
      </c>
      <c r="BC6" s="1"/>
      <c r="BD6" s="189" t="str">
        <f>IF(AND(AE6="A",'Claim Details'!$I$28&gt;=Rates!$D$14,'Claim Details'!$I$28&lt;=Rates!$D$15,'Claim Details'!$I$19="Yes"),Rates!$J$17,IF(AND(AE6="A",'Claim Details'!$I$28&gt;=Rates!$D$14,'Claim Details'!$I$28&lt;=Rates!$D$15,'Claim Details'!$I$19="No"),Rates!$D$17,IF(AND(AE6="A",'Claim Details'!$I$28&gt;=Rates!$F$14,'Claim Details'!$I$28&lt;=Rates!$F$15,'Claim Details'!$I$19="Yes"),Rates!$G$17,IF(AND(AE6="A",'Claim Details'!$I$28&gt;=Rates!$F$14,'Claim Details'!$I$28&lt;=Rates!$F$15,'Claim Details'!$I$19="No"),Rates!$F$17,IF(AND(AE6="A",'Claim Details'!$I$28&gt;=Rates!$H$14,'Claim Details'!$I$28&lt;=Rates!$H$15,'Claim Details'!$I$19="Yes"),Rates!$I$17,IF(AND(AE6="A",'Claim Details'!$I$28&gt;=Rates!$H$14,'Claim Details'!$I$28&lt;=Rates!$H$15,'Claim Details'!$I$19="No"),Rates!$H$17,IF(AND(AE6="A",'Claim Details'!$I$28&gt;=Rates!$J$14,'Claim Details'!$I$28&lt;=Rates!$J$15,'Claim Details'!$I$19="Yes"),Rates!$K$17,IF(AND(AE6="A",'Claim Details'!$I$28&gt;=Rates!$J$14,'Claim Details'!$I$28&lt;=Rates!$J$15,'Claim Details'!$I$19="No"),Rates!$J$17,IF(AND(AE6="B",'Claim Details'!$I$28&gt;=Rates!$D$14,'Claim Details'!$I$28&lt;=Rates!$D$15,'Claim Details'!$I$19="Yes"),Rates!$E$18,IF(AND(AE6="B",'Claim Details'!$I$28&gt;=Rates!$D$14,'Claim Details'!$I$28&lt;=Rates!$D$15,'Claim Details'!$I$19="No"),Rates!$D$18,IF(AND(AE6="B",'Claim Details'!$I$28&gt;=Rates!$F$14,'Claim Details'!$I$28&lt;=Rates!$F$15,'Claim Details'!$I$19="Yes"),Rates!$G$18,IF(AND(AE6="B",'Claim Details'!$I$28&gt;=Rates!$F$14,'Claim Details'!$I$28&lt;=Rates!$F$15,'Claim Details'!$I$19="No"),Rates!$F$18,IF(AND(AE6="B",'Claim Details'!$I$28&gt;=Rates!$H$14,'Claim Details'!$I$28&lt;=Rates!$H$15,'Claim Details'!$I$19="Yes"),Rates!$I$18,IF(AND(AE6="B",'Claim Details'!$I$28&gt;=Rates!$H$14,'Claim Details'!$I$28&lt;=Rates!$H$15,'Claim Details'!$I$19="No"),Rates!$H$18,IF(AND(AE6="B",'Claim Details'!$I$28&gt;=Rates!$J$14,'Claim Details'!$I$28&lt;=Rates!$J$15,'Claim Details'!$I$19="Yes"),Rates!$K$18,IF(AND(AE6="B",'Claim Details'!$I$28&gt;=Rates!$J$14,'Claim Details'!$I$28&lt;=Rates!$J$15,'Claim Details'!$I$19="No"),Rates!$J$18,IF(AND(AE6="C",'Claim Details'!$I$28&gt;=Rates!$D$14,'Claim Details'!$I$28&lt;=Rates!$D$15,'Claim Details'!$I$19="Yes"),Rates!$E$19,IF(AND(AE6="C",'Claim Details'!$I$28&gt;=Rates!$D$14,'Claim Details'!$I$28&lt;=Rates!$D$15,'Claim Details'!$I$19="No"),Rates!$D$19,IF(AND(AE6="C",'Claim Details'!$I$28&gt;=Rates!$F$14,'Claim Details'!$I$28&lt;=Rates!$F$15,'Claim Details'!$I$19="Yes"),Rates!$G$19,IF(AND(AE6="C",'Claim Details'!$I$28&gt;=Rates!$F$14,'Claim Details'!$I$28&lt;=Rates!$F$15,'Claim Details'!$I$19="No"),Rates!$F$19,IF(AND(AE6="C",'Claim Details'!$I$28&gt;=Rates!$H$14,'Claim Details'!$I$28&lt;=Rates!$H$15,'Claim Details'!$I$19="Yes"),Rates!$I$19,IF(AND(AE6="C",'Claim Details'!$I$28&gt;=Rates!$H$14,'Claim Details'!$I$28&lt;=Rates!$H$15,'Claim Details'!$I$19="No"),Rates!$H$19,IF(AND(AE6="C",'Claim Details'!$I$28&gt;=Rates!$J$14,'Claim Details'!$I$28&lt;=Rates!$J$15,'Claim Details'!$I$19="Yes"),Rates!$K$19,IF(AND(AE6="C",'Claim Details'!$I$28&gt;=Rates!$J$14,'Claim Details'!$I$28&lt;=Rates!$J$15,'Claim Details'!$I$19="No"),Rates!$J$19,"£0.00"))))))))))))))))))))))))</f>
        <v>£0.00</v>
      </c>
      <c r="BE6" s="189" t="str">
        <f>IF(AND(AE6="A",'Claim Details'!$I$28&gt;=Rates!$D$14,'Claim Details'!$I$28&lt;=Rates!$D$15,'Claim Details'!$I$19="Yes"),Rates!$J$25,IF(AND(AE6="A",'Claim Details'!$I$28&gt;=Rates!$D$14,'Claim Details'!$I$28&lt;=Rates!$D$15,'Claim Details'!$I$19="No"),Rates!$D$25,IF(AND(AE6="A",'Claim Details'!$I$28&gt;=Rates!$F$14,'Claim Details'!$I$28&lt;=Rates!$F$15,'Claim Details'!$I$19="Yes"),Rates!$G$25,IF(AND(AE6="A",'Claim Details'!$I$28&gt;=Rates!$F$14,'Claim Details'!$I$28&lt;=Rates!$F$15,'Claim Details'!$I$19="No"),Rates!$F$25,IF(AND(AE6="A",'Claim Details'!$I$28&gt;=Rates!$H$14,'Claim Details'!$I$28&lt;=Rates!$H$15,'Claim Details'!$I$19="Yes"),Rates!$I$25,IF(AND(AE6="A",'Claim Details'!$I$28&gt;=Rates!$H$14,'Claim Details'!$I$28&lt;=Rates!$H$15,'Claim Details'!$I$19="No"),Rates!$H$25,IF(AND(AE6="A",'Claim Details'!$I$28&gt;=Rates!$J$14,'Claim Details'!$I$28&lt;=Rates!$J$15,'Claim Details'!$I$19="Yes"),Rates!$K$25,IF(AND(AE6="A",'Claim Details'!$I$28&gt;=Rates!$J$14,'Claim Details'!$I$28&lt;=Rates!$J$15,'Claim Details'!$I$19="No"),Rates!$J$25,IF(AND(AE6="B",'Claim Details'!$I$28&gt;=Rates!$D$14,'Claim Details'!$I$28&lt;=Rates!$D$15,'Claim Details'!$I$19="Yes"),Rates!$E$26,IF(AND(AE6="B",'Claim Details'!$I$28&gt;=Rates!$D$14,'Claim Details'!$I$28&lt;=Rates!$D$15,'Claim Details'!$I$19="No"),Rates!$D$26,IF(AND(AE6="B",'Claim Details'!$I$28&gt;=Rates!$F$14,'Claim Details'!$I$28&lt;=Rates!$F$15,'Claim Details'!$I$19="Yes"),Rates!$G$26,IF(AND(AE6="B",'Claim Details'!$I$28&gt;=Rates!$F$14,'Claim Details'!$I$28&lt;=Rates!$F$15,'Claim Details'!$I$19="No"),Rates!$F$26,IF(AND(AE6="B",'Claim Details'!$I$28&gt;=Rates!$H$14,'Claim Details'!$I$28&lt;=Rates!$H$15,'Claim Details'!$I$19="Yes"),Rates!$I$26,IF(AND(AE6="B",'Claim Details'!$I$28&gt;=Rates!$H$14,'Claim Details'!$I$28&lt;=Rates!$H$15,'Claim Details'!$I$19="No"),Rates!$H$26,IF(AND(AE6="B",'Claim Details'!$I$28&gt;=Rates!$J$14,'Claim Details'!$I$28&lt;=Rates!$J$15,'Claim Details'!$I$19="Yes"),Rates!$K$26,IF(AND(AE6="B",'Claim Details'!$I$28&gt;=Rates!$J$14,'Claim Details'!$I$28&lt;=Rates!$J$15,'Claim Details'!$I$19="No"),Rates!$J$26,IF(AND(AE6="C",'Claim Details'!$I$28&gt;=Rates!$D$14,'Claim Details'!$I$28&lt;=Rates!$D$15,'Claim Details'!$I$19="Yes"),Rates!$E$27,IF(AND(AE6="C",'Claim Details'!$I$28&gt;=Rates!$D$14,'Claim Details'!$I$28&lt;=Rates!$D$15,'Claim Details'!$I$19="No"),Rates!$D$27,IF(AND(AE6="C",'Claim Details'!$I$28&gt;=Rates!$F$14,'Claim Details'!$I$28&lt;=Rates!$F$15,'Claim Details'!$I$19="Yes"),Rates!$G$27,IF(AND(AE6="C",'Claim Details'!$I$28&gt;=Rates!$F$14,'Claim Details'!$I$28&lt;=Rates!$F$15,'Claim Details'!$I$19="No"),Rates!$F$27,IF(AND(AE6="C",'Claim Details'!$I$28&gt;=Rates!$H$14,'Claim Details'!$I$28&lt;=Rates!$H$15,'Claim Details'!$I$19="Yes"),Rates!$I$27,IF(AND(AE6="C",'Claim Details'!$I$28&gt;=Rates!$H$14,'Claim Details'!$I$28&lt;=Rates!$H$15,'Claim Details'!$I$19="No"),Rates!$H$27,IF(AND(AE6="C",'Claim Details'!$I$28&gt;=Rates!$J$14,'Claim Details'!$I$28&lt;=Rates!$J$15,'Claim Details'!$I$19="Yes"),Rates!$K$27,IF(AND(AE6="C",'Claim Details'!$I$28&gt;=Rates!$J$14,'Claim Details'!$I$28&lt;=Rates!$J$15,'Claim Details'!$I$19="No"),Rates!$J$27,"£0.00"))))))))))))))))))))))))</f>
        <v>£0.00</v>
      </c>
      <c r="BF6" s="189" t="str">
        <f>IF(AND(AE6="A",'Claim Details'!$I$28&gt;=Rates!$D$14,'Claim Details'!$I$28&lt;=Rates!$D$15,'Claim Details'!$I$19="Yes"),Rates!$E$20,IF(AND(AE6="A",'Claim Details'!$I$28&gt;=Rates!$D$14,'Claim Details'!$I$28&lt;=Rates!$D$15,'Claim Details'!$I$19="No"),Rates!$D$20,IF(AND(AE6="A",'Claim Details'!$I$28&gt;=Rates!$F$14,'Claim Details'!$I$28&lt;=Rates!$F$15,'Claim Details'!$I$19="Yes"),Rates!$G$20,IF(AND(AE6="A",'Claim Details'!$I$28&gt;=Rates!$F$14,'Claim Details'!$I$28&lt;=Rates!$F$15,'Claim Details'!$I$19="No"),Rates!$F$20,IF(AND(AE6="A",'Claim Details'!$I$28&gt;=Rates!$H$14,'Claim Details'!$I$28&lt;=Rates!$H$15,'Claim Details'!$I$19="Yes"),Rates!$I$20,IF(AND(AE6="A",'Claim Details'!$I$28&gt;=Rates!$H$14,'Claim Details'!$I$28&lt;=Rates!$H$15,'Claim Details'!$I$19="No"),Rates!$H$20,IF(AND(AE6="A",'Claim Details'!$I$28&gt;=Rates!$J$14,'Claim Details'!$I$28&lt;=Rates!$J$15,'Claim Details'!$I$19="Yes"),Rates!$K$20,IF(AND(AE6="A",'Claim Details'!$I$28&gt;=Rates!$J$14,'Claim Details'!$I$28&lt;=Rates!$J$15,'Claim Details'!$I$19="No"),Rates!$J$20,IF(AND(AE6="B",'Claim Details'!$I$28&gt;=Rates!$D$14,'Claim Details'!$I$28&lt;=Rates!$D$15,'Claim Details'!$I$19="Yes"),Rates!$E$21,IF(AND(AE6="B",'Claim Details'!$I$28&gt;=Rates!$D$14,'Claim Details'!$I$28&lt;=Rates!$D$15,'Claim Details'!$I$19="No"),Rates!$D$21,IF(AND(AE6="B",'Claim Details'!$I$28&gt;=Rates!$F$14,'Claim Details'!$I$28&lt;=Rates!$F$15,'Claim Details'!$I$19="Yes"),Rates!$G$21,IF(AND(AE6="B",'Claim Details'!$I$28&gt;=Rates!$F$14,'Claim Details'!$I$28&lt;=Rates!$F$15,'Claim Details'!$I$19="No"),Rates!$F$21,IF(AND(AE6="B",'Claim Details'!$I$28&gt;=Rates!$H$14,'Claim Details'!$I$28&lt;=Rates!$H$15,'Claim Details'!$I$19="Yes"),Rates!$I$21,IF(AND(AE6="B",'Claim Details'!$I$28&gt;=Rates!$H$14,'Claim Details'!$I$28&lt;=Rates!$H$15,'Claim Details'!$I$19="No"),Rates!$H$21,IF(AND(AE6="B",'Claim Details'!$I$28&gt;=Rates!$J$14,'Claim Details'!$I$28&lt;=Rates!$J$15,'Claim Details'!$I$19="Yes"),Rates!$K$21,IF(AND(AE6="B",'Claim Details'!$I$28&gt;=Rates!$J$14,'Claim Details'!$I$28&lt;=Rates!$J$15,'Claim Details'!$I$19="No"),Rates!$J$21,"£0.00"))))))))))))))))</f>
        <v>£0.00</v>
      </c>
      <c r="BG6" s="189" t="str">
        <f>IF(AND(AE6="A",'Claim Details'!$I$28&gt;=Rates!$D$14,'Claim Details'!$I$28&lt;=Rates!$D$15,'Claim Details'!$I$19="Yes"),Rates!$E$22,IF(AND(AE6="A",'Claim Details'!$I$28&gt;=Rates!$D$14,'Claim Details'!$I$28&lt;=Rates!$D$15,'Claim Details'!$I$19="No"),Rates!$D$22,IF(AND(AE6="A",'Claim Details'!$I$28&gt;=Rates!$F$14,'Claim Details'!$I$28&lt;=Rates!$F$15,'Claim Details'!$I$19="Yes"),Rates!$G$22,IF(AND(AE6="A",'Claim Details'!$I$28&gt;=Rates!$F$14,'Claim Details'!$I$28&lt;=Rates!$F$15,'Claim Details'!$I$19="No"),Rates!$F$22,IF(AND(AE6="A",'Claim Details'!$I$28&gt;=Rates!$H$14,'Claim Details'!$I$28&lt;=Rates!$H$15,'Claim Details'!$I$19="Yes"),Rates!$I$22,IF(AND(AE6="A",'Claim Details'!$I$28&gt;=Rates!$H$14,'Claim Details'!$I$28&lt;=Rates!$H$15,'Claim Details'!$I$19="No"),Rates!$H$22,IF(AND(AE6="A",'Claim Details'!$I$28&gt;=Rates!$J$14,'Claim Details'!$I$28&lt;=Rates!$J$15,'Claim Details'!$I$19="Yes"),Rates!$K$22,IF(AND(AE6="A",'Claim Details'!$I$28&gt;=Rates!$J$14,'Claim Details'!$I$28&lt;=Rates!$J$15,'Claim Details'!$I$19="No"),Rates!$J$22,IF(AND(AE6="B",'Claim Details'!$I$28&gt;=Rates!$D$14,'Claim Details'!$I$28&lt;=Rates!$D$15,'Claim Details'!$I$19="Yes"),Rates!$E$23,IF(AND(AE6="B",'Claim Details'!$I$28&gt;=Rates!$D$14,'Claim Details'!$I$28&lt;=Rates!$D$15,'Claim Details'!$I$19="No"),Rates!$D$23,IF(AND(AE6="B",'Claim Details'!$I$28&gt;=Rates!$F$14,'Claim Details'!$I$28&lt;=Rates!$F$15,'Claim Details'!$I$19="Yes"),Rates!$G$23,IF(AND(AE6="B",'Claim Details'!$I$28&gt;=Rates!$F$14,'Claim Details'!$I$28&lt;=Rates!$F$15,'Claim Details'!$I$19="No"),Rates!$F$23,IF(AND(AE6="B",'Claim Details'!$I$28&gt;=Rates!$H$14,'Claim Details'!$I$28&lt;=Rates!$H$15,'Claim Details'!$I$19="Yes"),Rates!$I$23,IF(AND(AE6="B",'Claim Details'!$I$28&gt;=Rates!$H$14,'Claim Details'!$I$28&lt;=Rates!$H$15,'Claim Details'!$I$19="No"),Rates!$H$23,IF(AND(AE6="B",'Claim Details'!$I$28&gt;=Rates!$J$14,'Claim Details'!$I$28&lt;=Rates!$J$15,'Claim Details'!$I$19="Yes"),Rates!$K$23,IF(AND(AE6="B",'Claim Details'!$I$28&gt;=Rates!$J$14,'Claim Details'!$I$28&lt;=Rates!$J$15,'Claim Details'!$I$19="No"),Rates!$J$23,IF(AND(AE6="C",'Claim Details'!$I$28&gt;=Rates!$D$14,'Claim Details'!$I$28&lt;=Rates!$D$15,'Claim Details'!$I$19="Yes"),Rates!$E$24,IF(AND(AE6="C",'Claim Details'!$I$28&gt;=Rates!$D$14,'Claim Details'!$I$28&lt;=Rates!$D$15,'Claim Details'!$I$19="No"),Rates!$D$24,IF(AND(AE6="C",'Claim Details'!$I$28&gt;=Rates!$F$14,'Claim Details'!$I$28&lt;=Rates!$F$15,'Claim Details'!$I$19="Yes"),Rates!$G$24,IF(AND(AE6="C",'Claim Details'!$I$28&gt;=Rates!$F$14,'Claim Details'!$I$28&lt;=Rates!$F$15,'Claim Details'!$I$19="No"),Rates!$F$24,IF(AND(AE6="C",'Claim Details'!$I$28&gt;=Rates!$H$14,'Claim Details'!$I$28&lt;=Rates!$H$15,'Claim Details'!$I$19="Yes"),Rates!$I$24,IF(AND(AE6="C",'Claim Details'!$I$28&gt;=Rates!$H$14,'Claim Details'!$I$28&lt;=Rates!$H$15,'Claim Details'!$I$19="No"),Rates!$H$24,IF(AND(AE6="C",'Claim Details'!$I$28&gt;=Rates!$J$14,'Claim Details'!$I$28&lt;=Rates!$J$15,'Claim Details'!$I$19="Yes"),Rates!$K$24,IF(AND(AE6="C",'Claim Details'!$I$28&gt;=Rates!$J$14,'Claim Details'!$I$28&lt;=Rates!$J$15,'Claim Details'!$I$19="No"),Rates!$J$24,"£0.00"))))))))))))))))))))))))</f>
        <v>£0.00</v>
      </c>
      <c r="BH6" s="189" t="str">
        <f t="shared" ref="BH6:BH69" si="13">IF(AP6="6", BD6, IF(AP6="2", BF6, IF(AP6="3", BG6, IF(AP6="1", BE6, "£0.00"))))</f>
        <v>£0.00</v>
      </c>
      <c r="BI6" s="189">
        <f t="shared" ref="BI6:BI69" si="14">MIN(BH6, J6)</f>
        <v>0</v>
      </c>
      <c r="BJ6" s="1"/>
      <c r="BK6" s="1"/>
      <c r="BL6" s="1"/>
      <c r="BM6" s="1"/>
      <c r="BN6" s="1"/>
      <c r="BO6" s="202" t="str">
        <f>IF(H6="","£0.00",IF(AP6="4","£0.00",IF(AP6="5","£0.00",IF(AP6="1","£0.00",((AQ6*H6)*'Claim Details'!$F$111)/100))))</f>
        <v>£0.00</v>
      </c>
      <c r="BP6" s="202" t="str">
        <f>IF(T6="","£0.00",IF(AP6="4","£0.00",IF(AP6="5","£0.00",IF(AP6="1","£0.00",((AR6*T6)*'Claim Details'!$N$111)/100))))</f>
        <v>£0.00</v>
      </c>
      <c r="BQ6" s="202" t="str">
        <f>IF(AI6="","£0.00",IF(AP6="4","£0.00",IF(AP6="5","£0.00",IF(AP6="1","£0.00",((BI6*AI6)*'Claim Details'!$W$111)/100))))</f>
        <v>£0.00</v>
      </c>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row>
    <row r="7" spans="1:97" ht="15">
      <c r="A7" s="145"/>
      <c r="B7" s="91"/>
      <c r="C7" s="96"/>
      <c r="D7" s="97"/>
      <c r="E7" s="98"/>
      <c r="F7" s="89"/>
      <c r="G7" s="99"/>
      <c r="H7" s="100"/>
      <c r="I7" s="221" t="str">
        <f t="shared" si="0"/>
        <v>£0.00</v>
      </c>
      <c r="J7" s="101"/>
      <c r="K7" s="100"/>
      <c r="L7" s="221" t="str">
        <f t="shared" si="3"/>
        <v>£0.00</v>
      </c>
      <c r="M7" s="101"/>
      <c r="N7" s="102"/>
      <c r="O7" s="145"/>
      <c r="P7" s="77"/>
      <c r="Q7" s="87"/>
      <c r="R7" s="87"/>
      <c r="S7" s="87"/>
      <c r="T7" s="149" t="str">
        <f t="shared" si="4"/>
        <v/>
      </c>
      <c r="U7" s="87" t="str">
        <f t="shared" si="5"/>
        <v/>
      </c>
      <c r="V7" s="87"/>
      <c r="W7" s="53" t="str">
        <f t="shared" si="6"/>
        <v>£0.00</v>
      </c>
      <c r="X7" s="53"/>
      <c r="Y7" s="87"/>
      <c r="Z7" s="78"/>
      <c r="AA7" s="79"/>
      <c r="AB7" s="160"/>
      <c r="AC7" s="98"/>
      <c r="AD7" s="225"/>
      <c r="AE7" s="235" t="str">
        <f t="shared" si="7"/>
        <v/>
      </c>
      <c r="AF7" s="87" t="str">
        <f t="shared" si="8"/>
        <v/>
      </c>
      <c r="AG7" s="53"/>
      <c r="AH7" s="224"/>
      <c r="AI7" s="226" t="str">
        <f t="shared" si="1"/>
        <v/>
      </c>
      <c r="AJ7" s="236" t="str">
        <f t="shared" si="9"/>
        <v>£0.00</v>
      </c>
      <c r="AK7" s="31"/>
      <c r="AL7" s="1"/>
      <c r="AM7" s="1"/>
      <c r="AN7" s="1"/>
      <c r="AO7" s="1"/>
      <c r="AP7" s="1" t="str">
        <f t="shared" si="10"/>
        <v/>
      </c>
      <c r="AQ7" s="27">
        <f t="shared" si="2"/>
        <v>0</v>
      </c>
      <c r="AR7" s="189">
        <f t="shared" si="11"/>
        <v>0</v>
      </c>
      <c r="AS7" s="190" t="str">
        <f>IF(AND(C7="A",'Claim Details'!$E$28&gt;=Rates!$D$14,'Claim Details'!$E$28&lt;=Rates!$D$15,'Claim Details'!$E$19="Yes"),Rates!$E$17,IF(AND(C7="A",'Claim Details'!$E$28&gt;=Rates!$D$14,'Claim Details'!$E$28&lt;=Rates!$D$15,'Claim Details'!$E$19="No"),Rates!$D$17,IF(AND(C7="A",'Claim Details'!$E$28&gt;=Rates!$F$14,'Claim Details'!$E$28&lt;=Rates!$F$15,'Claim Details'!$E$19="Yes"),Rates!$G$17,IF(AND(C7="A",'Claim Details'!$E$28&gt;=Rates!$F$14,'Claim Details'!$E$28&lt;=Rates!$F$15,'Claim Details'!$E$19="No"),Rates!$F$17,IF(AND(C7="A",'Claim Details'!$E$28&gt;=Rates!$H$14,'Claim Details'!$E$28&lt;=Rates!$H$15,'Claim Details'!$E$19="Yes"),Rates!$I$17,IF(AND(C7="A",'Claim Details'!$E$28&gt;=Rates!$H$14,'Claim Details'!$E$28&lt;=Rates!$H$15,'Claim Details'!$E$19="No"),Rates!$H$17,IF(AND(C7="A",'Claim Details'!$E$28&gt;=Rates!$J$14,'Claim Details'!$E$28&lt;=Rates!$J$15,'Claim Details'!$E$19="Yes"),Rates!$K$17,IF(AND(C7="A",'Claim Details'!$E$28&gt;=Rates!$J$14,'Claim Details'!$E$28&lt;=Rates!$J$15,'Claim Details'!$E$19="No"),Rates!$J$17,IF(AND(C7="B",'Claim Details'!$E$28&gt;=Rates!$D$14,'Claim Details'!$E$28&lt;=Rates!$D$15,'Claim Details'!$E$19="Yes"),Rates!$E$18,IF(AND(C7="B",'Claim Details'!$E$28&gt;=Rates!$D$14,'Claim Details'!$E$28&lt;=Rates!$D$15,'Claim Details'!$E$19="No"),Rates!$D$18,IF(AND(C7="B",'Claim Details'!$E$28&gt;=Rates!$F$14,'Claim Details'!$E$28&lt;=Rates!$F$15,'Claim Details'!$E$19="Yes"),Rates!$G$18,IF(AND(C7="B",'Claim Details'!$E$28&gt;=Rates!$F$14,'Claim Details'!$E$28&lt;=Rates!$F$15,'Claim Details'!$E$19="No"),Rates!$F$18,IF(AND(C7="B",'Claim Details'!$E$28&gt;=Rates!$H$14,'Claim Details'!$E$28&lt;=Rates!$H$15,'Claim Details'!$E$19="Yes"),Rates!$I$18,IF(AND(C7="B",'Claim Details'!$E$28&gt;=Rates!$H$14,'Claim Details'!$E$28&lt;=Rates!$H$15,'Claim Details'!$E$19="No"),Rates!$H$18,IF(AND(C7="B",'Claim Details'!$E$28&gt;=Rates!$J$14,'Claim Details'!$E$28&lt;=Rates!$J$15,'Claim Details'!$E$19="Yes"),Rates!$K$18,IF(AND(C7="B",'Claim Details'!$E$28&gt;=Rates!$J$14,'Claim Details'!$E$28&lt;=Rates!$J$15,'Claim Details'!$E$19="No"),Rates!$J$18,IF(AND(C7="C",'Claim Details'!$E$28&gt;=Rates!$D$14,'Claim Details'!$E$28&lt;=Rates!$D$15,'Claim Details'!$E$19="Yes"),Rates!$E$19,IF(AND(C7="C",'Claim Details'!$E$28&gt;=Rates!$D$14,'Claim Details'!$E$28&lt;=Rates!$D$15,'Claim Details'!$E$19="No"),Rates!$D$19,IF(AND(C7="C",'Claim Details'!$E$28&gt;=Rates!$F$14,'Claim Details'!$E$28&lt;=Rates!$F$15,'Claim Details'!$E$19="Yes"),Rates!$G$19,IF(AND(C7="C",'Claim Details'!$E$28&gt;=Rates!$F$14,'Claim Details'!$E$28&lt;=Rates!$F$15,'Claim Details'!$E$19="No"),Rates!$F$19,IF(AND(C7="C",'Claim Details'!$E$28&gt;=Rates!$H$14,'Claim Details'!$E$28&lt;=Rates!$H$15,'Claim Details'!$E$19="Yes"),Rates!$I$19,IF(AND(C7="C",'Claim Details'!$E$28&gt;=Rates!$H$14,'Claim Details'!$E$28&lt;=Rates!$H$15,'Claim Details'!$E$19="No"),Rates!$H$19,IF(AND(C7="C",'Claim Details'!$E$28&gt;=Rates!$J$14,'Claim Details'!$E$28&lt;=Rates!$J$15,'Claim Details'!$E$19="Yes"),Rates!$K$19,IF(AND(C7="C",'Claim Details'!$E$28&gt;=Rates!$J$14,'Claim Details'!$E$28&lt;=Rates!$J$15,'Claim Details'!$E$19="No"),Rates!$J$19,"£0.00"))))))))))))))))))))))))</f>
        <v>£0.00</v>
      </c>
      <c r="AT7" s="189" t="str">
        <f>IF(AND(C7="A",'Claim Details'!$E$28&gt;=Rates!$D$14,'Claim Details'!$E$28&lt;=Rates!$D$15,'Claim Details'!$E$19="Yes"),Rates!$E$25,IF(AND(C7="A",'Claim Details'!$E$28&gt;=Rates!$D$14,'Claim Details'!$E$28&lt;=Rates!$D$15,'Claim Details'!$E$19="No"),Rates!$D$25,IF(AND(C7="A",'Claim Details'!$E$28&gt;=Rates!$F$14,'Claim Details'!$E$28&lt;=Rates!$F$15,'Claim Details'!$E$19="Yes"),Rates!$G$25,IF(AND(C7="A",'Claim Details'!$E$28&gt;=Rates!$F$14,'Claim Details'!$E$28&lt;=Rates!$F$15,'Claim Details'!$E$19="No"),Rates!$F$25,IF(AND(C7="A",'Claim Details'!$E$28&gt;=Rates!$H$14,'Claim Details'!$E$28&lt;=Rates!$H$15,'Claim Details'!$E$19="Yes"),Rates!$I$25,IF(AND(C7="A",'Claim Details'!$E$28&gt;=Rates!$H$14,'Claim Details'!$E$28&lt;=Rates!$H$15,'Claim Details'!$E$19="No"),Rates!$H$25,IF(AND(C7="A",'Claim Details'!$E$28&gt;=Rates!$J$14,'Claim Details'!$E$28&lt;=Rates!$J$15,'Claim Details'!$E$19="Yes"),Rates!$K$25,IF(AND(C7="A",'Claim Details'!$E$28&gt;=Rates!$J$14,'Claim Details'!$E$28&lt;=Rates!$J$15,'Claim Details'!$E$19="No"),Rates!$J$25,IF(AND(C7="B",'Claim Details'!$E$28&gt;=Rates!$D$14,'Claim Details'!$E$28&lt;=Rates!$D$15,'Claim Details'!$E$19="Yes"),Rates!$E$26,IF(AND(C7="B",'Claim Details'!$E$28&gt;=Rates!$D$14,'Claim Details'!$E$28&lt;=Rates!$D$15,'Claim Details'!$E$19="No"),Rates!$D$26,IF(AND(C7="B",'Claim Details'!$E$28&gt;=Rates!$F$14,'Claim Details'!$E$28&lt;=Rates!$F$15,'Claim Details'!$E$19="Yes"),Rates!$G$26,IF(AND(C7="B",'Claim Details'!$E$28&gt;=Rates!$F$14,'Claim Details'!$E$28&lt;=Rates!$F$15,'Claim Details'!$E$19="No"),Rates!$F$26,IF(AND(C7="B",'Claim Details'!$E$28&gt;=Rates!$H$14,'Claim Details'!$E$28&lt;=Rates!$H$15,'Claim Details'!$E$19="Yes"),Rates!$I$26,IF(AND(C7="B",'Claim Details'!$E$28&gt;=Rates!$H$14,'Claim Details'!$E$28&lt;=Rates!$H$15,'Claim Details'!$E$19="No"),Rates!$H$26,IF(AND(C7="B",'Claim Details'!$E$28&gt;=Rates!$J$14,'Claim Details'!$E$28&lt;=Rates!$J$15,'Claim Details'!$E$19="Yes"),Rates!$K$26,IF(AND(C7="B",'Claim Details'!$E$28&gt;=Rates!$J$14,'Claim Details'!$E$28&lt;=Rates!$J$15,'Claim Details'!$E$19="No"),Rates!$J$26,IF(AND(C7="C",'Claim Details'!$E$28&gt;=Rates!$D$14,'Claim Details'!$E$28&lt;=Rates!$D$15,'Claim Details'!$E$19="Yes"),Rates!$E$27,IF(AND(C7="C",'Claim Details'!$E$28&gt;=Rates!$D$14,'Claim Details'!$E$28&lt;=Rates!$D$15,'Claim Details'!$E$19="No"),Rates!$D$27,IF(AND(C7="C",'Claim Details'!$E$28&gt;=Rates!$F$14,'Claim Details'!$E$28&lt;=Rates!$F$15,'Claim Details'!$E$19="Yes"),Rates!$G$27,IF(AND(C7="C",'Claim Details'!$E$28&gt;=Rates!$F$14,'Claim Details'!$E$28&lt;=Rates!$F$15,'Claim Details'!$E$19="No"),Rates!$F$27,IF(AND(C7="C",'Claim Details'!$E$28&gt;=Rates!$H$14,'Claim Details'!$E$28&lt;=Rates!$H$15,'Claim Details'!$E$19="Yes"),Rates!$I$27,IF(AND(C7="C",'Claim Details'!$E$28&gt;=Rates!$H$14,'Claim Details'!$E$28&lt;=Rates!$H$15,'Claim Details'!$E$19="No"),Rates!$H$27,IF(AND(C7="C",'Claim Details'!$E$28&gt;=Rates!$J$14,'Claim Details'!$E$28&lt;=Rates!$J$15,'Claim Details'!$E$19="Yes"),Rates!$K$27,IF(AND(C7="C",'Claim Details'!$E$28&gt;=Rates!$J$14,'Claim Details'!$E$28&lt;=Rates!$J$15,'Claim Details'!$E$19="No"),Rates!$J$27,"£0.00"))))))))))))))))))))))))</f>
        <v>£0.00</v>
      </c>
      <c r="AU7" s="191" t="str">
        <f>IF(AND(C7="A",'Claim Details'!$E$28&gt;=Rates!$D$14,'Claim Details'!$E$28&lt;=Rates!$D$15,'Claim Details'!$E$19="Yes"),Rates!$E$20,IF(AND(C7="A",'Claim Details'!$E$28&gt;=Rates!$D$14,'Claim Details'!$E$28&lt;=Rates!$D$15,'Claim Details'!$E$19="No"),Rates!$D$20,IF(AND(C7="A",'Claim Details'!$E$28&gt;=Rates!$F$14,'Claim Details'!$E$28&lt;=Rates!$F$15,'Claim Details'!$E$19="Yes"),Rates!$G$20,IF(AND(C7="A",'Claim Details'!$E$28&gt;=Rates!$F$14,'Claim Details'!$E$28&lt;=Rates!$F$15,'Claim Details'!$E$19="No"),Rates!$F$20,IF(AND(C7="A",'Claim Details'!$E$28&gt;=Rates!$H$14,'Claim Details'!$E$28&lt;=Rates!$H$15,'Claim Details'!$E$19="Yes"),Rates!$I$20,IF(AND(C7="A",'Claim Details'!$E$28&gt;=Rates!$H$14,'Claim Details'!$E$28&lt;=Rates!$H$15,'Claim Details'!$E$19="No"),Rates!$H$20,IF(AND(C7="A",'Claim Details'!$E$28&gt;=Rates!$J$14,'Claim Details'!$E$28&lt;=Rates!$J$15,'Claim Details'!$E$19="Yes"),Rates!$K$20,IF(AND(C7="A",'Claim Details'!$E$28&gt;=Rates!$J$14,'Claim Details'!$E$28&lt;=Rates!$J$15,'Claim Details'!$E$19="No"),Rates!$J$20,IF(AND(C7="B",'Claim Details'!$E$28&gt;=Rates!$D$14,'Claim Details'!$E$28&lt;=Rates!$D$15,'Claim Details'!$E$19="Yes"),Rates!$E$21,IF(AND(C7="B",'Claim Details'!$E$28&gt;=Rates!$D$14,'Claim Details'!$E$28&lt;=Rates!$D$15,'Claim Details'!$E$19="No"),Rates!$D$21,IF(AND(C7="B",'Claim Details'!$E$28&gt;=Rates!$F$14,'Claim Details'!$E$28&lt;=Rates!$F$15,'Claim Details'!$E$19="Yes"),Rates!$G$21,IF(AND(C7="B",'Claim Details'!$E$28&gt;=Rates!$F$14,'Claim Details'!$E$28&lt;=Rates!$F$15,'Claim Details'!$E$19="No"),Rates!$F$21,IF(AND(C7="B",'Claim Details'!$E$28&gt;=Rates!$H$14,'Claim Details'!$E$28&lt;=Rates!$H$15,'Claim Details'!$E$19="Yes"),Rates!$I$21,IF(AND(C7="B",'Claim Details'!$E$28&gt;=Rates!$H$14,'Claim Details'!$E$28&lt;=Rates!$H$15,'Claim Details'!$E$19="No"),Rates!$H$21,IF(AND(C7="B",'Claim Details'!$E$28&gt;=Rates!$J$14,'Claim Details'!$E$28&lt;=Rates!$J$15,'Claim Details'!$E$19="Yes"),Rates!$K$21,IF(AND(C7="B",'Claim Details'!$E$28&gt;=Rates!$J$14,'Claim Details'!$E$28&lt;=Rates!$J$15,'Claim Details'!$E$19="No"),Rates!$J$21,"£0.00"))))))))))))))))</f>
        <v>£0.00</v>
      </c>
      <c r="AV7" s="191" t="str">
        <f>IF(AND(C7="A",'Claim Details'!$E$28&gt;=Rates!$D$14,'Claim Details'!$E$28&lt;=Rates!$D$15,'Claim Details'!$E$19="Yes"),Rates!$E$22,IF(AND(C7="A",'Claim Details'!$E$28&gt;=Rates!$D$14,'Claim Details'!$E$28&lt;=Rates!$D$15,'Claim Details'!$E$19="No"),Rates!$D$22,IF(AND(C7="A",'Claim Details'!$E$28&gt;=Rates!$F$14,'Claim Details'!$E$28&lt;=Rates!$F$15,'Claim Details'!$E$19="Yes"),Rates!$G$22,IF(AND(C7="A",'Claim Details'!$E$28&gt;=Rates!$F$14,'Claim Details'!$E$28&lt;=Rates!$F$15,'Claim Details'!$E$19="No"),Rates!$F$22,IF(AND(C7="A",'Claim Details'!$E$28&gt;=Rates!$H$14,'Claim Details'!$E$28&lt;=Rates!$H$15,'Claim Details'!$E$19="Yes"),Rates!$I$22,IF(AND(C7="A",'Claim Details'!$E$28&gt;=Rates!$H$14,'Claim Details'!$E$28&lt;=Rates!$H$15,'Claim Details'!$E$19="No"),Rates!$H$22,IF(AND(C7="A",'Claim Details'!$E$28&gt;=Rates!$J$14,'Claim Details'!$E$28&lt;=Rates!$J$15,'Claim Details'!$E$19="Yes"),Rates!$K$22,IF(AND(C7="A",'Claim Details'!$E$28&gt;=Rates!$J$14,'Claim Details'!$E$28&lt;=Rates!$J$15,'Claim Details'!$E$19="No"),Rates!$J$22,IF(AND(C7="B",'Claim Details'!$E$28&gt;=Rates!$D$14,'Claim Details'!$E$28&lt;=Rates!$D$15,'Claim Details'!$E$19="Yes"),Rates!$E$23,IF(AND(C7="B",'Claim Details'!$E$28&gt;=Rates!$D$14,'Claim Details'!$E$28&lt;=Rates!$D$15,'Claim Details'!$E$19="No"),Rates!$D$23,IF(AND(C7="B",'Claim Details'!$E$28&gt;=Rates!$F$14,'Claim Details'!$E$28&lt;=Rates!$F$15,'Claim Details'!$E$19="Yes"),Rates!$G$23,IF(AND(C7="B",'Claim Details'!$E$28&gt;=Rates!$F$14,'Claim Details'!$E$28&lt;=Rates!$F$15,'Claim Details'!$E$19="No"),Rates!$F$23,IF(AND(C7="B",'Claim Details'!$E$28&gt;=Rates!$H$14,'Claim Details'!$E$28&lt;=Rates!$H$15,'Claim Details'!$E$19="Yes"),Rates!$I$23,IF(AND(C7="B",'Claim Details'!$E$28&gt;=Rates!$H$14,'Claim Details'!$E$28&lt;=Rates!$H$15,'Claim Details'!$E$19="No"),Rates!$H$23,IF(AND(C7="B",'Claim Details'!$E$28&gt;=Rates!$J$14,'Claim Details'!$E$28&lt;=Rates!$J$15,'Claim Details'!$E$19="Yes"),Rates!$K$23,IF(AND(C7="B",'Claim Details'!$E$28&gt;=Rates!$J$14,'Claim Details'!$E$28&lt;=Rates!$J$15,'Claim Details'!$E$19="No"),Rates!$J$23,IF(AND(C7="C",'Claim Details'!$E$28&gt;=Rates!$D$14,'Claim Details'!$E$28&lt;=Rates!$D$15,'Claim Details'!$E$19="Yes"),Rates!$E$24,IF(AND(C7="C",'Claim Details'!$E$28&gt;=Rates!$D$14,'Claim Details'!$E$28&lt;=Rates!$D$15,'Claim Details'!$E$19="No"),Rates!$D$24,IF(AND(C7="C",'Claim Details'!$E$28&gt;=Rates!$F$14,'Claim Details'!$E$28&lt;=Rates!$F$15,'Claim Details'!$E$19="Yes"),Rates!$G$24,IF(AND(C7="C",'Claim Details'!$E$28&gt;=Rates!$F$14,'Claim Details'!$E$28&lt;=Rates!$F$15,'Claim Details'!$E$19="No"),Rates!$F$24,IF(AND(C7="C",'Claim Details'!$E$28&gt;=Rates!$H$14,'Claim Details'!$E$28&lt;=Rates!$H$15,'Claim Details'!$E$19="Yes"),Rates!$I$24,IF(AND(C7="C",'Claim Details'!$E$28&gt;=Rates!$H$14,'Claim Details'!$E$28&lt;=Rates!$H$15,'Claim Details'!$E$19="No"),Rates!$H$24,IF(AND(C7="C",'Claim Details'!$E$28&gt;=Rates!$J$14,'Claim Details'!$E$28&lt;=Rates!$J$15,'Claim Details'!$E$19="Yes"),Rates!$K$24,IF(AND(C7="C",'Claim Details'!$E$28&gt;=Rates!$J$14,'Claim Details'!$E$28&lt;=Rates!$J$15,'Claim Details'!$E$19="No"),Rates!$J$24,"£0.00"))))))))))))))))))))))))</f>
        <v>£0.00</v>
      </c>
      <c r="AW7" s="1"/>
      <c r="AX7" s="189" t="str">
        <f>IF(AND(U7="A",'Claim Details'!$I$28&gt;=Rates!$D$14,'Claim Details'!$I$28&lt;=Rates!$D$15,'Claim Details'!$I$19="Yes"),Rates!$J$17,IF(AND(U7="A",'Claim Details'!$I$28&gt;=Rates!$D$14,'Claim Details'!$I$28&lt;=Rates!$D$15,'Claim Details'!$I$19="No"),Rates!$D$17,IF(AND(U7="A",'Claim Details'!$I$28&gt;=Rates!$F$14,'Claim Details'!$I$28&lt;=Rates!$F$15,'Claim Details'!$I$19="Yes"),Rates!$G$17,IF(AND(U7="A",'Claim Details'!$I$28&gt;=Rates!$F$14,'Claim Details'!$I$28&lt;=Rates!$F$15,'Claim Details'!$I$19="No"),Rates!$F$17,IF(AND(U7="A",'Claim Details'!$I$28&gt;=Rates!$H$14,'Claim Details'!$I$28&lt;=Rates!$H$15,'Claim Details'!$I$19="Yes"),Rates!$I$17,IF(AND(U7="A",'Claim Details'!$I$28&gt;=Rates!$H$14,'Claim Details'!$I$28&lt;=Rates!$H$15,'Claim Details'!$I$19="No"),Rates!$H$17,IF(AND(U7="A",'Claim Details'!$I$28&gt;=Rates!$J$14,'Claim Details'!$I$28&lt;=Rates!$J$15,'Claim Details'!$I$19="Yes"),Rates!$K$17,IF(AND(U7="A",'Claim Details'!$I$28&gt;=Rates!$J$14,'Claim Details'!$I$28&lt;=Rates!$J$15,'Claim Details'!$I$19="No"),Rates!$J$17,IF(AND(U7="B",'Claim Details'!$I$28&gt;=Rates!$D$14,'Claim Details'!$I$28&lt;=Rates!$D$15,'Claim Details'!$I$19="Yes"),Rates!$E$18,IF(AND(U7="B",'Claim Details'!$I$28&gt;=Rates!$D$14,'Claim Details'!$I$28&lt;=Rates!$D$15,'Claim Details'!$I$19="No"),Rates!$D$18,IF(AND(U7="B",'Claim Details'!$I$28&gt;=Rates!$F$14,'Claim Details'!$I$28&lt;=Rates!$F$15,'Claim Details'!$I$19="Yes"),Rates!$G$18,IF(AND(U7="B",'Claim Details'!$I$28&gt;=Rates!$F$14,'Claim Details'!$I$28&lt;=Rates!$F$15,'Claim Details'!$I$19="No"),Rates!$F$18,IF(AND(U7="B",'Claim Details'!$I$28&gt;=Rates!$H$14,'Claim Details'!$I$28&lt;=Rates!$H$15,'Claim Details'!$I$19="Yes"),Rates!$I$18,IF(AND(U7="B",'Claim Details'!$I$28&gt;=Rates!$H$14,'Claim Details'!$I$28&lt;=Rates!$H$15,'Claim Details'!$I$19="No"),Rates!$H$18,IF(AND(U7="B",'Claim Details'!$I$28&gt;=Rates!$J$14,'Claim Details'!$I$28&lt;=Rates!$J$15,'Claim Details'!$I$19="Yes"),Rates!$K$18,IF(AND(U7="B",'Claim Details'!$I$28&gt;=Rates!$J$14,'Claim Details'!$I$28&lt;=Rates!$J$15,'Claim Details'!$I$19="No"),Rates!$J$18,IF(AND(U7="C",'Claim Details'!$I$28&gt;=Rates!$D$14,'Claim Details'!$I$28&lt;=Rates!$D$15,'Claim Details'!$I$19="Yes"),Rates!$E$19,IF(AND(U7="C",'Claim Details'!$I$28&gt;=Rates!$D$14,'Claim Details'!$I$28&lt;=Rates!$D$15,'Claim Details'!$I$19="No"),Rates!$D$19,IF(AND(U7="C",'Claim Details'!$I$28&gt;=Rates!$F$14,'Claim Details'!$I$28&lt;=Rates!$F$15,'Claim Details'!$I$19="Yes"),Rates!$G$19,IF(AND(U7="C",'Claim Details'!$I$28&gt;=Rates!$F$14,'Claim Details'!$I$28&lt;=Rates!$F$15,'Claim Details'!$I$19="No"),Rates!$F$19,IF(AND(U7="C",'Claim Details'!$I$28&gt;=Rates!$H$14,'Claim Details'!$I$28&lt;=Rates!$H$15,'Claim Details'!$I$19="Yes"),Rates!$I$19,IF(AND(U7="C",'Claim Details'!$I$28&gt;=Rates!$H$14,'Claim Details'!$I$28&lt;=Rates!$H$15,'Claim Details'!$I$19="No"),Rates!$H$19,IF(AND(U7="C",'Claim Details'!$I$28&gt;=Rates!$J$14,'Claim Details'!$I$28&lt;=Rates!$J$15,'Claim Details'!$I$19="Yes"),Rates!$K$19,IF(AND(U7="C",'Claim Details'!$I$28&gt;=Rates!$J$14,'Claim Details'!$I$28&lt;=Rates!$J$15,'Claim Details'!$I$19="No"),Rates!$J$19,"£0.00"))))))))))))))))))))))))</f>
        <v>£0.00</v>
      </c>
      <c r="AY7" s="189" t="str">
        <f>IF(AND(C7="A",'Claim Details'!$I$28&gt;=Rates!$D$14,'Claim Details'!$I$28&lt;=Rates!$D$15,'Claim Details'!$I$19="Yes"),Rates!$J$25,IF(AND(C7="A",'Claim Details'!$I$28&gt;=Rates!$D$14,'Claim Details'!$I$28&lt;=Rates!$D$15,'Claim Details'!$I$19="No"),Rates!$D$25,IF(AND(C7="A",'Claim Details'!$I$28&gt;=Rates!$F$14,'Claim Details'!$I$28&lt;=Rates!$F$15,'Claim Details'!$I$19="Yes"),Rates!$G$25,IF(AND(C7="A",'Claim Details'!$I$28&gt;=Rates!$F$14,'Claim Details'!$I$28&lt;=Rates!$F$15,'Claim Details'!$I$19="No"),Rates!$F$25,IF(AND(C7="A",'Claim Details'!$I$28&gt;=Rates!$H$14,'Claim Details'!$I$28&lt;=Rates!$H$15,'Claim Details'!$I$19="Yes"),Rates!$I$25,IF(AND(C7="A",'Claim Details'!$I$28&gt;=Rates!$H$14,'Claim Details'!$I$28&lt;=Rates!$H$15,'Claim Details'!$I$19="No"),Rates!$H$25,IF(AND(C7="A",'Claim Details'!$I$28&gt;=Rates!$J$14,'Claim Details'!$I$28&lt;=Rates!$J$15,'Claim Details'!$I$19="Yes"),Rates!$K$25,IF(AND(C7="A",'Claim Details'!$I$28&gt;=Rates!$J$14,'Claim Details'!$I$28&lt;=Rates!$J$15,'Claim Details'!$I$19="No"),Rates!$J$25,IF(AND(C7="B",'Claim Details'!$I$28&gt;=Rates!$D$14,'Claim Details'!$I$28&lt;=Rates!$D$15,'Claim Details'!$I$19="Yes"),Rates!$E$26,IF(AND(C7="B",'Claim Details'!$I$28&gt;=Rates!$D$14,'Claim Details'!$I$28&lt;=Rates!$D$15,'Claim Details'!$I$19="No"),Rates!$D$26,IF(AND(C7="B",'Claim Details'!$I$28&gt;=Rates!$F$14,'Claim Details'!$I$28&lt;=Rates!$F$15,'Claim Details'!$I$19="Yes"),Rates!$G$26,IF(AND(C7="B",'Claim Details'!$I$28&gt;=Rates!$F$14,'Claim Details'!$I$28&lt;=Rates!$F$15,'Claim Details'!$I$19="No"),Rates!$F$26,IF(AND(C7="B",'Claim Details'!$I$28&gt;=Rates!$H$14,'Claim Details'!$I$28&lt;=Rates!$H$15,'Claim Details'!$I$19="Yes"),Rates!$I$26,IF(AND(C7="B",'Claim Details'!$I$28&gt;=Rates!$H$14,'Claim Details'!$I$28&lt;=Rates!$H$15,'Claim Details'!$I$19="No"),Rates!$H$26,IF(AND(C7="B",'Claim Details'!$I$28&gt;=Rates!$J$14,'Claim Details'!$I$28&lt;=Rates!$J$15,'Claim Details'!$I$19="Yes"),Rates!$K$26,IF(AND(C7="B",'Claim Details'!$I$28&gt;=Rates!$J$14,'Claim Details'!$I$28&lt;=Rates!$J$15,'Claim Details'!$I$19="No"),Rates!$J$26,IF(AND(C7="C",'Claim Details'!$I$28&gt;=Rates!$D$14,'Claim Details'!$I$28&lt;=Rates!$D$15,'Claim Details'!$I$19="Yes"),Rates!$E$27,IF(AND(C7="C",'Claim Details'!$I$28&gt;=Rates!$D$14,'Claim Details'!$I$28&lt;=Rates!$D$15,'Claim Details'!$I$19="No"),Rates!$D$27,IF(AND(C7="C",'Claim Details'!$I$28&gt;=Rates!$F$14,'Claim Details'!$I$28&lt;=Rates!$F$15,'Claim Details'!$I$19="Yes"),Rates!$G$27,IF(AND(C7="C",'Claim Details'!$I$28&gt;=Rates!$F$14,'Claim Details'!$I$28&lt;=Rates!$F$15,'Claim Details'!$I$19="No"),Rates!$F$27,IF(AND(C7="C",'Claim Details'!$I$28&gt;=Rates!$H$14,'Claim Details'!$I$28&lt;=Rates!$H$15,'Claim Details'!$I$19="Yes"),Rates!$I$27,IF(AND(C7="C",'Claim Details'!$I$28&gt;=Rates!$H$14,'Claim Details'!$I$28&lt;=Rates!$H$15,'Claim Details'!$I$19="No"),Rates!$H$27,IF(AND(C7="C",'Claim Details'!$I$28&gt;=Rates!$J$14,'Claim Details'!$I$28&lt;=Rates!$J$15,'Claim Details'!$I$19="Yes"),Rates!$K$27,IF(AND(C7="C",'Claim Details'!$I$28&gt;=Rates!$J$14,'Claim Details'!$I$28&lt;=Rates!$J$15,'Claim Details'!$I$19="No"),Rates!$J$27,"£0.00"))))))))))))))))))))))))</f>
        <v>£0.00</v>
      </c>
      <c r="AZ7" s="189" t="str">
        <f>IF(AND(C7="A",'Claim Details'!$I$28&gt;=Rates!$D$14,'Claim Details'!$I$28&lt;=Rates!$D$15,'Claim Details'!$I$19="Yes"),Rates!$E$20,IF(AND(C7="A",'Claim Details'!$I$28&gt;=Rates!$D$14,'Claim Details'!$I$28&lt;=Rates!$D$15,'Claim Details'!$I$19="No"),Rates!$D$20,IF(AND(C7="A",'Claim Details'!$I$28&gt;=Rates!$F$14,'Claim Details'!$I$28&lt;=Rates!$F$15,'Claim Details'!$I$19="Yes"),Rates!$G$20,IF(AND(C7="A",'Claim Details'!$I$28&gt;=Rates!$F$14,'Claim Details'!$I$28&lt;=Rates!$F$15,'Claim Details'!$I$19="No"),Rates!$F$20,IF(AND(C7="A",'Claim Details'!$I$28&gt;=Rates!$H$14,'Claim Details'!$I$28&lt;=Rates!$H$15,'Claim Details'!$I$19="Yes"),Rates!$I$20,IF(AND(C7="A",'Claim Details'!$I$28&gt;=Rates!$H$14,'Claim Details'!$I$28&lt;=Rates!$H$15,'Claim Details'!$I$19="No"),Rates!$H$20,IF(AND(C7="A",'Claim Details'!$I$28&gt;=Rates!$J$14,'Claim Details'!$I$28&lt;=Rates!$J$15,'Claim Details'!$I$19="Yes"),Rates!$K$20,IF(AND(C7="A",'Claim Details'!$I$28&gt;=Rates!$J$14,'Claim Details'!$I$28&lt;=Rates!$J$15,'Claim Details'!$I$19="No"),Rates!$J$20,IF(AND(C7="B",'Claim Details'!$I$28&gt;=Rates!$D$14,'Claim Details'!$I$28&lt;=Rates!$D$15,'Claim Details'!$I$19="Yes"),Rates!$E$21,IF(AND(C7="B",'Claim Details'!$I$28&gt;=Rates!$D$14,'Claim Details'!$I$28&lt;=Rates!$D$15,'Claim Details'!$I$19="No"),Rates!$D$21,IF(AND(C7="B",'Claim Details'!$I$28&gt;=Rates!$F$14,'Claim Details'!$I$28&lt;=Rates!$F$15,'Claim Details'!$I$19="Yes"),Rates!$G$21,IF(AND(C7="B",'Claim Details'!$I$28&gt;=Rates!$F$14,'Claim Details'!$I$28&lt;=Rates!$F$15,'Claim Details'!$I$19="No"),Rates!$F$21,IF(AND(C7="B",'Claim Details'!$I$28&gt;=Rates!$H$14,'Claim Details'!$I$28&lt;=Rates!$H$15,'Claim Details'!$I$19="Yes"),Rates!$I$21,IF(AND(C7="B",'Claim Details'!$I$28&gt;=Rates!$H$14,'Claim Details'!$I$28&lt;=Rates!$H$15,'Claim Details'!$I$19="No"),Rates!$H$21,IF(AND(C7="B",'Claim Details'!$I$28&gt;=Rates!$J$14,'Claim Details'!$I$28&lt;=Rates!$J$15,'Claim Details'!$I$19="Yes"),Rates!$K$21,IF(AND(C7="B",'Claim Details'!$I$28&gt;=Rates!$J$14,'Claim Details'!$I$28&lt;=Rates!$J$15,'Claim Details'!$I$19="No"),Rates!$J$21,"£0.00"))))))))))))))))</f>
        <v>£0.00</v>
      </c>
      <c r="BA7" s="189" t="str">
        <f>IF(AND(C7="A",'Claim Details'!$I$28&gt;=Rates!$D$14,'Claim Details'!$I$28&lt;=Rates!$D$15,'Claim Details'!$I$19="Yes"),Rates!$E$22,IF(AND(C7="A",'Claim Details'!$I$28&gt;=Rates!$D$14,'Claim Details'!$I$28&lt;=Rates!$D$15,'Claim Details'!$I$19="No"),Rates!$D$22,IF(AND(C7="A",'Claim Details'!$I$28&gt;=Rates!$F$14,'Claim Details'!$I$28&lt;=Rates!$F$15,'Claim Details'!$I$19="Yes"),Rates!$G$22,IF(AND(C7="A",'Claim Details'!$I$28&gt;=Rates!$F$14,'Claim Details'!$I$28&lt;=Rates!$F$15,'Claim Details'!$I$19="No"),Rates!$F$22,IF(AND(C7="A",'Claim Details'!$I$28&gt;=Rates!$H$14,'Claim Details'!$I$28&lt;=Rates!$H$15,'Claim Details'!$I$19="Yes"),Rates!$I$22,IF(AND(C7="A",'Claim Details'!$I$28&gt;=Rates!$H$14,'Claim Details'!$I$28&lt;=Rates!$H$15,'Claim Details'!$I$19="No"),Rates!$H$22,IF(AND(C7="A",'Claim Details'!$I$28&gt;=Rates!$J$14,'Claim Details'!$I$28&lt;=Rates!$J$15,'Claim Details'!$I$19="Yes"),Rates!$K$22,IF(AND(C7="A",'Claim Details'!$I$28&gt;=Rates!$J$14,'Claim Details'!$I$28&lt;=Rates!$J$15,'Claim Details'!$I$19="No"),Rates!$J$22,IF(AND(C7="B",'Claim Details'!$I$28&gt;=Rates!$D$14,'Claim Details'!$I$28&lt;=Rates!$D$15,'Claim Details'!$I$19="Yes"),Rates!$E$23,IF(AND(C7="B",'Claim Details'!$I$28&gt;=Rates!$D$14,'Claim Details'!$I$28&lt;=Rates!$D$15,'Claim Details'!$I$19="No"),Rates!$D$23,IF(AND(C7="B",'Claim Details'!$I$28&gt;=Rates!$F$14,'Claim Details'!$I$28&lt;=Rates!$F$15,'Claim Details'!$I$19="Yes"),Rates!$G$23,IF(AND(C7="B",'Claim Details'!$I$28&gt;=Rates!$F$14,'Claim Details'!$I$28&lt;=Rates!$F$15,'Claim Details'!$I$19="No"),Rates!$F$23,IF(AND(C7="B",'Claim Details'!$I$28&gt;=Rates!$H$14,'Claim Details'!$I$28&lt;=Rates!$H$15,'Claim Details'!$I$19="Yes"),Rates!$I$23,IF(AND(C7="B",'Claim Details'!$I$28&gt;=Rates!$H$14,'Claim Details'!$I$28&lt;=Rates!$H$15,'Claim Details'!$I$19="No"),Rates!$H$23,IF(AND(C7="B",'Claim Details'!$I$28&gt;=Rates!$J$14,'Claim Details'!$I$28&lt;=Rates!$J$15,'Claim Details'!$I$19="Yes"),Rates!$K$23,IF(AND(C7="B",'Claim Details'!$I$28&gt;=Rates!$J$14,'Claim Details'!$I$28&lt;=Rates!$J$15,'Claim Details'!$I$19="No"),Rates!$J$23,IF(AND(C7="C",'Claim Details'!$I$28&gt;=Rates!$D$14,'Claim Details'!$I$28&lt;=Rates!$D$15,'Claim Details'!$I$19="Yes"),Rates!$E$24,IF(AND(C7="C",'Claim Details'!$I$28&gt;=Rates!$D$14,'Claim Details'!$I$28&lt;=Rates!$D$15,'Claim Details'!$I$19="No"),Rates!$D$24,IF(AND(C7="C",'Claim Details'!$I$28&gt;=Rates!$F$14,'Claim Details'!$I$28&lt;=Rates!$F$15,'Claim Details'!$I$19="Yes"),Rates!$G$24,IF(AND(C7="C",'Claim Details'!$I$28&gt;=Rates!$F$14,'Claim Details'!$I$28&lt;=Rates!$F$15,'Claim Details'!$I$19="No"),Rates!$F$24,IF(AND(C7="C",'Claim Details'!$I$28&gt;=Rates!$H$14,'Claim Details'!$I$28&lt;=Rates!$H$15,'Claim Details'!$I$19="Yes"),Rates!$I$24,IF(AND(C7="C",'Claim Details'!$I$28&gt;=Rates!$H$14,'Claim Details'!$I$28&lt;=Rates!$H$15,'Claim Details'!$I$19="No"),Rates!$H$24,IF(AND(C7="C",'Claim Details'!$I$28&gt;=Rates!$J$14,'Claim Details'!$I$28&lt;=Rates!$J$15,'Claim Details'!$I$19="Yes"),Rates!$K$24,IF(AND(C7="C",'Claim Details'!$I$28&gt;=Rates!$J$14,'Claim Details'!$I$28&lt;=Rates!$J$15,'Claim Details'!$I$19="No"),Rates!$J$24,"£0.00"))))))))))))))))))))))))</f>
        <v>£0.00</v>
      </c>
      <c r="BB7" s="189" t="str">
        <f t="shared" si="12"/>
        <v>£0.00</v>
      </c>
      <c r="BC7" s="1"/>
      <c r="BD7" s="189" t="str">
        <f>IF(AND(AE7="A",'Claim Details'!$I$28&gt;=Rates!$D$14,'Claim Details'!$I$28&lt;=Rates!$D$15,'Claim Details'!$I$19="Yes"),Rates!$J$17,IF(AND(AE7="A",'Claim Details'!$I$28&gt;=Rates!$D$14,'Claim Details'!$I$28&lt;=Rates!$D$15,'Claim Details'!$I$19="No"),Rates!$D$17,IF(AND(AE7="A",'Claim Details'!$I$28&gt;=Rates!$F$14,'Claim Details'!$I$28&lt;=Rates!$F$15,'Claim Details'!$I$19="Yes"),Rates!$G$17,IF(AND(AE7="A",'Claim Details'!$I$28&gt;=Rates!$F$14,'Claim Details'!$I$28&lt;=Rates!$F$15,'Claim Details'!$I$19="No"),Rates!$F$17,IF(AND(AE7="A",'Claim Details'!$I$28&gt;=Rates!$H$14,'Claim Details'!$I$28&lt;=Rates!$H$15,'Claim Details'!$I$19="Yes"),Rates!$I$17,IF(AND(AE7="A",'Claim Details'!$I$28&gt;=Rates!$H$14,'Claim Details'!$I$28&lt;=Rates!$H$15,'Claim Details'!$I$19="No"),Rates!$H$17,IF(AND(AE7="A",'Claim Details'!$I$28&gt;=Rates!$J$14,'Claim Details'!$I$28&lt;=Rates!$J$15,'Claim Details'!$I$19="Yes"),Rates!$K$17,IF(AND(AE7="A",'Claim Details'!$I$28&gt;=Rates!$J$14,'Claim Details'!$I$28&lt;=Rates!$J$15,'Claim Details'!$I$19="No"),Rates!$J$17,IF(AND(AE7="B",'Claim Details'!$I$28&gt;=Rates!$D$14,'Claim Details'!$I$28&lt;=Rates!$D$15,'Claim Details'!$I$19="Yes"),Rates!$E$18,IF(AND(AE7="B",'Claim Details'!$I$28&gt;=Rates!$D$14,'Claim Details'!$I$28&lt;=Rates!$D$15,'Claim Details'!$I$19="No"),Rates!$D$18,IF(AND(AE7="B",'Claim Details'!$I$28&gt;=Rates!$F$14,'Claim Details'!$I$28&lt;=Rates!$F$15,'Claim Details'!$I$19="Yes"),Rates!$G$18,IF(AND(AE7="B",'Claim Details'!$I$28&gt;=Rates!$F$14,'Claim Details'!$I$28&lt;=Rates!$F$15,'Claim Details'!$I$19="No"),Rates!$F$18,IF(AND(AE7="B",'Claim Details'!$I$28&gt;=Rates!$H$14,'Claim Details'!$I$28&lt;=Rates!$H$15,'Claim Details'!$I$19="Yes"),Rates!$I$18,IF(AND(AE7="B",'Claim Details'!$I$28&gt;=Rates!$H$14,'Claim Details'!$I$28&lt;=Rates!$H$15,'Claim Details'!$I$19="No"),Rates!$H$18,IF(AND(AE7="B",'Claim Details'!$I$28&gt;=Rates!$J$14,'Claim Details'!$I$28&lt;=Rates!$J$15,'Claim Details'!$I$19="Yes"),Rates!$K$18,IF(AND(AE7="B",'Claim Details'!$I$28&gt;=Rates!$J$14,'Claim Details'!$I$28&lt;=Rates!$J$15,'Claim Details'!$I$19="No"),Rates!$J$18,IF(AND(AE7="C",'Claim Details'!$I$28&gt;=Rates!$D$14,'Claim Details'!$I$28&lt;=Rates!$D$15,'Claim Details'!$I$19="Yes"),Rates!$E$19,IF(AND(AE7="C",'Claim Details'!$I$28&gt;=Rates!$D$14,'Claim Details'!$I$28&lt;=Rates!$D$15,'Claim Details'!$I$19="No"),Rates!$D$19,IF(AND(AE7="C",'Claim Details'!$I$28&gt;=Rates!$F$14,'Claim Details'!$I$28&lt;=Rates!$F$15,'Claim Details'!$I$19="Yes"),Rates!$G$19,IF(AND(AE7="C",'Claim Details'!$I$28&gt;=Rates!$F$14,'Claim Details'!$I$28&lt;=Rates!$F$15,'Claim Details'!$I$19="No"),Rates!$F$19,IF(AND(AE7="C",'Claim Details'!$I$28&gt;=Rates!$H$14,'Claim Details'!$I$28&lt;=Rates!$H$15,'Claim Details'!$I$19="Yes"),Rates!$I$19,IF(AND(AE7="C",'Claim Details'!$I$28&gt;=Rates!$H$14,'Claim Details'!$I$28&lt;=Rates!$H$15,'Claim Details'!$I$19="No"),Rates!$H$19,IF(AND(AE7="C",'Claim Details'!$I$28&gt;=Rates!$J$14,'Claim Details'!$I$28&lt;=Rates!$J$15,'Claim Details'!$I$19="Yes"),Rates!$K$19,IF(AND(AE7="C",'Claim Details'!$I$28&gt;=Rates!$J$14,'Claim Details'!$I$28&lt;=Rates!$J$15,'Claim Details'!$I$19="No"),Rates!$J$19,"£0.00"))))))))))))))))))))))))</f>
        <v>£0.00</v>
      </c>
      <c r="BE7" s="189" t="str">
        <f>IF(AND(AE7="A",'Claim Details'!$I$28&gt;=Rates!$D$14,'Claim Details'!$I$28&lt;=Rates!$D$15,'Claim Details'!$I$19="Yes"),Rates!$J$25,IF(AND(AE7="A",'Claim Details'!$I$28&gt;=Rates!$D$14,'Claim Details'!$I$28&lt;=Rates!$D$15,'Claim Details'!$I$19="No"),Rates!$D$25,IF(AND(AE7="A",'Claim Details'!$I$28&gt;=Rates!$F$14,'Claim Details'!$I$28&lt;=Rates!$F$15,'Claim Details'!$I$19="Yes"),Rates!$G$25,IF(AND(AE7="A",'Claim Details'!$I$28&gt;=Rates!$F$14,'Claim Details'!$I$28&lt;=Rates!$F$15,'Claim Details'!$I$19="No"),Rates!$F$25,IF(AND(AE7="A",'Claim Details'!$I$28&gt;=Rates!$H$14,'Claim Details'!$I$28&lt;=Rates!$H$15,'Claim Details'!$I$19="Yes"),Rates!$I$25,IF(AND(AE7="A",'Claim Details'!$I$28&gt;=Rates!$H$14,'Claim Details'!$I$28&lt;=Rates!$H$15,'Claim Details'!$I$19="No"),Rates!$H$25,IF(AND(AE7="A",'Claim Details'!$I$28&gt;=Rates!$J$14,'Claim Details'!$I$28&lt;=Rates!$J$15,'Claim Details'!$I$19="Yes"),Rates!$K$25,IF(AND(AE7="A",'Claim Details'!$I$28&gt;=Rates!$J$14,'Claim Details'!$I$28&lt;=Rates!$J$15,'Claim Details'!$I$19="No"),Rates!$J$25,IF(AND(AE7="B",'Claim Details'!$I$28&gt;=Rates!$D$14,'Claim Details'!$I$28&lt;=Rates!$D$15,'Claim Details'!$I$19="Yes"),Rates!$E$26,IF(AND(AE7="B",'Claim Details'!$I$28&gt;=Rates!$D$14,'Claim Details'!$I$28&lt;=Rates!$D$15,'Claim Details'!$I$19="No"),Rates!$D$26,IF(AND(AE7="B",'Claim Details'!$I$28&gt;=Rates!$F$14,'Claim Details'!$I$28&lt;=Rates!$F$15,'Claim Details'!$I$19="Yes"),Rates!$G$26,IF(AND(AE7="B",'Claim Details'!$I$28&gt;=Rates!$F$14,'Claim Details'!$I$28&lt;=Rates!$F$15,'Claim Details'!$I$19="No"),Rates!$F$26,IF(AND(AE7="B",'Claim Details'!$I$28&gt;=Rates!$H$14,'Claim Details'!$I$28&lt;=Rates!$H$15,'Claim Details'!$I$19="Yes"),Rates!$I$26,IF(AND(AE7="B",'Claim Details'!$I$28&gt;=Rates!$H$14,'Claim Details'!$I$28&lt;=Rates!$H$15,'Claim Details'!$I$19="No"),Rates!$H$26,IF(AND(AE7="B",'Claim Details'!$I$28&gt;=Rates!$J$14,'Claim Details'!$I$28&lt;=Rates!$J$15,'Claim Details'!$I$19="Yes"),Rates!$K$26,IF(AND(AE7="B",'Claim Details'!$I$28&gt;=Rates!$J$14,'Claim Details'!$I$28&lt;=Rates!$J$15,'Claim Details'!$I$19="No"),Rates!$J$26,IF(AND(AE7="C",'Claim Details'!$I$28&gt;=Rates!$D$14,'Claim Details'!$I$28&lt;=Rates!$D$15,'Claim Details'!$I$19="Yes"),Rates!$E$27,IF(AND(AE7="C",'Claim Details'!$I$28&gt;=Rates!$D$14,'Claim Details'!$I$28&lt;=Rates!$D$15,'Claim Details'!$I$19="No"),Rates!$D$27,IF(AND(AE7="C",'Claim Details'!$I$28&gt;=Rates!$F$14,'Claim Details'!$I$28&lt;=Rates!$F$15,'Claim Details'!$I$19="Yes"),Rates!$G$27,IF(AND(AE7="C",'Claim Details'!$I$28&gt;=Rates!$F$14,'Claim Details'!$I$28&lt;=Rates!$F$15,'Claim Details'!$I$19="No"),Rates!$F$27,IF(AND(AE7="C",'Claim Details'!$I$28&gt;=Rates!$H$14,'Claim Details'!$I$28&lt;=Rates!$H$15,'Claim Details'!$I$19="Yes"),Rates!$I$27,IF(AND(AE7="C",'Claim Details'!$I$28&gt;=Rates!$H$14,'Claim Details'!$I$28&lt;=Rates!$H$15,'Claim Details'!$I$19="No"),Rates!$H$27,IF(AND(AE7="C",'Claim Details'!$I$28&gt;=Rates!$J$14,'Claim Details'!$I$28&lt;=Rates!$J$15,'Claim Details'!$I$19="Yes"),Rates!$K$27,IF(AND(AE7="C",'Claim Details'!$I$28&gt;=Rates!$J$14,'Claim Details'!$I$28&lt;=Rates!$J$15,'Claim Details'!$I$19="No"),Rates!$J$27,"£0.00"))))))))))))))))))))))))</f>
        <v>£0.00</v>
      </c>
      <c r="BF7" s="189" t="str">
        <f>IF(AND(AE7="A",'Claim Details'!$I$28&gt;=Rates!$D$14,'Claim Details'!$I$28&lt;=Rates!$D$15,'Claim Details'!$I$19="Yes"),Rates!$E$20,IF(AND(AE7="A",'Claim Details'!$I$28&gt;=Rates!$D$14,'Claim Details'!$I$28&lt;=Rates!$D$15,'Claim Details'!$I$19="No"),Rates!$D$20,IF(AND(AE7="A",'Claim Details'!$I$28&gt;=Rates!$F$14,'Claim Details'!$I$28&lt;=Rates!$F$15,'Claim Details'!$I$19="Yes"),Rates!$G$20,IF(AND(AE7="A",'Claim Details'!$I$28&gt;=Rates!$F$14,'Claim Details'!$I$28&lt;=Rates!$F$15,'Claim Details'!$I$19="No"),Rates!$F$20,IF(AND(AE7="A",'Claim Details'!$I$28&gt;=Rates!$H$14,'Claim Details'!$I$28&lt;=Rates!$H$15,'Claim Details'!$I$19="Yes"),Rates!$I$20,IF(AND(AE7="A",'Claim Details'!$I$28&gt;=Rates!$H$14,'Claim Details'!$I$28&lt;=Rates!$H$15,'Claim Details'!$I$19="No"),Rates!$H$20,IF(AND(AE7="A",'Claim Details'!$I$28&gt;=Rates!$J$14,'Claim Details'!$I$28&lt;=Rates!$J$15,'Claim Details'!$I$19="Yes"),Rates!$K$20,IF(AND(AE7="A",'Claim Details'!$I$28&gt;=Rates!$J$14,'Claim Details'!$I$28&lt;=Rates!$J$15,'Claim Details'!$I$19="No"),Rates!$J$20,IF(AND(AE7="B",'Claim Details'!$I$28&gt;=Rates!$D$14,'Claim Details'!$I$28&lt;=Rates!$D$15,'Claim Details'!$I$19="Yes"),Rates!$E$21,IF(AND(AE7="B",'Claim Details'!$I$28&gt;=Rates!$D$14,'Claim Details'!$I$28&lt;=Rates!$D$15,'Claim Details'!$I$19="No"),Rates!$D$21,IF(AND(AE7="B",'Claim Details'!$I$28&gt;=Rates!$F$14,'Claim Details'!$I$28&lt;=Rates!$F$15,'Claim Details'!$I$19="Yes"),Rates!$G$21,IF(AND(AE7="B",'Claim Details'!$I$28&gt;=Rates!$F$14,'Claim Details'!$I$28&lt;=Rates!$F$15,'Claim Details'!$I$19="No"),Rates!$F$21,IF(AND(AE7="B",'Claim Details'!$I$28&gt;=Rates!$H$14,'Claim Details'!$I$28&lt;=Rates!$H$15,'Claim Details'!$I$19="Yes"),Rates!$I$21,IF(AND(AE7="B",'Claim Details'!$I$28&gt;=Rates!$H$14,'Claim Details'!$I$28&lt;=Rates!$H$15,'Claim Details'!$I$19="No"),Rates!$H$21,IF(AND(AE7="B",'Claim Details'!$I$28&gt;=Rates!$J$14,'Claim Details'!$I$28&lt;=Rates!$J$15,'Claim Details'!$I$19="Yes"),Rates!$K$21,IF(AND(AE7="B",'Claim Details'!$I$28&gt;=Rates!$J$14,'Claim Details'!$I$28&lt;=Rates!$J$15,'Claim Details'!$I$19="No"),Rates!$J$21,"£0.00"))))))))))))))))</f>
        <v>£0.00</v>
      </c>
      <c r="BG7" s="189" t="str">
        <f>IF(AND(AE7="A",'Claim Details'!$I$28&gt;=Rates!$D$14,'Claim Details'!$I$28&lt;=Rates!$D$15,'Claim Details'!$I$19="Yes"),Rates!$E$22,IF(AND(AE7="A",'Claim Details'!$I$28&gt;=Rates!$D$14,'Claim Details'!$I$28&lt;=Rates!$D$15,'Claim Details'!$I$19="No"),Rates!$D$22,IF(AND(AE7="A",'Claim Details'!$I$28&gt;=Rates!$F$14,'Claim Details'!$I$28&lt;=Rates!$F$15,'Claim Details'!$I$19="Yes"),Rates!$G$22,IF(AND(AE7="A",'Claim Details'!$I$28&gt;=Rates!$F$14,'Claim Details'!$I$28&lt;=Rates!$F$15,'Claim Details'!$I$19="No"),Rates!$F$22,IF(AND(AE7="A",'Claim Details'!$I$28&gt;=Rates!$H$14,'Claim Details'!$I$28&lt;=Rates!$H$15,'Claim Details'!$I$19="Yes"),Rates!$I$22,IF(AND(AE7="A",'Claim Details'!$I$28&gt;=Rates!$H$14,'Claim Details'!$I$28&lt;=Rates!$H$15,'Claim Details'!$I$19="No"),Rates!$H$22,IF(AND(AE7="A",'Claim Details'!$I$28&gt;=Rates!$J$14,'Claim Details'!$I$28&lt;=Rates!$J$15,'Claim Details'!$I$19="Yes"),Rates!$K$22,IF(AND(AE7="A",'Claim Details'!$I$28&gt;=Rates!$J$14,'Claim Details'!$I$28&lt;=Rates!$J$15,'Claim Details'!$I$19="No"),Rates!$J$22,IF(AND(AE7="B",'Claim Details'!$I$28&gt;=Rates!$D$14,'Claim Details'!$I$28&lt;=Rates!$D$15,'Claim Details'!$I$19="Yes"),Rates!$E$23,IF(AND(AE7="B",'Claim Details'!$I$28&gt;=Rates!$D$14,'Claim Details'!$I$28&lt;=Rates!$D$15,'Claim Details'!$I$19="No"),Rates!$D$23,IF(AND(AE7="B",'Claim Details'!$I$28&gt;=Rates!$F$14,'Claim Details'!$I$28&lt;=Rates!$F$15,'Claim Details'!$I$19="Yes"),Rates!$G$23,IF(AND(AE7="B",'Claim Details'!$I$28&gt;=Rates!$F$14,'Claim Details'!$I$28&lt;=Rates!$F$15,'Claim Details'!$I$19="No"),Rates!$F$23,IF(AND(AE7="B",'Claim Details'!$I$28&gt;=Rates!$H$14,'Claim Details'!$I$28&lt;=Rates!$H$15,'Claim Details'!$I$19="Yes"),Rates!$I$23,IF(AND(AE7="B",'Claim Details'!$I$28&gt;=Rates!$H$14,'Claim Details'!$I$28&lt;=Rates!$H$15,'Claim Details'!$I$19="No"),Rates!$H$23,IF(AND(AE7="B",'Claim Details'!$I$28&gt;=Rates!$J$14,'Claim Details'!$I$28&lt;=Rates!$J$15,'Claim Details'!$I$19="Yes"),Rates!$K$23,IF(AND(AE7="B",'Claim Details'!$I$28&gt;=Rates!$J$14,'Claim Details'!$I$28&lt;=Rates!$J$15,'Claim Details'!$I$19="No"),Rates!$J$23,IF(AND(AE7="C",'Claim Details'!$I$28&gt;=Rates!$D$14,'Claim Details'!$I$28&lt;=Rates!$D$15,'Claim Details'!$I$19="Yes"),Rates!$E$24,IF(AND(AE7="C",'Claim Details'!$I$28&gt;=Rates!$D$14,'Claim Details'!$I$28&lt;=Rates!$D$15,'Claim Details'!$I$19="No"),Rates!$D$24,IF(AND(AE7="C",'Claim Details'!$I$28&gt;=Rates!$F$14,'Claim Details'!$I$28&lt;=Rates!$F$15,'Claim Details'!$I$19="Yes"),Rates!$G$24,IF(AND(AE7="C",'Claim Details'!$I$28&gt;=Rates!$F$14,'Claim Details'!$I$28&lt;=Rates!$F$15,'Claim Details'!$I$19="No"),Rates!$F$24,IF(AND(AE7="C",'Claim Details'!$I$28&gt;=Rates!$H$14,'Claim Details'!$I$28&lt;=Rates!$H$15,'Claim Details'!$I$19="Yes"),Rates!$I$24,IF(AND(AE7="C",'Claim Details'!$I$28&gt;=Rates!$H$14,'Claim Details'!$I$28&lt;=Rates!$H$15,'Claim Details'!$I$19="No"),Rates!$H$24,IF(AND(AE7="C",'Claim Details'!$I$28&gt;=Rates!$J$14,'Claim Details'!$I$28&lt;=Rates!$J$15,'Claim Details'!$I$19="Yes"),Rates!$K$24,IF(AND(AE7="C",'Claim Details'!$I$28&gt;=Rates!$J$14,'Claim Details'!$I$28&lt;=Rates!$J$15,'Claim Details'!$I$19="No"),Rates!$J$24,"£0.00"))))))))))))))))))))))))</f>
        <v>£0.00</v>
      </c>
      <c r="BH7" s="189" t="str">
        <f t="shared" si="13"/>
        <v>£0.00</v>
      </c>
      <c r="BI7" s="189">
        <f t="shared" si="14"/>
        <v>0</v>
      </c>
      <c r="BO7" s="202" t="str">
        <f>IF(H7="","£0.00",IF(AP7="4","£0.00",IF(AP7="5","£0.00",IF(AP7="1","£0.00",((AQ7*H7)*'Claim Details'!$F$111)/100))))</f>
        <v>£0.00</v>
      </c>
      <c r="BP7" s="202" t="str">
        <f>IF(T7="","£0.00",IF(AP7="4","£0.00",IF(AP7="5","£0.00",IF(AP7="1","£0.00",((AR7*T7)*'Claim Details'!$N$111)/100))))</f>
        <v>£0.00</v>
      </c>
      <c r="BQ7" s="202" t="str">
        <f>IF(AI7="","£0.00",IF(AP7="4","£0.00",IF(AP7="5","£0.00",IF(AP7="1","£0.00",((BI7*AI7)*'Claim Details'!$W$111)/100))))</f>
        <v>£0.00</v>
      </c>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row>
    <row r="8" spans="1:97" ht="15">
      <c r="A8" s="145"/>
      <c r="B8" s="91"/>
      <c r="C8" s="96"/>
      <c r="D8" s="97"/>
      <c r="E8" s="98"/>
      <c r="F8" s="89"/>
      <c r="G8" s="99"/>
      <c r="H8" s="100"/>
      <c r="I8" s="221" t="str">
        <f t="shared" si="0"/>
        <v>£0.00</v>
      </c>
      <c r="J8" s="101"/>
      <c r="K8" s="100"/>
      <c r="L8" s="221" t="str">
        <f t="shared" si="3"/>
        <v>£0.00</v>
      </c>
      <c r="M8" s="101"/>
      <c r="N8" s="102"/>
      <c r="O8" s="145"/>
      <c r="P8" s="77"/>
      <c r="Q8" s="87"/>
      <c r="R8" s="87"/>
      <c r="S8" s="87"/>
      <c r="T8" s="149" t="str">
        <f t="shared" si="4"/>
        <v/>
      </c>
      <c r="U8" s="87" t="str">
        <f t="shared" si="5"/>
        <v/>
      </c>
      <c r="V8" s="87"/>
      <c r="W8" s="53" t="str">
        <f t="shared" si="6"/>
        <v>£0.00</v>
      </c>
      <c r="X8" s="53"/>
      <c r="Y8" s="87"/>
      <c r="Z8" s="78"/>
      <c r="AA8" s="79"/>
      <c r="AB8" s="160"/>
      <c r="AC8" s="98"/>
      <c r="AD8" s="225"/>
      <c r="AE8" s="235" t="str">
        <f t="shared" si="7"/>
        <v/>
      </c>
      <c r="AF8" s="87" t="str">
        <f t="shared" si="8"/>
        <v/>
      </c>
      <c r="AG8" s="53"/>
      <c r="AH8" s="224"/>
      <c r="AI8" s="226" t="str">
        <f t="shared" si="1"/>
        <v/>
      </c>
      <c r="AJ8" s="236" t="str">
        <f t="shared" si="9"/>
        <v>£0.00</v>
      </c>
      <c r="AK8" s="31"/>
      <c r="AL8" s="1"/>
      <c r="AM8" s="1"/>
      <c r="AN8" s="1"/>
      <c r="AO8" s="1"/>
      <c r="AP8" s="1" t="str">
        <f t="shared" si="10"/>
        <v/>
      </c>
      <c r="AQ8" s="27">
        <f t="shared" si="2"/>
        <v>0</v>
      </c>
      <c r="AR8" s="189">
        <f t="shared" si="11"/>
        <v>0</v>
      </c>
      <c r="AS8" s="190" t="str">
        <f>IF(AND(C8="A",'Claim Details'!$E$28&gt;=Rates!$D$14,'Claim Details'!$E$28&lt;=Rates!$D$15,'Claim Details'!$E$19="Yes"),Rates!$E$17,IF(AND(C8="A",'Claim Details'!$E$28&gt;=Rates!$D$14,'Claim Details'!$E$28&lt;=Rates!$D$15,'Claim Details'!$E$19="No"),Rates!$D$17,IF(AND(C8="A",'Claim Details'!$E$28&gt;=Rates!$F$14,'Claim Details'!$E$28&lt;=Rates!$F$15,'Claim Details'!$E$19="Yes"),Rates!$G$17,IF(AND(C8="A",'Claim Details'!$E$28&gt;=Rates!$F$14,'Claim Details'!$E$28&lt;=Rates!$F$15,'Claim Details'!$E$19="No"),Rates!$F$17,IF(AND(C8="A",'Claim Details'!$E$28&gt;=Rates!$H$14,'Claim Details'!$E$28&lt;=Rates!$H$15,'Claim Details'!$E$19="Yes"),Rates!$I$17,IF(AND(C8="A",'Claim Details'!$E$28&gt;=Rates!$H$14,'Claim Details'!$E$28&lt;=Rates!$H$15,'Claim Details'!$E$19="No"),Rates!$H$17,IF(AND(C8="A",'Claim Details'!$E$28&gt;=Rates!$J$14,'Claim Details'!$E$28&lt;=Rates!$J$15,'Claim Details'!$E$19="Yes"),Rates!$K$17,IF(AND(C8="A",'Claim Details'!$E$28&gt;=Rates!$J$14,'Claim Details'!$E$28&lt;=Rates!$J$15,'Claim Details'!$E$19="No"),Rates!$J$17,IF(AND(C8="B",'Claim Details'!$E$28&gt;=Rates!$D$14,'Claim Details'!$E$28&lt;=Rates!$D$15,'Claim Details'!$E$19="Yes"),Rates!$E$18,IF(AND(C8="B",'Claim Details'!$E$28&gt;=Rates!$D$14,'Claim Details'!$E$28&lt;=Rates!$D$15,'Claim Details'!$E$19="No"),Rates!$D$18,IF(AND(C8="B",'Claim Details'!$E$28&gt;=Rates!$F$14,'Claim Details'!$E$28&lt;=Rates!$F$15,'Claim Details'!$E$19="Yes"),Rates!$G$18,IF(AND(C8="B",'Claim Details'!$E$28&gt;=Rates!$F$14,'Claim Details'!$E$28&lt;=Rates!$F$15,'Claim Details'!$E$19="No"),Rates!$F$18,IF(AND(C8="B",'Claim Details'!$E$28&gt;=Rates!$H$14,'Claim Details'!$E$28&lt;=Rates!$H$15,'Claim Details'!$E$19="Yes"),Rates!$I$18,IF(AND(C8="B",'Claim Details'!$E$28&gt;=Rates!$H$14,'Claim Details'!$E$28&lt;=Rates!$H$15,'Claim Details'!$E$19="No"),Rates!$H$18,IF(AND(C8="B",'Claim Details'!$E$28&gt;=Rates!$J$14,'Claim Details'!$E$28&lt;=Rates!$J$15,'Claim Details'!$E$19="Yes"),Rates!$K$18,IF(AND(C8="B",'Claim Details'!$E$28&gt;=Rates!$J$14,'Claim Details'!$E$28&lt;=Rates!$J$15,'Claim Details'!$E$19="No"),Rates!$J$18,IF(AND(C8="C",'Claim Details'!$E$28&gt;=Rates!$D$14,'Claim Details'!$E$28&lt;=Rates!$D$15,'Claim Details'!$E$19="Yes"),Rates!$E$19,IF(AND(C8="C",'Claim Details'!$E$28&gt;=Rates!$D$14,'Claim Details'!$E$28&lt;=Rates!$D$15,'Claim Details'!$E$19="No"),Rates!$D$19,IF(AND(C8="C",'Claim Details'!$E$28&gt;=Rates!$F$14,'Claim Details'!$E$28&lt;=Rates!$F$15,'Claim Details'!$E$19="Yes"),Rates!$G$19,IF(AND(C8="C",'Claim Details'!$E$28&gt;=Rates!$F$14,'Claim Details'!$E$28&lt;=Rates!$F$15,'Claim Details'!$E$19="No"),Rates!$F$19,IF(AND(C8="C",'Claim Details'!$E$28&gt;=Rates!$H$14,'Claim Details'!$E$28&lt;=Rates!$H$15,'Claim Details'!$E$19="Yes"),Rates!$I$19,IF(AND(C8="C",'Claim Details'!$E$28&gt;=Rates!$H$14,'Claim Details'!$E$28&lt;=Rates!$H$15,'Claim Details'!$E$19="No"),Rates!$H$19,IF(AND(C8="C",'Claim Details'!$E$28&gt;=Rates!$J$14,'Claim Details'!$E$28&lt;=Rates!$J$15,'Claim Details'!$E$19="Yes"),Rates!$K$19,IF(AND(C8="C",'Claim Details'!$E$28&gt;=Rates!$J$14,'Claim Details'!$E$28&lt;=Rates!$J$15,'Claim Details'!$E$19="No"),Rates!$J$19,"£0.00"))))))))))))))))))))))))</f>
        <v>£0.00</v>
      </c>
      <c r="AT8" s="189" t="str">
        <f>IF(AND(C8="A",'Claim Details'!$E$28&gt;=Rates!$D$14,'Claim Details'!$E$28&lt;=Rates!$D$15,'Claim Details'!$E$19="Yes"),Rates!$E$25,IF(AND(C8="A",'Claim Details'!$E$28&gt;=Rates!$D$14,'Claim Details'!$E$28&lt;=Rates!$D$15,'Claim Details'!$E$19="No"),Rates!$D$25,IF(AND(C8="A",'Claim Details'!$E$28&gt;=Rates!$F$14,'Claim Details'!$E$28&lt;=Rates!$F$15,'Claim Details'!$E$19="Yes"),Rates!$G$25,IF(AND(C8="A",'Claim Details'!$E$28&gt;=Rates!$F$14,'Claim Details'!$E$28&lt;=Rates!$F$15,'Claim Details'!$E$19="No"),Rates!$F$25,IF(AND(C8="A",'Claim Details'!$E$28&gt;=Rates!$H$14,'Claim Details'!$E$28&lt;=Rates!$H$15,'Claim Details'!$E$19="Yes"),Rates!$I$25,IF(AND(C8="A",'Claim Details'!$E$28&gt;=Rates!$H$14,'Claim Details'!$E$28&lt;=Rates!$H$15,'Claim Details'!$E$19="No"),Rates!$H$25,IF(AND(C8="A",'Claim Details'!$E$28&gt;=Rates!$J$14,'Claim Details'!$E$28&lt;=Rates!$J$15,'Claim Details'!$E$19="Yes"),Rates!$K$25,IF(AND(C8="A",'Claim Details'!$E$28&gt;=Rates!$J$14,'Claim Details'!$E$28&lt;=Rates!$J$15,'Claim Details'!$E$19="No"),Rates!$J$25,IF(AND(C8="B",'Claim Details'!$E$28&gt;=Rates!$D$14,'Claim Details'!$E$28&lt;=Rates!$D$15,'Claim Details'!$E$19="Yes"),Rates!$E$26,IF(AND(C8="B",'Claim Details'!$E$28&gt;=Rates!$D$14,'Claim Details'!$E$28&lt;=Rates!$D$15,'Claim Details'!$E$19="No"),Rates!$D$26,IF(AND(C8="B",'Claim Details'!$E$28&gt;=Rates!$F$14,'Claim Details'!$E$28&lt;=Rates!$F$15,'Claim Details'!$E$19="Yes"),Rates!$G$26,IF(AND(C8="B",'Claim Details'!$E$28&gt;=Rates!$F$14,'Claim Details'!$E$28&lt;=Rates!$F$15,'Claim Details'!$E$19="No"),Rates!$F$26,IF(AND(C8="B",'Claim Details'!$E$28&gt;=Rates!$H$14,'Claim Details'!$E$28&lt;=Rates!$H$15,'Claim Details'!$E$19="Yes"),Rates!$I$26,IF(AND(C8="B",'Claim Details'!$E$28&gt;=Rates!$H$14,'Claim Details'!$E$28&lt;=Rates!$H$15,'Claim Details'!$E$19="No"),Rates!$H$26,IF(AND(C8="B",'Claim Details'!$E$28&gt;=Rates!$J$14,'Claim Details'!$E$28&lt;=Rates!$J$15,'Claim Details'!$E$19="Yes"),Rates!$K$26,IF(AND(C8="B",'Claim Details'!$E$28&gt;=Rates!$J$14,'Claim Details'!$E$28&lt;=Rates!$J$15,'Claim Details'!$E$19="No"),Rates!$J$26,IF(AND(C8="C",'Claim Details'!$E$28&gt;=Rates!$D$14,'Claim Details'!$E$28&lt;=Rates!$D$15,'Claim Details'!$E$19="Yes"),Rates!$E$27,IF(AND(C8="C",'Claim Details'!$E$28&gt;=Rates!$D$14,'Claim Details'!$E$28&lt;=Rates!$D$15,'Claim Details'!$E$19="No"),Rates!$D$27,IF(AND(C8="C",'Claim Details'!$E$28&gt;=Rates!$F$14,'Claim Details'!$E$28&lt;=Rates!$F$15,'Claim Details'!$E$19="Yes"),Rates!$G$27,IF(AND(C8="C",'Claim Details'!$E$28&gt;=Rates!$F$14,'Claim Details'!$E$28&lt;=Rates!$F$15,'Claim Details'!$E$19="No"),Rates!$F$27,IF(AND(C8="C",'Claim Details'!$E$28&gt;=Rates!$H$14,'Claim Details'!$E$28&lt;=Rates!$H$15,'Claim Details'!$E$19="Yes"),Rates!$I$27,IF(AND(C8="C",'Claim Details'!$E$28&gt;=Rates!$H$14,'Claim Details'!$E$28&lt;=Rates!$H$15,'Claim Details'!$E$19="No"),Rates!$H$27,IF(AND(C8="C",'Claim Details'!$E$28&gt;=Rates!$J$14,'Claim Details'!$E$28&lt;=Rates!$J$15,'Claim Details'!$E$19="Yes"),Rates!$K$27,IF(AND(C8="C",'Claim Details'!$E$28&gt;=Rates!$J$14,'Claim Details'!$E$28&lt;=Rates!$J$15,'Claim Details'!$E$19="No"),Rates!$J$27,"£0.00"))))))))))))))))))))))))</f>
        <v>£0.00</v>
      </c>
      <c r="AU8" s="191" t="str">
        <f>IF(AND(C8="A",'Claim Details'!$E$28&gt;=Rates!$D$14,'Claim Details'!$E$28&lt;=Rates!$D$15,'Claim Details'!$E$19="Yes"),Rates!$E$20,IF(AND(C8="A",'Claim Details'!$E$28&gt;=Rates!$D$14,'Claim Details'!$E$28&lt;=Rates!$D$15,'Claim Details'!$E$19="No"),Rates!$D$20,IF(AND(C8="A",'Claim Details'!$E$28&gt;=Rates!$F$14,'Claim Details'!$E$28&lt;=Rates!$F$15,'Claim Details'!$E$19="Yes"),Rates!$G$20,IF(AND(C8="A",'Claim Details'!$E$28&gt;=Rates!$F$14,'Claim Details'!$E$28&lt;=Rates!$F$15,'Claim Details'!$E$19="No"),Rates!$F$20,IF(AND(C8="A",'Claim Details'!$E$28&gt;=Rates!$H$14,'Claim Details'!$E$28&lt;=Rates!$H$15,'Claim Details'!$E$19="Yes"),Rates!$I$20,IF(AND(C8="A",'Claim Details'!$E$28&gt;=Rates!$H$14,'Claim Details'!$E$28&lt;=Rates!$H$15,'Claim Details'!$E$19="No"),Rates!$H$20,IF(AND(C8="A",'Claim Details'!$E$28&gt;=Rates!$J$14,'Claim Details'!$E$28&lt;=Rates!$J$15,'Claim Details'!$E$19="Yes"),Rates!$K$20,IF(AND(C8="A",'Claim Details'!$E$28&gt;=Rates!$J$14,'Claim Details'!$E$28&lt;=Rates!$J$15,'Claim Details'!$E$19="No"),Rates!$J$20,IF(AND(C8="B",'Claim Details'!$E$28&gt;=Rates!$D$14,'Claim Details'!$E$28&lt;=Rates!$D$15,'Claim Details'!$E$19="Yes"),Rates!$E$21,IF(AND(C8="B",'Claim Details'!$E$28&gt;=Rates!$D$14,'Claim Details'!$E$28&lt;=Rates!$D$15,'Claim Details'!$E$19="No"),Rates!$D$21,IF(AND(C8="B",'Claim Details'!$E$28&gt;=Rates!$F$14,'Claim Details'!$E$28&lt;=Rates!$F$15,'Claim Details'!$E$19="Yes"),Rates!$G$21,IF(AND(C8="B",'Claim Details'!$E$28&gt;=Rates!$F$14,'Claim Details'!$E$28&lt;=Rates!$F$15,'Claim Details'!$E$19="No"),Rates!$F$21,IF(AND(C8="B",'Claim Details'!$E$28&gt;=Rates!$H$14,'Claim Details'!$E$28&lt;=Rates!$H$15,'Claim Details'!$E$19="Yes"),Rates!$I$21,IF(AND(C8="B",'Claim Details'!$E$28&gt;=Rates!$H$14,'Claim Details'!$E$28&lt;=Rates!$H$15,'Claim Details'!$E$19="No"),Rates!$H$21,IF(AND(C8="B",'Claim Details'!$E$28&gt;=Rates!$J$14,'Claim Details'!$E$28&lt;=Rates!$J$15,'Claim Details'!$E$19="Yes"),Rates!$K$21,IF(AND(C8="B",'Claim Details'!$E$28&gt;=Rates!$J$14,'Claim Details'!$E$28&lt;=Rates!$J$15,'Claim Details'!$E$19="No"),Rates!$J$21,"£0.00"))))))))))))))))</f>
        <v>£0.00</v>
      </c>
      <c r="AV8" s="191" t="str">
        <f>IF(AND(C8="A",'Claim Details'!$E$28&gt;=Rates!$D$14,'Claim Details'!$E$28&lt;=Rates!$D$15,'Claim Details'!$E$19="Yes"),Rates!$E$22,IF(AND(C8="A",'Claim Details'!$E$28&gt;=Rates!$D$14,'Claim Details'!$E$28&lt;=Rates!$D$15,'Claim Details'!$E$19="No"),Rates!$D$22,IF(AND(C8="A",'Claim Details'!$E$28&gt;=Rates!$F$14,'Claim Details'!$E$28&lt;=Rates!$F$15,'Claim Details'!$E$19="Yes"),Rates!$G$22,IF(AND(C8="A",'Claim Details'!$E$28&gt;=Rates!$F$14,'Claim Details'!$E$28&lt;=Rates!$F$15,'Claim Details'!$E$19="No"),Rates!$F$22,IF(AND(C8="A",'Claim Details'!$E$28&gt;=Rates!$H$14,'Claim Details'!$E$28&lt;=Rates!$H$15,'Claim Details'!$E$19="Yes"),Rates!$I$22,IF(AND(C8="A",'Claim Details'!$E$28&gt;=Rates!$H$14,'Claim Details'!$E$28&lt;=Rates!$H$15,'Claim Details'!$E$19="No"),Rates!$H$22,IF(AND(C8="A",'Claim Details'!$E$28&gt;=Rates!$J$14,'Claim Details'!$E$28&lt;=Rates!$J$15,'Claim Details'!$E$19="Yes"),Rates!$K$22,IF(AND(C8="A",'Claim Details'!$E$28&gt;=Rates!$J$14,'Claim Details'!$E$28&lt;=Rates!$J$15,'Claim Details'!$E$19="No"),Rates!$J$22,IF(AND(C8="B",'Claim Details'!$E$28&gt;=Rates!$D$14,'Claim Details'!$E$28&lt;=Rates!$D$15,'Claim Details'!$E$19="Yes"),Rates!$E$23,IF(AND(C8="B",'Claim Details'!$E$28&gt;=Rates!$D$14,'Claim Details'!$E$28&lt;=Rates!$D$15,'Claim Details'!$E$19="No"),Rates!$D$23,IF(AND(C8="B",'Claim Details'!$E$28&gt;=Rates!$F$14,'Claim Details'!$E$28&lt;=Rates!$F$15,'Claim Details'!$E$19="Yes"),Rates!$G$23,IF(AND(C8="B",'Claim Details'!$E$28&gt;=Rates!$F$14,'Claim Details'!$E$28&lt;=Rates!$F$15,'Claim Details'!$E$19="No"),Rates!$F$23,IF(AND(C8="B",'Claim Details'!$E$28&gt;=Rates!$H$14,'Claim Details'!$E$28&lt;=Rates!$H$15,'Claim Details'!$E$19="Yes"),Rates!$I$23,IF(AND(C8="B",'Claim Details'!$E$28&gt;=Rates!$H$14,'Claim Details'!$E$28&lt;=Rates!$H$15,'Claim Details'!$E$19="No"),Rates!$H$23,IF(AND(C8="B",'Claim Details'!$E$28&gt;=Rates!$J$14,'Claim Details'!$E$28&lt;=Rates!$J$15,'Claim Details'!$E$19="Yes"),Rates!$K$23,IF(AND(C8="B",'Claim Details'!$E$28&gt;=Rates!$J$14,'Claim Details'!$E$28&lt;=Rates!$J$15,'Claim Details'!$E$19="No"),Rates!$J$23,IF(AND(C8="C",'Claim Details'!$E$28&gt;=Rates!$D$14,'Claim Details'!$E$28&lt;=Rates!$D$15,'Claim Details'!$E$19="Yes"),Rates!$E$24,IF(AND(C8="C",'Claim Details'!$E$28&gt;=Rates!$D$14,'Claim Details'!$E$28&lt;=Rates!$D$15,'Claim Details'!$E$19="No"),Rates!$D$24,IF(AND(C8="C",'Claim Details'!$E$28&gt;=Rates!$F$14,'Claim Details'!$E$28&lt;=Rates!$F$15,'Claim Details'!$E$19="Yes"),Rates!$G$24,IF(AND(C8="C",'Claim Details'!$E$28&gt;=Rates!$F$14,'Claim Details'!$E$28&lt;=Rates!$F$15,'Claim Details'!$E$19="No"),Rates!$F$24,IF(AND(C8="C",'Claim Details'!$E$28&gt;=Rates!$H$14,'Claim Details'!$E$28&lt;=Rates!$H$15,'Claim Details'!$E$19="Yes"),Rates!$I$24,IF(AND(C8="C",'Claim Details'!$E$28&gt;=Rates!$H$14,'Claim Details'!$E$28&lt;=Rates!$H$15,'Claim Details'!$E$19="No"),Rates!$H$24,IF(AND(C8="C",'Claim Details'!$E$28&gt;=Rates!$J$14,'Claim Details'!$E$28&lt;=Rates!$J$15,'Claim Details'!$E$19="Yes"),Rates!$K$24,IF(AND(C8="C",'Claim Details'!$E$28&gt;=Rates!$J$14,'Claim Details'!$E$28&lt;=Rates!$J$15,'Claim Details'!$E$19="No"),Rates!$J$24,"£0.00"))))))))))))))))))))))))</f>
        <v>£0.00</v>
      </c>
      <c r="AW8" s="1"/>
      <c r="AX8" s="189" t="str">
        <f>IF(AND(U8="A",'Claim Details'!$I$28&gt;=Rates!$D$14,'Claim Details'!$I$28&lt;=Rates!$D$15,'Claim Details'!$I$19="Yes"),Rates!$J$17,IF(AND(U8="A",'Claim Details'!$I$28&gt;=Rates!$D$14,'Claim Details'!$I$28&lt;=Rates!$D$15,'Claim Details'!$I$19="No"),Rates!$D$17,IF(AND(U8="A",'Claim Details'!$I$28&gt;=Rates!$F$14,'Claim Details'!$I$28&lt;=Rates!$F$15,'Claim Details'!$I$19="Yes"),Rates!$G$17,IF(AND(U8="A",'Claim Details'!$I$28&gt;=Rates!$F$14,'Claim Details'!$I$28&lt;=Rates!$F$15,'Claim Details'!$I$19="No"),Rates!$F$17,IF(AND(U8="A",'Claim Details'!$I$28&gt;=Rates!$H$14,'Claim Details'!$I$28&lt;=Rates!$H$15,'Claim Details'!$I$19="Yes"),Rates!$I$17,IF(AND(U8="A",'Claim Details'!$I$28&gt;=Rates!$H$14,'Claim Details'!$I$28&lt;=Rates!$H$15,'Claim Details'!$I$19="No"),Rates!$H$17,IF(AND(U8="A",'Claim Details'!$I$28&gt;=Rates!$J$14,'Claim Details'!$I$28&lt;=Rates!$J$15,'Claim Details'!$I$19="Yes"),Rates!$K$17,IF(AND(U8="A",'Claim Details'!$I$28&gt;=Rates!$J$14,'Claim Details'!$I$28&lt;=Rates!$J$15,'Claim Details'!$I$19="No"),Rates!$J$17,IF(AND(U8="B",'Claim Details'!$I$28&gt;=Rates!$D$14,'Claim Details'!$I$28&lt;=Rates!$D$15,'Claim Details'!$I$19="Yes"),Rates!$E$18,IF(AND(U8="B",'Claim Details'!$I$28&gt;=Rates!$D$14,'Claim Details'!$I$28&lt;=Rates!$D$15,'Claim Details'!$I$19="No"),Rates!$D$18,IF(AND(U8="B",'Claim Details'!$I$28&gt;=Rates!$F$14,'Claim Details'!$I$28&lt;=Rates!$F$15,'Claim Details'!$I$19="Yes"),Rates!$G$18,IF(AND(U8="B",'Claim Details'!$I$28&gt;=Rates!$F$14,'Claim Details'!$I$28&lt;=Rates!$F$15,'Claim Details'!$I$19="No"),Rates!$F$18,IF(AND(U8="B",'Claim Details'!$I$28&gt;=Rates!$H$14,'Claim Details'!$I$28&lt;=Rates!$H$15,'Claim Details'!$I$19="Yes"),Rates!$I$18,IF(AND(U8="B",'Claim Details'!$I$28&gt;=Rates!$H$14,'Claim Details'!$I$28&lt;=Rates!$H$15,'Claim Details'!$I$19="No"),Rates!$H$18,IF(AND(U8="B",'Claim Details'!$I$28&gt;=Rates!$J$14,'Claim Details'!$I$28&lt;=Rates!$J$15,'Claim Details'!$I$19="Yes"),Rates!$K$18,IF(AND(U8="B",'Claim Details'!$I$28&gt;=Rates!$J$14,'Claim Details'!$I$28&lt;=Rates!$J$15,'Claim Details'!$I$19="No"),Rates!$J$18,IF(AND(U8="C",'Claim Details'!$I$28&gt;=Rates!$D$14,'Claim Details'!$I$28&lt;=Rates!$D$15,'Claim Details'!$I$19="Yes"),Rates!$E$19,IF(AND(U8="C",'Claim Details'!$I$28&gt;=Rates!$D$14,'Claim Details'!$I$28&lt;=Rates!$D$15,'Claim Details'!$I$19="No"),Rates!$D$19,IF(AND(U8="C",'Claim Details'!$I$28&gt;=Rates!$F$14,'Claim Details'!$I$28&lt;=Rates!$F$15,'Claim Details'!$I$19="Yes"),Rates!$G$19,IF(AND(U8="C",'Claim Details'!$I$28&gt;=Rates!$F$14,'Claim Details'!$I$28&lt;=Rates!$F$15,'Claim Details'!$I$19="No"),Rates!$F$19,IF(AND(U8="C",'Claim Details'!$I$28&gt;=Rates!$H$14,'Claim Details'!$I$28&lt;=Rates!$H$15,'Claim Details'!$I$19="Yes"),Rates!$I$19,IF(AND(U8="C",'Claim Details'!$I$28&gt;=Rates!$H$14,'Claim Details'!$I$28&lt;=Rates!$H$15,'Claim Details'!$I$19="No"),Rates!$H$19,IF(AND(U8="C",'Claim Details'!$I$28&gt;=Rates!$J$14,'Claim Details'!$I$28&lt;=Rates!$J$15,'Claim Details'!$I$19="Yes"),Rates!$K$19,IF(AND(U8="C",'Claim Details'!$I$28&gt;=Rates!$J$14,'Claim Details'!$I$28&lt;=Rates!$J$15,'Claim Details'!$I$19="No"),Rates!$J$19,"£0.00"))))))))))))))))))))))))</f>
        <v>£0.00</v>
      </c>
      <c r="AY8" s="189" t="str">
        <f>IF(AND(C8="A",'Claim Details'!$I$28&gt;=Rates!$D$14,'Claim Details'!$I$28&lt;=Rates!$D$15,'Claim Details'!$I$19="Yes"),Rates!$J$25,IF(AND(C8="A",'Claim Details'!$I$28&gt;=Rates!$D$14,'Claim Details'!$I$28&lt;=Rates!$D$15,'Claim Details'!$I$19="No"),Rates!$D$25,IF(AND(C8="A",'Claim Details'!$I$28&gt;=Rates!$F$14,'Claim Details'!$I$28&lt;=Rates!$F$15,'Claim Details'!$I$19="Yes"),Rates!$G$25,IF(AND(C8="A",'Claim Details'!$I$28&gt;=Rates!$F$14,'Claim Details'!$I$28&lt;=Rates!$F$15,'Claim Details'!$I$19="No"),Rates!$F$25,IF(AND(C8="A",'Claim Details'!$I$28&gt;=Rates!$H$14,'Claim Details'!$I$28&lt;=Rates!$H$15,'Claim Details'!$I$19="Yes"),Rates!$I$25,IF(AND(C8="A",'Claim Details'!$I$28&gt;=Rates!$H$14,'Claim Details'!$I$28&lt;=Rates!$H$15,'Claim Details'!$I$19="No"),Rates!$H$25,IF(AND(C8="A",'Claim Details'!$I$28&gt;=Rates!$J$14,'Claim Details'!$I$28&lt;=Rates!$J$15,'Claim Details'!$I$19="Yes"),Rates!$K$25,IF(AND(C8="A",'Claim Details'!$I$28&gt;=Rates!$J$14,'Claim Details'!$I$28&lt;=Rates!$J$15,'Claim Details'!$I$19="No"),Rates!$J$25,IF(AND(C8="B",'Claim Details'!$I$28&gt;=Rates!$D$14,'Claim Details'!$I$28&lt;=Rates!$D$15,'Claim Details'!$I$19="Yes"),Rates!$E$26,IF(AND(C8="B",'Claim Details'!$I$28&gt;=Rates!$D$14,'Claim Details'!$I$28&lt;=Rates!$D$15,'Claim Details'!$I$19="No"),Rates!$D$26,IF(AND(C8="B",'Claim Details'!$I$28&gt;=Rates!$F$14,'Claim Details'!$I$28&lt;=Rates!$F$15,'Claim Details'!$I$19="Yes"),Rates!$G$26,IF(AND(C8="B",'Claim Details'!$I$28&gt;=Rates!$F$14,'Claim Details'!$I$28&lt;=Rates!$F$15,'Claim Details'!$I$19="No"),Rates!$F$26,IF(AND(C8="B",'Claim Details'!$I$28&gt;=Rates!$H$14,'Claim Details'!$I$28&lt;=Rates!$H$15,'Claim Details'!$I$19="Yes"),Rates!$I$26,IF(AND(C8="B",'Claim Details'!$I$28&gt;=Rates!$H$14,'Claim Details'!$I$28&lt;=Rates!$H$15,'Claim Details'!$I$19="No"),Rates!$H$26,IF(AND(C8="B",'Claim Details'!$I$28&gt;=Rates!$J$14,'Claim Details'!$I$28&lt;=Rates!$J$15,'Claim Details'!$I$19="Yes"),Rates!$K$26,IF(AND(C8="B",'Claim Details'!$I$28&gt;=Rates!$J$14,'Claim Details'!$I$28&lt;=Rates!$J$15,'Claim Details'!$I$19="No"),Rates!$J$26,IF(AND(C8="C",'Claim Details'!$I$28&gt;=Rates!$D$14,'Claim Details'!$I$28&lt;=Rates!$D$15,'Claim Details'!$I$19="Yes"),Rates!$E$27,IF(AND(C8="C",'Claim Details'!$I$28&gt;=Rates!$D$14,'Claim Details'!$I$28&lt;=Rates!$D$15,'Claim Details'!$I$19="No"),Rates!$D$27,IF(AND(C8="C",'Claim Details'!$I$28&gt;=Rates!$F$14,'Claim Details'!$I$28&lt;=Rates!$F$15,'Claim Details'!$I$19="Yes"),Rates!$G$27,IF(AND(C8="C",'Claim Details'!$I$28&gt;=Rates!$F$14,'Claim Details'!$I$28&lt;=Rates!$F$15,'Claim Details'!$I$19="No"),Rates!$F$27,IF(AND(C8="C",'Claim Details'!$I$28&gt;=Rates!$H$14,'Claim Details'!$I$28&lt;=Rates!$H$15,'Claim Details'!$I$19="Yes"),Rates!$I$27,IF(AND(C8="C",'Claim Details'!$I$28&gt;=Rates!$H$14,'Claim Details'!$I$28&lt;=Rates!$H$15,'Claim Details'!$I$19="No"),Rates!$H$27,IF(AND(C8="C",'Claim Details'!$I$28&gt;=Rates!$J$14,'Claim Details'!$I$28&lt;=Rates!$J$15,'Claim Details'!$I$19="Yes"),Rates!$K$27,IF(AND(C8="C",'Claim Details'!$I$28&gt;=Rates!$J$14,'Claim Details'!$I$28&lt;=Rates!$J$15,'Claim Details'!$I$19="No"),Rates!$J$27,"£0.00"))))))))))))))))))))))))</f>
        <v>£0.00</v>
      </c>
      <c r="AZ8" s="189" t="str">
        <f>IF(AND(C8="A",'Claim Details'!$I$28&gt;=Rates!$D$14,'Claim Details'!$I$28&lt;=Rates!$D$15,'Claim Details'!$I$19="Yes"),Rates!$E$20,IF(AND(C8="A",'Claim Details'!$I$28&gt;=Rates!$D$14,'Claim Details'!$I$28&lt;=Rates!$D$15,'Claim Details'!$I$19="No"),Rates!$D$20,IF(AND(C8="A",'Claim Details'!$I$28&gt;=Rates!$F$14,'Claim Details'!$I$28&lt;=Rates!$F$15,'Claim Details'!$I$19="Yes"),Rates!$G$20,IF(AND(C8="A",'Claim Details'!$I$28&gt;=Rates!$F$14,'Claim Details'!$I$28&lt;=Rates!$F$15,'Claim Details'!$I$19="No"),Rates!$F$20,IF(AND(C8="A",'Claim Details'!$I$28&gt;=Rates!$H$14,'Claim Details'!$I$28&lt;=Rates!$H$15,'Claim Details'!$I$19="Yes"),Rates!$I$20,IF(AND(C8="A",'Claim Details'!$I$28&gt;=Rates!$H$14,'Claim Details'!$I$28&lt;=Rates!$H$15,'Claim Details'!$I$19="No"),Rates!$H$20,IF(AND(C8="A",'Claim Details'!$I$28&gt;=Rates!$J$14,'Claim Details'!$I$28&lt;=Rates!$J$15,'Claim Details'!$I$19="Yes"),Rates!$K$20,IF(AND(C8="A",'Claim Details'!$I$28&gt;=Rates!$J$14,'Claim Details'!$I$28&lt;=Rates!$J$15,'Claim Details'!$I$19="No"),Rates!$J$20,IF(AND(C8="B",'Claim Details'!$I$28&gt;=Rates!$D$14,'Claim Details'!$I$28&lt;=Rates!$D$15,'Claim Details'!$I$19="Yes"),Rates!$E$21,IF(AND(C8="B",'Claim Details'!$I$28&gt;=Rates!$D$14,'Claim Details'!$I$28&lt;=Rates!$D$15,'Claim Details'!$I$19="No"),Rates!$D$21,IF(AND(C8="B",'Claim Details'!$I$28&gt;=Rates!$F$14,'Claim Details'!$I$28&lt;=Rates!$F$15,'Claim Details'!$I$19="Yes"),Rates!$G$21,IF(AND(C8="B",'Claim Details'!$I$28&gt;=Rates!$F$14,'Claim Details'!$I$28&lt;=Rates!$F$15,'Claim Details'!$I$19="No"),Rates!$F$21,IF(AND(C8="B",'Claim Details'!$I$28&gt;=Rates!$H$14,'Claim Details'!$I$28&lt;=Rates!$H$15,'Claim Details'!$I$19="Yes"),Rates!$I$21,IF(AND(C8="B",'Claim Details'!$I$28&gt;=Rates!$H$14,'Claim Details'!$I$28&lt;=Rates!$H$15,'Claim Details'!$I$19="No"),Rates!$H$21,IF(AND(C8="B",'Claim Details'!$I$28&gt;=Rates!$J$14,'Claim Details'!$I$28&lt;=Rates!$J$15,'Claim Details'!$I$19="Yes"),Rates!$K$21,IF(AND(C8="B",'Claim Details'!$I$28&gt;=Rates!$J$14,'Claim Details'!$I$28&lt;=Rates!$J$15,'Claim Details'!$I$19="No"),Rates!$J$21,"£0.00"))))))))))))))))</f>
        <v>£0.00</v>
      </c>
      <c r="BA8" s="189" t="str">
        <f>IF(AND(C8="A",'Claim Details'!$I$28&gt;=Rates!$D$14,'Claim Details'!$I$28&lt;=Rates!$D$15,'Claim Details'!$I$19="Yes"),Rates!$E$22,IF(AND(C8="A",'Claim Details'!$I$28&gt;=Rates!$D$14,'Claim Details'!$I$28&lt;=Rates!$D$15,'Claim Details'!$I$19="No"),Rates!$D$22,IF(AND(C8="A",'Claim Details'!$I$28&gt;=Rates!$F$14,'Claim Details'!$I$28&lt;=Rates!$F$15,'Claim Details'!$I$19="Yes"),Rates!$G$22,IF(AND(C8="A",'Claim Details'!$I$28&gt;=Rates!$F$14,'Claim Details'!$I$28&lt;=Rates!$F$15,'Claim Details'!$I$19="No"),Rates!$F$22,IF(AND(C8="A",'Claim Details'!$I$28&gt;=Rates!$H$14,'Claim Details'!$I$28&lt;=Rates!$H$15,'Claim Details'!$I$19="Yes"),Rates!$I$22,IF(AND(C8="A",'Claim Details'!$I$28&gt;=Rates!$H$14,'Claim Details'!$I$28&lt;=Rates!$H$15,'Claim Details'!$I$19="No"),Rates!$H$22,IF(AND(C8="A",'Claim Details'!$I$28&gt;=Rates!$J$14,'Claim Details'!$I$28&lt;=Rates!$J$15,'Claim Details'!$I$19="Yes"),Rates!$K$22,IF(AND(C8="A",'Claim Details'!$I$28&gt;=Rates!$J$14,'Claim Details'!$I$28&lt;=Rates!$J$15,'Claim Details'!$I$19="No"),Rates!$J$22,IF(AND(C8="B",'Claim Details'!$I$28&gt;=Rates!$D$14,'Claim Details'!$I$28&lt;=Rates!$D$15,'Claim Details'!$I$19="Yes"),Rates!$E$23,IF(AND(C8="B",'Claim Details'!$I$28&gt;=Rates!$D$14,'Claim Details'!$I$28&lt;=Rates!$D$15,'Claim Details'!$I$19="No"),Rates!$D$23,IF(AND(C8="B",'Claim Details'!$I$28&gt;=Rates!$F$14,'Claim Details'!$I$28&lt;=Rates!$F$15,'Claim Details'!$I$19="Yes"),Rates!$G$23,IF(AND(C8="B",'Claim Details'!$I$28&gt;=Rates!$F$14,'Claim Details'!$I$28&lt;=Rates!$F$15,'Claim Details'!$I$19="No"),Rates!$F$23,IF(AND(C8="B",'Claim Details'!$I$28&gt;=Rates!$H$14,'Claim Details'!$I$28&lt;=Rates!$H$15,'Claim Details'!$I$19="Yes"),Rates!$I$23,IF(AND(C8="B",'Claim Details'!$I$28&gt;=Rates!$H$14,'Claim Details'!$I$28&lt;=Rates!$H$15,'Claim Details'!$I$19="No"),Rates!$H$23,IF(AND(C8="B",'Claim Details'!$I$28&gt;=Rates!$J$14,'Claim Details'!$I$28&lt;=Rates!$J$15,'Claim Details'!$I$19="Yes"),Rates!$K$23,IF(AND(C8="B",'Claim Details'!$I$28&gt;=Rates!$J$14,'Claim Details'!$I$28&lt;=Rates!$J$15,'Claim Details'!$I$19="No"),Rates!$J$23,IF(AND(C8="C",'Claim Details'!$I$28&gt;=Rates!$D$14,'Claim Details'!$I$28&lt;=Rates!$D$15,'Claim Details'!$I$19="Yes"),Rates!$E$24,IF(AND(C8="C",'Claim Details'!$I$28&gt;=Rates!$D$14,'Claim Details'!$I$28&lt;=Rates!$D$15,'Claim Details'!$I$19="No"),Rates!$D$24,IF(AND(C8="C",'Claim Details'!$I$28&gt;=Rates!$F$14,'Claim Details'!$I$28&lt;=Rates!$F$15,'Claim Details'!$I$19="Yes"),Rates!$G$24,IF(AND(C8="C",'Claim Details'!$I$28&gt;=Rates!$F$14,'Claim Details'!$I$28&lt;=Rates!$F$15,'Claim Details'!$I$19="No"),Rates!$F$24,IF(AND(C8="C",'Claim Details'!$I$28&gt;=Rates!$H$14,'Claim Details'!$I$28&lt;=Rates!$H$15,'Claim Details'!$I$19="Yes"),Rates!$I$24,IF(AND(C8="C",'Claim Details'!$I$28&gt;=Rates!$H$14,'Claim Details'!$I$28&lt;=Rates!$H$15,'Claim Details'!$I$19="No"),Rates!$H$24,IF(AND(C8="C",'Claim Details'!$I$28&gt;=Rates!$J$14,'Claim Details'!$I$28&lt;=Rates!$J$15,'Claim Details'!$I$19="Yes"),Rates!$K$24,IF(AND(C8="C",'Claim Details'!$I$28&gt;=Rates!$J$14,'Claim Details'!$I$28&lt;=Rates!$J$15,'Claim Details'!$I$19="No"),Rates!$J$24,"£0.00"))))))))))))))))))))))))</f>
        <v>£0.00</v>
      </c>
      <c r="BB8" s="189" t="str">
        <f t="shared" si="12"/>
        <v>£0.00</v>
      </c>
      <c r="BC8" s="1"/>
      <c r="BD8" s="189" t="str">
        <f>IF(AND(AE8="A",'Claim Details'!$I$28&gt;=Rates!$D$14,'Claim Details'!$I$28&lt;=Rates!$D$15,'Claim Details'!$I$19="Yes"),Rates!$J$17,IF(AND(AE8="A",'Claim Details'!$I$28&gt;=Rates!$D$14,'Claim Details'!$I$28&lt;=Rates!$D$15,'Claim Details'!$I$19="No"),Rates!$D$17,IF(AND(AE8="A",'Claim Details'!$I$28&gt;=Rates!$F$14,'Claim Details'!$I$28&lt;=Rates!$F$15,'Claim Details'!$I$19="Yes"),Rates!$G$17,IF(AND(AE8="A",'Claim Details'!$I$28&gt;=Rates!$F$14,'Claim Details'!$I$28&lt;=Rates!$F$15,'Claim Details'!$I$19="No"),Rates!$F$17,IF(AND(AE8="A",'Claim Details'!$I$28&gt;=Rates!$H$14,'Claim Details'!$I$28&lt;=Rates!$H$15,'Claim Details'!$I$19="Yes"),Rates!$I$17,IF(AND(AE8="A",'Claim Details'!$I$28&gt;=Rates!$H$14,'Claim Details'!$I$28&lt;=Rates!$H$15,'Claim Details'!$I$19="No"),Rates!$H$17,IF(AND(AE8="A",'Claim Details'!$I$28&gt;=Rates!$J$14,'Claim Details'!$I$28&lt;=Rates!$J$15,'Claim Details'!$I$19="Yes"),Rates!$K$17,IF(AND(AE8="A",'Claim Details'!$I$28&gt;=Rates!$J$14,'Claim Details'!$I$28&lt;=Rates!$J$15,'Claim Details'!$I$19="No"),Rates!$J$17,IF(AND(AE8="B",'Claim Details'!$I$28&gt;=Rates!$D$14,'Claim Details'!$I$28&lt;=Rates!$D$15,'Claim Details'!$I$19="Yes"),Rates!$E$18,IF(AND(AE8="B",'Claim Details'!$I$28&gt;=Rates!$D$14,'Claim Details'!$I$28&lt;=Rates!$D$15,'Claim Details'!$I$19="No"),Rates!$D$18,IF(AND(AE8="B",'Claim Details'!$I$28&gt;=Rates!$F$14,'Claim Details'!$I$28&lt;=Rates!$F$15,'Claim Details'!$I$19="Yes"),Rates!$G$18,IF(AND(AE8="B",'Claim Details'!$I$28&gt;=Rates!$F$14,'Claim Details'!$I$28&lt;=Rates!$F$15,'Claim Details'!$I$19="No"),Rates!$F$18,IF(AND(AE8="B",'Claim Details'!$I$28&gt;=Rates!$H$14,'Claim Details'!$I$28&lt;=Rates!$H$15,'Claim Details'!$I$19="Yes"),Rates!$I$18,IF(AND(AE8="B",'Claim Details'!$I$28&gt;=Rates!$H$14,'Claim Details'!$I$28&lt;=Rates!$H$15,'Claim Details'!$I$19="No"),Rates!$H$18,IF(AND(AE8="B",'Claim Details'!$I$28&gt;=Rates!$J$14,'Claim Details'!$I$28&lt;=Rates!$J$15,'Claim Details'!$I$19="Yes"),Rates!$K$18,IF(AND(AE8="B",'Claim Details'!$I$28&gt;=Rates!$J$14,'Claim Details'!$I$28&lt;=Rates!$J$15,'Claim Details'!$I$19="No"),Rates!$J$18,IF(AND(AE8="C",'Claim Details'!$I$28&gt;=Rates!$D$14,'Claim Details'!$I$28&lt;=Rates!$D$15,'Claim Details'!$I$19="Yes"),Rates!$E$19,IF(AND(AE8="C",'Claim Details'!$I$28&gt;=Rates!$D$14,'Claim Details'!$I$28&lt;=Rates!$D$15,'Claim Details'!$I$19="No"),Rates!$D$19,IF(AND(AE8="C",'Claim Details'!$I$28&gt;=Rates!$F$14,'Claim Details'!$I$28&lt;=Rates!$F$15,'Claim Details'!$I$19="Yes"),Rates!$G$19,IF(AND(AE8="C",'Claim Details'!$I$28&gt;=Rates!$F$14,'Claim Details'!$I$28&lt;=Rates!$F$15,'Claim Details'!$I$19="No"),Rates!$F$19,IF(AND(AE8="C",'Claim Details'!$I$28&gt;=Rates!$H$14,'Claim Details'!$I$28&lt;=Rates!$H$15,'Claim Details'!$I$19="Yes"),Rates!$I$19,IF(AND(AE8="C",'Claim Details'!$I$28&gt;=Rates!$H$14,'Claim Details'!$I$28&lt;=Rates!$H$15,'Claim Details'!$I$19="No"),Rates!$H$19,IF(AND(AE8="C",'Claim Details'!$I$28&gt;=Rates!$J$14,'Claim Details'!$I$28&lt;=Rates!$J$15,'Claim Details'!$I$19="Yes"),Rates!$K$19,IF(AND(AE8="C",'Claim Details'!$I$28&gt;=Rates!$J$14,'Claim Details'!$I$28&lt;=Rates!$J$15,'Claim Details'!$I$19="No"),Rates!$J$19,"£0.00"))))))))))))))))))))))))</f>
        <v>£0.00</v>
      </c>
      <c r="BE8" s="189" t="str">
        <f>IF(AND(AE8="A",'Claim Details'!$I$28&gt;=Rates!$D$14,'Claim Details'!$I$28&lt;=Rates!$D$15,'Claim Details'!$I$19="Yes"),Rates!$J$25,IF(AND(AE8="A",'Claim Details'!$I$28&gt;=Rates!$D$14,'Claim Details'!$I$28&lt;=Rates!$D$15,'Claim Details'!$I$19="No"),Rates!$D$25,IF(AND(AE8="A",'Claim Details'!$I$28&gt;=Rates!$F$14,'Claim Details'!$I$28&lt;=Rates!$F$15,'Claim Details'!$I$19="Yes"),Rates!$G$25,IF(AND(AE8="A",'Claim Details'!$I$28&gt;=Rates!$F$14,'Claim Details'!$I$28&lt;=Rates!$F$15,'Claim Details'!$I$19="No"),Rates!$F$25,IF(AND(AE8="A",'Claim Details'!$I$28&gt;=Rates!$H$14,'Claim Details'!$I$28&lt;=Rates!$H$15,'Claim Details'!$I$19="Yes"),Rates!$I$25,IF(AND(AE8="A",'Claim Details'!$I$28&gt;=Rates!$H$14,'Claim Details'!$I$28&lt;=Rates!$H$15,'Claim Details'!$I$19="No"),Rates!$H$25,IF(AND(AE8="A",'Claim Details'!$I$28&gt;=Rates!$J$14,'Claim Details'!$I$28&lt;=Rates!$J$15,'Claim Details'!$I$19="Yes"),Rates!$K$25,IF(AND(AE8="A",'Claim Details'!$I$28&gt;=Rates!$J$14,'Claim Details'!$I$28&lt;=Rates!$J$15,'Claim Details'!$I$19="No"),Rates!$J$25,IF(AND(AE8="B",'Claim Details'!$I$28&gt;=Rates!$D$14,'Claim Details'!$I$28&lt;=Rates!$D$15,'Claim Details'!$I$19="Yes"),Rates!$E$26,IF(AND(AE8="B",'Claim Details'!$I$28&gt;=Rates!$D$14,'Claim Details'!$I$28&lt;=Rates!$D$15,'Claim Details'!$I$19="No"),Rates!$D$26,IF(AND(AE8="B",'Claim Details'!$I$28&gt;=Rates!$F$14,'Claim Details'!$I$28&lt;=Rates!$F$15,'Claim Details'!$I$19="Yes"),Rates!$G$26,IF(AND(AE8="B",'Claim Details'!$I$28&gt;=Rates!$F$14,'Claim Details'!$I$28&lt;=Rates!$F$15,'Claim Details'!$I$19="No"),Rates!$F$26,IF(AND(AE8="B",'Claim Details'!$I$28&gt;=Rates!$H$14,'Claim Details'!$I$28&lt;=Rates!$H$15,'Claim Details'!$I$19="Yes"),Rates!$I$26,IF(AND(AE8="B",'Claim Details'!$I$28&gt;=Rates!$H$14,'Claim Details'!$I$28&lt;=Rates!$H$15,'Claim Details'!$I$19="No"),Rates!$H$26,IF(AND(AE8="B",'Claim Details'!$I$28&gt;=Rates!$J$14,'Claim Details'!$I$28&lt;=Rates!$J$15,'Claim Details'!$I$19="Yes"),Rates!$K$26,IF(AND(AE8="B",'Claim Details'!$I$28&gt;=Rates!$J$14,'Claim Details'!$I$28&lt;=Rates!$J$15,'Claim Details'!$I$19="No"),Rates!$J$26,IF(AND(AE8="C",'Claim Details'!$I$28&gt;=Rates!$D$14,'Claim Details'!$I$28&lt;=Rates!$D$15,'Claim Details'!$I$19="Yes"),Rates!$E$27,IF(AND(AE8="C",'Claim Details'!$I$28&gt;=Rates!$D$14,'Claim Details'!$I$28&lt;=Rates!$D$15,'Claim Details'!$I$19="No"),Rates!$D$27,IF(AND(AE8="C",'Claim Details'!$I$28&gt;=Rates!$F$14,'Claim Details'!$I$28&lt;=Rates!$F$15,'Claim Details'!$I$19="Yes"),Rates!$G$27,IF(AND(AE8="C",'Claim Details'!$I$28&gt;=Rates!$F$14,'Claim Details'!$I$28&lt;=Rates!$F$15,'Claim Details'!$I$19="No"),Rates!$F$27,IF(AND(AE8="C",'Claim Details'!$I$28&gt;=Rates!$H$14,'Claim Details'!$I$28&lt;=Rates!$H$15,'Claim Details'!$I$19="Yes"),Rates!$I$27,IF(AND(AE8="C",'Claim Details'!$I$28&gt;=Rates!$H$14,'Claim Details'!$I$28&lt;=Rates!$H$15,'Claim Details'!$I$19="No"),Rates!$H$27,IF(AND(AE8="C",'Claim Details'!$I$28&gt;=Rates!$J$14,'Claim Details'!$I$28&lt;=Rates!$J$15,'Claim Details'!$I$19="Yes"),Rates!$K$27,IF(AND(AE8="C",'Claim Details'!$I$28&gt;=Rates!$J$14,'Claim Details'!$I$28&lt;=Rates!$J$15,'Claim Details'!$I$19="No"),Rates!$J$27,"£0.00"))))))))))))))))))))))))</f>
        <v>£0.00</v>
      </c>
      <c r="BF8" s="189" t="str">
        <f>IF(AND(AE8="A",'Claim Details'!$I$28&gt;=Rates!$D$14,'Claim Details'!$I$28&lt;=Rates!$D$15,'Claim Details'!$I$19="Yes"),Rates!$E$20,IF(AND(AE8="A",'Claim Details'!$I$28&gt;=Rates!$D$14,'Claim Details'!$I$28&lt;=Rates!$D$15,'Claim Details'!$I$19="No"),Rates!$D$20,IF(AND(AE8="A",'Claim Details'!$I$28&gt;=Rates!$F$14,'Claim Details'!$I$28&lt;=Rates!$F$15,'Claim Details'!$I$19="Yes"),Rates!$G$20,IF(AND(AE8="A",'Claim Details'!$I$28&gt;=Rates!$F$14,'Claim Details'!$I$28&lt;=Rates!$F$15,'Claim Details'!$I$19="No"),Rates!$F$20,IF(AND(AE8="A",'Claim Details'!$I$28&gt;=Rates!$H$14,'Claim Details'!$I$28&lt;=Rates!$H$15,'Claim Details'!$I$19="Yes"),Rates!$I$20,IF(AND(AE8="A",'Claim Details'!$I$28&gt;=Rates!$H$14,'Claim Details'!$I$28&lt;=Rates!$H$15,'Claim Details'!$I$19="No"),Rates!$H$20,IF(AND(AE8="A",'Claim Details'!$I$28&gt;=Rates!$J$14,'Claim Details'!$I$28&lt;=Rates!$J$15,'Claim Details'!$I$19="Yes"),Rates!$K$20,IF(AND(AE8="A",'Claim Details'!$I$28&gt;=Rates!$J$14,'Claim Details'!$I$28&lt;=Rates!$J$15,'Claim Details'!$I$19="No"),Rates!$J$20,IF(AND(AE8="B",'Claim Details'!$I$28&gt;=Rates!$D$14,'Claim Details'!$I$28&lt;=Rates!$D$15,'Claim Details'!$I$19="Yes"),Rates!$E$21,IF(AND(AE8="B",'Claim Details'!$I$28&gt;=Rates!$D$14,'Claim Details'!$I$28&lt;=Rates!$D$15,'Claim Details'!$I$19="No"),Rates!$D$21,IF(AND(AE8="B",'Claim Details'!$I$28&gt;=Rates!$F$14,'Claim Details'!$I$28&lt;=Rates!$F$15,'Claim Details'!$I$19="Yes"),Rates!$G$21,IF(AND(AE8="B",'Claim Details'!$I$28&gt;=Rates!$F$14,'Claim Details'!$I$28&lt;=Rates!$F$15,'Claim Details'!$I$19="No"),Rates!$F$21,IF(AND(AE8="B",'Claim Details'!$I$28&gt;=Rates!$H$14,'Claim Details'!$I$28&lt;=Rates!$H$15,'Claim Details'!$I$19="Yes"),Rates!$I$21,IF(AND(AE8="B",'Claim Details'!$I$28&gt;=Rates!$H$14,'Claim Details'!$I$28&lt;=Rates!$H$15,'Claim Details'!$I$19="No"),Rates!$H$21,IF(AND(AE8="B",'Claim Details'!$I$28&gt;=Rates!$J$14,'Claim Details'!$I$28&lt;=Rates!$J$15,'Claim Details'!$I$19="Yes"),Rates!$K$21,IF(AND(AE8="B",'Claim Details'!$I$28&gt;=Rates!$J$14,'Claim Details'!$I$28&lt;=Rates!$J$15,'Claim Details'!$I$19="No"),Rates!$J$21,"£0.00"))))))))))))))))</f>
        <v>£0.00</v>
      </c>
      <c r="BG8" s="189" t="str">
        <f>IF(AND(AE8="A",'Claim Details'!$I$28&gt;=Rates!$D$14,'Claim Details'!$I$28&lt;=Rates!$D$15,'Claim Details'!$I$19="Yes"),Rates!$E$22,IF(AND(AE8="A",'Claim Details'!$I$28&gt;=Rates!$D$14,'Claim Details'!$I$28&lt;=Rates!$D$15,'Claim Details'!$I$19="No"),Rates!$D$22,IF(AND(AE8="A",'Claim Details'!$I$28&gt;=Rates!$F$14,'Claim Details'!$I$28&lt;=Rates!$F$15,'Claim Details'!$I$19="Yes"),Rates!$G$22,IF(AND(AE8="A",'Claim Details'!$I$28&gt;=Rates!$F$14,'Claim Details'!$I$28&lt;=Rates!$F$15,'Claim Details'!$I$19="No"),Rates!$F$22,IF(AND(AE8="A",'Claim Details'!$I$28&gt;=Rates!$H$14,'Claim Details'!$I$28&lt;=Rates!$H$15,'Claim Details'!$I$19="Yes"),Rates!$I$22,IF(AND(AE8="A",'Claim Details'!$I$28&gt;=Rates!$H$14,'Claim Details'!$I$28&lt;=Rates!$H$15,'Claim Details'!$I$19="No"),Rates!$H$22,IF(AND(AE8="A",'Claim Details'!$I$28&gt;=Rates!$J$14,'Claim Details'!$I$28&lt;=Rates!$J$15,'Claim Details'!$I$19="Yes"),Rates!$K$22,IF(AND(AE8="A",'Claim Details'!$I$28&gt;=Rates!$J$14,'Claim Details'!$I$28&lt;=Rates!$J$15,'Claim Details'!$I$19="No"),Rates!$J$22,IF(AND(AE8="B",'Claim Details'!$I$28&gt;=Rates!$D$14,'Claim Details'!$I$28&lt;=Rates!$D$15,'Claim Details'!$I$19="Yes"),Rates!$E$23,IF(AND(AE8="B",'Claim Details'!$I$28&gt;=Rates!$D$14,'Claim Details'!$I$28&lt;=Rates!$D$15,'Claim Details'!$I$19="No"),Rates!$D$23,IF(AND(AE8="B",'Claim Details'!$I$28&gt;=Rates!$F$14,'Claim Details'!$I$28&lt;=Rates!$F$15,'Claim Details'!$I$19="Yes"),Rates!$G$23,IF(AND(AE8="B",'Claim Details'!$I$28&gt;=Rates!$F$14,'Claim Details'!$I$28&lt;=Rates!$F$15,'Claim Details'!$I$19="No"),Rates!$F$23,IF(AND(AE8="B",'Claim Details'!$I$28&gt;=Rates!$H$14,'Claim Details'!$I$28&lt;=Rates!$H$15,'Claim Details'!$I$19="Yes"),Rates!$I$23,IF(AND(AE8="B",'Claim Details'!$I$28&gt;=Rates!$H$14,'Claim Details'!$I$28&lt;=Rates!$H$15,'Claim Details'!$I$19="No"),Rates!$H$23,IF(AND(AE8="B",'Claim Details'!$I$28&gt;=Rates!$J$14,'Claim Details'!$I$28&lt;=Rates!$J$15,'Claim Details'!$I$19="Yes"),Rates!$K$23,IF(AND(AE8="B",'Claim Details'!$I$28&gt;=Rates!$J$14,'Claim Details'!$I$28&lt;=Rates!$J$15,'Claim Details'!$I$19="No"),Rates!$J$23,IF(AND(AE8="C",'Claim Details'!$I$28&gt;=Rates!$D$14,'Claim Details'!$I$28&lt;=Rates!$D$15,'Claim Details'!$I$19="Yes"),Rates!$E$24,IF(AND(AE8="C",'Claim Details'!$I$28&gt;=Rates!$D$14,'Claim Details'!$I$28&lt;=Rates!$D$15,'Claim Details'!$I$19="No"),Rates!$D$24,IF(AND(AE8="C",'Claim Details'!$I$28&gt;=Rates!$F$14,'Claim Details'!$I$28&lt;=Rates!$F$15,'Claim Details'!$I$19="Yes"),Rates!$G$24,IF(AND(AE8="C",'Claim Details'!$I$28&gt;=Rates!$F$14,'Claim Details'!$I$28&lt;=Rates!$F$15,'Claim Details'!$I$19="No"),Rates!$F$24,IF(AND(AE8="C",'Claim Details'!$I$28&gt;=Rates!$H$14,'Claim Details'!$I$28&lt;=Rates!$H$15,'Claim Details'!$I$19="Yes"),Rates!$I$24,IF(AND(AE8="C",'Claim Details'!$I$28&gt;=Rates!$H$14,'Claim Details'!$I$28&lt;=Rates!$H$15,'Claim Details'!$I$19="No"),Rates!$H$24,IF(AND(AE8="C",'Claim Details'!$I$28&gt;=Rates!$J$14,'Claim Details'!$I$28&lt;=Rates!$J$15,'Claim Details'!$I$19="Yes"),Rates!$K$24,IF(AND(AE8="C",'Claim Details'!$I$28&gt;=Rates!$J$14,'Claim Details'!$I$28&lt;=Rates!$J$15,'Claim Details'!$I$19="No"),Rates!$J$24,"£0.00"))))))))))))))))))))))))</f>
        <v>£0.00</v>
      </c>
      <c r="BH8" s="189" t="str">
        <f t="shared" si="13"/>
        <v>£0.00</v>
      </c>
      <c r="BI8" s="189">
        <f t="shared" si="14"/>
        <v>0</v>
      </c>
      <c r="BO8" s="202" t="str">
        <f>IF(H8="","£0.00",IF(AP8="4","£0.00",IF(AP8="5","£0.00",IF(AP8="1","£0.00",((AQ8*H8)*'Claim Details'!$F$111)/100))))</f>
        <v>£0.00</v>
      </c>
      <c r="BP8" s="202" t="str">
        <f>IF(T8="","£0.00",IF(AP8="4","£0.00",IF(AP8="5","£0.00",IF(AP8="1","£0.00",((AR8*T8)*'Claim Details'!$N$111)/100))))</f>
        <v>£0.00</v>
      </c>
      <c r="BQ8" s="202" t="str">
        <f>IF(AI8="","£0.00",IF(AP8="4","£0.00",IF(AP8="5","£0.00",IF(AP8="1","£0.00",((BI8*AI8)*'Claim Details'!$W$111)/100))))</f>
        <v>£0.00</v>
      </c>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row>
    <row r="9" spans="1:97" ht="15">
      <c r="A9" s="145"/>
      <c r="B9" s="91"/>
      <c r="C9" s="96"/>
      <c r="D9" s="97"/>
      <c r="E9" s="98"/>
      <c r="F9" s="89"/>
      <c r="G9" s="99"/>
      <c r="H9" s="100"/>
      <c r="I9" s="221" t="str">
        <f t="shared" si="0"/>
        <v>£0.00</v>
      </c>
      <c r="J9" s="101"/>
      <c r="K9" s="100"/>
      <c r="L9" s="221" t="str">
        <f t="shared" si="3"/>
        <v>£0.00</v>
      </c>
      <c r="M9" s="101"/>
      <c r="N9" s="102"/>
      <c r="O9" s="145"/>
      <c r="P9" s="77"/>
      <c r="Q9" s="87"/>
      <c r="R9" s="87"/>
      <c r="S9" s="87"/>
      <c r="T9" s="149" t="str">
        <f t="shared" si="4"/>
        <v/>
      </c>
      <c r="U9" s="87" t="str">
        <f t="shared" si="5"/>
        <v/>
      </c>
      <c r="V9" s="87"/>
      <c r="W9" s="53" t="str">
        <f t="shared" si="6"/>
        <v>£0.00</v>
      </c>
      <c r="X9" s="53"/>
      <c r="Y9" s="87"/>
      <c r="Z9" s="78"/>
      <c r="AA9" s="79"/>
      <c r="AB9" s="160"/>
      <c r="AC9" s="98"/>
      <c r="AD9" s="225"/>
      <c r="AE9" s="235" t="str">
        <f t="shared" si="7"/>
        <v/>
      </c>
      <c r="AF9" s="87" t="str">
        <f t="shared" si="8"/>
        <v/>
      </c>
      <c r="AG9" s="53"/>
      <c r="AH9" s="224"/>
      <c r="AI9" s="226" t="str">
        <f t="shared" si="1"/>
        <v/>
      </c>
      <c r="AJ9" s="236" t="str">
        <f t="shared" si="9"/>
        <v>£0.00</v>
      </c>
      <c r="AK9" s="31"/>
      <c r="AL9" s="1"/>
      <c r="AM9" s="1"/>
      <c r="AN9" s="1"/>
      <c r="AO9" s="1"/>
      <c r="AP9" s="1" t="str">
        <f t="shared" si="10"/>
        <v/>
      </c>
      <c r="AQ9" s="27">
        <f t="shared" si="2"/>
        <v>0</v>
      </c>
      <c r="AR9" s="189">
        <f t="shared" si="11"/>
        <v>0</v>
      </c>
      <c r="AS9" s="190" t="str">
        <f>IF(AND(C9="A",'Claim Details'!$E$28&gt;=Rates!$D$14,'Claim Details'!$E$28&lt;=Rates!$D$15,'Claim Details'!$E$19="Yes"),Rates!$E$17,IF(AND(C9="A",'Claim Details'!$E$28&gt;=Rates!$D$14,'Claim Details'!$E$28&lt;=Rates!$D$15,'Claim Details'!$E$19="No"),Rates!$D$17,IF(AND(C9="A",'Claim Details'!$E$28&gt;=Rates!$F$14,'Claim Details'!$E$28&lt;=Rates!$F$15,'Claim Details'!$E$19="Yes"),Rates!$G$17,IF(AND(C9="A",'Claim Details'!$E$28&gt;=Rates!$F$14,'Claim Details'!$E$28&lt;=Rates!$F$15,'Claim Details'!$E$19="No"),Rates!$F$17,IF(AND(C9="A",'Claim Details'!$E$28&gt;=Rates!$H$14,'Claim Details'!$E$28&lt;=Rates!$H$15,'Claim Details'!$E$19="Yes"),Rates!$I$17,IF(AND(C9="A",'Claim Details'!$E$28&gt;=Rates!$H$14,'Claim Details'!$E$28&lt;=Rates!$H$15,'Claim Details'!$E$19="No"),Rates!$H$17,IF(AND(C9="A",'Claim Details'!$E$28&gt;=Rates!$J$14,'Claim Details'!$E$28&lt;=Rates!$J$15,'Claim Details'!$E$19="Yes"),Rates!$K$17,IF(AND(C9="A",'Claim Details'!$E$28&gt;=Rates!$J$14,'Claim Details'!$E$28&lt;=Rates!$J$15,'Claim Details'!$E$19="No"),Rates!$J$17,IF(AND(C9="B",'Claim Details'!$E$28&gt;=Rates!$D$14,'Claim Details'!$E$28&lt;=Rates!$D$15,'Claim Details'!$E$19="Yes"),Rates!$E$18,IF(AND(C9="B",'Claim Details'!$E$28&gt;=Rates!$D$14,'Claim Details'!$E$28&lt;=Rates!$D$15,'Claim Details'!$E$19="No"),Rates!$D$18,IF(AND(C9="B",'Claim Details'!$E$28&gt;=Rates!$F$14,'Claim Details'!$E$28&lt;=Rates!$F$15,'Claim Details'!$E$19="Yes"),Rates!$G$18,IF(AND(C9="B",'Claim Details'!$E$28&gt;=Rates!$F$14,'Claim Details'!$E$28&lt;=Rates!$F$15,'Claim Details'!$E$19="No"),Rates!$F$18,IF(AND(C9="B",'Claim Details'!$E$28&gt;=Rates!$H$14,'Claim Details'!$E$28&lt;=Rates!$H$15,'Claim Details'!$E$19="Yes"),Rates!$I$18,IF(AND(C9="B",'Claim Details'!$E$28&gt;=Rates!$H$14,'Claim Details'!$E$28&lt;=Rates!$H$15,'Claim Details'!$E$19="No"),Rates!$H$18,IF(AND(C9="B",'Claim Details'!$E$28&gt;=Rates!$J$14,'Claim Details'!$E$28&lt;=Rates!$J$15,'Claim Details'!$E$19="Yes"),Rates!$K$18,IF(AND(C9="B",'Claim Details'!$E$28&gt;=Rates!$J$14,'Claim Details'!$E$28&lt;=Rates!$J$15,'Claim Details'!$E$19="No"),Rates!$J$18,IF(AND(C9="C",'Claim Details'!$E$28&gt;=Rates!$D$14,'Claim Details'!$E$28&lt;=Rates!$D$15,'Claim Details'!$E$19="Yes"),Rates!$E$19,IF(AND(C9="C",'Claim Details'!$E$28&gt;=Rates!$D$14,'Claim Details'!$E$28&lt;=Rates!$D$15,'Claim Details'!$E$19="No"),Rates!$D$19,IF(AND(C9="C",'Claim Details'!$E$28&gt;=Rates!$F$14,'Claim Details'!$E$28&lt;=Rates!$F$15,'Claim Details'!$E$19="Yes"),Rates!$G$19,IF(AND(C9="C",'Claim Details'!$E$28&gt;=Rates!$F$14,'Claim Details'!$E$28&lt;=Rates!$F$15,'Claim Details'!$E$19="No"),Rates!$F$19,IF(AND(C9="C",'Claim Details'!$E$28&gt;=Rates!$H$14,'Claim Details'!$E$28&lt;=Rates!$H$15,'Claim Details'!$E$19="Yes"),Rates!$I$19,IF(AND(C9="C",'Claim Details'!$E$28&gt;=Rates!$H$14,'Claim Details'!$E$28&lt;=Rates!$H$15,'Claim Details'!$E$19="No"),Rates!$H$19,IF(AND(C9="C",'Claim Details'!$E$28&gt;=Rates!$J$14,'Claim Details'!$E$28&lt;=Rates!$J$15,'Claim Details'!$E$19="Yes"),Rates!$K$19,IF(AND(C9="C",'Claim Details'!$E$28&gt;=Rates!$J$14,'Claim Details'!$E$28&lt;=Rates!$J$15,'Claim Details'!$E$19="No"),Rates!$J$19,"£0.00"))))))))))))))))))))))))</f>
        <v>£0.00</v>
      </c>
      <c r="AT9" s="189" t="str">
        <f>IF(AND(C9="A",'Claim Details'!$E$28&gt;=Rates!$D$14,'Claim Details'!$E$28&lt;=Rates!$D$15,'Claim Details'!$E$19="Yes"),Rates!$E$25,IF(AND(C9="A",'Claim Details'!$E$28&gt;=Rates!$D$14,'Claim Details'!$E$28&lt;=Rates!$D$15,'Claim Details'!$E$19="No"),Rates!$D$25,IF(AND(C9="A",'Claim Details'!$E$28&gt;=Rates!$F$14,'Claim Details'!$E$28&lt;=Rates!$F$15,'Claim Details'!$E$19="Yes"),Rates!$G$25,IF(AND(C9="A",'Claim Details'!$E$28&gt;=Rates!$F$14,'Claim Details'!$E$28&lt;=Rates!$F$15,'Claim Details'!$E$19="No"),Rates!$F$25,IF(AND(C9="A",'Claim Details'!$E$28&gt;=Rates!$H$14,'Claim Details'!$E$28&lt;=Rates!$H$15,'Claim Details'!$E$19="Yes"),Rates!$I$25,IF(AND(C9="A",'Claim Details'!$E$28&gt;=Rates!$H$14,'Claim Details'!$E$28&lt;=Rates!$H$15,'Claim Details'!$E$19="No"),Rates!$H$25,IF(AND(C9="A",'Claim Details'!$E$28&gt;=Rates!$J$14,'Claim Details'!$E$28&lt;=Rates!$J$15,'Claim Details'!$E$19="Yes"),Rates!$K$25,IF(AND(C9="A",'Claim Details'!$E$28&gt;=Rates!$J$14,'Claim Details'!$E$28&lt;=Rates!$J$15,'Claim Details'!$E$19="No"),Rates!$J$25,IF(AND(C9="B",'Claim Details'!$E$28&gt;=Rates!$D$14,'Claim Details'!$E$28&lt;=Rates!$D$15,'Claim Details'!$E$19="Yes"),Rates!$E$26,IF(AND(C9="B",'Claim Details'!$E$28&gt;=Rates!$D$14,'Claim Details'!$E$28&lt;=Rates!$D$15,'Claim Details'!$E$19="No"),Rates!$D$26,IF(AND(C9="B",'Claim Details'!$E$28&gt;=Rates!$F$14,'Claim Details'!$E$28&lt;=Rates!$F$15,'Claim Details'!$E$19="Yes"),Rates!$G$26,IF(AND(C9="B",'Claim Details'!$E$28&gt;=Rates!$F$14,'Claim Details'!$E$28&lt;=Rates!$F$15,'Claim Details'!$E$19="No"),Rates!$F$26,IF(AND(C9="B",'Claim Details'!$E$28&gt;=Rates!$H$14,'Claim Details'!$E$28&lt;=Rates!$H$15,'Claim Details'!$E$19="Yes"),Rates!$I$26,IF(AND(C9="B",'Claim Details'!$E$28&gt;=Rates!$H$14,'Claim Details'!$E$28&lt;=Rates!$H$15,'Claim Details'!$E$19="No"),Rates!$H$26,IF(AND(C9="B",'Claim Details'!$E$28&gt;=Rates!$J$14,'Claim Details'!$E$28&lt;=Rates!$J$15,'Claim Details'!$E$19="Yes"),Rates!$K$26,IF(AND(C9="B",'Claim Details'!$E$28&gt;=Rates!$J$14,'Claim Details'!$E$28&lt;=Rates!$J$15,'Claim Details'!$E$19="No"),Rates!$J$26,IF(AND(C9="C",'Claim Details'!$E$28&gt;=Rates!$D$14,'Claim Details'!$E$28&lt;=Rates!$D$15,'Claim Details'!$E$19="Yes"),Rates!$E$27,IF(AND(C9="C",'Claim Details'!$E$28&gt;=Rates!$D$14,'Claim Details'!$E$28&lt;=Rates!$D$15,'Claim Details'!$E$19="No"),Rates!$D$27,IF(AND(C9="C",'Claim Details'!$E$28&gt;=Rates!$F$14,'Claim Details'!$E$28&lt;=Rates!$F$15,'Claim Details'!$E$19="Yes"),Rates!$G$27,IF(AND(C9="C",'Claim Details'!$E$28&gt;=Rates!$F$14,'Claim Details'!$E$28&lt;=Rates!$F$15,'Claim Details'!$E$19="No"),Rates!$F$27,IF(AND(C9="C",'Claim Details'!$E$28&gt;=Rates!$H$14,'Claim Details'!$E$28&lt;=Rates!$H$15,'Claim Details'!$E$19="Yes"),Rates!$I$27,IF(AND(C9="C",'Claim Details'!$E$28&gt;=Rates!$H$14,'Claim Details'!$E$28&lt;=Rates!$H$15,'Claim Details'!$E$19="No"),Rates!$H$27,IF(AND(C9="C",'Claim Details'!$E$28&gt;=Rates!$J$14,'Claim Details'!$E$28&lt;=Rates!$J$15,'Claim Details'!$E$19="Yes"),Rates!$K$27,IF(AND(C9="C",'Claim Details'!$E$28&gt;=Rates!$J$14,'Claim Details'!$E$28&lt;=Rates!$J$15,'Claim Details'!$E$19="No"),Rates!$J$27,"£0.00"))))))))))))))))))))))))</f>
        <v>£0.00</v>
      </c>
      <c r="AU9" s="191" t="str">
        <f>IF(AND(C9="A",'Claim Details'!$E$28&gt;=Rates!$D$14,'Claim Details'!$E$28&lt;=Rates!$D$15,'Claim Details'!$E$19="Yes"),Rates!$E$20,IF(AND(C9="A",'Claim Details'!$E$28&gt;=Rates!$D$14,'Claim Details'!$E$28&lt;=Rates!$D$15,'Claim Details'!$E$19="No"),Rates!$D$20,IF(AND(C9="A",'Claim Details'!$E$28&gt;=Rates!$F$14,'Claim Details'!$E$28&lt;=Rates!$F$15,'Claim Details'!$E$19="Yes"),Rates!$G$20,IF(AND(C9="A",'Claim Details'!$E$28&gt;=Rates!$F$14,'Claim Details'!$E$28&lt;=Rates!$F$15,'Claim Details'!$E$19="No"),Rates!$F$20,IF(AND(C9="A",'Claim Details'!$E$28&gt;=Rates!$H$14,'Claim Details'!$E$28&lt;=Rates!$H$15,'Claim Details'!$E$19="Yes"),Rates!$I$20,IF(AND(C9="A",'Claim Details'!$E$28&gt;=Rates!$H$14,'Claim Details'!$E$28&lt;=Rates!$H$15,'Claim Details'!$E$19="No"),Rates!$H$20,IF(AND(C9="A",'Claim Details'!$E$28&gt;=Rates!$J$14,'Claim Details'!$E$28&lt;=Rates!$J$15,'Claim Details'!$E$19="Yes"),Rates!$K$20,IF(AND(C9="A",'Claim Details'!$E$28&gt;=Rates!$J$14,'Claim Details'!$E$28&lt;=Rates!$J$15,'Claim Details'!$E$19="No"),Rates!$J$20,IF(AND(C9="B",'Claim Details'!$E$28&gt;=Rates!$D$14,'Claim Details'!$E$28&lt;=Rates!$D$15,'Claim Details'!$E$19="Yes"),Rates!$E$21,IF(AND(C9="B",'Claim Details'!$E$28&gt;=Rates!$D$14,'Claim Details'!$E$28&lt;=Rates!$D$15,'Claim Details'!$E$19="No"),Rates!$D$21,IF(AND(C9="B",'Claim Details'!$E$28&gt;=Rates!$F$14,'Claim Details'!$E$28&lt;=Rates!$F$15,'Claim Details'!$E$19="Yes"),Rates!$G$21,IF(AND(C9="B",'Claim Details'!$E$28&gt;=Rates!$F$14,'Claim Details'!$E$28&lt;=Rates!$F$15,'Claim Details'!$E$19="No"),Rates!$F$21,IF(AND(C9="B",'Claim Details'!$E$28&gt;=Rates!$H$14,'Claim Details'!$E$28&lt;=Rates!$H$15,'Claim Details'!$E$19="Yes"),Rates!$I$21,IF(AND(C9="B",'Claim Details'!$E$28&gt;=Rates!$H$14,'Claim Details'!$E$28&lt;=Rates!$H$15,'Claim Details'!$E$19="No"),Rates!$H$21,IF(AND(C9="B",'Claim Details'!$E$28&gt;=Rates!$J$14,'Claim Details'!$E$28&lt;=Rates!$J$15,'Claim Details'!$E$19="Yes"),Rates!$K$21,IF(AND(C9="B",'Claim Details'!$E$28&gt;=Rates!$J$14,'Claim Details'!$E$28&lt;=Rates!$J$15,'Claim Details'!$E$19="No"),Rates!$J$21,"£0.00"))))))))))))))))</f>
        <v>£0.00</v>
      </c>
      <c r="AV9" s="191" t="str">
        <f>IF(AND(C9="A",'Claim Details'!$E$28&gt;=Rates!$D$14,'Claim Details'!$E$28&lt;=Rates!$D$15,'Claim Details'!$E$19="Yes"),Rates!$E$22,IF(AND(C9="A",'Claim Details'!$E$28&gt;=Rates!$D$14,'Claim Details'!$E$28&lt;=Rates!$D$15,'Claim Details'!$E$19="No"),Rates!$D$22,IF(AND(C9="A",'Claim Details'!$E$28&gt;=Rates!$F$14,'Claim Details'!$E$28&lt;=Rates!$F$15,'Claim Details'!$E$19="Yes"),Rates!$G$22,IF(AND(C9="A",'Claim Details'!$E$28&gt;=Rates!$F$14,'Claim Details'!$E$28&lt;=Rates!$F$15,'Claim Details'!$E$19="No"),Rates!$F$22,IF(AND(C9="A",'Claim Details'!$E$28&gt;=Rates!$H$14,'Claim Details'!$E$28&lt;=Rates!$H$15,'Claim Details'!$E$19="Yes"),Rates!$I$22,IF(AND(C9="A",'Claim Details'!$E$28&gt;=Rates!$H$14,'Claim Details'!$E$28&lt;=Rates!$H$15,'Claim Details'!$E$19="No"),Rates!$H$22,IF(AND(C9="A",'Claim Details'!$E$28&gt;=Rates!$J$14,'Claim Details'!$E$28&lt;=Rates!$J$15,'Claim Details'!$E$19="Yes"),Rates!$K$22,IF(AND(C9="A",'Claim Details'!$E$28&gt;=Rates!$J$14,'Claim Details'!$E$28&lt;=Rates!$J$15,'Claim Details'!$E$19="No"),Rates!$J$22,IF(AND(C9="B",'Claim Details'!$E$28&gt;=Rates!$D$14,'Claim Details'!$E$28&lt;=Rates!$D$15,'Claim Details'!$E$19="Yes"),Rates!$E$23,IF(AND(C9="B",'Claim Details'!$E$28&gt;=Rates!$D$14,'Claim Details'!$E$28&lt;=Rates!$D$15,'Claim Details'!$E$19="No"),Rates!$D$23,IF(AND(C9="B",'Claim Details'!$E$28&gt;=Rates!$F$14,'Claim Details'!$E$28&lt;=Rates!$F$15,'Claim Details'!$E$19="Yes"),Rates!$G$23,IF(AND(C9="B",'Claim Details'!$E$28&gt;=Rates!$F$14,'Claim Details'!$E$28&lt;=Rates!$F$15,'Claim Details'!$E$19="No"),Rates!$F$23,IF(AND(C9="B",'Claim Details'!$E$28&gt;=Rates!$H$14,'Claim Details'!$E$28&lt;=Rates!$H$15,'Claim Details'!$E$19="Yes"),Rates!$I$23,IF(AND(C9="B",'Claim Details'!$E$28&gt;=Rates!$H$14,'Claim Details'!$E$28&lt;=Rates!$H$15,'Claim Details'!$E$19="No"),Rates!$H$23,IF(AND(C9="B",'Claim Details'!$E$28&gt;=Rates!$J$14,'Claim Details'!$E$28&lt;=Rates!$J$15,'Claim Details'!$E$19="Yes"),Rates!$K$23,IF(AND(C9="B",'Claim Details'!$E$28&gt;=Rates!$J$14,'Claim Details'!$E$28&lt;=Rates!$J$15,'Claim Details'!$E$19="No"),Rates!$J$23,IF(AND(C9="C",'Claim Details'!$E$28&gt;=Rates!$D$14,'Claim Details'!$E$28&lt;=Rates!$D$15,'Claim Details'!$E$19="Yes"),Rates!$E$24,IF(AND(C9="C",'Claim Details'!$E$28&gt;=Rates!$D$14,'Claim Details'!$E$28&lt;=Rates!$D$15,'Claim Details'!$E$19="No"),Rates!$D$24,IF(AND(C9="C",'Claim Details'!$E$28&gt;=Rates!$F$14,'Claim Details'!$E$28&lt;=Rates!$F$15,'Claim Details'!$E$19="Yes"),Rates!$G$24,IF(AND(C9="C",'Claim Details'!$E$28&gt;=Rates!$F$14,'Claim Details'!$E$28&lt;=Rates!$F$15,'Claim Details'!$E$19="No"),Rates!$F$24,IF(AND(C9="C",'Claim Details'!$E$28&gt;=Rates!$H$14,'Claim Details'!$E$28&lt;=Rates!$H$15,'Claim Details'!$E$19="Yes"),Rates!$I$24,IF(AND(C9="C",'Claim Details'!$E$28&gt;=Rates!$H$14,'Claim Details'!$E$28&lt;=Rates!$H$15,'Claim Details'!$E$19="No"),Rates!$H$24,IF(AND(C9="C",'Claim Details'!$E$28&gt;=Rates!$J$14,'Claim Details'!$E$28&lt;=Rates!$J$15,'Claim Details'!$E$19="Yes"),Rates!$K$24,IF(AND(C9="C",'Claim Details'!$E$28&gt;=Rates!$J$14,'Claim Details'!$E$28&lt;=Rates!$J$15,'Claim Details'!$E$19="No"),Rates!$J$24,"£0.00"))))))))))))))))))))))))</f>
        <v>£0.00</v>
      </c>
      <c r="AW9" s="1"/>
      <c r="AX9" s="189" t="str">
        <f>IF(AND(U9="A",'Claim Details'!$I$28&gt;=Rates!$D$14,'Claim Details'!$I$28&lt;=Rates!$D$15,'Claim Details'!$I$19="Yes"),Rates!$J$17,IF(AND(U9="A",'Claim Details'!$I$28&gt;=Rates!$D$14,'Claim Details'!$I$28&lt;=Rates!$D$15,'Claim Details'!$I$19="No"),Rates!$D$17,IF(AND(U9="A",'Claim Details'!$I$28&gt;=Rates!$F$14,'Claim Details'!$I$28&lt;=Rates!$F$15,'Claim Details'!$I$19="Yes"),Rates!$G$17,IF(AND(U9="A",'Claim Details'!$I$28&gt;=Rates!$F$14,'Claim Details'!$I$28&lt;=Rates!$F$15,'Claim Details'!$I$19="No"),Rates!$F$17,IF(AND(U9="A",'Claim Details'!$I$28&gt;=Rates!$H$14,'Claim Details'!$I$28&lt;=Rates!$H$15,'Claim Details'!$I$19="Yes"),Rates!$I$17,IF(AND(U9="A",'Claim Details'!$I$28&gt;=Rates!$H$14,'Claim Details'!$I$28&lt;=Rates!$H$15,'Claim Details'!$I$19="No"),Rates!$H$17,IF(AND(U9="A",'Claim Details'!$I$28&gt;=Rates!$J$14,'Claim Details'!$I$28&lt;=Rates!$J$15,'Claim Details'!$I$19="Yes"),Rates!$K$17,IF(AND(U9="A",'Claim Details'!$I$28&gt;=Rates!$J$14,'Claim Details'!$I$28&lt;=Rates!$J$15,'Claim Details'!$I$19="No"),Rates!$J$17,IF(AND(U9="B",'Claim Details'!$I$28&gt;=Rates!$D$14,'Claim Details'!$I$28&lt;=Rates!$D$15,'Claim Details'!$I$19="Yes"),Rates!$E$18,IF(AND(U9="B",'Claim Details'!$I$28&gt;=Rates!$D$14,'Claim Details'!$I$28&lt;=Rates!$D$15,'Claim Details'!$I$19="No"),Rates!$D$18,IF(AND(U9="B",'Claim Details'!$I$28&gt;=Rates!$F$14,'Claim Details'!$I$28&lt;=Rates!$F$15,'Claim Details'!$I$19="Yes"),Rates!$G$18,IF(AND(U9="B",'Claim Details'!$I$28&gt;=Rates!$F$14,'Claim Details'!$I$28&lt;=Rates!$F$15,'Claim Details'!$I$19="No"),Rates!$F$18,IF(AND(U9="B",'Claim Details'!$I$28&gt;=Rates!$H$14,'Claim Details'!$I$28&lt;=Rates!$H$15,'Claim Details'!$I$19="Yes"),Rates!$I$18,IF(AND(U9="B",'Claim Details'!$I$28&gt;=Rates!$H$14,'Claim Details'!$I$28&lt;=Rates!$H$15,'Claim Details'!$I$19="No"),Rates!$H$18,IF(AND(U9="B",'Claim Details'!$I$28&gt;=Rates!$J$14,'Claim Details'!$I$28&lt;=Rates!$J$15,'Claim Details'!$I$19="Yes"),Rates!$K$18,IF(AND(U9="B",'Claim Details'!$I$28&gt;=Rates!$J$14,'Claim Details'!$I$28&lt;=Rates!$J$15,'Claim Details'!$I$19="No"),Rates!$J$18,IF(AND(U9="C",'Claim Details'!$I$28&gt;=Rates!$D$14,'Claim Details'!$I$28&lt;=Rates!$D$15,'Claim Details'!$I$19="Yes"),Rates!$E$19,IF(AND(U9="C",'Claim Details'!$I$28&gt;=Rates!$D$14,'Claim Details'!$I$28&lt;=Rates!$D$15,'Claim Details'!$I$19="No"),Rates!$D$19,IF(AND(U9="C",'Claim Details'!$I$28&gt;=Rates!$F$14,'Claim Details'!$I$28&lt;=Rates!$F$15,'Claim Details'!$I$19="Yes"),Rates!$G$19,IF(AND(U9="C",'Claim Details'!$I$28&gt;=Rates!$F$14,'Claim Details'!$I$28&lt;=Rates!$F$15,'Claim Details'!$I$19="No"),Rates!$F$19,IF(AND(U9="C",'Claim Details'!$I$28&gt;=Rates!$H$14,'Claim Details'!$I$28&lt;=Rates!$H$15,'Claim Details'!$I$19="Yes"),Rates!$I$19,IF(AND(U9="C",'Claim Details'!$I$28&gt;=Rates!$H$14,'Claim Details'!$I$28&lt;=Rates!$H$15,'Claim Details'!$I$19="No"),Rates!$H$19,IF(AND(U9="C",'Claim Details'!$I$28&gt;=Rates!$J$14,'Claim Details'!$I$28&lt;=Rates!$J$15,'Claim Details'!$I$19="Yes"),Rates!$K$19,IF(AND(U9="C",'Claim Details'!$I$28&gt;=Rates!$J$14,'Claim Details'!$I$28&lt;=Rates!$J$15,'Claim Details'!$I$19="No"),Rates!$J$19,"£0.00"))))))))))))))))))))))))</f>
        <v>£0.00</v>
      </c>
      <c r="AY9" s="189" t="str">
        <f>IF(AND(C9="A",'Claim Details'!$I$28&gt;=Rates!$D$14,'Claim Details'!$I$28&lt;=Rates!$D$15,'Claim Details'!$I$19="Yes"),Rates!$J$25,IF(AND(C9="A",'Claim Details'!$I$28&gt;=Rates!$D$14,'Claim Details'!$I$28&lt;=Rates!$D$15,'Claim Details'!$I$19="No"),Rates!$D$25,IF(AND(C9="A",'Claim Details'!$I$28&gt;=Rates!$F$14,'Claim Details'!$I$28&lt;=Rates!$F$15,'Claim Details'!$I$19="Yes"),Rates!$G$25,IF(AND(C9="A",'Claim Details'!$I$28&gt;=Rates!$F$14,'Claim Details'!$I$28&lt;=Rates!$F$15,'Claim Details'!$I$19="No"),Rates!$F$25,IF(AND(C9="A",'Claim Details'!$I$28&gt;=Rates!$H$14,'Claim Details'!$I$28&lt;=Rates!$H$15,'Claim Details'!$I$19="Yes"),Rates!$I$25,IF(AND(C9="A",'Claim Details'!$I$28&gt;=Rates!$H$14,'Claim Details'!$I$28&lt;=Rates!$H$15,'Claim Details'!$I$19="No"),Rates!$H$25,IF(AND(C9="A",'Claim Details'!$I$28&gt;=Rates!$J$14,'Claim Details'!$I$28&lt;=Rates!$J$15,'Claim Details'!$I$19="Yes"),Rates!$K$25,IF(AND(C9="A",'Claim Details'!$I$28&gt;=Rates!$J$14,'Claim Details'!$I$28&lt;=Rates!$J$15,'Claim Details'!$I$19="No"),Rates!$J$25,IF(AND(C9="B",'Claim Details'!$I$28&gt;=Rates!$D$14,'Claim Details'!$I$28&lt;=Rates!$D$15,'Claim Details'!$I$19="Yes"),Rates!$E$26,IF(AND(C9="B",'Claim Details'!$I$28&gt;=Rates!$D$14,'Claim Details'!$I$28&lt;=Rates!$D$15,'Claim Details'!$I$19="No"),Rates!$D$26,IF(AND(C9="B",'Claim Details'!$I$28&gt;=Rates!$F$14,'Claim Details'!$I$28&lt;=Rates!$F$15,'Claim Details'!$I$19="Yes"),Rates!$G$26,IF(AND(C9="B",'Claim Details'!$I$28&gt;=Rates!$F$14,'Claim Details'!$I$28&lt;=Rates!$F$15,'Claim Details'!$I$19="No"),Rates!$F$26,IF(AND(C9="B",'Claim Details'!$I$28&gt;=Rates!$H$14,'Claim Details'!$I$28&lt;=Rates!$H$15,'Claim Details'!$I$19="Yes"),Rates!$I$26,IF(AND(C9="B",'Claim Details'!$I$28&gt;=Rates!$H$14,'Claim Details'!$I$28&lt;=Rates!$H$15,'Claim Details'!$I$19="No"),Rates!$H$26,IF(AND(C9="B",'Claim Details'!$I$28&gt;=Rates!$J$14,'Claim Details'!$I$28&lt;=Rates!$J$15,'Claim Details'!$I$19="Yes"),Rates!$K$26,IF(AND(C9="B",'Claim Details'!$I$28&gt;=Rates!$J$14,'Claim Details'!$I$28&lt;=Rates!$J$15,'Claim Details'!$I$19="No"),Rates!$J$26,IF(AND(C9="C",'Claim Details'!$I$28&gt;=Rates!$D$14,'Claim Details'!$I$28&lt;=Rates!$D$15,'Claim Details'!$I$19="Yes"),Rates!$E$27,IF(AND(C9="C",'Claim Details'!$I$28&gt;=Rates!$D$14,'Claim Details'!$I$28&lt;=Rates!$D$15,'Claim Details'!$I$19="No"),Rates!$D$27,IF(AND(C9="C",'Claim Details'!$I$28&gt;=Rates!$F$14,'Claim Details'!$I$28&lt;=Rates!$F$15,'Claim Details'!$I$19="Yes"),Rates!$G$27,IF(AND(C9="C",'Claim Details'!$I$28&gt;=Rates!$F$14,'Claim Details'!$I$28&lt;=Rates!$F$15,'Claim Details'!$I$19="No"),Rates!$F$27,IF(AND(C9="C",'Claim Details'!$I$28&gt;=Rates!$H$14,'Claim Details'!$I$28&lt;=Rates!$H$15,'Claim Details'!$I$19="Yes"),Rates!$I$27,IF(AND(C9="C",'Claim Details'!$I$28&gt;=Rates!$H$14,'Claim Details'!$I$28&lt;=Rates!$H$15,'Claim Details'!$I$19="No"),Rates!$H$27,IF(AND(C9="C",'Claim Details'!$I$28&gt;=Rates!$J$14,'Claim Details'!$I$28&lt;=Rates!$J$15,'Claim Details'!$I$19="Yes"),Rates!$K$27,IF(AND(C9="C",'Claim Details'!$I$28&gt;=Rates!$J$14,'Claim Details'!$I$28&lt;=Rates!$J$15,'Claim Details'!$I$19="No"),Rates!$J$27,"£0.00"))))))))))))))))))))))))</f>
        <v>£0.00</v>
      </c>
      <c r="AZ9" s="189" t="str">
        <f>IF(AND(C9="A",'Claim Details'!$I$28&gt;=Rates!$D$14,'Claim Details'!$I$28&lt;=Rates!$D$15,'Claim Details'!$I$19="Yes"),Rates!$E$20,IF(AND(C9="A",'Claim Details'!$I$28&gt;=Rates!$D$14,'Claim Details'!$I$28&lt;=Rates!$D$15,'Claim Details'!$I$19="No"),Rates!$D$20,IF(AND(C9="A",'Claim Details'!$I$28&gt;=Rates!$F$14,'Claim Details'!$I$28&lt;=Rates!$F$15,'Claim Details'!$I$19="Yes"),Rates!$G$20,IF(AND(C9="A",'Claim Details'!$I$28&gt;=Rates!$F$14,'Claim Details'!$I$28&lt;=Rates!$F$15,'Claim Details'!$I$19="No"),Rates!$F$20,IF(AND(C9="A",'Claim Details'!$I$28&gt;=Rates!$H$14,'Claim Details'!$I$28&lt;=Rates!$H$15,'Claim Details'!$I$19="Yes"),Rates!$I$20,IF(AND(C9="A",'Claim Details'!$I$28&gt;=Rates!$H$14,'Claim Details'!$I$28&lt;=Rates!$H$15,'Claim Details'!$I$19="No"),Rates!$H$20,IF(AND(C9="A",'Claim Details'!$I$28&gt;=Rates!$J$14,'Claim Details'!$I$28&lt;=Rates!$J$15,'Claim Details'!$I$19="Yes"),Rates!$K$20,IF(AND(C9="A",'Claim Details'!$I$28&gt;=Rates!$J$14,'Claim Details'!$I$28&lt;=Rates!$J$15,'Claim Details'!$I$19="No"),Rates!$J$20,IF(AND(C9="B",'Claim Details'!$I$28&gt;=Rates!$D$14,'Claim Details'!$I$28&lt;=Rates!$D$15,'Claim Details'!$I$19="Yes"),Rates!$E$21,IF(AND(C9="B",'Claim Details'!$I$28&gt;=Rates!$D$14,'Claim Details'!$I$28&lt;=Rates!$D$15,'Claim Details'!$I$19="No"),Rates!$D$21,IF(AND(C9="B",'Claim Details'!$I$28&gt;=Rates!$F$14,'Claim Details'!$I$28&lt;=Rates!$F$15,'Claim Details'!$I$19="Yes"),Rates!$G$21,IF(AND(C9="B",'Claim Details'!$I$28&gt;=Rates!$F$14,'Claim Details'!$I$28&lt;=Rates!$F$15,'Claim Details'!$I$19="No"),Rates!$F$21,IF(AND(C9="B",'Claim Details'!$I$28&gt;=Rates!$H$14,'Claim Details'!$I$28&lt;=Rates!$H$15,'Claim Details'!$I$19="Yes"),Rates!$I$21,IF(AND(C9="B",'Claim Details'!$I$28&gt;=Rates!$H$14,'Claim Details'!$I$28&lt;=Rates!$H$15,'Claim Details'!$I$19="No"),Rates!$H$21,IF(AND(C9="B",'Claim Details'!$I$28&gt;=Rates!$J$14,'Claim Details'!$I$28&lt;=Rates!$J$15,'Claim Details'!$I$19="Yes"),Rates!$K$21,IF(AND(C9="B",'Claim Details'!$I$28&gt;=Rates!$J$14,'Claim Details'!$I$28&lt;=Rates!$J$15,'Claim Details'!$I$19="No"),Rates!$J$21,"£0.00"))))))))))))))))</f>
        <v>£0.00</v>
      </c>
      <c r="BA9" s="189" t="str">
        <f>IF(AND(C9="A",'Claim Details'!$I$28&gt;=Rates!$D$14,'Claim Details'!$I$28&lt;=Rates!$D$15,'Claim Details'!$I$19="Yes"),Rates!$E$22,IF(AND(C9="A",'Claim Details'!$I$28&gt;=Rates!$D$14,'Claim Details'!$I$28&lt;=Rates!$D$15,'Claim Details'!$I$19="No"),Rates!$D$22,IF(AND(C9="A",'Claim Details'!$I$28&gt;=Rates!$F$14,'Claim Details'!$I$28&lt;=Rates!$F$15,'Claim Details'!$I$19="Yes"),Rates!$G$22,IF(AND(C9="A",'Claim Details'!$I$28&gt;=Rates!$F$14,'Claim Details'!$I$28&lt;=Rates!$F$15,'Claim Details'!$I$19="No"),Rates!$F$22,IF(AND(C9="A",'Claim Details'!$I$28&gt;=Rates!$H$14,'Claim Details'!$I$28&lt;=Rates!$H$15,'Claim Details'!$I$19="Yes"),Rates!$I$22,IF(AND(C9="A",'Claim Details'!$I$28&gt;=Rates!$H$14,'Claim Details'!$I$28&lt;=Rates!$H$15,'Claim Details'!$I$19="No"),Rates!$H$22,IF(AND(C9="A",'Claim Details'!$I$28&gt;=Rates!$J$14,'Claim Details'!$I$28&lt;=Rates!$J$15,'Claim Details'!$I$19="Yes"),Rates!$K$22,IF(AND(C9="A",'Claim Details'!$I$28&gt;=Rates!$J$14,'Claim Details'!$I$28&lt;=Rates!$J$15,'Claim Details'!$I$19="No"),Rates!$J$22,IF(AND(C9="B",'Claim Details'!$I$28&gt;=Rates!$D$14,'Claim Details'!$I$28&lt;=Rates!$D$15,'Claim Details'!$I$19="Yes"),Rates!$E$23,IF(AND(C9="B",'Claim Details'!$I$28&gt;=Rates!$D$14,'Claim Details'!$I$28&lt;=Rates!$D$15,'Claim Details'!$I$19="No"),Rates!$D$23,IF(AND(C9="B",'Claim Details'!$I$28&gt;=Rates!$F$14,'Claim Details'!$I$28&lt;=Rates!$F$15,'Claim Details'!$I$19="Yes"),Rates!$G$23,IF(AND(C9="B",'Claim Details'!$I$28&gt;=Rates!$F$14,'Claim Details'!$I$28&lt;=Rates!$F$15,'Claim Details'!$I$19="No"),Rates!$F$23,IF(AND(C9="B",'Claim Details'!$I$28&gt;=Rates!$H$14,'Claim Details'!$I$28&lt;=Rates!$H$15,'Claim Details'!$I$19="Yes"),Rates!$I$23,IF(AND(C9="B",'Claim Details'!$I$28&gt;=Rates!$H$14,'Claim Details'!$I$28&lt;=Rates!$H$15,'Claim Details'!$I$19="No"),Rates!$H$23,IF(AND(C9="B",'Claim Details'!$I$28&gt;=Rates!$J$14,'Claim Details'!$I$28&lt;=Rates!$J$15,'Claim Details'!$I$19="Yes"),Rates!$K$23,IF(AND(C9="B",'Claim Details'!$I$28&gt;=Rates!$J$14,'Claim Details'!$I$28&lt;=Rates!$J$15,'Claim Details'!$I$19="No"),Rates!$J$23,IF(AND(C9="C",'Claim Details'!$I$28&gt;=Rates!$D$14,'Claim Details'!$I$28&lt;=Rates!$D$15,'Claim Details'!$I$19="Yes"),Rates!$E$24,IF(AND(C9="C",'Claim Details'!$I$28&gt;=Rates!$D$14,'Claim Details'!$I$28&lt;=Rates!$D$15,'Claim Details'!$I$19="No"),Rates!$D$24,IF(AND(C9="C",'Claim Details'!$I$28&gt;=Rates!$F$14,'Claim Details'!$I$28&lt;=Rates!$F$15,'Claim Details'!$I$19="Yes"),Rates!$G$24,IF(AND(C9="C",'Claim Details'!$I$28&gt;=Rates!$F$14,'Claim Details'!$I$28&lt;=Rates!$F$15,'Claim Details'!$I$19="No"),Rates!$F$24,IF(AND(C9="C",'Claim Details'!$I$28&gt;=Rates!$H$14,'Claim Details'!$I$28&lt;=Rates!$H$15,'Claim Details'!$I$19="Yes"),Rates!$I$24,IF(AND(C9="C",'Claim Details'!$I$28&gt;=Rates!$H$14,'Claim Details'!$I$28&lt;=Rates!$H$15,'Claim Details'!$I$19="No"),Rates!$H$24,IF(AND(C9="C",'Claim Details'!$I$28&gt;=Rates!$J$14,'Claim Details'!$I$28&lt;=Rates!$J$15,'Claim Details'!$I$19="Yes"),Rates!$K$24,IF(AND(C9="C",'Claim Details'!$I$28&gt;=Rates!$J$14,'Claim Details'!$I$28&lt;=Rates!$J$15,'Claim Details'!$I$19="No"),Rates!$J$24,"£0.00"))))))))))))))))))))))))</f>
        <v>£0.00</v>
      </c>
      <c r="BB9" s="189" t="str">
        <f t="shared" si="12"/>
        <v>£0.00</v>
      </c>
      <c r="BC9" s="1"/>
      <c r="BD9" s="189" t="str">
        <f>IF(AND(AE9="A",'Claim Details'!$I$28&gt;=Rates!$D$14,'Claim Details'!$I$28&lt;=Rates!$D$15,'Claim Details'!$I$19="Yes"),Rates!$J$17,IF(AND(AE9="A",'Claim Details'!$I$28&gt;=Rates!$D$14,'Claim Details'!$I$28&lt;=Rates!$D$15,'Claim Details'!$I$19="No"),Rates!$D$17,IF(AND(AE9="A",'Claim Details'!$I$28&gt;=Rates!$F$14,'Claim Details'!$I$28&lt;=Rates!$F$15,'Claim Details'!$I$19="Yes"),Rates!$G$17,IF(AND(AE9="A",'Claim Details'!$I$28&gt;=Rates!$F$14,'Claim Details'!$I$28&lt;=Rates!$F$15,'Claim Details'!$I$19="No"),Rates!$F$17,IF(AND(AE9="A",'Claim Details'!$I$28&gt;=Rates!$H$14,'Claim Details'!$I$28&lt;=Rates!$H$15,'Claim Details'!$I$19="Yes"),Rates!$I$17,IF(AND(AE9="A",'Claim Details'!$I$28&gt;=Rates!$H$14,'Claim Details'!$I$28&lt;=Rates!$H$15,'Claim Details'!$I$19="No"),Rates!$H$17,IF(AND(AE9="A",'Claim Details'!$I$28&gt;=Rates!$J$14,'Claim Details'!$I$28&lt;=Rates!$J$15,'Claim Details'!$I$19="Yes"),Rates!$K$17,IF(AND(AE9="A",'Claim Details'!$I$28&gt;=Rates!$J$14,'Claim Details'!$I$28&lt;=Rates!$J$15,'Claim Details'!$I$19="No"),Rates!$J$17,IF(AND(AE9="B",'Claim Details'!$I$28&gt;=Rates!$D$14,'Claim Details'!$I$28&lt;=Rates!$D$15,'Claim Details'!$I$19="Yes"),Rates!$E$18,IF(AND(AE9="B",'Claim Details'!$I$28&gt;=Rates!$D$14,'Claim Details'!$I$28&lt;=Rates!$D$15,'Claim Details'!$I$19="No"),Rates!$D$18,IF(AND(AE9="B",'Claim Details'!$I$28&gt;=Rates!$F$14,'Claim Details'!$I$28&lt;=Rates!$F$15,'Claim Details'!$I$19="Yes"),Rates!$G$18,IF(AND(AE9="B",'Claim Details'!$I$28&gt;=Rates!$F$14,'Claim Details'!$I$28&lt;=Rates!$F$15,'Claim Details'!$I$19="No"),Rates!$F$18,IF(AND(AE9="B",'Claim Details'!$I$28&gt;=Rates!$H$14,'Claim Details'!$I$28&lt;=Rates!$H$15,'Claim Details'!$I$19="Yes"),Rates!$I$18,IF(AND(AE9="B",'Claim Details'!$I$28&gt;=Rates!$H$14,'Claim Details'!$I$28&lt;=Rates!$H$15,'Claim Details'!$I$19="No"),Rates!$H$18,IF(AND(AE9="B",'Claim Details'!$I$28&gt;=Rates!$J$14,'Claim Details'!$I$28&lt;=Rates!$J$15,'Claim Details'!$I$19="Yes"),Rates!$K$18,IF(AND(AE9="B",'Claim Details'!$I$28&gt;=Rates!$J$14,'Claim Details'!$I$28&lt;=Rates!$J$15,'Claim Details'!$I$19="No"),Rates!$J$18,IF(AND(AE9="C",'Claim Details'!$I$28&gt;=Rates!$D$14,'Claim Details'!$I$28&lt;=Rates!$D$15,'Claim Details'!$I$19="Yes"),Rates!$E$19,IF(AND(AE9="C",'Claim Details'!$I$28&gt;=Rates!$D$14,'Claim Details'!$I$28&lt;=Rates!$D$15,'Claim Details'!$I$19="No"),Rates!$D$19,IF(AND(AE9="C",'Claim Details'!$I$28&gt;=Rates!$F$14,'Claim Details'!$I$28&lt;=Rates!$F$15,'Claim Details'!$I$19="Yes"),Rates!$G$19,IF(AND(AE9="C",'Claim Details'!$I$28&gt;=Rates!$F$14,'Claim Details'!$I$28&lt;=Rates!$F$15,'Claim Details'!$I$19="No"),Rates!$F$19,IF(AND(AE9="C",'Claim Details'!$I$28&gt;=Rates!$H$14,'Claim Details'!$I$28&lt;=Rates!$H$15,'Claim Details'!$I$19="Yes"),Rates!$I$19,IF(AND(AE9="C",'Claim Details'!$I$28&gt;=Rates!$H$14,'Claim Details'!$I$28&lt;=Rates!$H$15,'Claim Details'!$I$19="No"),Rates!$H$19,IF(AND(AE9="C",'Claim Details'!$I$28&gt;=Rates!$J$14,'Claim Details'!$I$28&lt;=Rates!$J$15,'Claim Details'!$I$19="Yes"),Rates!$K$19,IF(AND(AE9="C",'Claim Details'!$I$28&gt;=Rates!$J$14,'Claim Details'!$I$28&lt;=Rates!$J$15,'Claim Details'!$I$19="No"),Rates!$J$19,"£0.00"))))))))))))))))))))))))</f>
        <v>£0.00</v>
      </c>
      <c r="BE9" s="189" t="str">
        <f>IF(AND(AE9="A",'Claim Details'!$I$28&gt;=Rates!$D$14,'Claim Details'!$I$28&lt;=Rates!$D$15,'Claim Details'!$I$19="Yes"),Rates!$J$25,IF(AND(AE9="A",'Claim Details'!$I$28&gt;=Rates!$D$14,'Claim Details'!$I$28&lt;=Rates!$D$15,'Claim Details'!$I$19="No"),Rates!$D$25,IF(AND(AE9="A",'Claim Details'!$I$28&gt;=Rates!$F$14,'Claim Details'!$I$28&lt;=Rates!$F$15,'Claim Details'!$I$19="Yes"),Rates!$G$25,IF(AND(AE9="A",'Claim Details'!$I$28&gt;=Rates!$F$14,'Claim Details'!$I$28&lt;=Rates!$F$15,'Claim Details'!$I$19="No"),Rates!$F$25,IF(AND(AE9="A",'Claim Details'!$I$28&gt;=Rates!$H$14,'Claim Details'!$I$28&lt;=Rates!$H$15,'Claim Details'!$I$19="Yes"),Rates!$I$25,IF(AND(AE9="A",'Claim Details'!$I$28&gt;=Rates!$H$14,'Claim Details'!$I$28&lt;=Rates!$H$15,'Claim Details'!$I$19="No"),Rates!$H$25,IF(AND(AE9="A",'Claim Details'!$I$28&gt;=Rates!$J$14,'Claim Details'!$I$28&lt;=Rates!$J$15,'Claim Details'!$I$19="Yes"),Rates!$K$25,IF(AND(AE9="A",'Claim Details'!$I$28&gt;=Rates!$J$14,'Claim Details'!$I$28&lt;=Rates!$J$15,'Claim Details'!$I$19="No"),Rates!$J$25,IF(AND(AE9="B",'Claim Details'!$I$28&gt;=Rates!$D$14,'Claim Details'!$I$28&lt;=Rates!$D$15,'Claim Details'!$I$19="Yes"),Rates!$E$26,IF(AND(AE9="B",'Claim Details'!$I$28&gt;=Rates!$D$14,'Claim Details'!$I$28&lt;=Rates!$D$15,'Claim Details'!$I$19="No"),Rates!$D$26,IF(AND(AE9="B",'Claim Details'!$I$28&gt;=Rates!$F$14,'Claim Details'!$I$28&lt;=Rates!$F$15,'Claim Details'!$I$19="Yes"),Rates!$G$26,IF(AND(AE9="B",'Claim Details'!$I$28&gt;=Rates!$F$14,'Claim Details'!$I$28&lt;=Rates!$F$15,'Claim Details'!$I$19="No"),Rates!$F$26,IF(AND(AE9="B",'Claim Details'!$I$28&gt;=Rates!$H$14,'Claim Details'!$I$28&lt;=Rates!$H$15,'Claim Details'!$I$19="Yes"),Rates!$I$26,IF(AND(AE9="B",'Claim Details'!$I$28&gt;=Rates!$H$14,'Claim Details'!$I$28&lt;=Rates!$H$15,'Claim Details'!$I$19="No"),Rates!$H$26,IF(AND(AE9="B",'Claim Details'!$I$28&gt;=Rates!$J$14,'Claim Details'!$I$28&lt;=Rates!$J$15,'Claim Details'!$I$19="Yes"),Rates!$K$26,IF(AND(AE9="B",'Claim Details'!$I$28&gt;=Rates!$J$14,'Claim Details'!$I$28&lt;=Rates!$J$15,'Claim Details'!$I$19="No"),Rates!$J$26,IF(AND(AE9="C",'Claim Details'!$I$28&gt;=Rates!$D$14,'Claim Details'!$I$28&lt;=Rates!$D$15,'Claim Details'!$I$19="Yes"),Rates!$E$27,IF(AND(AE9="C",'Claim Details'!$I$28&gt;=Rates!$D$14,'Claim Details'!$I$28&lt;=Rates!$D$15,'Claim Details'!$I$19="No"),Rates!$D$27,IF(AND(AE9="C",'Claim Details'!$I$28&gt;=Rates!$F$14,'Claim Details'!$I$28&lt;=Rates!$F$15,'Claim Details'!$I$19="Yes"),Rates!$G$27,IF(AND(AE9="C",'Claim Details'!$I$28&gt;=Rates!$F$14,'Claim Details'!$I$28&lt;=Rates!$F$15,'Claim Details'!$I$19="No"),Rates!$F$27,IF(AND(AE9="C",'Claim Details'!$I$28&gt;=Rates!$H$14,'Claim Details'!$I$28&lt;=Rates!$H$15,'Claim Details'!$I$19="Yes"),Rates!$I$27,IF(AND(AE9="C",'Claim Details'!$I$28&gt;=Rates!$H$14,'Claim Details'!$I$28&lt;=Rates!$H$15,'Claim Details'!$I$19="No"),Rates!$H$27,IF(AND(AE9="C",'Claim Details'!$I$28&gt;=Rates!$J$14,'Claim Details'!$I$28&lt;=Rates!$J$15,'Claim Details'!$I$19="Yes"),Rates!$K$27,IF(AND(AE9="C",'Claim Details'!$I$28&gt;=Rates!$J$14,'Claim Details'!$I$28&lt;=Rates!$J$15,'Claim Details'!$I$19="No"),Rates!$J$27,"£0.00"))))))))))))))))))))))))</f>
        <v>£0.00</v>
      </c>
      <c r="BF9" s="189" t="str">
        <f>IF(AND(AE9="A",'Claim Details'!$I$28&gt;=Rates!$D$14,'Claim Details'!$I$28&lt;=Rates!$D$15,'Claim Details'!$I$19="Yes"),Rates!$E$20,IF(AND(AE9="A",'Claim Details'!$I$28&gt;=Rates!$D$14,'Claim Details'!$I$28&lt;=Rates!$D$15,'Claim Details'!$I$19="No"),Rates!$D$20,IF(AND(AE9="A",'Claim Details'!$I$28&gt;=Rates!$F$14,'Claim Details'!$I$28&lt;=Rates!$F$15,'Claim Details'!$I$19="Yes"),Rates!$G$20,IF(AND(AE9="A",'Claim Details'!$I$28&gt;=Rates!$F$14,'Claim Details'!$I$28&lt;=Rates!$F$15,'Claim Details'!$I$19="No"),Rates!$F$20,IF(AND(AE9="A",'Claim Details'!$I$28&gt;=Rates!$H$14,'Claim Details'!$I$28&lt;=Rates!$H$15,'Claim Details'!$I$19="Yes"),Rates!$I$20,IF(AND(AE9="A",'Claim Details'!$I$28&gt;=Rates!$H$14,'Claim Details'!$I$28&lt;=Rates!$H$15,'Claim Details'!$I$19="No"),Rates!$H$20,IF(AND(AE9="A",'Claim Details'!$I$28&gt;=Rates!$J$14,'Claim Details'!$I$28&lt;=Rates!$J$15,'Claim Details'!$I$19="Yes"),Rates!$K$20,IF(AND(AE9="A",'Claim Details'!$I$28&gt;=Rates!$J$14,'Claim Details'!$I$28&lt;=Rates!$J$15,'Claim Details'!$I$19="No"),Rates!$J$20,IF(AND(AE9="B",'Claim Details'!$I$28&gt;=Rates!$D$14,'Claim Details'!$I$28&lt;=Rates!$D$15,'Claim Details'!$I$19="Yes"),Rates!$E$21,IF(AND(AE9="B",'Claim Details'!$I$28&gt;=Rates!$D$14,'Claim Details'!$I$28&lt;=Rates!$D$15,'Claim Details'!$I$19="No"),Rates!$D$21,IF(AND(AE9="B",'Claim Details'!$I$28&gt;=Rates!$F$14,'Claim Details'!$I$28&lt;=Rates!$F$15,'Claim Details'!$I$19="Yes"),Rates!$G$21,IF(AND(AE9="B",'Claim Details'!$I$28&gt;=Rates!$F$14,'Claim Details'!$I$28&lt;=Rates!$F$15,'Claim Details'!$I$19="No"),Rates!$F$21,IF(AND(AE9="B",'Claim Details'!$I$28&gt;=Rates!$H$14,'Claim Details'!$I$28&lt;=Rates!$H$15,'Claim Details'!$I$19="Yes"),Rates!$I$21,IF(AND(AE9="B",'Claim Details'!$I$28&gt;=Rates!$H$14,'Claim Details'!$I$28&lt;=Rates!$H$15,'Claim Details'!$I$19="No"),Rates!$H$21,IF(AND(AE9="B",'Claim Details'!$I$28&gt;=Rates!$J$14,'Claim Details'!$I$28&lt;=Rates!$J$15,'Claim Details'!$I$19="Yes"),Rates!$K$21,IF(AND(AE9="B",'Claim Details'!$I$28&gt;=Rates!$J$14,'Claim Details'!$I$28&lt;=Rates!$J$15,'Claim Details'!$I$19="No"),Rates!$J$21,"£0.00"))))))))))))))))</f>
        <v>£0.00</v>
      </c>
      <c r="BG9" s="189" t="str">
        <f>IF(AND(AE9="A",'Claim Details'!$I$28&gt;=Rates!$D$14,'Claim Details'!$I$28&lt;=Rates!$D$15,'Claim Details'!$I$19="Yes"),Rates!$E$22,IF(AND(AE9="A",'Claim Details'!$I$28&gt;=Rates!$D$14,'Claim Details'!$I$28&lt;=Rates!$D$15,'Claim Details'!$I$19="No"),Rates!$D$22,IF(AND(AE9="A",'Claim Details'!$I$28&gt;=Rates!$F$14,'Claim Details'!$I$28&lt;=Rates!$F$15,'Claim Details'!$I$19="Yes"),Rates!$G$22,IF(AND(AE9="A",'Claim Details'!$I$28&gt;=Rates!$F$14,'Claim Details'!$I$28&lt;=Rates!$F$15,'Claim Details'!$I$19="No"),Rates!$F$22,IF(AND(AE9="A",'Claim Details'!$I$28&gt;=Rates!$H$14,'Claim Details'!$I$28&lt;=Rates!$H$15,'Claim Details'!$I$19="Yes"),Rates!$I$22,IF(AND(AE9="A",'Claim Details'!$I$28&gt;=Rates!$H$14,'Claim Details'!$I$28&lt;=Rates!$H$15,'Claim Details'!$I$19="No"),Rates!$H$22,IF(AND(AE9="A",'Claim Details'!$I$28&gt;=Rates!$J$14,'Claim Details'!$I$28&lt;=Rates!$J$15,'Claim Details'!$I$19="Yes"),Rates!$K$22,IF(AND(AE9="A",'Claim Details'!$I$28&gt;=Rates!$J$14,'Claim Details'!$I$28&lt;=Rates!$J$15,'Claim Details'!$I$19="No"),Rates!$J$22,IF(AND(AE9="B",'Claim Details'!$I$28&gt;=Rates!$D$14,'Claim Details'!$I$28&lt;=Rates!$D$15,'Claim Details'!$I$19="Yes"),Rates!$E$23,IF(AND(AE9="B",'Claim Details'!$I$28&gt;=Rates!$D$14,'Claim Details'!$I$28&lt;=Rates!$D$15,'Claim Details'!$I$19="No"),Rates!$D$23,IF(AND(AE9="B",'Claim Details'!$I$28&gt;=Rates!$F$14,'Claim Details'!$I$28&lt;=Rates!$F$15,'Claim Details'!$I$19="Yes"),Rates!$G$23,IF(AND(AE9="B",'Claim Details'!$I$28&gt;=Rates!$F$14,'Claim Details'!$I$28&lt;=Rates!$F$15,'Claim Details'!$I$19="No"),Rates!$F$23,IF(AND(AE9="B",'Claim Details'!$I$28&gt;=Rates!$H$14,'Claim Details'!$I$28&lt;=Rates!$H$15,'Claim Details'!$I$19="Yes"),Rates!$I$23,IF(AND(AE9="B",'Claim Details'!$I$28&gt;=Rates!$H$14,'Claim Details'!$I$28&lt;=Rates!$H$15,'Claim Details'!$I$19="No"),Rates!$H$23,IF(AND(AE9="B",'Claim Details'!$I$28&gt;=Rates!$J$14,'Claim Details'!$I$28&lt;=Rates!$J$15,'Claim Details'!$I$19="Yes"),Rates!$K$23,IF(AND(AE9="B",'Claim Details'!$I$28&gt;=Rates!$J$14,'Claim Details'!$I$28&lt;=Rates!$J$15,'Claim Details'!$I$19="No"),Rates!$J$23,IF(AND(AE9="C",'Claim Details'!$I$28&gt;=Rates!$D$14,'Claim Details'!$I$28&lt;=Rates!$D$15,'Claim Details'!$I$19="Yes"),Rates!$E$24,IF(AND(AE9="C",'Claim Details'!$I$28&gt;=Rates!$D$14,'Claim Details'!$I$28&lt;=Rates!$D$15,'Claim Details'!$I$19="No"),Rates!$D$24,IF(AND(AE9="C",'Claim Details'!$I$28&gt;=Rates!$F$14,'Claim Details'!$I$28&lt;=Rates!$F$15,'Claim Details'!$I$19="Yes"),Rates!$G$24,IF(AND(AE9="C",'Claim Details'!$I$28&gt;=Rates!$F$14,'Claim Details'!$I$28&lt;=Rates!$F$15,'Claim Details'!$I$19="No"),Rates!$F$24,IF(AND(AE9="C",'Claim Details'!$I$28&gt;=Rates!$H$14,'Claim Details'!$I$28&lt;=Rates!$H$15,'Claim Details'!$I$19="Yes"),Rates!$I$24,IF(AND(AE9="C",'Claim Details'!$I$28&gt;=Rates!$H$14,'Claim Details'!$I$28&lt;=Rates!$H$15,'Claim Details'!$I$19="No"),Rates!$H$24,IF(AND(AE9="C",'Claim Details'!$I$28&gt;=Rates!$J$14,'Claim Details'!$I$28&lt;=Rates!$J$15,'Claim Details'!$I$19="Yes"),Rates!$K$24,IF(AND(AE9="C",'Claim Details'!$I$28&gt;=Rates!$J$14,'Claim Details'!$I$28&lt;=Rates!$J$15,'Claim Details'!$I$19="No"),Rates!$J$24,"£0.00"))))))))))))))))))))))))</f>
        <v>£0.00</v>
      </c>
      <c r="BH9" s="189" t="str">
        <f t="shared" si="13"/>
        <v>£0.00</v>
      </c>
      <c r="BI9" s="189">
        <f t="shared" si="14"/>
        <v>0</v>
      </c>
      <c r="BO9" s="202" t="str">
        <f>IF(H9="","£0.00",IF(AP9="4","£0.00",IF(AP9="5","£0.00",IF(AP9="1","£0.00",((AQ9*H9)*'Claim Details'!$F$111)/100))))</f>
        <v>£0.00</v>
      </c>
      <c r="BP9" s="202" t="str">
        <f>IF(T9="","£0.00",IF(AP9="4","£0.00",IF(AP9="5","£0.00",IF(AP9="1","£0.00",((AR9*T9)*'Claim Details'!$N$111)/100))))</f>
        <v>£0.00</v>
      </c>
      <c r="BQ9" s="202" t="str">
        <f>IF(AI9="","£0.00",IF(AP9="4","£0.00",IF(AP9="5","£0.00",IF(AP9="1","£0.00",((BI9*AI9)*'Claim Details'!$W$111)/100))))</f>
        <v>£0.00</v>
      </c>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row>
    <row r="10" spans="1:97" ht="15">
      <c r="A10" s="145"/>
      <c r="B10" s="91"/>
      <c r="C10" s="96"/>
      <c r="D10" s="97"/>
      <c r="E10" s="98"/>
      <c r="F10" s="89"/>
      <c r="G10" s="99"/>
      <c r="H10" s="100"/>
      <c r="I10" s="221" t="str">
        <f t="shared" si="0"/>
        <v>£0.00</v>
      </c>
      <c r="J10" s="101"/>
      <c r="K10" s="100"/>
      <c r="L10" s="221" t="str">
        <f t="shared" si="3"/>
        <v>£0.00</v>
      </c>
      <c r="M10" s="101"/>
      <c r="N10" s="102"/>
      <c r="O10" s="145"/>
      <c r="P10" s="77"/>
      <c r="Q10" s="87"/>
      <c r="R10" s="87"/>
      <c r="S10" s="87"/>
      <c r="T10" s="149" t="str">
        <f t="shared" si="4"/>
        <v/>
      </c>
      <c r="U10" s="87" t="str">
        <f t="shared" si="5"/>
        <v/>
      </c>
      <c r="V10" s="87"/>
      <c r="W10" s="53" t="str">
        <f t="shared" si="6"/>
        <v>£0.00</v>
      </c>
      <c r="X10" s="53"/>
      <c r="Y10" s="87"/>
      <c r="Z10" s="78"/>
      <c r="AA10" s="79"/>
      <c r="AB10" s="160"/>
      <c r="AC10" s="98"/>
      <c r="AD10" s="225"/>
      <c r="AE10" s="235" t="str">
        <f t="shared" si="7"/>
        <v/>
      </c>
      <c r="AF10" s="87" t="str">
        <f t="shared" si="8"/>
        <v/>
      </c>
      <c r="AG10" s="53"/>
      <c r="AH10" s="224"/>
      <c r="AI10" s="226" t="str">
        <f t="shared" si="1"/>
        <v/>
      </c>
      <c r="AJ10" s="236" t="str">
        <f t="shared" si="9"/>
        <v>£0.00</v>
      </c>
      <c r="AK10" s="31"/>
      <c r="AL10" s="1"/>
      <c r="AM10" s="1"/>
      <c r="AN10" s="1"/>
      <c r="AO10" s="1"/>
      <c r="AP10" s="1" t="str">
        <f t="shared" si="10"/>
        <v/>
      </c>
      <c r="AQ10" s="27">
        <f t="shared" si="2"/>
        <v>0</v>
      </c>
      <c r="AR10" s="189">
        <f t="shared" si="11"/>
        <v>0</v>
      </c>
      <c r="AS10" s="190" t="str">
        <f>IF(AND(C10="A",'Claim Details'!$E$28&gt;=Rates!$D$14,'Claim Details'!$E$28&lt;=Rates!$D$15,'Claim Details'!$E$19="Yes"),Rates!$E$17,IF(AND(C10="A",'Claim Details'!$E$28&gt;=Rates!$D$14,'Claim Details'!$E$28&lt;=Rates!$D$15,'Claim Details'!$E$19="No"),Rates!$D$17,IF(AND(C10="A",'Claim Details'!$E$28&gt;=Rates!$F$14,'Claim Details'!$E$28&lt;=Rates!$F$15,'Claim Details'!$E$19="Yes"),Rates!$G$17,IF(AND(C10="A",'Claim Details'!$E$28&gt;=Rates!$F$14,'Claim Details'!$E$28&lt;=Rates!$F$15,'Claim Details'!$E$19="No"),Rates!$F$17,IF(AND(C10="A",'Claim Details'!$E$28&gt;=Rates!$H$14,'Claim Details'!$E$28&lt;=Rates!$H$15,'Claim Details'!$E$19="Yes"),Rates!$I$17,IF(AND(C10="A",'Claim Details'!$E$28&gt;=Rates!$H$14,'Claim Details'!$E$28&lt;=Rates!$H$15,'Claim Details'!$E$19="No"),Rates!$H$17,IF(AND(C10="A",'Claim Details'!$E$28&gt;=Rates!$J$14,'Claim Details'!$E$28&lt;=Rates!$J$15,'Claim Details'!$E$19="Yes"),Rates!$K$17,IF(AND(C10="A",'Claim Details'!$E$28&gt;=Rates!$J$14,'Claim Details'!$E$28&lt;=Rates!$J$15,'Claim Details'!$E$19="No"),Rates!$J$17,IF(AND(C10="B",'Claim Details'!$E$28&gt;=Rates!$D$14,'Claim Details'!$E$28&lt;=Rates!$D$15,'Claim Details'!$E$19="Yes"),Rates!$E$18,IF(AND(C10="B",'Claim Details'!$E$28&gt;=Rates!$D$14,'Claim Details'!$E$28&lt;=Rates!$D$15,'Claim Details'!$E$19="No"),Rates!$D$18,IF(AND(C10="B",'Claim Details'!$E$28&gt;=Rates!$F$14,'Claim Details'!$E$28&lt;=Rates!$F$15,'Claim Details'!$E$19="Yes"),Rates!$G$18,IF(AND(C10="B",'Claim Details'!$E$28&gt;=Rates!$F$14,'Claim Details'!$E$28&lt;=Rates!$F$15,'Claim Details'!$E$19="No"),Rates!$F$18,IF(AND(C10="B",'Claim Details'!$E$28&gt;=Rates!$H$14,'Claim Details'!$E$28&lt;=Rates!$H$15,'Claim Details'!$E$19="Yes"),Rates!$I$18,IF(AND(C10="B",'Claim Details'!$E$28&gt;=Rates!$H$14,'Claim Details'!$E$28&lt;=Rates!$H$15,'Claim Details'!$E$19="No"),Rates!$H$18,IF(AND(C10="B",'Claim Details'!$E$28&gt;=Rates!$J$14,'Claim Details'!$E$28&lt;=Rates!$J$15,'Claim Details'!$E$19="Yes"),Rates!$K$18,IF(AND(C10="B",'Claim Details'!$E$28&gt;=Rates!$J$14,'Claim Details'!$E$28&lt;=Rates!$J$15,'Claim Details'!$E$19="No"),Rates!$J$18,IF(AND(C10="C",'Claim Details'!$E$28&gt;=Rates!$D$14,'Claim Details'!$E$28&lt;=Rates!$D$15,'Claim Details'!$E$19="Yes"),Rates!$E$19,IF(AND(C10="C",'Claim Details'!$E$28&gt;=Rates!$D$14,'Claim Details'!$E$28&lt;=Rates!$D$15,'Claim Details'!$E$19="No"),Rates!$D$19,IF(AND(C10="C",'Claim Details'!$E$28&gt;=Rates!$F$14,'Claim Details'!$E$28&lt;=Rates!$F$15,'Claim Details'!$E$19="Yes"),Rates!$G$19,IF(AND(C10="C",'Claim Details'!$E$28&gt;=Rates!$F$14,'Claim Details'!$E$28&lt;=Rates!$F$15,'Claim Details'!$E$19="No"),Rates!$F$19,IF(AND(C10="C",'Claim Details'!$E$28&gt;=Rates!$H$14,'Claim Details'!$E$28&lt;=Rates!$H$15,'Claim Details'!$E$19="Yes"),Rates!$I$19,IF(AND(C10="C",'Claim Details'!$E$28&gt;=Rates!$H$14,'Claim Details'!$E$28&lt;=Rates!$H$15,'Claim Details'!$E$19="No"),Rates!$H$19,IF(AND(C10="C",'Claim Details'!$E$28&gt;=Rates!$J$14,'Claim Details'!$E$28&lt;=Rates!$J$15,'Claim Details'!$E$19="Yes"),Rates!$K$19,IF(AND(C10="C",'Claim Details'!$E$28&gt;=Rates!$J$14,'Claim Details'!$E$28&lt;=Rates!$J$15,'Claim Details'!$E$19="No"),Rates!$J$19,"£0.00"))))))))))))))))))))))))</f>
        <v>£0.00</v>
      </c>
      <c r="AT10" s="189" t="str">
        <f>IF(AND(C10="A",'Claim Details'!$E$28&gt;=Rates!$D$14,'Claim Details'!$E$28&lt;=Rates!$D$15,'Claim Details'!$E$19="Yes"),Rates!$E$25,IF(AND(C10="A",'Claim Details'!$E$28&gt;=Rates!$D$14,'Claim Details'!$E$28&lt;=Rates!$D$15,'Claim Details'!$E$19="No"),Rates!$D$25,IF(AND(C10="A",'Claim Details'!$E$28&gt;=Rates!$F$14,'Claim Details'!$E$28&lt;=Rates!$F$15,'Claim Details'!$E$19="Yes"),Rates!$G$25,IF(AND(C10="A",'Claim Details'!$E$28&gt;=Rates!$F$14,'Claim Details'!$E$28&lt;=Rates!$F$15,'Claim Details'!$E$19="No"),Rates!$F$25,IF(AND(C10="A",'Claim Details'!$E$28&gt;=Rates!$H$14,'Claim Details'!$E$28&lt;=Rates!$H$15,'Claim Details'!$E$19="Yes"),Rates!$I$25,IF(AND(C10="A",'Claim Details'!$E$28&gt;=Rates!$H$14,'Claim Details'!$E$28&lt;=Rates!$H$15,'Claim Details'!$E$19="No"),Rates!$H$25,IF(AND(C10="A",'Claim Details'!$E$28&gt;=Rates!$J$14,'Claim Details'!$E$28&lt;=Rates!$J$15,'Claim Details'!$E$19="Yes"),Rates!$K$25,IF(AND(C10="A",'Claim Details'!$E$28&gt;=Rates!$J$14,'Claim Details'!$E$28&lt;=Rates!$J$15,'Claim Details'!$E$19="No"),Rates!$J$25,IF(AND(C10="B",'Claim Details'!$E$28&gt;=Rates!$D$14,'Claim Details'!$E$28&lt;=Rates!$D$15,'Claim Details'!$E$19="Yes"),Rates!$E$26,IF(AND(C10="B",'Claim Details'!$E$28&gt;=Rates!$D$14,'Claim Details'!$E$28&lt;=Rates!$D$15,'Claim Details'!$E$19="No"),Rates!$D$26,IF(AND(C10="B",'Claim Details'!$E$28&gt;=Rates!$F$14,'Claim Details'!$E$28&lt;=Rates!$F$15,'Claim Details'!$E$19="Yes"),Rates!$G$26,IF(AND(C10="B",'Claim Details'!$E$28&gt;=Rates!$F$14,'Claim Details'!$E$28&lt;=Rates!$F$15,'Claim Details'!$E$19="No"),Rates!$F$26,IF(AND(C10="B",'Claim Details'!$E$28&gt;=Rates!$H$14,'Claim Details'!$E$28&lt;=Rates!$H$15,'Claim Details'!$E$19="Yes"),Rates!$I$26,IF(AND(C10="B",'Claim Details'!$E$28&gt;=Rates!$H$14,'Claim Details'!$E$28&lt;=Rates!$H$15,'Claim Details'!$E$19="No"),Rates!$H$26,IF(AND(C10="B",'Claim Details'!$E$28&gt;=Rates!$J$14,'Claim Details'!$E$28&lt;=Rates!$J$15,'Claim Details'!$E$19="Yes"),Rates!$K$26,IF(AND(C10="B",'Claim Details'!$E$28&gt;=Rates!$J$14,'Claim Details'!$E$28&lt;=Rates!$J$15,'Claim Details'!$E$19="No"),Rates!$J$26,IF(AND(C10="C",'Claim Details'!$E$28&gt;=Rates!$D$14,'Claim Details'!$E$28&lt;=Rates!$D$15,'Claim Details'!$E$19="Yes"),Rates!$E$27,IF(AND(C10="C",'Claim Details'!$E$28&gt;=Rates!$D$14,'Claim Details'!$E$28&lt;=Rates!$D$15,'Claim Details'!$E$19="No"),Rates!$D$27,IF(AND(C10="C",'Claim Details'!$E$28&gt;=Rates!$F$14,'Claim Details'!$E$28&lt;=Rates!$F$15,'Claim Details'!$E$19="Yes"),Rates!$G$27,IF(AND(C10="C",'Claim Details'!$E$28&gt;=Rates!$F$14,'Claim Details'!$E$28&lt;=Rates!$F$15,'Claim Details'!$E$19="No"),Rates!$F$27,IF(AND(C10="C",'Claim Details'!$E$28&gt;=Rates!$H$14,'Claim Details'!$E$28&lt;=Rates!$H$15,'Claim Details'!$E$19="Yes"),Rates!$I$27,IF(AND(C10="C",'Claim Details'!$E$28&gt;=Rates!$H$14,'Claim Details'!$E$28&lt;=Rates!$H$15,'Claim Details'!$E$19="No"),Rates!$H$27,IF(AND(C10="C",'Claim Details'!$E$28&gt;=Rates!$J$14,'Claim Details'!$E$28&lt;=Rates!$J$15,'Claim Details'!$E$19="Yes"),Rates!$K$27,IF(AND(C10="C",'Claim Details'!$E$28&gt;=Rates!$J$14,'Claim Details'!$E$28&lt;=Rates!$J$15,'Claim Details'!$E$19="No"),Rates!$J$27,"£0.00"))))))))))))))))))))))))</f>
        <v>£0.00</v>
      </c>
      <c r="AU10" s="191" t="str">
        <f>IF(AND(C10="A",'Claim Details'!$E$28&gt;=Rates!$D$14,'Claim Details'!$E$28&lt;=Rates!$D$15,'Claim Details'!$E$19="Yes"),Rates!$E$20,IF(AND(C10="A",'Claim Details'!$E$28&gt;=Rates!$D$14,'Claim Details'!$E$28&lt;=Rates!$D$15,'Claim Details'!$E$19="No"),Rates!$D$20,IF(AND(C10="A",'Claim Details'!$E$28&gt;=Rates!$F$14,'Claim Details'!$E$28&lt;=Rates!$F$15,'Claim Details'!$E$19="Yes"),Rates!$G$20,IF(AND(C10="A",'Claim Details'!$E$28&gt;=Rates!$F$14,'Claim Details'!$E$28&lt;=Rates!$F$15,'Claim Details'!$E$19="No"),Rates!$F$20,IF(AND(C10="A",'Claim Details'!$E$28&gt;=Rates!$H$14,'Claim Details'!$E$28&lt;=Rates!$H$15,'Claim Details'!$E$19="Yes"),Rates!$I$20,IF(AND(C10="A",'Claim Details'!$E$28&gt;=Rates!$H$14,'Claim Details'!$E$28&lt;=Rates!$H$15,'Claim Details'!$E$19="No"),Rates!$H$20,IF(AND(C10="A",'Claim Details'!$E$28&gt;=Rates!$J$14,'Claim Details'!$E$28&lt;=Rates!$J$15,'Claim Details'!$E$19="Yes"),Rates!$K$20,IF(AND(C10="A",'Claim Details'!$E$28&gt;=Rates!$J$14,'Claim Details'!$E$28&lt;=Rates!$J$15,'Claim Details'!$E$19="No"),Rates!$J$20,IF(AND(C10="B",'Claim Details'!$E$28&gt;=Rates!$D$14,'Claim Details'!$E$28&lt;=Rates!$D$15,'Claim Details'!$E$19="Yes"),Rates!$E$21,IF(AND(C10="B",'Claim Details'!$E$28&gt;=Rates!$D$14,'Claim Details'!$E$28&lt;=Rates!$D$15,'Claim Details'!$E$19="No"),Rates!$D$21,IF(AND(C10="B",'Claim Details'!$E$28&gt;=Rates!$F$14,'Claim Details'!$E$28&lt;=Rates!$F$15,'Claim Details'!$E$19="Yes"),Rates!$G$21,IF(AND(C10="B",'Claim Details'!$E$28&gt;=Rates!$F$14,'Claim Details'!$E$28&lt;=Rates!$F$15,'Claim Details'!$E$19="No"),Rates!$F$21,IF(AND(C10="B",'Claim Details'!$E$28&gt;=Rates!$H$14,'Claim Details'!$E$28&lt;=Rates!$H$15,'Claim Details'!$E$19="Yes"),Rates!$I$21,IF(AND(C10="B",'Claim Details'!$E$28&gt;=Rates!$H$14,'Claim Details'!$E$28&lt;=Rates!$H$15,'Claim Details'!$E$19="No"),Rates!$H$21,IF(AND(C10="B",'Claim Details'!$E$28&gt;=Rates!$J$14,'Claim Details'!$E$28&lt;=Rates!$J$15,'Claim Details'!$E$19="Yes"),Rates!$K$21,IF(AND(C10="B",'Claim Details'!$E$28&gt;=Rates!$J$14,'Claim Details'!$E$28&lt;=Rates!$J$15,'Claim Details'!$E$19="No"),Rates!$J$21,"£0.00"))))))))))))))))</f>
        <v>£0.00</v>
      </c>
      <c r="AV10" s="191" t="str">
        <f>IF(AND(C10="A",'Claim Details'!$E$28&gt;=Rates!$D$14,'Claim Details'!$E$28&lt;=Rates!$D$15,'Claim Details'!$E$19="Yes"),Rates!$E$22,IF(AND(C10="A",'Claim Details'!$E$28&gt;=Rates!$D$14,'Claim Details'!$E$28&lt;=Rates!$D$15,'Claim Details'!$E$19="No"),Rates!$D$22,IF(AND(C10="A",'Claim Details'!$E$28&gt;=Rates!$F$14,'Claim Details'!$E$28&lt;=Rates!$F$15,'Claim Details'!$E$19="Yes"),Rates!$G$22,IF(AND(C10="A",'Claim Details'!$E$28&gt;=Rates!$F$14,'Claim Details'!$E$28&lt;=Rates!$F$15,'Claim Details'!$E$19="No"),Rates!$F$22,IF(AND(C10="A",'Claim Details'!$E$28&gt;=Rates!$H$14,'Claim Details'!$E$28&lt;=Rates!$H$15,'Claim Details'!$E$19="Yes"),Rates!$I$22,IF(AND(C10="A",'Claim Details'!$E$28&gt;=Rates!$H$14,'Claim Details'!$E$28&lt;=Rates!$H$15,'Claim Details'!$E$19="No"),Rates!$H$22,IF(AND(C10="A",'Claim Details'!$E$28&gt;=Rates!$J$14,'Claim Details'!$E$28&lt;=Rates!$J$15,'Claim Details'!$E$19="Yes"),Rates!$K$22,IF(AND(C10="A",'Claim Details'!$E$28&gt;=Rates!$J$14,'Claim Details'!$E$28&lt;=Rates!$J$15,'Claim Details'!$E$19="No"),Rates!$J$22,IF(AND(C10="B",'Claim Details'!$E$28&gt;=Rates!$D$14,'Claim Details'!$E$28&lt;=Rates!$D$15,'Claim Details'!$E$19="Yes"),Rates!$E$23,IF(AND(C10="B",'Claim Details'!$E$28&gt;=Rates!$D$14,'Claim Details'!$E$28&lt;=Rates!$D$15,'Claim Details'!$E$19="No"),Rates!$D$23,IF(AND(C10="B",'Claim Details'!$E$28&gt;=Rates!$F$14,'Claim Details'!$E$28&lt;=Rates!$F$15,'Claim Details'!$E$19="Yes"),Rates!$G$23,IF(AND(C10="B",'Claim Details'!$E$28&gt;=Rates!$F$14,'Claim Details'!$E$28&lt;=Rates!$F$15,'Claim Details'!$E$19="No"),Rates!$F$23,IF(AND(C10="B",'Claim Details'!$E$28&gt;=Rates!$H$14,'Claim Details'!$E$28&lt;=Rates!$H$15,'Claim Details'!$E$19="Yes"),Rates!$I$23,IF(AND(C10="B",'Claim Details'!$E$28&gt;=Rates!$H$14,'Claim Details'!$E$28&lt;=Rates!$H$15,'Claim Details'!$E$19="No"),Rates!$H$23,IF(AND(C10="B",'Claim Details'!$E$28&gt;=Rates!$J$14,'Claim Details'!$E$28&lt;=Rates!$J$15,'Claim Details'!$E$19="Yes"),Rates!$K$23,IF(AND(C10="B",'Claim Details'!$E$28&gt;=Rates!$J$14,'Claim Details'!$E$28&lt;=Rates!$J$15,'Claim Details'!$E$19="No"),Rates!$J$23,IF(AND(C10="C",'Claim Details'!$E$28&gt;=Rates!$D$14,'Claim Details'!$E$28&lt;=Rates!$D$15,'Claim Details'!$E$19="Yes"),Rates!$E$24,IF(AND(C10="C",'Claim Details'!$E$28&gt;=Rates!$D$14,'Claim Details'!$E$28&lt;=Rates!$D$15,'Claim Details'!$E$19="No"),Rates!$D$24,IF(AND(C10="C",'Claim Details'!$E$28&gt;=Rates!$F$14,'Claim Details'!$E$28&lt;=Rates!$F$15,'Claim Details'!$E$19="Yes"),Rates!$G$24,IF(AND(C10="C",'Claim Details'!$E$28&gt;=Rates!$F$14,'Claim Details'!$E$28&lt;=Rates!$F$15,'Claim Details'!$E$19="No"),Rates!$F$24,IF(AND(C10="C",'Claim Details'!$E$28&gt;=Rates!$H$14,'Claim Details'!$E$28&lt;=Rates!$H$15,'Claim Details'!$E$19="Yes"),Rates!$I$24,IF(AND(C10="C",'Claim Details'!$E$28&gt;=Rates!$H$14,'Claim Details'!$E$28&lt;=Rates!$H$15,'Claim Details'!$E$19="No"),Rates!$H$24,IF(AND(C10="C",'Claim Details'!$E$28&gt;=Rates!$J$14,'Claim Details'!$E$28&lt;=Rates!$J$15,'Claim Details'!$E$19="Yes"),Rates!$K$24,IF(AND(C10="C",'Claim Details'!$E$28&gt;=Rates!$J$14,'Claim Details'!$E$28&lt;=Rates!$J$15,'Claim Details'!$E$19="No"),Rates!$J$24,"£0.00"))))))))))))))))))))))))</f>
        <v>£0.00</v>
      </c>
      <c r="AW10" s="1"/>
      <c r="AX10" s="189" t="str">
        <f>IF(AND(U10="A",'Claim Details'!$I$28&gt;=Rates!$D$14,'Claim Details'!$I$28&lt;=Rates!$D$15,'Claim Details'!$I$19="Yes"),Rates!$J$17,IF(AND(U10="A",'Claim Details'!$I$28&gt;=Rates!$D$14,'Claim Details'!$I$28&lt;=Rates!$D$15,'Claim Details'!$I$19="No"),Rates!$D$17,IF(AND(U10="A",'Claim Details'!$I$28&gt;=Rates!$F$14,'Claim Details'!$I$28&lt;=Rates!$F$15,'Claim Details'!$I$19="Yes"),Rates!$G$17,IF(AND(U10="A",'Claim Details'!$I$28&gt;=Rates!$F$14,'Claim Details'!$I$28&lt;=Rates!$F$15,'Claim Details'!$I$19="No"),Rates!$F$17,IF(AND(U10="A",'Claim Details'!$I$28&gt;=Rates!$H$14,'Claim Details'!$I$28&lt;=Rates!$H$15,'Claim Details'!$I$19="Yes"),Rates!$I$17,IF(AND(U10="A",'Claim Details'!$I$28&gt;=Rates!$H$14,'Claim Details'!$I$28&lt;=Rates!$H$15,'Claim Details'!$I$19="No"),Rates!$H$17,IF(AND(U10="A",'Claim Details'!$I$28&gt;=Rates!$J$14,'Claim Details'!$I$28&lt;=Rates!$J$15,'Claim Details'!$I$19="Yes"),Rates!$K$17,IF(AND(U10="A",'Claim Details'!$I$28&gt;=Rates!$J$14,'Claim Details'!$I$28&lt;=Rates!$J$15,'Claim Details'!$I$19="No"),Rates!$J$17,IF(AND(U10="B",'Claim Details'!$I$28&gt;=Rates!$D$14,'Claim Details'!$I$28&lt;=Rates!$D$15,'Claim Details'!$I$19="Yes"),Rates!$E$18,IF(AND(U10="B",'Claim Details'!$I$28&gt;=Rates!$D$14,'Claim Details'!$I$28&lt;=Rates!$D$15,'Claim Details'!$I$19="No"),Rates!$D$18,IF(AND(U10="B",'Claim Details'!$I$28&gt;=Rates!$F$14,'Claim Details'!$I$28&lt;=Rates!$F$15,'Claim Details'!$I$19="Yes"),Rates!$G$18,IF(AND(U10="B",'Claim Details'!$I$28&gt;=Rates!$F$14,'Claim Details'!$I$28&lt;=Rates!$F$15,'Claim Details'!$I$19="No"),Rates!$F$18,IF(AND(U10="B",'Claim Details'!$I$28&gt;=Rates!$H$14,'Claim Details'!$I$28&lt;=Rates!$H$15,'Claim Details'!$I$19="Yes"),Rates!$I$18,IF(AND(U10="B",'Claim Details'!$I$28&gt;=Rates!$H$14,'Claim Details'!$I$28&lt;=Rates!$H$15,'Claim Details'!$I$19="No"),Rates!$H$18,IF(AND(U10="B",'Claim Details'!$I$28&gt;=Rates!$J$14,'Claim Details'!$I$28&lt;=Rates!$J$15,'Claim Details'!$I$19="Yes"),Rates!$K$18,IF(AND(U10="B",'Claim Details'!$I$28&gt;=Rates!$J$14,'Claim Details'!$I$28&lt;=Rates!$J$15,'Claim Details'!$I$19="No"),Rates!$J$18,IF(AND(U10="C",'Claim Details'!$I$28&gt;=Rates!$D$14,'Claim Details'!$I$28&lt;=Rates!$D$15,'Claim Details'!$I$19="Yes"),Rates!$E$19,IF(AND(U10="C",'Claim Details'!$I$28&gt;=Rates!$D$14,'Claim Details'!$I$28&lt;=Rates!$D$15,'Claim Details'!$I$19="No"),Rates!$D$19,IF(AND(U10="C",'Claim Details'!$I$28&gt;=Rates!$F$14,'Claim Details'!$I$28&lt;=Rates!$F$15,'Claim Details'!$I$19="Yes"),Rates!$G$19,IF(AND(U10="C",'Claim Details'!$I$28&gt;=Rates!$F$14,'Claim Details'!$I$28&lt;=Rates!$F$15,'Claim Details'!$I$19="No"),Rates!$F$19,IF(AND(U10="C",'Claim Details'!$I$28&gt;=Rates!$H$14,'Claim Details'!$I$28&lt;=Rates!$H$15,'Claim Details'!$I$19="Yes"),Rates!$I$19,IF(AND(U10="C",'Claim Details'!$I$28&gt;=Rates!$H$14,'Claim Details'!$I$28&lt;=Rates!$H$15,'Claim Details'!$I$19="No"),Rates!$H$19,IF(AND(U10="C",'Claim Details'!$I$28&gt;=Rates!$J$14,'Claim Details'!$I$28&lt;=Rates!$J$15,'Claim Details'!$I$19="Yes"),Rates!$K$19,IF(AND(U10="C",'Claim Details'!$I$28&gt;=Rates!$J$14,'Claim Details'!$I$28&lt;=Rates!$J$15,'Claim Details'!$I$19="No"),Rates!$J$19,"£0.00"))))))))))))))))))))))))</f>
        <v>£0.00</v>
      </c>
      <c r="AY10" s="189" t="str">
        <f>IF(AND(C10="A",'Claim Details'!$I$28&gt;=Rates!$D$14,'Claim Details'!$I$28&lt;=Rates!$D$15,'Claim Details'!$I$19="Yes"),Rates!$J$25,IF(AND(C10="A",'Claim Details'!$I$28&gt;=Rates!$D$14,'Claim Details'!$I$28&lt;=Rates!$D$15,'Claim Details'!$I$19="No"),Rates!$D$25,IF(AND(C10="A",'Claim Details'!$I$28&gt;=Rates!$F$14,'Claim Details'!$I$28&lt;=Rates!$F$15,'Claim Details'!$I$19="Yes"),Rates!$G$25,IF(AND(C10="A",'Claim Details'!$I$28&gt;=Rates!$F$14,'Claim Details'!$I$28&lt;=Rates!$F$15,'Claim Details'!$I$19="No"),Rates!$F$25,IF(AND(C10="A",'Claim Details'!$I$28&gt;=Rates!$H$14,'Claim Details'!$I$28&lt;=Rates!$H$15,'Claim Details'!$I$19="Yes"),Rates!$I$25,IF(AND(C10="A",'Claim Details'!$I$28&gt;=Rates!$H$14,'Claim Details'!$I$28&lt;=Rates!$H$15,'Claim Details'!$I$19="No"),Rates!$H$25,IF(AND(C10="A",'Claim Details'!$I$28&gt;=Rates!$J$14,'Claim Details'!$I$28&lt;=Rates!$J$15,'Claim Details'!$I$19="Yes"),Rates!$K$25,IF(AND(C10="A",'Claim Details'!$I$28&gt;=Rates!$J$14,'Claim Details'!$I$28&lt;=Rates!$J$15,'Claim Details'!$I$19="No"),Rates!$J$25,IF(AND(C10="B",'Claim Details'!$I$28&gt;=Rates!$D$14,'Claim Details'!$I$28&lt;=Rates!$D$15,'Claim Details'!$I$19="Yes"),Rates!$E$26,IF(AND(C10="B",'Claim Details'!$I$28&gt;=Rates!$D$14,'Claim Details'!$I$28&lt;=Rates!$D$15,'Claim Details'!$I$19="No"),Rates!$D$26,IF(AND(C10="B",'Claim Details'!$I$28&gt;=Rates!$F$14,'Claim Details'!$I$28&lt;=Rates!$F$15,'Claim Details'!$I$19="Yes"),Rates!$G$26,IF(AND(C10="B",'Claim Details'!$I$28&gt;=Rates!$F$14,'Claim Details'!$I$28&lt;=Rates!$F$15,'Claim Details'!$I$19="No"),Rates!$F$26,IF(AND(C10="B",'Claim Details'!$I$28&gt;=Rates!$H$14,'Claim Details'!$I$28&lt;=Rates!$H$15,'Claim Details'!$I$19="Yes"),Rates!$I$26,IF(AND(C10="B",'Claim Details'!$I$28&gt;=Rates!$H$14,'Claim Details'!$I$28&lt;=Rates!$H$15,'Claim Details'!$I$19="No"),Rates!$H$26,IF(AND(C10="B",'Claim Details'!$I$28&gt;=Rates!$J$14,'Claim Details'!$I$28&lt;=Rates!$J$15,'Claim Details'!$I$19="Yes"),Rates!$K$26,IF(AND(C10="B",'Claim Details'!$I$28&gt;=Rates!$J$14,'Claim Details'!$I$28&lt;=Rates!$J$15,'Claim Details'!$I$19="No"),Rates!$J$26,IF(AND(C10="C",'Claim Details'!$I$28&gt;=Rates!$D$14,'Claim Details'!$I$28&lt;=Rates!$D$15,'Claim Details'!$I$19="Yes"),Rates!$E$27,IF(AND(C10="C",'Claim Details'!$I$28&gt;=Rates!$D$14,'Claim Details'!$I$28&lt;=Rates!$D$15,'Claim Details'!$I$19="No"),Rates!$D$27,IF(AND(C10="C",'Claim Details'!$I$28&gt;=Rates!$F$14,'Claim Details'!$I$28&lt;=Rates!$F$15,'Claim Details'!$I$19="Yes"),Rates!$G$27,IF(AND(C10="C",'Claim Details'!$I$28&gt;=Rates!$F$14,'Claim Details'!$I$28&lt;=Rates!$F$15,'Claim Details'!$I$19="No"),Rates!$F$27,IF(AND(C10="C",'Claim Details'!$I$28&gt;=Rates!$H$14,'Claim Details'!$I$28&lt;=Rates!$H$15,'Claim Details'!$I$19="Yes"),Rates!$I$27,IF(AND(C10="C",'Claim Details'!$I$28&gt;=Rates!$H$14,'Claim Details'!$I$28&lt;=Rates!$H$15,'Claim Details'!$I$19="No"),Rates!$H$27,IF(AND(C10="C",'Claim Details'!$I$28&gt;=Rates!$J$14,'Claim Details'!$I$28&lt;=Rates!$J$15,'Claim Details'!$I$19="Yes"),Rates!$K$27,IF(AND(C10="C",'Claim Details'!$I$28&gt;=Rates!$J$14,'Claim Details'!$I$28&lt;=Rates!$J$15,'Claim Details'!$I$19="No"),Rates!$J$27,"£0.00"))))))))))))))))))))))))</f>
        <v>£0.00</v>
      </c>
      <c r="AZ10" s="189" t="str">
        <f>IF(AND(C10="A",'Claim Details'!$I$28&gt;=Rates!$D$14,'Claim Details'!$I$28&lt;=Rates!$D$15,'Claim Details'!$I$19="Yes"),Rates!$E$20,IF(AND(C10="A",'Claim Details'!$I$28&gt;=Rates!$D$14,'Claim Details'!$I$28&lt;=Rates!$D$15,'Claim Details'!$I$19="No"),Rates!$D$20,IF(AND(C10="A",'Claim Details'!$I$28&gt;=Rates!$F$14,'Claim Details'!$I$28&lt;=Rates!$F$15,'Claim Details'!$I$19="Yes"),Rates!$G$20,IF(AND(C10="A",'Claim Details'!$I$28&gt;=Rates!$F$14,'Claim Details'!$I$28&lt;=Rates!$F$15,'Claim Details'!$I$19="No"),Rates!$F$20,IF(AND(C10="A",'Claim Details'!$I$28&gt;=Rates!$H$14,'Claim Details'!$I$28&lt;=Rates!$H$15,'Claim Details'!$I$19="Yes"),Rates!$I$20,IF(AND(C10="A",'Claim Details'!$I$28&gt;=Rates!$H$14,'Claim Details'!$I$28&lt;=Rates!$H$15,'Claim Details'!$I$19="No"),Rates!$H$20,IF(AND(C10="A",'Claim Details'!$I$28&gt;=Rates!$J$14,'Claim Details'!$I$28&lt;=Rates!$J$15,'Claim Details'!$I$19="Yes"),Rates!$K$20,IF(AND(C10="A",'Claim Details'!$I$28&gt;=Rates!$J$14,'Claim Details'!$I$28&lt;=Rates!$J$15,'Claim Details'!$I$19="No"),Rates!$J$20,IF(AND(C10="B",'Claim Details'!$I$28&gt;=Rates!$D$14,'Claim Details'!$I$28&lt;=Rates!$D$15,'Claim Details'!$I$19="Yes"),Rates!$E$21,IF(AND(C10="B",'Claim Details'!$I$28&gt;=Rates!$D$14,'Claim Details'!$I$28&lt;=Rates!$D$15,'Claim Details'!$I$19="No"),Rates!$D$21,IF(AND(C10="B",'Claim Details'!$I$28&gt;=Rates!$F$14,'Claim Details'!$I$28&lt;=Rates!$F$15,'Claim Details'!$I$19="Yes"),Rates!$G$21,IF(AND(C10="B",'Claim Details'!$I$28&gt;=Rates!$F$14,'Claim Details'!$I$28&lt;=Rates!$F$15,'Claim Details'!$I$19="No"),Rates!$F$21,IF(AND(C10="B",'Claim Details'!$I$28&gt;=Rates!$H$14,'Claim Details'!$I$28&lt;=Rates!$H$15,'Claim Details'!$I$19="Yes"),Rates!$I$21,IF(AND(C10="B",'Claim Details'!$I$28&gt;=Rates!$H$14,'Claim Details'!$I$28&lt;=Rates!$H$15,'Claim Details'!$I$19="No"),Rates!$H$21,IF(AND(C10="B",'Claim Details'!$I$28&gt;=Rates!$J$14,'Claim Details'!$I$28&lt;=Rates!$J$15,'Claim Details'!$I$19="Yes"),Rates!$K$21,IF(AND(C10="B",'Claim Details'!$I$28&gt;=Rates!$J$14,'Claim Details'!$I$28&lt;=Rates!$J$15,'Claim Details'!$I$19="No"),Rates!$J$21,"£0.00"))))))))))))))))</f>
        <v>£0.00</v>
      </c>
      <c r="BA10" s="189" t="str">
        <f>IF(AND(C10="A",'Claim Details'!$I$28&gt;=Rates!$D$14,'Claim Details'!$I$28&lt;=Rates!$D$15,'Claim Details'!$I$19="Yes"),Rates!$E$22,IF(AND(C10="A",'Claim Details'!$I$28&gt;=Rates!$D$14,'Claim Details'!$I$28&lt;=Rates!$D$15,'Claim Details'!$I$19="No"),Rates!$D$22,IF(AND(C10="A",'Claim Details'!$I$28&gt;=Rates!$F$14,'Claim Details'!$I$28&lt;=Rates!$F$15,'Claim Details'!$I$19="Yes"),Rates!$G$22,IF(AND(C10="A",'Claim Details'!$I$28&gt;=Rates!$F$14,'Claim Details'!$I$28&lt;=Rates!$F$15,'Claim Details'!$I$19="No"),Rates!$F$22,IF(AND(C10="A",'Claim Details'!$I$28&gt;=Rates!$H$14,'Claim Details'!$I$28&lt;=Rates!$H$15,'Claim Details'!$I$19="Yes"),Rates!$I$22,IF(AND(C10="A",'Claim Details'!$I$28&gt;=Rates!$H$14,'Claim Details'!$I$28&lt;=Rates!$H$15,'Claim Details'!$I$19="No"),Rates!$H$22,IF(AND(C10="A",'Claim Details'!$I$28&gt;=Rates!$J$14,'Claim Details'!$I$28&lt;=Rates!$J$15,'Claim Details'!$I$19="Yes"),Rates!$K$22,IF(AND(C10="A",'Claim Details'!$I$28&gt;=Rates!$J$14,'Claim Details'!$I$28&lt;=Rates!$J$15,'Claim Details'!$I$19="No"),Rates!$J$22,IF(AND(C10="B",'Claim Details'!$I$28&gt;=Rates!$D$14,'Claim Details'!$I$28&lt;=Rates!$D$15,'Claim Details'!$I$19="Yes"),Rates!$E$23,IF(AND(C10="B",'Claim Details'!$I$28&gt;=Rates!$D$14,'Claim Details'!$I$28&lt;=Rates!$D$15,'Claim Details'!$I$19="No"),Rates!$D$23,IF(AND(C10="B",'Claim Details'!$I$28&gt;=Rates!$F$14,'Claim Details'!$I$28&lt;=Rates!$F$15,'Claim Details'!$I$19="Yes"),Rates!$G$23,IF(AND(C10="B",'Claim Details'!$I$28&gt;=Rates!$F$14,'Claim Details'!$I$28&lt;=Rates!$F$15,'Claim Details'!$I$19="No"),Rates!$F$23,IF(AND(C10="B",'Claim Details'!$I$28&gt;=Rates!$H$14,'Claim Details'!$I$28&lt;=Rates!$H$15,'Claim Details'!$I$19="Yes"),Rates!$I$23,IF(AND(C10="B",'Claim Details'!$I$28&gt;=Rates!$H$14,'Claim Details'!$I$28&lt;=Rates!$H$15,'Claim Details'!$I$19="No"),Rates!$H$23,IF(AND(C10="B",'Claim Details'!$I$28&gt;=Rates!$J$14,'Claim Details'!$I$28&lt;=Rates!$J$15,'Claim Details'!$I$19="Yes"),Rates!$K$23,IF(AND(C10="B",'Claim Details'!$I$28&gt;=Rates!$J$14,'Claim Details'!$I$28&lt;=Rates!$J$15,'Claim Details'!$I$19="No"),Rates!$J$23,IF(AND(C10="C",'Claim Details'!$I$28&gt;=Rates!$D$14,'Claim Details'!$I$28&lt;=Rates!$D$15,'Claim Details'!$I$19="Yes"),Rates!$E$24,IF(AND(C10="C",'Claim Details'!$I$28&gt;=Rates!$D$14,'Claim Details'!$I$28&lt;=Rates!$D$15,'Claim Details'!$I$19="No"),Rates!$D$24,IF(AND(C10="C",'Claim Details'!$I$28&gt;=Rates!$F$14,'Claim Details'!$I$28&lt;=Rates!$F$15,'Claim Details'!$I$19="Yes"),Rates!$G$24,IF(AND(C10="C",'Claim Details'!$I$28&gt;=Rates!$F$14,'Claim Details'!$I$28&lt;=Rates!$F$15,'Claim Details'!$I$19="No"),Rates!$F$24,IF(AND(C10="C",'Claim Details'!$I$28&gt;=Rates!$H$14,'Claim Details'!$I$28&lt;=Rates!$H$15,'Claim Details'!$I$19="Yes"),Rates!$I$24,IF(AND(C10="C",'Claim Details'!$I$28&gt;=Rates!$H$14,'Claim Details'!$I$28&lt;=Rates!$H$15,'Claim Details'!$I$19="No"),Rates!$H$24,IF(AND(C10="C",'Claim Details'!$I$28&gt;=Rates!$J$14,'Claim Details'!$I$28&lt;=Rates!$J$15,'Claim Details'!$I$19="Yes"),Rates!$K$24,IF(AND(C10="C",'Claim Details'!$I$28&gt;=Rates!$J$14,'Claim Details'!$I$28&lt;=Rates!$J$15,'Claim Details'!$I$19="No"),Rates!$J$24,"£0.00"))))))))))))))))))))))))</f>
        <v>£0.00</v>
      </c>
      <c r="BB10" s="189" t="str">
        <f t="shared" si="12"/>
        <v>£0.00</v>
      </c>
      <c r="BC10" s="1"/>
      <c r="BD10" s="189" t="str">
        <f>IF(AND(AE10="A",'Claim Details'!$I$28&gt;=Rates!$D$14,'Claim Details'!$I$28&lt;=Rates!$D$15,'Claim Details'!$I$19="Yes"),Rates!$J$17,IF(AND(AE10="A",'Claim Details'!$I$28&gt;=Rates!$D$14,'Claim Details'!$I$28&lt;=Rates!$D$15,'Claim Details'!$I$19="No"),Rates!$D$17,IF(AND(AE10="A",'Claim Details'!$I$28&gt;=Rates!$F$14,'Claim Details'!$I$28&lt;=Rates!$F$15,'Claim Details'!$I$19="Yes"),Rates!$G$17,IF(AND(AE10="A",'Claim Details'!$I$28&gt;=Rates!$F$14,'Claim Details'!$I$28&lt;=Rates!$F$15,'Claim Details'!$I$19="No"),Rates!$F$17,IF(AND(AE10="A",'Claim Details'!$I$28&gt;=Rates!$H$14,'Claim Details'!$I$28&lt;=Rates!$H$15,'Claim Details'!$I$19="Yes"),Rates!$I$17,IF(AND(AE10="A",'Claim Details'!$I$28&gt;=Rates!$H$14,'Claim Details'!$I$28&lt;=Rates!$H$15,'Claim Details'!$I$19="No"),Rates!$H$17,IF(AND(AE10="A",'Claim Details'!$I$28&gt;=Rates!$J$14,'Claim Details'!$I$28&lt;=Rates!$J$15,'Claim Details'!$I$19="Yes"),Rates!$K$17,IF(AND(AE10="A",'Claim Details'!$I$28&gt;=Rates!$J$14,'Claim Details'!$I$28&lt;=Rates!$J$15,'Claim Details'!$I$19="No"),Rates!$J$17,IF(AND(AE10="B",'Claim Details'!$I$28&gt;=Rates!$D$14,'Claim Details'!$I$28&lt;=Rates!$D$15,'Claim Details'!$I$19="Yes"),Rates!$E$18,IF(AND(AE10="B",'Claim Details'!$I$28&gt;=Rates!$D$14,'Claim Details'!$I$28&lt;=Rates!$D$15,'Claim Details'!$I$19="No"),Rates!$D$18,IF(AND(AE10="B",'Claim Details'!$I$28&gt;=Rates!$F$14,'Claim Details'!$I$28&lt;=Rates!$F$15,'Claim Details'!$I$19="Yes"),Rates!$G$18,IF(AND(AE10="B",'Claim Details'!$I$28&gt;=Rates!$F$14,'Claim Details'!$I$28&lt;=Rates!$F$15,'Claim Details'!$I$19="No"),Rates!$F$18,IF(AND(AE10="B",'Claim Details'!$I$28&gt;=Rates!$H$14,'Claim Details'!$I$28&lt;=Rates!$H$15,'Claim Details'!$I$19="Yes"),Rates!$I$18,IF(AND(AE10="B",'Claim Details'!$I$28&gt;=Rates!$H$14,'Claim Details'!$I$28&lt;=Rates!$H$15,'Claim Details'!$I$19="No"),Rates!$H$18,IF(AND(AE10="B",'Claim Details'!$I$28&gt;=Rates!$J$14,'Claim Details'!$I$28&lt;=Rates!$J$15,'Claim Details'!$I$19="Yes"),Rates!$K$18,IF(AND(AE10="B",'Claim Details'!$I$28&gt;=Rates!$J$14,'Claim Details'!$I$28&lt;=Rates!$J$15,'Claim Details'!$I$19="No"),Rates!$J$18,IF(AND(AE10="C",'Claim Details'!$I$28&gt;=Rates!$D$14,'Claim Details'!$I$28&lt;=Rates!$D$15,'Claim Details'!$I$19="Yes"),Rates!$E$19,IF(AND(AE10="C",'Claim Details'!$I$28&gt;=Rates!$D$14,'Claim Details'!$I$28&lt;=Rates!$D$15,'Claim Details'!$I$19="No"),Rates!$D$19,IF(AND(AE10="C",'Claim Details'!$I$28&gt;=Rates!$F$14,'Claim Details'!$I$28&lt;=Rates!$F$15,'Claim Details'!$I$19="Yes"),Rates!$G$19,IF(AND(AE10="C",'Claim Details'!$I$28&gt;=Rates!$F$14,'Claim Details'!$I$28&lt;=Rates!$F$15,'Claim Details'!$I$19="No"),Rates!$F$19,IF(AND(AE10="C",'Claim Details'!$I$28&gt;=Rates!$H$14,'Claim Details'!$I$28&lt;=Rates!$H$15,'Claim Details'!$I$19="Yes"),Rates!$I$19,IF(AND(AE10="C",'Claim Details'!$I$28&gt;=Rates!$H$14,'Claim Details'!$I$28&lt;=Rates!$H$15,'Claim Details'!$I$19="No"),Rates!$H$19,IF(AND(AE10="C",'Claim Details'!$I$28&gt;=Rates!$J$14,'Claim Details'!$I$28&lt;=Rates!$J$15,'Claim Details'!$I$19="Yes"),Rates!$K$19,IF(AND(AE10="C",'Claim Details'!$I$28&gt;=Rates!$J$14,'Claim Details'!$I$28&lt;=Rates!$J$15,'Claim Details'!$I$19="No"),Rates!$J$19,"£0.00"))))))))))))))))))))))))</f>
        <v>£0.00</v>
      </c>
      <c r="BE10" s="189" t="str">
        <f>IF(AND(AE10="A",'Claim Details'!$I$28&gt;=Rates!$D$14,'Claim Details'!$I$28&lt;=Rates!$D$15,'Claim Details'!$I$19="Yes"),Rates!$J$25,IF(AND(AE10="A",'Claim Details'!$I$28&gt;=Rates!$D$14,'Claim Details'!$I$28&lt;=Rates!$D$15,'Claim Details'!$I$19="No"),Rates!$D$25,IF(AND(AE10="A",'Claim Details'!$I$28&gt;=Rates!$F$14,'Claim Details'!$I$28&lt;=Rates!$F$15,'Claim Details'!$I$19="Yes"),Rates!$G$25,IF(AND(AE10="A",'Claim Details'!$I$28&gt;=Rates!$F$14,'Claim Details'!$I$28&lt;=Rates!$F$15,'Claim Details'!$I$19="No"),Rates!$F$25,IF(AND(AE10="A",'Claim Details'!$I$28&gt;=Rates!$H$14,'Claim Details'!$I$28&lt;=Rates!$H$15,'Claim Details'!$I$19="Yes"),Rates!$I$25,IF(AND(AE10="A",'Claim Details'!$I$28&gt;=Rates!$H$14,'Claim Details'!$I$28&lt;=Rates!$H$15,'Claim Details'!$I$19="No"),Rates!$H$25,IF(AND(AE10="A",'Claim Details'!$I$28&gt;=Rates!$J$14,'Claim Details'!$I$28&lt;=Rates!$J$15,'Claim Details'!$I$19="Yes"),Rates!$K$25,IF(AND(AE10="A",'Claim Details'!$I$28&gt;=Rates!$J$14,'Claim Details'!$I$28&lt;=Rates!$J$15,'Claim Details'!$I$19="No"),Rates!$J$25,IF(AND(AE10="B",'Claim Details'!$I$28&gt;=Rates!$D$14,'Claim Details'!$I$28&lt;=Rates!$D$15,'Claim Details'!$I$19="Yes"),Rates!$E$26,IF(AND(AE10="B",'Claim Details'!$I$28&gt;=Rates!$D$14,'Claim Details'!$I$28&lt;=Rates!$D$15,'Claim Details'!$I$19="No"),Rates!$D$26,IF(AND(AE10="B",'Claim Details'!$I$28&gt;=Rates!$F$14,'Claim Details'!$I$28&lt;=Rates!$F$15,'Claim Details'!$I$19="Yes"),Rates!$G$26,IF(AND(AE10="B",'Claim Details'!$I$28&gt;=Rates!$F$14,'Claim Details'!$I$28&lt;=Rates!$F$15,'Claim Details'!$I$19="No"),Rates!$F$26,IF(AND(AE10="B",'Claim Details'!$I$28&gt;=Rates!$H$14,'Claim Details'!$I$28&lt;=Rates!$H$15,'Claim Details'!$I$19="Yes"),Rates!$I$26,IF(AND(AE10="B",'Claim Details'!$I$28&gt;=Rates!$H$14,'Claim Details'!$I$28&lt;=Rates!$H$15,'Claim Details'!$I$19="No"),Rates!$H$26,IF(AND(AE10="B",'Claim Details'!$I$28&gt;=Rates!$J$14,'Claim Details'!$I$28&lt;=Rates!$J$15,'Claim Details'!$I$19="Yes"),Rates!$K$26,IF(AND(AE10="B",'Claim Details'!$I$28&gt;=Rates!$J$14,'Claim Details'!$I$28&lt;=Rates!$J$15,'Claim Details'!$I$19="No"),Rates!$J$26,IF(AND(AE10="C",'Claim Details'!$I$28&gt;=Rates!$D$14,'Claim Details'!$I$28&lt;=Rates!$D$15,'Claim Details'!$I$19="Yes"),Rates!$E$27,IF(AND(AE10="C",'Claim Details'!$I$28&gt;=Rates!$D$14,'Claim Details'!$I$28&lt;=Rates!$D$15,'Claim Details'!$I$19="No"),Rates!$D$27,IF(AND(AE10="C",'Claim Details'!$I$28&gt;=Rates!$F$14,'Claim Details'!$I$28&lt;=Rates!$F$15,'Claim Details'!$I$19="Yes"),Rates!$G$27,IF(AND(AE10="C",'Claim Details'!$I$28&gt;=Rates!$F$14,'Claim Details'!$I$28&lt;=Rates!$F$15,'Claim Details'!$I$19="No"),Rates!$F$27,IF(AND(AE10="C",'Claim Details'!$I$28&gt;=Rates!$H$14,'Claim Details'!$I$28&lt;=Rates!$H$15,'Claim Details'!$I$19="Yes"),Rates!$I$27,IF(AND(AE10="C",'Claim Details'!$I$28&gt;=Rates!$H$14,'Claim Details'!$I$28&lt;=Rates!$H$15,'Claim Details'!$I$19="No"),Rates!$H$27,IF(AND(AE10="C",'Claim Details'!$I$28&gt;=Rates!$J$14,'Claim Details'!$I$28&lt;=Rates!$J$15,'Claim Details'!$I$19="Yes"),Rates!$K$27,IF(AND(AE10="C",'Claim Details'!$I$28&gt;=Rates!$J$14,'Claim Details'!$I$28&lt;=Rates!$J$15,'Claim Details'!$I$19="No"),Rates!$J$27,"£0.00"))))))))))))))))))))))))</f>
        <v>£0.00</v>
      </c>
      <c r="BF10" s="189" t="str">
        <f>IF(AND(AE10="A",'Claim Details'!$I$28&gt;=Rates!$D$14,'Claim Details'!$I$28&lt;=Rates!$D$15,'Claim Details'!$I$19="Yes"),Rates!$E$20,IF(AND(AE10="A",'Claim Details'!$I$28&gt;=Rates!$D$14,'Claim Details'!$I$28&lt;=Rates!$D$15,'Claim Details'!$I$19="No"),Rates!$D$20,IF(AND(AE10="A",'Claim Details'!$I$28&gt;=Rates!$F$14,'Claim Details'!$I$28&lt;=Rates!$F$15,'Claim Details'!$I$19="Yes"),Rates!$G$20,IF(AND(AE10="A",'Claim Details'!$I$28&gt;=Rates!$F$14,'Claim Details'!$I$28&lt;=Rates!$F$15,'Claim Details'!$I$19="No"),Rates!$F$20,IF(AND(AE10="A",'Claim Details'!$I$28&gt;=Rates!$H$14,'Claim Details'!$I$28&lt;=Rates!$H$15,'Claim Details'!$I$19="Yes"),Rates!$I$20,IF(AND(AE10="A",'Claim Details'!$I$28&gt;=Rates!$H$14,'Claim Details'!$I$28&lt;=Rates!$H$15,'Claim Details'!$I$19="No"),Rates!$H$20,IF(AND(AE10="A",'Claim Details'!$I$28&gt;=Rates!$J$14,'Claim Details'!$I$28&lt;=Rates!$J$15,'Claim Details'!$I$19="Yes"),Rates!$K$20,IF(AND(AE10="A",'Claim Details'!$I$28&gt;=Rates!$J$14,'Claim Details'!$I$28&lt;=Rates!$J$15,'Claim Details'!$I$19="No"),Rates!$J$20,IF(AND(AE10="B",'Claim Details'!$I$28&gt;=Rates!$D$14,'Claim Details'!$I$28&lt;=Rates!$D$15,'Claim Details'!$I$19="Yes"),Rates!$E$21,IF(AND(AE10="B",'Claim Details'!$I$28&gt;=Rates!$D$14,'Claim Details'!$I$28&lt;=Rates!$D$15,'Claim Details'!$I$19="No"),Rates!$D$21,IF(AND(AE10="B",'Claim Details'!$I$28&gt;=Rates!$F$14,'Claim Details'!$I$28&lt;=Rates!$F$15,'Claim Details'!$I$19="Yes"),Rates!$G$21,IF(AND(AE10="B",'Claim Details'!$I$28&gt;=Rates!$F$14,'Claim Details'!$I$28&lt;=Rates!$F$15,'Claim Details'!$I$19="No"),Rates!$F$21,IF(AND(AE10="B",'Claim Details'!$I$28&gt;=Rates!$H$14,'Claim Details'!$I$28&lt;=Rates!$H$15,'Claim Details'!$I$19="Yes"),Rates!$I$21,IF(AND(AE10="B",'Claim Details'!$I$28&gt;=Rates!$H$14,'Claim Details'!$I$28&lt;=Rates!$H$15,'Claim Details'!$I$19="No"),Rates!$H$21,IF(AND(AE10="B",'Claim Details'!$I$28&gt;=Rates!$J$14,'Claim Details'!$I$28&lt;=Rates!$J$15,'Claim Details'!$I$19="Yes"),Rates!$K$21,IF(AND(AE10="B",'Claim Details'!$I$28&gt;=Rates!$J$14,'Claim Details'!$I$28&lt;=Rates!$J$15,'Claim Details'!$I$19="No"),Rates!$J$21,"£0.00"))))))))))))))))</f>
        <v>£0.00</v>
      </c>
      <c r="BG10" s="189" t="str">
        <f>IF(AND(AE10="A",'Claim Details'!$I$28&gt;=Rates!$D$14,'Claim Details'!$I$28&lt;=Rates!$D$15,'Claim Details'!$I$19="Yes"),Rates!$E$22,IF(AND(AE10="A",'Claim Details'!$I$28&gt;=Rates!$D$14,'Claim Details'!$I$28&lt;=Rates!$D$15,'Claim Details'!$I$19="No"),Rates!$D$22,IF(AND(AE10="A",'Claim Details'!$I$28&gt;=Rates!$F$14,'Claim Details'!$I$28&lt;=Rates!$F$15,'Claim Details'!$I$19="Yes"),Rates!$G$22,IF(AND(AE10="A",'Claim Details'!$I$28&gt;=Rates!$F$14,'Claim Details'!$I$28&lt;=Rates!$F$15,'Claim Details'!$I$19="No"),Rates!$F$22,IF(AND(AE10="A",'Claim Details'!$I$28&gt;=Rates!$H$14,'Claim Details'!$I$28&lt;=Rates!$H$15,'Claim Details'!$I$19="Yes"),Rates!$I$22,IF(AND(AE10="A",'Claim Details'!$I$28&gt;=Rates!$H$14,'Claim Details'!$I$28&lt;=Rates!$H$15,'Claim Details'!$I$19="No"),Rates!$H$22,IF(AND(AE10="A",'Claim Details'!$I$28&gt;=Rates!$J$14,'Claim Details'!$I$28&lt;=Rates!$J$15,'Claim Details'!$I$19="Yes"),Rates!$K$22,IF(AND(AE10="A",'Claim Details'!$I$28&gt;=Rates!$J$14,'Claim Details'!$I$28&lt;=Rates!$J$15,'Claim Details'!$I$19="No"),Rates!$J$22,IF(AND(AE10="B",'Claim Details'!$I$28&gt;=Rates!$D$14,'Claim Details'!$I$28&lt;=Rates!$D$15,'Claim Details'!$I$19="Yes"),Rates!$E$23,IF(AND(AE10="B",'Claim Details'!$I$28&gt;=Rates!$D$14,'Claim Details'!$I$28&lt;=Rates!$D$15,'Claim Details'!$I$19="No"),Rates!$D$23,IF(AND(AE10="B",'Claim Details'!$I$28&gt;=Rates!$F$14,'Claim Details'!$I$28&lt;=Rates!$F$15,'Claim Details'!$I$19="Yes"),Rates!$G$23,IF(AND(AE10="B",'Claim Details'!$I$28&gt;=Rates!$F$14,'Claim Details'!$I$28&lt;=Rates!$F$15,'Claim Details'!$I$19="No"),Rates!$F$23,IF(AND(AE10="B",'Claim Details'!$I$28&gt;=Rates!$H$14,'Claim Details'!$I$28&lt;=Rates!$H$15,'Claim Details'!$I$19="Yes"),Rates!$I$23,IF(AND(AE10="B",'Claim Details'!$I$28&gt;=Rates!$H$14,'Claim Details'!$I$28&lt;=Rates!$H$15,'Claim Details'!$I$19="No"),Rates!$H$23,IF(AND(AE10="B",'Claim Details'!$I$28&gt;=Rates!$J$14,'Claim Details'!$I$28&lt;=Rates!$J$15,'Claim Details'!$I$19="Yes"),Rates!$K$23,IF(AND(AE10="B",'Claim Details'!$I$28&gt;=Rates!$J$14,'Claim Details'!$I$28&lt;=Rates!$J$15,'Claim Details'!$I$19="No"),Rates!$J$23,IF(AND(AE10="C",'Claim Details'!$I$28&gt;=Rates!$D$14,'Claim Details'!$I$28&lt;=Rates!$D$15,'Claim Details'!$I$19="Yes"),Rates!$E$24,IF(AND(AE10="C",'Claim Details'!$I$28&gt;=Rates!$D$14,'Claim Details'!$I$28&lt;=Rates!$D$15,'Claim Details'!$I$19="No"),Rates!$D$24,IF(AND(AE10="C",'Claim Details'!$I$28&gt;=Rates!$F$14,'Claim Details'!$I$28&lt;=Rates!$F$15,'Claim Details'!$I$19="Yes"),Rates!$G$24,IF(AND(AE10="C",'Claim Details'!$I$28&gt;=Rates!$F$14,'Claim Details'!$I$28&lt;=Rates!$F$15,'Claim Details'!$I$19="No"),Rates!$F$24,IF(AND(AE10="C",'Claim Details'!$I$28&gt;=Rates!$H$14,'Claim Details'!$I$28&lt;=Rates!$H$15,'Claim Details'!$I$19="Yes"),Rates!$I$24,IF(AND(AE10="C",'Claim Details'!$I$28&gt;=Rates!$H$14,'Claim Details'!$I$28&lt;=Rates!$H$15,'Claim Details'!$I$19="No"),Rates!$H$24,IF(AND(AE10="C",'Claim Details'!$I$28&gt;=Rates!$J$14,'Claim Details'!$I$28&lt;=Rates!$J$15,'Claim Details'!$I$19="Yes"),Rates!$K$24,IF(AND(AE10="C",'Claim Details'!$I$28&gt;=Rates!$J$14,'Claim Details'!$I$28&lt;=Rates!$J$15,'Claim Details'!$I$19="No"),Rates!$J$24,"£0.00"))))))))))))))))))))))))</f>
        <v>£0.00</v>
      </c>
      <c r="BH10" s="189" t="str">
        <f t="shared" si="13"/>
        <v>£0.00</v>
      </c>
      <c r="BI10" s="189">
        <f t="shared" si="14"/>
        <v>0</v>
      </c>
      <c r="BO10" s="202" t="str">
        <f>IF(H10="","£0.00",IF(AP10="4","£0.00",IF(AP10="5","£0.00",IF(AP10="1","£0.00",((AQ10*H10)*'Claim Details'!$F$111)/100))))</f>
        <v>£0.00</v>
      </c>
      <c r="BP10" s="202" t="str">
        <f>IF(T10="","£0.00",IF(AP10="4","£0.00",IF(AP10="5","£0.00",IF(AP10="1","£0.00",((AR10*T10)*'Claim Details'!$N$111)/100))))</f>
        <v>£0.00</v>
      </c>
      <c r="BQ10" s="202" t="str">
        <f>IF(AI10="","£0.00",IF(AP10="4","£0.00",IF(AP10="5","£0.00",IF(AP10="1","£0.00",((BI10*AI10)*'Claim Details'!$W$111)/100))))</f>
        <v>£0.00</v>
      </c>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row>
    <row r="11" spans="1:97" ht="15">
      <c r="A11" s="145"/>
      <c r="B11" s="91"/>
      <c r="C11" s="96"/>
      <c r="D11" s="97"/>
      <c r="E11" s="98"/>
      <c r="F11" s="89"/>
      <c r="G11" s="99"/>
      <c r="H11" s="100"/>
      <c r="I11" s="221" t="str">
        <f t="shared" si="0"/>
        <v>£0.00</v>
      </c>
      <c r="J11" s="101"/>
      <c r="K11" s="100"/>
      <c r="L11" s="221" t="str">
        <f t="shared" si="3"/>
        <v>£0.00</v>
      </c>
      <c r="M11" s="101"/>
      <c r="N11" s="102"/>
      <c r="O11" s="145"/>
      <c r="P11" s="77"/>
      <c r="Q11" s="87"/>
      <c r="R11" s="87"/>
      <c r="S11" s="87"/>
      <c r="T11" s="149" t="str">
        <f t="shared" si="4"/>
        <v/>
      </c>
      <c r="U11" s="87" t="str">
        <f t="shared" si="5"/>
        <v/>
      </c>
      <c r="V11" s="87"/>
      <c r="W11" s="53" t="str">
        <f t="shared" si="6"/>
        <v>£0.00</v>
      </c>
      <c r="X11" s="53"/>
      <c r="Y11" s="87"/>
      <c r="Z11" s="78"/>
      <c r="AA11" s="79"/>
      <c r="AB11" s="160"/>
      <c r="AC11" s="98"/>
      <c r="AD11" s="225"/>
      <c r="AE11" s="235" t="str">
        <f t="shared" si="7"/>
        <v/>
      </c>
      <c r="AF11" s="87" t="str">
        <f t="shared" si="8"/>
        <v/>
      </c>
      <c r="AG11" s="53"/>
      <c r="AH11" s="224"/>
      <c r="AI11" s="226" t="str">
        <f t="shared" si="1"/>
        <v/>
      </c>
      <c r="AJ11" s="236" t="str">
        <f t="shared" si="9"/>
        <v>£0.00</v>
      </c>
      <c r="AK11" s="31"/>
      <c r="AL11" s="1"/>
      <c r="AM11" s="1"/>
      <c r="AN11" s="1"/>
      <c r="AO11" s="1"/>
      <c r="AP11" s="1" t="str">
        <f t="shared" si="10"/>
        <v/>
      </c>
      <c r="AQ11" s="27">
        <f t="shared" si="2"/>
        <v>0</v>
      </c>
      <c r="AR11" s="189">
        <f t="shared" si="11"/>
        <v>0</v>
      </c>
      <c r="AS11" s="190" t="str">
        <f>IF(AND(C11="A",'Claim Details'!$E$28&gt;=Rates!$D$14,'Claim Details'!$E$28&lt;=Rates!$D$15,'Claim Details'!$E$19="Yes"),Rates!$E$17,IF(AND(C11="A",'Claim Details'!$E$28&gt;=Rates!$D$14,'Claim Details'!$E$28&lt;=Rates!$D$15,'Claim Details'!$E$19="No"),Rates!$D$17,IF(AND(C11="A",'Claim Details'!$E$28&gt;=Rates!$F$14,'Claim Details'!$E$28&lt;=Rates!$F$15,'Claim Details'!$E$19="Yes"),Rates!$G$17,IF(AND(C11="A",'Claim Details'!$E$28&gt;=Rates!$F$14,'Claim Details'!$E$28&lt;=Rates!$F$15,'Claim Details'!$E$19="No"),Rates!$F$17,IF(AND(C11="A",'Claim Details'!$E$28&gt;=Rates!$H$14,'Claim Details'!$E$28&lt;=Rates!$H$15,'Claim Details'!$E$19="Yes"),Rates!$I$17,IF(AND(C11="A",'Claim Details'!$E$28&gt;=Rates!$H$14,'Claim Details'!$E$28&lt;=Rates!$H$15,'Claim Details'!$E$19="No"),Rates!$H$17,IF(AND(C11="A",'Claim Details'!$E$28&gt;=Rates!$J$14,'Claim Details'!$E$28&lt;=Rates!$J$15,'Claim Details'!$E$19="Yes"),Rates!$K$17,IF(AND(C11="A",'Claim Details'!$E$28&gt;=Rates!$J$14,'Claim Details'!$E$28&lt;=Rates!$J$15,'Claim Details'!$E$19="No"),Rates!$J$17,IF(AND(C11="B",'Claim Details'!$E$28&gt;=Rates!$D$14,'Claim Details'!$E$28&lt;=Rates!$D$15,'Claim Details'!$E$19="Yes"),Rates!$E$18,IF(AND(C11="B",'Claim Details'!$E$28&gt;=Rates!$D$14,'Claim Details'!$E$28&lt;=Rates!$D$15,'Claim Details'!$E$19="No"),Rates!$D$18,IF(AND(C11="B",'Claim Details'!$E$28&gt;=Rates!$F$14,'Claim Details'!$E$28&lt;=Rates!$F$15,'Claim Details'!$E$19="Yes"),Rates!$G$18,IF(AND(C11="B",'Claim Details'!$E$28&gt;=Rates!$F$14,'Claim Details'!$E$28&lt;=Rates!$F$15,'Claim Details'!$E$19="No"),Rates!$F$18,IF(AND(C11="B",'Claim Details'!$E$28&gt;=Rates!$H$14,'Claim Details'!$E$28&lt;=Rates!$H$15,'Claim Details'!$E$19="Yes"),Rates!$I$18,IF(AND(C11="B",'Claim Details'!$E$28&gt;=Rates!$H$14,'Claim Details'!$E$28&lt;=Rates!$H$15,'Claim Details'!$E$19="No"),Rates!$H$18,IF(AND(C11="B",'Claim Details'!$E$28&gt;=Rates!$J$14,'Claim Details'!$E$28&lt;=Rates!$J$15,'Claim Details'!$E$19="Yes"),Rates!$K$18,IF(AND(C11="B",'Claim Details'!$E$28&gt;=Rates!$J$14,'Claim Details'!$E$28&lt;=Rates!$J$15,'Claim Details'!$E$19="No"),Rates!$J$18,IF(AND(C11="C",'Claim Details'!$E$28&gt;=Rates!$D$14,'Claim Details'!$E$28&lt;=Rates!$D$15,'Claim Details'!$E$19="Yes"),Rates!$E$19,IF(AND(C11="C",'Claim Details'!$E$28&gt;=Rates!$D$14,'Claim Details'!$E$28&lt;=Rates!$D$15,'Claim Details'!$E$19="No"),Rates!$D$19,IF(AND(C11="C",'Claim Details'!$E$28&gt;=Rates!$F$14,'Claim Details'!$E$28&lt;=Rates!$F$15,'Claim Details'!$E$19="Yes"),Rates!$G$19,IF(AND(C11="C",'Claim Details'!$E$28&gt;=Rates!$F$14,'Claim Details'!$E$28&lt;=Rates!$F$15,'Claim Details'!$E$19="No"),Rates!$F$19,IF(AND(C11="C",'Claim Details'!$E$28&gt;=Rates!$H$14,'Claim Details'!$E$28&lt;=Rates!$H$15,'Claim Details'!$E$19="Yes"),Rates!$I$19,IF(AND(C11="C",'Claim Details'!$E$28&gt;=Rates!$H$14,'Claim Details'!$E$28&lt;=Rates!$H$15,'Claim Details'!$E$19="No"),Rates!$H$19,IF(AND(C11="C",'Claim Details'!$E$28&gt;=Rates!$J$14,'Claim Details'!$E$28&lt;=Rates!$J$15,'Claim Details'!$E$19="Yes"),Rates!$K$19,IF(AND(C11="C",'Claim Details'!$E$28&gt;=Rates!$J$14,'Claim Details'!$E$28&lt;=Rates!$J$15,'Claim Details'!$E$19="No"),Rates!$J$19,"£0.00"))))))))))))))))))))))))</f>
        <v>£0.00</v>
      </c>
      <c r="AT11" s="189" t="str">
        <f>IF(AND(C11="A",'Claim Details'!$E$28&gt;=Rates!$D$14,'Claim Details'!$E$28&lt;=Rates!$D$15,'Claim Details'!$E$19="Yes"),Rates!$E$25,IF(AND(C11="A",'Claim Details'!$E$28&gt;=Rates!$D$14,'Claim Details'!$E$28&lt;=Rates!$D$15,'Claim Details'!$E$19="No"),Rates!$D$25,IF(AND(C11="A",'Claim Details'!$E$28&gt;=Rates!$F$14,'Claim Details'!$E$28&lt;=Rates!$F$15,'Claim Details'!$E$19="Yes"),Rates!$G$25,IF(AND(C11="A",'Claim Details'!$E$28&gt;=Rates!$F$14,'Claim Details'!$E$28&lt;=Rates!$F$15,'Claim Details'!$E$19="No"),Rates!$F$25,IF(AND(C11="A",'Claim Details'!$E$28&gt;=Rates!$H$14,'Claim Details'!$E$28&lt;=Rates!$H$15,'Claim Details'!$E$19="Yes"),Rates!$I$25,IF(AND(C11="A",'Claim Details'!$E$28&gt;=Rates!$H$14,'Claim Details'!$E$28&lt;=Rates!$H$15,'Claim Details'!$E$19="No"),Rates!$H$25,IF(AND(C11="A",'Claim Details'!$E$28&gt;=Rates!$J$14,'Claim Details'!$E$28&lt;=Rates!$J$15,'Claim Details'!$E$19="Yes"),Rates!$K$25,IF(AND(C11="A",'Claim Details'!$E$28&gt;=Rates!$J$14,'Claim Details'!$E$28&lt;=Rates!$J$15,'Claim Details'!$E$19="No"),Rates!$J$25,IF(AND(C11="B",'Claim Details'!$E$28&gt;=Rates!$D$14,'Claim Details'!$E$28&lt;=Rates!$D$15,'Claim Details'!$E$19="Yes"),Rates!$E$26,IF(AND(C11="B",'Claim Details'!$E$28&gt;=Rates!$D$14,'Claim Details'!$E$28&lt;=Rates!$D$15,'Claim Details'!$E$19="No"),Rates!$D$26,IF(AND(C11="B",'Claim Details'!$E$28&gt;=Rates!$F$14,'Claim Details'!$E$28&lt;=Rates!$F$15,'Claim Details'!$E$19="Yes"),Rates!$G$26,IF(AND(C11="B",'Claim Details'!$E$28&gt;=Rates!$F$14,'Claim Details'!$E$28&lt;=Rates!$F$15,'Claim Details'!$E$19="No"),Rates!$F$26,IF(AND(C11="B",'Claim Details'!$E$28&gt;=Rates!$H$14,'Claim Details'!$E$28&lt;=Rates!$H$15,'Claim Details'!$E$19="Yes"),Rates!$I$26,IF(AND(C11="B",'Claim Details'!$E$28&gt;=Rates!$H$14,'Claim Details'!$E$28&lt;=Rates!$H$15,'Claim Details'!$E$19="No"),Rates!$H$26,IF(AND(C11="B",'Claim Details'!$E$28&gt;=Rates!$J$14,'Claim Details'!$E$28&lt;=Rates!$J$15,'Claim Details'!$E$19="Yes"),Rates!$K$26,IF(AND(C11="B",'Claim Details'!$E$28&gt;=Rates!$J$14,'Claim Details'!$E$28&lt;=Rates!$J$15,'Claim Details'!$E$19="No"),Rates!$J$26,IF(AND(C11="C",'Claim Details'!$E$28&gt;=Rates!$D$14,'Claim Details'!$E$28&lt;=Rates!$D$15,'Claim Details'!$E$19="Yes"),Rates!$E$27,IF(AND(C11="C",'Claim Details'!$E$28&gt;=Rates!$D$14,'Claim Details'!$E$28&lt;=Rates!$D$15,'Claim Details'!$E$19="No"),Rates!$D$27,IF(AND(C11="C",'Claim Details'!$E$28&gt;=Rates!$F$14,'Claim Details'!$E$28&lt;=Rates!$F$15,'Claim Details'!$E$19="Yes"),Rates!$G$27,IF(AND(C11="C",'Claim Details'!$E$28&gt;=Rates!$F$14,'Claim Details'!$E$28&lt;=Rates!$F$15,'Claim Details'!$E$19="No"),Rates!$F$27,IF(AND(C11="C",'Claim Details'!$E$28&gt;=Rates!$H$14,'Claim Details'!$E$28&lt;=Rates!$H$15,'Claim Details'!$E$19="Yes"),Rates!$I$27,IF(AND(C11="C",'Claim Details'!$E$28&gt;=Rates!$H$14,'Claim Details'!$E$28&lt;=Rates!$H$15,'Claim Details'!$E$19="No"),Rates!$H$27,IF(AND(C11="C",'Claim Details'!$E$28&gt;=Rates!$J$14,'Claim Details'!$E$28&lt;=Rates!$J$15,'Claim Details'!$E$19="Yes"),Rates!$K$27,IF(AND(C11="C",'Claim Details'!$E$28&gt;=Rates!$J$14,'Claim Details'!$E$28&lt;=Rates!$J$15,'Claim Details'!$E$19="No"),Rates!$J$27,"£0.00"))))))))))))))))))))))))</f>
        <v>£0.00</v>
      </c>
      <c r="AU11" s="191" t="str">
        <f>IF(AND(C11="A",'Claim Details'!$E$28&gt;=Rates!$D$14,'Claim Details'!$E$28&lt;=Rates!$D$15,'Claim Details'!$E$19="Yes"),Rates!$E$20,IF(AND(C11="A",'Claim Details'!$E$28&gt;=Rates!$D$14,'Claim Details'!$E$28&lt;=Rates!$D$15,'Claim Details'!$E$19="No"),Rates!$D$20,IF(AND(C11="A",'Claim Details'!$E$28&gt;=Rates!$F$14,'Claim Details'!$E$28&lt;=Rates!$F$15,'Claim Details'!$E$19="Yes"),Rates!$G$20,IF(AND(C11="A",'Claim Details'!$E$28&gt;=Rates!$F$14,'Claim Details'!$E$28&lt;=Rates!$F$15,'Claim Details'!$E$19="No"),Rates!$F$20,IF(AND(C11="A",'Claim Details'!$E$28&gt;=Rates!$H$14,'Claim Details'!$E$28&lt;=Rates!$H$15,'Claim Details'!$E$19="Yes"),Rates!$I$20,IF(AND(C11="A",'Claim Details'!$E$28&gt;=Rates!$H$14,'Claim Details'!$E$28&lt;=Rates!$H$15,'Claim Details'!$E$19="No"),Rates!$H$20,IF(AND(C11="A",'Claim Details'!$E$28&gt;=Rates!$J$14,'Claim Details'!$E$28&lt;=Rates!$J$15,'Claim Details'!$E$19="Yes"),Rates!$K$20,IF(AND(C11="A",'Claim Details'!$E$28&gt;=Rates!$J$14,'Claim Details'!$E$28&lt;=Rates!$J$15,'Claim Details'!$E$19="No"),Rates!$J$20,IF(AND(C11="B",'Claim Details'!$E$28&gt;=Rates!$D$14,'Claim Details'!$E$28&lt;=Rates!$D$15,'Claim Details'!$E$19="Yes"),Rates!$E$21,IF(AND(C11="B",'Claim Details'!$E$28&gt;=Rates!$D$14,'Claim Details'!$E$28&lt;=Rates!$D$15,'Claim Details'!$E$19="No"),Rates!$D$21,IF(AND(C11="B",'Claim Details'!$E$28&gt;=Rates!$F$14,'Claim Details'!$E$28&lt;=Rates!$F$15,'Claim Details'!$E$19="Yes"),Rates!$G$21,IF(AND(C11="B",'Claim Details'!$E$28&gt;=Rates!$F$14,'Claim Details'!$E$28&lt;=Rates!$F$15,'Claim Details'!$E$19="No"),Rates!$F$21,IF(AND(C11="B",'Claim Details'!$E$28&gt;=Rates!$H$14,'Claim Details'!$E$28&lt;=Rates!$H$15,'Claim Details'!$E$19="Yes"),Rates!$I$21,IF(AND(C11="B",'Claim Details'!$E$28&gt;=Rates!$H$14,'Claim Details'!$E$28&lt;=Rates!$H$15,'Claim Details'!$E$19="No"),Rates!$H$21,IF(AND(C11="B",'Claim Details'!$E$28&gt;=Rates!$J$14,'Claim Details'!$E$28&lt;=Rates!$J$15,'Claim Details'!$E$19="Yes"),Rates!$K$21,IF(AND(C11="B",'Claim Details'!$E$28&gt;=Rates!$J$14,'Claim Details'!$E$28&lt;=Rates!$J$15,'Claim Details'!$E$19="No"),Rates!$J$21,"£0.00"))))))))))))))))</f>
        <v>£0.00</v>
      </c>
      <c r="AV11" s="191" t="str">
        <f>IF(AND(C11="A",'Claim Details'!$E$28&gt;=Rates!$D$14,'Claim Details'!$E$28&lt;=Rates!$D$15,'Claim Details'!$E$19="Yes"),Rates!$E$22,IF(AND(C11="A",'Claim Details'!$E$28&gt;=Rates!$D$14,'Claim Details'!$E$28&lt;=Rates!$D$15,'Claim Details'!$E$19="No"),Rates!$D$22,IF(AND(C11="A",'Claim Details'!$E$28&gt;=Rates!$F$14,'Claim Details'!$E$28&lt;=Rates!$F$15,'Claim Details'!$E$19="Yes"),Rates!$G$22,IF(AND(C11="A",'Claim Details'!$E$28&gt;=Rates!$F$14,'Claim Details'!$E$28&lt;=Rates!$F$15,'Claim Details'!$E$19="No"),Rates!$F$22,IF(AND(C11="A",'Claim Details'!$E$28&gt;=Rates!$H$14,'Claim Details'!$E$28&lt;=Rates!$H$15,'Claim Details'!$E$19="Yes"),Rates!$I$22,IF(AND(C11="A",'Claim Details'!$E$28&gt;=Rates!$H$14,'Claim Details'!$E$28&lt;=Rates!$H$15,'Claim Details'!$E$19="No"),Rates!$H$22,IF(AND(C11="A",'Claim Details'!$E$28&gt;=Rates!$J$14,'Claim Details'!$E$28&lt;=Rates!$J$15,'Claim Details'!$E$19="Yes"),Rates!$K$22,IF(AND(C11="A",'Claim Details'!$E$28&gt;=Rates!$J$14,'Claim Details'!$E$28&lt;=Rates!$J$15,'Claim Details'!$E$19="No"),Rates!$J$22,IF(AND(C11="B",'Claim Details'!$E$28&gt;=Rates!$D$14,'Claim Details'!$E$28&lt;=Rates!$D$15,'Claim Details'!$E$19="Yes"),Rates!$E$23,IF(AND(C11="B",'Claim Details'!$E$28&gt;=Rates!$D$14,'Claim Details'!$E$28&lt;=Rates!$D$15,'Claim Details'!$E$19="No"),Rates!$D$23,IF(AND(C11="B",'Claim Details'!$E$28&gt;=Rates!$F$14,'Claim Details'!$E$28&lt;=Rates!$F$15,'Claim Details'!$E$19="Yes"),Rates!$G$23,IF(AND(C11="B",'Claim Details'!$E$28&gt;=Rates!$F$14,'Claim Details'!$E$28&lt;=Rates!$F$15,'Claim Details'!$E$19="No"),Rates!$F$23,IF(AND(C11="B",'Claim Details'!$E$28&gt;=Rates!$H$14,'Claim Details'!$E$28&lt;=Rates!$H$15,'Claim Details'!$E$19="Yes"),Rates!$I$23,IF(AND(C11="B",'Claim Details'!$E$28&gt;=Rates!$H$14,'Claim Details'!$E$28&lt;=Rates!$H$15,'Claim Details'!$E$19="No"),Rates!$H$23,IF(AND(C11="B",'Claim Details'!$E$28&gt;=Rates!$J$14,'Claim Details'!$E$28&lt;=Rates!$J$15,'Claim Details'!$E$19="Yes"),Rates!$K$23,IF(AND(C11="B",'Claim Details'!$E$28&gt;=Rates!$J$14,'Claim Details'!$E$28&lt;=Rates!$J$15,'Claim Details'!$E$19="No"),Rates!$J$23,IF(AND(C11="C",'Claim Details'!$E$28&gt;=Rates!$D$14,'Claim Details'!$E$28&lt;=Rates!$D$15,'Claim Details'!$E$19="Yes"),Rates!$E$24,IF(AND(C11="C",'Claim Details'!$E$28&gt;=Rates!$D$14,'Claim Details'!$E$28&lt;=Rates!$D$15,'Claim Details'!$E$19="No"),Rates!$D$24,IF(AND(C11="C",'Claim Details'!$E$28&gt;=Rates!$F$14,'Claim Details'!$E$28&lt;=Rates!$F$15,'Claim Details'!$E$19="Yes"),Rates!$G$24,IF(AND(C11="C",'Claim Details'!$E$28&gt;=Rates!$F$14,'Claim Details'!$E$28&lt;=Rates!$F$15,'Claim Details'!$E$19="No"),Rates!$F$24,IF(AND(C11="C",'Claim Details'!$E$28&gt;=Rates!$H$14,'Claim Details'!$E$28&lt;=Rates!$H$15,'Claim Details'!$E$19="Yes"),Rates!$I$24,IF(AND(C11="C",'Claim Details'!$E$28&gt;=Rates!$H$14,'Claim Details'!$E$28&lt;=Rates!$H$15,'Claim Details'!$E$19="No"),Rates!$H$24,IF(AND(C11="C",'Claim Details'!$E$28&gt;=Rates!$J$14,'Claim Details'!$E$28&lt;=Rates!$J$15,'Claim Details'!$E$19="Yes"),Rates!$K$24,IF(AND(C11="C",'Claim Details'!$E$28&gt;=Rates!$J$14,'Claim Details'!$E$28&lt;=Rates!$J$15,'Claim Details'!$E$19="No"),Rates!$J$24,"£0.00"))))))))))))))))))))))))</f>
        <v>£0.00</v>
      </c>
      <c r="AW11" s="1"/>
      <c r="AX11" s="189" t="str">
        <f>IF(AND(U11="A",'Claim Details'!$I$28&gt;=Rates!$D$14,'Claim Details'!$I$28&lt;=Rates!$D$15,'Claim Details'!$I$19="Yes"),Rates!$J$17,IF(AND(U11="A",'Claim Details'!$I$28&gt;=Rates!$D$14,'Claim Details'!$I$28&lt;=Rates!$D$15,'Claim Details'!$I$19="No"),Rates!$D$17,IF(AND(U11="A",'Claim Details'!$I$28&gt;=Rates!$F$14,'Claim Details'!$I$28&lt;=Rates!$F$15,'Claim Details'!$I$19="Yes"),Rates!$G$17,IF(AND(U11="A",'Claim Details'!$I$28&gt;=Rates!$F$14,'Claim Details'!$I$28&lt;=Rates!$F$15,'Claim Details'!$I$19="No"),Rates!$F$17,IF(AND(U11="A",'Claim Details'!$I$28&gt;=Rates!$H$14,'Claim Details'!$I$28&lt;=Rates!$H$15,'Claim Details'!$I$19="Yes"),Rates!$I$17,IF(AND(U11="A",'Claim Details'!$I$28&gt;=Rates!$H$14,'Claim Details'!$I$28&lt;=Rates!$H$15,'Claim Details'!$I$19="No"),Rates!$H$17,IF(AND(U11="A",'Claim Details'!$I$28&gt;=Rates!$J$14,'Claim Details'!$I$28&lt;=Rates!$J$15,'Claim Details'!$I$19="Yes"),Rates!$K$17,IF(AND(U11="A",'Claim Details'!$I$28&gt;=Rates!$J$14,'Claim Details'!$I$28&lt;=Rates!$J$15,'Claim Details'!$I$19="No"),Rates!$J$17,IF(AND(U11="B",'Claim Details'!$I$28&gt;=Rates!$D$14,'Claim Details'!$I$28&lt;=Rates!$D$15,'Claim Details'!$I$19="Yes"),Rates!$E$18,IF(AND(U11="B",'Claim Details'!$I$28&gt;=Rates!$D$14,'Claim Details'!$I$28&lt;=Rates!$D$15,'Claim Details'!$I$19="No"),Rates!$D$18,IF(AND(U11="B",'Claim Details'!$I$28&gt;=Rates!$F$14,'Claim Details'!$I$28&lt;=Rates!$F$15,'Claim Details'!$I$19="Yes"),Rates!$G$18,IF(AND(U11="B",'Claim Details'!$I$28&gt;=Rates!$F$14,'Claim Details'!$I$28&lt;=Rates!$F$15,'Claim Details'!$I$19="No"),Rates!$F$18,IF(AND(U11="B",'Claim Details'!$I$28&gt;=Rates!$H$14,'Claim Details'!$I$28&lt;=Rates!$H$15,'Claim Details'!$I$19="Yes"),Rates!$I$18,IF(AND(U11="B",'Claim Details'!$I$28&gt;=Rates!$H$14,'Claim Details'!$I$28&lt;=Rates!$H$15,'Claim Details'!$I$19="No"),Rates!$H$18,IF(AND(U11="B",'Claim Details'!$I$28&gt;=Rates!$J$14,'Claim Details'!$I$28&lt;=Rates!$J$15,'Claim Details'!$I$19="Yes"),Rates!$K$18,IF(AND(U11="B",'Claim Details'!$I$28&gt;=Rates!$J$14,'Claim Details'!$I$28&lt;=Rates!$J$15,'Claim Details'!$I$19="No"),Rates!$J$18,IF(AND(U11="C",'Claim Details'!$I$28&gt;=Rates!$D$14,'Claim Details'!$I$28&lt;=Rates!$D$15,'Claim Details'!$I$19="Yes"),Rates!$E$19,IF(AND(U11="C",'Claim Details'!$I$28&gt;=Rates!$D$14,'Claim Details'!$I$28&lt;=Rates!$D$15,'Claim Details'!$I$19="No"),Rates!$D$19,IF(AND(U11="C",'Claim Details'!$I$28&gt;=Rates!$F$14,'Claim Details'!$I$28&lt;=Rates!$F$15,'Claim Details'!$I$19="Yes"),Rates!$G$19,IF(AND(U11="C",'Claim Details'!$I$28&gt;=Rates!$F$14,'Claim Details'!$I$28&lt;=Rates!$F$15,'Claim Details'!$I$19="No"),Rates!$F$19,IF(AND(U11="C",'Claim Details'!$I$28&gt;=Rates!$H$14,'Claim Details'!$I$28&lt;=Rates!$H$15,'Claim Details'!$I$19="Yes"),Rates!$I$19,IF(AND(U11="C",'Claim Details'!$I$28&gt;=Rates!$H$14,'Claim Details'!$I$28&lt;=Rates!$H$15,'Claim Details'!$I$19="No"),Rates!$H$19,IF(AND(U11="C",'Claim Details'!$I$28&gt;=Rates!$J$14,'Claim Details'!$I$28&lt;=Rates!$J$15,'Claim Details'!$I$19="Yes"),Rates!$K$19,IF(AND(U11="C",'Claim Details'!$I$28&gt;=Rates!$J$14,'Claim Details'!$I$28&lt;=Rates!$J$15,'Claim Details'!$I$19="No"),Rates!$J$19,"£0.00"))))))))))))))))))))))))</f>
        <v>£0.00</v>
      </c>
      <c r="AY11" s="189" t="str">
        <f>IF(AND(C11="A",'Claim Details'!$I$28&gt;=Rates!$D$14,'Claim Details'!$I$28&lt;=Rates!$D$15,'Claim Details'!$I$19="Yes"),Rates!$J$25,IF(AND(C11="A",'Claim Details'!$I$28&gt;=Rates!$D$14,'Claim Details'!$I$28&lt;=Rates!$D$15,'Claim Details'!$I$19="No"),Rates!$D$25,IF(AND(C11="A",'Claim Details'!$I$28&gt;=Rates!$F$14,'Claim Details'!$I$28&lt;=Rates!$F$15,'Claim Details'!$I$19="Yes"),Rates!$G$25,IF(AND(C11="A",'Claim Details'!$I$28&gt;=Rates!$F$14,'Claim Details'!$I$28&lt;=Rates!$F$15,'Claim Details'!$I$19="No"),Rates!$F$25,IF(AND(C11="A",'Claim Details'!$I$28&gt;=Rates!$H$14,'Claim Details'!$I$28&lt;=Rates!$H$15,'Claim Details'!$I$19="Yes"),Rates!$I$25,IF(AND(C11="A",'Claim Details'!$I$28&gt;=Rates!$H$14,'Claim Details'!$I$28&lt;=Rates!$H$15,'Claim Details'!$I$19="No"),Rates!$H$25,IF(AND(C11="A",'Claim Details'!$I$28&gt;=Rates!$J$14,'Claim Details'!$I$28&lt;=Rates!$J$15,'Claim Details'!$I$19="Yes"),Rates!$K$25,IF(AND(C11="A",'Claim Details'!$I$28&gt;=Rates!$J$14,'Claim Details'!$I$28&lt;=Rates!$J$15,'Claim Details'!$I$19="No"),Rates!$J$25,IF(AND(C11="B",'Claim Details'!$I$28&gt;=Rates!$D$14,'Claim Details'!$I$28&lt;=Rates!$D$15,'Claim Details'!$I$19="Yes"),Rates!$E$26,IF(AND(C11="B",'Claim Details'!$I$28&gt;=Rates!$D$14,'Claim Details'!$I$28&lt;=Rates!$D$15,'Claim Details'!$I$19="No"),Rates!$D$26,IF(AND(C11="B",'Claim Details'!$I$28&gt;=Rates!$F$14,'Claim Details'!$I$28&lt;=Rates!$F$15,'Claim Details'!$I$19="Yes"),Rates!$G$26,IF(AND(C11="B",'Claim Details'!$I$28&gt;=Rates!$F$14,'Claim Details'!$I$28&lt;=Rates!$F$15,'Claim Details'!$I$19="No"),Rates!$F$26,IF(AND(C11="B",'Claim Details'!$I$28&gt;=Rates!$H$14,'Claim Details'!$I$28&lt;=Rates!$H$15,'Claim Details'!$I$19="Yes"),Rates!$I$26,IF(AND(C11="B",'Claim Details'!$I$28&gt;=Rates!$H$14,'Claim Details'!$I$28&lt;=Rates!$H$15,'Claim Details'!$I$19="No"),Rates!$H$26,IF(AND(C11="B",'Claim Details'!$I$28&gt;=Rates!$J$14,'Claim Details'!$I$28&lt;=Rates!$J$15,'Claim Details'!$I$19="Yes"),Rates!$K$26,IF(AND(C11="B",'Claim Details'!$I$28&gt;=Rates!$J$14,'Claim Details'!$I$28&lt;=Rates!$J$15,'Claim Details'!$I$19="No"),Rates!$J$26,IF(AND(C11="C",'Claim Details'!$I$28&gt;=Rates!$D$14,'Claim Details'!$I$28&lt;=Rates!$D$15,'Claim Details'!$I$19="Yes"),Rates!$E$27,IF(AND(C11="C",'Claim Details'!$I$28&gt;=Rates!$D$14,'Claim Details'!$I$28&lt;=Rates!$D$15,'Claim Details'!$I$19="No"),Rates!$D$27,IF(AND(C11="C",'Claim Details'!$I$28&gt;=Rates!$F$14,'Claim Details'!$I$28&lt;=Rates!$F$15,'Claim Details'!$I$19="Yes"),Rates!$G$27,IF(AND(C11="C",'Claim Details'!$I$28&gt;=Rates!$F$14,'Claim Details'!$I$28&lt;=Rates!$F$15,'Claim Details'!$I$19="No"),Rates!$F$27,IF(AND(C11="C",'Claim Details'!$I$28&gt;=Rates!$H$14,'Claim Details'!$I$28&lt;=Rates!$H$15,'Claim Details'!$I$19="Yes"),Rates!$I$27,IF(AND(C11="C",'Claim Details'!$I$28&gt;=Rates!$H$14,'Claim Details'!$I$28&lt;=Rates!$H$15,'Claim Details'!$I$19="No"),Rates!$H$27,IF(AND(C11="C",'Claim Details'!$I$28&gt;=Rates!$J$14,'Claim Details'!$I$28&lt;=Rates!$J$15,'Claim Details'!$I$19="Yes"),Rates!$K$27,IF(AND(C11="C",'Claim Details'!$I$28&gt;=Rates!$J$14,'Claim Details'!$I$28&lt;=Rates!$J$15,'Claim Details'!$I$19="No"),Rates!$J$27,"£0.00"))))))))))))))))))))))))</f>
        <v>£0.00</v>
      </c>
      <c r="AZ11" s="189" t="str">
        <f>IF(AND(C11="A",'Claim Details'!$I$28&gt;=Rates!$D$14,'Claim Details'!$I$28&lt;=Rates!$D$15,'Claim Details'!$I$19="Yes"),Rates!$E$20,IF(AND(C11="A",'Claim Details'!$I$28&gt;=Rates!$D$14,'Claim Details'!$I$28&lt;=Rates!$D$15,'Claim Details'!$I$19="No"),Rates!$D$20,IF(AND(C11="A",'Claim Details'!$I$28&gt;=Rates!$F$14,'Claim Details'!$I$28&lt;=Rates!$F$15,'Claim Details'!$I$19="Yes"),Rates!$G$20,IF(AND(C11="A",'Claim Details'!$I$28&gt;=Rates!$F$14,'Claim Details'!$I$28&lt;=Rates!$F$15,'Claim Details'!$I$19="No"),Rates!$F$20,IF(AND(C11="A",'Claim Details'!$I$28&gt;=Rates!$H$14,'Claim Details'!$I$28&lt;=Rates!$H$15,'Claim Details'!$I$19="Yes"),Rates!$I$20,IF(AND(C11="A",'Claim Details'!$I$28&gt;=Rates!$H$14,'Claim Details'!$I$28&lt;=Rates!$H$15,'Claim Details'!$I$19="No"),Rates!$H$20,IF(AND(C11="A",'Claim Details'!$I$28&gt;=Rates!$J$14,'Claim Details'!$I$28&lt;=Rates!$J$15,'Claim Details'!$I$19="Yes"),Rates!$K$20,IF(AND(C11="A",'Claim Details'!$I$28&gt;=Rates!$J$14,'Claim Details'!$I$28&lt;=Rates!$J$15,'Claim Details'!$I$19="No"),Rates!$J$20,IF(AND(C11="B",'Claim Details'!$I$28&gt;=Rates!$D$14,'Claim Details'!$I$28&lt;=Rates!$D$15,'Claim Details'!$I$19="Yes"),Rates!$E$21,IF(AND(C11="B",'Claim Details'!$I$28&gt;=Rates!$D$14,'Claim Details'!$I$28&lt;=Rates!$D$15,'Claim Details'!$I$19="No"),Rates!$D$21,IF(AND(C11="B",'Claim Details'!$I$28&gt;=Rates!$F$14,'Claim Details'!$I$28&lt;=Rates!$F$15,'Claim Details'!$I$19="Yes"),Rates!$G$21,IF(AND(C11="B",'Claim Details'!$I$28&gt;=Rates!$F$14,'Claim Details'!$I$28&lt;=Rates!$F$15,'Claim Details'!$I$19="No"),Rates!$F$21,IF(AND(C11="B",'Claim Details'!$I$28&gt;=Rates!$H$14,'Claim Details'!$I$28&lt;=Rates!$H$15,'Claim Details'!$I$19="Yes"),Rates!$I$21,IF(AND(C11="B",'Claim Details'!$I$28&gt;=Rates!$H$14,'Claim Details'!$I$28&lt;=Rates!$H$15,'Claim Details'!$I$19="No"),Rates!$H$21,IF(AND(C11="B",'Claim Details'!$I$28&gt;=Rates!$J$14,'Claim Details'!$I$28&lt;=Rates!$J$15,'Claim Details'!$I$19="Yes"),Rates!$K$21,IF(AND(C11="B",'Claim Details'!$I$28&gt;=Rates!$J$14,'Claim Details'!$I$28&lt;=Rates!$J$15,'Claim Details'!$I$19="No"),Rates!$J$21,"£0.00"))))))))))))))))</f>
        <v>£0.00</v>
      </c>
      <c r="BA11" s="189" t="str">
        <f>IF(AND(C11="A",'Claim Details'!$I$28&gt;=Rates!$D$14,'Claim Details'!$I$28&lt;=Rates!$D$15,'Claim Details'!$I$19="Yes"),Rates!$E$22,IF(AND(C11="A",'Claim Details'!$I$28&gt;=Rates!$D$14,'Claim Details'!$I$28&lt;=Rates!$D$15,'Claim Details'!$I$19="No"),Rates!$D$22,IF(AND(C11="A",'Claim Details'!$I$28&gt;=Rates!$F$14,'Claim Details'!$I$28&lt;=Rates!$F$15,'Claim Details'!$I$19="Yes"),Rates!$G$22,IF(AND(C11="A",'Claim Details'!$I$28&gt;=Rates!$F$14,'Claim Details'!$I$28&lt;=Rates!$F$15,'Claim Details'!$I$19="No"),Rates!$F$22,IF(AND(C11="A",'Claim Details'!$I$28&gt;=Rates!$H$14,'Claim Details'!$I$28&lt;=Rates!$H$15,'Claim Details'!$I$19="Yes"),Rates!$I$22,IF(AND(C11="A",'Claim Details'!$I$28&gt;=Rates!$H$14,'Claim Details'!$I$28&lt;=Rates!$H$15,'Claim Details'!$I$19="No"),Rates!$H$22,IF(AND(C11="A",'Claim Details'!$I$28&gt;=Rates!$J$14,'Claim Details'!$I$28&lt;=Rates!$J$15,'Claim Details'!$I$19="Yes"),Rates!$K$22,IF(AND(C11="A",'Claim Details'!$I$28&gt;=Rates!$J$14,'Claim Details'!$I$28&lt;=Rates!$J$15,'Claim Details'!$I$19="No"),Rates!$J$22,IF(AND(C11="B",'Claim Details'!$I$28&gt;=Rates!$D$14,'Claim Details'!$I$28&lt;=Rates!$D$15,'Claim Details'!$I$19="Yes"),Rates!$E$23,IF(AND(C11="B",'Claim Details'!$I$28&gt;=Rates!$D$14,'Claim Details'!$I$28&lt;=Rates!$D$15,'Claim Details'!$I$19="No"),Rates!$D$23,IF(AND(C11="B",'Claim Details'!$I$28&gt;=Rates!$F$14,'Claim Details'!$I$28&lt;=Rates!$F$15,'Claim Details'!$I$19="Yes"),Rates!$G$23,IF(AND(C11="B",'Claim Details'!$I$28&gt;=Rates!$F$14,'Claim Details'!$I$28&lt;=Rates!$F$15,'Claim Details'!$I$19="No"),Rates!$F$23,IF(AND(C11="B",'Claim Details'!$I$28&gt;=Rates!$H$14,'Claim Details'!$I$28&lt;=Rates!$H$15,'Claim Details'!$I$19="Yes"),Rates!$I$23,IF(AND(C11="B",'Claim Details'!$I$28&gt;=Rates!$H$14,'Claim Details'!$I$28&lt;=Rates!$H$15,'Claim Details'!$I$19="No"),Rates!$H$23,IF(AND(C11="B",'Claim Details'!$I$28&gt;=Rates!$J$14,'Claim Details'!$I$28&lt;=Rates!$J$15,'Claim Details'!$I$19="Yes"),Rates!$K$23,IF(AND(C11="B",'Claim Details'!$I$28&gt;=Rates!$J$14,'Claim Details'!$I$28&lt;=Rates!$J$15,'Claim Details'!$I$19="No"),Rates!$J$23,IF(AND(C11="C",'Claim Details'!$I$28&gt;=Rates!$D$14,'Claim Details'!$I$28&lt;=Rates!$D$15,'Claim Details'!$I$19="Yes"),Rates!$E$24,IF(AND(C11="C",'Claim Details'!$I$28&gt;=Rates!$D$14,'Claim Details'!$I$28&lt;=Rates!$D$15,'Claim Details'!$I$19="No"),Rates!$D$24,IF(AND(C11="C",'Claim Details'!$I$28&gt;=Rates!$F$14,'Claim Details'!$I$28&lt;=Rates!$F$15,'Claim Details'!$I$19="Yes"),Rates!$G$24,IF(AND(C11="C",'Claim Details'!$I$28&gt;=Rates!$F$14,'Claim Details'!$I$28&lt;=Rates!$F$15,'Claim Details'!$I$19="No"),Rates!$F$24,IF(AND(C11="C",'Claim Details'!$I$28&gt;=Rates!$H$14,'Claim Details'!$I$28&lt;=Rates!$H$15,'Claim Details'!$I$19="Yes"),Rates!$I$24,IF(AND(C11="C",'Claim Details'!$I$28&gt;=Rates!$H$14,'Claim Details'!$I$28&lt;=Rates!$H$15,'Claim Details'!$I$19="No"),Rates!$H$24,IF(AND(C11="C",'Claim Details'!$I$28&gt;=Rates!$J$14,'Claim Details'!$I$28&lt;=Rates!$J$15,'Claim Details'!$I$19="Yes"),Rates!$K$24,IF(AND(C11="C",'Claim Details'!$I$28&gt;=Rates!$J$14,'Claim Details'!$I$28&lt;=Rates!$J$15,'Claim Details'!$I$19="No"),Rates!$J$24,"£0.00"))))))))))))))))))))))))</f>
        <v>£0.00</v>
      </c>
      <c r="BB11" s="189" t="str">
        <f t="shared" si="12"/>
        <v>£0.00</v>
      </c>
      <c r="BC11" s="1"/>
      <c r="BD11" s="189" t="str">
        <f>IF(AND(AE11="A",'Claim Details'!$I$28&gt;=Rates!$D$14,'Claim Details'!$I$28&lt;=Rates!$D$15,'Claim Details'!$I$19="Yes"),Rates!$J$17,IF(AND(AE11="A",'Claim Details'!$I$28&gt;=Rates!$D$14,'Claim Details'!$I$28&lt;=Rates!$D$15,'Claim Details'!$I$19="No"),Rates!$D$17,IF(AND(AE11="A",'Claim Details'!$I$28&gt;=Rates!$F$14,'Claim Details'!$I$28&lt;=Rates!$F$15,'Claim Details'!$I$19="Yes"),Rates!$G$17,IF(AND(AE11="A",'Claim Details'!$I$28&gt;=Rates!$F$14,'Claim Details'!$I$28&lt;=Rates!$F$15,'Claim Details'!$I$19="No"),Rates!$F$17,IF(AND(AE11="A",'Claim Details'!$I$28&gt;=Rates!$H$14,'Claim Details'!$I$28&lt;=Rates!$H$15,'Claim Details'!$I$19="Yes"),Rates!$I$17,IF(AND(AE11="A",'Claim Details'!$I$28&gt;=Rates!$H$14,'Claim Details'!$I$28&lt;=Rates!$H$15,'Claim Details'!$I$19="No"),Rates!$H$17,IF(AND(AE11="A",'Claim Details'!$I$28&gt;=Rates!$J$14,'Claim Details'!$I$28&lt;=Rates!$J$15,'Claim Details'!$I$19="Yes"),Rates!$K$17,IF(AND(AE11="A",'Claim Details'!$I$28&gt;=Rates!$J$14,'Claim Details'!$I$28&lt;=Rates!$J$15,'Claim Details'!$I$19="No"),Rates!$J$17,IF(AND(AE11="B",'Claim Details'!$I$28&gt;=Rates!$D$14,'Claim Details'!$I$28&lt;=Rates!$D$15,'Claim Details'!$I$19="Yes"),Rates!$E$18,IF(AND(AE11="B",'Claim Details'!$I$28&gt;=Rates!$D$14,'Claim Details'!$I$28&lt;=Rates!$D$15,'Claim Details'!$I$19="No"),Rates!$D$18,IF(AND(AE11="B",'Claim Details'!$I$28&gt;=Rates!$F$14,'Claim Details'!$I$28&lt;=Rates!$F$15,'Claim Details'!$I$19="Yes"),Rates!$G$18,IF(AND(AE11="B",'Claim Details'!$I$28&gt;=Rates!$F$14,'Claim Details'!$I$28&lt;=Rates!$F$15,'Claim Details'!$I$19="No"),Rates!$F$18,IF(AND(AE11="B",'Claim Details'!$I$28&gt;=Rates!$H$14,'Claim Details'!$I$28&lt;=Rates!$H$15,'Claim Details'!$I$19="Yes"),Rates!$I$18,IF(AND(AE11="B",'Claim Details'!$I$28&gt;=Rates!$H$14,'Claim Details'!$I$28&lt;=Rates!$H$15,'Claim Details'!$I$19="No"),Rates!$H$18,IF(AND(AE11="B",'Claim Details'!$I$28&gt;=Rates!$J$14,'Claim Details'!$I$28&lt;=Rates!$J$15,'Claim Details'!$I$19="Yes"),Rates!$K$18,IF(AND(AE11="B",'Claim Details'!$I$28&gt;=Rates!$J$14,'Claim Details'!$I$28&lt;=Rates!$J$15,'Claim Details'!$I$19="No"),Rates!$J$18,IF(AND(AE11="C",'Claim Details'!$I$28&gt;=Rates!$D$14,'Claim Details'!$I$28&lt;=Rates!$D$15,'Claim Details'!$I$19="Yes"),Rates!$E$19,IF(AND(AE11="C",'Claim Details'!$I$28&gt;=Rates!$D$14,'Claim Details'!$I$28&lt;=Rates!$D$15,'Claim Details'!$I$19="No"),Rates!$D$19,IF(AND(AE11="C",'Claim Details'!$I$28&gt;=Rates!$F$14,'Claim Details'!$I$28&lt;=Rates!$F$15,'Claim Details'!$I$19="Yes"),Rates!$G$19,IF(AND(AE11="C",'Claim Details'!$I$28&gt;=Rates!$F$14,'Claim Details'!$I$28&lt;=Rates!$F$15,'Claim Details'!$I$19="No"),Rates!$F$19,IF(AND(AE11="C",'Claim Details'!$I$28&gt;=Rates!$H$14,'Claim Details'!$I$28&lt;=Rates!$H$15,'Claim Details'!$I$19="Yes"),Rates!$I$19,IF(AND(AE11="C",'Claim Details'!$I$28&gt;=Rates!$H$14,'Claim Details'!$I$28&lt;=Rates!$H$15,'Claim Details'!$I$19="No"),Rates!$H$19,IF(AND(AE11="C",'Claim Details'!$I$28&gt;=Rates!$J$14,'Claim Details'!$I$28&lt;=Rates!$J$15,'Claim Details'!$I$19="Yes"),Rates!$K$19,IF(AND(AE11="C",'Claim Details'!$I$28&gt;=Rates!$J$14,'Claim Details'!$I$28&lt;=Rates!$J$15,'Claim Details'!$I$19="No"),Rates!$J$19,"£0.00"))))))))))))))))))))))))</f>
        <v>£0.00</v>
      </c>
      <c r="BE11" s="189" t="str">
        <f>IF(AND(AE11="A",'Claim Details'!$I$28&gt;=Rates!$D$14,'Claim Details'!$I$28&lt;=Rates!$D$15,'Claim Details'!$I$19="Yes"),Rates!$J$25,IF(AND(AE11="A",'Claim Details'!$I$28&gt;=Rates!$D$14,'Claim Details'!$I$28&lt;=Rates!$D$15,'Claim Details'!$I$19="No"),Rates!$D$25,IF(AND(AE11="A",'Claim Details'!$I$28&gt;=Rates!$F$14,'Claim Details'!$I$28&lt;=Rates!$F$15,'Claim Details'!$I$19="Yes"),Rates!$G$25,IF(AND(AE11="A",'Claim Details'!$I$28&gt;=Rates!$F$14,'Claim Details'!$I$28&lt;=Rates!$F$15,'Claim Details'!$I$19="No"),Rates!$F$25,IF(AND(AE11="A",'Claim Details'!$I$28&gt;=Rates!$H$14,'Claim Details'!$I$28&lt;=Rates!$H$15,'Claim Details'!$I$19="Yes"),Rates!$I$25,IF(AND(AE11="A",'Claim Details'!$I$28&gt;=Rates!$H$14,'Claim Details'!$I$28&lt;=Rates!$H$15,'Claim Details'!$I$19="No"),Rates!$H$25,IF(AND(AE11="A",'Claim Details'!$I$28&gt;=Rates!$J$14,'Claim Details'!$I$28&lt;=Rates!$J$15,'Claim Details'!$I$19="Yes"),Rates!$K$25,IF(AND(AE11="A",'Claim Details'!$I$28&gt;=Rates!$J$14,'Claim Details'!$I$28&lt;=Rates!$J$15,'Claim Details'!$I$19="No"),Rates!$J$25,IF(AND(AE11="B",'Claim Details'!$I$28&gt;=Rates!$D$14,'Claim Details'!$I$28&lt;=Rates!$D$15,'Claim Details'!$I$19="Yes"),Rates!$E$26,IF(AND(AE11="B",'Claim Details'!$I$28&gt;=Rates!$D$14,'Claim Details'!$I$28&lt;=Rates!$D$15,'Claim Details'!$I$19="No"),Rates!$D$26,IF(AND(AE11="B",'Claim Details'!$I$28&gt;=Rates!$F$14,'Claim Details'!$I$28&lt;=Rates!$F$15,'Claim Details'!$I$19="Yes"),Rates!$G$26,IF(AND(AE11="B",'Claim Details'!$I$28&gt;=Rates!$F$14,'Claim Details'!$I$28&lt;=Rates!$F$15,'Claim Details'!$I$19="No"),Rates!$F$26,IF(AND(AE11="B",'Claim Details'!$I$28&gt;=Rates!$H$14,'Claim Details'!$I$28&lt;=Rates!$H$15,'Claim Details'!$I$19="Yes"),Rates!$I$26,IF(AND(AE11="B",'Claim Details'!$I$28&gt;=Rates!$H$14,'Claim Details'!$I$28&lt;=Rates!$H$15,'Claim Details'!$I$19="No"),Rates!$H$26,IF(AND(AE11="B",'Claim Details'!$I$28&gt;=Rates!$J$14,'Claim Details'!$I$28&lt;=Rates!$J$15,'Claim Details'!$I$19="Yes"),Rates!$K$26,IF(AND(AE11="B",'Claim Details'!$I$28&gt;=Rates!$J$14,'Claim Details'!$I$28&lt;=Rates!$J$15,'Claim Details'!$I$19="No"),Rates!$J$26,IF(AND(AE11="C",'Claim Details'!$I$28&gt;=Rates!$D$14,'Claim Details'!$I$28&lt;=Rates!$D$15,'Claim Details'!$I$19="Yes"),Rates!$E$27,IF(AND(AE11="C",'Claim Details'!$I$28&gt;=Rates!$D$14,'Claim Details'!$I$28&lt;=Rates!$D$15,'Claim Details'!$I$19="No"),Rates!$D$27,IF(AND(AE11="C",'Claim Details'!$I$28&gt;=Rates!$F$14,'Claim Details'!$I$28&lt;=Rates!$F$15,'Claim Details'!$I$19="Yes"),Rates!$G$27,IF(AND(AE11="C",'Claim Details'!$I$28&gt;=Rates!$F$14,'Claim Details'!$I$28&lt;=Rates!$F$15,'Claim Details'!$I$19="No"),Rates!$F$27,IF(AND(AE11="C",'Claim Details'!$I$28&gt;=Rates!$H$14,'Claim Details'!$I$28&lt;=Rates!$H$15,'Claim Details'!$I$19="Yes"),Rates!$I$27,IF(AND(AE11="C",'Claim Details'!$I$28&gt;=Rates!$H$14,'Claim Details'!$I$28&lt;=Rates!$H$15,'Claim Details'!$I$19="No"),Rates!$H$27,IF(AND(AE11="C",'Claim Details'!$I$28&gt;=Rates!$J$14,'Claim Details'!$I$28&lt;=Rates!$J$15,'Claim Details'!$I$19="Yes"),Rates!$K$27,IF(AND(AE11="C",'Claim Details'!$I$28&gt;=Rates!$J$14,'Claim Details'!$I$28&lt;=Rates!$J$15,'Claim Details'!$I$19="No"),Rates!$J$27,"£0.00"))))))))))))))))))))))))</f>
        <v>£0.00</v>
      </c>
      <c r="BF11" s="189" t="str">
        <f>IF(AND(AE11="A",'Claim Details'!$I$28&gt;=Rates!$D$14,'Claim Details'!$I$28&lt;=Rates!$D$15,'Claim Details'!$I$19="Yes"),Rates!$E$20,IF(AND(AE11="A",'Claim Details'!$I$28&gt;=Rates!$D$14,'Claim Details'!$I$28&lt;=Rates!$D$15,'Claim Details'!$I$19="No"),Rates!$D$20,IF(AND(AE11="A",'Claim Details'!$I$28&gt;=Rates!$F$14,'Claim Details'!$I$28&lt;=Rates!$F$15,'Claim Details'!$I$19="Yes"),Rates!$G$20,IF(AND(AE11="A",'Claim Details'!$I$28&gt;=Rates!$F$14,'Claim Details'!$I$28&lt;=Rates!$F$15,'Claim Details'!$I$19="No"),Rates!$F$20,IF(AND(AE11="A",'Claim Details'!$I$28&gt;=Rates!$H$14,'Claim Details'!$I$28&lt;=Rates!$H$15,'Claim Details'!$I$19="Yes"),Rates!$I$20,IF(AND(AE11="A",'Claim Details'!$I$28&gt;=Rates!$H$14,'Claim Details'!$I$28&lt;=Rates!$H$15,'Claim Details'!$I$19="No"),Rates!$H$20,IF(AND(AE11="A",'Claim Details'!$I$28&gt;=Rates!$J$14,'Claim Details'!$I$28&lt;=Rates!$J$15,'Claim Details'!$I$19="Yes"),Rates!$K$20,IF(AND(AE11="A",'Claim Details'!$I$28&gt;=Rates!$J$14,'Claim Details'!$I$28&lt;=Rates!$J$15,'Claim Details'!$I$19="No"),Rates!$J$20,IF(AND(AE11="B",'Claim Details'!$I$28&gt;=Rates!$D$14,'Claim Details'!$I$28&lt;=Rates!$D$15,'Claim Details'!$I$19="Yes"),Rates!$E$21,IF(AND(AE11="B",'Claim Details'!$I$28&gt;=Rates!$D$14,'Claim Details'!$I$28&lt;=Rates!$D$15,'Claim Details'!$I$19="No"),Rates!$D$21,IF(AND(AE11="B",'Claim Details'!$I$28&gt;=Rates!$F$14,'Claim Details'!$I$28&lt;=Rates!$F$15,'Claim Details'!$I$19="Yes"),Rates!$G$21,IF(AND(AE11="B",'Claim Details'!$I$28&gt;=Rates!$F$14,'Claim Details'!$I$28&lt;=Rates!$F$15,'Claim Details'!$I$19="No"),Rates!$F$21,IF(AND(AE11="B",'Claim Details'!$I$28&gt;=Rates!$H$14,'Claim Details'!$I$28&lt;=Rates!$H$15,'Claim Details'!$I$19="Yes"),Rates!$I$21,IF(AND(AE11="B",'Claim Details'!$I$28&gt;=Rates!$H$14,'Claim Details'!$I$28&lt;=Rates!$H$15,'Claim Details'!$I$19="No"),Rates!$H$21,IF(AND(AE11="B",'Claim Details'!$I$28&gt;=Rates!$J$14,'Claim Details'!$I$28&lt;=Rates!$J$15,'Claim Details'!$I$19="Yes"),Rates!$K$21,IF(AND(AE11="B",'Claim Details'!$I$28&gt;=Rates!$J$14,'Claim Details'!$I$28&lt;=Rates!$J$15,'Claim Details'!$I$19="No"),Rates!$J$21,"£0.00"))))))))))))))))</f>
        <v>£0.00</v>
      </c>
      <c r="BG11" s="189" t="str">
        <f>IF(AND(AE11="A",'Claim Details'!$I$28&gt;=Rates!$D$14,'Claim Details'!$I$28&lt;=Rates!$D$15,'Claim Details'!$I$19="Yes"),Rates!$E$22,IF(AND(AE11="A",'Claim Details'!$I$28&gt;=Rates!$D$14,'Claim Details'!$I$28&lt;=Rates!$D$15,'Claim Details'!$I$19="No"),Rates!$D$22,IF(AND(AE11="A",'Claim Details'!$I$28&gt;=Rates!$F$14,'Claim Details'!$I$28&lt;=Rates!$F$15,'Claim Details'!$I$19="Yes"),Rates!$G$22,IF(AND(AE11="A",'Claim Details'!$I$28&gt;=Rates!$F$14,'Claim Details'!$I$28&lt;=Rates!$F$15,'Claim Details'!$I$19="No"),Rates!$F$22,IF(AND(AE11="A",'Claim Details'!$I$28&gt;=Rates!$H$14,'Claim Details'!$I$28&lt;=Rates!$H$15,'Claim Details'!$I$19="Yes"),Rates!$I$22,IF(AND(AE11="A",'Claim Details'!$I$28&gt;=Rates!$H$14,'Claim Details'!$I$28&lt;=Rates!$H$15,'Claim Details'!$I$19="No"),Rates!$H$22,IF(AND(AE11="A",'Claim Details'!$I$28&gt;=Rates!$J$14,'Claim Details'!$I$28&lt;=Rates!$J$15,'Claim Details'!$I$19="Yes"),Rates!$K$22,IF(AND(AE11="A",'Claim Details'!$I$28&gt;=Rates!$J$14,'Claim Details'!$I$28&lt;=Rates!$J$15,'Claim Details'!$I$19="No"),Rates!$J$22,IF(AND(AE11="B",'Claim Details'!$I$28&gt;=Rates!$D$14,'Claim Details'!$I$28&lt;=Rates!$D$15,'Claim Details'!$I$19="Yes"),Rates!$E$23,IF(AND(AE11="B",'Claim Details'!$I$28&gt;=Rates!$D$14,'Claim Details'!$I$28&lt;=Rates!$D$15,'Claim Details'!$I$19="No"),Rates!$D$23,IF(AND(AE11="B",'Claim Details'!$I$28&gt;=Rates!$F$14,'Claim Details'!$I$28&lt;=Rates!$F$15,'Claim Details'!$I$19="Yes"),Rates!$G$23,IF(AND(AE11="B",'Claim Details'!$I$28&gt;=Rates!$F$14,'Claim Details'!$I$28&lt;=Rates!$F$15,'Claim Details'!$I$19="No"),Rates!$F$23,IF(AND(AE11="B",'Claim Details'!$I$28&gt;=Rates!$H$14,'Claim Details'!$I$28&lt;=Rates!$H$15,'Claim Details'!$I$19="Yes"),Rates!$I$23,IF(AND(AE11="B",'Claim Details'!$I$28&gt;=Rates!$H$14,'Claim Details'!$I$28&lt;=Rates!$H$15,'Claim Details'!$I$19="No"),Rates!$H$23,IF(AND(AE11="B",'Claim Details'!$I$28&gt;=Rates!$J$14,'Claim Details'!$I$28&lt;=Rates!$J$15,'Claim Details'!$I$19="Yes"),Rates!$K$23,IF(AND(AE11="B",'Claim Details'!$I$28&gt;=Rates!$J$14,'Claim Details'!$I$28&lt;=Rates!$J$15,'Claim Details'!$I$19="No"),Rates!$J$23,IF(AND(AE11="C",'Claim Details'!$I$28&gt;=Rates!$D$14,'Claim Details'!$I$28&lt;=Rates!$D$15,'Claim Details'!$I$19="Yes"),Rates!$E$24,IF(AND(AE11="C",'Claim Details'!$I$28&gt;=Rates!$D$14,'Claim Details'!$I$28&lt;=Rates!$D$15,'Claim Details'!$I$19="No"),Rates!$D$24,IF(AND(AE11="C",'Claim Details'!$I$28&gt;=Rates!$F$14,'Claim Details'!$I$28&lt;=Rates!$F$15,'Claim Details'!$I$19="Yes"),Rates!$G$24,IF(AND(AE11="C",'Claim Details'!$I$28&gt;=Rates!$F$14,'Claim Details'!$I$28&lt;=Rates!$F$15,'Claim Details'!$I$19="No"),Rates!$F$24,IF(AND(AE11="C",'Claim Details'!$I$28&gt;=Rates!$H$14,'Claim Details'!$I$28&lt;=Rates!$H$15,'Claim Details'!$I$19="Yes"),Rates!$I$24,IF(AND(AE11="C",'Claim Details'!$I$28&gt;=Rates!$H$14,'Claim Details'!$I$28&lt;=Rates!$H$15,'Claim Details'!$I$19="No"),Rates!$H$24,IF(AND(AE11="C",'Claim Details'!$I$28&gt;=Rates!$J$14,'Claim Details'!$I$28&lt;=Rates!$J$15,'Claim Details'!$I$19="Yes"),Rates!$K$24,IF(AND(AE11="C",'Claim Details'!$I$28&gt;=Rates!$J$14,'Claim Details'!$I$28&lt;=Rates!$J$15,'Claim Details'!$I$19="No"),Rates!$J$24,"£0.00"))))))))))))))))))))))))</f>
        <v>£0.00</v>
      </c>
      <c r="BH11" s="189" t="str">
        <f t="shared" si="13"/>
        <v>£0.00</v>
      </c>
      <c r="BI11" s="189">
        <f t="shared" si="14"/>
        <v>0</v>
      </c>
      <c r="BO11" s="202" t="str">
        <f>IF(H11="","£0.00",IF(AP11="4","£0.00",IF(AP11="5","£0.00",IF(AP11="1","£0.00",((AQ11*H11)*'Claim Details'!$F$111)/100))))</f>
        <v>£0.00</v>
      </c>
      <c r="BP11" s="202" t="str">
        <f>IF(T11="","£0.00",IF(AP11="4","£0.00",IF(AP11="5","£0.00",IF(AP11="1","£0.00",((AR11*T11)*'Claim Details'!$N$111)/100))))</f>
        <v>£0.00</v>
      </c>
      <c r="BQ11" s="202" t="str">
        <f>IF(AI11="","£0.00",IF(AP11="4","£0.00",IF(AP11="5","£0.00",IF(AP11="1","£0.00",((BI11*AI11)*'Claim Details'!$W$111)/100))))</f>
        <v>£0.00</v>
      </c>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row>
    <row r="12" spans="1:97" ht="15">
      <c r="A12" s="145"/>
      <c r="B12" s="91"/>
      <c r="C12" s="96"/>
      <c r="D12" s="97"/>
      <c r="E12" s="98"/>
      <c r="F12" s="89"/>
      <c r="G12" s="99"/>
      <c r="H12" s="100"/>
      <c r="I12" s="221" t="str">
        <f t="shared" si="0"/>
        <v>£0.00</v>
      </c>
      <c r="J12" s="101"/>
      <c r="K12" s="100"/>
      <c r="L12" s="221" t="str">
        <f t="shared" si="3"/>
        <v>£0.00</v>
      </c>
      <c r="M12" s="101"/>
      <c r="N12" s="102"/>
      <c r="O12" s="145"/>
      <c r="P12" s="77"/>
      <c r="Q12" s="87"/>
      <c r="R12" s="87"/>
      <c r="S12" s="87"/>
      <c r="T12" s="149" t="str">
        <f t="shared" si="4"/>
        <v/>
      </c>
      <c r="U12" s="87" t="str">
        <f t="shared" si="5"/>
        <v/>
      </c>
      <c r="V12" s="87"/>
      <c r="W12" s="53" t="str">
        <f t="shared" si="6"/>
        <v>£0.00</v>
      </c>
      <c r="X12" s="53"/>
      <c r="Y12" s="87"/>
      <c r="Z12" s="78"/>
      <c r="AA12" s="79"/>
      <c r="AB12" s="160"/>
      <c r="AC12" s="98"/>
      <c r="AD12" s="225"/>
      <c r="AE12" s="235" t="str">
        <f t="shared" si="7"/>
        <v/>
      </c>
      <c r="AF12" s="87" t="str">
        <f t="shared" si="8"/>
        <v/>
      </c>
      <c r="AG12" s="53"/>
      <c r="AH12" s="224"/>
      <c r="AI12" s="226" t="str">
        <f t="shared" si="1"/>
        <v/>
      </c>
      <c r="AJ12" s="236" t="str">
        <f t="shared" si="9"/>
        <v>£0.00</v>
      </c>
      <c r="AK12" s="31"/>
      <c r="AL12" s="1"/>
      <c r="AM12" s="1"/>
      <c r="AN12" s="1"/>
      <c r="AO12" s="1"/>
      <c r="AP12" s="1" t="str">
        <f t="shared" si="10"/>
        <v/>
      </c>
      <c r="AQ12" s="27">
        <f t="shared" si="2"/>
        <v>0</v>
      </c>
      <c r="AR12" s="189">
        <f t="shared" si="11"/>
        <v>0</v>
      </c>
      <c r="AS12" s="190" t="str">
        <f>IF(AND(C12="A",'Claim Details'!$E$28&gt;=Rates!$D$14,'Claim Details'!$E$28&lt;=Rates!$D$15,'Claim Details'!$E$19="Yes"),Rates!$E$17,IF(AND(C12="A",'Claim Details'!$E$28&gt;=Rates!$D$14,'Claim Details'!$E$28&lt;=Rates!$D$15,'Claim Details'!$E$19="No"),Rates!$D$17,IF(AND(C12="A",'Claim Details'!$E$28&gt;=Rates!$F$14,'Claim Details'!$E$28&lt;=Rates!$F$15,'Claim Details'!$E$19="Yes"),Rates!$G$17,IF(AND(C12="A",'Claim Details'!$E$28&gt;=Rates!$F$14,'Claim Details'!$E$28&lt;=Rates!$F$15,'Claim Details'!$E$19="No"),Rates!$F$17,IF(AND(C12="A",'Claim Details'!$E$28&gt;=Rates!$H$14,'Claim Details'!$E$28&lt;=Rates!$H$15,'Claim Details'!$E$19="Yes"),Rates!$I$17,IF(AND(C12="A",'Claim Details'!$E$28&gt;=Rates!$H$14,'Claim Details'!$E$28&lt;=Rates!$H$15,'Claim Details'!$E$19="No"),Rates!$H$17,IF(AND(C12="A",'Claim Details'!$E$28&gt;=Rates!$J$14,'Claim Details'!$E$28&lt;=Rates!$J$15,'Claim Details'!$E$19="Yes"),Rates!$K$17,IF(AND(C12="A",'Claim Details'!$E$28&gt;=Rates!$J$14,'Claim Details'!$E$28&lt;=Rates!$J$15,'Claim Details'!$E$19="No"),Rates!$J$17,IF(AND(C12="B",'Claim Details'!$E$28&gt;=Rates!$D$14,'Claim Details'!$E$28&lt;=Rates!$D$15,'Claim Details'!$E$19="Yes"),Rates!$E$18,IF(AND(C12="B",'Claim Details'!$E$28&gt;=Rates!$D$14,'Claim Details'!$E$28&lt;=Rates!$D$15,'Claim Details'!$E$19="No"),Rates!$D$18,IF(AND(C12="B",'Claim Details'!$E$28&gt;=Rates!$F$14,'Claim Details'!$E$28&lt;=Rates!$F$15,'Claim Details'!$E$19="Yes"),Rates!$G$18,IF(AND(C12="B",'Claim Details'!$E$28&gt;=Rates!$F$14,'Claim Details'!$E$28&lt;=Rates!$F$15,'Claim Details'!$E$19="No"),Rates!$F$18,IF(AND(C12="B",'Claim Details'!$E$28&gt;=Rates!$H$14,'Claim Details'!$E$28&lt;=Rates!$H$15,'Claim Details'!$E$19="Yes"),Rates!$I$18,IF(AND(C12="B",'Claim Details'!$E$28&gt;=Rates!$H$14,'Claim Details'!$E$28&lt;=Rates!$H$15,'Claim Details'!$E$19="No"),Rates!$H$18,IF(AND(C12="B",'Claim Details'!$E$28&gt;=Rates!$J$14,'Claim Details'!$E$28&lt;=Rates!$J$15,'Claim Details'!$E$19="Yes"),Rates!$K$18,IF(AND(C12="B",'Claim Details'!$E$28&gt;=Rates!$J$14,'Claim Details'!$E$28&lt;=Rates!$J$15,'Claim Details'!$E$19="No"),Rates!$J$18,IF(AND(C12="C",'Claim Details'!$E$28&gt;=Rates!$D$14,'Claim Details'!$E$28&lt;=Rates!$D$15,'Claim Details'!$E$19="Yes"),Rates!$E$19,IF(AND(C12="C",'Claim Details'!$E$28&gt;=Rates!$D$14,'Claim Details'!$E$28&lt;=Rates!$D$15,'Claim Details'!$E$19="No"),Rates!$D$19,IF(AND(C12="C",'Claim Details'!$E$28&gt;=Rates!$F$14,'Claim Details'!$E$28&lt;=Rates!$F$15,'Claim Details'!$E$19="Yes"),Rates!$G$19,IF(AND(C12="C",'Claim Details'!$E$28&gt;=Rates!$F$14,'Claim Details'!$E$28&lt;=Rates!$F$15,'Claim Details'!$E$19="No"),Rates!$F$19,IF(AND(C12="C",'Claim Details'!$E$28&gt;=Rates!$H$14,'Claim Details'!$E$28&lt;=Rates!$H$15,'Claim Details'!$E$19="Yes"),Rates!$I$19,IF(AND(C12="C",'Claim Details'!$E$28&gt;=Rates!$H$14,'Claim Details'!$E$28&lt;=Rates!$H$15,'Claim Details'!$E$19="No"),Rates!$H$19,IF(AND(C12="C",'Claim Details'!$E$28&gt;=Rates!$J$14,'Claim Details'!$E$28&lt;=Rates!$J$15,'Claim Details'!$E$19="Yes"),Rates!$K$19,IF(AND(C12="C",'Claim Details'!$E$28&gt;=Rates!$J$14,'Claim Details'!$E$28&lt;=Rates!$J$15,'Claim Details'!$E$19="No"),Rates!$J$19,"£0.00"))))))))))))))))))))))))</f>
        <v>£0.00</v>
      </c>
      <c r="AT12" s="189" t="str">
        <f>IF(AND(C12="A",'Claim Details'!$E$28&gt;=Rates!$D$14,'Claim Details'!$E$28&lt;=Rates!$D$15,'Claim Details'!$E$19="Yes"),Rates!$E$25,IF(AND(C12="A",'Claim Details'!$E$28&gt;=Rates!$D$14,'Claim Details'!$E$28&lt;=Rates!$D$15,'Claim Details'!$E$19="No"),Rates!$D$25,IF(AND(C12="A",'Claim Details'!$E$28&gt;=Rates!$F$14,'Claim Details'!$E$28&lt;=Rates!$F$15,'Claim Details'!$E$19="Yes"),Rates!$G$25,IF(AND(C12="A",'Claim Details'!$E$28&gt;=Rates!$F$14,'Claim Details'!$E$28&lt;=Rates!$F$15,'Claim Details'!$E$19="No"),Rates!$F$25,IF(AND(C12="A",'Claim Details'!$E$28&gt;=Rates!$H$14,'Claim Details'!$E$28&lt;=Rates!$H$15,'Claim Details'!$E$19="Yes"),Rates!$I$25,IF(AND(C12="A",'Claim Details'!$E$28&gt;=Rates!$H$14,'Claim Details'!$E$28&lt;=Rates!$H$15,'Claim Details'!$E$19="No"),Rates!$H$25,IF(AND(C12="A",'Claim Details'!$E$28&gt;=Rates!$J$14,'Claim Details'!$E$28&lt;=Rates!$J$15,'Claim Details'!$E$19="Yes"),Rates!$K$25,IF(AND(C12="A",'Claim Details'!$E$28&gt;=Rates!$J$14,'Claim Details'!$E$28&lt;=Rates!$J$15,'Claim Details'!$E$19="No"),Rates!$J$25,IF(AND(C12="B",'Claim Details'!$E$28&gt;=Rates!$D$14,'Claim Details'!$E$28&lt;=Rates!$D$15,'Claim Details'!$E$19="Yes"),Rates!$E$26,IF(AND(C12="B",'Claim Details'!$E$28&gt;=Rates!$D$14,'Claim Details'!$E$28&lt;=Rates!$D$15,'Claim Details'!$E$19="No"),Rates!$D$26,IF(AND(C12="B",'Claim Details'!$E$28&gt;=Rates!$F$14,'Claim Details'!$E$28&lt;=Rates!$F$15,'Claim Details'!$E$19="Yes"),Rates!$G$26,IF(AND(C12="B",'Claim Details'!$E$28&gt;=Rates!$F$14,'Claim Details'!$E$28&lt;=Rates!$F$15,'Claim Details'!$E$19="No"),Rates!$F$26,IF(AND(C12="B",'Claim Details'!$E$28&gt;=Rates!$H$14,'Claim Details'!$E$28&lt;=Rates!$H$15,'Claim Details'!$E$19="Yes"),Rates!$I$26,IF(AND(C12="B",'Claim Details'!$E$28&gt;=Rates!$H$14,'Claim Details'!$E$28&lt;=Rates!$H$15,'Claim Details'!$E$19="No"),Rates!$H$26,IF(AND(C12="B",'Claim Details'!$E$28&gt;=Rates!$J$14,'Claim Details'!$E$28&lt;=Rates!$J$15,'Claim Details'!$E$19="Yes"),Rates!$K$26,IF(AND(C12="B",'Claim Details'!$E$28&gt;=Rates!$J$14,'Claim Details'!$E$28&lt;=Rates!$J$15,'Claim Details'!$E$19="No"),Rates!$J$26,IF(AND(C12="C",'Claim Details'!$E$28&gt;=Rates!$D$14,'Claim Details'!$E$28&lt;=Rates!$D$15,'Claim Details'!$E$19="Yes"),Rates!$E$27,IF(AND(C12="C",'Claim Details'!$E$28&gt;=Rates!$D$14,'Claim Details'!$E$28&lt;=Rates!$D$15,'Claim Details'!$E$19="No"),Rates!$D$27,IF(AND(C12="C",'Claim Details'!$E$28&gt;=Rates!$F$14,'Claim Details'!$E$28&lt;=Rates!$F$15,'Claim Details'!$E$19="Yes"),Rates!$G$27,IF(AND(C12="C",'Claim Details'!$E$28&gt;=Rates!$F$14,'Claim Details'!$E$28&lt;=Rates!$F$15,'Claim Details'!$E$19="No"),Rates!$F$27,IF(AND(C12="C",'Claim Details'!$E$28&gt;=Rates!$H$14,'Claim Details'!$E$28&lt;=Rates!$H$15,'Claim Details'!$E$19="Yes"),Rates!$I$27,IF(AND(C12="C",'Claim Details'!$E$28&gt;=Rates!$H$14,'Claim Details'!$E$28&lt;=Rates!$H$15,'Claim Details'!$E$19="No"),Rates!$H$27,IF(AND(C12="C",'Claim Details'!$E$28&gt;=Rates!$J$14,'Claim Details'!$E$28&lt;=Rates!$J$15,'Claim Details'!$E$19="Yes"),Rates!$K$27,IF(AND(C12="C",'Claim Details'!$E$28&gt;=Rates!$J$14,'Claim Details'!$E$28&lt;=Rates!$J$15,'Claim Details'!$E$19="No"),Rates!$J$27,"£0.00"))))))))))))))))))))))))</f>
        <v>£0.00</v>
      </c>
      <c r="AU12" s="191" t="str">
        <f>IF(AND(C12="A",'Claim Details'!$E$28&gt;=Rates!$D$14,'Claim Details'!$E$28&lt;=Rates!$D$15,'Claim Details'!$E$19="Yes"),Rates!$E$20,IF(AND(C12="A",'Claim Details'!$E$28&gt;=Rates!$D$14,'Claim Details'!$E$28&lt;=Rates!$D$15,'Claim Details'!$E$19="No"),Rates!$D$20,IF(AND(C12="A",'Claim Details'!$E$28&gt;=Rates!$F$14,'Claim Details'!$E$28&lt;=Rates!$F$15,'Claim Details'!$E$19="Yes"),Rates!$G$20,IF(AND(C12="A",'Claim Details'!$E$28&gt;=Rates!$F$14,'Claim Details'!$E$28&lt;=Rates!$F$15,'Claim Details'!$E$19="No"),Rates!$F$20,IF(AND(C12="A",'Claim Details'!$E$28&gt;=Rates!$H$14,'Claim Details'!$E$28&lt;=Rates!$H$15,'Claim Details'!$E$19="Yes"),Rates!$I$20,IF(AND(C12="A",'Claim Details'!$E$28&gt;=Rates!$H$14,'Claim Details'!$E$28&lt;=Rates!$H$15,'Claim Details'!$E$19="No"),Rates!$H$20,IF(AND(C12="A",'Claim Details'!$E$28&gt;=Rates!$J$14,'Claim Details'!$E$28&lt;=Rates!$J$15,'Claim Details'!$E$19="Yes"),Rates!$K$20,IF(AND(C12="A",'Claim Details'!$E$28&gt;=Rates!$J$14,'Claim Details'!$E$28&lt;=Rates!$J$15,'Claim Details'!$E$19="No"),Rates!$J$20,IF(AND(C12="B",'Claim Details'!$E$28&gt;=Rates!$D$14,'Claim Details'!$E$28&lt;=Rates!$D$15,'Claim Details'!$E$19="Yes"),Rates!$E$21,IF(AND(C12="B",'Claim Details'!$E$28&gt;=Rates!$D$14,'Claim Details'!$E$28&lt;=Rates!$D$15,'Claim Details'!$E$19="No"),Rates!$D$21,IF(AND(C12="B",'Claim Details'!$E$28&gt;=Rates!$F$14,'Claim Details'!$E$28&lt;=Rates!$F$15,'Claim Details'!$E$19="Yes"),Rates!$G$21,IF(AND(C12="B",'Claim Details'!$E$28&gt;=Rates!$F$14,'Claim Details'!$E$28&lt;=Rates!$F$15,'Claim Details'!$E$19="No"),Rates!$F$21,IF(AND(C12="B",'Claim Details'!$E$28&gt;=Rates!$H$14,'Claim Details'!$E$28&lt;=Rates!$H$15,'Claim Details'!$E$19="Yes"),Rates!$I$21,IF(AND(C12="B",'Claim Details'!$E$28&gt;=Rates!$H$14,'Claim Details'!$E$28&lt;=Rates!$H$15,'Claim Details'!$E$19="No"),Rates!$H$21,IF(AND(C12="B",'Claim Details'!$E$28&gt;=Rates!$J$14,'Claim Details'!$E$28&lt;=Rates!$J$15,'Claim Details'!$E$19="Yes"),Rates!$K$21,IF(AND(C12="B",'Claim Details'!$E$28&gt;=Rates!$J$14,'Claim Details'!$E$28&lt;=Rates!$J$15,'Claim Details'!$E$19="No"),Rates!$J$21,"£0.00"))))))))))))))))</f>
        <v>£0.00</v>
      </c>
      <c r="AV12" s="191" t="str">
        <f>IF(AND(C12="A",'Claim Details'!$E$28&gt;=Rates!$D$14,'Claim Details'!$E$28&lt;=Rates!$D$15,'Claim Details'!$E$19="Yes"),Rates!$E$22,IF(AND(C12="A",'Claim Details'!$E$28&gt;=Rates!$D$14,'Claim Details'!$E$28&lt;=Rates!$D$15,'Claim Details'!$E$19="No"),Rates!$D$22,IF(AND(C12="A",'Claim Details'!$E$28&gt;=Rates!$F$14,'Claim Details'!$E$28&lt;=Rates!$F$15,'Claim Details'!$E$19="Yes"),Rates!$G$22,IF(AND(C12="A",'Claim Details'!$E$28&gt;=Rates!$F$14,'Claim Details'!$E$28&lt;=Rates!$F$15,'Claim Details'!$E$19="No"),Rates!$F$22,IF(AND(C12="A",'Claim Details'!$E$28&gt;=Rates!$H$14,'Claim Details'!$E$28&lt;=Rates!$H$15,'Claim Details'!$E$19="Yes"),Rates!$I$22,IF(AND(C12="A",'Claim Details'!$E$28&gt;=Rates!$H$14,'Claim Details'!$E$28&lt;=Rates!$H$15,'Claim Details'!$E$19="No"),Rates!$H$22,IF(AND(C12="A",'Claim Details'!$E$28&gt;=Rates!$J$14,'Claim Details'!$E$28&lt;=Rates!$J$15,'Claim Details'!$E$19="Yes"),Rates!$K$22,IF(AND(C12="A",'Claim Details'!$E$28&gt;=Rates!$J$14,'Claim Details'!$E$28&lt;=Rates!$J$15,'Claim Details'!$E$19="No"),Rates!$J$22,IF(AND(C12="B",'Claim Details'!$E$28&gt;=Rates!$D$14,'Claim Details'!$E$28&lt;=Rates!$D$15,'Claim Details'!$E$19="Yes"),Rates!$E$23,IF(AND(C12="B",'Claim Details'!$E$28&gt;=Rates!$D$14,'Claim Details'!$E$28&lt;=Rates!$D$15,'Claim Details'!$E$19="No"),Rates!$D$23,IF(AND(C12="B",'Claim Details'!$E$28&gt;=Rates!$F$14,'Claim Details'!$E$28&lt;=Rates!$F$15,'Claim Details'!$E$19="Yes"),Rates!$G$23,IF(AND(C12="B",'Claim Details'!$E$28&gt;=Rates!$F$14,'Claim Details'!$E$28&lt;=Rates!$F$15,'Claim Details'!$E$19="No"),Rates!$F$23,IF(AND(C12="B",'Claim Details'!$E$28&gt;=Rates!$H$14,'Claim Details'!$E$28&lt;=Rates!$H$15,'Claim Details'!$E$19="Yes"),Rates!$I$23,IF(AND(C12="B",'Claim Details'!$E$28&gt;=Rates!$H$14,'Claim Details'!$E$28&lt;=Rates!$H$15,'Claim Details'!$E$19="No"),Rates!$H$23,IF(AND(C12="B",'Claim Details'!$E$28&gt;=Rates!$J$14,'Claim Details'!$E$28&lt;=Rates!$J$15,'Claim Details'!$E$19="Yes"),Rates!$K$23,IF(AND(C12="B",'Claim Details'!$E$28&gt;=Rates!$J$14,'Claim Details'!$E$28&lt;=Rates!$J$15,'Claim Details'!$E$19="No"),Rates!$J$23,IF(AND(C12="C",'Claim Details'!$E$28&gt;=Rates!$D$14,'Claim Details'!$E$28&lt;=Rates!$D$15,'Claim Details'!$E$19="Yes"),Rates!$E$24,IF(AND(C12="C",'Claim Details'!$E$28&gt;=Rates!$D$14,'Claim Details'!$E$28&lt;=Rates!$D$15,'Claim Details'!$E$19="No"),Rates!$D$24,IF(AND(C12="C",'Claim Details'!$E$28&gt;=Rates!$F$14,'Claim Details'!$E$28&lt;=Rates!$F$15,'Claim Details'!$E$19="Yes"),Rates!$G$24,IF(AND(C12="C",'Claim Details'!$E$28&gt;=Rates!$F$14,'Claim Details'!$E$28&lt;=Rates!$F$15,'Claim Details'!$E$19="No"),Rates!$F$24,IF(AND(C12="C",'Claim Details'!$E$28&gt;=Rates!$H$14,'Claim Details'!$E$28&lt;=Rates!$H$15,'Claim Details'!$E$19="Yes"),Rates!$I$24,IF(AND(C12="C",'Claim Details'!$E$28&gt;=Rates!$H$14,'Claim Details'!$E$28&lt;=Rates!$H$15,'Claim Details'!$E$19="No"),Rates!$H$24,IF(AND(C12="C",'Claim Details'!$E$28&gt;=Rates!$J$14,'Claim Details'!$E$28&lt;=Rates!$J$15,'Claim Details'!$E$19="Yes"),Rates!$K$24,IF(AND(C12="C",'Claim Details'!$E$28&gt;=Rates!$J$14,'Claim Details'!$E$28&lt;=Rates!$J$15,'Claim Details'!$E$19="No"),Rates!$J$24,"£0.00"))))))))))))))))))))))))</f>
        <v>£0.00</v>
      </c>
      <c r="AW12" s="1"/>
      <c r="AX12" s="189" t="str">
        <f>IF(AND(U12="A",'Claim Details'!$I$28&gt;=Rates!$D$14,'Claim Details'!$I$28&lt;=Rates!$D$15,'Claim Details'!$I$19="Yes"),Rates!$J$17,IF(AND(U12="A",'Claim Details'!$I$28&gt;=Rates!$D$14,'Claim Details'!$I$28&lt;=Rates!$D$15,'Claim Details'!$I$19="No"),Rates!$D$17,IF(AND(U12="A",'Claim Details'!$I$28&gt;=Rates!$F$14,'Claim Details'!$I$28&lt;=Rates!$F$15,'Claim Details'!$I$19="Yes"),Rates!$G$17,IF(AND(U12="A",'Claim Details'!$I$28&gt;=Rates!$F$14,'Claim Details'!$I$28&lt;=Rates!$F$15,'Claim Details'!$I$19="No"),Rates!$F$17,IF(AND(U12="A",'Claim Details'!$I$28&gt;=Rates!$H$14,'Claim Details'!$I$28&lt;=Rates!$H$15,'Claim Details'!$I$19="Yes"),Rates!$I$17,IF(AND(U12="A",'Claim Details'!$I$28&gt;=Rates!$H$14,'Claim Details'!$I$28&lt;=Rates!$H$15,'Claim Details'!$I$19="No"),Rates!$H$17,IF(AND(U12="A",'Claim Details'!$I$28&gt;=Rates!$J$14,'Claim Details'!$I$28&lt;=Rates!$J$15,'Claim Details'!$I$19="Yes"),Rates!$K$17,IF(AND(U12="A",'Claim Details'!$I$28&gt;=Rates!$J$14,'Claim Details'!$I$28&lt;=Rates!$J$15,'Claim Details'!$I$19="No"),Rates!$J$17,IF(AND(U12="B",'Claim Details'!$I$28&gt;=Rates!$D$14,'Claim Details'!$I$28&lt;=Rates!$D$15,'Claim Details'!$I$19="Yes"),Rates!$E$18,IF(AND(U12="B",'Claim Details'!$I$28&gt;=Rates!$D$14,'Claim Details'!$I$28&lt;=Rates!$D$15,'Claim Details'!$I$19="No"),Rates!$D$18,IF(AND(U12="B",'Claim Details'!$I$28&gt;=Rates!$F$14,'Claim Details'!$I$28&lt;=Rates!$F$15,'Claim Details'!$I$19="Yes"),Rates!$G$18,IF(AND(U12="B",'Claim Details'!$I$28&gt;=Rates!$F$14,'Claim Details'!$I$28&lt;=Rates!$F$15,'Claim Details'!$I$19="No"),Rates!$F$18,IF(AND(U12="B",'Claim Details'!$I$28&gt;=Rates!$H$14,'Claim Details'!$I$28&lt;=Rates!$H$15,'Claim Details'!$I$19="Yes"),Rates!$I$18,IF(AND(U12="B",'Claim Details'!$I$28&gt;=Rates!$H$14,'Claim Details'!$I$28&lt;=Rates!$H$15,'Claim Details'!$I$19="No"),Rates!$H$18,IF(AND(U12="B",'Claim Details'!$I$28&gt;=Rates!$J$14,'Claim Details'!$I$28&lt;=Rates!$J$15,'Claim Details'!$I$19="Yes"),Rates!$K$18,IF(AND(U12="B",'Claim Details'!$I$28&gt;=Rates!$J$14,'Claim Details'!$I$28&lt;=Rates!$J$15,'Claim Details'!$I$19="No"),Rates!$J$18,IF(AND(U12="C",'Claim Details'!$I$28&gt;=Rates!$D$14,'Claim Details'!$I$28&lt;=Rates!$D$15,'Claim Details'!$I$19="Yes"),Rates!$E$19,IF(AND(U12="C",'Claim Details'!$I$28&gt;=Rates!$D$14,'Claim Details'!$I$28&lt;=Rates!$D$15,'Claim Details'!$I$19="No"),Rates!$D$19,IF(AND(U12="C",'Claim Details'!$I$28&gt;=Rates!$F$14,'Claim Details'!$I$28&lt;=Rates!$F$15,'Claim Details'!$I$19="Yes"),Rates!$G$19,IF(AND(U12="C",'Claim Details'!$I$28&gt;=Rates!$F$14,'Claim Details'!$I$28&lt;=Rates!$F$15,'Claim Details'!$I$19="No"),Rates!$F$19,IF(AND(U12="C",'Claim Details'!$I$28&gt;=Rates!$H$14,'Claim Details'!$I$28&lt;=Rates!$H$15,'Claim Details'!$I$19="Yes"),Rates!$I$19,IF(AND(U12="C",'Claim Details'!$I$28&gt;=Rates!$H$14,'Claim Details'!$I$28&lt;=Rates!$H$15,'Claim Details'!$I$19="No"),Rates!$H$19,IF(AND(U12="C",'Claim Details'!$I$28&gt;=Rates!$J$14,'Claim Details'!$I$28&lt;=Rates!$J$15,'Claim Details'!$I$19="Yes"),Rates!$K$19,IF(AND(U12="C",'Claim Details'!$I$28&gt;=Rates!$J$14,'Claim Details'!$I$28&lt;=Rates!$J$15,'Claim Details'!$I$19="No"),Rates!$J$19,"£0.00"))))))))))))))))))))))))</f>
        <v>£0.00</v>
      </c>
      <c r="AY12" s="189" t="str">
        <f>IF(AND(C12="A",'Claim Details'!$I$28&gt;=Rates!$D$14,'Claim Details'!$I$28&lt;=Rates!$D$15,'Claim Details'!$I$19="Yes"),Rates!$J$25,IF(AND(C12="A",'Claim Details'!$I$28&gt;=Rates!$D$14,'Claim Details'!$I$28&lt;=Rates!$D$15,'Claim Details'!$I$19="No"),Rates!$D$25,IF(AND(C12="A",'Claim Details'!$I$28&gt;=Rates!$F$14,'Claim Details'!$I$28&lt;=Rates!$F$15,'Claim Details'!$I$19="Yes"),Rates!$G$25,IF(AND(C12="A",'Claim Details'!$I$28&gt;=Rates!$F$14,'Claim Details'!$I$28&lt;=Rates!$F$15,'Claim Details'!$I$19="No"),Rates!$F$25,IF(AND(C12="A",'Claim Details'!$I$28&gt;=Rates!$H$14,'Claim Details'!$I$28&lt;=Rates!$H$15,'Claim Details'!$I$19="Yes"),Rates!$I$25,IF(AND(C12="A",'Claim Details'!$I$28&gt;=Rates!$H$14,'Claim Details'!$I$28&lt;=Rates!$H$15,'Claim Details'!$I$19="No"),Rates!$H$25,IF(AND(C12="A",'Claim Details'!$I$28&gt;=Rates!$J$14,'Claim Details'!$I$28&lt;=Rates!$J$15,'Claim Details'!$I$19="Yes"),Rates!$K$25,IF(AND(C12="A",'Claim Details'!$I$28&gt;=Rates!$J$14,'Claim Details'!$I$28&lt;=Rates!$J$15,'Claim Details'!$I$19="No"),Rates!$J$25,IF(AND(C12="B",'Claim Details'!$I$28&gt;=Rates!$D$14,'Claim Details'!$I$28&lt;=Rates!$D$15,'Claim Details'!$I$19="Yes"),Rates!$E$26,IF(AND(C12="B",'Claim Details'!$I$28&gt;=Rates!$D$14,'Claim Details'!$I$28&lt;=Rates!$D$15,'Claim Details'!$I$19="No"),Rates!$D$26,IF(AND(C12="B",'Claim Details'!$I$28&gt;=Rates!$F$14,'Claim Details'!$I$28&lt;=Rates!$F$15,'Claim Details'!$I$19="Yes"),Rates!$G$26,IF(AND(C12="B",'Claim Details'!$I$28&gt;=Rates!$F$14,'Claim Details'!$I$28&lt;=Rates!$F$15,'Claim Details'!$I$19="No"),Rates!$F$26,IF(AND(C12="B",'Claim Details'!$I$28&gt;=Rates!$H$14,'Claim Details'!$I$28&lt;=Rates!$H$15,'Claim Details'!$I$19="Yes"),Rates!$I$26,IF(AND(C12="B",'Claim Details'!$I$28&gt;=Rates!$H$14,'Claim Details'!$I$28&lt;=Rates!$H$15,'Claim Details'!$I$19="No"),Rates!$H$26,IF(AND(C12="B",'Claim Details'!$I$28&gt;=Rates!$J$14,'Claim Details'!$I$28&lt;=Rates!$J$15,'Claim Details'!$I$19="Yes"),Rates!$K$26,IF(AND(C12="B",'Claim Details'!$I$28&gt;=Rates!$J$14,'Claim Details'!$I$28&lt;=Rates!$J$15,'Claim Details'!$I$19="No"),Rates!$J$26,IF(AND(C12="C",'Claim Details'!$I$28&gt;=Rates!$D$14,'Claim Details'!$I$28&lt;=Rates!$D$15,'Claim Details'!$I$19="Yes"),Rates!$E$27,IF(AND(C12="C",'Claim Details'!$I$28&gt;=Rates!$D$14,'Claim Details'!$I$28&lt;=Rates!$D$15,'Claim Details'!$I$19="No"),Rates!$D$27,IF(AND(C12="C",'Claim Details'!$I$28&gt;=Rates!$F$14,'Claim Details'!$I$28&lt;=Rates!$F$15,'Claim Details'!$I$19="Yes"),Rates!$G$27,IF(AND(C12="C",'Claim Details'!$I$28&gt;=Rates!$F$14,'Claim Details'!$I$28&lt;=Rates!$F$15,'Claim Details'!$I$19="No"),Rates!$F$27,IF(AND(C12="C",'Claim Details'!$I$28&gt;=Rates!$H$14,'Claim Details'!$I$28&lt;=Rates!$H$15,'Claim Details'!$I$19="Yes"),Rates!$I$27,IF(AND(C12="C",'Claim Details'!$I$28&gt;=Rates!$H$14,'Claim Details'!$I$28&lt;=Rates!$H$15,'Claim Details'!$I$19="No"),Rates!$H$27,IF(AND(C12="C",'Claim Details'!$I$28&gt;=Rates!$J$14,'Claim Details'!$I$28&lt;=Rates!$J$15,'Claim Details'!$I$19="Yes"),Rates!$K$27,IF(AND(C12="C",'Claim Details'!$I$28&gt;=Rates!$J$14,'Claim Details'!$I$28&lt;=Rates!$J$15,'Claim Details'!$I$19="No"),Rates!$J$27,"£0.00"))))))))))))))))))))))))</f>
        <v>£0.00</v>
      </c>
      <c r="AZ12" s="189" t="str">
        <f>IF(AND(C12="A",'Claim Details'!$I$28&gt;=Rates!$D$14,'Claim Details'!$I$28&lt;=Rates!$D$15,'Claim Details'!$I$19="Yes"),Rates!$E$20,IF(AND(C12="A",'Claim Details'!$I$28&gt;=Rates!$D$14,'Claim Details'!$I$28&lt;=Rates!$D$15,'Claim Details'!$I$19="No"),Rates!$D$20,IF(AND(C12="A",'Claim Details'!$I$28&gt;=Rates!$F$14,'Claim Details'!$I$28&lt;=Rates!$F$15,'Claim Details'!$I$19="Yes"),Rates!$G$20,IF(AND(C12="A",'Claim Details'!$I$28&gt;=Rates!$F$14,'Claim Details'!$I$28&lt;=Rates!$F$15,'Claim Details'!$I$19="No"),Rates!$F$20,IF(AND(C12="A",'Claim Details'!$I$28&gt;=Rates!$H$14,'Claim Details'!$I$28&lt;=Rates!$H$15,'Claim Details'!$I$19="Yes"),Rates!$I$20,IF(AND(C12="A",'Claim Details'!$I$28&gt;=Rates!$H$14,'Claim Details'!$I$28&lt;=Rates!$H$15,'Claim Details'!$I$19="No"),Rates!$H$20,IF(AND(C12="A",'Claim Details'!$I$28&gt;=Rates!$J$14,'Claim Details'!$I$28&lt;=Rates!$J$15,'Claim Details'!$I$19="Yes"),Rates!$K$20,IF(AND(C12="A",'Claim Details'!$I$28&gt;=Rates!$J$14,'Claim Details'!$I$28&lt;=Rates!$J$15,'Claim Details'!$I$19="No"),Rates!$J$20,IF(AND(C12="B",'Claim Details'!$I$28&gt;=Rates!$D$14,'Claim Details'!$I$28&lt;=Rates!$D$15,'Claim Details'!$I$19="Yes"),Rates!$E$21,IF(AND(C12="B",'Claim Details'!$I$28&gt;=Rates!$D$14,'Claim Details'!$I$28&lt;=Rates!$D$15,'Claim Details'!$I$19="No"),Rates!$D$21,IF(AND(C12="B",'Claim Details'!$I$28&gt;=Rates!$F$14,'Claim Details'!$I$28&lt;=Rates!$F$15,'Claim Details'!$I$19="Yes"),Rates!$G$21,IF(AND(C12="B",'Claim Details'!$I$28&gt;=Rates!$F$14,'Claim Details'!$I$28&lt;=Rates!$F$15,'Claim Details'!$I$19="No"),Rates!$F$21,IF(AND(C12="B",'Claim Details'!$I$28&gt;=Rates!$H$14,'Claim Details'!$I$28&lt;=Rates!$H$15,'Claim Details'!$I$19="Yes"),Rates!$I$21,IF(AND(C12="B",'Claim Details'!$I$28&gt;=Rates!$H$14,'Claim Details'!$I$28&lt;=Rates!$H$15,'Claim Details'!$I$19="No"),Rates!$H$21,IF(AND(C12="B",'Claim Details'!$I$28&gt;=Rates!$J$14,'Claim Details'!$I$28&lt;=Rates!$J$15,'Claim Details'!$I$19="Yes"),Rates!$K$21,IF(AND(C12="B",'Claim Details'!$I$28&gt;=Rates!$J$14,'Claim Details'!$I$28&lt;=Rates!$J$15,'Claim Details'!$I$19="No"),Rates!$J$21,"£0.00"))))))))))))))))</f>
        <v>£0.00</v>
      </c>
      <c r="BA12" s="189" t="str">
        <f>IF(AND(C12="A",'Claim Details'!$I$28&gt;=Rates!$D$14,'Claim Details'!$I$28&lt;=Rates!$D$15,'Claim Details'!$I$19="Yes"),Rates!$E$22,IF(AND(C12="A",'Claim Details'!$I$28&gt;=Rates!$D$14,'Claim Details'!$I$28&lt;=Rates!$D$15,'Claim Details'!$I$19="No"),Rates!$D$22,IF(AND(C12="A",'Claim Details'!$I$28&gt;=Rates!$F$14,'Claim Details'!$I$28&lt;=Rates!$F$15,'Claim Details'!$I$19="Yes"),Rates!$G$22,IF(AND(C12="A",'Claim Details'!$I$28&gt;=Rates!$F$14,'Claim Details'!$I$28&lt;=Rates!$F$15,'Claim Details'!$I$19="No"),Rates!$F$22,IF(AND(C12="A",'Claim Details'!$I$28&gt;=Rates!$H$14,'Claim Details'!$I$28&lt;=Rates!$H$15,'Claim Details'!$I$19="Yes"),Rates!$I$22,IF(AND(C12="A",'Claim Details'!$I$28&gt;=Rates!$H$14,'Claim Details'!$I$28&lt;=Rates!$H$15,'Claim Details'!$I$19="No"),Rates!$H$22,IF(AND(C12="A",'Claim Details'!$I$28&gt;=Rates!$J$14,'Claim Details'!$I$28&lt;=Rates!$J$15,'Claim Details'!$I$19="Yes"),Rates!$K$22,IF(AND(C12="A",'Claim Details'!$I$28&gt;=Rates!$J$14,'Claim Details'!$I$28&lt;=Rates!$J$15,'Claim Details'!$I$19="No"),Rates!$J$22,IF(AND(C12="B",'Claim Details'!$I$28&gt;=Rates!$D$14,'Claim Details'!$I$28&lt;=Rates!$D$15,'Claim Details'!$I$19="Yes"),Rates!$E$23,IF(AND(C12="B",'Claim Details'!$I$28&gt;=Rates!$D$14,'Claim Details'!$I$28&lt;=Rates!$D$15,'Claim Details'!$I$19="No"),Rates!$D$23,IF(AND(C12="B",'Claim Details'!$I$28&gt;=Rates!$F$14,'Claim Details'!$I$28&lt;=Rates!$F$15,'Claim Details'!$I$19="Yes"),Rates!$G$23,IF(AND(C12="B",'Claim Details'!$I$28&gt;=Rates!$F$14,'Claim Details'!$I$28&lt;=Rates!$F$15,'Claim Details'!$I$19="No"),Rates!$F$23,IF(AND(C12="B",'Claim Details'!$I$28&gt;=Rates!$H$14,'Claim Details'!$I$28&lt;=Rates!$H$15,'Claim Details'!$I$19="Yes"),Rates!$I$23,IF(AND(C12="B",'Claim Details'!$I$28&gt;=Rates!$H$14,'Claim Details'!$I$28&lt;=Rates!$H$15,'Claim Details'!$I$19="No"),Rates!$H$23,IF(AND(C12="B",'Claim Details'!$I$28&gt;=Rates!$J$14,'Claim Details'!$I$28&lt;=Rates!$J$15,'Claim Details'!$I$19="Yes"),Rates!$K$23,IF(AND(C12="B",'Claim Details'!$I$28&gt;=Rates!$J$14,'Claim Details'!$I$28&lt;=Rates!$J$15,'Claim Details'!$I$19="No"),Rates!$J$23,IF(AND(C12="C",'Claim Details'!$I$28&gt;=Rates!$D$14,'Claim Details'!$I$28&lt;=Rates!$D$15,'Claim Details'!$I$19="Yes"),Rates!$E$24,IF(AND(C12="C",'Claim Details'!$I$28&gt;=Rates!$D$14,'Claim Details'!$I$28&lt;=Rates!$D$15,'Claim Details'!$I$19="No"),Rates!$D$24,IF(AND(C12="C",'Claim Details'!$I$28&gt;=Rates!$F$14,'Claim Details'!$I$28&lt;=Rates!$F$15,'Claim Details'!$I$19="Yes"),Rates!$G$24,IF(AND(C12="C",'Claim Details'!$I$28&gt;=Rates!$F$14,'Claim Details'!$I$28&lt;=Rates!$F$15,'Claim Details'!$I$19="No"),Rates!$F$24,IF(AND(C12="C",'Claim Details'!$I$28&gt;=Rates!$H$14,'Claim Details'!$I$28&lt;=Rates!$H$15,'Claim Details'!$I$19="Yes"),Rates!$I$24,IF(AND(C12="C",'Claim Details'!$I$28&gt;=Rates!$H$14,'Claim Details'!$I$28&lt;=Rates!$H$15,'Claim Details'!$I$19="No"),Rates!$H$24,IF(AND(C12="C",'Claim Details'!$I$28&gt;=Rates!$J$14,'Claim Details'!$I$28&lt;=Rates!$J$15,'Claim Details'!$I$19="Yes"),Rates!$K$24,IF(AND(C12="C",'Claim Details'!$I$28&gt;=Rates!$J$14,'Claim Details'!$I$28&lt;=Rates!$J$15,'Claim Details'!$I$19="No"),Rates!$J$24,"£0.00"))))))))))))))))))))))))</f>
        <v>£0.00</v>
      </c>
      <c r="BB12" s="189" t="str">
        <f t="shared" si="12"/>
        <v>£0.00</v>
      </c>
      <c r="BC12" s="1"/>
      <c r="BD12" s="189" t="str">
        <f>IF(AND(AE12="A",'Claim Details'!$I$28&gt;=Rates!$D$14,'Claim Details'!$I$28&lt;=Rates!$D$15,'Claim Details'!$I$19="Yes"),Rates!$J$17,IF(AND(AE12="A",'Claim Details'!$I$28&gt;=Rates!$D$14,'Claim Details'!$I$28&lt;=Rates!$D$15,'Claim Details'!$I$19="No"),Rates!$D$17,IF(AND(AE12="A",'Claim Details'!$I$28&gt;=Rates!$F$14,'Claim Details'!$I$28&lt;=Rates!$F$15,'Claim Details'!$I$19="Yes"),Rates!$G$17,IF(AND(AE12="A",'Claim Details'!$I$28&gt;=Rates!$F$14,'Claim Details'!$I$28&lt;=Rates!$F$15,'Claim Details'!$I$19="No"),Rates!$F$17,IF(AND(AE12="A",'Claim Details'!$I$28&gt;=Rates!$H$14,'Claim Details'!$I$28&lt;=Rates!$H$15,'Claim Details'!$I$19="Yes"),Rates!$I$17,IF(AND(AE12="A",'Claim Details'!$I$28&gt;=Rates!$H$14,'Claim Details'!$I$28&lt;=Rates!$H$15,'Claim Details'!$I$19="No"),Rates!$H$17,IF(AND(AE12="A",'Claim Details'!$I$28&gt;=Rates!$J$14,'Claim Details'!$I$28&lt;=Rates!$J$15,'Claim Details'!$I$19="Yes"),Rates!$K$17,IF(AND(AE12="A",'Claim Details'!$I$28&gt;=Rates!$J$14,'Claim Details'!$I$28&lt;=Rates!$J$15,'Claim Details'!$I$19="No"),Rates!$J$17,IF(AND(AE12="B",'Claim Details'!$I$28&gt;=Rates!$D$14,'Claim Details'!$I$28&lt;=Rates!$D$15,'Claim Details'!$I$19="Yes"),Rates!$E$18,IF(AND(AE12="B",'Claim Details'!$I$28&gt;=Rates!$D$14,'Claim Details'!$I$28&lt;=Rates!$D$15,'Claim Details'!$I$19="No"),Rates!$D$18,IF(AND(AE12="B",'Claim Details'!$I$28&gt;=Rates!$F$14,'Claim Details'!$I$28&lt;=Rates!$F$15,'Claim Details'!$I$19="Yes"),Rates!$G$18,IF(AND(AE12="B",'Claim Details'!$I$28&gt;=Rates!$F$14,'Claim Details'!$I$28&lt;=Rates!$F$15,'Claim Details'!$I$19="No"),Rates!$F$18,IF(AND(AE12="B",'Claim Details'!$I$28&gt;=Rates!$H$14,'Claim Details'!$I$28&lt;=Rates!$H$15,'Claim Details'!$I$19="Yes"),Rates!$I$18,IF(AND(AE12="B",'Claim Details'!$I$28&gt;=Rates!$H$14,'Claim Details'!$I$28&lt;=Rates!$H$15,'Claim Details'!$I$19="No"),Rates!$H$18,IF(AND(AE12="B",'Claim Details'!$I$28&gt;=Rates!$J$14,'Claim Details'!$I$28&lt;=Rates!$J$15,'Claim Details'!$I$19="Yes"),Rates!$K$18,IF(AND(AE12="B",'Claim Details'!$I$28&gt;=Rates!$J$14,'Claim Details'!$I$28&lt;=Rates!$J$15,'Claim Details'!$I$19="No"),Rates!$J$18,IF(AND(AE12="C",'Claim Details'!$I$28&gt;=Rates!$D$14,'Claim Details'!$I$28&lt;=Rates!$D$15,'Claim Details'!$I$19="Yes"),Rates!$E$19,IF(AND(AE12="C",'Claim Details'!$I$28&gt;=Rates!$D$14,'Claim Details'!$I$28&lt;=Rates!$D$15,'Claim Details'!$I$19="No"),Rates!$D$19,IF(AND(AE12="C",'Claim Details'!$I$28&gt;=Rates!$F$14,'Claim Details'!$I$28&lt;=Rates!$F$15,'Claim Details'!$I$19="Yes"),Rates!$G$19,IF(AND(AE12="C",'Claim Details'!$I$28&gt;=Rates!$F$14,'Claim Details'!$I$28&lt;=Rates!$F$15,'Claim Details'!$I$19="No"),Rates!$F$19,IF(AND(AE12="C",'Claim Details'!$I$28&gt;=Rates!$H$14,'Claim Details'!$I$28&lt;=Rates!$H$15,'Claim Details'!$I$19="Yes"),Rates!$I$19,IF(AND(AE12="C",'Claim Details'!$I$28&gt;=Rates!$H$14,'Claim Details'!$I$28&lt;=Rates!$H$15,'Claim Details'!$I$19="No"),Rates!$H$19,IF(AND(AE12="C",'Claim Details'!$I$28&gt;=Rates!$J$14,'Claim Details'!$I$28&lt;=Rates!$J$15,'Claim Details'!$I$19="Yes"),Rates!$K$19,IF(AND(AE12="C",'Claim Details'!$I$28&gt;=Rates!$J$14,'Claim Details'!$I$28&lt;=Rates!$J$15,'Claim Details'!$I$19="No"),Rates!$J$19,"£0.00"))))))))))))))))))))))))</f>
        <v>£0.00</v>
      </c>
      <c r="BE12" s="189" t="str">
        <f>IF(AND(AE12="A",'Claim Details'!$I$28&gt;=Rates!$D$14,'Claim Details'!$I$28&lt;=Rates!$D$15,'Claim Details'!$I$19="Yes"),Rates!$J$25,IF(AND(AE12="A",'Claim Details'!$I$28&gt;=Rates!$D$14,'Claim Details'!$I$28&lt;=Rates!$D$15,'Claim Details'!$I$19="No"),Rates!$D$25,IF(AND(AE12="A",'Claim Details'!$I$28&gt;=Rates!$F$14,'Claim Details'!$I$28&lt;=Rates!$F$15,'Claim Details'!$I$19="Yes"),Rates!$G$25,IF(AND(AE12="A",'Claim Details'!$I$28&gt;=Rates!$F$14,'Claim Details'!$I$28&lt;=Rates!$F$15,'Claim Details'!$I$19="No"),Rates!$F$25,IF(AND(AE12="A",'Claim Details'!$I$28&gt;=Rates!$H$14,'Claim Details'!$I$28&lt;=Rates!$H$15,'Claim Details'!$I$19="Yes"),Rates!$I$25,IF(AND(AE12="A",'Claim Details'!$I$28&gt;=Rates!$H$14,'Claim Details'!$I$28&lt;=Rates!$H$15,'Claim Details'!$I$19="No"),Rates!$H$25,IF(AND(AE12="A",'Claim Details'!$I$28&gt;=Rates!$J$14,'Claim Details'!$I$28&lt;=Rates!$J$15,'Claim Details'!$I$19="Yes"),Rates!$K$25,IF(AND(AE12="A",'Claim Details'!$I$28&gt;=Rates!$J$14,'Claim Details'!$I$28&lt;=Rates!$J$15,'Claim Details'!$I$19="No"),Rates!$J$25,IF(AND(AE12="B",'Claim Details'!$I$28&gt;=Rates!$D$14,'Claim Details'!$I$28&lt;=Rates!$D$15,'Claim Details'!$I$19="Yes"),Rates!$E$26,IF(AND(AE12="B",'Claim Details'!$I$28&gt;=Rates!$D$14,'Claim Details'!$I$28&lt;=Rates!$D$15,'Claim Details'!$I$19="No"),Rates!$D$26,IF(AND(AE12="B",'Claim Details'!$I$28&gt;=Rates!$F$14,'Claim Details'!$I$28&lt;=Rates!$F$15,'Claim Details'!$I$19="Yes"),Rates!$G$26,IF(AND(AE12="B",'Claim Details'!$I$28&gt;=Rates!$F$14,'Claim Details'!$I$28&lt;=Rates!$F$15,'Claim Details'!$I$19="No"),Rates!$F$26,IF(AND(AE12="B",'Claim Details'!$I$28&gt;=Rates!$H$14,'Claim Details'!$I$28&lt;=Rates!$H$15,'Claim Details'!$I$19="Yes"),Rates!$I$26,IF(AND(AE12="B",'Claim Details'!$I$28&gt;=Rates!$H$14,'Claim Details'!$I$28&lt;=Rates!$H$15,'Claim Details'!$I$19="No"),Rates!$H$26,IF(AND(AE12="B",'Claim Details'!$I$28&gt;=Rates!$J$14,'Claim Details'!$I$28&lt;=Rates!$J$15,'Claim Details'!$I$19="Yes"),Rates!$K$26,IF(AND(AE12="B",'Claim Details'!$I$28&gt;=Rates!$J$14,'Claim Details'!$I$28&lt;=Rates!$J$15,'Claim Details'!$I$19="No"),Rates!$J$26,IF(AND(AE12="C",'Claim Details'!$I$28&gt;=Rates!$D$14,'Claim Details'!$I$28&lt;=Rates!$D$15,'Claim Details'!$I$19="Yes"),Rates!$E$27,IF(AND(AE12="C",'Claim Details'!$I$28&gt;=Rates!$D$14,'Claim Details'!$I$28&lt;=Rates!$D$15,'Claim Details'!$I$19="No"),Rates!$D$27,IF(AND(AE12="C",'Claim Details'!$I$28&gt;=Rates!$F$14,'Claim Details'!$I$28&lt;=Rates!$F$15,'Claim Details'!$I$19="Yes"),Rates!$G$27,IF(AND(AE12="C",'Claim Details'!$I$28&gt;=Rates!$F$14,'Claim Details'!$I$28&lt;=Rates!$F$15,'Claim Details'!$I$19="No"),Rates!$F$27,IF(AND(AE12="C",'Claim Details'!$I$28&gt;=Rates!$H$14,'Claim Details'!$I$28&lt;=Rates!$H$15,'Claim Details'!$I$19="Yes"),Rates!$I$27,IF(AND(AE12="C",'Claim Details'!$I$28&gt;=Rates!$H$14,'Claim Details'!$I$28&lt;=Rates!$H$15,'Claim Details'!$I$19="No"),Rates!$H$27,IF(AND(AE12="C",'Claim Details'!$I$28&gt;=Rates!$J$14,'Claim Details'!$I$28&lt;=Rates!$J$15,'Claim Details'!$I$19="Yes"),Rates!$K$27,IF(AND(AE12="C",'Claim Details'!$I$28&gt;=Rates!$J$14,'Claim Details'!$I$28&lt;=Rates!$J$15,'Claim Details'!$I$19="No"),Rates!$J$27,"£0.00"))))))))))))))))))))))))</f>
        <v>£0.00</v>
      </c>
      <c r="BF12" s="189" t="str">
        <f>IF(AND(AE12="A",'Claim Details'!$I$28&gt;=Rates!$D$14,'Claim Details'!$I$28&lt;=Rates!$D$15,'Claim Details'!$I$19="Yes"),Rates!$E$20,IF(AND(AE12="A",'Claim Details'!$I$28&gt;=Rates!$D$14,'Claim Details'!$I$28&lt;=Rates!$D$15,'Claim Details'!$I$19="No"),Rates!$D$20,IF(AND(AE12="A",'Claim Details'!$I$28&gt;=Rates!$F$14,'Claim Details'!$I$28&lt;=Rates!$F$15,'Claim Details'!$I$19="Yes"),Rates!$G$20,IF(AND(AE12="A",'Claim Details'!$I$28&gt;=Rates!$F$14,'Claim Details'!$I$28&lt;=Rates!$F$15,'Claim Details'!$I$19="No"),Rates!$F$20,IF(AND(AE12="A",'Claim Details'!$I$28&gt;=Rates!$H$14,'Claim Details'!$I$28&lt;=Rates!$H$15,'Claim Details'!$I$19="Yes"),Rates!$I$20,IF(AND(AE12="A",'Claim Details'!$I$28&gt;=Rates!$H$14,'Claim Details'!$I$28&lt;=Rates!$H$15,'Claim Details'!$I$19="No"),Rates!$H$20,IF(AND(AE12="A",'Claim Details'!$I$28&gt;=Rates!$J$14,'Claim Details'!$I$28&lt;=Rates!$J$15,'Claim Details'!$I$19="Yes"),Rates!$K$20,IF(AND(AE12="A",'Claim Details'!$I$28&gt;=Rates!$J$14,'Claim Details'!$I$28&lt;=Rates!$J$15,'Claim Details'!$I$19="No"),Rates!$J$20,IF(AND(AE12="B",'Claim Details'!$I$28&gt;=Rates!$D$14,'Claim Details'!$I$28&lt;=Rates!$D$15,'Claim Details'!$I$19="Yes"),Rates!$E$21,IF(AND(AE12="B",'Claim Details'!$I$28&gt;=Rates!$D$14,'Claim Details'!$I$28&lt;=Rates!$D$15,'Claim Details'!$I$19="No"),Rates!$D$21,IF(AND(AE12="B",'Claim Details'!$I$28&gt;=Rates!$F$14,'Claim Details'!$I$28&lt;=Rates!$F$15,'Claim Details'!$I$19="Yes"),Rates!$G$21,IF(AND(AE12="B",'Claim Details'!$I$28&gt;=Rates!$F$14,'Claim Details'!$I$28&lt;=Rates!$F$15,'Claim Details'!$I$19="No"),Rates!$F$21,IF(AND(AE12="B",'Claim Details'!$I$28&gt;=Rates!$H$14,'Claim Details'!$I$28&lt;=Rates!$H$15,'Claim Details'!$I$19="Yes"),Rates!$I$21,IF(AND(AE12="B",'Claim Details'!$I$28&gt;=Rates!$H$14,'Claim Details'!$I$28&lt;=Rates!$H$15,'Claim Details'!$I$19="No"),Rates!$H$21,IF(AND(AE12="B",'Claim Details'!$I$28&gt;=Rates!$J$14,'Claim Details'!$I$28&lt;=Rates!$J$15,'Claim Details'!$I$19="Yes"),Rates!$K$21,IF(AND(AE12="B",'Claim Details'!$I$28&gt;=Rates!$J$14,'Claim Details'!$I$28&lt;=Rates!$J$15,'Claim Details'!$I$19="No"),Rates!$J$21,"£0.00"))))))))))))))))</f>
        <v>£0.00</v>
      </c>
      <c r="BG12" s="189" t="str">
        <f>IF(AND(AE12="A",'Claim Details'!$I$28&gt;=Rates!$D$14,'Claim Details'!$I$28&lt;=Rates!$D$15,'Claim Details'!$I$19="Yes"),Rates!$E$22,IF(AND(AE12="A",'Claim Details'!$I$28&gt;=Rates!$D$14,'Claim Details'!$I$28&lt;=Rates!$D$15,'Claim Details'!$I$19="No"),Rates!$D$22,IF(AND(AE12="A",'Claim Details'!$I$28&gt;=Rates!$F$14,'Claim Details'!$I$28&lt;=Rates!$F$15,'Claim Details'!$I$19="Yes"),Rates!$G$22,IF(AND(AE12="A",'Claim Details'!$I$28&gt;=Rates!$F$14,'Claim Details'!$I$28&lt;=Rates!$F$15,'Claim Details'!$I$19="No"),Rates!$F$22,IF(AND(AE12="A",'Claim Details'!$I$28&gt;=Rates!$H$14,'Claim Details'!$I$28&lt;=Rates!$H$15,'Claim Details'!$I$19="Yes"),Rates!$I$22,IF(AND(AE12="A",'Claim Details'!$I$28&gt;=Rates!$H$14,'Claim Details'!$I$28&lt;=Rates!$H$15,'Claim Details'!$I$19="No"),Rates!$H$22,IF(AND(AE12="A",'Claim Details'!$I$28&gt;=Rates!$J$14,'Claim Details'!$I$28&lt;=Rates!$J$15,'Claim Details'!$I$19="Yes"),Rates!$K$22,IF(AND(AE12="A",'Claim Details'!$I$28&gt;=Rates!$J$14,'Claim Details'!$I$28&lt;=Rates!$J$15,'Claim Details'!$I$19="No"),Rates!$J$22,IF(AND(AE12="B",'Claim Details'!$I$28&gt;=Rates!$D$14,'Claim Details'!$I$28&lt;=Rates!$D$15,'Claim Details'!$I$19="Yes"),Rates!$E$23,IF(AND(AE12="B",'Claim Details'!$I$28&gt;=Rates!$D$14,'Claim Details'!$I$28&lt;=Rates!$D$15,'Claim Details'!$I$19="No"),Rates!$D$23,IF(AND(AE12="B",'Claim Details'!$I$28&gt;=Rates!$F$14,'Claim Details'!$I$28&lt;=Rates!$F$15,'Claim Details'!$I$19="Yes"),Rates!$G$23,IF(AND(AE12="B",'Claim Details'!$I$28&gt;=Rates!$F$14,'Claim Details'!$I$28&lt;=Rates!$F$15,'Claim Details'!$I$19="No"),Rates!$F$23,IF(AND(AE12="B",'Claim Details'!$I$28&gt;=Rates!$H$14,'Claim Details'!$I$28&lt;=Rates!$H$15,'Claim Details'!$I$19="Yes"),Rates!$I$23,IF(AND(AE12="B",'Claim Details'!$I$28&gt;=Rates!$H$14,'Claim Details'!$I$28&lt;=Rates!$H$15,'Claim Details'!$I$19="No"),Rates!$H$23,IF(AND(AE12="B",'Claim Details'!$I$28&gt;=Rates!$J$14,'Claim Details'!$I$28&lt;=Rates!$J$15,'Claim Details'!$I$19="Yes"),Rates!$K$23,IF(AND(AE12="B",'Claim Details'!$I$28&gt;=Rates!$J$14,'Claim Details'!$I$28&lt;=Rates!$J$15,'Claim Details'!$I$19="No"),Rates!$J$23,IF(AND(AE12="C",'Claim Details'!$I$28&gt;=Rates!$D$14,'Claim Details'!$I$28&lt;=Rates!$D$15,'Claim Details'!$I$19="Yes"),Rates!$E$24,IF(AND(AE12="C",'Claim Details'!$I$28&gt;=Rates!$D$14,'Claim Details'!$I$28&lt;=Rates!$D$15,'Claim Details'!$I$19="No"),Rates!$D$24,IF(AND(AE12="C",'Claim Details'!$I$28&gt;=Rates!$F$14,'Claim Details'!$I$28&lt;=Rates!$F$15,'Claim Details'!$I$19="Yes"),Rates!$G$24,IF(AND(AE12="C",'Claim Details'!$I$28&gt;=Rates!$F$14,'Claim Details'!$I$28&lt;=Rates!$F$15,'Claim Details'!$I$19="No"),Rates!$F$24,IF(AND(AE12="C",'Claim Details'!$I$28&gt;=Rates!$H$14,'Claim Details'!$I$28&lt;=Rates!$H$15,'Claim Details'!$I$19="Yes"),Rates!$I$24,IF(AND(AE12="C",'Claim Details'!$I$28&gt;=Rates!$H$14,'Claim Details'!$I$28&lt;=Rates!$H$15,'Claim Details'!$I$19="No"),Rates!$H$24,IF(AND(AE12="C",'Claim Details'!$I$28&gt;=Rates!$J$14,'Claim Details'!$I$28&lt;=Rates!$J$15,'Claim Details'!$I$19="Yes"),Rates!$K$24,IF(AND(AE12="C",'Claim Details'!$I$28&gt;=Rates!$J$14,'Claim Details'!$I$28&lt;=Rates!$J$15,'Claim Details'!$I$19="No"),Rates!$J$24,"£0.00"))))))))))))))))))))))))</f>
        <v>£0.00</v>
      </c>
      <c r="BH12" s="189" t="str">
        <f t="shared" si="13"/>
        <v>£0.00</v>
      </c>
      <c r="BI12" s="189">
        <f t="shared" si="14"/>
        <v>0</v>
      </c>
      <c r="BO12" s="202" t="str">
        <f>IF(H12="","£0.00",IF(AP12="4","£0.00",IF(AP12="5","£0.00",IF(AP12="1","£0.00",((AQ12*H12)*'Claim Details'!$F$111)/100))))</f>
        <v>£0.00</v>
      </c>
      <c r="BP12" s="202" t="str">
        <f>IF(T12="","£0.00",IF(AP12="4","£0.00",IF(AP12="5","£0.00",IF(AP12="1","£0.00",((AR12*T12)*'Claim Details'!$N$111)/100))))</f>
        <v>£0.00</v>
      </c>
      <c r="BQ12" s="202" t="str">
        <f>IF(AI12="","£0.00",IF(AP12="4","£0.00",IF(AP12="5","£0.00",IF(AP12="1","£0.00",((BI12*AI12)*'Claim Details'!$W$111)/100))))</f>
        <v>£0.00</v>
      </c>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row>
    <row r="13" spans="1:97" ht="15">
      <c r="A13" s="145"/>
      <c r="B13" s="91"/>
      <c r="C13" s="96"/>
      <c r="D13" s="97"/>
      <c r="E13" s="98"/>
      <c r="F13" s="89"/>
      <c r="G13" s="99"/>
      <c r="H13" s="100"/>
      <c r="I13" s="221" t="str">
        <f t="shared" si="0"/>
        <v>£0.00</v>
      </c>
      <c r="J13" s="101"/>
      <c r="K13" s="100"/>
      <c r="L13" s="221" t="str">
        <f t="shared" si="3"/>
        <v>£0.00</v>
      </c>
      <c r="M13" s="101"/>
      <c r="N13" s="102"/>
      <c r="O13" s="145"/>
      <c r="P13" s="77"/>
      <c r="Q13" s="87"/>
      <c r="R13" s="87"/>
      <c r="S13" s="87"/>
      <c r="T13" s="149" t="str">
        <f t="shared" si="4"/>
        <v/>
      </c>
      <c r="U13" s="87" t="str">
        <f t="shared" si="5"/>
        <v/>
      </c>
      <c r="V13" s="87"/>
      <c r="W13" s="53" t="str">
        <f t="shared" si="6"/>
        <v>£0.00</v>
      </c>
      <c r="X13" s="53"/>
      <c r="Y13" s="87"/>
      <c r="Z13" s="78"/>
      <c r="AA13" s="79"/>
      <c r="AB13" s="160"/>
      <c r="AC13" s="98"/>
      <c r="AD13" s="225"/>
      <c r="AE13" s="235" t="str">
        <f t="shared" si="7"/>
        <v/>
      </c>
      <c r="AF13" s="87" t="str">
        <f t="shared" si="8"/>
        <v/>
      </c>
      <c r="AG13" s="53"/>
      <c r="AH13" s="224"/>
      <c r="AI13" s="226" t="str">
        <f t="shared" si="1"/>
        <v/>
      </c>
      <c r="AJ13" s="236" t="str">
        <f t="shared" si="9"/>
        <v>£0.00</v>
      </c>
      <c r="AK13" s="31"/>
      <c r="AL13" s="1"/>
      <c r="AM13" s="1"/>
      <c r="AN13" s="1"/>
      <c r="AO13" s="1"/>
      <c r="AP13" s="1" t="str">
        <f t="shared" si="10"/>
        <v/>
      </c>
      <c r="AQ13" s="27">
        <f t="shared" si="2"/>
        <v>0</v>
      </c>
      <c r="AR13" s="189">
        <f t="shared" si="11"/>
        <v>0</v>
      </c>
      <c r="AS13" s="190" t="str">
        <f>IF(AND(C13="A",'Claim Details'!$E$28&gt;=Rates!$D$14,'Claim Details'!$E$28&lt;=Rates!$D$15,'Claim Details'!$E$19="Yes"),Rates!$E$17,IF(AND(C13="A",'Claim Details'!$E$28&gt;=Rates!$D$14,'Claim Details'!$E$28&lt;=Rates!$D$15,'Claim Details'!$E$19="No"),Rates!$D$17,IF(AND(C13="A",'Claim Details'!$E$28&gt;=Rates!$F$14,'Claim Details'!$E$28&lt;=Rates!$F$15,'Claim Details'!$E$19="Yes"),Rates!$G$17,IF(AND(C13="A",'Claim Details'!$E$28&gt;=Rates!$F$14,'Claim Details'!$E$28&lt;=Rates!$F$15,'Claim Details'!$E$19="No"),Rates!$F$17,IF(AND(C13="A",'Claim Details'!$E$28&gt;=Rates!$H$14,'Claim Details'!$E$28&lt;=Rates!$H$15,'Claim Details'!$E$19="Yes"),Rates!$I$17,IF(AND(C13="A",'Claim Details'!$E$28&gt;=Rates!$H$14,'Claim Details'!$E$28&lt;=Rates!$H$15,'Claim Details'!$E$19="No"),Rates!$H$17,IF(AND(C13="A",'Claim Details'!$E$28&gt;=Rates!$J$14,'Claim Details'!$E$28&lt;=Rates!$J$15,'Claim Details'!$E$19="Yes"),Rates!$K$17,IF(AND(C13="A",'Claim Details'!$E$28&gt;=Rates!$J$14,'Claim Details'!$E$28&lt;=Rates!$J$15,'Claim Details'!$E$19="No"),Rates!$J$17,IF(AND(C13="B",'Claim Details'!$E$28&gt;=Rates!$D$14,'Claim Details'!$E$28&lt;=Rates!$D$15,'Claim Details'!$E$19="Yes"),Rates!$E$18,IF(AND(C13="B",'Claim Details'!$E$28&gt;=Rates!$D$14,'Claim Details'!$E$28&lt;=Rates!$D$15,'Claim Details'!$E$19="No"),Rates!$D$18,IF(AND(C13="B",'Claim Details'!$E$28&gt;=Rates!$F$14,'Claim Details'!$E$28&lt;=Rates!$F$15,'Claim Details'!$E$19="Yes"),Rates!$G$18,IF(AND(C13="B",'Claim Details'!$E$28&gt;=Rates!$F$14,'Claim Details'!$E$28&lt;=Rates!$F$15,'Claim Details'!$E$19="No"),Rates!$F$18,IF(AND(C13="B",'Claim Details'!$E$28&gt;=Rates!$H$14,'Claim Details'!$E$28&lt;=Rates!$H$15,'Claim Details'!$E$19="Yes"),Rates!$I$18,IF(AND(C13="B",'Claim Details'!$E$28&gt;=Rates!$H$14,'Claim Details'!$E$28&lt;=Rates!$H$15,'Claim Details'!$E$19="No"),Rates!$H$18,IF(AND(C13="B",'Claim Details'!$E$28&gt;=Rates!$J$14,'Claim Details'!$E$28&lt;=Rates!$J$15,'Claim Details'!$E$19="Yes"),Rates!$K$18,IF(AND(C13="B",'Claim Details'!$E$28&gt;=Rates!$J$14,'Claim Details'!$E$28&lt;=Rates!$J$15,'Claim Details'!$E$19="No"),Rates!$J$18,IF(AND(C13="C",'Claim Details'!$E$28&gt;=Rates!$D$14,'Claim Details'!$E$28&lt;=Rates!$D$15,'Claim Details'!$E$19="Yes"),Rates!$E$19,IF(AND(C13="C",'Claim Details'!$E$28&gt;=Rates!$D$14,'Claim Details'!$E$28&lt;=Rates!$D$15,'Claim Details'!$E$19="No"),Rates!$D$19,IF(AND(C13="C",'Claim Details'!$E$28&gt;=Rates!$F$14,'Claim Details'!$E$28&lt;=Rates!$F$15,'Claim Details'!$E$19="Yes"),Rates!$G$19,IF(AND(C13="C",'Claim Details'!$E$28&gt;=Rates!$F$14,'Claim Details'!$E$28&lt;=Rates!$F$15,'Claim Details'!$E$19="No"),Rates!$F$19,IF(AND(C13="C",'Claim Details'!$E$28&gt;=Rates!$H$14,'Claim Details'!$E$28&lt;=Rates!$H$15,'Claim Details'!$E$19="Yes"),Rates!$I$19,IF(AND(C13="C",'Claim Details'!$E$28&gt;=Rates!$H$14,'Claim Details'!$E$28&lt;=Rates!$H$15,'Claim Details'!$E$19="No"),Rates!$H$19,IF(AND(C13="C",'Claim Details'!$E$28&gt;=Rates!$J$14,'Claim Details'!$E$28&lt;=Rates!$J$15,'Claim Details'!$E$19="Yes"),Rates!$K$19,IF(AND(C13="C",'Claim Details'!$E$28&gt;=Rates!$J$14,'Claim Details'!$E$28&lt;=Rates!$J$15,'Claim Details'!$E$19="No"),Rates!$J$19,"£0.00"))))))))))))))))))))))))</f>
        <v>£0.00</v>
      </c>
      <c r="AT13" s="189" t="str">
        <f>IF(AND(C13="A",'Claim Details'!$E$28&gt;=Rates!$D$14,'Claim Details'!$E$28&lt;=Rates!$D$15,'Claim Details'!$E$19="Yes"),Rates!$E$25,IF(AND(C13="A",'Claim Details'!$E$28&gt;=Rates!$D$14,'Claim Details'!$E$28&lt;=Rates!$D$15,'Claim Details'!$E$19="No"),Rates!$D$25,IF(AND(C13="A",'Claim Details'!$E$28&gt;=Rates!$F$14,'Claim Details'!$E$28&lt;=Rates!$F$15,'Claim Details'!$E$19="Yes"),Rates!$G$25,IF(AND(C13="A",'Claim Details'!$E$28&gt;=Rates!$F$14,'Claim Details'!$E$28&lt;=Rates!$F$15,'Claim Details'!$E$19="No"),Rates!$F$25,IF(AND(C13="A",'Claim Details'!$E$28&gt;=Rates!$H$14,'Claim Details'!$E$28&lt;=Rates!$H$15,'Claim Details'!$E$19="Yes"),Rates!$I$25,IF(AND(C13="A",'Claim Details'!$E$28&gt;=Rates!$H$14,'Claim Details'!$E$28&lt;=Rates!$H$15,'Claim Details'!$E$19="No"),Rates!$H$25,IF(AND(C13="A",'Claim Details'!$E$28&gt;=Rates!$J$14,'Claim Details'!$E$28&lt;=Rates!$J$15,'Claim Details'!$E$19="Yes"),Rates!$K$25,IF(AND(C13="A",'Claim Details'!$E$28&gt;=Rates!$J$14,'Claim Details'!$E$28&lt;=Rates!$J$15,'Claim Details'!$E$19="No"),Rates!$J$25,IF(AND(C13="B",'Claim Details'!$E$28&gt;=Rates!$D$14,'Claim Details'!$E$28&lt;=Rates!$D$15,'Claim Details'!$E$19="Yes"),Rates!$E$26,IF(AND(C13="B",'Claim Details'!$E$28&gt;=Rates!$D$14,'Claim Details'!$E$28&lt;=Rates!$D$15,'Claim Details'!$E$19="No"),Rates!$D$26,IF(AND(C13="B",'Claim Details'!$E$28&gt;=Rates!$F$14,'Claim Details'!$E$28&lt;=Rates!$F$15,'Claim Details'!$E$19="Yes"),Rates!$G$26,IF(AND(C13="B",'Claim Details'!$E$28&gt;=Rates!$F$14,'Claim Details'!$E$28&lt;=Rates!$F$15,'Claim Details'!$E$19="No"),Rates!$F$26,IF(AND(C13="B",'Claim Details'!$E$28&gt;=Rates!$H$14,'Claim Details'!$E$28&lt;=Rates!$H$15,'Claim Details'!$E$19="Yes"),Rates!$I$26,IF(AND(C13="B",'Claim Details'!$E$28&gt;=Rates!$H$14,'Claim Details'!$E$28&lt;=Rates!$H$15,'Claim Details'!$E$19="No"),Rates!$H$26,IF(AND(C13="B",'Claim Details'!$E$28&gt;=Rates!$J$14,'Claim Details'!$E$28&lt;=Rates!$J$15,'Claim Details'!$E$19="Yes"),Rates!$K$26,IF(AND(C13="B",'Claim Details'!$E$28&gt;=Rates!$J$14,'Claim Details'!$E$28&lt;=Rates!$J$15,'Claim Details'!$E$19="No"),Rates!$J$26,IF(AND(C13="C",'Claim Details'!$E$28&gt;=Rates!$D$14,'Claim Details'!$E$28&lt;=Rates!$D$15,'Claim Details'!$E$19="Yes"),Rates!$E$27,IF(AND(C13="C",'Claim Details'!$E$28&gt;=Rates!$D$14,'Claim Details'!$E$28&lt;=Rates!$D$15,'Claim Details'!$E$19="No"),Rates!$D$27,IF(AND(C13="C",'Claim Details'!$E$28&gt;=Rates!$F$14,'Claim Details'!$E$28&lt;=Rates!$F$15,'Claim Details'!$E$19="Yes"),Rates!$G$27,IF(AND(C13="C",'Claim Details'!$E$28&gt;=Rates!$F$14,'Claim Details'!$E$28&lt;=Rates!$F$15,'Claim Details'!$E$19="No"),Rates!$F$27,IF(AND(C13="C",'Claim Details'!$E$28&gt;=Rates!$H$14,'Claim Details'!$E$28&lt;=Rates!$H$15,'Claim Details'!$E$19="Yes"),Rates!$I$27,IF(AND(C13="C",'Claim Details'!$E$28&gt;=Rates!$H$14,'Claim Details'!$E$28&lt;=Rates!$H$15,'Claim Details'!$E$19="No"),Rates!$H$27,IF(AND(C13="C",'Claim Details'!$E$28&gt;=Rates!$J$14,'Claim Details'!$E$28&lt;=Rates!$J$15,'Claim Details'!$E$19="Yes"),Rates!$K$27,IF(AND(C13="C",'Claim Details'!$E$28&gt;=Rates!$J$14,'Claim Details'!$E$28&lt;=Rates!$J$15,'Claim Details'!$E$19="No"),Rates!$J$27,"£0.00"))))))))))))))))))))))))</f>
        <v>£0.00</v>
      </c>
      <c r="AU13" s="191" t="str">
        <f>IF(AND(C13="A",'Claim Details'!$E$28&gt;=Rates!$D$14,'Claim Details'!$E$28&lt;=Rates!$D$15,'Claim Details'!$E$19="Yes"),Rates!$E$20,IF(AND(C13="A",'Claim Details'!$E$28&gt;=Rates!$D$14,'Claim Details'!$E$28&lt;=Rates!$D$15,'Claim Details'!$E$19="No"),Rates!$D$20,IF(AND(C13="A",'Claim Details'!$E$28&gt;=Rates!$F$14,'Claim Details'!$E$28&lt;=Rates!$F$15,'Claim Details'!$E$19="Yes"),Rates!$G$20,IF(AND(C13="A",'Claim Details'!$E$28&gt;=Rates!$F$14,'Claim Details'!$E$28&lt;=Rates!$F$15,'Claim Details'!$E$19="No"),Rates!$F$20,IF(AND(C13="A",'Claim Details'!$E$28&gt;=Rates!$H$14,'Claim Details'!$E$28&lt;=Rates!$H$15,'Claim Details'!$E$19="Yes"),Rates!$I$20,IF(AND(C13="A",'Claim Details'!$E$28&gt;=Rates!$H$14,'Claim Details'!$E$28&lt;=Rates!$H$15,'Claim Details'!$E$19="No"),Rates!$H$20,IF(AND(C13="A",'Claim Details'!$E$28&gt;=Rates!$J$14,'Claim Details'!$E$28&lt;=Rates!$J$15,'Claim Details'!$E$19="Yes"),Rates!$K$20,IF(AND(C13="A",'Claim Details'!$E$28&gt;=Rates!$J$14,'Claim Details'!$E$28&lt;=Rates!$J$15,'Claim Details'!$E$19="No"),Rates!$J$20,IF(AND(C13="B",'Claim Details'!$E$28&gt;=Rates!$D$14,'Claim Details'!$E$28&lt;=Rates!$D$15,'Claim Details'!$E$19="Yes"),Rates!$E$21,IF(AND(C13="B",'Claim Details'!$E$28&gt;=Rates!$D$14,'Claim Details'!$E$28&lt;=Rates!$D$15,'Claim Details'!$E$19="No"),Rates!$D$21,IF(AND(C13="B",'Claim Details'!$E$28&gt;=Rates!$F$14,'Claim Details'!$E$28&lt;=Rates!$F$15,'Claim Details'!$E$19="Yes"),Rates!$G$21,IF(AND(C13="B",'Claim Details'!$E$28&gt;=Rates!$F$14,'Claim Details'!$E$28&lt;=Rates!$F$15,'Claim Details'!$E$19="No"),Rates!$F$21,IF(AND(C13="B",'Claim Details'!$E$28&gt;=Rates!$H$14,'Claim Details'!$E$28&lt;=Rates!$H$15,'Claim Details'!$E$19="Yes"),Rates!$I$21,IF(AND(C13="B",'Claim Details'!$E$28&gt;=Rates!$H$14,'Claim Details'!$E$28&lt;=Rates!$H$15,'Claim Details'!$E$19="No"),Rates!$H$21,IF(AND(C13="B",'Claim Details'!$E$28&gt;=Rates!$J$14,'Claim Details'!$E$28&lt;=Rates!$J$15,'Claim Details'!$E$19="Yes"),Rates!$K$21,IF(AND(C13="B",'Claim Details'!$E$28&gt;=Rates!$J$14,'Claim Details'!$E$28&lt;=Rates!$J$15,'Claim Details'!$E$19="No"),Rates!$J$21,"£0.00"))))))))))))))))</f>
        <v>£0.00</v>
      </c>
      <c r="AV13" s="191" t="str">
        <f>IF(AND(C13="A",'Claim Details'!$E$28&gt;=Rates!$D$14,'Claim Details'!$E$28&lt;=Rates!$D$15,'Claim Details'!$E$19="Yes"),Rates!$E$22,IF(AND(C13="A",'Claim Details'!$E$28&gt;=Rates!$D$14,'Claim Details'!$E$28&lt;=Rates!$D$15,'Claim Details'!$E$19="No"),Rates!$D$22,IF(AND(C13="A",'Claim Details'!$E$28&gt;=Rates!$F$14,'Claim Details'!$E$28&lt;=Rates!$F$15,'Claim Details'!$E$19="Yes"),Rates!$G$22,IF(AND(C13="A",'Claim Details'!$E$28&gt;=Rates!$F$14,'Claim Details'!$E$28&lt;=Rates!$F$15,'Claim Details'!$E$19="No"),Rates!$F$22,IF(AND(C13="A",'Claim Details'!$E$28&gt;=Rates!$H$14,'Claim Details'!$E$28&lt;=Rates!$H$15,'Claim Details'!$E$19="Yes"),Rates!$I$22,IF(AND(C13="A",'Claim Details'!$E$28&gt;=Rates!$H$14,'Claim Details'!$E$28&lt;=Rates!$H$15,'Claim Details'!$E$19="No"),Rates!$H$22,IF(AND(C13="A",'Claim Details'!$E$28&gt;=Rates!$J$14,'Claim Details'!$E$28&lt;=Rates!$J$15,'Claim Details'!$E$19="Yes"),Rates!$K$22,IF(AND(C13="A",'Claim Details'!$E$28&gt;=Rates!$J$14,'Claim Details'!$E$28&lt;=Rates!$J$15,'Claim Details'!$E$19="No"),Rates!$J$22,IF(AND(C13="B",'Claim Details'!$E$28&gt;=Rates!$D$14,'Claim Details'!$E$28&lt;=Rates!$D$15,'Claim Details'!$E$19="Yes"),Rates!$E$23,IF(AND(C13="B",'Claim Details'!$E$28&gt;=Rates!$D$14,'Claim Details'!$E$28&lt;=Rates!$D$15,'Claim Details'!$E$19="No"),Rates!$D$23,IF(AND(C13="B",'Claim Details'!$E$28&gt;=Rates!$F$14,'Claim Details'!$E$28&lt;=Rates!$F$15,'Claim Details'!$E$19="Yes"),Rates!$G$23,IF(AND(C13="B",'Claim Details'!$E$28&gt;=Rates!$F$14,'Claim Details'!$E$28&lt;=Rates!$F$15,'Claim Details'!$E$19="No"),Rates!$F$23,IF(AND(C13="B",'Claim Details'!$E$28&gt;=Rates!$H$14,'Claim Details'!$E$28&lt;=Rates!$H$15,'Claim Details'!$E$19="Yes"),Rates!$I$23,IF(AND(C13="B",'Claim Details'!$E$28&gt;=Rates!$H$14,'Claim Details'!$E$28&lt;=Rates!$H$15,'Claim Details'!$E$19="No"),Rates!$H$23,IF(AND(C13="B",'Claim Details'!$E$28&gt;=Rates!$J$14,'Claim Details'!$E$28&lt;=Rates!$J$15,'Claim Details'!$E$19="Yes"),Rates!$K$23,IF(AND(C13="B",'Claim Details'!$E$28&gt;=Rates!$J$14,'Claim Details'!$E$28&lt;=Rates!$J$15,'Claim Details'!$E$19="No"),Rates!$J$23,IF(AND(C13="C",'Claim Details'!$E$28&gt;=Rates!$D$14,'Claim Details'!$E$28&lt;=Rates!$D$15,'Claim Details'!$E$19="Yes"),Rates!$E$24,IF(AND(C13="C",'Claim Details'!$E$28&gt;=Rates!$D$14,'Claim Details'!$E$28&lt;=Rates!$D$15,'Claim Details'!$E$19="No"),Rates!$D$24,IF(AND(C13="C",'Claim Details'!$E$28&gt;=Rates!$F$14,'Claim Details'!$E$28&lt;=Rates!$F$15,'Claim Details'!$E$19="Yes"),Rates!$G$24,IF(AND(C13="C",'Claim Details'!$E$28&gt;=Rates!$F$14,'Claim Details'!$E$28&lt;=Rates!$F$15,'Claim Details'!$E$19="No"),Rates!$F$24,IF(AND(C13="C",'Claim Details'!$E$28&gt;=Rates!$H$14,'Claim Details'!$E$28&lt;=Rates!$H$15,'Claim Details'!$E$19="Yes"),Rates!$I$24,IF(AND(C13="C",'Claim Details'!$E$28&gt;=Rates!$H$14,'Claim Details'!$E$28&lt;=Rates!$H$15,'Claim Details'!$E$19="No"),Rates!$H$24,IF(AND(C13="C",'Claim Details'!$E$28&gt;=Rates!$J$14,'Claim Details'!$E$28&lt;=Rates!$J$15,'Claim Details'!$E$19="Yes"),Rates!$K$24,IF(AND(C13="C",'Claim Details'!$E$28&gt;=Rates!$J$14,'Claim Details'!$E$28&lt;=Rates!$J$15,'Claim Details'!$E$19="No"),Rates!$J$24,"£0.00"))))))))))))))))))))))))</f>
        <v>£0.00</v>
      </c>
      <c r="AW13" s="1"/>
      <c r="AX13" s="189" t="str">
        <f>IF(AND(U13="A",'Claim Details'!$I$28&gt;=Rates!$D$14,'Claim Details'!$I$28&lt;=Rates!$D$15,'Claim Details'!$I$19="Yes"),Rates!$J$17,IF(AND(U13="A",'Claim Details'!$I$28&gt;=Rates!$D$14,'Claim Details'!$I$28&lt;=Rates!$D$15,'Claim Details'!$I$19="No"),Rates!$D$17,IF(AND(U13="A",'Claim Details'!$I$28&gt;=Rates!$F$14,'Claim Details'!$I$28&lt;=Rates!$F$15,'Claim Details'!$I$19="Yes"),Rates!$G$17,IF(AND(U13="A",'Claim Details'!$I$28&gt;=Rates!$F$14,'Claim Details'!$I$28&lt;=Rates!$F$15,'Claim Details'!$I$19="No"),Rates!$F$17,IF(AND(U13="A",'Claim Details'!$I$28&gt;=Rates!$H$14,'Claim Details'!$I$28&lt;=Rates!$H$15,'Claim Details'!$I$19="Yes"),Rates!$I$17,IF(AND(U13="A",'Claim Details'!$I$28&gt;=Rates!$H$14,'Claim Details'!$I$28&lt;=Rates!$H$15,'Claim Details'!$I$19="No"),Rates!$H$17,IF(AND(U13="A",'Claim Details'!$I$28&gt;=Rates!$J$14,'Claim Details'!$I$28&lt;=Rates!$J$15,'Claim Details'!$I$19="Yes"),Rates!$K$17,IF(AND(U13="A",'Claim Details'!$I$28&gt;=Rates!$J$14,'Claim Details'!$I$28&lt;=Rates!$J$15,'Claim Details'!$I$19="No"),Rates!$J$17,IF(AND(U13="B",'Claim Details'!$I$28&gt;=Rates!$D$14,'Claim Details'!$I$28&lt;=Rates!$D$15,'Claim Details'!$I$19="Yes"),Rates!$E$18,IF(AND(U13="B",'Claim Details'!$I$28&gt;=Rates!$D$14,'Claim Details'!$I$28&lt;=Rates!$D$15,'Claim Details'!$I$19="No"),Rates!$D$18,IF(AND(U13="B",'Claim Details'!$I$28&gt;=Rates!$F$14,'Claim Details'!$I$28&lt;=Rates!$F$15,'Claim Details'!$I$19="Yes"),Rates!$G$18,IF(AND(U13="B",'Claim Details'!$I$28&gt;=Rates!$F$14,'Claim Details'!$I$28&lt;=Rates!$F$15,'Claim Details'!$I$19="No"),Rates!$F$18,IF(AND(U13="B",'Claim Details'!$I$28&gt;=Rates!$H$14,'Claim Details'!$I$28&lt;=Rates!$H$15,'Claim Details'!$I$19="Yes"),Rates!$I$18,IF(AND(U13="B",'Claim Details'!$I$28&gt;=Rates!$H$14,'Claim Details'!$I$28&lt;=Rates!$H$15,'Claim Details'!$I$19="No"),Rates!$H$18,IF(AND(U13="B",'Claim Details'!$I$28&gt;=Rates!$J$14,'Claim Details'!$I$28&lt;=Rates!$J$15,'Claim Details'!$I$19="Yes"),Rates!$K$18,IF(AND(U13="B",'Claim Details'!$I$28&gt;=Rates!$J$14,'Claim Details'!$I$28&lt;=Rates!$J$15,'Claim Details'!$I$19="No"),Rates!$J$18,IF(AND(U13="C",'Claim Details'!$I$28&gt;=Rates!$D$14,'Claim Details'!$I$28&lt;=Rates!$D$15,'Claim Details'!$I$19="Yes"),Rates!$E$19,IF(AND(U13="C",'Claim Details'!$I$28&gt;=Rates!$D$14,'Claim Details'!$I$28&lt;=Rates!$D$15,'Claim Details'!$I$19="No"),Rates!$D$19,IF(AND(U13="C",'Claim Details'!$I$28&gt;=Rates!$F$14,'Claim Details'!$I$28&lt;=Rates!$F$15,'Claim Details'!$I$19="Yes"),Rates!$G$19,IF(AND(U13="C",'Claim Details'!$I$28&gt;=Rates!$F$14,'Claim Details'!$I$28&lt;=Rates!$F$15,'Claim Details'!$I$19="No"),Rates!$F$19,IF(AND(U13="C",'Claim Details'!$I$28&gt;=Rates!$H$14,'Claim Details'!$I$28&lt;=Rates!$H$15,'Claim Details'!$I$19="Yes"),Rates!$I$19,IF(AND(U13="C",'Claim Details'!$I$28&gt;=Rates!$H$14,'Claim Details'!$I$28&lt;=Rates!$H$15,'Claim Details'!$I$19="No"),Rates!$H$19,IF(AND(U13="C",'Claim Details'!$I$28&gt;=Rates!$J$14,'Claim Details'!$I$28&lt;=Rates!$J$15,'Claim Details'!$I$19="Yes"),Rates!$K$19,IF(AND(U13="C",'Claim Details'!$I$28&gt;=Rates!$J$14,'Claim Details'!$I$28&lt;=Rates!$J$15,'Claim Details'!$I$19="No"),Rates!$J$19,"£0.00"))))))))))))))))))))))))</f>
        <v>£0.00</v>
      </c>
      <c r="AY13" s="189" t="str">
        <f>IF(AND(C13="A",'Claim Details'!$I$28&gt;=Rates!$D$14,'Claim Details'!$I$28&lt;=Rates!$D$15,'Claim Details'!$I$19="Yes"),Rates!$J$25,IF(AND(C13="A",'Claim Details'!$I$28&gt;=Rates!$D$14,'Claim Details'!$I$28&lt;=Rates!$D$15,'Claim Details'!$I$19="No"),Rates!$D$25,IF(AND(C13="A",'Claim Details'!$I$28&gt;=Rates!$F$14,'Claim Details'!$I$28&lt;=Rates!$F$15,'Claim Details'!$I$19="Yes"),Rates!$G$25,IF(AND(C13="A",'Claim Details'!$I$28&gt;=Rates!$F$14,'Claim Details'!$I$28&lt;=Rates!$F$15,'Claim Details'!$I$19="No"),Rates!$F$25,IF(AND(C13="A",'Claim Details'!$I$28&gt;=Rates!$H$14,'Claim Details'!$I$28&lt;=Rates!$H$15,'Claim Details'!$I$19="Yes"),Rates!$I$25,IF(AND(C13="A",'Claim Details'!$I$28&gt;=Rates!$H$14,'Claim Details'!$I$28&lt;=Rates!$H$15,'Claim Details'!$I$19="No"),Rates!$H$25,IF(AND(C13="A",'Claim Details'!$I$28&gt;=Rates!$J$14,'Claim Details'!$I$28&lt;=Rates!$J$15,'Claim Details'!$I$19="Yes"),Rates!$K$25,IF(AND(C13="A",'Claim Details'!$I$28&gt;=Rates!$J$14,'Claim Details'!$I$28&lt;=Rates!$J$15,'Claim Details'!$I$19="No"),Rates!$J$25,IF(AND(C13="B",'Claim Details'!$I$28&gt;=Rates!$D$14,'Claim Details'!$I$28&lt;=Rates!$D$15,'Claim Details'!$I$19="Yes"),Rates!$E$26,IF(AND(C13="B",'Claim Details'!$I$28&gt;=Rates!$D$14,'Claim Details'!$I$28&lt;=Rates!$D$15,'Claim Details'!$I$19="No"),Rates!$D$26,IF(AND(C13="B",'Claim Details'!$I$28&gt;=Rates!$F$14,'Claim Details'!$I$28&lt;=Rates!$F$15,'Claim Details'!$I$19="Yes"),Rates!$G$26,IF(AND(C13="B",'Claim Details'!$I$28&gt;=Rates!$F$14,'Claim Details'!$I$28&lt;=Rates!$F$15,'Claim Details'!$I$19="No"),Rates!$F$26,IF(AND(C13="B",'Claim Details'!$I$28&gt;=Rates!$H$14,'Claim Details'!$I$28&lt;=Rates!$H$15,'Claim Details'!$I$19="Yes"),Rates!$I$26,IF(AND(C13="B",'Claim Details'!$I$28&gt;=Rates!$H$14,'Claim Details'!$I$28&lt;=Rates!$H$15,'Claim Details'!$I$19="No"),Rates!$H$26,IF(AND(C13="B",'Claim Details'!$I$28&gt;=Rates!$J$14,'Claim Details'!$I$28&lt;=Rates!$J$15,'Claim Details'!$I$19="Yes"),Rates!$K$26,IF(AND(C13="B",'Claim Details'!$I$28&gt;=Rates!$J$14,'Claim Details'!$I$28&lt;=Rates!$J$15,'Claim Details'!$I$19="No"),Rates!$J$26,IF(AND(C13="C",'Claim Details'!$I$28&gt;=Rates!$D$14,'Claim Details'!$I$28&lt;=Rates!$D$15,'Claim Details'!$I$19="Yes"),Rates!$E$27,IF(AND(C13="C",'Claim Details'!$I$28&gt;=Rates!$D$14,'Claim Details'!$I$28&lt;=Rates!$D$15,'Claim Details'!$I$19="No"),Rates!$D$27,IF(AND(C13="C",'Claim Details'!$I$28&gt;=Rates!$F$14,'Claim Details'!$I$28&lt;=Rates!$F$15,'Claim Details'!$I$19="Yes"),Rates!$G$27,IF(AND(C13="C",'Claim Details'!$I$28&gt;=Rates!$F$14,'Claim Details'!$I$28&lt;=Rates!$F$15,'Claim Details'!$I$19="No"),Rates!$F$27,IF(AND(C13="C",'Claim Details'!$I$28&gt;=Rates!$H$14,'Claim Details'!$I$28&lt;=Rates!$H$15,'Claim Details'!$I$19="Yes"),Rates!$I$27,IF(AND(C13="C",'Claim Details'!$I$28&gt;=Rates!$H$14,'Claim Details'!$I$28&lt;=Rates!$H$15,'Claim Details'!$I$19="No"),Rates!$H$27,IF(AND(C13="C",'Claim Details'!$I$28&gt;=Rates!$J$14,'Claim Details'!$I$28&lt;=Rates!$J$15,'Claim Details'!$I$19="Yes"),Rates!$K$27,IF(AND(C13="C",'Claim Details'!$I$28&gt;=Rates!$J$14,'Claim Details'!$I$28&lt;=Rates!$J$15,'Claim Details'!$I$19="No"),Rates!$J$27,"£0.00"))))))))))))))))))))))))</f>
        <v>£0.00</v>
      </c>
      <c r="AZ13" s="189" t="str">
        <f>IF(AND(C13="A",'Claim Details'!$I$28&gt;=Rates!$D$14,'Claim Details'!$I$28&lt;=Rates!$D$15,'Claim Details'!$I$19="Yes"),Rates!$E$20,IF(AND(C13="A",'Claim Details'!$I$28&gt;=Rates!$D$14,'Claim Details'!$I$28&lt;=Rates!$D$15,'Claim Details'!$I$19="No"),Rates!$D$20,IF(AND(C13="A",'Claim Details'!$I$28&gt;=Rates!$F$14,'Claim Details'!$I$28&lt;=Rates!$F$15,'Claim Details'!$I$19="Yes"),Rates!$G$20,IF(AND(C13="A",'Claim Details'!$I$28&gt;=Rates!$F$14,'Claim Details'!$I$28&lt;=Rates!$F$15,'Claim Details'!$I$19="No"),Rates!$F$20,IF(AND(C13="A",'Claim Details'!$I$28&gt;=Rates!$H$14,'Claim Details'!$I$28&lt;=Rates!$H$15,'Claim Details'!$I$19="Yes"),Rates!$I$20,IF(AND(C13="A",'Claim Details'!$I$28&gt;=Rates!$H$14,'Claim Details'!$I$28&lt;=Rates!$H$15,'Claim Details'!$I$19="No"),Rates!$H$20,IF(AND(C13="A",'Claim Details'!$I$28&gt;=Rates!$J$14,'Claim Details'!$I$28&lt;=Rates!$J$15,'Claim Details'!$I$19="Yes"),Rates!$K$20,IF(AND(C13="A",'Claim Details'!$I$28&gt;=Rates!$J$14,'Claim Details'!$I$28&lt;=Rates!$J$15,'Claim Details'!$I$19="No"),Rates!$J$20,IF(AND(C13="B",'Claim Details'!$I$28&gt;=Rates!$D$14,'Claim Details'!$I$28&lt;=Rates!$D$15,'Claim Details'!$I$19="Yes"),Rates!$E$21,IF(AND(C13="B",'Claim Details'!$I$28&gt;=Rates!$D$14,'Claim Details'!$I$28&lt;=Rates!$D$15,'Claim Details'!$I$19="No"),Rates!$D$21,IF(AND(C13="B",'Claim Details'!$I$28&gt;=Rates!$F$14,'Claim Details'!$I$28&lt;=Rates!$F$15,'Claim Details'!$I$19="Yes"),Rates!$G$21,IF(AND(C13="B",'Claim Details'!$I$28&gt;=Rates!$F$14,'Claim Details'!$I$28&lt;=Rates!$F$15,'Claim Details'!$I$19="No"),Rates!$F$21,IF(AND(C13="B",'Claim Details'!$I$28&gt;=Rates!$H$14,'Claim Details'!$I$28&lt;=Rates!$H$15,'Claim Details'!$I$19="Yes"),Rates!$I$21,IF(AND(C13="B",'Claim Details'!$I$28&gt;=Rates!$H$14,'Claim Details'!$I$28&lt;=Rates!$H$15,'Claim Details'!$I$19="No"),Rates!$H$21,IF(AND(C13="B",'Claim Details'!$I$28&gt;=Rates!$J$14,'Claim Details'!$I$28&lt;=Rates!$J$15,'Claim Details'!$I$19="Yes"),Rates!$K$21,IF(AND(C13="B",'Claim Details'!$I$28&gt;=Rates!$J$14,'Claim Details'!$I$28&lt;=Rates!$J$15,'Claim Details'!$I$19="No"),Rates!$J$21,"£0.00"))))))))))))))))</f>
        <v>£0.00</v>
      </c>
      <c r="BA13" s="189" t="str">
        <f>IF(AND(C13="A",'Claim Details'!$I$28&gt;=Rates!$D$14,'Claim Details'!$I$28&lt;=Rates!$D$15,'Claim Details'!$I$19="Yes"),Rates!$E$22,IF(AND(C13="A",'Claim Details'!$I$28&gt;=Rates!$D$14,'Claim Details'!$I$28&lt;=Rates!$D$15,'Claim Details'!$I$19="No"),Rates!$D$22,IF(AND(C13="A",'Claim Details'!$I$28&gt;=Rates!$F$14,'Claim Details'!$I$28&lt;=Rates!$F$15,'Claim Details'!$I$19="Yes"),Rates!$G$22,IF(AND(C13="A",'Claim Details'!$I$28&gt;=Rates!$F$14,'Claim Details'!$I$28&lt;=Rates!$F$15,'Claim Details'!$I$19="No"),Rates!$F$22,IF(AND(C13="A",'Claim Details'!$I$28&gt;=Rates!$H$14,'Claim Details'!$I$28&lt;=Rates!$H$15,'Claim Details'!$I$19="Yes"),Rates!$I$22,IF(AND(C13="A",'Claim Details'!$I$28&gt;=Rates!$H$14,'Claim Details'!$I$28&lt;=Rates!$H$15,'Claim Details'!$I$19="No"),Rates!$H$22,IF(AND(C13="A",'Claim Details'!$I$28&gt;=Rates!$J$14,'Claim Details'!$I$28&lt;=Rates!$J$15,'Claim Details'!$I$19="Yes"),Rates!$K$22,IF(AND(C13="A",'Claim Details'!$I$28&gt;=Rates!$J$14,'Claim Details'!$I$28&lt;=Rates!$J$15,'Claim Details'!$I$19="No"),Rates!$J$22,IF(AND(C13="B",'Claim Details'!$I$28&gt;=Rates!$D$14,'Claim Details'!$I$28&lt;=Rates!$D$15,'Claim Details'!$I$19="Yes"),Rates!$E$23,IF(AND(C13="B",'Claim Details'!$I$28&gt;=Rates!$D$14,'Claim Details'!$I$28&lt;=Rates!$D$15,'Claim Details'!$I$19="No"),Rates!$D$23,IF(AND(C13="B",'Claim Details'!$I$28&gt;=Rates!$F$14,'Claim Details'!$I$28&lt;=Rates!$F$15,'Claim Details'!$I$19="Yes"),Rates!$G$23,IF(AND(C13="B",'Claim Details'!$I$28&gt;=Rates!$F$14,'Claim Details'!$I$28&lt;=Rates!$F$15,'Claim Details'!$I$19="No"),Rates!$F$23,IF(AND(C13="B",'Claim Details'!$I$28&gt;=Rates!$H$14,'Claim Details'!$I$28&lt;=Rates!$H$15,'Claim Details'!$I$19="Yes"),Rates!$I$23,IF(AND(C13="B",'Claim Details'!$I$28&gt;=Rates!$H$14,'Claim Details'!$I$28&lt;=Rates!$H$15,'Claim Details'!$I$19="No"),Rates!$H$23,IF(AND(C13="B",'Claim Details'!$I$28&gt;=Rates!$J$14,'Claim Details'!$I$28&lt;=Rates!$J$15,'Claim Details'!$I$19="Yes"),Rates!$K$23,IF(AND(C13="B",'Claim Details'!$I$28&gt;=Rates!$J$14,'Claim Details'!$I$28&lt;=Rates!$J$15,'Claim Details'!$I$19="No"),Rates!$J$23,IF(AND(C13="C",'Claim Details'!$I$28&gt;=Rates!$D$14,'Claim Details'!$I$28&lt;=Rates!$D$15,'Claim Details'!$I$19="Yes"),Rates!$E$24,IF(AND(C13="C",'Claim Details'!$I$28&gt;=Rates!$D$14,'Claim Details'!$I$28&lt;=Rates!$D$15,'Claim Details'!$I$19="No"),Rates!$D$24,IF(AND(C13="C",'Claim Details'!$I$28&gt;=Rates!$F$14,'Claim Details'!$I$28&lt;=Rates!$F$15,'Claim Details'!$I$19="Yes"),Rates!$G$24,IF(AND(C13="C",'Claim Details'!$I$28&gt;=Rates!$F$14,'Claim Details'!$I$28&lt;=Rates!$F$15,'Claim Details'!$I$19="No"),Rates!$F$24,IF(AND(C13="C",'Claim Details'!$I$28&gt;=Rates!$H$14,'Claim Details'!$I$28&lt;=Rates!$H$15,'Claim Details'!$I$19="Yes"),Rates!$I$24,IF(AND(C13="C",'Claim Details'!$I$28&gt;=Rates!$H$14,'Claim Details'!$I$28&lt;=Rates!$H$15,'Claim Details'!$I$19="No"),Rates!$H$24,IF(AND(C13="C",'Claim Details'!$I$28&gt;=Rates!$J$14,'Claim Details'!$I$28&lt;=Rates!$J$15,'Claim Details'!$I$19="Yes"),Rates!$K$24,IF(AND(C13="C",'Claim Details'!$I$28&gt;=Rates!$J$14,'Claim Details'!$I$28&lt;=Rates!$J$15,'Claim Details'!$I$19="No"),Rates!$J$24,"£0.00"))))))))))))))))))))))))</f>
        <v>£0.00</v>
      </c>
      <c r="BB13" s="189" t="str">
        <f t="shared" si="12"/>
        <v>£0.00</v>
      </c>
      <c r="BC13" s="1"/>
      <c r="BD13" s="189" t="str">
        <f>IF(AND(AE13="A",'Claim Details'!$I$28&gt;=Rates!$D$14,'Claim Details'!$I$28&lt;=Rates!$D$15,'Claim Details'!$I$19="Yes"),Rates!$J$17,IF(AND(AE13="A",'Claim Details'!$I$28&gt;=Rates!$D$14,'Claim Details'!$I$28&lt;=Rates!$D$15,'Claim Details'!$I$19="No"),Rates!$D$17,IF(AND(AE13="A",'Claim Details'!$I$28&gt;=Rates!$F$14,'Claim Details'!$I$28&lt;=Rates!$F$15,'Claim Details'!$I$19="Yes"),Rates!$G$17,IF(AND(AE13="A",'Claim Details'!$I$28&gt;=Rates!$F$14,'Claim Details'!$I$28&lt;=Rates!$F$15,'Claim Details'!$I$19="No"),Rates!$F$17,IF(AND(AE13="A",'Claim Details'!$I$28&gt;=Rates!$H$14,'Claim Details'!$I$28&lt;=Rates!$H$15,'Claim Details'!$I$19="Yes"),Rates!$I$17,IF(AND(AE13="A",'Claim Details'!$I$28&gt;=Rates!$H$14,'Claim Details'!$I$28&lt;=Rates!$H$15,'Claim Details'!$I$19="No"),Rates!$H$17,IF(AND(AE13="A",'Claim Details'!$I$28&gt;=Rates!$J$14,'Claim Details'!$I$28&lt;=Rates!$J$15,'Claim Details'!$I$19="Yes"),Rates!$K$17,IF(AND(AE13="A",'Claim Details'!$I$28&gt;=Rates!$J$14,'Claim Details'!$I$28&lt;=Rates!$J$15,'Claim Details'!$I$19="No"),Rates!$J$17,IF(AND(AE13="B",'Claim Details'!$I$28&gt;=Rates!$D$14,'Claim Details'!$I$28&lt;=Rates!$D$15,'Claim Details'!$I$19="Yes"),Rates!$E$18,IF(AND(AE13="B",'Claim Details'!$I$28&gt;=Rates!$D$14,'Claim Details'!$I$28&lt;=Rates!$D$15,'Claim Details'!$I$19="No"),Rates!$D$18,IF(AND(AE13="B",'Claim Details'!$I$28&gt;=Rates!$F$14,'Claim Details'!$I$28&lt;=Rates!$F$15,'Claim Details'!$I$19="Yes"),Rates!$G$18,IF(AND(AE13="B",'Claim Details'!$I$28&gt;=Rates!$F$14,'Claim Details'!$I$28&lt;=Rates!$F$15,'Claim Details'!$I$19="No"),Rates!$F$18,IF(AND(AE13="B",'Claim Details'!$I$28&gt;=Rates!$H$14,'Claim Details'!$I$28&lt;=Rates!$H$15,'Claim Details'!$I$19="Yes"),Rates!$I$18,IF(AND(AE13="B",'Claim Details'!$I$28&gt;=Rates!$H$14,'Claim Details'!$I$28&lt;=Rates!$H$15,'Claim Details'!$I$19="No"),Rates!$H$18,IF(AND(AE13="B",'Claim Details'!$I$28&gt;=Rates!$J$14,'Claim Details'!$I$28&lt;=Rates!$J$15,'Claim Details'!$I$19="Yes"),Rates!$K$18,IF(AND(AE13="B",'Claim Details'!$I$28&gt;=Rates!$J$14,'Claim Details'!$I$28&lt;=Rates!$J$15,'Claim Details'!$I$19="No"),Rates!$J$18,IF(AND(AE13="C",'Claim Details'!$I$28&gt;=Rates!$D$14,'Claim Details'!$I$28&lt;=Rates!$D$15,'Claim Details'!$I$19="Yes"),Rates!$E$19,IF(AND(AE13="C",'Claim Details'!$I$28&gt;=Rates!$D$14,'Claim Details'!$I$28&lt;=Rates!$D$15,'Claim Details'!$I$19="No"),Rates!$D$19,IF(AND(AE13="C",'Claim Details'!$I$28&gt;=Rates!$F$14,'Claim Details'!$I$28&lt;=Rates!$F$15,'Claim Details'!$I$19="Yes"),Rates!$G$19,IF(AND(AE13="C",'Claim Details'!$I$28&gt;=Rates!$F$14,'Claim Details'!$I$28&lt;=Rates!$F$15,'Claim Details'!$I$19="No"),Rates!$F$19,IF(AND(AE13="C",'Claim Details'!$I$28&gt;=Rates!$H$14,'Claim Details'!$I$28&lt;=Rates!$H$15,'Claim Details'!$I$19="Yes"),Rates!$I$19,IF(AND(AE13="C",'Claim Details'!$I$28&gt;=Rates!$H$14,'Claim Details'!$I$28&lt;=Rates!$H$15,'Claim Details'!$I$19="No"),Rates!$H$19,IF(AND(AE13="C",'Claim Details'!$I$28&gt;=Rates!$J$14,'Claim Details'!$I$28&lt;=Rates!$J$15,'Claim Details'!$I$19="Yes"),Rates!$K$19,IF(AND(AE13="C",'Claim Details'!$I$28&gt;=Rates!$J$14,'Claim Details'!$I$28&lt;=Rates!$J$15,'Claim Details'!$I$19="No"),Rates!$J$19,"£0.00"))))))))))))))))))))))))</f>
        <v>£0.00</v>
      </c>
      <c r="BE13" s="189" t="str">
        <f>IF(AND(AE13="A",'Claim Details'!$I$28&gt;=Rates!$D$14,'Claim Details'!$I$28&lt;=Rates!$D$15,'Claim Details'!$I$19="Yes"),Rates!$J$25,IF(AND(AE13="A",'Claim Details'!$I$28&gt;=Rates!$D$14,'Claim Details'!$I$28&lt;=Rates!$D$15,'Claim Details'!$I$19="No"),Rates!$D$25,IF(AND(AE13="A",'Claim Details'!$I$28&gt;=Rates!$F$14,'Claim Details'!$I$28&lt;=Rates!$F$15,'Claim Details'!$I$19="Yes"),Rates!$G$25,IF(AND(AE13="A",'Claim Details'!$I$28&gt;=Rates!$F$14,'Claim Details'!$I$28&lt;=Rates!$F$15,'Claim Details'!$I$19="No"),Rates!$F$25,IF(AND(AE13="A",'Claim Details'!$I$28&gt;=Rates!$H$14,'Claim Details'!$I$28&lt;=Rates!$H$15,'Claim Details'!$I$19="Yes"),Rates!$I$25,IF(AND(AE13="A",'Claim Details'!$I$28&gt;=Rates!$H$14,'Claim Details'!$I$28&lt;=Rates!$H$15,'Claim Details'!$I$19="No"),Rates!$H$25,IF(AND(AE13="A",'Claim Details'!$I$28&gt;=Rates!$J$14,'Claim Details'!$I$28&lt;=Rates!$J$15,'Claim Details'!$I$19="Yes"),Rates!$K$25,IF(AND(AE13="A",'Claim Details'!$I$28&gt;=Rates!$J$14,'Claim Details'!$I$28&lt;=Rates!$J$15,'Claim Details'!$I$19="No"),Rates!$J$25,IF(AND(AE13="B",'Claim Details'!$I$28&gt;=Rates!$D$14,'Claim Details'!$I$28&lt;=Rates!$D$15,'Claim Details'!$I$19="Yes"),Rates!$E$26,IF(AND(AE13="B",'Claim Details'!$I$28&gt;=Rates!$D$14,'Claim Details'!$I$28&lt;=Rates!$D$15,'Claim Details'!$I$19="No"),Rates!$D$26,IF(AND(AE13="B",'Claim Details'!$I$28&gt;=Rates!$F$14,'Claim Details'!$I$28&lt;=Rates!$F$15,'Claim Details'!$I$19="Yes"),Rates!$G$26,IF(AND(AE13="B",'Claim Details'!$I$28&gt;=Rates!$F$14,'Claim Details'!$I$28&lt;=Rates!$F$15,'Claim Details'!$I$19="No"),Rates!$F$26,IF(AND(AE13="B",'Claim Details'!$I$28&gt;=Rates!$H$14,'Claim Details'!$I$28&lt;=Rates!$H$15,'Claim Details'!$I$19="Yes"),Rates!$I$26,IF(AND(AE13="B",'Claim Details'!$I$28&gt;=Rates!$H$14,'Claim Details'!$I$28&lt;=Rates!$H$15,'Claim Details'!$I$19="No"),Rates!$H$26,IF(AND(AE13="B",'Claim Details'!$I$28&gt;=Rates!$J$14,'Claim Details'!$I$28&lt;=Rates!$J$15,'Claim Details'!$I$19="Yes"),Rates!$K$26,IF(AND(AE13="B",'Claim Details'!$I$28&gt;=Rates!$J$14,'Claim Details'!$I$28&lt;=Rates!$J$15,'Claim Details'!$I$19="No"),Rates!$J$26,IF(AND(AE13="C",'Claim Details'!$I$28&gt;=Rates!$D$14,'Claim Details'!$I$28&lt;=Rates!$D$15,'Claim Details'!$I$19="Yes"),Rates!$E$27,IF(AND(AE13="C",'Claim Details'!$I$28&gt;=Rates!$D$14,'Claim Details'!$I$28&lt;=Rates!$D$15,'Claim Details'!$I$19="No"),Rates!$D$27,IF(AND(AE13="C",'Claim Details'!$I$28&gt;=Rates!$F$14,'Claim Details'!$I$28&lt;=Rates!$F$15,'Claim Details'!$I$19="Yes"),Rates!$G$27,IF(AND(AE13="C",'Claim Details'!$I$28&gt;=Rates!$F$14,'Claim Details'!$I$28&lt;=Rates!$F$15,'Claim Details'!$I$19="No"),Rates!$F$27,IF(AND(AE13="C",'Claim Details'!$I$28&gt;=Rates!$H$14,'Claim Details'!$I$28&lt;=Rates!$H$15,'Claim Details'!$I$19="Yes"),Rates!$I$27,IF(AND(AE13="C",'Claim Details'!$I$28&gt;=Rates!$H$14,'Claim Details'!$I$28&lt;=Rates!$H$15,'Claim Details'!$I$19="No"),Rates!$H$27,IF(AND(AE13="C",'Claim Details'!$I$28&gt;=Rates!$J$14,'Claim Details'!$I$28&lt;=Rates!$J$15,'Claim Details'!$I$19="Yes"),Rates!$K$27,IF(AND(AE13="C",'Claim Details'!$I$28&gt;=Rates!$J$14,'Claim Details'!$I$28&lt;=Rates!$J$15,'Claim Details'!$I$19="No"),Rates!$J$27,"£0.00"))))))))))))))))))))))))</f>
        <v>£0.00</v>
      </c>
      <c r="BF13" s="189" t="str">
        <f>IF(AND(AE13="A",'Claim Details'!$I$28&gt;=Rates!$D$14,'Claim Details'!$I$28&lt;=Rates!$D$15,'Claim Details'!$I$19="Yes"),Rates!$E$20,IF(AND(AE13="A",'Claim Details'!$I$28&gt;=Rates!$D$14,'Claim Details'!$I$28&lt;=Rates!$D$15,'Claim Details'!$I$19="No"),Rates!$D$20,IF(AND(AE13="A",'Claim Details'!$I$28&gt;=Rates!$F$14,'Claim Details'!$I$28&lt;=Rates!$F$15,'Claim Details'!$I$19="Yes"),Rates!$G$20,IF(AND(AE13="A",'Claim Details'!$I$28&gt;=Rates!$F$14,'Claim Details'!$I$28&lt;=Rates!$F$15,'Claim Details'!$I$19="No"),Rates!$F$20,IF(AND(AE13="A",'Claim Details'!$I$28&gt;=Rates!$H$14,'Claim Details'!$I$28&lt;=Rates!$H$15,'Claim Details'!$I$19="Yes"),Rates!$I$20,IF(AND(AE13="A",'Claim Details'!$I$28&gt;=Rates!$H$14,'Claim Details'!$I$28&lt;=Rates!$H$15,'Claim Details'!$I$19="No"),Rates!$H$20,IF(AND(AE13="A",'Claim Details'!$I$28&gt;=Rates!$J$14,'Claim Details'!$I$28&lt;=Rates!$J$15,'Claim Details'!$I$19="Yes"),Rates!$K$20,IF(AND(AE13="A",'Claim Details'!$I$28&gt;=Rates!$J$14,'Claim Details'!$I$28&lt;=Rates!$J$15,'Claim Details'!$I$19="No"),Rates!$J$20,IF(AND(AE13="B",'Claim Details'!$I$28&gt;=Rates!$D$14,'Claim Details'!$I$28&lt;=Rates!$D$15,'Claim Details'!$I$19="Yes"),Rates!$E$21,IF(AND(AE13="B",'Claim Details'!$I$28&gt;=Rates!$D$14,'Claim Details'!$I$28&lt;=Rates!$D$15,'Claim Details'!$I$19="No"),Rates!$D$21,IF(AND(AE13="B",'Claim Details'!$I$28&gt;=Rates!$F$14,'Claim Details'!$I$28&lt;=Rates!$F$15,'Claim Details'!$I$19="Yes"),Rates!$G$21,IF(AND(AE13="B",'Claim Details'!$I$28&gt;=Rates!$F$14,'Claim Details'!$I$28&lt;=Rates!$F$15,'Claim Details'!$I$19="No"),Rates!$F$21,IF(AND(AE13="B",'Claim Details'!$I$28&gt;=Rates!$H$14,'Claim Details'!$I$28&lt;=Rates!$H$15,'Claim Details'!$I$19="Yes"),Rates!$I$21,IF(AND(AE13="B",'Claim Details'!$I$28&gt;=Rates!$H$14,'Claim Details'!$I$28&lt;=Rates!$H$15,'Claim Details'!$I$19="No"),Rates!$H$21,IF(AND(AE13="B",'Claim Details'!$I$28&gt;=Rates!$J$14,'Claim Details'!$I$28&lt;=Rates!$J$15,'Claim Details'!$I$19="Yes"),Rates!$K$21,IF(AND(AE13="B",'Claim Details'!$I$28&gt;=Rates!$J$14,'Claim Details'!$I$28&lt;=Rates!$J$15,'Claim Details'!$I$19="No"),Rates!$J$21,"£0.00"))))))))))))))))</f>
        <v>£0.00</v>
      </c>
      <c r="BG13" s="189" t="str">
        <f>IF(AND(AE13="A",'Claim Details'!$I$28&gt;=Rates!$D$14,'Claim Details'!$I$28&lt;=Rates!$D$15,'Claim Details'!$I$19="Yes"),Rates!$E$22,IF(AND(AE13="A",'Claim Details'!$I$28&gt;=Rates!$D$14,'Claim Details'!$I$28&lt;=Rates!$D$15,'Claim Details'!$I$19="No"),Rates!$D$22,IF(AND(AE13="A",'Claim Details'!$I$28&gt;=Rates!$F$14,'Claim Details'!$I$28&lt;=Rates!$F$15,'Claim Details'!$I$19="Yes"),Rates!$G$22,IF(AND(AE13="A",'Claim Details'!$I$28&gt;=Rates!$F$14,'Claim Details'!$I$28&lt;=Rates!$F$15,'Claim Details'!$I$19="No"),Rates!$F$22,IF(AND(AE13="A",'Claim Details'!$I$28&gt;=Rates!$H$14,'Claim Details'!$I$28&lt;=Rates!$H$15,'Claim Details'!$I$19="Yes"),Rates!$I$22,IF(AND(AE13="A",'Claim Details'!$I$28&gt;=Rates!$H$14,'Claim Details'!$I$28&lt;=Rates!$H$15,'Claim Details'!$I$19="No"),Rates!$H$22,IF(AND(AE13="A",'Claim Details'!$I$28&gt;=Rates!$J$14,'Claim Details'!$I$28&lt;=Rates!$J$15,'Claim Details'!$I$19="Yes"),Rates!$K$22,IF(AND(AE13="A",'Claim Details'!$I$28&gt;=Rates!$J$14,'Claim Details'!$I$28&lt;=Rates!$J$15,'Claim Details'!$I$19="No"),Rates!$J$22,IF(AND(AE13="B",'Claim Details'!$I$28&gt;=Rates!$D$14,'Claim Details'!$I$28&lt;=Rates!$D$15,'Claim Details'!$I$19="Yes"),Rates!$E$23,IF(AND(AE13="B",'Claim Details'!$I$28&gt;=Rates!$D$14,'Claim Details'!$I$28&lt;=Rates!$D$15,'Claim Details'!$I$19="No"),Rates!$D$23,IF(AND(AE13="B",'Claim Details'!$I$28&gt;=Rates!$F$14,'Claim Details'!$I$28&lt;=Rates!$F$15,'Claim Details'!$I$19="Yes"),Rates!$G$23,IF(AND(AE13="B",'Claim Details'!$I$28&gt;=Rates!$F$14,'Claim Details'!$I$28&lt;=Rates!$F$15,'Claim Details'!$I$19="No"),Rates!$F$23,IF(AND(AE13="B",'Claim Details'!$I$28&gt;=Rates!$H$14,'Claim Details'!$I$28&lt;=Rates!$H$15,'Claim Details'!$I$19="Yes"),Rates!$I$23,IF(AND(AE13="B",'Claim Details'!$I$28&gt;=Rates!$H$14,'Claim Details'!$I$28&lt;=Rates!$H$15,'Claim Details'!$I$19="No"),Rates!$H$23,IF(AND(AE13="B",'Claim Details'!$I$28&gt;=Rates!$J$14,'Claim Details'!$I$28&lt;=Rates!$J$15,'Claim Details'!$I$19="Yes"),Rates!$K$23,IF(AND(AE13="B",'Claim Details'!$I$28&gt;=Rates!$J$14,'Claim Details'!$I$28&lt;=Rates!$J$15,'Claim Details'!$I$19="No"),Rates!$J$23,IF(AND(AE13="C",'Claim Details'!$I$28&gt;=Rates!$D$14,'Claim Details'!$I$28&lt;=Rates!$D$15,'Claim Details'!$I$19="Yes"),Rates!$E$24,IF(AND(AE13="C",'Claim Details'!$I$28&gt;=Rates!$D$14,'Claim Details'!$I$28&lt;=Rates!$D$15,'Claim Details'!$I$19="No"),Rates!$D$24,IF(AND(AE13="C",'Claim Details'!$I$28&gt;=Rates!$F$14,'Claim Details'!$I$28&lt;=Rates!$F$15,'Claim Details'!$I$19="Yes"),Rates!$G$24,IF(AND(AE13="C",'Claim Details'!$I$28&gt;=Rates!$F$14,'Claim Details'!$I$28&lt;=Rates!$F$15,'Claim Details'!$I$19="No"),Rates!$F$24,IF(AND(AE13="C",'Claim Details'!$I$28&gt;=Rates!$H$14,'Claim Details'!$I$28&lt;=Rates!$H$15,'Claim Details'!$I$19="Yes"),Rates!$I$24,IF(AND(AE13="C",'Claim Details'!$I$28&gt;=Rates!$H$14,'Claim Details'!$I$28&lt;=Rates!$H$15,'Claim Details'!$I$19="No"),Rates!$H$24,IF(AND(AE13="C",'Claim Details'!$I$28&gt;=Rates!$J$14,'Claim Details'!$I$28&lt;=Rates!$J$15,'Claim Details'!$I$19="Yes"),Rates!$K$24,IF(AND(AE13="C",'Claim Details'!$I$28&gt;=Rates!$J$14,'Claim Details'!$I$28&lt;=Rates!$J$15,'Claim Details'!$I$19="No"),Rates!$J$24,"£0.00"))))))))))))))))))))))))</f>
        <v>£0.00</v>
      </c>
      <c r="BH13" s="189" t="str">
        <f t="shared" si="13"/>
        <v>£0.00</v>
      </c>
      <c r="BI13" s="189">
        <f t="shared" si="14"/>
        <v>0</v>
      </c>
      <c r="BO13" s="202" t="str">
        <f>IF(H13="","£0.00",IF(AP13="4","£0.00",IF(AP13="5","£0.00",IF(AP13="1","£0.00",((AQ13*H13)*'Claim Details'!$F$111)/100))))</f>
        <v>£0.00</v>
      </c>
      <c r="BP13" s="202" t="str">
        <f>IF(T13="","£0.00",IF(AP13="4","£0.00",IF(AP13="5","£0.00",IF(AP13="1","£0.00",((AR13*T13)*'Claim Details'!$N$111)/100))))</f>
        <v>£0.00</v>
      </c>
      <c r="BQ13" s="202" t="str">
        <f>IF(AI13="","£0.00",IF(AP13="4","£0.00",IF(AP13="5","£0.00",IF(AP13="1","£0.00",((BI13*AI13)*'Claim Details'!$W$111)/100))))</f>
        <v>£0.00</v>
      </c>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row>
    <row r="14" spans="1:97" ht="15">
      <c r="A14" s="145"/>
      <c r="B14" s="91"/>
      <c r="C14" s="96"/>
      <c r="D14" s="97"/>
      <c r="E14" s="98"/>
      <c r="F14" s="89"/>
      <c r="G14" s="99"/>
      <c r="H14" s="100"/>
      <c r="I14" s="221" t="str">
        <f t="shared" si="0"/>
        <v>£0.00</v>
      </c>
      <c r="J14" s="101"/>
      <c r="K14" s="100"/>
      <c r="L14" s="221" t="str">
        <f t="shared" si="3"/>
        <v>£0.00</v>
      </c>
      <c r="M14" s="101"/>
      <c r="N14" s="102"/>
      <c r="O14" s="145"/>
      <c r="P14" s="77"/>
      <c r="Q14" s="87"/>
      <c r="R14" s="87"/>
      <c r="S14" s="87"/>
      <c r="T14" s="149" t="str">
        <f t="shared" si="4"/>
        <v/>
      </c>
      <c r="U14" s="87" t="str">
        <f t="shared" si="5"/>
        <v/>
      </c>
      <c r="V14" s="87"/>
      <c r="W14" s="53" t="str">
        <f t="shared" si="6"/>
        <v>£0.00</v>
      </c>
      <c r="X14" s="53"/>
      <c r="Y14" s="87"/>
      <c r="Z14" s="78"/>
      <c r="AA14" s="79"/>
      <c r="AB14" s="160"/>
      <c r="AC14" s="98"/>
      <c r="AD14" s="225"/>
      <c r="AE14" s="235" t="str">
        <f t="shared" si="7"/>
        <v/>
      </c>
      <c r="AF14" s="87" t="str">
        <f t="shared" si="8"/>
        <v/>
      </c>
      <c r="AG14" s="53"/>
      <c r="AH14" s="224"/>
      <c r="AI14" s="226" t="str">
        <f t="shared" si="1"/>
        <v/>
      </c>
      <c r="AJ14" s="236" t="str">
        <f t="shared" si="9"/>
        <v>£0.00</v>
      </c>
      <c r="AK14" s="31"/>
      <c r="AL14" s="1"/>
      <c r="AM14" s="1"/>
      <c r="AN14" s="1"/>
      <c r="AO14" s="1"/>
      <c r="AP14" s="1" t="str">
        <f t="shared" si="10"/>
        <v/>
      </c>
      <c r="AQ14" s="27">
        <f t="shared" si="2"/>
        <v>0</v>
      </c>
      <c r="AR14" s="189">
        <f t="shared" si="11"/>
        <v>0</v>
      </c>
      <c r="AS14" s="190" t="str">
        <f>IF(AND(C14="A",'Claim Details'!$E$28&gt;=Rates!$D$14,'Claim Details'!$E$28&lt;=Rates!$D$15,'Claim Details'!$E$19="Yes"),Rates!$E$17,IF(AND(C14="A",'Claim Details'!$E$28&gt;=Rates!$D$14,'Claim Details'!$E$28&lt;=Rates!$D$15,'Claim Details'!$E$19="No"),Rates!$D$17,IF(AND(C14="A",'Claim Details'!$E$28&gt;=Rates!$F$14,'Claim Details'!$E$28&lt;=Rates!$F$15,'Claim Details'!$E$19="Yes"),Rates!$G$17,IF(AND(C14="A",'Claim Details'!$E$28&gt;=Rates!$F$14,'Claim Details'!$E$28&lt;=Rates!$F$15,'Claim Details'!$E$19="No"),Rates!$F$17,IF(AND(C14="A",'Claim Details'!$E$28&gt;=Rates!$H$14,'Claim Details'!$E$28&lt;=Rates!$H$15,'Claim Details'!$E$19="Yes"),Rates!$I$17,IF(AND(C14="A",'Claim Details'!$E$28&gt;=Rates!$H$14,'Claim Details'!$E$28&lt;=Rates!$H$15,'Claim Details'!$E$19="No"),Rates!$H$17,IF(AND(C14="A",'Claim Details'!$E$28&gt;=Rates!$J$14,'Claim Details'!$E$28&lt;=Rates!$J$15,'Claim Details'!$E$19="Yes"),Rates!$K$17,IF(AND(C14="A",'Claim Details'!$E$28&gt;=Rates!$J$14,'Claim Details'!$E$28&lt;=Rates!$J$15,'Claim Details'!$E$19="No"),Rates!$J$17,IF(AND(C14="B",'Claim Details'!$E$28&gt;=Rates!$D$14,'Claim Details'!$E$28&lt;=Rates!$D$15,'Claim Details'!$E$19="Yes"),Rates!$E$18,IF(AND(C14="B",'Claim Details'!$E$28&gt;=Rates!$D$14,'Claim Details'!$E$28&lt;=Rates!$D$15,'Claim Details'!$E$19="No"),Rates!$D$18,IF(AND(C14="B",'Claim Details'!$E$28&gt;=Rates!$F$14,'Claim Details'!$E$28&lt;=Rates!$F$15,'Claim Details'!$E$19="Yes"),Rates!$G$18,IF(AND(C14="B",'Claim Details'!$E$28&gt;=Rates!$F$14,'Claim Details'!$E$28&lt;=Rates!$F$15,'Claim Details'!$E$19="No"),Rates!$F$18,IF(AND(C14="B",'Claim Details'!$E$28&gt;=Rates!$H$14,'Claim Details'!$E$28&lt;=Rates!$H$15,'Claim Details'!$E$19="Yes"),Rates!$I$18,IF(AND(C14="B",'Claim Details'!$E$28&gt;=Rates!$H$14,'Claim Details'!$E$28&lt;=Rates!$H$15,'Claim Details'!$E$19="No"),Rates!$H$18,IF(AND(C14="B",'Claim Details'!$E$28&gt;=Rates!$J$14,'Claim Details'!$E$28&lt;=Rates!$J$15,'Claim Details'!$E$19="Yes"),Rates!$K$18,IF(AND(C14="B",'Claim Details'!$E$28&gt;=Rates!$J$14,'Claim Details'!$E$28&lt;=Rates!$J$15,'Claim Details'!$E$19="No"),Rates!$J$18,IF(AND(C14="C",'Claim Details'!$E$28&gt;=Rates!$D$14,'Claim Details'!$E$28&lt;=Rates!$D$15,'Claim Details'!$E$19="Yes"),Rates!$E$19,IF(AND(C14="C",'Claim Details'!$E$28&gt;=Rates!$D$14,'Claim Details'!$E$28&lt;=Rates!$D$15,'Claim Details'!$E$19="No"),Rates!$D$19,IF(AND(C14="C",'Claim Details'!$E$28&gt;=Rates!$F$14,'Claim Details'!$E$28&lt;=Rates!$F$15,'Claim Details'!$E$19="Yes"),Rates!$G$19,IF(AND(C14="C",'Claim Details'!$E$28&gt;=Rates!$F$14,'Claim Details'!$E$28&lt;=Rates!$F$15,'Claim Details'!$E$19="No"),Rates!$F$19,IF(AND(C14="C",'Claim Details'!$E$28&gt;=Rates!$H$14,'Claim Details'!$E$28&lt;=Rates!$H$15,'Claim Details'!$E$19="Yes"),Rates!$I$19,IF(AND(C14="C",'Claim Details'!$E$28&gt;=Rates!$H$14,'Claim Details'!$E$28&lt;=Rates!$H$15,'Claim Details'!$E$19="No"),Rates!$H$19,IF(AND(C14="C",'Claim Details'!$E$28&gt;=Rates!$J$14,'Claim Details'!$E$28&lt;=Rates!$J$15,'Claim Details'!$E$19="Yes"),Rates!$K$19,IF(AND(C14="C",'Claim Details'!$E$28&gt;=Rates!$J$14,'Claim Details'!$E$28&lt;=Rates!$J$15,'Claim Details'!$E$19="No"),Rates!$J$19,"£0.00"))))))))))))))))))))))))</f>
        <v>£0.00</v>
      </c>
      <c r="AT14" s="189" t="str">
        <f>IF(AND(C14="A",'Claim Details'!$E$28&gt;=Rates!$D$14,'Claim Details'!$E$28&lt;=Rates!$D$15,'Claim Details'!$E$19="Yes"),Rates!$E$25,IF(AND(C14="A",'Claim Details'!$E$28&gt;=Rates!$D$14,'Claim Details'!$E$28&lt;=Rates!$D$15,'Claim Details'!$E$19="No"),Rates!$D$25,IF(AND(C14="A",'Claim Details'!$E$28&gt;=Rates!$F$14,'Claim Details'!$E$28&lt;=Rates!$F$15,'Claim Details'!$E$19="Yes"),Rates!$G$25,IF(AND(C14="A",'Claim Details'!$E$28&gt;=Rates!$F$14,'Claim Details'!$E$28&lt;=Rates!$F$15,'Claim Details'!$E$19="No"),Rates!$F$25,IF(AND(C14="A",'Claim Details'!$E$28&gt;=Rates!$H$14,'Claim Details'!$E$28&lt;=Rates!$H$15,'Claim Details'!$E$19="Yes"),Rates!$I$25,IF(AND(C14="A",'Claim Details'!$E$28&gt;=Rates!$H$14,'Claim Details'!$E$28&lt;=Rates!$H$15,'Claim Details'!$E$19="No"),Rates!$H$25,IF(AND(C14="A",'Claim Details'!$E$28&gt;=Rates!$J$14,'Claim Details'!$E$28&lt;=Rates!$J$15,'Claim Details'!$E$19="Yes"),Rates!$K$25,IF(AND(C14="A",'Claim Details'!$E$28&gt;=Rates!$J$14,'Claim Details'!$E$28&lt;=Rates!$J$15,'Claim Details'!$E$19="No"),Rates!$J$25,IF(AND(C14="B",'Claim Details'!$E$28&gt;=Rates!$D$14,'Claim Details'!$E$28&lt;=Rates!$D$15,'Claim Details'!$E$19="Yes"),Rates!$E$26,IF(AND(C14="B",'Claim Details'!$E$28&gt;=Rates!$D$14,'Claim Details'!$E$28&lt;=Rates!$D$15,'Claim Details'!$E$19="No"),Rates!$D$26,IF(AND(C14="B",'Claim Details'!$E$28&gt;=Rates!$F$14,'Claim Details'!$E$28&lt;=Rates!$F$15,'Claim Details'!$E$19="Yes"),Rates!$G$26,IF(AND(C14="B",'Claim Details'!$E$28&gt;=Rates!$F$14,'Claim Details'!$E$28&lt;=Rates!$F$15,'Claim Details'!$E$19="No"),Rates!$F$26,IF(AND(C14="B",'Claim Details'!$E$28&gt;=Rates!$H$14,'Claim Details'!$E$28&lt;=Rates!$H$15,'Claim Details'!$E$19="Yes"),Rates!$I$26,IF(AND(C14="B",'Claim Details'!$E$28&gt;=Rates!$H$14,'Claim Details'!$E$28&lt;=Rates!$H$15,'Claim Details'!$E$19="No"),Rates!$H$26,IF(AND(C14="B",'Claim Details'!$E$28&gt;=Rates!$J$14,'Claim Details'!$E$28&lt;=Rates!$J$15,'Claim Details'!$E$19="Yes"),Rates!$K$26,IF(AND(C14="B",'Claim Details'!$E$28&gt;=Rates!$J$14,'Claim Details'!$E$28&lt;=Rates!$J$15,'Claim Details'!$E$19="No"),Rates!$J$26,IF(AND(C14="C",'Claim Details'!$E$28&gt;=Rates!$D$14,'Claim Details'!$E$28&lt;=Rates!$D$15,'Claim Details'!$E$19="Yes"),Rates!$E$27,IF(AND(C14="C",'Claim Details'!$E$28&gt;=Rates!$D$14,'Claim Details'!$E$28&lt;=Rates!$D$15,'Claim Details'!$E$19="No"),Rates!$D$27,IF(AND(C14="C",'Claim Details'!$E$28&gt;=Rates!$F$14,'Claim Details'!$E$28&lt;=Rates!$F$15,'Claim Details'!$E$19="Yes"),Rates!$G$27,IF(AND(C14="C",'Claim Details'!$E$28&gt;=Rates!$F$14,'Claim Details'!$E$28&lt;=Rates!$F$15,'Claim Details'!$E$19="No"),Rates!$F$27,IF(AND(C14="C",'Claim Details'!$E$28&gt;=Rates!$H$14,'Claim Details'!$E$28&lt;=Rates!$H$15,'Claim Details'!$E$19="Yes"),Rates!$I$27,IF(AND(C14="C",'Claim Details'!$E$28&gt;=Rates!$H$14,'Claim Details'!$E$28&lt;=Rates!$H$15,'Claim Details'!$E$19="No"),Rates!$H$27,IF(AND(C14="C",'Claim Details'!$E$28&gt;=Rates!$J$14,'Claim Details'!$E$28&lt;=Rates!$J$15,'Claim Details'!$E$19="Yes"),Rates!$K$27,IF(AND(C14="C",'Claim Details'!$E$28&gt;=Rates!$J$14,'Claim Details'!$E$28&lt;=Rates!$J$15,'Claim Details'!$E$19="No"),Rates!$J$27,"£0.00"))))))))))))))))))))))))</f>
        <v>£0.00</v>
      </c>
      <c r="AU14" s="191" t="str">
        <f>IF(AND(C14="A",'Claim Details'!$E$28&gt;=Rates!$D$14,'Claim Details'!$E$28&lt;=Rates!$D$15,'Claim Details'!$E$19="Yes"),Rates!$E$20,IF(AND(C14="A",'Claim Details'!$E$28&gt;=Rates!$D$14,'Claim Details'!$E$28&lt;=Rates!$D$15,'Claim Details'!$E$19="No"),Rates!$D$20,IF(AND(C14="A",'Claim Details'!$E$28&gt;=Rates!$F$14,'Claim Details'!$E$28&lt;=Rates!$F$15,'Claim Details'!$E$19="Yes"),Rates!$G$20,IF(AND(C14="A",'Claim Details'!$E$28&gt;=Rates!$F$14,'Claim Details'!$E$28&lt;=Rates!$F$15,'Claim Details'!$E$19="No"),Rates!$F$20,IF(AND(C14="A",'Claim Details'!$E$28&gt;=Rates!$H$14,'Claim Details'!$E$28&lt;=Rates!$H$15,'Claim Details'!$E$19="Yes"),Rates!$I$20,IF(AND(C14="A",'Claim Details'!$E$28&gt;=Rates!$H$14,'Claim Details'!$E$28&lt;=Rates!$H$15,'Claim Details'!$E$19="No"),Rates!$H$20,IF(AND(C14="A",'Claim Details'!$E$28&gt;=Rates!$J$14,'Claim Details'!$E$28&lt;=Rates!$J$15,'Claim Details'!$E$19="Yes"),Rates!$K$20,IF(AND(C14="A",'Claim Details'!$E$28&gt;=Rates!$J$14,'Claim Details'!$E$28&lt;=Rates!$J$15,'Claim Details'!$E$19="No"),Rates!$J$20,IF(AND(C14="B",'Claim Details'!$E$28&gt;=Rates!$D$14,'Claim Details'!$E$28&lt;=Rates!$D$15,'Claim Details'!$E$19="Yes"),Rates!$E$21,IF(AND(C14="B",'Claim Details'!$E$28&gt;=Rates!$D$14,'Claim Details'!$E$28&lt;=Rates!$D$15,'Claim Details'!$E$19="No"),Rates!$D$21,IF(AND(C14="B",'Claim Details'!$E$28&gt;=Rates!$F$14,'Claim Details'!$E$28&lt;=Rates!$F$15,'Claim Details'!$E$19="Yes"),Rates!$G$21,IF(AND(C14="B",'Claim Details'!$E$28&gt;=Rates!$F$14,'Claim Details'!$E$28&lt;=Rates!$F$15,'Claim Details'!$E$19="No"),Rates!$F$21,IF(AND(C14="B",'Claim Details'!$E$28&gt;=Rates!$H$14,'Claim Details'!$E$28&lt;=Rates!$H$15,'Claim Details'!$E$19="Yes"),Rates!$I$21,IF(AND(C14="B",'Claim Details'!$E$28&gt;=Rates!$H$14,'Claim Details'!$E$28&lt;=Rates!$H$15,'Claim Details'!$E$19="No"),Rates!$H$21,IF(AND(C14="B",'Claim Details'!$E$28&gt;=Rates!$J$14,'Claim Details'!$E$28&lt;=Rates!$J$15,'Claim Details'!$E$19="Yes"),Rates!$K$21,IF(AND(C14="B",'Claim Details'!$E$28&gt;=Rates!$J$14,'Claim Details'!$E$28&lt;=Rates!$J$15,'Claim Details'!$E$19="No"),Rates!$J$21,"£0.00"))))))))))))))))</f>
        <v>£0.00</v>
      </c>
      <c r="AV14" s="191" t="str">
        <f>IF(AND(C14="A",'Claim Details'!$E$28&gt;=Rates!$D$14,'Claim Details'!$E$28&lt;=Rates!$D$15,'Claim Details'!$E$19="Yes"),Rates!$E$22,IF(AND(C14="A",'Claim Details'!$E$28&gt;=Rates!$D$14,'Claim Details'!$E$28&lt;=Rates!$D$15,'Claim Details'!$E$19="No"),Rates!$D$22,IF(AND(C14="A",'Claim Details'!$E$28&gt;=Rates!$F$14,'Claim Details'!$E$28&lt;=Rates!$F$15,'Claim Details'!$E$19="Yes"),Rates!$G$22,IF(AND(C14="A",'Claim Details'!$E$28&gt;=Rates!$F$14,'Claim Details'!$E$28&lt;=Rates!$F$15,'Claim Details'!$E$19="No"),Rates!$F$22,IF(AND(C14="A",'Claim Details'!$E$28&gt;=Rates!$H$14,'Claim Details'!$E$28&lt;=Rates!$H$15,'Claim Details'!$E$19="Yes"),Rates!$I$22,IF(AND(C14="A",'Claim Details'!$E$28&gt;=Rates!$H$14,'Claim Details'!$E$28&lt;=Rates!$H$15,'Claim Details'!$E$19="No"),Rates!$H$22,IF(AND(C14="A",'Claim Details'!$E$28&gt;=Rates!$J$14,'Claim Details'!$E$28&lt;=Rates!$J$15,'Claim Details'!$E$19="Yes"),Rates!$K$22,IF(AND(C14="A",'Claim Details'!$E$28&gt;=Rates!$J$14,'Claim Details'!$E$28&lt;=Rates!$J$15,'Claim Details'!$E$19="No"),Rates!$J$22,IF(AND(C14="B",'Claim Details'!$E$28&gt;=Rates!$D$14,'Claim Details'!$E$28&lt;=Rates!$D$15,'Claim Details'!$E$19="Yes"),Rates!$E$23,IF(AND(C14="B",'Claim Details'!$E$28&gt;=Rates!$D$14,'Claim Details'!$E$28&lt;=Rates!$D$15,'Claim Details'!$E$19="No"),Rates!$D$23,IF(AND(C14="B",'Claim Details'!$E$28&gt;=Rates!$F$14,'Claim Details'!$E$28&lt;=Rates!$F$15,'Claim Details'!$E$19="Yes"),Rates!$G$23,IF(AND(C14="B",'Claim Details'!$E$28&gt;=Rates!$F$14,'Claim Details'!$E$28&lt;=Rates!$F$15,'Claim Details'!$E$19="No"),Rates!$F$23,IF(AND(C14="B",'Claim Details'!$E$28&gt;=Rates!$H$14,'Claim Details'!$E$28&lt;=Rates!$H$15,'Claim Details'!$E$19="Yes"),Rates!$I$23,IF(AND(C14="B",'Claim Details'!$E$28&gt;=Rates!$H$14,'Claim Details'!$E$28&lt;=Rates!$H$15,'Claim Details'!$E$19="No"),Rates!$H$23,IF(AND(C14="B",'Claim Details'!$E$28&gt;=Rates!$J$14,'Claim Details'!$E$28&lt;=Rates!$J$15,'Claim Details'!$E$19="Yes"),Rates!$K$23,IF(AND(C14="B",'Claim Details'!$E$28&gt;=Rates!$J$14,'Claim Details'!$E$28&lt;=Rates!$J$15,'Claim Details'!$E$19="No"),Rates!$J$23,IF(AND(C14="C",'Claim Details'!$E$28&gt;=Rates!$D$14,'Claim Details'!$E$28&lt;=Rates!$D$15,'Claim Details'!$E$19="Yes"),Rates!$E$24,IF(AND(C14="C",'Claim Details'!$E$28&gt;=Rates!$D$14,'Claim Details'!$E$28&lt;=Rates!$D$15,'Claim Details'!$E$19="No"),Rates!$D$24,IF(AND(C14="C",'Claim Details'!$E$28&gt;=Rates!$F$14,'Claim Details'!$E$28&lt;=Rates!$F$15,'Claim Details'!$E$19="Yes"),Rates!$G$24,IF(AND(C14="C",'Claim Details'!$E$28&gt;=Rates!$F$14,'Claim Details'!$E$28&lt;=Rates!$F$15,'Claim Details'!$E$19="No"),Rates!$F$24,IF(AND(C14="C",'Claim Details'!$E$28&gt;=Rates!$H$14,'Claim Details'!$E$28&lt;=Rates!$H$15,'Claim Details'!$E$19="Yes"),Rates!$I$24,IF(AND(C14="C",'Claim Details'!$E$28&gt;=Rates!$H$14,'Claim Details'!$E$28&lt;=Rates!$H$15,'Claim Details'!$E$19="No"),Rates!$H$24,IF(AND(C14="C",'Claim Details'!$E$28&gt;=Rates!$J$14,'Claim Details'!$E$28&lt;=Rates!$J$15,'Claim Details'!$E$19="Yes"),Rates!$K$24,IF(AND(C14="C",'Claim Details'!$E$28&gt;=Rates!$J$14,'Claim Details'!$E$28&lt;=Rates!$J$15,'Claim Details'!$E$19="No"),Rates!$J$24,"£0.00"))))))))))))))))))))))))</f>
        <v>£0.00</v>
      </c>
      <c r="AW14" s="1"/>
      <c r="AX14" s="189" t="str">
        <f>IF(AND(U14="A",'Claim Details'!$I$28&gt;=Rates!$D$14,'Claim Details'!$I$28&lt;=Rates!$D$15,'Claim Details'!$I$19="Yes"),Rates!$J$17,IF(AND(U14="A",'Claim Details'!$I$28&gt;=Rates!$D$14,'Claim Details'!$I$28&lt;=Rates!$D$15,'Claim Details'!$I$19="No"),Rates!$D$17,IF(AND(U14="A",'Claim Details'!$I$28&gt;=Rates!$F$14,'Claim Details'!$I$28&lt;=Rates!$F$15,'Claim Details'!$I$19="Yes"),Rates!$G$17,IF(AND(U14="A",'Claim Details'!$I$28&gt;=Rates!$F$14,'Claim Details'!$I$28&lt;=Rates!$F$15,'Claim Details'!$I$19="No"),Rates!$F$17,IF(AND(U14="A",'Claim Details'!$I$28&gt;=Rates!$H$14,'Claim Details'!$I$28&lt;=Rates!$H$15,'Claim Details'!$I$19="Yes"),Rates!$I$17,IF(AND(U14="A",'Claim Details'!$I$28&gt;=Rates!$H$14,'Claim Details'!$I$28&lt;=Rates!$H$15,'Claim Details'!$I$19="No"),Rates!$H$17,IF(AND(U14="A",'Claim Details'!$I$28&gt;=Rates!$J$14,'Claim Details'!$I$28&lt;=Rates!$J$15,'Claim Details'!$I$19="Yes"),Rates!$K$17,IF(AND(U14="A",'Claim Details'!$I$28&gt;=Rates!$J$14,'Claim Details'!$I$28&lt;=Rates!$J$15,'Claim Details'!$I$19="No"),Rates!$J$17,IF(AND(U14="B",'Claim Details'!$I$28&gt;=Rates!$D$14,'Claim Details'!$I$28&lt;=Rates!$D$15,'Claim Details'!$I$19="Yes"),Rates!$E$18,IF(AND(U14="B",'Claim Details'!$I$28&gt;=Rates!$D$14,'Claim Details'!$I$28&lt;=Rates!$D$15,'Claim Details'!$I$19="No"),Rates!$D$18,IF(AND(U14="B",'Claim Details'!$I$28&gt;=Rates!$F$14,'Claim Details'!$I$28&lt;=Rates!$F$15,'Claim Details'!$I$19="Yes"),Rates!$G$18,IF(AND(U14="B",'Claim Details'!$I$28&gt;=Rates!$F$14,'Claim Details'!$I$28&lt;=Rates!$F$15,'Claim Details'!$I$19="No"),Rates!$F$18,IF(AND(U14="B",'Claim Details'!$I$28&gt;=Rates!$H$14,'Claim Details'!$I$28&lt;=Rates!$H$15,'Claim Details'!$I$19="Yes"),Rates!$I$18,IF(AND(U14="B",'Claim Details'!$I$28&gt;=Rates!$H$14,'Claim Details'!$I$28&lt;=Rates!$H$15,'Claim Details'!$I$19="No"),Rates!$H$18,IF(AND(U14="B",'Claim Details'!$I$28&gt;=Rates!$J$14,'Claim Details'!$I$28&lt;=Rates!$J$15,'Claim Details'!$I$19="Yes"),Rates!$K$18,IF(AND(U14="B",'Claim Details'!$I$28&gt;=Rates!$J$14,'Claim Details'!$I$28&lt;=Rates!$J$15,'Claim Details'!$I$19="No"),Rates!$J$18,IF(AND(U14="C",'Claim Details'!$I$28&gt;=Rates!$D$14,'Claim Details'!$I$28&lt;=Rates!$D$15,'Claim Details'!$I$19="Yes"),Rates!$E$19,IF(AND(U14="C",'Claim Details'!$I$28&gt;=Rates!$D$14,'Claim Details'!$I$28&lt;=Rates!$D$15,'Claim Details'!$I$19="No"),Rates!$D$19,IF(AND(U14="C",'Claim Details'!$I$28&gt;=Rates!$F$14,'Claim Details'!$I$28&lt;=Rates!$F$15,'Claim Details'!$I$19="Yes"),Rates!$G$19,IF(AND(U14="C",'Claim Details'!$I$28&gt;=Rates!$F$14,'Claim Details'!$I$28&lt;=Rates!$F$15,'Claim Details'!$I$19="No"),Rates!$F$19,IF(AND(U14="C",'Claim Details'!$I$28&gt;=Rates!$H$14,'Claim Details'!$I$28&lt;=Rates!$H$15,'Claim Details'!$I$19="Yes"),Rates!$I$19,IF(AND(U14="C",'Claim Details'!$I$28&gt;=Rates!$H$14,'Claim Details'!$I$28&lt;=Rates!$H$15,'Claim Details'!$I$19="No"),Rates!$H$19,IF(AND(U14="C",'Claim Details'!$I$28&gt;=Rates!$J$14,'Claim Details'!$I$28&lt;=Rates!$J$15,'Claim Details'!$I$19="Yes"),Rates!$K$19,IF(AND(U14="C",'Claim Details'!$I$28&gt;=Rates!$J$14,'Claim Details'!$I$28&lt;=Rates!$J$15,'Claim Details'!$I$19="No"),Rates!$J$19,"£0.00"))))))))))))))))))))))))</f>
        <v>£0.00</v>
      </c>
      <c r="AY14" s="189" t="str">
        <f>IF(AND(C14="A",'Claim Details'!$I$28&gt;=Rates!$D$14,'Claim Details'!$I$28&lt;=Rates!$D$15,'Claim Details'!$I$19="Yes"),Rates!$J$25,IF(AND(C14="A",'Claim Details'!$I$28&gt;=Rates!$D$14,'Claim Details'!$I$28&lt;=Rates!$D$15,'Claim Details'!$I$19="No"),Rates!$D$25,IF(AND(C14="A",'Claim Details'!$I$28&gt;=Rates!$F$14,'Claim Details'!$I$28&lt;=Rates!$F$15,'Claim Details'!$I$19="Yes"),Rates!$G$25,IF(AND(C14="A",'Claim Details'!$I$28&gt;=Rates!$F$14,'Claim Details'!$I$28&lt;=Rates!$F$15,'Claim Details'!$I$19="No"),Rates!$F$25,IF(AND(C14="A",'Claim Details'!$I$28&gt;=Rates!$H$14,'Claim Details'!$I$28&lt;=Rates!$H$15,'Claim Details'!$I$19="Yes"),Rates!$I$25,IF(AND(C14="A",'Claim Details'!$I$28&gt;=Rates!$H$14,'Claim Details'!$I$28&lt;=Rates!$H$15,'Claim Details'!$I$19="No"),Rates!$H$25,IF(AND(C14="A",'Claim Details'!$I$28&gt;=Rates!$J$14,'Claim Details'!$I$28&lt;=Rates!$J$15,'Claim Details'!$I$19="Yes"),Rates!$K$25,IF(AND(C14="A",'Claim Details'!$I$28&gt;=Rates!$J$14,'Claim Details'!$I$28&lt;=Rates!$J$15,'Claim Details'!$I$19="No"),Rates!$J$25,IF(AND(C14="B",'Claim Details'!$I$28&gt;=Rates!$D$14,'Claim Details'!$I$28&lt;=Rates!$D$15,'Claim Details'!$I$19="Yes"),Rates!$E$26,IF(AND(C14="B",'Claim Details'!$I$28&gt;=Rates!$D$14,'Claim Details'!$I$28&lt;=Rates!$D$15,'Claim Details'!$I$19="No"),Rates!$D$26,IF(AND(C14="B",'Claim Details'!$I$28&gt;=Rates!$F$14,'Claim Details'!$I$28&lt;=Rates!$F$15,'Claim Details'!$I$19="Yes"),Rates!$G$26,IF(AND(C14="B",'Claim Details'!$I$28&gt;=Rates!$F$14,'Claim Details'!$I$28&lt;=Rates!$F$15,'Claim Details'!$I$19="No"),Rates!$F$26,IF(AND(C14="B",'Claim Details'!$I$28&gt;=Rates!$H$14,'Claim Details'!$I$28&lt;=Rates!$H$15,'Claim Details'!$I$19="Yes"),Rates!$I$26,IF(AND(C14="B",'Claim Details'!$I$28&gt;=Rates!$H$14,'Claim Details'!$I$28&lt;=Rates!$H$15,'Claim Details'!$I$19="No"),Rates!$H$26,IF(AND(C14="B",'Claim Details'!$I$28&gt;=Rates!$J$14,'Claim Details'!$I$28&lt;=Rates!$J$15,'Claim Details'!$I$19="Yes"),Rates!$K$26,IF(AND(C14="B",'Claim Details'!$I$28&gt;=Rates!$J$14,'Claim Details'!$I$28&lt;=Rates!$J$15,'Claim Details'!$I$19="No"),Rates!$J$26,IF(AND(C14="C",'Claim Details'!$I$28&gt;=Rates!$D$14,'Claim Details'!$I$28&lt;=Rates!$D$15,'Claim Details'!$I$19="Yes"),Rates!$E$27,IF(AND(C14="C",'Claim Details'!$I$28&gt;=Rates!$D$14,'Claim Details'!$I$28&lt;=Rates!$D$15,'Claim Details'!$I$19="No"),Rates!$D$27,IF(AND(C14="C",'Claim Details'!$I$28&gt;=Rates!$F$14,'Claim Details'!$I$28&lt;=Rates!$F$15,'Claim Details'!$I$19="Yes"),Rates!$G$27,IF(AND(C14="C",'Claim Details'!$I$28&gt;=Rates!$F$14,'Claim Details'!$I$28&lt;=Rates!$F$15,'Claim Details'!$I$19="No"),Rates!$F$27,IF(AND(C14="C",'Claim Details'!$I$28&gt;=Rates!$H$14,'Claim Details'!$I$28&lt;=Rates!$H$15,'Claim Details'!$I$19="Yes"),Rates!$I$27,IF(AND(C14="C",'Claim Details'!$I$28&gt;=Rates!$H$14,'Claim Details'!$I$28&lt;=Rates!$H$15,'Claim Details'!$I$19="No"),Rates!$H$27,IF(AND(C14="C",'Claim Details'!$I$28&gt;=Rates!$J$14,'Claim Details'!$I$28&lt;=Rates!$J$15,'Claim Details'!$I$19="Yes"),Rates!$K$27,IF(AND(C14="C",'Claim Details'!$I$28&gt;=Rates!$J$14,'Claim Details'!$I$28&lt;=Rates!$J$15,'Claim Details'!$I$19="No"),Rates!$J$27,"£0.00"))))))))))))))))))))))))</f>
        <v>£0.00</v>
      </c>
      <c r="AZ14" s="189" t="str">
        <f>IF(AND(C14="A",'Claim Details'!$I$28&gt;=Rates!$D$14,'Claim Details'!$I$28&lt;=Rates!$D$15,'Claim Details'!$I$19="Yes"),Rates!$E$20,IF(AND(C14="A",'Claim Details'!$I$28&gt;=Rates!$D$14,'Claim Details'!$I$28&lt;=Rates!$D$15,'Claim Details'!$I$19="No"),Rates!$D$20,IF(AND(C14="A",'Claim Details'!$I$28&gt;=Rates!$F$14,'Claim Details'!$I$28&lt;=Rates!$F$15,'Claim Details'!$I$19="Yes"),Rates!$G$20,IF(AND(C14="A",'Claim Details'!$I$28&gt;=Rates!$F$14,'Claim Details'!$I$28&lt;=Rates!$F$15,'Claim Details'!$I$19="No"),Rates!$F$20,IF(AND(C14="A",'Claim Details'!$I$28&gt;=Rates!$H$14,'Claim Details'!$I$28&lt;=Rates!$H$15,'Claim Details'!$I$19="Yes"),Rates!$I$20,IF(AND(C14="A",'Claim Details'!$I$28&gt;=Rates!$H$14,'Claim Details'!$I$28&lt;=Rates!$H$15,'Claim Details'!$I$19="No"),Rates!$H$20,IF(AND(C14="A",'Claim Details'!$I$28&gt;=Rates!$J$14,'Claim Details'!$I$28&lt;=Rates!$J$15,'Claim Details'!$I$19="Yes"),Rates!$K$20,IF(AND(C14="A",'Claim Details'!$I$28&gt;=Rates!$J$14,'Claim Details'!$I$28&lt;=Rates!$J$15,'Claim Details'!$I$19="No"),Rates!$J$20,IF(AND(C14="B",'Claim Details'!$I$28&gt;=Rates!$D$14,'Claim Details'!$I$28&lt;=Rates!$D$15,'Claim Details'!$I$19="Yes"),Rates!$E$21,IF(AND(C14="B",'Claim Details'!$I$28&gt;=Rates!$D$14,'Claim Details'!$I$28&lt;=Rates!$D$15,'Claim Details'!$I$19="No"),Rates!$D$21,IF(AND(C14="B",'Claim Details'!$I$28&gt;=Rates!$F$14,'Claim Details'!$I$28&lt;=Rates!$F$15,'Claim Details'!$I$19="Yes"),Rates!$G$21,IF(AND(C14="B",'Claim Details'!$I$28&gt;=Rates!$F$14,'Claim Details'!$I$28&lt;=Rates!$F$15,'Claim Details'!$I$19="No"),Rates!$F$21,IF(AND(C14="B",'Claim Details'!$I$28&gt;=Rates!$H$14,'Claim Details'!$I$28&lt;=Rates!$H$15,'Claim Details'!$I$19="Yes"),Rates!$I$21,IF(AND(C14="B",'Claim Details'!$I$28&gt;=Rates!$H$14,'Claim Details'!$I$28&lt;=Rates!$H$15,'Claim Details'!$I$19="No"),Rates!$H$21,IF(AND(C14="B",'Claim Details'!$I$28&gt;=Rates!$J$14,'Claim Details'!$I$28&lt;=Rates!$J$15,'Claim Details'!$I$19="Yes"),Rates!$K$21,IF(AND(C14="B",'Claim Details'!$I$28&gt;=Rates!$J$14,'Claim Details'!$I$28&lt;=Rates!$J$15,'Claim Details'!$I$19="No"),Rates!$J$21,"£0.00"))))))))))))))))</f>
        <v>£0.00</v>
      </c>
      <c r="BA14" s="189" t="str">
        <f>IF(AND(C14="A",'Claim Details'!$I$28&gt;=Rates!$D$14,'Claim Details'!$I$28&lt;=Rates!$D$15,'Claim Details'!$I$19="Yes"),Rates!$E$22,IF(AND(C14="A",'Claim Details'!$I$28&gt;=Rates!$D$14,'Claim Details'!$I$28&lt;=Rates!$D$15,'Claim Details'!$I$19="No"),Rates!$D$22,IF(AND(C14="A",'Claim Details'!$I$28&gt;=Rates!$F$14,'Claim Details'!$I$28&lt;=Rates!$F$15,'Claim Details'!$I$19="Yes"),Rates!$G$22,IF(AND(C14="A",'Claim Details'!$I$28&gt;=Rates!$F$14,'Claim Details'!$I$28&lt;=Rates!$F$15,'Claim Details'!$I$19="No"),Rates!$F$22,IF(AND(C14="A",'Claim Details'!$I$28&gt;=Rates!$H$14,'Claim Details'!$I$28&lt;=Rates!$H$15,'Claim Details'!$I$19="Yes"),Rates!$I$22,IF(AND(C14="A",'Claim Details'!$I$28&gt;=Rates!$H$14,'Claim Details'!$I$28&lt;=Rates!$H$15,'Claim Details'!$I$19="No"),Rates!$H$22,IF(AND(C14="A",'Claim Details'!$I$28&gt;=Rates!$J$14,'Claim Details'!$I$28&lt;=Rates!$J$15,'Claim Details'!$I$19="Yes"),Rates!$K$22,IF(AND(C14="A",'Claim Details'!$I$28&gt;=Rates!$J$14,'Claim Details'!$I$28&lt;=Rates!$J$15,'Claim Details'!$I$19="No"),Rates!$J$22,IF(AND(C14="B",'Claim Details'!$I$28&gt;=Rates!$D$14,'Claim Details'!$I$28&lt;=Rates!$D$15,'Claim Details'!$I$19="Yes"),Rates!$E$23,IF(AND(C14="B",'Claim Details'!$I$28&gt;=Rates!$D$14,'Claim Details'!$I$28&lt;=Rates!$D$15,'Claim Details'!$I$19="No"),Rates!$D$23,IF(AND(C14="B",'Claim Details'!$I$28&gt;=Rates!$F$14,'Claim Details'!$I$28&lt;=Rates!$F$15,'Claim Details'!$I$19="Yes"),Rates!$G$23,IF(AND(C14="B",'Claim Details'!$I$28&gt;=Rates!$F$14,'Claim Details'!$I$28&lt;=Rates!$F$15,'Claim Details'!$I$19="No"),Rates!$F$23,IF(AND(C14="B",'Claim Details'!$I$28&gt;=Rates!$H$14,'Claim Details'!$I$28&lt;=Rates!$H$15,'Claim Details'!$I$19="Yes"),Rates!$I$23,IF(AND(C14="B",'Claim Details'!$I$28&gt;=Rates!$H$14,'Claim Details'!$I$28&lt;=Rates!$H$15,'Claim Details'!$I$19="No"),Rates!$H$23,IF(AND(C14="B",'Claim Details'!$I$28&gt;=Rates!$J$14,'Claim Details'!$I$28&lt;=Rates!$J$15,'Claim Details'!$I$19="Yes"),Rates!$K$23,IF(AND(C14="B",'Claim Details'!$I$28&gt;=Rates!$J$14,'Claim Details'!$I$28&lt;=Rates!$J$15,'Claim Details'!$I$19="No"),Rates!$J$23,IF(AND(C14="C",'Claim Details'!$I$28&gt;=Rates!$D$14,'Claim Details'!$I$28&lt;=Rates!$D$15,'Claim Details'!$I$19="Yes"),Rates!$E$24,IF(AND(C14="C",'Claim Details'!$I$28&gt;=Rates!$D$14,'Claim Details'!$I$28&lt;=Rates!$D$15,'Claim Details'!$I$19="No"),Rates!$D$24,IF(AND(C14="C",'Claim Details'!$I$28&gt;=Rates!$F$14,'Claim Details'!$I$28&lt;=Rates!$F$15,'Claim Details'!$I$19="Yes"),Rates!$G$24,IF(AND(C14="C",'Claim Details'!$I$28&gt;=Rates!$F$14,'Claim Details'!$I$28&lt;=Rates!$F$15,'Claim Details'!$I$19="No"),Rates!$F$24,IF(AND(C14="C",'Claim Details'!$I$28&gt;=Rates!$H$14,'Claim Details'!$I$28&lt;=Rates!$H$15,'Claim Details'!$I$19="Yes"),Rates!$I$24,IF(AND(C14="C",'Claim Details'!$I$28&gt;=Rates!$H$14,'Claim Details'!$I$28&lt;=Rates!$H$15,'Claim Details'!$I$19="No"),Rates!$H$24,IF(AND(C14="C",'Claim Details'!$I$28&gt;=Rates!$J$14,'Claim Details'!$I$28&lt;=Rates!$J$15,'Claim Details'!$I$19="Yes"),Rates!$K$24,IF(AND(C14="C",'Claim Details'!$I$28&gt;=Rates!$J$14,'Claim Details'!$I$28&lt;=Rates!$J$15,'Claim Details'!$I$19="No"),Rates!$J$24,"£0.00"))))))))))))))))))))))))</f>
        <v>£0.00</v>
      </c>
      <c r="BB14" s="189" t="str">
        <f t="shared" si="12"/>
        <v>£0.00</v>
      </c>
      <c r="BC14" s="1"/>
      <c r="BD14" s="189" t="str">
        <f>IF(AND(AE14="A",'Claim Details'!$I$28&gt;=Rates!$D$14,'Claim Details'!$I$28&lt;=Rates!$D$15,'Claim Details'!$I$19="Yes"),Rates!$J$17,IF(AND(AE14="A",'Claim Details'!$I$28&gt;=Rates!$D$14,'Claim Details'!$I$28&lt;=Rates!$D$15,'Claim Details'!$I$19="No"),Rates!$D$17,IF(AND(AE14="A",'Claim Details'!$I$28&gt;=Rates!$F$14,'Claim Details'!$I$28&lt;=Rates!$F$15,'Claim Details'!$I$19="Yes"),Rates!$G$17,IF(AND(AE14="A",'Claim Details'!$I$28&gt;=Rates!$F$14,'Claim Details'!$I$28&lt;=Rates!$F$15,'Claim Details'!$I$19="No"),Rates!$F$17,IF(AND(AE14="A",'Claim Details'!$I$28&gt;=Rates!$H$14,'Claim Details'!$I$28&lt;=Rates!$H$15,'Claim Details'!$I$19="Yes"),Rates!$I$17,IF(AND(AE14="A",'Claim Details'!$I$28&gt;=Rates!$H$14,'Claim Details'!$I$28&lt;=Rates!$H$15,'Claim Details'!$I$19="No"),Rates!$H$17,IF(AND(AE14="A",'Claim Details'!$I$28&gt;=Rates!$J$14,'Claim Details'!$I$28&lt;=Rates!$J$15,'Claim Details'!$I$19="Yes"),Rates!$K$17,IF(AND(AE14="A",'Claim Details'!$I$28&gt;=Rates!$J$14,'Claim Details'!$I$28&lt;=Rates!$J$15,'Claim Details'!$I$19="No"),Rates!$J$17,IF(AND(AE14="B",'Claim Details'!$I$28&gt;=Rates!$D$14,'Claim Details'!$I$28&lt;=Rates!$D$15,'Claim Details'!$I$19="Yes"),Rates!$E$18,IF(AND(AE14="B",'Claim Details'!$I$28&gt;=Rates!$D$14,'Claim Details'!$I$28&lt;=Rates!$D$15,'Claim Details'!$I$19="No"),Rates!$D$18,IF(AND(AE14="B",'Claim Details'!$I$28&gt;=Rates!$F$14,'Claim Details'!$I$28&lt;=Rates!$F$15,'Claim Details'!$I$19="Yes"),Rates!$G$18,IF(AND(AE14="B",'Claim Details'!$I$28&gt;=Rates!$F$14,'Claim Details'!$I$28&lt;=Rates!$F$15,'Claim Details'!$I$19="No"),Rates!$F$18,IF(AND(AE14="B",'Claim Details'!$I$28&gt;=Rates!$H$14,'Claim Details'!$I$28&lt;=Rates!$H$15,'Claim Details'!$I$19="Yes"),Rates!$I$18,IF(AND(AE14="B",'Claim Details'!$I$28&gt;=Rates!$H$14,'Claim Details'!$I$28&lt;=Rates!$H$15,'Claim Details'!$I$19="No"),Rates!$H$18,IF(AND(AE14="B",'Claim Details'!$I$28&gt;=Rates!$J$14,'Claim Details'!$I$28&lt;=Rates!$J$15,'Claim Details'!$I$19="Yes"),Rates!$K$18,IF(AND(AE14="B",'Claim Details'!$I$28&gt;=Rates!$J$14,'Claim Details'!$I$28&lt;=Rates!$J$15,'Claim Details'!$I$19="No"),Rates!$J$18,IF(AND(AE14="C",'Claim Details'!$I$28&gt;=Rates!$D$14,'Claim Details'!$I$28&lt;=Rates!$D$15,'Claim Details'!$I$19="Yes"),Rates!$E$19,IF(AND(AE14="C",'Claim Details'!$I$28&gt;=Rates!$D$14,'Claim Details'!$I$28&lt;=Rates!$D$15,'Claim Details'!$I$19="No"),Rates!$D$19,IF(AND(AE14="C",'Claim Details'!$I$28&gt;=Rates!$F$14,'Claim Details'!$I$28&lt;=Rates!$F$15,'Claim Details'!$I$19="Yes"),Rates!$G$19,IF(AND(AE14="C",'Claim Details'!$I$28&gt;=Rates!$F$14,'Claim Details'!$I$28&lt;=Rates!$F$15,'Claim Details'!$I$19="No"),Rates!$F$19,IF(AND(AE14="C",'Claim Details'!$I$28&gt;=Rates!$H$14,'Claim Details'!$I$28&lt;=Rates!$H$15,'Claim Details'!$I$19="Yes"),Rates!$I$19,IF(AND(AE14="C",'Claim Details'!$I$28&gt;=Rates!$H$14,'Claim Details'!$I$28&lt;=Rates!$H$15,'Claim Details'!$I$19="No"),Rates!$H$19,IF(AND(AE14="C",'Claim Details'!$I$28&gt;=Rates!$J$14,'Claim Details'!$I$28&lt;=Rates!$J$15,'Claim Details'!$I$19="Yes"),Rates!$K$19,IF(AND(AE14="C",'Claim Details'!$I$28&gt;=Rates!$J$14,'Claim Details'!$I$28&lt;=Rates!$J$15,'Claim Details'!$I$19="No"),Rates!$J$19,"£0.00"))))))))))))))))))))))))</f>
        <v>£0.00</v>
      </c>
      <c r="BE14" s="189" t="str">
        <f>IF(AND(AE14="A",'Claim Details'!$I$28&gt;=Rates!$D$14,'Claim Details'!$I$28&lt;=Rates!$D$15,'Claim Details'!$I$19="Yes"),Rates!$J$25,IF(AND(AE14="A",'Claim Details'!$I$28&gt;=Rates!$D$14,'Claim Details'!$I$28&lt;=Rates!$D$15,'Claim Details'!$I$19="No"),Rates!$D$25,IF(AND(AE14="A",'Claim Details'!$I$28&gt;=Rates!$F$14,'Claim Details'!$I$28&lt;=Rates!$F$15,'Claim Details'!$I$19="Yes"),Rates!$G$25,IF(AND(AE14="A",'Claim Details'!$I$28&gt;=Rates!$F$14,'Claim Details'!$I$28&lt;=Rates!$F$15,'Claim Details'!$I$19="No"),Rates!$F$25,IF(AND(AE14="A",'Claim Details'!$I$28&gt;=Rates!$H$14,'Claim Details'!$I$28&lt;=Rates!$H$15,'Claim Details'!$I$19="Yes"),Rates!$I$25,IF(AND(AE14="A",'Claim Details'!$I$28&gt;=Rates!$H$14,'Claim Details'!$I$28&lt;=Rates!$H$15,'Claim Details'!$I$19="No"),Rates!$H$25,IF(AND(AE14="A",'Claim Details'!$I$28&gt;=Rates!$J$14,'Claim Details'!$I$28&lt;=Rates!$J$15,'Claim Details'!$I$19="Yes"),Rates!$K$25,IF(AND(AE14="A",'Claim Details'!$I$28&gt;=Rates!$J$14,'Claim Details'!$I$28&lt;=Rates!$J$15,'Claim Details'!$I$19="No"),Rates!$J$25,IF(AND(AE14="B",'Claim Details'!$I$28&gt;=Rates!$D$14,'Claim Details'!$I$28&lt;=Rates!$D$15,'Claim Details'!$I$19="Yes"),Rates!$E$26,IF(AND(AE14="B",'Claim Details'!$I$28&gt;=Rates!$D$14,'Claim Details'!$I$28&lt;=Rates!$D$15,'Claim Details'!$I$19="No"),Rates!$D$26,IF(AND(AE14="B",'Claim Details'!$I$28&gt;=Rates!$F$14,'Claim Details'!$I$28&lt;=Rates!$F$15,'Claim Details'!$I$19="Yes"),Rates!$G$26,IF(AND(AE14="B",'Claim Details'!$I$28&gt;=Rates!$F$14,'Claim Details'!$I$28&lt;=Rates!$F$15,'Claim Details'!$I$19="No"),Rates!$F$26,IF(AND(AE14="B",'Claim Details'!$I$28&gt;=Rates!$H$14,'Claim Details'!$I$28&lt;=Rates!$H$15,'Claim Details'!$I$19="Yes"),Rates!$I$26,IF(AND(AE14="B",'Claim Details'!$I$28&gt;=Rates!$H$14,'Claim Details'!$I$28&lt;=Rates!$H$15,'Claim Details'!$I$19="No"),Rates!$H$26,IF(AND(AE14="B",'Claim Details'!$I$28&gt;=Rates!$J$14,'Claim Details'!$I$28&lt;=Rates!$J$15,'Claim Details'!$I$19="Yes"),Rates!$K$26,IF(AND(AE14="B",'Claim Details'!$I$28&gt;=Rates!$J$14,'Claim Details'!$I$28&lt;=Rates!$J$15,'Claim Details'!$I$19="No"),Rates!$J$26,IF(AND(AE14="C",'Claim Details'!$I$28&gt;=Rates!$D$14,'Claim Details'!$I$28&lt;=Rates!$D$15,'Claim Details'!$I$19="Yes"),Rates!$E$27,IF(AND(AE14="C",'Claim Details'!$I$28&gt;=Rates!$D$14,'Claim Details'!$I$28&lt;=Rates!$D$15,'Claim Details'!$I$19="No"),Rates!$D$27,IF(AND(AE14="C",'Claim Details'!$I$28&gt;=Rates!$F$14,'Claim Details'!$I$28&lt;=Rates!$F$15,'Claim Details'!$I$19="Yes"),Rates!$G$27,IF(AND(AE14="C",'Claim Details'!$I$28&gt;=Rates!$F$14,'Claim Details'!$I$28&lt;=Rates!$F$15,'Claim Details'!$I$19="No"),Rates!$F$27,IF(AND(AE14="C",'Claim Details'!$I$28&gt;=Rates!$H$14,'Claim Details'!$I$28&lt;=Rates!$H$15,'Claim Details'!$I$19="Yes"),Rates!$I$27,IF(AND(AE14="C",'Claim Details'!$I$28&gt;=Rates!$H$14,'Claim Details'!$I$28&lt;=Rates!$H$15,'Claim Details'!$I$19="No"),Rates!$H$27,IF(AND(AE14="C",'Claim Details'!$I$28&gt;=Rates!$J$14,'Claim Details'!$I$28&lt;=Rates!$J$15,'Claim Details'!$I$19="Yes"),Rates!$K$27,IF(AND(AE14="C",'Claim Details'!$I$28&gt;=Rates!$J$14,'Claim Details'!$I$28&lt;=Rates!$J$15,'Claim Details'!$I$19="No"),Rates!$J$27,"£0.00"))))))))))))))))))))))))</f>
        <v>£0.00</v>
      </c>
      <c r="BF14" s="189" t="str">
        <f>IF(AND(AE14="A",'Claim Details'!$I$28&gt;=Rates!$D$14,'Claim Details'!$I$28&lt;=Rates!$D$15,'Claim Details'!$I$19="Yes"),Rates!$E$20,IF(AND(AE14="A",'Claim Details'!$I$28&gt;=Rates!$D$14,'Claim Details'!$I$28&lt;=Rates!$D$15,'Claim Details'!$I$19="No"),Rates!$D$20,IF(AND(AE14="A",'Claim Details'!$I$28&gt;=Rates!$F$14,'Claim Details'!$I$28&lt;=Rates!$F$15,'Claim Details'!$I$19="Yes"),Rates!$G$20,IF(AND(AE14="A",'Claim Details'!$I$28&gt;=Rates!$F$14,'Claim Details'!$I$28&lt;=Rates!$F$15,'Claim Details'!$I$19="No"),Rates!$F$20,IF(AND(AE14="A",'Claim Details'!$I$28&gt;=Rates!$H$14,'Claim Details'!$I$28&lt;=Rates!$H$15,'Claim Details'!$I$19="Yes"),Rates!$I$20,IF(AND(AE14="A",'Claim Details'!$I$28&gt;=Rates!$H$14,'Claim Details'!$I$28&lt;=Rates!$H$15,'Claim Details'!$I$19="No"),Rates!$H$20,IF(AND(AE14="A",'Claim Details'!$I$28&gt;=Rates!$J$14,'Claim Details'!$I$28&lt;=Rates!$J$15,'Claim Details'!$I$19="Yes"),Rates!$K$20,IF(AND(AE14="A",'Claim Details'!$I$28&gt;=Rates!$J$14,'Claim Details'!$I$28&lt;=Rates!$J$15,'Claim Details'!$I$19="No"),Rates!$J$20,IF(AND(AE14="B",'Claim Details'!$I$28&gt;=Rates!$D$14,'Claim Details'!$I$28&lt;=Rates!$D$15,'Claim Details'!$I$19="Yes"),Rates!$E$21,IF(AND(AE14="B",'Claim Details'!$I$28&gt;=Rates!$D$14,'Claim Details'!$I$28&lt;=Rates!$D$15,'Claim Details'!$I$19="No"),Rates!$D$21,IF(AND(AE14="B",'Claim Details'!$I$28&gt;=Rates!$F$14,'Claim Details'!$I$28&lt;=Rates!$F$15,'Claim Details'!$I$19="Yes"),Rates!$G$21,IF(AND(AE14="B",'Claim Details'!$I$28&gt;=Rates!$F$14,'Claim Details'!$I$28&lt;=Rates!$F$15,'Claim Details'!$I$19="No"),Rates!$F$21,IF(AND(AE14="B",'Claim Details'!$I$28&gt;=Rates!$H$14,'Claim Details'!$I$28&lt;=Rates!$H$15,'Claim Details'!$I$19="Yes"),Rates!$I$21,IF(AND(AE14="B",'Claim Details'!$I$28&gt;=Rates!$H$14,'Claim Details'!$I$28&lt;=Rates!$H$15,'Claim Details'!$I$19="No"),Rates!$H$21,IF(AND(AE14="B",'Claim Details'!$I$28&gt;=Rates!$J$14,'Claim Details'!$I$28&lt;=Rates!$J$15,'Claim Details'!$I$19="Yes"),Rates!$K$21,IF(AND(AE14="B",'Claim Details'!$I$28&gt;=Rates!$J$14,'Claim Details'!$I$28&lt;=Rates!$J$15,'Claim Details'!$I$19="No"),Rates!$J$21,"£0.00"))))))))))))))))</f>
        <v>£0.00</v>
      </c>
      <c r="BG14" s="189" t="str">
        <f>IF(AND(AE14="A",'Claim Details'!$I$28&gt;=Rates!$D$14,'Claim Details'!$I$28&lt;=Rates!$D$15,'Claim Details'!$I$19="Yes"),Rates!$E$22,IF(AND(AE14="A",'Claim Details'!$I$28&gt;=Rates!$D$14,'Claim Details'!$I$28&lt;=Rates!$D$15,'Claim Details'!$I$19="No"),Rates!$D$22,IF(AND(AE14="A",'Claim Details'!$I$28&gt;=Rates!$F$14,'Claim Details'!$I$28&lt;=Rates!$F$15,'Claim Details'!$I$19="Yes"),Rates!$G$22,IF(AND(AE14="A",'Claim Details'!$I$28&gt;=Rates!$F$14,'Claim Details'!$I$28&lt;=Rates!$F$15,'Claim Details'!$I$19="No"),Rates!$F$22,IF(AND(AE14="A",'Claim Details'!$I$28&gt;=Rates!$H$14,'Claim Details'!$I$28&lt;=Rates!$H$15,'Claim Details'!$I$19="Yes"),Rates!$I$22,IF(AND(AE14="A",'Claim Details'!$I$28&gt;=Rates!$H$14,'Claim Details'!$I$28&lt;=Rates!$H$15,'Claim Details'!$I$19="No"),Rates!$H$22,IF(AND(AE14="A",'Claim Details'!$I$28&gt;=Rates!$J$14,'Claim Details'!$I$28&lt;=Rates!$J$15,'Claim Details'!$I$19="Yes"),Rates!$K$22,IF(AND(AE14="A",'Claim Details'!$I$28&gt;=Rates!$J$14,'Claim Details'!$I$28&lt;=Rates!$J$15,'Claim Details'!$I$19="No"),Rates!$J$22,IF(AND(AE14="B",'Claim Details'!$I$28&gt;=Rates!$D$14,'Claim Details'!$I$28&lt;=Rates!$D$15,'Claim Details'!$I$19="Yes"),Rates!$E$23,IF(AND(AE14="B",'Claim Details'!$I$28&gt;=Rates!$D$14,'Claim Details'!$I$28&lt;=Rates!$D$15,'Claim Details'!$I$19="No"),Rates!$D$23,IF(AND(AE14="B",'Claim Details'!$I$28&gt;=Rates!$F$14,'Claim Details'!$I$28&lt;=Rates!$F$15,'Claim Details'!$I$19="Yes"),Rates!$G$23,IF(AND(AE14="B",'Claim Details'!$I$28&gt;=Rates!$F$14,'Claim Details'!$I$28&lt;=Rates!$F$15,'Claim Details'!$I$19="No"),Rates!$F$23,IF(AND(AE14="B",'Claim Details'!$I$28&gt;=Rates!$H$14,'Claim Details'!$I$28&lt;=Rates!$H$15,'Claim Details'!$I$19="Yes"),Rates!$I$23,IF(AND(AE14="B",'Claim Details'!$I$28&gt;=Rates!$H$14,'Claim Details'!$I$28&lt;=Rates!$H$15,'Claim Details'!$I$19="No"),Rates!$H$23,IF(AND(AE14="B",'Claim Details'!$I$28&gt;=Rates!$J$14,'Claim Details'!$I$28&lt;=Rates!$J$15,'Claim Details'!$I$19="Yes"),Rates!$K$23,IF(AND(AE14="B",'Claim Details'!$I$28&gt;=Rates!$J$14,'Claim Details'!$I$28&lt;=Rates!$J$15,'Claim Details'!$I$19="No"),Rates!$J$23,IF(AND(AE14="C",'Claim Details'!$I$28&gt;=Rates!$D$14,'Claim Details'!$I$28&lt;=Rates!$D$15,'Claim Details'!$I$19="Yes"),Rates!$E$24,IF(AND(AE14="C",'Claim Details'!$I$28&gt;=Rates!$D$14,'Claim Details'!$I$28&lt;=Rates!$D$15,'Claim Details'!$I$19="No"),Rates!$D$24,IF(AND(AE14="C",'Claim Details'!$I$28&gt;=Rates!$F$14,'Claim Details'!$I$28&lt;=Rates!$F$15,'Claim Details'!$I$19="Yes"),Rates!$G$24,IF(AND(AE14="C",'Claim Details'!$I$28&gt;=Rates!$F$14,'Claim Details'!$I$28&lt;=Rates!$F$15,'Claim Details'!$I$19="No"),Rates!$F$24,IF(AND(AE14="C",'Claim Details'!$I$28&gt;=Rates!$H$14,'Claim Details'!$I$28&lt;=Rates!$H$15,'Claim Details'!$I$19="Yes"),Rates!$I$24,IF(AND(AE14="C",'Claim Details'!$I$28&gt;=Rates!$H$14,'Claim Details'!$I$28&lt;=Rates!$H$15,'Claim Details'!$I$19="No"),Rates!$H$24,IF(AND(AE14="C",'Claim Details'!$I$28&gt;=Rates!$J$14,'Claim Details'!$I$28&lt;=Rates!$J$15,'Claim Details'!$I$19="Yes"),Rates!$K$24,IF(AND(AE14="C",'Claim Details'!$I$28&gt;=Rates!$J$14,'Claim Details'!$I$28&lt;=Rates!$J$15,'Claim Details'!$I$19="No"),Rates!$J$24,"£0.00"))))))))))))))))))))))))</f>
        <v>£0.00</v>
      </c>
      <c r="BH14" s="189" t="str">
        <f t="shared" si="13"/>
        <v>£0.00</v>
      </c>
      <c r="BI14" s="189">
        <f t="shared" si="14"/>
        <v>0</v>
      </c>
      <c r="BO14" s="202" t="str">
        <f>IF(H14="","£0.00",IF(AP14="4","£0.00",IF(AP14="5","£0.00",IF(AP14="1","£0.00",((AQ14*H14)*'Claim Details'!$F$111)/100))))</f>
        <v>£0.00</v>
      </c>
      <c r="BP14" s="202" t="str">
        <f>IF(T14="","£0.00",IF(AP14="4","£0.00",IF(AP14="5","£0.00",IF(AP14="1","£0.00",((AR14*T14)*'Claim Details'!$N$111)/100))))</f>
        <v>£0.00</v>
      </c>
      <c r="BQ14" s="202" t="str">
        <f>IF(AI14="","£0.00",IF(AP14="4","£0.00",IF(AP14="5","£0.00",IF(AP14="1","£0.00",((BI14*AI14)*'Claim Details'!$W$111)/100))))</f>
        <v>£0.00</v>
      </c>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row>
    <row r="15" spans="1:97" ht="15">
      <c r="A15" s="145"/>
      <c r="B15" s="91"/>
      <c r="C15" s="96"/>
      <c r="D15" s="97"/>
      <c r="E15" s="98"/>
      <c r="F15" s="89"/>
      <c r="G15" s="99"/>
      <c r="H15" s="100"/>
      <c r="I15" s="221" t="str">
        <f t="shared" si="0"/>
        <v>£0.00</v>
      </c>
      <c r="J15" s="101"/>
      <c r="K15" s="100"/>
      <c r="L15" s="221" t="str">
        <f t="shared" si="3"/>
        <v>£0.00</v>
      </c>
      <c r="M15" s="101"/>
      <c r="N15" s="102"/>
      <c r="O15" s="145"/>
      <c r="P15" s="77"/>
      <c r="Q15" s="87"/>
      <c r="R15" s="87"/>
      <c r="S15" s="87"/>
      <c r="T15" s="149" t="str">
        <f t="shared" si="4"/>
        <v/>
      </c>
      <c r="U15" s="87" t="str">
        <f t="shared" si="5"/>
        <v/>
      </c>
      <c r="V15" s="87"/>
      <c r="W15" s="53" t="str">
        <f t="shared" si="6"/>
        <v>£0.00</v>
      </c>
      <c r="X15" s="53"/>
      <c r="Y15" s="87"/>
      <c r="Z15" s="78"/>
      <c r="AA15" s="79"/>
      <c r="AB15" s="160"/>
      <c r="AC15" s="98"/>
      <c r="AD15" s="225"/>
      <c r="AE15" s="235" t="str">
        <f t="shared" si="7"/>
        <v/>
      </c>
      <c r="AF15" s="87" t="str">
        <f t="shared" si="8"/>
        <v/>
      </c>
      <c r="AG15" s="53"/>
      <c r="AH15" s="224"/>
      <c r="AI15" s="226" t="str">
        <f t="shared" si="1"/>
        <v/>
      </c>
      <c r="AJ15" s="236" t="str">
        <f t="shared" si="9"/>
        <v>£0.00</v>
      </c>
      <c r="AK15" s="31"/>
      <c r="AL15" s="1"/>
      <c r="AM15" s="1"/>
      <c r="AN15" s="1"/>
      <c r="AO15" s="1"/>
      <c r="AP15" s="1" t="str">
        <f t="shared" si="10"/>
        <v/>
      </c>
      <c r="AQ15" s="27">
        <f t="shared" si="2"/>
        <v>0</v>
      </c>
      <c r="AR15" s="189">
        <f t="shared" si="11"/>
        <v>0</v>
      </c>
      <c r="AS15" s="190" t="str">
        <f>IF(AND(C15="A",'Claim Details'!$E$28&gt;=Rates!$D$14,'Claim Details'!$E$28&lt;=Rates!$D$15,'Claim Details'!$E$19="Yes"),Rates!$E$17,IF(AND(C15="A",'Claim Details'!$E$28&gt;=Rates!$D$14,'Claim Details'!$E$28&lt;=Rates!$D$15,'Claim Details'!$E$19="No"),Rates!$D$17,IF(AND(C15="A",'Claim Details'!$E$28&gt;=Rates!$F$14,'Claim Details'!$E$28&lt;=Rates!$F$15,'Claim Details'!$E$19="Yes"),Rates!$G$17,IF(AND(C15="A",'Claim Details'!$E$28&gt;=Rates!$F$14,'Claim Details'!$E$28&lt;=Rates!$F$15,'Claim Details'!$E$19="No"),Rates!$F$17,IF(AND(C15="A",'Claim Details'!$E$28&gt;=Rates!$H$14,'Claim Details'!$E$28&lt;=Rates!$H$15,'Claim Details'!$E$19="Yes"),Rates!$I$17,IF(AND(C15="A",'Claim Details'!$E$28&gt;=Rates!$H$14,'Claim Details'!$E$28&lt;=Rates!$H$15,'Claim Details'!$E$19="No"),Rates!$H$17,IF(AND(C15="A",'Claim Details'!$E$28&gt;=Rates!$J$14,'Claim Details'!$E$28&lt;=Rates!$J$15,'Claim Details'!$E$19="Yes"),Rates!$K$17,IF(AND(C15="A",'Claim Details'!$E$28&gt;=Rates!$J$14,'Claim Details'!$E$28&lt;=Rates!$J$15,'Claim Details'!$E$19="No"),Rates!$J$17,IF(AND(C15="B",'Claim Details'!$E$28&gt;=Rates!$D$14,'Claim Details'!$E$28&lt;=Rates!$D$15,'Claim Details'!$E$19="Yes"),Rates!$E$18,IF(AND(C15="B",'Claim Details'!$E$28&gt;=Rates!$D$14,'Claim Details'!$E$28&lt;=Rates!$D$15,'Claim Details'!$E$19="No"),Rates!$D$18,IF(AND(C15="B",'Claim Details'!$E$28&gt;=Rates!$F$14,'Claim Details'!$E$28&lt;=Rates!$F$15,'Claim Details'!$E$19="Yes"),Rates!$G$18,IF(AND(C15="B",'Claim Details'!$E$28&gt;=Rates!$F$14,'Claim Details'!$E$28&lt;=Rates!$F$15,'Claim Details'!$E$19="No"),Rates!$F$18,IF(AND(C15="B",'Claim Details'!$E$28&gt;=Rates!$H$14,'Claim Details'!$E$28&lt;=Rates!$H$15,'Claim Details'!$E$19="Yes"),Rates!$I$18,IF(AND(C15="B",'Claim Details'!$E$28&gt;=Rates!$H$14,'Claim Details'!$E$28&lt;=Rates!$H$15,'Claim Details'!$E$19="No"),Rates!$H$18,IF(AND(C15="B",'Claim Details'!$E$28&gt;=Rates!$J$14,'Claim Details'!$E$28&lt;=Rates!$J$15,'Claim Details'!$E$19="Yes"),Rates!$K$18,IF(AND(C15="B",'Claim Details'!$E$28&gt;=Rates!$J$14,'Claim Details'!$E$28&lt;=Rates!$J$15,'Claim Details'!$E$19="No"),Rates!$J$18,IF(AND(C15="C",'Claim Details'!$E$28&gt;=Rates!$D$14,'Claim Details'!$E$28&lt;=Rates!$D$15,'Claim Details'!$E$19="Yes"),Rates!$E$19,IF(AND(C15="C",'Claim Details'!$E$28&gt;=Rates!$D$14,'Claim Details'!$E$28&lt;=Rates!$D$15,'Claim Details'!$E$19="No"),Rates!$D$19,IF(AND(C15="C",'Claim Details'!$E$28&gt;=Rates!$F$14,'Claim Details'!$E$28&lt;=Rates!$F$15,'Claim Details'!$E$19="Yes"),Rates!$G$19,IF(AND(C15="C",'Claim Details'!$E$28&gt;=Rates!$F$14,'Claim Details'!$E$28&lt;=Rates!$F$15,'Claim Details'!$E$19="No"),Rates!$F$19,IF(AND(C15="C",'Claim Details'!$E$28&gt;=Rates!$H$14,'Claim Details'!$E$28&lt;=Rates!$H$15,'Claim Details'!$E$19="Yes"),Rates!$I$19,IF(AND(C15="C",'Claim Details'!$E$28&gt;=Rates!$H$14,'Claim Details'!$E$28&lt;=Rates!$H$15,'Claim Details'!$E$19="No"),Rates!$H$19,IF(AND(C15="C",'Claim Details'!$E$28&gt;=Rates!$J$14,'Claim Details'!$E$28&lt;=Rates!$J$15,'Claim Details'!$E$19="Yes"),Rates!$K$19,IF(AND(C15="C",'Claim Details'!$E$28&gt;=Rates!$J$14,'Claim Details'!$E$28&lt;=Rates!$J$15,'Claim Details'!$E$19="No"),Rates!$J$19,"£0.00"))))))))))))))))))))))))</f>
        <v>£0.00</v>
      </c>
      <c r="AT15" s="189" t="str">
        <f>IF(AND(C15="A",'Claim Details'!$E$28&gt;=Rates!$D$14,'Claim Details'!$E$28&lt;=Rates!$D$15,'Claim Details'!$E$19="Yes"),Rates!$E$25,IF(AND(C15="A",'Claim Details'!$E$28&gt;=Rates!$D$14,'Claim Details'!$E$28&lt;=Rates!$D$15,'Claim Details'!$E$19="No"),Rates!$D$25,IF(AND(C15="A",'Claim Details'!$E$28&gt;=Rates!$F$14,'Claim Details'!$E$28&lt;=Rates!$F$15,'Claim Details'!$E$19="Yes"),Rates!$G$25,IF(AND(C15="A",'Claim Details'!$E$28&gt;=Rates!$F$14,'Claim Details'!$E$28&lt;=Rates!$F$15,'Claim Details'!$E$19="No"),Rates!$F$25,IF(AND(C15="A",'Claim Details'!$E$28&gt;=Rates!$H$14,'Claim Details'!$E$28&lt;=Rates!$H$15,'Claim Details'!$E$19="Yes"),Rates!$I$25,IF(AND(C15="A",'Claim Details'!$E$28&gt;=Rates!$H$14,'Claim Details'!$E$28&lt;=Rates!$H$15,'Claim Details'!$E$19="No"),Rates!$H$25,IF(AND(C15="A",'Claim Details'!$E$28&gt;=Rates!$J$14,'Claim Details'!$E$28&lt;=Rates!$J$15,'Claim Details'!$E$19="Yes"),Rates!$K$25,IF(AND(C15="A",'Claim Details'!$E$28&gt;=Rates!$J$14,'Claim Details'!$E$28&lt;=Rates!$J$15,'Claim Details'!$E$19="No"),Rates!$J$25,IF(AND(C15="B",'Claim Details'!$E$28&gt;=Rates!$D$14,'Claim Details'!$E$28&lt;=Rates!$D$15,'Claim Details'!$E$19="Yes"),Rates!$E$26,IF(AND(C15="B",'Claim Details'!$E$28&gt;=Rates!$D$14,'Claim Details'!$E$28&lt;=Rates!$D$15,'Claim Details'!$E$19="No"),Rates!$D$26,IF(AND(C15="B",'Claim Details'!$E$28&gt;=Rates!$F$14,'Claim Details'!$E$28&lt;=Rates!$F$15,'Claim Details'!$E$19="Yes"),Rates!$G$26,IF(AND(C15="B",'Claim Details'!$E$28&gt;=Rates!$F$14,'Claim Details'!$E$28&lt;=Rates!$F$15,'Claim Details'!$E$19="No"),Rates!$F$26,IF(AND(C15="B",'Claim Details'!$E$28&gt;=Rates!$H$14,'Claim Details'!$E$28&lt;=Rates!$H$15,'Claim Details'!$E$19="Yes"),Rates!$I$26,IF(AND(C15="B",'Claim Details'!$E$28&gt;=Rates!$H$14,'Claim Details'!$E$28&lt;=Rates!$H$15,'Claim Details'!$E$19="No"),Rates!$H$26,IF(AND(C15="B",'Claim Details'!$E$28&gt;=Rates!$J$14,'Claim Details'!$E$28&lt;=Rates!$J$15,'Claim Details'!$E$19="Yes"),Rates!$K$26,IF(AND(C15="B",'Claim Details'!$E$28&gt;=Rates!$J$14,'Claim Details'!$E$28&lt;=Rates!$J$15,'Claim Details'!$E$19="No"),Rates!$J$26,IF(AND(C15="C",'Claim Details'!$E$28&gt;=Rates!$D$14,'Claim Details'!$E$28&lt;=Rates!$D$15,'Claim Details'!$E$19="Yes"),Rates!$E$27,IF(AND(C15="C",'Claim Details'!$E$28&gt;=Rates!$D$14,'Claim Details'!$E$28&lt;=Rates!$D$15,'Claim Details'!$E$19="No"),Rates!$D$27,IF(AND(C15="C",'Claim Details'!$E$28&gt;=Rates!$F$14,'Claim Details'!$E$28&lt;=Rates!$F$15,'Claim Details'!$E$19="Yes"),Rates!$G$27,IF(AND(C15="C",'Claim Details'!$E$28&gt;=Rates!$F$14,'Claim Details'!$E$28&lt;=Rates!$F$15,'Claim Details'!$E$19="No"),Rates!$F$27,IF(AND(C15="C",'Claim Details'!$E$28&gt;=Rates!$H$14,'Claim Details'!$E$28&lt;=Rates!$H$15,'Claim Details'!$E$19="Yes"),Rates!$I$27,IF(AND(C15="C",'Claim Details'!$E$28&gt;=Rates!$H$14,'Claim Details'!$E$28&lt;=Rates!$H$15,'Claim Details'!$E$19="No"),Rates!$H$27,IF(AND(C15="C",'Claim Details'!$E$28&gt;=Rates!$J$14,'Claim Details'!$E$28&lt;=Rates!$J$15,'Claim Details'!$E$19="Yes"),Rates!$K$27,IF(AND(C15="C",'Claim Details'!$E$28&gt;=Rates!$J$14,'Claim Details'!$E$28&lt;=Rates!$J$15,'Claim Details'!$E$19="No"),Rates!$J$27,"£0.00"))))))))))))))))))))))))</f>
        <v>£0.00</v>
      </c>
      <c r="AU15" s="191" t="str">
        <f>IF(AND(C15="A",'Claim Details'!$E$28&gt;=Rates!$D$14,'Claim Details'!$E$28&lt;=Rates!$D$15,'Claim Details'!$E$19="Yes"),Rates!$E$20,IF(AND(C15="A",'Claim Details'!$E$28&gt;=Rates!$D$14,'Claim Details'!$E$28&lt;=Rates!$D$15,'Claim Details'!$E$19="No"),Rates!$D$20,IF(AND(C15="A",'Claim Details'!$E$28&gt;=Rates!$F$14,'Claim Details'!$E$28&lt;=Rates!$F$15,'Claim Details'!$E$19="Yes"),Rates!$G$20,IF(AND(C15="A",'Claim Details'!$E$28&gt;=Rates!$F$14,'Claim Details'!$E$28&lt;=Rates!$F$15,'Claim Details'!$E$19="No"),Rates!$F$20,IF(AND(C15="A",'Claim Details'!$E$28&gt;=Rates!$H$14,'Claim Details'!$E$28&lt;=Rates!$H$15,'Claim Details'!$E$19="Yes"),Rates!$I$20,IF(AND(C15="A",'Claim Details'!$E$28&gt;=Rates!$H$14,'Claim Details'!$E$28&lt;=Rates!$H$15,'Claim Details'!$E$19="No"),Rates!$H$20,IF(AND(C15="A",'Claim Details'!$E$28&gt;=Rates!$J$14,'Claim Details'!$E$28&lt;=Rates!$J$15,'Claim Details'!$E$19="Yes"),Rates!$K$20,IF(AND(C15="A",'Claim Details'!$E$28&gt;=Rates!$J$14,'Claim Details'!$E$28&lt;=Rates!$J$15,'Claim Details'!$E$19="No"),Rates!$J$20,IF(AND(C15="B",'Claim Details'!$E$28&gt;=Rates!$D$14,'Claim Details'!$E$28&lt;=Rates!$D$15,'Claim Details'!$E$19="Yes"),Rates!$E$21,IF(AND(C15="B",'Claim Details'!$E$28&gt;=Rates!$D$14,'Claim Details'!$E$28&lt;=Rates!$D$15,'Claim Details'!$E$19="No"),Rates!$D$21,IF(AND(C15="B",'Claim Details'!$E$28&gt;=Rates!$F$14,'Claim Details'!$E$28&lt;=Rates!$F$15,'Claim Details'!$E$19="Yes"),Rates!$G$21,IF(AND(C15="B",'Claim Details'!$E$28&gt;=Rates!$F$14,'Claim Details'!$E$28&lt;=Rates!$F$15,'Claim Details'!$E$19="No"),Rates!$F$21,IF(AND(C15="B",'Claim Details'!$E$28&gt;=Rates!$H$14,'Claim Details'!$E$28&lt;=Rates!$H$15,'Claim Details'!$E$19="Yes"),Rates!$I$21,IF(AND(C15="B",'Claim Details'!$E$28&gt;=Rates!$H$14,'Claim Details'!$E$28&lt;=Rates!$H$15,'Claim Details'!$E$19="No"),Rates!$H$21,IF(AND(C15="B",'Claim Details'!$E$28&gt;=Rates!$J$14,'Claim Details'!$E$28&lt;=Rates!$J$15,'Claim Details'!$E$19="Yes"),Rates!$K$21,IF(AND(C15="B",'Claim Details'!$E$28&gt;=Rates!$J$14,'Claim Details'!$E$28&lt;=Rates!$J$15,'Claim Details'!$E$19="No"),Rates!$J$21,"£0.00"))))))))))))))))</f>
        <v>£0.00</v>
      </c>
      <c r="AV15" s="191" t="str">
        <f>IF(AND(C15="A",'Claim Details'!$E$28&gt;=Rates!$D$14,'Claim Details'!$E$28&lt;=Rates!$D$15,'Claim Details'!$E$19="Yes"),Rates!$E$22,IF(AND(C15="A",'Claim Details'!$E$28&gt;=Rates!$D$14,'Claim Details'!$E$28&lt;=Rates!$D$15,'Claim Details'!$E$19="No"),Rates!$D$22,IF(AND(C15="A",'Claim Details'!$E$28&gt;=Rates!$F$14,'Claim Details'!$E$28&lt;=Rates!$F$15,'Claim Details'!$E$19="Yes"),Rates!$G$22,IF(AND(C15="A",'Claim Details'!$E$28&gt;=Rates!$F$14,'Claim Details'!$E$28&lt;=Rates!$F$15,'Claim Details'!$E$19="No"),Rates!$F$22,IF(AND(C15="A",'Claim Details'!$E$28&gt;=Rates!$H$14,'Claim Details'!$E$28&lt;=Rates!$H$15,'Claim Details'!$E$19="Yes"),Rates!$I$22,IF(AND(C15="A",'Claim Details'!$E$28&gt;=Rates!$H$14,'Claim Details'!$E$28&lt;=Rates!$H$15,'Claim Details'!$E$19="No"),Rates!$H$22,IF(AND(C15="A",'Claim Details'!$E$28&gt;=Rates!$J$14,'Claim Details'!$E$28&lt;=Rates!$J$15,'Claim Details'!$E$19="Yes"),Rates!$K$22,IF(AND(C15="A",'Claim Details'!$E$28&gt;=Rates!$J$14,'Claim Details'!$E$28&lt;=Rates!$J$15,'Claim Details'!$E$19="No"),Rates!$J$22,IF(AND(C15="B",'Claim Details'!$E$28&gt;=Rates!$D$14,'Claim Details'!$E$28&lt;=Rates!$D$15,'Claim Details'!$E$19="Yes"),Rates!$E$23,IF(AND(C15="B",'Claim Details'!$E$28&gt;=Rates!$D$14,'Claim Details'!$E$28&lt;=Rates!$D$15,'Claim Details'!$E$19="No"),Rates!$D$23,IF(AND(C15="B",'Claim Details'!$E$28&gt;=Rates!$F$14,'Claim Details'!$E$28&lt;=Rates!$F$15,'Claim Details'!$E$19="Yes"),Rates!$G$23,IF(AND(C15="B",'Claim Details'!$E$28&gt;=Rates!$F$14,'Claim Details'!$E$28&lt;=Rates!$F$15,'Claim Details'!$E$19="No"),Rates!$F$23,IF(AND(C15="B",'Claim Details'!$E$28&gt;=Rates!$H$14,'Claim Details'!$E$28&lt;=Rates!$H$15,'Claim Details'!$E$19="Yes"),Rates!$I$23,IF(AND(C15="B",'Claim Details'!$E$28&gt;=Rates!$H$14,'Claim Details'!$E$28&lt;=Rates!$H$15,'Claim Details'!$E$19="No"),Rates!$H$23,IF(AND(C15="B",'Claim Details'!$E$28&gt;=Rates!$J$14,'Claim Details'!$E$28&lt;=Rates!$J$15,'Claim Details'!$E$19="Yes"),Rates!$K$23,IF(AND(C15="B",'Claim Details'!$E$28&gt;=Rates!$J$14,'Claim Details'!$E$28&lt;=Rates!$J$15,'Claim Details'!$E$19="No"),Rates!$J$23,IF(AND(C15="C",'Claim Details'!$E$28&gt;=Rates!$D$14,'Claim Details'!$E$28&lt;=Rates!$D$15,'Claim Details'!$E$19="Yes"),Rates!$E$24,IF(AND(C15="C",'Claim Details'!$E$28&gt;=Rates!$D$14,'Claim Details'!$E$28&lt;=Rates!$D$15,'Claim Details'!$E$19="No"),Rates!$D$24,IF(AND(C15="C",'Claim Details'!$E$28&gt;=Rates!$F$14,'Claim Details'!$E$28&lt;=Rates!$F$15,'Claim Details'!$E$19="Yes"),Rates!$G$24,IF(AND(C15="C",'Claim Details'!$E$28&gt;=Rates!$F$14,'Claim Details'!$E$28&lt;=Rates!$F$15,'Claim Details'!$E$19="No"),Rates!$F$24,IF(AND(C15="C",'Claim Details'!$E$28&gt;=Rates!$H$14,'Claim Details'!$E$28&lt;=Rates!$H$15,'Claim Details'!$E$19="Yes"),Rates!$I$24,IF(AND(C15="C",'Claim Details'!$E$28&gt;=Rates!$H$14,'Claim Details'!$E$28&lt;=Rates!$H$15,'Claim Details'!$E$19="No"),Rates!$H$24,IF(AND(C15="C",'Claim Details'!$E$28&gt;=Rates!$J$14,'Claim Details'!$E$28&lt;=Rates!$J$15,'Claim Details'!$E$19="Yes"),Rates!$K$24,IF(AND(C15="C",'Claim Details'!$E$28&gt;=Rates!$J$14,'Claim Details'!$E$28&lt;=Rates!$J$15,'Claim Details'!$E$19="No"),Rates!$J$24,"£0.00"))))))))))))))))))))))))</f>
        <v>£0.00</v>
      </c>
      <c r="AW15" s="1"/>
      <c r="AX15" s="189" t="str">
        <f>IF(AND(U15="A",'Claim Details'!$I$28&gt;=Rates!$D$14,'Claim Details'!$I$28&lt;=Rates!$D$15,'Claim Details'!$I$19="Yes"),Rates!$J$17,IF(AND(U15="A",'Claim Details'!$I$28&gt;=Rates!$D$14,'Claim Details'!$I$28&lt;=Rates!$D$15,'Claim Details'!$I$19="No"),Rates!$D$17,IF(AND(U15="A",'Claim Details'!$I$28&gt;=Rates!$F$14,'Claim Details'!$I$28&lt;=Rates!$F$15,'Claim Details'!$I$19="Yes"),Rates!$G$17,IF(AND(U15="A",'Claim Details'!$I$28&gt;=Rates!$F$14,'Claim Details'!$I$28&lt;=Rates!$F$15,'Claim Details'!$I$19="No"),Rates!$F$17,IF(AND(U15="A",'Claim Details'!$I$28&gt;=Rates!$H$14,'Claim Details'!$I$28&lt;=Rates!$H$15,'Claim Details'!$I$19="Yes"),Rates!$I$17,IF(AND(U15="A",'Claim Details'!$I$28&gt;=Rates!$H$14,'Claim Details'!$I$28&lt;=Rates!$H$15,'Claim Details'!$I$19="No"),Rates!$H$17,IF(AND(U15="A",'Claim Details'!$I$28&gt;=Rates!$J$14,'Claim Details'!$I$28&lt;=Rates!$J$15,'Claim Details'!$I$19="Yes"),Rates!$K$17,IF(AND(U15="A",'Claim Details'!$I$28&gt;=Rates!$J$14,'Claim Details'!$I$28&lt;=Rates!$J$15,'Claim Details'!$I$19="No"),Rates!$J$17,IF(AND(U15="B",'Claim Details'!$I$28&gt;=Rates!$D$14,'Claim Details'!$I$28&lt;=Rates!$D$15,'Claim Details'!$I$19="Yes"),Rates!$E$18,IF(AND(U15="B",'Claim Details'!$I$28&gt;=Rates!$D$14,'Claim Details'!$I$28&lt;=Rates!$D$15,'Claim Details'!$I$19="No"),Rates!$D$18,IF(AND(U15="B",'Claim Details'!$I$28&gt;=Rates!$F$14,'Claim Details'!$I$28&lt;=Rates!$F$15,'Claim Details'!$I$19="Yes"),Rates!$G$18,IF(AND(U15="B",'Claim Details'!$I$28&gt;=Rates!$F$14,'Claim Details'!$I$28&lt;=Rates!$F$15,'Claim Details'!$I$19="No"),Rates!$F$18,IF(AND(U15="B",'Claim Details'!$I$28&gt;=Rates!$H$14,'Claim Details'!$I$28&lt;=Rates!$H$15,'Claim Details'!$I$19="Yes"),Rates!$I$18,IF(AND(U15="B",'Claim Details'!$I$28&gt;=Rates!$H$14,'Claim Details'!$I$28&lt;=Rates!$H$15,'Claim Details'!$I$19="No"),Rates!$H$18,IF(AND(U15="B",'Claim Details'!$I$28&gt;=Rates!$J$14,'Claim Details'!$I$28&lt;=Rates!$J$15,'Claim Details'!$I$19="Yes"),Rates!$K$18,IF(AND(U15="B",'Claim Details'!$I$28&gt;=Rates!$J$14,'Claim Details'!$I$28&lt;=Rates!$J$15,'Claim Details'!$I$19="No"),Rates!$J$18,IF(AND(U15="C",'Claim Details'!$I$28&gt;=Rates!$D$14,'Claim Details'!$I$28&lt;=Rates!$D$15,'Claim Details'!$I$19="Yes"),Rates!$E$19,IF(AND(U15="C",'Claim Details'!$I$28&gt;=Rates!$D$14,'Claim Details'!$I$28&lt;=Rates!$D$15,'Claim Details'!$I$19="No"),Rates!$D$19,IF(AND(U15="C",'Claim Details'!$I$28&gt;=Rates!$F$14,'Claim Details'!$I$28&lt;=Rates!$F$15,'Claim Details'!$I$19="Yes"),Rates!$G$19,IF(AND(U15="C",'Claim Details'!$I$28&gt;=Rates!$F$14,'Claim Details'!$I$28&lt;=Rates!$F$15,'Claim Details'!$I$19="No"),Rates!$F$19,IF(AND(U15="C",'Claim Details'!$I$28&gt;=Rates!$H$14,'Claim Details'!$I$28&lt;=Rates!$H$15,'Claim Details'!$I$19="Yes"),Rates!$I$19,IF(AND(U15="C",'Claim Details'!$I$28&gt;=Rates!$H$14,'Claim Details'!$I$28&lt;=Rates!$H$15,'Claim Details'!$I$19="No"),Rates!$H$19,IF(AND(U15="C",'Claim Details'!$I$28&gt;=Rates!$J$14,'Claim Details'!$I$28&lt;=Rates!$J$15,'Claim Details'!$I$19="Yes"),Rates!$K$19,IF(AND(U15="C",'Claim Details'!$I$28&gt;=Rates!$J$14,'Claim Details'!$I$28&lt;=Rates!$J$15,'Claim Details'!$I$19="No"),Rates!$J$19,"£0.00"))))))))))))))))))))))))</f>
        <v>£0.00</v>
      </c>
      <c r="AY15" s="189" t="str">
        <f>IF(AND(C15="A",'Claim Details'!$I$28&gt;=Rates!$D$14,'Claim Details'!$I$28&lt;=Rates!$D$15,'Claim Details'!$I$19="Yes"),Rates!$J$25,IF(AND(C15="A",'Claim Details'!$I$28&gt;=Rates!$D$14,'Claim Details'!$I$28&lt;=Rates!$D$15,'Claim Details'!$I$19="No"),Rates!$D$25,IF(AND(C15="A",'Claim Details'!$I$28&gt;=Rates!$F$14,'Claim Details'!$I$28&lt;=Rates!$F$15,'Claim Details'!$I$19="Yes"),Rates!$G$25,IF(AND(C15="A",'Claim Details'!$I$28&gt;=Rates!$F$14,'Claim Details'!$I$28&lt;=Rates!$F$15,'Claim Details'!$I$19="No"),Rates!$F$25,IF(AND(C15="A",'Claim Details'!$I$28&gt;=Rates!$H$14,'Claim Details'!$I$28&lt;=Rates!$H$15,'Claim Details'!$I$19="Yes"),Rates!$I$25,IF(AND(C15="A",'Claim Details'!$I$28&gt;=Rates!$H$14,'Claim Details'!$I$28&lt;=Rates!$H$15,'Claim Details'!$I$19="No"),Rates!$H$25,IF(AND(C15="A",'Claim Details'!$I$28&gt;=Rates!$J$14,'Claim Details'!$I$28&lt;=Rates!$J$15,'Claim Details'!$I$19="Yes"),Rates!$K$25,IF(AND(C15="A",'Claim Details'!$I$28&gt;=Rates!$J$14,'Claim Details'!$I$28&lt;=Rates!$J$15,'Claim Details'!$I$19="No"),Rates!$J$25,IF(AND(C15="B",'Claim Details'!$I$28&gt;=Rates!$D$14,'Claim Details'!$I$28&lt;=Rates!$D$15,'Claim Details'!$I$19="Yes"),Rates!$E$26,IF(AND(C15="B",'Claim Details'!$I$28&gt;=Rates!$D$14,'Claim Details'!$I$28&lt;=Rates!$D$15,'Claim Details'!$I$19="No"),Rates!$D$26,IF(AND(C15="B",'Claim Details'!$I$28&gt;=Rates!$F$14,'Claim Details'!$I$28&lt;=Rates!$F$15,'Claim Details'!$I$19="Yes"),Rates!$G$26,IF(AND(C15="B",'Claim Details'!$I$28&gt;=Rates!$F$14,'Claim Details'!$I$28&lt;=Rates!$F$15,'Claim Details'!$I$19="No"),Rates!$F$26,IF(AND(C15="B",'Claim Details'!$I$28&gt;=Rates!$H$14,'Claim Details'!$I$28&lt;=Rates!$H$15,'Claim Details'!$I$19="Yes"),Rates!$I$26,IF(AND(C15="B",'Claim Details'!$I$28&gt;=Rates!$H$14,'Claim Details'!$I$28&lt;=Rates!$H$15,'Claim Details'!$I$19="No"),Rates!$H$26,IF(AND(C15="B",'Claim Details'!$I$28&gt;=Rates!$J$14,'Claim Details'!$I$28&lt;=Rates!$J$15,'Claim Details'!$I$19="Yes"),Rates!$K$26,IF(AND(C15="B",'Claim Details'!$I$28&gt;=Rates!$J$14,'Claim Details'!$I$28&lt;=Rates!$J$15,'Claim Details'!$I$19="No"),Rates!$J$26,IF(AND(C15="C",'Claim Details'!$I$28&gt;=Rates!$D$14,'Claim Details'!$I$28&lt;=Rates!$D$15,'Claim Details'!$I$19="Yes"),Rates!$E$27,IF(AND(C15="C",'Claim Details'!$I$28&gt;=Rates!$D$14,'Claim Details'!$I$28&lt;=Rates!$D$15,'Claim Details'!$I$19="No"),Rates!$D$27,IF(AND(C15="C",'Claim Details'!$I$28&gt;=Rates!$F$14,'Claim Details'!$I$28&lt;=Rates!$F$15,'Claim Details'!$I$19="Yes"),Rates!$G$27,IF(AND(C15="C",'Claim Details'!$I$28&gt;=Rates!$F$14,'Claim Details'!$I$28&lt;=Rates!$F$15,'Claim Details'!$I$19="No"),Rates!$F$27,IF(AND(C15="C",'Claim Details'!$I$28&gt;=Rates!$H$14,'Claim Details'!$I$28&lt;=Rates!$H$15,'Claim Details'!$I$19="Yes"),Rates!$I$27,IF(AND(C15="C",'Claim Details'!$I$28&gt;=Rates!$H$14,'Claim Details'!$I$28&lt;=Rates!$H$15,'Claim Details'!$I$19="No"),Rates!$H$27,IF(AND(C15="C",'Claim Details'!$I$28&gt;=Rates!$J$14,'Claim Details'!$I$28&lt;=Rates!$J$15,'Claim Details'!$I$19="Yes"),Rates!$K$27,IF(AND(C15="C",'Claim Details'!$I$28&gt;=Rates!$J$14,'Claim Details'!$I$28&lt;=Rates!$J$15,'Claim Details'!$I$19="No"),Rates!$J$27,"£0.00"))))))))))))))))))))))))</f>
        <v>£0.00</v>
      </c>
      <c r="AZ15" s="189" t="str">
        <f>IF(AND(C15="A",'Claim Details'!$I$28&gt;=Rates!$D$14,'Claim Details'!$I$28&lt;=Rates!$D$15,'Claim Details'!$I$19="Yes"),Rates!$E$20,IF(AND(C15="A",'Claim Details'!$I$28&gt;=Rates!$D$14,'Claim Details'!$I$28&lt;=Rates!$D$15,'Claim Details'!$I$19="No"),Rates!$D$20,IF(AND(C15="A",'Claim Details'!$I$28&gt;=Rates!$F$14,'Claim Details'!$I$28&lt;=Rates!$F$15,'Claim Details'!$I$19="Yes"),Rates!$G$20,IF(AND(C15="A",'Claim Details'!$I$28&gt;=Rates!$F$14,'Claim Details'!$I$28&lt;=Rates!$F$15,'Claim Details'!$I$19="No"),Rates!$F$20,IF(AND(C15="A",'Claim Details'!$I$28&gt;=Rates!$H$14,'Claim Details'!$I$28&lt;=Rates!$H$15,'Claim Details'!$I$19="Yes"),Rates!$I$20,IF(AND(C15="A",'Claim Details'!$I$28&gt;=Rates!$H$14,'Claim Details'!$I$28&lt;=Rates!$H$15,'Claim Details'!$I$19="No"),Rates!$H$20,IF(AND(C15="A",'Claim Details'!$I$28&gt;=Rates!$J$14,'Claim Details'!$I$28&lt;=Rates!$J$15,'Claim Details'!$I$19="Yes"),Rates!$K$20,IF(AND(C15="A",'Claim Details'!$I$28&gt;=Rates!$J$14,'Claim Details'!$I$28&lt;=Rates!$J$15,'Claim Details'!$I$19="No"),Rates!$J$20,IF(AND(C15="B",'Claim Details'!$I$28&gt;=Rates!$D$14,'Claim Details'!$I$28&lt;=Rates!$D$15,'Claim Details'!$I$19="Yes"),Rates!$E$21,IF(AND(C15="B",'Claim Details'!$I$28&gt;=Rates!$D$14,'Claim Details'!$I$28&lt;=Rates!$D$15,'Claim Details'!$I$19="No"),Rates!$D$21,IF(AND(C15="B",'Claim Details'!$I$28&gt;=Rates!$F$14,'Claim Details'!$I$28&lt;=Rates!$F$15,'Claim Details'!$I$19="Yes"),Rates!$G$21,IF(AND(C15="B",'Claim Details'!$I$28&gt;=Rates!$F$14,'Claim Details'!$I$28&lt;=Rates!$F$15,'Claim Details'!$I$19="No"),Rates!$F$21,IF(AND(C15="B",'Claim Details'!$I$28&gt;=Rates!$H$14,'Claim Details'!$I$28&lt;=Rates!$H$15,'Claim Details'!$I$19="Yes"),Rates!$I$21,IF(AND(C15="B",'Claim Details'!$I$28&gt;=Rates!$H$14,'Claim Details'!$I$28&lt;=Rates!$H$15,'Claim Details'!$I$19="No"),Rates!$H$21,IF(AND(C15="B",'Claim Details'!$I$28&gt;=Rates!$J$14,'Claim Details'!$I$28&lt;=Rates!$J$15,'Claim Details'!$I$19="Yes"),Rates!$K$21,IF(AND(C15="B",'Claim Details'!$I$28&gt;=Rates!$J$14,'Claim Details'!$I$28&lt;=Rates!$J$15,'Claim Details'!$I$19="No"),Rates!$J$21,"£0.00"))))))))))))))))</f>
        <v>£0.00</v>
      </c>
      <c r="BA15" s="189" t="str">
        <f>IF(AND(C15="A",'Claim Details'!$I$28&gt;=Rates!$D$14,'Claim Details'!$I$28&lt;=Rates!$D$15,'Claim Details'!$I$19="Yes"),Rates!$E$22,IF(AND(C15="A",'Claim Details'!$I$28&gt;=Rates!$D$14,'Claim Details'!$I$28&lt;=Rates!$D$15,'Claim Details'!$I$19="No"),Rates!$D$22,IF(AND(C15="A",'Claim Details'!$I$28&gt;=Rates!$F$14,'Claim Details'!$I$28&lt;=Rates!$F$15,'Claim Details'!$I$19="Yes"),Rates!$G$22,IF(AND(C15="A",'Claim Details'!$I$28&gt;=Rates!$F$14,'Claim Details'!$I$28&lt;=Rates!$F$15,'Claim Details'!$I$19="No"),Rates!$F$22,IF(AND(C15="A",'Claim Details'!$I$28&gt;=Rates!$H$14,'Claim Details'!$I$28&lt;=Rates!$H$15,'Claim Details'!$I$19="Yes"),Rates!$I$22,IF(AND(C15="A",'Claim Details'!$I$28&gt;=Rates!$H$14,'Claim Details'!$I$28&lt;=Rates!$H$15,'Claim Details'!$I$19="No"),Rates!$H$22,IF(AND(C15="A",'Claim Details'!$I$28&gt;=Rates!$J$14,'Claim Details'!$I$28&lt;=Rates!$J$15,'Claim Details'!$I$19="Yes"),Rates!$K$22,IF(AND(C15="A",'Claim Details'!$I$28&gt;=Rates!$J$14,'Claim Details'!$I$28&lt;=Rates!$J$15,'Claim Details'!$I$19="No"),Rates!$J$22,IF(AND(C15="B",'Claim Details'!$I$28&gt;=Rates!$D$14,'Claim Details'!$I$28&lt;=Rates!$D$15,'Claim Details'!$I$19="Yes"),Rates!$E$23,IF(AND(C15="B",'Claim Details'!$I$28&gt;=Rates!$D$14,'Claim Details'!$I$28&lt;=Rates!$D$15,'Claim Details'!$I$19="No"),Rates!$D$23,IF(AND(C15="B",'Claim Details'!$I$28&gt;=Rates!$F$14,'Claim Details'!$I$28&lt;=Rates!$F$15,'Claim Details'!$I$19="Yes"),Rates!$G$23,IF(AND(C15="B",'Claim Details'!$I$28&gt;=Rates!$F$14,'Claim Details'!$I$28&lt;=Rates!$F$15,'Claim Details'!$I$19="No"),Rates!$F$23,IF(AND(C15="B",'Claim Details'!$I$28&gt;=Rates!$H$14,'Claim Details'!$I$28&lt;=Rates!$H$15,'Claim Details'!$I$19="Yes"),Rates!$I$23,IF(AND(C15="B",'Claim Details'!$I$28&gt;=Rates!$H$14,'Claim Details'!$I$28&lt;=Rates!$H$15,'Claim Details'!$I$19="No"),Rates!$H$23,IF(AND(C15="B",'Claim Details'!$I$28&gt;=Rates!$J$14,'Claim Details'!$I$28&lt;=Rates!$J$15,'Claim Details'!$I$19="Yes"),Rates!$K$23,IF(AND(C15="B",'Claim Details'!$I$28&gt;=Rates!$J$14,'Claim Details'!$I$28&lt;=Rates!$J$15,'Claim Details'!$I$19="No"),Rates!$J$23,IF(AND(C15="C",'Claim Details'!$I$28&gt;=Rates!$D$14,'Claim Details'!$I$28&lt;=Rates!$D$15,'Claim Details'!$I$19="Yes"),Rates!$E$24,IF(AND(C15="C",'Claim Details'!$I$28&gt;=Rates!$D$14,'Claim Details'!$I$28&lt;=Rates!$D$15,'Claim Details'!$I$19="No"),Rates!$D$24,IF(AND(C15="C",'Claim Details'!$I$28&gt;=Rates!$F$14,'Claim Details'!$I$28&lt;=Rates!$F$15,'Claim Details'!$I$19="Yes"),Rates!$G$24,IF(AND(C15="C",'Claim Details'!$I$28&gt;=Rates!$F$14,'Claim Details'!$I$28&lt;=Rates!$F$15,'Claim Details'!$I$19="No"),Rates!$F$24,IF(AND(C15="C",'Claim Details'!$I$28&gt;=Rates!$H$14,'Claim Details'!$I$28&lt;=Rates!$H$15,'Claim Details'!$I$19="Yes"),Rates!$I$24,IF(AND(C15="C",'Claim Details'!$I$28&gt;=Rates!$H$14,'Claim Details'!$I$28&lt;=Rates!$H$15,'Claim Details'!$I$19="No"),Rates!$H$24,IF(AND(C15="C",'Claim Details'!$I$28&gt;=Rates!$J$14,'Claim Details'!$I$28&lt;=Rates!$J$15,'Claim Details'!$I$19="Yes"),Rates!$K$24,IF(AND(C15="C",'Claim Details'!$I$28&gt;=Rates!$J$14,'Claim Details'!$I$28&lt;=Rates!$J$15,'Claim Details'!$I$19="No"),Rates!$J$24,"£0.00"))))))))))))))))))))))))</f>
        <v>£0.00</v>
      </c>
      <c r="BB15" s="189" t="str">
        <f t="shared" si="12"/>
        <v>£0.00</v>
      </c>
      <c r="BC15" s="1"/>
      <c r="BD15" s="189" t="str">
        <f>IF(AND(AE15="A",'Claim Details'!$I$28&gt;=Rates!$D$14,'Claim Details'!$I$28&lt;=Rates!$D$15,'Claim Details'!$I$19="Yes"),Rates!$J$17,IF(AND(AE15="A",'Claim Details'!$I$28&gt;=Rates!$D$14,'Claim Details'!$I$28&lt;=Rates!$D$15,'Claim Details'!$I$19="No"),Rates!$D$17,IF(AND(AE15="A",'Claim Details'!$I$28&gt;=Rates!$F$14,'Claim Details'!$I$28&lt;=Rates!$F$15,'Claim Details'!$I$19="Yes"),Rates!$G$17,IF(AND(AE15="A",'Claim Details'!$I$28&gt;=Rates!$F$14,'Claim Details'!$I$28&lt;=Rates!$F$15,'Claim Details'!$I$19="No"),Rates!$F$17,IF(AND(AE15="A",'Claim Details'!$I$28&gt;=Rates!$H$14,'Claim Details'!$I$28&lt;=Rates!$H$15,'Claim Details'!$I$19="Yes"),Rates!$I$17,IF(AND(AE15="A",'Claim Details'!$I$28&gt;=Rates!$H$14,'Claim Details'!$I$28&lt;=Rates!$H$15,'Claim Details'!$I$19="No"),Rates!$H$17,IF(AND(AE15="A",'Claim Details'!$I$28&gt;=Rates!$J$14,'Claim Details'!$I$28&lt;=Rates!$J$15,'Claim Details'!$I$19="Yes"),Rates!$K$17,IF(AND(AE15="A",'Claim Details'!$I$28&gt;=Rates!$J$14,'Claim Details'!$I$28&lt;=Rates!$J$15,'Claim Details'!$I$19="No"),Rates!$J$17,IF(AND(AE15="B",'Claim Details'!$I$28&gt;=Rates!$D$14,'Claim Details'!$I$28&lt;=Rates!$D$15,'Claim Details'!$I$19="Yes"),Rates!$E$18,IF(AND(AE15="B",'Claim Details'!$I$28&gt;=Rates!$D$14,'Claim Details'!$I$28&lt;=Rates!$D$15,'Claim Details'!$I$19="No"),Rates!$D$18,IF(AND(AE15="B",'Claim Details'!$I$28&gt;=Rates!$F$14,'Claim Details'!$I$28&lt;=Rates!$F$15,'Claim Details'!$I$19="Yes"),Rates!$G$18,IF(AND(AE15="B",'Claim Details'!$I$28&gt;=Rates!$F$14,'Claim Details'!$I$28&lt;=Rates!$F$15,'Claim Details'!$I$19="No"),Rates!$F$18,IF(AND(AE15="B",'Claim Details'!$I$28&gt;=Rates!$H$14,'Claim Details'!$I$28&lt;=Rates!$H$15,'Claim Details'!$I$19="Yes"),Rates!$I$18,IF(AND(AE15="B",'Claim Details'!$I$28&gt;=Rates!$H$14,'Claim Details'!$I$28&lt;=Rates!$H$15,'Claim Details'!$I$19="No"),Rates!$H$18,IF(AND(AE15="B",'Claim Details'!$I$28&gt;=Rates!$J$14,'Claim Details'!$I$28&lt;=Rates!$J$15,'Claim Details'!$I$19="Yes"),Rates!$K$18,IF(AND(AE15="B",'Claim Details'!$I$28&gt;=Rates!$J$14,'Claim Details'!$I$28&lt;=Rates!$J$15,'Claim Details'!$I$19="No"),Rates!$J$18,IF(AND(AE15="C",'Claim Details'!$I$28&gt;=Rates!$D$14,'Claim Details'!$I$28&lt;=Rates!$D$15,'Claim Details'!$I$19="Yes"),Rates!$E$19,IF(AND(AE15="C",'Claim Details'!$I$28&gt;=Rates!$D$14,'Claim Details'!$I$28&lt;=Rates!$D$15,'Claim Details'!$I$19="No"),Rates!$D$19,IF(AND(AE15="C",'Claim Details'!$I$28&gt;=Rates!$F$14,'Claim Details'!$I$28&lt;=Rates!$F$15,'Claim Details'!$I$19="Yes"),Rates!$G$19,IF(AND(AE15="C",'Claim Details'!$I$28&gt;=Rates!$F$14,'Claim Details'!$I$28&lt;=Rates!$F$15,'Claim Details'!$I$19="No"),Rates!$F$19,IF(AND(AE15="C",'Claim Details'!$I$28&gt;=Rates!$H$14,'Claim Details'!$I$28&lt;=Rates!$H$15,'Claim Details'!$I$19="Yes"),Rates!$I$19,IF(AND(AE15="C",'Claim Details'!$I$28&gt;=Rates!$H$14,'Claim Details'!$I$28&lt;=Rates!$H$15,'Claim Details'!$I$19="No"),Rates!$H$19,IF(AND(AE15="C",'Claim Details'!$I$28&gt;=Rates!$J$14,'Claim Details'!$I$28&lt;=Rates!$J$15,'Claim Details'!$I$19="Yes"),Rates!$K$19,IF(AND(AE15="C",'Claim Details'!$I$28&gt;=Rates!$J$14,'Claim Details'!$I$28&lt;=Rates!$J$15,'Claim Details'!$I$19="No"),Rates!$J$19,"£0.00"))))))))))))))))))))))))</f>
        <v>£0.00</v>
      </c>
      <c r="BE15" s="189" t="str">
        <f>IF(AND(AE15="A",'Claim Details'!$I$28&gt;=Rates!$D$14,'Claim Details'!$I$28&lt;=Rates!$D$15,'Claim Details'!$I$19="Yes"),Rates!$J$25,IF(AND(AE15="A",'Claim Details'!$I$28&gt;=Rates!$D$14,'Claim Details'!$I$28&lt;=Rates!$D$15,'Claim Details'!$I$19="No"),Rates!$D$25,IF(AND(AE15="A",'Claim Details'!$I$28&gt;=Rates!$F$14,'Claim Details'!$I$28&lt;=Rates!$F$15,'Claim Details'!$I$19="Yes"),Rates!$G$25,IF(AND(AE15="A",'Claim Details'!$I$28&gt;=Rates!$F$14,'Claim Details'!$I$28&lt;=Rates!$F$15,'Claim Details'!$I$19="No"),Rates!$F$25,IF(AND(AE15="A",'Claim Details'!$I$28&gt;=Rates!$H$14,'Claim Details'!$I$28&lt;=Rates!$H$15,'Claim Details'!$I$19="Yes"),Rates!$I$25,IF(AND(AE15="A",'Claim Details'!$I$28&gt;=Rates!$H$14,'Claim Details'!$I$28&lt;=Rates!$H$15,'Claim Details'!$I$19="No"),Rates!$H$25,IF(AND(AE15="A",'Claim Details'!$I$28&gt;=Rates!$J$14,'Claim Details'!$I$28&lt;=Rates!$J$15,'Claim Details'!$I$19="Yes"),Rates!$K$25,IF(AND(AE15="A",'Claim Details'!$I$28&gt;=Rates!$J$14,'Claim Details'!$I$28&lt;=Rates!$J$15,'Claim Details'!$I$19="No"),Rates!$J$25,IF(AND(AE15="B",'Claim Details'!$I$28&gt;=Rates!$D$14,'Claim Details'!$I$28&lt;=Rates!$D$15,'Claim Details'!$I$19="Yes"),Rates!$E$26,IF(AND(AE15="B",'Claim Details'!$I$28&gt;=Rates!$D$14,'Claim Details'!$I$28&lt;=Rates!$D$15,'Claim Details'!$I$19="No"),Rates!$D$26,IF(AND(AE15="B",'Claim Details'!$I$28&gt;=Rates!$F$14,'Claim Details'!$I$28&lt;=Rates!$F$15,'Claim Details'!$I$19="Yes"),Rates!$G$26,IF(AND(AE15="B",'Claim Details'!$I$28&gt;=Rates!$F$14,'Claim Details'!$I$28&lt;=Rates!$F$15,'Claim Details'!$I$19="No"),Rates!$F$26,IF(AND(AE15="B",'Claim Details'!$I$28&gt;=Rates!$H$14,'Claim Details'!$I$28&lt;=Rates!$H$15,'Claim Details'!$I$19="Yes"),Rates!$I$26,IF(AND(AE15="B",'Claim Details'!$I$28&gt;=Rates!$H$14,'Claim Details'!$I$28&lt;=Rates!$H$15,'Claim Details'!$I$19="No"),Rates!$H$26,IF(AND(AE15="B",'Claim Details'!$I$28&gt;=Rates!$J$14,'Claim Details'!$I$28&lt;=Rates!$J$15,'Claim Details'!$I$19="Yes"),Rates!$K$26,IF(AND(AE15="B",'Claim Details'!$I$28&gt;=Rates!$J$14,'Claim Details'!$I$28&lt;=Rates!$J$15,'Claim Details'!$I$19="No"),Rates!$J$26,IF(AND(AE15="C",'Claim Details'!$I$28&gt;=Rates!$D$14,'Claim Details'!$I$28&lt;=Rates!$D$15,'Claim Details'!$I$19="Yes"),Rates!$E$27,IF(AND(AE15="C",'Claim Details'!$I$28&gt;=Rates!$D$14,'Claim Details'!$I$28&lt;=Rates!$D$15,'Claim Details'!$I$19="No"),Rates!$D$27,IF(AND(AE15="C",'Claim Details'!$I$28&gt;=Rates!$F$14,'Claim Details'!$I$28&lt;=Rates!$F$15,'Claim Details'!$I$19="Yes"),Rates!$G$27,IF(AND(AE15="C",'Claim Details'!$I$28&gt;=Rates!$F$14,'Claim Details'!$I$28&lt;=Rates!$F$15,'Claim Details'!$I$19="No"),Rates!$F$27,IF(AND(AE15="C",'Claim Details'!$I$28&gt;=Rates!$H$14,'Claim Details'!$I$28&lt;=Rates!$H$15,'Claim Details'!$I$19="Yes"),Rates!$I$27,IF(AND(AE15="C",'Claim Details'!$I$28&gt;=Rates!$H$14,'Claim Details'!$I$28&lt;=Rates!$H$15,'Claim Details'!$I$19="No"),Rates!$H$27,IF(AND(AE15="C",'Claim Details'!$I$28&gt;=Rates!$J$14,'Claim Details'!$I$28&lt;=Rates!$J$15,'Claim Details'!$I$19="Yes"),Rates!$K$27,IF(AND(AE15="C",'Claim Details'!$I$28&gt;=Rates!$J$14,'Claim Details'!$I$28&lt;=Rates!$J$15,'Claim Details'!$I$19="No"),Rates!$J$27,"£0.00"))))))))))))))))))))))))</f>
        <v>£0.00</v>
      </c>
      <c r="BF15" s="189" t="str">
        <f>IF(AND(AE15="A",'Claim Details'!$I$28&gt;=Rates!$D$14,'Claim Details'!$I$28&lt;=Rates!$D$15,'Claim Details'!$I$19="Yes"),Rates!$E$20,IF(AND(AE15="A",'Claim Details'!$I$28&gt;=Rates!$D$14,'Claim Details'!$I$28&lt;=Rates!$D$15,'Claim Details'!$I$19="No"),Rates!$D$20,IF(AND(AE15="A",'Claim Details'!$I$28&gt;=Rates!$F$14,'Claim Details'!$I$28&lt;=Rates!$F$15,'Claim Details'!$I$19="Yes"),Rates!$G$20,IF(AND(AE15="A",'Claim Details'!$I$28&gt;=Rates!$F$14,'Claim Details'!$I$28&lt;=Rates!$F$15,'Claim Details'!$I$19="No"),Rates!$F$20,IF(AND(AE15="A",'Claim Details'!$I$28&gt;=Rates!$H$14,'Claim Details'!$I$28&lt;=Rates!$H$15,'Claim Details'!$I$19="Yes"),Rates!$I$20,IF(AND(AE15="A",'Claim Details'!$I$28&gt;=Rates!$H$14,'Claim Details'!$I$28&lt;=Rates!$H$15,'Claim Details'!$I$19="No"),Rates!$H$20,IF(AND(AE15="A",'Claim Details'!$I$28&gt;=Rates!$J$14,'Claim Details'!$I$28&lt;=Rates!$J$15,'Claim Details'!$I$19="Yes"),Rates!$K$20,IF(AND(AE15="A",'Claim Details'!$I$28&gt;=Rates!$J$14,'Claim Details'!$I$28&lt;=Rates!$J$15,'Claim Details'!$I$19="No"),Rates!$J$20,IF(AND(AE15="B",'Claim Details'!$I$28&gt;=Rates!$D$14,'Claim Details'!$I$28&lt;=Rates!$D$15,'Claim Details'!$I$19="Yes"),Rates!$E$21,IF(AND(AE15="B",'Claim Details'!$I$28&gt;=Rates!$D$14,'Claim Details'!$I$28&lt;=Rates!$D$15,'Claim Details'!$I$19="No"),Rates!$D$21,IF(AND(AE15="B",'Claim Details'!$I$28&gt;=Rates!$F$14,'Claim Details'!$I$28&lt;=Rates!$F$15,'Claim Details'!$I$19="Yes"),Rates!$G$21,IF(AND(AE15="B",'Claim Details'!$I$28&gt;=Rates!$F$14,'Claim Details'!$I$28&lt;=Rates!$F$15,'Claim Details'!$I$19="No"),Rates!$F$21,IF(AND(AE15="B",'Claim Details'!$I$28&gt;=Rates!$H$14,'Claim Details'!$I$28&lt;=Rates!$H$15,'Claim Details'!$I$19="Yes"),Rates!$I$21,IF(AND(AE15="B",'Claim Details'!$I$28&gt;=Rates!$H$14,'Claim Details'!$I$28&lt;=Rates!$H$15,'Claim Details'!$I$19="No"),Rates!$H$21,IF(AND(AE15="B",'Claim Details'!$I$28&gt;=Rates!$J$14,'Claim Details'!$I$28&lt;=Rates!$J$15,'Claim Details'!$I$19="Yes"),Rates!$K$21,IF(AND(AE15="B",'Claim Details'!$I$28&gt;=Rates!$J$14,'Claim Details'!$I$28&lt;=Rates!$J$15,'Claim Details'!$I$19="No"),Rates!$J$21,"£0.00"))))))))))))))))</f>
        <v>£0.00</v>
      </c>
      <c r="BG15" s="189" t="str">
        <f>IF(AND(AE15="A",'Claim Details'!$I$28&gt;=Rates!$D$14,'Claim Details'!$I$28&lt;=Rates!$D$15,'Claim Details'!$I$19="Yes"),Rates!$E$22,IF(AND(AE15="A",'Claim Details'!$I$28&gt;=Rates!$D$14,'Claim Details'!$I$28&lt;=Rates!$D$15,'Claim Details'!$I$19="No"),Rates!$D$22,IF(AND(AE15="A",'Claim Details'!$I$28&gt;=Rates!$F$14,'Claim Details'!$I$28&lt;=Rates!$F$15,'Claim Details'!$I$19="Yes"),Rates!$G$22,IF(AND(AE15="A",'Claim Details'!$I$28&gt;=Rates!$F$14,'Claim Details'!$I$28&lt;=Rates!$F$15,'Claim Details'!$I$19="No"),Rates!$F$22,IF(AND(AE15="A",'Claim Details'!$I$28&gt;=Rates!$H$14,'Claim Details'!$I$28&lt;=Rates!$H$15,'Claim Details'!$I$19="Yes"),Rates!$I$22,IF(AND(AE15="A",'Claim Details'!$I$28&gt;=Rates!$H$14,'Claim Details'!$I$28&lt;=Rates!$H$15,'Claim Details'!$I$19="No"),Rates!$H$22,IF(AND(AE15="A",'Claim Details'!$I$28&gt;=Rates!$J$14,'Claim Details'!$I$28&lt;=Rates!$J$15,'Claim Details'!$I$19="Yes"),Rates!$K$22,IF(AND(AE15="A",'Claim Details'!$I$28&gt;=Rates!$J$14,'Claim Details'!$I$28&lt;=Rates!$J$15,'Claim Details'!$I$19="No"),Rates!$J$22,IF(AND(AE15="B",'Claim Details'!$I$28&gt;=Rates!$D$14,'Claim Details'!$I$28&lt;=Rates!$D$15,'Claim Details'!$I$19="Yes"),Rates!$E$23,IF(AND(AE15="B",'Claim Details'!$I$28&gt;=Rates!$D$14,'Claim Details'!$I$28&lt;=Rates!$D$15,'Claim Details'!$I$19="No"),Rates!$D$23,IF(AND(AE15="B",'Claim Details'!$I$28&gt;=Rates!$F$14,'Claim Details'!$I$28&lt;=Rates!$F$15,'Claim Details'!$I$19="Yes"),Rates!$G$23,IF(AND(AE15="B",'Claim Details'!$I$28&gt;=Rates!$F$14,'Claim Details'!$I$28&lt;=Rates!$F$15,'Claim Details'!$I$19="No"),Rates!$F$23,IF(AND(AE15="B",'Claim Details'!$I$28&gt;=Rates!$H$14,'Claim Details'!$I$28&lt;=Rates!$H$15,'Claim Details'!$I$19="Yes"),Rates!$I$23,IF(AND(AE15="B",'Claim Details'!$I$28&gt;=Rates!$H$14,'Claim Details'!$I$28&lt;=Rates!$H$15,'Claim Details'!$I$19="No"),Rates!$H$23,IF(AND(AE15="B",'Claim Details'!$I$28&gt;=Rates!$J$14,'Claim Details'!$I$28&lt;=Rates!$J$15,'Claim Details'!$I$19="Yes"),Rates!$K$23,IF(AND(AE15="B",'Claim Details'!$I$28&gt;=Rates!$J$14,'Claim Details'!$I$28&lt;=Rates!$J$15,'Claim Details'!$I$19="No"),Rates!$J$23,IF(AND(AE15="C",'Claim Details'!$I$28&gt;=Rates!$D$14,'Claim Details'!$I$28&lt;=Rates!$D$15,'Claim Details'!$I$19="Yes"),Rates!$E$24,IF(AND(AE15="C",'Claim Details'!$I$28&gt;=Rates!$D$14,'Claim Details'!$I$28&lt;=Rates!$D$15,'Claim Details'!$I$19="No"),Rates!$D$24,IF(AND(AE15="C",'Claim Details'!$I$28&gt;=Rates!$F$14,'Claim Details'!$I$28&lt;=Rates!$F$15,'Claim Details'!$I$19="Yes"),Rates!$G$24,IF(AND(AE15="C",'Claim Details'!$I$28&gt;=Rates!$F$14,'Claim Details'!$I$28&lt;=Rates!$F$15,'Claim Details'!$I$19="No"),Rates!$F$24,IF(AND(AE15="C",'Claim Details'!$I$28&gt;=Rates!$H$14,'Claim Details'!$I$28&lt;=Rates!$H$15,'Claim Details'!$I$19="Yes"),Rates!$I$24,IF(AND(AE15="C",'Claim Details'!$I$28&gt;=Rates!$H$14,'Claim Details'!$I$28&lt;=Rates!$H$15,'Claim Details'!$I$19="No"),Rates!$H$24,IF(AND(AE15="C",'Claim Details'!$I$28&gt;=Rates!$J$14,'Claim Details'!$I$28&lt;=Rates!$J$15,'Claim Details'!$I$19="Yes"),Rates!$K$24,IF(AND(AE15="C",'Claim Details'!$I$28&gt;=Rates!$J$14,'Claim Details'!$I$28&lt;=Rates!$J$15,'Claim Details'!$I$19="No"),Rates!$J$24,"£0.00"))))))))))))))))))))))))</f>
        <v>£0.00</v>
      </c>
      <c r="BH15" s="189" t="str">
        <f t="shared" si="13"/>
        <v>£0.00</v>
      </c>
      <c r="BI15" s="189">
        <f t="shared" si="14"/>
        <v>0</v>
      </c>
      <c r="BO15" s="202" t="str">
        <f>IF(H15="","£0.00",IF(AP15="4","£0.00",IF(AP15="5","£0.00",IF(AP15="1","£0.00",((AQ15*H15)*'Claim Details'!$F$111)/100))))</f>
        <v>£0.00</v>
      </c>
      <c r="BP15" s="202" t="str">
        <f>IF(T15="","£0.00",IF(AP15="4","£0.00",IF(AP15="5","£0.00",IF(AP15="1","£0.00",((AR15*T15)*'Claim Details'!$N$111)/100))))</f>
        <v>£0.00</v>
      </c>
      <c r="BQ15" s="202" t="str">
        <f>IF(AI15="","£0.00",IF(AP15="4","£0.00",IF(AP15="5","£0.00",IF(AP15="1","£0.00",((BI15*AI15)*'Claim Details'!$W$111)/100))))</f>
        <v>£0.00</v>
      </c>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row>
    <row r="16" spans="1:97" ht="15">
      <c r="A16" s="145"/>
      <c r="B16" s="91"/>
      <c r="C16" s="96"/>
      <c r="D16" s="97"/>
      <c r="E16" s="98"/>
      <c r="F16" s="89"/>
      <c r="G16" s="99"/>
      <c r="H16" s="100"/>
      <c r="I16" s="221" t="str">
        <f t="shared" si="0"/>
        <v>£0.00</v>
      </c>
      <c r="J16" s="101"/>
      <c r="K16" s="100"/>
      <c r="L16" s="221" t="str">
        <f t="shared" si="3"/>
        <v>£0.00</v>
      </c>
      <c r="M16" s="101"/>
      <c r="N16" s="102"/>
      <c r="O16" s="145"/>
      <c r="P16" s="77"/>
      <c r="Q16" s="87"/>
      <c r="R16" s="87"/>
      <c r="S16" s="87"/>
      <c r="T16" s="149" t="str">
        <f t="shared" si="4"/>
        <v/>
      </c>
      <c r="U16" s="87" t="str">
        <f t="shared" si="5"/>
        <v/>
      </c>
      <c r="V16" s="87"/>
      <c r="W16" s="53" t="str">
        <f t="shared" si="6"/>
        <v>£0.00</v>
      </c>
      <c r="X16" s="53"/>
      <c r="Y16" s="87"/>
      <c r="Z16" s="78"/>
      <c r="AA16" s="79"/>
      <c r="AB16" s="160"/>
      <c r="AC16" s="98"/>
      <c r="AD16" s="225"/>
      <c r="AE16" s="235" t="str">
        <f t="shared" si="7"/>
        <v/>
      </c>
      <c r="AF16" s="87" t="str">
        <f t="shared" si="8"/>
        <v/>
      </c>
      <c r="AG16" s="53"/>
      <c r="AH16" s="224"/>
      <c r="AI16" s="226" t="str">
        <f t="shared" si="1"/>
        <v/>
      </c>
      <c r="AJ16" s="236" t="str">
        <f t="shared" si="9"/>
        <v>£0.00</v>
      </c>
      <c r="AK16" s="31"/>
      <c r="AL16" s="1"/>
      <c r="AM16" s="1"/>
      <c r="AN16" s="1"/>
      <c r="AO16" s="1"/>
      <c r="AP16" s="1" t="str">
        <f t="shared" si="10"/>
        <v/>
      </c>
      <c r="AQ16" s="27">
        <f t="shared" si="2"/>
        <v>0</v>
      </c>
      <c r="AR16" s="189">
        <f t="shared" si="11"/>
        <v>0</v>
      </c>
      <c r="AS16" s="190" t="str">
        <f>IF(AND(C16="A",'Claim Details'!$E$28&gt;=Rates!$D$14,'Claim Details'!$E$28&lt;=Rates!$D$15,'Claim Details'!$E$19="Yes"),Rates!$E$17,IF(AND(C16="A",'Claim Details'!$E$28&gt;=Rates!$D$14,'Claim Details'!$E$28&lt;=Rates!$D$15,'Claim Details'!$E$19="No"),Rates!$D$17,IF(AND(C16="A",'Claim Details'!$E$28&gt;=Rates!$F$14,'Claim Details'!$E$28&lt;=Rates!$F$15,'Claim Details'!$E$19="Yes"),Rates!$G$17,IF(AND(C16="A",'Claim Details'!$E$28&gt;=Rates!$F$14,'Claim Details'!$E$28&lt;=Rates!$F$15,'Claim Details'!$E$19="No"),Rates!$F$17,IF(AND(C16="A",'Claim Details'!$E$28&gt;=Rates!$H$14,'Claim Details'!$E$28&lt;=Rates!$H$15,'Claim Details'!$E$19="Yes"),Rates!$I$17,IF(AND(C16="A",'Claim Details'!$E$28&gt;=Rates!$H$14,'Claim Details'!$E$28&lt;=Rates!$H$15,'Claim Details'!$E$19="No"),Rates!$H$17,IF(AND(C16="A",'Claim Details'!$E$28&gt;=Rates!$J$14,'Claim Details'!$E$28&lt;=Rates!$J$15,'Claim Details'!$E$19="Yes"),Rates!$K$17,IF(AND(C16="A",'Claim Details'!$E$28&gt;=Rates!$J$14,'Claim Details'!$E$28&lt;=Rates!$J$15,'Claim Details'!$E$19="No"),Rates!$J$17,IF(AND(C16="B",'Claim Details'!$E$28&gt;=Rates!$D$14,'Claim Details'!$E$28&lt;=Rates!$D$15,'Claim Details'!$E$19="Yes"),Rates!$E$18,IF(AND(C16="B",'Claim Details'!$E$28&gt;=Rates!$D$14,'Claim Details'!$E$28&lt;=Rates!$D$15,'Claim Details'!$E$19="No"),Rates!$D$18,IF(AND(C16="B",'Claim Details'!$E$28&gt;=Rates!$F$14,'Claim Details'!$E$28&lt;=Rates!$F$15,'Claim Details'!$E$19="Yes"),Rates!$G$18,IF(AND(C16="B",'Claim Details'!$E$28&gt;=Rates!$F$14,'Claim Details'!$E$28&lt;=Rates!$F$15,'Claim Details'!$E$19="No"),Rates!$F$18,IF(AND(C16="B",'Claim Details'!$E$28&gt;=Rates!$H$14,'Claim Details'!$E$28&lt;=Rates!$H$15,'Claim Details'!$E$19="Yes"),Rates!$I$18,IF(AND(C16="B",'Claim Details'!$E$28&gt;=Rates!$H$14,'Claim Details'!$E$28&lt;=Rates!$H$15,'Claim Details'!$E$19="No"),Rates!$H$18,IF(AND(C16="B",'Claim Details'!$E$28&gt;=Rates!$J$14,'Claim Details'!$E$28&lt;=Rates!$J$15,'Claim Details'!$E$19="Yes"),Rates!$K$18,IF(AND(C16="B",'Claim Details'!$E$28&gt;=Rates!$J$14,'Claim Details'!$E$28&lt;=Rates!$J$15,'Claim Details'!$E$19="No"),Rates!$J$18,IF(AND(C16="C",'Claim Details'!$E$28&gt;=Rates!$D$14,'Claim Details'!$E$28&lt;=Rates!$D$15,'Claim Details'!$E$19="Yes"),Rates!$E$19,IF(AND(C16="C",'Claim Details'!$E$28&gt;=Rates!$D$14,'Claim Details'!$E$28&lt;=Rates!$D$15,'Claim Details'!$E$19="No"),Rates!$D$19,IF(AND(C16="C",'Claim Details'!$E$28&gt;=Rates!$F$14,'Claim Details'!$E$28&lt;=Rates!$F$15,'Claim Details'!$E$19="Yes"),Rates!$G$19,IF(AND(C16="C",'Claim Details'!$E$28&gt;=Rates!$F$14,'Claim Details'!$E$28&lt;=Rates!$F$15,'Claim Details'!$E$19="No"),Rates!$F$19,IF(AND(C16="C",'Claim Details'!$E$28&gt;=Rates!$H$14,'Claim Details'!$E$28&lt;=Rates!$H$15,'Claim Details'!$E$19="Yes"),Rates!$I$19,IF(AND(C16="C",'Claim Details'!$E$28&gt;=Rates!$H$14,'Claim Details'!$E$28&lt;=Rates!$H$15,'Claim Details'!$E$19="No"),Rates!$H$19,IF(AND(C16="C",'Claim Details'!$E$28&gt;=Rates!$J$14,'Claim Details'!$E$28&lt;=Rates!$J$15,'Claim Details'!$E$19="Yes"),Rates!$K$19,IF(AND(C16="C",'Claim Details'!$E$28&gt;=Rates!$J$14,'Claim Details'!$E$28&lt;=Rates!$J$15,'Claim Details'!$E$19="No"),Rates!$J$19,"£0.00"))))))))))))))))))))))))</f>
        <v>£0.00</v>
      </c>
      <c r="AT16" s="189" t="str">
        <f>IF(AND(C16="A",'Claim Details'!$E$28&gt;=Rates!$D$14,'Claim Details'!$E$28&lt;=Rates!$D$15,'Claim Details'!$E$19="Yes"),Rates!$E$25,IF(AND(C16="A",'Claim Details'!$E$28&gt;=Rates!$D$14,'Claim Details'!$E$28&lt;=Rates!$D$15,'Claim Details'!$E$19="No"),Rates!$D$25,IF(AND(C16="A",'Claim Details'!$E$28&gt;=Rates!$F$14,'Claim Details'!$E$28&lt;=Rates!$F$15,'Claim Details'!$E$19="Yes"),Rates!$G$25,IF(AND(C16="A",'Claim Details'!$E$28&gt;=Rates!$F$14,'Claim Details'!$E$28&lt;=Rates!$F$15,'Claim Details'!$E$19="No"),Rates!$F$25,IF(AND(C16="A",'Claim Details'!$E$28&gt;=Rates!$H$14,'Claim Details'!$E$28&lt;=Rates!$H$15,'Claim Details'!$E$19="Yes"),Rates!$I$25,IF(AND(C16="A",'Claim Details'!$E$28&gt;=Rates!$H$14,'Claim Details'!$E$28&lt;=Rates!$H$15,'Claim Details'!$E$19="No"),Rates!$H$25,IF(AND(C16="A",'Claim Details'!$E$28&gt;=Rates!$J$14,'Claim Details'!$E$28&lt;=Rates!$J$15,'Claim Details'!$E$19="Yes"),Rates!$K$25,IF(AND(C16="A",'Claim Details'!$E$28&gt;=Rates!$J$14,'Claim Details'!$E$28&lt;=Rates!$J$15,'Claim Details'!$E$19="No"),Rates!$J$25,IF(AND(C16="B",'Claim Details'!$E$28&gt;=Rates!$D$14,'Claim Details'!$E$28&lt;=Rates!$D$15,'Claim Details'!$E$19="Yes"),Rates!$E$26,IF(AND(C16="B",'Claim Details'!$E$28&gt;=Rates!$D$14,'Claim Details'!$E$28&lt;=Rates!$D$15,'Claim Details'!$E$19="No"),Rates!$D$26,IF(AND(C16="B",'Claim Details'!$E$28&gt;=Rates!$F$14,'Claim Details'!$E$28&lt;=Rates!$F$15,'Claim Details'!$E$19="Yes"),Rates!$G$26,IF(AND(C16="B",'Claim Details'!$E$28&gt;=Rates!$F$14,'Claim Details'!$E$28&lt;=Rates!$F$15,'Claim Details'!$E$19="No"),Rates!$F$26,IF(AND(C16="B",'Claim Details'!$E$28&gt;=Rates!$H$14,'Claim Details'!$E$28&lt;=Rates!$H$15,'Claim Details'!$E$19="Yes"),Rates!$I$26,IF(AND(C16="B",'Claim Details'!$E$28&gt;=Rates!$H$14,'Claim Details'!$E$28&lt;=Rates!$H$15,'Claim Details'!$E$19="No"),Rates!$H$26,IF(AND(C16="B",'Claim Details'!$E$28&gt;=Rates!$J$14,'Claim Details'!$E$28&lt;=Rates!$J$15,'Claim Details'!$E$19="Yes"),Rates!$K$26,IF(AND(C16="B",'Claim Details'!$E$28&gt;=Rates!$J$14,'Claim Details'!$E$28&lt;=Rates!$J$15,'Claim Details'!$E$19="No"),Rates!$J$26,IF(AND(C16="C",'Claim Details'!$E$28&gt;=Rates!$D$14,'Claim Details'!$E$28&lt;=Rates!$D$15,'Claim Details'!$E$19="Yes"),Rates!$E$27,IF(AND(C16="C",'Claim Details'!$E$28&gt;=Rates!$D$14,'Claim Details'!$E$28&lt;=Rates!$D$15,'Claim Details'!$E$19="No"),Rates!$D$27,IF(AND(C16="C",'Claim Details'!$E$28&gt;=Rates!$F$14,'Claim Details'!$E$28&lt;=Rates!$F$15,'Claim Details'!$E$19="Yes"),Rates!$G$27,IF(AND(C16="C",'Claim Details'!$E$28&gt;=Rates!$F$14,'Claim Details'!$E$28&lt;=Rates!$F$15,'Claim Details'!$E$19="No"),Rates!$F$27,IF(AND(C16="C",'Claim Details'!$E$28&gt;=Rates!$H$14,'Claim Details'!$E$28&lt;=Rates!$H$15,'Claim Details'!$E$19="Yes"),Rates!$I$27,IF(AND(C16="C",'Claim Details'!$E$28&gt;=Rates!$H$14,'Claim Details'!$E$28&lt;=Rates!$H$15,'Claim Details'!$E$19="No"),Rates!$H$27,IF(AND(C16="C",'Claim Details'!$E$28&gt;=Rates!$J$14,'Claim Details'!$E$28&lt;=Rates!$J$15,'Claim Details'!$E$19="Yes"),Rates!$K$27,IF(AND(C16="C",'Claim Details'!$E$28&gt;=Rates!$J$14,'Claim Details'!$E$28&lt;=Rates!$J$15,'Claim Details'!$E$19="No"),Rates!$J$27,"£0.00"))))))))))))))))))))))))</f>
        <v>£0.00</v>
      </c>
      <c r="AU16" s="191" t="str">
        <f>IF(AND(C16="A",'Claim Details'!$E$28&gt;=Rates!$D$14,'Claim Details'!$E$28&lt;=Rates!$D$15,'Claim Details'!$E$19="Yes"),Rates!$E$20,IF(AND(C16="A",'Claim Details'!$E$28&gt;=Rates!$D$14,'Claim Details'!$E$28&lt;=Rates!$D$15,'Claim Details'!$E$19="No"),Rates!$D$20,IF(AND(C16="A",'Claim Details'!$E$28&gt;=Rates!$F$14,'Claim Details'!$E$28&lt;=Rates!$F$15,'Claim Details'!$E$19="Yes"),Rates!$G$20,IF(AND(C16="A",'Claim Details'!$E$28&gt;=Rates!$F$14,'Claim Details'!$E$28&lt;=Rates!$F$15,'Claim Details'!$E$19="No"),Rates!$F$20,IF(AND(C16="A",'Claim Details'!$E$28&gt;=Rates!$H$14,'Claim Details'!$E$28&lt;=Rates!$H$15,'Claim Details'!$E$19="Yes"),Rates!$I$20,IF(AND(C16="A",'Claim Details'!$E$28&gt;=Rates!$H$14,'Claim Details'!$E$28&lt;=Rates!$H$15,'Claim Details'!$E$19="No"),Rates!$H$20,IF(AND(C16="A",'Claim Details'!$E$28&gt;=Rates!$J$14,'Claim Details'!$E$28&lt;=Rates!$J$15,'Claim Details'!$E$19="Yes"),Rates!$K$20,IF(AND(C16="A",'Claim Details'!$E$28&gt;=Rates!$J$14,'Claim Details'!$E$28&lt;=Rates!$J$15,'Claim Details'!$E$19="No"),Rates!$J$20,IF(AND(C16="B",'Claim Details'!$E$28&gt;=Rates!$D$14,'Claim Details'!$E$28&lt;=Rates!$D$15,'Claim Details'!$E$19="Yes"),Rates!$E$21,IF(AND(C16="B",'Claim Details'!$E$28&gt;=Rates!$D$14,'Claim Details'!$E$28&lt;=Rates!$D$15,'Claim Details'!$E$19="No"),Rates!$D$21,IF(AND(C16="B",'Claim Details'!$E$28&gt;=Rates!$F$14,'Claim Details'!$E$28&lt;=Rates!$F$15,'Claim Details'!$E$19="Yes"),Rates!$G$21,IF(AND(C16="B",'Claim Details'!$E$28&gt;=Rates!$F$14,'Claim Details'!$E$28&lt;=Rates!$F$15,'Claim Details'!$E$19="No"),Rates!$F$21,IF(AND(C16="B",'Claim Details'!$E$28&gt;=Rates!$H$14,'Claim Details'!$E$28&lt;=Rates!$H$15,'Claim Details'!$E$19="Yes"),Rates!$I$21,IF(AND(C16="B",'Claim Details'!$E$28&gt;=Rates!$H$14,'Claim Details'!$E$28&lt;=Rates!$H$15,'Claim Details'!$E$19="No"),Rates!$H$21,IF(AND(C16="B",'Claim Details'!$E$28&gt;=Rates!$J$14,'Claim Details'!$E$28&lt;=Rates!$J$15,'Claim Details'!$E$19="Yes"),Rates!$K$21,IF(AND(C16="B",'Claim Details'!$E$28&gt;=Rates!$J$14,'Claim Details'!$E$28&lt;=Rates!$J$15,'Claim Details'!$E$19="No"),Rates!$J$21,"£0.00"))))))))))))))))</f>
        <v>£0.00</v>
      </c>
      <c r="AV16" s="191" t="str">
        <f>IF(AND(C16="A",'Claim Details'!$E$28&gt;=Rates!$D$14,'Claim Details'!$E$28&lt;=Rates!$D$15,'Claim Details'!$E$19="Yes"),Rates!$E$22,IF(AND(C16="A",'Claim Details'!$E$28&gt;=Rates!$D$14,'Claim Details'!$E$28&lt;=Rates!$D$15,'Claim Details'!$E$19="No"),Rates!$D$22,IF(AND(C16="A",'Claim Details'!$E$28&gt;=Rates!$F$14,'Claim Details'!$E$28&lt;=Rates!$F$15,'Claim Details'!$E$19="Yes"),Rates!$G$22,IF(AND(C16="A",'Claim Details'!$E$28&gt;=Rates!$F$14,'Claim Details'!$E$28&lt;=Rates!$F$15,'Claim Details'!$E$19="No"),Rates!$F$22,IF(AND(C16="A",'Claim Details'!$E$28&gt;=Rates!$H$14,'Claim Details'!$E$28&lt;=Rates!$H$15,'Claim Details'!$E$19="Yes"),Rates!$I$22,IF(AND(C16="A",'Claim Details'!$E$28&gt;=Rates!$H$14,'Claim Details'!$E$28&lt;=Rates!$H$15,'Claim Details'!$E$19="No"),Rates!$H$22,IF(AND(C16="A",'Claim Details'!$E$28&gt;=Rates!$J$14,'Claim Details'!$E$28&lt;=Rates!$J$15,'Claim Details'!$E$19="Yes"),Rates!$K$22,IF(AND(C16="A",'Claim Details'!$E$28&gt;=Rates!$J$14,'Claim Details'!$E$28&lt;=Rates!$J$15,'Claim Details'!$E$19="No"),Rates!$J$22,IF(AND(C16="B",'Claim Details'!$E$28&gt;=Rates!$D$14,'Claim Details'!$E$28&lt;=Rates!$D$15,'Claim Details'!$E$19="Yes"),Rates!$E$23,IF(AND(C16="B",'Claim Details'!$E$28&gt;=Rates!$D$14,'Claim Details'!$E$28&lt;=Rates!$D$15,'Claim Details'!$E$19="No"),Rates!$D$23,IF(AND(C16="B",'Claim Details'!$E$28&gt;=Rates!$F$14,'Claim Details'!$E$28&lt;=Rates!$F$15,'Claim Details'!$E$19="Yes"),Rates!$G$23,IF(AND(C16="B",'Claim Details'!$E$28&gt;=Rates!$F$14,'Claim Details'!$E$28&lt;=Rates!$F$15,'Claim Details'!$E$19="No"),Rates!$F$23,IF(AND(C16="B",'Claim Details'!$E$28&gt;=Rates!$H$14,'Claim Details'!$E$28&lt;=Rates!$H$15,'Claim Details'!$E$19="Yes"),Rates!$I$23,IF(AND(C16="B",'Claim Details'!$E$28&gt;=Rates!$H$14,'Claim Details'!$E$28&lt;=Rates!$H$15,'Claim Details'!$E$19="No"),Rates!$H$23,IF(AND(C16="B",'Claim Details'!$E$28&gt;=Rates!$J$14,'Claim Details'!$E$28&lt;=Rates!$J$15,'Claim Details'!$E$19="Yes"),Rates!$K$23,IF(AND(C16="B",'Claim Details'!$E$28&gt;=Rates!$J$14,'Claim Details'!$E$28&lt;=Rates!$J$15,'Claim Details'!$E$19="No"),Rates!$J$23,IF(AND(C16="C",'Claim Details'!$E$28&gt;=Rates!$D$14,'Claim Details'!$E$28&lt;=Rates!$D$15,'Claim Details'!$E$19="Yes"),Rates!$E$24,IF(AND(C16="C",'Claim Details'!$E$28&gt;=Rates!$D$14,'Claim Details'!$E$28&lt;=Rates!$D$15,'Claim Details'!$E$19="No"),Rates!$D$24,IF(AND(C16="C",'Claim Details'!$E$28&gt;=Rates!$F$14,'Claim Details'!$E$28&lt;=Rates!$F$15,'Claim Details'!$E$19="Yes"),Rates!$G$24,IF(AND(C16="C",'Claim Details'!$E$28&gt;=Rates!$F$14,'Claim Details'!$E$28&lt;=Rates!$F$15,'Claim Details'!$E$19="No"),Rates!$F$24,IF(AND(C16="C",'Claim Details'!$E$28&gt;=Rates!$H$14,'Claim Details'!$E$28&lt;=Rates!$H$15,'Claim Details'!$E$19="Yes"),Rates!$I$24,IF(AND(C16="C",'Claim Details'!$E$28&gt;=Rates!$H$14,'Claim Details'!$E$28&lt;=Rates!$H$15,'Claim Details'!$E$19="No"),Rates!$H$24,IF(AND(C16="C",'Claim Details'!$E$28&gt;=Rates!$J$14,'Claim Details'!$E$28&lt;=Rates!$J$15,'Claim Details'!$E$19="Yes"),Rates!$K$24,IF(AND(C16="C",'Claim Details'!$E$28&gt;=Rates!$J$14,'Claim Details'!$E$28&lt;=Rates!$J$15,'Claim Details'!$E$19="No"),Rates!$J$24,"£0.00"))))))))))))))))))))))))</f>
        <v>£0.00</v>
      </c>
      <c r="AW16" s="1"/>
      <c r="AX16" s="189" t="str">
        <f>IF(AND(U16="A",'Claim Details'!$I$28&gt;=Rates!$D$14,'Claim Details'!$I$28&lt;=Rates!$D$15,'Claim Details'!$I$19="Yes"),Rates!$J$17,IF(AND(U16="A",'Claim Details'!$I$28&gt;=Rates!$D$14,'Claim Details'!$I$28&lt;=Rates!$D$15,'Claim Details'!$I$19="No"),Rates!$D$17,IF(AND(U16="A",'Claim Details'!$I$28&gt;=Rates!$F$14,'Claim Details'!$I$28&lt;=Rates!$F$15,'Claim Details'!$I$19="Yes"),Rates!$G$17,IF(AND(U16="A",'Claim Details'!$I$28&gt;=Rates!$F$14,'Claim Details'!$I$28&lt;=Rates!$F$15,'Claim Details'!$I$19="No"),Rates!$F$17,IF(AND(U16="A",'Claim Details'!$I$28&gt;=Rates!$H$14,'Claim Details'!$I$28&lt;=Rates!$H$15,'Claim Details'!$I$19="Yes"),Rates!$I$17,IF(AND(U16="A",'Claim Details'!$I$28&gt;=Rates!$H$14,'Claim Details'!$I$28&lt;=Rates!$H$15,'Claim Details'!$I$19="No"),Rates!$H$17,IF(AND(U16="A",'Claim Details'!$I$28&gt;=Rates!$J$14,'Claim Details'!$I$28&lt;=Rates!$J$15,'Claim Details'!$I$19="Yes"),Rates!$K$17,IF(AND(U16="A",'Claim Details'!$I$28&gt;=Rates!$J$14,'Claim Details'!$I$28&lt;=Rates!$J$15,'Claim Details'!$I$19="No"),Rates!$J$17,IF(AND(U16="B",'Claim Details'!$I$28&gt;=Rates!$D$14,'Claim Details'!$I$28&lt;=Rates!$D$15,'Claim Details'!$I$19="Yes"),Rates!$E$18,IF(AND(U16="B",'Claim Details'!$I$28&gt;=Rates!$D$14,'Claim Details'!$I$28&lt;=Rates!$D$15,'Claim Details'!$I$19="No"),Rates!$D$18,IF(AND(U16="B",'Claim Details'!$I$28&gt;=Rates!$F$14,'Claim Details'!$I$28&lt;=Rates!$F$15,'Claim Details'!$I$19="Yes"),Rates!$G$18,IF(AND(U16="B",'Claim Details'!$I$28&gt;=Rates!$F$14,'Claim Details'!$I$28&lt;=Rates!$F$15,'Claim Details'!$I$19="No"),Rates!$F$18,IF(AND(U16="B",'Claim Details'!$I$28&gt;=Rates!$H$14,'Claim Details'!$I$28&lt;=Rates!$H$15,'Claim Details'!$I$19="Yes"),Rates!$I$18,IF(AND(U16="B",'Claim Details'!$I$28&gt;=Rates!$H$14,'Claim Details'!$I$28&lt;=Rates!$H$15,'Claim Details'!$I$19="No"),Rates!$H$18,IF(AND(U16="B",'Claim Details'!$I$28&gt;=Rates!$J$14,'Claim Details'!$I$28&lt;=Rates!$J$15,'Claim Details'!$I$19="Yes"),Rates!$K$18,IF(AND(U16="B",'Claim Details'!$I$28&gt;=Rates!$J$14,'Claim Details'!$I$28&lt;=Rates!$J$15,'Claim Details'!$I$19="No"),Rates!$J$18,IF(AND(U16="C",'Claim Details'!$I$28&gt;=Rates!$D$14,'Claim Details'!$I$28&lt;=Rates!$D$15,'Claim Details'!$I$19="Yes"),Rates!$E$19,IF(AND(U16="C",'Claim Details'!$I$28&gt;=Rates!$D$14,'Claim Details'!$I$28&lt;=Rates!$D$15,'Claim Details'!$I$19="No"),Rates!$D$19,IF(AND(U16="C",'Claim Details'!$I$28&gt;=Rates!$F$14,'Claim Details'!$I$28&lt;=Rates!$F$15,'Claim Details'!$I$19="Yes"),Rates!$G$19,IF(AND(U16="C",'Claim Details'!$I$28&gt;=Rates!$F$14,'Claim Details'!$I$28&lt;=Rates!$F$15,'Claim Details'!$I$19="No"),Rates!$F$19,IF(AND(U16="C",'Claim Details'!$I$28&gt;=Rates!$H$14,'Claim Details'!$I$28&lt;=Rates!$H$15,'Claim Details'!$I$19="Yes"),Rates!$I$19,IF(AND(U16="C",'Claim Details'!$I$28&gt;=Rates!$H$14,'Claim Details'!$I$28&lt;=Rates!$H$15,'Claim Details'!$I$19="No"),Rates!$H$19,IF(AND(U16="C",'Claim Details'!$I$28&gt;=Rates!$J$14,'Claim Details'!$I$28&lt;=Rates!$J$15,'Claim Details'!$I$19="Yes"),Rates!$K$19,IF(AND(U16="C",'Claim Details'!$I$28&gt;=Rates!$J$14,'Claim Details'!$I$28&lt;=Rates!$J$15,'Claim Details'!$I$19="No"),Rates!$J$19,"£0.00"))))))))))))))))))))))))</f>
        <v>£0.00</v>
      </c>
      <c r="AY16" s="189" t="str">
        <f>IF(AND(C16="A",'Claim Details'!$I$28&gt;=Rates!$D$14,'Claim Details'!$I$28&lt;=Rates!$D$15,'Claim Details'!$I$19="Yes"),Rates!$J$25,IF(AND(C16="A",'Claim Details'!$I$28&gt;=Rates!$D$14,'Claim Details'!$I$28&lt;=Rates!$D$15,'Claim Details'!$I$19="No"),Rates!$D$25,IF(AND(C16="A",'Claim Details'!$I$28&gt;=Rates!$F$14,'Claim Details'!$I$28&lt;=Rates!$F$15,'Claim Details'!$I$19="Yes"),Rates!$G$25,IF(AND(C16="A",'Claim Details'!$I$28&gt;=Rates!$F$14,'Claim Details'!$I$28&lt;=Rates!$F$15,'Claim Details'!$I$19="No"),Rates!$F$25,IF(AND(C16="A",'Claim Details'!$I$28&gt;=Rates!$H$14,'Claim Details'!$I$28&lt;=Rates!$H$15,'Claim Details'!$I$19="Yes"),Rates!$I$25,IF(AND(C16="A",'Claim Details'!$I$28&gt;=Rates!$H$14,'Claim Details'!$I$28&lt;=Rates!$H$15,'Claim Details'!$I$19="No"),Rates!$H$25,IF(AND(C16="A",'Claim Details'!$I$28&gt;=Rates!$J$14,'Claim Details'!$I$28&lt;=Rates!$J$15,'Claim Details'!$I$19="Yes"),Rates!$K$25,IF(AND(C16="A",'Claim Details'!$I$28&gt;=Rates!$J$14,'Claim Details'!$I$28&lt;=Rates!$J$15,'Claim Details'!$I$19="No"),Rates!$J$25,IF(AND(C16="B",'Claim Details'!$I$28&gt;=Rates!$D$14,'Claim Details'!$I$28&lt;=Rates!$D$15,'Claim Details'!$I$19="Yes"),Rates!$E$26,IF(AND(C16="B",'Claim Details'!$I$28&gt;=Rates!$D$14,'Claim Details'!$I$28&lt;=Rates!$D$15,'Claim Details'!$I$19="No"),Rates!$D$26,IF(AND(C16="B",'Claim Details'!$I$28&gt;=Rates!$F$14,'Claim Details'!$I$28&lt;=Rates!$F$15,'Claim Details'!$I$19="Yes"),Rates!$G$26,IF(AND(C16="B",'Claim Details'!$I$28&gt;=Rates!$F$14,'Claim Details'!$I$28&lt;=Rates!$F$15,'Claim Details'!$I$19="No"),Rates!$F$26,IF(AND(C16="B",'Claim Details'!$I$28&gt;=Rates!$H$14,'Claim Details'!$I$28&lt;=Rates!$H$15,'Claim Details'!$I$19="Yes"),Rates!$I$26,IF(AND(C16="B",'Claim Details'!$I$28&gt;=Rates!$H$14,'Claim Details'!$I$28&lt;=Rates!$H$15,'Claim Details'!$I$19="No"),Rates!$H$26,IF(AND(C16="B",'Claim Details'!$I$28&gt;=Rates!$J$14,'Claim Details'!$I$28&lt;=Rates!$J$15,'Claim Details'!$I$19="Yes"),Rates!$K$26,IF(AND(C16="B",'Claim Details'!$I$28&gt;=Rates!$J$14,'Claim Details'!$I$28&lt;=Rates!$J$15,'Claim Details'!$I$19="No"),Rates!$J$26,IF(AND(C16="C",'Claim Details'!$I$28&gt;=Rates!$D$14,'Claim Details'!$I$28&lt;=Rates!$D$15,'Claim Details'!$I$19="Yes"),Rates!$E$27,IF(AND(C16="C",'Claim Details'!$I$28&gt;=Rates!$D$14,'Claim Details'!$I$28&lt;=Rates!$D$15,'Claim Details'!$I$19="No"),Rates!$D$27,IF(AND(C16="C",'Claim Details'!$I$28&gt;=Rates!$F$14,'Claim Details'!$I$28&lt;=Rates!$F$15,'Claim Details'!$I$19="Yes"),Rates!$G$27,IF(AND(C16="C",'Claim Details'!$I$28&gt;=Rates!$F$14,'Claim Details'!$I$28&lt;=Rates!$F$15,'Claim Details'!$I$19="No"),Rates!$F$27,IF(AND(C16="C",'Claim Details'!$I$28&gt;=Rates!$H$14,'Claim Details'!$I$28&lt;=Rates!$H$15,'Claim Details'!$I$19="Yes"),Rates!$I$27,IF(AND(C16="C",'Claim Details'!$I$28&gt;=Rates!$H$14,'Claim Details'!$I$28&lt;=Rates!$H$15,'Claim Details'!$I$19="No"),Rates!$H$27,IF(AND(C16="C",'Claim Details'!$I$28&gt;=Rates!$J$14,'Claim Details'!$I$28&lt;=Rates!$J$15,'Claim Details'!$I$19="Yes"),Rates!$K$27,IF(AND(C16="C",'Claim Details'!$I$28&gt;=Rates!$J$14,'Claim Details'!$I$28&lt;=Rates!$J$15,'Claim Details'!$I$19="No"),Rates!$J$27,"£0.00"))))))))))))))))))))))))</f>
        <v>£0.00</v>
      </c>
      <c r="AZ16" s="189" t="str">
        <f>IF(AND(C16="A",'Claim Details'!$I$28&gt;=Rates!$D$14,'Claim Details'!$I$28&lt;=Rates!$D$15,'Claim Details'!$I$19="Yes"),Rates!$E$20,IF(AND(C16="A",'Claim Details'!$I$28&gt;=Rates!$D$14,'Claim Details'!$I$28&lt;=Rates!$D$15,'Claim Details'!$I$19="No"),Rates!$D$20,IF(AND(C16="A",'Claim Details'!$I$28&gt;=Rates!$F$14,'Claim Details'!$I$28&lt;=Rates!$F$15,'Claim Details'!$I$19="Yes"),Rates!$G$20,IF(AND(C16="A",'Claim Details'!$I$28&gt;=Rates!$F$14,'Claim Details'!$I$28&lt;=Rates!$F$15,'Claim Details'!$I$19="No"),Rates!$F$20,IF(AND(C16="A",'Claim Details'!$I$28&gt;=Rates!$H$14,'Claim Details'!$I$28&lt;=Rates!$H$15,'Claim Details'!$I$19="Yes"),Rates!$I$20,IF(AND(C16="A",'Claim Details'!$I$28&gt;=Rates!$H$14,'Claim Details'!$I$28&lt;=Rates!$H$15,'Claim Details'!$I$19="No"),Rates!$H$20,IF(AND(C16="A",'Claim Details'!$I$28&gt;=Rates!$J$14,'Claim Details'!$I$28&lt;=Rates!$J$15,'Claim Details'!$I$19="Yes"),Rates!$K$20,IF(AND(C16="A",'Claim Details'!$I$28&gt;=Rates!$J$14,'Claim Details'!$I$28&lt;=Rates!$J$15,'Claim Details'!$I$19="No"),Rates!$J$20,IF(AND(C16="B",'Claim Details'!$I$28&gt;=Rates!$D$14,'Claim Details'!$I$28&lt;=Rates!$D$15,'Claim Details'!$I$19="Yes"),Rates!$E$21,IF(AND(C16="B",'Claim Details'!$I$28&gt;=Rates!$D$14,'Claim Details'!$I$28&lt;=Rates!$D$15,'Claim Details'!$I$19="No"),Rates!$D$21,IF(AND(C16="B",'Claim Details'!$I$28&gt;=Rates!$F$14,'Claim Details'!$I$28&lt;=Rates!$F$15,'Claim Details'!$I$19="Yes"),Rates!$G$21,IF(AND(C16="B",'Claim Details'!$I$28&gt;=Rates!$F$14,'Claim Details'!$I$28&lt;=Rates!$F$15,'Claim Details'!$I$19="No"),Rates!$F$21,IF(AND(C16="B",'Claim Details'!$I$28&gt;=Rates!$H$14,'Claim Details'!$I$28&lt;=Rates!$H$15,'Claim Details'!$I$19="Yes"),Rates!$I$21,IF(AND(C16="B",'Claim Details'!$I$28&gt;=Rates!$H$14,'Claim Details'!$I$28&lt;=Rates!$H$15,'Claim Details'!$I$19="No"),Rates!$H$21,IF(AND(C16="B",'Claim Details'!$I$28&gt;=Rates!$J$14,'Claim Details'!$I$28&lt;=Rates!$J$15,'Claim Details'!$I$19="Yes"),Rates!$K$21,IF(AND(C16="B",'Claim Details'!$I$28&gt;=Rates!$J$14,'Claim Details'!$I$28&lt;=Rates!$J$15,'Claim Details'!$I$19="No"),Rates!$J$21,"£0.00"))))))))))))))))</f>
        <v>£0.00</v>
      </c>
      <c r="BA16" s="189" t="str">
        <f>IF(AND(C16="A",'Claim Details'!$I$28&gt;=Rates!$D$14,'Claim Details'!$I$28&lt;=Rates!$D$15,'Claim Details'!$I$19="Yes"),Rates!$E$22,IF(AND(C16="A",'Claim Details'!$I$28&gt;=Rates!$D$14,'Claim Details'!$I$28&lt;=Rates!$D$15,'Claim Details'!$I$19="No"),Rates!$D$22,IF(AND(C16="A",'Claim Details'!$I$28&gt;=Rates!$F$14,'Claim Details'!$I$28&lt;=Rates!$F$15,'Claim Details'!$I$19="Yes"),Rates!$G$22,IF(AND(C16="A",'Claim Details'!$I$28&gt;=Rates!$F$14,'Claim Details'!$I$28&lt;=Rates!$F$15,'Claim Details'!$I$19="No"),Rates!$F$22,IF(AND(C16="A",'Claim Details'!$I$28&gt;=Rates!$H$14,'Claim Details'!$I$28&lt;=Rates!$H$15,'Claim Details'!$I$19="Yes"),Rates!$I$22,IF(AND(C16="A",'Claim Details'!$I$28&gt;=Rates!$H$14,'Claim Details'!$I$28&lt;=Rates!$H$15,'Claim Details'!$I$19="No"),Rates!$H$22,IF(AND(C16="A",'Claim Details'!$I$28&gt;=Rates!$J$14,'Claim Details'!$I$28&lt;=Rates!$J$15,'Claim Details'!$I$19="Yes"),Rates!$K$22,IF(AND(C16="A",'Claim Details'!$I$28&gt;=Rates!$J$14,'Claim Details'!$I$28&lt;=Rates!$J$15,'Claim Details'!$I$19="No"),Rates!$J$22,IF(AND(C16="B",'Claim Details'!$I$28&gt;=Rates!$D$14,'Claim Details'!$I$28&lt;=Rates!$D$15,'Claim Details'!$I$19="Yes"),Rates!$E$23,IF(AND(C16="B",'Claim Details'!$I$28&gt;=Rates!$D$14,'Claim Details'!$I$28&lt;=Rates!$D$15,'Claim Details'!$I$19="No"),Rates!$D$23,IF(AND(C16="B",'Claim Details'!$I$28&gt;=Rates!$F$14,'Claim Details'!$I$28&lt;=Rates!$F$15,'Claim Details'!$I$19="Yes"),Rates!$G$23,IF(AND(C16="B",'Claim Details'!$I$28&gt;=Rates!$F$14,'Claim Details'!$I$28&lt;=Rates!$F$15,'Claim Details'!$I$19="No"),Rates!$F$23,IF(AND(C16="B",'Claim Details'!$I$28&gt;=Rates!$H$14,'Claim Details'!$I$28&lt;=Rates!$H$15,'Claim Details'!$I$19="Yes"),Rates!$I$23,IF(AND(C16="B",'Claim Details'!$I$28&gt;=Rates!$H$14,'Claim Details'!$I$28&lt;=Rates!$H$15,'Claim Details'!$I$19="No"),Rates!$H$23,IF(AND(C16="B",'Claim Details'!$I$28&gt;=Rates!$J$14,'Claim Details'!$I$28&lt;=Rates!$J$15,'Claim Details'!$I$19="Yes"),Rates!$K$23,IF(AND(C16="B",'Claim Details'!$I$28&gt;=Rates!$J$14,'Claim Details'!$I$28&lt;=Rates!$J$15,'Claim Details'!$I$19="No"),Rates!$J$23,IF(AND(C16="C",'Claim Details'!$I$28&gt;=Rates!$D$14,'Claim Details'!$I$28&lt;=Rates!$D$15,'Claim Details'!$I$19="Yes"),Rates!$E$24,IF(AND(C16="C",'Claim Details'!$I$28&gt;=Rates!$D$14,'Claim Details'!$I$28&lt;=Rates!$D$15,'Claim Details'!$I$19="No"),Rates!$D$24,IF(AND(C16="C",'Claim Details'!$I$28&gt;=Rates!$F$14,'Claim Details'!$I$28&lt;=Rates!$F$15,'Claim Details'!$I$19="Yes"),Rates!$G$24,IF(AND(C16="C",'Claim Details'!$I$28&gt;=Rates!$F$14,'Claim Details'!$I$28&lt;=Rates!$F$15,'Claim Details'!$I$19="No"),Rates!$F$24,IF(AND(C16="C",'Claim Details'!$I$28&gt;=Rates!$H$14,'Claim Details'!$I$28&lt;=Rates!$H$15,'Claim Details'!$I$19="Yes"),Rates!$I$24,IF(AND(C16="C",'Claim Details'!$I$28&gt;=Rates!$H$14,'Claim Details'!$I$28&lt;=Rates!$H$15,'Claim Details'!$I$19="No"),Rates!$H$24,IF(AND(C16="C",'Claim Details'!$I$28&gt;=Rates!$J$14,'Claim Details'!$I$28&lt;=Rates!$J$15,'Claim Details'!$I$19="Yes"),Rates!$K$24,IF(AND(C16="C",'Claim Details'!$I$28&gt;=Rates!$J$14,'Claim Details'!$I$28&lt;=Rates!$J$15,'Claim Details'!$I$19="No"),Rates!$J$24,"£0.00"))))))))))))))))))))))))</f>
        <v>£0.00</v>
      </c>
      <c r="BB16" s="189" t="str">
        <f t="shared" si="12"/>
        <v>£0.00</v>
      </c>
      <c r="BC16" s="1"/>
      <c r="BD16" s="189" t="str">
        <f>IF(AND(AE16="A",'Claim Details'!$I$28&gt;=Rates!$D$14,'Claim Details'!$I$28&lt;=Rates!$D$15,'Claim Details'!$I$19="Yes"),Rates!$J$17,IF(AND(AE16="A",'Claim Details'!$I$28&gt;=Rates!$D$14,'Claim Details'!$I$28&lt;=Rates!$D$15,'Claim Details'!$I$19="No"),Rates!$D$17,IF(AND(AE16="A",'Claim Details'!$I$28&gt;=Rates!$F$14,'Claim Details'!$I$28&lt;=Rates!$F$15,'Claim Details'!$I$19="Yes"),Rates!$G$17,IF(AND(AE16="A",'Claim Details'!$I$28&gt;=Rates!$F$14,'Claim Details'!$I$28&lt;=Rates!$F$15,'Claim Details'!$I$19="No"),Rates!$F$17,IF(AND(AE16="A",'Claim Details'!$I$28&gt;=Rates!$H$14,'Claim Details'!$I$28&lt;=Rates!$H$15,'Claim Details'!$I$19="Yes"),Rates!$I$17,IF(AND(AE16="A",'Claim Details'!$I$28&gt;=Rates!$H$14,'Claim Details'!$I$28&lt;=Rates!$H$15,'Claim Details'!$I$19="No"),Rates!$H$17,IF(AND(AE16="A",'Claim Details'!$I$28&gt;=Rates!$J$14,'Claim Details'!$I$28&lt;=Rates!$J$15,'Claim Details'!$I$19="Yes"),Rates!$K$17,IF(AND(AE16="A",'Claim Details'!$I$28&gt;=Rates!$J$14,'Claim Details'!$I$28&lt;=Rates!$J$15,'Claim Details'!$I$19="No"),Rates!$J$17,IF(AND(AE16="B",'Claim Details'!$I$28&gt;=Rates!$D$14,'Claim Details'!$I$28&lt;=Rates!$D$15,'Claim Details'!$I$19="Yes"),Rates!$E$18,IF(AND(AE16="B",'Claim Details'!$I$28&gt;=Rates!$D$14,'Claim Details'!$I$28&lt;=Rates!$D$15,'Claim Details'!$I$19="No"),Rates!$D$18,IF(AND(AE16="B",'Claim Details'!$I$28&gt;=Rates!$F$14,'Claim Details'!$I$28&lt;=Rates!$F$15,'Claim Details'!$I$19="Yes"),Rates!$G$18,IF(AND(AE16="B",'Claim Details'!$I$28&gt;=Rates!$F$14,'Claim Details'!$I$28&lt;=Rates!$F$15,'Claim Details'!$I$19="No"),Rates!$F$18,IF(AND(AE16="B",'Claim Details'!$I$28&gt;=Rates!$H$14,'Claim Details'!$I$28&lt;=Rates!$H$15,'Claim Details'!$I$19="Yes"),Rates!$I$18,IF(AND(AE16="B",'Claim Details'!$I$28&gt;=Rates!$H$14,'Claim Details'!$I$28&lt;=Rates!$H$15,'Claim Details'!$I$19="No"),Rates!$H$18,IF(AND(AE16="B",'Claim Details'!$I$28&gt;=Rates!$J$14,'Claim Details'!$I$28&lt;=Rates!$J$15,'Claim Details'!$I$19="Yes"),Rates!$K$18,IF(AND(AE16="B",'Claim Details'!$I$28&gt;=Rates!$J$14,'Claim Details'!$I$28&lt;=Rates!$J$15,'Claim Details'!$I$19="No"),Rates!$J$18,IF(AND(AE16="C",'Claim Details'!$I$28&gt;=Rates!$D$14,'Claim Details'!$I$28&lt;=Rates!$D$15,'Claim Details'!$I$19="Yes"),Rates!$E$19,IF(AND(AE16="C",'Claim Details'!$I$28&gt;=Rates!$D$14,'Claim Details'!$I$28&lt;=Rates!$D$15,'Claim Details'!$I$19="No"),Rates!$D$19,IF(AND(AE16="C",'Claim Details'!$I$28&gt;=Rates!$F$14,'Claim Details'!$I$28&lt;=Rates!$F$15,'Claim Details'!$I$19="Yes"),Rates!$G$19,IF(AND(AE16="C",'Claim Details'!$I$28&gt;=Rates!$F$14,'Claim Details'!$I$28&lt;=Rates!$F$15,'Claim Details'!$I$19="No"),Rates!$F$19,IF(AND(AE16="C",'Claim Details'!$I$28&gt;=Rates!$H$14,'Claim Details'!$I$28&lt;=Rates!$H$15,'Claim Details'!$I$19="Yes"),Rates!$I$19,IF(AND(AE16="C",'Claim Details'!$I$28&gt;=Rates!$H$14,'Claim Details'!$I$28&lt;=Rates!$H$15,'Claim Details'!$I$19="No"),Rates!$H$19,IF(AND(AE16="C",'Claim Details'!$I$28&gt;=Rates!$J$14,'Claim Details'!$I$28&lt;=Rates!$J$15,'Claim Details'!$I$19="Yes"),Rates!$K$19,IF(AND(AE16="C",'Claim Details'!$I$28&gt;=Rates!$J$14,'Claim Details'!$I$28&lt;=Rates!$J$15,'Claim Details'!$I$19="No"),Rates!$J$19,"£0.00"))))))))))))))))))))))))</f>
        <v>£0.00</v>
      </c>
      <c r="BE16" s="189" t="str">
        <f>IF(AND(AE16="A",'Claim Details'!$I$28&gt;=Rates!$D$14,'Claim Details'!$I$28&lt;=Rates!$D$15,'Claim Details'!$I$19="Yes"),Rates!$J$25,IF(AND(AE16="A",'Claim Details'!$I$28&gt;=Rates!$D$14,'Claim Details'!$I$28&lt;=Rates!$D$15,'Claim Details'!$I$19="No"),Rates!$D$25,IF(AND(AE16="A",'Claim Details'!$I$28&gt;=Rates!$F$14,'Claim Details'!$I$28&lt;=Rates!$F$15,'Claim Details'!$I$19="Yes"),Rates!$G$25,IF(AND(AE16="A",'Claim Details'!$I$28&gt;=Rates!$F$14,'Claim Details'!$I$28&lt;=Rates!$F$15,'Claim Details'!$I$19="No"),Rates!$F$25,IF(AND(AE16="A",'Claim Details'!$I$28&gt;=Rates!$H$14,'Claim Details'!$I$28&lt;=Rates!$H$15,'Claim Details'!$I$19="Yes"),Rates!$I$25,IF(AND(AE16="A",'Claim Details'!$I$28&gt;=Rates!$H$14,'Claim Details'!$I$28&lt;=Rates!$H$15,'Claim Details'!$I$19="No"),Rates!$H$25,IF(AND(AE16="A",'Claim Details'!$I$28&gt;=Rates!$J$14,'Claim Details'!$I$28&lt;=Rates!$J$15,'Claim Details'!$I$19="Yes"),Rates!$K$25,IF(AND(AE16="A",'Claim Details'!$I$28&gt;=Rates!$J$14,'Claim Details'!$I$28&lt;=Rates!$J$15,'Claim Details'!$I$19="No"),Rates!$J$25,IF(AND(AE16="B",'Claim Details'!$I$28&gt;=Rates!$D$14,'Claim Details'!$I$28&lt;=Rates!$D$15,'Claim Details'!$I$19="Yes"),Rates!$E$26,IF(AND(AE16="B",'Claim Details'!$I$28&gt;=Rates!$D$14,'Claim Details'!$I$28&lt;=Rates!$D$15,'Claim Details'!$I$19="No"),Rates!$D$26,IF(AND(AE16="B",'Claim Details'!$I$28&gt;=Rates!$F$14,'Claim Details'!$I$28&lt;=Rates!$F$15,'Claim Details'!$I$19="Yes"),Rates!$G$26,IF(AND(AE16="B",'Claim Details'!$I$28&gt;=Rates!$F$14,'Claim Details'!$I$28&lt;=Rates!$F$15,'Claim Details'!$I$19="No"),Rates!$F$26,IF(AND(AE16="B",'Claim Details'!$I$28&gt;=Rates!$H$14,'Claim Details'!$I$28&lt;=Rates!$H$15,'Claim Details'!$I$19="Yes"),Rates!$I$26,IF(AND(AE16="B",'Claim Details'!$I$28&gt;=Rates!$H$14,'Claim Details'!$I$28&lt;=Rates!$H$15,'Claim Details'!$I$19="No"),Rates!$H$26,IF(AND(AE16="B",'Claim Details'!$I$28&gt;=Rates!$J$14,'Claim Details'!$I$28&lt;=Rates!$J$15,'Claim Details'!$I$19="Yes"),Rates!$K$26,IF(AND(AE16="B",'Claim Details'!$I$28&gt;=Rates!$J$14,'Claim Details'!$I$28&lt;=Rates!$J$15,'Claim Details'!$I$19="No"),Rates!$J$26,IF(AND(AE16="C",'Claim Details'!$I$28&gt;=Rates!$D$14,'Claim Details'!$I$28&lt;=Rates!$D$15,'Claim Details'!$I$19="Yes"),Rates!$E$27,IF(AND(AE16="C",'Claim Details'!$I$28&gt;=Rates!$D$14,'Claim Details'!$I$28&lt;=Rates!$D$15,'Claim Details'!$I$19="No"),Rates!$D$27,IF(AND(AE16="C",'Claim Details'!$I$28&gt;=Rates!$F$14,'Claim Details'!$I$28&lt;=Rates!$F$15,'Claim Details'!$I$19="Yes"),Rates!$G$27,IF(AND(AE16="C",'Claim Details'!$I$28&gt;=Rates!$F$14,'Claim Details'!$I$28&lt;=Rates!$F$15,'Claim Details'!$I$19="No"),Rates!$F$27,IF(AND(AE16="C",'Claim Details'!$I$28&gt;=Rates!$H$14,'Claim Details'!$I$28&lt;=Rates!$H$15,'Claim Details'!$I$19="Yes"),Rates!$I$27,IF(AND(AE16="C",'Claim Details'!$I$28&gt;=Rates!$H$14,'Claim Details'!$I$28&lt;=Rates!$H$15,'Claim Details'!$I$19="No"),Rates!$H$27,IF(AND(AE16="C",'Claim Details'!$I$28&gt;=Rates!$J$14,'Claim Details'!$I$28&lt;=Rates!$J$15,'Claim Details'!$I$19="Yes"),Rates!$K$27,IF(AND(AE16="C",'Claim Details'!$I$28&gt;=Rates!$J$14,'Claim Details'!$I$28&lt;=Rates!$J$15,'Claim Details'!$I$19="No"),Rates!$J$27,"£0.00"))))))))))))))))))))))))</f>
        <v>£0.00</v>
      </c>
      <c r="BF16" s="189" t="str">
        <f>IF(AND(AE16="A",'Claim Details'!$I$28&gt;=Rates!$D$14,'Claim Details'!$I$28&lt;=Rates!$D$15,'Claim Details'!$I$19="Yes"),Rates!$E$20,IF(AND(AE16="A",'Claim Details'!$I$28&gt;=Rates!$D$14,'Claim Details'!$I$28&lt;=Rates!$D$15,'Claim Details'!$I$19="No"),Rates!$D$20,IF(AND(AE16="A",'Claim Details'!$I$28&gt;=Rates!$F$14,'Claim Details'!$I$28&lt;=Rates!$F$15,'Claim Details'!$I$19="Yes"),Rates!$G$20,IF(AND(AE16="A",'Claim Details'!$I$28&gt;=Rates!$F$14,'Claim Details'!$I$28&lt;=Rates!$F$15,'Claim Details'!$I$19="No"),Rates!$F$20,IF(AND(AE16="A",'Claim Details'!$I$28&gt;=Rates!$H$14,'Claim Details'!$I$28&lt;=Rates!$H$15,'Claim Details'!$I$19="Yes"),Rates!$I$20,IF(AND(AE16="A",'Claim Details'!$I$28&gt;=Rates!$H$14,'Claim Details'!$I$28&lt;=Rates!$H$15,'Claim Details'!$I$19="No"),Rates!$H$20,IF(AND(AE16="A",'Claim Details'!$I$28&gt;=Rates!$J$14,'Claim Details'!$I$28&lt;=Rates!$J$15,'Claim Details'!$I$19="Yes"),Rates!$K$20,IF(AND(AE16="A",'Claim Details'!$I$28&gt;=Rates!$J$14,'Claim Details'!$I$28&lt;=Rates!$J$15,'Claim Details'!$I$19="No"),Rates!$J$20,IF(AND(AE16="B",'Claim Details'!$I$28&gt;=Rates!$D$14,'Claim Details'!$I$28&lt;=Rates!$D$15,'Claim Details'!$I$19="Yes"),Rates!$E$21,IF(AND(AE16="B",'Claim Details'!$I$28&gt;=Rates!$D$14,'Claim Details'!$I$28&lt;=Rates!$D$15,'Claim Details'!$I$19="No"),Rates!$D$21,IF(AND(AE16="B",'Claim Details'!$I$28&gt;=Rates!$F$14,'Claim Details'!$I$28&lt;=Rates!$F$15,'Claim Details'!$I$19="Yes"),Rates!$G$21,IF(AND(AE16="B",'Claim Details'!$I$28&gt;=Rates!$F$14,'Claim Details'!$I$28&lt;=Rates!$F$15,'Claim Details'!$I$19="No"),Rates!$F$21,IF(AND(AE16="B",'Claim Details'!$I$28&gt;=Rates!$H$14,'Claim Details'!$I$28&lt;=Rates!$H$15,'Claim Details'!$I$19="Yes"),Rates!$I$21,IF(AND(AE16="B",'Claim Details'!$I$28&gt;=Rates!$H$14,'Claim Details'!$I$28&lt;=Rates!$H$15,'Claim Details'!$I$19="No"),Rates!$H$21,IF(AND(AE16="B",'Claim Details'!$I$28&gt;=Rates!$J$14,'Claim Details'!$I$28&lt;=Rates!$J$15,'Claim Details'!$I$19="Yes"),Rates!$K$21,IF(AND(AE16="B",'Claim Details'!$I$28&gt;=Rates!$J$14,'Claim Details'!$I$28&lt;=Rates!$J$15,'Claim Details'!$I$19="No"),Rates!$J$21,"£0.00"))))))))))))))))</f>
        <v>£0.00</v>
      </c>
      <c r="BG16" s="189" t="str">
        <f>IF(AND(AE16="A",'Claim Details'!$I$28&gt;=Rates!$D$14,'Claim Details'!$I$28&lt;=Rates!$D$15,'Claim Details'!$I$19="Yes"),Rates!$E$22,IF(AND(AE16="A",'Claim Details'!$I$28&gt;=Rates!$D$14,'Claim Details'!$I$28&lt;=Rates!$D$15,'Claim Details'!$I$19="No"),Rates!$D$22,IF(AND(AE16="A",'Claim Details'!$I$28&gt;=Rates!$F$14,'Claim Details'!$I$28&lt;=Rates!$F$15,'Claim Details'!$I$19="Yes"),Rates!$G$22,IF(AND(AE16="A",'Claim Details'!$I$28&gt;=Rates!$F$14,'Claim Details'!$I$28&lt;=Rates!$F$15,'Claim Details'!$I$19="No"),Rates!$F$22,IF(AND(AE16="A",'Claim Details'!$I$28&gt;=Rates!$H$14,'Claim Details'!$I$28&lt;=Rates!$H$15,'Claim Details'!$I$19="Yes"),Rates!$I$22,IF(AND(AE16="A",'Claim Details'!$I$28&gt;=Rates!$H$14,'Claim Details'!$I$28&lt;=Rates!$H$15,'Claim Details'!$I$19="No"),Rates!$H$22,IF(AND(AE16="A",'Claim Details'!$I$28&gt;=Rates!$J$14,'Claim Details'!$I$28&lt;=Rates!$J$15,'Claim Details'!$I$19="Yes"),Rates!$K$22,IF(AND(AE16="A",'Claim Details'!$I$28&gt;=Rates!$J$14,'Claim Details'!$I$28&lt;=Rates!$J$15,'Claim Details'!$I$19="No"),Rates!$J$22,IF(AND(AE16="B",'Claim Details'!$I$28&gt;=Rates!$D$14,'Claim Details'!$I$28&lt;=Rates!$D$15,'Claim Details'!$I$19="Yes"),Rates!$E$23,IF(AND(AE16="B",'Claim Details'!$I$28&gt;=Rates!$D$14,'Claim Details'!$I$28&lt;=Rates!$D$15,'Claim Details'!$I$19="No"),Rates!$D$23,IF(AND(AE16="B",'Claim Details'!$I$28&gt;=Rates!$F$14,'Claim Details'!$I$28&lt;=Rates!$F$15,'Claim Details'!$I$19="Yes"),Rates!$G$23,IF(AND(AE16="B",'Claim Details'!$I$28&gt;=Rates!$F$14,'Claim Details'!$I$28&lt;=Rates!$F$15,'Claim Details'!$I$19="No"),Rates!$F$23,IF(AND(AE16="B",'Claim Details'!$I$28&gt;=Rates!$H$14,'Claim Details'!$I$28&lt;=Rates!$H$15,'Claim Details'!$I$19="Yes"),Rates!$I$23,IF(AND(AE16="B",'Claim Details'!$I$28&gt;=Rates!$H$14,'Claim Details'!$I$28&lt;=Rates!$H$15,'Claim Details'!$I$19="No"),Rates!$H$23,IF(AND(AE16="B",'Claim Details'!$I$28&gt;=Rates!$J$14,'Claim Details'!$I$28&lt;=Rates!$J$15,'Claim Details'!$I$19="Yes"),Rates!$K$23,IF(AND(AE16="B",'Claim Details'!$I$28&gt;=Rates!$J$14,'Claim Details'!$I$28&lt;=Rates!$J$15,'Claim Details'!$I$19="No"),Rates!$J$23,IF(AND(AE16="C",'Claim Details'!$I$28&gt;=Rates!$D$14,'Claim Details'!$I$28&lt;=Rates!$D$15,'Claim Details'!$I$19="Yes"),Rates!$E$24,IF(AND(AE16="C",'Claim Details'!$I$28&gt;=Rates!$D$14,'Claim Details'!$I$28&lt;=Rates!$D$15,'Claim Details'!$I$19="No"),Rates!$D$24,IF(AND(AE16="C",'Claim Details'!$I$28&gt;=Rates!$F$14,'Claim Details'!$I$28&lt;=Rates!$F$15,'Claim Details'!$I$19="Yes"),Rates!$G$24,IF(AND(AE16="C",'Claim Details'!$I$28&gt;=Rates!$F$14,'Claim Details'!$I$28&lt;=Rates!$F$15,'Claim Details'!$I$19="No"),Rates!$F$24,IF(AND(AE16="C",'Claim Details'!$I$28&gt;=Rates!$H$14,'Claim Details'!$I$28&lt;=Rates!$H$15,'Claim Details'!$I$19="Yes"),Rates!$I$24,IF(AND(AE16="C",'Claim Details'!$I$28&gt;=Rates!$H$14,'Claim Details'!$I$28&lt;=Rates!$H$15,'Claim Details'!$I$19="No"),Rates!$H$24,IF(AND(AE16="C",'Claim Details'!$I$28&gt;=Rates!$J$14,'Claim Details'!$I$28&lt;=Rates!$J$15,'Claim Details'!$I$19="Yes"),Rates!$K$24,IF(AND(AE16="C",'Claim Details'!$I$28&gt;=Rates!$J$14,'Claim Details'!$I$28&lt;=Rates!$J$15,'Claim Details'!$I$19="No"),Rates!$J$24,"£0.00"))))))))))))))))))))))))</f>
        <v>£0.00</v>
      </c>
      <c r="BH16" s="189" t="str">
        <f t="shared" si="13"/>
        <v>£0.00</v>
      </c>
      <c r="BI16" s="189">
        <f t="shared" si="14"/>
        <v>0</v>
      </c>
      <c r="BO16" s="202" t="str">
        <f>IF(H16="","£0.00",IF(AP16="4","£0.00",IF(AP16="5","£0.00",IF(AP16="1","£0.00",((AQ16*H16)*'Claim Details'!$F$111)/100))))</f>
        <v>£0.00</v>
      </c>
      <c r="BP16" s="202" t="str">
        <f>IF(T16="","£0.00",IF(AP16="4","£0.00",IF(AP16="5","£0.00",IF(AP16="1","£0.00",((AR16*T16)*'Claim Details'!$N$111)/100))))</f>
        <v>£0.00</v>
      </c>
      <c r="BQ16" s="202" t="str">
        <f>IF(AI16="","£0.00",IF(AP16="4","£0.00",IF(AP16="5","£0.00",IF(AP16="1","£0.00",((BI16*AI16)*'Claim Details'!$W$111)/100))))</f>
        <v>£0.00</v>
      </c>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row>
    <row r="17" spans="1:97" ht="15">
      <c r="A17" s="145"/>
      <c r="B17" s="91"/>
      <c r="C17" s="96"/>
      <c r="D17" s="97"/>
      <c r="E17" s="98"/>
      <c r="F17" s="89"/>
      <c r="G17" s="99"/>
      <c r="H17" s="100"/>
      <c r="I17" s="221" t="str">
        <f t="shared" si="0"/>
        <v>£0.00</v>
      </c>
      <c r="J17" s="101"/>
      <c r="K17" s="100"/>
      <c r="L17" s="221" t="str">
        <f t="shared" si="3"/>
        <v>£0.00</v>
      </c>
      <c r="M17" s="101"/>
      <c r="N17" s="102"/>
      <c r="O17" s="145"/>
      <c r="P17" s="77"/>
      <c r="Q17" s="87"/>
      <c r="R17" s="87"/>
      <c r="S17" s="87"/>
      <c r="T17" s="149" t="str">
        <f t="shared" si="4"/>
        <v/>
      </c>
      <c r="U17" s="87" t="str">
        <f t="shared" si="5"/>
        <v/>
      </c>
      <c r="V17" s="87"/>
      <c r="W17" s="53" t="str">
        <f t="shared" si="6"/>
        <v>£0.00</v>
      </c>
      <c r="X17" s="53"/>
      <c r="Y17" s="87"/>
      <c r="Z17" s="78"/>
      <c r="AA17" s="79"/>
      <c r="AB17" s="160"/>
      <c r="AC17" s="98"/>
      <c r="AD17" s="225"/>
      <c r="AE17" s="235" t="str">
        <f t="shared" si="7"/>
        <v/>
      </c>
      <c r="AF17" s="87" t="str">
        <f t="shared" si="8"/>
        <v/>
      </c>
      <c r="AG17" s="53"/>
      <c r="AH17" s="224"/>
      <c r="AI17" s="226" t="str">
        <f t="shared" si="1"/>
        <v/>
      </c>
      <c r="AJ17" s="236" t="str">
        <f t="shared" si="9"/>
        <v>£0.00</v>
      </c>
      <c r="AK17" s="31"/>
      <c r="AL17" s="1"/>
      <c r="AM17" s="1"/>
      <c r="AN17" s="1"/>
      <c r="AO17" s="1"/>
      <c r="AP17" s="1" t="str">
        <f t="shared" si="10"/>
        <v/>
      </c>
      <c r="AQ17" s="27">
        <f t="shared" si="2"/>
        <v>0</v>
      </c>
      <c r="AR17" s="189">
        <f t="shared" si="11"/>
        <v>0</v>
      </c>
      <c r="AS17" s="190" t="str">
        <f>IF(AND(C17="A",'Claim Details'!$E$28&gt;=Rates!$D$14,'Claim Details'!$E$28&lt;=Rates!$D$15,'Claim Details'!$E$19="Yes"),Rates!$E$17,IF(AND(C17="A",'Claim Details'!$E$28&gt;=Rates!$D$14,'Claim Details'!$E$28&lt;=Rates!$D$15,'Claim Details'!$E$19="No"),Rates!$D$17,IF(AND(C17="A",'Claim Details'!$E$28&gt;=Rates!$F$14,'Claim Details'!$E$28&lt;=Rates!$F$15,'Claim Details'!$E$19="Yes"),Rates!$G$17,IF(AND(C17="A",'Claim Details'!$E$28&gt;=Rates!$F$14,'Claim Details'!$E$28&lt;=Rates!$F$15,'Claim Details'!$E$19="No"),Rates!$F$17,IF(AND(C17="A",'Claim Details'!$E$28&gt;=Rates!$H$14,'Claim Details'!$E$28&lt;=Rates!$H$15,'Claim Details'!$E$19="Yes"),Rates!$I$17,IF(AND(C17="A",'Claim Details'!$E$28&gt;=Rates!$H$14,'Claim Details'!$E$28&lt;=Rates!$H$15,'Claim Details'!$E$19="No"),Rates!$H$17,IF(AND(C17="A",'Claim Details'!$E$28&gt;=Rates!$J$14,'Claim Details'!$E$28&lt;=Rates!$J$15,'Claim Details'!$E$19="Yes"),Rates!$K$17,IF(AND(C17="A",'Claim Details'!$E$28&gt;=Rates!$J$14,'Claim Details'!$E$28&lt;=Rates!$J$15,'Claim Details'!$E$19="No"),Rates!$J$17,IF(AND(C17="B",'Claim Details'!$E$28&gt;=Rates!$D$14,'Claim Details'!$E$28&lt;=Rates!$D$15,'Claim Details'!$E$19="Yes"),Rates!$E$18,IF(AND(C17="B",'Claim Details'!$E$28&gt;=Rates!$D$14,'Claim Details'!$E$28&lt;=Rates!$D$15,'Claim Details'!$E$19="No"),Rates!$D$18,IF(AND(C17="B",'Claim Details'!$E$28&gt;=Rates!$F$14,'Claim Details'!$E$28&lt;=Rates!$F$15,'Claim Details'!$E$19="Yes"),Rates!$G$18,IF(AND(C17="B",'Claim Details'!$E$28&gt;=Rates!$F$14,'Claim Details'!$E$28&lt;=Rates!$F$15,'Claim Details'!$E$19="No"),Rates!$F$18,IF(AND(C17="B",'Claim Details'!$E$28&gt;=Rates!$H$14,'Claim Details'!$E$28&lt;=Rates!$H$15,'Claim Details'!$E$19="Yes"),Rates!$I$18,IF(AND(C17="B",'Claim Details'!$E$28&gt;=Rates!$H$14,'Claim Details'!$E$28&lt;=Rates!$H$15,'Claim Details'!$E$19="No"),Rates!$H$18,IF(AND(C17="B",'Claim Details'!$E$28&gt;=Rates!$J$14,'Claim Details'!$E$28&lt;=Rates!$J$15,'Claim Details'!$E$19="Yes"),Rates!$K$18,IF(AND(C17="B",'Claim Details'!$E$28&gt;=Rates!$J$14,'Claim Details'!$E$28&lt;=Rates!$J$15,'Claim Details'!$E$19="No"),Rates!$J$18,IF(AND(C17="C",'Claim Details'!$E$28&gt;=Rates!$D$14,'Claim Details'!$E$28&lt;=Rates!$D$15,'Claim Details'!$E$19="Yes"),Rates!$E$19,IF(AND(C17="C",'Claim Details'!$E$28&gt;=Rates!$D$14,'Claim Details'!$E$28&lt;=Rates!$D$15,'Claim Details'!$E$19="No"),Rates!$D$19,IF(AND(C17="C",'Claim Details'!$E$28&gt;=Rates!$F$14,'Claim Details'!$E$28&lt;=Rates!$F$15,'Claim Details'!$E$19="Yes"),Rates!$G$19,IF(AND(C17="C",'Claim Details'!$E$28&gt;=Rates!$F$14,'Claim Details'!$E$28&lt;=Rates!$F$15,'Claim Details'!$E$19="No"),Rates!$F$19,IF(AND(C17="C",'Claim Details'!$E$28&gt;=Rates!$H$14,'Claim Details'!$E$28&lt;=Rates!$H$15,'Claim Details'!$E$19="Yes"),Rates!$I$19,IF(AND(C17="C",'Claim Details'!$E$28&gt;=Rates!$H$14,'Claim Details'!$E$28&lt;=Rates!$H$15,'Claim Details'!$E$19="No"),Rates!$H$19,IF(AND(C17="C",'Claim Details'!$E$28&gt;=Rates!$J$14,'Claim Details'!$E$28&lt;=Rates!$J$15,'Claim Details'!$E$19="Yes"),Rates!$K$19,IF(AND(C17="C",'Claim Details'!$E$28&gt;=Rates!$J$14,'Claim Details'!$E$28&lt;=Rates!$J$15,'Claim Details'!$E$19="No"),Rates!$J$19,"£0.00"))))))))))))))))))))))))</f>
        <v>£0.00</v>
      </c>
      <c r="AT17" s="189" t="str">
        <f>IF(AND(C17="A",'Claim Details'!$E$28&gt;=Rates!$D$14,'Claim Details'!$E$28&lt;=Rates!$D$15,'Claim Details'!$E$19="Yes"),Rates!$E$25,IF(AND(C17="A",'Claim Details'!$E$28&gt;=Rates!$D$14,'Claim Details'!$E$28&lt;=Rates!$D$15,'Claim Details'!$E$19="No"),Rates!$D$25,IF(AND(C17="A",'Claim Details'!$E$28&gt;=Rates!$F$14,'Claim Details'!$E$28&lt;=Rates!$F$15,'Claim Details'!$E$19="Yes"),Rates!$G$25,IF(AND(C17="A",'Claim Details'!$E$28&gt;=Rates!$F$14,'Claim Details'!$E$28&lt;=Rates!$F$15,'Claim Details'!$E$19="No"),Rates!$F$25,IF(AND(C17="A",'Claim Details'!$E$28&gt;=Rates!$H$14,'Claim Details'!$E$28&lt;=Rates!$H$15,'Claim Details'!$E$19="Yes"),Rates!$I$25,IF(AND(C17="A",'Claim Details'!$E$28&gt;=Rates!$H$14,'Claim Details'!$E$28&lt;=Rates!$H$15,'Claim Details'!$E$19="No"),Rates!$H$25,IF(AND(C17="A",'Claim Details'!$E$28&gt;=Rates!$J$14,'Claim Details'!$E$28&lt;=Rates!$J$15,'Claim Details'!$E$19="Yes"),Rates!$K$25,IF(AND(C17="A",'Claim Details'!$E$28&gt;=Rates!$J$14,'Claim Details'!$E$28&lt;=Rates!$J$15,'Claim Details'!$E$19="No"),Rates!$J$25,IF(AND(C17="B",'Claim Details'!$E$28&gt;=Rates!$D$14,'Claim Details'!$E$28&lt;=Rates!$D$15,'Claim Details'!$E$19="Yes"),Rates!$E$26,IF(AND(C17="B",'Claim Details'!$E$28&gt;=Rates!$D$14,'Claim Details'!$E$28&lt;=Rates!$D$15,'Claim Details'!$E$19="No"),Rates!$D$26,IF(AND(C17="B",'Claim Details'!$E$28&gt;=Rates!$F$14,'Claim Details'!$E$28&lt;=Rates!$F$15,'Claim Details'!$E$19="Yes"),Rates!$G$26,IF(AND(C17="B",'Claim Details'!$E$28&gt;=Rates!$F$14,'Claim Details'!$E$28&lt;=Rates!$F$15,'Claim Details'!$E$19="No"),Rates!$F$26,IF(AND(C17="B",'Claim Details'!$E$28&gt;=Rates!$H$14,'Claim Details'!$E$28&lt;=Rates!$H$15,'Claim Details'!$E$19="Yes"),Rates!$I$26,IF(AND(C17="B",'Claim Details'!$E$28&gt;=Rates!$H$14,'Claim Details'!$E$28&lt;=Rates!$H$15,'Claim Details'!$E$19="No"),Rates!$H$26,IF(AND(C17="B",'Claim Details'!$E$28&gt;=Rates!$J$14,'Claim Details'!$E$28&lt;=Rates!$J$15,'Claim Details'!$E$19="Yes"),Rates!$K$26,IF(AND(C17="B",'Claim Details'!$E$28&gt;=Rates!$J$14,'Claim Details'!$E$28&lt;=Rates!$J$15,'Claim Details'!$E$19="No"),Rates!$J$26,IF(AND(C17="C",'Claim Details'!$E$28&gt;=Rates!$D$14,'Claim Details'!$E$28&lt;=Rates!$D$15,'Claim Details'!$E$19="Yes"),Rates!$E$27,IF(AND(C17="C",'Claim Details'!$E$28&gt;=Rates!$D$14,'Claim Details'!$E$28&lt;=Rates!$D$15,'Claim Details'!$E$19="No"),Rates!$D$27,IF(AND(C17="C",'Claim Details'!$E$28&gt;=Rates!$F$14,'Claim Details'!$E$28&lt;=Rates!$F$15,'Claim Details'!$E$19="Yes"),Rates!$G$27,IF(AND(C17="C",'Claim Details'!$E$28&gt;=Rates!$F$14,'Claim Details'!$E$28&lt;=Rates!$F$15,'Claim Details'!$E$19="No"),Rates!$F$27,IF(AND(C17="C",'Claim Details'!$E$28&gt;=Rates!$H$14,'Claim Details'!$E$28&lt;=Rates!$H$15,'Claim Details'!$E$19="Yes"),Rates!$I$27,IF(AND(C17="C",'Claim Details'!$E$28&gt;=Rates!$H$14,'Claim Details'!$E$28&lt;=Rates!$H$15,'Claim Details'!$E$19="No"),Rates!$H$27,IF(AND(C17="C",'Claim Details'!$E$28&gt;=Rates!$J$14,'Claim Details'!$E$28&lt;=Rates!$J$15,'Claim Details'!$E$19="Yes"),Rates!$K$27,IF(AND(C17="C",'Claim Details'!$E$28&gt;=Rates!$J$14,'Claim Details'!$E$28&lt;=Rates!$J$15,'Claim Details'!$E$19="No"),Rates!$J$27,"£0.00"))))))))))))))))))))))))</f>
        <v>£0.00</v>
      </c>
      <c r="AU17" s="191" t="str">
        <f>IF(AND(C17="A",'Claim Details'!$E$28&gt;=Rates!$D$14,'Claim Details'!$E$28&lt;=Rates!$D$15,'Claim Details'!$E$19="Yes"),Rates!$E$20,IF(AND(C17="A",'Claim Details'!$E$28&gt;=Rates!$D$14,'Claim Details'!$E$28&lt;=Rates!$D$15,'Claim Details'!$E$19="No"),Rates!$D$20,IF(AND(C17="A",'Claim Details'!$E$28&gt;=Rates!$F$14,'Claim Details'!$E$28&lt;=Rates!$F$15,'Claim Details'!$E$19="Yes"),Rates!$G$20,IF(AND(C17="A",'Claim Details'!$E$28&gt;=Rates!$F$14,'Claim Details'!$E$28&lt;=Rates!$F$15,'Claim Details'!$E$19="No"),Rates!$F$20,IF(AND(C17="A",'Claim Details'!$E$28&gt;=Rates!$H$14,'Claim Details'!$E$28&lt;=Rates!$H$15,'Claim Details'!$E$19="Yes"),Rates!$I$20,IF(AND(C17="A",'Claim Details'!$E$28&gt;=Rates!$H$14,'Claim Details'!$E$28&lt;=Rates!$H$15,'Claim Details'!$E$19="No"),Rates!$H$20,IF(AND(C17="A",'Claim Details'!$E$28&gt;=Rates!$J$14,'Claim Details'!$E$28&lt;=Rates!$J$15,'Claim Details'!$E$19="Yes"),Rates!$K$20,IF(AND(C17="A",'Claim Details'!$E$28&gt;=Rates!$J$14,'Claim Details'!$E$28&lt;=Rates!$J$15,'Claim Details'!$E$19="No"),Rates!$J$20,IF(AND(C17="B",'Claim Details'!$E$28&gt;=Rates!$D$14,'Claim Details'!$E$28&lt;=Rates!$D$15,'Claim Details'!$E$19="Yes"),Rates!$E$21,IF(AND(C17="B",'Claim Details'!$E$28&gt;=Rates!$D$14,'Claim Details'!$E$28&lt;=Rates!$D$15,'Claim Details'!$E$19="No"),Rates!$D$21,IF(AND(C17="B",'Claim Details'!$E$28&gt;=Rates!$F$14,'Claim Details'!$E$28&lt;=Rates!$F$15,'Claim Details'!$E$19="Yes"),Rates!$G$21,IF(AND(C17="B",'Claim Details'!$E$28&gt;=Rates!$F$14,'Claim Details'!$E$28&lt;=Rates!$F$15,'Claim Details'!$E$19="No"),Rates!$F$21,IF(AND(C17="B",'Claim Details'!$E$28&gt;=Rates!$H$14,'Claim Details'!$E$28&lt;=Rates!$H$15,'Claim Details'!$E$19="Yes"),Rates!$I$21,IF(AND(C17="B",'Claim Details'!$E$28&gt;=Rates!$H$14,'Claim Details'!$E$28&lt;=Rates!$H$15,'Claim Details'!$E$19="No"),Rates!$H$21,IF(AND(C17="B",'Claim Details'!$E$28&gt;=Rates!$J$14,'Claim Details'!$E$28&lt;=Rates!$J$15,'Claim Details'!$E$19="Yes"),Rates!$K$21,IF(AND(C17="B",'Claim Details'!$E$28&gt;=Rates!$J$14,'Claim Details'!$E$28&lt;=Rates!$J$15,'Claim Details'!$E$19="No"),Rates!$J$21,"£0.00"))))))))))))))))</f>
        <v>£0.00</v>
      </c>
      <c r="AV17" s="191" t="str">
        <f>IF(AND(C17="A",'Claim Details'!$E$28&gt;=Rates!$D$14,'Claim Details'!$E$28&lt;=Rates!$D$15,'Claim Details'!$E$19="Yes"),Rates!$E$22,IF(AND(C17="A",'Claim Details'!$E$28&gt;=Rates!$D$14,'Claim Details'!$E$28&lt;=Rates!$D$15,'Claim Details'!$E$19="No"),Rates!$D$22,IF(AND(C17="A",'Claim Details'!$E$28&gt;=Rates!$F$14,'Claim Details'!$E$28&lt;=Rates!$F$15,'Claim Details'!$E$19="Yes"),Rates!$G$22,IF(AND(C17="A",'Claim Details'!$E$28&gt;=Rates!$F$14,'Claim Details'!$E$28&lt;=Rates!$F$15,'Claim Details'!$E$19="No"),Rates!$F$22,IF(AND(C17="A",'Claim Details'!$E$28&gt;=Rates!$H$14,'Claim Details'!$E$28&lt;=Rates!$H$15,'Claim Details'!$E$19="Yes"),Rates!$I$22,IF(AND(C17="A",'Claim Details'!$E$28&gt;=Rates!$H$14,'Claim Details'!$E$28&lt;=Rates!$H$15,'Claim Details'!$E$19="No"),Rates!$H$22,IF(AND(C17="A",'Claim Details'!$E$28&gt;=Rates!$J$14,'Claim Details'!$E$28&lt;=Rates!$J$15,'Claim Details'!$E$19="Yes"),Rates!$K$22,IF(AND(C17="A",'Claim Details'!$E$28&gt;=Rates!$J$14,'Claim Details'!$E$28&lt;=Rates!$J$15,'Claim Details'!$E$19="No"),Rates!$J$22,IF(AND(C17="B",'Claim Details'!$E$28&gt;=Rates!$D$14,'Claim Details'!$E$28&lt;=Rates!$D$15,'Claim Details'!$E$19="Yes"),Rates!$E$23,IF(AND(C17="B",'Claim Details'!$E$28&gt;=Rates!$D$14,'Claim Details'!$E$28&lt;=Rates!$D$15,'Claim Details'!$E$19="No"),Rates!$D$23,IF(AND(C17="B",'Claim Details'!$E$28&gt;=Rates!$F$14,'Claim Details'!$E$28&lt;=Rates!$F$15,'Claim Details'!$E$19="Yes"),Rates!$G$23,IF(AND(C17="B",'Claim Details'!$E$28&gt;=Rates!$F$14,'Claim Details'!$E$28&lt;=Rates!$F$15,'Claim Details'!$E$19="No"),Rates!$F$23,IF(AND(C17="B",'Claim Details'!$E$28&gt;=Rates!$H$14,'Claim Details'!$E$28&lt;=Rates!$H$15,'Claim Details'!$E$19="Yes"),Rates!$I$23,IF(AND(C17="B",'Claim Details'!$E$28&gt;=Rates!$H$14,'Claim Details'!$E$28&lt;=Rates!$H$15,'Claim Details'!$E$19="No"),Rates!$H$23,IF(AND(C17="B",'Claim Details'!$E$28&gt;=Rates!$J$14,'Claim Details'!$E$28&lt;=Rates!$J$15,'Claim Details'!$E$19="Yes"),Rates!$K$23,IF(AND(C17="B",'Claim Details'!$E$28&gt;=Rates!$J$14,'Claim Details'!$E$28&lt;=Rates!$J$15,'Claim Details'!$E$19="No"),Rates!$J$23,IF(AND(C17="C",'Claim Details'!$E$28&gt;=Rates!$D$14,'Claim Details'!$E$28&lt;=Rates!$D$15,'Claim Details'!$E$19="Yes"),Rates!$E$24,IF(AND(C17="C",'Claim Details'!$E$28&gt;=Rates!$D$14,'Claim Details'!$E$28&lt;=Rates!$D$15,'Claim Details'!$E$19="No"),Rates!$D$24,IF(AND(C17="C",'Claim Details'!$E$28&gt;=Rates!$F$14,'Claim Details'!$E$28&lt;=Rates!$F$15,'Claim Details'!$E$19="Yes"),Rates!$G$24,IF(AND(C17="C",'Claim Details'!$E$28&gt;=Rates!$F$14,'Claim Details'!$E$28&lt;=Rates!$F$15,'Claim Details'!$E$19="No"),Rates!$F$24,IF(AND(C17="C",'Claim Details'!$E$28&gt;=Rates!$H$14,'Claim Details'!$E$28&lt;=Rates!$H$15,'Claim Details'!$E$19="Yes"),Rates!$I$24,IF(AND(C17="C",'Claim Details'!$E$28&gt;=Rates!$H$14,'Claim Details'!$E$28&lt;=Rates!$H$15,'Claim Details'!$E$19="No"),Rates!$H$24,IF(AND(C17="C",'Claim Details'!$E$28&gt;=Rates!$J$14,'Claim Details'!$E$28&lt;=Rates!$J$15,'Claim Details'!$E$19="Yes"),Rates!$K$24,IF(AND(C17="C",'Claim Details'!$E$28&gt;=Rates!$J$14,'Claim Details'!$E$28&lt;=Rates!$J$15,'Claim Details'!$E$19="No"),Rates!$J$24,"£0.00"))))))))))))))))))))))))</f>
        <v>£0.00</v>
      </c>
      <c r="AW17" s="1"/>
      <c r="AX17" s="189" t="str">
        <f>IF(AND(U17="A",'Claim Details'!$I$28&gt;=Rates!$D$14,'Claim Details'!$I$28&lt;=Rates!$D$15,'Claim Details'!$I$19="Yes"),Rates!$J$17,IF(AND(U17="A",'Claim Details'!$I$28&gt;=Rates!$D$14,'Claim Details'!$I$28&lt;=Rates!$D$15,'Claim Details'!$I$19="No"),Rates!$D$17,IF(AND(U17="A",'Claim Details'!$I$28&gt;=Rates!$F$14,'Claim Details'!$I$28&lt;=Rates!$F$15,'Claim Details'!$I$19="Yes"),Rates!$G$17,IF(AND(U17="A",'Claim Details'!$I$28&gt;=Rates!$F$14,'Claim Details'!$I$28&lt;=Rates!$F$15,'Claim Details'!$I$19="No"),Rates!$F$17,IF(AND(U17="A",'Claim Details'!$I$28&gt;=Rates!$H$14,'Claim Details'!$I$28&lt;=Rates!$H$15,'Claim Details'!$I$19="Yes"),Rates!$I$17,IF(AND(U17="A",'Claim Details'!$I$28&gt;=Rates!$H$14,'Claim Details'!$I$28&lt;=Rates!$H$15,'Claim Details'!$I$19="No"),Rates!$H$17,IF(AND(U17="A",'Claim Details'!$I$28&gt;=Rates!$J$14,'Claim Details'!$I$28&lt;=Rates!$J$15,'Claim Details'!$I$19="Yes"),Rates!$K$17,IF(AND(U17="A",'Claim Details'!$I$28&gt;=Rates!$J$14,'Claim Details'!$I$28&lt;=Rates!$J$15,'Claim Details'!$I$19="No"),Rates!$J$17,IF(AND(U17="B",'Claim Details'!$I$28&gt;=Rates!$D$14,'Claim Details'!$I$28&lt;=Rates!$D$15,'Claim Details'!$I$19="Yes"),Rates!$E$18,IF(AND(U17="B",'Claim Details'!$I$28&gt;=Rates!$D$14,'Claim Details'!$I$28&lt;=Rates!$D$15,'Claim Details'!$I$19="No"),Rates!$D$18,IF(AND(U17="B",'Claim Details'!$I$28&gt;=Rates!$F$14,'Claim Details'!$I$28&lt;=Rates!$F$15,'Claim Details'!$I$19="Yes"),Rates!$G$18,IF(AND(U17="B",'Claim Details'!$I$28&gt;=Rates!$F$14,'Claim Details'!$I$28&lt;=Rates!$F$15,'Claim Details'!$I$19="No"),Rates!$F$18,IF(AND(U17="B",'Claim Details'!$I$28&gt;=Rates!$H$14,'Claim Details'!$I$28&lt;=Rates!$H$15,'Claim Details'!$I$19="Yes"),Rates!$I$18,IF(AND(U17="B",'Claim Details'!$I$28&gt;=Rates!$H$14,'Claim Details'!$I$28&lt;=Rates!$H$15,'Claim Details'!$I$19="No"),Rates!$H$18,IF(AND(U17="B",'Claim Details'!$I$28&gt;=Rates!$J$14,'Claim Details'!$I$28&lt;=Rates!$J$15,'Claim Details'!$I$19="Yes"),Rates!$K$18,IF(AND(U17="B",'Claim Details'!$I$28&gt;=Rates!$J$14,'Claim Details'!$I$28&lt;=Rates!$J$15,'Claim Details'!$I$19="No"),Rates!$J$18,IF(AND(U17="C",'Claim Details'!$I$28&gt;=Rates!$D$14,'Claim Details'!$I$28&lt;=Rates!$D$15,'Claim Details'!$I$19="Yes"),Rates!$E$19,IF(AND(U17="C",'Claim Details'!$I$28&gt;=Rates!$D$14,'Claim Details'!$I$28&lt;=Rates!$D$15,'Claim Details'!$I$19="No"),Rates!$D$19,IF(AND(U17="C",'Claim Details'!$I$28&gt;=Rates!$F$14,'Claim Details'!$I$28&lt;=Rates!$F$15,'Claim Details'!$I$19="Yes"),Rates!$G$19,IF(AND(U17="C",'Claim Details'!$I$28&gt;=Rates!$F$14,'Claim Details'!$I$28&lt;=Rates!$F$15,'Claim Details'!$I$19="No"),Rates!$F$19,IF(AND(U17="C",'Claim Details'!$I$28&gt;=Rates!$H$14,'Claim Details'!$I$28&lt;=Rates!$H$15,'Claim Details'!$I$19="Yes"),Rates!$I$19,IF(AND(U17="C",'Claim Details'!$I$28&gt;=Rates!$H$14,'Claim Details'!$I$28&lt;=Rates!$H$15,'Claim Details'!$I$19="No"),Rates!$H$19,IF(AND(U17="C",'Claim Details'!$I$28&gt;=Rates!$J$14,'Claim Details'!$I$28&lt;=Rates!$J$15,'Claim Details'!$I$19="Yes"),Rates!$K$19,IF(AND(U17="C",'Claim Details'!$I$28&gt;=Rates!$J$14,'Claim Details'!$I$28&lt;=Rates!$J$15,'Claim Details'!$I$19="No"),Rates!$J$19,"£0.00"))))))))))))))))))))))))</f>
        <v>£0.00</v>
      </c>
      <c r="AY17" s="189" t="str">
        <f>IF(AND(C17="A",'Claim Details'!$I$28&gt;=Rates!$D$14,'Claim Details'!$I$28&lt;=Rates!$D$15,'Claim Details'!$I$19="Yes"),Rates!$J$25,IF(AND(C17="A",'Claim Details'!$I$28&gt;=Rates!$D$14,'Claim Details'!$I$28&lt;=Rates!$D$15,'Claim Details'!$I$19="No"),Rates!$D$25,IF(AND(C17="A",'Claim Details'!$I$28&gt;=Rates!$F$14,'Claim Details'!$I$28&lt;=Rates!$F$15,'Claim Details'!$I$19="Yes"),Rates!$G$25,IF(AND(C17="A",'Claim Details'!$I$28&gt;=Rates!$F$14,'Claim Details'!$I$28&lt;=Rates!$F$15,'Claim Details'!$I$19="No"),Rates!$F$25,IF(AND(C17="A",'Claim Details'!$I$28&gt;=Rates!$H$14,'Claim Details'!$I$28&lt;=Rates!$H$15,'Claim Details'!$I$19="Yes"),Rates!$I$25,IF(AND(C17="A",'Claim Details'!$I$28&gt;=Rates!$H$14,'Claim Details'!$I$28&lt;=Rates!$H$15,'Claim Details'!$I$19="No"),Rates!$H$25,IF(AND(C17="A",'Claim Details'!$I$28&gt;=Rates!$J$14,'Claim Details'!$I$28&lt;=Rates!$J$15,'Claim Details'!$I$19="Yes"),Rates!$K$25,IF(AND(C17="A",'Claim Details'!$I$28&gt;=Rates!$J$14,'Claim Details'!$I$28&lt;=Rates!$J$15,'Claim Details'!$I$19="No"),Rates!$J$25,IF(AND(C17="B",'Claim Details'!$I$28&gt;=Rates!$D$14,'Claim Details'!$I$28&lt;=Rates!$D$15,'Claim Details'!$I$19="Yes"),Rates!$E$26,IF(AND(C17="B",'Claim Details'!$I$28&gt;=Rates!$D$14,'Claim Details'!$I$28&lt;=Rates!$D$15,'Claim Details'!$I$19="No"),Rates!$D$26,IF(AND(C17="B",'Claim Details'!$I$28&gt;=Rates!$F$14,'Claim Details'!$I$28&lt;=Rates!$F$15,'Claim Details'!$I$19="Yes"),Rates!$G$26,IF(AND(C17="B",'Claim Details'!$I$28&gt;=Rates!$F$14,'Claim Details'!$I$28&lt;=Rates!$F$15,'Claim Details'!$I$19="No"),Rates!$F$26,IF(AND(C17="B",'Claim Details'!$I$28&gt;=Rates!$H$14,'Claim Details'!$I$28&lt;=Rates!$H$15,'Claim Details'!$I$19="Yes"),Rates!$I$26,IF(AND(C17="B",'Claim Details'!$I$28&gt;=Rates!$H$14,'Claim Details'!$I$28&lt;=Rates!$H$15,'Claim Details'!$I$19="No"),Rates!$H$26,IF(AND(C17="B",'Claim Details'!$I$28&gt;=Rates!$J$14,'Claim Details'!$I$28&lt;=Rates!$J$15,'Claim Details'!$I$19="Yes"),Rates!$K$26,IF(AND(C17="B",'Claim Details'!$I$28&gt;=Rates!$J$14,'Claim Details'!$I$28&lt;=Rates!$J$15,'Claim Details'!$I$19="No"),Rates!$J$26,IF(AND(C17="C",'Claim Details'!$I$28&gt;=Rates!$D$14,'Claim Details'!$I$28&lt;=Rates!$D$15,'Claim Details'!$I$19="Yes"),Rates!$E$27,IF(AND(C17="C",'Claim Details'!$I$28&gt;=Rates!$D$14,'Claim Details'!$I$28&lt;=Rates!$D$15,'Claim Details'!$I$19="No"),Rates!$D$27,IF(AND(C17="C",'Claim Details'!$I$28&gt;=Rates!$F$14,'Claim Details'!$I$28&lt;=Rates!$F$15,'Claim Details'!$I$19="Yes"),Rates!$G$27,IF(AND(C17="C",'Claim Details'!$I$28&gt;=Rates!$F$14,'Claim Details'!$I$28&lt;=Rates!$F$15,'Claim Details'!$I$19="No"),Rates!$F$27,IF(AND(C17="C",'Claim Details'!$I$28&gt;=Rates!$H$14,'Claim Details'!$I$28&lt;=Rates!$H$15,'Claim Details'!$I$19="Yes"),Rates!$I$27,IF(AND(C17="C",'Claim Details'!$I$28&gt;=Rates!$H$14,'Claim Details'!$I$28&lt;=Rates!$H$15,'Claim Details'!$I$19="No"),Rates!$H$27,IF(AND(C17="C",'Claim Details'!$I$28&gt;=Rates!$J$14,'Claim Details'!$I$28&lt;=Rates!$J$15,'Claim Details'!$I$19="Yes"),Rates!$K$27,IF(AND(C17="C",'Claim Details'!$I$28&gt;=Rates!$J$14,'Claim Details'!$I$28&lt;=Rates!$J$15,'Claim Details'!$I$19="No"),Rates!$J$27,"£0.00"))))))))))))))))))))))))</f>
        <v>£0.00</v>
      </c>
      <c r="AZ17" s="189" t="str">
        <f>IF(AND(C17="A",'Claim Details'!$I$28&gt;=Rates!$D$14,'Claim Details'!$I$28&lt;=Rates!$D$15,'Claim Details'!$I$19="Yes"),Rates!$E$20,IF(AND(C17="A",'Claim Details'!$I$28&gt;=Rates!$D$14,'Claim Details'!$I$28&lt;=Rates!$D$15,'Claim Details'!$I$19="No"),Rates!$D$20,IF(AND(C17="A",'Claim Details'!$I$28&gt;=Rates!$F$14,'Claim Details'!$I$28&lt;=Rates!$F$15,'Claim Details'!$I$19="Yes"),Rates!$G$20,IF(AND(C17="A",'Claim Details'!$I$28&gt;=Rates!$F$14,'Claim Details'!$I$28&lt;=Rates!$F$15,'Claim Details'!$I$19="No"),Rates!$F$20,IF(AND(C17="A",'Claim Details'!$I$28&gt;=Rates!$H$14,'Claim Details'!$I$28&lt;=Rates!$H$15,'Claim Details'!$I$19="Yes"),Rates!$I$20,IF(AND(C17="A",'Claim Details'!$I$28&gt;=Rates!$H$14,'Claim Details'!$I$28&lt;=Rates!$H$15,'Claim Details'!$I$19="No"),Rates!$H$20,IF(AND(C17="A",'Claim Details'!$I$28&gt;=Rates!$J$14,'Claim Details'!$I$28&lt;=Rates!$J$15,'Claim Details'!$I$19="Yes"),Rates!$K$20,IF(AND(C17="A",'Claim Details'!$I$28&gt;=Rates!$J$14,'Claim Details'!$I$28&lt;=Rates!$J$15,'Claim Details'!$I$19="No"),Rates!$J$20,IF(AND(C17="B",'Claim Details'!$I$28&gt;=Rates!$D$14,'Claim Details'!$I$28&lt;=Rates!$D$15,'Claim Details'!$I$19="Yes"),Rates!$E$21,IF(AND(C17="B",'Claim Details'!$I$28&gt;=Rates!$D$14,'Claim Details'!$I$28&lt;=Rates!$D$15,'Claim Details'!$I$19="No"),Rates!$D$21,IF(AND(C17="B",'Claim Details'!$I$28&gt;=Rates!$F$14,'Claim Details'!$I$28&lt;=Rates!$F$15,'Claim Details'!$I$19="Yes"),Rates!$G$21,IF(AND(C17="B",'Claim Details'!$I$28&gt;=Rates!$F$14,'Claim Details'!$I$28&lt;=Rates!$F$15,'Claim Details'!$I$19="No"),Rates!$F$21,IF(AND(C17="B",'Claim Details'!$I$28&gt;=Rates!$H$14,'Claim Details'!$I$28&lt;=Rates!$H$15,'Claim Details'!$I$19="Yes"),Rates!$I$21,IF(AND(C17="B",'Claim Details'!$I$28&gt;=Rates!$H$14,'Claim Details'!$I$28&lt;=Rates!$H$15,'Claim Details'!$I$19="No"),Rates!$H$21,IF(AND(C17="B",'Claim Details'!$I$28&gt;=Rates!$J$14,'Claim Details'!$I$28&lt;=Rates!$J$15,'Claim Details'!$I$19="Yes"),Rates!$K$21,IF(AND(C17="B",'Claim Details'!$I$28&gt;=Rates!$J$14,'Claim Details'!$I$28&lt;=Rates!$J$15,'Claim Details'!$I$19="No"),Rates!$J$21,"£0.00"))))))))))))))))</f>
        <v>£0.00</v>
      </c>
      <c r="BA17" s="189" t="str">
        <f>IF(AND(C17="A",'Claim Details'!$I$28&gt;=Rates!$D$14,'Claim Details'!$I$28&lt;=Rates!$D$15,'Claim Details'!$I$19="Yes"),Rates!$E$22,IF(AND(C17="A",'Claim Details'!$I$28&gt;=Rates!$D$14,'Claim Details'!$I$28&lt;=Rates!$D$15,'Claim Details'!$I$19="No"),Rates!$D$22,IF(AND(C17="A",'Claim Details'!$I$28&gt;=Rates!$F$14,'Claim Details'!$I$28&lt;=Rates!$F$15,'Claim Details'!$I$19="Yes"),Rates!$G$22,IF(AND(C17="A",'Claim Details'!$I$28&gt;=Rates!$F$14,'Claim Details'!$I$28&lt;=Rates!$F$15,'Claim Details'!$I$19="No"),Rates!$F$22,IF(AND(C17="A",'Claim Details'!$I$28&gt;=Rates!$H$14,'Claim Details'!$I$28&lt;=Rates!$H$15,'Claim Details'!$I$19="Yes"),Rates!$I$22,IF(AND(C17="A",'Claim Details'!$I$28&gt;=Rates!$H$14,'Claim Details'!$I$28&lt;=Rates!$H$15,'Claim Details'!$I$19="No"),Rates!$H$22,IF(AND(C17="A",'Claim Details'!$I$28&gt;=Rates!$J$14,'Claim Details'!$I$28&lt;=Rates!$J$15,'Claim Details'!$I$19="Yes"),Rates!$K$22,IF(AND(C17="A",'Claim Details'!$I$28&gt;=Rates!$J$14,'Claim Details'!$I$28&lt;=Rates!$J$15,'Claim Details'!$I$19="No"),Rates!$J$22,IF(AND(C17="B",'Claim Details'!$I$28&gt;=Rates!$D$14,'Claim Details'!$I$28&lt;=Rates!$D$15,'Claim Details'!$I$19="Yes"),Rates!$E$23,IF(AND(C17="B",'Claim Details'!$I$28&gt;=Rates!$D$14,'Claim Details'!$I$28&lt;=Rates!$D$15,'Claim Details'!$I$19="No"),Rates!$D$23,IF(AND(C17="B",'Claim Details'!$I$28&gt;=Rates!$F$14,'Claim Details'!$I$28&lt;=Rates!$F$15,'Claim Details'!$I$19="Yes"),Rates!$G$23,IF(AND(C17="B",'Claim Details'!$I$28&gt;=Rates!$F$14,'Claim Details'!$I$28&lt;=Rates!$F$15,'Claim Details'!$I$19="No"),Rates!$F$23,IF(AND(C17="B",'Claim Details'!$I$28&gt;=Rates!$H$14,'Claim Details'!$I$28&lt;=Rates!$H$15,'Claim Details'!$I$19="Yes"),Rates!$I$23,IF(AND(C17="B",'Claim Details'!$I$28&gt;=Rates!$H$14,'Claim Details'!$I$28&lt;=Rates!$H$15,'Claim Details'!$I$19="No"),Rates!$H$23,IF(AND(C17="B",'Claim Details'!$I$28&gt;=Rates!$J$14,'Claim Details'!$I$28&lt;=Rates!$J$15,'Claim Details'!$I$19="Yes"),Rates!$K$23,IF(AND(C17="B",'Claim Details'!$I$28&gt;=Rates!$J$14,'Claim Details'!$I$28&lt;=Rates!$J$15,'Claim Details'!$I$19="No"),Rates!$J$23,IF(AND(C17="C",'Claim Details'!$I$28&gt;=Rates!$D$14,'Claim Details'!$I$28&lt;=Rates!$D$15,'Claim Details'!$I$19="Yes"),Rates!$E$24,IF(AND(C17="C",'Claim Details'!$I$28&gt;=Rates!$D$14,'Claim Details'!$I$28&lt;=Rates!$D$15,'Claim Details'!$I$19="No"),Rates!$D$24,IF(AND(C17="C",'Claim Details'!$I$28&gt;=Rates!$F$14,'Claim Details'!$I$28&lt;=Rates!$F$15,'Claim Details'!$I$19="Yes"),Rates!$G$24,IF(AND(C17="C",'Claim Details'!$I$28&gt;=Rates!$F$14,'Claim Details'!$I$28&lt;=Rates!$F$15,'Claim Details'!$I$19="No"),Rates!$F$24,IF(AND(C17="C",'Claim Details'!$I$28&gt;=Rates!$H$14,'Claim Details'!$I$28&lt;=Rates!$H$15,'Claim Details'!$I$19="Yes"),Rates!$I$24,IF(AND(C17="C",'Claim Details'!$I$28&gt;=Rates!$H$14,'Claim Details'!$I$28&lt;=Rates!$H$15,'Claim Details'!$I$19="No"),Rates!$H$24,IF(AND(C17="C",'Claim Details'!$I$28&gt;=Rates!$J$14,'Claim Details'!$I$28&lt;=Rates!$J$15,'Claim Details'!$I$19="Yes"),Rates!$K$24,IF(AND(C17="C",'Claim Details'!$I$28&gt;=Rates!$J$14,'Claim Details'!$I$28&lt;=Rates!$J$15,'Claim Details'!$I$19="No"),Rates!$J$24,"£0.00"))))))))))))))))))))))))</f>
        <v>£0.00</v>
      </c>
      <c r="BB17" s="189" t="str">
        <f t="shared" si="12"/>
        <v>£0.00</v>
      </c>
      <c r="BC17" s="1"/>
      <c r="BD17" s="189" t="str">
        <f>IF(AND(AE17="A",'Claim Details'!$I$28&gt;=Rates!$D$14,'Claim Details'!$I$28&lt;=Rates!$D$15,'Claim Details'!$I$19="Yes"),Rates!$J$17,IF(AND(AE17="A",'Claim Details'!$I$28&gt;=Rates!$D$14,'Claim Details'!$I$28&lt;=Rates!$D$15,'Claim Details'!$I$19="No"),Rates!$D$17,IF(AND(AE17="A",'Claim Details'!$I$28&gt;=Rates!$F$14,'Claim Details'!$I$28&lt;=Rates!$F$15,'Claim Details'!$I$19="Yes"),Rates!$G$17,IF(AND(AE17="A",'Claim Details'!$I$28&gt;=Rates!$F$14,'Claim Details'!$I$28&lt;=Rates!$F$15,'Claim Details'!$I$19="No"),Rates!$F$17,IF(AND(AE17="A",'Claim Details'!$I$28&gt;=Rates!$H$14,'Claim Details'!$I$28&lt;=Rates!$H$15,'Claim Details'!$I$19="Yes"),Rates!$I$17,IF(AND(AE17="A",'Claim Details'!$I$28&gt;=Rates!$H$14,'Claim Details'!$I$28&lt;=Rates!$H$15,'Claim Details'!$I$19="No"),Rates!$H$17,IF(AND(AE17="A",'Claim Details'!$I$28&gt;=Rates!$J$14,'Claim Details'!$I$28&lt;=Rates!$J$15,'Claim Details'!$I$19="Yes"),Rates!$K$17,IF(AND(AE17="A",'Claim Details'!$I$28&gt;=Rates!$J$14,'Claim Details'!$I$28&lt;=Rates!$J$15,'Claim Details'!$I$19="No"),Rates!$J$17,IF(AND(AE17="B",'Claim Details'!$I$28&gt;=Rates!$D$14,'Claim Details'!$I$28&lt;=Rates!$D$15,'Claim Details'!$I$19="Yes"),Rates!$E$18,IF(AND(AE17="B",'Claim Details'!$I$28&gt;=Rates!$D$14,'Claim Details'!$I$28&lt;=Rates!$D$15,'Claim Details'!$I$19="No"),Rates!$D$18,IF(AND(AE17="B",'Claim Details'!$I$28&gt;=Rates!$F$14,'Claim Details'!$I$28&lt;=Rates!$F$15,'Claim Details'!$I$19="Yes"),Rates!$G$18,IF(AND(AE17="B",'Claim Details'!$I$28&gt;=Rates!$F$14,'Claim Details'!$I$28&lt;=Rates!$F$15,'Claim Details'!$I$19="No"),Rates!$F$18,IF(AND(AE17="B",'Claim Details'!$I$28&gt;=Rates!$H$14,'Claim Details'!$I$28&lt;=Rates!$H$15,'Claim Details'!$I$19="Yes"),Rates!$I$18,IF(AND(AE17="B",'Claim Details'!$I$28&gt;=Rates!$H$14,'Claim Details'!$I$28&lt;=Rates!$H$15,'Claim Details'!$I$19="No"),Rates!$H$18,IF(AND(AE17="B",'Claim Details'!$I$28&gt;=Rates!$J$14,'Claim Details'!$I$28&lt;=Rates!$J$15,'Claim Details'!$I$19="Yes"),Rates!$K$18,IF(AND(AE17="B",'Claim Details'!$I$28&gt;=Rates!$J$14,'Claim Details'!$I$28&lt;=Rates!$J$15,'Claim Details'!$I$19="No"),Rates!$J$18,IF(AND(AE17="C",'Claim Details'!$I$28&gt;=Rates!$D$14,'Claim Details'!$I$28&lt;=Rates!$D$15,'Claim Details'!$I$19="Yes"),Rates!$E$19,IF(AND(AE17="C",'Claim Details'!$I$28&gt;=Rates!$D$14,'Claim Details'!$I$28&lt;=Rates!$D$15,'Claim Details'!$I$19="No"),Rates!$D$19,IF(AND(AE17="C",'Claim Details'!$I$28&gt;=Rates!$F$14,'Claim Details'!$I$28&lt;=Rates!$F$15,'Claim Details'!$I$19="Yes"),Rates!$G$19,IF(AND(AE17="C",'Claim Details'!$I$28&gt;=Rates!$F$14,'Claim Details'!$I$28&lt;=Rates!$F$15,'Claim Details'!$I$19="No"),Rates!$F$19,IF(AND(AE17="C",'Claim Details'!$I$28&gt;=Rates!$H$14,'Claim Details'!$I$28&lt;=Rates!$H$15,'Claim Details'!$I$19="Yes"),Rates!$I$19,IF(AND(AE17="C",'Claim Details'!$I$28&gt;=Rates!$H$14,'Claim Details'!$I$28&lt;=Rates!$H$15,'Claim Details'!$I$19="No"),Rates!$H$19,IF(AND(AE17="C",'Claim Details'!$I$28&gt;=Rates!$J$14,'Claim Details'!$I$28&lt;=Rates!$J$15,'Claim Details'!$I$19="Yes"),Rates!$K$19,IF(AND(AE17="C",'Claim Details'!$I$28&gt;=Rates!$J$14,'Claim Details'!$I$28&lt;=Rates!$J$15,'Claim Details'!$I$19="No"),Rates!$J$19,"£0.00"))))))))))))))))))))))))</f>
        <v>£0.00</v>
      </c>
      <c r="BE17" s="189" t="str">
        <f>IF(AND(AE17="A",'Claim Details'!$I$28&gt;=Rates!$D$14,'Claim Details'!$I$28&lt;=Rates!$D$15,'Claim Details'!$I$19="Yes"),Rates!$J$25,IF(AND(AE17="A",'Claim Details'!$I$28&gt;=Rates!$D$14,'Claim Details'!$I$28&lt;=Rates!$D$15,'Claim Details'!$I$19="No"),Rates!$D$25,IF(AND(AE17="A",'Claim Details'!$I$28&gt;=Rates!$F$14,'Claim Details'!$I$28&lt;=Rates!$F$15,'Claim Details'!$I$19="Yes"),Rates!$G$25,IF(AND(AE17="A",'Claim Details'!$I$28&gt;=Rates!$F$14,'Claim Details'!$I$28&lt;=Rates!$F$15,'Claim Details'!$I$19="No"),Rates!$F$25,IF(AND(AE17="A",'Claim Details'!$I$28&gt;=Rates!$H$14,'Claim Details'!$I$28&lt;=Rates!$H$15,'Claim Details'!$I$19="Yes"),Rates!$I$25,IF(AND(AE17="A",'Claim Details'!$I$28&gt;=Rates!$H$14,'Claim Details'!$I$28&lt;=Rates!$H$15,'Claim Details'!$I$19="No"),Rates!$H$25,IF(AND(AE17="A",'Claim Details'!$I$28&gt;=Rates!$J$14,'Claim Details'!$I$28&lt;=Rates!$J$15,'Claim Details'!$I$19="Yes"),Rates!$K$25,IF(AND(AE17="A",'Claim Details'!$I$28&gt;=Rates!$J$14,'Claim Details'!$I$28&lt;=Rates!$J$15,'Claim Details'!$I$19="No"),Rates!$J$25,IF(AND(AE17="B",'Claim Details'!$I$28&gt;=Rates!$D$14,'Claim Details'!$I$28&lt;=Rates!$D$15,'Claim Details'!$I$19="Yes"),Rates!$E$26,IF(AND(AE17="B",'Claim Details'!$I$28&gt;=Rates!$D$14,'Claim Details'!$I$28&lt;=Rates!$D$15,'Claim Details'!$I$19="No"),Rates!$D$26,IF(AND(AE17="B",'Claim Details'!$I$28&gt;=Rates!$F$14,'Claim Details'!$I$28&lt;=Rates!$F$15,'Claim Details'!$I$19="Yes"),Rates!$G$26,IF(AND(AE17="B",'Claim Details'!$I$28&gt;=Rates!$F$14,'Claim Details'!$I$28&lt;=Rates!$F$15,'Claim Details'!$I$19="No"),Rates!$F$26,IF(AND(AE17="B",'Claim Details'!$I$28&gt;=Rates!$H$14,'Claim Details'!$I$28&lt;=Rates!$H$15,'Claim Details'!$I$19="Yes"),Rates!$I$26,IF(AND(AE17="B",'Claim Details'!$I$28&gt;=Rates!$H$14,'Claim Details'!$I$28&lt;=Rates!$H$15,'Claim Details'!$I$19="No"),Rates!$H$26,IF(AND(AE17="B",'Claim Details'!$I$28&gt;=Rates!$J$14,'Claim Details'!$I$28&lt;=Rates!$J$15,'Claim Details'!$I$19="Yes"),Rates!$K$26,IF(AND(AE17="B",'Claim Details'!$I$28&gt;=Rates!$J$14,'Claim Details'!$I$28&lt;=Rates!$J$15,'Claim Details'!$I$19="No"),Rates!$J$26,IF(AND(AE17="C",'Claim Details'!$I$28&gt;=Rates!$D$14,'Claim Details'!$I$28&lt;=Rates!$D$15,'Claim Details'!$I$19="Yes"),Rates!$E$27,IF(AND(AE17="C",'Claim Details'!$I$28&gt;=Rates!$D$14,'Claim Details'!$I$28&lt;=Rates!$D$15,'Claim Details'!$I$19="No"),Rates!$D$27,IF(AND(AE17="C",'Claim Details'!$I$28&gt;=Rates!$F$14,'Claim Details'!$I$28&lt;=Rates!$F$15,'Claim Details'!$I$19="Yes"),Rates!$G$27,IF(AND(AE17="C",'Claim Details'!$I$28&gt;=Rates!$F$14,'Claim Details'!$I$28&lt;=Rates!$F$15,'Claim Details'!$I$19="No"),Rates!$F$27,IF(AND(AE17="C",'Claim Details'!$I$28&gt;=Rates!$H$14,'Claim Details'!$I$28&lt;=Rates!$H$15,'Claim Details'!$I$19="Yes"),Rates!$I$27,IF(AND(AE17="C",'Claim Details'!$I$28&gt;=Rates!$H$14,'Claim Details'!$I$28&lt;=Rates!$H$15,'Claim Details'!$I$19="No"),Rates!$H$27,IF(AND(AE17="C",'Claim Details'!$I$28&gt;=Rates!$J$14,'Claim Details'!$I$28&lt;=Rates!$J$15,'Claim Details'!$I$19="Yes"),Rates!$K$27,IF(AND(AE17="C",'Claim Details'!$I$28&gt;=Rates!$J$14,'Claim Details'!$I$28&lt;=Rates!$J$15,'Claim Details'!$I$19="No"),Rates!$J$27,"£0.00"))))))))))))))))))))))))</f>
        <v>£0.00</v>
      </c>
      <c r="BF17" s="189" t="str">
        <f>IF(AND(AE17="A",'Claim Details'!$I$28&gt;=Rates!$D$14,'Claim Details'!$I$28&lt;=Rates!$D$15,'Claim Details'!$I$19="Yes"),Rates!$E$20,IF(AND(AE17="A",'Claim Details'!$I$28&gt;=Rates!$D$14,'Claim Details'!$I$28&lt;=Rates!$D$15,'Claim Details'!$I$19="No"),Rates!$D$20,IF(AND(AE17="A",'Claim Details'!$I$28&gt;=Rates!$F$14,'Claim Details'!$I$28&lt;=Rates!$F$15,'Claim Details'!$I$19="Yes"),Rates!$G$20,IF(AND(AE17="A",'Claim Details'!$I$28&gt;=Rates!$F$14,'Claim Details'!$I$28&lt;=Rates!$F$15,'Claim Details'!$I$19="No"),Rates!$F$20,IF(AND(AE17="A",'Claim Details'!$I$28&gt;=Rates!$H$14,'Claim Details'!$I$28&lt;=Rates!$H$15,'Claim Details'!$I$19="Yes"),Rates!$I$20,IF(AND(AE17="A",'Claim Details'!$I$28&gt;=Rates!$H$14,'Claim Details'!$I$28&lt;=Rates!$H$15,'Claim Details'!$I$19="No"),Rates!$H$20,IF(AND(AE17="A",'Claim Details'!$I$28&gt;=Rates!$J$14,'Claim Details'!$I$28&lt;=Rates!$J$15,'Claim Details'!$I$19="Yes"),Rates!$K$20,IF(AND(AE17="A",'Claim Details'!$I$28&gt;=Rates!$J$14,'Claim Details'!$I$28&lt;=Rates!$J$15,'Claim Details'!$I$19="No"),Rates!$J$20,IF(AND(AE17="B",'Claim Details'!$I$28&gt;=Rates!$D$14,'Claim Details'!$I$28&lt;=Rates!$D$15,'Claim Details'!$I$19="Yes"),Rates!$E$21,IF(AND(AE17="B",'Claim Details'!$I$28&gt;=Rates!$D$14,'Claim Details'!$I$28&lt;=Rates!$D$15,'Claim Details'!$I$19="No"),Rates!$D$21,IF(AND(AE17="B",'Claim Details'!$I$28&gt;=Rates!$F$14,'Claim Details'!$I$28&lt;=Rates!$F$15,'Claim Details'!$I$19="Yes"),Rates!$G$21,IF(AND(AE17="B",'Claim Details'!$I$28&gt;=Rates!$F$14,'Claim Details'!$I$28&lt;=Rates!$F$15,'Claim Details'!$I$19="No"),Rates!$F$21,IF(AND(AE17="B",'Claim Details'!$I$28&gt;=Rates!$H$14,'Claim Details'!$I$28&lt;=Rates!$H$15,'Claim Details'!$I$19="Yes"),Rates!$I$21,IF(AND(AE17="B",'Claim Details'!$I$28&gt;=Rates!$H$14,'Claim Details'!$I$28&lt;=Rates!$H$15,'Claim Details'!$I$19="No"),Rates!$H$21,IF(AND(AE17="B",'Claim Details'!$I$28&gt;=Rates!$J$14,'Claim Details'!$I$28&lt;=Rates!$J$15,'Claim Details'!$I$19="Yes"),Rates!$K$21,IF(AND(AE17="B",'Claim Details'!$I$28&gt;=Rates!$J$14,'Claim Details'!$I$28&lt;=Rates!$J$15,'Claim Details'!$I$19="No"),Rates!$J$21,"£0.00"))))))))))))))))</f>
        <v>£0.00</v>
      </c>
      <c r="BG17" s="189" t="str">
        <f>IF(AND(AE17="A",'Claim Details'!$I$28&gt;=Rates!$D$14,'Claim Details'!$I$28&lt;=Rates!$D$15,'Claim Details'!$I$19="Yes"),Rates!$E$22,IF(AND(AE17="A",'Claim Details'!$I$28&gt;=Rates!$D$14,'Claim Details'!$I$28&lt;=Rates!$D$15,'Claim Details'!$I$19="No"),Rates!$D$22,IF(AND(AE17="A",'Claim Details'!$I$28&gt;=Rates!$F$14,'Claim Details'!$I$28&lt;=Rates!$F$15,'Claim Details'!$I$19="Yes"),Rates!$G$22,IF(AND(AE17="A",'Claim Details'!$I$28&gt;=Rates!$F$14,'Claim Details'!$I$28&lt;=Rates!$F$15,'Claim Details'!$I$19="No"),Rates!$F$22,IF(AND(AE17="A",'Claim Details'!$I$28&gt;=Rates!$H$14,'Claim Details'!$I$28&lt;=Rates!$H$15,'Claim Details'!$I$19="Yes"),Rates!$I$22,IF(AND(AE17="A",'Claim Details'!$I$28&gt;=Rates!$H$14,'Claim Details'!$I$28&lt;=Rates!$H$15,'Claim Details'!$I$19="No"),Rates!$H$22,IF(AND(AE17="A",'Claim Details'!$I$28&gt;=Rates!$J$14,'Claim Details'!$I$28&lt;=Rates!$J$15,'Claim Details'!$I$19="Yes"),Rates!$K$22,IF(AND(AE17="A",'Claim Details'!$I$28&gt;=Rates!$J$14,'Claim Details'!$I$28&lt;=Rates!$J$15,'Claim Details'!$I$19="No"),Rates!$J$22,IF(AND(AE17="B",'Claim Details'!$I$28&gt;=Rates!$D$14,'Claim Details'!$I$28&lt;=Rates!$D$15,'Claim Details'!$I$19="Yes"),Rates!$E$23,IF(AND(AE17="B",'Claim Details'!$I$28&gt;=Rates!$D$14,'Claim Details'!$I$28&lt;=Rates!$D$15,'Claim Details'!$I$19="No"),Rates!$D$23,IF(AND(AE17="B",'Claim Details'!$I$28&gt;=Rates!$F$14,'Claim Details'!$I$28&lt;=Rates!$F$15,'Claim Details'!$I$19="Yes"),Rates!$G$23,IF(AND(AE17="B",'Claim Details'!$I$28&gt;=Rates!$F$14,'Claim Details'!$I$28&lt;=Rates!$F$15,'Claim Details'!$I$19="No"),Rates!$F$23,IF(AND(AE17="B",'Claim Details'!$I$28&gt;=Rates!$H$14,'Claim Details'!$I$28&lt;=Rates!$H$15,'Claim Details'!$I$19="Yes"),Rates!$I$23,IF(AND(AE17="B",'Claim Details'!$I$28&gt;=Rates!$H$14,'Claim Details'!$I$28&lt;=Rates!$H$15,'Claim Details'!$I$19="No"),Rates!$H$23,IF(AND(AE17="B",'Claim Details'!$I$28&gt;=Rates!$J$14,'Claim Details'!$I$28&lt;=Rates!$J$15,'Claim Details'!$I$19="Yes"),Rates!$K$23,IF(AND(AE17="B",'Claim Details'!$I$28&gt;=Rates!$J$14,'Claim Details'!$I$28&lt;=Rates!$J$15,'Claim Details'!$I$19="No"),Rates!$J$23,IF(AND(AE17="C",'Claim Details'!$I$28&gt;=Rates!$D$14,'Claim Details'!$I$28&lt;=Rates!$D$15,'Claim Details'!$I$19="Yes"),Rates!$E$24,IF(AND(AE17="C",'Claim Details'!$I$28&gt;=Rates!$D$14,'Claim Details'!$I$28&lt;=Rates!$D$15,'Claim Details'!$I$19="No"),Rates!$D$24,IF(AND(AE17="C",'Claim Details'!$I$28&gt;=Rates!$F$14,'Claim Details'!$I$28&lt;=Rates!$F$15,'Claim Details'!$I$19="Yes"),Rates!$G$24,IF(AND(AE17="C",'Claim Details'!$I$28&gt;=Rates!$F$14,'Claim Details'!$I$28&lt;=Rates!$F$15,'Claim Details'!$I$19="No"),Rates!$F$24,IF(AND(AE17="C",'Claim Details'!$I$28&gt;=Rates!$H$14,'Claim Details'!$I$28&lt;=Rates!$H$15,'Claim Details'!$I$19="Yes"),Rates!$I$24,IF(AND(AE17="C",'Claim Details'!$I$28&gt;=Rates!$H$14,'Claim Details'!$I$28&lt;=Rates!$H$15,'Claim Details'!$I$19="No"),Rates!$H$24,IF(AND(AE17="C",'Claim Details'!$I$28&gt;=Rates!$J$14,'Claim Details'!$I$28&lt;=Rates!$J$15,'Claim Details'!$I$19="Yes"),Rates!$K$24,IF(AND(AE17="C",'Claim Details'!$I$28&gt;=Rates!$J$14,'Claim Details'!$I$28&lt;=Rates!$J$15,'Claim Details'!$I$19="No"),Rates!$J$24,"£0.00"))))))))))))))))))))))))</f>
        <v>£0.00</v>
      </c>
      <c r="BH17" s="189" t="str">
        <f t="shared" si="13"/>
        <v>£0.00</v>
      </c>
      <c r="BI17" s="189">
        <f t="shared" si="14"/>
        <v>0</v>
      </c>
      <c r="BO17" s="202" t="str">
        <f>IF(H17="","£0.00",IF(AP17="4","£0.00",IF(AP17="5","£0.00",IF(AP17="1","£0.00",((AQ17*H17)*'Claim Details'!$F$111)/100))))</f>
        <v>£0.00</v>
      </c>
      <c r="BP17" s="202" t="str">
        <f>IF(T17="","£0.00",IF(AP17="4","£0.00",IF(AP17="5","£0.00",IF(AP17="1","£0.00",((AR17*T17)*'Claim Details'!$N$111)/100))))</f>
        <v>£0.00</v>
      </c>
      <c r="BQ17" s="202" t="str">
        <f>IF(AI17="","£0.00",IF(AP17="4","£0.00",IF(AP17="5","£0.00",IF(AP17="1","£0.00",((BI17*AI17)*'Claim Details'!$W$111)/100))))</f>
        <v>£0.00</v>
      </c>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row>
    <row r="18" spans="1:97" ht="15">
      <c r="A18" s="145"/>
      <c r="B18" s="91"/>
      <c r="C18" s="96"/>
      <c r="D18" s="97"/>
      <c r="E18" s="98"/>
      <c r="F18" s="89"/>
      <c r="G18" s="99"/>
      <c r="H18" s="100"/>
      <c r="I18" s="221" t="str">
        <f t="shared" si="0"/>
        <v>£0.00</v>
      </c>
      <c r="J18" s="101"/>
      <c r="K18" s="100"/>
      <c r="L18" s="221" t="str">
        <f t="shared" si="3"/>
        <v>£0.00</v>
      </c>
      <c r="M18" s="101"/>
      <c r="N18" s="102"/>
      <c r="O18" s="145"/>
      <c r="P18" s="77"/>
      <c r="Q18" s="87"/>
      <c r="R18" s="87"/>
      <c r="S18" s="87"/>
      <c r="T18" s="149" t="str">
        <f t="shared" si="4"/>
        <v/>
      </c>
      <c r="U18" s="87" t="str">
        <f t="shared" si="5"/>
        <v/>
      </c>
      <c r="V18" s="87"/>
      <c r="W18" s="53" t="str">
        <f t="shared" si="6"/>
        <v>£0.00</v>
      </c>
      <c r="X18" s="53"/>
      <c r="Y18" s="87"/>
      <c r="Z18" s="78"/>
      <c r="AA18" s="79"/>
      <c r="AB18" s="160"/>
      <c r="AC18" s="98"/>
      <c r="AD18" s="225"/>
      <c r="AE18" s="235" t="str">
        <f t="shared" si="7"/>
        <v/>
      </c>
      <c r="AF18" s="87" t="str">
        <f t="shared" si="8"/>
        <v/>
      </c>
      <c r="AG18" s="53"/>
      <c r="AH18" s="224"/>
      <c r="AI18" s="226" t="str">
        <f t="shared" si="1"/>
        <v/>
      </c>
      <c r="AJ18" s="236" t="str">
        <f t="shared" si="9"/>
        <v>£0.00</v>
      </c>
      <c r="AK18" s="31"/>
      <c r="AL18" s="1"/>
      <c r="AM18" s="1"/>
      <c r="AN18" s="1"/>
      <c r="AO18" s="1"/>
      <c r="AP18" s="1" t="str">
        <f t="shared" si="10"/>
        <v/>
      </c>
      <c r="AQ18" s="27">
        <f t="shared" si="2"/>
        <v>0</v>
      </c>
      <c r="AR18" s="189">
        <f t="shared" si="11"/>
        <v>0</v>
      </c>
      <c r="AS18" s="190" t="str">
        <f>IF(AND(C18="A",'Claim Details'!$E$28&gt;=Rates!$D$14,'Claim Details'!$E$28&lt;=Rates!$D$15,'Claim Details'!$E$19="Yes"),Rates!$E$17,IF(AND(C18="A",'Claim Details'!$E$28&gt;=Rates!$D$14,'Claim Details'!$E$28&lt;=Rates!$D$15,'Claim Details'!$E$19="No"),Rates!$D$17,IF(AND(C18="A",'Claim Details'!$E$28&gt;=Rates!$F$14,'Claim Details'!$E$28&lt;=Rates!$F$15,'Claim Details'!$E$19="Yes"),Rates!$G$17,IF(AND(C18="A",'Claim Details'!$E$28&gt;=Rates!$F$14,'Claim Details'!$E$28&lt;=Rates!$F$15,'Claim Details'!$E$19="No"),Rates!$F$17,IF(AND(C18="A",'Claim Details'!$E$28&gt;=Rates!$H$14,'Claim Details'!$E$28&lt;=Rates!$H$15,'Claim Details'!$E$19="Yes"),Rates!$I$17,IF(AND(C18="A",'Claim Details'!$E$28&gt;=Rates!$H$14,'Claim Details'!$E$28&lt;=Rates!$H$15,'Claim Details'!$E$19="No"),Rates!$H$17,IF(AND(C18="A",'Claim Details'!$E$28&gt;=Rates!$J$14,'Claim Details'!$E$28&lt;=Rates!$J$15,'Claim Details'!$E$19="Yes"),Rates!$K$17,IF(AND(C18="A",'Claim Details'!$E$28&gt;=Rates!$J$14,'Claim Details'!$E$28&lt;=Rates!$J$15,'Claim Details'!$E$19="No"),Rates!$J$17,IF(AND(C18="B",'Claim Details'!$E$28&gt;=Rates!$D$14,'Claim Details'!$E$28&lt;=Rates!$D$15,'Claim Details'!$E$19="Yes"),Rates!$E$18,IF(AND(C18="B",'Claim Details'!$E$28&gt;=Rates!$D$14,'Claim Details'!$E$28&lt;=Rates!$D$15,'Claim Details'!$E$19="No"),Rates!$D$18,IF(AND(C18="B",'Claim Details'!$E$28&gt;=Rates!$F$14,'Claim Details'!$E$28&lt;=Rates!$F$15,'Claim Details'!$E$19="Yes"),Rates!$G$18,IF(AND(C18="B",'Claim Details'!$E$28&gt;=Rates!$F$14,'Claim Details'!$E$28&lt;=Rates!$F$15,'Claim Details'!$E$19="No"),Rates!$F$18,IF(AND(C18="B",'Claim Details'!$E$28&gt;=Rates!$H$14,'Claim Details'!$E$28&lt;=Rates!$H$15,'Claim Details'!$E$19="Yes"),Rates!$I$18,IF(AND(C18="B",'Claim Details'!$E$28&gt;=Rates!$H$14,'Claim Details'!$E$28&lt;=Rates!$H$15,'Claim Details'!$E$19="No"),Rates!$H$18,IF(AND(C18="B",'Claim Details'!$E$28&gt;=Rates!$J$14,'Claim Details'!$E$28&lt;=Rates!$J$15,'Claim Details'!$E$19="Yes"),Rates!$K$18,IF(AND(C18="B",'Claim Details'!$E$28&gt;=Rates!$J$14,'Claim Details'!$E$28&lt;=Rates!$J$15,'Claim Details'!$E$19="No"),Rates!$J$18,IF(AND(C18="C",'Claim Details'!$E$28&gt;=Rates!$D$14,'Claim Details'!$E$28&lt;=Rates!$D$15,'Claim Details'!$E$19="Yes"),Rates!$E$19,IF(AND(C18="C",'Claim Details'!$E$28&gt;=Rates!$D$14,'Claim Details'!$E$28&lt;=Rates!$D$15,'Claim Details'!$E$19="No"),Rates!$D$19,IF(AND(C18="C",'Claim Details'!$E$28&gt;=Rates!$F$14,'Claim Details'!$E$28&lt;=Rates!$F$15,'Claim Details'!$E$19="Yes"),Rates!$G$19,IF(AND(C18="C",'Claim Details'!$E$28&gt;=Rates!$F$14,'Claim Details'!$E$28&lt;=Rates!$F$15,'Claim Details'!$E$19="No"),Rates!$F$19,IF(AND(C18="C",'Claim Details'!$E$28&gt;=Rates!$H$14,'Claim Details'!$E$28&lt;=Rates!$H$15,'Claim Details'!$E$19="Yes"),Rates!$I$19,IF(AND(C18="C",'Claim Details'!$E$28&gt;=Rates!$H$14,'Claim Details'!$E$28&lt;=Rates!$H$15,'Claim Details'!$E$19="No"),Rates!$H$19,IF(AND(C18="C",'Claim Details'!$E$28&gt;=Rates!$J$14,'Claim Details'!$E$28&lt;=Rates!$J$15,'Claim Details'!$E$19="Yes"),Rates!$K$19,IF(AND(C18="C",'Claim Details'!$E$28&gt;=Rates!$J$14,'Claim Details'!$E$28&lt;=Rates!$J$15,'Claim Details'!$E$19="No"),Rates!$J$19,"£0.00"))))))))))))))))))))))))</f>
        <v>£0.00</v>
      </c>
      <c r="AT18" s="189" t="str">
        <f>IF(AND(C18="A",'Claim Details'!$E$28&gt;=Rates!$D$14,'Claim Details'!$E$28&lt;=Rates!$D$15,'Claim Details'!$E$19="Yes"),Rates!$E$25,IF(AND(C18="A",'Claim Details'!$E$28&gt;=Rates!$D$14,'Claim Details'!$E$28&lt;=Rates!$D$15,'Claim Details'!$E$19="No"),Rates!$D$25,IF(AND(C18="A",'Claim Details'!$E$28&gt;=Rates!$F$14,'Claim Details'!$E$28&lt;=Rates!$F$15,'Claim Details'!$E$19="Yes"),Rates!$G$25,IF(AND(C18="A",'Claim Details'!$E$28&gt;=Rates!$F$14,'Claim Details'!$E$28&lt;=Rates!$F$15,'Claim Details'!$E$19="No"),Rates!$F$25,IF(AND(C18="A",'Claim Details'!$E$28&gt;=Rates!$H$14,'Claim Details'!$E$28&lt;=Rates!$H$15,'Claim Details'!$E$19="Yes"),Rates!$I$25,IF(AND(C18="A",'Claim Details'!$E$28&gt;=Rates!$H$14,'Claim Details'!$E$28&lt;=Rates!$H$15,'Claim Details'!$E$19="No"),Rates!$H$25,IF(AND(C18="A",'Claim Details'!$E$28&gt;=Rates!$J$14,'Claim Details'!$E$28&lt;=Rates!$J$15,'Claim Details'!$E$19="Yes"),Rates!$K$25,IF(AND(C18="A",'Claim Details'!$E$28&gt;=Rates!$J$14,'Claim Details'!$E$28&lt;=Rates!$J$15,'Claim Details'!$E$19="No"),Rates!$J$25,IF(AND(C18="B",'Claim Details'!$E$28&gt;=Rates!$D$14,'Claim Details'!$E$28&lt;=Rates!$D$15,'Claim Details'!$E$19="Yes"),Rates!$E$26,IF(AND(C18="B",'Claim Details'!$E$28&gt;=Rates!$D$14,'Claim Details'!$E$28&lt;=Rates!$D$15,'Claim Details'!$E$19="No"),Rates!$D$26,IF(AND(C18="B",'Claim Details'!$E$28&gt;=Rates!$F$14,'Claim Details'!$E$28&lt;=Rates!$F$15,'Claim Details'!$E$19="Yes"),Rates!$G$26,IF(AND(C18="B",'Claim Details'!$E$28&gt;=Rates!$F$14,'Claim Details'!$E$28&lt;=Rates!$F$15,'Claim Details'!$E$19="No"),Rates!$F$26,IF(AND(C18="B",'Claim Details'!$E$28&gt;=Rates!$H$14,'Claim Details'!$E$28&lt;=Rates!$H$15,'Claim Details'!$E$19="Yes"),Rates!$I$26,IF(AND(C18="B",'Claim Details'!$E$28&gt;=Rates!$H$14,'Claim Details'!$E$28&lt;=Rates!$H$15,'Claim Details'!$E$19="No"),Rates!$H$26,IF(AND(C18="B",'Claim Details'!$E$28&gt;=Rates!$J$14,'Claim Details'!$E$28&lt;=Rates!$J$15,'Claim Details'!$E$19="Yes"),Rates!$K$26,IF(AND(C18="B",'Claim Details'!$E$28&gt;=Rates!$J$14,'Claim Details'!$E$28&lt;=Rates!$J$15,'Claim Details'!$E$19="No"),Rates!$J$26,IF(AND(C18="C",'Claim Details'!$E$28&gt;=Rates!$D$14,'Claim Details'!$E$28&lt;=Rates!$D$15,'Claim Details'!$E$19="Yes"),Rates!$E$27,IF(AND(C18="C",'Claim Details'!$E$28&gt;=Rates!$D$14,'Claim Details'!$E$28&lt;=Rates!$D$15,'Claim Details'!$E$19="No"),Rates!$D$27,IF(AND(C18="C",'Claim Details'!$E$28&gt;=Rates!$F$14,'Claim Details'!$E$28&lt;=Rates!$F$15,'Claim Details'!$E$19="Yes"),Rates!$G$27,IF(AND(C18="C",'Claim Details'!$E$28&gt;=Rates!$F$14,'Claim Details'!$E$28&lt;=Rates!$F$15,'Claim Details'!$E$19="No"),Rates!$F$27,IF(AND(C18="C",'Claim Details'!$E$28&gt;=Rates!$H$14,'Claim Details'!$E$28&lt;=Rates!$H$15,'Claim Details'!$E$19="Yes"),Rates!$I$27,IF(AND(C18="C",'Claim Details'!$E$28&gt;=Rates!$H$14,'Claim Details'!$E$28&lt;=Rates!$H$15,'Claim Details'!$E$19="No"),Rates!$H$27,IF(AND(C18="C",'Claim Details'!$E$28&gt;=Rates!$J$14,'Claim Details'!$E$28&lt;=Rates!$J$15,'Claim Details'!$E$19="Yes"),Rates!$K$27,IF(AND(C18="C",'Claim Details'!$E$28&gt;=Rates!$J$14,'Claim Details'!$E$28&lt;=Rates!$J$15,'Claim Details'!$E$19="No"),Rates!$J$27,"£0.00"))))))))))))))))))))))))</f>
        <v>£0.00</v>
      </c>
      <c r="AU18" s="191" t="str">
        <f>IF(AND(C18="A",'Claim Details'!$E$28&gt;=Rates!$D$14,'Claim Details'!$E$28&lt;=Rates!$D$15,'Claim Details'!$E$19="Yes"),Rates!$E$20,IF(AND(C18="A",'Claim Details'!$E$28&gt;=Rates!$D$14,'Claim Details'!$E$28&lt;=Rates!$D$15,'Claim Details'!$E$19="No"),Rates!$D$20,IF(AND(C18="A",'Claim Details'!$E$28&gt;=Rates!$F$14,'Claim Details'!$E$28&lt;=Rates!$F$15,'Claim Details'!$E$19="Yes"),Rates!$G$20,IF(AND(C18="A",'Claim Details'!$E$28&gt;=Rates!$F$14,'Claim Details'!$E$28&lt;=Rates!$F$15,'Claim Details'!$E$19="No"),Rates!$F$20,IF(AND(C18="A",'Claim Details'!$E$28&gt;=Rates!$H$14,'Claim Details'!$E$28&lt;=Rates!$H$15,'Claim Details'!$E$19="Yes"),Rates!$I$20,IF(AND(C18="A",'Claim Details'!$E$28&gt;=Rates!$H$14,'Claim Details'!$E$28&lt;=Rates!$H$15,'Claim Details'!$E$19="No"),Rates!$H$20,IF(AND(C18="A",'Claim Details'!$E$28&gt;=Rates!$J$14,'Claim Details'!$E$28&lt;=Rates!$J$15,'Claim Details'!$E$19="Yes"),Rates!$K$20,IF(AND(C18="A",'Claim Details'!$E$28&gt;=Rates!$J$14,'Claim Details'!$E$28&lt;=Rates!$J$15,'Claim Details'!$E$19="No"),Rates!$J$20,IF(AND(C18="B",'Claim Details'!$E$28&gt;=Rates!$D$14,'Claim Details'!$E$28&lt;=Rates!$D$15,'Claim Details'!$E$19="Yes"),Rates!$E$21,IF(AND(C18="B",'Claim Details'!$E$28&gt;=Rates!$D$14,'Claim Details'!$E$28&lt;=Rates!$D$15,'Claim Details'!$E$19="No"),Rates!$D$21,IF(AND(C18="B",'Claim Details'!$E$28&gt;=Rates!$F$14,'Claim Details'!$E$28&lt;=Rates!$F$15,'Claim Details'!$E$19="Yes"),Rates!$G$21,IF(AND(C18="B",'Claim Details'!$E$28&gt;=Rates!$F$14,'Claim Details'!$E$28&lt;=Rates!$F$15,'Claim Details'!$E$19="No"),Rates!$F$21,IF(AND(C18="B",'Claim Details'!$E$28&gt;=Rates!$H$14,'Claim Details'!$E$28&lt;=Rates!$H$15,'Claim Details'!$E$19="Yes"),Rates!$I$21,IF(AND(C18="B",'Claim Details'!$E$28&gt;=Rates!$H$14,'Claim Details'!$E$28&lt;=Rates!$H$15,'Claim Details'!$E$19="No"),Rates!$H$21,IF(AND(C18="B",'Claim Details'!$E$28&gt;=Rates!$J$14,'Claim Details'!$E$28&lt;=Rates!$J$15,'Claim Details'!$E$19="Yes"),Rates!$K$21,IF(AND(C18="B",'Claim Details'!$E$28&gt;=Rates!$J$14,'Claim Details'!$E$28&lt;=Rates!$J$15,'Claim Details'!$E$19="No"),Rates!$J$21,"£0.00"))))))))))))))))</f>
        <v>£0.00</v>
      </c>
      <c r="AV18" s="191" t="str">
        <f>IF(AND(C18="A",'Claim Details'!$E$28&gt;=Rates!$D$14,'Claim Details'!$E$28&lt;=Rates!$D$15,'Claim Details'!$E$19="Yes"),Rates!$E$22,IF(AND(C18="A",'Claim Details'!$E$28&gt;=Rates!$D$14,'Claim Details'!$E$28&lt;=Rates!$D$15,'Claim Details'!$E$19="No"),Rates!$D$22,IF(AND(C18="A",'Claim Details'!$E$28&gt;=Rates!$F$14,'Claim Details'!$E$28&lt;=Rates!$F$15,'Claim Details'!$E$19="Yes"),Rates!$G$22,IF(AND(C18="A",'Claim Details'!$E$28&gt;=Rates!$F$14,'Claim Details'!$E$28&lt;=Rates!$F$15,'Claim Details'!$E$19="No"),Rates!$F$22,IF(AND(C18="A",'Claim Details'!$E$28&gt;=Rates!$H$14,'Claim Details'!$E$28&lt;=Rates!$H$15,'Claim Details'!$E$19="Yes"),Rates!$I$22,IF(AND(C18="A",'Claim Details'!$E$28&gt;=Rates!$H$14,'Claim Details'!$E$28&lt;=Rates!$H$15,'Claim Details'!$E$19="No"),Rates!$H$22,IF(AND(C18="A",'Claim Details'!$E$28&gt;=Rates!$J$14,'Claim Details'!$E$28&lt;=Rates!$J$15,'Claim Details'!$E$19="Yes"),Rates!$K$22,IF(AND(C18="A",'Claim Details'!$E$28&gt;=Rates!$J$14,'Claim Details'!$E$28&lt;=Rates!$J$15,'Claim Details'!$E$19="No"),Rates!$J$22,IF(AND(C18="B",'Claim Details'!$E$28&gt;=Rates!$D$14,'Claim Details'!$E$28&lt;=Rates!$D$15,'Claim Details'!$E$19="Yes"),Rates!$E$23,IF(AND(C18="B",'Claim Details'!$E$28&gt;=Rates!$D$14,'Claim Details'!$E$28&lt;=Rates!$D$15,'Claim Details'!$E$19="No"),Rates!$D$23,IF(AND(C18="B",'Claim Details'!$E$28&gt;=Rates!$F$14,'Claim Details'!$E$28&lt;=Rates!$F$15,'Claim Details'!$E$19="Yes"),Rates!$G$23,IF(AND(C18="B",'Claim Details'!$E$28&gt;=Rates!$F$14,'Claim Details'!$E$28&lt;=Rates!$F$15,'Claim Details'!$E$19="No"),Rates!$F$23,IF(AND(C18="B",'Claim Details'!$E$28&gt;=Rates!$H$14,'Claim Details'!$E$28&lt;=Rates!$H$15,'Claim Details'!$E$19="Yes"),Rates!$I$23,IF(AND(C18="B",'Claim Details'!$E$28&gt;=Rates!$H$14,'Claim Details'!$E$28&lt;=Rates!$H$15,'Claim Details'!$E$19="No"),Rates!$H$23,IF(AND(C18="B",'Claim Details'!$E$28&gt;=Rates!$J$14,'Claim Details'!$E$28&lt;=Rates!$J$15,'Claim Details'!$E$19="Yes"),Rates!$K$23,IF(AND(C18="B",'Claim Details'!$E$28&gt;=Rates!$J$14,'Claim Details'!$E$28&lt;=Rates!$J$15,'Claim Details'!$E$19="No"),Rates!$J$23,IF(AND(C18="C",'Claim Details'!$E$28&gt;=Rates!$D$14,'Claim Details'!$E$28&lt;=Rates!$D$15,'Claim Details'!$E$19="Yes"),Rates!$E$24,IF(AND(C18="C",'Claim Details'!$E$28&gt;=Rates!$D$14,'Claim Details'!$E$28&lt;=Rates!$D$15,'Claim Details'!$E$19="No"),Rates!$D$24,IF(AND(C18="C",'Claim Details'!$E$28&gt;=Rates!$F$14,'Claim Details'!$E$28&lt;=Rates!$F$15,'Claim Details'!$E$19="Yes"),Rates!$G$24,IF(AND(C18="C",'Claim Details'!$E$28&gt;=Rates!$F$14,'Claim Details'!$E$28&lt;=Rates!$F$15,'Claim Details'!$E$19="No"),Rates!$F$24,IF(AND(C18="C",'Claim Details'!$E$28&gt;=Rates!$H$14,'Claim Details'!$E$28&lt;=Rates!$H$15,'Claim Details'!$E$19="Yes"),Rates!$I$24,IF(AND(C18="C",'Claim Details'!$E$28&gt;=Rates!$H$14,'Claim Details'!$E$28&lt;=Rates!$H$15,'Claim Details'!$E$19="No"),Rates!$H$24,IF(AND(C18="C",'Claim Details'!$E$28&gt;=Rates!$J$14,'Claim Details'!$E$28&lt;=Rates!$J$15,'Claim Details'!$E$19="Yes"),Rates!$K$24,IF(AND(C18="C",'Claim Details'!$E$28&gt;=Rates!$J$14,'Claim Details'!$E$28&lt;=Rates!$J$15,'Claim Details'!$E$19="No"),Rates!$J$24,"£0.00"))))))))))))))))))))))))</f>
        <v>£0.00</v>
      </c>
      <c r="AW18" s="1"/>
      <c r="AX18" s="189" t="str">
        <f>IF(AND(U18="A",'Claim Details'!$I$28&gt;=Rates!$D$14,'Claim Details'!$I$28&lt;=Rates!$D$15,'Claim Details'!$I$19="Yes"),Rates!$J$17,IF(AND(U18="A",'Claim Details'!$I$28&gt;=Rates!$D$14,'Claim Details'!$I$28&lt;=Rates!$D$15,'Claim Details'!$I$19="No"),Rates!$D$17,IF(AND(U18="A",'Claim Details'!$I$28&gt;=Rates!$F$14,'Claim Details'!$I$28&lt;=Rates!$F$15,'Claim Details'!$I$19="Yes"),Rates!$G$17,IF(AND(U18="A",'Claim Details'!$I$28&gt;=Rates!$F$14,'Claim Details'!$I$28&lt;=Rates!$F$15,'Claim Details'!$I$19="No"),Rates!$F$17,IF(AND(U18="A",'Claim Details'!$I$28&gt;=Rates!$H$14,'Claim Details'!$I$28&lt;=Rates!$H$15,'Claim Details'!$I$19="Yes"),Rates!$I$17,IF(AND(U18="A",'Claim Details'!$I$28&gt;=Rates!$H$14,'Claim Details'!$I$28&lt;=Rates!$H$15,'Claim Details'!$I$19="No"),Rates!$H$17,IF(AND(U18="A",'Claim Details'!$I$28&gt;=Rates!$J$14,'Claim Details'!$I$28&lt;=Rates!$J$15,'Claim Details'!$I$19="Yes"),Rates!$K$17,IF(AND(U18="A",'Claim Details'!$I$28&gt;=Rates!$J$14,'Claim Details'!$I$28&lt;=Rates!$J$15,'Claim Details'!$I$19="No"),Rates!$J$17,IF(AND(U18="B",'Claim Details'!$I$28&gt;=Rates!$D$14,'Claim Details'!$I$28&lt;=Rates!$D$15,'Claim Details'!$I$19="Yes"),Rates!$E$18,IF(AND(U18="B",'Claim Details'!$I$28&gt;=Rates!$D$14,'Claim Details'!$I$28&lt;=Rates!$D$15,'Claim Details'!$I$19="No"),Rates!$D$18,IF(AND(U18="B",'Claim Details'!$I$28&gt;=Rates!$F$14,'Claim Details'!$I$28&lt;=Rates!$F$15,'Claim Details'!$I$19="Yes"),Rates!$G$18,IF(AND(U18="B",'Claim Details'!$I$28&gt;=Rates!$F$14,'Claim Details'!$I$28&lt;=Rates!$F$15,'Claim Details'!$I$19="No"),Rates!$F$18,IF(AND(U18="B",'Claim Details'!$I$28&gt;=Rates!$H$14,'Claim Details'!$I$28&lt;=Rates!$H$15,'Claim Details'!$I$19="Yes"),Rates!$I$18,IF(AND(U18="B",'Claim Details'!$I$28&gt;=Rates!$H$14,'Claim Details'!$I$28&lt;=Rates!$H$15,'Claim Details'!$I$19="No"),Rates!$H$18,IF(AND(U18="B",'Claim Details'!$I$28&gt;=Rates!$J$14,'Claim Details'!$I$28&lt;=Rates!$J$15,'Claim Details'!$I$19="Yes"),Rates!$K$18,IF(AND(U18="B",'Claim Details'!$I$28&gt;=Rates!$J$14,'Claim Details'!$I$28&lt;=Rates!$J$15,'Claim Details'!$I$19="No"),Rates!$J$18,IF(AND(U18="C",'Claim Details'!$I$28&gt;=Rates!$D$14,'Claim Details'!$I$28&lt;=Rates!$D$15,'Claim Details'!$I$19="Yes"),Rates!$E$19,IF(AND(U18="C",'Claim Details'!$I$28&gt;=Rates!$D$14,'Claim Details'!$I$28&lt;=Rates!$D$15,'Claim Details'!$I$19="No"),Rates!$D$19,IF(AND(U18="C",'Claim Details'!$I$28&gt;=Rates!$F$14,'Claim Details'!$I$28&lt;=Rates!$F$15,'Claim Details'!$I$19="Yes"),Rates!$G$19,IF(AND(U18="C",'Claim Details'!$I$28&gt;=Rates!$F$14,'Claim Details'!$I$28&lt;=Rates!$F$15,'Claim Details'!$I$19="No"),Rates!$F$19,IF(AND(U18="C",'Claim Details'!$I$28&gt;=Rates!$H$14,'Claim Details'!$I$28&lt;=Rates!$H$15,'Claim Details'!$I$19="Yes"),Rates!$I$19,IF(AND(U18="C",'Claim Details'!$I$28&gt;=Rates!$H$14,'Claim Details'!$I$28&lt;=Rates!$H$15,'Claim Details'!$I$19="No"),Rates!$H$19,IF(AND(U18="C",'Claim Details'!$I$28&gt;=Rates!$J$14,'Claim Details'!$I$28&lt;=Rates!$J$15,'Claim Details'!$I$19="Yes"),Rates!$K$19,IF(AND(U18="C",'Claim Details'!$I$28&gt;=Rates!$J$14,'Claim Details'!$I$28&lt;=Rates!$J$15,'Claim Details'!$I$19="No"),Rates!$J$19,"£0.00"))))))))))))))))))))))))</f>
        <v>£0.00</v>
      </c>
      <c r="AY18" s="189" t="str">
        <f>IF(AND(C18="A",'Claim Details'!$I$28&gt;=Rates!$D$14,'Claim Details'!$I$28&lt;=Rates!$D$15,'Claim Details'!$I$19="Yes"),Rates!$J$25,IF(AND(C18="A",'Claim Details'!$I$28&gt;=Rates!$D$14,'Claim Details'!$I$28&lt;=Rates!$D$15,'Claim Details'!$I$19="No"),Rates!$D$25,IF(AND(C18="A",'Claim Details'!$I$28&gt;=Rates!$F$14,'Claim Details'!$I$28&lt;=Rates!$F$15,'Claim Details'!$I$19="Yes"),Rates!$G$25,IF(AND(C18="A",'Claim Details'!$I$28&gt;=Rates!$F$14,'Claim Details'!$I$28&lt;=Rates!$F$15,'Claim Details'!$I$19="No"),Rates!$F$25,IF(AND(C18="A",'Claim Details'!$I$28&gt;=Rates!$H$14,'Claim Details'!$I$28&lt;=Rates!$H$15,'Claim Details'!$I$19="Yes"),Rates!$I$25,IF(AND(C18="A",'Claim Details'!$I$28&gt;=Rates!$H$14,'Claim Details'!$I$28&lt;=Rates!$H$15,'Claim Details'!$I$19="No"),Rates!$H$25,IF(AND(C18="A",'Claim Details'!$I$28&gt;=Rates!$J$14,'Claim Details'!$I$28&lt;=Rates!$J$15,'Claim Details'!$I$19="Yes"),Rates!$K$25,IF(AND(C18="A",'Claim Details'!$I$28&gt;=Rates!$J$14,'Claim Details'!$I$28&lt;=Rates!$J$15,'Claim Details'!$I$19="No"),Rates!$J$25,IF(AND(C18="B",'Claim Details'!$I$28&gt;=Rates!$D$14,'Claim Details'!$I$28&lt;=Rates!$D$15,'Claim Details'!$I$19="Yes"),Rates!$E$26,IF(AND(C18="B",'Claim Details'!$I$28&gt;=Rates!$D$14,'Claim Details'!$I$28&lt;=Rates!$D$15,'Claim Details'!$I$19="No"),Rates!$D$26,IF(AND(C18="B",'Claim Details'!$I$28&gt;=Rates!$F$14,'Claim Details'!$I$28&lt;=Rates!$F$15,'Claim Details'!$I$19="Yes"),Rates!$G$26,IF(AND(C18="B",'Claim Details'!$I$28&gt;=Rates!$F$14,'Claim Details'!$I$28&lt;=Rates!$F$15,'Claim Details'!$I$19="No"),Rates!$F$26,IF(AND(C18="B",'Claim Details'!$I$28&gt;=Rates!$H$14,'Claim Details'!$I$28&lt;=Rates!$H$15,'Claim Details'!$I$19="Yes"),Rates!$I$26,IF(AND(C18="B",'Claim Details'!$I$28&gt;=Rates!$H$14,'Claim Details'!$I$28&lt;=Rates!$H$15,'Claim Details'!$I$19="No"),Rates!$H$26,IF(AND(C18="B",'Claim Details'!$I$28&gt;=Rates!$J$14,'Claim Details'!$I$28&lt;=Rates!$J$15,'Claim Details'!$I$19="Yes"),Rates!$K$26,IF(AND(C18="B",'Claim Details'!$I$28&gt;=Rates!$J$14,'Claim Details'!$I$28&lt;=Rates!$J$15,'Claim Details'!$I$19="No"),Rates!$J$26,IF(AND(C18="C",'Claim Details'!$I$28&gt;=Rates!$D$14,'Claim Details'!$I$28&lt;=Rates!$D$15,'Claim Details'!$I$19="Yes"),Rates!$E$27,IF(AND(C18="C",'Claim Details'!$I$28&gt;=Rates!$D$14,'Claim Details'!$I$28&lt;=Rates!$D$15,'Claim Details'!$I$19="No"),Rates!$D$27,IF(AND(C18="C",'Claim Details'!$I$28&gt;=Rates!$F$14,'Claim Details'!$I$28&lt;=Rates!$F$15,'Claim Details'!$I$19="Yes"),Rates!$G$27,IF(AND(C18="C",'Claim Details'!$I$28&gt;=Rates!$F$14,'Claim Details'!$I$28&lt;=Rates!$F$15,'Claim Details'!$I$19="No"),Rates!$F$27,IF(AND(C18="C",'Claim Details'!$I$28&gt;=Rates!$H$14,'Claim Details'!$I$28&lt;=Rates!$H$15,'Claim Details'!$I$19="Yes"),Rates!$I$27,IF(AND(C18="C",'Claim Details'!$I$28&gt;=Rates!$H$14,'Claim Details'!$I$28&lt;=Rates!$H$15,'Claim Details'!$I$19="No"),Rates!$H$27,IF(AND(C18="C",'Claim Details'!$I$28&gt;=Rates!$J$14,'Claim Details'!$I$28&lt;=Rates!$J$15,'Claim Details'!$I$19="Yes"),Rates!$K$27,IF(AND(C18="C",'Claim Details'!$I$28&gt;=Rates!$J$14,'Claim Details'!$I$28&lt;=Rates!$J$15,'Claim Details'!$I$19="No"),Rates!$J$27,"£0.00"))))))))))))))))))))))))</f>
        <v>£0.00</v>
      </c>
      <c r="AZ18" s="189" t="str">
        <f>IF(AND(C18="A",'Claim Details'!$I$28&gt;=Rates!$D$14,'Claim Details'!$I$28&lt;=Rates!$D$15,'Claim Details'!$I$19="Yes"),Rates!$E$20,IF(AND(C18="A",'Claim Details'!$I$28&gt;=Rates!$D$14,'Claim Details'!$I$28&lt;=Rates!$D$15,'Claim Details'!$I$19="No"),Rates!$D$20,IF(AND(C18="A",'Claim Details'!$I$28&gt;=Rates!$F$14,'Claim Details'!$I$28&lt;=Rates!$F$15,'Claim Details'!$I$19="Yes"),Rates!$G$20,IF(AND(C18="A",'Claim Details'!$I$28&gt;=Rates!$F$14,'Claim Details'!$I$28&lt;=Rates!$F$15,'Claim Details'!$I$19="No"),Rates!$F$20,IF(AND(C18="A",'Claim Details'!$I$28&gt;=Rates!$H$14,'Claim Details'!$I$28&lt;=Rates!$H$15,'Claim Details'!$I$19="Yes"),Rates!$I$20,IF(AND(C18="A",'Claim Details'!$I$28&gt;=Rates!$H$14,'Claim Details'!$I$28&lt;=Rates!$H$15,'Claim Details'!$I$19="No"),Rates!$H$20,IF(AND(C18="A",'Claim Details'!$I$28&gt;=Rates!$J$14,'Claim Details'!$I$28&lt;=Rates!$J$15,'Claim Details'!$I$19="Yes"),Rates!$K$20,IF(AND(C18="A",'Claim Details'!$I$28&gt;=Rates!$J$14,'Claim Details'!$I$28&lt;=Rates!$J$15,'Claim Details'!$I$19="No"),Rates!$J$20,IF(AND(C18="B",'Claim Details'!$I$28&gt;=Rates!$D$14,'Claim Details'!$I$28&lt;=Rates!$D$15,'Claim Details'!$I$19="Yes"),Rates!$E$21,IF(AND(C18="B",'Claim Details'!$I$28&gt;=Rates!$D$14,'Claim Details'!$I$28&lt;=Rates!$D$15,'Claim Details'!$I$19="No"),Rates!$D$21,IF(AND(C18="B",'Claim Details'!$I$28&gt;=Rates!$F$14,'Claim Details'!$I$28&lt;=Rates!$F$15,'Claim Details'!$I$19="Yes"),Rates!$G$21,IF(AND(C18="B",'Claim Details'!$I$28&gt;=Rates!$F$14,'Claim Details'!$I$28&lt;=Rates!$F$15,'Claim Details'!$I$19="No"),Rates!$F$21,IF(AND(C18="B",'Claim Details'!$I$28&gt;=Rates!$H$14,'Claim Details'!$I$28&lt;=Rates!$H$15,'Claim Details'!$I$19="Yes"),Rates!$I$21,IF(AND(C18="B",'Claim Details'!$I$28&gt;=Rates!$H$14,'Claim Details'!$I$28&lt;=Rates!$H$15,'Claim Details'!$I$19="No"),Rates!$H$21,IF(AND(C18="B",'Claim Details'!$I$28&gt;=Rates!$J$14,'Claim Details'!$I$28&lt;=Rates!$J$15,'Claim Details'!$I$19="Yes"),Rates!$K$21,IF(AND(C18="B",'Claim Details'!$I$28&gt;=Rates!$J$14,'Claim Details'!$I$28&lt;=Rates!$J$15,'Claim Details'!$I$19="No"),Rates!$J$21,"£0.00"))))))))))))))))</f>
        <v>£0.00</v>
      </c>
      <c r="BA18" s="189" t="str">
        <f>IF(AND(C18="A",'Claim Details'!$I$28&gt;=Rates!$D$14,'Claim Details'!$I$28&lt;=Rates!$D$15,'Claim Details'!$I$19="Yes"),Rates!$E$22,IF(AND(C18="A",'Claim Details'!$I$28&gt;=Rates!$D$14,'Claim Details'!$I$28&lt;=Rates!$D$15,'Claim Details'!$I$19="No"),Rates!$D$22,IF(AND(C18="A",'Claim Details'!$I$28&gt;=Rates!$F$14,'Claim Details'!$I$28&lt;=Rates!$F$15,'Claim Details'!$I$19="Yes"),Rates!$G$22,IF(AND(C18="A",'Claim Details'!$I$28&gt;=Rates!$F$14,'Claim Details'!$I$28&lt;=Rates!$F$15,'Claim Details'!$I$19="No"),Rates!$F$22,IF(AND(C18="A",'Claim Details'!$I$28&gt;=Rates!$H$14,'Claim Details'!$I$28&lt;=Rates!$H$15,'Claim Details'!$I$19="Yes"),Rates!$I$22,IF(AND(C18="A",'Claim Details'!$I$28&gt;=Rates!$H$14,'Claim Details'!$I$28&lt;=Rates!$H$15,'Claim Details'!$I$19="No"),Rates!$H$22,IF(AND(C18="A",'Claim Details'!$I$28&gt;=Rates!$J$14,'Claim Details'!$I$28&lt;=Rates!$J$15,'Claim Details'!$I$19="Yes"),Rates!$K$22,IF(AND(C18="A",'Claim Details'!$I$28&gt;=Rates!$J$14,'Claim Details'!$I$28&lt;=Rates!$J$15,'Claim Details'!$I$19="No"),Rates!$J$22,IF(AND(C18="B",'Claim Details'!$I$28&gt;=Rates!$D$14,'Claim Details'!$I$28&lt;=Rates!$D$15,'Claim Details'!$I$19="Yes"),Rates!$E$23,IF(AND(C18="B",'Claim Details'!$I$28&gt;=Rates!$D$14,'Claim Details'!$I$28&lt;=Rates!$D$15,'Claim Details'!$I$19="No"),Rates!$D$23,IF(AND(C18="B",'Claim Details'!$I$28&gt;=Rates!$F$14,'Claim Details'!$I$28&lt;=Rates!$F$15,'Claim Details'!$I$19="Yes"),Rates!$G$23,IF(AND(C18="B",'Claim Details'!$I$28&gt;=Rates!$F$14,'Claim Details'!$I$28&lt;=Rates!$F$15,'Claim Details'!$I$19="No"),Rates!$F$23,IF(AND(C18="B",'Claim Details'!$I$28&gt;=Rates!$H$14,'Claim Details'!$I$28&lt;=Rates!$H$15,'Claim Details'!$I$19="Yes"),Rates!$I$23,IF(AND(C18="B",'Claim Details'!$I$28&gt;=Rates!$H$14,'Claim Details'!$I$28&lt;=Rates!$H$15,'Claim Details'!$I$19="No"),Rates!$H$23,IF(AND(C18="B",'Claim Details'!$I$28&gt;=Rates!$J$14,'Claim Details'!$I$28&lt;=Rates!$J$15,'Claim Details'!$I$19="Yes"),Rates!$K$23,IF(AND(C18="B",'Claim Details'!$I$28&gt;=Rates!$J$14,'Claim Details'!$I$28&lt;=Rates!$J$15,'Claim Details'!$I$19="No"),Rates!$J$23,IF(AND(C18="C",'Claim Details'!$I$28&gt;=Rates!$D$14,'Claim Details'!$I$28&lt;=Rates!$D$15,'Claim Details'!$I$19="Yes"),Rates!$E$24,IF(AND(C18="C",'Claim Details'!$I$28&gt;=Rates!$D$14,'Claim Details'!$I$28&lt;=Rates!$D$15,'Claim Details'!$I$19="No"),Rates!$D$24,IF(AND(C18="C",'Claim Details'!$I$28&gt;=Rates!$F$14,'Claim Details'!$I$28&lt;=Rates!$F$15,'Claim Details'!$I$19="Yes"),Rates!$G$24,IF(AND(C18="C",'Claim Details'!$I$28&gt;=Rates!$F$14,'Claim Details'!$I$28&lt;=Rates!$F$15,'Claim Details'!$I$19="No"),Rates!$F$24,IF(AND(C18="C",'Claim Details'!$I$28&gt;=Rates!$H$14,'Claim Details'!$I$28&lt;=Rates!$H$15,'Claim Details'!$I$19="Yes"),Rates!$I$24,IF(AND(C18="C",'Claim Details'!$I$28&gt;=Rates!$H$14,'Claim Details'!$I$28&lt;=Rates!$H$15,'Claim Details'!$I$19="No"),Rates!$H$24,IF(AND(C18="C",'Claim Details'!$I$28&gt;=Rates!$J$14,'Claim Details'!$I$28&lt;=Rates!$J$15,'Claim Details'!$I$19="Yes"),Rates!$K$24,IF(AND(C18="C",'Claim Details'!$I$28&gt;=Rates!$J$14,'Claim Details'!$I$28&lt;=Rates!$J$15,'Claim Details'!$I$19="No"),Rates!$J$24,"£0.00"))))))))))))))))))))))))</f>
        <v>£0.00</v>
      </c>
      <c r="BB18" s="189" t="str">
        <f t="shared" si="12"/>
        <v>£0.00</v>
      </c>
      <c r="BC18" s="1"/>
      <c r="BD18" s="189" t="str">
        <f>IF(AND(AE18="A",'Claim Details'!$I$28&gt;=Rates!$D$14,'Claim Details'!$I$28&lt;=Rates!$D$15,'Claim Details'!$I$19="Yes"),Rates!$J$17,IF(AND(AE18="A",'Claim Details'!$I$28&gt;=Rates!$D$14,'Claim Details'!$I$28&lt;=Rates!$D$15,'Claim Details'!$I$19="No"),Rates!$D$17,IF(AND(AE18="A",'Claim Details'!$I$28&gt;=Rates!$F$14,'Claim Details'!$I$28&lt;=Rates!$F$15,'Claim Details'!$I$19="Yes"),Rates!$G$17,IF(AND(AE18="A",'Claim Details'!$I$28&gt;=Rates!$F$14,'Claim Details'!$I$28&lt;=Rates!$F$15,'Claim Details'!$I$19="No"),Rates!$F$17,IF(AND(AE18="A",'Claim Details'!$I$28&gt;=Rates!$H$14,'Claim Details'!$I$28&lt;=Rates!$H$15,'Claim Details'!$I$19="Yes"),Rates!$I$17,IF(AND(AE18="A",'Claim Details'!$I$28&gt;=Rates!$H$14,'Claim Details'!$I$28&lt;=Rates!$H$15,'Claim Details'!$I$19="No"),Rates!$H$17,IF(AND(AE18="A",'Claim Details'!$I$28&gt;=Rates!$J$14,'Claim Details'!$I$28&lt;=Rates!$J$15,'Claim Details'!$I$19="Yes"),Rates!$K$17,IF(AND(AE18="A",'Claim Details'!$I$28&gt;=Rates!$J$14,'Claim Details'!$I$28&lt;=Rates!$J$15,'Claim Details'!$I$19="No"),Rates!$J$17,IF(AND(AE18="B",'Claim Details'!$I$28&gt;=Rates!$D$14,'Claim Details'!$I$28&lt;=Rates!$D$15,'Claim Details'!$I$19="Yes"),Rates!$E$18,IF(AND(AE18="B",'Claim Details'!$I$28&gt;=Rates!$D$14,'Claim Details'!$I$28&lt;=Rates!$D$15,'Claim Details'!$I$19="No"),Rates!$D$18,IF(AND(AE18="B",'Claim Details'!$I$28&gt;=Rates!$F$14,'Claim Details'!$I$28&lt;=Rates!$F$15,'Claim Details'!$I$19="Yes"),Rates!$G$18,IF(AND(AE18="B",'Claim Details'!$I$28&gt;=Rates!$F$14,'Claim Details'!$I$28&lt;=Rates!$F$15,'Claim Details'!$I$19="No"),Rates!$F$18,IF(AND(AE18="B",'Claim Details'!$I$28&gt;=Rates!$H$14,'Claim Details'!$I$28&lt;=Rates!$H$15,'Claim Details'!$I$19="Yes"),Rates!$I$18,IF(AND(AE18="B",'Claim Details'!$I$28&gt;=Rates!$H$14,'Claim Details'!$I$28&lt;=Rates!$H$15,'Claim Details'!$I$19="No"),Rates!$H$18,IF(AND(AE18="B",'Claim Details'!$I$28&gt;=Rates!$J$14,'Claim Details'!$I$28&lt;=Rates!$J$15,'Claim Details'!$I$19="Yes"),Rates!$K$18,IF(AND(AE18="B",'Claim Details'!$I$28&gt;=Rates!$J$14,'Claim Details'!$I$28&lt;=Rates!$J$15,'Claim Details'!$I$19="No"),Rates!$J$18,IF(AND(AE18="C",'Claim Details'!$I$28&gt;=Rates!$D$14,'Claim Details'!$I$28&lt;=Rates!$D$15,'Claim Details'!$I$19="Yes"),Rates!$E$19,IF(AND(AE18="C",'Claim Details'!$I$28&gt;=Rates!$D$14,'Claim Details'!$I$28&lt;=Rates!$D$15,'Claim Details'!$I$19="No"),Rates!$D$19,IF(AND(AE18="C",'Claim Details'!$I$28&gt;=Rates!$F$14,'Claim Details'!$I$28&lt;=Rates!$F$15,'Claim Details'!$I$19="Yes"),Rates!$G$19,IF(AND(AE18="C",'Claim Details'!$I$28&gt;=Rates!$F$14,'Claim Details'!$I$28&lt;=Rates!$F$15,'Claim Details'!$I$19="No"),Rates!$F$19,IF(AND(AE18="C",'Claim Details'!$I$28&gt;=Rates!$H$14,'Claim Details'!$I$28&lt;=Rates!$H$15,'Claim Details'!$I$19="Yes"),Rates!$I$19,IF(AND(AE18="C",'Claim Details'!$I$28&gt;=Rates!$H$14,'Claim Details'!$I$28&lt;=Rates!$H$15,'Claim Details'!$I$19="No"),Rates!$H$19,IF(AND(AE18="C",'Claim Details'!$I$28&gt;=Rates!$J$14,'Claim Details'!$I$28&lt;=Rates!$J$15,'Claim Details'!$I$19="Yes"),Rates!$K$19,IF(AND(AE18="C",'Claim Details'!$I$28&gt;=Rates!$J$14,'Claim Details'!$I$28&lt;=Rates!$J$15,'Claim Details'!$I$19="No"),Rates!$J$19,"£0.00"))))))))))))))))))))))))</f>
        <v>£0.00</v>
      </c>
      <c r="BE18" s="189" t="str">
        <f>IF(AND(AE18="A",'Claim Details'!$I$28&gt;=Rates!$D$14,'Claim Details'!$I$28&lt;=Rates!$D$15,'Claim Details'!$I$19="Yes"),Rates!$J$25,IF(AND(AE18="A",'Claim Details'!$I$28&gt;=Rates!$D$14,'Claim Details'!$I$28&lt;=Rates!$D$15,'Claim Details'!$I$19="No"),Rates!$D$25,IF(AND(AE18="A",'Claim Details'!$I$28&gt;=Rates!$F$14,'Claim Details'!$I$28&lt;=Rates!$F$15,'Claim Details'!$I$19="Yes"),Rates!$G$25,IF(AND(AE18="A",'Claim Details'!$I$28&gt;=Rates!$F$14,'Claim Details'!$I$28&lt;=Rates!$F$15,'Claim Details'!$I$19="No"),Rates!$F$25,IF(AND(AE18="A",'Claim Details'!$I$28&gt;=Rates!$H$14,'Claim Details'!$I$28&lt;=Rates!$H$15,'Claim Details'!$I$19="Yes"),Rates!$I$25,IF(AND(AE18="A",'Claim Details'!$I$28&gt;=Rates!$H$14,'Claim Details'!$I$28&lt;=Rates!$H$15,'Claim Details'!$I$19="No"),Rates!$H$25,IF(AND(AE18="A",'Claim Details'!$I$28&gt;=Rates!$J$14,'Claim Details'!$I$28&lt;=Rates!$J$15,'Claim Details'!$I$19="Yes"),Rates!$K$25,IF(AND(AE18="A",'Claim Details'!$I$28&gt;=Rates!$J$14,'Claim Details'!$I$28&lt;=Rates!$J$15,'Claim Details'!$I$19="No"),Rates!$J$25,IF(AND(AE18="B",'Claim Details'!$I$28&gt;=Rates!$D$14,'Claim Details'!$I$28&lt;=Rates!$D$15,'Claim Details'!$I$19="Yes"),Rates!$E$26,IF(AND(AE18="B",'Claim Details'!$I$28&gt;=Rates!$D$14,'Claim Details'!$I$28&lt;=Rates!$D$15,'Claim Details'!$I$19="No"),Rates!$D$26,IF(AND(AE18="B",'Claim Details'!$I$28&gt;=Rates!$F$14,'Claim Details'!$I$28&lt;=Rates!$F$15,'Claim Details'!$I$19="Yes"),Rates!$G$26,IF(AND(AE18="B",'Claim Details'!$I$28&gt;=Rates!$F$14,'Claim Details'!$I$28&lt;=Rates!$F$15,'Claim Details'!$I$19="No"),Rates!$F$26,IF(AND(AE18="B",'Claim Details'!$I$28&gt;=Rates!$H$14,'Claim Details'!$I$28&lt;=Rates!$H$15,'Claim Details'!$I$19="Yes"),Rates!$I$26,IF(AND(AE18="B",'Claim Details'!$I$28&gt;=Rates!$H$14,'Claim Details'!$I$28&lt;=Rates!$H$15,'Claim Details'!$I$19="No"),Rates!$H$26,IF(AND(AE18="B",'Claim Details'!$I$28&gt;=Rates!$J$14,'Claim Details'!$I$28&lt;=Rates!$J$15,'Claim Details'!$I$19="Yes"),Rates!$K$26,IF(AND(AE18="B",'Claim Details'!$I$28&gt;=Rates!$J$14,'Claim Details'!$I$28&lt;=Rates!$J$15,'Claim Details'!$I$19="No"),Rates!$J$26,IF(AND(AE18="C",'Claim Details'!$I$28&gt;=Rates!$D$14,'Claim Details'!$I$28&lt;=Rates!$D$15,'Claim Details'!$I$19="Yes"),Rates!$E$27,IF(AND(AE18="C",'Claim Details'!$I$28&gt;=Rates!$D$14,'Claim Details'!$I$28&lt;=Rates!$D$15,'Claim Details'!$I$19="No"),Rates!$D$27,IF(AND(AE18="C",'Claim Details'!$I$28&gt;=Rates!$F$14,'Claim Details'!$I$28&lt;=Rates!$F$15,'Claim Details'!$I$19="Yes"),Rates!$G$27,IF(AND(AE18="C",'Claim Details'!$I$28&gt;=Rates!$F$14,'Claim Details'!$I$28&lt;=Rates!$F$15,'Claim Details'!$I$19="No"),Rates!$F$27,IF(AND(AE18="C",'Claim Details'!$I$28&gt;=Rates!$H$14,'Claim Details'!$I$28&lt;=Rates!$H$15,'Claim Details'!$I$19="Yes"),Rates!$I$27,IF(AND(AE18="C",'Claim Details'!$I$28&gt;=Rates!$H$14,'Claim Details'!$I$28&lt;=Rates!$H$15,'Claim Details'!$I$19="No"),Rates!$H$27,IF(AND(AE18="C",'Claim Details'!$I$28&gt;=Rates!$J$14,'Claim Details'!$I$28&lt;=Rates!$J$15,'Claim Details'!$I$19="Yes"),Rates!$K$27,IF(AND(AE18="C",'Claim Details'!$I$28&gt;=Rates!$J$14,'Claim Details'!$I$28&lt;=Rates!$J$15,'Claim Details'!$I$19="No"),Rates!$J$27,"£0.00"))))))))))))))))))))))))</f>
        <v>£0.00</v>
      </c>
      <c r="BF18" s="189" t="str">
        <f>IF(AND(AE18="A",'Claim Details'!$I$28&gt;=Rates!$D$14,'Claim Details'!$I$28&lt;=Rates!$D$15,'Claim Details'!$I$19="Yes"),Rates!$E$20,IF(AND(AE18="A",'Claim Details'!$I$28&gt;=Rates!$D$14,'Claim Details'!$I$28&lt;=Rates!$D$15,'Claim Details'!$I$19="No"),Rates!$D$20,IF(AND(AE18="A",'Claim Details'!$I$28&gt;=Rates!$F$14,'Claim Details'!$I$28&lt;=Rates!$F$15,'Claim Details'!$I$19="Yes"),Rates!$G$20,IF(AND(AE18="A",'Claim Details'!$I$28&gt;=Rates!$F$14,'Claim Details'!$I$28&lt;=Rates!$F$15,'Claim Details'!$I$19="No"),Rates!$F$20,IF(AND(AE18="A",'Claim Details'!$I$28&gt;=Rates!$H$14,'Claim Details'!$I$28&lt;=Rates!$H$15,'Claim Details'!$I$19="Yes"),Rates!$I$20,IF(AND(AE18="A",'Claim Details'!$I$28&gt;=Rates!$H$14,'Claim Details'!$I$28&lt;=Rates!$H$15,'Claim Details'!$I$19="No"),Rates!$H$20,IF(AND(AE18="A",'Claim Details'!$I$28&gt;=Rates!$J$14,'Claim Details'!$I$28&lt;=Rates!$J$15,'Claim Details'!$I$19="Yes"),Rates!$K$20,IF(AND(AE18="A",'Claim Details'!$I$28&gt;=Rates!$J$14,'Claim Details'!$I$28&lt;=Rates!$J$15,'Claim Details'!$I$19="No"),Rates!$J$20,IF(AND(AE18="B",'Claim Details'!$I$28&gt;=Rates!$D$14,'Claim Details'!$I$28&lt;=Rates!$D$15,'Claim Details'!$I$19="Yes"),Rates!$E$21,IF(AND(AE18="B",'Claim Details'!$I$28&gt;=Rates!$D$14,'Claim Details'!$I$28&lt;=Rates!$D$15,'Claim Details'!$I$19="No"),Rates!$D$21,IF(AND(AE18="B",'Claim Details'!$I$28&gt;=Rates!$F$14,'Claim Details'!$I$28&lt;=Rates!$F$15,'Claim Details'!$I$19="Yes"),Rates!$G$21,IF(AND(AE18="B",'Claim Details'!$I$28&gt;=Rates!$F$14,'Claim Details'!$I$28&lt;=Rates!$F$15,'Claim Details'!$I$19="No"),Rates!$F$21,IF(AND(AE18="B",'Claim Details'!$I$28&gt;=Rates!$H$14,'Claim Details'!$I$28&lt;=Rates!$H$15,'Claim Details'!$I$19="Yes"),Rates!$I$21,IF(AND(AE18="B",'Claim Details'!$I$28&gt;=Rates!$H$14,'Claim Details'!$I$28&lt;=Rates!$H$15,'Claim Details'!$I$19="No"),Rates!$H$21,IF(AND(AE18="B",'Claim Details'!$I$28&gt;=Rates!$J$14,'Claim Details'!$I$28&lt;=Rates!$J$15,'Claim Details'!$I$19="Yes"),Rates!$K$21,IF(AND(AE18="B",'Claim Details'!$I$28&gt;=Rates!$J$14,'Claim Details'!$I$28&lt;=Rates!$J$15,'Claim Details'!$I$19="No"),Rates!$J$21,"£0.00"))))))))))))))))</f>
        <v>£0.00</v>
      </c>
      <c r="BG18" s="189" t="str">
        <f>IF(AND(AE18="A",'Claim Details'!$I$28&gt;=Rates!$D$14,'Claim Details'!$I$28&lt;=Rates!$D$15,'Claim Details'!$I$19="Yes"),Rates!$E$22,IF(AND(AE18="A",'Claim Details'!$I$28&gt;=Rates!$D$14,'Claim Details'!$I$28&lt;=Rates!$D$15,'Claim Details'!$I$19="No"),Rates!$D$22,IF(AND(AE18="A",'Claim Details'!$I$28&gt;=Rates!$F$14,'Claim Details'!$I$28&lt;=Rates!$F$15,'Claim Details'!$I$19="Yes"),Rates!$G$22,IF(AND(AE18="A",'Claim Details'!$I$28&gt;=Rates!$F$14,'Claim Details'!$I$28&lt;=Rates!$F$15,'Claim Details'!$I$19="No"),Rates!$F$22,IF(AND(AE18="A",'Claim Details'!$I$28&gt;=Rates!$H$14,'Claim Details'!$I$28&lt;=Rates!$H$15,'Claim Details'!$I$19="Yes"),Rates!$I$22,IF(AND(AE18="A",'Claim Details'!$I$28&gt;=Rates!$H$14,'Claim Details'!$I$28&lt;=Rates!$H$15,'Claim Details'!$I$19="No"),Rates!$H$22,IF(AND(AE18="A",'Claim Details'!$I$28&gt;=Rates!$J$14,'Claim Details'!$I$28&lt;=Rates!$J$15,'Claim Details'!$I$19="Yes"),Rates!$K$22,IF(AND(AE18="A",'Claim Details'!$I$28&gt;=Rates!$J$14,'Claim Details'!$I$28&lt;=Rates!$J$15,'Claim Details'!$I$19="No"),Rates!$J$22,IF(AND(AE18="B",'Claim Details'!$I$28&gt;=Rates!$D$14,'Claim Details'!$I$28&lt;=Rates!$D$15,'Claim Details'!$I$19="Yes"),Rates!$E$23,IF(AND(AE18="B",'Claim Details'!$I$28&gt;=Rates!$D$14,'Claim Details'!$I$28&lt;=Rates!$D$15,'Claim Details'!$I$19="No"),Rates!$D$23,IF(AND(AE18="B",'Claim Details'!$I$28&gt;=Rates!$F$14,'Claim Details'!$I$28&lt;=Rates!$F$15,'Claim Details'!$I$19="Yes"),Rates!$G$23,IF(AND(AE18="B",'Claim Details'!$I$28&gt;=Rates!$F$14,'Claim Details'!$I$28&lt;=Rates!$F$15,'Claim Details'!$I$19="No"),Rates!$F$23,IF(AND(AE18="B",'Claim Details'!$I$28&gt;=Rates!$H$14,'Claim Details'!$I$28&lt;=Rates!$H$15,'Claim Details'!$I$19="Yes"),Rates!$I$23,IF(AND(AE18="B",'Claim Details'!$I$28&gt;=Rates!$H$14,'Claim Details'!$I$28&lt;=Rates!$H$15,'Claim Details'!$I$19="No"),Rates!$H$23,IF(AND(AE18="B",'Claim Details'!$I$28&gt;=Rates!$J$14,'Claim Details'!$I$28&lt;=Rates!$J$15,'Claim Details'!$I$19="Yes"),Rates!$K$23,IF(AND(AE18="B",'Claim Details'!$I$28&gt;=Rates!$J$14,'Claim Details'!$I$28&lt;=Rates!$J$15,'Claim Details'!$I$19="No"),Rates!$J$23,IF(AND(AE18="C",'Claim Details'!$I$28&gt;=Rates!$D$14,'Claim Details'!$I$28&lt;=Rates!$D$15,'Claim Details'!$I$19="Yes"),Rates!$E$24,IF(AND(AE18="C",'Claim Details'!$I$28&gt;=Rates!$D$14,'Claim Details'!$I$28&lt;=Rates!$D$15,'Claim Details'!$I$19="No"),Rates!$D$24,IF(AND(AE18="C",'Claim Details'!$I$28&gt;=Rates!$F$14,'Claim Details'!$I$28&lt;=Rates!$F$15,'Claim Details'!$I$19="Yes"),Rates!$G$24,IF(AND(AE18="C",'Claim Details'!$I$28&gt;=Rates!$F$14,'Claim Details'!$I$28&lt;=Rates!$F$15,'Claim Details'!$I$19="No"),Rates!$F$24,IF(AND(AE18="C",'Claim Details'!$I$28&gt;=Rates!$H$14,'Claim Details'!$I$28&lt;=Rates!$H$15,'Claim Details'!$I$19="Yes"),Rates!$I$24,IF(AND(AE18="C",'Claim Details'!$I$28&gt;=Rates!$H$14,'Claim Details'!$I$28&lt;=Rates!$H$15,'Claim Details'!$I$19="No"),Rates!$H$24,IF(AND(AE18="C",'Claim Details'!$I$28&gt;=Rates!$J$14,'Claim Details'!$I$28&lt;=Rates!$J$15,'Claim Details'!$I$19="Yes"),Rates!$K$24,IF(AND(AE18="C",'Claim Details'!$I$28&gt;=Rates!$J$14,'Claim Details'!$I$28&lt;=Rates!$J$15,'Claim Details'!$I$19="No"),Rates!$J$24,"£0.00"))))))))))))))))))))))))</f>
        <v>£0.00</v>
      </c>
      <c r="BH18" s="189" t="str">
        <f t="shared" si="13"/>
        <v>£0.00</v>
      </c>
      <c r="BI18" s="189">
        <f t="shared" si="14"/>
        <v>0</v>
      </c>
      <c r="BO18" s="202" t="str">
        <f>IF(H18="","£0.00",IF(AP18="4","£0.00",IF(AP18="5","£0.00",IF(AP18="1","£0.00",((AQ18*H18)*'Claim Details'!$F$111)/100))))</f>
        <v>£0.00</v>
      </c>
      <c r="BP18" s="202" t="str">
        <f>IF(T18="","£0.00",IF(AP18="4","£0.00",IF(AP18="5","£0.00",IF(AP18="1","£0.00",((AR18*T18)*'Claim Details'!$N$111)/100))))</f>
        <v>£0.00</v>
      </c>
      <c r="BQ18" s="202" t="str">
        <f>IF(AI18="","£0.00",IF(AP18="4","£0.00",IF(AP18="5","£0.00",IF(AP18="1","£0.00",((BI18*AI18)*'Claim Details'!$W$111)/100))))</f>
        <v>£0.00</v>
      </c>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row>
    <row r="19" spans="1:97" ht="15">
      <c r="A19" s="145"/>
      <c r="B19" s="91"/>
      <c r="C19" s="96"/>
      <c r="D19" s="97"/>
      <c r="E19" s="98"/>
      <c r="F19" s="89"/>
      <c r="G19" s="99"/>
      <c r="H19" s="100"/>
      <c r="I19" s="221" t="str">
        <f t="shared" si="0"/>
        <v>£0.00</v>
      </c>
      <c r="J19" s="101"/>
      <c r="K19" s="100"/>
      <c r="L19" s="221" t="str">
        <f t="shared" si="3"/>
        <v>£0.00</v>
      </c>
      <c r="M19" s="101"/>
      <c r="N19" s="102"/>
      <c r="O19" s="145"/>
      <c r="P19" s="77"/>
      <c r="Q19" s="87"/>
      <c r="R19" s="87"/>
      <c r="S19" s="87"/>
      <c r="T19" s="149" t="str">
        <f t="shared" si="4"/>
        <v/>
      </c>
      <c r="U19" s="87" t="str">
        <f t="shared" si="5"/>
        <v/>
      </c>
      <c r="V19" s="87"/>
      <c r="W19" s="53" t="str">
        <f t="shared" si="6"/>
        <v>£0.00</v>
      </c>
      <c r="X19" s="53"/>
      <c r="Y19" s="87"/>
      <c r="Z19" s="78"/>
      <c r="AA19" s="79"/>
      <c r="AB19" s="160"/>
      <c r="AC19" s="98"/>
      <c r="AD19" s="225"/>
      <c r="AE19" s="235" t="str">
        <f t="shared" si="7"/>
        <v/>
      </c>
      <c r="AF19" s="87" t="str">
        <f t="shared" si="8"/>
        <v/>
      </c>
      <c r="AG19" s="53"/>
      <c r="AH19" s="224"/>
      <c r="AI19" s="226" t="str">
        <f t="shared" si="1"/>
        <v/>
      </c>
      <c r="AJ19" s="236" t="str">
        <f t="shared" si="9"/>
        <v>£0.00</v>
      </c>
      <c r="AK19" s="31"/>
      <c r="AL19" s="1"/>
      <c r="AM19" s="1"/>
      <c r="AN19" s="1"/>
      <c r="AO19" s="1"/>
      <c r="AP19" s="1" t="str">
        <f t="shared" si="10"/>
        <v/>
      </c>
      <c r="AQ19" s="27">
        <f t="shared" si="2"/>
        <v>0</v>
      </c>
      <c r="AR19" s="189">
        <f t="shared" si="11"/>
        <v>0</v>
      </c>
      <c r="AS19" s="190" t="str">
        <f>IF(AND(C19="A",'Claim Details'!$E$28&gt;=Rates!$D$14,'Claim Details'!$E$28&lt;=Rates!$D$15,'Claim Details'!$E$19="Yes"),Rates!$E$17,IF(AND(C19="A",'Claim Details'!$E$28&gt;=Rates!$D$14,'Claim Details'!$E$28&lt;=Rates!$D$15,'Claim Details'!$E$19="No"),Rates!$D$17,IF(AND(C19="A",'Claim Details'!$E$28&gt;=Rates!$F$14,'Claim Details'!$E$28&lt;=Rates!$F$15,'Claim Details'!$E$19="Yes"),Rates!$G$17,IF(AND(C19="A",'Claim Details'!$E$28&gt;=Rates!$F$14,'Claim Details'!$E$28&lt;=Rates!$F$15,'Claim Details'!$E$19="No"),Rates!$F$17,IF(AND(C19="A",'Claim Details'!$E$28&gt;=Rates!$H$14,'Claim Details'!$E$28&lt;=Rates!$H$15,'Claim Details'!$E$19="Yes"),Rates!$I$17,IF(AND(C19="A",'Claim Details'!$E$28&gt;=Rates!$H$14,'Claim Details'!$E$28&lt;=Rates!$H$15,'Claim Details'!$E$19="No"),Rates!$H$17,IF(AND(C19="A",'Claim Details'!$E$28&gt;=Rates!$J$14,'Claim Details'!$E$28&lt;=Rates!$J$15,'Claim Details'!$E$19="Yes"),Rates!$K$17,IF(AND(C19="A",'Claim Details'!$E$28&gt;=Rates!$J$14,'Claim Details'!$E$28&lt;=Rates!$J$15,'Claim Details'!$E$19="No"),Rates!$J$17,IF(AND(C19="B",'Claim Details'!$E$28&gt;=Rates!$D$14,'Claim Details'!$E$28&lt;=Rates!$D$15,'Claim Details'!$E$19="Yes"),Rates!$E$18,IF(AND(C19="B",'Claim Details'!$E$28&gt;=Rates!$D$14,'Claim Details'!$E$28&lt;=Rates!$D$15,'Claim Details'!$E$19="No"),Rates!$D$18,IF(AND(C19="B",'Claim Details'!$E$28&gt;=Rates!$F$14,'Claim Details'!$E$28&lt;=Rates!$F$15,'Claim Details'!$E$19="Yes"),Rates!$G$18,IF(AND(C19="B",'Claim Details'!$E$28&gt;=Rates!$F$14,'Claim Details'!$E$28&lt;=Rates!$F$15,'Claim Details'!$E$19="No"),Rates!$F$18,IF(AND(C19="B",'Claim Details'!$E$28&gt;=Rates!$H$14,'Claim Details'!$E$28&lt;=Rates!$H$15,'Claim Details'!$E$19="Yes"),Rates!$I$18,IF(AND(C19="B",'Claim Details'!$E$28&gt;=Rates!$H$14,'Claim Details'!$E$28&lt;=Rates!$H$15,'Claim Details'!$E$19="No"),Rates!$H$18,IF(AND(C19="B",'Claim Details'!$E$28&gt;=Rates!$J$14,'Claim Details'!$E$28&lt;=Rates!$J$15,'Claim Details'!$E$19="Yes"),Rates!$K$18,IF(AND(C19="B",'Claim Details'!$E$28&gt;=Rates!$J$14,'Claim Details'!$E$28&lt;=Rates!$J$15,'Claim Details'!$E$19="No"),Rates!$J$18,IF(AND(C19="C",'Claim Details'!$E$28&gt;=Rates!$D$14,'Claim Details'!$E$28&lt;=Rates!$D$15,'Claim Details'!$E$19="Yes"),Rates!$E$19,IF(AND(C19="C",'Claim Details'!$E$28&gt;=Rates!$D$14,'Claim Details'!$E$28&lt;=Rates!$D$15,'Claim Details'!$E$19="No"),Rates!$D$19,IF(AND(C19="C",'Claim Details'!$E$28&gt;=Rates!$F$14,'Claim Details'!$E$28&lt;=Rates!$F$15,'Claim Details'!$E$19="Yes"),Rates!$G$19,IF(AND(C19="C",'Claim Details'!$E$28&gt;=Rates!$F$14,'Claim Details'!$E$28&lt;=Rates!$F$15,'Claim Details'!$E$19="No"),Rates!$F$19,IF(AND(C19="C",'Claim Details'!$E$28&gt;=Rates!$H$14,'Claim Details'!$E$28&lt;=Rates!$H$15,'Claim Details'!$E$19="Yes"),Rates!$I$19,IF(AND(C19="C",'Claim Details'!$E$28&gt;=Rates!$H$14,'Claim Details'!$E$28&lt;=Rates!$H$15,'Claim Details'!$E$19="No"),Rates!$H$19,IF(AND(C19="C",'Claim Details'!$E$28&gt;=Rates!$J$14,'Claim Details'!$E$28&lt;=Rates!$J$15,'Claim Details'!$E$19="Yes"),Rates!$K$19,IF(AND(C19="C",'Claim Details'!$E$28&gt;=Rates!$J$14,'Claim Details'!$E$28&lt;=Rates!$J$15,'Claim Details'!$E$19="No"),Rates!$J$19,"£0.00"))))))))))))))))))))))))</f>
        <v>£0.00</v>
      </c>
      <c r="AT19" s="189" t="str">
        <f>IF(AND(C19="A",'Claim Details'!$E$28&gt;=Rates!$D$14,'Claim Details'!$E$28&lt;=Rates!$D$15,'Claim Details'!$E$19="Yes"),Rates!$E$25,IF(AND(C19="A",'Claim Details'!$E$28&gt;=Rates!$D$14,'Claim Details'!$E$28&lt;=Rates!$D$15,'Claim Details'!$E$19="No"),Rates!$D$25,IF(AND(C19="A",'Claim Details'!$E$28&gt;=Rates!$F$14,'Claim Details'!$E$28&lt;=Rates!$F$15,'Claim Details'!$E$19="Yes"),Rates!$G$25,IF(AND(C19="A",'Claim Details'!$E$28&gt;=Rates!$F$14,'Claim Details'!$E$28&lt;=Rates!$F$15,'Claim Details'!$E$19="No"),Rates!$F$25,IF(AND(C19="A",'Claim Details'!$E$28&gt;=Rates!$H$14,'Claim Details'!$E$28&lt;=Rates!$H$15,'Claim Details'!$E$19="Yes"),Rates!$I$25,IF(AND(C19="A",'Claim Details'!$E$28&gt;=Rates!$H$14,'Claim Details'!$E$28&lt;=Rates!$H$15,'Claim Details'!$E$19="No"),Rates!$H$25,IF(AND(C19="A",'Claim Details'!$E$28&gt;=Rates!$J$14,'Claim Details'!$E$28&lt;=Rates!$J$15,'Claim Details'!$E$19="Yes"),Rates!$K$25,IF(AND(C19="A",'Claim Details'!$E$28&gt;=Rates!$J$14,'Claim Details'!$E$28&lt;=Rates!$J$15,'Claim Details'!$E$19="No"),Rates!$J$25,IF(AND(C19="B",'Claim Details'!$E$28&gt;=Rates!$D$14,'Claim Details'!$E$28&lt;=Rates!$D$15,'Claim Details'!$E$19="Yes"),Rates!$E$26,IF(AND(C19="B",'Claim Details'!$E$28&gt;=Rates!$D$14,'Claim Details'!$E$28&lt;=Rates!$D$15,'Claim Details'!$E$19="No"),Rates!$D$26,IF(AND(C19="B",'Claim Details'!$E$28&gt;=Rates!$F$14,'Claim Details'!$E$28&lt;=Rates!$F$15,'Claim Details'!$E$19="Yes"),Rates!$G$26,IF(AND(C19="B",'Claim Details'!$E$28&gt;=Rates!$F$14,'Claim Details'!$E$28&lt;=Rates!$F$15,'Claim Details'!$E$19="No"),Rates!$F$26,IF(AND(C19="B",'Claim Details'!$E$28&gt;=Rates!$H$14,'Claim Details'!$E$28&lt;=Rates!$H$15,'Claim Details'!$E$19="Yes"),Rates!$I$26,IF(AND(C19="B",'Claim Details'!$E$28&gt;=Rates!$H$14,'Claim Details'!$E$28&lt;=Rates!$H$15,'Claim Details'!$E$19="No"),Rates!$H$26,IF(AND(C19="B",'Claim Details'!$E$28&gt;=Rates!$J$14,'Claim Details'!$E$28&lt;=Rates!$J$15,'Claim Details'!$E$19="Yes"),Rates!$K$26,IF(AND(C19="B",'Claim Details'!$E$28&gt;=Rates!$J$14,'Claim Details'!$E$28&lt;=Rates!$J$15,'Claim Details'!$E$19="No"),Rates!$J$26,IF(AND(C19="C",'Claim Details'!$E$28&gt;=Rates!$D$14,'Claim Details'!$E$28&lt;=Rates!$D$15,'Claim Details'!$E$19="Yes"),Rates!$E$27,IF(AND(C19="C",'Claim Details'!$E$28&gt;=Rates!$D$14,'Claim Details'!$E$28&lt;=Rates!$D$15,'Claim Details'!$E$19="No"),Rates!$D$27,IF(AND(C19="C",'Claim Details'!$E$28&gt;=Rates!$F$14,'Claim Details'!$E$28&lt;=Rates!$F$15,'Claim Details'!$E$19="Yes"),Rates!$G$27,IF(AND(C19="C",'Claim Details'!$E$28&gt;=Rates!$F$14,'Claim Details'!$E$28&lt;=Rates!$F$15,'Claim Details'!$E$19="No"),Rates!$F$27,IF(AND(C19="C",'Claim Details'!$E$28&gt;=Rates!$H$14,'Claim Details'!$E$28&lt;=Rates!$H$15,'Claim Details'!$E$19="Yes"),Rates!$I$27,IF(AND(C19="C",'Claim Details'!$E$28&gt;=Rates!$H$14,'Claim Details'!$E$28&lt;=Rates!$H$15,'Claim Details'!$E$19="No"),Rates!$H$27,IF(AND(C19="C",'Claim Details'!$E$28&gt;=Rates!$J$14,'Claim Details'!$E$28&lt;=Rates!$J$15,'Claim Details'!$E$19="Yes"),Rates!$K$27,IF(AND(C19="C",'Claim Details'!$E$28&gt;=Rates!$J$14,'Claim Details'!$E$28&lt;=Rates!$J$15,'Claim Details'!$E$19="No"),Rates!$J$27,"£0.00"))))))))))))))))))))))))</f>
        <v>£0.00</v>
      </c>
      <c r="AU19" s="191" t="str">
        <f>IF(AND(C19="A",'Claim Details'!$E$28&gt;=Rates!$D$14,'Claim Details'!$E$28&lt;=Rates!$D$15,'Claim Details'!$E$19="Yes"),Rates!$E$20,IF(AND(C19="A",'Claim Details'!$E$28&gt;=Rates!$D$14,'Claim Details'!$E$28&lt;=Rates!$D$15,'Claim Details'!$E$19="No"),Rates!$D$20,IF(AND(C19="A",'Claim Details'!$E$28&gt;=Rates!$F$14,'Claim Details'!$E$28&lt;=Rates!$F$15,'Claim Details'!$E$19="Yes"),Rates!$G$20,IF(AND(C19="A",'Claim Details'!$E$28&gt;=Rates!$F$14,'Claim Details'!$E$28&lt;=Rates!$F$15,'Claim Details'!$E$19="No"),Rates!$F$20,IF(AND(C19="A",'Claim Details'!$E$28&gt;=Rates!$H$14,'Claim Details'!$E$28&lt;=Rates!$H$15,'Claim Details'!$E$19="Yes"),Rates!$I$20,IF(AND(C19="A",'Claim Details'!$E$28&gt;=Rates!$H$14,'Claim Details'!$E$28&lt;=Rates!$H$15,'Claim Details'!$E$19="No"),Rates!$H$20,IF(AND(C19="A",'Claim Details'!$E$28&gt;=Rates!$J$14,'Claim Details'!$E$28&lt;=Rates!$J$15,'Claim Details'!$E$19="Yes"),Rates!$K$20,IF(AND(C19="A",'Claim Details'!$E$28&gt;=Rates!$J$14,'Claim Details'!$E$28&lt;=Rates!$J$15,'Claim Details'!$E$19="No"),Rates!$J$20,IF(AND(C19="B",'Claim Details'!$E$28&gt;=Rates!$D$14,'Claim Details'!$E$28&lt;=Rates!$D$15,'Claim Details'!$E$19="Yes"),Rates!$E$21,IF(AND(C19="B",'Claim Details'!$E$28&gt;=Rates!$D$14,'Claim Details'!$E$28&lt;=Rates!$D$15,'Claim Details'!$E$19="No"),Rates!$D$21,IF(AND(C19="B",'Claim Details'!$E$28&gt;=Rates!$F$14,'Claim Details'!$E$28&lt;=Rates!$F$15,'Claim Details'!$E$19="Yes"),Rates!$G$21,IF(AND(C19="B",'Claim Details'!$E$28&gt;=Rates!$F$14,'Claim Details'!$E$28&lt;=Rates!$F$15,'Claim Details'!$E$19="No"),Rates!$F$21,IF(AND(C19="B",'Claim Details'!$E$28&gt;=Rates!$H$14,'Claim Details'!$E$28&lt;=Rates!$H$15,'Claim Details'!$E$19="Yes"),Rates!$I$21,IF(AND(C19="B",'Claim Details'!$E$28&gt;=Rates!$H$14,'Claim Details'!$E$28&lt;=Rates!$H$15,'Claim Details'!$E$19="No"),Rates!$H$21,IF(AND(C19="B",'Claim Details'!$E$28&gt;=Rates!$J$14,'Claim Details'!$E$28&lt;=Rates!$J$15,'Claim Details'!$E$19="Yes"),Rates!$K$21,IF(AND(C19="B",'Claim Details'!$E$28&gt;=Rates!$J$14,'Claim Details'!$E$28&lt;=Rates!$J$15,'Claim Details'!$E$19="No"),Rates!$J$21,"£0.00"))))))))))))))))</f>
        <v>£0.00</v>
      </c>
      <c r="AV19" s="191" t="str">
        <f>IF(AND(C19="A",'Claim Details'!$E$28&gt;=Rates!$D$14,'Claim Details'!$E$28&lt;=Rates!$D$15,'Claim Details'!$E$19="Yes"),Rates!$E$22,IF(AND(C19="A",'Claim Details'!$E$28&gt;=Rates!$D$14,'Claim Details'!$E$28&lt;=Rates!$D$15,'Claim Details'!$E$19="No"),Rates!$D$22,IF(AND(C19="A",'Claim Details'!$E$28&gt;=Rates!$F$14,'Claim Details'!$E$28&lt;=Rates!$F$15,'Claim Details'!$E$19="Yes"),Rates!$G$22,IF(AND(C19="A",'Claim Details'!$E$28&gt;=Rates!$F$14,'Claim Details'!$E$28&lt;=Rates!$F$15,'Claim Details'!$E$19="No"),Rates!$F$22,IF(AND(C19="A",'Claim Details'!$E$28&gt;=Rates!$H$14,'Claim Details'!$E$28&lt;=Rates!$H$15,'Claim Details'!$E$19="Yes"),Rates!$I$22,IF(AND(C19="A",'Claim Details'!$E$28&gt;=Rates!$H$14,'Claim Details'!$E$28&lt;=Rates!$H$15,'Claim Details'!$E$19="No"),Rates!$H$22,IF(AND(C19="A",'Claim Details'!$E$28&gt;=Rates!$J$14,'Claim Details'!$E$28&lt;=Rates!$J$15,'Claim Details'!$E$19="Yes"),Rates!$K$22,IF(AND(C19="A",'Claim Details'!$E$28&gt;=Rates!$J$14,'Claim Details'!$E$28&lt;=Rates!$J$15,'Claim Details'!$E$19="No"),Rates!$J$22,IF(AND(C19="B",'Claim Details'!$E$28&gt;=Rates!$D$14,'Claim Details'!$E$28&lt;=Rates!$D$15,'Claim Details'!$E$19="Yes"),Rates!$E$23,IF(AND(C19="B",'Claim Details'!$E$28&gt;=Rates!$D$14,'Claim Details'!$E$28&lt;=Rates!$D$15,'Claim Details'!$E$19="No"),Rates!$D$23,IF(AND(C19="B",'Claim Details'!$E$28&gt;=Rates!$F$14,'Claim Details'!$E$28&lt;=Rates!$F$15,'Claim Details'!$E$19="Yes"),Rates!$G$23,IF(AND(C19="B",'Claim Details'!$E$28&gt;=Rates!$F$14,'Claim Details'!$E$28&lt;=Rates!$F$15,'Claim Details'!$E$19="No"),Rates!$F$23,IF(AND(C19="B",'Claim Details'!$E$28&gt;=Rates!$H$14,'Claim Details'!$E$28&lt;=Rates!$H$15,'Claim Details'!$E$19="Yes"),Rates!$I$23,IF(AND(C19="B",'Claim Details'!$E$28&gt;=Rates!$H$14,'Claim Details'!$E$28&lt;=Rates!$H$15,'Claim Details'!$E$19="No"),Rates!$H$23,IF(AND(C19="B",'Claim Details'!$E$28&gt;=Rates!$J$14,'Claim Details'!$E$28&lt;=Rates!$J$15,'Claim Details'!$E$19="Yes"),Rates!$K$23,IF(AND(C19="B",'Claim Details'!$E$28&gt;=Rates!$J$14,'Claim Details'!$E$28&lt;=Rates!$J$15,'Claim Details'!$E$19="No"),Rates!$J$23,IF(AND(C19="C",'Claim Details'!$E$28&gt;=Rates!$D$14,'Claim Details'!$E$28&lt;=Rates!$D$15,'Claim Details'!$E$19="Yes"),Rates!$E$24,IF(AND(C19="C",'Claim Details'!$E$28&gt;=Rates!$D$14,'Claim Details'!$E$28&lt;=Rates!$D$15,'Claim Details'!$E$19="No"),Rates!$D$24,IF(AND(C19="C",'Claim Details'!$E$28&gt;=Rates!$F$14,'Claim Details'!$E$28&lt;=Rates!$F$15,'Claim Details'!$E$19="Yes"),Rates!$G$24,IF(AND(C19="C",'Claim Details'!$E$28&gt;=Rates!$F$14,'Claim Details'!$E$28&lt;=Rates!$F$15,'Claim Details'!$E$19="No"),Rates!$F$24,IF(AND(C19="C",'Claim Details'!$E$28&gt;=Rates!$H$14,'Claim Details'!$E$28&lt;=Rates!$H$15,'Claim Details'!$E$19="Yes"),Rates!$I$24,IF(AND(C19="C",'Claim Details'!$E$28&gt;=Rates!$H$14,'Claim Details'!$E$28&lt;=Rates!$H$15,'Claim Details'!$E$19="No"),Rates!$H$24,IF(AND(C19="C",'Claim Details'!$E$28&gt;=Rates!$J$14,'Claim Details'!$E$28&lt;=Rates!$J$15,'Claim Details'!$E$19="Yes"),Rates!$K$24,IF(AND(C19="C",'Claim Details'!$E$28&gt;=Rates!$J$14,'Claim Details'!$E$28&lt;=Rates!$J$15,'Claim Details'!$E$19="No"),Rates!$J$24,"£0.00"))))))))))))))))))))))))</f>
        <v>£0.00</v>
      </c>
      <c r="AW19" s="1"/>
      <c r="AX19" s="189" t="str">
        <f>IF(AND(U19="A",'Claim Details'!$I$28&gt;=Rates!$D$14,'Claim Details'!$I$28&lt;=Rates!$D$15,'Claim Details'!$I$19="Yes"),Rates!$J$17,IF(AND(U19="A",'Claim Details'!$I$28&gt;=Rates!$D$14,'Claim Details'!$I$28&lt;=Rates!$D$15,'Claim Details'!$I$19="No"),Rates!$D$17,IF(AND(U19="A",'Claim Details'!$I$28&gt;=Rates!$F$14,'Claim Details'!$I$28&lt;=Rates!$F$15,'Claim Details'!$I$19="Yes"),Rates!$G$17,IF(AND(U19="A",'Claim Details'!$I$28&gt;=Rates!$F$14,'Claim Details'!$I$28&lt;=Rates!$F$15,'Claim Details'!$I$19="No"),Rates!$F$17,IF(AND(U19="A",'Claim Details'!$I$28&gt;=Rates!$H$14,'Claim Details'!$I$28&lt;=Rates!$H$15,'Claim Details'!$I$19="Yes"),Rates!$I$17,IF(AND(U19="A",'Claim Details'!$I$28&gt;=Rates!$H$14,'Claim Details'!$I$28&lt;=Rates!$H$15,'Claim Details'!$I$19="No"),Rates!$H$17,IF(AND(U19="A",'Claim Details'!$I$28&gt;=Rates!$J$14,'Claim Details'!$I$28&lt;=Rates!$J$15,'Claim Details'!$I$19="Yes"),Rates!$K$17,IF(AND(U19="A",'Claim Details'!$I$28&gt;=Rates!$J$14,'Claim Details'!$I$28&lt;=Rates!$J$15,'Claim Details'!$I$19="No"),Rates!$J$17,IF(AND(U19="B",'Claim Details'!$I$28&gt;=Rates!$D$14,'Claim Details'!$I$28&lt;=Rates!$D$15,'Claim Details'!$I$19="Yes"),Rates!$E$18,IF(AND(U19="B",'Claim Details'!$I$28&gt;=Rates!$D$14,'Claim Details'!$I$28&lt;=Rates!$D$15,'Claim Details'!$I$19="No"),Rates!$D$18,IF(AND(U19="B",'Claim Details'!$I$28&gt;=Rates!$F$14,'Claim Details'!$I$28&lt;=Rates!$F$15,'Claim Details'!$I$19="Yes"),Rates!$G$18,IF(AND(U19="B",'Claim Details'!$I$28&gt;=Rates!$F$14,'Claim Details'!$I$28&lt;=Rates!$F$15,'Claim Details'!$I$19="No"),Rates!$F$18,IF(AND(U19="B",'Claim Details'!$I$28&gt;=Rates!$H$14,'Claim Details'!$I$28&lt;=Rates!$H$15,'Claim Details'!$I$19="Yes"),Rates!$I$18,IF(AND(U19="B",'Claim Details'!$I$28&gt;=Rates!$H$14,'Claim Details'!$I$28&lt;=Rates!$H$15,'Claim Details'!$I$19="No"),Rates!$H$18,IF(AND(U19="B",'Claim Details'!$I$28&gt;=Rates!$J$14,'Claim Details'!$I$28&lt;=Rates!$J$15,'Claim Details'!$I$19="Yes"),Rates!$K$18,IF(AND(U19="B",'Claim Details'!$I$28&gt;=Rates!$J$14,'Claim Details'!$I$28&lt;=Rates!$J$15,'Claim Details'!$I$19="No"),Rates!$J$18,IF(AND(U19="C",'Claim Details'!$I$28&gt;=Rates!$D$14,'Claim Details'!$I$28&lt;=Rates!$D$15,'Claim Details'!$I$19="Yes"),Rates!$E$19,IF(AND(U19="C",'Claim Details'!$I$28&gt;=Rates!$D$14,'Claim Details'!$I$28&lt;=Rates!$D$15,'Claim Details'!$I$19="No"),Rates!$D$19,IF(AND(U19="C",'Claim Details'!$I$28&gt;=Rates!$F$14,'Claim Details'!$I$28&lt;=Rates!$F$15,'Claim Details'!$I$19="Yes"),Rates!$G$19,IF(AND(U19="C",'Claim Details'!$I$28&gt;=Rates!$F$14,'Claim Details'!$I$28&lt;=Rates!$F$15,'Claim Details'!$I$19="No"),Rates!$F$19,IF(AND(U19="C",'Claim Details'!$I$28&gt;=Rates!$H$14,'Claim Details'!$I$28&lt;=Rates!$H$15,'Claim Details'!$I$19="Yes"),Rates!$I$19,IF(AND(U19="C",'Claim Details'!$I$28&gt;=Rates!$H$14,'Claim Details'!$I$28&lt;=Rates!$H$15,'Claim Details'!$I$19="No"),Rates!$H$19,IF(AND(U19="C",'Claim Details'!$I$28&gt;=Rates!$J$14,'Claim Details'!$I$28&lt;=Rates!$J$15,'Claim Details'!$I$19="Yes"),Rates!$K$19,IF(AND(U19="C",'Claim Details'!$I$28&gt;=Rates!$J$14,'Claim Details'!$I$28&lt;=Rates!$J$15,'Claim Details'!$I$19="No"),Rates!$J$19,"£0.00"))))))))))))))))))))))))</f>
        <v>£0.00</v>
      </c>
      <c r="AY19" s="189" t="str">
        <f>IF(AND(C19="A",'Claim Details'!$I$28&gt;=Rates!$D$14,'Claim Details'!$I$28&lt;=Rates!$D$15,'Claim Details'!$I$19="Yes"),Rates!$J$25,IF(AND(C19="A",'Claim Details'!$I$28&gt;=Rates!$D$14,'Claim Details'!$I$28&lt;=Rates!$D$15,'Claim Details'!$I$19="No"),Rates!$D$25,IF(AND(C19="A",'Claim Details'!$I$28&gt;=Rates!$F$14,'Claim Details'!$I$28&lt;=Rates!$F$15,'Claim Details'!$I$19="Yes"),Rates!$G$25,IF(AND(C19="A",'Claim Details'!$I$28&gt;=Rates!$F$14,'Claim Details'!$I$28&lt;=Rates!$F$15,'Claim Details'!$I$19="No"),Rates!$F$25,IF(AND(C19="A",'Claim Details'!$I$28&gt;=Rates!$H$14,'Claim Details'!$I$28&lt;=Rates!$H$15,'Claim Details'!$I$19="Yes"),Rates!$I$25,IF(AND(C19="A",'Claim Details'!$I$28&gt;=Rates!$H$14,'Claim Details'!$I$28&lt;=Rates!$H$15,'Claim Details'!$I$19="No"),Rates!$H$25,IF(AND(C19="A",'Claim Details'!$I$28&gt;=Rates!$J$14,'Claim Details'!$I$28&lt;=Rates!$J$15,'Claim Details'!$I$19="Yes"),Rates!$K$25,IF(AND(C19="A",'Claim Details'!$I$28&gt;=Rates!$J$14,'Claim Details'!$I$28&lt;=Rates!$J$15,'Claim Details'!$I$19="No"),Rates!$J$25,IF(AND(C19="B",'Claim Details'!$I$28&gt;=Rates!$D$14,'Claim Details'!$I$28&lt;=Rates!$D$15,'Claim Details'!$I$19="Yes"),Rates!$E$26,IF(AND(C19="B",'Claim Details'!$I$28&gt;=Rates!$D$14,'Claim Details'!$I$28&lt;=Rates!$D$15,'Claim Details'!$I$19="No"),Rates!$D$26,IF(AND(C19="B",'Claim Details'!$I$28&gt;=Rates!$F$14,'Claim Details'!$I$28&lt;=Rates!$F$15,'Claim Details'!$I$19="Yes"),Rates!$G$26,IF(AND(C19="B",'Claim Details'!$I$28&gt;=Rates!$F$14,'Claim Details'!$I$28&lt;=Rates!$F$15,'Claim Details'!$I$19="No"),Rates!$F$26,IF(AND(C19="B",'Claim Details'!$I$28&gt;=Rates!$H$14,'Claim Details'!$I$28&lt;=Rates!$H$15,'Claim Details'!$I$19="Yes"),Rates!$I$26,IF(AND(C19="B",'Claim Details'!$I$28&gt;=Rates!$H$14,'Claim Details'!$I$28&lt;=Rates!$H$15,'Claim Details'!$I$19="No"),Rates!$H$26,IF(AND(C19="B",'Claim Details'!$I$28&gt;=Rates!$J$14,'Claim Details'!$I$28&lt;=Rates!$J$15,'Claim Details'!$I$19="Yes"),Rates!$K$26,IF(AND(C19="B",'Claim Details'!$I$28&gt;=Rates!$J$14,'Claim Details'!$I$28&lt;=Rates!$J$15,'Claim Details'!$I$19="No"),Rates!$J$26,IF(AND(C19="C",'Claim Details'!$I$28&gt;=Rates!$D$14,'Claim Details'!$I$28&lt;=Rates!$D$15,'Claim Details'!$I$19="Yes"),Rates!$E$27,IF(AND(C19="C",'Claim Details'!$I$28&gt;=Rates!$D$14,'Claim Details'!$I$28&lt;=Rates!$D$15,'Claim Details'!$I$19="No"),Rates!$D$27,IF(AND(C19="C",'Claim Details'!$I$28&gt;=Rates!$F$14,'Claim Details'!$I$28&lt;=Rates!$F$15,'Claim Details'!$I$19="Yes"),Rates!$G$27,IF(AND(C19="C",'Claim Details'!$I$28&gt;=Rates!$F$14,'Claim Details'!$I$28&lt;=Rates!$F$15,'Claim Details'!$I$19="No"),Rates!$F$27,IF(AND(C19="C",'Claim Details'!$I$28&gt;=Rates!$H$14,'Claim Details'!$I$28&lt;=Rates!$H$15,'Claim Details'!$I$19="Yes"),Rates!$I$27,IF(AND(C19="C",'Claim Details'!$I$28&gt;=Rates!$H$14,'Claim Details'!$I$28&lt;=Rates!$H$15,'Claim Details'!$I$19="No"),Rates!$H$27,IF(AND(C19="C",'Claim Details'!$I$28&gt;=Rates!$J$14,'Claim Details'!$I$28&lt;=Rates!$J$15,'Claim Details'!$I$19="Yes"),Rates!$K$27,IF(AND(C19="C",'Claim Details'!$I$28&gt;=Rates!$J$14,'Claim Details'!$I$28&lt;=Rates!$J$15,'Claim Details'!$I$19="No"),Rates!$J$27,"£0.00"))))))))))))))))))))))))</f>
        <v>£0.00</v>
      </c>
      <c r="AZ19" s="189" t="str">
        <f>IF(AND(C19="A",'Claim Details'!$I$28&gt;=Rates!$D$14,'Claim Details'!$I$28&lt;=Rates!$D$15,'Claim Details'!$I$19="Yes"),Rates!$E$20,IF(AND(C19="A",'Claim Details'!$I$28&gt;=Rates!$D$14,'Claim Details'!$I$28&lt;=Rates!$D$15,'Claim Details'!$I$19="No"),Rates!$D$20,IF(AND(C19="A",'Claim Details'!$I$28&gt;=Rates!$F$14,'Claim Details'!$I$28&lt;=Rates!$F$15,'Claim Details'!$I$19="Yes"),Rates!$G$20,IF(AND(C19="A",'Claim Details'!$I$28&gt;=Rates!$F$14,'Claim Details'!$I$28&lt;=Rates!$F$15,'Claim Details'!$I$19="No"),Rates!$F$20,IF(AND(C19="A",'Claim Details'!$I$28&gt;=Rates!$H$14,'Claim Details'!$I$28&lt;=Rates!$H$15,'Claim Details'!$I$19="Yes"),Rates!$I$20,IF(AND(C19="A",'Claim Details'!$I$28&gt;=Rates!$H$14,'Claim Details'!$I$28&lt;=Rates!$H$15,'Claim Details'!$I$19="No"),Rates!$H$20,IF(AND(C19="A",'Claim Details'!$I$28&gt;=Rates!$J$14,'Claim Details'!$I$28&lt;=Rates!$J$15,'Claim Details'!$I$19="Yes"),Rates!$K$20,IF(AND(C19="A",'Claim Details'!$I$28&gt;=Rates!$J$14,'Claim Details'!$I$28&lt;=Rates!$J$15,'Claim Details'!$I$19="No"),Rates!$J$20,IF(AND(C19="B",'Claim Details'!$I$28&gt;=Rates!$D$14,'Claim Details'!$I$28&lt;=Rates!$D$15,'Claim Details'!$I$19="Yes"),Rates!$E$21,IF(AND(C19="B",'Claim Details'!$I$28&gt;=Rates!$D$14,'Claim Details'!$I$28&lt;=Rates!$D$15,'Claim Details'!$I$19="No"),Rates!$D$21,IF(AND(C19="B",'Claim Details'!$I$28&gt;=Rates!$F$14,'Claim Details'!$I$28&lt;=Rates!$F$15,'Claim Details'!$I$19="Yes"),Rates!$G$21,IF(AND(C19="B",'Claim Details'!$I$28&gt;=Rates!$F$14,'Claim Details'!$I$28&lt;=Rates!$F$15,'Claim Details'!$I$19="No"),Rates!$F$21,IF(AND(C19="B",'Claim Details'!$I$28&gt;=Rates!$H$14,'Claim Details'!$I$28&lt;=Rates!$H$15,'Claim Details'!$I$19="Yes"),Rates!$I$21,IF(AND(C19="B",'Claim Details'!$I$28&gt;=Rates!$H$14,'Claim Details'!$I$28&lt;=Rates!$H$15,'Claim Details'!$I$19="No"),Rates!$H$21,IF(AND(C19="B",'Claim Details'!$I$28&gt;=Rates!$J$14,'Claim Details'!$I$28&lt;=Rates!$J$15,'Claim Details'!$I$19="Yes"),Rates!$K$21,IF(AND(C19="B",'Claim Details'!$I$28&gt;=Rates!$J$14,'Claim Details'!$I$28&lt;=Rates!$J$15,'Claim Details'!$I$19="No"),Rates!$J$21,"£0.00"))))))))))))))))</f>
        <v>£0.00</v>
      </c>
      <c r="BA19" s="189" t="str">
        <f>IF(AND(C19="A",'Claim Details'!$I$28&gt;=Rates!$D$14,'Claim Details'!$I$28&lt;=Rates!$D$15,'Claim Details'!$I$19="Yes"),Rates!$E$22,IF(AND(C19="A",'Claim Details'!$I$28&gt;=Rates!$D$14,'Claim Details'!$I$28&lt;=Rates!$D$15,'Claim Details'!$I$19="No"),Rates!$D$22,IF(AND(C19="A",'Claim Details'!$I$28&gt;=Rates!$F$14,'Claim Details'!$I$28&lt;=Rates!$F$15,'Claim Details'!$I$19="Yes"),Rates!$G$22,IF(AND(C19="A",'Claim Details'!$I$28&gt;=Rates!$F$14,'Claim Details'!$I$28&lt;=Rates!$F$15,'Claim Details'!$I$19="No"),Rates!$F$22,IF(AND(C19="A",'Claim Details'!$I$28&gt;=Rates!$H$14,'Claim Details'!$I$28&lt;=Rates!$H$15,'Claim Details'!$I$19="Yes"),Rates!$I$22,IF(AND(C19="A",'Claim Details'!$I$28&gt;=Rates!$H$14,'Claim Details'!$I$28&lt;=Rates!$H$15,'Claim Details'!$I$19="No"),Rates!$H$22,IF(AND(C19="A",'Claim Details'!$I$28&gt;=Rates!$J$14,'Claim Details'!$I$28&lt;=Rates!$J$15,'Claim Details'!$I$19="Yes"),Rates!$K$22,IF(AND(C19="A",'Claim Details'!$I$28&gt;=Rates!$J$14,'Claim Details'!$I$28&lt;=Rates!$J$15,'Claim Details'!$I$19="No"),Rates!$J$22,IF(AND(C19="B",'Claim Details'!$I$28&gt;=Rates!$D$14,'Claim Details'!$I$28&lt;=Rates!$D$15,'Claim Details'!$I$19="Yes"),Rates!$E$23,IF(AND(C19="B",'Claim Details'!$I$28&gt;=Rates!$D$14,'Claim Details'!$I$28&lt;=Rates!$D$15,'Claim Details'!$I$19="No"),Rates!$D$23,IF(AND(C19="B",'Claim Details'!$I$28&gt;=Rates!$F$14,'Claim Details'!$I$28&lt;=Rates!$F$15,'Claim Details'!$I$19="Yes"),Rates!$G$23,IF(AND(C19="B",'Claim Details'!$I$28&gt;=Rates!$F$14,'Claim Details'!$I$28&lt;=Rates!$F$15,'Claim Details'!$I$19="No"),Rates!$F$23,IF(AND(C19="B",'Claim Details'!$I$28&gt;=Rates!$H$14,'Claim Details'!$I$28&lt;=Rates!$H$15,'Claim Details'!$I$19="Yes"),Rates!$I$23,IF(AND(C19="B",'Claim Details'!$I$28&gt;=Rates!$H$14,'Claim Details'!$I$28&lt;=Rates!$H$15,'Claim Details'!$I$19="No"),Rates!$H$23,IF(AND(C19="B",'Claim Details'!$I$28&gt;=Rates!$J$14,'Claim Details'!$I$28&lt;=Rates!$J$15,'Claim Details'!$I$19="Yes"),Rates!$K$23,IF(AND(C19="B",'Claim Details'!$I$28&gt;=Rates!$J$14,'Claim Details'!$I$28&lt;=Rates!$J$15,'Claim Details'!$I$19="No"),Rates!$J$23,IF(AND(C19="C",'Claim Details'!$I$28&gt;=Rates!$D$14,'Claim Details'!$I$28&lt;=Rates!$D$15,'Claim Details'!$I$19="Yes"),Rates!$E$24,IF(AND(C19="C",'Claim Details'!$I$28&gt;=Rates!$D$14,'Claim Details'!$I$28&lt;=Rates!$D$15,'Claim Details'!$I$19="No"),Rates!$D$24,IF(AND(C19="C",'Claim Details'!$I$28&gt;=Rates!$F$14,'Claim Details'!$I$28&lt;=Rates!$F$15,'Claim Details'!$I$19="Yes"),Rates!$G$24,IF(AND(C19="C",'Claim Details'!$I$28&gt;=Rates!$F$14,'Claim Details'!$I$28&lt;=Rates!$F$15,'Claim Details'!$I$19="No"),Rates!$F$24,IF(AND(C19="C",'Claim Details'!$I$28&gt;=Rates!$H$14,'Claim Details'!$I$28&lt;=Rates!$H$15,'Claim Details'!$I$19="Yes"),Rates!$I$24,IF(AND(C19="C",'Claim Details'!$I$28&gt;=Rates!$H$14,'Claim Details'!$I$28&lt;=Rates!$H$15,'Claim Details'!$I$19="No"),Rates!$H$24,IF(AND(C19="C",'Claim Details'!$I$28&gt;=Rates!$J$14,'Claim Details'!$I$28&lt;=Rates!$J$15,'Claim Details'!$I$19="Yes"),Rates!$K$24,IF(AND(C19="C",'Claim Details'!$I$28&gt;=Rates!$J$14,'Claim Details'!$I$28&lt;=Rates!$J$15,'Claim Details'!$I$19="No"),Rates!$J$24,"£0.00"))))))))))))))))))))))))</f>
        <v>£0.00</v>
      </c>
      <c r="BB19" s="189" t="str">
        <f t="shared" si="12"/>
        <v>£0.00</v>
      </c>
      <c r="BC19" s="1"/>
      <c r="BD19" s="189" t="str">
        <f>IF(AND(AE19="A",'Claim Details'!$I$28&gt;=Rates!$D$14,'Claim Details'!$I$28&lt;=Rates!$D$15,'Claim Details'!$I$19="Yes"),Rates!$J$17,IF(AND(AE19="A",'Claim Details'!$I$28&gt;=Rates!$D$14,'Claim Details'!$I$28&lt;=Rates!$D$15,'Claim Details'!$I$19="No"),Rates!$D$17,IF(AND(AE19="A",'Claim Details'!$I$28&gt;=Rates!$F$14,'Claim Details'!$I$28&lt;=Rates!$F$15,'Claim Details'!$I$19="Yes"),Rates!$G$17,IF(AND(AE19="A",'Claim Details'!$I$28&gt;=Rates!$F$14,'Claim Details'!$I$28&lt;=Rates!$F$15,'Claim Details'!$I$19="No"),Rates!$F$17,IF(AND(AE19="A",'Claim Details'!$I$28&gt;=Rates!$H$14,'Claim Details'!$I$28&lt;=Rates!$H$15,'Claim Details'!$I$19="Yes"),Rates!$I$17,IF(AND(AE19="A",'Claim Details'!$I$28&gt;=Rates!$H$14,'Claim Details'!$I$28&lt;=Rates!$H$15,'Claim Details'!$I$19="No"),Rates!$H$17,IF(AND(AE19="A",'Claim Details'!$I$28&gt;=Rates!$J$14,'Claim Details'!$I$28&lt;=Rates!$J$15,'Claim Details'!$I$19="Yes"),Rates!$K$17,IF(AND(AE19="A",'Claim Details'!$I$28&gt;=Rates!$J$14,'Claim Details'!$I$28&lt;=Rates!$J$15,'Claim Details'!$I$19="No"),Rates!$J$17,IF(AND(AE19="B",'Claim Details'!$I$28&gt;=Rates!$D$14,'Claim Details'!$I$28&lt;=Rates!$D$15,'Claim Details'!$I$19="Yes"),Rates!$E$18,IF(AND(AE19="B",'Claim Details'!$I$28&gt;=Rates!$D$14,'Claim Details'!$I$28&lt;=Rates!$D$15,'Claim Details'!$I$19="No"),Rates!$D$18,IF(AND(AE19="B",'Claim Details'!$I$28&gt;=Rates!$F$14,'Claim Details'!$I$28&lt;=Rates!$F$15,'Claim Details'!$I$19="Yes"),Rates!$G$18,IF(AND(AE19="B",'Claim Details'!$I$28&gt;=Rates!$F$14,'Claim Details'!$I$28&lt;=Rates!$F$15,'Claim Details'!$I$19="No"),Rates!$F$18,IF(AND(AE19="B",'Claim Details'!$I$28&gt;=Rates!$H$14,'Claim Details'!$I$28&lt;=Rates!$H$15,'Claim Details'!$I$19="Yes"),Rates!$I$18,IF(AND(AE19="B",'Claim Details'!$I$28&gt;=Rates!$H$14,'Claim Details'!$I$28&lt;=Rates!$H$15,'Claim Details'!$I$19="No"),Rates!$H$18,IF(AND(AE19="B",'Claim Details'!$I$28&gt;=Rates!$J$14,'Claim Details'!$I$28&lt;=Rates!$J$15,'Claim Details'!$I$19="Yes"),Rates!$K$18,IF(AND(AE19="B",'Claim Details'!$I$28&gt;=Rates!$J$14,'Claim Details'!$I$28&lt;=Rates!$J$15,'Claim Details'!$I$19="No"),Rates!$J$18,IF(AND(AE19="C",'Claim Details'!$I$28&gt;=Rates!$D$14,'Claim Details'!$I$28&lt;=Rates!$D$15,'Claim Details'!$I$19="Yes"),Rates!$E$19,IF(AND(AE19="C",'Claim Details'!$I$28&gt;=Rates!$D$14,'Claim Details'!$I$28&lt;=Rates!$D$15,'Claim Details'!$I$19="No"),Rates!$D$19,IF(AND(AE19="C",'Claim Details'!$I$28&gt;=Rates!$F$14,'Claim Details'!$I$28&lt;=Rates!$F$15,'Claim Details'!$I$19="Yes"),Rates!$G$19,IF(AND(AE19="C",'Claim Details'!$I$28&gt;=Rates!$F$14,'Claim Details'!$I$28&lt;=Rates!$F$15,'Claim Details'!$I$19="No"),Rates!$F$19,IF(AND(AE19="C",'Claim Details'!$I$28&gt;=Rates!$H$14,'Claim Details'!$I$28&lt;=Rates!$H$15,'Claim Details'!$I$19="Yes"),Rates!$I$19,IF(AND(AE19="C",'Claim Details'!$I$28&gt;=Rates!$H$14,'Claim Details'!$I$28&lt;=Rates!$H$15,'Claim Details'!$I$19="No"),Rates!$H$19,IF(AND(AE19="C",'Claim Details'!$I$28&gt;=Rates!$J$14,'Claim Details'!$I$28&lt;=Rates!$J$15,'Claim Details'!$I$19="Yes"),Rates!$K$19,IF(AND(AE19="C",'Claim Details'!$I$28&gt;=Rates!$J$14,'Claim Details'!$I$28&lt;=Rates!$J$15,'Claim Details'!$I$19="No"),Rates!$J$19,"£0.00"))))))))))))))))))))))))</f>
        <v>£0.00</v>
      </c>
      <c r="BE19" s="189" t="str">
        <f>IF(AND(AE19="A",'Claim Details'!$I$28&gt;=Rates!$D$14,'Claim Details'!$I$28&lt;=Rates!$D$15,'Claim Details'!$I$19="Yes"),Rates!$J$25,IF(AND(AE19="A",'Claim Details'!$I$28&gt;=Rates!$D$14,'Claim Details'!$I$28&lt;=Rates!$D$15,'Claim Details'!$I$19="No"),Rates!$D$25,IF(AND(AE19="A",'Claim Details'!$I$28&gt;=Rates!$F$14,'Claim Details'!$I$28&lt;=Rates!$F$15,'Claim Details'!$I$19="Yes"),Rates!$G$25,IF(AND(AE19="A",'Claim Details'!$I$28&gt;=Rates!$F$14,'Claim Details'!$I$28&lt;=Rates!$F$15,'Claim Details'!$I$19="No"),Rates!$F$25,IF(AND(AE19="A",'Claim Details'!$I$28&gt;=Rates!$H$14,'Claim Details'!$I$28&lt;=Rates!$H$15,'Claim Details'!$I$19="Yes"),Rates!$I$25,IF(AND(AE19="A",'Claim Details'!$I$28&gt;=Rates!$H$14,'Claim Details'!$I$28&lt;=Rates!$H$15,'Claim Details'!$I$19="No"),Rates!$H$25,IF(AND(AE19="A",'Claim Details'!$I$28&gt;=Rates!$J$14,'Claim Details'!$I$28&lt;=Rates!$J$15,'Claim Details'!$I$19="Yes"),Rates!$K$25,IF(AND(AE19="A",'Claim Details'!$I$28&gt;=Rates!$J$14,'Claim Details'!$I$28&lt;=Rates!$J$15,'Claim Details'!$I$19="No"),Rates!$J$25,IF(AND(AE19="B",'Claim Details'!$I$28&gt;=Rates!$D$14,'Claim Details'!$I$28&lt;=Rates!$D$15,'Claim Details'!$I$19="Yes"),Rates!$E$26,IF(AND(AE19="B",'Claim Details'!$I$28&gt;=Rates!$D$14,'Claim Details'!$I$28&lt;=Rates!$D$15,'Claim Details'!$I$19="No"),Rates!$D$26,IF(AND(AE19="B",'Claim Details'!$I$28&gt;=Rates!$F$14,'Claim Details'!$I$28&lt;=Rates!$F$15,'Claim Details'!$I$19="Yes"),Rates!$G$26,IF(AND(AE19="B",'Claim Details'!$I$28&gt;=Rates!$F$14,'Claim Details'!$I$28&lt;=Rates!$F$15,'Claim Details'!$I$19="No"),Rates!$F$26,IF(AND(AE19="B",'Claim Details'!$I$28&gt;=Rates!$H$14,'Claim Details'!$I$28&lt;=Rates!$H$15,'Claim Details'!$I$19="Yes"),Rates!$I$26,IF(AND(AE19="B",'Claim Details'!$I$28&gt;=Rates!$H$14,'Claim Details'!$I$28&lt;=Rates!$H$15,'Claim Details'!$I$19="No"),Rates!$H$26,IF(AND(AE19="B",'Claim Details'!$I$28&gt;=Rates!$J$14,'Claim Details'!$I$28&lt;=Rates!$J$15,'Claim Details'!$I$19="Yes"),Rates!$K$26,IF(AND(AE19="B",'Claim Details'!$I$28&gt;=Rates!$J$14,'Claim Details'!$I$28&lt;=Rates!$J$15,'Claim Details'!$I$19="No"),Rates!$J$26,IF(AND(AE19="C",'Claim Details'!$I$28&gt;=Rates!$D$14,'Claim Details'!$I$28&lt;=Rates!$D$15,'Claim Details'!$I$19="Yes"),Rates!$E$27,IF(AND(AE19="C",'Claim Details'!$I$28&gt;=Rates!$D$14,'Claim Details'!$I$28&lt;=Rates!$D$15,'Claim Details'!$I$19="No"),Rates!$D$27,IF(AND(AE19="C",'Claim Details'!$I$28&gt;=Rates!$F$14,'Claim Details'!$I$28&lt;=Rates!$F$15,'Claim Details'!$I$19="Yes"),Rates!$G$27,IF(AND(AE19="C",'Claim Details'!$I$28&gt;=Rates!$F$14,'Claim Details'!$I$28&lt;=Rates!$F$15,'Claim Details'!$I$19="No"),Rates!$F$27,IF(AND(AE19="C",'Claim Details'!$I$28&gt;=Rates!$H$14,'Claim Details'!$I$28&lt;=Rates!$H$15,'Claim Details'!$I$19="Yes"),Rates!$I$27,IF(AND(AE19="C",'Claim Details'!$I$28&gt;=Rates!$H$14,'Claim Details'!$I$28&lt;=Rates!$H$15,'Claim Details'!$I$19="No"),Rates!$H$27,IF(AND(AE19="C",'Claim Details'!$I$28&gt;=Rates!$J$14,'Claim Details'!$I$28&lt;=Rates!$J$15,'Claim Details'!$I$19="Yes"),Rates!$K$27,IF(AND(AE19="C",'Claim Details'!$I$28&gt;=Rates!$J$14,'Claim Details'!$I$28&lt;=Rates!$J$15,'Claim Details'!$I$19="No"),Rates!$J$27,"£0.00"))))))))))))))))))))))))</f>
        <v>£0.00</v>
      </c>
      <c r="BF19" s="189" t="str">
        <f>IF(AND(AE19="A",'Claim Details'!$I$28&gt;=Rates!$D$14,'Claim Details'!$I$28&lt;=Rates!$D$15,'Claim Details'!$I$19="Yes"),Rates!$E$20,IF(AND(AE19="A",'Claim Details'!$I$28&gt;=Rates!$D$14,'Claim Details'!$I$28&lt;=Rates!$D$15,'Claim Details'!$I$19="No"),Rates!$D$20,IF(AND(AE19="A",'Claim Details'!$I$28&gt;=Rates!$F$14,'Claim Details'!$I$28&lt;=Rates!$F$15,'Claim Details'!$I$19="Yes"),Rates!$G$20,IF(AND(AE19="A",'Claim Details'!$I$28&gt;=Rates!$F$14,'Claim Details'!$I$28&lt;=Rates!$F$15,'Claim Details'!$I$19="No"),Rates!$F$20,IF(AND(AE19="A",'Claim Details'!$I$28&gt;=Rates!$H$14,'Claim Details'!$I$28&lt;=Rates!$H$15,'Claim Details'!$I$19="Yes"),Rates!$I$20,IF(AND(AE19="A",'Claim Details'!$I$28&gt;=Rates!$H$14,'Claim Details'!$I$28&lt;=Rates!$H$15,'Claim Details'!$I$19="No"),Rates!$H$20,IF(AND(AE19="A",'Claim Details'!$I$28&gt;=Rates!$J$14,'Claim Details'!$I$28&lt;=Rates!$J$15,'Claim Details'!$I$19="Yes"),Rates!$K$20,IF(AND(AE19="A",'Claim Details'!$I$28&gt;=Rates!$J$14,'Claim Details'!$I$28&lt;=Rates!$J$15,'Claim Details'!$I$19="No"),Rates!$J$20,IF(AND(AE19="B",'Claim Details'!$I$28&gt;=Rates!$D$14,'Claim Details'!$I$28&lt;=Rates!$D$15,'Claim Details'!$I$19="Yes"),Rates!$E$21,IF(AND(AE19="B",'Claim Details'!$I$28&gt;=Rates!$D$14,'Claim Details'!$I$28&lt;=Rates!$D$15,'Claim Details'!$I$19="No"),Rates!$D$21,IF(AND(AE19="B",'Claim Details'!$I$28&gt;=Rates!$F$14,'Claim Details'!$I$28&lt;=Rates!$F$15,'Claim Details'!$I$19="Yes"),Rates!$G$21,IF(AND(AE19="B",'Claim Details'!$I$28&gt;=Rates!$F$14,'Claim Details'!$I$28&lt;=Rates!$F$15,'Claim Details'!$I$19="No"),Rates!$F$21,IF(AND(AE19="B",'Claim Details'!$I$28&gt;=Rates!$H$14,'Claim Details'!$I$28&lt;=Rates!$H$15,'Claim Details'!$I$19="Yes"),Rates!$I$21,IF(AND(AE19="B",'Claim Details'!$I$28&gt;=Rates!$H$14,'Claim Details'!$I$28&lt;=Rates!$H$15,'Claim Details'!$I$19="No"),Rates!$H$21,IF(AND(AE19="B",'Claim Details'!$I$28&gt;=Rates!$J$14,'Claim Details'!$I$28&lt;=Rates!$J$15,'Claim Details'!$I$19="Yes"),Rates!$K$21,IF(AND(AE19="B",'Claim Details'!$I$28&gt;=Rates!$J$14,'Claim Details'!$I$28&lt;=Rates!$J$15,'Claim Details'!$I$19="No"),Rates!$J$21,"£0.00"))))))))))))))))</f>
        <v>£0.00</v>
      </c>
      <c r="BG19" s="189" t="str">
        <f>IF(AND(AE19="A",'Claim Details'!$I$28&gt;=Rates!$D$14,'Claim Details'!$I$28&lt;=Rates!$D$15,'Claim Details'!$I$19="Yes"),Rates!$E$22,IF(AND(AE19="A",'Claim Details'!$I$28&gt;=Rates!$D$14,'Claim Details'!$I$28&lt;=Rates!$D$15,'Claim Details'!$I$19="No"),Rates!$D$22,IF(AND(AE19="A",'Claim Details'!$I$28&gt;=Rates!$F$14,'Claim Details'!$I$28&lt;=Rates!$F$15,'Claim Details'!$I$19="Yes"),Rates!$G$22,IF(AND(AE19="A",'Claim Details'!$I$28&gt;=Rates!$F$14,'Claim Details'!$I$28&lt;=Rates!$F$15,'Claim Details'!$I$19="No"),Rates!$F$22,IF(AND(AE19="A",'Claim Details'!$I$28&gt;=Rates!$H$14,'Claim Details'!$I$28&lt;=Rates!$H$15,'Claim Details'!$I$19="Yes"),Rates!$I$22,IF(AND(AE19="A",'Claim Details'!$I$28&gt;=Rates!$H$14,'Claim Details'!$I$28&lt;=Rates!$H$15,'Claim Details'!$I$19="No"),Rates!$H$22,IF(AND(AE19="A",'Claim Details'!$I$28&gt;=Rates!$J$14,'Claim Details'!$I$28&lt;=Rates!$J$15,'Claim Details'!$I$19="Yes"),Rates!$K$22,IF(AND(AE19="A",'Claim Details'!$I$28&gt;=Rates!$J$14,'Claim Details'!$I$28&lt;=Rates!$J$15,'Claim Details'!$I$19="No"),Rates!$J$22,IF(AND(AE19="B",'Claim Details'!$I$28&gt;=Rates!$D$14,'Claim Details'!$I$28&lt;=Rates!$D$15,'Claim Details'!$I$19="Yes"),Rates!$E$23,IF(AND(AE19="B",'Claim Details'!$I$28&gt;=Rates!$D$14,'Claim Details'!$I$28&lt;=Rates!$D$15,'Claim Details'!$I$19="No"),Rates!$D$23,IF(AND(AE19="B",'Claim Details'!$I$28&gt;=Rates!$F$14,'Claim Details'!$I$28&lt;=Rates!$F$15,'Claim Details'!$I$19="Yes"),Rates!$G$23,IF(AND(AE19="B",'Claim Details'!$I$28&gt;=Rates!$F$14,'Claim Details'!$I$28&lt;=Rates!$F$15,'Claim Details'!$I$19="No"),Rates!$F$23,IF(AND(AE19="B",'Claim Details'!$I$28&gt;=Rates!$H$14,'Claim Details'!$I$28&lt;=Rates!$H$15,'Claim Details'!$I$19="Yes"),Rates!$I$23,IF(AND(AE19="B",'Claim Details'!$I$28&gt;=Rates!$H$14,'Claim Details'!$I$28&lt;=Rates!$H$15,'Claim Details'!$I$19="No"),Rates!$H$23,IF(AND(AE19="B",'Claim Details'!$I$28&gt;=Rates!$J$14,'Claim Details'!$I$28&lt;=Rates!$J$15,'Claim Details'!$I$19="Yes"),Rates!$K$23,IF(AND(AE19="B",'Claim Details'!$I$28&gt;=Rates!$J$14,'Claim Details'!$I$28&lt;=Rates!$J$15,'Claim Details'!$I$19="No"),Rates!$J$23,IF(AND(AE19="C",'Claim Details'!$I$28&gt;=Rates!$D$14,'Claim Details'!$I$28&lt;=Rates!$D$15,'Claim Details'!$I$19="Yes"),Rates!$E$24,IF(AND(AE19="C",'Claim Details'!$I$28&gt;=Rates!$D$14,'Claim Details'!$I$28&lt;=Rates!$D$15,'Claim Details'!$I$19="No"),Rates!$D$24,IF(AND(AE19="C",'Claim Details'!$I$28&gt;=Rates!$F$14,'Claim Details'!$I$28&lt;=Rates!$F$15,'Claim Details'!$I$19="Yes"),Rates!$G$24,IF(AND(AE19="C",'Claim Details'!$I$28&gt;=Rates!$F$14,'Claim Details'!$I$28&lt;=Rates!$F$15,'Claim Details'!$I$19="No"),Rates!$F$24,IF(AND(AE19="C",'Claim Details'!$I$28&gt;=Rates!$H$14,'Claim Details'!$I$28&lt;=Rates!$H$15,'Claim Details'!$I$19="Yes"),Rates!$I$24,IF(AND(AE19="C",'Claim Details'!$I$28&gt;=Rates!$H$14,'Claim Details'!$I$28&lt;=Rates!$H$15,'Claim Details'!$I$19="No"),Rates!$H$24,IF(AND(AE19="C",'Claim Details'!$I$28&gt;=Rates!$J$14,'Claim Details'!$I$28&lt;=Rates!$J$15,'Claim Details'!$I$19="Yes"),Rates!$K$24,IF(AND(AE19="C",'Claim Details'!$I$28&gt;=Rates!$J$14,'Claim Details'!$I$28&lt;=Rates!$J$15,'Claim Details'!$I$19="No"),Rates!$J$24,"£0.00"))))))))))))))))))))))))</f>
        <v>£0.00</v>
      </c>
      <c r="BH19" s="189" t="str">
        <f t="shared" si="13"/>
        <v>£0.00</v>
      </c>
      <c r="BI19" s="189">
        <f t="shared" si="14"/>
        <v>0</v>
      </c>
      <c r="BO19" s="202" t="str">
        <f>IF(H19="","£0.00",IF(AP19="4","£0.00",IF(AP19="5","£0.00",IF(AP19="1","£0.00",((AQ19*H19)*'Claim Details'!$F$111)/100))))</f>
        <v>£0.00</v>
      </c>
      <c r="BP19" s="202" t="str">
        <f>IF(T19="","£0.00",IF(AP19="4","£0.00",IF(AP19="5","£0.00",IF(AP19="1","£0.00",((AR19*T19)*'Claim Details'!$N$111)/100))))</f>
        <v>£0.00</v>
      </c>
      <c r="BQ19" s="202" t="str">
        <f>IF(AI19="","£0.00",IF(AP19="4","£0.00",IF(AP19="5","£0.00",IF(AP19="1","£0.00",((BI19*AI19)*'Claim Details'!$W$111)/100))))</f>
        <v>£0.00</v>
      </c>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row>
    <row r="20" spans="1:97" ht="15">
      <c r="A20" s="145"/>
      <c r="B20" s="91"/>
      <c r="C20" s="96"/>
      <c r="D20" s="97"/>
      <c r="E20" s="98"/>
      <c r="F20" s="89"/>
      <c r="G20" s="99"/>
      <c r="H20" s="100"/>
      <c r="I20" s="221" t="str">
        <f t="shared" si="0"/>
        <v>£0.00</v>
      </c>
      <c r="J20" s="101"/>
      <c r="K20" s="100"/>
      <c r="L20" s="221" t="str">
        <f t="shared" si="3"/>
        <v>£0.00</v>
      </c>
      <c r="M20" s="101"/>
      <c r="N20" s="102"/>
      <c r="O20" s="145"/>
      <c r="P20" s="77"/>
      <c r="Q20" s="87"/>
      <c r="R20" s="87"/>
      <c r="S20" s="87"/>
      <c r="T20" s="149" t="str">
        <f t="shared" si="4"/>
        <v/>
      </c>
      <c r="U20" s="87" t="str">
        <f t="shared" si="5"/>
        <v/>
      </c>
      <c r="V20" s="87"/>
      <c r="W20" s="53" t="str">
        <f t="shared" si="6"/>
        <v>£0.00</v>
      </c>
      <c r="X20" s="53"/>
      <c r="Y20" s="87"/>
      <c r="Z20" s="78"/>
      <c r="AA20" s="79"/>
      <c r="AB20" s="160"/>
      <c r="AC20" s="98"/>
      <c r="AD20" s="225"/>
      <c r="AE20" s="235" t="str">
        <f t="shared" si="7"/>
        <v/>
      </c>
      <c r="AF20" s="87" t="str">
        <f t="shared" si="8"/>
        <v/>
      </c>
      <c r="AG20" s="53"/>
      <c r="AH20" s="224"/>
      <c r="AI20" s="226" t="str">
        <f t="shared" si="1"/>
        <v/>
      </c>
      <c r="AJ20" s="236" t="str">
        <f t="shared" si="9"/>
        <v>£0.00</v>
      </c>
      <c r="AK20" s="31"/>
      <c r="AL20" s="1"/>
      <c r="AM20" s="1"/>
      <c r="AN20" s="1"/>
      <c r="AO20" s="1"/>
      <c r="AP20" s="1" t="str">
        <f t="shared" si="10"/>
        <v/>
      </c>
      <c r="AQ20" s="27">
        <f t="shared" si="2"/>
        <v>0</v>
      </c>
      <c r="AR20" s="189">
        <f t="shared" si="11"/>
        <v>0</v>
      </c>
      <c r="AS20" s="190" t="str">
        <f>IF(AND(C20="A",'Claim Details'!$E$28&gt;=Rates!$D$14,'Claim Details'!$E$28&lt;=Rates!$D$15,'Claim Details'!$E$19="Yes"),Rates!$E$17,IF(AND(C20="A",'Claim Details'!$E$28&gt;=Rates!$D$14,'Claim Details'!$E$28&lt;=Rates!$D$15,'Claim Details'!$E$19="No"),Rates!$D$17,IF(AND(C20="A",'Claim Details'!$E$28&gt;=Rates!$F$14,'Claim Details'!$E$28&lt;=Rates!$F$15,'Claim Details'!$E$19="Yes"),Rates!$G$17,IF(AND(C20="A",'Claim Details'!$E$28&gt;=Rates!$F$14,'Claim Details'!$E$28&lt;=Rates!$F$15,'Claim Details'!$E$19="No"),Rates!$F$17,IF(AND(C20="A",'Claim Details'!$E$28&gt;=Rates!$H$14,'Claim Details'!$E$28&lt;=Rates!$H$15,'Claim Details'!$E$19="Yes"),Rates!$I$17,IF(AND(C20="A",'Claim Details'!$E$28&gt;=Rates!$H$14,'Claim Details'!$E$28&lt;=Rates!$H$15,'Claim Details'!$E$19="No"),Rates!$H$17,IF(AND(C20="A",'Claim Details'!$E$28&gt;=Rates!$J$14,'Claim Details'!$E$28&lt;=Rates!$J$15,'Claim Details'!$E$19="Yes"),Rates!$K$17,IF(AND(C20="A",'Claim Details'!$E$28&gt;=Rates!$J$14,'Claim Details'!$E$28&lt;=Rates!$J$15,'Claim Details'!$E$19="No"),Rates!$J$17,IF(AND(C20="B",'Claim Details'!$E$28&gt;=Rates!$D$14,'Claim Details'!$E$28&lt;=Rates!$D$15,'Claim Details'!$E$19="Yes"),Rates!$E$18,IF(AND(C20="B",'Claim Details'!$E$28&gt;=Rates!$D$14,'Claim Details'!$E$28&lt;=Rates!$D$15,'Claim Details'!$E$19="No"),Rates!$D$18,IF(AND(C20="B",'Claim Details'!$E$28&gt;=Rates!$F$14,'Claim Details'!$E$28&lt;=Rates!$F$15,'Claim Details'!$E$19="Yes"),Rates!$G$18,IF(AND(C20="B",'Claim Details'!$E$28&gt;=Rates!$F$14,'Claim Details'!$E$28&lt;=Rates!$F$15,'Claim Details'!$E$19="No"),Rates!$F$18,IF(AND(C20="B",'Claim Details'!$E$28&gt;=Rates!$H$14,'Claim Details'!$E$28&lt;=Rates!$H$15,'Claim Details'!$E$19="Yes"),Rates!$I$18,IF(AND(C20="B",'Claim Details'!$E$28&gt;=Rates!$H$14,'Claim Details'!$E$28&lt;=Rates!$H$15,'Claim Details'!$E$19="No"),Rates!$H$18,IF(AND(C20="B",'Claim Details'!$E$28&gt;=Rates!$J$14,'Claim Details'!$E$28&lt;=Rates!$J$15,'Claim Details'!$E$19="Yes"),Rates!$K$18,IF(AND(C20="B",'Claim Details'!$E$28&gt;=Rates!$J$14,'Claim Details'!$E$28&lt;=Rates!$J$15,'Claim Details'!$E$19="No"),Rates!$J$18,IF(AND(C20="C",'Claim Details'!$E$28&gt;=Rates!$D$14,'Claim Details'!$E$28&lt;=Rates!$D$15,'Claim Details'!$E$19="Yes"),Rates!$E$19,IF(AND(C20="C",'Claim Details'!$E$28&gt;=Rates!$D$14,'Claim Details'!$E$28&lt;=Rates!$D$15,'Claim Details'!$E$19="No"),Rates!$D$19,IF(AND(C20="C",'Claim Details'!$E$28&gt;=Rates!$F$14,'Claim Details'!$E$28&lt;=Rates!$F$15,'Claim Details'!$E$19="Yes"),Rates!$G$19,IF(AND(C20="C",'Claim Details'!$E$28&gt;=Rates!$F$14,'Claim Details'!$E$28&lt;=Rates!$F$15,'Claim Details'!$E$19="No"),Rates!$F$19,IF(AND(C20="C",'Claim Details'!$E$28&gt;=Rates!$H$14,'Claim Details'!$E$28&lt;=Rates!$H$15,'Claim Details'!$E$19="Yes"),Rates!$I$19,IF(AND(C20="C",'Claim Details'!$E$28&gt;=Rates!$H$14,'Claim Details'!$E$28&lt;=Rates!$H$15,'Claim Details'!$E$19="No"),Rates!$H$19,IF(AND(C20="C",'Claim Details'!$E$28&gt;=Rates!$J$14,'Claim Details'!$E$28&lt;=Rates!$J$15,'Claim Details'!$E$19="Yes"),Rates!$K$19,IF(AND(C20="C",'Claim Details'!$E$28&gt;=Rates!$J$14,'Claim Details'!$E$28&lt;=Rates!$J$15,'Claim Details'!$E$19="No"),Rates!$J$19,"£0.00"))))))))))))))))))))))))</f>
        <v>£0.00</v>
      </c>
      <c r="AT20" s="189" t="str">
        <f>IF(AND(C20="A",'Claim Details'!$E$28&gt;=Rates!$D$14,'Claim Details'!$E$28&lt;=Rates!$D$15,'Claim Details'!$E$19="Yes"),Rates!$E$25,IF(AND(C20="A",'Claim Details'!$E$28&gt;=Rates!$D$14,'Claim Details'!$E$28&lt;=Rates!$D$15,'Claim Details'!$E$19="No"),Rates!$D$25,IF(AND(C20="A",'Claim Details'!$E$28&gt;=Rates!$F$14,'Claim Details'!$E$28&lt;=Rates!$F$15,'Claim Details'!$E$19="Yes"),Rates!$G$25,IF(AND(C20="A",'Claim Details'!$E$28&gt;=Rates!$F$14,'Claim Details'!$E$28&lt;=Rates!$F$15,'Claim Details'!$E$19="No"),Rates!$F$25,IF(AND(C20="A",'Claim Details'!$E$28&gt;=Rates!$H$14,'Claim Details'!$E$28&lt;=Rates!$H$15,'Claim Details'!$E$19="Yes"),Rates!$I$25,IF(AND(C20="A",'Claim Details'!$E$28&gt;=Rates!$H$14,'Claim Details'!$E$28&lt;=Rates!$H$15,'Claim Details'!$E$19="No"),Rates!$H$25,IF(AND(C20="A",'Claim Details'!$E$28&gt;=Rates!$J$14,'Claim Details'!$E$28&lt;=Rates!$J$15,'Claim Details'!$E$19="Yes"),Rates!$K$25,IF(AND(C20="A",'Claim Details'!$E$28&gt;=Rates!$J$14,'Claim Details'!$E$28&lt;=Rates!$J$15,'Claim Details'!$E$19="No"),Rates!$J$25,IF(AND(C20="B",'Claim Details'!$E$28&gt;=Rates!$D$14,'Claim Details'!$E$28&lt;=Rates!$D$15,'Claim Details'!$E$19="Yes"),Rates!$E$26,IF(AND(C20="B",'Claim Details'!$E$28&gt;=Rates!$D$14,'Claim Details'!$E$28&lt;=Rates!$D$15,'Claim Details'!$E$19="No"),Rates!$D$26,IF(AND(C20="B",'Claim Details'!$E$28&gt;=Rates!$F$14,'Claim Details'!$E$28&lt;=Rates!$F$15,'Claim Details'!$E$19="Yes"),Rates!$G$26,IF(AND(C20="B",'Claim Details'!$E$28&gt;=Rates!$F$14,'Claim Details'!$E$28&lt;=Rates!$F$15,'Claim Details'!$E$19="No"),Rates!$F$26,IF(AND(C20="B",'Claim Details'!$E$28&gt;=Rates!$H$14,'Claim Details'!$E$28&lt;=Rates!$H$15,'Claim Details'!$E$19="Yes"),Rates!$I$26,IF(AND(C20="B",'Claim Details'!$E$28&gt;=Rates!$H$14,'Claim Details'!$E$28&lt;=Rates!$H$15,'Claim Details'!$E$19="No"),Rates!$H$26,IF(AND(C20="B",'Claim Details'!$E$28&gt;=Rates!$J$14,'Claim Details'!$E$28&lt;=Rates!$J$15,'Claim Details'!$E$19="Yes"),Rates!$K$26,IF(AND(C20="B",'Claim Details'!$E$28&gt;=Rates!$J$14,'Claim Details'!$E$28&lt;=Rates!$J$15,'Claim Details'!$E$19="No"),Rates!$J$26,IF(AND(C20="C",'Claim Details'!$E$28&gt;=Rates!$D$14,'Claim Details'!$E$28&lt;=Rates!$D$15,'Claim Details'!$E$19="Yes"),Rates!$E$27,IF(AND(C20="C",'Claim Details'!$E$28&gt;=Rates!$D$14,'Claim Details'!$E$28&lt;=Rates!$D$15,'Claim Details'!$E$19="No"),Rates!$D$27,IF(AND(C20="C",'Claim Details'!$E$28&gt;=Rates!$F$14,'Claim Details'!$E$28&lt;=Rates!$F$15,'Claim Details'!$E$19="Yes"),Rates!$G$27,IF(AND(C20="C",'Claim Details'!$E$28&gt;=Rates!$F$14,'Claim Details'!$E$28&lt;=Rates!$F$15,'Claim Details'!$E$19="No"),Rates!$F$27,IF(AND(C20="C",'Claim Details'!$E$28&gt;=Rates!$H$14,'Claim Details'!$E$28&lt;=Rates!$H$15,'Claim Details'!$E$19="Yes"),Rates!$I$27,IF(AND(C20="C",'Claim Details'!$E$28&gt;=Rates!$H$14,'Claim Details'!$E$28&lt;=Rates!$H$15,'Claim Details'!$E$19="No"),Rates!$H$27,IF(AND(C20="C",'Claim Details'!$E$28&gt;=Rates!$J$14,'Claim Details'!$E$28&lt;=Rates!$J$15,'Claim Details'!$E$19="Yes"),Rates!$K$27,IF(AND(C20="C",'Claim Details'!$E$28&gt;=Rates!$J$14,'Claim Details'!$E$28&lt;=Rates!$J$15,'Claim Details'!$E$19="No"),Rates!$J$27,"£0.00"))))))))))))))))))))))))</f>
        <v>£0.00</v>
      </c>
      <c r="AU20" s="191" t="str">
        <f>IF(AND(C20="A",'Claim Details'!$E$28&gt;=Rates!$D$14,'Claim Details'!$E$28&lt;=Rates!$D$15,'Claim Details'!$E$19="Yes"),Rates!$E$20,IF(AND(C20="A",'Claim Details'!$E$28&gt;=Rates!$D$14,'Claim Details'!$E$28&lt;=Rates!$D$15,'Claim Details'!$E$19="No"),Rates!$D$20,IF(AND(C20="A",'Claim Details'!$E$28&gt;=Rates!$F$14,'Claim Details'!$E$28&lt;=Rates!$F$15,'Claim Details'!$E$19="Yes"),Rates!$G$20,IF(AND(C20="A",'Claim Details'!$E$28&gt;=Rates!$F$14,'Claim Details'!$E$28&lt;=Rates!$F$15,'Claim Details'!$E$19="No"),Rates!$F$20,IF(AND(C20="A",'Claim Details'!$E$28&gt;=Rates!$H$14,'Claim Details'!$E$28&lt;=Rates!$H$15,'Claim Details'!$E$19="Yes"),Rates!$I$20,IF(AND(C20="A",'Claim Details'!$E$28&gt;=Rates!$H$14,'Claim Details'!$E$28&lt;=Rates!$H$15,'Claim Details'!$E$19="No"),Rates!$H$20,IF(AND(C20="A",'Claim Details'!$E$28&gt;=Rates!$J$14,'Claim Details'!$E$28&lt;=Rates!$J$15,'Claim Details'!$E$19="Yes"),Rates!$K$20,IF(AND(C20="A",'Claim Details'!$E$28&gt;=Rates!$J$14,'Claim Details'!$E$28&lt;=Rates!$J$15,'Claim Details'!$E$19="No"),Rates!$J$20,IF(AND(C20="B",'Claim Details'!$E$28&gt;=Rates!$D$14,'Claim Details'!$E$28&lt;=Rates!$D$15,'Claim Details'!$E$19="Yes"),Rates!$E$21,IF(AND(C20="B",'Claim Details'!$E$28&gt;=Rates!$D$14,'Claim Details'!$E$28&lt;=Rates!$D$15,'Claim Details'!$E$19="No"),Rates!$D$21,IF(AND(C20="B",'Claim Details'!$E$28&gt;=Rates!$F$14,'Claim Details'!$E$28&lt;=Rates!$F$15,'Claim Details'!$E$19="Yes"),Rates!$G$21,IF(AND(C20="B",'Claim Details'!$E$28&gt;=Rates!$F$14,'Claim Details'!$E$28&lt;=Rates!$F$15,'Claim Details'!$E$19="No"),Rates!$F$21,IF(AND(C20="B",'Claim Details'!$E$28&gt;=Rates!$H$14,'Claim Details'!$E$28&lt;=Rates!$H$15,'Claim Details'!$E$19="Yes"),Rates!$I$21,IF(AND(C20="B",'Claim Details'!$E$28&gt;=Rates!$H$14,'Claim Details'!$E$28&lt;=Rates!$H$15,'Claim Details'!$E$19="No"),Rates!$H$21,IF(AND(C20="B",'Claim Details'!$E$28&gt;=Rates!$J$14,'Claim Details'!$E$28&lt;=Rates!$J$15,'Claim Details'!$E$19="Yes"),Rates!$K$21,IF(AND(C20="B",'Claim Details'!$E$28&gt;=Rates!$J$14,'Claim Details'!$E$28&lt;=Rates!$J$15,'Claim Details'!$E$19="No"),Rates!$J$21,"£0.00"))))))))))))))))</f>
        <v>£0.00</v>
      </c>
      <c r="AV20" s="191" t="str">
        <f>IF(AND(C20="A",'Claim Details'!$E$28&gt;=Rates!$D$14,'Claim Details'!$E$28&lt;=Rates!$D$15,'Claim Details'!$E$19="Yes"),Rates!$E$22,IF(AND(C20="A",'Claim Details'!$E$28&gt;=Rates!$D$14,'Claim Details'!$E$28&lt;=Rates!$D$15,'Claim Details'!$E$19="No"),Rates!$D$22,IF(AND(C20="A",'Claim Details'!$E$28&gt;=Rates!$F$14,'Claim Details'!$E$28&lt;=Rates!$F$15,'Claim Details'!$E$19="Yes"),Rates!$G$22,IF(AND(C20="A",'Claim Details'!$E$28&gt;=Rates!$F$14,'Claim Details'!$E$28&lt;=Rates!$F$15,'Claim Details'!$E$19="No"),Rates!$F$22,IF(AND(C20="A",'Claim Details'!$E$28&gt;=Rates!$H$14,'Claim Details'!$E$28&lt;=Rates!$H$15,'Claim Details'!$E$19="Yes"),Rates!$I$22,IF(AND(C20="A",'Claim Details'!$E$28&gt;=Rates!$H$14,'Claim Details'!$E$28&lt;=Rates!$H$15,'Claim Details'!$E$19="No"),Rates!$H$22,IF(AND(C20="A",'Claim Details'!$E$28&gt;=Rates!$J$14,'Claim Details'!$E$28&lt;=Rates!$J$15,'Claim Details'!$E$19="Yes"),Rates!$K$22,IF(AND(C20="A",'Claim Details'!$E$28&gt;=Rates!$J$14,'Claim Details'!$E$28&lt;=Rates!$J$15,'Claim Details'!$E$19="No"),Rates!$J$22,IF(AND(C20="B",'Claim Details'!$E$28&gt;=Rates!$D$14,'Claim Details'!$E$28&lt;=Rates!$D$15,'Claim Details'!$E$19="Yes"),Rates!$E$23,IF(AND(C20="B",'Claim Details'!$E$28&gt;=Rates!$D$14,'Claim Details'!$E$28&lt;=Rates!$D$15,'Claim Details'!$E$19="No"),Rates!$D$23,IF(AND(C20="B",'Claim Details'!$E$28&gt;=Rates!$F$14,'Claim Details'!$E$28&lt;=Rates!$F$15,'Claim Details'!$E$19="Yes"),Rates!$G$23,IF(AND(C20="B",'Claim Details'!$E$28&gt;=Rates!$F$14,'Claim Details'!$E$28&lt;=Rates!$F$15,'Claim Details'!$E$19="No"),Rates!$F$23,IF(AND(C20="B",'Claim Details'!$E$28&gt;=Rates!$H$14,'Claim Details'!$E$28&lt;=Rates!$H$15,'Claim Details'!$E$19="Yes"),Rates!$I$23,IF(AND(C20="B",'Claim Details'!$E$28&gt;=Rates!$H$14,'Claim Details'!$E$28&lt;=Rates!$H$15,'Claim Details'!$E$19="No"),Rates!$H$23,IF(AND(C20="B",'Claim Details'!$E$28&gt;=Rates!$J$14,'Claim Details'!$E$28&lt;=Rates!$J$15,'Claim Details'!$E$19="Yes"),Rates!$K$23,IF(AND(C20="B",'Claim Details'!$E$28&gt;=Rates!$J$14,'Claim Details'!$E$28&lt;=Rates!$J$15,'Claim Details'!$E$19="No"),Rates!$J$23,IF(AND(C20="C",'Claim Details'!$E$28&gt;=Rates!$D$14,'Claim Details'!$E$28&lt;=Rates!$D$15,'Claim Details'!$E$19="Yes"),Rates!$E$24,IF(AND(C20="C",'Claim Details'!$E$28&gt;=Rates!$D$14,'Claim Details'!$E$28&lt;=Rates!$D$15,'Claim Details'!$E$19="No"),Rates!$D$24,IF(AND(C20="C",'Claim Details'!$E$28&gt;=Rates!$F$14,'Claim Details'!$E$28&lt;=Rates!$F$15,'Claim Details'!$E$19="Yes"),Rates!$G$24,IF(AND(C20="C",'Claim Details'!$E$28&gt;=Rates!$F$14,'Claim Details'!$E$28&lt;=Rates!$F$15,'Claim Details'!$E$19="No"),Rates!$F$24,IF(AND(C20="C",'Claim Details'!$E$28&gt;=Rates!$H$14,'Claim Details'!$E$28&lt;=Rates!$H$15,'Claim Details'!$E$19="Yes"),Rates!$I$24,IF(AND(C20="C",'Claim Details'!$E$28&gt;=Rates!$H$14,'Claim Details'!$E$28&lt;=Rates!$H$15,'Claim Details'!$E$19="No"),Rates!$H$24,IF(AND(C20="C",'Claim Details'!$E$28&gt;=Rates!$J$14,'Claim Details'!$E$28&lt;=Rates!$J$15,'Claim Details'!$E$19="Yes"),Rates!$K$24,IF(AND(C20="C",'Claim Details'!$E$28&gt;=Rates!$J$14,'Claim Details'!$E$28&lt;=Rates!$J$15,'Claim Details'!$E$19="No"),Rates!$J$24,"£0.00"))))))))))))))))))))))))</f>
        <v>£0.00</v>
      </c>
      <c r="AW20" s="1"/>
      <c r="AX20" s="189" t="str">
        <f>IF(AND(U20="A",'Claim Details'!$I$28&gt;=Rates!$D$14,'Claim Details'!$I$28&lt;=Rates!$D$15,'Claim Details'!$I$19="Yes"),Rates!$J$17,IF(AND(U20="A",'Claim Details'!$I$28&gt;=Rates!$D$14,'Claim Details'!$I$28&lt;=Rates!$D$15,'Claim Details'!$I$19="No"),Rates!$D$17,IF(AND(U20="A",'Claim Details'!$I$28&gt;=Rates!$F$14,'Claim Details'!$I$28&lt;=Rates!$F$15,'Claim Details'!$I$19="Yes"),Rates!$G$17,IF(AND(U20="A",'Claim Details'!$I$28&gt;=Rates!$F$14,'Claim Details'!$I$28&lt;=Rates!$F$15,'Claim Details'!$I$19="No"),Rates!$F$17,IF(AND(U20="A",'Claim Details'!$I$28&gt;=Rates!$H$14,'Claim Details'!$I$28&lt;=Rates!$H$15,'Claim Details'!$I$19="Yes"),Rates!$I$17,IF(AND(U20="A",'Claim Details'!$I$28&gt;=Rates!$H$14,'Claim Details'!$I$28&lt;=Rates!$H$15,'Claim Details'!$I$19="No"),Rates!$H$17,IF(AND(U20="A",'Claim Details'!$I$28&gt;=Rates!$J$14,'Claim Details'!$I$28&lt;=Rates!$J$15,'Claim Details'!$I$19="Yes"),Rates!$K$17,IF(AND(U20="A",'Claim Details'!$I$28&gt;=Rates!$J$14,'Claim Details'!$I$28&lt;=Rates!$J$15,'Claim Details'!$I$19="No"),Rates!$J$17,IF(AND(U20="B",'Claim Details'!$I$28&gt;=Rates!$D$14,'Claim Details'!$I$28&lt;=Rates!$D$15,'Claim Details'!$I$19="Yes"),Rates!$E$18,IF(AND(U20="B",'Claim Details'!$I$28&gt;=Rates!$D$14,'Claim Details'!$I$28&lt;=Rates!$D$15,'Claim Details'!$I$19="No"),Rates!$D$18,IF(AND(U20="B",'Claim Details'!$I$28&gt;=Rates!$F$14,'Claim Details'!$I$28&lt;=Rates!$F$15,'Claim Details'!$I$19="Yes"),Rates!$G$18,IF(AND(U20="B",'Claim Details'!$I$28&gt;=Rates!$F$14,'Claim Details'!$I$28&lt;=Rates!$F$15,'Claim Details'!$I$19="No"),Rates!$F$18,IF(AND(U20="B",'Claim Details'!$I$28&gt;=Rates!$H$14,'Claim Details'!$I$28&lt;=Rates!$H$15,'Claim Details'!$I$19="Yes"),Rates!$I$18,IF(AND(U20="B",'Claim Details'!$I$28&gt;=Rates!$H$14,'Claim Details'!$I$28&lt;=Rates!$H$15,'Claim Details'!$I$19="No"),Rates!$H$18,IF(AND(U20="B",'Claim Details'!$I$28&gt;=Rates!$J$14,'Claim Details'!$I$28&lt;=Rates!$J$15,'Claim Details'!$I$19="Yes"),Rates!$K$18,IF(AND(U20="B",'Claim Details'!$I$28&gt;=Rates!$J$14,'Claim Details'!$I$28&lt;=Rates!$J$15,'Claim Details'!$I$19="No"),Rates!$J$18,IF(AND(U20="C",'Claim Details'!$I$28&gt;=Rates!$D$14,'Claim Details'!$I$28&lt;=Rates!$D$15,'Claim Details'!$I$19="Yes"),Rates!$E$19,IF(AND(U20="C",'Claim Details'!$I$28&gt;=Rates!$D$14,'Claim Details'!$I$28&lt;=Rates!$D$15,'Claim Details'!$I$19="No"),Rates!$D$19,IF(AND(U20="C",'Claim Details'!$I$28&gt;=Rates!$F$14,'Claim Details'!$I$28&lt;=Rates!$F$15,'Claim Details'!$I$19="Yes"),Rates!$G$19,IF(AND(U20="C",'Claim Details'!$I$28&gt;=Rates!$F$14,'Claim Details'!$I$28&lt;=Rates!$F$15,'Claim Details'!$I$19="No"),Rates!$F$19,IF(AND(U20="C",'Claim Details'!$I$28&gt;=Rates!$H$14,'Claim Details'!$I$28&lt;=Rates!$H$15,'Claim Details'!$I$19="Yes"),Rates!$I$19,IF(AND(U20="C",'Claim Details'!$I$28&gt;=Rates!$H$14,'Claim Details'!$I$28&lt;=Rates!$H$15,'Claim Details'!$I$19="No"),Rates!$H$19,IF(AND(U20="C",'Claim Details'!$I$28&gt;=Rates!$J$14,'Claim Details'!$I$28&lt;=Rates!$J$15,'Claim Details'!$I$19="Yes"),Rates!$K$19,IF(AND(U20="C",'Claim Details'!$I$28&gt;=Rates!$J$14,'Claim Details'!$I$28&lt;=Rates!$J$15,'Claim Details'!$I$19="No"),Rates!$J$19,"£0.00"))))))))))))))))))))))))</f>
        <v>£0.00</v>
      </c>
      <c r="AY20" s="189" t="str">
        <f>IF(AND(C20="A",'Claim Details'!$I$28&gt;=Rates!$D$14,'Claim Details'!$I$28&lt;=Rates!$D$15,'Claim Details'!$I$19="Yes"),Rates!$J$25,IF(AND(C20="A",'Claim Details'!$I$28&gt;=Rates!$D$14,'Claim Details'!$I$28&lt;=Rates!$D$15,'Claim Details'!$I$19="No"),Rates!$D$25,IF(AND(C20="A",'Claim Details'!$I$28&gt;=Rates!$F$14,'Claim Details'!$I$28&lt;=Rates!$F$15,'Claim Details'!$I$19="Yes"),Rates!$G$25,IF(AND(C20="A",'Claim Details'!$I$28&gt;=Rates!$F$14,'Claim Details'!$I$28&lt;=Rates!$F$15,'Claim Details'!$I$19="No"),Rates!$F$25,IF(AND(C20="A",'Claim Details'!$I$28&gt;=Rates!$H$14,'Claim Details'!$I$28&lt;=Rates!$H$15,'Claim Details'!$I$19="Yes"),Rates!$I$25,IF(AND(C20="A",'Claim Details'!$I$28&gt;=Rates!$H$14,'Claim Details'!$I$28&lt;=Rates!$H$15,'Claim Details'!$I$19="No"),Rates!$H$25,IF(AND(C20="A",'Claim Details'!$I$28&gt;=Rates!$J$14,'Claim Details'!$I$28&lt;=Rates!$J$15,'Claim Details'!$I$19="Yes"),Rates!$K$25,IF(AND(C20="A",'Claim Details'!$I$28&gt;=Rates!$J$14,'Claim Details'!$I$28&lt;=Rates!$J$15,'Claim Details'!$I$19="No"),Rates!$J$25,IF(AND(C20="B",'Claim Details'!$I$28&gt;=Rates!$D$14,'Claim Details'!$I$28&lt;=Rates!$D$15,'Claim Details'!$I$19="Yes"),Rates!$E$26,IF(AND(C20="B",'Claim Details'!$I$28&gt;=Rates!$D$14,'Claim Details'!$I$28&lt;=Rates!$D$15,'Claim Details'!$I$19="No"),Rates!$D$26,IF(AND(C20="B",'Claim Details'!$I$28&gt;=Rates!$F$14,'Claim Details'!$I$28&lt;=Rates!$F$15,'Claim Details'!$I$19="Yes"),Rates!$G$26,IF(AND(C20="B",'Claim Details'!$I$28&gt;=Rates!$F$14,'Claim Details'!$I$28&lt;=Rates!$F$15,'Claim Details'!$I$19="No"),Rates!$F$26,IF(AND(C20="B",'Claim Details'!$I$28&gt;=Rates!$H$14,'Claim Details'!$I$28&lt;=Rates!$H$15,'Claim Details'!$I$19="Yes"),Rates!$I$26,IF(AND(C20="B",'Claim Details'!$I$28&gt;=Rates!$H$14,'Claim Details'!$I$28&lt;=Rates!$H$15,'Claim Details'!$I$19="No"),Rates!$H$26,IF(AND(C20="B",'Claim Details'!$I$28&gt;=Rates!$J$14,'Claim Details'!$I$28&lt;=Rates!$J$15,'Claim Details'!$I$19="Yes"),Rates!$K$26,IF(AND(C20="B",'Claim Details'!$I$28&gt;=Rates!$J$14,'Claim Details'!$I$28&lt;=Rates!$J$15,'Claim Details'!$I$19="No"),Rates!$J$26,IF(AND(C20="C",'Claim Details'!$I$28&gt;=Rates!$D$14,'Claim Details'!$I$28&lt;=Rates!$D$15,'Claim Details'!$I$19="Yes"),Rates!$E$27,IF(AND(C20="C",'Claim Details'!$I$28&gt;=Rates!$D$14,'Claim Details'!$I$28&lt;=Rates!$D$15,'Claim Details'!$I$19="No"),Rates!$D$27,IF(AND(C20="C",'Claim Details'!$I$28&gt;=Rates!$F$14,'Claim Details'!$I$28&lt;=Rates!$F$15,'Claim Details'!$I$19="Yes"),Rates!$G$27,IF(AND(C20="C",'Claim Details'!$I$28&gt;=Rates!$F$14,'Claim Details'!$I$28&lt;=Rates!$F$15,'Claim Details'!$I$19="No"),Rates!$F$27,IF(AND(C20="C",'Claim Details'!$I$28&gt;=Rates!$H$14,'Claim Details'!$I$28&lt;=Rates!$H$15,'Claim Details'!$I$19="Yes"),Rates!$I$27,IF(AND(C20="C",'Claim Details'!$I$28&gt;=Rates!$H$14,'Claim Details'!$I$28&lt;=Rates!$H$15,'Claim Details'!$I$19="No"),Rates!$H$27,IF(AND(C20="C",'Claim Details'!$I$28&gt;=Rates!$J$14,'Claim Details'!$I$28&lt;=Rates!$J$15,'Claim Details'!$I$19="Yes"),Rates!$K$27,IF(AND(C20="C",'Claim Details'!$I$28&gt;=Rates!$J$14,'Claim Details'!$I$28&lt;=Rates!$J$15,'Claim Details'!$I$19="No"),Rates!$J$27,"£0.00"))))))))))))))))))))))))</f>
        <v>£0.00</v>
      </c>
      <c r="AZ20" s="189" t="str">
        <f>IF(AND(C20="A",'Claim Details'!$I$28&gt;=Rates!$D$14,'Claim Details'!$I$28&lt;=Rates!$D$15,'Claim Details'!$I$19="Yes"),Rates!$E$20,IF(AND(C20="A",'Claim Details'!$I$28&gt;=Rates!$D$14,'Claim Details'!$I$28&lt;=Rates!$D$15,'Claim Details'!$I$19="No"),Rates!$D$20,IF(AND(C20="A",'Claim Details'!$I$28&gt;=Rates!$F$14,'Claim Details'!$I$28&lt;=Rates!$F$15,'Claim Details'!$I$19="Yes"),Rates!$G$20,IF(AND(C20="A",'Claim Details'!$I$28&gt;=Rates!$F$14,'Claim Details'!$I$28&lt;=Rates!$F$15,'Claim Details'!$I$19="No"),Rates!$F$20,IF(AND(C20="A",'Claim Details'!$I$28&gt;=Rates!$H$14,'Claim Details'!$I$28&lt;=Rates!$H$15,'Claim Details'!$I$19="Yes"),Rates!$I$20,IF(AND(C20="A",'Claim Details'!$I$28&gt;=Rates!$H$14,'Claim Details'!$I$28&lt;=Rates!$H$15,'Claim Details'!$I$19="No"),Rates!$H$20,IF(AND(C20="A",'Claim Details'!$I$28&gt;=Rates!$J$14,'Claim Details'!$I$28&lt;=Rates!$J$15,'Claim Details'!$I$19="Yes"),Rates!$K$20,IF(AND(C20="A",'Claim Details'!$I$28&gt;=Rates!$J$14,'Claim Details'!$I$28&lt;=Rates!$J$15,'Claim Details'!$I$19="No"),Rates!$J$20,IF(AND(C20="B",'Claim Details'!$I$28&gt;=Rates!$D$14,'Claim Details'!$I$28&lt;=Rates!$D$15,'Claim Details'!$I$19="Yes"),Rates!$E$21,IF(AND(C20="B",'Claim Details'!$I$28&gt;=Rates!$D$14,'Claim Details'!$I$28&lt;=Rates!$D$15,'Claim Details'!$I$19="No"),Rates!$D$21,IF(AND(C20="B",'Claim Details'!$I$28&gt;=Rates!$F$14,'Claim Details'!$I$28&lt;=Rates!$F$15,'Claim Details'!$I$19="Yes"),Rates!$G$21,IF(AND(C20="B",'Claim Details'!$I$28&gt;=Rates!$F$14,'Claim Details'!$I$28&lt;=Rates!$F$15,'Claim Details'!$I$19="No"),Rates!$F$21,IF(AND(C20="B",'Claim Details'!$I$28&gt;=Rates!$H$14,'Claim Details'!$I$28&lt;=Rates!$H$15,'Claim Details'!$I$19="Yes"),Rates!$I$21,IF(AND(C20="B",'Claim Details'!$I$28&gt;=Rates!$H$14,'Claim Details'!$I$28&lt;=Rates!$H$15,'Claim Details'!$I$19="No"),Rates!$H$21,IF(AND(C20="B",'Claim Details'!$I$28&gt;=Rates!$J$14,'Claim Details'!$I$28&lt;=Rates!$J$15,'Claim Details'!$I$19="Yes"),Rates!$K$21,IF(AND(C20="B",'Claim Details'!$I$28&gt;=Rates!$J$14,'Claim Details'!$I$28&lt;=Rates!$J$15,'Claim Details'!$I$19="No"),Rates!$J$21,"£0.00"))))))))))))))))</f>
        <v>£0.00</v>
      </c>
      <c r="BA20" s="189" t="str">
        <f>IF(AND(C20="A",'Claim Details'!$I$28&gt;=Rates!$D$14,'Claim Details'!$I$28&lt;=Rates!$D$15,'Claim Details'!$I$19="Yes"),Rates!$E$22,IF(AND(C20="A",'Claim Details'!$I$28&gt;=Rates!$D$14,'Claim Details'!$I$28&lt;=Rates!$D$15,'Claim Details'!$I$19="No"),Rates!$D$22,IF(AND(C20="A",'Claim Details'!$I$28&gt;=Rates!$F$14,'Claim Details'!$I$28&lt;=Rates!$F$15,'Claim Details'!$I$19="Yes"),Rates!$G$22,IF(AND(C20="A",'Claim Details'!$I$28&gt;=Rates!$F$14,'Claim Details'!$I$28&lt;=Rates!$F$15,'Claim Details'!$I$19="No"),Rates!$F$22,IF(AND(C20="A",'Claim Details'!$I$28&gt;=Rates!$H$14,'Claim Details'!$I$28&lt;=Rates!$H$15,'Claim Details'!$I$19="Yes"),Rates!$I$22,IF(AND(C20="A",'Claim Details'!$I$28&gt;=Rates!$H$14,'Claim Details'!$I$28&lt;=Rates!$H$15,'Claim Details'!$I$19="No"),Rates!$H$22,IF(AND(C20="A",'Claim Details'!$I$28&gt;=Rates!$J$14,'Claim Details'!$I$28&lt;=Rates!$J$15,'Claim Details'!$I$19="Yes"),Rates!$K$22,IF(AND(C20="A",'Claim Details'!$I$28&gt;=Rates!$J$14,'Claim Details'!$I$28&lt;=Rates!$J$15,'Claim Details'!$I$19="No"),Rates!$J$22,IF(AND(C20="B",'Claim Details'!$I$28&gt;=Rates!$D$14,'Claim Details'!$I$28&lt;=Rates!$D$15,'Claim Details'!$I$19="Yes"),Rates!$E$23,IF(AND(C20="B",'Claim Details'!$I$28&gt;=Rates!$D$14,'Claim Details'!$I$28&lt;=Rates!$D$15,'Claim Details'!$I$19="No"),Rates!$D$23,IF(AND(C20="B",'Claim Details'!$I$28&gt;=Rates!$F$14,'Claim Details'!$I$28&lt;=Rates!$F$15,'Claim Details'!$I$19="Yes"),Rates!$G$23,IF(AND(C20="B",'Claim Details'!$I$28&gt;=Rates!$F$14,'Claim Details'!$I$28&lt;=Rates!$F$15,'Claim Details'!$I$19="No"),Rates!$F$23,IF(AND(C20="B",'Claim Details'!$I$28&gt;=Rates!$H$14,'Claim Details'!$I$28&lt;=Rates!$H$15,'Claim Details'!$I$19="Yes"),Rates!$I$23,IF(AND(C20="B",'Claim Details'!$I$28&gt;=Rates!$H$14,'Claim Details'!$I$28&lt;=Rates!$H$15,'Claim Details'!$I$19="No"),Rates!$H$23,IF(AND(C20="B",'Claim Details'!$I$28&gt;=Rates!$J$14,'Claim Details'!$I$28&lt;=Rates!$J$15,'Claim Details'!$I$19="Yes"),Rates!$K$23,IF(AND(C20="B",'Claim Details'!$I$28&gt;=Rates!$J$14,'Claim Details'!$I$28&lt;=Rates!$J$15,'Claim Details'!$I$19="No"),Rates!$J$23,IF(AND(C20="C",'Claim Details'!$I$28&gt;=Rates!$D$14,'Claim Details'!$I$28&lt;=Rates!$D$15,'Claim Details'!$I$19="Yes"),Rates!$E$24,IF(AND(C20="C",'Claim Details'!$I$28&gt;=Rates!$D$14,'Claim Details'!$I$28&lt;=Rates!$D$15,'Claim Details'!$I$19="No"),Rates!$D$24,IF(AND(C20="C",'Claim Details'!$I$28&gt;=Rates!$F$14,'Claim Details'!$I$28&lt;=Rates!$F$15,'Claim Details'!$I$19="Yes"),Rates!$G$24,IF(AND(C20="C",'Claim Details'!$I$28&gt;=Rates!$F$14,'Claim Details'!$I$28&lt;=Rates!$F$15,'Claim Details'!$I$19="No"),Rates!$F$24,IF(AND(C20="C",'Claim Details'!$I$28&gt;=Rates!$H$14,'Claim Details'!$I$28&lt;=Rates!$H$15,'Claim Details'!$I$19="Yes"),Rates!$I$24,IF(AND(C20="C",'Claim Details'!$I$28&gt;=Rates!$H$14,'Claim Details'!$I$28&lt;=Rates!$H$15,'Claim Details'!$I$19="No"),Rates!$H$24,IF(AND(C20="C",'Claim Details'!$I$28&gt;=Rates!$J$14,'Claim Details'!$I$28&lt;=Rates!$J$15,'Claim Details'!$I$19="Yes"),Rates!$K$24,IF(AND(C20="C",'Claim Details'!$I$28&gt;=Rates!$J$14,'Claim Details'!$I$28&lt;=Rates!$J$15,'Claim Details'!$I$19="No"),Rates!$J$24,"£0.00"))))))))))))))))))))))))</f>
        <v>£0.00</v>
      </c>
      <c r="BB20" s="189" t="str">
        <f t="shared" si="12"/>
        <v>£0.00</v>
      </c>
      <c r="BC20" s="1"/>
      <c r="BD20" s="189" t="str">
        <f>IF(AND(AE20="A",'Claim Details'!$I$28&gt;=Rates!$D$14,'Claim Details'!$I$28&lt;=Rates!$D$15,'Claim Details'!$I$19="Yes"),Rates!$J$17,IF(AND(AE20="A",'Claim Details'!$I$28&gt;=Rates!$D$14,'Claim Details'!$I$28&lt;=Rates!$D$15,'Claim Details'!$I$19="No"),Rates!$D$17,IF(AND(AE20="A",'Claim Details'!$I$28&gt;=Rates!$F$14,'Claim Details'!$I$28&lt;=Rates!$F$15,'Claim Details'!$I$19="Yes"),Rates!$G$17,IF(AND(AE20="A",'Claim Details'!$I$28&gt;=Rates!$F$14,'Claim Details'!$I$28&lt;=Rates!$F$15,'Claim Details'!$I$19="No"),Rates!$F$17,IF(AND(AE20="A",'Claim Details'!$I$28&gt;=Rates!$H$14,'Claim Details'!$I$28&lt;=Rates!$H$15,'Claim Details'!$I$19="Yes"),Rates!$I$17,IF(AND(AE20="A",'Claim Details'!$I$28&gt;=Rates!$H$14,'Claim Details'!$I$28&lt;=Rates!$H$15,'Claim Details'!$I$19="No"),Rates!$H$17,IF(AND(AE20="A",'Claim Details'!$I$28&gt;=Rates!$J$14,'Claim Details'!$I$28&lt;=Rates!$J$15,'Claim Details'!$I$19="Yes"),Rates!$K$17,IF(AND(AE20="A",'Claim Details'!$I$28&gt;=Rates!$J$14,'Claim Details'!$I$28&lt;=Rates!$J$15,'Claim Details'!$I$19="No"),Rates!$J$17,IF(AND(AE20="B",'Claim Details'!$I$28&gt;=Rates!$D$14,'Claim Details'!$I$28&lt;=Rates!$D$15,'Claim Details'!$I$19="Yes"),Rates!$E$18,IF(AND(AE20="B",'Claim Details'!$I$28&gt;=Rates!$D$14,'Claim Details'!$I$28&lt;=Rates!$D$15,'Claim Details'!$I$19="No"),Rates!$D$18,IF(AND(AE20="B",'Claim Details'!$I$28&gt;=Rates!$F$14,'Claim Details'!$I$28&lt;=Rates!$F$15,'Claim Details'!$I$19="Yes"),Rates!$G$18,IF(AND(AE20="B",'Claim Details'!$I$28&gt;=Rates!$F$14,'Claim Details'!$I$28&lt;=Rates!$F$15,'Claim Details'!$I$19="No"),Rates!$F$18,IF(AND(AE20="B",'Claim Details'!$I$28&gt;=Rates!$H$14,'Claim Details'!$I$28&lt;=Rates!$H$15,'Claim Details'!$I$19="Yes"),Rates!$I$18,IF(AND(AE20="B",'Claim Details'!$I$28&gt;=Rates!$H$14,'Claim Details'!$I$28&lt;=Rates!$H$15,'Claim Details'!$I$19="No"),Rates!$H$18,IF(AND(AE20="B",'Claim Details'!$I$28&gt;=Rates!$J$14,'Claim Details'!$I$28&lt;=Rates!$J$15,'Claim Details'!$I$19="Yes"),Rates!$K$18,IF(AND(AE20="B",'Claim Details'!$I$28&gt;=Rates!$J$14,'Claim Details'!$I$28&lt;=Rates!$J$15,'Claim Details'!$I$19="No"),Rates!$J$18,IF(AND(AE20="C",'Claim Details'!$I$28&gt;=Rates!$D$14,'Claim Details'!$I$28&lt;=Rates!$D$15,'Claim Details'!$I$19="Yes"),Rates!$E$19,IF(AND(AE20="C",'Claim Details'!$I$28&gt;=Rates!$D$14,'Claim Details'!$I$28&lt;=Rates!$D$15,'Claim Details'!$I$19="No"),Rates!$D$19,IF(AND(AE20="C",'Claim Details'!$I$28&gt;=Rates!$F$14,'Claim Details'!$I$28&lt;=Rates!$F$15,'Claim Details'!$I$19="Yes"),Rates!$G$19,IF(AND(AE20="C",'Claim Details'!$I$28&gt;=Rates!$F$14,'Claim Details'!$I$28&lt;=Rates!$F$15,'Claim Details'!$I$19="No"),Rates!$F$19,IF(AND(AE20="C",'Claim Details'!$I$28&gt;=Rates!$H$14,'Claim Details'!$I$28&lt;=Rates!$H$15,'Claim Details'!$I$19="Yes"),Rates!$I$19,IF(AND(AE20="C",'Claim Details'!$I$28&gt;=Rates!$H$14,'Claim Details'!$I$28&lt;=Rates!$H$15,'Claim Details'!$I$19="No"),Rates!$H$19,IF(AND(AE20="C",'Claim Details'!$I$28&gt;=Rates!$J$14,'Claim Details'!$I$28&lt;=Rates!$J$15,'Claim Details'!$I$19="Yes"),Rates!$K$19,IF(AND(AE20="C",'Claim Details'!$I$28&gt;=Rates!$J$14,'Claim Details'!$I$28&lt;=Rates!$J$15,'Claim Details'!$I$19="No"),Rates!$J$19,"£0.00"))))))))))))))))))))))))</f>
        <v>£0.00</v>
      </c>
      <c r="BE20" s="189" t="str">
        <f>IF(AND(AE20="A",'Claim Details'!$I$28&gt;=Rates!$D$14,'Claim Details'!$I$28&lt;=Rates!$D$15,'Claim Details'!$I$19="Yes"),Rates!$J$25,IF(AND(AE20="A",'Claim Details'!$I$28&gt;=Rates!$D$14,'Claim Details'!$I$28&lt;=Rates!$D$15,'Claim Details'!$I$19="No"),Rates!$D$25,IF(AND(AE20="A",'Claim Details'!$I$28&gt;=Rates!$F$14,'Claim Details'!$I$28&lt;=Rates!$F$15,'Claim Details'!$I$19="Yes"),Rates!$G$25,IF(AND(AE20="A",'Claim Details'!$I$28&gt;=Rates!$F$14,'Claim Details'!$I$28&lt;=Rates!$F$15,'Claim Details'!$I$19="No"),Rates!$F$25,IF(AND(AE20="A",'Claim Details'!$I$28&gt;=Rates!$H$14,'Claim Details'!$I$28&lt;=Rates!$H$15,'Claim Details'!$I$19="Yes"),Rates!$I$25,IF(AND(AE20="A",'Claim Details'!$I$28&gt;=Rates!$H$14,'Claim Details'!$I$28&lt;=Rates!$H$15,'Claim Details'!$I$19="No"),Rates!$H$25,IF(AND(AE20="A",'Claim Details'!$I$28&gt;=Rates!$J$14,'Claim Details'!$I$28&lt;=Rates!$J$15,'Claim Details'!$I$19="Yes"),Rates!$K$25,IF(AND(AE20="A",'Claim Details'!$I$28&gt;=Rates!$J$14,'Claim Details'!$I$28&lt;=Rates!$J$15,'Claim Details'!$I$19="No"),Rates!$J$25,IF(AND(AE20="B",'Claim Details'!$I$28&gt;=Rates!$D$14,'Claim Details'!$I$28&lt;=Rates!$D$15,'Claim Details'!$I$19="Yes"),Rates!$E$26,IF(AND(AE20="B",'Claim Details'!$I$28&gt;=Rates!$D$14,'Claim Details'!$I$28&lt;=Rates!$D$15,'Claim Details'!$I$19="No"),Rates!$D$26,IF(AND(AE20="B",'Claim Details'!$I$28&gt;=Rates!$F$14,'Claim Details'!$I$28&lt;=Rates!$F$15,'Claim Details'!$I$19="Yes"),Rates!$G$26,IF(AND(AE20="B",'Claim Details'!$I$28&gt;=Rates!$F$14,'Claim Details'!$I$28&lt;=Rates!$F$15,'Claim Details'!$I$19="No"),Rates!$F$26,IF(AND(AE20="B",'Claim Details'!$I$28&gt;=Rates!$H$14,'Claim Details'!$I$28&lt;=Rates!$H$15,'Claim Details'!$I$19="Yes"),Rates!$I$26,IF(AND(AE20="B",'Claim Details'!$I$28&gt;=Rates!$H$14,'Claim Details'!$I$28&lt;=Rates!$H$15,'Claim Details'!$I$19="No"),Rates!$H$26,IF(AND(AE20="B",'Claim Details'!$I$28&gt;=Rates!$J$14,'Claim Details'!$I$28&lt;=Rates!$J$15,'Claim Details'!$I$19="Yes"),Rates!$K$26,IF(AND(AE20="B",'Claim Details'!$I$28&gt;=Rates!$J$14,'Claim Details'!$I$28&lt;=Rates!$J$15,'Claim Details'!$I$19="No"),Rates!$J$26,IF(AND(AE20="C",'Claim Details'!$I$28&gt;=Rates!$D$14,'Claim Details'!$I$28&lt;=Rates!$D$15,'Claim Details'!$I$19="Yes"),Rates!$E$27,IF(AND(AE20="C",'Claim Details'!$I$28&gt;=Rates!$D$14,'Claim Details'!$I$28&lt;=Rates!$D$15,'Claim Details'!$I$19="No"),Rates!$D$27,IF(AND(AE20="C",'Claim Details'!$I$28&gt;=Rates!$F$14,'Claim Details'!$I$28&lt;=Rates!$F$15,'Claim Details'!$I$19="Yes"),Rates!$G$27,IF(AND(AE20="C",'Claim Details'!$I$28&gt;=Rates!$F$14,'Claim Details'!$I$28&lt;=Rates!$F$15,'Claim Details'!$I$19="No"),Rates!$F$27,IF(AND(AE20="C",'Claim Details'!$I$28&gt;=Rates!$H$14,'Claim Details'!$I$28&lt;=Rates!$H$15,'Claim Details'!$I$19="Yes"),Rates!$I$27,IF(AND(AE20="C",'Claim Details'!$I$28&gt;=Rates!$H$14,'Claim Details'!$I$28&lt;=Rates!$H$15,'Claim Details'!$I$19="No"),Rates!$H$27,IF(AND(AE20="C",'Claim Details'!$I$28&gt;=Rates!$J$14,'Claim Details'!$I$28&lt;=Rates!$J$15,'Claim Details'!$I$19="Yes"),Rates!$K$27,IF(AND(AE20="C",'Claim Details'!$I$28&gt;=Rates!$J$14,'Claim Details'!$I$28&lt;=Rates!$J$15,'Claim Details'!$I$19="No"),Rates!$J$27,"£0.00"))))))))))))))))))))))))</f>
        <v>£0.00</v>
      </c>
      <c r="BF20" s="189" t="str">
        <f>IF(AND(AE20="A",'Claim Details'!$I$28&gt;=Rates!$D$14,'Claim Details'!$I$28&lt;=Rates!$D$15,'Claim Details'!$I$19="Yes"),Rates!$E$20,IF(AND(AE20="A",'Claim Details'!$I$28&gt;=Rates!$D$14,'Claim Details'!$I$28&lt;=Rates!$D$15,'Claim Details'!$I$19="No"),Rates!$D$20,IF(AND(AE20="A",'Claim Details'!$I$28&gt;=Rates!$F$14,'Claim Details'!$I$28&lt;=Rates!$F$15,'Claim Details'!$I$19="Yes"),Rates!$G$20,IF(AND(AE20="A",'Claim Details'!$I$28&gt;=Rates!$F$14,'Claim Details'!$I$28&lt;=Rates!$F$15,'Claim Details'!$I$19="No"),Rates!$F$20,IF(AND(AE20="A",'Claim Details'!$I$28&gt;=Rates!$H$14,'Claim Details'!$I$28&lt;=Rates!$H$15,'Claim Details'!$I$19="Yes"),Rates!$I$20,IF(AND(AE20="A",'Claim Details'!$I$28&gt;=Rates!$H$14,'Claim Details'!$I$28&lt;=Rates!$H$15,'Claim Details'!$I$19="No"),Rates!$H$20,IF(AND(AE20="A",'Claim Details'!$I$28&gt;=Rates!$J$14,'Claim Details'!$I$28&lt;=Rates!$J$15,'Claim Details'!$I$19="Yes"),Rates!$K$20,IF(AND(AE20="A",'Claim Details'!$I$28&gt;=Rates!$J$14,'Claim Details'!$I$28&lt;=Rates!$J$15,'Claim Details'!$I$19="No"),Rates!$J$20,IF(AND(AE20="B",'Claim Details'!$I$28&gt;=Rates!$D$14,'Claim Details'!$I$28&lt;=Rates!$D$15,'Claim Details'!$I$19="Yes"),Rates!$E$21,IF(AND(AE20="B",'Claim Details'!$I$28&gt;=Rates!$D$14,'Claim Details'!$I$28&lt;=Rates!$D$15,'Claim Details'!$I$19="No"),Rates!$D$21,IF(AND(AE20="B",'Claim Details'!$I$28&gt;=Rates!$F$14,'Claim Details'!$I$28&lt;=Rates!$F$15,'Claim Details'!$I$19="Yes"),Rates!$G$21,IF(AND(AE20="B",'Claim Details'!$I$28&gt;=Rates!$F$14,'Claim Details'!$I$28&lt;=Rates!$F$15,'Claim Details'!$I$19="No"),Rates!$F$21,IF(AND(AE20="B",'Claim Details'!$I$28&gt;=Rates!$H$14,'Claim Details'!$I$28&lt;=Rates!$H$15,'Claim Details'!$I$19="Yes"),Rates!$I$21,IF(AND(AE20="B",'Claim Details'!$I$28&gt;=Rates!$H$14,'Claim Details'!$I$28&lt;=Rates!$H$15,'Claim Details'!$I$19="No"),Rates!$H$21,IF(AND(AE20="B",'Claim Details'!$I$28&gt;=Rates!$J$14,'Claim Details'!$I$28&lt;=Rates!$J$15,'Claim Details'!$I$19="Yes"),Rates!$K$21,IF(AND(AE20="B",'Claim Details'!$I$28&gt;=Rates!$J$14,'Claim Details'!$I$28&lt;=Rates!$J$15,'Claim Details'!$I$19="No"),Rates!$J$21,"£0.00"))))))))))))))))</f>
        <v>£0.00</v>
      </c>
      <c r="BG20" s="189" t="str">
        <f>IF(AND(AE20="A",'Claim Details'!$I$28&gt;=Rates!$D$14,'Claim Details'!$I$28&lt;=Rates!$D$15,'Claim Details'!$I$19="Yes"),Rates!$E$22,IF(AND(AE20="A",'Claim Details'!$I$28&gt;=Rates!$D$14,'Claim Details'!$I$28&lt;=Rates!$D$15,'Claim Details'!$I$19="No"),Rates!$D$22,IF(AND(AE20="A",'Claim Details'!$I$28&gt;=Rates!$F$14,'Claim Details'!$I$28&lt;=Rates!$F$15,'Claim Details'!$I$19="Yes"),Rates!$G$22,IF(AND(AE20="A",'Claim Details'!$I$28&gt;=Rates!$F$14,'Claim Details'!$I$28&lt;=Rates!$F$15,'Claim Details'!$I$19="No"),Rates!$F$22,IF(AND(AE20="A",'Claim Details'!$I$28&gt;=Rates!$H$14,'Claim Details'!$I$28&lt;=Rates!$H$15,'Claim Details'!$I$19="Yes"),Rates!$I$22,IF(AND(AE20="A",'Claim Details'!$I$28&gt;=Rates!$H$14,'Claim Details'!$I$28&lt;=Rates!$H$15,'Claim Details'!$I$19="No"),Rates!$H$22,IF(AND(AE20="A",'Claim Details'!$I$28&gt;=Rates!$J$14,'Claim Details'!$I$28&lt;=Rates!$J$15,'Claim Details'!$I$19="Yes"),Rates!$K$22,IF(AND(AE20="A",'Claim Details'!$I$28&gt;=Rates!$J$14,'Claim Details'!$I$28&lt;=Rates!$J$15,'Claim Details'!$I$19="No"),Rates!$J$22,IF(AND(AE20="B",'Claim Details'!$I$28&gt;=Rates!$D$14,'Claim Details'!$I$28&lt;=Rates!$D$15,'Claim Details'!$I$19="Yes"),Rates!$E$23,IF(AND(AE20="B",'Claim Details'!$I$28&gt;=Rates!$D$14,'Claim Details'!$I$28&lt;=Rates!$D$15,'Claim Details'!$I$19="No"),Rates!$D$23,IF(AND(AE20="B",'Claim Details'!$I$28&gt;=Rates!$F$14,'Claim Details'!$I$28&lt;=Rates!$F$15,'Claim Details'!$I$19="Yes"),Rates!$G$23,IF(AND(AE20="B",'Claim Details'!$I$28&gt;=Rates!$F$14,'Claim Details'!$I$28&lt;=Rates!$F$15,'Claim Details'!$I$19="No"),Rates!$F$23,IF(AND(AE20="B",'Claim Details'!$I$28&gt;=Rates!$H$14,'Claim Details'!$I$28&lt;=Rates!$H$15,'Claim Details'!$I$19="Yes"),Rates!$I$23,IF(AND(AE20="B",'Claim Details'!$I$28&gt;=Rates!$H$14,'Claim Details'!$I$28&lt;=Rates!$H$15,'Claim Details'!$I$19="No"),Rates!$H$23,IF(AND(AE20="B",'Claim Details'!$I$28&gt;=Rates!$J$14,'Claim Details'!$I$28&lt;=Rates!$J$15,'Claim Details'!$I$19="Yes"),Rates!$K$23,IF(AND(AE20="B",'Claim Details'!$I$28&gt;=Rates!$J$14,'Claim Details'!$I$28&lt;=Rates!$J$15,'Claim Details'!$I$19="No"),Rates!$J$23,IF(AND(AE20="C",'Claim Details'!$I$28&gt;=Rates!$D$14,'Claim Details'!$I$28&lt;=Rates!$D$15,'Claim Details'!$I$19="Yes"),Rates!$E$24,IF(AND(AE20="C",'Claim Details'!$I$28&gt;=Rates!$D$14,'Claim Details'!$I$28&lt;=Rates!$D$15,'Claim Details'!$I$19="No"),Rates!$D$24,IF(AND(AE20="C",'Claim Details'!$I$28&gt;=Rates!$F$14,'Claim Details'!$I$28&lt;=Rates!$F$15,'Claim Details'!$I$19="Yes"),Rates!$G$24,IF(AND(AE20="C",'Claim Details'!$I$28&gt;=Rates!$F$14,'Claim Details'!$I$28&lt;=Rates!$F$15,'Claim Details'!$I$19="No"),Rates!$F$24,IF(AND(AE20="C",'Claim Details'!$I$28&gt;=Rates!$H$14,'Claim Details'!$I$28&lt;=Rates!$H$15,'Claim Details'!$I$19="Yes"),Rates!$I$24,IF(AND(AE20="C",'Claim Details'!$I$28&gt;=Rates!$H$14,'Claim Details'!$I$28&lt;=Rates!$H$15,'Claim Details'!$I$19="No"),Rates!$H$24,IF(AND(AE20="C",'Claim Details'!$I$28&gt;=Rates!$J$14,'Claim Details'!$I$28&lt;=Rates!$J$15,'Claim Details'!$I$19="Yes"),Rates!$K$24,IF(AND(AE20="C",'Claim Details'!$I$28&gt;=Rates!$J$14,'Claim Details'!$I$28&lt;=Rates!$J$15,'Claim Details'!$I$19="No"),Rates!$J$24,"£0.00"))))))))))))))))))))))))</f>
        <v>£0.00</v>
      </c>
      <c r="BH20" s="189" t="str">
        <f t="shared" si="13"/>
        <v>£0.00</v>
      </c>
      <c r="BI20" s="189">
        <f t="shared" si="14"/>
        <v>0</v>
      </c>
      <c r="BO20" s="202" t="str">
        <f>IF(H20="","£0.00",IF(AP20="4","£0.00",IF(AP20="5","£0.00",IF(AP20="1","£0.00",((AQ20*H20)*'Claim Details'!$F$111)/100))))</f>
        <v>£0.00</v>
      </c>
      <c r="BP20" s="202" t="str">
        <f>IF(T20="","£0.00",IF(AP20="4","£0.00",IF(AP20="5","£0.00",IF(AP20="1","£0.00",((AR20*T20)*'Claim Details'!$N$111)/100))))</f>
        <v>£0.00</v>
      </c>
      <c r="BQ20" s="202" t="str">
        <f>IF(AI20="","£0.00",IF(AP20="4","£0.00",IF(AP20="5","£0.00",IF(AP20="1","£0.00",((BI20*AI20)*'Claim Details'!$W$111)/100))))</f>
        <v>£0.00</v>
      </c>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row>
    <row r="21" spans="1:97" ht="15">
      <c r="A21" s="145"/>
      <c r="B21" s="91"/>
      <c r="C21" s="96"/>
      <c r="D21" s="97"/>
      <c r="E21" s="98"/>
      <c r="F21" s="89"/>
      <c r="G21" s="99"/>
      <c r="H21" s="100"/>
      <c r="I21" s="221" t="str">
        <f t="shared" si="0"/>
        <v>£0.00</v>
      </c>
      <c r="J21" s="101"/>
      <c r="K21" s="100"/>
      <c r="L21" s="221" t="str">
        <f t="shared" si="3"/>
        <v>£0.00</v>
      </c>
      <c r="M21" s="101"/>
      <c r="N21" s="102"/>
      <c r="O21" s="145"/>
      <c r="P21" s="77"/>
      <c r="Q21" s="87"/>
      <c r="R21" s="87"/>
      <c r="S21" s="87"/>
      <c r="T21" s="149" t="str">
        <f t="shared" si="4"/>
        <v/>
      </c>
      <c r="U21" s="87" t="str">
        <f t="shared" si="5"/>
        <v/>
      </c>
      <c r="V21" s="87"/>
      <c r="W21" s="53" t="str">
        <f t="shared" si="6"/>
        <v>£0.00</v>
      </c>
      <c r="X21" s="53"/>
      <c r="Y21" s="87"/>
      <c r="Z21" s="78"/>
      <c r="AA21" s="79"/>
      <c r="AB21" s="160"/>
      <c r="AC21" s="98"/>
      <c r="AD21" s="225"/>
      <c r="AE21" s="235" t="str">
        <f t="shared" si="7"/>
        <v/>
      </c>
      <c r="AF21" s="87" t="str">
        <f t="shared" si="8"/>
        <v/>
      </c>
      <c r="AG21" s="53"/>
      <c r="AH21" s="224"/>
      <c r="AI21" s="226" t="str">
        <f t="shared" si="1"/>
        <v/>
      </c>
      <c r="AJ21" s="236" t="str">
        <f t="shared" si="9"/>
        <v>£0.00</v>
      </c>
      <c r="AK21" s="31"/>
      <c r="AL21" s="1"/>
      <c r="AM21" s="1"/>
      <c r="AN21" s="1"/>
      <c r="AO21" s="1"/>
      <c r="AP21" s="1" t="str">
        <f t="shared" si="10"/>
        <v/>
      </c>
      <c r="AQ21" s="27">
        <f t="shared" si="2"/>
        <v>0</v>
      </c>
      <c r="AR21" s="189">
        <f t="shared" si="11"/>
        <v>0</v>
      </c>
      <c r="AS21" s="190" t="str">
        <f>IF(AND(C21="A",'Claim Details'!$E$28&gt;=Rates!$D$14,'Claim Details'!$E$28&lt;=Rates!$D$15,'Claim Details'!$E$19="Yes"),Rates!$E$17,IF(AND(C21="A",'Claim Details'!$E$28&gt;=Rates!$D$14,'Claim Details'!$E$28&lt;=Rates!$D$15,'Claim Details'!$E$19="No"),Rates!$D$17,IF(AND(C21="A",'Claim Details'!$E$28&gt;=Rates!$F$14,'Claim Details'!$E$28&lt;=Rates!$F$15,'Claim Details'!$E$19="Yes"),Rates!$G$17,IF(AND(C21="A",'Claim Details'!$E$28&gt;=Rates!$F$14,'Claim Details'!$E$28&lt;=Rates!$F$15,'Claim Details'!$E$19="No"),Rates!$F$17,IF(AND(C21="A",'Claim Details'!$E$28&gt;=Rates!$H$14,'Claim Details'!$E$28&lt;=Rates!$H$15,'Claim Details'!$E$19="Yes"),Rates!$I$17,IF(AND(C21="A",'Claim Details'!$E$28&gt;=Rates!$H$14,'Claim Details'!$E$28&lt;=Rates!$H$15,'Claim Details'!$E$19="No"),Rates!$H$17,IF(AND(C21="A",'Claim Details'!$E$28&gt;=Rates!$J$14,'Claim Details'!$E$28&lt;=Rates!$J$15,'Claim Details'!$E$19="Yes"),Rates!$K$17,IF(AND(C21="A",'Claim Details'!$E$28&gt;=Rates!$J$14,'Claim Details'!$E$28&lt;=Rates!$J$15,'Claim Details'!$E$19="No"),Rates!$J$17,IF(AND(C21="B",'Claim Details'!$E$28&gt;=Rates!$D$14,'Claim Details'!$E$28&lt;=Rates!$D$15,'Claim Details'!$E$19="Yes"),Rates!$E$18,IF(AND(C21="B",'Claim Details'!$E$28&gt;=Rates!$D$14,'Claim Details'!$E$28&lt;=Rates!$D$15,'Claim Details'!$E$19="No"),Rates!$D$18,IF(AND(C21="B",'Claim Details'!$E$28&gt;=Rates!$F$14,'Claim Details'!$E$28&lt;=Rates!$F$15,'Claim Details'!$E$19="Yes"),Rates!$G$18,IF(AND(C21="B",'Claim Details'!$E$28&gt;=Rates!$F$14,'Claim Details'!$E$28&lt;=Rates!$F$15,'Claim Details'!$E$19="No"),Rates!$F$18,IF(AND(C21="B",'Claim Details'!$E$28&gt;=Rates!$H$14,'Claim Details'!$E$28&lt;=Rates!$H$15,'Claim Details'!$E$19="Yes"),Rates!$I$18,IF(AND(C21="B",'Claim Details'!$E$28&gt;=Rates!$H$14,'Claim Details'!$E$28&lt;=Rates!$H$15,'Claim Details'!$E$19="No"),Rates!$H$18,IF(AND(C21="B",'Claim Details'!$E$28&gt;=Rates!$J$14,'Claim Details'!$E$28&lt;=Rates!$J$15,'Claim Details'!$E$19="Yes"),Rates!$K$18,IF(AND(C21="B",'Claim Details'!$E$28&gt;=Rates!$J$14,'Claim Details'!$E$28&lt;=Rates!$J$15,'Claim Details'!$E$19="No"),Rates!$J$18,IF(AND(C21="C",'Claim Details'!$E$28&gt;=Rates!$D$14,'Claim Details'!$E$28&lt;=Rates!$D$15,'Claim Details'!$E$19="Yes"),Rates!$E$19,IF(AND(C21="C",'Claim Details'!$E$28&gt;=Rates!$D$14,'Claim Details'!$E$28&lt;=Rates!$D$15,'Claim Details'!$E$19="No"),Rates!$D$19,IF(AND(C21="C",'Claim Details'!$E$28&gt;=Rates!$F$14,'Claim Details'!$E$28&lt;=Rates!$F$15,'Claim Details'!$E$19="Yes"),Rates!$G$19,IF(AND(C21="C",'Claim Details'!$E$28&gt;=Rates!$F$14,'Claim Details'!$E$28&lt;=Rates!$F$15,'Claim Details'!$E$19="No"),Rates!$F$19,IF(AND(C21="C",'Claim Details'!$E$28&gt;=Rates!$H$14,'Claim Details'!$E$28&lt;=Rates!$H$15,'Claim Details'!$E$19="Yes"),Rates!$I$19,IF(AND(C21="C",'Claim Details'!$E$28&gt;=Rates!$H$14,'Claim Details'!$E$28&lt;=Rates!$H$15,'Claim Details'!$E$19="No"),Rates!$H$19,IF(AND(C21="C",'Claim Details'!$E$28&gt;=Rates!$J$14,'Claim Details'!$E$28&lt;=Rates!$J$15,'Claim Details'!$E$19="Yes"),Rates!$K$19,IF(AND(C21="C",'Claim Details'!$E$28&gt;=Rates!$J$14,'Claim Details'!$E$28&lt;=Rates!$J$15,'Claim Details'!$E$19="No"),Rates!$J$19,"£0.00"))))))))))))))))))))))))</f>
        <v>£0.00</v>
      </c>
      <c r="AT21" s="189" t="str">
        <f>IF(AND(C21="A",'Claim Details'!$E$28&gt;=Rates!$D$14,'Claim Details'!$E$28&lt;=Rates!$D$15,'Claim Details'!$E$19="Yes"),Rates!$E$25,IF(AND(C21="A",'Claim Details'!$E$28&gt;=Rates!$D$14,'Claim Details'!$E$28&lt;=Rates!$D$15,'Claim Details'!$E$19="No"),Rates!$D$25,IF(AND(C21="A",'Claim Details'!$E$28&gt;=Rates!$F$14,'Claim Details'!$E$28&lt;=Rates!$F$15,'Claim Details'!$E$19="Yes"),Rates!$G$25,IF(AND(C21="A",'Claim Details'!$E$28&gt;=Rates!$F$14,'Claim Details'!$E$28&lt;=Rates!$F$15,'Claim Details'!$E$19="No"),Rates!$F$25,IF(AND(C21="A",'Claim Details'!$E$28&gt;=Rates!$H$14,'Claim Details'!$E$28&lt;=Rates!$H$15,'Claim Details'!$E$19="Yes"),Rates!$I$25,IF(AND(C21="A",'Claim Details'!$E$28&gt;=Rates!$H$14,'Claim Details'!$E$28&lt;=Rates!$H$15,'Claim Details'!$E$19="No"),Rates!$H$25,IF(AND(C21="A",'Claim Details'!$E$28&gt;=Rates!$J$14,'Claim Details'!$E$28&lt;=Rates!$J$15,'Claim Details'!$E$19="Yes"),Rates!$K$25,IF(AND(C21="A",'Claim Details'!$E$28&gt;=Rates!$J$14,'Claim Details'!$E$28&lt;=Rates!$J$15,'Claim Details'!$E$19="No"),Rates!$J$25,IF(AND(C21="B",'Claim Details'!$E$28&gt;=Rates!$D$14,'Claim Details'!$E$28&lt;=Rates!$D$15,'Claim Details'!$E$19="Yes"),Rates!$E$26,IF(AND(C21="B",'Claim Details'!$E$28&gt;=Rates!$D$14,'Claim Details'!$E$28&lt;=Rates!$D$15,'Claim Details'!$E$19="No"),Rates!$D$26,IF(AND(C21="B",'Claim Details'!$E$28&gt;=Rates!$F$14,'Claim Details'!$E$28&lt;=Rates!$F$15,'Claim Details'!$E$19="Yes"),Rates!$G$26,IF(AND(C21="B",'Claim Details'!$E$28&gt;=Rates!$F$14,'Claim Details'!$E$28&lt;=Rates!$F$15,'Claim Details'!$E$19="No"),Rates!$F$26,IF(AND(C21="B",'Claim Details'!$E$28&gt;=Rates!$H$14,'Claim Details'!$E$28&lt;=Rates!$H$15,'Claim Details'!$E$19="Yes"),Rates!$I$26,IF(AND(C21="B",'Claim Details'!$E$28&gt;=Rates!$H$14,'Claim Details'!$E$28&lt;=Rates!$H$15,'Claim Details'!$E$19="No"),Rates!$H$26,IF(AND(C21="B",'Claim Details'!$E$28&gt;=Rates!$J$14,'Claim Details'!$E$28&lt;=Rates!$J$15,'Claim Details'!$E$19="Yes"),Rates!$K$26,IF(AND(C21="B",'Claim Details'!$E$28&gt;=Rates!$J$14,'Claim Details'!$E$28&lt;=Rates!$J$15,'Claim Details'!$E$19="No"),Rates!$J$26,IF(AND(C21="C",'Claim Details'!$E$28&gt;=Rates!$D$14,'Claim Details'!$E$28&lt;=Rates!$D$15,'Claim Details'!$E$19="Yes"),Rates!$E$27,IF(AND(C21="C",'Claim Details'!$E$28&gt;=Rates!$D$14,'Claim Details'!$E$28&lt;=Rates!$D$15,'Claim Details'!$E$19="No"),Rates!$D$27,IF(AND(C21="C",'Claim Details'!$E$28&gt;=Rates!$F$14,'Claim Details'!$E$28&lt;=Rates!$F$15,'Claim Details'!$E$19="Yes"),Rates!$G$27,IF(AND(C21="C",'Claim Details'!$E$28&gt;=Rates!$F$14,'Claim Details'!$E$28&lt;=Rates!$F$15,'Claim Details'!$E$19="No"),Rates!$F$27,IF(AND(C21="C",'Claim Details'!$E$28&gt;=Rates!$H$14,'Claim Details'!$E$28&lt;=Rates!$H$15,'Claim Details'!$E$19="Yes"),Rates!$I$27,IF(AND(C21="C",'Claim Details'!$E$28&gt;=Rates!$H$14,'Claim Details'!$E$28&lt;=Rates!$H$15,'Claim Details'!$E$19="No"),Rates!$H$27,IF(AND(C21="C",'Claim Details'!$E$28&gt;=Rates!$J$14,'Claim Details'!$E$28&lt;=Rates!$J$15,'Claim Details'!$E$19="Yes"),Rates!$K$27,IF(AND(C21="C",'Claim Details'!$E$28&gt;=Rates!$J$14,'Claim Details'!$E$28&lt;=Rates!$J$15,'Claim Details'!$E$19="No"),Rates!$J$27,"£0.00"))))))))))))))))))))))))</f>
        <v>£0.00</v>
      </c>
      <c r="AU21" s="191" t="str">
        <f>IF(AND(C21="A",'Claim Details'!$E$28&gt;=Rates!$D$14,'Claim Details'!$E$28&lt;=Rates!$D$15,'Claim Details'!$E$19="Yes"),Rates!$E$20,IF(AND(C21="A",'Claim Details'!$E$28&gt;=Rates!$D$14,'Claim Details'!$E$28&lt;=Rates!$D$15,'Claim Details'!$E$19="No"),Rates!$D$20,IF(AND(C21="A",'Claim Details'!$E$28&gt;=Rates!$F$14,'Claim Details'!$E$28&lt;=Rates!$F$15,'Claim Details'!$E$19="Yes"),Rates!$G$20,IF(AND(C21="A",'Claim Details'!$E$28&gt;=Rates!$F$14,'Claim Details'!$E$28&lt;=Rates!$F$15,'Claim Details'!$E$19="No"),Rates!$F$20,IF(AND(C21="A",'Claim Details'!$E$28&gt;=Rates!$H$14,'Claim Details'!$E$28&lt;=Rates!$H$15,'Claim Details'!$E$19="Yes"),Rates!$I$20,IF(AND(C21="A",'Claim Details'!$E$28&gt;=Rates!$H$14,'Claim Details'!$E$28&lt;=Rates!$H$15,'Claim Details'!$E$19="No"),Rates!$H$20,IF(AND(C21="A",'Claim Details'!$E$28&gt;=Rates!$J$14,'Claim Details'!$E$28&lt;=Rates!$J$15,'Claim Details'!$E$19="Yes"),Rates!$K$20,IF(AND(C21="A",'Claim Details'!$E$28&gt;=Rates!$J$14,'Claim Details'!$E$28&lt;=Rates!$J$15,'Claim Details'!$E$19="No"),Rates!$J$20,IF(AND(C21="B",'Claim Details'!$E$28&gt;=Rates!$D$14,'Claim Details'!$E$28&lt;=Rates!$D$15,'Claim Details'!$E$19="Yes"),Rates!$E$21,IF(AND(C21="B",'Claim Details'!$E$28&gt;=Rates!$D$14,'Claim Details'!$E$28&lt;=Rates!$D$15,'Claim Details'!$E$19="No"),Rates!$D$21,IF(AND(C21="B",'Claim Details'!$E$28&gt;=Rates!$F$14,'Claim Details'!$E$28&lt;=Rates!$F$15,'Claim Details'!$E$19="Yes"),Rates!$G$21,IF(AND(C21="B",'Claim Details'!$E$28&gt;=Rates!$F$14,'Claim Details'!$E$28&lt;=Rates!$F$15,'Claim Details'!$E$19="No"),Rates!$F$21,IF(AND(C21="B",'Claim Details'!$E$28&gt;=Rates!$H$14,'Claim Details'!$E$28&lt;=Rates!$H$15,'Claim Details'!$E$19="Yes"),Rates!$I$21,IF(AND(C21="B",'Claim Details'!$E$28&gt;=Rates!$H$14,'Claim Details'!$E$28&lt;=Rates!$H$15,'Claim Details'!$E$19="No"),Rates!$H$21,IF(AND(C21="B",'Claim Details'!$E$28&gt;=Rates!$J$14,'Claim Details'!$E$28&lt;=Rates!$J$15,'Claim Details'!$E$19="Yes"),Rates!$K$21,IF(AND(C21="B",'Claim Details'!$E$28&gt;=Rates!$J$14,'Claim Details'!$E$28&lt;=Rates!$J$15,'Claim Details'!$E$19="No"),Rates!$J$21,"£0.00"))))))))))))))))</f>
        <v>£0.00</v>
      </c>
      <c r="AV21" s="191" t="str">
        <f>IF(AND(C21="A",'Claim Details'!$E$28&gt;=Rates!$D$14,'Claim Details'!$E$28&lt;=Rates!$D$15,'Claim Details'!$E$19="Yes"),Rates!$E$22,IF(AND(C21="A",'Claim Details'!$E$28&gt;=Rates!$D$14,'Claim Details'!$E$28&lt;=Rates!$D$15,'Claim Details'!$E$19="No"),Rates!$D$22,IF(AND(C21="A",'Claim Details'!$E$28&gt;=Rates!$F$14,'Claim Details'!$E$28&lt;=Rates!$F$15,'Claim Details'!$E$19="Yes"),Rates!$G$22,IF(AND(C21="A",'Claim Details'!$E$28&gt;=Rates!$F$14,'Claim Details'!$E$28&lt;=Rates!$F$15,'Claim Details'!$E$19="No"),Rates!$F$22,IF(AND(C21="A",'Claim Details'!$E$28&gt;=Rates!$H$14,'Claim Details'!$E$28&lt;=Rates!$H$15,'Claim Details'!$E$19="Yes"),Rates!$I$22,IF(AND(C21="A",'Claim Details'!$E$28&gt;=Rates!$H$14,'Claim Details'!$E$28&lt;=Rates!$H$15,'Claim Details'!$E$19="No"),Rates!$H$22,IF(AND(C21="A",'Claim Details'!$E$28&gt;=Rates!$J$14,'Claim Details'!$E$28&lt;=Rates!$J$15,'Claim Details'!$E$19="Yes"),Rates!$K$22,IF(AND(C21="A",'Claim Details'!$E$28&gt;=Rates!$J$14,'Claim Details'!$E$28&lt;=Rates!$J$15,'Claim Details'!$E$19="No"),Rates!$J$22,IF(AND(C21="B",'Claim Details'!$E$28&gt;=Rates!$D$14,'Claim Details'!$E$28&lt;=Rates!$D$15,'Claim Details'!$E$19="Yes"),Rates!$E$23,IF(AND(C21="B",'Claim Details'!$E$28&gt;=Rates!$D$14,'Claim Details'!$E$28&lt;=Rates!$D$15,'Claim Details'!$E$19="No"),Rates!$D$23,IF(AND(C21="B",'Claim Details'!$E$28&gt;=Rates!$F$14,'Claim Details'!$E$28&lt;=Rates!$F$15,'Claim Details'!$E$19="Yes"),Rates!$G$23,IF(AND(C21="B",'Claim Details'!$E$28&gt;=Rates!$F$14,'Claim Details'!$E$28&lt;=Rates!$F$15,'Claim Details'!$E$19="No"),Rates!$F$23,IF(AND(C21="B",'Claim Details'!$E$28&gt;=Rates!$H$14,'Claim Details'!$E$28&lt;=Rates!$H$15,'Claim Details'!$E$19="Yes"),Rates!$I$23,IF(AND(C21="B",'Claim Details'!$E$28&gt;=Rates!$H$14,'Claim Details'!$E$28&lt;=Rates!$H$15,'Claim Details'!$E$19="No"),Rates!$H$23,IF(AND(C21="B",'Claim Details'!$E$28&gt;=Rates!$J$14,'Claim Details'!$E$28&lt;=Rates!$J$15,'Claim Details'!$E$19="Yes"),Rates!$K$23,IF(AND(C21="B",'Claim Details'!$E$28&gt;=Rates!$J$14,'Claim Details'!$E$28&lt;=Rates!$J$15,'Claim Details'!$E$19="No"),Rates!$J$23,IF(AND(C21="C",'Claim Details'!$E$28&gt;=Rates!$D$14,'Claim Details'!$E$28&lt;=Rates!$D$15,'Claim Details'!$E$19="Yes"),Rates!$E$24,IF(AND(C21="C",'Claim Details'!$E$28&gt;=Rates!$D$14,'Claim Details'!$E$28&lt;=Rates!$D$15,'Claim Details'!$E$19="No"),Rates!$D$24,IF(AND(C21="C",'Claim Details'!$E$28&gt;=Rates!$F$14,'Claim Details'!$E$28&lt;=Rates!$F$15,'Claim Details'!$E$19="Yes"),Rates!$G$24,IF(AND(C21="C",'Claim Details'!$E$28&gt;=Rates!$F$14,'Claim Details'!$E$28&lt;=Rates!$F$15,'Claim Details'!$E$19="No"),Rates!$F$24,IF(AND(C21="C",'Claim Details'!$E$28&gt;=Rates!$H$14,'Claim Details'!$E$28&lt;=Rates!$H$15,'Claim Details'!$E$19="Yes"),Rates!$I$24,IF(AND(C21="C",'Claim Details'!$E$28&gt;=Rates!$H$14,'Claim Details'!$E$28&lt;=Rates!$H$15,'Claim Details'!$E$19="No"),Rates!$H$24,IF(AND(C21="C",'Claim Details'!$E$28&gt;=Rates!$J$14,'Claim Details'!$E$28&lt;=Rates!$J$15,'Claim Details'!$E$19="Yes"),Rates!$K$24,IF(AND(C21="C",'Claim Details'!$E$28&gt;=Rates!$J$14,'Claim Details'!$E$28&lt;=Rates!$J$15,'Claim Details'!$E$19="No"),Rates!$J$24,"£0.00"))))))))))))))))))))))))</f>
        <v>£0.00</v>
      </c>
      <c r="AW21" s="1"/>
      <c r="AX21" s="189" t="str">
        <f>IF(AND(U21="A",'Claim Details'!$I$28&gt;=Rates!$D$14,'Claim Details'!$I$28&lt;=Rates!$D$15,'Claim Details'!$I$19="Yes"),Rates!$J$17,IF(AND(U21="A",'Claim Details'!$I$28&gt;=Rates!$D$14,'Claim Details'!$I$28&lt;=Rates!$D$15,'Claim Details'!$I$19="No"),Rates!$D$17,IF(AND(U21="A",'Claim Details'!$I$28&gt;=Rates!$F$14,'Claim Details'!$I$28&lt;=Rates!$F$15,'Claim Details'!$I$19="Yes"),Rates!$G$17,IF(AND(U21="A",'Claim Details'!$I$28&gt;=Rates!$F$14,'Claim Details'!$I$28&lt;=Rates!$F$15,'Claim Details'!$I$19="No"),Rates!$F$17,IF(AND(U21="A",'Claim Details'!$I$28&gt;=Rates!$H$14,'Claim Details'!$I$28&lt;=Rates!$H$15,'Claim Details'!$I$19="Yes"),Rates!$I$17,IF(AND(U21="A",'Claim Details'!$I$28&gt;=Rates!$H$14,'Claim Details'!$I$28&lt;=Rates!$H$15,'Claim Details'!$I$19="No"),Rates!$H$17,IF(AND(U21="A",'Claim Details'!$I$28&gt;=Rates!$J$14,'Claim Details'!$I$28&lt;=Rates!$J$15,'Claim Details'!$I$19="Yes"),Rates!$K$17,IF(AND(U21="A",'Claim Details'!$I$28&gt;=Rates!$J$14,'Claim Details'!$I$28&lt;=Rates!$J$15,'Claim Details'!$I$19="No"),Rates!$J$17,IF(AND(U21="B",'Claim Details'!$I$28&gt;=Rates!$D$14,'Claim Details'!$I$28&lt;=Rates!$D$15,'Claim Details'!$I$19="Yes"),Rates!$E$18,IF(AND(U21="B",'Claim Details'!$I$28&gt;=Rates!$D$14,'Claim Details'!$I$28&lt;=Rates!$D$15,'Claim Details'!$I$19="No"),Rates!$D$18,IF(AND(U21="B",'Claim Details'!$I$28&gt;=Rates!$F$14,'Claim Details'!$I$28&lt;=Rates!$F$15,'Claim Details'!$I$19="Yes"),Rates!$G$18,IF(AND(U21="B",'Claim Details'!$I$28&gt;=Rates!$F$14,'Claim Details'!$I$28&lt;=Rates!$F$15,'Claim Details'!$I$19="No"),Rates!$F$18,IF(AND(U21="B",'Claim Details'!$I$28&gt;=Rates!$H$14,'Claim Details'!$I$28&lt;=Rates!$H$15,'Claim Details'!$I$19="Yes"),Rates!$I$18,IF(AND(U21="B",'Claim Details'!$I$28&gt;=Rates!$H$14,'Claim Details'!$I$28&lt;=Rates!$H$15,'Claim Details'!$I$19="No"),Rates!$H$18,IF(AND(U21="B",'Claim Details'!$I$28&gt;=Rates!$J$14,'Claim Details'!$I$28&lt;=Rates!$J$15,'Claim Details'!$I$19="Yes"),Rates!$K$18,IF(AND(U21="B",'Claim Details'!$I$28&gt;=Rates!$J$14,'Claim Details'!$I$28&lt;=Rates!$J$15,'Claim Details'!$I$19="No"),Rates!$J$18,IF(AND(U21="C",'Claim Details'!$I$28&gt;=Rates!$D$14,'Claim Details'!$I$28&lt;=Rates!$D$15,'Claim Details'!$I$19="Yes"),Rates!$E$19,IF(AND(U21="C",'Claim Details'!$I$28&gt;=Rates!$D$14,'Claim Details'!$I$28&lt;=Rates!$D$15,'Claim Details'!$I$19="No"),Rates!$D$19,IF(AND(U21="C",'Claim Details'!$I$28&gt;=Rates!$F$14,'Claim Details'!$I$28&lt;=Rates!$F$15,'Claim Details'!$I$19="Yes"),Rates!$G$19,IF(AND(U21="C",'Claim Details'!$I$28&gt;=Rates!$F$14,'Claim Details'!$I$28&lt;=Rates!$F$15,'Claim Details'!$I$19="No"),Rates!$F$19,IF(AND(U21="C",'Claim Details'!$I$28&gt;=Rates!$H$14,'Claim Details'!$I$28&lt;=Rates!$H$15,'Claim Details'!$I$19="Yes"),Rates!$I$19,IF(AND(U21="C",'Claim Details'!$I$28&gt;=Rates!$H$14,'Claim Details'!$I$28&lt;=Rates!$H$15,'Claim Details'!$I$19="No"),Rates!$H$19,IF(AND(U21="C",'Claim Details'!$I$28&gt;=Rates!$J$14,'Claim Details'!$I$28&lt;=Rates!$J$15,'Claim Details'!$I$19="Yes"),Rates!$K$19,IF(AND(U21="C",'Claim Details'!$I$28&gt;=Rates!$J$14,'Claim Details'!$I$28&lt;=Rates!$J$15,'Claim Details'!$I$19="No"),Rates!$J$19,"£0.00"))))))))))))))))))))))))</f>
        <v>£0.00</v>
      </c>
      <c r="AY21" s="189" t="str">
        <f>IF(AND(C21="A",'Claim Details'!$I$28&gt;=Rates!$D$14,'Claim Details'!$I$28&lt;=Rates!$D$15,'Claim Details'!$I$19="Yes"),Rates!$J$25,IF(AND(C21="A",'Claim Details'!$I$28&gt;=Rates!$D$14,'Claim Details'!$I$28&lt;=Rates!$D$15,'Claim Details'!$I$19="No"),Rates!$D$25,IF(AND(C21="A",'Claim Details'!$I$28&gt;=Rates!$F$14,'Claim Details'!$I$28&lt;=Rates!$F$15,'Claim Details'!$I$19="Yes"),Rates!$G$25,IF(AND(C21="A",'Claim Details'!$I$28&gt;=Rates!$F$14,'Claim Details'!$I$28&lt;=Rates!$F$15,'Claim Details'!$I$19="No"),Rates!$F$25,IF(AND(C21="A",'Claim Details'!$I$28&gt;=Rates!$H$14,'Claim Details'!$I$28&lt;=Rates!$H$15,'Claim Details'!$I$19="Yes"),Rates!$I$25,IF(AND(C21="A",'Claim Details'!$I$28&gt;=Rates!$H$14,'Claim Details'!$I$28&lt;=Rates!$H$15,'Claim Details'!$I$19="No"),Rates!$H$25,IF(AND(C21="A",'Claim Details'!$I$28&gt;=Rates!$J$14,'Claim Details'!$I$28&lt;=Rates!$J$15,'Claim Details'!$I$19="Yes"),Rates!$K$25,IF(AND(C21="A",'Claim Details'!$I$28&gt;=Rates!$J$14,'Claim Details'!$I$28&lt;=Rates!$J$15,'Claim Details'!$I$19="No"),Rates!$J$25,IF(AND(C21="B",'Claim Details'!$I$28&gt;=Rates!$D$14,'Claim Details'!$I$28&lt;=Rates!$D$15,'Claim Details'!$I$19="Yes"),Rates!$E$26,IF(AND(C21="B",'Claim Details'!$I$28&gt;=Rates!$D$14,'Claim Details'!$I$28&lt;=Rates!$D$15,'Claim Details'!$I$19="No"),Rates!$D$26,IF(AND(C21="B",'Claim Details'!$I$28&gt;=Rates!$F$14,'Claim Details'!$I$28&lt;=Rates!$F$15,'Claim Details'!$I$19="Yes"),Rates!$G$26,IF(AND(C21="B",'Claim Details'!$I$28&gt;=Rates!$F$14,'Claim Details'!$I$28&lt;=Rates!$F$15,'Claim Details'!$I$19="No"),Rates!$F$26,IF(AND(C21="B",'Claim Details'!$I$28&gt;=Rates!$H$14,'Claim Details'!$I$28&lt;=Rates!$H$15,'Claim Details'!$I$19="Yes"),Rates!$I$26,IF(AND(C21="B",'Claim Details'!$I$28&gt;=Rates!$H$14,'Claim Details'!$I$28&lt;=Rates!$H$15,'Claim Details'!$I$19="No"),Rates!$H$26,IF(AND(C21="B",'Claim Details'!$I$28&gt;=Rates!$J$14,'Claim Details'!$I$28&lt;=Rates!$J$15,'Claim Details'!$I$19="Yes"),Rates!$K$26,IF(AND(C21="B",'Claim Details'!$I$28&gt;=Rates!$J$14,'Claim Details'!$I$28&lt;=Rates!$J$15,'Claim Details'!$I$19="No"),Rates!$J$26,IF(AND(C21="C",'Claim Details'!$I$28&gt;=Rates!$D$14,'Claim Details'!$I$28&lt;=Rates!$D$15,'Claim Details'!$I$19="Yes"),Rates!$E$27,IF(AND(C21="C",'Claim Details'!$I$28&gt;=Rates!$D$14,'Claim Details'!$I$28&lt;=Rates!$D$15,'Claim Details'!$I$19="No"),Rates!$D$27,IF(AND(C21="C",'Claim Details'!$I$28&gt;=Rates!$F$14,'Claim Details'!$I$28&lt;=Rates!$F$15,'Claim Details'!$I$19="Yes"),Rates!$G$27,IF(AND(C21="C",'Claim Details'!$I$28&gt;=Rates!$F$14,'Claim Details'!$I$28&lt;=Rates!$F$15,'Claim Details'!$I$19="No"),Rates!$F$27,IF(AND(C21="C",'Claim Details'!$I$28&gt;=Rates!$H$14,'Claim Details'!$I$28&lt;=Rates!$H$15,'Claim Details'!$I$19="Yes"),Rates!$I$27,IF(AND(C21="C",'Claim Details'!$I$28&gt;=Rates!$H$14,'Claim Details'!$I$28&lt;=Rates!$H$15,'Claim Details'!$I$19="No"),Rates!$H$27,IF(AND(C21="C",'Claim Details'!$I$28&gt;=Rates!$J$14,'Claim Details'!$I$28&lt;=Rates!$J$15,'Claim Details'!$I$19="Yes"),Rates!$K$27,IF(AND(C21="C",'Claim Details'!$I$28&gt;=Rates!$J$14,'Claim Details'!$I$28&lt;=Rates!$J$15,'Claim Details'!$I$19="No"),Rates!$J$27,"£0.00"))))))))))))))))))))))))</f>
        <v>£0.00</v>
      </c>
      <c r="AZ21" s="189" t="str">
        <f>IF(AND(C21="A",'Claim Details'!$I$28&gt;=Rates!$D$14,'Claim Details'!$I$28&lt;=Rates!$D$15,'Claim Details'!$I$19="Yes"),Rates!$E$20,IF(AND(C21="A",'Claim Details'!$I$28&gt;=Rates!$D$14,'Claim Details'!$I$28&lt;=Rates!$D$15,'Claim Details'!$I$19="No"),Rates!$D$20,IF(AND(C21="A",'Claim Details'!$I$28&gt;=Rates!$F$14,'Claim Details'!$I$28&lt;=Rates!$F$15,'Claim Details'!$I$19="Yes"),Rates!$G$20,IF(AND(C21="A",'Claim Details'!$I$28&gt;=Rates!$F$14,'Claim Details'!$I$28&lt;=Rates!$F$15,'Claim Details'!$I$19="No"),Rates!$F$20,IF(AND(C21="A",'Claim Details'!$I$28&gt;=Rates!$H$14,'Claim Details'!$I$28&lt;=Rates!$H$15,'Claim Details'!$I$19="Yes"),Rates!$I$20,IF(AND(C21="A",'Claim Details'!$I$28&gt;=Rates!$H$14,'Claim Details'!$I$28&lt;=Rates!$H$15,'Claim Details'!$I$19="No"),Rates!$H$20,IF(AND(C21="A",'Claim Details'!$I$28&gt;=Rates!$J$14,'Claim Details'!$I$28&lt;=Rates!$J$15,'Claim Details'!$I$19="Yes"),Rates!$K$20,IF(AND(C21="A",'Claim Details'!$I$28&gt;=Rates!$J$14,'Claim Details'!$I$28&lt;=Rates!$J$15,'Claim Details'!$I$19="No"),Rates!$J$20,IF(AND(C21="B",'Claim Details'!$I$28&gt;=Rates!$D$14,'Claim Details'!$I$28&lt;=Rates!$D$15,'Claim Details'!$I$19="Yes"),Rates!$E$21,IF(AND(C21="B",'Claim Details'!$I$28&gt;=Rates!$D$14,'Claim Details'!$I$28&lt;=Rates!$D$15,'Claim Details'!$I$19="No"),Rates!$D$21,IF(AND(C21="B",'Claim Details'!$I$28&gt;=Rates!$F$14,'Claim Details'!$I$28&lt;=Rates!$F$15,'Claim Details'!$I$19="Yes"),Rates!$G$21,IF(AND(C21="B",'Claim Details'!$I$28&gt;=Rates!$F$14,'Claim Details'!$I$28&lt;=Rates!$F$15,'Claim Details'!$I$19="No"),Rates!$F$21,IF(AND(C21="B",'Claim Details'!$I$28&gt;=Rates!$H$14,'Claim Details'!$I$28&lt;=Rates!$H$15,'Claim Details'!$I$19="Yes"),Rates!$I$21,IF(AND(C21="B",'Claim Details'!$I$28&gt;=Rates!$H$14,'Claim Details'!$I$28&lt;=Rates!$H$15,'Claim Details'!$I$19="No"),Rates!$H$21,IF(AND(C21="B",'Claim Details'!$I$28&gt;=Rates!$J$14,'Claim Details'!$I$28&lt;=Rates!$J$15,'Claim Details'!$I$19="Yes"),Rates!$K$21,IF(AND(C21="B",'Claim Details'!$I$28&gt;=Rates!$J$14,'Claim Details'!$I$28&lt;=Rates!$J$15,'Claim Details'!$I$19="No"),Rates!$J$21,"£0.00"))))))))))))))))</f>
        <v>£0.00</v>
      </c>
      <c r="BA21" s="189" t="str">
        <f>IF(AND(C21="A",'Claim Details'!$I$28&gt;=Rates!$D$14,'Claim Details'!$I$28&lt;=Rates!$D$15,'Claim Details'!$I$19="Yes"),Rates!$E$22,IF(AND(C21="A",'Claim Details'!$I$28&gt;=Rates!$D$14,'Claim Details'!$I$28&lt;=Rates!$D$15,'Claim Details'!$I$19="No"),Rates!$D$22,IF(AND(C21="A",'Claim Details'!$I$28&gt;=Rates!$F$14,'Claim Details'!$I$28&lt;=Rates!$F$15,'Claim Details'!$I$19="Yes"),Rates!$G$22,IF(AND(C21="A",'Claim Details'!$I$28&gt;=Rates!$F$14,'Claim Details'!$I$28&lt;=Rates!$F$15,'Claim Details'!$I$19="No"),Rates!$F$22,IF(AND(C21="A",'Claim Details'!$I$28&gt;=Rates!$H$14,'Claim Details'!$I$28&lt;=Rates!$H$15,'Claim Details'!$I$19="Yes"),Rates!$I$22,IF(AND(C21="A",'Claim Details'!$I$28&gt;=Rates!$H$14,'Claim Details'!$I$28&lt;=Rates!$H$15,'Claim Details'!$I$19="No"),Rates!$H$22,IF(AND(C21="A",'Claim Details'!$I$28&gt;=Rates!$J$14,'Claim Details'!$I$28&lt;=Rates!$J$15,'Claim Details'!$I$19="Yes"),Rates!$K$22,IF(AND(C21="A",'Claim Details'!$I$28&gt;=Rates!$J$14,'Claim Details'!$I$28&lt;=Rates!$J$15,'Claim Details'!$I$19="No"),Rates!$J$22,IF(AND(C21="B",'Claim Details'!$I$28&gt;=Rates!$D$14,'Claim Details'!$I$28&lt;=Rates!$D$15,'Claim Details'!$I$19="Yes"),Rates!$E$23,IF(AND(C21="B",'Claim Details'!$I$28&gt;=Rates!$D$14,'Claim Details'!$I$28&lt;=Rates!$D$15,'Claim Details'!$I$19="No"),Rates!$D$23,IF(AND(C21="B",'Claim Details'!$I$28&gt;=Rates!$F$14,'Claim Details'!$I$28&lt;=Rates!$F$15,'Claim Details'!$I$19="Yes"),Rates!$G$23,IF(AND(C21="B",'Claim Details'!$I$28&gt;=Rates!$F$14,'Claim Details'!$I$28&lt;=Rates!$F$15,'Claim Details'!$I$19="No"),Rates!$F$23,IF(AND(C21="B",'Claim Details'!$I$28&gt;=Rates!$H$14,'Claim Details'!$I$28&lt;=Rates!$H$15,'Claim Details'!$I$19="Yes"),Rates!$I$23,IF(AND(C21="B",'Claim Details'!$I$28&gt;=Rates!$H$14,'Claim Details'!$I$28&lt;=Rates!$H$15,'Claim Details'!$I$19="No"),Rates!$H$23,IF(AND(C21="B",'Claim Details'!$I$28&gt;=Rates!$J$14,'Claim Details'!$I$28&lt;=Rates!$J$15,'Claim Details'!$I$19="Yes"),Rates!$K$23,IF(AND(C21="B",'Claim Details'!$I$28&gt;=Rates!$J$14,'Claim Details'!$I$28&lt;=Rates!$J$15,'Claim Details'!$I$19="No"),Rates!$J$23,IF(AND(C21="C",'Claim Details'!$I$28&gt;=Rates!$D$14,'Claim Details'!$I$28&lt;=Rates!$D$15,'Claim Details'!$I$19="Yes"),Rates!$E$24,IF(AND(C21="C",'Claim Details'!$I$28&gt;=Rates!$D$14,'Claim Details'!$I$28&lt;=Rates!$D$15,'Claim Details'!$I$19="No"),Rates!$D$24,IF(AND(C21="C",'Claim Details'!$I$28&gt;=Rates!$F$14,'Claim Details'!$I$28&lt;=Rates!$F$15,'Claim Details'!$I$19="Yes"),Rates!$G$24,IF(AND(C21="C",'Claim Details'!$I$28&gt;=Rates!$F$14,'Claim Details'!$I$28&lt;=Rates!$F$15,'Claim Details'!$I$19="No"),Rates!$F$24,IF(AND(C21="C",'Claim Details'!$I$28&gt;=Rates!$H$14,'Claim Details'!$I$28&lt;=Rates!$H$15,'Claim Details'!$I$19="Yes"),Rates!$I$24,IF(AND(C21="C",'Claim Details'!$I$28&gt;=Rates!$H$14,'Claim Details'!$I$28&lt;=Rates!$H$15,'Claim Details'!$I$19="No"),Rates!$H$24,IF(AND(C21="C",'Claim Details'!$I$28&gt;=Rates!$J$14,'Claim Details'!$I$28&lt;=Rates!$J$15,'Claim Details'!$I$19="Yes"),Rates!$K$24,IF(AND(C21="C",'Claim Details'!$I$28&gt;=Rates!$J$14,'Claim Details'!$I$28&lt;=Rates!$J$15,'Claim Details'!$I$19="No"),Rates!$J$24,"£0.00"))))))))))))))))))))))))</f>
        <v>£0.00</v>
      </c>
      <c r="BB21" s="189" t="str">
        <f t="shared" si="12"/>
        <v>£0.00</v>
      </c>
      <c r="BC21" s="1"/>
      <c r="BD21" s="189" t="str">
        <f>IF(AND(AE21="A",'Claim Details'!$I$28&gt;=Rates!$D$14,'Claim Details'!$I$28&lt;=Rates!$D$15,'Claim Details'!$I$19="Yes"),Rates!$J$17,IF(AND(AE21="A",'Claim Details'!$I$28&gt;=Rates!$D$14,'Claim Details'!$I$28&lt;=Rates!$D$15,'Claim Details'!$I$19="No"),Rates!$D$17,IF(AND(AE21="A",'Claim Details'!$I$28&gt;=Rates!$F$14,'Claim Details'!$I$28&lt;=Rates!$F$15,'Claim Details'!$I$19="Yes"),Rates!$G$17,IF(AND(AE21="A",'Claim Details'!$I$28&gt;=Rates!$F$14,'Claim Details'!$I$28&lt;=Rates!$F$15,'Claim Details'!$I$19="No"),Rates!$F$17,IF(AND(AE21="A",'Claim Details'!$I$28&gt;=Rates!$H$14,'Claim Details'!$I$28&lt;=Rates!$H$15,'Claim Details'!$I$19="Yes"),Rates!$I$17,IF(AND(AE21="A",'Claim Details'!$I$28&gt;=Rates!$H$14,'Claim Details'!$I$28&lt;=Rates!$H$15,'Claim Details'!$I$19="No"),Rates!$H$17,IF(AND(AE21="A",'Claim Details'!$I$28&gt;=Rates!$J$14,'Claim Details'!$I$28&lt;=Rates!$J$15,'Claim Details'!$I$19="Yes"),Rates!$K$17,IF(AND(AE21="A",'Claim Details'!$I$28&gt;=Rates!$J$14,'Claim Details'!$I$28&lt;=Rates!$J$15,'Claim Details'!$I$19="No"),Rates!$J$17,IF(AND(AE21="B",'Claim Details'!$I$28&gt;=Rates!$D$14,'Claim Details'!$I$28&lt;=Rates!$D$15,'Claim Details'!$I$19="Yes"),Rates!$E$18,IF(AND(AE21="B",'Claim Details'!$I$28&gt;=Rates!$D$14,'Claim Details'!$I$28&lt;=Rates!$D$15,'Claim Details'!$I$19="No"),Rates!$D$18,IF(AND(AE21="B",'Claim Details'!$I$28&gt;=Rates!$F$14,'Claim Details'!$I$28&lt;=Rates!$F$15,'Claim Details'!$I$19="Yes"),Rates!$G$18,IF(AND(AE21="B",'Claim Details'!$I$28&gt;=Rates!$F$14,'Claim Details'!$I$28&lt;=Rates!$F$15,'Claim Details'!$I$19="No"),Rates!$F$18,IF(AND(AE21="B",'Claim Details'!$I$28&gt;=Rates!$H$14,'Claim Details'!$I$28&lt;=Rates!$H$15,'Claim Details'!$I$19="Yes"),Rates!$I$18,IF(AND(AE21="B",'Claim Details'!$I$28&gt;=Rates!$H$14,'Claim Details'!$I$28&lt;=Rates!$H$15,'Claim Details'!$I$19="No"),Rates!$H$18,IF(AND(AE21="B",'Claim Details'!$I$28&gt;=Rates!$J$14,'Claim Details'!$I$28&lt;=Rates!$J$15,'Claim Details'!$I$19="Yes"),Rates!$K$18,IF(AND(AE21="B",'Claim Details'!$I$28&gt;=Rates!$J$14,'Claim Details'!$I$28&lt;=Rates!$J$15,'Claim Details'!$I$19="No"),Rates!$J$18,IF(AND(AE21="C",'Claim Details'!$I$28&gt;=Rates!$D$14,'Claim Details'!$I$28&lt;=Rates!$D$15,'Claim Details'!$I$19="Yes"),Rates!$E$19,IF(AND(AE21="C",'Claim Details'!$I$28&gt;=Rates!$D$14,'Claim Details'!$I$28&lt;=Rates!$D$15,'Claim Details'!$I$19="No"),Rates!$D$19,IF(AND(AE21="C",'Claim Details'!$I$28&gt;=Rates!$F$14,'Claim Details'!$I$28&lt;=Rates!$F$15,'Claim Details'!$I$19="Yes"),Rates!$G$19,IF(AND(AE21="C",'Claim Details'!$I$28&gt;=Rates!$F$14,'Claim Details'!$I$28&lt;=Rates!$F$15,'Claim Details'!$I$19="No"),Rates!$F$19,IF(AND(AE21="C",'Claim Details'!$I$28&gt;=Rates!$H$14,'Claim Details'!$I$28&lt;=Rates!$H$15,'Claim Details'!$I$19="Yes"),Rates!$I$19,IF(AND(AE21="C",'Claim Details'!$I$28&gt;=Rates!$H$14,'Claim Details'!$I$28&lt;=Rates!$H$15,'Claim Details'!$I$19="No"),Rates!$H$19,IF(AND(AE21="C",'Claim Details'!$I$28&gt;=Rates!$J$14,'Claim Details'!$I$28&lt;=Rates!$J$15,'Claim Details'!$I$19="Yes"),Rates!$K$19,IF(AND(AE21="C",'Claim Details'!$I$28&gt;=Rates!$J$14,'Claim Details'!$I$28&lt;=Rates!$J$15,'Claim Details'!$I$19="No"),Rates!$J$19,"£0.00"))))))))))))))))))))))))</f>
        <v>£0.00</v>
      </c>
      <c r="BE21" s="189" t="str">
        <f>IF(AND(AE21="A",'Claim Details'!$I$28&gt;=Rates!$D$14,'Claim Details'!$I$28&lt;=Rates!$D$15,'Claim Details'!$I$19="Yes"),Rates!$J$25,IF(AND(AE21="A",'Claim Details'!$I$28&gt;=Rates!$D$14,'Claim Details'!$I$28&lt;=Rates!$D$15,'Claim Details'!$I$19="No"),Rates!$D$25,IF(AND(AE21="A",'Claim Details'!$I$28&gt;=Rates!$F$14,'Claim Details'!$I$28&lt;=Rates!$F$15,'Claim Details'!$I$19="Yes"),Rates!$G$25,IF(AND(AE21="A",'Claim Details'!$I$28&gt;=Rates!$F$14,'Claim Details'!$I$28&lt;=Rates!$F$15,'Claim Details'!$I$19="No"),Rates!$F$25,IF(AND(AE21="A",'Claim Details'!$I$28&gt;=Rates!$H$14,'Claim Details'!$I$28&lt;=Rates!$H$15,'Claim Details'!$I$19="Yes"),Rates!$I$25,IF(AND(AE21="A",'Claim Details'!$I$28&gt;=Rates!$H$14,'Claim Details'!$I$28&lt;=Rates!$H$15,'Claim Details'!$I$19="No"),Rates!$H$25,IF(AND(AE21="A",'Claim Details'!$I$28&gt;=Rates!$J$14,'Claim Details'!$I$28&lt;=Rates!$J$15,'Claim Details'!$I$19="Yes"),Rates!$K$25,IF(AND(AE21="A",'Claim Details'!$I$28&gt;=Rates!$J$14,'Claim Details'!$I$28&lt;=Rates!$J$15,'Claim Details'!$I$19="No"),Rates!$J$25,IF(AND(AE21="B",'Claim Details'!$I$28&gt;=Rates!$D$14,'Claim Details'!$I$28&lt;=Rates!$D$15,'Claim Details'!$I$19="Yes"),Rates!$E$26,IF(AND(AE21="B",'Claim Details'!$I$28&gt;=Rates!$D$14,'Claim Details'!$I$28&lt;=Rates!$D$15,'Claim Details'!$I$19="No"),Rates!$D$26,IF(AND(AE21="B",'Claim Details'!$I$28&gt;=Rates!$F$14,'Claim Details'!$I$28&lt;=Rates!$F$15,'Claim Details'!$I$19="Yes"),Rates!$G$26,IF(AND(AE21="B",'Claim Details'!$I$28&gt;=Rates!$F$14,'Claim Details'!$I$28&lt;=Rates!$F$15,'Claim Details'!$I$19="No"),Rates!$F$26,IF(AND(AE21="B",'Claim Details'!$I$28&gt;=Rates!$H$14,'Claim Details'!$I$28&lt;=Rates!$H$15,'Claim Details'!$I$19="Yes"),Rates!$I$26,IF(AND(AE21="B",'Claim Details'!$I$28&gt;=Rates!$H$14,'Claim Details'!$I$28&lt;=Rates!$H$15,'Claim Details'!$I$19="No"),Rates!$H$26,IF(AND(AE21="B",'Claim Details'!$I$28&gt;=Rates!$J$14,'Claim Details'!$I$28&lt;=Rates!$J$15,'Claim Details'!$I$19="Yes"),Rates!$K$26,IF(AND(AE21="B",'Claim Details'!$I$28&gt;=Rates!$J$14,'Claim Details'!$I$28&lt;=Rates!$J$15,'Claim Details'!$I$19="No"),Rates!$J$26,IF(AND(AE21="C",'Claim Details'!$I$28&gt;=Rates!$D$14,'Claim Details'!$I$28&lt;=Rates!$D$15,'Claim Details'!$I$19="Yes"),Rates!$E$27,IF(AND(AE21="C",'Claim Details'!$I$28&gt;=Rates!$D$14,'Claim Details'!$I$28&lt;=Rates!$D$15,'Claim Details'!$I$19="No"),Rates!$D$27,IF(AND(AE21="C",'Claim Details'!$I$28&gt;=Rates!$F$14,'Claim Details'!$I$28&lt;=Rates!$F$15,'Claim Details'!$I$19="Yes"),Rates!$G$27,IF(AND(AE21="C",'Claim Details'!$I$28&gt;=Rates!$F$14,'Claim Details'!$I$28&lt;=Rates!$F$15,'Claim Details'!$I$19="No"),Rates!$F$27,IF(AND(AE21="C",'Claim Details'!$I$28&gt;=Rates!$H$14,'Claim Details'!$I$28&lt;=Rates!$H$15,'Claim Details'!$I$19="Yes"),Rates!$I$27,IF(AND(AE21="C",'Claim Details'!$I$28&gt;=Rates!$H$14,'Claim Details'!$I$28&lt;=Rates!$H$15,'Claim Details'!$I$19="No"),Rates!$H$27,IF(AND(AE21="C",'Claim Details'!$I$28&gt;=Rates!$J$14,'Claim Details'!$I$28&lt;=Rates!$J$15,'Claim Details'!$I$19="Yes"),Rates!$K$27,IF(AND(AE21="C",'Claim Details'!$I$28&gt;=Rates!$J$14,'Claim Details'!$I$28&lt;=Rates!$J$15,'Claim Details'!$I$19="No"),Rates!$J$27,"£0.00"))))))))))))))))))))))))</f>
        <v>£0.00</v>
      </c>
      <c r="BF21" s="189" t="str">
        <f>IF(AND(AE21="A",'Claim Details'!$I$28&gt;=Rates!$D$14,'Claim Details'!$I$28&lt;=Rates!$D$15,'Claim Details'!$I$19="Yes"),Rates!$E$20,IF(AND(AE21="A",'Claim Details'!$I$28&gt;=Rates!$D$14,'Claim Details'!$I$28&lt;=Rates!$D$15,'Claim Details'!$I$19="No"),Rates!$D$20,IF(AND(AE21="A",'Claim Details'!$I$28&gt;=Rates!$F$14,'Claim Details'!$I$28&lt;=Rates!$F$15,'Claim Details'!$I$19="Yes"),Rates!$G$20,IF(AND(AE21="A",'Claim Details'!$I$28&gt;=Rates!$F$14,'Claim Details'!$I$28&lt;=Rates!$F$15,'Claim Details'!$I$19="No"),Rates!$F$20,IF(AND(AE21="A",'Claim Details'!$I$28&gt;=Rates!$H$14,'Claim Details'!$I$28&lt;=Rates!$H$15,'Claim Details'!$I$19="Yes"),Rates!$I$20,IF(AND(AE21="A",'Claim Details'!$I$28&gt;=Rates!$H$14,'Claim Details'!$I$28&lt;=Rates!$H$15,'Claim Details'!$I$19="No"),Rates!$H$20,IF(AND(AE21="A",'Claim Details'!$I$28&gt;=Rates!$J$14,'Claim Details'!$I$28&lt;=Rates!$J$15,'Claim Details'!$I$19="Yes"),Rates!$K$20,IF(AND(AE21="A",'Claim Details'!$I$28&gt;=Rates!$J$14,'Claim Details'!$I$28&lt;=Rates!$J$15,'Claim Details'!$I$19="No"),Rates!$J$20,IF(AND(AE21="B",'Claim Details'!$I$28&gt;=Rates!$D$14,'Claim Details'!$I$28&lt;=Rates!$D$15,'Claim Details'!$I$19="Yes"),Rates!$E$21,IF(AND(AE21="B",'Claim Details'!$I$28&gt;=Rates!$D$14,'Claim Details'!$I$28&lt;=Rates!$D$15,'Claim Details'!$I$19="No"),Rates!$D$21,IF(AND(AE21="B",'Claim Details'!$I$28&gt;=Rates!$F$14,'Claim Details'!$I$28&lt;=Rates!$F$15,'Claim Details'!$I$19="Yes"),Rates!$G$21,IF(AND(AE21="B",'Claim Details'!$I$28&gt;=Rates!$F$14,'Claim Details'!$I$28&lt;=Rates!$F$15,'Claim Details'!$I$19="No"),Rates!$F$21,IF(AND(AE21="B",'Claim Details'!$I$28&gt;=Rates!$H$14,'Claim Details'!$I$28&lt;=Rates!$H$15,'Claim Details'!$I$19="Yes"),Rates!$I$21,IF(AND(AE21="B",'Claim Details'!$I$28&gt;=Rates!$H$14,'Claim Details'!$I$28&lt;=Rates!$H$15,'Claim Details'!$I$19="No"),Rates!$H$21,IF(AND(AE21="B",'Claim Details'!$I$28&gt;=Rates!$J$14,'Claim Details'!$I$28&lt;=Rates!$J$15,'Claim Details'!$I$19="Yes"),Rates!$K$21,IF(AND(AE21="B",'Claim Details'!$I$28&gt;=Rates!$J$14,'Claim Details'!$I$28&lt;=Rates!$J$15,'Claim Details'!$I$19="No"),Rates!$J$21,"£0.00"))))))))))))))))</f>
        <v>£0.00</v>
      </c>
      <c r="BG21" s="189" t="str">
        <f>IF(AND(AE21="A",'Claim Details'!$I$28&gt;=Rates!$D$14,'Claim Details'!$I$28&lt;=Rates!$D$15,'Claim Details'!$I$19="Yes"),Rates!$E$22,IF(AND(AE21="A",'Claim Details'!$I$28&gt;=Rates!$D$14,'Claim Details'!$I$28&lt;=Rates!$D$15,'Claim Details'!$I$19="No"),Rates!$D$22,IF(AND(AE21="A",'Claim Details'!$I$28&gt;=Rates!$F$14,'Claim Details'!$I$28&lt;=Rates!$F$15,'Claim Details'!$I$19="Yes"),Rates!$G$22,IF(AND(AE21="A",'Claim Details'!$I$28&gt;=Rates!$F$14,'Claim Details'!$I$28&lt;=Rates!$F$15,'Claim Details'!$I$19="No"),Rates!$F$22,IF(AND(AE21="A",'Claim Details'!$I$28&gt;=Rates!$H$14,'Claim Details'!$I$28&lt;=Rates!$H$15,'Claim Details'!$I$19="Yes"),Rates!$I$22,IF(AND(AE21="A",'Claim Details'!$I$28&gt;=Rates!$H$14,'Claim Details'!$I$28&lt;=Rates!$H$15,'Claim Details'!$I$19="No"),Rates!$H$22,IF(AND(AE21="A",'Claim Details'!$I$28&gt;=Rates!$J$14,'Claim Details'!$I$28&lt;=Rates!$J$15,'Claim Details'!$I$19="Yes"),Rates!$K$22,IF(AND(AE21="A",'Claim Details'!$I$28&gt;=Rates!$J$14,'Claim Details'!$I$28&lt;=Rates!$J$15,'Claim Details'!$I$19="No"),Rates!$J$22,IF(AND(AE21="B",'Claim Details'!$I$28&gt;=Rates!$D$14,'Claim Details'!$I$28&lt;=Rates!$D$15,'Claim Details'!$I$19="Yes"),Rates!$E$23,IF(AND(AE21="B",'Claim Details'!$I$28&gt;=Rates!$D$14,'Claim Details'!$I$28&lt;=Rates!$D$15,'Claim Details'!$I$19="No"),Rates!$D$23,IF(AND(AE21="B",'Claim Details'!$I$28&gt;=Rates!$F$14,'Claim Details'!$I$28&lt;=Rates!$F$15,'Claim Details'!$I$19="Yes"),Rates!$G$23,IF(AND(AE21="B",'Claim Details'!$I$28&gt;=Rates!$F$14,'Claim Details'!$I$28&lt;=Rates!$F$15,'Claim Details'!$I$19="No"),Rates!$F$23,IF(AND(AE21="B",'Claim Details'!$I$28&gt;=Rates!$H$14,'Claim Details'!$I$28&lt;=Rates!$H$15,'Claim Details'!$I$19="Yes"),Rates!$I$23,IF(AND(AE21="B",'Claim Details'!$I$28&gt;=Rates!$H$14,'Claim Details'!$I$28&lt;=Rates!$H$15,'Claim Details'!$I$19="No"),Rates!$H$23,IF(AND(AE21="B",'Claim Details'!$I$28&gt;=Rates!$J$14,'Claim Details'!$I$28&lt;=Rates!$J$15,'Claim Details'!$I$19="Yes"),Rates!$K$23,IF(AND(AE21="B",'Claim Details'!$I$28&gt;=Rates!$J$14,'Claim Details'!$I$28&lt;=Rates!$J$15,'Claim Details'!$I$19="No"),Rates!$J$23,IF(AND(AE21="C",'Claim Details'!$I$28&gt;=Rates!$D$14,'Claim Details'!$I$28&lt;=Rates!$D$15,'Claim Details'!$I$19="Yes"),Rates!$E$24,IF(AND(AE21="C",'Claim Details'!$I$28&gt;=Rates!$D$14,'Claim Details'!$I$28&lt;=Rates!$D$15,'Claim Details'!$I$19="No"),Rates!$D$24,IF(AND(AE21="C",'Claim Details'!$I$28&gt;=Rates!$F$14,'Claim Details'!$I$28&lt;=Rates!$F$15,'Claim Details'!$I$19="Yes"),Rates!$G$24,IF(AND(AE21="C",'Claim Details'!$I$28&gt;=Rates!$F$14,'Claim Details'!$I$28&lt;=Rates!$F$15,'Claim Details'!$I$19="No"),Rates!$F$24,IF(AND(AE21="C",'Claim Details'!$I$28&gt;=Rates!$H$14,'Claim Details'!$I$28&lt;=Rates!$H$15,'Claim Details'!$I$19="Yes"),Rates!$I$24,IF(AND(AE21="C",'Claim Details'!$I$28&gt;=Rates!$H$14,'Claim Details'!$I$28&lt;=Rates!$H$15,'Claim Details'!$I$19="No"),Rates!$H$24,IF(AND(AE21="C",'Claim Details'!$I$28&gt;=Rates!$J$14,'Claim Details'!$I$28&lt;=Rates!$J$15,'Claim Details'!$I$19="Yes"),Rates!$K$24,IF(AND(AE21="C",'Claim Details'!$I$28&gt;=Rates!$J$14,'Claim Details'!$I$28&lt;=Rates!$J$15,'Claim Details'!$I$19="No"),Rates!$J$24,"£0.00"))))))))))))))))))))))))</f>
        <v>£0.00</v>
      </c>
      <c r="BH21" s="189" t="str">
        <f t="shared" si="13"/>
        <v>£0.00</v>
      </c>
      <c r="BI21" s="189">
        <f t="shared" si="14"/>
        <v>0</v>
      </c>
      <c r="BO21" s="202" t="str">
        <f>IF(H21="","£0.00",IF(AP21="4","£0.00",IF(AP21="5","£0.00",IF(AP21="1","£0.00",((AQ21*H21)*'Claim Details'!$F$111)/100))))</f>
        <v>£0.00</v>
      </c>
      <c r="BP21" s="202" t="str">
        <f>IF(T21="","£0.00",IF(AP21="4","£0.00",IF(AP21="5","£0.00",IF(AP21="1","£0.00",((AR21*T21)*'Claim Details'!$N$111)/100))))</f>
        <v>£0.00</v>
      </c>
      <c r="BQ21" s="202" t="str">
        <f>IF(AI21="","£0.00",IF(AP21="4","£0.00",IF(AP21="5","£0.00",IF(AP21="1","£0.00",((BI21*AI21)*'Claim Details'!$W$111)/100))))</f>
        <v>£0.00</v>
      </c>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row>
    <row r="22" spans="1:97" ht="15">
      <c r="A22" s="145"/>
      <c r="B22" s="91"/>
      <c r="C22" s="96"/>
      <c r="D22" s="97"/>
      <c r="E22" s="98"/>
      <c r="F22" s="89"/>
      <c r="G22" s="99"/>
      <c r="H22" s="100"/>
      <c r="I22" s="221" t="str">
        <f t="shared" si="0"/>
        <v>£0.00</v>
      </c>
      <c r="J22" s="101"/>
      <c r="K22" s="100"/>
      <c r="L22" s="221" t="str">
        <f t="shared" si="3"/>
        <v>£0.00</v>
      </c>
      <c r="M22" s="101"/>
      <c r="N22" s="102"/>
      <c r="O22" s="145"/>
      <c r="P22" s="77"/>
      <c r="Q22" s="87"/>
      <c r="R22" s="87"/>
      <c r="S22" s="87"/>
      <c r="T22" s="149" t="str">
        <f t="shared" si="4"/>
        <v/>
      </c>
      <c r="U22" s="87" t="str">
        <f t="shared" si="5"/>
        <v/>
      </c>
      <c r="V22" s="87"/>
      <c r="W22" s="53" t="str">
        <f t="shared" si="6"/>
        <v>£0.00</v>
      </c>
      <c r="X22" s="53"/>
      <c r="Y22" s="87"/>
      <c r="Z22" s="78"/>
      <c r="AA22" s="79"/>
      <c r="AB22" s="160"/>
      <c r="AC22" s="98"/>
      <c r="AD22" s="225"/>
      <c r="AE22" s="235" t="str">
        <f t="shared" si="7"/>
        <v/>
      </c>
      <c r="AF22" s="87" t="str">
        <f t="shared" si="8"/>
        <v/>
      </c>
      <c r="AG22" s="53"/>
      <c r="AH22" s="224"/>
      <c r="AI22" s="226" t="str">
        <f t="shared" si="1"/>
        <v/>
      </c>
      <c r="AJ22" s="236" t="str">
        <f t="shared" si="9"/>
        <v>£0.00</v>
      </c>
      <c r="AK22" s="31"/>
      <c r="AL22" s="1"/>
      <c r="AM22" s="1"/>
      <c r="AN22" s="1"/>
      <c r="AO22" s="1"/>
      <c r="AP22" s="1" t="str">
        <f t="shared" si="10"/>
        <v/>
      </c>
      <c r="AQ22" s="27">
        <f t="shared" si="2"/>
        <v>0</v>
      </c>
      <c r="AR22" s="189">
        <f t="shared" si="11"/>
        <v>0</v>
      </c>
      <c r="AS22" s="190" t="str">
        <f>IF(AND(C22="A",'Claim Details'!$E$28&gt;=Rates!$D$14,'Claim Details'!$E$28&lt;=Rates!$D$15,'Claim Details'!$E$19="Yes"),Rates!$E$17,IF(AND(C22="A",'Claim Details'!$E$28&gt;=Rates!$D$14,'Claim Details'!$E$28&lt;=Rates!$D$15,'Claim Details'!$E$19="No"),Rates!$D$17,IF(AND(C22="A",'Claim Details'!$E$28&gt;=Rates!$F$14,'Claim Details'!$E$28&lt;=Rates!$F$15,'Claim Details'!$E$19="Yes"),Rates!$G$17,IF(AND(C22="A",'Claim Details'!$E$28&gt;=Rates!$F$14,'Claim Details'!$E$28&lt;=Rates!$F$15,'Claim Details'!$E$19="No"),Rates!$F$17,IF(AND(C22="A",'Claim Details'!$E$28&gt;=Rates!$H$14,'Claim Details'!$E$28&lt;=Rates!$H$15,'Claim Details'!$E$19="Yes"),Rates!$I$17,IF(AND(C22="A",'Claim Details'!$E$28&gt;=Rates!$H$14,'Claim Details'!$E$28&lt;=Rates!$H$15,'Claim Details'!$E$19="No"),Rates!$H$17,IF(AND(C22="A",'Claim Details'!$E$28&gt;=Rates!$J$14,'Claim Details'!$E$28&lt;=Rates!$J$15,'Claim Details'!$E$19="Yes"),Rates!$K$17,IF(AND(C22="A",'Claim Details'!$E$28&gt;=Rates!$J$14,'Claim Details'!$E$28&lt;=Rates!$J$15,'Claim Details'!$E$19="No"),Rates!$J$17,IF(AND(C22="B",'Claim Details'!$E$28&gt;=Rates!$D$14,'Claim Details'!$E$28&lt;=Rates!$D$15,'Claim Details'!$E$19="Yes"),Rates!$E$18,IF(AND(C22="B",'Claim Details'!$E$28&gt;=Rates!$D$14,'Claim Details'!$E$28&lt;=Rates!$D$15,'Claim Details'!$E$19="No"),Rates!$D$18,IF(AND(C22="B",'Claim Details'!$E$28&gt;=Rates!$F$14,'Claim Details'!$E$28&lt;=Rates!$F$15,'Claim Details'!$E$19="Yes"),Rates!$G$18,IF(AND(C22="B",'Claim Details'!$E$28&gt;=Rates!$F$14,'Claim Details'!$E$28&lt;=Rates!$F$15,'Claim Details'!$E$19="No"),Rates!$F$18,IF(AND(C22="B",'Claim Details'!$E$28&gt;=Rates!$H$14,'Claim Details'!$E$28&lt;=Rates!$H$15,'Claim Details'!$E$19="Yes"),Rates!$I$18,IF(AND(C22="B",'Claim Details'!$E$28&gt;=Rates!$H$14,'Claim Details'!$E$28&lt;=Rates!$H$15,'Claim Details'!$E$19="No"),Rates!$H$18,IF(AND(C22="B",'Claim Details'!$E$28&gt;=Rates!$J$14,'Claim Details'!$E$28&lt;=Rates!$J$15,'Claim Details'!$E$19="Yes"),Rates!$K$18,IF(AND(C22="B",'Claim Details'!$E$28&gt;=Rates!$J$14,'Claim Details'!$E$28&lt;=Rates!$J$15,'Claim Details'!$E$19="No"),Rates!$J$18,IF(AND(C22="C",'Claim Details'!$E$28&gt;=Rates!$D$14,'Claim Details'!$E$28&lt;=Rates!$D$15,'Claim Details'!$E$19="Yes"),Rates!$E$19,IF(AND(C22="C",'Claim Details'!$E$28&gt;=Rates!$D$14,'Claim Details'!$E$28&lt;=Rates!$D$15,'Claim Details'!$E$19="No"),Rates!$D$19,IF(AND(C22="C",'Claim Details'!$E$28&gt;=Rates!$F$14,'Claim Details'!$E$28&lt;=Rates!$F$15,'Claim Details'!$E$19="Yes"),Rates!$G$19,IF(AND(C22="C",'Claim Details'!$E$28&gt;=Rates!$F$14,'Claim Details'!$E$28&lt;=Rates!$F$15,'Claim Details'!$E$19="No"),Rates!$F$19,IF(AND(C22="C",'Claim Details'!$E$28&gt;=Rates!$H$14,'Claim Details'!$E$28&lt;=Rates!$H$15,'Claim Details'!$E$19="Yes"),Rates!$I$19,IF(AND(C22="C",'Claim Details'!$E$28&gt;=Rates!$H$14,'Claim Details'!$E$28&lt;=Rates!$H$15,'Claim Details'!$E$19="No"),Rates!$H$19,IF(AND(C22="C",'Claim Details'!$E$28&gt;=Rates!$J$14,'Claim Details'!$E$28&lt;=Rates!$J$15,'Claim Details'!$E$19="Yes"),Rates!$K$19,IF(AND(C22="C",'Claim Details'!$E$28&gt;=Rates!$J$14,'Claim Details'!$E$28&lt;=Rates!$J$15,'Claim Details'!$E$19="No"),Rates!$J$19,"£0.00"))))))))))))))))))))))))</f>
        <v>£0.00</v>
      </c>
      <c r="AT22" s="189" t="str">
        <f>IF(AND(C22="A",'Claim Details'!$E$28&gt;=Rates!$D$14,'Claim Details'!$E$28&lt;=Rates!$D$15,'Claim Details'!$E$19="Yes"),Rates!$E$25,IF(AND(C22="A",'Claim Details'!$E$28&gt;=Rates!$D$14,'Claim Details'!$E$28&lt;=Rates!$D$15,'Claim Details'!$E$19="No"),Rates!$D$25,IF(AND(C22="A",'Claim Details'!$E$28&gt;=Rates!$F$14,'Claim Details'!$E$28&lt;=Rates!$F$15,'Claim Details'!$E$19="Yes"),Rates!$G$25,IF(AND(C22="A",'Claim Details'!$E$28&gt;=Rates!$F$14,'Claim Details'!$E$28&lt;=Rates!$F$15,'Claim Details'!$E$19="No"),Rates!$F$25,IF(AND(C22="A",'Claim Details'!$E$28&gt;=Rates!$H$14,'Claim Details'!$E$28&lt;=Rates!$H$15,'Claim Details'!$E$19="Yes"),Rates!$I$25,IF(AND(C22="A",'Claim Details'!$E$28&gt;=Rates!$H$14,'Claim Details'!$E$28&lt;=Rates!$H$15,'Claim Details'!$E$19="No"),Rates!$H$25,IF(AND(C22="A",'Claim Details'!$E$28&gt;=Rates!$J$14,'Claim Details'!$E$28&lt;=Rates!$J$15,'Claim Details'!$E$19="Yes"),Rates!$K$25,IF(AND(C22="A",'Claim Details'!$E$28&gt;=Rates!$J$14,'Claim Details'!$E$28&lt;=Rates!$J$15,'Claim Details'!$E$19="No"),Rates!$J$25,IF(AND(C22="B",'Claim Details'!$E$28&gt;=Rates!$D$14,'Claim Details'!$E$28&lt;=Rates!$D$15,'Claim Details'!$E$19="Yes"),Rates!$E$26,IF(AND(C22="B",'Claim Details'!$E$28&gt;=Rates!$D$14,'Claim Details'!$E$28&lt;=Rates!$D$15,'Claim Details'!$E$19="No"),Rates!$D$26,IF(AND(C22="B",'Claim Details'!$E$28&gt;=Rates!$F$14,'Claim Details'!$E$28&lt;=Rates!$F$15,'Claim Details'!$E$19="Yes"),Rates!$G$26,IF(AND(C22="B",'Claim Details'!$E$28&gt;=Rates!$F$14,'Claim Details'!$E$28&lt;=Rates!$F$15,'Claim Details'!$E$19="No"),Rates!$F$26,IF(AND(C22="B",'Claim Details'!$E$28&gt;=Rates!$H$14,'Claim Details'!$E$28&lt;=Rates!$H$15,'Claim Details'!$E$19="Yes"),Rates!$I$26,IF(AND(C22="B",'Claim Details'!$E$28&gt;=Rates!$H$14,'Claim Details'!$E$28&lt;=Rates!$H$15,'Claim Details'!$E$19="No"),Rates!$H$26,IF(AND(C22="B",'Claim Details'!$E$28&gt;=Rates!$J$14,'Claim Details'!$E$28&lt;=Rates!$J$15,'Claim Details'!$E$19="Yes"),Rates!$K$26,IF(AND(C22="B",'Claim Details'!$E$28&gt;=Rates!$J$14,'Claim Details'!$E$28&lt;=Rates!$J$15,'Claim Details'!$E$19="No"),Rates!$J$26,IF(AND(C22="C",'Claim Details'!$E$28&gt;=Rates!$D$14,'Claim Details'!$E$28&lt;=Rates!$D$15,'Claim Details'!$E$19="Yes"),Rates!$E$27,IF(AND(C22="C",'Claim Details'!$E$28&gt;=Rates!$D$14,'Claim Details'!$E$28&lt;=Rates!$D$15,'Claim Details'!$E$19="No"),Rates!$D$27,IF(AND(C22="C",'Claim Details'!$E$28&gt;=Rates!$F$14,'Claim Details'!$E$28&lt;=Rates!$F$15,'Claim Details'!$E$19="Yes"),Rates!$G$27,IF(AND(C22="C",'Claim Details'!$E$28&gt;=Rates!$F$14,'Claim Details'!$E$28&lt;=Rates!$F$15,'Claim Details'!$E$19="No"),Rates!$F$27,IF(AND(C22="C",'Claim Details'!$E$28&gt;=Rates!$H$14,'Claim Details'!$E$28&lt;=Rates!$H$15,'Claim Details'!$E$19="Yes"),Rates!$I$27,IF(AND(C22="C",'Claim Details'!$E$28&gt;=Rates!$H$14,'Claim Details'!$E$28&lt;=Rates!$H$15,'Claim Details'!$E$19="No"),Rates!$H$27,IF(AND(C22="C",'Claim Details'!$E$28&gt;=Rates!$J$14,'Claim Details'!$E$28&lt;=Rates!$J$15,'Claim Details'!$E$19="Yes"),Rates!$K$27,IF(AND(C22="C",'Claim Details'!$E$28&gt;=Rates!$J$14,'Claim Details'!$E$28&lt;=Rates!$J$15,'Claim Details'!$E$19="No"),Rates!$J$27,"£0.00"))))))))))))))))))))))))</f>
        <v>£0.00</v>
      </c>
      <c r="AU22" s="191" t="str">
        <f>IF(AND(C22="A",'Claim Details'!$E$28&gt;=Rates!$D$14,'Claim Details'!$E$28&lt;=Rates!$D$15,'Claim Details'!$E$19="Yes"),Rates!$E$20,IF(AND(C22="A",'Claim Details'!$E$28&gt;=Rates!$D$14,'Claim Details'!$E$28&lt;=Rates!$D$15,'Claim Details'!$E$19="No"),Rates!$D$20,IF(AND(C22="A",'Claim Details'!$E$28&gt;=Rates!$F$14,'Claim Details'!$E$28&lt;=Rates!$F$15,'Claim Details'!$E$19="Yes"),Rates!$G$20,IF(AND(C22="A",'Claim Details'!$E$28&gt;=Rates!$F$14,'Claim Details'!$E$28&lt;=Rates!$F$15,'Claim Details'!$E$19="No"),Rates!$F$20,IF(AND(C22="A",'Claim Details'!$E$28&gt;=Rates!$H$14,'Claim Details'!$E$28&lt;=Rates!$H$15,'Claim Details'!$E$19="Yes"),Rates!$I$20,IF(AND(C22="A",'Claim Details'!$E$28&gt;=Rates!$H$14,'Claim Details'!$E$28&lt;=Rates!$H$15,'Claim Details'!$E$19="No"),Rates!$H$20,IF(AND(C22="A",'Claim Details'!$E$28&gt;=Rates!$J$14,'Claim Details'!$E$28&lt;=Rates!$J$15,'Claim Details'!$E$19="Yes"),Rates!$K$20,IF(AND(C22="A",'Claim Details'!$E$28&gt;=Rates!$J$14,'Claim Details'!$E$28&lt;=Rates!$J$15,'Claim Details'!$E$19="No"),Rates!$J$20,IF(AND(C22="B",'Claim Details'!$E$28&gt;=Rates!$D$14,'Claim Details'!$E$28&lt;=Rates!$D$15,'Claim Details'!$E$19="Yes"),Rates!$E$21,IF(AND(C22="B",'Claim Details'!$E$28&gt;=Rates!$D$14,'Claim Details'!$E$28&lt;=Rates!$D$15,'Claim Details'!$E$19="No"),Rates!$D$21,IF(AND(C22="B",'Claim Details'!$E$28&gt;=Rates!$F$14,'Claim Details'!$E$28&lt;=Rates!$F$15,'Claim Details'!$E$19="Yes"),Rates!$G$21,IF(AND(C22="B",'Claim Details'!$E$28&gt;=Rates!$F$14,'Claim Details'!$E$28&lt;=Rates!$F$15,'Claim Details'!$E$19="No"),Rates!$F$21,IF(AND(C22="B",'Claim Details'!$E$28&gt;=Rates!$H$14,'Claim Details'!$E$28&lt;=Rates!$H$15,'Claim Details'!$E$19="Yes"),Rates!$I$21,IF(AND(C22="B",'Claim Details'!$E$28&gt;=Rates!$H$14,'Claim Details'!$E$28&lt;=Rates!$H$15,'Claim Details'!$E$19="No"),Rates!$H$21,IF(AND(C22="B",'Claim Details'!$E$28&gt;=Rates!$J$14,'Claim Details'!$E$28&lt;=Rates!$J$15,'Claim Details'!$E$19="Yes"),Rates!$K$21,IF(AND(C22="B",'Claim Details'!$E$28&gt;=Rates!$J$14,'Claim Details'!$E$28&lt;=Rates!$J$15,'Claim Details'!$E$19="No"),Rates!$J$21,"£0.00"))))))))))))))))</f>
        <v>£0.00</v>
      </c>
      <c r="AV22" s="191" t="str">
        <f>IF(AND(C22="A",'Claim Details'!$E$28&gt;=Rates!$D$14,'Claim Details'!$E$28&lt;=Rates!$D$15,'Claim Details'!$E$19="Yes"),Rates!$E$22,IF(AND(C22="A",'Claim Details'!$E$28&gt;=Rates!$D$14,'Claim Details'!$E$28&lt;=Rates!$D$15,'Claim Details'!$E$19="No"),Rates!$D$22,IF(AND(C22="A",'Claim Details'!$E$28&gt;=Rates!$F$14,'Claim Details'!$E$28&lt;=Rates!$F$15,'Claim Details'!$E$19="Yes"),Rates!$G$22,IF(AND(C22="A",'Claim Details'!$E$28&gt;=Rates!$F$14,'Claim Details'!$E$28&lt;=Rates!$F$15,'Claim Details'!$E$19="No"),Rates!$F$22,IF(AND(C22="A",'Claim Details'!$E$28&gt;=Rates!$H$14,'Claim Details'!$E$28&lt;=Rates!$H$15,'Claim Details'!$E$19="Yes"),Rates!$I$22,IF(AND(C22="A",'Claim Details'!$E$28&gt;=Rates!$H$14,'Claim Details'!$E$28&lt;=Rates!$H$15,'Claim Details'!$E$19="No"),Rates!$H$22,IF(AND(C22="A",'Claim Details'!$E$28&gt;=Rates!$J$14,'Claim Details'!$E$28&lt;=Rates!$J$15,'Claim Details'!$E$19="Yes"),Rates!$K$22,IF(AND(C22="A",'Claim Details'!$E$28&gt;=Rates!$J$14,'Claim Details'!$E$28&lt;=Rates!$J$15,'Claim Details'!$E$19="No"),Rates!$J$22,IF(AND(C22="B",'Claim Details'!$E$28&gt;=Rates!$D$14,'Claim Details'!$E$28&lt;=Rates!$D$15,'Claim Details'!$E$19="Yes"),Rates!$E$23,IF(AND(C22="B",'Claim Details'!$E$28&gt;=Rates!$D$14,'Claim Details'!$E$28&lt;=Rates!$D$15,'Claim Details'!$E$19="No"),Rates!$D$23,IF(AND(C22="B",'Claim Details'!$E$28&gt;=Rates!$F$14,'Claim Details'!$E$28&lt;=Rates!$F$15,'Claim Details'!$E$19="Yes"),Rates!$G$23,IF(AND(C22="B",'Claim Details'!$E$28&gt;=Rates!$F$14,'Claim Details'!$E$28&lt;=Rates!$F$15,'Claim Details'!$E$19="No"),Rates!$F$23,IF(AND(C22="B",'Claim Details'!$E$28&gt;=Rates!$H$14,'Claim Details'!$E$28&lt;=Rates!$H$15,'Claim Details'!$E$19="Yes"),Rates!$I$23,IF(AND(C22="B",'Claim Details'!$E$28&gt;=Rates!$H$14,'Claim Details'!$E$28&lt;=Rates!$H$15,'Claim Details'!$E$19="No"),Rates!$H$23,IF(AND(C22="B",'Claim Details'!$E$28&gt;=Rates!$J$14,'Claim Details'!$E$28&lt;=Rates!$J$15,'Claim Details'!$E$19="Yes"),Rates!$K$23,IF(AND(C22="B",'Claim Details'!$E$28&gt;=Rates!$J$14,'Claim Details'!$E$28&lt;=Rates!$J$15,'Claim Details'!$E$19="No"),Rates!$J$23,IF(AND(C22="C",'Claim Details'!$E$28&gt;=Rates!$D$14,'Claim Details'!$E$28&lt;=Rates!$D$15,'Claim Details'!$E$19="Yes"),Rates!$E$24,IF(AND(C22="C",'Claim Details'!$E$28&gt;=Rates!$D$14,'Claim Details'!$E$28&lt;=Rates!$D$15,'Claim Details'!$E$19="No"),Rates!$D$24,IF(AND(C22="C",'Claim Details'!$E$28&gt;=Rates!$F$14,'Claim Details'!$E$28&lt;=Rates!$F$15,'Claim Details'!$E$19="Yes"),Rates!$G$24,IF(AND(C22="C",'Claim Details'!$E$28&gt;=Rates!$F$14,'Claim Details'!$E$28&lt;=Rates!$F$15,'Claim Details'!$E$19="No"),Rates!$F$24,IF(AND(C22="C",'Claim Details'!$E$28&gt;=Rates!$H$14,'Claim Details'!$E$28&lt;=Rates!$H$15,'Claim Details'!$E$19="Yes"),Rates!$I$24,IF(AND(C22="C",'Claim Details'!$E$28&gt;=Rates!$H$14,'Claim Details'!$E$28&lt;=Rates!$H$15,'Claim Details'!$E$19="No"),Rates!$H$24,IF(AND(C22="C",'Claim Details'!$E$28&gt;=Rates!$J$14,'Claim Details'!$E$28&lt;=Rates!$J$15,'Claim Details'!$E$19="Yes"),Rates!$K$24,IF(AND(C22="C",'Claim Details'!$E$28&gt;=Rates!$J$14,'Claim Details'!$E$28&lt;=Rates!$J$15,'Claim Details'!$E$19="No"),Rates!$J$24,"£0.00"))))))))))))))))))))))))</f>
        <v>£0.00</v>
      </c>
      <c r="AW22" s="1"/>
      <c r="AX22" s="189" t="str">
        <f>IF(AND(U22="A",'Claim Details'!$I$28&gt;=Rates!$D$14,'Claim Details'!$I$28&lt;=Rates!$D$15,'Claim Details'!$I$19="Yes"),Rates!$J$17,IF(AND(U22="A",'Claim Details'!$I$28&gt;=Rates!$D$14,'Claim Details'!$I$28&lt;=Rates!$D$15,'Claim Details'!$I$19="No"),Rates!$D$17,IF(AND(U22="A",'Claim Details'!$I$28&gt;=Rates!$F$14,'Claim Details'!$I$28&lt;=Rates!$F$15,'Claim Details'!$I$19="Yes"),Rates!$G$17,IF(AND(U22="A",'Claim Details'!$I$28&gt;=Rates!$F$14,'Claim Details'!$I$28&lt;=Rates!$F$15,'Claim Details'!$I$19="No"),Rates!$F$17,IF(AND(U22="A",'Claim Details'!$I$28&gt;=Rates!$H$14,'Claim Details'!$I$28&lt;=Rates!$H$15,'Claim Details'!$I$19="Yes"),Rates!$I$17,IF(AND(U22="A",'Claim Details'!$I$28&gt;=Rates!$H$14,'Claim Details'!$I$28&lt;=Rates!$H$15,'Claim Details'!$I$19="No"),Rates!$H$17,IF(AND(U22="A",'Claim Details'!$I$28&gt;=Rates!$J$14,'Claim Details'!$I$28&lt;=Rates!$J$15,'Claim Details'!$I$19="Yes"),Rates!$K$17,IF(AND(U22="A",'Claim Details'!$I$28&gt;=Rates!$J$14,'Claim Details'!$I$28&lt;=Rates!$J$15,'Claim Details'!$I$19="No"),Rates!$J$17,IF(AND(U22="B",'Claim Details'!$I$28&gt;=Rates!$D$14,'Claim Details'!$I$28&lt;=Rates!$D$15,'Claim Details'!$I$19="Yes"),Rates!$E$18,IF(AND(U22="B",'Claim Details'!$I$28&gt;=Rates!$D$14,'Claim Details'!$I$28&lt;=Rates!$D$15,'Claim Details'!$I$19="No"),Rates!$D$18,IF(AND(U22="B",'Claim Details'!$I$28&gt;=Rates!$F$14,'Claim Details'!$I$28&lt;=Rates!$F$15,'Claim Details'!$I$19="Yes"),Rates!$G$18,IF(AND(U22="B",'Claim Details'!$I$28&gt;=Rates!$F$14,'Claim Details'!$I$28&lt;=Rates!$F$15,'Claim Details'!$I$19="No"),Rates!$F$18,IF(AND(U22="B",'Claim Details'!$I$28&gt;=Rates!$H$14,'Claim Details'!$I$28&lt;=Rates!$H$15,'Claim Details'!$I$19="Yes"),Rates!$I$18,IF(AND(U22="B",'Claim Details'!$I$28&gt;=Rates!$H$14,'Claim Details'!$I$28&lt;=Rates!$H$15,'Claim Details'!$I$19="No"),Rates!$H$18,IF(AND(U22="B",'Claim Details'!$I$28&gt;=Rates!$J$14,'Claim Details'!$I$28&lt;=Rates!$J$15,'Claim Details'!$I$19="Yes"),Rates!$K$18,IF(AND(U22="B",'Claim Details'!$I$28&gt;=Rates!$J$14,'Claim Details'!$I$28&lt;=Rates!$J$15,'Claim Details'!$I$19="No"),Rates!$J$18,IF(AND(U22="C",'Claim Details'!$I$28&gt;=Rates!$D$14,'Claim Details'!$I$28&lt;=Rates!$D$15,'Claim Details'!$I$19="Yes"),Rates!$E$19,IF(AND(U22="C",'Claim Details'!$I$28&gt;=Rates!$D$14,'Claim Details'!$I$28&lt;=Rates!$D$15,'Claim Details'!$I$19="No"),Rates!$D$19,IF(AND(U22="C",'Claim Details'!$I$28&gt;=Rates!$F$14,'Claim Details'!$I$28&lt;=Rates!$F$15,'Claim Details'!$I$19="Yes"),Rates!$G$19,IF(AND(U22="C",'Claim Details'!$I$28&gt;=Rates!$F$14,'Claim Details'!$I$28&lt;=Rates!$F$15,'Claim Details'!$I$19="No"),Rates!$F$19,IF(AND(U22="C",'Claim Details'!$I$28&gt;=Rates!$H$14,'Claim Details'!$I$28&lt;=Rates!$H$15,'Claim Details'!$I$19="Yes"),Rates!$I$19,IF(AND(U22="C",'Claim Details'!$I$28&gt;=Rates!$H$14,'Claim Details'!$I$28&lt;=Rates!$H$15,'Claim Details'!$I$19="No"),Rates!$H$19,IF(AND(U22="C",'Claim Details'!$I$28&gt;=Rates!$J$14,'Claim Details'!$I$28&lt;=Rates!$J$15,'Claim Details'!$I$19="Yes"),Rates!$K$19,IF(AND(U22="C",'Claim Details'!$I$28&gt;=Rates!$J$14,'Claim Details'!$I$28&lt;=Rates!$J$15,'Claim Details'!$I$19="No"),Rates!$J$19,"£0.00"))))))))))))))))))))))))</f>
        <v>£0.00</v>
      </c>
      <c r="AY22" s="189" t="str">
        <f>IF(AND(C22="A",'Claim Details'!$I$28&gt;=Rates!$D$14,'Claim Details'!$I$28&lt;=Rates!$D$15,'Claim Details'!$I$19="Yes"),Rates!$J$25,IF(AND(C22="A",'Claim Details'!$I$28&gt;=Rates!$D$14,'Claim Details'!$I$28&lt;=Rates!$D$15,'Claim Details'!$I$19="No"),Rates!$D$25,IF(AND(C22="A",'Claim Details'!$I$28&gt;=Rates!$F$14,'Claim Details'!$I$28&lt;=Rates!$F$15,'Claim Details'!$I$19="Yes"),Rates!$G$25,IF(AND(C22="A",'Claim Details'!$I$28&gt;=Rates!$F$14,'Claim Details'!$I$28&lt;=Rates!$F$15,'Claim Details'!$I$19="No"),Rates!$F$25,IF(AND(C22="A",'Claim Details'!$I$28&gt;=Rates!$H$14,'Claim Details'!$I$28&lt;=Rates!$H$15,'Claim Details'!$I$19="Yes"),Rates!$I$25,IF(AND(C22="A",'Claim Details'!$I$28&gt;=Rates!$H$14,'Claim Details'!$I$28&lt;=Rates!$H$15,'Claim Details'!$I$19="No"),Rates!$H$25,IF(AND(C22="A",'Claim Details'!$I$28&gt;=Rates!$J$14,'Claim Details'!$I$28&lt;=Rates!$J$15,'Claim Details'!$I$19="Yes"),Rates!$K$25,IF(AND(C22="A",'Claim Details'!$I$28&gt;=Rates!$J$14,'Claim Details'!$I$28&lt;=Rates!$J$15,'Claim Details'!$I$19="No"),Rates!$J$25,IF(AND(C22="B",'Claim Details'!$I$28&gt;=Rates!$D$14,'Claim Details'!$I$28&lt;=Rates!$D$15,'Claim Details'!$I$19="Yes"),Rates!$E$26,IF(AND(C22="B",'Claim Details'!$I$28&gt;=Rates!$D$14,'Claim Details'!$I$28&lt;=Rates!$D$15,'Claim Details'!$I$19="No"),Rates!$D$26,IF(AND(C22="B",'Claim Details'!$I$28&gt;=Rates!$F$14,'Claim Details'!$I$28&lt;=Rates!$F$15,'Claim Details'!$I$19="Yes"),Rates!$G$26,IF(AND(C22="B",'Claim Details'!$I$28&gt;=Rates!$F$14,'Claim Details'!$I$28&lt;=Rates!$F$15,'Claim Details'!$I$19="No"),Rates!$F$26,IF(AND(C22="B",'Claim Details'!$I$28&gt;=Rates!$H$14,'Claim Details'!$I$28&lt;=Rates!$H$15,'Claim Details'!$I$19="Yes"),Rates!$I$26,IF(AND(C22="B",'Claim Details'!$I$28&gt;=Rates!$H$14,'Claim Details'!$I$28&lt;=Rates!$H$15,'Claim Details'!$I$19="No"),Rates!$H$26,IF(AND(C22="B",'Claim Details'!$I$28&gt;=Rates!$J$14,'Claim Details'!$I$28&lt;=Rates!$J$15,'Claim Details'!$I$19="Yes"),Rates!$K$26,IF(AND(C22="B",'Claim Details'!$I$28&gt;=Rates!$J$14,'Claim Details'!$I$28&lt;=Rates!$J$15,'Claim Details'!$I$19="No"),Rates!$J$26,IF(AND(C22="C",'Claim Details'!$I$28&gt;=Rates!$D$14,'Claim Details'!$I$28&lt;=Rates!$D$15,'Claim Details'!$I$19="Yes"),Rates!$E$27,IF(AND(C22="C",'Claim Details'!$I$28&gt;=Rates!$D$14,'Claim Details'!$I$28&lt;=Rates!$D$15,'Claim Details'!$I$19="No"),Rates!$D$27,IF(AND(C22="C",'Claim Details'!$I$28&gt;=Rates!$F$14,'Claim Details'!$I$28&lt;=Rates!$F$15,'Claim Details'!$I$19="Yes"),Rates!$G$27,IF(AND(C22="C",'Claim Details'!$I$28&gt;=Rates!$F$14,'Claim Details'!$I$28&lt;=Rates!$F$15,'Claim Details'!$I$19="No"),Rates!$F$27,IF(AND(C22="C",'Claim Details'!$I$28&gt;=Rates!$H$14,'Claim Details'!$I$28&lt;=Rates!$H$15,'Claim Details'!$I$19="Yes"),Rates!$I$27,IF(AND(C22="C",'Claim Details'!$I$28&gt;=Rates!$H$14,'Claim Details'!$I$28&lt;=Rates!$H$15,'Claim Details'!$I$19="No"),Rates!$H$27,IF(AND(C22="C",'Claim Details'!$I$28&gt;=Rates!$J$14,'Claim Details'!$I$28&lt;=Rates!$J$15,'Claim Details'!$I$19="Yes"),Rates!$K$27,IF(AND(C22="C",'Claim Details'!$I$28&gt;=Rates!$J$14,'Claim Details'!$I$28&lt;=Rates!$J$15,'Claim Details'!$I$19="No"),Rates!$J$27,"£0.00"))))))))))))))))))))))))</f>
        <v>£0.00</v>
      </c>
      <c r="AZ22" s="189" t="str">
        <f>IF(AND(C22="A",'Claim Details'!$I$28&gt;=Rates!$D$14,'Claim Details'!$I$28&lt;=Rates!$D$15,'Claim Details'!$I$19="Yes"),Rates!$E$20,IF(AND(C22="A",'Claim Details'!$I$28&gt;=Rates!$D$14,'Claim Details'!$I$28&lt;=Rates!$D$15,'Claim Details'!$I$19="No"),Rates!$D$20,IF(AND(C22="A",'Claim Details'!$I$28&gt;=Rates!$F$14,'Claim Details'!$I$28&lt;=Rates!$F$15,'Claim Details'!$I$19="Yes"),Rates!$G$20,IF(AND(C22="A",'Claim Details'!$I$28&gt;=Rates!$F$14,'Claim Details'!$I$28&lt;=Rates!$F$15,'Claim Details'!$I$19="No"),Rates!$F$20,IF(AND(C22="A",'Claim Details'!$I$28&gt;=Rates!$H$14,'Claim Details'!$I$28&lt;=Rates!$H$15,'Claim Details'!$I$19="Yes"),Rates!$I$20,IF(AND(C22="A",'Claim Details'!$I$28&gt;=Rates!$H$14,'Claim Details'!$I$28&lt;=Rates!$H$15,'Claim Details'!$I$19="No"),Rates!$H$20,IF(AND(C22="A",'Claim Details'!$I$28&gt;=Rates!$J$14,'Claim Details'!$I$28&lt;=Rates!$J$15,'Claim Details'!$I$19="Yes"),Rates!$K$20,IF(AND(C22="A",'Claim Details'!$I$28&gt;=Rates!$J$14,'Claim Details'!$I$28&lt;=Rates!$J$15,'Claim Details'!$I$19="No"),Rates!$J$20,IF(AND(C22="B",'Claim Details'!$I$28&gt;=Rates!$D$14,'Claim Details'!$I$28&lt;=Rates!$D$15,'Claim Details'!$I$19="Yes"),Rates!$E$21,IF(AND(C22="B",'Claim Details'!$I$28&gt;=Rates!$D$14,'Claim Details'!$I$28&lt;=Rates!$D$15,'Claim Details'!$I$19="No"),Rates!$D$21,IF(AND(C22="B",'Claim Details'!$I$28&gt;=Rates!$F$14,'Claim Details'!$I$28&lt;=Rates!$F$15,'Claim Details'!$I$19="Yes"),Rates!$G$21,IF(AND(C22="B",'Claim Details'!$I$28&gt;=Rates!$F$14,'Claim Details'!$I$28&lt;=Rates!$F$15,'Claim Details'!$I$19="No"),Rates!$F$21,IF(AND(C22="B",'Claim Details'!$I$28&gt;=Rates!$H$14,'Claim Details'!$I$28&lt;=Rates!$H$15,'Claim Details'!$I$19="Yes"),Rates!$I$21,IF(AND(C22="B",'Claim Details'!$I$28&gt;=Rates!$H$14,'Claim Details'!$I$28&lt;=Rates!$H$15,'Claim Details'!$I$19="No"),Rates!$H$21,IF(AND(C22="B",'Claim Details'!$I$28&gt;=Rates!$J$14,'Claim Details'!$I$28&lt;=Rates!$J$15,'Claim Details'!$I$19="Yes"),Rates!$K$21,IF(AND(C22="B",'Claim Details'!$I$28&gt;=Rates!$J$14,'Claim Details'!$I$28&lt;=Rates!$J$15,'Claim Details'!$I$19="No"),Rates!$J$21,"£0.00"))))))))))))))))</f>
        <v>£0.00</v>
      </c>
      <c r="BA22" s="189" t="str">
        <f>IF(AND(C22="A",'Claim Details'!$I$28&gt;=Rates!$D$14,'Claim Details'!$I$28&lt;=Rates!$D$15,'Claim Details'!$I$19="Yes"),Rates!$E$22,IF(AND(C22="A",'Claim Details'!$I$28&gt;=Rates!$D$14,'Claim Details'!$I$28&lt;=Rates!$D$15,'Claim Details'!$I$19="No"),Rates!$D$22,IF(AND(C22="A",'Claim Details'!$I$28&gt;=Rates!$F$14,'Claim Details'!$I$28&lt;=Rates!$F$15,'Claim Details'!$I$19="Yes"),Rates!$G$22,IF(AND(C22="A",'Claim Details'!$I$28&gt;=Rates!$F$14,'Claim Details'!$I$28&lt;=Rates!$F$15,'Claim Details'!$I$19="No"),Rates!$F$22,IF(AND(C22="A",'Claim Details'!$I$28&gt;=Rates!$H$14,'Claim Details'!$I$28&lt;=Rates!$H$15,'Claim Details'!$I$19="Yes"),Rates!$I$22,IF(AND(C22="A",'Claim Details'!$I$28&gt;=Rates!$H$14,'Claim Details'!$I$28&lt;=Rates!$H$15,'Claim Details'!$I$19="No"),Rates!$H$22,IF(AND(C22="A",'Claim Details'!$I$28&gt;=Rates!$J$14,'Claim Details'!$I$28&lt;=Rates!$J$15,'Claim Details'!$I$19="Yes"),Rates!$K$22,IF(AND(C22="A",'Claim Details'!$I$28&gt;=Rates!$J$14,'Claim Details'!$I$28&lt;=Rates!$J$15,'Claim Details'!$I$19="No"),Rates!$J$22,IF(AND(C22="B",'Claim Details'!$I$28&gt;=Rates!$D$14,'Claim Details'!$I$28&lt;=Rates!$D$15,'Claim Details'!$I$19="Yes"),Rates!$E$23,IF(AND(C22="B",'Claim Details'!$I$28&gt;=Rates!$D$14,'Claim Details'!$I$28&lt;=Rates!$D$15,'Claim Details'!$I$19="No"),Rates!$D$23,IF(AND(C22="B",'Claim Details'!$I$28&gt;=Rates!$F$14,'Claim Details'!$I$28&lt;=Rates!$F$15,'Claim Details'!$I$19="Yes"),Rates!$G$23,IF(AND(C22="B",'Claim Details'!$I$28&gt;=Rates!$F$14,'Claim Details'!$I$28&lt;=Rates!$F$15,'Claim Details'!$I$19="No"),Rates!$F$23,IF(AND(C22="B",'Claim Details'!$I$28&gt;=Rates!$H$14,'Claim Details'!$I$28&lt;=Rates!$H$15,'Claim Details'!$I$19="Yes"),Rates!$I$23,IF(AND(C22="B",'Claim Details'!$I$28&gt;=Rates!$H$14,'Claim Details'!$I$28&lt;=Rates!$H$15,'Claim Details'!$I$19="No"),Rates!$H$23,IF(AND(C22="B",'Claim Details'!$I$28&gt;=Rates!$J$14,'Claim Details'!$I$28&lt;=Rates!$J$15,'Claim Details'!$I$19="Yes"),Rates!$K$23,IF(AND(C22="B",'Claim Details'!$I$28&gt;=Rates!$J$14,'Claim Details'!$I$28&lt;=Rates!$J$15,'Claim Details'!$I$19="No"),Rates!$J$23,IF(AND(C22="C",'Claim Details'!$I$28&gt;=Rates!$D$14,'Claim Details'!$I$28&lt;=Rates!$D$15,'Claim Details'!$I$19="Yes"),Rates!$E$24,IF(AND(C22="C",'Claim Details'!$I$28&gt;=Rates!$D$14,'Claim Details'!$I$28&lt;=Rates!$D$15,'Claim Details'!$I$19="No"),Rates!$D$24,IF(AND(C22="C",'Claim Details'!$I$28&gt;=Rates!$F$14,'Claim Details'!$I$28&lt;=Rates!$F$15,'Claim Details'!$I$19="Yes"),Rates!$G$24,IF(AND(C22="C",'Claim Details'!$I$28&gt;=Rates!$F$14,'Claim Details'!$I$28&lt;=Rates!$F$15,'Claim Details'!$I$19="No"),Rates!$F$24,IF(AND(C22="C",'Claim Details'!$I$28&gt;=Rates!$H$14,'Claim Details'!$I$28&lt;=Rates!$H$15,'Claim Details'!$I$19="Yes"),Rates!$I$24,IF(AND(C22="C",'Claim Details'!$I$28&gt;=Rates!$H$14,'Claim Details'!$I$28&lt;=Rates!$H$15,'Claim Details'!$I$19="No"),Rates!$H$24,IF(AND(C22="C",'Claim Details'!$I$28&gt;=Rates!$J$14,'Claim Details'!$I$28&lt;=Rates!$J$15,'Claim Details'!$I$19="Yes"),Rates!$K$24,IF(AND(C22="C",'Claim Details'!$I$28&gt;=Rates!$J$14,'Claim Details'!$I$28&lt;=Rates!$J$15,'Claim Details'!$I$19="No"),Rates!$J$24,"£0.00"))))))))))))))))))))))))</f>
        <v>£0.00</v>
      </c>
      <c r="BB22" s="189" t="str">
        <f t="shared" si="12"/>
        <v>£0.00</v>
      </c>
      <c r="BC22" s="1"/>
      <c r="BD22" s="189" t="str">
        <f>IF(AND(AE22="A",'Claim Details'!$I$28&gt;=Rates!$D$14,'Claim Details'!$I$28&lt;=Rates!$D$15,'Claim Details'!$I$19="Yes"),Rates!$J$17,IF(AND(AE22="A",'Claim Details'!$I$28&gt;=Rates!$D$14,'Claim Details'!$I$28&lt;=Rates!$D$15,'Claim Details'!$I$19="No"),Rates!$D$17,IF(AND(AE22="A",'Claim Details'!$I$28&gt;=Rates!$F$14,'Claim Details'!$I$28&lt;=Rates!$F$15,'Claim Details'!$I$19="Yes"),Rates!$G$17,IF(AND(AE22="A",'Claim Details'!$I$28&gt;=Rates!$F$14,'Claim Details'!$I$28&lt;=Rates!$F$15,'Claim Details'!$I$19="No"),Rates!$F$17,IF(AND(AE22="A",'Claim Details'!$I$28&gt;=Rates!$H$14,'Claim Details'!$I$28&lt;=Rates!$H$15,'Claim Details'!$I$19="Yes"),Rates!$I$17,IF(AND(AE22="A",'Claim Details'!$I$28&gt;=Rates!$H$14,'Claim Details'!$I$28&lt;=Rates!$H$15,'Claim Details'!$I$19="No"),Rates!$H$17,IF(AND(AE22="A",'Claim Details'!$I$28&gt;=Rates!$J$14,'Claim Details'!$I$28&lt;=Rates!$J$15,'Claim Details'!$I$19="Yes"),Rates!$K$17,IF(AND(AE22="A",'Claim Details'!$I$28&gt;=Rates!$J$14,'Claim Details'!$I$28&lt;=Rates!$J$15,'Claim Details'!$I$19="No"),Rates!$J$17,IF(AND(AE22="B",'Claim Details'!$I$28&gt;=Rates!$D$14,'Claim Details'!$I$28&lt;=Rates!$D$15,'Claim Details'!$I$19="Yes"),Rates!$E$18,IF(AND(AE22="B",'Claim Details'!$I$28&gt;=Rates!$D$14,'Claim Details'!$I$28&lt;=Rates!$D$15,'Claim Details'!$I$19="No"),Rates!$D$18,IF(AND(AE22="B",'Claim Details'!$I$28&gt;=Rates!$F$14,'Claim Details'!$I$28&lt;=Rates!$F$15,'Claim Details'!$I$19="Yes"),Rates!$G$18,IF(AND(AE22="B",'Claim Details'!$I$28&gt;=Rates!$F$14,'Claim Details'!$I$28&lt;=Rates!$F$15,'Claim Details'!$I$19="No"),Rates!$F$18,IF(AND(AE22="B",'Claim Details'!$I$28&gt;=Rates!$H$14,'Claim Details'!$I$28&lt;=Rates!$H$15,'Claim Details'!$I$19="Yes"),Rates!$I$18,IF(AND(AE22="B",'Claim Details'!$I$28&gt;=Rates!$H$14,'Claim Details'!$I$28&lt;=Rates!$H$15,'Claim Details'!$I$19="No"),Rates!$H$18,IF(AND(AE22="B",'Claim Details'!$I$28&gt;=Rates!$J$14,'Claim Details'!$I$28&lt;=Rates!$J$15,'Claim Details'!$I$19="Yes"),Rates!$K$18,IF(AND(AE22="B",'Claim Details'!$I$28&gt;=Rates!$J$14,'Claim Details'!$I$28&lt;=Rates!$J$15,'Claim Details'!$I$19="No"),Rates!$J$18,IF(AND(AE22="C",'Claim Details'!$I$28&gt;=Rates!$D$14,'Claim Details'!$I$28&lt;=Rates!$D$15,'Claim Details'!$I$19="Yes"),Rates!$E$19,IF(AND(AE22="C",'Claim Details'!$I$28&gt;=Rates!$D$14,'Claim Details'!$I$28&lt;=Rates!$D$15,'Claim Details'!$I$19="No"),Rates!$D$19,IF(AND(AE22="C",'Claim Details'!$I$28&gt;=Rates!$F$14,'Claim Details'!$I$28&lt;=Rates!$F$15,'Claim Details'!$I$19="Yes"),Rates!$G$19,IF(AND(AE22="C",'Claim Details'!$I$28&gt;=Rates!$F$14,'Claim Details'!$I$28&lt;=Rates!$F$15,'Claim Details'!$I$19="No"),Rates!$F$19,IF(AND(AE22="C",'Claim Details'!$I$28&gt;=Rates!$H$14,'Claim Details'!$I$28&lt;=Rates!$H$15,'Claim Details'!$I$19="Yes"),Rates!$I$19,IF(AND(AE22="C",'Claim Details'!$I$28&gt;=Rates!$H$14,'Claim Details'!$I$28&lt;=Rates!$H$15,'Claim Details'!$I$19="No"),Rates!$H$19,IF(AND(AE22="C",'Claim Details'!$I$28&gt;=Rates!$J$14,'Claim Details'!$I$28&lt;=Rates!$J$15,'Claim Details'!$I$19="Yes"),Rates!$K$19,IF(AND(AE22="C",'Claim Details'!$I$28&gt;=Rates!$J$14,'Claim Details'!$I$28&lt;=Rates!$J$15,'Claim Details'!$I$19="No"),Rates!$J$19,"£0.00"))))))))))))))))))))))))</f>
        <v>£0.00</v>
      </c>
      <c r="BE22" s="189" t="str">
        <f>IF(AND(AE22="A",'Claim Details'!$I$28&gt;=Rates!$D$14,'Claim Details'!$I$28&lt;=Rates!$D$15,'Claim Details'!$I$19="Yes"),Rates!$J$25,IF(AND(AE22="A",'Claim Details'!$I$28&gt;=Rates!$D$14,'Claim Details'!$I$28&lt;=Rates!$D$15,'Claim Details'!$I$19="No"),Rates!$D$25,IF(AND(AE22="A",'Claim Details'!$I$28&gt;=Rates!$F$14,'Claim Details'!$I$28&lt;=Rates!$F$15,'Claim Details'!$I$19="Yes"),Rates!$G$25,IF(AND(AE22="A",'Claim Details'!$I$28&gt;=Rates!$F$14,'Claim Details'!$I$28&lt;=Rates!$F$15,'Claim Details'!$I$19="No"),Rates!$F$25,IF(AND(AE22="A",'Claim Details'!$I$28&gt;=Rates!$H$14,'Claim Details'!$I$28&lt;=Rates!$H$15,'Claim Details'!$I$19="Yes"),Rates!$I$25,IF(AND(AE22="A",'Claim Details'!$I$28&gt;=Rates!$H$14,'Claim Details'!$I$28&lt;=Rates!$H$15,'Claim Details'!$I$19="No"),Rates!$H$25,IF(AND(AE22="A",'Claim Details'!$I$28&gt;=Rates!$J$14,'Claim Details'!$I$28&lt;=Rates!$J$15,'Claim Details'!$I$19="Yes"),Rates!$K$25,IF(AND(AE22="A",'Claim Details'!$I$28&gt;=Rates!$J$14,'Claim Details'!$I$28&lt;=Rates!$J$15,'Claim Details'!$I$19="No"),Rates!$J$25,IF(AND(AE22="B",'Claim Details'!$I$28&gt;=Rates!$D$14,'Claim Details'!$I$28&lt;=Rates!$D$15,'Claim Details'!$I$19="Yes"),Rates!$E$26,IF(AND(AE22="B",'Claim Details'!$I$28&gt;=Rates!$D$14,'Claim Details'!$I$28&lt;=Rates!$D$15,'Claim Details'!$I$19="No"),Rates!$D$26,IF(AND(AE22="B",'Claim Details'!$I$28&gt;=Rates!$F$14,'Claim Details'!$I$28&lt;=Rates!$F$15,'Claim Details'!$I$19="Yes"),Rates!$G$26,IF(AND(AE22="B",'Claim Details'!$I$28&gt;=Rates!$F$14,'Claim Details'!$I$28&lt;=Rates!$F$15,'Claim Details'!$I$19="No"),Rates!$F$26,IF(AND(AE22="B",'Claim Details'!$I$28&gt;=Rates!$H$14,'Claim Details'!$I$28&lt;=Rates!$H$15,'Claim Details'!$I$19="Yes"),Rates!$I$26,IF(AND(AE22="B",'Claim Details'!$I$28&gt;=Rates!$H$14,'Claim Details'!$I$28&lt;=Rates!$H$15,'Claim Details'!$I$19="No"),Rates!$H$26,IF(AND(AE22="B",'Claim Details'!$I$28&gt;=Rates!$J$14,'Claim Details'!$I$28&lt;=Rates!$J$15,'Claim Details'!$I$19="Yes"),Rates!$K$26,IF(AND(AE22="B",'Claim Details'!$I$28&gt;=Rates!$J$14,'Claim Details'!$I$28&lt;=Rates!$J$15,'Claim Details'!$I$19="No"),Rates!$J$26,IF(AND(AE22="C",'Claim Details'!$I$28&gt;=Rates!$D$14,'Claim Details'!$I$28&lt;=Rates!$D$15,'Claim Details'!$I$19="Yes"),Rates!$E$27,IF(AND(AE22="C",'Claim Details'!$I$28&gt;=Rates!$D$14,'Claim Details'!$I$28&lt;=Rates!$D$15,'Claim Details'!$I$19="No"),Rates!$D$27,IF(AND(AE22="C",'Claim Details'!$I$28&gt;=Rates!$F$14,'Claim Details'!$I$28&lt;=Rates!$F$15,'Claim Details'!$I$19="Yes"),Rates!$G$27,IF(AND(AE22="C",'Claim Details'!$I$28&gt;=Rates!$F$14,'Claim Details'!$I$28&lt;=Rates!$F$15,'Claim Details'!$I$19="No"),Rates!$F$27,IF(AND(AE22="C",'Claim Details'!$I$28&gt;=Rates!$H$14,'Claim Details'!$I$28&lt;=Rates!$H$15,'Claim Details'!$I$19="Yes"),Rates!$I$27,IF(AND(AE22="C",'Claim Details'!$I$28&gt;=Rates!$H$14,'Claim Details'!$I$28&lt;=Rates!$H$15,'Claim Details'!$I$19="No"),Rates!$H$27,IF(AND(AE22="C",'Claim Details'!$I$28&gt;=Rates!$J$14,'Claim Details'!$I$28&lt;=Rates!$J$15,'Claim Details'!$I$19="Yes"),Rates!$K$27,IF(AND(AE22="C",'Claim Details'!$I$28&gt;=Rates!$J$14,'Claim Details'!$I$28&lt;=Rates!$J$15,'Claim Details'!$I$19="No"),Rates!$J$27,"£0.00"))))))))))))))))))))))))</f>
        <v>£0.00</v>
      </c>
      <c r="BF22" s="189" t="str">
        <f>IF(AND(AE22="A",'Claim Details'!$I$28&gt;=Rates!$D$14,'Claim Details'!$I$28&lt;=Rates!$D$15,'Claim Details'!$I$19="Yes"),Rates!$E$20,IF(AND(AE22="A",'Claim Details'!$I$28&gt;=Rates!$D$14,'Claim Details'!$I$28&lt;=Rates!$D$15,'Claim Details'!$I$19="No"),Rates!$D$20,IF(AND(AE22="A",'Claim Details'!$I$28&gt;=Rates!$F$14,'Claim Details'!$I$28&lt;=Rates!$F$15,'Claim Details'!$I$19="Yes"),Rates!$G$20,IF(AND(AE22="A",'Claim Details'!$I$28&gt;=Rates!$F$14,'Claim Details'!$I$28&lt;=Rates!$F$15,'Claim Details'!$I$19="No"),Rates!$F$20,IF(AND(AE22="A",'Claim Details'!$I$28&gt;=Rates!$H$14,'Claim Details'!$I$28&lt;=Rates!$H$15,'Claim Details'!$I$19="Yes"),Rates!$I$20,IF(AND(AE22="A",'Claim Details'!$I$28&gt;=Rates!$H$14,'Claim Details'!$I$28&lt;=Rates!$H$15,'Claim Details'!$I$19="No"),Rates!$H$20,IF(AND(AE22="A",'Claim Details'!$I$28&gt;=Rates!$J$14,'Claim Details'!$I$28&lt;=Rates!$J$15,'Claim Details'!$I$19="Yes"),Rates!$K$20,IF(AND(AE22="A",'Claim Details'!$I$28&gt;=Rates!$J$14,'Claim Details'!$I$28&lt;=Rates!$J$15,'Claim Details'!$I$19="No"),Rates!$J$20,IF(AND(AE22="B",'Claim Details'!$I$28&gt;=Rates!$D$14,'Claim Details'!$I$28&lt;=Rates!$D$15,'Claim Details'!$I$19="Yes"),Rates!$E$21,IF(AND(AE22="B",'Claim Details'!$I$28&gt;=Rates!$D$14,'Claim Details'!$I$28&lt;=Rates!$D$15,'Claim Details'!$I$19="No"),Rates!$D$21,IF(AND(AE22="B",'Claim Details'!$I$28&gt;=Rates!$F$14,'Claim Details'!$I$28&lt;=Rates!$F$15,'Claim Details'!$I$19="Yes"),Rates!$G$21,IF(AND(AE22="B",'Claim Details'!$I$28&gt;=Rates!$F$14,'Claim Details'!$I$28&lt;=Rates!$F$15,'Claim Details'!$I$19="No"),Rates!$F$21,IF(AND(AE22="B",'Claim Details'!$I$28&gt;=Rates!$H$14,'Claim Details'!$I$28&lt;=Rates!$H$15,'Claim Details'!$I$19="Yes"),Rates!$I$21,IF(AND(AE22="B",'Claim Details'!$I$28&gt;=Rates!$H$14,'Claim Details'!$I$28&lt;=Rates!$H$15,'Claim Details'!$I$19="No"),Rates!$H$21,IF(AND(AE22="B",'Claim Details'!$I$28&gt;=Rates!$J$14,'Claim Details'!$I$28&lt;=Rates!$J$15,'Claim Details'!$I$19="Yes"),Rates!$K$21,IF(AND(AE22="B",'Claim Details'!$I$28&gt;=Rates!$J$14,'Claim Details'!$I$28&lt;=Rates!$J$15,'Claim Details'!$I$19="No"),Rates!$J$21,"£0.00"))))))))))))))))</f>
        <v>£0.00</v>
      </c>
      <c r="BG22" s="189" t="str">
        <f>IF(AND(AE22="A",'Claim Details'!$I$28&gt;=Rates!$D$14,'Claim Details'!$I$28&lt;=Rates!$D$15,'Claim Details'!$I$19="Yes"),Rates!$E$22,IF(AND(AE22="A",'Claim Details'!$I$28&gt;=Rates!$D$14,'Claim Details'!$I$28&lt;=Rates!$D$15,'Claim Details'!$I$19="No"),Rates!$D$22,IF(AND(AE22="A",'Claim Details'!$I$28&gt;=Rates!$F$14,'Claim Details'!$I$28&lt;=Rates!$F$15,'Claim Details'!$I$19="Yes"),Rates!$G$22,IF(AND(AE22="A",'Claim Details'!$I$28&gt;=Rates!$F$14,'Claim Details'!$I$28&lt;=Rates!$F$15,'Claim Details'!$I$19="No"),Rates!$F$22,IF(AND(AE22="A",'Claim Details'!$I$28&gt;=Rates!$H$14,'Claim Details'!$I$28&lt;=Rates!$H$15,'Claim Details'!$I$19="Yes"),Rates!$I$22,IF(AND(AE22="A",'Claim Details'!$I$28&gt;=Rates!$H$14,'Claim Details'!$I$28&lt;=Rates!$H$15,'Claim Details'!$I$19="No"),Rates!$H$22,IF(AND(AE22="A",'Claim Details'!$I$28&gt;=Rates!$J$14,'Claim Details'!$I$28&lt;=Rates!$J$15,'Claim Details'!$I$19="Yes"),Rates!$K$22,IF(AND(AE22="A",'Claim Details'!$I$28&gt;=Rates!$J$14,'Claim Details'!$I$28&lt;=Rates!$J$15,'Claim Details'!$I$19="No"),Rates!$J$22,IF(AND(AE22="B",'Claim Details'!$I$28&gt;=Rates!$D$14,'Claim Details'!$I$28&lt;=Rates!$D$15,'Claim Details'!$I$19="Yes"),Rates!$E$23,IF(AND(AE22="B",'Claim Details'!$I$28&gt;=Rates!$D$14,'Claim Details'!$I$28&lt;=Rates!$D$15,'Claim Details'!$I$19="No"),Rates!$D$23,IF(AND(AE22="B",'Claim Details'!$I$28&gt;=Rates!$F$14,'Claim Details'!$I$28&lt;=Rates!$F$15,'Claim Details'!$I$19="Yes"),Rates!$G$23,IF(AND(AE22="B",'Claim Details'!$I$28&gt;=Rates!$F$14,'Claim Details'!$I$28&lt;=Rates!$F$15,'Claim Details'!$I$19="No"),Rates!$F$23,IF(AND(AE22="B",'Claim Details'!$I$28&gt;=Rates!$H$14,'Claim Details'!$I$28&lt;=Rates!$H$15,'Claim Details'!$I$19="Yes"),Rates!$I$23,IF(AND(AE22="B",'Claim Details'!$I$28&gt;=Rates!$H$14,'Claim Details'!$I$28&lt;=Rates!$H$15,'Claim Details'!$I$19="No"),Rates!$H$23,IF(AND(AE22="B",'Claim Details'!$I$28&gt;=Rates!$J$14,'Claim Details'!$I$28&lt;=Rates!$J$15,'Claim Details'!$I$19="Yes"),Rates!$K$23,IF(AND(AE22="B",'Claim Details'!$I$28&gt;=Rates!$J$14,'Claim Details'!$I$28&lt;=Rates!$J$15,'Claim Details'!$I$19="No"),Rates!$J$23,IF(AND(AE22="C",'Claim Details'!$I$28&gt;=Rates!$D$14,'Claim Details'!$I$28&lt;=Rates!$D$15,'Claim Details'!$I$19="Yes"),Rates!$E$24,IF(AND(AE22="C",'Claim Details'!$I$28&gt;=Rates!$D$14,'Claim Details'!$I$28&lt;=Rates!$D$15,'Claim Details'!$I$19="No"),Rates!$D$24,IF(AND(AE22="C",'Claim Details'!$I$28&gt;=Rates!$F$14,'Claim Details'!$I$28&lt;=Rates!$F$15,'Claim Details'!$I$19="Yes"),Rates!$G$24,IF(AND(AE22="C",'Claim Details'!$I$28&gt;=Rates!$F$14,'Claim Details'!$I$28&lt;=Rates!$F$15,'Claim Details'!$I$19="No"),Rates!$F$24,IF(AND(AE22="C",'Claim Details'!$I$28&gt;=Rates!$H$14,'Claim Details'!$I$28&lt;=Rates!$H$15,'Claim Details'!$I$19="Yes"),Rates!$I$24,IF(AND(AE22="C",'Claim Details'!$I$28&gt;=Rates!$H$14,'Claim Details'!$I$28&lt;=Rates!$H$15,'Claim Details'!$I$19="No"),Rates!$H$24,IF(AND(AE22="C",'Claim Details'!$I$28&gt;=Rates!$J$14,'Claim Details'!$I$28&lt;=Rates!$J$15,'Claim Details'!$I$19="Yes"),Rates!$K$24,IF(AND(AE22="C",'Claim Details'!$I$28&gt;=Rates!$J$14,'Claim Details'!$I$28&lt;=Rates!$J$15,'Claim Details'!$I$19="No"),Rates!$J$24,"£0.00"))))))))))))))))))))))))</f>
        <v>£0.00</v>
      </c>
      <c r="BH22" s="189" t="str">
        <f t="shared" si="13"/>
        <v>£0.00</v>
      </c>
      <c r="BI22" s="189">
        <f t="shared" si="14"/>
        <v>0</v>
      </c>
      <c r="BO22" s="202" t="str">
        <f>IF(H22="","£0.00",IF(AP22="4","£0.00",IF(AP22="5","£0.00",IF(AP22="1","£0.00",((AQ22*H22)*'Claim Details'!$F$111)/100))))</f>
        <v>£0.00</v>
      </c>
      <c r="BP22" s="202" t="str">
        <f>IF(T22="","£0.00",IF(AP22="4","£0.00",IF(AP22="5","£0.00",IF(AP22="1","£0.00",((AR22*T22)*'Claim Details'!$N$111)/100))))</f>
        <v>£0.00</v>
      </c>
      <c r="BQ22" s="202" t="str">
        <f>IF(AI22="","£0.00",IF(AP22="4","£0.00",IF(AP22="5","£0.00",IF(AP22="1","£0.00",((BI22*AI22)*'Claim Details'!$W$111)/100))))</f>
        <v>£0.00</v>
      </c>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row>
    <row r="23" spans="1:97" ht="15">
      <c r="A23" s="145"/>
      <c r="B23" s="91"/>
      <c r="C23" s="96"/>
      <c r="D23" s="97"/>
      <c r="E23" s="98"/>
      <c r="F23" s="89"/>
      <c r="G23" s="99"/>
      <c r="H23" s="100"/>
      <c r="I23" s="221" t="str">
        <f t="shared" si="0"/>
        <v>£0.00</v>
      </c>
      <c r="J23" s="101"/>
      <c r="K23" s="100"/>
      <c r="L23" s="221" t="str">
        <f t="shared" si="3"/>
        <v>£0.00</v>
      </c>
      <c r="M23" s="101"/>
      <c r="N23" s="102"/>
      <c r="O23" s="145"/>
      <c r="P23" s="77"/>
      <c r="Q23" s="87"/>
      <c r="R23" s="87"/>
      <c r="S23" s="87"/>
      <c r="T23" s="149" t="str">
        <f t="shared" si="4"/>
        <v/>
      </c>
      <c r="U23" s="87" t="str">
        <f t="shared" si="5"/>
        <v/>
      </c>
      <c r="V23" s="87"/>
      <c r="W23" s="53" t="str">
        <f t="shared" si="6"/>
        <v>£0.00</v>
      </c>
      <c r="X23" s="53"/>
      <c r="Y23" s="87"/>
      <c r="Z23" s="78"/>
      <c r="AA23" s="79"/>
      <c r="AB23" s="160"/>
      <c r="AC23" s="98"/>
      <c r="AD23" s="225"/>
      <c r="AE23" s="235" t="str">
        <f t="shared" si="7"/>
        <v/>
      </c>
      <c r="AF23" s="87" t="str">
        <f t="shared" si="8"/>
        <v/>
      </c>
      <c r="AG23" s="53"/>
      <c r="AH23" s="224"/>
      <c r="AI23" s="226" t="str">
        <f t="shared" si="1"/>
        <v/>
      </c>
      <c r="AJ23" s="236" t="str">
        <f t="shared" si="9"/>
        <v>£0.00</v>
      </c>
      <c r="AK23" s="31"/>
      <c r="AL23" s="1"/>
      <c r="AM23" s="1"/>
      <c r="AN23" s="1"/>
      <c r="AO23" s="1"/>
      <c r="AP23" s="1" t="str">
        <f t="shared" si="10"/>
        <v/>
      </c>
      <c r="AQ23" s="27">
        <f t="shared" si="2"/>
        <v>0</v>
      </c>
      <c r="AR23" s="189">
        <f t="shared" si="11"/>
        <v>0</v>
      </c>
      <c r="AS23" s="190" t="str">
        <f>IF(AND(C23="A",'Claim Details'!$E$28&gt;=Rates!$D$14,'Claim Details'!$E$28&lt;=Rates!$D$15,'Claim Details'!$E$19="Yes"),Rates!$E$17,IF(AND(C23="A",'Claim Details'!$E$28&gt;=Rates!$D$14,'Claim Details'!$E$28&lt;=Rates!$D$15,'Claim Details'!$E$19="No"),Rates!$D$17,IF(AND(C23="A",'Claim Details'!$E$28&gt;=Rates!$F$14,'Claim Details'!$E$28&lt;=Rates!$F$15,'Claim Details'!$E$19="Yes"),Rates!$G$17,IF(AND(C23="A",'Claim Details'!$E$28&gt;=Rates!$F$14,'Claim Details'!$E$28&lt;=Rates!$F$15,'Claim Details'!$E$19="No"),Rates!$F$17,IF(AND(C23="A",'Claim Details'!$E$28&gt;=Rates!$H$14,'Claim Details'!$E$28&lt;=Rates!$H$15,'Claim Details'!$E$19="Yes"),Rates!$I$17,IF(AND(C23="A",'Claim Details'!$E$28&gt;=Rates!$H$14,'Claim Details'!$E$28&lt;=Rates!$H$15,'Claim Details'!$E$19="No"),Rates!$H$17,IF(AND(C23="A",'Claim Details'!$E$28&gt;=Rates!$J$14,'Claim Details'!$E$28&lt;=Rates!$J$15,'Claim Details'!$E$19="Yes"),Rates!$K$17,IF(AND(C23="A",'Claim Details'!$E$28&gt;=Rates!$J$14,'Claim Details'!$E$28&lt;=Rates!$J$15,'Claim Details'!$E$19="No"),Rates!$J$17,IF(AND(C23="B",'Claim Details'!$E$28&gt;=Rates!$D$14,'Claim Details'!$E$28&lt;=Rates!$D$15,'Claim Details'!$E$19="Yes"),Rates!$E$18,IF(AND(C23="B",'Claim Details'!$E$28&gt;=Rates!$D$14,'Claim Details'!$E$28&lt;=Rates!$D$15,'Claim Details'!$E$19="No"),Rates!$D$18,IF(AND(C23="B",'Claim Details'!$E$28&gt;=Rates!$F$14,'Claim Details'!$E$28&lt;=Rates!$F$15,'Claim Details'!$E$19="Yes"),Rates!$G$18,IF(AND(C23="B",'Claim Details'!$E$28&gt;=Rates!$F$14,'Claim Details'!$E$28&lt;=Rates!$F$15,'Claim Details'!$E$19="No"),Rates!$F$18,IF(AND(C23="B",'Claim Details'!$E$28&gt;=Rates!$H$14,'Claim Details'!$E$28&lt;=Rates!$H$15,'Claim Details'!$E$19="Yes"),Rates!$I$18,IF(AND(C23="B",'Claim Details'!$E$28&gt;=Rates!$H$14,'Claim Details'!$E$28&lt;=Rates!$H$15,'Claim Details'!$E$19="No"),Rates!$H$18,IF(AND(C23="B",'Claim Details'!$E$28&gt;=Rates!$J$14,'Claim Details'!$E$28&lt;=Rates!$J$15,'Claim Details'!$E$19="Yes"),Rates!$K$18,IF(AND(C23="B",'Claim Details'!$E$28&gt;=Rates!$J$14,'Claim Details'!$E$28&lt;=Rates!$J$15,'Claim Details'!$E$19="No"),Rates!$J$18,IF(AND(C23="C",'Claim Details'!$E$28&gt;=Rates!$D$14,'Claim Details'!$E$28&lt;=Rates!$D$15,'Claim Details'!$E$19="Yes"),Rates!$E$19,IF(AND(C23="C",'Claim Details'!$E$28&gt;=Rates!$D$14,'Claim Details'!$E$28&lt;=Rates!$D$15,'Claim Details'!$E$19="No"),Rates!$D$19,IF(AND(C23="C",'Claim Details'!$E$28&gt;=Rates!$F$14,'Claim Details'!$E$28&lt;=Rates!$F$15,'Claim Details'!$E$19="Yes"),Rates!$G$19,IF(AND(C23="C",'Claim Details'!$E$28&gt;=Rates!$F$14,'Claim Details'!$E$28&lt;=Rates!$F$15,'Claim Details'!$E$19="No"),Rates!$F$19,IF(AND(C23="C",'Claim Details'!$E$28&gt;=Rates!$H$14,'Claim Details'!$E$28&lt;=Rates!$H$15,'Claim Details'!$E$19="Yes"),Rates!$I$19,IF(AND(C23="C",'Claim Details'!$E$28&gt;=Rates!$H$14,'Claim Details'!$E$28&lt;=Rates!$H$15,'Claim Details'!$E$19="No"),Rates!$H$19,IF(AND(C23="C",'Claim Details'!$E$28&gt;=Rates!$J$14,'Claim Details'!$E$28&lt;=Rates!$J$15,'Claim Details'!$E$19="Yes"),Rates!$K$19,IF(AND(C23="C",'Claim Details'!$E$28&gt;=Rates!$J$14,'Claim Details'!$E$28&lt;=Rates!$J$15,'Claim Details'!$E$19="No"),Rates!$J$19,"£0.00"))))))))))))))))))))))))</f>
        <v>£0.00</v>
      </c>
      <c r="AT23" s="189" t="str">
        <f>IF(AND(C23="A",'Claim Details'!$E$28&gt;=Rates!$D$14,'Claim Details'!$E$28&lt;=Rates!$D$15,'Claim Details'!$E$19="Yes"),Rates!$E$25,IF(AND(C23="A",'Claim Details'!$E$28&gt;=Rates!$D$14,'Claim Details'!$E$28&lt;=Rates!$D$15,'Claim Details'!$E$19="No"),Rates!$D$25,IF(AND(C23="A",'Claim Details'!$E$28&gt;=Rates!$F$14,'Claim Details'!$E$28&lt;=Rates!$F$15,'Claim Details'!$E$19="Yes"),Rates!$G$25,IF(AND(C23="A",'Claim Details'!$E$28&gt;=Rates!$F$14,'Claim Details'!$E$28&lt;=Rates!$F$15,'Claim Details'!$E$19="No"),Rates!$F$25,IF(AND(C23="A",'Claim Details'!$E$28&gt;=Rates!$H$14,'Claim Details'!$E$28&lt;=Rates!$H$15,'Claim Details'!$E$19="Yes"),Rates!$I$25,IF(AND(C23="A",'Claim Details'!$E$28&gt;=Rates!$H$14,'Claim Details'!$E$28&lt;=Rates!$H$15,'Claim Details'!$E$19="No"),Rates!$H$25,IF(AND(C23="A",'Claim Details'!$E$28&gt;=Rates!$J$14,'Claim Details'!$E$28&lt;=Rates!$J$15,'Claim Details'!$E$19="Yes"),Rates!$K$25,IF(AND(C23="A",'Claim Details'!$E$28&gt;=Rates!$J$14,'Claim Details'!$E$28&lt;=Rates!$J$15,'Claim Details'!$E$19="No"),Rates!$J$25,IF(AND(C23="B",'Claim Details'!$E$28&gt;=Rates!$D$14,'Claim Details'!$E$28&lt;=Rates!$D$15,'Claim Details'!$E$19="Yes"),Rates!$E$26,IF(AND(C23="B",'Claim Details'!$E$28&gt;=Rates!$D$14,'Claim Details'!$E$28&lt;=Rates!$D$15,'Claim Details'!$E$19="No"),Rates!$D$26,IF(AND(C23="B",'Claim Details'!$E$28&gt;=Rates!$F$14,'Claim Details'!$E$28&lt;=Rates!$F$15,'Claim Details'!$E$19="Yes"),Rates!$G$26,IF(AND(C23="B",'Claim Details'!$E$28&gt;=Rates!$F$14,'Claim Details'!$E$28&lt;=Rates!$F$15,'Claim Details'!$E$19="No"),Rates!$F$26,IF(AND(C23="B",'Claim Details'!$E$28&gt;=Rates!$H$14,'Claim Details'!$E$28&lt;=Rates!$H$15,'Claim Details'!$E$19="Yes"),Rates!$I$26,IF(AND(C23="B",'Claim Details'!$E$28&gt;=Rates!$H$14,'Claim Details'!$E$28&lt;=Rates!$H$15,'Claim Details'!$E$19="No"),Rates!$H$26,IF(AND(C23="B",'Claim Details'!$E$28&gt;=Rates!$J$14,'Claim Details'!$E$28&lt;=Rates!$J$15,'Claim Details'!$E$19="Yes"),Rates!$K$26,IF(AND(C23="B",'Claim Details'!$E$28&gt;=Rates!$J$14,'Claim Details'!$E$28&lt;=Rates!$J$15,'Claim Details'!$E$19="No"),Rates!$J$26,IF(AND(C23="C",'Claim Details'!$E$28&gt;=Rates!$D$14,'Claim Details'!$E$28&lt;=Rates!$D$15,'Claim Details'!$E$19="Yes"),Rates!$E$27,IF(AND(C23="C",'Claim Details'!$E$28&gt;=Rates!$D$14,'Claim Details'!$E$28&lt;=Rates!$D$15,'Claim Details'!$E$19="No"),Rates!$D$27,IF(AND(C23="C",'Claim Details'!$E$28&gt;=Rates!$F$14,'Claim Details'!$E$28&lt;=Rates!$F$15,'Claim Details'!$E$19="Yes"),Rates!$G$27,IF(AND(C23="C",'Claim Details'!$E$28&gt;=Rates!$F$14,'Claim Details'!$E$28&lt;=Rates!$F$15,'Claim Details'!$E$19="No"),Rates!$F$27,IF(AND(C23="C",'Claim Details'!$E$28&gt;=Rates!$H$14,'Claim Details'!$E$28&lt;=Rates!$H$15,'Claim Details'!$E$19="Yes"),Rates!$I$27,IF(AND(C23="C",'Claim Details'!$E$28&gt;=Rates!$H$14,'Claim Details'!$E$28&lt;=Rates!$H$15,'Claim Details'!$E$19="No"),Rates!$H$27,IF(AND(C23="C",'Claim Details'!$E$28&gt;=Rates!$J$14,'Claim Details'!$E$28&lt;=Rates!$J$15,'Claim Details'!$E$19="Yes"),Rates!$K$27,IF(AND(C23="C",'Claim Details'!$E$28&gt;=Rates!$J$14,'Claim Details'!$E$28&lt;=Rates!$J$15,'Claim Details'!$E$19="No"),Rates!$J$27,"£0.00"))))))))))))))))))))))))</f>
        <v>£0.00</v>
      </c>
      <c r="AU23" s="191" t="str">
        <f>IF(AND(C23="A",'Claim Details'!$E$28&gt;=Rates!$D$14,'Claim Details'!$E$28&lt;=Rates!$D$15,'Claim Details'!$E$19="Yes"),Rates!$E$20,IF(AND(C23="A",'Claim Details'!$E$28&gt;=Rates!$D$14,'Claim Details'!$E$28&lt;=Rates!$D$15,'Claim Details'!$E$19="No"),Rates!$D$20,IF(AND(C23="A",'Claim Details'!$E$28&gt;=Rates!$F$14,'Claim Details'!$E$28&lt;=Rates!$F$15,'Claim Details'!$E$19="Yes"),Rates!$G$20,IF(AND(C23="A",'Claim Details'!$E$28&gt;=Rates!$F$14,'Claim Details'!$E$28&lt;=Rates!$F$15,'Claim Details'!$E$19="No"),Rates!$F$20,IF(AND(C23="A",'Claim Details'!$E$28&gt;=Rates!$H$14,'Claim Details'!$E$28&lt;=Rates!$H$15,'Claim Details'!$E$19="Yes"),Rates!$I$20,IF(AND(C23="A",'Claim Details'!$E$28&gt;=Rates!$H$14,'Claim Details'!$E$28&lt;=Rates!$H$15,'Claim Details'!$E$19="No"),Rates!$H$20,IF(AND(C23="A",'Claim Details'!$E$28&gt;=Rates!$J$14,'Claim Details'!$E$28&lt;=Rates!$J$15,'Claim Details'!$E$19="Yes"),Rates!$K$20,IF(AND(C23="A",'Claim Details'!$E$28&gt;=Rates!$J$14,'Claim Details'!$E$28&lt;=Rates!$J$15,'Claim Details'!$E$19="No"),Rates!$J$20,IF(AND(C23="B",'Claim Details'!$E$28&gt;=Rates!$D$14,'Claim Details'!$E$28&lt;=Rates!$D$15,'Claim Details'!$E$19="Yes"),Rates!$E$21,IF(AND(C23="B",'Claim Details'!$E$28&gt;=Rates!$D$14,'Claim Details'!$E$28&lt;=Rates!$D$15,'Claim Details'!$E$19="No"),Rates!$D$21,IF(AND(C23="B",'Claim Details'!$E$28&gt;=Rates!$F$14,'Claim Details'!$E$28&lt;=Rates!$F$15,'Claim Details'!$E$19="Yes"),Rates!$G$21,IF(AND(C23="B",'Claim Details'!$E$28&gt;=Rates!$F$14,'Claim Details'!$E$28&lt;=Rates!$F$15,'Claim Details'!$E$19="No"),Rates!$F$21,IF(AND(C23="B",'Claim Details'!$E$28&gt;=Rates!$H$14,'Claim Details'!$E$28&lt;=Rates!$H$15,'Claim Details'!$E$19="Yes"),Rates!$I$21,IF(AND(C23="B",'Claim Details'!$E$28&gt;=Rates!$H$14,'Claim Details'!$E$28&lt;=Rates!$H$15,'Claim Details'!$E$19="No"),Rates!$H$21,IF(AND(C23="B",'Claim Details'!$E$28&gt;=Rates!$J$14,'Claim Details'!$E$28&lt;=Rates!$J$15,'Claim Details'!$E$19="Yes"),Rates!$K$21,IF(AND(C23="B",'Claim Details'!$E$28&gt;=Rates!$J$14,'Claim Details'!$E$28&lt;=Rates!$J$15,'Claim Details'!$E$19="No"),Rates!$J$21,"£0.00"))))))))))))))))</f>
        <v>£0.00</v>
      </c>
      <c r="AV23" s="191" t="str">
        <f>IF(AND(C23="A",'Claim Details'!$E$28&gt;=Rates!$D$14,'Claim Details'!$E$28&lt;=Rates!$D$15,'Claim Details'!$E$19="Yes"),Rates!$E$22,IF(AND(C23="A",'Claim Details'!$E$28&gt;=Rates!$D$14,'Claim Details'!$E$28&lt;=Rates!$D$15,'Claim Details'!$E$19="No"),Rates!$D$22,IF(AND(C23="A",'Claim Details'!$E$28&gt;=Rates!$F$14,'Claim Details'!$E$28&lt;=Rates!$F$15,'Claim Details'!$E$19="Yes"),Rates!$G$22,IF(AND(C23="A",'Claim Details'!$E$28&gt;=Rates!$F$14,'Claim Details'!$E$28&lt;=Rates!$F$15,'Claim Details'!$E$19="No"),Rates!$F$22,IF(AND(C23="A",'Claim Details'!$E$28&gt;=Rates!$H$14,'Claim Details'!$E$28&lt;=Rates!$H$15,'Claim Details'!$E$19="Yes"),Rates!$I$22,IF(AND(C23="A",'Claim Details'!$E$28&gt;=Rates!$H$14,'Claim Details'!$E$28&lt;=Rates!$H$15,'Claim Details'!$E$19="No"),Rates!$H$22,IF(AND(C23="A",'Claim Details'!$E$28&gt;=Rates!$J$14,'Claim Details'!$E$28&lt;=Rates!$J$15,'Claim Details'!$E$19="Yes"),Rates!$K$22,IF(AND(C23="A",'Claim Details'!$E$28&gt;=Rates!$J$14,'Claim Details'!$E$28&lt;=Rates!$J$15,'Claim Details'!$E$19="No"),Rates!$J$22,IF(AND(C23="B",'Claim Details'!$E$28&gt;=Rates!$D$14,'Claim Details'!$E$28&lt;=Rates!$D$15,'Claim Details'!$E$19="Yes"),Rates!$E$23,IF(AND(C23="B",'Claim Details'!$E$28&gt;=Rates!$D$14,'Claim Details'!$E$28&lt;=Rates!$D$15,'Claim Details'!$E$19="No"),Rates!$D$23,IF(AND(C23="B",'Claim Details'!$E$28&gt;=Rates!$F$14,'Claim Details'!$E$28&lt;=Rates!$F$15,'Claim Details'!$E$19="Yes"),Rates!$G$23,IF(AND(C23="B",'Claim Details'!$E$28&gt;=Rates!$F$14,'Claim Details'!$E$28&lt;=Rates!$F$15,'Claim Details'!$E$19="No"),Rates!$F$23,IF(AND(C23="B",'Claim Details'!$E$28&gt;=Rates!$H$14,'Claim Details'!$E$28&lt;=Rates!$H$15,'Claim Details'!$E$19="Yes"),Rates!$I$23,IF(AND(C23="B",'Claim Details'!$E$28&gt;=Rates!$H$14,'Claim Details'!$E$28&lt;=Rates!$H$15,'Claim Details'!$E$19="No"),Rates!$H$23,IF(AND(C23="B",'Claim Details'!$E$28&gt;=Rates!$J$14,'Claim Details'!$E$28&lt;=Rates!$J$15,'Claim Details'!$E$19="Yes"),Rates!$K$23,IF(AND(C23="B",'Claim Details'!$E$28&gt;=Rates!$J$14,'Claim Details'!$E$28&lt;=Rates!$J$15,'Claim Details'!$E$19="No"),Rates!$J$23,IF(AND(C23="C",'Claim Details'!$E$28&gt;=Rates!$D$14,'Claim Details'!$E$28&lt;=Rates!$D$15,'Claim Details'!$E$19="Yes"),Rates!$E$24,IF(AND(C23="C",'Claim Details'!$E$28&gt;=Rates!$D$14,'Claim Details'!$E$28&lt;=Rates!$D$15,'Claim Details'!$E$19="No"),Rates!$D$24,IF(AND(C23="C",'Claim Details'!$E$28&gt;=Rates!$F$14,'Claim Details'!$E$28&lt;=Rates!$F$15,'Claim Details'!$E$19="Yes"),Rates!$G$24,IF(AND(C23="C",'Claim Details'!$E$28&gt;=Rates!$F$14,'Claim Details'!$E$28&lt;=Rates!$F$15,'Claim Details'!$E$19="No"),Rates!$F$24,IF(AND(C23="C",'Claim Details'!$E$28&gt;=Rates!$H$14,'Claim Details'!$E$28&lt;=Rates!$H$15,'Claim Details'!$E$19="Yes"),Rates!$I$24,IF(AND(C23="C",'Claim Details'!$E$28&gt;=Rates!$H$14,'Claim Details'!$E$28&lt;=Rates!$H$15,'Claim Details'!$E$19="No"),Rates!$H$24,IF(AND(C23="C",'Claim Details'!$E$28&gt;=Rates!$J$14,'Claim Details'!$E$28&lt;=Rates!$J$15,'Claim Details'!$E$19="Yes"),Rates!$K$24,IF(AND(C23="C",'Claim Details'!$E$28&gt;=Rates!$J$14,'Claim Details'!$E$28&lt;=Rates!$J$15,'Claim Details'!$E$19="No"),Rates!$J$24,"£0.00"))))))))))))))))))))))))</f>
        <v>£0.00</v>
      </c>
      <c r="AW23" s="1"/>
      <c r="AX23" s="189" t="str">
        <f>IF(AND(U23="A",'Claim Details'!$I$28&gt;=Rates!$D$14,'Claim Details'!$I$28&lt;=Rates!$D$15,'Claim Details'!$I$19="Yes"),Rates!$J$17,IF(AND(U23="A",'Claim Details'!$I$28&gt;=Rates!$D$14,'Claim Details'!$I$28&lt;=Rates!$D$15,'Claim Details'!$I$19="No"),Rates!$D$17,IF(AND(U23="A",'Claim Details'!$I$28&gt;=Rates!$F$14,'Claim Details'!$I$28&lt;=Rates!$F$15,'Claim Details'!$I$19="Yes"),Rates!$G$17,IF(AND(U23="A",'Claim Details'!$I$28&gt;=Rates!$F$14,'Claim Details'!$I$28&lt;=Rates!$F$15,'Claim Details'!$I$19="No"),Rates!$F$17,IF(AND(U23="A",'Claim Details'!$I$28&gt;=Rates!$H$14,'Claim Details'!$I$28&lt;=Rates!$H$15,'Claim Details'!$I$19="Yes"),Rates!$I$17,IF(AND(U23="A",'Claim Details'!$I$28&gt;=Rates!$H$14,'Claim Details'!$I$28&lt;=Rates!$H$15,'Claim Details'!$I$19="No"),Rates!$H$17,IF(AND(U23="A",'Claim Details'!$I$28&gt;=Rates!$J$14,'Claim Details'!$I$28&lt;=Rates!$J$15,'Claim Details'!$I$19="Yes"),Rates!$K$17,IF(AND(U23="A",'Claim Details'!$I$28&gt;=Rates!$J$14,'Claim Details'!$I$28&lt;=Rates!$J$15,'Claim Details'!$I$19="No"),Rates!$J$17,IF(AND(U23="B",'Claim Details'!$I$28&gt;=Rates!$D$14,'Claim Details'!$I$28&lt;=Rates!$D$15,'Claim Details'!$I$19="Yes"),Rates!$E$18,IF(AND(U23="B",'Claim Details'!$I$28&gt;=Rates!$D$14,'Claim Details'!$I$28&lt;=Rates!$D$15,'Claim Details'!$I$19="No"),Rates!$D$18,IF(AND(U23="B",'Claim Details'!$I$28&gt;=Rates!$F$14,'Claim Details'!$I$28&lt;=Rates!$F$15,'Claim Details'!$I$19="Yes"),Rates!$G$18,IF(AND(U23="B",'Claim Details'!$I$28&gt;=Rates!$F$14,'Claim Details'!$I$28&lt;=Rates!$F$15,'Claim Details'!$I$19="No"),Rates!$F$18,IF(AND(U23="B",'Claim Details'!$I$28&gt;=Rates!$H$14,'Claim Details'!$I$28&lt;=Rates!$H$15,'Claim Details'!$I$19="Yes"),Rates!$I$18,IF(AND(U23="B",'Claim Details'!$I$28&gt;=Rates!$H$14,'Claim Details'!$I$28&lt;=Rates!$H$15,'Claim Details'!$I$19="No"),Rates!$H$18,IF(AND(U23="B",'Claim Details'!$I$28&gt;=Rates!$J$14,'Claim Details'!$I$28&lt;=Rates!$J$15,'Claim Details'!$I$19="Yes"),Rates!$K$18,IF(AND(U23="B",'Claim Details'!$I$28&gt;=Rates!$J$14,'Claim Details'!$I$28&lt;=Rates!$J$15,'Claim Details'!$I$19="No"),Rates!$J$18,IF(AND(U23="C",'Claim Details'!$I$28&gt;=Rates!$D$14,'Claim Details'!$I$28&lt;=Rates!$D$15,'Claim Details'!$I$19="Yes"),Rates!$E$19,IF(AND(U23="C",'Claim Details'!$I$28&gt;=Rates!$D$14,'Claim Details'!$I$28&lt;=Rates!$D$15,'Claim Details'!$I$19="No"),Rates!$D$19,IF(AND(U23="C",'Claim Details'!$I$28&gt;=Rates!$F$14,'Claim Details'!$I$28&lt;=Rates!$F$15,'Claim Details'!$I$19="Yes"),Rates!$G$19,IF(AND(U23="C",'Claim Details'!$I$28&gt;=Rates!$F$14,'Claim Details'!$I$28&lt;=Rates!$F$15,'Claim Details'!$I$19="No"),Rates!$F$19,IF(AND(U23="C",'Claim Details'!$I$28&gt;=Rates!$H$14,'Claim Details'!$I$28&lt;=Rates!$H$15,'Claim Details'!$I$19="Yes"),Rates!$I$19,IF(AND(U23="C",'Claim Details'!$I$28&gt;=Rates!$H$14,'Claim Details'!$I$28&lt;=Rates!$H$15,'Claim Details'!$I$19="No"),Rates!$H$19,IF(AND(U23="C",'Claim Details'!$I$28&gt;=Rates!$J$14,'Claim Details'!$I$28&lt;=Rates!$J$15,'Claim Details'!$I$19="Yes"),Rates!$K$19,IF(AND(U23="C",'Claim Details'!$I$28&gt;=Rates!$J$14,'Claim Details'!$I$28&lt;=Rates!$J$15,'Claim Details'!$I$19="No"),Rates!$J$19,"£0.00"))))))))))))))))))))))))</f>
        <v>£0.00</v>
      </c>
      <c r="AY23" s="189" t="str">
        <f>IF(AND(C23="A",'Claim Details'!$I$28&gt;=Rates!$D$14,'Claim Details'!$I$28&lt;=Rates!$D$15,'Claim Details'!$I$19="Yes"),Rates!$J$25,IF(AND(C23="A",'Claim Details'!$I$28&gt;=Rates!$D$14,'Claim Details'!$I$28&lt;=Rates!$D$15,'Claim Details'!$I$19="No"),Rates!$D$25,IF(AND(C23="A",'Claim Details'!$I$28&gt;=Rates!$F$14,'Claim Details'!$I$28&lt;=Rates!$F$15,'Claim Details'!$I$19="Yes"),Rates!$G$25,IF(AND(C23="A",'Claim Details'!$I$28&gt;=Rates!$F$14,'Claim Details'!$I$28&lt;=Rates!$F$15,'Claim Details'!$I$19="No"),Rates!$F$25,IF(AND(C23="A",'Claim Details'!$I$28&gt;=Rates!$H$14,'Claim Details'!$I$28&lt;=Rates!$H$15,'Claim Details'!$I$19="Yes"),Rates!$I$25,IF(AND(C23="A",'Claim Details'!$I$28&gt;=Rates!$H$14,'Claim Details'!$I$28&lt;=Rates!$H$15,'Claim Details'!$I$19="No"),Rates!$H$25,IF(AND(C23="A",'Claim Details'!$I$28&gt;=Rates!$J$14,'Claim Details'!$I$28&lt;=Rates!$J$15,'Claim Details'!$I$19="Yes"),Rates!$K$25,IF(AND(C23="A",'Claim Details'!$I$28&gt;=Rates!$J$14,'Claim Details'!$I$28&lt;=Rates!$J$15,'Claim Details'!$I$19="No"),Rates!$J$25,IF(AND(C23="B",'Claim Details'!$I$28&gt;=Rates!$D$14,'Claim Details'!$I$28&lt;=Rates!$D$15,'Claim Details'!$I$19="Yes"),Rates!$E$26,IF(AND(C23="B",'Claim Details'!$I$28&gt;=Rates!$D$14,'Claim Details'!$I$28&lt;=Rates!$D$15,'Claim Details'!$I$19="No"),Rates!$D$26,IF(AND(C23="B",'Claim Details'!$I$28&gt;=Rates!$F$14,'Claim Details'!$I$28&lt;=Rates!$F$15,'Claim Details'!$I$19="Yes"),Rates!$G$26,IF(AND(C23="B",'Claim Details'!$I$28&gt;=Rates!$F$14,'Claim Details'!$I$28&lt;=Rates!$F$15,'Claim Details'!$I$19="No"),Rates!$F$26,IF(AND(C23="B",'Claim Details'!$I$28&gt;=Rates!$H$14,'Claim Details'!$I$28&lt;=Rates!$H$15,'Claim Details'!$I$19="Yes"),Rates!$I$26,IF(AND(C23="B",'Claim Details'!$I$28&gt;=Rates!$H$14,'Claim Details'!$I$28&lt;=Rates!$H$15,'Claim Details'!$I$19="No"),Rates!$H$26,IF(AND(C23="B",'Claim Details'!$I$28&gt;=Rates!$J$14,'Claim Details'!$I$28&lt;=Rates!$J$15,'Claim Details'!$I$19="Yes"),Rates!$K$26,IF(AND(C23="B",'Claim Details'!$I$28&gt;=Rates!$J$14,'Claim Details'!$I$28&lt;=Rates!$J$15,'Claim Details'!$I$19="No"),Rates!$J$26,IF(AND(C23="C",'Claim Details'!$I$28&gt;=Rates!$D$14,'Claim Details'!$I$28&lt;=Rates!$D$15,'Claim Details'!$I$19="Yes"),Rates!$E$27,IF(AND(C23="C",'Claim Details'!$I$28&gt;=Rates!$D$14,'Claim Details'!$I$28&lt;=Rates!$D$15,'Claim Details'!$I$19="No"),Rates!$D$27,IF(AND(C23="C",'Claim Details'!$I$28&gt;=Rates!$F$14,'Claim Details'!$I$28&lt;=Rates!$F$15,'Claim Details'!$I$19="Yes"),Rates!$G$27,IF(AND(C23="C",'Claim Details'!$I$28&gt;=Rates!$F$14,'Claim Details'!$I$28&lt;=Rates!$F$15,'Claim Details'!$I$19="No"),Rates!$F$27,IF(AND(C23="C",'Claim Details'!$I$28&gt;=Rates!$H$14,'Claim Details'!$I$28&lt;=Rates!$H$15,'Claim Details'!$I$19="Yes"),Rates!$I$27,IF(AND(C23="C",'Claim Details'!$I$28&gt;=Rates!$H$14,'Claim Details'!$I$28&lt;=Rates!$H$15,'Claim Details'!$I$19="No"),Rates!$H$27,IF(AND(C23="C",'Claim Details'!$I$28&gt;=Rates!$J$14,'Claim Details'!$I$28&lt;=Rates!$J$15,'Claim Details'!$I$19="Yes"),Rates!$K$27,IF(AND(C23="C",'Claim Details'!$I$28&gt;=Rates!$J$14,'Claim Details'!$I$28&lt;=Rates!$J$15,'Claim Details'!$I$19="No"),Rates!$J$27,"£0.00"))))))))))))))))))))))))</f>
        <v>£0.00</v>
      </c>
      <c r="AZ23" s="189" t="str">
        <f>IF(AND(C23="A",'Claim Details'!$I$28&gt;=Rates!$D$14,'Claim Details'!$I$28&lt;=Rates!$D$15,'Claim Details'!$I$19="Yes"),Rates!$E$20,IF(AND(C23="A",'Claim Details'!$I$28&gt;=Rates!$D$14,'Claim Details'!$I$28&lt;=Rates!$D$15,'Claim Details'!$I$19="No"),Rates!$D$20,IF(AND(C23="A",'Claim Details'!$I$28&gt;=Rates!$F$14,'Claim Details'!$I$28&lt;=Rates!$F$15,'Claim Details'!$I$19="Yes"),Rates!$G$20,IF(AND(C23="A",'Claim Details'!$I$28&gt;=Rates!$F$14,'Claim Details'!$I$28&lt;=Rates!$F$15,'Claim Details'!$I$19="No"),Rates!$F$20,IF(AND(C23="A",'Claim Details'!$I$28&gt;=Rates!$H$14,'Claim Details'!$I$28&lt;=Rates!$H$15,'Claim Details'!$I$19="Yes"),Rates!$I$20,IF(AND(C23="A",'Claim Details'!$I$28&gt;=Rates!$H$14,'Claim Details'!$I$28&lt;=Rates!$H$15,'Claim Details'!$I$19="No"),Rates!$H$20,IF(AND(C23="A",'Claim Details'!$I$28&gt;=Rates!$J$14,'Claim Details'!$I$28&lt;=Rates!$J$15,'Claim Details'!$I$19="Yes"),Rates!$K$20,IF(AND(C23="A",'Claim Details'!$I$28&gt;=Rates!$J$14,'Claim Details'!$I$28&lt;=Rates!$J$15,'Claim Details'!$I$19="No"),Rates!$J$20,IF(AND(C23="B",'Claim Details'!$I$28&gt;=Rates!$D$14,'Claim Details'!$I$28&lt;=Rates!$D$15,'Claim Details'!$I$19="Yes"),Rates!$E$21,IF(AND(C23="B",'Claim Details'!$I$28&gt;=Rates!$D$14,'Claim Details'!$I$28&lt;=Rates!$D$15,'Claim Details'!$I$19="No"),Rates!$D$21,IF(AND(C23="B",'Claim Details'!$I$28&gt;=Rates!$F$14,'Claim Details'!$I$28&lt;=Rates!$F$15,'Claim Details'!$I$19="Yes"),Rates!$G$21,IF(AND(C23="B",'Claim Details'!$I$28&gt;=Rates!$F$14,'Claim Details'!$I$28&lt;=Rates!$F$15,'Claim Details'!$I$19="No"),Rates!$F$21,IF(AND(C23="B",'Claim Details'!$I$28&gt;=Rates!$H$14,'Claim Details'!$I$28&lt;=Rates!$H$15,'Claim Details'!$I$19="Yes"),Rates!$I$21,IF(AND(C23="B",'Claim Details'!$I$28&gt;=Rates!$H$14,'Claim Details'!$I$28&lt;=Rates!$H$15,'Claim Details'!$I$19="No"),Rates!$H$21,IF(AND(C23="B",'Claim Details'!$I$28&gt;=Rates!$J$14,'Claim Details'!$I$28&lt;=Rates!$J$15,'Claim Details'!$I$19="Yes"),Rates!$K$21,IF(AND(C23="B",'Claim Details'!$I$28&gt;=Rates!$J$14,'Claim Details'!$I$28&lt;=Rates!$J$15,'Claim Details'!$I$19="No"),Rates!$J$21,"£0.00"))))))))))))))))</f>
        <v>£0.00</v>
      </c>
      <c r="BA23" s="189" t="str">
        <f>IF(AND(C23="A",'Claim Details'!$I$28&gt;=Rates!$D$14,'Claim Details'!$I$28&lt;=Rates!$D$15,'Claim Details'!$I$19="Yes"),Rates!$E$22,IF(AND(C23="A",'Claim Details'!$I$28&gt;=Rates!$D$14,'Claim Details'!$I$28&lt;=Rates!$D$15,'Claim Details'!$I$19="No"),Rates!$D$22,IF(AND(C23="A",'Claim Details'!$I$28&gt;=Rates!$F$14,'Claim Details'!$I$28&lt;=Rates!$F$15,'Claim Details'!$I$19="Yes"),Rates!$G$22,IF(AND(C23="A",'Claim Details'!$I$28&gt;=Rates!$F$14,'Claim Details'!$I$28&lt;=Rates!$F$15,'Claim Details'!$I$19="No"),Rates!$F$22,IF(AND(C23="A",'Claim Details'!$I$28&gt;=Rates!$H$14,'Claim Details'!$I$28&lt;=Rates!$H$15,'Claim Details'!$I$19="Yes"),Rates!$I$22,IF(AND(C23="A",'Claim Details'!$I$28&gt;=Rates!$H$14,'Claim Details'!$I$28&lt;=Rates!$H$15,'Claim Details'!$I$19="No"),Rates!$H$22,IF(AND(C23="A",'Claim Details'!$I$28&gt;=Rates!$J$14,'Claim Details'!$I$28&lt;=Rates!$J$15,'Claim Details'!$I$19="Yes"),Rates!$K$22,IF(AND(C23="A",'Claim Details'!$I$28&gt;=Rates!$J$14,'Claim Details'!$I$28&lt;=Rates!$J$15,'Claim Details'!$I$19="No"),Rates!$J$22,IF(AND(C23="B",'Claim Details'!$I$28&gt;=Rates!$D$14,'Claim Details'!$I$28&lt;=Rates!$D$15,'Claim Details'!$I$19="Yes"),Rates!$E$23,IF(AND(C23="B",'Claim Details'!$I$28&gt;=Rates!$D$14,'Claim Details'!$I$28&lt;=Rates!$D$15,'Claim Details'!$I$19="No"),Rates!$D$23,IF(AND(C23="B",'Claim Details'!$I$28&gt;=Rates!$F$14,'Claim Details'!$I$28&lt;=Rates!$F$15,'Claim Details'!$I$19="Yes"),Rates!$G$23,IF(AND(C23="B",'Claim Details'!$I$28&gt;=Rates!$F$14,'Claim Details'!$I$28&lt;=Rates!$F$15,'Claim Details'!$I$19="No"),Rates!$F$23,IF(AND(C23="B",'Claim Details'!$I$28&gt;=Rates!$H$14,'Claim Details'!$I$28&lt;=Rates!$H$15,'Claim Details'!$I$19="Yes"),Rates!$I$23,IF(AND(C23="B",'Claim Details'!$I$28&gt;=Rates!$H$14,'Claim Details'!$I$28&lt;=Rates!$H$15,'Claim Details'!$I$19="No"),Rates!$H$23,IF(AND(C23="B",'Claim Details'!$I$28&gt;=Rates!$J$14,'Claim Details'!$I$28&lt;=Rates!$J$15,'Claim Details'!$I$19="Yes"),Rates!$K$23,IF(AND(C23="B",'Claim Details'!$I$28&gt;=Rates!$J$14,'Claim Details'!$I$28&lt;=Rates!$J$15,'Claim Details'!$I$19="No"),Rates!$J$23,IF(AND(C23="C",'Claim Details'!$I$28&gt;=Rates!$D$14,'Claim Details'!$I$28&lt;=Rates!$D$15,'Claim Details'!$I$19="Yes"),Rates!$E$24,IF(AND(C23="C",'Claim Details'!$I$28&gt;=Rates!$D$14,'Claim Details'!$I$28&lt;=Rates!$D$15,'Claim Details'!$I$19="No"),Rates!$D$24,IF(AND(C23="C",'Claim Details'!$I$28&gt;=Rates!$F$14,'Claim Details'!$I$28&lt;=Rates!$F$15,'Claim Details'!$I$19="Yes"),Rates!$G$24,IF(AND(C23="C",'Claim Details'!$I$28&gt;=Rates!$F$14,'Claim Details'!$I$28&lt;=Rates!$F$15,'Claim Details'!$I$19="No"),Rates!$F$24,IF(AND(C23="C",'Claim Details'!$I$28&gt;=Rates!$H$14,'Claim Details'!$I$28&lt;=Rates!$H$15,'Claim Details'!$I$19="Yes"),Rates!$I$24,IF(AND(C23="C",'Claim Details'!$I$28&gt;=Rates!$H$14,'Claim Details'!$I$28&lt;=Rates!$H$15,'Claim Details'!$I$19="No"),Rates!$H$24,IF(AND(C23="C",'Claim Details'!$I$28&gt;=Rates!$J$14,'Claim Details'!$I$28&lt;=Rates!$J$15,'Claim Details'!$I$19="Yes"),Rates!$K$24,IF(AND(C23="C",'Claim Details'!$I$28&gt;=Rates!$J$14,'Claim Details'!$I$28&lt;=Rates!$J$15,'Claim Details'!$I$19="No"),Rates!$J$24,"£0.00"))))))))))))))))))))))))</f>
        <v>£0.00</v>
      </c>
      <c r="BB23" s="189" t="str">
        <f t="shared" si="12"/>
        <v>£0.00</v>
      </c>
      <c r="BC23" s="1"/>
      <c r="BD23" s="189" t="str">
        <f>IF(AND(AE23="A",'Claim Details'!$I$28&gt;=Rates!$D$14,'Claim Details'!$I$28&lt;=Rates!$D$15,'Claim Details'!$I$19="Yes"),Rates!$J$17,IF(AND(AE23="A",'Claim Details'!$I$28&gt;=Rates!$D$14,'Claim Details'!$I$28&lt;=Rates!$D$15,'Claim Details'!$I$19="No"),Rates!$D$17,IF(AND(AE23="A",'Claim Details'!$I$28&gt;=Rates!$F$14,'Claim Details'!$I$28&lt;=Rates!$F$15,'Claim Details'!$I$19="Yes"),Rates!$G$17,IF(AND(AE23="A",'Claim Details'!$I$28&gt;=Rates!$F$14,'Claim Details'!$I$28&lt;=Rates!$F$15,'Claim Details'!$I$19="No"),Rates!$F$17,IF(AND(AE23="A",'Claim Details'!$I$28&gt;=Rates!$H$14,'Claim Details'!$I$28&lt;=Rates!$H$15,'Claim Details'!$I$19="Yes"),Rates!$I$17,IF(AND(AE23="A",'Claim Details'!$I$28&gt;=Rates!$H$14,'Claim Details'!$I$28&lt;=Rates!$H$15,'Claim Details'!$I$19="No"),Rates!$H$17,IF(AND(AE23="A",'Claim Details'!$I$28&gt;=Rates!$J$14,'Claim Details'!$I$28&lt;=Rates!$J$15,'Claim Details'!$I$19="Yes"),Rates!$K$17,IF(AND(AE23="A",'Claim Details'!$I$28&gt;=Rates!$J$14,'Claim Details'!$I$28&lt;=Rates!$J$15,'Claim Details'!$I$19="No"),Rates!$J$17,IF(AND(AE23="B",'Claim Details'!$I$28&gt;=Rates!$D$14,'Claim Details'!$I$28&lt;=Rates!$D$15,'Claim Details'!$I$19="Yes"),Rates!$E$18,IF(AND(AE23="B",'Claim Details'!$I$28&gt;=Rates!$D$14,'Claim Details'!$I$28&lt;=Rates!$D$15,'Claim Details'!$I$19="No"),Rates!$D$18,IF(AND(AE23="B",'Claim Details'!$I$28&gt;=Rates!$F$14,'Claim Details'!$I$28&lt;=Rates!$F$15,'Claim Details'!$I$19="Yes"),Rates!$G$18,IF(AND(AE23="B",'Claim Details'!$I$28&gt;=Rates!$F$14,'Claim Details'!$I$28&lt;=Rates!$F$15,'Claim Details'!$I$19="No"),Rates!$F$18,IF(AND(AE23="B",'Claim Details'!$I$28&gt;=Rates!$H$14,'Claim Details'!$I$28&lt;=Rates!$H$15,'Claim Details'!$I$19="Yes"),Rates!$I$18,IF(AND(AE23="B",'Claim Details'!$I$28&gt;=Rates!$H$14,'Claim Details'!$I$28&lt;=Rates!$H$15,'Claim Details'!$I$19="No"),Rates!$H$18,IF(AND(AE23="B",'Claim Details'!$I$28&gt;=Rates!$J$14,'Claim Details'!$I$28&lt;=Rates!$J$15,'Claim Details'!$I$19="Yes"),Rates!$K$18,IF(AND(AE23="B",'Claim Details'!$I$28&gt;=Rates!$J$14,'Claim Details'!$I$28&lt;=Rates!$J$15,'Claim Details'!$I$19="No"),Rates!$J$18,IF(AND(AE23="C",'Claim Details'!$I$28&gt;=Rates!$D$14,'Claim Details'!$I$28&lt;=Rates!$D$15,'Claim Details'!$I$19="Yes"),Rates!$E$19,IF(AND(AE23="C",'Claim Details'!$I$28&gt;=Rates!$D$14,'Claim Details'!$I$28&lt;=Rates!$D$15,'Claim Details'!$I$19="No"),Rates!$D$19,IF(AND(AE23="C",'Claim Details'!$I$28&gt;=Rates!$F$14,'Claim Details'!$I$28&lt;=Rates!$F$15,'Claim Details'!$I$19="Yes"),Rates!$G$19,IF(AND(AE23="C",'Claim Details'!$I$28&gt;=Rates!$F$14,'Claim Details'!$I$28&lt;=Rates!$F$15,'Claim Details'!$I$19="No"),Rates!$F$19,IF(AND(AE23="C",'Claim Details'!$I$28&gt;=Rates!$H$14,'Claim Details'!$I$28&lt;=Rates!$H$15,'Claim Details'!$I$19="Yes"),Rates!$I$19,IF(AND(AE23="C",'Claim Details'!$I$28&gt;=Rates!$H$14,'Claim Details'!$I$28&lt;=Rates!$H$15,'Claim Details'!$I$19="No"),Rates!$H$19,IF(AND(AE23="C",'Claim Details'!$I$28&gt;=Rates!$J$14,'Claim Details'!$I$28&lt;=Rates!$J$15,'Claim Details'!$I$19="Yes"),Rates!$K$19,IF(AND(AE23="C",'Claim Details'!$I$28&gt;=Rates!$J$14,'Claim Details'!$I$28&lt;=Rates!$J$15,'Claim Details'!$I$19="No"),Rates!$J$19,"£0.00"))))))))))))))))))))))))</f>
        <v>£0.00</v>
      </c>
      <c r="BE23" s="189" t="str">
        <f>IF(AND(AE23="A",'Claim Details'!$I$28&gt;=Rates!$D$14,'Claim Details'!$I$28&lt;=Rates!$D$15,'Claim Details'!$I$19="Yes"),Rates!$J$25,IF(AND(AE23="A",'Claim Details'!$I$28&gt;=Rates!$D$14,'Claim Details'!$I$28&lt;=Rates!$D$15,'Claim Details'!$I$19="No"),Rates!$D$25,IF(AND(AE23="A",'Claim Details'!$I$28&gt;=Rates!$F$14,'Claim Details'!$I$28&lt;=Rates!$F$15,'Claim Details'!$I$19="Yes"),Rates!$G$25,IF(AND(AE23="A",'Claim Details'!$I$28&gt;=Rates!$F$14,'Claim Details'!$I$28&lt;=Rates!$F$15,'Claim Details'!$I$19="No"),Rates!$F$25,IF(AND(AE23="A",'Claim Details'!$I$28&gt;=Rates!$H$14,'Claim Details'!$I$28&lt;=Rates!$H$15,'Claim Details'!$I$19="Yes"),Rates!$I$25,IF(AND(AE23="A",'Claim Details'!$I$28&gt;=Rates!$H$14,'Claim Details'!$I$28&lt;=Rates!$H$15,'Claim Details'!$I$19="No"),Rates!$H$25,IF(AND(AE23="A",'Claim Details'!$I$28&gt;=Rates!$J$14,'Claim Details'!$I$28&lt;=Rates!$J$15,'Claim Details'!$I$19="Yes"),Rates!$K$25,IF(AND(AE23="A",'Claim Details'!$I$28&gt;=Rates!$J$14,'Claim Details'!$I$28&lt;=Rates!$J$15,'Claim Details'!$I$19="No"),Rates!$J$25,IF(AND(AE23="B",'Claim Details'!$I$28&gt;=Rates!$D$14,'Claim Details'!$I$28&lt;=Rates!$D$15,'Claim Details'!$I$19="Yes"),Rates!$E$26,IF(AND(AE23="B",'Claim Details'!$I$28&gt;=Rates!$D$14,'Claim Details'!$I$28&lt;=Rates!$D$15,'Claim Details'!$I$19="No"),Rates!$D$26,IF(AND(AE23="B",'Claim Details'!$I$28&gt;=Rates!$F$14,'Claim Details'!$I$28&lt;=Rates!$F$15,'Claim Details'!$I$19="Yes"),Rates!$G$26,IF(AND(AE23="B",'Claim Details'!$I$28&gt;=Rates!$F$14,'Claim Details'!$I$28&lt;=Rates!$F$15,'Claim Details'!$I$19="No"),Rates!$F$26,IF(AND(AE23="B",'Claim Details'!$I$28&gt;=Rates!$H$14,'Claim Details'!$I$28&lt;=Rates!$H$15,'Claim Details'!$I$19="Yes"),Rates!$I$26,IF(AND(AE23="B",'Claim Details'!$I$28&gt;=Rates!$H$14,'Claim Details'!$I$28&lt;=Rates!$H$15,'Claim Details'!$I$19="No"),Rates!$H$26,IF(AND(AE23="B",'Claim Details'!$I$28&gt;=Rates!$J$14,'Claim Details'!$I$28&lt;=Rates!$J$15,'Claim Details'!$I$19="Yes"),Rates!$K$26,IF(AND(AE23="B",'Claim Details'!$I$28&gt;=Rates!$J$14,'Claim Details'!$I$28&lt;=Rates!$J$15,'Claim Details'!$I$19="No"),Rates!$J$26,IF(AND(AE23="C",'Claim Details'!$I$28&gt;=Rates!$D$14,'Claim Details'!$I$28&lt;=Rates!$D$15,'Claim Details'!$I$19="Yes"),Rates!$E$27,IF(AND(AE23="C",'Claim Details'!$I$28&gt;=Rates!$D$14,'Claim Details'!$I$28&lt;=Rates!$D$15,'Claim Details'!$I$19="No"),Rates!$D$27,IF(AND(AE23="C",'Claim Details'!$I$28&gt;=Rates!$F$14,'Claim Details'!$I$28&lt;=Rates!$F$15,'Claim Details'!$I$19="Yes"),Rates!$G$27,IF(AND(AE23="C",'Claim Details'!$I$28&gt;=Rates!$F$14,'Claim Details'!$I$28&lt;=Rates!$F$15,'Claim Details'!$I$19="No"),Rates!$F$27,IF(AND(AE23="C",'Claim Details'!$I$28&gt;=Rates!$H$14,'Claim Details'!$I$28&lt;=Rates!$H$15,'Claim Details'!$I$19="Yes"),Rates!$I$27,IF(AND(AE23="C",'Claim Details'!$I$28&gt;=Rates!$H$14,'Claim Details'!$I$28&lt;=Rates!$H$15,'Claim Details'!$I$19="No"),Rates!$H$27,IF(AND(AE23="C",'Claim Details'!$I$28&gt;=Rates!$J$14,'Claim Details'!$I$28&lt;=Rates!$J$15,'Claim Details'!$I$19="Yes"),Rates!$K$27,IF(AND(AE23="C",'Claim Details'!$I$28&gt;=Rates!$J$14,'Claim Details'!$I$28&lt;=Rates!$J$15,'Claim Details'!$I$19="No"),Rates!$J$27,"£0.00"))))))))))))))))))))))))</f>
        <v>£0.00</v>
      </c>
      <c r="BF23" s="189" t="str">
        <f>IF(AND(AE23="A",'Claim Details'!$I$28&gt;=Rates!$D$14,'Claim Details'!$I$28&lt;=Rates!$D$15,'Claim Details'!$I$19="Yes"),Rates!$E$20,IF(AND(AE23="A",'Claim Details'!$I$28&gt;=Rates!$D$14,'Claim Details'!$I$28&lt;=Rates!$D$15,'Claim Details'!$I$19="No"),Rates!$D$20,IF(AND(AE23="A",'Claim Details'!$I$28&gt;=Rates!$F$14,'Claim Details'!$I$28&lt;=Rates!$F$15,'Claim Details'!$I$19="Yes"),Rates!$G$20,IF(AND(AE23="A",'Claim Details'!$I$28&gt;=Rates!$F$14,'Claim Details'!$I$28&lt;=Rates!$F$15,'Claim Details'!$I$19="No"),Rates!$F$20,IF(AND(AE23="A",'Claim Details'!$I$28&gt;=Rates!$H$14,'Claim Details'!$I$28&lt;=Rates!$H$15,'Claim Details'!$I$19="Yes"),Rates!$I$20,IF(AND(AE23="A",'Claim Details'!$I$28&gt;=Rates!$H$14,'Claim Details'!$I$28&lt;=Rates!$H$15,'Claim Details'!$I$19="No"),Rates!$H$20,IF(AND(AE23="A",'Claim Details'!$I$28&gt;=Rates!$J$14,'Claim Details'!$I$28&lt;=Rates!$J$15,'Claim Details'!$I$19="Yes"),Rates!$K$20,IF(AND(AE23="A",'Claim Details'!$I$28&gt;=Rates!$J$14,'Claim Details'!$I$28&lt;=Rates!$J$15,'Claim Details'!$I$19="No"),Rates!$J$20,IF(AND(AE23="B",'Claim Details'!$I$28&gt;=Rates!$D$14,'Claim Details'!$I$28&lt;=Rates!$D$15,'Claim Details'!$I$19="Yes"),Rates!$E$21,IF(AND(AE23="B",'Claim Details'!$I$28&gt;=Rates!$D$14,'Claim Details'!$I$28&lt;=Rates!$D$15,'Claim Details'!$I$19="No"),Rates!$D$21,IF(AND(AE23="B",'Claim Details'!$I$28&gt;=Rates!$F$14,'Claim Details'!$I$28&lt;=Rates!$F$15,'Claim Details'!$I$19="Yes"),Rates!$G$21,IF(AND(AE23="B",'Claim Details'!$I$28&gt;=Rates!$F$14,'Claim Details'!$I$28&lt;=Rates!$F$15,'Claim Details'!$I$19="No"),Rates!$F$21,IF(AND(AE23="B",'Claim Details'!$I$28&gt;=Rates!$H$14,'Claim Details'!$I$28&lt;=Rates!$H$15,'Claim Details'!$I$19="Yes"),Rates!$I$21,IF(AND(AE23="B",'Claim Details'!$I$28&gt;=Rates!$H$14,'Claim Details'!$I$28&lt;=Rates!$H$15,'Claim Details'!$I$19="No"),Rates!$H$21,IF(AND(AE23="B",'Claim Details'!$I$28&gt;=Rates!$J$14,'Claim Details'!$I$28&lt;=Rates!$J$15,'Claim Details'!$I$19="Yes"),Rates!$K$21,IF(AND(AE23="B",'Claim Details'!$I$28&gt;=Rates!$J$14,'Claim Details'!$I$28&lt;=Rates!$J$15,'Claim Details'!$I$19="No"),Rates!$J$21,"£0.00"))))))))))))))))</f>
        <v>£0.00</v>
      </c>
      <c r="BG23" s="189" t="str">
        <f>IF(AND(AE23="A",'Claim Details'!$I$28&gt;=Rates!$D$14,'Claim Details'!$I$28&lt;=Rates!$D$15,'Claim Details'!$I$19="Yes"),Rates!$E$22,IF(AND(AE23="A",'Claim Details'!$I$28&gt;=Rates!$D$14,'Claim Details'!$I$28&lt;=Rates!$D$15,'Claim Details'!$I$19="No"),Rates!$D$22,IF(AND(AE23="A",'Claim Details'!$I$28&gt;=Rates!$F$14,'Claim Details'!$I$28&lt;=Rates!$F$15,'Claim Details'!$I$19="Yes"),Rates!$G$22,IF(AND(AE23="A",'Claim Details'!$I$28&gt;=Rates!$F$14,'Claim Details'!$I$28&lt;=Rates!$F$15,'Claim Details'!$I$19="No"),Rates!$F$22,IF(AND(AE23="A",'Claim Details'!$I$28&gt;=Rates!$H$14,'Claim Details'!$I$28&lt;=Rates!$H$15,'Claim Details'!$I$19="Yes"),Rates!$I$22,IF(AND(AE23="A",'Claim Details'!$I$28&gt;=Rates!$H$14,'Claim Details'!$I$28&lt;=Rates!$H$15,'Claim Details'!$I$19="No"),Rates!$H$22,IF(AND(AE23="A",'Claim Details'!$I$28&gt;=Rates!$J$14,'Claim Details'!$I$28&lt;=Rates!$J$15,'Claim Details'!$I$19="Yes"),Rates!$K$22,IF(AND(AE23="A",'Claim Details'!$I$28&gt;=Rates!$J$14,'Claim Details'!$I$28&lt;=Rates!$J$15,'Claim Details'!$I$19="No"),Rates!$J$22,IF(AND(AE23="B",'Claim Details'!$I$28&gt;=Rates!$D$14,'Claim Details'!$I$28&lt;=Rates!$D$15,'Claim Details'!$I$19="Yes"),Rates!$E$23,IF(AND(AE23="B",'Claim Details'!$I$28&gt;=Rates!$D$14,'Claim Details'!$I$28&lt;=Rates!$D$15,'Claim Details'!$I$19="No"),Rates!$D$23,IF(AND(AE23="B",'Claim Details'!$I$28&gt;=Rates!$F$14,'Claim Details'!$I$28&lt;=Rates!$F$15,'Claim Details'!$I$19="Yes"),Rates!$G$23,IF(AND(AE23="B",'Claim Details'!$I$28&gt;=Rates!$F$14,'Claim Details'!$I$28&lt;=Rates!$F$15,'Claim Details'!$I$19="No"),Rates!$F$23,IF(AND(AE23="B",'Claim Details'!$I$28&gt;=Rates!$H$14,'Claim Details'!$I$28&lt;=Rates!$H$15,'Claim Details'!$I$19="Yes"),Rates!$I$23,IF(AND(AE23="B",'Claim Details'!$I$28&gt;=Rates!$H$14,'Claim Details'!$I$28&lt;=Rates!$H$15,'Claim Details'!$I$19="No"),Rates!$H$23,IF(AND(AE23="B",'Claim Details'!$I$28&gt;=Rates!$J$14,'Claim Details'!$I$28&lt;=Rates!$J$15,'Claim Details'!$I$19="Yes"),Rates!$K$23,IF(AND(AE23="B",'Claim Details'!$I$28&gt;=Rates!$J$14,'Claim Details'!$I$28&lt;=Rates!$J$15,'Claim Details'!$I$19="No"),Rates!$J$23,IF(AND(AE23="C",'Claim Details'!$I$28&gt;=Rates!$D$14,'Claim Details'!$I$28&lt;=Rates!$D$15,'Claim Details'!$I$19="Yes"),Rates!$E$24,IF(AND(AE23="C",'Claim Details'!$I$28&gt;=Rates!$D$14,'Claim Details'!$I$28&lt;=Rates!$D$15,'Claim Details'!$I$19="No"),Rates!$D$24,IF(AND(AE23="C",'Claim Details'!$I$28&gt;=Rates!$F$14,'Claim Details'!$I$28&lt;=Rates!$F$15,'Claim Details'!$I$19="Yes"),Rates!$G$24,IF(AND(AE23="C",'Claim Details'!$I$28&gt;=Rates!$F$14,'Claim Details'!$I$28&lt;=Rates!$F$15,'Claim Details'!$I$19="No"),Rates!$F$24,IF(AND(AE23="C",'Claim Details'!$I$28&gt;=Rates!$H$14,'Claim Details'!$I$28&lt;=Rates!$H$15,'Claim Details'!$I$19="Yes"),Rates!$I$24,IF(AND(AE23="C",'Claim Details'!$I$28&gt;=Rates!$H$14,'Claim Details'!$I$28&lt;=Rates!$H$15,'Claim Details'!$I$19="No"),Rates!$H$24,IF(AND(AE23="C",'Claim Details'!$I$28&gt;=Rates!$J$14,'Claim Details'!$I$28&lt;=Rates!$J$15,'Claim Details'!$I$19="Yes"),Rates!$K$24,IF(AND(AE23="C",'Claim Details'!$I$28&gt;=Rates!$J$14,'Claim Details'!$I$28&lt;=Rates!$J$15,'Claim Details'!$I$19="No"),Rates!$J$24,"£0.00"))))))))))))))))))))))))</f>
        <v>£0.00</v>
      </c>
      <c r="BH23" s="189" t="str">
        <f t="shared" si="13"/>
        <v>£0.00</v>
      </c>
      <c r="BI23" s="189">
        <f t="shared" si="14"/>
        <v>0</v>
      </c>
      <c r="BO23" s="202" t="str">
        <f>IF(H23="","£0.00",IF(AP23="4","£0.00",IF(AP23="5","£0.00",IF(AP23="1","£0.00",((AQ23*H23)*'Claim Details'!$F$111)/100))))</f>
        <v>£0.00</v>
      </c>
      <c r="BP23" s="202" t="str">
        <f>IF(T23="","£0.00",IF(AP23="4","£0.00",IF(AP23="5","£0.00",IF(AP23="1","£0.00",((AR23*T23)*'Claim Details'!$N$111)/100))))</f>
        <v>£0.00</v>
      </c>
      <c r="BQ23" s="202" t="str">
        <f>IF(AI23="","£0.00",IF(AP23="4","£0.00",IF(AP23="5","£0.00",IF(AP23="1","£0.00",((BI23*AI23)*'Claim Details'!$W$111)/100))))</f>
        <v>£0.00</v>
      </c>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row>
    <row r="24" spans="1:97" ht="15">
      <c r="A24" s="145"/>
      <c r="B24" s="91"/>
      <c r="C24" s="96"/>
      <c r="D24" s="97"/>
      <c r="E24" s="98"/>
      <c r="F24" s="89"/>
      <c r="G24" s="99"/>
      <c r="H24" s="100"/>
      <c r="I24" s="221" t="str">
        <f t="shared" si="0"/>
        <v>£0.00</v>
      </c>
      <c r="J24" s="101"/>
      <c r="K24" s="100"/>
      <c r="L24" s="221" t="str">
        <f t="shared" si="3"/>
        <v>£0.00</v>
      </c>
      <c r="M24" s="101"/>
      <c r="N24" s="102"/>
      <c r="O24" s="145"/>
      <c r="P24" s="77"/>
      <c r="Q24" s="87"/>
      <c r="R24" s="87"/>
      <c r="S24" s="87"/>
      <c r="T24" s="149" t="str">
        <f t="shared" si="4"/>
        <v/>
      </c>
      <c r="U24" s="87" t="str">
        <f t="shared" si="5"/>
        <v/>
      </c>
      <c r="V24" s="87"/>
      <c r="W24" s="53" t="str">
        <f t="shared" si="6"/>
        <v>£0.00</v>
      </c>
      <c r="X24" s="53"/>
      <c r="Y24" s="87"/>
      <c r="Z24" s="78"/>
      <c r="AA24" s="79"/>
      <c r="AB24" s="160"/>
      <c r="AC24" s="98"/>
      <c r="AD24" s="225"/>
      <c r="AE24" s="235" t="str">
        <f t="shared" si="7"/>
        <v/>
      </c>
      <c r="AF24" s="87" t="str">
        <f t="shared" si="8"/>
        <v/>
      </c>
      <c r="AG24" s="53"/>
      <c r="AH24" s="224"/>
      <c r="AI24" s="226" t="str">
        <f t="shared" si="1"/>
        <v/>
      </c>
      <c r="AJ24" s="236" t="str">
        <f t="shared" si="9"/>
        <v>£0.00</v>
      </c>
      <c r="AK24" s="31"/>
      <c r="AL24" s="1"/>
      <c r="AM24" s="1"/>
      <c r="AN24" s="1"/>
      <c r="AO24" s="1"/>
      <c r="AP24" s="1" t="str">
        <f t="shared" si="10"/>
        <v/>
      </c>
      <c r="AQ24" s="27">
        <f t="shared" si="2"/>
        <v>0</v>
      </c>
      <c r="AR24" s="189">
        <f t="shared" si="11"/>
        <v>0</v>
      </c>
      <c r="AS24" s="190" t="str">
        <f>IF(AND(C24="A",'Claim Details'!$E$28&gt;=Rates!$D$14,'Claim Details'!$E$28&lt;=Rates!$D$15,'Claim Details'!$E$19="Yes"),Rates!$E$17,IF(AND(C24="A",'Claim Details'!$E$28&gt;=Rates!$D$14,'Claim Details'!$E$28&lt;=Rates!$D$15,'Claim Details'!$E$19="No"),Rates!$D$17,IF(AND(C24="A",'Claim Details'!$E$28&gt;=Rates!$F$14,'Claim Details'!$E$28&lt;=Rates!$F$15,'Claim Details'!$E$19="Yes"),Rates!$G$17,IF(AND(C24="A",'Claim Details'!$E$28&gt;=Rates!$F$14,'Claim Details'!$E$28&lt;=Rates!$F$15,'Claim Details'!$E$19="No"),Rates!$F$17,IF(AND(C24="A",'Claim Details'!$E$28&gt;=Rates!$H$14,'Claim Details'!$E$28&lt;=Rates!$H$15,'Claim Details'!$E$19="Yes"),Rates!$I$17,IF(AND(C24="A",'Claim Details'!$E$28&gt;=Rates!$H$14,'Claim Details'!$E$28&lt;=Rates!$H$15,'Claim Details'!$E$19="No"),Rates!$H$17,IF(AND(C24="A",'Claim Details'!$E$28&gt;=Rates!$J$14,'Claim Details'!$E$28&lt;=Rates!$J$15,'Claim Details'!$E$19="Yes"),Rates!$K$17,IF(AND(C24="A",'Claim Details'!$E$28&gt;=Rates!$J$14,'Claim Details'!$E$28&lt;=Rates!$J$15,'Claim Details'!$E$19="No"),Rates!$J$17,IF(AND(C24="B",'Claim Details'!$E$28&gt;=Rates!$D$14,'Claim Details'!$E$28&lt;=Rates!$D$15,'Claim Details'!$E$19="Yes"),Rates!$E$18,IF(AND(C24="B",'Claim Details'!$E$28&gt;=Rates!$D$14,'Claim Details'!$E$28&lt;=Rates!$D$15,'Claim Details'!$E$19="No"),Rates!$D$18,IF(AND(C24="B",'Claim Details'!$E$28&gt;=Rates!$F$14,'Claim Details'!$E$28&lt;=Rates!$F$15,'Claim Details'!$E$19="Yes"),Rates!$G$18,IF(AND(C24="B",'Claim Details'!$E$28&gt;=Rates!$F$14,'Claim Details'!$E$28&lt;=Rates!$F$15,'Claim Details'!$E$19="No"),Rates!$F$18,IF(AND(C24="B",'Claim Details'!$E$28&gt;=Rates!$H$14,'Claim Details'!$E$28&lt;=Rates!$H$15,'Claim Details'!$E$19="Yes"),Rates!$I$18,IF(AND(C24="B",'Claim Details'!$E$28&gt;=Rates!$H$14,'Claim Details'!$E$28&lt;=Rates!$H$15,'Claim Details'!$E$19="No"),Rates!$H$18,IF(AND(C24="B",'Claim Details'!$E$28&gt;=Rates!$J$14,'Claim Details'!$E$28&lt;=Rates!$J$15,'Claim Details'!$E$19="Yes"),Rates!$K$18,IF(AND(C24="B",'Claim Details'!$E$28&gt;=Rates!$J$14,'Claim Details'!$E$28&lt;=Rates!$J$15,'Claim Details'!$E$19="No"),Rates!$J$18,IF(AND(C24="C",'Claim Details'!$E$28&gt;=Rates!$D$14,'Claim Details'!$E$28&lt;=Rates!$D$15,'Claim Details'!$E$19="Yes"),Rates!$E$19,IF(AND(C24="C",'Claim Details'!$E$28&gt;=Rates!$D$14,'Claim Details'!$E$28&lt;=Rates!$D$15,'Claim Details'!$E$19="No"),Rates!$D$19,IF(AND(C24="C",'Claim Details'!$E$28&gt;=Rates!$F$14,'Claim Details'!$E$28&lt;=Rates!$F$15,'Claim Details'!$E$19="Yes"),Rates!$G$19,IF(AND(C24="C",'Claim Details'!$E$28&gt;=Rates!$F$14,'Claim Details'!$E$28&lt;=Rates!$F$15,'Claim Details'!$E$19="No"),Rates!$F$19,IF(AND(C24="C",'Claim Details'!$E$28&gt;=Rates!$H$14,'Claim Details'!$E$28&lt;=Rates!$H$15,'Claim Details'!$E$19="Yes"),Rates!$I$19,IF(AND(C24="C",'Claim Details'!$E$28&gt;=Rates!$H$14,'Claim Details'!$E$28&lt;=Rates!$H$15,'Claim Details'!$E$19="No"),Rates!$H$19,IF(AND(C24="C",'Claim Details'!$E$28&gt;=Rates!$J$14,'Claim Details'!$E$28&lt;=Rates!$J$15,'Claim Details'!$E$19="Yes"),Rates!$K$19,IF(AND(C24="C",'Claim Details'!$E$28&gt;=Rates!$J$14,'Claim Details'!$E$28&lt;=Rates!$J$15,'Claim Details'!$E$19="No"),Rates!$J$19,"£0.00"))))))))))))))))))))))))</f>
        <v>£0.00</v>
      </c>
      <c r="AT24" s="189" t="str">
        <f>IF(AND(C24="A",'Claim Details'!$E$28&gt;=Rates!$D$14,'Claim Details'!$E$28&lt;=Rates!$D$15,'Claim Details'!$E$19="Yes"),Rates!$E$25,IF(AND(C24="A",'Claim Details'!$E$28&gt;=Rates!$D$14,'Claim Details'!$E$28&lt;=Rates!$D$15,'Claim Details'!$E$19="No"),Rates!$D$25,IF(AND(C24="A",'Claim Details'!$E$28&gt;=Rates!$F$14,'Claim Details'!$E$28&lt;=Rates!$F$15,'Claim Details'!$E$19="Yes"),Rates!$G$25,IF(AND(C24="A",'Claim Details'!$E$28&gt;=Rates!$F$14,'Claim Details'!$E$28&lt;=Rates!$F$15,'Claim Details'!$E$19="No"),Rates!$F$25,IF(AND(C24="A",'Claim Details'!$E$28&gt;=Rates!$H$14,'Claim Details'!$E$28&lt;=Rates!$H$15,'Claim Details'!$E$19="Yes"),Rates!$I$25,IF(AND(C24="A",'Claim Details'!$E$28&gt;=Rates!$H$14,'Claim Details'!$E$28&lt;=Rates!$H$15,'Claim Details'!$E$19="No"),Rates!$H$25,IF(AND(C24="A",'Claim Details'!$E$28&gt;=Rates!$J$14,'Claim Details'!$E$28&lt;=Rates!$J$15,'Claim Details'!$E$19="Yes"),Rates!$K$25,IF(AND(C24="A",'Claim Details'!$E$28&gt;=Rates!$J$14,'Claim Details'!$E$28&lt;=Rates!$J$15,'Claim Details'!$E$19="No"),Rates!$J$25,IF(AND(C24="B",'Claim Details'!$E$28&gt;=Rates!$D$14,'Claim Details'!$E$28&lt;=Rates!$D$15,'Claim Details'!$E$19="Yes"),Rates!$E$26,IF(AND(C24="B",'Claim Details'!$E$28&gt;=Rates!$D$14,'Claim Details'!$E$28&lt;=Rates!$D$15,'Claim Details'!$E$19="No"),Rates!$D$26,IF(AND(C24="B",'Claim Details'!$E$28&gt;=Rates!$F$14,'Claim Details'!$E$28&lt;=Rates!$F$15,'Claim Details'!$E$19="Yes"),Rates!$G$26,IF(AND(C24="B",'Claim Details'!$E$28&gt;=Rates!$F$14,'Claim Details'!$E$28&lt;=Rates!$F$15,'Claim Details'!$E$19="No"),Rates!$F$26,IF(AND(C24="B",'Claim Details'!$E$28&gt;=Rates!$H$14,'Claim Details'!$E$28&lt;=Rates!$H$15,'Claim Details'!$E$19="Yes"),Rates!$I$26,IF(AND(C24="B",'Claim Details'!$E$28&gt;=Rates!$H$14,'Claim Details'!$E$28&lt;=Rates!$H$15,'Claim Details'!$E$19="No"),Rates!$H$26,IF(AND(C24="B",'Claim Details'!$E$28&gt;=Rates!$J$14,'Claim Details'!$E$28&lt;=Rates!$J$15,'Claim Details'!$E$19="Yes"),Rates!$K$26,IF(AND(C24="B",'Claim Details'!$E$28&gt;=Rates!$J$14,'Claim Details'!$E$28&lt;=Rates!$J$15,'Claim Details'!$E$19="No"),Rates!$J$26,IF(AND(C24="C",'Claim Details'!$E$28&gt;=Rates!$D$14,'Claim Details'!$E$28&lt;=Rates!$D$15,'Claim Details'!$E$19="Yes"),Rates!$E$27,IF(AND(C24="C",'Claim Details'!$E$28&gt;=Rates!$D$14,'Claim Details'!$E$28&lt;=Rates!$D$15,'Claim Details'!$E$19="No"),Rates!$D$27,IF(AND(C24="C",'Claim Details'!$E$28&gt;=Rates!$F$14,'Claim Details'!$E$28&lt;=Rates!$F$15,'Claim Details'!$E$19="Yes"),Rates!$G$27,IF(AND(C24="C",'Claim Details'!$E$28&gt;=Rates!$F$14,'Claim Details'!$E$28&lt;=Rates!$F$15,'Claim Details'!$E$19="No"),Rates!$F$27,IF(AND(C24="C",'Claim Details'!$E$28&gt;=Rates!$H$14,'Claim Details'!$E$28&lt;=Rates!$H$15,'Claim Details'!$E$19="Yes"),Rates!$I$27,IF(AND(C24="C",'Claim Details'!$E$28&gt;=Rates!$H$14,'Claim Details'!$E$28&lt;=Rates!$H$15,'Claim Details'!$E$19="No"),Rates!$H$27,IF(AND(C24="C",'Claim Details'!$E$28&gt;=Rates!$J$14,'Claim Details'!$E$28&lt;=Rates!$J$15,'Claim Details'!$E$19="Yes"),Rates!$K$27,IF(AND(C24="C",'Claim Details'!$E$28&gt;=Rates!$J$14,'Claim Details'!$E$28&lt;=Rates!$J$15,'Claim Details'!$E$19="No"),Rates!$J$27,"£0.00"))))))))))))))))))))))))</f>
        <v>£0.00</v>
      </c>
      <c r="AU24" s="191" t="str">
        <f>IF(AND(C24="A",'Claim Details'!$E$28&gt;=Rates!$D$14,'Claim Details'!$E$28&lt;=Rates!$D$15,'Claim Details'!$E$19="Yes"),Rates!$E$20,IF(AND(C24="A",'Claim Details'!$E$28&gt;=Rates!$D$14,'Claim Details'!$E$28&lt;=Rates!$D$15,'Claim Details'!$E$19="No"),Rates!$D$20,IF(AND(C24="A",'Claim Details'!$E$28&gt;=Rates!$F$14,'Claim Details'!$E$28&lt;=Rates!$F$15,'Claim Details'!$E$19="Yes"),Rates!$G$20,IF(AND(C24="A",'Claim Details'!$E$28&gt;=Rates!$F$14,'Claim Details'!$E$28&lt;=Rates!$F$15,'Claim Details'!$E$19="No"),Rates!$F$20,IF(AND(C24="A",'Claim Details'!$E$28&gt;=Rates!$H$14,'Claim Details'!$E$28&lt;=Rates!$H$15,'Claim Details'!$E$19="Yes"),Rates!$I$20,IF(AND(C24="A",'Claim Details'!$E$28&gt;=Rates!$H$14,'Claim Details'!$E$28&lt;=Rates!$H$15,'Claim Details'!$E$19="No"),Rates!$H$20,IF(AND(C24="A",'Claim Details'!$E$28&gt;=Rates!$J$14,'Claim Details'!$E$28&lt;=Rates!$J$15,'Claim Details'!$E$19="Yes"),Rates!$K$20,IF(AND(C24="A",'Claim Details'!$E$28&gt;=Rates!$J$14,'Claim Details'!$E$28&lt;=Rates!$J$15,'Claim Details'!$E$19="No"),Rates!$J$20,IF(AND(C24="B",'Claim Details'!$E$28&gt;=Rates!$D$14,'Claim Details'!$E$28&lt;=Rates!$D$15,'Claim Details'!$E$19="Yes"),Rates!$E$21,IF(AND(C24="B",'Claim Details'!$E$28&gt;=Rates!$D$14,'Claim Details'!$E$28&lt;=Rates!$D$15,'Claim Details'!$E$19="No"),Rates!$D$21,IF(AND(C24="B",'Claim Details'!$E$28&gt;=Rates!$F$14,'Claim Details'!$E$28&lt;=Rates!$F$15,'Claim Details'!$E$19="Yes"),Rates!$G$21,IF(AND(C24="B",'Claim Details'!$E$28&gt;=Rates!$F$14,'Claim Details'!$E$28&lt;=Rates!$F$15,'Claim Details'!$E$19="No"),Rates!$F$21,IF(AND(C24="B",'Claim Details'!$E$28&gt;=Rates!$H$14,'Claim Details'!$E$28&lt;=Rates!$H$15,'Claim Details'!$E$19="Yes"),Rates!$I$21,IF(AND(C24="B",'Claim Details'!$E$28&gt;=Rates!$H$14,'Claim Details'!$E$28&lt;=Rates!$H$15,'Claim Details'!$E$19="No"),Rates!$H$21,IF(AND(C24="B",'Claim Details'!$E$28&gt;=Rates!$J$14,'Claim Details'!$E$28&lt;=Rates!$J$15,'Claim Details'!$E$19="Yes"),Rates!$K$21,IF(AND(C24="B",'Claim Details'!$E$28&gt;=Rates!$J$14,'Claim Details'!$E$28&lt;=Rates!$J$15,'Claim Details'!$E$19="No"),Rates!$J$21,"£0.00"))))))))))))))))</f>
        <v>£0.00</v>
      </c>
      <c r="AV24" s="191" t="str">
        <f>IF(AND(C24="A",'Claim Details'!$E$28&gt;=Rates!$D$14,'Claim Details'!$E$28&lt;=Rates!$D$15,'Claim Details'!$E$19="Yes"),Rates!$E$22,IF(AND(C24="A",'Claim Details'!$E$28&gt;=Rates!$D$14,'Claim Details'!$E$28&lt;=Rates!$D$15,'Claim Details'!$E$19="No"),Rates!$D$22,IF(AND(C24="A",'Claim Details'!$E$28&gt;=Rates!$F$14,'Claim Details'!$E$28&lt;=Rates!$F$15,'Claim Details'!$E$19="Yes"),Rates!$G$22,IF(AND(C24="A",'Claim Details'!$E$28&gt;=Rates!$F$14,'Claim Details'!$E$28&lt;=Rates!$F$15,'Claim Details'!$E$19="No"),Rates!$F$22,IF(AND(C24="A",'Claim Details'!$E$28&gt;=Rates!$H$14,'Claim Details'!$E$28&lt;=Rates!$H$15,'Claim Details'!$E$19="Yes"),Rates!$I$22,IF(AND(C24="A",'Claim Details'!$E$28&gt;=Rates!$H$14,'Claim Details'!$E$28&lt;=Rates!$H$15,'Claim Details'!$E$19="No"),Rates!$H$22,IF(AND(C24="A",'Claim Details'!$E$28&gt;=Rates!$J$14,'Claim Details'!$E$28&lt;=Rates!$J$15,'Claim Details'!$E$19="Yes"),Rates!$K$22,IF(AND(C24="A",'Claim Details'!$E$28&gt;=Rates!$J$14,'Claim Details'!$E$28&lt;=Rates!$J$15,'Claim Details'!$E$19="No"),Rates!$J$22,IF(AND(C24="B",'Claim Details'!$E$28&gt;=Rates!$D$14,'Claim Details'!$E$28&lt;=Rates!$D$15,'Claim Details'!$E$19="Yes"),Rates!$E$23,IF(AND(C24="B",'Claim Details'!$E$28&gt;=Rates!$D$14,'Claim Details'!$E$28&lt;=Rates!$D$15,'Claim Details'!$E$19="No"),Rates!$D$23,IF(AND(C24="B",'Claim Details'!$E$28&gt;=Rates!$F$14,'Claim Details'!$E$28&lt;=Rates!$F$15,'Claim Details'!$E$19="Yes"),Rates!$G$23,IF(AND(C24="B",'Claim Details'!$E$28&gt;=Rates!$F$14,'Claim Details'!$E$28&lt;=Rates!$F$15,'Claim Details'!$E$19="No"),Rates!$F$23,IF(AND(C24="B",'Claim Details'!$E$28&gt;=Rates!$H$14,'Claim Details'!$E$28&lt;=Rates!$H$15,'Claim Details'!$E$19="Yes"),Rates!$I$23,IF(AND(C24="B",'Claim Details'!$E$28&gt;=Rates!$H$14,'Claim Details'!$E$28&lt;=Rates!$H$15,'Claim Details'!$E$19="No"),Rates!$H$23,IF(AND(C24="B",'Claim Details'!$E$28&gt;=Rates!$J$14,'Claim Details'!$E$28&lt;=Rates!$J$15,'Claim Details'!$E$19="Yes"),Rates!$K$23,IF(AND(C24="B",'Claim Details'!$E$28&gt;=Rates!$J$14,'Claim Details'!$E$28&lt;=Rates!$J$15,'Claim Details'!$E$19="No"),Rates!$J$23,IF(AND(C24="C",'Claim Details'!$E$28&gt;=Rates!$D$14,'Claim Details'!$E$28&lt;=Rates!$D$15,'Claim Details'!$E$19="Yes"),Rates!$E$24,IF(AND(C24="C",'Claim Details'!$E$28&gt;=Rates!$D$14,'Claim Details'!$E$28&lt;=Rates!$D$15,'Claim Details'!$E$19="No"),Rates!$D$24,IF(AND(C24="C",'Claim Details'!$E$28&gt;=Rates!$F$14,'Claim Details'!$E$28&lt;=Rates!$F$15,'Claim Details'!$E$19="Yes"),Rates!$G$24,IF(AND(C24="C",'Claim Details'!$E$28&gt;=Rates!$F$14,'Claim Details'!$E$28&lt;=Rates!$F$15,'Claim Details'!$E$19="No"),Rates!$F$24,IF(AND(C24="C",'Claim Details'!$E$28&gt;=Rates!$H$14,'Claim Details'!$E$28&lt;=Rates!$H$15,'Claim Details'!$E$19="Yes"),Rates!$I$24,IF(AND(C24="C",'Claim Details'!$E$28&gt;=Rates!$H$14,'Claim Details'!$E$28&lt;=Rates!$H$15,'Claim Details'!$E$19="No"),Rates!$H$24,IF(AND(C24="C",'Claim Details'!$E$28&gt;=Rates!$J$14,'Claim Details'!$E$28&lt;=Rates!$J$15,'Claim Details'!$E$19="Yes"),Rates!$K$24,IF(AND(C24="C",'Claim Details'!$E$28&gt;=Rates!$J$14,'Claim Details'!$E$28&lt;=Rates!$J$15,'Claim Details'!$E$19="No"),Rates!$J$24,"£0.00"))))))))))))))))))))))))</f>
        <v>£0.00</v>
      </c>
      <c r="AW24" s="1"/>
      <c r="AX24" s="189" t="str">
        <f>IF(AND(U24="A",'Claim Details'!$I$28&gt;=Rates!$D$14,'Claim Details'!$I$28&lt;=Rates!$D$15,'Claim Details'!$I$19="Yes"),Rates!$J$17,IF(AND(U24="A",'Claim Details'!$I$28&gt;=Rates!$D$14,'Claim Details'!$I$28&lt;=Rates!$D$15,'Claim Details'!$I$19="No"),Rates!$D$17,IF(AND(U24="A",'Claim Details'!$I$28&gt;=Rates!$F$14,'Claim Details'!$I$28&lt;=Rates!$F$15,'Claim Details'!$I$19="Yes"),Rates!$G$17,IF(AND(U24="A",'Claim Details'!$I$28&gt;=Rates!$F$14,'Claim Details'!$I$28&lt;=Rates!$F$15,'Claim Details'!$I$19="No"),Rates!$F$17,IF(AND(U24="A",'Claim Details'!$I$28&gt;=Rates!$H$14,'Claim Details'!$I$28&lt;=Rates!$H$15,'Claim Details'!$I$19="Yes"),Rates!$I$17,IF(AND(U24="A",'Claim Details'!$I$28&gt;=Rates!$H$14,'Claim Details'!$I$28&lt;=Rates!$H$15,'Claim Details'!$I$19="No"),Rates!$H$17,IF(AND(U24="A",'Claim Details'!$I$28&gt;=Rates!$J$14,'Claim Details'!$I$28&lt;=Rates!$J$15,'Claim Details'!$I$19="Yes"),Rates!$K$17,IF(AND(U24="A",'Claim Details'!$I$28&gt;=Rates!$J$14,'Claim Details'!$I$28&lt;=Rates!$J$15,'Claim Details'!$I$19="No"),Rates!$J$17,IF(AND(U24="B",'Claim Details'!$I$28&gt;=Rates!$D$14,'Claim Details'!$I$28&lt;=Rates!$D$15,'Claim Details'!$I$19="Yes"),Rates!$E$18,IF(AND(U24="B",'Claim Details'!$I$28&gt;=Rates!$D$14,'Claim Details'!$I$28&lt;=Rates!$D$15,'Claim Details'!$I$19="No"),Rates!$D$18,IF(AND(U24="B",'Claim Details'!$I$28&gt;=Rates!$F$14,'Claim Details'!$I$28&lt;=Rates!$F$15,'Claim Details'!$I$19="Yes"),Rates!$G$18,IF(AND(U24="B",'Claim Details'!$I$28&gt;=Rates!$F$14,'Claim Details'!$I$28&lt;=Rates!$F$15,'Claim Details'!$I$19="No"),Rates!$F$18,IF(AND(U24="B",'Claim Details'!$I$28&gt;=Rates!$H$14,'Claim Details'!$I$28&lt;=Rates!$H$15,'Claim Details'!$I$19="Yes"),Rates!$I$18,IF(AND(U24="B",'Claim Details'!$I$28&gt;=Rates!$H$14,'Claim Details'!$I$28&lt;=Rates!$H$15,'Claim Details'!$I$19="No"),Rates!$H$18,IF(AND(U24="B",'Claim Details'!$I$28&gt;=Rates!$J$14,'Claim Details'!$I$28&lt;=Rates!$J$15,'Claim Details'!$I$19="Yes"),Rates!$K$18,IF(AND(U24="B",'Claim Details'!$I$28&gt;=Rates!$J$14,'Claim Details'!$I$28&lt;=Rates!$J$15,'Claim Details'!$I$19="No"),Rates!$J$18,IF(AND(U24="C",'Claim Details'!$I$28&gt;=Rates!$D$14,'Claim Details'!$I$28&lt;=Rates!$D$15,'Claim Details'!$I$19="Yes"),Rates!$E$19,IF(AND(U24="C",'Claim Details'!$I$28&gt;=Rates!$D$14,'Claim Details'!$I$28&lt;=Rates!$D$15,'Claim Details'!$I$19="No"),Rates!$D$19,IF(AND(U24="C",'Claim Details'!$I$28&gt;=Rates!$F$14,'Claim Details'!$I$28&lt;=Rates!$F$15,'Claim Details'!$I$19="Yes"),Rates!$G$19,IF(AND(U24="C",'Claim Details'!$I$28&gt;=Rates!$F$14,'Claim Details'!$I$28&lt;=Rates!$F$15,'Claim Details'!$I$19="No"),Rates!$F$19,IF(AND(U24="C",'Claim Details'!$I$28&gt;=Rates!$H$14,'Claim Details'!$I$28&lt;=Rates!$H$15,'Claim Details'!$I$19="Yes"),Rates!$I$19,IF(AND(U24="C",'Claim Details'!$I$28&gt;=Rates!$H$14,'Claim Details'!$I$28&lt;=Rates!$H$15,'Claim Details'!$I$19="No"),Rates!$H$19,IF(AND(U24="C",'Claim Details'!$I$28&gt;=Rates!$J$14,'Claim Details'!$I$28&lt;=Rates!$J$15,'Claim Details'!$I$19="Yes"),Rates!$K$19,IF(AND(U24="C",'Claim Details'!$I$28&gt;=Rates!$J$14,'Claim Details'!$I$28&lt;=Rates!$J$15,'Claim Details'!$I$19="No"),Rates!$J$19,"£0.00"))))))))))))))))))))))))</f>
        <v>£0.00</v>
      </c>
      <c r="AY24" s="189" t="str">
        <f>IF(AND(C24="A",'Claim Details'!$I$28&gt;=Rates!$D$14,'Claim Details'!$I$28&lt;=Rates!$D$15,'Claim Details'!$I$19="Yes"),Rates!$J$25,IF(AND(C24="A",'Claim Details'!$I$28&gt;=Rates!$D$14,'Claim Details'!$I$28&lt;=Rates!$D$15,'Claim Details'!$I$19="No"),Rates!$D$25,IF(AND(C24="A",'Claim Details'!$I$28&gt;=Rates!$F$14,'Claim Details'!$I$28&lt;=Rates!$F$15,'Claim Details'!$I$19="Yes"),Rates!$G$25,IF(AND(C24="A",'Claim Details'!$I$28&gt;=Rates!$F$14,'Claim Details'!$I$28&lt;=Rates!$F$15,'Claim Details'!$I$19="No"),Rates!$F$25,IF(AND(C24="A",'Claim Details'!$I$28&gt;=Rates!$H$14,'Claim Details'!$I$28&lt;=Rates!$H$15,'Claim Details'!$I$19="Yes"),Rates!$I$25,IF(AND(C24="A",'Claim Details'!$I$28&gt;=Rates!$H$14,'Claim Details'!$I$28&lt;=Rates!$H$15,'Claim Details'!$I$19="No"),Rates!$H$25,IF(AND(C24="A",'Claim Details'!$I$28&gt;=Rates!$J$14,'Claim Details'!$I$28&lt;=Rates!$J$15,'Claim Details'!$I$19="Yes"),Rates!$K$25,IF(AND(C24="A",'Claim Details'!$I$28&gt;=Rates!$J$14,'Claim Details'!$I$28&lt;=Rates!$J$15,'Claim Details'!$I$19="No"),Rates!$J$25,IF(AND(C24="B",'Claim Details'!$I$28&gt;=Rates!$D$14,'Claim Details'!$I$28&lt;=Rates!$D$15,'Claim Details'!$I$19="Yes"),Rates!$E$26,IF(AND(C24="B",'Claim Details'!$I$28&gt;=Rates!$D$14,'Claim Details'!$I$28&lt;=Rates!$D$15,'Claim Details'!$I$19="No"),Rates!$D$26,IF(AND(C24="B",'Claim Details'!$I$28&gt;=Rates!$F$14,'Claim Details'!$I$28&lt;=Rates!$F$15,'Claim Details'!$I$19="Yes"),Rates!$G$26,IF(AND(C24="B",'Claim Details'!$I$28&gt;=Rates!$F$14,'Claim Details'!$I$28&lt;=Rates!$F$15,'Claim Details'!$I$19="No"),Rates!$F$26,IF(AND(C24="B",'Claim Details'!$I$28&gt;=Rates!$H$14,'Claim Details'!$I$28&lt;=Rates!$H$15,'Claim Details'!$I$19="Yes"),Rates!$I$26,IF(AND(C24="B",'Claim Details'!$I$28&gt;=Rates!$H$14,'Claim Details'!$I$28&lt;=Rates!$H$15,'Claim Details'!$I$19="No"),Rates!$H$26,IF(AND(C24="B",'Claim Details'!$I$28&gt;=Rates!$J$14,'Claim Details'!$I$28&lt;=Rates!$J$15,'Claim Details'!$I$19="Yes"),Rates!$K$26,IF(AND(C24="B",'Claim Details'!$I$28&gt;=Rates!$J$14,'Claim Details'!$I$28&lt;=Rates!$J$15,'Claim Details'!$I$19="No"),Rates!$J$26,IF(AND(C24="C",'Claim Details'!$I$28&gt;=Rates!$D$14,'Claim Details'!$I$28&lt;=Rates!$D$15,'Claim Details'!$I$19="Yes"),Rates!$E$27,IF(AND(C24="C",'Claim Details'!$I$28&gt;=Rates!$D$14,'Claim Details'!$I$28&lt;=Rates!$D$15,'Claim Details'!$I$19="No"),Rates!$D$27,IF(AND(C24="C",'Claim Details'!$I$28&gt;=Rates!$F$14,'Claim Details'!$I$28&lt;=Rates!$F$15,'Claim Details'!$I$19="Yes"),Rates!$G$27,IF(AND(C24="C",'Claim Details'!$I$28&gt;=Rates!$F$14,'Claim Details'!$I$28&lt;=Rates!$F$15,'Claim Details'!$I$19="No"),Rates!$F$27,IF(AND(C24="C",'Claim Details'!$I$28&gt;=Rates!$H$14,'Claim Details'!$I$28&lt;=Rates!$H$15,'Claim Details'!$I$19="Yes"),Rates!$I$27,IF(AND(C24="C",'Claim Details'!$I$28&gt;=Rates!$H$14,'Claim Details'!$I$28&lt;=Rates!$H$15,'Claim Details'!$I$19="No"),Rates!$H$27,IF(AND(C24="C",'Claim Details'!$I$28&gt;=Rates!$J$14,'Claim Details'!$I$28&lt;=Rates!$J$15,'Claim Details'!$I$19="Yes"),Rates!$K$27,IF(AND(C24="C",'Claim Details'!$I$28&gt;=Rates!$J$14,'Claim Details'!$I$28&lt;=Rates!$J$15,'Claim Details'!$I$19="No"),Rates!$J$27,"£0.00"))))))))))))))))))))))))</f>
        <v>£0.00</v>
      </c>
      <c r="AZ24" s="189" t="str">
        <f>IF(AND(C24="A",'Claim Details'!$I$28&gt;=Rates!$D$14,'Claim Details'!$I$28&lt;=Rates!$D$15,'Claim Details'!$I$19="Yes"),Rates!$E$20,IF(AND(C24="A",'Claim Details'!$I$28&gt;=Rates!$D$14,'Claim Details'!$I$28&lt;=Rates!$D$15,'Claim Details'!$I$19="No"),Rates!$D$20,IF(AND(C24="A",'Claim Details'!$I$28&gt;=Rates!$F$14,'Claim Details'!$I$28&lt;=Rates!$F$15,'Claim Details'!$I$19="Yes"),Rates!$G$20,IF(AND(C24="A",'Claim Details'!$I$28&gt;=Rates!$F$14,'Claim Details'!$I$28&lt;=Rates!$F$15,'Claim Details'!$I$19="No"),Rates!$F$20,IF(AND(C24="A",'Claim Details'!$I$28&gt;=Rates!$H$14,'Claim Details'!$I$28&lt;=Rates!$H$15,'Claim Details'!$I$19="Yes"),Rates!$I$20,IF(AND(C24="A",'Claim Details'!$I$28&gt;=Rates!$H$14,'Claim Details'!$I$28&lt;=Rates!$H$15,'Claim Details'!$I$19="No"),Rates!$H$20,IF(AND(C24="A",'Claim Details'!$I$28&gt;=Rates!$J$14,'Claim Details'!$I$28&lt;=Rates!$J$15,'Claim Details'!$I$19="Yes"),Rates!$K$20,IF(AND(C24="A",'Claim Details'!$I$28&gt;=Rates!$J$14,'Claim Details'!$I$28&lt;=Rates!$J$15,'Claim Details'!$I$19="No"),Rates!$J$20,IF(AND(C24="B",'Claim Details'!$I$28&gt;=Rates!$D$14,'Claim Details'!$I$28&lt;=Rates!$D$15,'Claim Details'!$I$19="Yes"),Rates!$E$21,IF(AND(C24="B",'Claim Details'!$I$28&gt;=Rates!$D$14,'Claim Details'!$I$28&lt;=Rates!$D$15,'Claim Details'!$I$19="No"),Rates!$D$21,IF(AND(C24="B",'Claim Details'!$I$28&gt;=Rates!$F$14,'Claim Details'!$I$28&lt;=Rates!$F$15,'Claim Details'!$I$19="Yes"),Rates!$G$21,IF(AND(C24="B",'Claim Details'!$I$28&gt;=Rates!$F$14,'Claim Details'!$I$28&lt;=Rates!$F$15,'Claim Details'!$I$19="No"),Rates!$F$21,IF(AND(C24="B",'Claim Details'!$I$28&gt;=Rates!$H$14,'Claim Details'!$I$28&lt;=Rates!$H$15,'Claim Details'!$I$19="Yes"),Rates!$I$21,IF(AND(C24="B",'Claim Details'!$I$28&gt;=Rates!$H$14,'Claim Details'!$I$28&lt;=Rates!$H$15,'Claim Details'!$I$19="No"),Rates!$H$21,IF(AND(C24="B",'Claim Details'!$I$28&gt;=Rates!$J$14,'Claim Details'!$I$28&lt;=Rates!$J$15,'Claim Details'!$I$19="Yes"),Rates!$K$21,IF(AND(C24="B",'Claim Details'!$I$28&gt;=Rates!$J$14,'Claim Details'!$I$28&lt;=Rates!$J$15,'Claim Details'!$I$19="No"),Rates!$J$21,"£0.00"))))))))))))))))</f>
        <v>£0.00</v>
      </c>
      <c r="BA24" s="189" t="str">
        <f>IF(AND(C24="A",'Claim Details'!$I$28&gt;=Rates!$D$14,'Claim Details'!$I$28&lt;=Rates!$D$15,'Claim Details'!$I$19="Yes"),Rates!$E$22,IF(AND(C24="A",'Claim Details'!$I$28&gt;=Rates!$D$14,'Claim Details'!$I$28&lt;=Rates!$D$15,'Claim Details'!$I$19="No"),Rates!$D$22,IF(AND(C24="A",'Claim Details'!$I$28&gt;=Rates!$F$14,'Claim Details'!$I$28&lt;=Rates!$F$15,'Claim Details'!$I$19="Yes"),Rates!$G$22,IF(AND(C24="A",'Claim Details'!$I$28&gt;=Rates!$F$14,'Claim Details'!$I$28&lt;=Rates!$F$15,'Claim Details'!$I$19="No"),Rates!$F$22,IF(AND(C24="A",'Claim Details'!$I$28&gt;=Rates!$H$14,'Claim Details'!$I$28&lt;=Rates!$H$15,'Claim Details'!$I$19="Yes"),Rates!$I$22,IF(AND(C24="A",'Claim Details'!$I$28&gt;=Rates!$H$14,'Claim Details'!$I$28&lt;=Rates!$H$15,'Claim Details'!$I$19="No"),Rates!$H$22,IF(AND(C24="A",'Claim Details'!$I$28&gt;=Rates!$J$14,'Claim Details'!$I$28&lt;=Rates!$J$15,'Claim Details'!$I$19="Yes"),Rates!$K$22,IF(AND(C24="A",'Claim Details'!$I$28&gt;=Rates!$J$14,'Claim Details'!$I$28&lt;=Rates!$J$15,'Claim Details'!$I$19="No"),Rates!$J$22,IF(AND(C24="B",'Claim Details'!$I$28&gt;=Rates!$D$14,'Claim Details'!$I$28&lt;=Rates!$D$15,'Claim Details'!$I$19="Yes"),Rates!$E$23,IF(AND(C24="B",'Claim Details'!$I$28&gt;=Rates!$D$14,'Claim Details'!$I$28&lt;=Rates!$D$15,'Claim Details'!$I$19="No"),Rates!$D$23,IF(AND(C24="B",'Claim Details'!$I$28&gt;=Rates!$F$14,'Claim Details'!$I$28&lt;=Rates!$F$15,'Claim Details'!$I$19="Yes"),Rates!$G$23,IF(AND(C24="B",'Claim Details'!$I$28&gt;=Rates!$F$14,'Claim Details'!$I$28&lt;=Rates!$F$15,'Claim Details'!$I$19="No"),Rates!$F$23,IF(AND(C24="B",'Claim Details'!$I$28&gt;=Rates!$H$14,'Claim Details'!$I$28&lt;=Rates!$H$15,'Claim Details'!$I$19="Yes"),Rates!$I$23,IF(AND(C24="B",'Claim Details'!$I$28&gt;=Rates!$H$14,'Claim Details'!$I$28&lt;=Rates!$H$15,'Claim Details'!$I$19="No"),Rates!$H$23,IF(AND(C24="B",'Claim Details'!$I$28&gt;=Rates!$J$14,'Claim Details'!$I$28&lt;=Rates!$J$15,'Claim Details'!$I$19="Yes"),Rates!$K$23,IF(AND(C24="B",'Claim Details'!$I$28&gt;=Rates!$J$14,'Claim Details'!$I$28&lt;=Rates!$J$15,'Claim Details'!$I$19="No"),Rates!$J$23,IF(AND(C24="C",'Claim Details'!$I$28&gt;=Rates!$D$14,'Claim Details'!$I$28&lt;=Rates!$D$15,'Claim Details'!$I$19="Yes"),Rates!$E$24,IF(AND(C24="C",'Claim Details'!$I$28&gt;=Rates!$D$14,'Claim Details'!$I$28&lt;=Rates!$D$15,'Claim Details'!$I$19="No"),Rates!$D$24,IF(AND(C24="C",'Claim Details'!$I$28&gt;=Rates!$F$14,'Claim Details'!$I$28&lt;=Rates!$F$15,'Claim Details'!$I$19="Yes"),Rates!$G$24,IF(AND(C24="C",'Claim Details'!$I$28&gt;=Rates!$F$14,'Claim Details'!$I$28&lt;=Rates!$F$15,'Claim Details'!$I$19="No"),Rates!$F$24,IF(AND(C24="C",'Claim Details'!$I$28&gt;=Rates!$H$14,'Claim Details'!$I$28&lt;=Rates!$H$15,'Claim Details'!$I$19="Yes"),Rates!$I$24,IF(AND(C24="C",'Claim Details'!$I$28&gt;=Rates!$H$14,'Claim Details'!$I$28&lt;=Rates!$H$15,'Claim Details'!$I$19="No"),Rates!$H$24,IF(AND(C24="C",'Claim Details'!$I$28&gt;=Rates!$J$14,'Claim Details'!$I$28&lt;=Rates!$J$15,'Claim Details'!$I$19="Yes"),Rates!$K$24,IF(AND(C24="C",'Claim Details'!$I$28&gt;=Rates!$J$14,'Claim Details'!$I$28&lt;=Rates!$J$15,'Claim Details'!$I$19="No"),Rates!$J$24,"£0.00"))))))))))))))))))))))))</f>
        <v>£0.00</v>
      </c>
      <c r="BB24" s="189" t="str">
        <f t="shared" si="12"/>
        <v>£0.00</v>
      </c>
      <c r="BC24" s="1"/>
      <c r="BD24" s="189" t="str">
        <f>IF(AND(AE24="A",'Claim Details'!$I$28&gt;=Rates!$D$14,'Claim Details'!$I$28&lt;=Rates!$D$15,'Claim Details'!$I$19="Yes"),Rates!$J$17,IF(AND(AE24="A",'Claim Details'!$I$28&gt;=Rates!$D$14,'Claim Details'!$I$28&lt;=Rates!$D$15,'Claim Details'!$I$19="No"),Rates!$D$17,IF(AND(AE24="A",'Claim Details'!$I$28&gt;=Rates!$F$14,'Claim Details'!$I$28&lt;=Rates!$F$15,'Claim Details'!$I$19="Yes"),Rates!$G$17,IF(AND(AE24="A",'Claim Details'!$I$28&gt;=Rates!$F$14,'Claim Details'!$I$28&lt;=Rates!$F$15,'Claim Details'!$I$19="No"),Rates!$F$17,IF(AND(AE24="A",'Claim Details'!$I$28&gt;=Rates!$H$14,'Claim Details'!$I$28&lt;=Rates!$H$15,'Claim Details'!$I$19="Yes"),Rates!$I$17,IF(AND(AE24="A",'Claim Details'!$I$28&gt;=Rates!$H$14,'Claim Details'!$I$28&lt;=Rates!$H$15,'Claim Details'!$I$19="No"),Rates!$H$17,IF(AND(AE24="A",'Claim Details'!$I$28&gt;=Rates!$J$14,'Claim Details'!$I$28&lt;=Rates!$J$15,'Claim Details'!$I$19="Yes"),Rates!$K$17,IF(AND(AE24="A",'Claim Details'!$I$28&gt;=Rates!$J$14,'Claim Details'!$I$28&lt;=Rates!$J$15,'Claim Details'!$I$19="No"),Rates!$J$17,IF(AND(AE24="B",'Claim Details'!$I$28&gt;=Rates!$D$14,'Claim Details'!$I$28&lt;=Rates!$D$15,'Claim Details'!$I$19="Yes"),Rates!$E$18,IF(AND(AE24="B",'Claim Details'!$I$28&gt;=Rates!$D$14,'Claim Details'!$I$28&lt;=Rates!$D$15,'Claim Details'!$I$19="No"),Rates!$D$18,IF(AND(AE24="B",'Claim Details'!$I$28&gt;=Rates!$F$14,'Claim Details'!$I$28&lt;=Rates!$F$15,'Claim Details'!$I$19="Yes"),Rates!$G$18,IF(AND(AE24="B",'Claim Details'!$I$28&gt;=Rates!$F$14,'Claim Details'!$I$28&lt;=Rates!$F$15,'Claim Details'!$I$19="No"),Rates!$F$18,IF(AND(AE24="B",'Claim Details'!$I$28&gt;=Rates!$H$14,'Claim Details'!$I$28&lt;=Rates!$H$15,'Claim Details'!$I$19="Yes"),Rates!$I$18,IF(AND(AE24="B",'Claim Details'!$I$28&gt;=Rates!$H$14,'Claim Details'!$I$28&lt;=Rates!$H$15,'Claim Details'!$I$19="No"),Rates!$H$18,IF(AND(AE24="B",'Claim Details'!$I$28&gt;=Rates!$J$14,'Claim Details'!$I$28&lt;=Rates!$J$15,'Claim Details'!$I$19="Yes"),Rates!$K$18,IF(AND(AE24="B",'Claim Details'!$I$28&gt;=Rates!$J$14,'Claim Details'!$I$28&lt;=Rates!$J$15,'Claim Details'!$I$19="No"),Rates!$J$18,IF(AND(AE24="C",'Claim Details'!$I$28&gt;=Rates!$D$14,'Claim Details'!$I$28&lt;=Rates!$D$15,'Claim Details'!$I$19="Yes"),Rates!$E$19,IF(AND(AE24="C",'Claim Details'!$I$28&gt;=Rates!$D$14,'Claim Details'!$I$28&lt;=Rates!$D$15,'Claim Details'!$I$19="No"),Rates!$D$19,IF(AND(AE24="C",'Claim Details'!$I$28&gt;=Rates!$F$14,'Claim Details'!$I$28&lt;=Rates!$F$15,'Claim Details'!$I$19="Yes"),Rates!$G$19,IF(AND(AE24="C",'Claim Details'!$I$28&gt;=Rates!$F$14,'Claim Details'!$I$28&lt;=Rates!$F$15,'Claim Details'!$I$19="No"),Rates!$F$19,IF(AND(AE24="C",'Claim Details'!$I$28&gt;=Rates!$H$14,'Claim Details'!$I$28&lt;=Rates!$H$15,'Claim Details'!$I$19="Yes"),Rates!$I$19,IF(AND(AE24="C",'Claim Details'!$I$28&gt;=Rates!$H$14,'Claim Details'!$I$28&lt;=Rates!$H$15,'Claim Details'!$I$19="No"),Rates!$H$19,IF(AND(AE24="C",'Claim Details'!$I$28&gt;=Rates!$J$14,'Claim Details'!$I$28&lt;=Rates!$J$15,'Claim Details'!$I$19="Yes"),Rates!$K$19,IF(AND(AE24="C",'Claim Details'!$I$28&gt;=Rates!$J$14,'Claim Details'!$I$28&lt;=Rates!$J$15,'Claim Details'!$I$19="No"),Rates!$J$19,"£0.00"))))))))))))))))))))))))</f>
        <v>£0.00</v>
      </c>
      <c r="BE24" s="189" t="str">
        <f>IF(AND(AE24="A",'Claim Details'!$I$28&gt;=Rates!$D$14,'Claim Details'!$I$28&lt;=Rates!$D$15,'Claim Details'!$I$19="Yes"),Rates!$J$25,IF(AND(AE24="A",'Claim Details'!$I$28&gt;=Rates!$D$14,'Claim Details'!$I$28&lt;=Rates!$D$15,'Claim Details'!$I$19="No"),Rates!$D$25,IF(AND(AE24="A",'Claim Details'!$I$28&gt;=Rates!$F$14,'Claim Details'!$I$28&lt;=Rates!$F$15,'Claim Details'!$I$19="Yes"),Rates!$G$25,IF(AND(AE24="A",'Claim Details'!$I$28&gt;=Rates!$F$14,'Claim Details'!$I$28&lt;=Rates!$F$15,'Claim Details'!$I$19="No"),Rates!$F$25,IF(AND(AE24="A",'Claim Details'!$I$28&gt;=Rates!$H$14,'Claim Details'!$I$28&lt;=Rates!$H$15,'Claim Details'!$I$19="Yes"),Rates!$I$25,IF(AND(AE24="A",'Claim Details'!$I$28&gt;=Rates!$H$14,'Claim Details'!$I$28&lt;=Rates!$H$15,'Claim Details'!$I$19="No"),Rates!$H$25,IF(AND(AE24="A",'Claim Details'!$I$28&gt;=Rates!$J$14,'Claim Details'!$I$28&lt;=Rates!$J$15,'Claim Details'!$I$19="Yes"),Rates!$K$25,IF(AND(AE24="A",'Claim Details'!$I$28&gt;=Rates!$J$14,'Claim Details'!$I$28&lt;=Rates!$J$15,'Claim Details'!$I$19="No"),Rates!$J$25,IF(AND(AE24="B",'Claim Details'!$I$28&gt;=Rates!$D$14,'Claim Details'!$I$28&lt;=Rates!$D$15,'Claim Details'!$I$19="Yes"),Rates!$E$26,IF(AND(AE24="B",'Claim Details'!$I$28&gt;=Rates!$D$14,'Claim Details'!$I$28&lt;=Rates!$D$15,'Claim Details'!$I$19="No"),Rates!$D$26,IF(AND(AE24="B",'Claim Details'!$I$28&gt;=Rates!$F$14,'Claim Details'!$I$28&lt;=Rates!$F$15,'Claim Details'!$I$19="Yes"),Rates!$G$26,IF(AND(AE24="B",'Claim Details'!$I$28&gt;=Rates!$F$14,'Claim Details'!$I$28&lt;=Rates!$F$15,'Claim Details'!$I$19="No"),Rates!$F$26,IF(AND(AE24="B",'Claim Details'!$I$28&gt;=Rates!$H$14,'Claim Details'!$I$28&lt;=Rates!$H$15,'Claim Details'!$I$19="Yes"),Rates!$I$26,IF(AND(AE24="B",'Claim Details'!$I$28&gt;=Rates!$H$14,'Claim Details'!$I$28&lt;=Rates!$H$15,'Claim Details'!$I$19="No"),Rates!$H$26,IF(AND(AE24="B",'Claim Details'!$I$28&gt;=Rates!$J$14,'Claim Details'!$I$28&lt;=Rates!$J$15,'Claim Details'!$I$19="Yes"),Rates!$K$26,IF(AND(AE24="B",'Claim Details'!$I$28&gt;=Rates!$J$14,'Claim Details'!$I$28&lt;=Rates!$J$15,'Claim Details'!$I$19="No"),Rates!$J$26,IF(AND(AE24="C",'Claim Details'!$I$28&gt;=Rates!$D$14,'Claim Details'!$I$28&lt;=Rates!$D$15,'Claim Details'!$I$19="Yes"),Rates!$E$27,IF(AND(AE24="C",'Claim Details'!$I$28&gt;=Rates!$D$14,'Claim Details'!$I$28&lt;=Rates!$D$15,'Claim Details'!$I$19="No"),Rates!$D$27,IF(AND(AE24="C",'Claim Details'!$I$28&gt;=Rates!$F$14,'Claim Details'!$I$28&lt;=Rates!$F$15,'Claim Details'!$I$19="Yes"),Rates!$G$27,IF(AND(AE24="C",'Claim Details'!$I$28&gt;=Rates!$F$14,'Claim Details'!$I$28&lt;=Rates!$F$15,'Claim Details'!$I$19="No"),Rates!$F$27,IF(AND(AE24="C",'Claim Details'!$I$28&gt;=Rates!$H$14,'Claim Details'!$I$28&lt;=Rates!$H$15,'Claim Details'!$I$19="Yes"),Rates!$I$27,IF(AND(AE24="C",'Claim Details'!$I$28&gt;=Rates!$H$14,'Claim Details'!$I$28&lt;=Rates!$H$15,'Claim Details'!$I$19="No"),Rates!$H$27,IF(AND(AE24="C",'Claim Details'!$I$28&gt;=Rates!$J$14,'Claim Details'!$I$28&lt;=Rates!$J$15,'Claim Details'!$I$19="Yes"),Rates!$K$27,IF(AND(AE24="C",'Claim Details'!$I$28&gt;=Rates!$J$14,'Claim Details'!$I$28&lt;=Rates!$J$15,'Claim Details'!$I$19="No"),Rates!$J$27,"£0.00"))))))))))))))))))))))))</f>
        <v>£0.00</v>
      </c>
      <c r="BF24" s="189" t="str">
        <f>IF(AND(AE24="A",'Claim Details'!$I$28&gt;=Rates!$D$14,'Claim Details'!$I$28&lt;=Rates!$D$15,'Claim Details'!$I$19="Yes"),Rates!$E$20,IF(AND(AE24="A",'Claim Details'!$I$28&gt;=Rates!$D$14,'Claim Details'!$I$28&lt;=Rates!$D$15,'Claim Details'!$I$19="No"),Rates!$D$20,IF(AND(AE24="A",'Claim Details'!$I$28&gt;=Rates!$F$14,'Claim Details'!$I$28&lt;=Rates!$F$15,'Claim Details'!$I$19="Yes"),Rates!$G$20,IF(AND(AE24="A",'Claim Details'!$I$28&gt;=Rates!$F$14,'Claim Details'!$I$28&lt;=Rates!$F$15,'Claim Details'!$I$19="No"),Rates!$F$20,IF(AND(AE24="A",'Claim Details'!$I$28&gt;=Rates!$H$14,'Claim Details'!$I$28&lt;=Rates!$H$15,'Claim Details'!$I$19="Yes"),Rates!$I$20,IF(AND(AE24="A",'Claim Details'!$I$28&gt;=Rates!$H$14,'Claim Details'!$I$28&lt;=Rates!$H$15,'Claim Details'!$I$19="No"),Rates!$H$20,IF(AND(AE24="A",'Claim Details'!$I$28&gt;=Rates!$J$14,'Claim Details'!$I$28&lt;=Rates!$J$15,'Claim Details'!$I$19="Yes"),Rates!$K$20,IF(AND(AE24="A",'Claim Details'!$I$28&gt;=Rates!$J$14,'Claim Details'!$I$28&lt;=Rates!$J$15,'Claim Details'!$I$19="No"),Rates!$J$20,IF(AND(AE24="B",'Claim Details'!$I$28&gt;=Rates!$D$14,'Claim Details'!$I$28&lt;=Rates!$D$15,'Claim Details'!$I$19="Yes"),Rates!$E$21,IF(AND(AE24="B",'Claim Details'!$I$28&gt;=Rates!$D$14,'Claim Details'!$I$28&lt;=Rates!$D$15,'Claim Details'!$I$19="No"),Rates!$D$21,IF(AND(AE24="B",'Claim Details'!$I$28&gt;=Rates!$F$14,'Claim Details'!$I$28&lt;=Rates!$F$15,'Claim Details'!$I$19="Yes"),Rates!$G$21,IF(AND(AE24="B",'Claim Details'!$I$28&gt;=Rates!$F$14,'Claim Details'!$I$28&lt;=Rates!$F$15,'Claim Details'!$I$19="No"),Rates!$F$21,IF(AND(AE24="B",'Claim Details'!$I$28&gt;=Rates!$H$14,'Claim Details'!$I$28&lt;=Rates!$H$15,'Claim Details'!$I$19="Yes"),Rates!$I$21,IF(AND(AE24="B",'Claim Details'!$I$28&gt;=Rates!$H$14,'Claim Details'!$I$28&lt;=Rates!$H$15,'Claim Details'!$I$19="No"),Rates!$H$21,IF(AND(AE24="B",'Claim Details'!$I$28&gt;=Rates!$J$14,'Claim Details'!$I$28&lt;=Rates!$J$15,'Claim Details'!$I$19="Yes"),Rates!$K$21,IF(AND(AE24="B",'Claim Details'!$I$28&gt;=Rates!$J$14,'Claim Details'!$I$28&lt;=Rates!$J$15,'Claim Details'!$I$19="No"),Rates!$J$21,"£0.00"))))))))))))))))</f>
        <v>£0.00</v>
      </c>
      <c r="BG24" s="189" t="str">
        <f>IF(AND(AE24="A",'Claim Details'!$I$28&gt;=Rates!$D$14,'Claim Details'!$I$28&lt;=Rates!$D$15,'Claim Details'!$I$19="Yes"),Rates!$E$22,IF(AND(AE24="A",'Claim Details'!$I$28&gt;=Rates!$D$14,'Claim Details'!$I$28&lt;=Rates!$D$15,'Claim Details'!$I$19="No"),Rates!$D$22,IF(AND(AE24="A",'Claim Details'!$I$28&gt;=Rates!$F$14,'Claim Details'!$I$28&lt;=Rates!$F$15,'Claim Details'!$I$19="Yes"),Rates!$G$22,IF(AND(AE24="A",'Claim Details'!$I$28&gt;=Rates!$F$14,'Claim Details'!$I$28&lt;=Rates!$F$15,'Claim Details'!$I$19="No"),Rates!$F$22,IF(AND(AE24="A",'Claim Details'!$I$28&gt;=Rates!$H$14,'Claim Details'!$I$28&lt;=Rates!$H$15,'Claim Details'!$I$19="Yes"),Rates!$I$22,IF(AND(AE24="A",'Claim Details'!$I$28&gt;=Rates!$H$14,'Claim Details'!$I$28&lt;=Rates!$H$15,'Claim Details'!$I$19="No"),Rates!$H$22,IF(AND(AE24="A",'Claim Details'!$I$28&gt;=Rates!$J$14,'Claim Details'!$I$28&lt;=Rates!$J$15,'Claim Details'!$I$19="Yes"),Rates!$K$22,IF(AND(AE24="A",'Claim Details'!$I$28&gt;=Rates!$J$14,'Claim Details'!$I$28&lt;=Rates!$J$15,'Claim Details'!$I$19="No"),Rates!$J$22,IF(AND(AE24="B",'Claim Details'!$I$28&gt;=Rates!$D$14,'Claim Details'!$I$28&lt;=Rates!$D$15,'Claim Details'!$I$19="Yes"),Rates!$E$23,IF(AND(AE24="B",'Claim Details'!$I$28&gt;=Rates!$D$14,'Claim Details'!$I$28&lt;=Rates!$D$15,'Claim Details'!$I$19="No"),Rates!$D$23,IF(AND(AE24="B",'Claim Details'!$I$28&gt;=Rates!$F$14,'Claim Details'!$I$28&lt;=Rates!$F$15,'Claim Details'!$I$19="Yes"),Rates!$G$23,IF(AND(AE24="B",'Claim Details'!$I$28&gt;=Rates!$F$14,'Claim Details'!$I$28&lt;=Rates!$F$15,'Claim Details'!$I$19="No"),Rates!$F$23,IF(AND(AE24="B",'Claim Details'!$I$28&gt;=Rates!$H$14,'Claim Details'!$I$28&lt;=Rates!$H$15,'Claim Details'!$I$19="Yes"),Rates!$I$23,IF(AND(AE24="B",'Claim Details'!$I$28&gt;=Rates!$H$14,'Claim Details'!$I$28&lt;=Rates!$H$15,'Claim Details'!$I$19="No"),Rates!$H$23,IF(AND(AE24="B",'Claim Details'!$I$28&gt;=Rates!$J$14,'Claim Details'!$I$28&lt;=Rates!$J$15,'Claim Details'!$I$19="Yes"),Rates!$K$23,IF(AND(AE24="B",'Claim Details'!$I$28&gt;=Rates!$J$14,'Claim Details'!$I$28&lt;=Rates!$J$15,'Claim Details'!$I$19="No"),Rates!$J$23,IF(AND(AE24="C",'Claim Details'!$I$28&gt;=Rates!$D$14,'Claim Details'!$I$28&lt;=Rates!$D$15,'Claim Details'!$I$19="Yes"),Rates!$E$24,IF(AND(AE24="C",'Claim Details'!$I$28&gt;=Rates!$D$14,'Claim Details'!$I$28&lt;=Rates!$D$15,'Claim Details'!$I$19="No"),Rates!$D$24,IF(AND(AE24="C",'Claim Details'!$I$28&gt;=Rates!$F$14,'Claim Details'!$I$28&lt;=Rates!$F$15,'Claim Details'!$I$19="Yes"),Rates!$G$24,IF(AND(AE24="C",'Claim Details'!$I$28&gt;=Rates!$F$14,'Claim Details'!$I$28&lt;=Rates!$F$15,'Claim Details'!$I$19="No"),Rates!$F$24,IF(AND(AE24="C",'Claim Details'!$I$28&gt;=Rates!$H$14,'Claim Details'!$I$28&lt;=Rates!$H$15,'Claim Details'!$I$19="Yes"),Rates!$I$24,IF(AND(AE24="C",'Claim Details'!$I$28&gt;=Rates!$H$14,'Claim Details'!$I$28&lt;=Rates!$H$15,'Claim Details'!$I$19="No"),Rates!$H$24,IF(AND(AE24="C",'Claim Details'!$I$28&gt;=Rates!$J$14,'Claim Details'!$I$28&lt;=Rates!$J$15,'Claim Details'!$I$19="Yes"),Rates!$K$24,IF(AND(AE24="C",'Claim Details'!$I$28&gt;=Rates!$J$14,'Claim Details'!$I$28&lt;=Rates!$J$15,'Claim Details'!$I$19="No"),Rates!$J$24,"£0.00"))))))))))))))))))))))))</f>
        <v>£0.00</v>
      </c>
      <c r="BH24" s="189" t="str">
        <f t="shared" si="13"/>
        <v>£0.00</v>
      </c>
      <c r="BI24" s="189">
        <f t="shared" si="14"/>
        <v>0</v>
      </c>
      <c r="BO24" s="202" t="str">
        <f>IF(H24="","£0.00",IF(AP24="4","£0.00",IF(AP24="5","£0.00",IF(AP24="1","£0.00",((AQ24*H24)*'Claim Details'!$F$111)/100))))</f>
        <v>£0.00</v>
      </c>
      <c r="BP24" s="202" t="str">
        <f>IF(T24="","£0.00",IF(AP24="4","£0.00",IF(AP24="5","£0.00",IF(AP24="1","£0.00",((AR24*T24)*'Claim Details'!$N$111)/100))))</f>
        <v>£0.00</v>
      </c>
      <c r="BQ24" s="202" t="str">
        <f>IF(AI24="","£0.00",IF(AP24="4","£0.00",IF(AP24="5","£0.00",IF(AP24="1","£0.00",((BI24*AI24)*'Claim Details'!$W$111)/100))))</f>
        <v>£0.00</v>
      </c>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row>
    <row r="25" spans="1:97" ht="15">
      <c r="A25" s="145"/>
      <c r="B25" s="91"/>
      <c r="C25" s="96"/>
      <c r="D25" s="97"/>
      <c r="E25" s="98"/>
      <c r="F25" s="89"/>
      <c r="G25" s="99"/>
      <c r="H25" s="100"/>
      <c r="I25" s="221" t="str">
        <f t="shared" si="0"/>
        <v>£0.00</v>
      </c>
      <c r="J25" s="101"/>
      <c r="K25" s="100"/>
      <c r="L25" s="221" t="str">
        <f t="shared" si="3"/>
        <v>£0.00</v>
      </c>
      <c r="M25" s="101"/>
      <c r="N25" s="102"/>
      <c r="O25" s="145"/>
      <c r="P25" s="77"/>
      <c r="Q25" s="87"/>
      <c r="R25" s="87"/>
      <c r="S25" s="87"/>
      <c r="T25" s="149" t="str">
        <f t="shared" si="4"/>
        <v/>
      </c>
      <c r="U25" s="87" t="str">
        <f t="shared" si="5"/>
        <v/>
      </c>
      <c r="V25" s="87"/>
      <c r="W25" s="53" t="str">
        <f t="shared" si="6"/>
        <v>£0.00</v>
      </c>
      <c r="X25" s="53"/>
      <c r="Y25" s="87"/>
      <c r="Z25" s="78"/>
      <c r="AA25" s="79"/>
      <c r="AB25" s="160"/>
      <c r="AC25" s="98"/>
      <c r="AD25" s="225"/>
      <c r="AE25" s="235" t="str">
        <f t="shared" si="7"/>
        <v/>
      </c>
      <c r="AF25" s="87" t="str">
        <f t="shared" si="8"/>
        <v/>
      </c>
      <c r="AG25" s="53"/>
      <c r="AH25" s="224"/>
      <c r="AI25" s="226" t="str">
        <f t="shared" si="1"/>
        <v/>
      </c>
      <c r="AJ25" s="236" t="str">
        <f t="shared" si="9"/>
        <v>£0.00</v>
      </c>
      <c r="AK25" s="31"/>
      <c r="AL25" s="1"/>
      <c r="AM25" s="1"/>
      <c r="AN25" s="1"/>
      <c r="AO25" s="1"/>
      <c r="AP25" s="1" t="str">
        <f t="shared" si="10"/>
        <v/>
      </c>
      <c r="AQ25" s="27">
        <f t="shared" si="2"/>
        <v>0</v>
      </c>
      <c r="AR25" s="189">
        <f t="shared" si="11"/>
        <v>0</v>
      </c>
      <c r="AS25" s="190" t="str">
        <f>IF(AND(C25="A",'Claim Details'!$E$28&gt;=Rates!$D$14,'Claim Details'!$E$28&lt;=Rates!$D$15,'Claim Details'!$E$19="Yes"),Rates!$E$17,IF(AND(C25="A",'Claim Details'!$E$28&gt;=Rates!$D$14,'Claim Details'!$E$28&lt;=Rates!$D$15,'Claim Details'!$E$19="No"),Rates!$D$17,IF(AND(C25="A",'Claim Details'!$E$28&gt;=Rates!$F$14,'Claim Details'!$E$28&lt;=Rates!$F$15,'Claim Details'!$E$19="Yes"),Rates!$G$17,IF(AND(C25="A",'Claim Details'!$E$28&gt;=Rates!$F$14,'Claim Details'!$E$28&lt;=Rates!$F$15,'Claim Details'!$E$19="No"),Rates!$F$17,IF(AND(C25="A",'Claim Details'!$E$28&gt;=Rates!$H$14,'Claim Details'!$E$28&lt;=Rates!$H$15,'Claim Details'!$E$19="Yes"),Rates!$I$17,IF(AND(C25="A",'Claim Details'!$E$28&gt;=Rates!$H$14,'Claim Details'!$E$28&lt;=Rates!$H$15,'Claim Details'!$E$19="No"),Rates!$H$17,IF(AND(C25="A",'Claim Details'!$E$28&gt;=Rates!$J$14,'Claim Details'!$E$28&lt;=Rates!$J$15,'Claim Details'!$E$19="Yes"),Rates!$K$17,IF(AND(C25="A",'Claim Details'!$E$28&gt;=Rates!$J$14,'Claim Details'!$E$28&lt;=Rates!$J$15,'Claim Details'!$E$19="No"),Rates!$J$17,IF(AND(C25="B",'Claim Details'!$E$28&gt;=Rates!$D$14,'Claim Details'!$E$28&lt;=Rates!$D$15,'Claim Details'!$E$19="Yes"),Rates!$E$18,IF(AND(C25="B",'Claim Details'!$E$28&gt;=Rates!$D$14,'Claim Details'!$E$28&lt;=Rates!$D$15,'Claim Details'!$E$19="No"),Rates!$D$18,IF(AND(C25="B",'Claim Details'!$E$28&gt;=Rates!$F$14,'Claim Details'!$E$28&lt;=Rates!$F$15,'Claim Details'!$E$19="Yes"),Rates!$G$18,IF(AND(C25="B",'Claim Details'!$E$28&gt;=Rates!$F$14,'Claim Details'!$E$28&lt;=Rates!$F$15,'Claim Details'!$E$19="No"),Rates!$F$18,IF(AND(C25="B",'Claim Details'!$E$28&gt;=Rates!$H$14,'Claim Details'!$E$28&lt;=Rates!$H$15,'Claim Details'!$E$19="Yes"),Rates!$I$18,IF(AND(C25="B",'Claim Details'!$E$28&gt;=Rates!$H$14,'Claim Details'!$E$28&lt;=Rates!$H$15,'Claim Details'!$E$19="No"),Rates!$H$18,IF(AND(C25="B",'Claim Details'!$E$28&gt;=Rates!$J$14,'Claim Details'!$E$28&lt;=Rates!$J$15,'Claim Details'!$E$19="Yes"),Rates!$K$18,IF(AND(C25="B",'Claim Details'!$E$28&gt;=Rates!$J$14,'Claim Details'!$E$28&lt;=Rates!$J$15,'Claim Details'!$E$19="No"),Rates!$J$18,IF(AND(C25="C",'Claim Details'!$E$28&gt;=Rates!$D$14,'Claim Details'!$E$28&lt;=Rates!$D$15,'Claim Details'!$E$19="Yes"),Rates!$E$19,IF(AND(C25="C",'Claim Details'!$E$28&gt;=Rates!$D$14,'Claim Details'!$E$28&lt;=Rates!$D$15,'Claim Details'!$E$19="No"),Rates!$D$19,IF(AND(C25="C",'Claim Details'!$E$28&gt;=Rates!$F$14,'Claim Details'!$E$28&lt;=Rates!$F$15,'Claim Details'!$E$19="Yes"),Rates!$G$19,IF(AND(C25="C",'Claim Details'!$E$28&gt;=Rates!$F$14,'Claim Details'!$E$28&lt;=Rates!$F$15,'Claim Details'!$E$19="No"),Rates!$F$19,IF(AND(C25="C",'Claim Details'!$E$28&gt;=Rates!$H$14,'Claim Details'!$E$28&lt;=Rates!$H$15,'Claim Details'!$E$19="Yes"),Rates!$I$19,IF(AND(C25="C",'Claim Details'!$E$28&gt;=Rates!$H$14,'Claim Details'!$E$28&lt;=Rates!$H$15,'Claim Details'!$E$19="No"),Rates!$H$19,IF(AND(C25="C",'Claim Details'!$E$28&gt;=Rates!$J$14,'Claim Details'!$E$28&lt;=Rates!$J$15,'Claim Details'!$E$19="Yes"),Rates!$K$19,IF(AND(C25="C",'Claim Details'!$E$28&gt;=Rates!$J$14,'Claim Details'!$E$28&lt;=Rates!$J$15,'Claim Details'!$E$19="No"),Rates!$J$19,"£0.00"))))))))))))))))))))))))</f>
        <v>£0.00</v>
      </c>
      <c r="AT25" s="189" t="str">
        <f>IF(AND(C25="A",'Claim Details'!$E$28&gt;=Rates!$D$14,'Claim Details'!$E$28&lt;=Rates!$D$15,'Claim Details'!$E$19="Yes"),Rates!$E$25,IF(AND(C25="A",'Claim Details'!$E$28&gt;=Rates!$D$14,'Claim Details'!$E$28&lt;=Rates!$D$15,'Claim Details'!$E$19="No"),Rates!$D$25,IF(AND(C25="A",'Claim Details'!$E$28&gt;=Rates!$F$14,'Claim Details'!$E$28&lt;=Rates!$F$15,'Claim Details'!$E$19="Yes"),Rates!$G$25,IF(AND(C25="A",'Claim Details'!$E$28&gt;=Rates!$F$14,'Claim Details'!$E$28&lt;=Rates!$F$15,'Claim Details'!$E$19="No"),Rates!$F$25,IF(AND(C25="A",'Claim Details'!$E$28&gt;=Rates!$H$14,'Claim Details'!$E$28&lt;=Rates!$H$15,'Claim Details'!$E$19="Yes"),Rates!$I$25,IF(AND(C25="A",'Claim Details'!$E$28&gt;=Rates!$H$14,'Claim Details'!$E$28&lt;=Rates!$H$15,'Claim Details'!$E$19="No"),Rates!$H$25,IF(AND(C25="A",'Claim Details'!$E$28&gt;=Rates!$J$14,'Claim Details'!$E$28&lt;=Rates!$J$15,'Claim Details'!$E$19="Yes"),Rates!$K$25,IF(AND(C25="A",'Claim Details'!$E$28&gt;=Rates!$J$14,'Claim Details'!$E$28&lt;=Rates!$J$15,'Claim Details'!$E$19="No"),Rates!$J$25,IF(AND(C25="B",'Claim Details'!$E$28&gt;=Rates!$D$14,'Claim Details'!$E$28&lt;=Rates!$D$15,'Claim Details'!$E$19="Yes"),Rates!$E$26,IF(AND(C25="B",'Claim Details'!$E$28&gt;=Rates!$D$14,'Claim Details'!$E$28&lt;=Rates!$D$15,'Claim Details'!$E$19="No"),Rates!$D$26,IF(AND(C25="B",'Claim Details'!$E$28&gt;=Rates!$F$14,'Claim Details'!$E$28&lt;=Rates!$F$15,'Claim Details'!$E$19="Yes"),Rates!$G$26,IF(AND(C25="B",'Claim Details'!$E$28&gt;=Rates!$F$14,'Claim Details'!$E$28&lt;=Rates!$F$15,'Claim Details'!$E$19="No"),Rates!$F$26,IF(AND(C25="B",'Claim Details'!$E$28&gt;=Rates!$H$14,'Claim Details'!$E$28&lt;=Rates!$H$15,'Claim Details'!$E$19="Yes"),Rates!$I$26,IF(AND(C25="B",'Claim Details'!$E$28&gt;=Rates!$H$14,'Claim Details'!$E$28&lt;=Rates!$H$15,'Claim Details'!$E$19="No"),Rates!$H$26,IF(AND(C25="B",'Claim Details'!$E$28&gt;=Rates!$J$14,'Claim Details'!$E$28&lt;=Rates!$J$15,'Claim Details'!$E$19="Yes"),Rates!$K$26,IF(AND(C25="B",'Claim Details'!$E$28&gt;=Rates!$J$14,'Claim Details'!$E$28&lt;=Rates!$J$15,'Claim Details'!$E$19="No"),Rates!$J$26,IF(AND(C25="C",'Claim Details'!$E$28&gt;=Rates!$D$14,'Claim Details'!$E$28&lt;=Rates!$D$15,'Claim Details'!$E$19="Yes"),Rates!$E$27,IF(AND(C25="C",'Claim Details'!$E$28&gt;=Rates!$D$14,'Claim Details'!$E$28&lt;=Rates!$D$15,'Claim Details'!$E$19="No"),Rates!$D$27,IF(AND(C25="C",'Claim Details'!$E$28&gt;=Rates!$F$14,'Claim Details'!$E$28&lt;=Rates!$F$15,'Claim Details'!$E$19="Yes"),Rates!$G$27,IF(AND(C25="C",'Claim Details'!$E$28&gt;=Rates!$F$14,'Claim Details'!$E$28&lt;=Rates!$F$15,'Claim Details'!$E$19="No"),Rates!$F$27,IF(AND(C25="C",'Claim Details'!$E$28&gt;=Rates!$H$14,'Claim Details'!$E$28&lt;=Rates!$H$15,'Claim Details'!$E$19="Yes"),Rates!$I$27,IF(AND(C25="C",'Claim Details'!$E$28&gt;=Rates!$H$14,'Claim Details'!$E$28&lt;=Rates!$H$15,'Claim Details'!$E$19="No"),Rates!$H$27,IF(AND(C25="C",'Claim Details'!$E$28&gt;=Rates!$J$14,'Claim Details'!$E$28&lt;=Rates!$J$15,'Claim Details'!$E$19="Yes"),Rates!$K$27,IF(AND(C25="C",'Claim Details'!$E$28&gt;=Rates!$J$14,'Claim Details'!$E$28&lt;=Rates!$J$15,'Claim Details'!$E$19="No"),Rates!$J$27,"£0.00"))))))))))))))))))))))))</f>
        <v>£0.00</v>
      </c>
      <c r="AU25" s="191" t="str">
        <f>IF(AND(C25="A",'Claim Details'!$E$28&gt;=Rates!$D$14,'Claim Details'!$E$28&lt;=Rates!$D$15,'Claim Details'!$E$19="Yes"),Rates!$E$20,IF(AND(C25="A",'Claim Details'!$E$28&gt;=Rates!$D$14,'Claim Details'!$E$28&lt;=Rates!$D$15,'Claim Details'!$E$19="No"),Rates!$D$20,IF(AND(C25="A",'Claim Details'!$E$28&gt;=Rates!$F$14,'Claim Details'!$E$28&lt;=Rates!$F$15,'Claim Details'!$E$19="Yes"),Rates!$G$20,IF(AND(C25="A",'Claim Details'!$E$28&gt;=Rates!$F$14,'Claim Details'!$E$28&lt;=Rates!$F$15,'Claim Details'!$E$19="No"),Rates!$F$20,IF(AND(C25="A",'Claim Details'!$E$28&gt;=Rates!$H$14,'Claim Details'!$E$28&lt;=Rates!$H$15,'Claim Details'!$E$19="Yes"),Rates!$I$20,IF(AND(C25="A",'Claim Details'!$E$28&gt;=Rates!$H$14,'Claim Details'!$E$28&lt;=Rates!$H$15,'Claim Details'!$E$19="No"),Rates!$H$20,IF(AND(C25="A",'Claim Details'!$E$28&gt;=Rates!$J$14,'Claim Details'!$E$28&lt;=Rates!$J$15,'Claim Details'!$E$19="Yes"),Rates!$K$20,IF(AND(C25="A",'Claim Details'!$E$28&gt;=Rates!$J$14,'Claim Details'!$E$28&lt;=Rates!$J$15,'Claim Details'!$E$19="No"),Rates!$J$20,IF(AND(C25="B",'Claim Details'!$E$28&gt;=Rates!$D$14,'Claim Details'!$E$28&lt;=Rates!$D$15,'Claim Details'!$E$19="Yes"),Rates!$E$21,IF(AND(C25="B",'Claim Details'!$E$28&gt;=Rates!$D$14,'Claim Details'!$E$28&lt;=Rates!$D$15,'Claim Details'!$E$19="No"),Rates!$D$21,IF(AND(C25="B",'Claim Details'!$E$28&gt;=Rates!$F$14,'Claim Details'!$E$28&lt;=Rates!$F$15,'Claim Details'!$E$19="Yes"),Rates!$G$21,IF(AND(C25="B",'Claim Details'!$E$28&gt;=Rates!$F$14,'Claim Details'!$E$28&lt;=Rates!$F$15,'Claim Details'!$E$19="No"),Rates!$F$21,IF(AND(C25="B",'Claim Details'!$E$28&gt;=Rates!$H$14,'Claim Details'!$E$28&lt;=Rates!$H$15,'Claim Details'!$E$19="Yes"),Rates!$I$21,IF(AND(C25="B",'Claim Details'!$E$28&gt;=Rates!$H$14,'Claim Details'!$E$28&lt;=Rates!$H$15,'Claim Details'!$E$19="No"),Rates!$H$21,IF(AND(C25="B",'Claim Details'!$E$28&gt;=Rates!$J$14,'Claim Details'!$E$28&lt;=Rates!$J$15,'Claim Details'!$E$19="Yes"),Rates!$K$21,IF(AND(C25="B",'Claim Details'!$E$28&gt;=Rates!$J$14,'Claim Details'!$E$28&lt;=Rates!$J$15,'Claim Details'!$E$19="No"),Rates!$J$21,"£0.00"))))))))))))))))</f>
        <v>£0.00</v>
      </c>
      <c r="AV25" s="191" t="str">
        <f>IF(AND(C25="A",'Claim Details'!$E$28&gt;=Rates!$D$14,'Claim Details'!$E$28&lt;=Rates!$D$15,'Claim Details'!$E$19="Yes"),Rates!$E$22,IF(AND(C25="A",'Claim Details'!$E$28&gt;=Rates!$D$14,'Claim Details'!$E$28&lt;=Rates!$D$15,'Claim Details'!$E$19="No"),Rates!$D$22,IF(AND(C25="A",'Claim Details'!$E$28&gt;=Rates!$F$14,'Claim Details'!$E$28&lt;=Rates!$F$15,'Claim Details'!$E$19="Yes"),Rates!$G$22,IF(AND(C25="A",'Claim Details'!$E$28&gt;=Rates!$F$14,'Claim Details'!$E$28&lt;=Rates!$F$15,'Claim Details'!$E$19="No"),Rates!$F$22,IF(AND(C25="A",'Claim Details'!$E$28&gt;=Rates!$H$14,'Claim Details'!$E$28&lt;=Rates!$H$15,'Claim Details'!$E$19="Yes"),Rates!$I$22,IF(AND(C25="A",'Claim Details'!$E$28&gt;=Rates!$H$14,'Claim Details'!$E$28&lt;=Rates!$H$15,'Claim Details'!$E$19="No"),Rates!$H$22,IF(AND(C25="A",'Claim Details'!$E$28&gt;=Rates!$J$14,'Claim Details'!$E$28&lt;=Rates!$J$15,'Claim Details'!$E$19="Yes"),Rates!$K$22,IF(AND(C25="A",'Claim Details'!$E$28&gt;=Rates!$J$14,'Claim Details'!$E$28&lt;=Rates!$J$15,'Claim Details'!$E$19="No"),Rates!$J$22,IF(AND(C25="B",'Claim Details'!$E$28&gt;=Rates!$D$14,'Claim Details'!$E$28&lt;=Rates!$D$15,'Claim Details'!$E$19="Yes"),Rates!$E$23,IF(AND(C25="B",'Claim Details'!$E$28&gt;=Rates!$D$14,'Claim Details'!$E$28&lt;=Rates!$D$15,'Claim Details'!$E$19="No"),Rates!$D$23,IF(AND(C25="B",'Claim Details'!$E$28&gt;=Rates!$F$14,'Claim Details'!$E$28&lt;=Rates!$F$15,'Claim Details'!$E$19="Yes"),Rates!$G$23,IF(AND(C25="B",'Claim Details'!$E$28&gt;=Rates!$F$14,'Claim Details'!$E$28&lt;=Rates!$F$15,'Claim Details'!$E$19="No"),Rates!$F$23,IF(AND(C25="B",'Claim Details'!$E$28&gt;=Rates!$H$14,'Claim Details'!$E$28&lt;=Rates!$H$15,'Claim Details'!$E$19="Yes"),Rates!$I$23,IF(AND(C25="B",'Claim Details'!$E$28&gt;=Rates!$H$14,'Claim Details'!$E$28&lt;=Rates!$H$15,'Claim Details'!$E$19="No"),Rates!$H$23,IF(AND(C25="B",'Claim Details'!$E$28&gt;=Rates!$J$14,'Claim Details'!$E$28&lt;=Rates!$J$15,'Claim Details'!$E$19="Yes"),Rates!$K$23,IF(AND(C25="B",'Claim Details'!$E$28&gt;=Rates!$J$14,'Claim Details'!$E$28&lt;=Rates!$J$15,'Claim Details'!$E$19="No"),Rates!$J$23,IF(AND(C25="C",'Claim Details'!$E$28&gt;=Rates!$D$14,'Claim Details'!$E$28&lt;=Rates!$D$15,'Claim Details'!$E$19="Yes"),Rates!$E$24,IF(AND(C25="C",'Claim Details'!$E$28&gt;=Rates!$D$14,'Claim Details'!$E$28&lt;=Rates!$D$15,'Claim Details'!$E$19="No"),Rates!$D$24,IF(AND(C25="C",'Claim Details'!$E$28&gt;=Rates!$F$14,'Claim Details'!$E$28&lt;=Rates!$F$15,'Claim Details'!$E$19="Yes"),Rates!$G$24,IF(AND(C25="C",'Claim Details'!$E$28&gt;=Rates!$F$14,'Claim Details'!$E$28&lt;=Rates!$F$15,'Claim Details'!$E$19="No"),Rates!$F$24,IF(AND(C25="C",'Claim Details'!$E$28&gt;=Rates!$H$14,'Claim Details'!$E$28&lt;=Rates!$H$15,'Claim Details'!$E$19="Yes"),Rates!$I$24,IF(AND(C25="C",'Claim Details'!$E$28&gt;=Rates!$H$14,'Claim Details'!$E$28&lt;=Rates!$H$15,'Claim Details'!$E$19="No"),Rates!$H$24,IF(AND(C25="C",'Claim Details'!$E$28&gt;=Rates!$J$14,'Claim Details'!$E$28&lt;=Rates!$J$15,'Claim Details'!$E$19="Yes"),Rates!$K$24,IF(AND(C25="C",'Claim Details'!$E$28&gt;=Rates!$J$14,'Claim Details'!$E$28&lt;=Rates!$J$15,'Claim Details'!$E$19="No"),Rates!$J$24,"£0.00"))))))))))))))))))))))))</f>
        <v>£0.00</v>
      </c>
      <c r="AW25" s="1"/>
      <c r="AX25" s="189" t="str">
        <f>IF(AND(U25="A",'Claim Details'!$I$28&gt;=Rates!$D$14,'Claim Details'!$I$28&lt;=Rates!$D$15,'Claim Details'!$I$19="Yes"),Rates!$J$17,IF(AND(U25="A",'Claim Details'!$I$28&gt;=Rates!$D$14,'Claim Details'!$I$28&lt;=Rates!$D$15,'Claim Details'!$I$19="No"),Rates!$D$17,IF(AND(U25="A",'Claim Details'!$I$28&gt;=Rates!$F$14,'Claim Details'!$I$28&lt;=Rates!$F$15,'Claim Details'!$I$19="Yes"),Rates!$G$17,IF(AND(U25="A",'Claim Details'!$I$28&gt;=Rates!$F$14,'Claim Details'!$I$28&lt;=Rates!$F$15,'Claim Details'!$I$19="No"),Rates!$F$17,IF(AND(U25="A",'Claim Details'!$I$28&gt;=Rates!$H$14,'Claim Details'!$I$28&lt;=Rates!$H$15,'Claim Details'!$I$19="Yes"),Rates!$I$17,IF(AND(U25="A",'Claim Details'!$I$28&gt;=Rates!$H$14,'Claim Details'!$I$28&lt;=Rates!$H$15,'Claim Details'!$I$19="No"),Rates!$H$17,IF(AND(U25="A",'Claim Details'!$I$28&gt;=Rates!$J$14,'Claim Details'!$I$28&lt;=Rates!$J$15,'Claim Details'!$I$19="Yes"),Rates!$K$17,IF(AND(U25="A",'Claim Details'!$I$28&gt;=Rates!$J$14,'Claim Details'!$I$28&lt;=Rates!$J$15,'Claim Details'!$I$19="No"),Rates!$J$17,IF(AND(U25="B",'Claim Details'!$I$28&gt;=Rates!$D$14,'Claim Details'!$I$28&lt;=Rates!$D$15,'Claim Details'!$I$19="Yes"),Rates!$E$18,IF(AND(U25="B",'Claim Details'!$I$28&gt;=Rates!$D$14,'Claim Details'!$I$28&lt;=Rates!$D$15,'Claim Details'!$I$19="No"),Rates!$D$18,IF(AND(U25="B",'Claim Details'!$I$28&gt;=Rates!$F$14,'Claim Details'!$I$28&lt;=Rates!$F$15,'Claim Details'!$I$19="Yes"),Rates!$G$18,IF(AND(U25="B",'Claim Details'!$I$28&gt;=Rates!$F$14,'Claim Details'!$I$28&lt;=Rates!$F$15,'Claim Details'!$I$19="No"),Rates!$F$18,IF(AND(U25="B",'Claim Details'!$I$28&gt;=Rates!$H$14,'Claim Details'!$I$28&lt;=Rates!$H$15,'Claim Details'!$I$19="Yes"),Rates!$I$18,IF(AND(U25="B",'Claim Details'!$I$28&gt;=Rates!$H$14,'Claim Details'!$I$28&lt;=Rates!$H$15,'Claim Details'!$I$19="No"),Rates!$H$18,IF(AND(U25="B",'Claim Details'!$I$28&gt;=Rates!$J$14,'Claim Details'!$I$28&lt;=Rates!$J$15,'Claim Details'!$I$19="Yes"),Rates!$K$18,IF(AND(U25="B",'Claim Details'!$I$28&gt;=Rates!$J$14,'Claim Details'!$I$28&lt;=Rates!$J$15,'Claim Details'!$I$19="No"),Rates!$J$18,IF(AND(U25="C",'Claim Details'!$I$28&gt;=Rates!$D$14,'Claim Details'!$I$28&lt;=Rates!$D$15,'Claim Details'!$I$19="Yes"),Rates!$E$19,IF(AND(U25="C",'Claim Details'!$I$28&gt;=Rates!$D$14,'Claim Details'!$I$28&lt;=Rates!$D$15,'Claim Details'!$I$19="No"),Rates!$D$19,IF(AND(U25="C",'Claim Details'!$I$28&gt;=Rates!$F$14,'Claim Details'!$I$28&lt;=Rates!$F$15,'Claim Details'!$I$19="Yes"),Rates!$G$19,IF(AND(U25="C",'Claim Details'!$I$28&gt;=Rates!$F$14,'Claim Details'!$I$28&lt;=Rates!$F$15,'Claim Details'!$I$19="No"),Rates!$F$19,IF(AND(U25="C",'Claim Details'!$I$28&gt;=Rates!$H$14,'Claim Details'!$I$28&lt;=Rates!$H$15,'Claim Details'!$I$19="Yes"),Rates!$I$19,IF(AND(U25="C",'Claim Details'!$I$28&gt;=Rates!$H$14,'Claim Details'!$I$28&lt;=Rates!$H$15,'Claim Details'!$I$19="No"),Rates!$H$19,IF(AND(U25="C",'Claim Details'!$I$28&gt;=Rates!$J$14,'Claim Details'!$I$28&lt;=Rates!$J$15,'Claim Details'!$I$19="Yes"),Rates!$K$19,IF(AND(U25="C",'Claim Details'!$I$28&gt;=Rates!$J$14,'Claim Details'!$I$28&lt;=Rates!$J$15,'Claim Details'!$I$19="No"),Rates!$J$19,"£0.00"))))))))))))))))))))))))</f>
        <v>£0.00</v>
      </c>
      <c r="AY25" s="189" t="str">
        <f>IF(AND(C25="A",'Claim Details'!$I$28&gt;=Rates!$D$14,'Claim Details'!$I$28&lt;=Rates!$D$15,'Claim Details'!$I$19="Yes"),Rates!$J$25,IF(AND(C25="A",'Claim Details'!$I$28&gt;=Rates!$D$14,'Claim Details'!$I$28&lt;=Rates!$D$15,'Claim Details'!$I$19="No"),Rates!$D$25,IF(AND(C25="A",'Claim Details'!$I$28&gt;=Rates!$F$14,'Claim Details'!$I$28&lt;=Rates!$F$15,'Claim Details'!$I$19="Yes"),Rates!$G$25,IF(AND(C25="A",'Claim Details'!$I$28&gt;=Rates!$F$14,'Claim Details'!$I$28&lt;=Rates!$F$15,'Claim Details'!$I$19="No"),Rates!$F$25,IF(AND(C25="A",'Claim Details'!$I$28&gt;=Rates!$H$14,'Claim Details'!$I$28&lt;=Rates!$H$15,'Claim Details'!$I$19="Yes"),Rates!$I$25,IF(AND(C25="A",'Claim Details'!$I$28&gt;=Rates!$H$14,'Claim Details'!$I$28&lt;=Rates!$H$15,'Claim Details'!$I$19="No"),Rates!$H$25,IF(AND(C25="A",'Claim Details'!$I$28&gt;=Rates!$J$14,'Claim Details'!$I$28&lt;=Rates!$J$15,'Claim Details'!$I$19="Yes"),Rates!$K$25,IF(AND(C25="A",'Claim Details'!$I$28&gt;=Rates!$J$14,'Claim Details'!$I$28&lt;=Rates!$J$15,'Claim Details'!$I$19="No"),Rates!$J$25,IF(AND(C25="B",'Claim Details'!$I$28&gt;=Rates!$D$14,'Claim Details'!$I$28&lt;=Rates!$D$15,'Claim Details'!$I$19="Yes"),Rates!$E$26,IF(AND(C25="B",'Claim Details'!$I$28&gt;=Rates!$D$14,'Claim Details'!$I$28&lt;=Rates!$D$15,'Claim Details'!$I$19="No"),Rates!$D$26,IF(AND(C25="B",'Claim Details'!$I$28&gt;=Rates!$F$14,'Claim Details'!$I$28&lt;=Rates!$F$15,'Claim Details'!$I$19="Yes"),Rates!$G$26,IF(AND(C25="B",'Claim Details'!$I$28&gt;=Rates!$F$14,'Claim Details'!$I$28&lt;=Rates!$F$15,'Claim Details'!$I$19="No"),Rates!$F$26,IF(AND(C25="B",'Claim Details'!$I$28&gt;=Rates!$H$14,'Claim Details'!$I$28&lt;=Rates!$H$15,'Claim Details'!$I$19="Yes"),Rates!$I$26,IF(AND(C25="B",'Claim Details'!$I$28&gt;=Rates!$H$14,'Claim Details'!$I$28&lt;=Rates!$H$15,'Claim Details'!$I$19="No"),Rates!$H$26,IF(AND(C25="B",'Claim Details'!$I$28&gt;=Rates!$J$14,'Claim Details'!$I$28&lt;=Rates!$J$15,'Claim Details'!$I$19="Yes"),Rates!$K$26,IF(AND(C25="B",'Claim Details'!$I$28&gt;=Rates!$J$14,'Claim Details'!$I$28&lt;=Rates!$J$15,'Claim Details'!$I$19="No"),Rates!$J$26,IF(AND(C25="C",'Claim Details'!$I$28&gt;=Rates!$D$14,'Claim Details'!$I$28&lt;=Rates!$D$15,'Claim Details'!$I$19="Yes"),Rates!$E$27,IF(AND(C25="C",'Claim Details'!$I$28&gt;=Rates!$D$14,'Claim Details'!$I$28&lt;=Rates!$D$15,'Claim Details'!$I$19="No"),Rates!$D$27,IF(AND(C25="C",'Claim Details'!$I$28&gt;=Rates!$F$14,'Claim Details'!$I$28&lt;=Rates!$F$15,'Claim Details'!$I$19="Yes"),Rates!$G$27,IF(AND(C25="C",'Claim Details'!$I$28&gt;=Rates!$F$14,'Claim Details'!$I$28&lt;=Rates!$F$15,'Claim Details'!$I$19="No"),Rates!$F$27,IF(AND(C25="C",'Claim Details'!$I$28&gt;=Rates!$H$14,'Claim Details'!$I$28&lt;=Rates!$H$15,'Claim Details'!$I$19="Yes"),Rates!$I$27,IF(AND(C25="C",'Claim Details'!$I$28&gt;=Rates!$H$14,'Claim Details'!$I$28&lt;=Rates!$H$15,'Claim Details'!$I$19="No"),Rates!$H$27,IF(AND(C25="C",'Claim Details'!$I$28&gt;=Rates!$J$14,'Claim Details'!$I$28&lt;=Rates!$J$15,'Claim Details'!$I$19="Yes"),Rates!$K$27,IF(AND(C25="C",'Claim Details'!$I$28&gt;=Rates!$J$14,'Claim Details'!$I$28&lt;=Rates!$J$15,'Claim Details'!$I$19="No"),Rates!$J$27,"£0.00"))))))))))))))))))))))))</f>
        <v>£0.00</v>
      </c>
      <c r="AZ25" s="189" t="str">
        <f>IF(AND(C25="A",'Claim Details'!$I$28&gt;=Rates!$D$14,'Claim Details'!$I$28&lt;=Rates!$D$15,'Claim Details'!$I$19="Yes"),Rates!$E$20,IF(AND(C25="A",'Claim Details'!$I$28&gt;=Rates!$D$14,'Claim Details'!$I$28&lt;=Rates!$D$15,'Claim Details'!$I$19="No"),Rates!$D$20,IF(AND(C25="A",'Claim Details'!$I$28&gt;=Rates!$F$14,'Claim Details'!$I$28&lt;=Rates!$F$15,'Claim Details'!$I$19="Yes"),Rates!$G$20,IF(AND(C25="A",'Claim Details'!$I$28&gt;=Rates!$F$14,'Claim Details'!$I$28&lt;=Rates!$F$15,'Claim Details'!$I$19="No"),Rates!$F$20,IF(AND(C25="A",'Claim Details'!$I$28&gt;=Rates!$H$14,'Claim Details'!$I$28&lt;=Rates!$H$15,'Claim Details'!$I$19="Yes"),Rates!$I$20,IF(AND(C25="A",'Claim Details'!$I$28&gt;=Rates!$H$14,'Claim Details'!$I$28&lt;=Rates!$H$15,'Claim Details'!$I$19="No"),Rates!$H$20,IF(AND(C25="A",'Claim Details'!$I$28&gt;=Rates!$J$14,'Claim Details'!$I$28&lt;=Rates!$J$15,'Claim Details'!$I$19="Yes"),Rates!$K$20,IF(AND(C25="A",'Claim Details'!$I$28&gt;=Rates!$J$14,'Claim Details'!$I$28&lt;=Rates!$J$15,'Claim Details'!$I$19="No"),Rates!$J$20,IF(AND(C25="B",'Claim Details'!$I$28&gt;=Rates!$D$14,'Claim Details'!$I$28&lt;=Rates!$D$15,'Claim Details'!$I$19="Yes"),Rates!$E$21,IF(AND(C25="B",'Claim Details'!$I$28&gt;=Rates!$D$14,'Claim Details'!$I$28&lt;=Rates!$D$15,'Claim Details'!$I$19="No"),Rates!$D$21,IF(AND(C25="B",'Claim Details'!$I$28&gt;=Rates!$F$14,'Claim Details'!$I$28&lt;=Rates!$F$15,'Claim Details'!$I$19="Yes"),Rates!$G$21,IF(AND(C25="B",'Claim Details'!$I$28&gt;=Rates!$F$14,'Claim Details'!$I$28&lt;=Rates!$F$15,'Claim Details'!$I$19="No"),Rates!$F$21,IF(AND(C25="B",'Claim Details'!$I$28&gt;=Rates!$H$14,'Claim Details'!$I$28&lt;=Rates!$H$15,'Claim Details'!$I$19="Yes"),Rates!$I$21,IF(AND(C25="B",'Claim Details'!$I$28&gt;=Rates!$H$14,'Claim Details'!$I$28&lt;=Rates!$H$15,'Claim Details'!$I$19="No"),Rates!$H$21,IF(AND(C25="B",'Claim Details'!$I$28&gt;=Rates!$J$14,'Claim Details'!$I$28&lt;=Rates!$J$15,'Claim Details'!$I$19="Yes"),Rates!$K$21,IF(AND(C25="B",'Claim Details'!$I$28&gt;=Rates!$J$14,'Claim Details'!$I$28&lt;=Rates!$J$15,'Claim Details'!$I$19="No"),Rates!$J$21,"£0.00"))))))))))))))))</f>
        <v>£0.00</v>
      </c>
      <c r="BA25" s="189" t="str">
        <f>IF(AND(C25="A",'Claim Details'!$I$28&gt;=Rates!$D$14,'Claim Details'!$I$28&lt;=Rates!$D$15,'Claim Details'!$I$19="Yes"),Rates!$E$22,IF(AND(C25="A",'Claim Details'!$I$28&gt;=Rates!$D$14,'Claim Details'!$I$28&lt;=Rates!$D$15,'Claim Details'!$I$19="No"),Rates!$D$22,IF(AND(C25="A",'Claim Details'!$I$28&gt;=Rates!$F$14,'Claim Details'!$I$28&lt;=Rates!$F$15,'Claim Details'!$I$19="Yes"),Rates!$G$22,IF(AND(C25="A",'Claim Details'!$I$28&gt;=Rates!$F$14,'Claim Details'!$I$28&lt;=Rates!$F$15,'Claim Details'!$I$19="No"),Rates!$F$22,IF(AND(C25="A",'Claim Details'!$I$28&gt;=Rates!$H$14,'Claim Details'!$I$28&lt;=Rates!$H$15,'Claim Details'!$I$19="Yes"),Rates!$I$22,IF(AND(C25="A",'Claim Details'!$I$28&gt;=Rates!$H$14,'Claim Details'!$I$28&lt;=Rates!$H$15,'Claim Details'!$I$19="No"),Rates!$H$22,IF(AND(C25="A",'Claim Details'!$I$28&gt;=Rates!$J$14,'Claim Details'!$I$28&lt;=Rates!$J$15,'Claim Details'!$I$19="Yes"),Rates!$K$22,IF(AND(C25="A",'Claim Details'!$I$28&gt;=Rates!$J$14,'Claim Details'!$I$28&lt;=Rates!$J$15,'Claim Details'!$I$19="No"),Rates!$J$22,IF(AND(C25="B",'Claim Details'!$I$28&gt;=Rates!$D$14,'Claim Details'!$I$28&lt;=Rates!$D$15,'Claim Details'!$I$19="Yes"),Rates!$E$23,IF(AND(C25="B",'Claim Details'!$I$28&gt;=Rates!$D$14,'Claim Details'!$I$28&lt;=Rates!$D$15,'Claim Details'!$I$19="No"),Rates!$D$23,IF(AND(C25="B",'Claim Details'!$I$28&gt;=Rates!$F$14,'Claim Details'!$I$28&lt;=Rates!$F$15,'Claim Details'!$I$19="Yes"),Rates!$G$23,IF(AND(C25="B",'Claim Details'!$I$28&gt;=Rates!$F$14,'Claim Details'!$I$28&lt;=Rates!$F$15,'Claim Details'!$I$19="No"),Rates!$F$23,IF(AND(C25="B",'Claim Details'!$I$28&gt;=Rates!$H$14,'Claim Details'!$I$28&lt;=Rates!$H$15,'Claim Details'!$I$19="Yes"),Rates!$I$23,IF(AND(C25="B",'Claim Details'!$I$28&gt;=Rates!$H$14,'Claim Details'!$I$28&lt;=Rates!$H$15,'Claim Details'!$I$19="No"),Rates!$H$23,IF(AND(C25="B",'Claim Details'!$I$28&gt;=Rates!$J$14,'Claim Details'!$I$28&lt;=Rates!$J$15,'Claim Details'!$I$19="Yes"),Rates!$K$23,IF(AND(C25="B",'Claim Details'!$I$28&gt;=Rates!$J$14,'Claim Details'!$I$28&lt;=Rates!$J$15,'Claim Details'!$I$19="No"),Rates!$J$23,IF(AND(C25="C",'Claim Details'!$I$28&gt;=Rates!$D$14,'Claim Details'!$I$28&lt;=Rates!$D$15,'Claim Details'!$I$19="Yes"),Rates!$E$24,IF(AND(C25="C",'Claim Details'!$I$28&gt;=Rates!$D$14,'Claim Details'!$I$28&lt;=Rates!$D$15,'Claim Details'!$I$19="No"),Rates!$D$24,IF(AND(C25="C",'Claim Details'!$I$28&gt;=Rates!$F$14,'Claim Details'!$I$28&lt;=Rates!$F$15,'Claim Details'!$I$19="Yes"),Rates!$G$24,IF(AND(C25="C",'Claim Details'!$I$28&gt;=Rates!$F$14,'Claim Details'!$I$28&lt;=Rates!$F$15,'Claim Details'!$I$19="No"),Rates!$F$24,IF(AND(C25="C",'Claim Details'!$I$28&gt;=Rates!$H$14,'Claim Details'!$I$28&lt;=Rates!$H$15,'Claim Details'!$I$19="Yes"),Rates!$I$24,IF(AND(C25="C",'Claim Details'!$I$28&gt;=Rates!$H$14,'Claim Details'!$I$28&lt;=Rates!$H$15,'Claim Details'!$I$19="No"),Rates!$H$24,IF(AND(C25="C",'Claim Details'!$I$28&gt;=Rates!$J$14,'Claim Details'!$I$28&lt;=Rates!$J$15,'Claim Details'!$I$19="Yes"),Rates!$K$24,IF(AND(C25="C",'Claim Details'!$I$28&gt;=Rates!$J$14,'Claim Details'!$I$28&lt;=Rates!$J$15,'Claim Details'!$I$19="No"),Rates!$J$24,"£0.00"))))))))))))))))))))))))</f>
        <v>£0.00</v>
      </c>
      <c r="BB25" s="189" t="str">
        <f t="shared" si="12"/>
        <v>£0.00</v>
      </c>
      <c r="BC25" s="1"/>
      <c r="BD25" s="189" t="str">
        <f>IF(AND(AE25="A",'Claim Details'!$I$28&gt;=Rates!$D$14,'Claim Details'!$I$28&lt;=Rates!$D$15,'Claim Details'!$I$19="Yes"),Rates!$J$17,IF(AND(AE25="A",'Claim Details'!$I$28&gt;=Rates!$D$14,'Claim Details'!$I$28&lt;=Rates!$D$15,'Claim Details'!$I$19="No"),Rates!$D$17,IF(AND(AE25="A",'Claim Details'!$I$28&gt;=Rates!$F$14,'Claim Details'!$I$28&lt;=Rates!$F$15,'Claim Details'!$I$19="Yes"),Rates!$G$17,IF(AND(AE25="A",'Claim Details'!$I$28&gt;=Rates!$F$14,'Claim Details'!$I$28&lt;=Rates!$F$15,'Claim Details'!$I$19="No"),Rates!$F$17,IF(AND(AE25="A",'Claim Details'!$I$28&gt;=Rates!$H$14,'Claim Details'!$I$28&lt;=Rates!$H$15,'Claim Details'!$I$19="Yes"),Rates!$I$17,IF(AND(AE25="A",'Claim Details'!$I$28&gt;=Rates!$H$14,'Claim Details'!$I$28&lt;=Rates!$H$15,'Claim Details'!$I$19="No"),Rates!$H$17,IF(AND(AE25="A",'Claim Details'!$I$28&gt;=Rates!$J$14,'Claim Details'!$I$28&lt;=Rates!$J$15,'Claim Details'!$I$19="Yes"),Rates!$K$17,IF(AND(AE25="A",'Claim Details'!$I$28&gt;=Rates!$J$14,'Claim Details'!$I$28&lt;=Rates!$J$15,'Claim Details'!$I$19="No"),Rates!$J$17,IF(AND(AE25="B",'Claim Details'!$I$28&gt;=Rates!$D$14,'Claim Details'!$I$28&lt;=Rates!$D$15,'Claim Details'!$I$19="Yes"),Rates!$E$18,IF(AND(AE25="B",'Claim Details'!$I$28&gt;=Rates!$D$14,'Claim Details'!$I$28&lt;=Rates!$D$15,'Claim Details'!$I$19="No"),Rates!$D$18,IF(AND(AE25="B",'Claim Details'!$I$28&gt;=Rates!$F$14,'Claim Details'!$I$28&lt;=Rates!$F$15,'Claim Details'!$I$19="Yes"),Rates!$G$18,IF(AND(AE25="B",'Claim Details'!$I$28&gt;=Rates!$F$14,'Claim Details'!$I$28&lt;=Rates!$F$15,'Claim Details'!$I$19="No"),Rates!$F$18,IF(AND(AE25="B",'Claim Details'!$I$28&gt;=Rates!$H$14,'Claim Details'!$I$28&lt;=Rates!$H$15,'Claim Details'!$I$19="Yes"),Rates!$I$18,IF(AND(AE25="B",'Claim Details'!$I$28&gt;=Rates!$H$14,'Claim Details'!$I$28&lt;=Rates!$H$15,'Claim Details'!$I$19="No"),Rates!$H$18,IF(AND(AE25="B",'Claim Details'!$I$28&gt;=Rates!$J$14,'Claim Details'!$I$28&lt;=Rates!$J$15,'Claim Details'!$I$19="Yes"),Rates!$K$18,IF(AND(AE25="B",'Claim Details'!$I$28&gt;=Rates!$J$14,'Claim Details'!$I$28&lt;=Rates!$J$15,'Claim Details'!$I$19="No"),Rates!$J$18,IF(AND(AE25="C",'Claim Details'!$I$28&gt;=Rates!$D$14,'Claim Details'!$I$28&lt;=Rates!$D$15,'Claim Details'!$I$19="Yes"),Rates!$E$19,IF(AND(AE25="C",'Claim Details'!$I$28&gt;=Rates!$D$14,'Claim Details'!$I$28&lt;=Rates!$D$15,'Claim Details'!$I$19="No"),Rates!$D$19,IF(AND(AE25="C",'Claim Details'!$I$28&gt;=Rates!$F$14,'Claim Details'!$I$28&lt;=Rates!$F$15,'Claim Details'!$I$19="Yes"),Rates!$G$19,IF(AND(AE25="C",'Claim Details'!$I$28&gt;=Rates!$F$14,'Claim Details'!$I$28&lt;=Rates!$F$15,'Claim Details'!$I$19="No"),Rates!$F$19,IF(AND(AE25="C",'Claim Details'!$I$28&gt;=Rates!$H$14,'Claim Details'!$I$28&lt;=Rates!$H$15,'Claim Details'!$I$19="Yes"),Rates!$I$19,IF(AND(AE25="C",'Claim Details'!$I$28&gt;=Rates!$H$14,'Claim Details'!$I$28&lt;=Rates!$H$15,'Claim Details'!$I$19="No"),Rates!$H$19,IF(AND(AE25="C",'Claim Details'!$I$28&gt;=Rates!$J$14,'Claim Details'!$I$28&lt;=Rates!$J$15,'Claim Details'!$I$19="Yes"),Rates!$K$19,IF(AND(AE25="C",'Claim Details'!$I$28&gt;=Rates!$J$14,'Claim Details'!$I$28&lt;=Rates!$J$15,'Claim Details'!$I$19="No"),Rates!$J$19,"£0.00"))))))))))))))))))))))))</f>
        <v>£0.00</v>
      </c>
      <c r="BE25" s="189" t="str">
        <f>IF(AND(AE25="A",'Claim Details'!$I$28&gt;=Rates!$D$14,'Claim Details'!$I$28&lt;=Rates!$D$15,'Claim Details'!$I$19="Yes"),Rates!$J$25,IF(AND(AE25="A",'Claim Details'!$I$28&gt;=Rates!$D$14,'Claim Details'!$I$28&lt;=Rates!$D$15,'Claim Details'!$I$19="No"),Rates!$D$25,IF(AND(AE25="A",'Claim Details'!$I$28&gt;=Rates!$F$14,'Claim Details'!$I$28&lt;=Rates!$F$15,'Claim Details'!$I$19="Yes"),Rates!$G$25,IF(AND(AE25="A",'Claim Details'!$I$28&gt;=Rates!$F$14,'Claim Details'!$I$28&lt;=Rates!$F$15,'Claim Details'!$I$19="No"),Rates!$F$25,IF(AND(AE25="A",'Claim Details'!$I$28&gt;=Rates!$H$14,'Claim Details'!$I$28&lt;=Rates!$H$15,'Claim Details'!$I$19="Yes"),Rates!$I$25,IF(AND(AE25="A",'Claim Details'!$I$28&gt;=Rates!$H$14,'Claim Details'!$I$28&lt;=Rates!$H$15,'Claim Details'!$I$19="No"),Rates!$H$25,IF(AND(AE25="A",'Claim Details'!$I$28&gt;=Rates!$J$14,'Claim Details'!$I$28&lt;=Rates!$J$15,'Claim Details'!$I$19="Yes"),Rates!$K$25,IF(AND(AE25="A",'Claim Details'!$I$28&gt;=Rates!$J$14,'Claim Details'!$I$28&lt;=Rates!$J$15,'Claim Details'!$I$19="No"),Rates!$J$25,IF(AND(AE25="B",'Claim Details'!$I$28&gt;=Rates!$D$14,'Claim Details'!$I$28&lt;=Rates!$D$15,'Claim Details'!$I$19="Yes"),Rates!$E$26,IF(AND(AE25="B",'Claim Details'!$I$28&gt;=Rates!$D$14,'Claim Details'!$I$28&lt;=Rates!$D$15,'Claim Details'!$I$19="No"),Rates!$D$26,IF(AND(AE25="B",'Claim Details'!$I$28&gt;=Rates!$F$14,'Claim Details'!$I$28&lt;=Rates!$F$15,'Claim Details'!$I$19="Yes"),Rates!$G$26,IF(AND(AE25="B",'Claim Details'!$I$28&gt;=Rates!$F$14,'Claim Details'!$I$28&lt;=Rates!$F$15,'Claim Details'!$I$19="No"),Rates!$F$26,IF(AND(AE25="B",'Claim Details'!$I$28&gt;=Rates!$H$14,'Claim Details'!$I$28&lt;=Rates!$H$15,'Claim Details'!$I$19="Yes"),Rates!$I$26,IF(AND(AE25="B",'Claim Details'!$I$28&gt;=Rates!$H$14,'Claim Details'!$I$28&lt;=Rates!$H$15,'Claim Details'!$I$19="No"),Rates!$H$26,IF(AND(AE25="B",'Claim Details'!$I$28&gt;=Rates!$J$14,'Claim Details'!$I$28&lt;=Rates!$J$15,'Claim Details'!$I$19="Yes"),Rates!$K$26,IF(AND(AE25="B",'Claim Details'!$I$28&gt;=Rates!$J$14,'Claim Details'!$I$28&lt;=Rates!$J$15,'Claim Details'!$I$19="No"),Rates!$J$26,IF(AND(AE25="C",'Claim Details'!$I$28&gt;=Rates!$D$14,'Claim Details'!$I$28&lt;=Rates!$D$15,'Claim Details'!$I$19="Yes"),Rates!$E$27,IF(AND(AE25="C",'Claim Details'!$I$28&gt;=Rates!$D$14,'Claim Details'!$I$28&lt;=Rates!$D$15,'Claim Details'!$I$19="No"),Rates!$D$27,IF(AND(AE25="C",'Claim Details'!$I$28&gt;=Rates!$F$14,'Claim Details'!$I$28&lt;=Rates!$F$15,'Claim Details'!$I$19="Yes"),Rates!$G$27,IF(AND(AE25="C",'Claim Details'!$I$28&gt;=Rates!$F$14,'Claim Details'!$I$28&lt;=Rates!$F$15,'Claim Details'!$I$19="No"),Rates!$F$27,IF(AND(AE25="C",'Claim Details'!$I$28&gt;=Rates!$H$14,'Claim Details'!$I$28&lt;=Rates!$H$15,'Claim Details'!$I$19="Yes"),Rates!$I$27,IF(AND(AE25="C",'Claim Details'!$I$28&gt;=Rates!$H$14,'Claim Details'!$I$28&lt;=Rates!$H$15,'Claim Details'!$I$19="No"),Rates!$H$27,IF(AND(AE25="C",'Claim Details'!$I$28&gt;=Rates!$J$14,'Claim Details'!$I$28&lt;=Rates!$J$15,'Claim Details'!$I$19="Yes"),Rates!$K$27,IF(AND(AE25="C",'Claim Details'!$I$28&gt;=Rates!$J$14,'Claim Details'!$I$28&lt;=Rates!$J$15,'Claim Details'!$I$19="No"),Rates!$J$27,"£0.00"))))))))))))))))))))))))</f>
        <v>£0.00</v>
      </c>
      <c r="BF25" s="189" t="str">
        <f>IF(AND(AE25="A",'Claim Details'!$I$28&gt;=Rates!$D$14,'Claim Details'!$I$28&lt;=Rates!$D$15,'Claim Details'!$I$19="Yes"),Rates!$E$20,IF(AND(AE25="A",'Claim Details'!$I$28&gt;=Rates!$D$14,'Claim Details'!$I$28&lt;=Rates!$D$15,'Claim Details'!$I$19="No"),Rates!$D$20,IF(AND(AE25="A",'Claim Details'!$I$28&gt;=Rates!$F$14,'Claim Details'!$I$28&lt;=Rates!$F$15,'Claim Details'!$I$19="Yes"),Rates!$G$20,IF(AND(AE25="A",'Claim Details'!$I$28&gt;=Rates!$F$14,'Claim Details'!$I$28&lt;=Rates!$F$15,'Claim Details'!$I$19="No"),Rates!$F$20,IF(AND(AE25="A",'Claim Details'!$I$28&gt;=Rates!$H$14,'Claim Details'!$I$28&lt;=Rates!$H$15,'Claim Details'!$I$19="Yes"),Rates!$I$20,IF(AND(AE25="A",'Claim Details'!$I$28&gt;=Rates!$H$14,'Claim Details'!$I$28&lt;=Rates!$H$15,'Claim Details'!$I$19="No"),Rates!$H$20,IF(AND(AE25="A",'Claim Details'!$I$28&gt;=Rates!$J$14,'Claim Details'!$I$28&lt;=Rates!$J$15,'Claim Details'!$I$19="Yes"),Rates!$K$20,IF(AND(AE25="A",'Claim Details'!$I$28&gt;=Rates!$J$14,'Claim Details'!$I$28&lt;=Rates!$J$15,'Claim Details'!$I$19="No"),Rates!$J$20,IF(AND(AE25="B",'Claim Details'!$I$28&gt;=Rates!$D$14,'Claim Details'!$I$28&lt;=Rates!$D$15,'Claim Details'!$I$19="Yes"),Rates!$E$21,IF(AND(AE25="B",'Claim Details'!$I$28&gt;=Rates!$D$14,'Claim Details'!$I$28&lt;=Rates!$D$15,'Claim Details'!$I$19="No"),Rates!$D$21,IF(AND(AE25="B",'Claim Details'!$I$28&gt;=Rates!$F$14,'Claim Details'!$I$28&lt;=Rates!$F$15,'Claim Details'!$I$19="Yes"),Rates!$G$21,IF(AND(AE25="B",'Claim Details'!$I$28&gt;=Rates!$F$14,'Claim Details'!$I$28&lt;=Rates!$F$15,'Claim Details'!$I$19="No"),Rates!$F$21,IF(AND(AE25="B",'Claim Details'!$I$28&gt;=Rates!$H$14,'Claim Details'!$I$28&lt;=Rates!$H$15,'Claim Details'!$I$19="Yes"),Rates!$I$21,IF(AND(AE25="B",'Claim Details'!$I$28&gt;=Rates!$H$14,'Claim Details'!$I$28&lt;=Rates!$H$15,'Claim Details'!$I$19="No"),Rates!$H$21,IF(AND(AE25="B",'Claim Details'!$I$28&gt;=Rates!$J$14,'Claim Details'!$I$28&lt;=Rates!$J$15,'Claim Details'!$I$19="Yes"),Rates!$K$21,IF(AND(AE25="B",'Claim Details'!$I$28&gt;=Rates!$J$14,'Claim Details'!$I$28&lt;=Rates!$J$15,'Claim Details'!$I$19="No"),Rates!$J$21,"£0.00"))))))))))))))))</f>
        <v>£0.00</v>
      </c>
      <c r="BG25" s="189" t="str">
        <f>IF(AND(AE25="A",'Claim Details'!$I$28&gt;=Rates!$D$14,'Claim Details'!$I$28&lt;=Rates!$D$15,'Claim Details'!$I$19="Yes"),Rates!$E$22,IF(AND(AE25="A",'Claim Details'!$I$28&gt;=Rates!$D$14,'Claim Details'!$I$28&lt;=Rates!$D$15,'Claim Details'!$I$19="No"),Rates!$D$22,IF(AND(AE25="A",'Claim Details'!$I$28&gt;=Rates!$F$14,'Claim Details'!$I$28&lt;=Rates!$F$15,'Claim Details'!$I$19="Yes"),Rates!$G$22,IF(AND(AE25="A",'Claim Details'!$I$28&gt;=Rates!$F$14,'Claim Details'!$I$28&lt;=Rates!$F$15,'Claim Details'!$I$19="No"),Rates!$F$22,IF(AND(AE25="A",'Claim Details'!$I$28&gt;=Rates!$H$14,'Claim Details'!$I$28&lt;=Rates!$H$15,'Claim Details'!$I$19="Yes"),Rates!$I$22,IF(AND(AE25="A",'Claim Details'!$I$28&gt;=Rates!$H$14,'Claim Details'!$I$28&lt;=Rates!$H$15,'Claim Details'!$I$19="No"),Rates!$H$22,IF(AND(AE25="A",'Claim Details'!$I$28&gt;=Rates!$J$14,'Claim Details'!$I$28&lt;=Rates!$J$15,'Claim Details'!$I$19="Yes"),Rates!$K$22,IF(AND(AE25="A",'Claim Details'!$I$28&gt;=Rates!$J$14,'Claim Details'!$I$28&lt;=Rates!$J$15,'Claim Details'!$I$19="No"),Rates!$J$22,IF(AND(AE25="B",'Claim Details'!$I$28&gt;=Rates!$D$14,'Claim Details'!$I$28&lt;=Rates!$D$15,'Claim Details'!$I$19="Yes"),Rates!$E$23,IF(AND(AE25="B",'Claim Details'!$I$28&gt;=Rates!$D$14,'Claim Details'!$I$28&lt;=Rates!$D$15,'Claim Details'!$I$19="No"),Rates!$D$23,IF(AND(AE25="B",'Claim Details'!$I$28&gt;=Rates!$F$14,'Claim Details'!$I$28&lt;=Rates!$F$15,'Claim Details'!$I$19="Yes"),Rates!$G$23,IF(AND(AE25="B",'Claim Details'!$I$28&gt;=Rates!$F$14,'Claim Details'!$I$28&lt;=Rates!$F$15,'Claim Details'!$I$19="No"),Rates!$F$23,IF(AND(AE25="B",'Claim Details'!$I$28&gt;=Rates!$H$14,'Claim Details'!$I$28&lt;=Rates!$H$15,'Claim Details'!$I$19="Yes"),Rates!$I$23,IF(AND(AE25="B",'Claim Details'!$I$28&gt;=Rates!$H$14,'Claim Details'!$I$28&lt;=Rates!$H$15,'Claim Details'!$I$19="No"),Rates!$H$23,IF(AND(AE25="B",'Claim Details'!$I$28&gt;=Rates!$J$14,'Claim Details'!$I$28&lt;=Rates!$J$15,'Claim Details'!$I$19="Yes"),Rates!$K$23,IF(AND(AE25="B",'Claim Details'!$I$28&gt;=Rates!$J$14,'Claim Details'!$I$28&lt;=Rates!$J$15,'Claim Details'!$I$19="No"),Rates!$J$23,IF(AND(AE25="C",'Claim Details'!$I$28&gt;=Rates!$D$14,'Claim Details'!$I$28&lt;=Rates!$D$15,'Claim Details'!$I$19="Yes"),Rates!$E$24,IF(AND(AE25="C",'Claim Details'!$I$28&gt;=Rates!$D$14,'Claim Details'!$I$28&lt;=Rates!$D$15,'Claim Details'!$I$19="No"),Rates!$D$24,IF(AND(AE25="C",'Claim Details'!$I$28&gt;=Rates!$F$14,'Claim Details'!$I$28&lt;=Rates!$F$15,'Claim Details'!$I$19="Yes"),Rates!$G$24,IF(AND(AE25="C",'Claim Details'!$I$28&gt;=Rates!$F$14,'Claim Details'!$I$28&lt;=Rates!$F$15,'Claim Details'!$I$19="No"),Rates!$F$24,IF(AND(AE25="C",'Claim Details'!$I$28&gt;=Rates!$H$14,'Claim Details'!$I$28&lt;=Rates!$H$15,'Claim Details'!$I$19="Yes"),Rates!$I$24,IF(AND(AE25="C",'Claim Details'!$I$28&gt;=Rates!$H$14,'Claim Details'!$I$28&lt;=Rates!$H$15,'Claim Details'!$I$19="No"),Rates!$H$24,IF(AND(AE25="C",'Claim Details'!$I$28&gt;=Rates!$J$14,'Claim Details'!$I$28&lt;=Rates!$J$15,'Claim Details'!$I$19="Yes"),Rates!$K$24,IF(AND(AE25="C",'Claim Details'!$I$28&gt;=Rates!$J$14,'Claim Details'!$I$28&lt;=Rates!$J$15,'Claim Details'!$I$19="No"),Rates!$J$24,"£0.00"))))))))))))))))))))))))</f>
        <v>£0.00</v>
      </c>
      <c r="BH25" s="189" t="str">
        <f t="shared" si="13"/>
        <v>£0.00</v>
      </c>
      <c r="BI25" s="189">
        <f t="shared" si="14"/>
        <v>0</v>
      </c>
      <c r="BO25" s="202" t="str">
        <f>IF(H25="","£0.00",IF(AP25="4","£0.00",IF(AP25="5","£0.00",IF(AP25="1","£0.00",((AQ25*H25)*'Claim Details'!$F$111)/100))))</f>
        <v>£0.00</v>
      </c>
      <c r="BP25" s="202" t="str">
        <f>IF(T25="","£0.00",IF(AP25="4","£0.00",IF(AP25="5","£0.00",IF(AP25="1","£0.00",((AR25*T25)*'Claim Details'!$N$111)/100))))</f>
        <v>£0.00</v>
      </c>
      <c r="BQ25" s="202" t="str">
        <f>IF(AI25="","£0.00",IF(AP25="4","£0.00",IF(AP25="5","£0.00",IF(AP25="1","£0.00",((BI25*AI25)*'Claim Details'!$W$111)/100))))</f>
        <v>£0.00</v>
      </c>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row>
    <row r="26" spans="1:97" ht="15">
      <c r="A26" s="145"/>
      <c r="B26" s="91"/>
      <c r="C26" s="96"/>
      <c r="D26" s="97"/>
      <c r="E26" s="98"/>
      <c r="F26" s="89"/>
      <c r="G26" s="99"/>
      <c r="H26" s="100"/>
      <c r="I26" s="221" t="str">
        <f t="shared" si="0"/>
        <v>£0.00</v>
      </c>
      <c r="J26" s="101"/>
      <c r="K26" s="100"/>
      <c r="L26" s="221" t="str">
        <f t="shared" si="3"/>
        <v>£0.00</v>
      </c>
      <c r="M26" s="101"/>
      <c r="N26" s="102"/>
      <c r="O26" s="145"/>
      <c r="P26" s="77"/>
      <c r="Q26" s="87"/>
      <c r="R26" s="87"/>
      <c r="S26" s="87"/>
      <c r="T26" s="149" t="str">
        <f t="shared" si="4"/>
        <v/>
      </c>
      <c r="U26" s="87" t="str">
        <f t="shared" si="5"/>
        <v/>
      </c>
      <c r="V26" s="87"/>
      <c r="W26" s="53" t="str">
        <f t="shared" si="6"/>
        <v>£0.00</v>
      </c>
      <c r="X26" s="53"/>
      <c r="Y26" s="87"/>
      <c r="Z26" s="78"/>
      <c r="AA26" s="79"/>
      <c r="AB26" s="160"/>
      <c r="AC26" s="98"/>
      <c r="AD26" s="225"/>
      <c r="AE26" s="235" t="str">
        <f t="shared" si="7"/>
        <v/>
      </c>
      <c r="AF26" s="87" t="str">
        <f t="shared" si="8"/>
        <v/>
      </c>
      <c r="AG26" s="53"/>
      <c r="AH26" s="224"/>
      <c r="AI26" s="226" t="str">
        <f t="shared" si="1"/>
        <v/>
      </c>
      <c r="AJ26" s="236" t="str">
        <f t="shared" si="9"/>
        <v>£0.00</v>
      </c>
      <c r="AK26" s="31"/>
      <c r="AL26" s="1"/>
      <c r="AM26" s="1"/>
      <c r="AN26" s="1"/>
      <c r="AO26" s="1"/>
      <c r="AP26" s="1" t="str">
        <f t="shared" si="10"/>
        <v/>
      </c>
      <c r="AQ26" s="27">
        <f t="shared" si="2"/>
        <v>0</v>
      </c>
      <c r="AR26" s="189">
        <f t="shared" si="11"/>
        <v>0</v>
      </c>
      <c r="AS26" s="190" t="str">
        <f>IF(AND(C26="A",'Claim Details'!$E$28&gt;=Rates!$D$14,'Claim Details'!$E$28&lt;=Rates!$D$15,'Claim Details'!$E$19="Yes"),Rates!$E$17,IF(AND(C26="A",'Claim Details'!$E$28&gt;=Rates!$D$14,'Claim Details'!$E$28&lt;=Rates!$D$15,'Claim Details'!$E$19="No"),Rates!$D$17,IF(AND(C26="A",'Claim Details'!$E$28&gt;=Rates!$F$14,'Claim Details'!$E$28&lt;=Rates!$F$15,'Claim Details'!$E$19="Yes"),Rates!$G$17,IF(AND(C26="A",'Claim Details'!$E$28&gt;=Rates!$F$14,'Claim Details'!$E$28&lt;=Rates!$F$15,'Claim Details'!$E$19="No"),Rates!$F$17,IF(AND(C26="A",'Claim Details'!$E$28&gt;=Rates!$H$14,'Claim Details'!$E$28&lt;=Rates!$H$15,'Claim Details'!$E$19="Yes"),Rates!$I$17,IF(AND(C26="A",'Claim Details'!$E$28&gt;=Rates!$H$14,'Claim Details'!$E$28&lt;=Rates!$H$15,'Claim Details'!$E$19="No"),Rates!$H$17,IF(AND(C26="A",'Claim Details'!$E$28&gt;=Rates!$J$14,'Claim Details'!$E$28&lt;=Rates!$J$15,'Claim Details'!$E$19="Yes"),Rates!$K$17,IF(AND(C26="A",'Claim Details'!$E$28&gt;=Rates!$J$14,'Claim Details'!$E$28&lt;=Rates!$J$15,'Claim Details'!$E$19="No"),Rates!$J$17,IF(AND(C26="B",'Claim Details'!$E$28&gt;=Rates!$D$14,'Claim Details'!$E$28&lt;=Rates!$D$15,'Claim Details'!$E$19="Yes"),Rates!$E$18,IF(AND(C26="B",'Claim Details'!$E$28&gt;=Rates!$D$14,'Claim Details'!$E$28&lt;=Rates!$D$15,'Claim Details'!$E$19="No"),Rates!$D$18,IF(AND(C26="B",'Claim Details'!$E$28&gt;=Rates!$F$14,'Claim Details'!$E$28&lt;=Rates!$F$15,'Claim Details'!$E$19="Yes"),Rates!$G$18,IF(AND(C26="B",'Claim Details'!$E$28&gt;=Rates!$F$14,'Claim Details'!$E$28&lt;=Rates!$F$15,'Claim Details'!$E$19="No"),Rates!$F$18,IF(AND(C26="B",'Claim Details'!$E$28&gt;=Rates!$H$14,'Claim Details'!$E$28&lt;=Rates!$H$15,'Claim Details'!$E$19="Yes"),Rates!$I$18,IF(AND(C26="B",'Claim Details'!$E$28&gt;=Rates!$H$14,'Claim Details'!$E$28&lt;=Rates!$H$15,'Claim Details'!$E$19="No"),Rates!$H$18,IF(AND(C26="B",'Claim Details'!$E$28&gt;=Rates!$J$14,'Claim Details'!$E$28&lt;=Rates!$J$15,'Claim Details'!$E$19="Yes"),Rates!$K$18,IF(AND(C26="B",'Claim Details'!$E$28&gt;=Rates!$J$14,'Claim Details'!$E$28&lt;=Rates!$J$15,'Claim Details'!$E$19="No"),Rates!$J$18,IF(AND(C26="C",'Claim Details'!$E$28&gt;=Rates!$D$14,'Claim Details'!$E$28&lt;=Rates!$D$15,'Claim Details'!$E$19="Yes"),Rates!$E$19,IF(AND(C26="C",'Claim Details'!$E$28&gt;=Rates!$D$14,'Claim Details'!$E$28&lt;=Rates!$D$15,'Claim Details'!$E$19="No"),Rates!$D$19,IF(AND(C26="C",'Claim Details'!$E$28&gt;=Rates!$F$14,'Claim Details'!$E$28&lt;=Rates!$F$15,'Claim Details'!$E$19="Yes"),Rates!$G$19,IF(AND(C26="C",'Claim Details'!$E$28&gt;=Rates!$F$14,'Claim Details'!$E$28&lt;=Rates!$F$15,'Claim Details'!$E$19="No"),Rates!$F$19,IF(AND(C26="C",'Claim Details'!$E$28&gt;=Rates!$H$14,'Claim Details'!$E$28&lt;=Rates!$H$15,'Claim Details'!$E$19="Yes"),Rates!$I$19,IF(AND(C26="C",'Claim Details'!$E$28&gt;=Rates!$H$14,'Claim Details'!$E$28&lt;=Rates!$H$15,'Claim Details'!$E$19="No"),Rates!$H$19,IF(AND(C26="C",'Claim Details'!$E$28&gt;=Rates!$J$14,'Claim Details'!$E$28&lt;=Rates!$J$15,'Claim Details'!$E$19="Yes"),Rates!$K$19,IF(AND(C26="C",'Claim Details'!$E$28&gt;=Rates!$J$14,'Claim Details'!$E$28&lt;=Rates!$J$15,'Claim Details'!$E$19="No"),Rates!$J$19,"£0.00"))))))))))))))))))))))))</f>
        <v>£0.00</v>
      </c>
      <c r="AT26" s="189" t="str">
        <f>IF(AND(C26="A",'Claim Details'!$E$28&gt;=Rates!$D$14,'Claim Details'!$E$28&lt;=Rates!$D$15,'Claim Details'!$E$19="Yes"),Rates!$E$25,IF(AND(C26="A",'Claim Details'!$E$28&gt;=Rates!$D$14,'Claim Details'!$E$28&lt;=Rates!$D$15,'Claim Details'!$E$19="No"),Rates!$D$25,IF(AND(C26="A",'Claim Details'!$E$28&gt;=Rates!$F$14,'Claim Details'!$E$28&lt;=Rates!$F$15,'Claim Details'!$E$19="Yes"),Rates!$G$25,IF(AND(C26="A",'Claim Details'!$E$28&gt;=Rates!$F$14,'Claim Details'!$E$28&lt;=Rates!$F$15,'Claim Details'!$E$19="No"),Rates!$F$25,IF(AND(C26="A",'Claim Details'!$E$28&gt;=Rates!$H$14,'Claim Details'!$E$28&lt;=Rates!$H$15,'Claim Details'!$E$19="Yes"),Rates!$I$25,IF(AND(C26="A",'Claim Details'!$E$28&gt;=Rates!$H$14,'Claim Details'!$E$28&lt;=Rates!$H$15,'Claim Details'!$E$19="No"),Rates!$H$25,IF(AND(C26="A",'Claim Details'!$E$28&gt;=Rates!$J$14,'Claim Details'!$E$28&lt;=Rates!$J$15,'Claim Details'!$E$19="Yes"),Rates!$K$25,IF(AND(C26="A",'Claim Details'!$E$28&gt;=Rates!$J$14,'Claim Details'!$E$28&lt;=Rates!$J$15,'Claim Details'!$E$19="No"),Rates!$J$25,IF(AND(C26="B",'Claim Details'!$E$28&gt;=Rates!$D$14,'Claim Details'!$E$28&lt;=Rates!$D$15,'Claim Details'!$E$19="Yes"),Rates!$E$26,IF(AND(C26="B",'Claim Details'!$E$28&gt;=Rates!$D$14,'Claim Details'!$E$28&lt;=Rates!$D$15,'Claim Details'!$E$19="No"),Rates!$D$26,IF(AND(C26="B",'Claim Details'!$E$28&gt;=Rates!$F$14,'Claim Details'!$E$28&lt;=Rates!$F$15,'Claim Details'!$E$19="Yes"),Rates!$G$26,IF(AND(C26="B",'Claim Details'!$E$28&gt;=Rates!$F$14,'Claim Details'!$E$28&lt;=Rates!$F$15,'Claim Details'!$E$19="No"),Rates!$F$26,IF(AND(C26="B",'Claim Details'!$E$28&gt;=Rates!$H$14,'Claim Details'!$E$28&lt;=Rates!$H$15,'Claim Details'!$E$19="Yes"),Rates!$I$26,IF(AND(C26="B",'Claim Details'!$E$28&gt;=Rates!$H$14,'Claim Details'!$E$28&lt;=Rates!$H$15,'Claim Details'!$E$19="No"),Rates!$H$26,IF(AND(C26="B",'Claim Details'!$E$28&gt;=Rates!$J$14,'Claim Details'!$E$28&lt;=Rates!$J$15,'Claim Details'!$E$19="Yes"),Rates!$K$26,IF(AND(C26="B",'Claim Details'!$E$28&gt;=Rates!$J$14,'Claim Details'!$E$28&lt;=Rates!$J$15,'Claim Details'!$E$19="No"),Rates!$J$26,IF(AND(C26="C",'Claim Details'!$E$28&gt;=Rates!$D$14,'Claim Details'!$E$28&lt;=Rates!$D$15,'Claim Details'!$E$19="Yes"),Rates!$E$27,IF(AND(C26="C",'Claim Details'!$E$28&gt;=Rates!$D$14,'Claim Details'!$E$28&lt;=Rates!$D$15,'Claim Details'!$E$19="No"),Rates!$D$27,IF(AND(C26="C",'Claim Details'!$E$28&gt;=Rates!$F$14,'Claim Details'!$E$28&lt;=Rates!$F$15,'Claim Details'!$E$19="Yes"),Rates!$G$27,IF(AND(C26="C",'Claim Details'!$E$28&gt;=Rates!$F$14,'Claim Details'!$E$28&lt;=Rates!$F$15,'Claim Details'!$E$19="No"),Rates!$F$27,IF(AND(C26="C",'Claim Details'!$E$28&gt;=Rates!$H$14,'Claim Details'!$E$28&lt;=Rates!$H$15,'Claim Details'!$E$19="Yes"),Rates!$I$27,IF(AND(C26="C",'Claim Details'!$E$28&gt;=Rates!$H$14,'Claim Details'!$E$28&lt;=Rates!$H$15,'Claim Details'!$E$19="No"),Rates!$H$27,IF(AND(C26="C",'Claim Details'!$E$28&gt;=Rates!$J$14,'Claim Details'!$E$28&lt;=Rates!$J$15,'Claim Details'!$E$19="Yes"),Rates!$K$27,IF(AND(C26="C",'Claim Details'!$E$28&gt;=Rates!$J$14,'Claim Details'!$E$28&lt;=Rates!$J$15,'Claim Details'!$E$19="No"),Rates!$J$27,"£0.00"))))))))))))))))))))))))</f>
        <v>£0.00</v>
      </c>
      <c r="AU26" s="191" t="str">
        <f>IF(AND(C26="A",'Claim Details'!$E$28&gt;=Rates!$D$14,'Claim Details'!$E$28&lt;=Rates!$D$15,'Claim Details'!$E$19="Yes"),Rates!$E$20,IF(AND(C26="A",'Claim Details'!$E$28&gt;=Rates!$D$14,'Claim Details'!$E$28&lt;=Rates!$D$15,'Claim Details'!$E$19="No"),Rates!$D$20,IF(AND(C26="A",'Claim Details'!$E$28&gt;=Rates!$F$14,'Claim Details'!$E$28&lt;=Rates!$F$15,'Claim Details'!$E$19="Yes"),Rates!$G$20,IF(AND(C26="A",'Claim Details'!$E$28&gt;=Rates!$F$14,'Claim Details'!$E$28&lt;=Rates!$F$15,'Claim Details'!$E$19="No"),Rates!$F$20,IF(AND(C26="A",'Claim Details'!$E$28&gt;=Rates!$H$14,'Claim Details'!$E$28&lt;=Rates!$H$15,'Claim Details'!$E$19="Yes"),Rates!$I$20,IF(AND(C26="A",'Claim Details'!$E$28&gt;=Rates!$H$14,'Claim Details'!$E$28&lt;=Rates!$H$15,'Claim Details'!$E$19="No"),Rates!$H$20,IF(AND(C26="A",'Claim Details'!$E$28&gt;=Rates!$J$14,'Claim Details'!$E$28&lt;=Rates!$J$15,'Claim Details'!$E$19="Yes"),Rates!$K$20,IF(AND(C26="A",'Claim Details'!$E$28&gt;=Rates!$J$14,'Claim Details'!$E$28&lt;=Rates!$J$15,'Claim Details'!$E$19="No"),Rates!$J$20,IF(AND(C26="B",'Claim Details'!$E$28&gt;=Rates!$D$14,'Claim Details'!$E$28&lt;=Rates!$D$15,'Claim Details'!$E$19="Yes"),Rates!$E$21,IF(AND(C26="B",'Claim Details'!$E$28&gt;=Rates!$D$14,'Claim Details'!$E$28&lt;=Rates!$D$15,'Claim Details'!$E$19="No"),Rates!$D$21,IF(AND(C26="B",'Claim Details'!$E$28&gt;=Rates!$F$14,'Claim Details'!$E$28&lt;=Rates!$F$15,'Claim Details'!$E$19="Yes"),Rates!$G$21,IF(AND(C26="B",'Claim Details'!$E$28&gt;=Rates!$F$14,'Claim Details'!$E$28&lt;=Rates!$F$15,'Claim Details'!$E$19="No"),Rates!$F$21,IF(AND(C26="B",'Claim Details'!$E$28&gt;=Rates!$H$14,'Claim Details'!$E$28&lt;=Rates!$H$15,'Claim Details'!$E$19="Yes"),Rates!$I$21,IF(AND(C26="B",'Claim Details'!$E$28&gt;=Rates!$H$14,'Claim Details'!$E$28&lt;=Rates!$H$15,'Claim Details'!$E$19="No"),Rates!$H$21,IF(AND(C26="B",'Claim Details'!$E$28&gt;=Rates!$J$14,'Claim Details'!$E$28&lt;=Rates!$J$15,'Claim Details'!$E$19="Yes"),Rates!$K$21,IF(AND(C26="B",'Claim Details'!$E$28&gt;=Rates!$J$14,'Claim Details'!$E$28&lt;=Rates!$J$15,'Claim Details'!$E$19="No"),Rates!$J$21,"£0.00"))))))))))))))))</f>
        <v>£0.00</v>
      </c>
      <c r="AV26" s="191" t="str">
        <f>IF(AND(C26="A",'Claim Details'!$E$28&gt;=Rates!$D$14,'Claim Details'!$E$28&lt;=Rates!$D$15,'Claim Details'!$E$19="Yes"),Rates!$E$22,IF(AND(C26="A",'Claim Details'!$E$28&gt;=Rates!$D$14,'Claim Details'!$E$28&lt;=Rates!$D$15,'Claim Details'!$E$19="No"),Rates!$D$22,IF(AND(C26="A",'Claim Details'!$E$28&gt;=Rates!$F$14,'Claim Details'!$E$28&lt;=Rates!$F$15,'Claim Details'!$E$19="Yes"),Rates!$G$22,IF(AND(C26="A",'Claim Details'!$E$28&gt;=Rates!$F$14,'Claim Details'!$E$28&lt;=Rates!$F$15,'Claim Details'!$E$19="No"),Rates!$F$22,IF(AND(C26="A",'Claim Details'!$E$28&gt;=Rates!$H$14,'Claim Details'!$E$28&lt;=Rates!$H$15,'Claim Details'!$E$19="Yes"),Rates!$I$22,IF(AND(C26="A",'Claim Details'!$E$28&gt;=Rates!$H$14,'Claim Details'!$E$28&lt;=Rates!$H$15,'Claim Details'!$E$19="No"),Rates!$H$22,IF(AND(C26="A",'Claim Details'!$E$28&gt;=Rates!$J$14,'Claim Details'!$E$28&lt;=Rates!$J$15,'Claim Details'!$E$19="Yes"),Rates!$K$22,IF(AND(C26="A",'Claim Details'!$E$28&gt;=Rates!$J$14,'Claim Details'!$E$28&lt;=Rates!$J$15,'Claim Details'!$E$19="No"),Rates!$J$22,IF(AND(C26="B",'Claim Details'!$E$28&gt;=Rates!$D$14,'Claim Details'!$E$28&lt;=Rates!$D$15,'Claim Details'!$E$19="Yes"),Rates!$E$23,IF(AND(C26="B",'Claim Details'!$E$28&gt;=Rates!$D$14,'Claim Details'!$E$28&lt;=Rates!$D$15,'Claim Details'!$E$19="No"),Rates!$D$23,IF(AND(C26="B",'Claim Details'!$E$28&gt;=Rates!$F$14,'Claim Details'!$E$28&lt;=Rates!$F$15,'Claim Details'!$E$19="Yes"),Rates!$G$23,IF(AND(C26="B",'Claim Details'!$E$28&gt;=Rates!$F$14,'Claim Details'!$E$28&lt;=Rates!$F$15,'Claim Details'!$E$19="No"),Rates!$F$23,IF(AND(C26="B",'Claim Details'!$E$28&gt;=Rates!$H$14,'Claim Details'!$E$28&lt;=Rates!$H$15,'Claim Details'!$E$19="Yes"),Rates!$I$23,IF(AND(C26="B",'Claim Details'!$E$28&gt;=Rates!$H$14,'Claim Details'!$E$28&lt;=Rates!$H$15,'Claim Details'!$E$19="No"),Rates!$H$23,IF(AND(C26="B",'Claim Details'!$E$28&gt;=Rates!$J$14,'Claim Details'!$E$28&lt;=Rates!$J$15,'Claim Details'!$E$19="Yes"),Rates!$K$23,IF(AND(C26="B",'Claim Details'!$E$28&gt;=Rates!$J$14,'Claim Details'!$E$28&lt;=Rates!$J$15,'Claim Details'!$E$19="No"),Rates!$J$23,IF(AND(C26="C",'Claim Details'!$E$28&gt;=Rates!$D$14,'Claim Details'!$E$28&lt;=Rates!$D$15,'Claim Details'!$E$19="Yes"),Rates!$E$24,IF(AND(C26="C",'Claim Details'!$E$28&gt;=Rates!$D$14,'Claim Details'!$E$28&lt;=Rates!$D$15,'Claim Details'!$E$19="No"),Rates!$D$24,IF(AND(C26="C",'Claim Details'!$E$28&gt;=Rates!$F$14,'Claim Details'!$E$28&lt;=Rates!$F$15,'Claim Details'!$E$19="Yes"),Rates!$G$24,IF(AND(C26="C",'Claim Details'!$E$28&gt;=Rates!$F$14,'Claim Details'!$E$28&lt;=Rates!$F$15,'Claim Details'!$E$19="No"),Rates!$F$24,IF(AND(C26="C",'Claim Details'!$E$28&gt;=Rates!$H$14,'Claim Details'!$E$28&lt;=Rates!$H$15,'Claim Details'!$E$19="Yes"),Rates!$I$24,IF(AND(C26="C",'Claim Details'!$E$28&gt;=Rates!$H$14,'Claim Details'!$E$28&lt;=Rates!$H$15,'Claim Details'!$E$19="No"),Rates!$H$24,IF(AND(C26="C",'Claim Details'!$E$28&gt;=Rates!$J$14,'Claim Details'!$E$28&lt;=Rates!$J$15,'Claim Details'!$E$19="Yes"),Rates!$K$24,IF(AND(C26="C",'Claim Details'!$E$28&gt;=Rates!$J$14,'Claim Details'!$E$28&lt;=Rates!$J$15,'Claim Details'!$E$19="No"),Rates!$J$24,"£0.00"))))))))))))))))))))))))</f>
        <v>£0.00</v>
      </c>
      <c r="AW26" s="1"/>
      <c r="AX26" s="189" t="str">
        <f>IF(AND(U26="A",'Claim Details'!$I$28&gt;=Rates!$D$14,'Claim Details'!$I$28&lt;=Rates!$D$15,'Claim Details'!$I$19="Yes"),Rates!$J$17,IF(AND(U26="A",'Claim Details'!$I$28&gt;=Rates!$D$14,'Claim Details'!$I$28&lt;=Rates!$D$15,'Claim Details'!$I$19="No"),Rates!$D$17,IF(AND(U26="A",'Claim Details'!$I$28&gt;=Rates!$F$14,'Claim Details'!$I$28&lt;=Rates!$F$15,'Claim Details'!$I$19="Yes"),Rates!$G$17,IF(AND(U26="A",'Claim Details'!$I$28&gt;=Rates!$F$14,'Claim Details'!$I$28&lt;=Rates!$F$15,'Claim Details'!$I$19="No"),Rates!$F$17,IF(AND(U26="A",'Claim Details'!$I$28&gt;=Rates!$H$14,'Claim Details'!$I$28&lt;=Rates!$H$15,'Claim Details'!$I$19="Yes"),Rates!$I$17,IF(AND(U26="A",'Claim Details'!$I$28&gt;=Rates!$H$14,'Claim Details'!$I$28&lt;=Rates!$H$15,'Claim Details'!$I$19="No"),Rates!$H$17,IF(AND(U26="A",'Claim Details'!$I$28&gt;=Rates!$J$14,'Claim Details'!$I$28&lt;=Rates!$J$15,'Claim Details'!$I$19="Yes"),Rates!$K$17,IF(AND(U26="A",'Claim Details'!$I$28&gt;=Rates!$J$14,'Claim Details'!$I$28&lt;=Rates!$J$15,'Claim Details'!$I$19="No"),Rates!$J$17,IF(AND(U26="B",'Claim Details'!$I$28&gt;=Rates!$D$14,'Claim Details'!$I$28&lt;=Rates!$D$15,'Claim Details'!$I$19="Yes"),Rates!$E$18,IF(AND(U26="B",'Claim Details'!$I$28&gt;=Rates!$D$14,'Claim Details'!$I$28&lt;=Rates!$D$15,'Claim Details'!$I$19="No"),Rates!$D$18,IF(AND(U26="B",'Claim Details'!$I$28&gt;=Rates!$F$14,'Claim Details'!$I$28&lt;=Rates!$F$15,'Claim Details'!$I$19="Yes"),Rates!$G$18,IF(AND(U26="B",'Claim Details'!$I$28&gt;=Rates!$F$14,'Claim Details'!$I$28&lt;=Rates!$F$15,'Claim Details'!$I$19="No"),Rates!$F$18,IF(AND(U26="B",'Claim Details'!$I$28&gt;=Rates!$H$14,'Claim Details'!$I$28&lt;=Rates!$H$15,'Claim Details'!$I$19="Yes"),Rates!$I$18,IF(AND(U26="B",'Claim Details'!$I$28&gt;=Rates!$H$14,'Claim Details'!$I$28&lt;=Rates!$H$15,'Claim Details'!$I$19="No"),Rates!$H$18,IF(AND(U26="B",'Claim Details'!$I$28&gt;=Rates!$J$14,'Claim Details'!$I$28&lt;=Rates!$J$15,'Claim Details'!$I$19="Yes"),Rates!$K$18,IF(AND(U26="B",'Claim Details'!$I$28&gt;=Rates!$J$14,'Claim Details'!$I$28&lt;=Rates!$J$15,'Claim Details'!$I$19="No"),Rates!$J$18,IF(AND(U26="C",'Claim Details'!$I$28&gt;=Rates!$D$14,'Claim Details'!$I$28&lt;=Rates!$D$15,'Claim Details'!$I$19="Yes"),Rates!$E$19,IF(AND(U26="C",'Claim Details'!$I$28&gt;=Rates!$D$14,'Claim Details'!$I$28&lt;=Rates!$D$15,'Claim Details'!$I$19="No"),Rates!$D$19,IF(AND(U26="C",'Claim Details'!$I$28&gt;=Rates!$F$14,'Claim Details'!$I$28&lt;=Rates!$F$15,'Claim Details'!$I$19="Yes"),Rates!$G$19,IF(AND(U26="C",'Claim Details'!$I$28&gt;=Rates!$F$14,'Claim Details'!$I$28&lt;=Rates!$F$15,'Claim Details'!$I$19="No"),Rates!$F$19,IF(AND(U26="C",'Claim Details'!$I$28&gt;=Rates!$H$14,'Claim Details'!$I$28&lt;=Rates!$H$15,'Claim Details'!$I$19="Yes"),Rates!$I$19,IF(AND(U26="C",'Claim Details'!$I$28&gt;=Rates!$H$14,'Claim Details'!$I$28&lt;=Rates!$H$15,'Claim Details'!$I$19="No"),Rates!$H$19,IF(AND(U26="C",'Claim Details'!$I$28&gt;=Rates!$J$14,'Claim Details'!$I$28&lt;=Rates!$J$15,'Claim Details'!$I$19="Yes"),Rates!$K$19,IF(AND(U26="C",'Claim Details'!$I$28&gt;=Rates!$J$14,'Claim Details'!$I$28&lt;=Rates!$J$15,'Claim Details'!$I$19="No"),Rates!$J$19,"£0.00"))))))))))))))))))))))))</f>
        <v>£0.00</v>
      </c>
      <c r="AY26" s="189" t="str">
        <f>IF(AND(C26="A",'Claim Details'!$I$28&gt;=Rates!$D$14,'Claim Details'!$I$28&lt;=Rates!$D$15,'Claim Details'!$I$19="Yes"),Rates!$J$25,IF(AND(C26="A",'Claim Details'!$I$28&gt;=Rates!$D$14,'Claim Details'!$I$28&lt;=Rates!$D$15,'Claim Details'!$I$19="No"),Rates!$D$25,IF(AND(C26="A",'Claim Details'!$I$28&gt;=Rates!$F$14,'Claim Details'!$I$28&lt;=Rates!$F$15,'Claim Details'!$I$19="Yes"),Rates!$G$25,IF(AND(C26="A",'Claim Details'!$I$28&gt;=Rates!$F$14,'Claim Details'!$I$28&lt;=Rates!$F$15,'Claim Details'!$I$19="No"),Rates!$F$25,IF(AND(C26="A",'Claim Details'!$I$28&gt;=Rates!$H$14,'Claim Details'!$I$28&lt;=Rates!$H$15,'Claim Details'!$I$19="Yes"),Rates!$I$25,IF(AND(C26="A",'Claim Details'!$I$28&gt;=Rates!$H$14,'Claim Details'!$I$28&lt;=Rates!$H$15,'Claim Details'!$I$19="No"),Rates!$H$25,IF(AND(C26="A",'Claim Details'!$I$28&gt;=Rates!$J$14,'Claim Details'!$I$28&lt;=Rates!$J$15,'Claim Details'!$I$19="Yes"),Rates!$K$25,IF(AND(C26="A",'Claim Details'!$I$28&gt;=Rates!$J$14,'Claim Details'!$I$28&lt;=Rates!$J$15,'Claim Details'!$I$19="No"),Rates!$J$25,IF(AND(C26="B",'Claim Details'!$I$28&gt;=Rates!$D$14,'Claim Details'!$I$28&lt;=Rates!$D$15,'Claim Details'!$I$19="Yes"),Rates!$E$26,IF(AND(C26="B",'Claim Details'!$I$28&gt;=Rates!$D$14,'Claim Details'!$I$28&lt;=Rates!$D$15,'Claim Details'!$I$19="No"),Rates!$D$26,IF(AND(C26="B",'Claim Details'!$I$28&gt;=Rates!$F$14,'Claim Details'!$I$28&lt;=Rates!$F$15,'Claim Details'!$I$19="Yes"),Rates!$G$26,IF(AND(C26="B",'Claim Details'!$I$28&gt;=Rates!$F$14,'Claim Details'!$I$28&lt;=Rates!$F$15,'Claim Details'!$I$19="No"),Rates!$F$26,IF(AND(C26="B",'Claim Details'!$I$28&gt;=Rates!$H$14,'Claim Details'!$I$28&lt;=Rates!$H$15,'Claim Details'!$I$19="Yes"),Rates!$I$26,IF(AND(C26="B",'Claim Details'!$I$28&gt;=Rates!$H$14,'Claim Details'!$I$28&lt;=Rates!$H$15,'Claim Details'!$I$19="No"),Rates!$H$26,IF(AND(C26="B",'Claim Details'!$I$28&gt;=Rates!$J$14,'Claim Details'!$I$28&lt;=Rates!$J$15,'Claim Details'!$I$19="Yes"),Rates!$K$26,IF(AND(C26="B",'Claim Details'!$I$28&gt;=Rates!$J$14,'Claim Details'!$I$28&lt;=Rates!$J$15,'Claim Details'!$I$19="No"),Rates!$J$26,IF(AND(C26="C",'Claim Details'!$I$28&gt;=Rates!$D$14,'Claim Details'!$I$28&lt;=Rates!$D$15,'Claim Details'!$I$19="Yes"),Rates!$E$27,IF(AND(C26="C",'Claim Details'!$I$28&gt;=Rates!$D$14,'Claim Details'!$I$28&lt;=Rates!$D$15,'Claim Details'!$I$19="No"),Rates!$D$27,IF(AND(C26="C",'Claim Details'!$I$28&gt;=Rates!$F$14,'Claim Details'!$I$28&lt;=Rates!$F$15,'Claim Details'!$I$19="Yes"),Rates!$G$27,IF(AND(C26="C",'Claim Details'!$I$28&gt;=Rates!$F$14,'Claim Details'!$I$28&lt;=Rates!$F$15,'Claim Details'!$I$19="No"),Rates!$F$27,IF(AND(C26="C",'Claim Details'!$I$28&gt;=Rates!$H$14,'Claim Details'!$I$28&lt;=Rates!$H$15,'Claim Details'!$I$19="Yes"),Rates!$I$27,IF(AND(C26="C",'Claim Details'!$I$28&gt;=Rates!$H$14,'Claim Details'!$I$28&lt;=Rates!$H$15,'Claim Details'!$I$19="No"),Rates!$H$27,IF(AND(C26="C",'Claim Details'!$I$28&gt;=Rates!$J$14,'Claim Details'!$I$28&lt;=Rates!$J$15,'Claim Details'!$I$19="Yes"),Rates!$K$27,IF(AND(C26="C",'Claim Details'!$I$28&gt;=Rates!$J$14,'Claim Details'!$I$28&lt;=Rates!$J$15,'Claim Details'!$I$19="No"),Rates!$J$27,"£0.00"))))))))))))))))))))))))</f>
        <v>£0.00</v>
      </c>
      <c r="AZ26" s="189" t="str">
        <f>IF(AND(C26="A",'Claim Details'!$I$28&gt;=Rates!$D$14,'Claim Details'!$I$28&lt;=Rates!$D$15,'Claim Details'!$I$19="Yes"),Rates!$E$20,IF(AND(C26="A",'Claim Details'!$I$28&gt;=Rates!$D$14,'Claim Details'!$I$28&lt;=Rates!$D$15,'Claim Details'!$I$19="No"),Rates!$D$20,IF(AND(C26="A",'Claim Details'!$I$28&gt;=Rates!$F$14,'Claim Details'!$I$28&lt;=Rates!$F$15,'Claim Details'!$I$19="Yes"),Rates!$G$20,IF(AND(C26="A",'Claim Details'!$I$28&gt;=Rates!$F$14,'Claim Details'!$I$28&lt;=Rates!$F$15,'Claim Details'!$I$19="No"),Rates!$F$20,IF(AND(C26="A",'Claim Details'!$I$28&gt;=Rates!$H$14,'Claim Details'!$I$28&lt;=Rates!$H$15,'Claim Details'!$I$19="Yes"),Rates!$I$20,IF(AND(C26="A",'Claim Details'!$I$28&gt;=Rates!$H$14,'Claim Details'!$I$28&lt;=Rates!$H$15,'Claim Details'!$I$19="No"),Rates!$H$20,IF(AND(C26="A",'Claim Details'!$I$28&gt;=Rates!$J$14,'Claim Details'!$I$28&lt;=Rates!$J$15,'Claim Details'!$I$19="Yes"),Rates!$K$20,IF(AND(C26="A",'Claim Details'!$I$28&gt;=Rates!$J$14,'Claim Details'!$I$28&lt;=Rates!$J$15,'Claim Details'!$I$19="No"),Rates!$J$20,IF(AND(C26="B",'Claim Details'!$I$28&gt;=Rates!$D$14,'Claim Details'!$I$28&lt;=Rates!$D$15,'Claim Details'!$I$19="Yes"),Rates!$E$21,IF(AND(C26="B",'Claim Details'!$I$28&gt;=Rates!$D$14,'Claim Details'!$I$28&lt;=Rates!$D$15,'Claim Details'!$I$19="No"),Rates!$D$21,IF(AND(C26="B",'Claim Details'!$I$28&gt;=Rates!$F$14,'Claim Details'!$I$28&lt;=Rates!$F$15,'Claim Details'!$I$19="Yes"),Rates!$G$21,IF(AND(C26="B",'Claim Details'!$I$28&gt;=Rates!$F$14,'Claim Details'!$I$28&lt;=Rates!$F$15,'Claim Details'!$I$19="No"),Rates!$F$21,IF(AND(C26="B",'Claim Details'!$I$28&gt;=Rates!$H$14,'Claim Details'!$I$28&lt;=Rates!$H$15,'Claim Details'!$I$19="Yes"),Rates!$I$21,IF(AND(C26="B",'Claim Details'!$I$28&gt;=Rates!$H$14,'Claim Details'!$I$28&lt;=Rates!$H$15,'Claim Details'!$I$19="No"),Rates!$H$21,IF(AND(C26="B",'Claim Details'!$I$28&gt;=Rates!$J$14,'Claim Details'!$I$28&lt;=Rates!$J$15,'Claim Details'!$I$19="Yes"),Rates!$K$21,IF(AND(C26="B",'Claim Details'!$I$28&gt;=Rates!$J$14,'Claim Details'!$I$28&lt;=Rates!$J$15,'Claim Details'!$I$19="No"),Rates!$J$21,"£0.00"))))))))))))))))</f>
        <v>£0.00</v>
      </c>
      <c r="BA26" s="189" t="str">
        <f>IF(AND(C26="A",'Claim Details'!$I$28&gt;=Rates!$D$14,'Claim Details'!$I$28&lt;=Rates!$D$15,'Claim Details'!$I$19="Yes"),Rates!$E$22,IF(AND(C26="A",'Claim Details'!$I$28&gt;=Rates!$D$14,'Claim Details'!$I$28&lt;=Rates!$D$15,'Claim Details'!$I$19="No"),Rates!$D$22,IF(AND(C26="A",'Claim Details'!$I$28&gt;=Rates!$F$14,'Claim Details'!$I$28&lt;=Rates!$F$15,'Claim Details'!$I$19="Yes"),Rates!$G$22,IF(AND(C26="A",'Claim Details'!$I$28&gt;=Rates!$F$14,'Claim Details'!$I$28&lt;=Rates!$F$15,'Claim Details'!$I$19="No"),Rates!$F$22,IF(AND(C26="A",'Claim Details'!$I$28&gt;=Rates!$H$14,'Claim Details'!$I$28&lt;=Rates!$H$15,'Claim Details'!$I$19="Yes"),Rates!$I$22,IF(AND(C26="A",'Claim Details'!$I$28&gt;=Rates!$H$14,'Claim Details'!$I$28&lt;=Rates!$H$15,'Claim Details'!$I$19="No"),Rates!$H$22,IF(AND(C26="A",'Claim Details'!$I$28&gt;=Rates!$J$14,'Claim Details'!$I$28&lt;=Rates!$J$15,'Claim Details'!$I$19="Yes"),Rates!$K$22,IF(AND(C26="A",'Claim Details'!$I$28&gt;=Rates!$J$14,'Claim Details'!$I$28&lt;=Rates!$J$15,'Claim Details'!$I$19="No"),Rates!$J$22,IF(AND(C26="B",'Claim Details'!$I$28&gt;=Rates!$D$14,'Claim Details'!$I$28&lt;=Rates!$D$15,'Claim Details'!$I$19="Yes"),Rates!$E$23,IF(AND(C26="B",'Claim Details'!$I$28&gt;=Rates!$D$14,'Claim Details'!$I$28&lt;=Rates!$D$15,'Claim Details'!$I$19="No"),Rates!$D$23,IF(AND(C26="B",'Claim Details'!$I$28&gt;=Rates!$F$14,'Claim Details'!$I$28&lt;=Rates!$F$15,'Claim Details'!$I$19="Yes"),Rates!$G$23,IF(AND(C26="B",'Claim Details'!$I$28&gt;=Rates!$F$14,'Claim Details'!$I$28&lt;=Rates!$F$15,'Claim Details'!$I$19="No"),Rates!$F$23,IF(AND(C26="B",'Claim Details'!$I$28&gt;=Rates!$H$14,'Claim Details'!$I$28&lt;=Rates!$H$15,'Claim Details'!$I$19="Yes"),Rates!$I$23,IF(AND(C26="B",'Claim Details'!$I$28&gt;=Rates!$H$14,'Claim Details'!$I$28&lt;=Rates!$H$15,'Claim Details'!$I$19="No"),Rates!$H$23,IF(AND(C26="B",'Claim Details'!$I$28&gt;=Rates!$J$14,'Claim Details'!$I$28&lt;=Rates!$J$15,'Claim Details'!$I$19="Yes"),Rates!$K$23,IF(AND(C26="B",'Claim Details'!$I$28&gt;=Rates!$J$14,'Claim Details'!$I$28&lt;=Rates!$J$15,'Claim Details'!$I$19="No"),Rates!$J$23,IF(AND(C26="C",'Claim Details'!$I$28&gt;=Rates!$D$14,'Claim Details'!$I$28&lt;=Rates!$D$15,'Claim Details'!$I$19="Yes"),Rates!$E$24,IF(AND(C26="C",'Claim Details'!$I$28&gt;=Rates!$D$14,'Claim Details'!$I$28&lt;=Rates!$D$15,'Claim Details'!$I$19="No"),Rates!$D$24,IF(AND(C26="C",'Claim Details'!$I$28&gt;=Rates!$F$14,'Claim Details'!$I$28&lt;=Rates!$F$15,'Claim Details'!$I$19="Yes"),Rates!$G$24,IF(AND(C26="C",'Claim Details'!$I$28&gt;=Rates!$F$14,'Claim Details'!$I$28&lt;=Rates!$F$15,'Claim Details'!$I$19="No"),Rates!$F$24,IF(AND(C26="C",'Claim Details'!$I$28&gt;=Rates!$H$14,'Claim Details'!$I$28&lt;=Rates!$H$15,'Claim Details'!$I$19="Yes"),Rates!$I$24,IF(AND(C26="C",'Claim Details'!$I$28&gt;=Rates!$H$14,'Claim Details'!$I$28&lt;=Rates!$H$15,'Claim Details'!$I$19="No"),Rates!$H$24,IF(AND(C26="C",'Claim Details'!$I$28&gt;=Rates!$J$14,'Claim Details'!$I$28&lt;=Rates!$J$15,'Claim Details'!$I$19="Yes"),Rates!$K$24,IF(AND(C26="C",'Claim Details'!$I$28&gt;=Rates!$J$14,'Claim Details'!$I$28&lt;=Rates!$J$15,'Claim Details'!$I$19="No"),Rates!$J$24,"£0.00"))))))))))))))))))))))))</f>
        <v>£0.00</v>
      </c>
      <c r="BB26" s="189" t="str">
        <f t="shared" si="12"/>
        <v>£0.00</v>
      </c>
      <c r="BC26" s="1"/>
      <c r="BD26" s="189" t="str">
        <f>IF(AND(AE26="A",'Claim Details'!$I$28&gt;=Rates!$D$14,'Claim Details'!$I$28&lt;=Rates!$D$15,'Claim Details'!$I$19="Yes"),Rates!$J$17,IF(AND(AE26="A",'Claim Details'!$I$28&gt;=Rates!$D$14,'Claim Details'!$I$28&lt;=Rates!$D$15,'Claim Details'!$I$19="No"),Rates!$D$17,IF(AND(AE26="A",'Claim Details'!$I$28&gt;=Rates!$F$14,'Claim Details'!$I$28&lt;=Rates!$F$15,'Claim Details'!$I$19="Yes"),Rates!$G$17,IF(AND(AE26="A",'Claim Details'!$I$28&gt;=Rates!$F$14,'Claim Details'!$I$28&lt;=Rates!$F$15,'Claim Details'!$I$19="No"),Rates!$F$17,IF(AND(AE26="A",'Claim Details'!$I$28&gt;=Rates!$H$14,'Claim Details'!$I$28&lt;=Rates!$H$15,'Claim Details'!$I$19="Yes"),Rates!$I$17,IF(AND(AE26="A",'Claim Details'!$I$28&gt;=Rates!$H$14,'Claim Details'!$I$28&lt;=Rates!$H$15,'Claim Details'!$I$19="No"),Rates!$H$17,IF(AND(AE26="A",'Claim Details'!$I$28&gt;=Rates!$J$14,'Claim Details'!$I$28&lt;=Rates!$J$15,'Claim Details'!$I$19="Yes"),Rates!$K$17,IF(AND(AE26="A",'Claim Details'!$I$28&gt;=Rates!$J$14,'Claim Details'!$I$28&lt;=Rates!$J$15,'Claim Details'!$I$19="No"),Rates!$J$17,IF(AND(AE26="B",'Claim Details'!$I$28&gt;=Rates!$D$14,'Claim Details'!$I$28&lt;=Rates!$D$15,'Claim Details'!$I$19="Yes"),Rates!$E$18,IF(AND(AE26="B",'Claim Details'!$I$28&gt;=Rates!$D$14,'Claim Details'!$I$28&lt;=Rates!$D$15,'Claim Details'!$I$19="No"),Rates!$D$18,IF(AND(AE26="B",'Claim Details'!$I$28&gt;=Rates!$F$14,'Claim Details'!$I$28&lt;=Rates!$F$15,'Claim Details'!$I$19="Yes"),Rates!$G$18,IF(AND(AE26="B",'Claim Details'!$I$28&gt;=Rates!$F$14,'Claim Details'!$I$28&lt;=Rates!$F$15,'Claim Details'!$I$19="No"),Rates!$F$18,IF(AND(AE26="B",'Claim Details'!$I$28&gt;=Rates!$H$14,'Claim Details'!$I$28&lt;=Rates!$H$15,'Claim Details'!$I$19="Yes"),Rates!$I$18,IF(AND(AE26="B",'Claim Details'!$I$28&gt;=Rates!$H$14,'Claim Details'!$I$28&lt;=Rates!$H$15,'Claim Details'!$I$19="No"),Rates!$H$18,IF(AND(AE26="B",'Claim Details'!$I$28&gt;=Rates!$J$14,'Claim Details'!$I$28&lt;=Rates!$J$15,'Claim Details'!$I$19="Yes"),Rates!$K$18,IF(AND(AE26="B",'Claim Details'!$I$28&gt;=Rates!$J$14,'Claim Details'!$I$28&lt;=Rates!$J$15,'Claim Details'!$I$19="No"),Rates!$J$18,IF(AND(AE26="C",'Claim Details'!$I$28&gt;=Rates!$D$14,'Claim Details'!$I$28&lt;=Rates!$D$15,'Claim Details'!$I$19="Yes"),Rates!$E$19,IF(AND(AE26="C",'Claim Details'!$I$28&gt;=Rates!$D$14,'Claim Details'!$I$28&lt;=Rates!$D$15,'Claim Details'!$I$19="No"),Rates!$D$19,IF(AND(AE26="C",'Claim Details'!$I$28&gt;=Rates!$F$14,'Claim Details'!$I$28&lt;=Rates!$F$15,'Claim Details'!$I$19="Yes"),Rates!$G$19,IF(AND(AE26="C",'Claim Details'!$I$28&gt;=Rates!$F$14,'Claim Details'!$I$28&lt;=Rates!$F$15,'Claim Details'!$I$19="No"),Rates!$F$19,IF(AND(AE26="C",'Claim Details'!$I$28&gt;=Rates!$H$14,'Claim Details'!$I$28&lt;=Rates!$H$15,'Claim Details'!$I$19="Yes"),Rates!$I$19,IF(AND(AE26="C",'Claim Details'!$I$28&gt;=Rates!$H$14,'Claim Details'!$I$28&lt;=Rates!$H$15,'Claim Details'!$I$19="No"),Rates!$H$19,IF(AND(AE26="C",'Claim Details'!$I$28&gt;=Rates!$J$14,'Claim Details'!$I$28&lt;=Rates!$J$15,'Claim Details'!$I$19="Yes"),Rates!$K$19,IF(AND(AE26="C",'Claim Details'!$I$28&gt;=Rates!$J$14,'Claim Details'!$I$28&lt;=Rates!$J$15,'Claim Details'!$I$19="No"),Rates!$J$19,"£0.00"))))))))))))))))))))))))</f>
        <v>£0.00</v>
      </c>
      <c r="BE26" s="189" t="str">
        <f>IF(AND(AE26="A",'Claim Details'!$I$28&gt;=Rates!$D$14,'Claim Details'!$I$28&lt;=Rates!$D$15,'Claim Details'!$I$19="Yes"),Rates!$J$25,IF(AND(AE26="A",'Claim Details'!$I$28&gt;=Rates!$D$14,'Claim Details'!$I$28&lt;=Rates!$D$15,'Claim Details'!$I$19="No"),Rates!$D$25,IF(AND(AE26="A",'Claim Details'!$I$28&gt;=Rates!$F$14,'Claim Details'!$I$28&lt;=Rates!$F$15,'Claim Details'!$I$19="Yes"),Rates!$G$25,IF(AND(AE26="A",'Claim Details'!$I$28&gt;=Rates!$F$14,'Claim Details'!$I$28&lt;=Rates!$F$15,'Claim Details'!$I$19="No"),Rates!$F$25,IF(AND(AE26="A",'Claim Details'!$I$28&gt;=Rates!$H$14,'Claim Details'!$I$28&lt;=Rates!$H$15,'Claim Details'!$I$19="Yes"),Rates!$I$25,IF(AND(AE26="A",'Claim Details'!$I$28&gt;=Rates!$H$14,'Claim Details'!$I$28&lt;=Rates!$H$15,'Claim Details'!$I$19="No"),Rates!$H$25,IF(AND(AE26="A",'Claim Details'!$I$28&gt;=Rates!$J$14,'Claim Details'!$I$28&lt;=Rates!$J$15,'Claim Details'!$I$19="Yes"),Rates!$K$25,IF(AND(AE26="A",'Claim Details'!$I$28&gt;=Rates!$J$14,'Claim Details'!$I$28&lt;=Rates!$J$15,'Claim Details'!$I$19="No"),Rates!$J$25,IF(AND(AE26="B",'Claim Details'!$I$28&gt;=Rates!$D$14,'Claim Details'!$I$28&lt;=Rates!$D$15,'Claim Details'!$I$19="Yes"),Rates!$E$26,IF(AND(AE26="B",'Claim Details'!$I$28&gt;=Rates!$D$14,'Claim Details'!$I$28&lt;=Rates!$D$15,'Claim Details'!$I$19="No"),Rates!$D$26,IF(AND(AE26="B",'Claim Details'!$I$28&gt;=Rates!$F$14,'Claim Details'!$I$28&lt;=Rates!$F$15,'Claim Details'!$I$19="Yes"),Rates!$G$26,IF(AND(AE26="B",'Claim Details'!$I$28&gt;=Rates!$F$14,'Claim Details'!$I$28&lt;=Rates!$F$15,'Claim Details'!$I$19="No"),Rates!$F$26,IF(AND(AE26="B",'Claim Details'!$I$28&gt;=Rates!$H$14,'Claim Details'!$I$28&lt;=Rates!$H$15,'Claim Details'!$I$19="Yes"),Rates!$I$26,IF(AND(AE26="B",'Claim Details'!$I$28&gt;=Rates!$H$14,'Claim Details'!$I$28&lt;=Rates!$H$15,'Claim Details'!$I$19="No"),Rates!$H$26,IF(AND(AE26="B",'Claim Details'!$I$28&gt;=Rates!$J$14,'Claim Details'!$I$28&lt;=Rates!$J$15,'Claim Details'!$I$19="Yes"),Rates!$K$26,IF(AND(AE26="B",'Claim Details'!$I$28&gt;=Rates!$J$14,'Claim Details'!$I$28&lt;=Rates!$J$15,'Claim Details'!$I$19="No"),Rates!$J$26,IF(AND(AE26="C",'Claim Details'!$I$28&gt;=Rates!$D$14,'Claim Details'!$I$28&lt;=Rates!$D$15,'Claim Details'!$I$19="Yes"),Rates!$E$27,IF(AND(AE26="C",'Claim Details'!$I$28&gt;=Rates!$D$14,'Claim Details'!$I$28&lt;=Rates!$D$15,'Claim Details'!$I$19="No"),Rates!$D$27,IF(AND(AE26="C",'Claim Details'!$I$28&gt;=Rates!$F$14,'Claim Details'!$I$28&lt;=Rates!$F$15,'Claim Details'!$I$19="Yes"),Rates!$G$27,IF(AND(AE26="C",'Claim Details'!$I$28&gt;=Rates!$F$14,'Claim Details'!$I$28&lt;=Rates!$F$15,'Claim Details'!$I$19="No"),Rates!$F$27,IF(AND(AE26="C",'Claim Details'!$I$28&gt;=Rates!$H$14,'Claim Details'!$I$28&lt;=Rates!$H$15,'Claim Details'!$I$19="Yes"),Rates!$I$27,IF(AND(AE26="C",'Claim Details'!$I$28&gt;=Rates!$H$14,'Claim Details'!$I$28&lt;=Rates!$H$15,'Claim Details'!$I$19="No"),Rates!$H$27,IF(AND(AE26="C",'Claim Details'!$I$28&gt;=Rates!$J$14,'Claim Details'!$I$28&lt;=Rates!$J$15,'Claim Details'!$I$19="Yes"),Rates!$K$27,IF(AND(AE26="C",'Claim Details'!$I$28&gt;=Rates!$J$14,'Claim Details'!$I$28&lt;=Rates!$J$15,'Claim Details'!$I$19="No"),Rates!$J$27,"£0.00"))))))))))))))))))))))))</f>
        <v>£0.00</v>
      </c>
      <c r="BF26" s="189" t="str">
        <f>IF(AND(AE26="A",'Claim Details'!$I$28&gt;=Rates!$D$14,'Claim Details'!$I$28&lt;=Rates!$D$15,'Claim Details'!$I$19="Yes"),Rates!$E$20,IF(AND(AE26="A",'Claim Details'!$I$28&gt;=Rates!$D$14,'Claim Details'!$I$28&lt;=Rates!$D$15,'Claim Details'!$I$19="No"),Rates!$D$20,IF(AND(AE26="A",'Claim Details'!$I$28&gt;=Rates!$F$14,'Claim Details'!$I$28&lt;=Rates!$F$15,'Claim Details'!$I$19="Yes"),Rates!$G$20,IF(AND(AE26="A",'Claim Details'!$I$28&gt;=Rates!$F$14,'Claim Details'!$I$28&lt;=Rates!$F$15,'Claim Details'!$I$19="No"),Rates!$F$20,IF(AND(AE26="A",'Claim Details'!$I$28&gt;=Rates!$H$14,'Claim Details'!$I$28&lt;=Rates!$H$15,'Claim Details'!$I$19="Yes"),Rates!$I$20,IF(AND(AE26="A",'Claim Details'!$I$28&gt;=Rates!$H$14,'Claim Details'!$I$28&lt;=Rates!$H$15,'Claim Details'!$I$19="No"),Rates!$H$20,IF(AND(AE26="A",'Claim Details'!$I$28&gt;=Rates!$J$14,'Claim Details'!$I$28&lt;=Rates!$J$15,'Claim Details'!$I$19="Yes"),Rates!$K$20,IF(AND(AE26="A",'Claim Details'!$I$28&gt;=Rates!$J$14,'Claim Details'!$I$28&lt;=Rates!$J$15,'Claim Details'!$I$19="No"),Rates!$J$20,IF(AND(AE26="B",'Claim Details'!$I$28&gt;=Rates!$D$14,'Claim Details'!$I$28&lt;=Rates!$D$15,'Claim Details'!$I$19="Yes"),Rates!$E$21,IF(AND(AE26="B",'Claim Details'!$I$28&gt;=Rates!$D$14,'Claim Details'!$I$28&lt;=Rates!$D$15,'Claim Details'!$I$19="No"),Rates!$D$21,IF(AND(AE26="B",'Claim Details'!$I$28&gt;=Rates!$F$14,'Claim Details'!$I$28&lt;=Rates!$F$15,'Claim Details'!$I$19="Yes"),Rates!$G$21,IF(AND(AE26="B",'Claim Details'!$I$28&gt;=Rates!$F$14,'Claim Details'!$I$28&lt;=Rates!$F$15,'Claim Details'!$I$19="No"),Rates!$F$21,IF(AND(AE26="B",'Claim Details'!$I$28&gt;=Rates!$H$14,'Claim Details'!$I$28&lt;=Rates!$H$15,'Claim Details'!$I$19="Yes"),Rates!$I$21,IF(AND(AE26="B",'Claim Details'!$I$28&gt;=Rates!$H$14,'Claim Details'!$I$28&lt;=Rates!$H$15,'Claim Details'!$I$19="No"),Rates!$H$21,IF(AND(AE26="B",'Claim Details'!$I$28&gt;=Rates!$J$14,'Claim Details'!$I$28&lt;=Rates!$J$15,'Claim Details'!$I$19="Yes"),Rates!$K$21,IF(AND(AE26="B",'Claim Details'!$I$28&gt;=Rates!$J$14,'Claim Details'!$I$28&lt;=Rates!$J$15,'Claim Details'!$I$19="No"),Rates!$J$21,"£0.00"))))))))))))))))</f>
        <v>£0.00</v>
      </c>
      <c r="BG26" s="189" t="str">
        <f>IF(AND(AE26="A",'Claim Details'!$I$28&gt;=Rates!$D$14,'Claim Details'!$I$28&lt;=Rates!$D$15,'Claim Details'!$I$19="Yes"),Rates!$E$22,IF(AND(AE26="A",'Claim Details'!$I$28&gt;=Rates!$D$14,'Claim Details'!$I$28&lt;=Rates!$D$15,'Claim Details'!$I$19="No"),Rates!$D$22,IF(AND(AE26="A",'Claim Details'!$I$28&gt;=Rates!$F$14,'Claim Details'!$I$28&lt;=Rates!$F$15,'Claim Details'!$I$19="Yes"),Rates!$G$22,IF(AND(AE26="A",'Claim Details'!$I$28&gt;=Rates!$F$14,'Claim Details'!$I$28&lt;=Rates!$F$15,'Claim Details'!$I$19="No"),Rates!$F$22,IF(AND(AE26="A",'Claim Details'!$I$28&gt;=Rates!$H$14,'Claim Details'!$I$28&lt;=Rates!$H$15,'Claim Details'!$I$19="Yes"),Rates!$I$22,IF(AND(AE26="A",'Claim Details'!$I$28&gt;=Rates!$H$14,'Claim Details'!$I$28&lt;=Rates!$H$15,'Claim Details'!$I$19="No"),Rates!$H$22,IF(AND(AE26="A",'Claim Details'!$I$28&gt;=Rates!$J$14,'Claim Details'!$I$28&lt;=Rates!$J$15,'Claim Details'!$I$19="Yes"),Rates!$K$22,IF(AND(AE26="A",'Claim Details'!$I$28&gt;=Rates!$J$14,'Claim Details'!$I$28&lt;=Rates!$J$15,'Claim Details'!$I$19="No"),Rates!$J$22,IF(AND(AE26="B",'Claim Details'!$I$28&gt;=Rates!$D$14,'Claim Details'!$I$28&lt;=Rates!$D$15,'Claim Details'!$I$19="Yes"),Rates!$E$23,IF(AND(AE26="B",'Claim Details'!$I$28&gt;=Rates!$D$14,'Claim Details'!$I$28&lt;=Rates!$D$15,'Claim Details'!$I$19="No"),Rates!$D$23,IF(AND(AE26="B",'Claim Details'!$I$28&gt;=Rates!$F$14,'Claim Details'!$I$28&lt;=Rates!$F$15,'Claim Details'!$I$19="Yes"),Rates!$G$23,IF(AND(AE26="B",'Claim Details'!$I$28&gt;=Rates!$F$14,'Claim Details'!$I$28&lt;=Rates!$F$15,'Claim Details'!$I$19="No"),Rates!$F$23,IF(AND(AE26="B",'Claim Details'!$I$28&gt;=Rates!$H$14,'Claim Details'!$I$28&lt;=Rates!$H$15,'Claim Details'!$I$19="Yes"),Rates!$I$23,IF(AND(AE26="B",'Claim Details'!$I$28&gt;=Rates!$H$14,'Claim Details'!$I$28&lt;=Rates!$H$15,'Claim Details'!$I$19="No"),Rates!$H$23,IF(AND(AE26="B",'Claim Details'!$I$28&gt;=Rates!$J$14,'Claim Details'!$I$28&lt;=Rates!$J$15,'Claim Details'!$I$19="Yes"),Rates!$K$23,IF(AND(AE26="B",'Claim Details'!$I$28&gt;=Rates!$J$14,'Claim Details'!$I$28&lt;=Rates!$J$15,'Claim Details'!$I$19="No"),Rates!$J$23,IF(AND(AE26="C",'Claim Details'!$I$28&gt;=Rates!$D$14,'Claim Details'!$I$28&lt;=Rates!$D$15,'Claim Details'!$I$19="Yes"),Rates!$E$24,IF(AND(AE26="C",'Claim Details'!$I$28&gt;=Rates!$D$14,'Claim Details'!$I$28&lt;=Rates!$D$15,'Claim Details'!$I$19="No"),Rates!$D$24,IF(AND(AE26="C",'Claim Details'!$I$28&gt;=Rates!$F$14,'Claim Details'!$I$28&lt;=Rates!$F$15,'Claim Details'!$I$19="Yes"),Rates!$G$24,IF(AND(AE26="C",'Claim Details'!$I$28&gt;=Rates!$F$14,'Claim Details'!$I$28&lt;=Rates!$F$15,'Claim Details'!$I$19="No"),Rates!$F$24,IF(AND(AE26="C",'Claim Details'!$I$28&gt;=Rates!$H$14,'Claim Details'!$I$28&lt;=Rates!$H$15,'Claim Details'!$I$19="Yes"),Rates!$I$24,IF(AND(AE26="C",'Claim Details'!$I$28&gt;=Rates!$H$14,'Claim Details'!$I$28&lt;=Rates!$H$15,'Claim Details'!$I$19="No"),Rates!$H$24,IF(AND(AE26="C",'Claim Details'!$I$28&gt;=Rates!$J$14,'Claim Details'!$I$28&lt;=Rates!$J$15,'Claim Details'!$I$19="Yes"),Rates!$K$24,IF(AND(AE26="C",'Claim Details'!$I$28&gt;=Rates!$J$14,'Claim Details'!$I$28&lt;=Rates!$J$15,'Claim Details'!$I$19="No"),Rates!$J$24,"£0.00"))))))))))))))))))))))))</f>
        <v>£0.00</v>
      </c>
      <c r="BH26" s="189" t="str">
        <f t="shared" si="13"/>
        <v>£0.00</v>
      </c>
      <c r="BI26" s="189">
        <f t="shared" si="14"/>
        <v>0</v>
      </c>
      <c r="BO26" s="202" t="str">
        <f>IF(H26="","£0.00",IF(AP26="4","£0.00",IF(AP26="5","£0.00",IF(AP26="1","£0.00",((AQ26*H26)*'Claim Details'!$F$111)/100))))</f>
        <v>£0.00</v>
      </c>
      <c r="BP26" s="202" t="str">
        <f>IF(T26="","£0.00",IF(AP26="4","£0.00",IF(AP26="5","£0.00",IF(AP26="1","£0.00",((AR26*T26)*'Claim Details'!$N$111)/100))))</f>
        <v>£0.00</v>
      </c>
      <c r="BQ26" s="202" t="str">
        <f>IF(AI26="","£0.00",IF(AP26="4","£0.00",IF(AP26="5","£0.00",IF(AP26="1","£0.00",((BI26*AI26)*'Claim Details'!$W$111)/100))))</f>
        <v>£0.00</v>
      </c>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row>
    <row r="27" spans="1:97" ht="15">
      <c r="A27" s="145"/>
      <c r="B27" s="91"/>
      <c r="C27" s="96"/>
      <c r="D27" s="97"/>
      <c r="E27" s="98"/>
      <c r="F27" s="89"/>
      <c r="G27" s="99"/>
      <c r="H27" s="100"/>
      <c r="I27" s="221" t="str">
        <f t="shared" si="0"/>
        <v>£0.00</v>
      </c>
      <c r="J27" s="101"/>
      <c r="K27" s="100"/>
      <c r="L27" s="221" t="str">
        <f t="shared" si="3"/>
        <v>£0.00</v>
      </c>
      <c r="M27" s="101"/>
      <c r="N27" s="102"/>
      <c r="O27" s="145"/>
      <c r="P27" s="77"/>
      <c r="Q27" s="87"/>
      <c r="R27" s="87"/>
      <c r="S27" s="87"/>
      <c r="T27" s="149" t="str">
        <f t="shared" si="4"/>
        <v/>
      </c>
      <c r="U27" s="87" t="str">
        <f t="shared" si="5"/>
        <v/>
      </c>
      <c r="V27" s="87"/>
      <c r="W27" s="53" t="str">
        <f t="shared" si="6"/>
        <v>£0.00</v>
      </c>
      <c r="X27" s="53"/>
      <c r="Y27" s="87"/>
      <c r="Z27" s="78"/>
      <c r="AA27" s="79"/>
      <c r="AB27" s="160"/>
      <c r="AC27" s="98"/>
      <c r="AD27" s="225"/>
      <c r="AE27" s="235" t="str">
        <f t="shared" si="7"/>
        <v/>
      </c>
      <c r="AF27" s="87" t="str">
        <f t="shared" si="8"/>
        <v/>
      </c>
      <c r="AG27" s="53"/>
      <c r="AH27" s="224"/>
      <c r="AI27" s="226" t="str">
        <f t="shared" si="1"/>
        <v/>
      </c>
      <c r="AJ27" s="236" t="str">
        <f t="shared" si="9"/>
        <v>£0.00</v>
      </c>
      <c r="AK27" s="31"/>
      <c r="AL27" s="1"/>
      <c r="AM27" s="1"/>
      <c r="AN27" s="1"/>
      <c r="AO27" s="1"/>
      <c r="AP27" s="1" t="str">
        <f t="shared" si="10"/>
        <v/>
      </c>
      <c r="AQ27" s="27">
        <f t="shared" si="2"/>
        <v>0</v>
      </c>
      <c r="AR27" s="189">
        <f t="shared" si="11"/>
        <v>0</v>
      </c>
      <c r="AS27" s="190" t="str">
        <f>IF(AND(C27="A",'Claim Details'!$E$28&gt;=Rates!$D$14,'Claim Details'!$E$28&lt;=Rates!$D$15,'Claim Details'!$E$19="Yes"),Rates!$E$17,IF(AND(C27="A",'Claim Details'!$E$28&gt;=Rates!$D$14,'Claim Details'!$E$28&lt;=Rates!$D$15,'Claim Details'!$E$19="No"),Rates!$D$17,IF(AND(C27="A",'Claim Details'!$E$28&gt;=Rates!$F$14,'Claim Details'!$E$28&lt;=Rates!$F$15,'Claim Details'!$E$19="Yes"),Rates!$G$17,IF(AND(C27="A",'Claim Details'!$E$28&gt;=Rates!$F$14,'Claim Details'!$E$28&lt;=Rates!$F$15,'Claim Details'!$E$19="No"),Rates!$F$17,IF(AND(C27="A",'Claim Details'!$E$28&gt;=Rates!$H$14,'Claim Details'!$E$28&lt;=Rates!$H$15,'Claim Details'!$E$19="Yes"),Rates!$I$17,IF(AND(C27="A",'Claim Details'!$E$28&gt;=Rates!$H$14,'Claim Details'!$E$28&lt;=Rates!$H$15,'Claim Details'!$E$19="No"),Rates!$H$17,IF(AND(C27="A",'Claim Details'!$E$28&gt;=Rates!$J$14,'Claim Details'!$E$28&lt;=Rates!$J$15,'Claim Details'!$E$19="Yes"),Rates!$K$17,IF(AND(C27="A",'Claim Details'!$E$28&gt;=Rates!$J$14,'Claim Details'!$E$28&lt;=Rates!$J$15,'Claim Details'!$E$19="No"),Rates!$J$17,IF(AND(C27="B",'Claim Details'!$E$28&gt;=Rates!$D$14,'Claim Details'!$E$28&lt;=Rates!$D$15,'Claim Details'!$E$19="Yes"),Rates!$E$18,IF(AND(C27="B",'Claim Details'!$E$28&gt;=Rates!$D$14,'Claim Details'!$E$28&lt;=Rates!$D$15,'Claim Details'!$E$19="No"),Rates!$D$18,IF(AND(C27="B",'Claim Details'!$E$28&gt;=Rates!$F$14,'Claim Details'!$E$28&lt;=Rates!$F$15,'Claim Details'!$E$19="Yes"),Rates!$G$18,IF(AND(C27="B",'Claim Details'!$E$28&gt;=Rates!$F$14,'Claim Details'!$E$28&lt;=Rates!$F$15,'Claim Details'!$E$19="No"),Rates!$F$18,IF(AND(C27="B",'Claim Details'!$E$28&gt;=Rates!$H$14,'Claim Details'!$E$28&lt;=Rates!$H$15,'Claim Details'!$E$19="Yes"),Rates!$I$18,IF(AND(C27="B",'Claim Details'!$E$28&gt;=Rates!$H$14,'Claim Details'!$E$28&lt;=Rates!$H$15,'Claim Details'!$E$19="No"),Rates!$H$18,IF(AND(C27="B",'Claim Details'!$E$28&gt;=Rates!$J$14,'Claim Details'!$E$28&lt;=Rates!$J$15,'Claim Details'!$E$19="Yes"),Rates!$K$18,IF(AND(C27="B",'Claim Details'!$E$28&gt;=Rates!$J$14,'Claim Details'!$E$28&lt;=Rates!$J$15,'Claim Details'!$E$19="No"),Rates!$J$18,IF(AND(C27="C",'Claim Details'!$E$28&gt;=Rates!$D$14,'Claim Details'!$E$28&lt;=Rates!$D$15,'Claim Details'!$E$19="Yes"),Rates!$E$19,IF(AND(C27="C",'Claim Details'!$E$28&gt;=Rates!$D$14,'Claim Details'!$E$28&lt;=Rates!$D$15,'Claim Details'!$E$19="No"),Rates!$D$19,IF(AND(C27="C",'Claim Details'!$E$28&gt;=Rates!$F$14,'Claim Details'!$E$28&lt;=Rates!$F$15,'Claim Details'!$E$19="Yes"),Rates!$G$19,IF(AND(C27="C",'Claim Details'!$E$28&gt;=Rates!$F$14,'Claim Details'!$E$28&lt;=Rates!$F$15,'Claim Details'!$E$19="No"),Rates!$F$19,IF(AND(C27="C",'Claim Details'!$E$28&gt;=Rates!$H$14,'Claim Details'!$E$28&lt;=Rates!$H$15,'Claim Details'!$E$19="Yes"),Rates!$I$19,IF(AND(C27="C",'Claim Details'!$E$28&gt;=Rates!$H$14,'Claim Details'!$E$28&lt;=Rates!$H$15,'Claim Details'!$E$19="No"),Rates!$H$19,IF(AND(C27="C",'Claim Details'!$E$28&gt;=Rates!$J$14,'Claim Details'!$E$28&lt;=Rates!$J$15,'Claim Details'!$E$19="Yes"),Rates!$K$19,IF(AND(C27="C",'Claim Details'!$E$28&gt;=Rates!$J$14,'Claim Details'!$E$28&lt;=Rates!$J$15,'Claim Details'!$E$19="No"),Rates!$J$19,"£0.00"))))))))))))))))))))))))</f>
        <v>£0.00</v>
      </c>
      <c r="AT27" s="189" t="str">
        <f>IF(AND(C27="A",'Claim Details'!$E$28&gt;=Rates!$D$14,'Claim Details'!$E$28&lt;=Rates!$D$15,'Claim Details'!$E$19="Yes"),Rates!$E$25,IF(AND(C27="A",'Claim Details'!$E$28&gt;=Rates!$D$14,'Claim Details'!$E$28&lt;=Rates!$D$15,'Claim Details'!$E$19="No"),Rates!$D$25,IF(AND(C27="A",'Claim Details'!$E$28&gt;=Rates!$F$14,'Claim Details'!$E$28&lt;=Rates!$F$15,'Claim Details'!$E$19="Yes"),Rates!$G$25,IF(AND(C27="A",'Claim Details'!$E$28&gt;=Rates!$F$14,'Claim Details'!$E$28&lt;=Rates!$F$15,'Claim Details'!$E$19="No"),Rates!$F$25,IF(AND(C27="A",'Claim Details'!$E$28&gt;=Rates!$H$14,'Claim Details'!$E$28&lt;=Rates!$H$15,'Claim Details'!$E$19="Yes"),Rates!$I$25,IF(AND(C27="A",'Claim Details'!$E$28&gt;=Rates!$H$14,'Claim Details'!$E$28&lt;=Rates!$H$15,'Claim Details'!$E$19="No"),Rates!$H$25,IF(AND(C27="A",'Claim Details'!$E$28&gt;=Rates!$J$14,'Claim Details'!$E$28&lt;=Rates!$J$15,'Claim Details'!$E$19="Yes"),Rates!$K$25,IF(AND(C27="A",'Claim Details'!$E$28&gt;=Rates!$J$14,'Claim Details'!$E$28&lt;=Rates!$J$15,'Claim Details'!$E$19="No"),Rates!$J$25,IF(AND(C27="B",'Claim Details'!$E$28&gt;=Rates!$D$14,'Claim Details'!$E$28&lt;=Rates!$D$15,'Claim Details'!$E$19="Yes"),Rates!$E$26,IF(AND(C27="B",'Claim Details'!$E$28&gt;=Rates!$D$14,'Claim Details'!$E$28&lt;=Rates!$D$15,'Claim Details'!$E$19="No"),Rates!$D$26,IF(AND(C27="B",'Claim Details'!$E$28&gt;=Rates!$F$14,'Claim Details'!$E$28&lt;=Rates!$F$15,'Claim Details'!$E$19="Yes"),Rates!$G$26,IF(AND(C27="B",'Claim Details'!$E$28&gt;=Rates!$F$14,'Claim Details'!$E$28&lt;=Rates!$F$15,'Claim Details'!$E$19="No"),Rates!$F$26,IF(AND(C27="B",'Claim Details'!$E$28&gt;=Rates!$H$14,'Claim Details'!$E$28&lt;=Rates!$H$15,'Claim Details'!$E$19="Yes"),Rates!$I$26,IF(AND(C27="B",'Claim Details'!$E$28&gt;=Rates!$H$14,'Claim Details'!$E$28&lt;=Rates!$H$15,'Claim Details'!$E$19="No"),Rates!$H$26,IF(AND(C27="B",'Claim Details'!$E$28&gt;=Rates!$J$14,'Claim Details'!$E$28&lt;=Rates!$J$15,'Claim Details'!$E$19="Yes"),Rates!$K$26,IF(AND(C27="B",'Claim Details'!$E$28&gt;=Rates!$J$14,'Claim Details'!$E$28&lt;=Rates!$J$15,'Claim Details'!$E$19="No"),Rates!$J$26,IF(AND(C27="C",'Claim Details'!$E$28&gt;=Rates!$D$14,'Claim Details'!$E$28&lt;=Rates!$D$15,'Claim Details'!$E$19="Yes"),Rates!$E$27,IF(AND(C27="C",'Claim Details'!$E$28&gt;=Rates!$D$14,'Claim Details'!$E$28&lt;=Rates!$D$15,'Claim Details'!$E$19="No"),Rates!$D$27,IF(AND(C27="C",'Claim Details'!$E$28&gt;=Rates!$F$14,'Claim Details'!$E$28&lt;=Rates!$F$15,'Claim Details'!$E$19="Yes"),Rates!$G$27,IF(AND(C27="C",'Claim Details'!$E$28&gt;=Rates!$F$14,'Claim Details'!$E$28&lt;=Rates!$F$15,'Claim Details'!$E$19="No"),Rates!$F$27,IF(AND(C27="C",'Claim Details'!$E$28&gt;=Rates!$H$14,'Claim Details'!$E$28&lt;=Rates!$H$15,'Claim Details'!$E$19="Yes"),Rates!$I$27,IF(AND(C27="C",'Claim Details'!$E$28&gt;=Rates!$H$14,'Claim Details'!$E$28&lt;=Rates!$H$15,'Claim Details'!$E$19="No"),Rates!$H$27,IF(AND(C27="C",'Claim Details'!$E$28&gt;=Rates!$J$14,'Claim Details'!$E$28&lt;=Rates!$J$15,'Claim Details'!$E$19="Yes"),Rates!$K$27,IF(AND(C27="C",'Claim Details'!$E$28&gt;=Rates!$J$14,'Claim Details'!$E$28&lt;=Rates!$J$15,'Claim Details'!$E$19="No"),Rates!$J$27,"£0.00"))))))))))))))))))))))))</f>
        <v>£0.00</v>
      </c>
      <c r="AU27" s="191" t="str">
        <f>IF(AND(C27="A",'Claim Details'!$E$28&gt;=Rates!$D$14,'Claim Details'!$E$28&lt;=Rates!$D$15,'Claim Details'!$E$19="Yes"),Rates!$E$20,IF(AND(C27="A",'Claim Details'!$E$28&gt;=Rates!$D$14,'Claim Details'!$E$28&lt;=Rates!$D$15,'Claim Details'!$E$19="No"),Rates!$D$20,IF(AND(C27="A",'Claim Details'!$E$28&gt;=Rates!$F$14,'Claim Details'!$E$28&lt;=Rates!$F$15,'Claim Details'!$E$19="Yes"),Rates!$G$20,IF(AND(C27="A",'Claim Details'!$E$28&gt;=Rates!$F$14,'Claim Details'!$E$28&lt;=Rates!$F$15,'Claim Details'!$E$19="No"),Rates!$F$20,IF(AND(C27="A",'Claim Details'!$E$28&gt;=Rates!$H$14,'Claim Details'!$E$28&lt;=Rates!$H$15,'Claim Details'!$E$19="Yes"),Rates!$I$20,IF(AND(C27="A",'Claim Details'!$E$28&gt;=Rates!$H$14,'Claim Details'!$E$28&lt;=Rates!$H$15,'Claim Details'!$E$19="No"),Rates!$H$20,IF(AND(C27="A",'Claim Details'!$E$28&gt;=Rates!$J$14,'Claim Details'!$E$28&lt;=Rates!$J$15,'Claim Details'!$E$19="Yes"),Rates!$K$20,IF(AND(C27="A",'Claim Details'!$E$28&gt;=Rates!$J$14,'Claim Details'!$E$28&lt;=Rates!$J$15,'Claim Details'!$E$19="No"),Rates!$J$20,IF(AND(C27="B",'Claim Details'!$E$28&gt;=Rates!$D$14,'Claim Details'!$E$28&lt;=Rates!$D$15,'Claim Details'!$E$19="Yes"),Rates!$E$21,IF(AND(C27="B",'Claim Details'!$E$28&gt;=Rates!$D$14,'Claim Details'!$E$28&lt;=Rates!$D$15,'Claim Details'!$E$19="No"),Rates!$D$21,IF(AND(C27="B",'Claim Details'!$E$28&gt;=Rates!$F$14,'Claim Details'!$E$28&lt;=Rates!$F$15,'Claim Details'!$E$19="Yes"),Rates!$G$21,IF(AND(C27="B",'Claim Details'!$E$28&gt;=Rates!$F$14,'Claim Details'!$E$28&lt;=Rates!$F$15,'Claim Details'!$E$19="No"),Rates!$F$21,IF(AND(C27="B",'Claim Details'!$E$28&gt;=Rates!$H$14,'Claim Details'!$E$28&lt;=Rates!$H$15,'Claim Details'!$E$19="Yes"),Rates!$I$21,IF(AND(C27="B",'Claim Details'!$E$28&gt;=Rates!$H$14,'Claim Details'!$E$28&lt;=Rates!$H$15,'Claim Details'!$E$19="No"),Rates!$H$21,IF(AND(C27="B",'Claim Details'!$E$28&gt;=Rates!$J$14,'Claim Details'!$E$28&lt;=Rates!$J$15,'Claim Details'!$E$19="Yes"),Rates!$K$21,IF(AND(C27="B",'Claim Details'!$E$28&gt;=Rates!$J$14,'Claim Details'!$E$28&lt;=Rates!$J$15,'Claim Details'!$E$19="No"),Rates!$J$21,"£0.00"))))))))))))))))</f>
        <v>£0.00</v>
      </c>
      <c r="AV27" s="191" t="str">
        <f>IF(AND(C27="A",'Claim Details'!$E$28&gt;=Rates!$D$14,'Claim Details'!$E$28&lt;=Rates!$D$15,'Claim Details'!$E$19="Yes"),Rates!$E$22,IF(AND(C27="A",'Claim Details'!$E$28&gt;=Rates!$D$14,'Claim Details'!$E$28&lt;=Rates!$D$15,'Claim Details'!$E$19="No"),Rates!$D$22,IF(AND(C27="A",'Claim Details'!$E$28&gt;=Rates!$F$14,'Claim Details'!$E$28&lt;=Rates!$F$15,'Claim Details'!$E$19="Yes"),Rates!$G$22,IF(AND(C27="A",'Claim Details'!$E$28&gt;=Rates!$F$14,'Claim Details'!$E$28&lt;=Rates!$F$15,'Claim Details'!$E$19="No"),Rates!$F$22,IF(AND(C27="A",'Claim Details'!$E$28&gt;=Rates!$H$14,'Claim Details'!$E$28&lt;=Rates!$H$15,'Claim Details'!$E$19="Yes"),Rates!$I$22,IF(AND(C27="A",'Claim Details'!$E$28&gt;=Rates!$H$14,'Claim Details'!$E$28&lt;=Rates!$H$15,'Claim Details'!$E$19="No"),Rates!$H$22,IF(AND(C27="A",'Claim Details'!$E$28&gt;=Rates!$J$14,'Claim Details'!$E$28&lt;=Rates!$J$15,'Claim Details'!$E$19="Yes"),Rates!$K$22,IF(AND(C27="A",'Claim Details'!$E$28&gt;=Rates!$J$14,'Claim Details'!$E$28&lt;=Rates!$J$15,'Claim Details'!$E$19="No"),Rates!$J$22,IF(AND(C27="B",'Claim Details'!$E$28&gt;=Rates!$D$14,'Claim Details'!$E$28&lt;=Rates!$D$15,'Claim Details'!$E$19="Yes"),Rates!$E$23,IF(AND(C27="B",'Claim Details'!$E$28&gt;=Rates!$D$14,'Claim Details'!$E$28&lt;=Rates!$D$15,'Claim Details'!$E$19="No"),Rates!$D$23,IF(AND(C27="B",'Claim Details'!$E$28&gt;=Rates!$F$14,'Claim Details'!$E$28&lt;=Rates!$F$15,'Claim Details'!$E$19="Yes"),Rates!$G$23,IF(AND(C27="B",'Claim Details'!$E$28&gt;=Rates!$F$14,'Claim Details'!$E$28&lt;=Rates!$F$15,'Claim Details'!$E$19="No"),Rates!$F$23,IF(AND(C27="B",'Claim Details'!$E$28&gt;=Rates!$H$14,'Claim Details'!$E$28&lt;=Rates!$H$15,'Claim Details'!$E$19="Yes"),Rates!$I$23,IF(AND(C27="B",'Claim Details'!$E$28&gt;=Rates!$H$14,'Claim Details'!$E$28&lt;=Rates!$H$15,'Claim Details'!$E$19="No"),Rates!$H$23,IF(AND(C27="B",'Claim Details'!$E$28&gt;=Rates!$J$14,'Claim Details'!$E$28&lt;=Rates!$J$15,'Claim Details'!$E$19="Yes"),Rates!$K$23,IF(AND(C27="B",'Claim Details'!$E$28&gt;=Rates!$J$14,'Claim Details'!$E$28&lt;=Rates!$J$15,'Claim Details'!$E$19="No"),Rates!$J$23,IF(AND(C27="C",'Claim Details'!$E$28&gt;=Rates!$D$14,'Claim Details'!$E$28&lt;=Rates!$D$15,'Claim Details'!$E$19="Yes"),Rates!$E$24,IF(AND(C27="C",'Claim Details'!$E$28&gt;=Rates!$D$14,'Claim Details'!$E$28&lt;=Rates!$D$15,'Claim Details'!$E$19="No"),Rates!$D$24,IF(AND(C27="C",'Claim Details'!$E$28&gt;=Rates!$F$14,'Claim Details'!$E$28&lt;=Rates!$F$15,'Claim Details'!$E$19="Yes"),Rates!$G$24,IF(AND(C27="C",'Claim Details'!$E$28&gt;=Rates!$F$14,'Claim Details'!$E$28&lt;=Rates!$F$15,'Claim Details'!$E$19="No"),Rates!$F$24,IF(AND(C27="C",'Claim Details'!$E$28&gt;=Rates!$H$14,'Claim Details'!$E$28&lt;=Rates!$H$15,'Claim Details'!$E$19="Yes"),Rates!$I$24,IF(AND(C27="C",'Claim Details'!$E$28&gt;=Rates!$H$14,'Claim Details'!$E$28&lt;=Rates!$H$15,'Claim Details'!$E$19="No"),Rates!$H$24,IF(AND(C27="C",'Claim Details'!$E$28&gt;=Rates!$J$14,'Claim Details'!$E$28&lt;=Rates!$J$15,'Claim Details'!$E$19="Yes"),Rates!$K$24,IF(AND(C27="C",'Claim Details'!$E$28&gt;=Rates!$J$14,'Claim Details'!$E$28&lt;=Rates!$J$15,'Claim Details'!$E$19="No"),Rates!$J$24,"£0.00"))))))))))))))))))))))))</f>
        <v>£0.00</v>
      </c>
      <c r="AW27" s="1"/>
      <c r="AX27" s="189" t="str">
        <f>IF(AND(U27="A",'Claim Details'!$I$28&gt;=Rates!$D$14,'Claim Details'!$I$28&lt;=Rates!$D$15,'Claim Details'!$I$19="Yes"),Rates!$J$17,IF(AND(U27="A",'Claim Details'!$I$28&gt;=Rates!$D$14,'Claim Details'!$I$28&lt;=Rates!$D$15,'Claim Details'!$I$19="No"),Rates!$D$17,IF(AND(U27="A",'Claim Details'!$I$28&gt;=Rates!$F$14,'Claim Details'!$I$28&lt;=Rates!$F$15,'Claim Details'!$I$19="Yes"),Rates!$G$17,IF(AND(U27="A",'Claim Details'!$I$28&gt;=Rates!$F$14,'Claim Details'!$I$28&lt;=Rates!$F$15,'Claim Details'!$I$19="No"),Rates!$F$17,IF(AND(U27="A",'Claim Details'!$I$28&gt;=Rates!$H$14,'Claim Details'!$I$28&lt;=Rates!$H$15,'Claim Details'!$I$19="Yes"),Rates!$I$17,IF(AND(U27="A",'Claim Details'!$I$28&gt;=Rates!$H$14,'Claim Details'!$I$28&lt;=Rates!$H$15,'Claim Details'!$I$19="No"),Rates!$H$17,IF(AND(U27="A",'Claim Details'!$I$28&gt;=Rates!$J$14,'Claim Details'!$I$28&lt;=Rates!$J$15,'Claim Details'!$I$19="Yes"),Rates!$K$17,IF(AND(U27="A",'Claim Details'!$I$28&gt;=Rates!$J$14,'Claim Details'!$I$28&lt;=Rates!$J$15,'Claim Details'!$I$19="No"),Rates!$J$17,IF(AND(U27="B",'Claim Details'!$I$28&gt;=Rates!$D$14,'Claim Details'!$I$28&lt;=Rates!$D$15,'Claim Details'!$I$19="Yes"),Rates!$E$18,IF(AND(U27="B",'Claim Details'!$I$28&gt;=Rates!$D$14,'Claim Details'!$I$28&lt;=Rates!$D$15,'Claim Details'!$I$19="No"),Rates!$D$18,IF(AND(U27="B",'Claim Details'!$I$28&gt;=Rates!$F$14,'Claim Details'!$I$28&lt;=Rates!$F$15,'Claim Details'!$I$19="Yes"),Rates!$G$18,IF(AND(U27="B",'Claim Details'!$I$28&gt;=Rates!$F$14,'Claim Details'!$I$28&lt;=Rates!$F$15,'Claim Details'!$I$19="No"),Rates!$F$18,IF(AND(U27="B",'Claim Details'!$I$28&gt;=Rates!$H$14,'Claim Details'!$I$28&lt;=Rates!$H$15,'Claim Details'!$I$19="Yes"),Rates!$I$18,IF(AND(U27="B",'Claim Details'!$I$28&gt;=Rates!$H$14,'Claim Details'!$I$28&lt;=Rates!$H$15,'Claim Details'!$I$19="No"),Rates!$H$18,IF(AND(U27="B",'Claim Details'!$I$28&gt;=Rates!$J$14,'Claim Details'!$I$28&lt;=Rates!$J$15,'Claim Details'!$I$19="Yes"),Rates!$K$18,IF(AND(U27="B",'Claim Details'!$I$28&gt;=Rates!$J$14,'Claim Details'!$I$28&lt;=Rates!$J$15,'Claim Details'!$I$19="No"),Rates!$J$18,IF(AND(U27="C",'Claim Details'!$I$28&gt;=Rates!$D$14,'Claim Details'!$I$28&lt;=Rates!$D$15,'Claim Details'!$I$19="Yes"),Rates!$E$19,IF(AND(U27="C",'Claim Details'!$I$28&gt;=Rates!$D$14,'Claim Details'!$I$28&lt;=Rates!$D$15,'Claim Details'!$I$19="No"),Rates!$D$19,IF(AND(U27="C",'Claim Details'!$I$28&gt;=Rates!$F$14,'Claim Details'!$I$28&lt;=Rates!$F$15,'Claim Details'!$I$19="Yes"),Rates!$G$19,IF(AND(U27="C",'Claim Details'!$I$28&gt;=Rates!$F$14,'Claim Details'!$I$28&lt;=Rates!$F$15,'Claim Details'!$I$19="No"),Rates!$F$19,IF(AND(U27="C",'Claim Details'!$I$28&gt;=Rates!$H$14,'Claim Details'!$I$28&lt;=Rates!$H$15,'Claim Details'!$I$19="Yes"),Rates!$I$19,IF(AND(U27="C",'Claim Details'!$I$28&gt;=Rates!$H$14,'Claim Details'!$I$28&lt;=Rates!$H$15,'Claim Details'!$I$19="No"),Rates!$H$19,IF(AND(U27="C",'Claim Details'!$I$28&gt;=Rates!$J$14,'Claim Details'!$I$28&lt;=Rates!$J$15,'Claim Details'!$I$19="Yes"),Rates!$K$19,IF(AND(U27="C",'Claim Details'!$I$28&gt;=Rates!$J$14,'Claim Details'!$I$28&lt;=Rates!$J$15,'Claim Details'!$I$19="No"),Rates!$J$19,"£0.00"))))))))))))))))))))))))</f>
        <v>£0.00</v>
      </c>
      <c r="AY27" s="189" t="str">
        <f>IF(AND(C27="A",'Claim Details'!$I$28&gt;=Rates!$D$14,'Claim Details'!$I$28&lt;=Rates!$D$15,'Claim Details'!$I$19="Yes"),Rates!$J$25,IF(AND(C27="A",'Claim Details'!$I$28&gt;=Rates!$D$14,'Claim Details'!$I$28&lt;=Rates!$D$15,'Claim Details'!$I$19="No"),Rates!$D$25,IF(AND(C27="A",'Claim Details'!$I$28&gt;=Rates!$F$14,'Claim Details'!$I$28&lt;=Rates!$F$15,'Claim Details'!$I$19="Yes"),Rates!$G$25,IF(AND(C27="A",'Claim Details'!$I$28&gt;=Rates!$F$14,'Claim Details'!$I$28&lt;=Rates!$F$15,'Claim Details'!$I$19="No"),Rates!$F$25,IF(AND(C27="A",'Claim Details'!$I$28&gt;=Rates!$H$14,'Claim Details'!$I$28&lt;=Rates!$H$15,'Claim Details'!$I$19="Yes"),Rates!$I$25,IF(AND(C27="A",'Claim Details'!$I$28&gt;=Rates!$H$14,'Claim Details'!$I$28&lt;=Rates!$H$15,'Claim Details'!$I$19="No"),Rates!$H$25,IF(AND(C27="A",'Claim Details'!$I$28&gt;=Rates!$J$14,'Claim Details'!$I$28&lt;=Rates!$J$15,'Claim Details'!$I$19="Yes"),Rates!$K$25,IF(AND(C27="A",'Claim Details'!$I$28&gt;=Rates!$J$14,'Claim Details'!$I$28&lt;=Rates!$J$15,'Claim Details'!$I$19="No"),Rates!$J$25,IF(AND(C27="B",'Claim Details'!$I$28&gt;=Rates!$D$14,'Claim Details'!$I$28&lt;=Rates!$D$15,'Claim Details'!$I$19="Yes"),Rates!$E$26,IF(AND(C27="B",'Claim Details'!$I$28&gt;=Rates!$D$14,'Claim Details'!$I$28&lt;=Rates!$D$15,'Claim Details'!$I$19="No"),Rates!$D$26,IF(AND(C27="B",'Claim Details'!$I$28&gt;=Rates!$F$14,'Claim Details'!$I$28&lt;=Rates!$F$15,'Claim Details'!$I$19="Yes"),Rates!$G$26,IF(AND(C27="B",'Claim Details'!$I$28&gt;=Rates!$F$14,'Claim Details'!$I$28&lt;=Rates!$F$15,'Claim Details'!$I$19="No"),Rates!$F$26,IF(AND(C27="B",'Claim Details'!$I$28&gt;=Rates!$H$14,'Claim Details'!$I$28&lt;=Rates!$H$15,'Claim Details'!$I$19="Yes"),Rates!$I$26,IF(AND(C27="B",'Claim Details'!$I$28&gt;=Rates!$H$14,'Claim Details'!$I$28&lt;=Rates!$H$15,'Claim Details'!$I$19="No"),Rates!$H$26,IF(AND(C27="B",'Claim Details'!$I$28&gt;=Rates!$J$14,'Claim Details'!$I$28&lt;=Rates!$J$15,'Claim Details'!$I$19="Yes"),Rates!$K$26,IF(AND(C27="B",'Claim Details'!$I$28&gt;=Rates!$J$14,'Claim Details'!$I$28&lt;=Rates!$J$15,'Claim Details'!$I$19="No"),Rates!$J$26,IF(AND(C27="C",'Claim Details'!$I$28&gt;=Rates!$D$14,'Claim Details'!$I$28&lt;=Rates!$D$15,'Claim Details'!$I$19="Yes"),Rates!$E$27,IF(AND(C27="C",'Claim Details'!$I$28&gt;=Rates!$D$14,'Claim Details'!$I$28&lt;=Rates!$D$15,'Claim Details'!$I$19="No"),Rates!$D$27,IF(AND(C27="C",'Claim Details'!$I$28&gt;=Rates!$F$14,'Claim Details'!$I$28&lt;=Rates!$F$15,'Claim Details'!$I$19="Yes"),Rates!$G$27,IF(AND(C27="C",'Claim Details'!$I$28&gt;=Rates!$F$14,'Claim Details'!$I$28&lt;=Rates!$F$15,'Claim Details'!$I$19="No"),Rates!$F$27,IF(AND(C27="C",'Claim Details'!$I$28&gt;=Rates!$H$14,'Claim Details'!$I$28&lt;=Rates!$H$15,'Claim Details'!$I$19="Yes"),Rates!$I$27,IF(AND(C27="C",'Claim Details'!$I$28&gt;=Rates!$H$14,'Claim Details'!$I$28&lt;=Rates!$H$15,'Claim Details'!$I$19="No"),Rates!$H$27,IF(AND(C27="C",'Claim Details'!$I$28&gt;=Rates!$J$14,'Claim Details'!$I$28&lt;=Rates!$J$15,'Claim Details'!$I$19="Yes"),Rates!$K$27,IF(AND(C27="C",'Claim Details'!$I$28&gt;=Rates!$J$14,'Claim Details'!$I$28&lt;=Rates!$J$15,'Claim Details'!$I$19="No"),Rates!$J$27,"£0.00"))))))))))))))))))))))))</f>
        <v>£0.00</v>
      </c>
      <c r="AZ27" s="189" t="str">
        <f>IF(AND(C27="A",'Claim Details'!$I$28&gt;=Rates!$D$14,'Claim Details'!$I$28&lt;=Rates!$D$15,'Claim Details'!$I$19="Yes"),Rates!$E$20,IF(AND(C27="A",'Claim Details'!$I$28&gt;=Rates!$D$14,'Claim Details'!$I$28&lt;=Rates!$D$15,'Claim Details'!$I$19="No"),Rates!$D$20,IF(AND(C27="A",'Claim Details'!$I$28&gt;=Rates!$F$14,'Claim Details'!$I$28&lt;=Rates!$F$15,'Claim Details'!$I$19="Yes"),Rates!$G$20,IF(AND(C27="A",'Claim Details'!$I$28&gt;=Rates!$F$14,'Claim Details'!$I$28&lt;=Rates!$F$15,'Claim Details'!$I$19="No"),Rates!$F$20,IF(AND(C27="A",'Claim Details'!$I$28&gt;=Rates!$H$14,'Claim Details'!$I$28&lt;=Rates!$H$15,'Claim Details'!$I$19="Yes"),Rates!$I$20,IF(AND(C27="A",'Claim Details'!$I$28&gt;=Rates!$H$14,'Claim Details'!$I$28&lt;=Rates!$H$15,'Claim Details'!$I$19="No"),Rates!$H$20,IF(AND(C27="A",'Claim Details'!$I$28&gt;=Rates!$J$14,'Claim Details'!$I$28&lt;=Rates!$J$15,'Claim Details'!$I$19="Yes"),Rates!$K$20,IF(AND(C27="A",'Claim Details'!$I$28&gt;=Rates!$J$14,'Claim Details'!$I$28&lt;=Rates!$J$15,'Claim Details'!$I$19="No"),Rates!$J$20,IF(AND(C27="B",'Claim Details'!$I$28&gt;=Rates!$D$14,'Claim Details'!$I$28&lt;=Rates!$D$15,'Claim Details'!$I$19="Yes"),Rates!$E$21,IF(AND(C27="B",'Claim Details'!$I$28&gt;=Rates!$D$14,'Claim Details'!$I$28&lt;=Rates!$D$15,'Claim Details'!$I$19="No"),Rates!$D$21,IF(AND(C27="B",'Claim Details'!$I$28&gt;=Rates!$F$14,'Claim Details'!$I$28&lt;=Rates!$F$15,'Claim Details'!$I$19="Yes"),Rates!$G$21,IF(AND(C27="B",'Claim Details'!$I$28&gt;=Rates!$F$14,'Claim Details'!$I$28&lt;=Rates!$F$15,'Claim Details'!$I$19="No"),Rates!$F$21,IF(AND(C27="B",'Claim Details'!$I$28&gt;=Rates!$H$14,'Claim Details'!$I$28&lt;=Rates!$H$15,'Claim Details'!$I$19="Yes"),Rates!$I$21,IF(AND(C27="B",'Claim Details'!$I$28&gt;=Rates!$H$14,'Claim Details'!$I$28&lt;=Rates!$H$15,'Claim Details'!$I$19="No"),Rates!$H$21,IF(AND(C27="B",'Claim Details'!$I$28&gt;=Rates!$J$14,'Claim Details'!$I$28&lt;=Rates!$J$15,'Claim Details'!$I$19="Yes"),Rates!$K$21,IF(AND(C27="B",'Claim Details'!$I$28&gt;=Rates!$J$14,'Claim Details'!$I$28&lt;=Rates!$J$15,'Claim Details'!$I$19="No"),Rates!$J$21,"£0.00"))))))))))))))))</f>
        <v>£0.00</v>
      </c>
      <c r="BA27" s="189" t="str">
        <f>IF(AND(C27="A",'Claim Details'!$I$28&gt;=Rates!$D$14,'Claim Details'!$I$28&lt;=Rates!$D$15,'Claim Details'!$I$19="Yes"),Rates!$E$22,IF(AND(C27="A",'Claim Details'!$I$28&gt;=Rates!$D$14,'Claim Details'!$I$28&lt;=Rates!$D$15,'Claim Details'!$I$19="No"),Rates!$D$22,IF(AND(C27="A",'Claim Details'!$I$28&gt;=Rates!$F$14,'Claim Details'!$I$28&lt;=Rates!$F$15,'Claim Details'!$I$19="Yes"),Rates!$G$22,IF(AND(C27="A",'Claim Details'!$I$28&gt;=Rates!$F$14,'Claim Details'!$I$28&lt;=Rates!$F$15,'Claim Details'!$I$19="No"),Rates!$F$22,IF(AND(C27="A",'Claim Details'!$I$28&gt;=Rates!$H$14,'Claim Details'!$I$28&lt;=Rates!$H$15,'Claim Details'!$I$19="Yes"),Rates!$I$22,IF(AND(C27="A",'Claim Details'!$I$28&gt;=Rates!$H$14,'Claim Details'!$I$28&lt;=Rates!$H$15,'Claim Details'!$I$19="No"),Rates!$H$22,IF(AND(C27="A",'Claim Details'!$I$28&gt;=Rates!$J$14,'Claim Details'!$I$28&lt;=Rates!$J$15,'Claim Details'!$I$19="Yes"),Rates!$K$22,IF(AND(C27="A",'Claim Details'!$I$28&gt;=Rates!$J$14,'Claim Details'!$I$28&lt;=Rates!$J$15,'Claim Details'!$I$19="No"),Rates!$J$22,IF(AND(C27="B",'Claim Details'!$I$28&gt;=Rates!$D$14,'Claim Details'!$I$28&lt;=Rates!$D$15,'Claim Details'!$I$19="Yes"),Rates!$E$23,IF(AND(C27="B",'Claim Details'!$I$28&gt;=Rates!$D$14,'Claim Details'!$I$28&lt;=Rates!$D$15,'Claim Details'!$I$19="No"),Rates!$D$23,IF(AND(C27="B",'Claim Details'!$I$28&gt;=Rates!$F$14,'Claim Details'!$I$28&lt;=Rates!$F$15,'Claim Details'!$I$19="Yes"),Rates!$G$23,IF(AND(C27="B",'Claim Details'!$I$28&gt;=Rates!$F$14,'Claim Details'!$I$28&lt;=Rates!$F$15,'Claim Details'!$I$19="No"),Rates!$F$23,IF(AND(C27="B",'Claim Details'!$I$28&gt;=Rates!$H$14,'Claim Details'!$I$28&lt;=Rates!$H$15,'Claim Details'!$I$19="Yes"),Rates!$I$23,IF(AND(C27="B",'Claim Details'!$I$28&gt;=Rates!$H$14,'Claim Details'!$I$28&lt;=Rates!$H$15,'Claim Details'!$I$19="No"),Rates!$H$23,IF(AND(C27="B",'Claim Details'!$I$28&gt;=Rates!$J$14,'Claim Details'!$I$28&lt;=Rates!$J$15,'Claim Details'!$I$19="Yes"),Rates!$K$23,IF(AND(C27="B",'Claim Details'!$I$28&gt;=Rates!$J$14,'Claim Details'!$I$28&lt;=Rates!$J$15,'Claim Details'!$I$19="No"),Rates!$J$23,IF(AND(C27="C",'Claim Details'!$I$28&gt;=Rates!$D$14,'Claim Details'!$I$28&lt;=Rates!$D$15,'Claim Details'!$I$19="Yes"),Rates!$E$24,IF(AND(C27="C",'Claim Details'!$I$28&gt;=Rates!$D$14,'Claim Details'!$I$28&lt;=Rates!$D$15,'Claim Details'!$I$19="No"),Rates!$D$24,IF(AND(C27="C",'Claim Details'!$I$28&gt;=Rates!$F$14,'Claim Details'!$I$28&lt;=Rates!$F$15,'Claim Details'!$I$19="Yes"),Rates!$G$24,IF(AND(C27="C",'Claim Details'!$I$28&gt;=Rates!$F$14,'Claim Details'!$I$28&lt;=Rates!$F$15,'Claim Details'!$I$19="No"),Rates!$F$24,IF(AND(C27="C",'Claim Details'!$I$28&gt;=Rates!$H$14,'Claim Details'!$I$28&lt;=Rates!$H$15,'Claim Details'!$I$19="Yes"),Rates!$I$24,IF(AND(C27="C",'Claim Details'!$I$28&gt;=Rates!$H$14,'Claim Details'!$I$28&lt;=Rates!$H$15,'Claim Details'!$I$19="No"),Rates!$H$24,IF(AND(C27="C",'Claim Details'!$I$28&gt;=Rates!$J$14,'Claim Details'!$I$28&lt;=Rates!$J$15,'Claim Details'!$I$19="Yes"),Rates!$K$24,IF(AND(C27="C",'Claim Details'!$I$28&gt;=Rates!$J$14,'Claim Details'!$I$28&lt;=Rates!$J$15,'Claim Details'!$I$19="No"),Rates!$J$24,"£0.00"))))))))))))))))))))))))</f>
        <v>£0.00</v>
      </c>
      <c r="BB27" s="189" t="str">
        <f t="shared" si="12"/>
        <v>£0.00</v>
      </c>
      <c r="BC27" s="1"/>
      <c r="BD27" s="189" t="str">
        <f>IF(AND(AE27="A",'Claim Details'!$I$28&gt;=Rates!$D$14,'Claim Details'!$I$28&lt;=Rates!$D$15,'Claim Details'!$I$19="Yes"),Rates!$J$17,IF(AND(AE27="A",'Claim Details'!$I$28&gt;=Rates!$D$14,'Claim Details'!$I$28&lt;=Rates!$D$15,'Claim Details'!$I$19="No"),Rates!$D$17,IF(AND(AE27="A",'Claim Details'!$I$28&gt;=Rates!$F$14,'Claim Details'!$I$28&lt;=Rates!$F$15,'Claim Details'!$I$19="Yes"),Rates!$G$17,IF(AND(AE27="A",'Claim Details'!$I$28&gt;=Rates!$F$14,'Claim Details'!$I$28&lt;=Rates!$F$15,'Claim Details'!$I$19="No"),Rates!$F$17,IF(AND(AE27="A",'Claim Details'!$I$28&gt;=Rates!$H$14,'Claim Details'!$I$28&lt;=Rates!$H$15,'Claim Details'!$I$19="Yes"),Rates!$I$17,IF(AND(AE27="A",'Claim Details'!$I$28&gt;=Rates!$H$14,'Claim Details'!$I$28&lt;=Rates!$H$15,'Claim Details'!$I$19="No"),Rates!$H$17,IF(AND(AE27="A",'Claim Details'!$I$28&gt;=Rates!$J$14,'Claim Details'!$I$28&lt;=Rates!$J$15,'Claim Details'!$I$19="Yes"),Rates!$K$17,IF(AND(AE27="A",'Claim Details'!$I$28&gt;=Rates!$J$14,'Claim Details'!$I$28&lt;=Rates!$J$15,'Claim Details'!$I$19="No"),Rates!$J$17,IF(AND(AE27="B",'Claim Details'!$I$28&gt;=Rates!$D$14,'Claim Details'!$I$28&lt;=Rates!$D$15,'Claim Details'!$I$19="Yes"),Rates!$E$18,IF(AND(AE27="B",'Claim Details'!$I$28&gt;=Rates!$D$14,'Claim Details'!$I$28&lt;=Rates!$D$15,'Claim Details'!$I$19="No"),Rates!$D$18,IF(AND(AE27="B",'Claim Details'!$I$28&gt;=Rates!$F$14,'Claim Details'!$I$28&lt;=Rates!$F$15,'Claim Details'!$I$19="Yes"),Rates!$G$18,IF(AND(AE27="B",'Claim Details'!$I$28&gt;=Rates!$F$14,'Claim Details'!$I$28&lt;=Rates!$F$15,'Claim Details'!$I$19="No"),Rates!$F$18,IF(AND(AE27="B",'Claim Details'!$I$28&gt;=Rates!$H$14,'Claim Details'!$I$28&lt;=Rates!$H$15,'Claim Details'!$I$19="Yes"),Rates!$I$18,IF(AND(AE27="B",'Claim Details'!$I$28&gt;=Rates!$H$14,'Claim Details'!$I$28&lt;=Rates!$H$15,'Claim Details'!$I$19="No"),Rates!$H$18,IF(AND(AE27="B",'Claim Details'!$I$28&gt;=Rates!$J$14,'Claim Details'!$I$28&lt;=Rates!$J$15,'Claim Details'!$I$19="Yes"),Rates!$K$18,IF(AND(AE27="B",'Claim Details'!$I$28&gt;=Rates!$J$14,'Claim Details'!$I$28&lt;=Rates!$J$15,'Claim Details'!$I$19="No"),Rates!$J$18,IF(AND(AE27="C",'Claim Details'!$I$28&gt;=Rates!$D$14,'Claim Details'!$I$28&lt;=Rates!$D$15,'Claim Details'!$I$19="Yes"),Rates!$E$19,IF(AND(AE27="C",'Claim Details'!$I$28&gt;=Rates!$D$14,'Claim Details'!$I$28&lt;=Rates!$D$15,'Claim Details'!$I$19="No"),Rates!$D$19,IF(AND(AE27="C",'Claim Details'!$I$28&gt;=Rates!$F$14,'Claim Details'!$I$28&lt;=Rates!$F$15,'Claim Details'!$I$19="Yes"),Rates!$G$19,IF(AND(AE27="C",'Claim Details'!$I$28&gt;=Rates!$F$14,'Claim Details'!$I$28&lt;=Rates!$F$15,'Claim Details'!$I$19="No"),Rates!$F$19,IF(AND(AE27="C",'Claim Details'!$I$28&gt;=Rates!$H$14,'Claim Details'!$I$28&lt;=Rates!$H$15,'Claim Details'!$I$19="Yes"),Rates!$I$19,IF(AND(AE27="C",'Claim Details'!$I$28&gt;=Rates!$H$14,'Claim Details'!$I$28&lt;=Rates!$H$15,'Claim Details'!$I$19="No"),Rates!$H$19,IF(AND(AE27="C",'Claim Details'!$I$28&gt;=Rates!$J$14,'Claim Details'!$I$28&lt;=Rates!$J$15,'Claim Details'!$I$19="Yes"),Rates!$K$19,IF(AND(AE27="C",'Claim Details'!$I$28&gt;=Rates!$J$14,'Claim Details'!$I$28&lt;=Rates!$J$15,'Claim Details'!$I$19="No"),Rates!$J$19,"£0.00"))))))))))))))))))))))))</f>
        <v>£0.00</v>
      </c>
      <c r="BE27" s="189" t="str">
        <f>IF(AND(AE27="A",'Claim Details'!$I$28&gt;=Rates!$D$14,'Claim Details'!$I$28&lt;=Rates!$D$15,'Claim Details'!$I$19="Yes"),Rates!$J$25,IF(AND(AE27="A",'Claim Details'!$I$28&gt;=Rates!$D$14,'Claim Details'!$I$28&lt;=Rates!$D$15,'Claim Details'!$I$19="No"),Rates!$D$25,IF(AND(AE27="A",'Claim Details'!$I$28&gt;=Rates!$F$14,'Claim Details'!$I$28&lt;=Rates!$F$15,'Claim Details'!$I$19="Yes"),Rates!$G$25,IF(AND(AE27="A",'Claim Details'!$I$28&gt;=Rates!$F$14,'Claim Details'!$I$28&lt;=Rates!$F$15,'Claim Details'!$I$19="No"),Rates!$F$25,IF(AND(AE27="A",'Claim Details'!$I$28&gt;=Rates!$H$14,'Claim Details'!$I$28&lt;=Rates!$H$15,'Claim Details'!$I$19="Yes"),Rates!$I$25,IF(AND(AE27="A",'Claim Details'!$I$28&gt;=Rates!$H$14,'Claim Details'!$I$28&lt;=Rates!$H$15,'Claim Details'!$I$19="No"),Rates!$H$25,IF(AND(AE27="A",'Claim Details'!$I$28&gt;=Rates!$J$14,'Claim Details'!$I$28&lt;=Rates!$J$15,'Claim Details'!$I$19="Yes"),Rates!$K$25,IF(AND(AE27="A",'Claim Details'!$I$28&gt;=Rates!$J$14,'Claim Details'!$I$28&lt;=Rates!$J$15,'Claim Details'!$I$19="No"),Rates!$J$25,IF(AND(AE27="B",'Claim Details'!$I$28&gt;=Rates!$D$14,'Claim Details'!$I$28&lt;=Rates!$D$15,'Claim Details'!$I$19="Yes"),Rates!$E$26,IF(AND(AE27="B",'Claim Details'!$I$28&gt;=Rates!$D$14,'Claim Details'!$I$28&lt;=Rates!$D$15,'Claim Details'!$I$19="No"),Rates!$D$26,IF(AND(AE27="B",'Claim Details'!$I$28&gt;=Rates!$F$14,'Claim Details'!$I$28&lt;=Rates!$F$15,'Claim Details'!$I$19="Yes"),Rates!$G$26,IF(AND(AE27="B",'Claim Details'!$I$28&gt;=Rates!$F$14,'Claim Details'!$I$28&lt;=Rates!$F$15,'Claim Details'!$I$19="No"),Rates!$F$26,IF(AND(AE27="B",'Claim Details'!$I$28&gt;=Rates!$H$14,'Claim Details'!$I$28&lt;=Rates!$H$15,'Claim Details'!$I$19="Yes"),Rates!$I$26,IF(AND(AE27="B",'Claim Details'!$I$28&gt;=Rates!$H$14,'Claim Details'!$I$28&lt;=Rates!$H$15,'Claim Details'!$I$19="No"),Rates!$H$26,IF(AND(AE27="B",'Claim Details'!$I$28&gt;=Rates!$J$14,'Claim Details'!$I$28&lt;=Rates!$J$15,'Claim Details'!$I$19="Yes"),Rates!$K$26,IF(AND(AE27="B",'Claim Details'!$I$28&gt;=Rates!$J$14,'Claim Details'!$I$28&lt;=Rates!$J$15,'Claim Details'!$I$19="No"),Rates!$J$26,IF(AND(AE27="C",'Claim Details'!$I$28&gt;=Rates!$D$14,'Claim Details'!$I$28&lt;=Rates!$D$15,'Claim Details'!$I$19="Yes"),Rates!$E$27,IF(AND(AE27="C",'Claim Details'!$I$28&gt;=Rates!$D$14,'Claim Details'!$I$28&lt;=Rates!$D$15,'Claim Details'!$I$19="No"),Rates!$D$27,IF(AND(AE27="C",'Claim Details'!$I$28&gt;=Rates!$F$14,'Claim Details'!$I$28&lt;=Rates!$F$15,'Claim Details'!$I$19="Yes"),Rates!$G$27,IF(AND(AE27="C",'Claim Details'!$I$28&gt;=Rates!$F$14,'Claim Details'!$I$28&lt;=Rates!$F$15,'Claim Details'!$I$19="No"),Rates!$F$27,IF(AND(AE27="C",'Claim Details'!$I$28&gt;=Rates!$H$14,'Claim Details'!$I$28&lt;=Rates!$H$15,'Claim Details'!$I$19="Yes"),Rates!$I$27,IF(AND(AE27="C",'Claim Details'!$I$28&gt;=Rates!$H$14,'Claim Details'!$I$28&lt;=Rates!$H$15,'Claim Details'!$I$19="No"),Rates!$H$27,IF(AND(AE27="C",'Claim Details'!$I$28&gt;=Rates!$J$14,'Claim Details'!$I$28&lt;=Rates!$J$15,'Claim Details'!$I$19="Yes"),Rates!$K$27,IF(AND(AE27="C",'Claim Details'!$I$28&gt;=Rates!$J$14,'Claim Details'!$I$28&lt;=Rates!$J$15,'Claim Details'!$I$19="No"),Rates!$J$27,"£0.00"))))))))))))))))))))))))</f>
        <v>£0.00</v>
      </c>
      <c r="BF27" s="189" t="str">
        <f>IF(AND(AE27="A",'Claim Details'!$I$28&gt;=Rates!$D$14,'Claim Details'!$I$28&lt;=Rates!$D$15,'Claim Details'!$I$19="Yes"),Rates!$E$20,IF(AND(AE27="A",'Claim Details'!$I$28&gt;=Rates!$D$14,'Claim Details'!$I$28&lt;=Rates!$D$15,'Claim Details'!$I$19="No"),Rates!$D$20,IF(AND(AE27="A",'Claim Details'!$I$28&gt;=Rates!$F$14,'Claim Details'!$I$28&lt;=Rates!$F$15,'Claim Details'!$I$19="Yes"),Rates!$G$20,IF(AND(AE27="A",'Claim Details'!$I$28&gt;=Rates!$F$14,'Claim Details'!$I$28&lt;=Rates!$F$15,'Claim Details'!$I$19="No"),Rates!$F$20,IF(AND(AE27="A",'Claim Details'!$I$28&gt;=Rates!$H$14,'Claim Details'!$I$28&lt;=Rates!$H$15,'Claim Details'!$I$19="Yes"),Rates!$I$20,IF(AND(AE27="A",'Claim Details'!$I$28&gt;=Rates!$H$14,'Claim Details'!$I$28&lt;=Rates!$H$15,'Claim Details'!$I$19="No"),Rates!$H$20,IF(AND(AE27="A",'Claim Details'!$I$28&gt;=Rates!$J$14,'Claim Details'!$I$28&lt;=Rates!$J$15,'Claim Details'!$I$19="Yes"),Rates!$K$20,IF(AND(AE27="A",'Claim Details'!$I$28&gt;=Rates!$J$14,'Claim Details'!$I$28&lt;=Rates!$J$15,'Claim Details'!$I$19="No"),Rates!$J$20,IF(AND(AE27="B",'Claim Details'!$I$28&gt;=Rates!$D$14,'Claim Details'!$I$28&lt;=Rates!$D$15,'Claim Details'!$I$19="Yes"),Rates!$E$21,IF(AND(AE27="B",'Claim Details'!$I$28&gt;=Rates!$D$14,'Claim Details'!$I$28&lt;=Rates!$D$15,'Claim Details'!$I$19="No"),Rates!$D$21,IF(AND(AE27="B",'Claim Details'!$I$28&gt;=Rates!$F$14,'Claim Details'!$I$28&lt;=Rates!$F$15,'Claim Details'!$I$19="Yes"),Rates!$G$21,IF(AND(AE27="B",'Claim Details'!$I$28&gt;=Rates!$F$14,'Claim Details'!$I$28&lt;=Rates!$F$15,'Claim Details'!$I$19="No"),Rates!$F$21,IF(AND(AE27="B",'Claim Details'!$I$28&gt;=Rates!$H$14,'Claim Details'!$I$28&lt;=Rates!$H$15,'Claim Details'!$I$19="Yes"),Rates!$I$21,IF(AND(AE27="B",'Claim Details'!$I$28&gt;=Rates!$H$14,'Claim Details'!$I$28&lt;=Rates!$H$15,'Claim Details'!$I$19="No"),Rates!$H$21,IF(AND(AE27="B",'Claim Details'!$I$28&gt;=Rates!$J$14,'Claim Details'!$I$28&lt;=Rates!$J$15,'Claim Details'!$I$19="Yes"),Rates!$K$21,IF(AND(AE27="B",'Claim Details'!$I$28&gt;=Rates!$J$14,'Claim Details'!$I$28&lt;=Rates!$J$15,'Claim Details'!$I$19="No"),Rates!$J$21,"£0.00"))))))))))))))))</f>
        <v>£0.00</v>
      </c>
      <c r="BG27" s="189" t="str">
        <f>IF(AND(AE27="A",'Claim Details'!$I$28&gt;=Rates!$D$14,'Claim Details'!$I$28&lt;=Rates!$D$15,'Claim Details'!$I$19="Yes"),Rates!$E$22,IF(AND(AE27="A",'Claim Details'!$I$28&gt;=Rates!$D$14,'Claim Details'!$I$28&lt;=Rates!$D$15,'Claim Details'!$I$19="No"),Rates!$D$22,IF(AND(AE27="A",'Claim Details'!$I$28&gt;=Rates!$F$14,'Claim Details'!$I$28&lt;=Rates!$F$15,'Claim Details'!$I$19="Yes"),Rates!$G$22,IF(AND(AE27="A",'Claim Details'!$I$28&gt;=Rates!$F$14,'Claim Details'!$I$28&lt;=Rates!$F$15,'Claim Details'!$I$19="No"),Rates!$F$22,IF(AND(AE27="A",'Claim Details'!$I$28&gt;=Rates!$H$14,'Claim Details'!$I$28&lt;=Rates!$H$15,'Claim Details'!$I$19="Yes"),Rates!$I$22,IF(AND(AE27="A",'Claim Details'!$I$28&gt;=Rates!$H$14,'Claim Details'!$I$28&lt;=Rates!$H$15,'Claim Details'!$I$19="No"),Rates!$H$22,IF(AND(AE27="A",'Claim Details'!$I$28&gt;=Rates!$J$14,'Claim Details'!$I$28&lt;=Rates!$J$15,'Claim Details'!$I$19="Yes"),Rates!$K$22,IF(AND(AE27="A",'Claim Details'!$I$28&gt;=Rates!$J$14,'Claim Details'!$I$28&lt;=Rates!$J$15,'Claim Details'!$I$19="No"),Rates!$J$22,IF(AND(AE27="B",'Claim Details'!$I$28&gt;=Rates!$D$14,'Claim Details'!$I$28&lt;=Rates!$D$15,'Claim Details'!$I$19="Yes"),Rates!$E$23,IF(AND(AE27="B",'Claim Details'!$I$28&gt;=Rates!$D$14,'Claim Details'!$I$28&lt;=Rates!$D$15,'Claim Details'!$I$19="No"),Rates!$D$23,IF(AND(AE27="B",'Claim Details'!$I$28&gt;=Rates!$F$14,'Claim Details'!$I$28&lt;=Rates!$F$15,'Claim Details'!$I$19="Yes"),Rates!$G$23,IF(AND(AE27="B",'Claim Details'!$I$28&gt;=Rates!$F$14,'Claim Details'!$I$28&lt;=Rates!$F$15,'Claim Details'!$I$19="No"),Rates!$F$23,IF(AND(AE27="B",'Claim Details'!$I$28&gt;=Rates!$H$14,'Claim Details'!$I$28&lt;=Rates!$H$15,'Claim Details'!$I$19="Yes"),Rates!$I$23,IF(AND(AE27="B",'Claim Details'!$I$28&gt;=Rates!$H$14,'Claim Details'!$I$28&lt;=Rates!$H$15,'Claim Details'!$I$19="No"),Rates!$H$23,IF(AND(AE27="B",'Claim Details'!$I$28&gt;=Rates!$J$14,'Claim Details'!$I$28&lt;=Rates!$J$15,'Claim Details'!$I$19="Yes"),Rates!$K$23,IF(AND(AE27="B",'Claim Details'!$I$28&gt;=Rates!$J$14,'Claim Details'!$I$28&lt;=Rates!$J$15,'Claim Details'!$I$19="No"),Rates!$J$23,IF(AND(AE27="C",'Claim Details'!$I$28&gt;=Rates!$D$14,'Claim Details'!$I$28&lt;=Rates!$D$15,'Claim Details'!$I$19="Yes"),Rates!$E$24,IF(AND(AE27="C",'Claim Details'!$I$28&gt;=Rates!$D$14,'Claim Details'!$I$28&lt;=Rates!$D$15,'Claim Details'!$I$19="No"),Rates!$D$24,IF(AND(AE27="C",'Claim Details'!$I$28&gt;=Rates!$F$14,'Claim Details'!$I$28&lt;=Rates!$F$15,'Claim Details'!$I$19="Yes"),Rates!$G$24,IF(AND(AE27="C",'Claim Details'!$I$28&gt;=Rates!$F$14,'Claim Details'!$I$28&lt;=Rates!$F$15,'Claim Details'!$I$19="No"),Rates!$F$24,IF(AND(AE27="C",'Claim Details'!$I$28&gt;=Rates!$H$14,'Claim Details'!$I$28&lt;=Rates!$H$15,'Claim Details'!$I$19="Yes"),Rates!$I$24,IF(AND(AE27="C",'Claim Details'!$I$28&gt;=Rates!$H$14,'Claim Details'!$I$28&lt;=Rates!$H$15,'Claim Details'!$I$19="No"),Rates!$H$24,IF(AND(AE27="C",'Claim Details'!$I$28&gt;=Rates!$J$14,'Claim Details'!$I$28&lt;=Rates!$J$15,'Claim Details'!$I$19="Yes"),Rates!$K$24,IF(AND(AE27="C",'Claim Details'!$I$28&gt;=Rates!$J$14,'Claim Details'!$I$28&lt;=Rates!$J$15,'Claim Details'!$I$19="No"),Rates!$J$24,"£0.00"))))))))))))))))))))))))</f>
        <v>£0.00</v>
      </c>
      <c r="BH27" s="189" t="str">
        <f t="shared" si="13"/>
        <v>£0.00</v>
      </c>
      <c r="BI27" s="189">
        <f t="shared" si="14"/>
        <v>0</v>
      </c>
      <c r="BO27" s="202" t="str">
        <f>IF(H27="","£0.00",IF(AP27="4","£0.00",IF(AP27="5","£0.00",IF(AP27="1","£0.00",((AQ27*H27)*'Claim Details'!$F$111)/100))))</f>
        <v>£0.00</v>
      </c>
      <c r="BP27" s="202" t="str">
        <f>IF(T27="","£0.00",IF(AP27="4","£0.00",IF(AP27="5","£0.00",IF(AP27="1","£0.00",((AR27*T27)*'Claim Details'!$N$111)/100))))</f>
        <v>£0.00</v>
      </c>
      <c r="BQ27" s="202" t="str">
        <f>IF(AI27="","£0.00",IF(AP27="4","£0.00",IF(AP27="5","£0.00",IF(AP27="1","£0.00",((BI27*AI27)*'Claim Details'!$W$111)/100))))</f>
        <v>£0.00</v>
      </c>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row>
    <row r="28" spans="1:97" ht="15">
      <c r="A28" s="145"/>
      <c r="B28" s="91"/>
      <c r="C28" s="96"/>
      <c r="D28" s="97"/>
      <c r="E28" s="98"/>
      <c r="F28" s="89"/>
      <c r="G28" s="99"/>
      <c r="H28" s="100"/>
      <c r="I28" s="221" t="str">
        <f t="shared" si="0"/>
        <v>£0.00</v>
      </c>
      <c r="J28" s="101"/>
      <c r="K28" s="100"/>
      <c r="L28" s="221" t="str">
        <f t="shared" si="3"/>
        <v>£0.00</v>
      </c>
      <c r="M28" s="101"/>
      <c r="N28" s="102"/>
      <c r="O28" s="145"/>
      <c r="P28" s="77"/>
      <c r="Q28" s="87"/>
      <c r="R28" s="87"/>
      <c r="S28" s="87"/>
      <c r="T28" s="149" t="str">
        <f t="shared" si="4"/>
        <v/>
      </c>
      <c r="U28" s="87" t="str">
        <f t="shared" si="5"/>
        <v/>
      </c>
      <c r="V28" s="87"/>
      <c r="W28" s="53" t="str">
        <f t="shared" si="6"/>
        <v>£0.00</v>
      </c>
      <c r="X28" s="53"/>
      <c r="Y28" s="87"/>
      <c r="Z28" s="78"/>
      <c r="AA28" s="79"/>
      <c r="AB28" s="160"/>
      <c r="AC28" s="98"/>
      <c r="AD28" s="225"/>
      <c r="AE28" s="235" t="str">
        <f t="shared" si="7"/>
        <v/>
      </c>
      <c r="AF28" s="87" t="str">
        <f t="shared" si="8"/>
        <v/>
      </c>
      <c r="AG28" s="53"/>
      <c r="AH28" s="224"/>
      <c r="AI28" s="226" t="str">
        <f t="shared" si="1"/>
        <v/>
      </c>
      <c r="AJ28" s="236" t="str">
        <f t="shared" si="9"/>
        <v>£0.00</v>
      </c>
      <c r="AK28" s="31"/>
      <c r="AL28" s="1"/>
      <c r="AM28" s="1"/>
      <c r="AN28" s="1"/>
      <c r="AO28" s="1"/>
      <c r="AP28" s="1" t="str">
        <f t="shared" si="10"/>
        <v/>
      </c>
      <c r="AQ28" s="27">
        <f t="shared" si="2"/>
        <v>0</v>
      </c>
      <c r="AR28" s="189">
        <f t="shared" si="11"/>
        <v>0</v>
      </c>
      <c r="AS28" s="190" t="str">
        <f>IF(AND(C28="A",'Claim Details'!$E$28&gt;=Rates!$D$14,'Claim Details'!$E$28&lt;=Rates!$D$15,'Claim Details'!$E$19="Yes"),Rates!$E$17,IF(AND(C28="A",'Claim Details'!$E$28&gt;=Rates!$D$14,'Claim Details'!$E$28&lt;=Rates!$D$15,'Claim Details'!$E$19="No"),Rates!$D$17,IF(AND(C28="A",'Claim Details'!$E$28&gt;=Rates!$F$14,'Claim Details'!$E$28&lt;=Rates!$F$15,'Claim Details'!$E$19="Yes"),Rates!$G$17,IF(AND(C28="A",'Claim Details'!$E$28&gt;=Rates!$F$14,'Claim Details'!$E$28&lt;=Rates!$F$15,'Claim Details'!$E$19="No"),Rates!$F$17,IF(AND(C28="A",'Claim Details'!$E$28&gt;=Rates!$H$14,'Claim Details'!$E$28&lt;=Rates!$H$15,'Claim Details'!$E$19="Yes"),Rates!$I$17,IF(AND(C28="A",'Claim Details'!$E$28&gt;=Rates!$H$14,'Claim Details'!$E$28&lt;=Rates!$H$15,'Claim Details'!$E$19="No"),Rates!$H$17,IF(AND(C28="A",'Claim Details'!$E$28&gt;=Rates!$J$14,'Claim Details'!$E$28&lt;=Rates!$J$15,'Claim Details'!$E$19="Yes"),Rates!$K$17,IF(AND(C28="A",'Claim Details'!$E$28&gt;=Rates!$J$14,'Claim Details'!$E$28&lt;=Rates!$J$15,'Claim Details'!$E$19="No"),Rates!$J$17,IF(AND(C28="B",'Claim Details'!$E$28&gt;=Rates!$D$14,'Claim Details'!$E$28&lt;=Rates!$D$15,'Claim Details'!$E$19="Yes"),Rates!$E$18,IF(AND(C28="B",'Claim Details'!$E$28&gt;=Rates!$D$14,'Claim Details'!$E$28&lt;=Rates!$D$15,'Claim Details'!$E$19="No"),Rates!$D$18,IF(AND(C28="B",'Claim Details'!$E$28&gt;=Rates!$F$14,'Claim Details'!$E$28&lt;=Rates!$F$15,'Claim Details'!$E$19="Yes"),Rates!$G$18,IF(AND(C28="B",'Claim Details'!$E$28&gt;=Rates!$F$14,'Claim Details'!$E$28&lt;=Rates!$F$15,'Claim Details'!$E$19="No"),Rates!$F$18,IF(AND(C28="B",'Claim Details'!$E$28&gt;=Rates!$H$14,'Claim Details'!$E$28&lt;=Rates!$H$15,'Claim Details'!$E$19="Yes"),Rates!$I$18,IF(AND(C28="B",'Claim Details'!$E$28&gt;=Rates!$H$14,'Claim Details'!$E$28&lt;=Rates!$H$15,'Claim Details'!$E$19="No"),Rates!$H$18,IF(AND(C28="B",'Claim Details'!$E$28&gt;=Rates!$J$14,'Claim Details'!$E$28&lt;=Rates!$J$15,'Claim Details'!$E$19="Yes"),Rates!$K$18,IF(AND(C28="B",'Claim Details'!$E$28&gt;=Rates!$J$14,'Claim Details'!$E$28&lt;=Rates!$J$15,'Claim Details'!$E$19="No"),Rates!$J$18,IF(AND(C28="C",'Claim Details'!$E$28&gt;=Rates!$D$14,'Claim Details'!$E$28&lt;=Rates!$D$15,'Claim Details'!$E$19="Yes"),Rates!$E$19,IF(AND(C28="C",'Claim Details'!$E$28&gt;=Rates!$D$14,'Claim Details'!$E$28&lt;=Rates!$D$15,'Claim Details'!$E$19="No"),Rates!$D$19,IF(AND(C28="C",'Claim Details'!$E$28&gt;=Rates!$F$14,'Claim Details'!$E$28&lt;=Rates!$F$15,'Claim Details'!$E$19="Yes"),Rates!$G$19,IF(AND(C28="C",'Claim Details'!$E$28&gt;=Rates!$F$14,'Claim Details'!$E$28&lt;=Rates!$F$15,'Claim Details'!$E$19="No"),Rates!$F$19,IF(AND(C28="C",'Claim Details'!$E$28&gt;=Rates!$H$14,'Claim Details'!$E$28&lt;=Rates!$H$15,'Claim Details'!$E$19="Yes"),Rates!$I$19,IF(AND(C28="C",'Claim Details'!$E$28&gt;=Rates!$H$14,'Claim Details'!$E$28&lt;=Rates!$H$15,'Claim Details'!$E$19="No"),Rates!$H$19,IF(AND(C28="C",'Claim Details'!$E$28&gt;=Rates!$J$14,'Claim Details'!$E$28&lt;=Rates!$J$15,'Claim Details'!$E$19="Yes"),Rates!$K$19,IF(AND(C28="C",'Claim Details'!$E$28&gt;=Rates!$J$14,'Claim Details'!$E$28&lt;=Rates!$J$15,'Claim Details'!$E$19="No"),Rates!$J$19,"£0.00"))))))))))))))))))))))))</f>
        <v>£0.00</v>
      </c>
      <c r="AT28" s="189" t="str">
        <f>IF(AND(C28="A",'Claim Details'!$E$28&gt;=Rates!$D$14,'Claim Details'!$E$28&lt;=Rates!$D$15,'Claim Details'!$E$19="Yes"),Rates!$E$25,IF(AND(C28="A",'Claim Details'!$E$28&gt;=Rates!$D$14,'Claim Details'!$E$28&lt;=Rates!$D$15,'Claim Details'!$E$19="No"),Rates!$D$25,IF(AND(C28="A",'Claim Details'!$E$28&gt;=Rates!$F$14,'Claim Details'!$E$28&lt;=Rates!$F$15,'Claim Details'!$E$19="Yes"),Rates!$G$25,IF(AND(C28="A",'Claim Details'!$E$28&gt;=Rates!$F$14,'Claim Details'!$E$28&lt;=Rates!$F$15,'Claim Details'!$E$19="No"),Rates!$F$25,IF(AND(C28="A",'Claim Details'!$E$28&gt;=Rates!$H$14,'Claim Details'!$E$28&lt;=Rates!$H$15,'Claim Details'!$E$19="Yes"),Rates!$I$25,IF(AND(C28="A",'Claim Details'!$E$28&gt;=Rates!$H$14,'Claim Details'!$E$28&lt;=Rates!$H$15,'Claim Details'!$E$19="No"),Rates!$H$25,IF(AND(C28="A",'Claim Details'!$E$28&gt;=Rates!$J$14,'Claim Details'!$E$28&lt;=Rates!$J$15,'Claim Details'!$E$19="Yes"),Rates!$K$25,IF(AND(C28="A",'Claim Details'!$E$28&gt;=Rates!$J$14,'Claim Details'!$E$28&lt;=Rates!$J$15,'Claim Details'!$E$19="No"),Rates!$J$25,IF(AND(C28="B",'Claim Details'!$E$28&gt;=Rates!$D$14,'Claim Details'!$E$28&lt;=Rates!$D$15,'Claim Details'!$E$19="Yes"),Rates!$E$26,IF(AND(C28="B",'Claim Details'!$E$28&gt;=Rates!$D$14,'Claim Details'!$E$28&lt;=Rates!$D$15,'Claim Details'!$E$19="No"),Rates!$D$26,IF(AND(C28="B",'Claim Details'!$E$28&gt;=Rates!$F$14,'Claim Details'!$E$28&lt;=Rates!$F$15,'Claim Details'!$E$19="Yes"),Rates!$G$26,IF(AND(C28="B",'Claim Details'!$E$28&gt;=Rates!$F$14,'Claim Details'!$E$28&lt;=Rates!$F$15,'Claim Details'!$E$19="No"),Rates!$F$26,IF(AND(C28="B",'Claim Details'!$E$28&gt;=Rates!$H$14,'Claim Details'!$E$28&lt;=Rates!$H$15,'Claim Details'!$E$19="Yes"),Rates!$I$26,IF(AND(C28="B",'Claim Details'!$E$28&gt;=Rates!$H$14,'Claim Details'!$E$28&lt;=Rates!$H$15,'Claim Details'!$E$19="No"),Rates!$H$26,IF(AND(C28="B",'Claim Details'!$E$28&gt;=Rates!$J$14,'Claim Details'!$E$28&lt;=Rates!$J$15,'Claim Details'!$E$19="Yes"),Rates!$K$26,IF(AND(C28="B",'Claim Details'!$E$28&gt;=Rates!$J$14,'Claim Details'!$E$28&lt;=Rates!$J$15,'Claim Details'!$E$19="No"),Rates!$J$26,IF(AND(C28="C",'Claim Details'!$E$28&gt;=Rates!$D$14,'Claim Details'!$E$28&lt;=Rates!$D$15,'Claim Details'!$E$19="Yes"),Rates!$E$27,IF(AND(C28="C",'Claim Details'!$E$28&gt;=Rates!$D$14,'Claim Details'!$E$28&lt;=Rates!$D$15,'Claim Details'!$E$19="No"),Rates!$D$27,IF(AND(C28="C",'Claim Details'!$E$28&gt;=Rates!$F$14,'Claim Details'!$E$28&lt;=Rates!$F$15,'Claim Details'!$E$19="Yes"),Rates!$G$27,IF(AND(C28="C",'Claim Details'!$E$28&gt;=Rates!$F$14,'Claim Details'!$E$28&lt;=Rates!$F$15,'Claim Details'!$E$19="No"),Rates!$F$27,IF(AND(C28="C",'Claim Details'!$E$28&gt;=Rates!$H$14,'Claim Details'!$E$28&lt;=Rates!$H$15,'Claim Details'!$E$19="Yes"),Rates!$I$27,IF(AND(C28="C",'Claim Details'!$E$28&gt;=Rates!$H$14,'Claim Details'!$E$28&lt;=Rates!$H$15,'Claim Details'!$E$19="No"),Rates!$H$27,IF(AND(C28="C",'Claim Details'!$E$28&gt;=Rates!$J$14,'Claim Details'!$E$28&lt;=Rates!$J$15,'Claim Details'!$E$19="Yes"),Rates!$K$27,IF(AND(C28="C",'Claim Details'!$E$28&gt;=Rates!$J$14,'Claim Details'!$E$28&lt;=Rates!$J$15,'Claim Details'!$E$19="No"),Rates!$J$27,"£0.00"))))))))))))))))))))))))</f>
        <v>£0.00</v>
      </c>
      <c r="AU28" s="191" t="str">
        <f>IF(AND(C28="A",'Claim Details'!$E$28&gt;=Rates!$D$14,'Claim Details'!$E$28&lt;=Rates!$D$15,'Claim Details'!$E$19="Yes"),Rates!$E$20,IF(AND(C28="A",'Claim Details'!$E$28&gt;=Rates!$D$14,'Claim Details'!$E$28&lt;=Rates!$D$15,'Claim Details'!$E$19="No"),Rates!$D$20,IF(AND(C28="A",'Claim Details'!$E$28&gt;=Rates!$F$14,'Claim Details'!$E$28&lt;=Rates!$F$15,'Claim Details'!$E$19="Yes"),Rates!$G$20,IF(AND(C28="A",'Claim Details'!$E$28&gt;=Rates!$F$14,'Claim Details'!$E$28&lt;=Rates!$F$15,'Claim Details'!$E$19="No"),Rates!$F$20,IF(AND(C28="A",'Claim Details'!$E$28&gt;=Rates!$H$14,'Claim Details'!$E$28&lt;=Rates!$H$15,'Claim Details'!$E$19="Yes"),Rates!$I$20,IF(AND(C28="A",'Claim Details'!$E$28&gt;=Rates!$H$14,'Claim Details'!$E$28&lt;=Rates!$H$15,'Claim Details'!$E$19="No"),Rates!$H$20,IF(AND(C28="A",'Claim Details'!$E$28&gt;=Rates!$J$14,'Claim Details'!$E$28&lt;=Rates!$J$15,'Claim Details'!$E$19="Yes"),Rates!$K$20,IF(AND(C28="A",'Claim Details'!$E$28&gt;=Rates!$J$14,'Claim Details'!$E$28&lt;=Rates!$J$15,'Claim Details'!$E$19="No"),Rates!$J$20,IF(AND(C28="B",'Claim Details'!$E$28&gt;=Rates!$D$14,'Claim Details'!$E$28&lt;=Rates!$D$15,'Claim Details'!$E$19="Yes"),Rates!$E$21,IF(AND(C28="B",'Claim Details'!$E$28&gt;=Rates!$D$14,'Claim Details'!$E$28&lt;=Rates!$D$15,'Claim Details'!$E$19="No"),Rates!$D$21,IF(AND(C28="B",'Claim Details'!$E$28&gt;=Rates!$F$14,'Claim Details'!$E$28&lt;=Rates!$F$15,'Claim Details'!$E$19="Yes"),Rates!$G$21,IF(AND(C28="B",'Claim Details'!$E$28&gt;=Rates!$F$14,'Claim Details'!$E$28&lt;=Rates!$F$15,'Claim Details'!$E$19="No"),Rates!$F$21,IF(AND(C28="B",'Claim Details'!$E$28&gt;=Rates!$H$14,'Claim Details'!$E$28&lt;=Rates!$H$15,'Claim Details'!$E$19="Yes"),Rates!$I$21,IF(AND(C28="B",'Claim Details'!$E$28&gt;=Rates!$H$14,'Claim Details'!$E$28&lt;=Rates!$H$15,'Claim Details'!$E$19="No"),Rates!$H$21,IF(AND(C28="B",'Claim Details'!$E$28&gt;=Rates!$J$14,'Claim Details'!$E$28&lt;=Rates!$J$15,'Claim Details'!$E$19="Yes"),Rates!$K$21,IF(AND(C28="B",'Claim Details'!$E$28&gt;=Rates!$J$14,'Claim Details'!$E$28&lt;=Rates!$J$15,'Claim Details'!$E$19="No"),Rates!$J$21,"£0.00"))))))))))))))))</f>
        <v>£0.00</v>
      </c>
      <c r="AV28" s="191" t="str">
        <f>IF(AND(C28="A",'Claim Details'!$E$28&gt;=Rates!$D$14,'Claim Details'!$E$28&lt;=Rates!$D$15,'Claim Details'!$E$19="Yes"),Rates!$E$22,IF(AND(C28="A",'Claim Details'!$E$28&gt;=Rates!$D$14,'Claim Details'!$E$28&lt;=Rates!$D$15,'Claim Details'!$E$19="No"),Rates!$D$22,IF(AND(C28="A",'Claim Details'!$E$28&gt;=Rates!$F$14,'Claim Details'!$E$28&lt;=Rates!$F$15,'Claim Details'!$E$19="Yes"),Rates!$G$22,IF(AND(C28="A",'Claim Details'!$E$28&gt;=Rates!$F$14,'Claim Details'!$E$28&lt;=Rates!$F$15,'Claim Details'!$E$19="No"),Rates!$F$22,IF(AND(C28="A",'Claim Details'!$E$28&gt;=Rates!$H$14,'Claim Details'!$E$28&lt;=Rates!$H$15,'Claim Details'!$E$19="Yes"),Rates!$I$22,IF(AND(C28="A",'Claim Details'!$E$28&gt;=Rates!$H$14,'Claim Details'!$E$28&lt;=Rates!$H$15,'Claim Details'!$E$19="No"),Rates!$H$22,IF(AND(C28="A",'Claim Details'!$E$28&gt;=Rates!$J$14,'Claim Details'!$E$28&lt;=Rates!$J$15,'Claim Details'!$E$19="Yes"),Rates!$K$22,IF(AND(C28="A",'Claim Details'!$E$28&gt;=Rates!$J$14,'Claim Details'!$E$28&lt;=Rates!$J$15,'Claim Details'!$E$19="No"),Rates!$J$22,IF(AND(C28="B",'Claim Details'!$E$28&gt;=Rates!$D$14,'Claim Details'!$E$28&lt;=Rates!$D$15,'Claim Details'!$E$19="Yes"),Rates!$E$23,IF(AND(C28="B",'Claim Details'!$E$28&gt;=Rates!$D$14,'Claim Details'!$E$28&lt;=Rates!$D$15,'Claim Details'!$E$19="No"),Rates!$D$23,IF(AND(C28="B",'Claim Details'!$E$28&gt;=Rates!$F$14,'Claim Details'!$E$28&lt;=Rates!$F$15,'Claim Details'!$E$19="Yes"),Rates!$G$23,IF(AND(C28="B",'Claim Details'!$E$28&gt;=Rates!$F$14,'Claim Details'!$E$28&lt;=Rates!$F$15,'Claim Details'!$E$19="No"),Rates!$F$23,IF(AND(C28="B",'Claim Details'!$E$28&gt;=Rates!$H$14,'Claim Details'!$E$28&lt;=Rates!$H$15,'Claim Details'!$E$19="Yes"),Rates!$I$23,IF(AND(C28="B",'Claim Details'!$E$28&gt;=Rates!$H$14,'Claim Details'!$E$28&lt;=Rates!$H$15,'Claim Details'!$E$19="No"),Rates!$H$23,IF(AND(C28="B",'Claim Details'!$E$28&gt;=Rates!$J$14,'Claim Details'!$E$28&lt;=Rates!$J$15,'Claim Details'!$E$19="Yes"),Rates!$K$23,IF(AND(C28="B",'Claim Details'!$E$28&gt;=Rates!$J$14,'Claim Details'!$E$28&lt;=Rates!$J$15,'Claim Details'!$E$19="No"),Rates!$J$23,IF(AND(C28="C",'Claim Details'!$E$28&gt;=Rates!$D$14,'Claim Details'!$E$28&lt;=Rates!$D$15,'Claim Details'!$E$19="Yes"),Rates!$E$24,IF(AND(C28="C",'Claim Details'!$E$28&gt;=Rates!$D$14,'Claim Details'!$E$28&lt;=Rates!$D$15,'Claim Details'!$E$19="No"),Rates!$D$24,IF(AND(C28="C",'Claim Details'!$E$28&gt;=Rates!$F$14,'Claim Details'!$E$28&lt;=Rates!$F$15,'Claim Details'!$E$19="Yes"),Rates!$G$24,IF(AND(C28="C",'Claim Details'!$E$28&gt;=Rates!$F$14,'Claim Details'!$E$28&lt;=Rates!$F$15,'Claim Details'!$E$19="No"),Rates!$F$24,IF(AND(C28="C",'Claim Details'!$E$28&gt;=Rates!$H$14,'Claim Details'!$E$28&lt;=Rates!$H$15,'Claim Details'!$E$19="Yes"),Rates!$I$24,IF(AND(C28="C",'Claim Details'!$E$28&gt;=Rates!$H$14,'Claim Details'!$E$28&lt;=Rates!$H$15,'Claim Details'!$E$19="No"),Rates!$H$24,IF(AND(C28="C",'Claim Details'!$E$28&gt;=Rates!$J$14,'Claim Details'!$E$28&lt;=Rates!$J$15,'Claim Details'!$E$19="Yes"),Rates!$K$24,IF(AND(C28="C",'Claim Details'!$E$28&gt;=Rates!$J$14,'Claim Details'!$E$28&lt;=Rates!$J$15,'Claim Details'!$E$19="No"),Rates!$J$24,"£0.00"))))))))))))))))))))))))</f>
        <v>£0.00</v>
      </c>
      <c r="AW28" s="1"/>
      <c r="AX28" s="189" t="str">
        <f>IF(AND(U28="A",'Claim Details'!$I$28&gt;=Rates!$D$14,'Claim Details'!$I$28&lt;=Rates!$D$15,'Claim Details'!$I$19="Yes"),Rates!$J$17,IF(AND(U28="A",'Claim Details'!$I$28&gt;=Rates!$D$14,'Claim Details'!$I$28&lt;=Rates!$D$15,'Claim Details'!$I$19="No"),Rates!$D$17,IF(AND(U28="A",'Claim Details'!$I$28&gt;=Rates!$F$14,'Claim Details'!$I$28&lt;=Rates!$F$15,'Claim Details'!$I$19="Yes"),Rates!$G$17,IF(AND(U28="A",'Claim Details'!$I$28&gt;=Rates!$F$14,'Claim Details'!$I$28&lt;=Rates!$F$15,'Claim Details'!$I$19="No"),Rates!$F$17,IF(AND(U28="A",'Claim Details'!$I$28&gt;=Rates!$H$14,'Claim Details'!$I$28&lt;=Rates!$H$15,'Claim Details'!$I$19="Yes"),Rates!$I$17,IF(AND(U28="A",'Claim Details'!$I$28&gt;=Rates!$H$14,'Claim Details'!$I$28&lt;=Rates!$H$15,'Claim Details'!$I$19="No"),Rates!$H$17,IF(AND(U28="A",'Claim Details'!$I$28&gt;=Rates!$J$14,'Claim Details'!$I$28&lt;=Rates!$J$15,'Claim Details'!$I$19="Yes"),Rates!$K$17,IF(AND(U28="A",'Claim Details'!$I$28&gt;=Rates!$J$14,'Claim Details'!$I$28&lt;=Rates!$J$15,'Claim Details'!$I$19="No"),Rates!$J$17,IF(AND(U28="B",'Claim Details'!$I$28&gt;=Rates!$D$14,'Claim Details'!$I$28&lt;=Rates!$D$15,'Claim Details'!$I$19="Yes"),Rates!$E$18,IF(AND(U28="B",'Claim Details'!$I$28&gt;=Rates!$D$14,'Claim Details'!$I$28&lt;=Rates!$D$15,'Claim Details'!$I$19="No"),Rates!$D$18,IF(AND(U28="B",'Claim Details'!$I$28&gt;=Rates!$F$14,'Claim Details'!$I$28&lt;=Rates!$F$15,'Claim Details'!$I$19="Yes"),Rates!$G$18,IF(AND(U28="B",'Claim Details'!$I$28&gt;=Rates!$F$14,'Claim Details'!$I$28&lt;=Rates!$F$15,'Claim Details'!$I$19="No"),Rates!$F$18,IF(AND(U28="B",'Claim Details'!$I$28&gt;=Rates!$H$14,'Claim Details'!$I$28&lt;=Rates!$H$15,'Claim Details'!$I$19="Yes"),Rates!$I$18,IF(AND(U28="B",'Claim Details'!$I$28&gt;=Rates!$H$14,'Claim Details'!$I$28&lt;=Rates!$H$15,'Claim Details'!$I$19="No"),Rates!$H$18,IF(AND(U28="B",'Claim Details'!$I$28&gt;=Rates!$J$14,'Claim Details'!$I$28&lt;=Rates!$J$15,'Claim Details'!$I$19="Yes"),Rates!$K$18,IF(AND(U28="B",'Claim Details'!$I$28&gt;=Rates!$J$14,'Claim Details'!$I$28&lt;=Rates!$J$15,'Claim Details'!$I$19="No"),Rates!$J$18,IF(AND(U28="C",'Claim Details'!$I$28&gt;=Rates!$D$14,'Claim Details'!$I$28&lt;=Rates!$D$15,'Claim Details'!$I$19="Yes"),Rates!$E$19,IF(AND(U28="C",'Claim Details'!$I$28&gt;=Rates!$D$14,'Claim Details'!$I$28&lt;=Rates!$D$15,'Claim Details'!$I$19="No"),Rates!$D$19,IF(AND(U28="C",'Claim Details'!$I$28&gt;=Rates!$F$14,'Claim Details'!$I$28&lt;=Rates!$F$15,'Claim Details'!$I$19="Yes"),Rates!$G$19,IF(AND(U28="C",'Claim Details'!$I$28&gt;=Rates!$F$14,'Claim Details'!$I$28&lt;=Rates!$F$15,'Claim Details'!$I$19="No"),Rates!$F$19,IF(AND(U28="C",'Claim Details'!$I$28&gt;=Rates!$H$14,'Claim Details'!$I$28&lt;=Rates!$H$15,'Claim Details'!$I$19="Yes"),Rates!$I$19,IF(AND(U28="C",'Claim Details'!$I$28&gt;=Rates!$H$14,'Claim Details'!$I$28&lt;=Rates!$H$15,'Claim Details'!$I$19="No"),Rates!$H$19,IF(AND(U28="C",'Claim Details'!$I$28&gt;=Rates!$J$14,'Claim Details'!$I$28&lt;=Rates!$J$15,'Claim Details'!$I$19="Yes"),Rates!$K$19,IF(AND(U28="C",'Claim Details'!$I$28&gt;=Rates!$J$14,'Claim Details'!$I$28&lt;=Rates!$J$15,'Claim Details'!$I$19="No"),Rates!$J$19,"£0.00"))))))))))))))))))))))))</f>
        <v>£0.00</v>
      </c>
      <c r="AY28" s="189" t="str">
        <f>IF(AND(C28="A",'Claim Details'!$I$28&gt;=Rates!$D$14,'Claim Details'!$I$28&lt;=Rates!$D$15,'Claim Details'!$I$19="Yes"),Rates!$J$25,IF(AND(C28="A",'Claim Details'!$I$28&gt;=Rates!$D$14,'Claim Details'!$I$28&lt;=Rates!$D$15,'Claim Details'!$I$19="No"),Rates!$D$25,IF(AND(C28="A",'Claim Details'!$I$28&gt;=Rates!$F$14,'Claim Details'!$I$28&lt;=Rates!$F$15,'Claim Details'!$I$19="Yes"),Rates!$G$25,IF(AND(C28="A",'Claim Details'!$I$28&gt;=Rates!$F$14,'Claim Details'!$I$28&lt;=Rates!$F$15,'Claim Details'!$I$19="No"),Rates!$F$25,IF(AND(C28="A",'Claim Details'!$I$28&gt;=Rates!$H$14,'Claim Details'!$I$28&lt;=Rates!$H$15,'Claim Details'!$I$19="Yes"),Rates!$I$25,IF(AND(C28="A",'Claim Details'!$I$28&gt;=Rates!$H$14,'Claim Details'!$I$28&lt;=Rates!$H$15,'Claim Details'!$I$19="No"),Rates!$H$25,IF(AND(C28="A",'Claim Details'!$I$28&gt;=Rates!$J$14,'Claim Details'!$I$28&lt;=Rates!$J$15,'Claim Details'!$I$19="Yes"),Rates!$K$25,IF(AND(C28="A",'Claim Details'!$I$28&gt;=Rates!$J$14,'Claim Details'!$I$28&lt;=Rates!$J$15,'Claim Details'!$I$19="No"),Rates!$J$25,IF(AND(C28="B",'Claim Details'!$I$28&gt;=Rates!$D$14,'Claim Details'!$I$28&lt;=Rates!$D$15,'Claim Details'!$I$19="Yes"),Rates!$E$26,IF(AND(C28="B",'Claim Details'!$I$28&gt;=Rates!$D$14,'Claim Details'!$I$28&lt;=Rates!$D$15,'Claim Details'!$I$19="No"),Rates!$D$26,IF(AND(C28="B",'Claim Details'!$I$28&gt;=Rates!$F$14,'Claim Details'!$I$28&lt;=Rates!$F$15,'Claim Details'!$I$19="Yes"),Rates!$G$26,IF(AND(C28="B",'Claim Details'!$I$28&gt;=Rates!$F$14,'Claim Details'!$I$28&lt;=Rates!$F$15,'Claim Details'!$I$19="No"),Rates!$F$26,IF(AND(C28="B",'Claim Details'!$I$28&gt;=Rates!$H$14,'Claim Details'!$I$28&lt;=Rates!$H$15,'Claim Details'!$I$19="Yes"),Rates!$I$26,IF(AND(C28="B",'Claim Details'!$I$28&gt;=Rates!$H$14,'Claim Details'!$I$28&lt;=Rates!$H$15,'Claim Details'!$I$19="No"),Rates!$H$26,IF(AND(C28="B",'Claim Details'!$I$28&gt;=Rates!$J$14,'Claim Details'!$I$28&lt;=Rates!$J$15,'Claim Details'!$I$19="Yes"),Rates!$K$26,IF(AND(C28="B",'Claim Details'!$I$28&gt;=Rates!$J$14,'Claim Details'!$I$28&lt;=Rates!$J$15,'Claim Details'!$I$19="No"),Rates!$J$26,IF(AND(C28="C",'Claim Details'!$I$28&gt;=Rates!$D$14,'Claim Details'!$I$28&lt;=Rates!$D$15,'Claim Details'!$I$19="Yes"),Rates!$E$27,IF(AND(C28="C",'Claim Details'!$I$28&gt;=Rates!$D$14,'Claim Details'!$I$28&lt;=Rates!$D$15,'Claim Details'!$I$19="No"),Rates!$D$27,IF(AND(C28="C",'Claim Details'!$I$28&gt;=Rates!$F$14,'Claim Details'!$I$28&lt;=Rates!$F$15,'Claim Details'!$I$19="Yes"),Rates!$G$27,IF(AND(C28="C",'Claim Details'!$I$28&gt;=Rates!$F$14,'Claim Details'!$I$28&lt;=Rates!$F$15,'Claim Details'!$I$19="No"),Rates!$F$27,IF(AND(C28="C",'Claim Details'!$I$28&gt;=Rates!$H$14,'Claim Details'!$I$28&lt;=Rates!$H$15,'Claim Details'!$I$19="Yes"),Rates!$I$27,IF(AND(C28="C",'Claim Details'!$I$28&gt;=Rates!$H$14,'Claim Details'!$I$28&lt;=Rates!$H$15,'Claim Details'!$I$19="No"),Rates!$H$27,IF(AND(C28="C",'Claim Details'!$I$28&gt;=Rates!$J$14,'Claim Details'!$I$28&lt;=Rates!$J$15,'Claim Details'!$I$19="Yes"),Rates!$K$27,IF(AND(C28="C",'Claim Details'!$I$28&gt;=Rates!$J$14,'Claim Details'!$I$28&lt;=Rates!$J$15,'Claim Details'!$I$19="No"),Rates!$J$27,"£0.00"))))))))))))))))))))))))</f>
        <v>£0.00</v>
      </c>
      <c r="AZ28" s="189" t="str">
        <f>IF(AND(C28="A",'Claim Details'!$I$28&gt;=Rates!$D$14,'Claim Details'!$I$28&lt;=Rates!$D$15,'Claim Details'!$I$19="Yes"),Rates!$E$20,IF(AND(C28="A",'Claim Details'!$I$28&gt;=Rates!$D$14,'Claim Details'!$I$28&lt;=Rates!$D$15,'Claim Details'!$I$19="No"),Rates!$D$20,IF(AND(C28="A",'Claim Details'!$I$28&gt;=Rates!$F$14,'Claim Details'!$I$28&lt;=Rates!$F$15,'Claim Details'!$I$19="Yes"),Rates!$G$20,IF(AND(C28="A",'Claim Details'!$I$28&gt;=Rates!$F$14,'Claim Details'!$I$28&lt;=Rates!$F$15,'Claim Details'!$I$19="No"),Rates!$F$20,IF(AND(C28="A",'Claim Details'!$I$28&gt;=Rates!$H$14,'Claim Details'!$I$28&lt;=Rates!$H$15,'Claim Details'!$I$19="Yes"),Rates!$I$20,IF(AND(C28="A",'Claim Details'!$I$28&gt;=Rates!$H$14,'Claim Details'!$I$28&lt;=Rates!$H$15,'Claim Details'!$I$19="No"),Rates!$H$20,IF(AND(C28="A",'Claim Details'!$I$28&gt;=Rates!$J$14,'Claim Details'!$I$28&lt;=Rates!$J$15,'Claim Details'!$I$19="Yes"),Rates!$K$20,IF(AND(C28="A",'Claim Details'!$I$28&gt;=Rates!$J$14,'Claim Details'!$I$28&lt;=Rates!$J$15,'Claim Details'!$I$19="No"),Rates!$J$20,IF(AND(C28="B",'Claim Details'!$I$28&gt;=Rates!$D$14,'Claim Details'!$I$28&lt;=Rates!$D$15,'Claim Details'!$I$19="Yes"),Rates!$E$21,IF(AND(C28="B",'Claim Details'!$I$28&gt;=Rates!$D$14,'Claim Details'!$I$28&lt;=Rates!$D$15,'Claim Details'!$I$19="No"),Rates!$D$21,IF(AND(C28="B",'Claim Details'!$I$28&gt;=Rates!$F$14,'Claim Details'!$I$28&lt;=Rates!$F$15,'Claim Details'!$I$19="Yes"),Rates!$G$21,IF(AND(C28="B",'Claim Details'!$I$28&gt;=Rates!$F$14,'Claim Details'!$I$28&lt;=Rates!$F$15,'Claim Details'!$I$19="No"),Rates!$F$21,IF(AND(C28="B",'Claim Details'!$I$28&gt;=Rates!$H$14,'Claim Details'!$I$28&lt;=Rates!$H$15,'Claim Details'!$I$19="Yes"),Rates!$I$21,IF(AND(C28="B",'Claim Details'!$I$28&gt;=Rates!$H$14,'Claim Details'!$I$28&lt;=Rates!$H$15,'Claim Details'!$I$19="No"),Rates!$H$21,IF(AND(C28="B",'Claim Details'!$I$28&gt;=Rates!$J$14,'Claim Details'!$I$28&lt;=Rates!$J$15,'Claim Details'!$I$19="Yes"),Rates!$K$21,IF(AND(C28="B",'Claim Details'!$I$28&gt;=Rates!$J$14,'Claim Details'!$I$28&lt;=Rates!$J$15,'Claim Details'!$I$19="No"),Rates!$J$21,"£0.00"))))))))))))))))</f>
        <v>£0.00</v>
      </c>
      <c r="BA28" s="189" t="str">
        <f>IF(AND(C28="A",'Claim Details'!$I$28&gt;=Rates!$D$14,'Claim Details'!$I$28&lt;=Rates!$D$15,'Claim Details'!$I$19="Yes"),Rates!$E$22,IF(AND(C28="A",'Claim Details'!$I$28&gt;=Rates!$D$14,'Claim Details'!$I$28&lt;=Rates!$D$15,'Claim Details'!$I$19="No"),Rates!$D$22,IF(AND(C28="A",'Claim Details'!$I$28&gt;=Rates!$F$14,'Claim Details'!$I$28&lt;=Rates!$F$15,'Claim Details'!$I$19="Yes"),Rates!$G$22,IF(AND(C28="A",'Claim Details'!$I$28&gt;=Rates!$F$14,'Claim Details'!$I$28&lt;=Rates!$F$15,'Claim Details'!$I$19="No"),Rates!$F$22,IF(AND(C28="A",'Claim Details'!$I$28&gt;=Rates!$H$14,'Claim Details'!$I$28&lt;=Rates!$H$15,'Claim Details'!$I$19="Yes"),Rates!$I$22,IF(AND(C28="A",'Claim Details'!$I$28&gt;=Rates!$H$14,'Claim Details'!$I$28&lt;=Rates!$H$15,'Claim Details'!$I$19="No"),Rates!$H$22,IF(AND(C28="A",'Claim Details'!$I$28&gt;=Rates!$J$14,'Claim Details'!$I$28&lt;=Rates!$J$15,'Claim Details'!$I$19="Yes"),Rates!$K$22,IF(AND(C28="A",'Claim Details'!$I$28&gt;=Rates!$J$14,'Claim Details'!$I$28&lt;=Rates!$J$15,'Claim Details'!$I$19="No"),Rates!$J$22,IF(AND(C28="B",'Claim Details'!$I$28&gt;=Rates!$D$14,'Claim Details'!$I$28&lt;=Rates!$D$15,'Claim Details'!$I$19="Yes"),Rates!$E$23,IF(AND(C28="B",'Claim Details'!$I$28&gt;=Rates!$D$14,'Claim Details'!$I$28&lt;=Rates!$D$15,'Claim Details'!$I$19="No"),Rates!$D$23,IF(AND(C28="B",'Claim Details'!$I$28&gt;=Rates!$F$14,'Claim Details'!$I$28&lt;=Rates!$F$15,'Claim Details'!$I$19="Yes"),Rates!$G$23,IF(AND(C28="B",'Claim Details'!$I$28&gt;=Rates!$F$14,'Claim Details'!$I$28&lt;=Rates!$F$15,'Claim Details'!$I$19="No"),Rates!$F$23,IF(AND(C28="B",'Claim Details'!$I$28&gt;=Rates!$H$14,'Claim Details'!$I$28&lt;=Rates!$H$15,'Claim Details'!$I$19="Yes"),Rates!$I$23,IF(AND(C28="B",'Claim Details'!$I$28&gt;=Rates!$H$14,'Claim Details'!$I$28&lt;=Rates!$H$15,'Claim Details'!$I$19="No"),Rates!$H$23,IF(AND(C28="B",'Claim Details'!$I$28&gt;=Rates!$J$14,'Claim Details'!$I$28&lt;=Rates!$J$15,'Claim Details'!$I$19="Yes"),Rates!$K$23,IF(AND(C28="B",'Claim Details'!$I$28&gt;=Rates!$J$14,'Claim Details'!$I$28&lt;=Rates!$J$15,'Claim Details'!$I$19="No"),Rates!$J$23,IF(AND(C28="C",'Claim Details'!$I$28&gt;=Rates!$D$14,'Claim Details'!$I$28&lt;=Rates!$D$15,'Claim Details'!$I$19="Yes"),Rates!$E$24,IF(AND(C28="C",'Claim Details'!$I$28&gt;=Rates!$D$14,'Claim Details'!$I$28&lt;=Rates!$D$15,'Claim Details'!$I$19="No"),Rates!$D$24,IF(AND(C28="C",'Claim Details'!$I$28&gt;=Rates!$F$14,'Claim Details'!$I$28&lt;=Rates!$F$15,'Claim Details'!$I$19="Yes"),Rates!$G$24,IF(AND(C28="C",'Claim Details'!$I$28&gt;=Rates!$F$14,'Claim Details'!$I$28&lt;=Rates!$F$15,'Claim Details'!$I$19="No"),Rates!$F$24,IF(AND(C28="C",'Claim Details'!$I$28&gt;=Rates!$H$14,'Claim Details'!$I$28&lt;=Rates!$H$15,'Claim Details'!$I$19="Yes"),Rates!$I$24,IF(AND(C28="C",'Claim Details'!$I$28&gt;=Rates!$H$14,'Claim Details'!$I$28&lt;=Rates!$H$15,'Claim Details'!$I$19="No"),Rates!$H$24,IF(AND(C28="C",'Claim Details'!$I$28&gt;=Rates!$J$14,'Claim Details'!$I$28&lt;=Rates!$J$15,'Claim Details'!$I$19="Yes"),Rates!$K$24,IF(AND(C28="C",'Claim Details'!$I$28&gt;=Rates!$J$14,'Claim Details'!$I$28&lt;=Rates!$J$15,'Claim Details'!$I$19="No"),Rates!$J$24,"£0.00"))))))))))))))))))))))))</f>
        <v>£0.00</v>
      </c>
      <c r="BB28" s="189" t="str">
        <f t="shared" si="12"/>
        <v>£0.00</v>
      </c>
      <c r="BC28" s="1"/>
      <c r="BD28" s="189" t="str">
        <f>IF(AND(AE28="A",'Claim Details'!$I$28&gt;=Rates!$D$14,'Claim Details'!$I$28&lt;=Rates!$D$15,'Claim Details'!$I$19="Yes"),Rates!$J$17,IF(AND(AE28="A",'Claim Details'!$I$28&gt;=Rates!$D$14,'Claim Details'!$I$28&lt;=Rates!$D$15,'Claim Details'!$I$19="No"),Rates!$D$17,IF(AND(AE28="A",'Claim Details'!$I$28&gt;=Rates!$F$14,'Claim Details'!$I$28&lt;=Rates!$F$15,'Claim Details'!$I$19="Yes"),Rates!$G$17,IF(AND(AE28="A",'Claim Details'!$I$28&gt;=Rates!$F$14,'Claim Details'!$I$28&lt;=Rates!$F$15,'Claim Details'!$I$19="No"),Rates!$F$17,IF(AND(AE28="A",'Claim Details'!$I$28&gt;=Rates!$H$14,'Claim Details'!$I$28&lt;=Rates!$H$15,'Claim Details'!$I$19="Yes"),Rates!$I$17,IF(AND(AE28="A",'Claim Details'!$I$28&gt;=Rates!$H$14,'Claim Details'!$I$28&lt;=Rates!$H$15,'Claim Details'!$I$19="No"),Rates!$H$17,IF(AND(AE28="A",'Claim Details'!$I$28&gt;=Rates!$J$14,'Claim Details'!$I$28&lt;=Rates!$J$15,'Claim Details'!$I$19="Yes"),Rates!$K$17,IF(AND(AE28="A",'Claim Details'!$I$28&gt;=Rates!$J$14,'Claim Details'!$I$28&lt;=Rates!$J$15,'Claim Details'!$I$19="No"),Rates!$J$17,IF(AND(AE28="B",'Claim Details'!$I$28&gt;=Rates!$D$14,'Claim Details'!$I$28&lt;=Rates!$D$15,'Claim Details'!$I$19="Yes"),Rates!$E$18,IF(AND(AE28="B",'Claim Details'!$I$28&gt;=Rates!$D$14,'Claim Details'!$I$28&lt;=Rates!$D$15,'Claim Details'!$I$19="No"),Rates!$D$18,IF(AND(AE28="B",'Claim Details'!$I$28&gt;=Rates!$F$14,'Claim Details'!$I$28&lt;=Rates!$F$15,'Claim Details'!$I$19="Yes"),Rates!$G$18,IF(AND(AE28="B",'Claim Details'!$I$28&gt;=Rates!$F$14,'Claim Details'!$I$28&lt;=Rates!$F$15,'Claim Details'!$I$19="No"),Rates!$F$18,IF(AND(AE28="B",'Claim Details'!$I$28&gt;=Rates!$H$14,'Claim Details'!$I$28&lt;=Rates!$H$15,'Claim Details'!$I$19="Yes"),Rates!$I$18,IF(AND(AE28="B",'Claim Details'!$I$28&gt;=Rates!$H$14,'Claim Details'!$I$28&lt;=Rates!$H$15,'Claim Details'!$I$19="No"),Rates!$H$18,IF(AND(AE28="B",'Claim Details'!$I$28&gt;=Rates!$J$14,'Claim Details'!$I$28&lt;=Rates!$J$15,'Claim Details'!$I$19="Yes"),Rates!$K$18,IF(AND(AE28="B",'Claim Details'!$I$28&gt;=Rates!$J$14,'Claim Details'!$I$28&lt;=Rates!$J$15,'Claim Details'!$I$19="No"),Rates!$J$18,IF(AND(AE28="C",'Claim Details'!$I$28&gt;=Rates!$D$14,'Claim Details'!$I$28&lt;=Rates!$D$15,'Claim Details'!$I$19="Yes"),Rates!$E$19,IF(AND(AE28="C",'Claim Details'!$I$28&gt;=Rates!$D$14,'Claim Details'!$I$28&lt;=Rates!$D$15,'Claim Details'!$I$19="No"),Rates!$D$19,IF(AND(AE28="C",'Claim Details'!$I$28&gt;=Rates!$F$14,'Claim Details'!$I$28&lt;=Rates!$F$15,'Claim Details'!$I$19="Yes"),Rates!$G$19,IF(AND(AE28="C",'Claim Details'!$I$28&gt;=Rates!$F$14,'Claim Details'!$I$28&lt;=Rates!$F$15,'Claim Details'!$I$19="No"),Rates!$F$19,IF(AND(AE28="C",'Claim Details'!$I$28&gt;=Rates!$H$14,'Claim Details'!$I$28&lt;=Rates!$H$15,'Claim Details'!$I$19="Yes"),Rates!$I$19,IF(AND(AE28="C",'Claim Details'!$I$28&gt;=Rates!$H$14,'Claim Details'!$I$28&lt;=Rates!$H$15,'Claim Details'!$I$19="No"),Rates!$H$19,IF(AND(AE28="C",'Claim Details'!$I$28&gt;=Rates!$J$14,'Claim Details'!$I$28&lt;=Rates!$J$15,'Claim Details'!$I$19="Yes"),Rates!$K$19,IF(AND(AE28="C",'Claim Details'!$I$28&gt;=Rates!$J$14,'Claim Details'!$I$28&lt;=Rates!$J$15,'Claim Details'!$I$19="No"),Rates!$J$19,"£0.00"))))))))))))))))))))))))</f>
        <v>£0.00</v>
      </c>
      <c r="BE28" s="189" t="str">
        <f>IF(AND(AE28="A",'Claim Details'!$I$28&gt;=Rates!$D$14,'Claim Details'!$I$28&lt;=Rates!$D$15,'Claim Details'!$I$19="Yes"),Rates!$J$25,IF(AND(AE28="A",'Claim Details'!$I$28&gt;=Rates!$D$14,'Claim Details'!$I$28&lt;=Rates!$D$15,'Claim Details'!$I$19="No"),Rates!$D$25,IF(AND(AE28="A",'Claim Details'!$I$28&gt;=Rates!$F$14,'Claim Details'!$I$28&lt;=Rates!$F$15,'Claim Details'!$I$19="Yes"),Rates!$G$25,IF(AND(AE28="A",'Claim Details'!$I$28&gt;=Rates!$F$14,'Claim Details'!$I$28&lt;=Rates!$F$15,'Claim Details'!$I$19="No"),Rates!$F$25,IF(AND(AE28="A",'Claim Details'!$I$28&gt;=Rates!$H$14,'Claim Details'!$I$28&lt;=Rates!$H$15,'Claim Details'!$I$19="Yes"),Rates!$I$25,IF(AND(AE28="A",'Claim Details'!$I$28&gt;=Rates!$H$14,'Claim Details'!$I$28&lt;=Rates!$H$15,'Claim Details'!$I$19="No"),Rates!$H$25,IF(AND(AE28="A",'Claim Details'!$I$28&gt;=Rates!$J$14,'Claim Details'!$I$28&lt;=Rates!$J$15,'Claim Details'!$I$19="Yes"),Rates!$K$25,IF(AND(AE28="A",'Claim Details'!$I$28&gt;=Rates!$J$14,'Claim Details'!$I$28&lt;=Rates!$J$15,'Claim Details'!$I$19="No"),Rates!$J$25,IF(AND(AE28="B",'Claim Details'!$I$28&gt;=Rates!$D$14,'Claim Details'!$I$28&lt;=Rates!$D$15,'Claim Details'!$I$19="Yes"),Rates!$E$26,IF(AND(AE28="B",'Claim Details'!$I$28&gt;=Rates!$D$14,'Claim Details'!$I$28&lt;=Rates!$D$15,'Claim Details'!$I$19="No"),Rates!$D$26,IF(AND(AE28="B",'Claim Details'!$I$28&gt;=Rates!$F$14,'Claim Details'!$I$28&lt;=Rates!$F$15,'Claim Details'!$I$19="Yes"),Rates!$G$26,IF(AND(AE28="B",'Claim Details'!$I$28&gt;=Rates!$F$14,'Claim Details'!$I$28&lt;=Rates!$F$15,'Claim Details'!$I$19="No"),Rates!$F$26,IF(AND(AE28="B",'Claim Details'!$I$28&gt;=Rates!$H$14,'Claim Details'!$I$28&lt;=Rates!$H$15,'Claim Details'!$I$19="Yes"),Rates!$I$26,IF(AND(AE28="B",'Claim Details'!$I$28&gt;=Rates!$H$14,'Claim Details'!$I$28&lt;=Rates!$H$15,'Claim Details'!$I$19="No"),Rates!$H$26,IF(AND(AE28="B",'Claim Details'!$I$28&gt;=Rates!$J$14,'Claim Details'!$I$28&lt;=Rates!$J$15,'Claim Details'!$I$19="Yes"),Rates!$K$26,IF(AND(AE28="B",'Claim Details'!$I$28&gt;=Rates!$J$14,'Claim Details'!$I$28&lt;=Rates!$J$15,'Claim Details'!$I$19="No"),Rates!$J$26,IF(AND(AE28="C",'Claim Details'!$I$28&gt;=Rates!$D$14,'Claim Details'!$I$28&lt;=Rates!$D$15,'Claim Details'!$I$19="Yes"),Rates!$E$27,IF(AND(AE28="C",'Claim Details'!$I$28&gt;=Rates!$D$14,'Claim Details'!$I$28&lt;=Rates!$D$15,'Claim Details'!$I$19="No"),Rates!$D$27,IF(AND(AE28="C",'Claim Details'!$I$28&gt;=Rates!$F$14,'Claim Details'!$I$28&lt;=Rates!$F$15,'Claim Details'!$I$19="Yes"),Rates!$G$27,IF(AND(AE28="C",'Claim Details'!$I$28&gt;=Rates!$F$14,'Claim Details'!$I$28&lt;=Rates!$F$15,'Claim Details'!$I$19="No"),Rates!$F$27,IF(AND(AE28="C",'Claim Details'!$I$28&gt;=Rates!$H$14,'Claim Details'!$I$28&lt;=Rates!$H$15,'Claim Details'!$I$19="Yes"),Rates!$I$27,IF(AND(AE28="C",'Claim Details'!$I$28&gt;=Rates!$H$14,'Claim Details'!$I$28&lt;=Rates!$H$15,'Claim Details'!$I$19="No"),Rates!$H$27,IF(AND(AE28="C",'Claim Details'!$I$28&gt;=Rates!$J$14,'Claim Details'!$I$28&lt;=Rates!$J$15,'Claim Details'!$I$19="Yes"),Rates!$K$27,IF(AND(AE28="C",'Claim Details'!$I$28&gt;=Rates!$J$14,'Claim Details'!$I$28&lt;=Rates!$J$15,'Claim Details'!$I$19="No"),Rates!$J$27,"£0.00"))))))))))))))))))))))))</f>
        <v>£0.00</v>
      </c>
      <c r="BF28" s="189" t="str">
        <f>IF(AND(AE28="A",'Claim Details'!$I$28&gt;=Rates!$D$14,'Claim Details'!$I$28&lt;=Rates!$D$15,'Claim Details'!$I$19="Yes"),Rates!$E$20,IF(AND(AE28="A",'Claim Details'!$I$28&gt;=Rates!$D$14,'Claim Details'!$I$28&lt;=Rates!$D$15,'Claim Details'!$I$19="No"),Rates!$D$20,IF(AND(AE28="A",'Claim Details'!$I$28&gt;=Rates!$F$14,'Claim Details'!$I$28&lt;=Rates!$F$15,'Claim Details'!$I$19="Yes"),Rates!$G$20,IF(AND(AE28="A",'Claim Details'!$I$28&gt;=Rates!$F$14,'Claim Details'!$I$28&lt;=Rates!$F$15,'Claim Details'!$I$19="No"),Rates!$F$20,IF(AND(AE28="A",'Claim Details'!$I$28&gt;=Rates!$H$14,'Claim Details'!$I$28&lt;=Rates!$H$15,'Claim Details'!$I$19="Yes"),Rates!$I$20,IF(AND(AE28="A",'Claim Details'!$I$28&gt;=Rates!$H$14,'Claim Details'!$I$28&lt;=Rates!$H$15,'Claim Details'!$I$19="No"),Rates!$H$20,IF(AND(AE28="A",'Claim Details'!$I$28&gt;=Rates!$J$14,'Claim Details'!$I$28&lt;=Rates!$J$15,'Claim Details'!$I$19="Yes"),Rates!$K$20,IF(AND(AE28="A",'Claim Details'!$I$28&gt;=Rates!$J$14,'Claim Details'!$I$28&lt;=Rates!$J$15,'Claim Details'!$I$19="No"),Rates!$J$20,IF(AND(AE28="B",'Claim Details'!$I$28&gt;=Rates!$D$14,'Claim Details'!$I$28&lt;=Rates!$D$15,'Claim Details'!$I$19="Yes"),Rates!$E$21,IF(AND(AE28="B",'Claim Details'!$I$28&gt;=Rates!$D$14,'Claim Details'!$I$28&lt;=Rates!$D$15,'Claim Details'!$I$19="No"),Rates!$D$21,IF(AND(AE28="B",'Claim Details'!$I$28&gt;=Rates!$F$14,'Claim Details'!$I$28&lt;=Rates!$F$15,'Claim Details'!$I$19="Yes"),Rates!$G$21,IF(AND(AE28="B",'Claim Details'!$I$28&gt;=Rates!$F$14,'Claim Details'!$I$28&lt;=Rates!$F$15,'Claim Details'!$I$19="No"),Rates!$F$21,IF(AND(AE28="B",'Claim Details'!$I$28&gt;=Rates!$H$14,'Claim Details'!$I$28&lt;=Rates!$H$15,'Claim Details'!$I$19="Yes"),Rates!$I$21,IF(AND(AE28="B",'Claim Details'!$I$28&gt;=Rates!$H$14,'Claim Details'!$I$28&lt;=Rates!$H$15,'Claim Details'!$I$19="No"),Rates!$H$21,IF(AND(AE28="B",'Claim Details'!$I$28&gt;=Rates!$J$14,'Claim Details'!$I$28&lt;=Rates!$J$15,'Claim Details'!$I$19="Yes"),Rates!$K$21,IF(AND(AE28="B",'Claim Details'!$I$28&gt;=Rates!$J$14,'Claim Details'!$I$28&lt;=Rates!$J$15,'Claim Details'!$I$19="No"),Rates!$J$21,"£0.00"))))))))))))))))</f>
        <v>£0.00</v>
      </c>
      <c r="BG28" s="189" t="str">
        <f>IF(AND(AE28="A",'Claim Details'!$I$28&gt;=Rates!$D$14,'Claim Details'!$I$28&lt;=Rates!$D$15,'Claim Details'!$I$19="Yes"),Rates!$E$22,IF(AND(AE28="A",'Claim Details'!$I$28&gt;=Rates!$D$14,'Claim Details'!$I$28&lt;=Rates!$D$15,'Claim Details'!$I$19="No"),Rates!$D$22,IF(AND(AE28="A",'Claim Details'!$I$28&gt;=Rates!$F$14,'Claim Details'!$I$28&lt;=Rates!$F$15,'Claim Details'!$I$19="Yes"),Rates!$G$22,IF(AND(AE28="A",'Claim Details'!$I$28&gt;=Rates!$F$14,'Claim Details'!$I$28&lt;=Rates!$F$15,'Claim Details'!$I$19="No"),Rates!$F$22,IF(AND(AE28="A",'Claim Details'!$I$28&gt;=Rates!$H$14,'Claim Details'!$I$28&lt;=Rates!$H$15,'Claim Details'!$I$19="Yes"),Rates!$I$22,IF(AND(AE28="A",'Claim Details'!$I$28&gt;=Rates!$H$14,'Claim Details'!$I$28&lt;=Rates!$H$15,'Claim Details'!$I$19="No"),Rates!$H$22,IF(AND(AE28="A",'Claim Details'!$I$28&gt;=Rates!$J$14,'Claim Details'!$I$28&lt;=Rates!$J$15,'Claim Details'!$I$19="Yes"),Rates!$K$22,IF(AND(AE28="A",'Claim Details'!$I$28&gt;=Rates!$J$14,'Claim Details'!$I$28&lt;=Rates!$J$15,'Claim Details'!$I$19="No"),Rates!$J$22,IF(AND(AE28="B",'Claim Details'!$I$28&gt;=Rates!$D$14,'Claim Details'!$I$28&lt;=Rates!$D$15,'Claim Details'!$I$19="Yes"),Rates!$E$23,IF(AND(AE28="B",'Claim Details'!$I$28&gt;=Rates!$D$14,'Claim Details'!$I$28&lt;=Rates!$D$15,'Claim Details'!$I$19="No"),Rates!$D$23,IF(AND(AE28="B",'Claim Details'!$I$28&gt;=Rates!$F$14,'Claim Details'!$I$28&lt;=Rates!$F$15,'Claim Details'!$I$19="Yes"),Rates!$G$23,IF(AND(AE28="B",'Claim Details'!$I$28&gt;=Rates!$F$14,'Claim Details'!$I$28&lt;=Rates!$F$15,'Claim Details'!$I$19="No"),Rates!$F$23,IF(AND(AE28="B",'Claim Details'!$I$28&gt;=Rates!$H$14,'Claim Details'!$I$28&lt;=Rates!$H$15,'Claim Details'!$I$19="Yes"),Rates!$I$23,IF(AND(AE28="B",'Claim Details'!$I$28&gt;=Rates!$H$14,'Claim Details'!$I$28&lt;=Rates!$H$15,'Claim Details'!$I$19="No"),Rates!$H$23,IF(AND(AE28="B",'Claim Details'!$I$28&gt;=Rates!$J$14,'Claim Details'!$I$28&lt;=Rates!$J$15,'Claim Details'!$I$19="Yes"),Rates!$K$23,IF(AND(AE28="B",'Claim Details'!$I$28&gt;=Rates!$J$14,'Claim Details'!$I$28&lt;=Rates!$J$15,'Claim Details'!$I$19="No"),Rates!$J$23,IF(AND(AE28="C",'Claim Details'!$I$28&gt;=Rates!$D$14,'Claim Details'!$I$28&lt;=Rates!$D$15,'Claim Details'!$I$19="Yes"),Rates!$E$24,IF(AND(AE28="C",'Claim Details'!$I$28&gt;=Rates!$D$14,'Claim Details'!$I$28&lt;=Rates!$D$15,'Claim Details'!$I$19="No"),Rates!$D$24,IF(AND(AE28="C",'Claim Details'!$I$28&gt;=Rates!$F$14,'Claim Details'!$I$28&lt;=Rates!$F$15,'Claim Details'!$I$19="Yes"),Rates!$G$24,IF(AND(AE28="C",'Claim Details'!$I$28&gt;=Rates!$F$14,'Claim Details'!$I$28&lt;=Rates!$F$15,'Claim Details'!$I$19="No"),Rates!$F$24,IF(AND(AE28="C",'Claim Details'!$I$28&gt;=Rates!$H$14,'Claim Details'!$I$28&lt;=Rates!$H$15,'Claim Details'!$I$19="Yes"),Rates!$I$24,IF(AND(AE28="C",'Claim Details'!$I$28&gt;=Rates!$H$14,'Claim Details'!$I$28&lt;=Rates!$H$15,'Claim Details'!$I$19="No"),Rates!$H$24,IF(AND(AE28="C",'Claim Details'!$I$28&gt;=Rates!$J$14,'Claim Details'!$I$28&lt;=Rates!$J$15,'Claim Details'!$I$19="Yes"),Rates!$K$24,IF(AND(AE28="C",'Claim Details'!$I$28&gt;=Rates!$J$14,'Claim Details'!$I$28&lt;=Rates!$J$15,'Claim Details'!$I$19="No"),Rates!$J$24,"£0.00"))))))))))))))))))))))))</f>
        <v>£0.00</v>
      </c>
      <c r="BH28" s="189" t="str">
        <f t="shared" si="13"/>
        <v>£0.00</v>
      </c>
      <c r="BI28" s="189">
        <f t="shared" si="14"/>
        <v>0</v>
      </c>
      <c r="BO28" s="202" t="str">
        <f>IF(H28="","£0.00",IF(AP28="4","£0.00",IF(AP28="5","£0.00",IF(AP28="1","£0.00",((AQ28*H28)*'Claim Details'!$F$111)/100))))</f>
        <v>£0.00</v>
      </c>
      <c r="BP28" s="202" t="str">
        <f>IF(T28="","£0.00",IF(AP28="4","£0.00",IF(AP28="5","£0.00",IF(AP28="1","£0.00",((AR28*T28)*'Claim Details'!$N$111)/100))))</f>
        <v>£0.00</v>
      </c>
      <c r="BQ28" s="202" t="str">
        <f>IF(AI28="","£0.00",IF(AP28="4","£0.00",IF(AP28="5","£0.00",IF(AP28="1","£0.00",((BI28*AI28)*'Claim Details'!$W$111)/100))))</f>
        <v>£0.00</v>
      </c>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row>
    <row r="29" spans="1:97" ht="15">
      <c r="A29" s="145"/>
      <c r="B29" s="91"/>
      <c r="C29" s="96"/>
      <c r="D29" s="97"/>
      <c r="E29" s="98"/>
      <c r="F29" s="89"/>
      <c r="G29" s="99"/>
      <c r="H29" s="100"/>
      <c r="I29" s="221" t="str">
        <f t="shared" si="0"/>
        <v>£0.00</v>
      </c>
      <c r="J29" s="101"/>
      <c r="K29" s="100"/>
      <c r="L29" s="221" t="str">
        <f t="shared" si="3"/>
        <v>£0.00</v>
      </c>
      <c r="M29" s="101"/>
      <c r="N29" s="102"/>
      <c r="O29" s="145"/>
      <c r="P29" s="77"/>
      <c r="Q29" s="87"/>
      <c r="R29" s="87"/>
      <c r="S29" s="87"/>
      <c r="T29" s="149" t="str">
        <f t="shared" si="4"/>
        <v/>
      </c>
      <c r="U29" s="87" t="str">
        <f t="shared" si="5"/>
        <v/>
      </c>
      <c r="V29" s="87"/>
      <c r="W29" s="53" t="str">
        <f t="shared" si="6"/>
        <v>£0.00</v>
      </c>
      <c r="X29" s="53"/>
      <c r="Y29" s="87"/>
      <c r="Z29" s="78"/>
      <c r="AA29" s="79"/>
      <c r="AB29" s="160"/>
      <c r="AC29" s="98"/>
      <c r="AD29" s="225"/>
      <c r="AE29" s="235" t="str">
        <f t="shared" si="7"/>
        <v/>
      </c>
      <c r="AF29" s="87" t="str">
        <f t="shared" si="8"/>
        <v/>
      </c>
      <c r="AG29" s="53"/>
      <c r="AH29" s="224"/>
      <c r="AI29" s="226" t="str">
        <f t="shared" si="1"/>
        <v/>
      </c>
      <c r="AJ29" s="236" t="str">
        <f t="shared" si="9"/>
        <v>£0.00</v>
      </c>
      <c r="AK29" s="31"/>
      <c r="AL29" s="1"/>
      <c r="AM29" s="1"/>
      <c r="AN29" s="1"/>
      <c r="AO29" s="1"/>
      <c r="AP29" s="1" t="str">
        <f t="shared" si="10"/>
        <v/>
      </c>
      <c r="AQ29" s="27">
        <f t="shared" si="2"/>
        <v>0</v>
      </c>
      <c r="AR29" s="189">
        <f t="shared" si="11"/>
        <v>0</v>
      </c>
      <c r="AS29" s="190" t="str">
        <f>IF(AND(C29="A",'Claim Details'!$E$28&gt;=Rates!$D$14,'Claim Details'!$E$28&lt;=Rates!$D$15,'Claim Details'!$E$19="Yes"),Rates!$E$17,IF(AND(C29="A",'Claim Details'!$E$28&gt;=Rates!$D$14,'Claim Details'!$E$28&lt;=Rates!$D$15,'Claim Details'!$E$19="No"),Rates!$D$17,IF(AND(C29="A",'Claim Details'!$E$28&gt;=Rates!$F$14,'Claim Details'!$E$28&lt;=Rates!$F$15,'Claim Details'!$E$19="Yes"),Rates!$G$17,IF(AND(C29="A",'Claim Details'!$E$28&gt;=Rates!$F$14,'Claim Details'!$E$28&lt;=Rates!$F$15,'Claim Details'!$E$19="No"),Rates!$F$17,IF(AND(C29="A",'Claim Details'!$E$28&gt;=Rates!$H$14,'Claim Details'!$E$28&lt;=Rates!$H$15,'Claim Details'!$E$19="Yes"),Rates!$I$17,IF(AND(C29="A",'Claim Details'!$E$28&gt;=Rates!$H$14,'Claim Details'!$E$28&lt;=Rates!$H$15,'Claim Details'!$E$19="No"),Rates!$H$17,IF(AND(C29="A",'Claim Details'!$E$28&gt;=Rates!$J$14,'Claim Details'!$E$28&lt;=Rates!$J$15,'Claim Details'!$E$19="Yes"),Rates!$K$17,IF(AND(C29="A",'Claim Details'!$E$28&gt;=Rates!$J$14,'Claim Details'!$E$28&lt;=Rates!$J$15,'Claim Details'!$E$19="No"),Rates!$J$17,IF(AND(C29="B",'Claim Details'!$E$28&gt;=Rates!$D$14,'Claim Details'!$E$28&lt;=Rates!$D$15,'Claim Details'!$E$19="Yes"),Rates!$E$18,IF(AND(C29="B",'Claim Details'!$E$28&gt;=Rates!$D$14,'Claim Details'!$E$28&lt;=Rates!$D$15,'Claim Details'!$E$19="No"),Rates!$D$18,IF(AND(C29="B",'Claim Details'!$E$28&gt;=Rates!$F$14,'Claim Details'!$E$28&lt;=Rates!$F$15,'Claim Details'!$E$19="Yes"),Rates!$G$18,IF(AND(C29="B",'Claim Details'!$E$28&gt;=Rates!$F$14,'Claim Details'!$E$28&lt;=Rates!$F$15,'Claim Details'!$E$19="No"),Rates!$F$18,IF(AND(C29="B",'Claim Details'!$E$28&gt;=Rates!$H$14,'Claim Details'!$E$28&lt;=Rates!$H$15,'Claim Details'!$E$19="Yes"),Rates!$I$18,IF(AND(C29="B",'Claim Details'!$E$28&gt;=Rates!$H$14,'Claim Details'!$E$28&lt;=Rates!$H$15,'Claim Details'!$E$19="No"),Rates!$H$18,IF(AND(C29="B",'Claim Details'!$E$28&gt;=Rates!$J$14,'Claim Details'!$E$28&lt;=Rates!$J$15,'Claim Details'!$E$19="Yes"),Rates!$K$18,IF(AND(C29="B",'Claim Details'!$E$28&gt;=Rates!$J$14,'Claim Details'!$E$28&lt;=Rates!$J$15,'Claim Details'!$E$19="No"),Rates!$J$18,IF(AND(C29="C",'Claim Details'!$E$28&gt;=Rates!$D$14,'Claim Details'!$E$28&lt;=Rates!$D$15,'Claim Details'!$E$19="Yes"),Rates!$E$19,IF(AND(C29="C",'Claim Details'!$E$28&gt;=Rates!$D$14,'Claim Details'!$E$28&lt;=Rates!$D$15,'Claim Details'!$E$19="No"),Rates!$D$19,IF(AND(C29="C",'Claim Details'!$E$28&gt;=Rates!$F$14,'Claim Details'!$E$28&lt;=Rates!$F$15,'Claim Details'!$E$19="Yes"),Rates!$G$19,IF(AND(C29="C",'Claim Details'!$E$28&gt;=Rates!$F$14,'Claim Details'!$E$28&lt;=Rates!$F$15,'Claim Details'!$E$19="No"),Rates!$F$19,IF(AND(C29="C",'Claim Details'!$E$28&gt;=Rates!$H$14,'Claim Details'!$E$28&lt;=Rates!$H$15,'Claim Details'!$E$19="Yes"),Rates!$I$19,IF(AND(C29="C",'Claim Details'!$E$28&gt;=Rates!$H$14,'Claim Details'!$E$28&lt;=Rates!$H$15,'Claim Details'!$E$19="No"),Rates!$H$19,IF(AND(C29="C",'Claim Details'!$E$28&gt;=Rates!$J$14,'Claim Details'!$E$28&lt;=Rates!$J$15,'Claim Details'!$E$19="Yes"),Rates!$K$19,IF(AND(C29="C",'Claim Details'!$E$28&gt;=Rates!$J$14,'Claim Details'!$E$28&lt;=Rates!$J$15,'Claim Details'!$E$19="No"),Rates!$J$19,"£0.00"))))))))))))))))))))))))</f>
        <v>£0.00</v>
      </c>
      <c r="AT29" s="189" t="str">
        <f>IF(AND(C29="A",'Claim Details'!$E$28&gt;=Rates!$D$14,'Claim Details'!$E$28&lt;=Rates!$D$15,'Claim Details'!$E$19="Yes"),Rates!$E$25,IF(AND(C29="A",'Claim Details'!$E$28&gt;=Rates!$D$14,'Claim Details'!$E$28&lt;=Rates!$D$15,'Claim Details'!$E$19="No"),Rates!$D$25,IF(AND(C29="A",'Claim Details'!$E$28&gt;=Rates!$F$14,'Claim Details'!$E$28&lt;=Rates!$F$15,'Claim Details'!$E$19="Yes"),Rates!$G$25,IF(AND(C29="A",'Claim Details'!$E$28&gt;=Rates!$F$14,'Claim Details'!$E$28&lt;=Rates!$F$15,'Claim Details'!$E$19="No"),Rates!$F$25,IF(AND(C29="A",'Claim Details'!$E$28&gt;=Rates!$H$14,'Claim Details'!$E$28&lt;=Rates!$H$15,'Claim Details'!$E$19="Yes"),Rates!$I$25,IF(AND(C29="A",'Claim Details'!$E$28&gt;=Rates!$H$14,'Claim Details'!$E$28&lt;=Rates!$H$15,'Claim Details'!$E$19="No"),Rates!$H$25,IF(AND(C29="A",'Claim Details'!$E$28&gt;=Rates!$J$14,'Claim Details'!$E$28&lt;=Rates!$J$15,'Claim Details'!$E$19="Yes"),Rates!$K$25,IF(AND(C29="A",'Claim Details'!$E$28&gt;=Rates!$J$14,'Claim Details'!$E$28&lt;=Rates!$J$15,'Claim Details'!$E$19="No"),Rates!$J$25,IF(AND(C29="B",'Claim Details'!$E$28&gt;=Rates!$D$14,'Claim Details'!$E$28&lt;=Rates!$D$15,'Claim Details'!$E$19="Yes"),Rates!$E$26,IF(AND(C29="B",'Claim Details'!$E$28&gt;=Rates!$D$14,'Claim Details'!$E$28&lt;=Rates!$D$15,'Claim Details'!$E$19="No"),Rates!$D$26,IF(AND(C29="B",'Claim Details'!$E$28&gt;=Rates!$F$14,'Claim Details'!$E$28&lt;=Rates!$F$15,'Claim Details'!$E$19="Yes"),Rates!$G$26,IF(AND(C29="B",'Claim Details'!$E$28&gt;=Rates!$F$14,'Claim Details'!$E$28&lt;=Rates!$F$15,'Claim Details'!$E$19="No"),Rates!$F$26,IF(AND(C29="B",'Claim Details'!$E$28&gt;=Rates!$H$14,'Claim Details'!$E$28&lt;=Rates!$H$15,'Claim Details'!$E$19="Yes"),Rates!$I$26,IF(AND(C29="B",'Claim Details'!$E$28&gt;=Rates!$H$14,'Claim Details'!$E$28&lt;=Rates!$H$15,'Claim Details'!$E$19="No"),Rates!$H$26,IF(AND(C29="B",'Claim Details'!$E$28&gt;=Rates!$J$14,'Claim Details'!$E$28&lt;=Rates!$J$15,'Claim Details'!$E$19="Yes"),Rates!$K$26,IF(AND(C29="B",'Claim Details'!$E$28&gt;=Rates!$J$14,'Claim Details'!$E$28&lt;=Rates!$J$15,'Claim Details'!$E$19="No"),Rates!$J$26,IF(AND(C29="C",'Claim Details'!$E$28&gt;=Rates!$D$14,'Claim Details'!$E$28&lt;=Rates!$D$15,'Claim Details'!$E$19="Yes"),Rates!$E$27,IF(AND(C29="C",'Claim Details'!$E$28&gt;=Rates!$D$14,'Claim Details'!$E$28&lt;=Rates!$D$15,'Claim Details'!$E$19="No"),Rates!$D$27,IF(AND(C29="C",'Claim Details'!$E$28&gt;=Rates!$F$14,'Claim Details'!$E$28&lt;=Rates!$F$15,'Claim Details'!$E$19="Yes"),Rates!$G$27,IF(AND(C29="C",'Claim Details'!$E$28&gt;=Rates!$F$14,'Claim Details'!$E$28&lt;=Rates!$F$15,'Claim Details'!$E$19="No"),Rates!$F$27,IF(AND(C29="C",'Claim Details'!$E$28&gt;=Rates!$H$14,'Claim Details'!$E$28&lt;=Rates!$H$15,'Claim Details'!$E$19="Yes"),Rates!$I$27,IF(AND(C29="C",'Claim Details'!$E$28&gt;=Rates!$H$14,'Claim Details'!$E$28&lt;=Rates!$H$15,'Claim Details'!$E$19="No"),Rates!$H$27,IF(AND(C29="C",'Claim Details'!$E$28&gt;=Rates!$J$14,'Claim Details'!$E$28&lt;=Rates!$J$15,'Claim Details'!$E$19="Yes"),Rates!$K$27,IF(AND(C29="C",'Claim Details'!$E$28&gt;=Rates!$J$14,'Claim Details'!$E$28&lt;=Rates!$J$15,'Claim Details'!$E$19="No"),Rates!$J$27,"£0.00"))))))))))))))))))))))))</f>
        <v>£0.00</v>
      </c>
      <c r="AU29" s="191" t="str">
        <f>IF(AND(C29="A",'Claim Details'!$E$28&gt;=Rates!$D$14,'Claim Details'!$E$28&lt;=Rates!$D$15,'Claim Details'!$E$19="Yes"),Rates!$E$20,IF(AND(C29="A",'Claim Details'!$E$28&gt;=Rates!$D$14,'Claim Details'!$E$28&lt;=Rates!$D$15,'Claim Details'!$E$19="No"),Rates!$D$20,IF(AND(C29="A",'Claim Details'!$E$28&gt;=Rates!$F$14,'Claim Details'!$E$28&lt;=Rates!$F$15,'Claim Details'!$E$19="Yes"),Rates!$G$20,IF(AND(C29="A",'Claim Details'!$E$28&gt;=Rates!$F$14,'Claim Details'!$E$28&lt;=Rates!$F$15,'Claim Details'!$E$19="No"),Rates!$F$20,IF(AND(C29="A",'Claim Details'!$E$28&gt;=Rates!$H$14,'Claim Details'!$E$28&lt;=Rates!$H$15,'Claim Details'!$E$19="Yes"),Rates!$I$20,IF(AND(C29="A",'Claim Details'!$E$28&gt;=Rates!$H$14,'Claim Details'!$E$28&lt;=Rates!$H$15,'Claim Details'!$E$19="No"),Rates!$H$20,IF(AND(C29="A",'Claim Details'!$E$28&gt;=Rates!$J$14,'Claim Details'!$E$28&lt;=Rates!$J$15,'Claim Details'!$E$19="Yes"),Rates!$K$20,IF(AND(C29="A",'Claim Details'!$E$28&gt;=Rates!$J$14,'Claim Details'!$E$28&lt;=Rates!$J$15,'Claim Details'!$E$19="No"),Rates!$J$20,IF(AND(C29="B",'Claim Details'!$E$28&gt;=Rates!$D$14,'Claim Details'!$E$28&lt;=Rates!$D$15,'Claim Details'!$E$19="Yes"),Rates!$E$21,IF(AND(C29="B",'Claim Details'!$E$28&gt;=Rates!$D$14,'Claim Details'!$E$28&lt;=Rates!$D$15,'Claim Details'!$E$19="No"),Rates!$D$21,IF(AND(C29="B",'Claim Details'!$E$28&gt;=Rates!$F$14,'Claim Details'!$E$28&lt;=Rates!$F$15,'Claim Details'!$E$19="Yes"),Rates!$G$21,IF(AND(C29="B",'Claim Details'!$E$28&gt;=Rates!$F$14,'Claim Details'!$E$28&lt;=Rates!$F$15,'Claim Details'!$E$19="No"),Rates!$F$21,IF(AND(C29="B",'Claim Details'!$E$28&gt;=Rates!$H$14,'Claim Details'!$E$28&lt;=Rates!$H$15,'Claim Details'!$E$19="Yes"),Rates!$I$21,IF(AND(C29="B",'Claim Details'!$E$28&gt;=Rates!$H$14,'Claim Details'!$E$28&lt;=Rates!$H$15,'Claim Details'!$E$19="No"),Rates!$H$21,IF(AND(C29="B",'Claim Details'!$E$28&gt;=Rates!$J$14,'Claim Details'!$E$28&lt;=Rates!$J$15,'Claim Details'!$E$19="Yes"),Rates!$K$21,IF(AND(C29="B",'Claim Details'!$E$28&gt;=Rates!$J$14,'Claim Details'!$E$28&lt;=Rates!$J$15,'Claim Details'!$E$19="No"),Rates!$J$21,"£0.00"))))))))))))))))</f>
        <v>£0.00</v>
      </c>
      <c r="AV29" s="191" t="str">
        <f>IF(AND(C29="A",'Claim Details'!$E$28&gt;=Rates!$D$14,'Claim Details'!$E$28&lt;=Rates!$D$15,'Claim Details'!$E$19="Yes"),Rates!$E$22,IF(AND(C29="A",'Claim Details'!$E$28&gt;=Rates!$D$14,'Claim Details'!$E$28&lt;=Rates!$D$15,'Claim Details'!$E$19="No"),Rates!$D$22,IF(AND(C29="A",'Claim Details'!$E$28&gt;=Rates!$F$14,'Claim Details'!$E$28&lt;=Rates!$F$15,'Claim Details'!$E$19="Yes"),Rates!$G$22,IF(AND(C29="A",'Claim Details'!$E$28&gt;=Rates!$F$14,'Claim Details'!$E$28&lt;=Rates!$F$15,'Claim Details'!$E$19="No"),Rates!$F$22,IF(AND(C29="A",'Claim Details'!$E$28&gt;=Rates!$H$14,'Claim Details'!$E$28&lt;=Rates!$H$15,'Claim Details'!$E$19="Yes"),Rates!$I$22,IF(AND(C29="A",'Claim Details'!$E$28&gt;=Rates!$H$14,'Claim Details'!$E$28&lt;=Rates!$H$15,'Claim Details'!$E$19="No"),Rates!$H$22,IF(AND(C29="A",'Claim Details'!$E$28&gt;=Rates!$J$14,'Claim Details'!$E$28&lt;=Rates!$J$15,'Claim Details'!$E$19="Yes"),Rates!$K$22,IF(AND(C29="A",'Claim Details'!$E$28&gt;=Rates!$J$14,'Claim Details'!$E$28&lt;=Rates!$J$15,'Claim Details'!$E$19="No"),Rates!$J$22,IF(AND(C29="B",'Claim Details'!$E$28&gt;=Rates!$D$14,'Claim Details'!$E$28&lt;=Rates!$D$15,'Claim Details'!$E$19="Yes"),Rates!$E$23,IF(AND(C29="B",'Claim Details'!$E$28&gt;=Rates!$D$14,'Claim Details'!$E$28&lt;=Rates!$D$15,'Claim Details'!$E$19="No"),Rates!$D$23,IF(AND(C29="B",'Claim Details'!$E$28&gt;=Rates!$F$14,'Claim Details'!$E$28&lt;=Rates!$F$15,'Claim Details'!$E$19="Yes"),Rates!$G$23,IF(AND(C29="B",'Claim Details'!$E$28&gt;=Rates!$F$14,'Claim Details'!$E$28&lt;=Rates!$F$15,'Claim Details'!$E$19="No"),Rates!$F$23,IF(AND(C29="B",'Claim Details'!$E$28&gt;=Rates!$H$14,'Claim Details'!$E$28&lt;=Rates!$H$15,'Claim Details'!$E$19="Yes"),Rates!$I$23,IF(AND(C29="B",'Claim Details'!$E$28&gt;=Rates!$H$14,'Claim Details'!$E$28&lt;=Rates!$H$15,'Claim Details'!$E$19="No"),Rates!$H$23,IF(AND(C29="B",'Claim Details'!$E$28&gt;=Rates!$J$14,'Claim Details'!$E$28&lt;=Rates!$J$15,'Claim Details'!$E$19="Yes"),Rates!$K$23,IF(AND(C29="B",'Claim Details'!$E$28&gt;=Rates!$J$14,'Claim Details'!$E$28&lt;=Rates!$J$15,'Claim Details'!$E$19="No"),Rates!$J$23,IF(AND(C29="C",'Claim Details'!$E$28&gt;=Rates!$D$14,'Claim Details'!$E$28&lt;=Rates!$D$15,'Claim Details'!$E$19="Yes"),Rates!$E$24,IF(AND(C29="C",'Claim Details'!$E$28&gt;=Rates!$D$14,'Claim Details'!$E$28&lt;=Rates!$D$15,'Claim Details'!$E$19="No"),Rates!$D$24,IF(AND(C29="C",'Claim Details'!$E$28&gt;=Rates!$F$14,'Claim Details'!$E$28&lt;=Rates!$F$15,'Claim Details'!$E$19="Yes"),Rates!$G$24,IF(AND(C29="C",'Claim Details'!$E$28&gt;=Rates!$F$14,'Claim Details'!$E$28&lt;=Rates!$F$15,'Claim Details'!$E$19="No"),Rates!$F$24,IF(AND(C29="C",'Claim Details'!$E$28&gt;=Rates!$H$14,'Claim Details'!$E$28&lt;=Rates!$H$15,'Claim Details'!$E$19="Yes"),Rates!$I$24,IF(AND(C29="C",'Claim Details'!$E$28&gt;=Rates!$H$14,'Claim Details'!$E$28&lt;=Rates!$H$15,'Claim Details'!$E$19="No"),Rates!$H$24,IF(AND(C29="C",'Claim Details'!$E$28&gt;=Rates!$J$14,'Claim Details'!$E$28&lt;=Rates!$J$15,'Claim Details'!$E$19="Yes"),Rates!$K$24,IF(AND(C29="C",'Claim Details'!$E$28&gt;=Rates!$J$14,'Claim Details'!$E$28&lt;=Rates!$J$15,'Claim Details'!$E$19="No"),Rates!$J$24,"£0.00"))))))))))))))))))))))))</f>
        <v>£0.00</v>
      </c>
      <c r="AW29" s="1"/>
      <c r="AX29" s="189" t="str">
        <f>IF(AND(U29="A",'Claim Details'!$I$28&gt;=Rates!$D$14,'Claim Details'!$I$28&lt;=Rates!$D$15,'Claim Details'!$I$19="Yes"),Rates!$J$17,IF(AND(U29="A",'Claim Details'!$I$28&gt;=Rates!$D$14,'Claim Details'!$I$28&lt;=Rates!$D$15,'Claim Details'!$I$19="No"),Rates!$D$17,IF(AND(U29="A",'Claim Details'!$I$28&gt;=Rates!$F$14,'Claim Details'!$I$28&lt;=Rates!$F$15,'Claim Details'!$I$19="Yes"),Rates!$G$17,IF(AND(U29="A",'Claim Details'!$I$28&gt;=Rates!$F$14,'Claim Details'!$I$28&lt;=Rates!$F$15,'Claim Details'!$I$19="No"),Rates!$F$17,IF(AND(U29="A",'Claim Details'!$I$28&gt;=Rates!$H$14,'Claim Details'!$I$28&lt;=Rates!$H$15,'Claim Details'!$I$19="Yes"),Rates!$I$17,IF(AND(U29="A",'Claim Details'!$I$28&gt;=Rates!$H$14,'Claim Details'!$I$28&lt;=Rates!$H$15,'Claim Details'!$I$19="No"),Rates!$H$17,IF(AND(U29="A",'Claim Details'!$I$28&gt;=Rates!$J$14,'Claim Details'!$I$28&lt;=Rates!$J$15,'Claim Details'!$I$19="Yes"),Rates!$K$17,IF(AND(U29="A",'Claim Details'!$I$28&gt;=Rates!$J$14,'Claim Details'!$I$28&lt;=Rates!$J$15,'Claim Details'!$I$19="No"),Rates!$J$17,IF(AND(U29="B",'Claim Details'!$I$28&gt;=Rates!$D$14,'Claim Details'!$I$28&lt;=Rates!$D$15,'Claim Details'!$I$19="Yes"),Rates!$E$18,IF(AND(U29="B",'Claim Details'!$I$28&gt;=Rates!$D$14,'Claim Details'!$I$28&lt;=Rates!$D$15,'Claim Details'!$I$19="No"),Rates!$D$18,IF(AND(U29="B",'Claim Details'!$I$28&gt;=Rates!$F$14,'Claim Details'!$I$28&lt;=Rates!$F$15,'Claim Details'!$I$19="Yes"),Rates!$G$18,IF(AND(U29="B",'Claim Details'!$I$28&gt;=Rates!$F$14,'Claim Details'!$I$28&lt;=Rates!$F$15,'Claim Details'!$I$19="No"),Rates!$F$18,IF(AND(U29="B",'Claim Details'!$I$28&gt;=Rates!$H$14,'Claim Details'!$I$28&lt;=Rates!$H$15,'Claim Details'!$I$19="Yes"),Rates!$I$18,IF(AND(U29="B",'Claim Details'!$I$28&gt;=Rates!$H$14,'Claim Details'!$I$28&lt;=Rates!$H$15,'Claim Details'!$I$19="No"),Rates!$H$18,IF(AND(U29="B",'Claim Details'!$I$28&gt;=Rates!$J$14,'Claim Details'!$I$28&lt;=Rates!$J$15,'Claim Details'!$I$19="Yes"),Rates!$K$18,IF(AND(U29="B",'Claim Details'!$I$28&gt;=Rates!$J$14,'Claim Details'!$I$28&lt;=Rates!$J$15,'Claim Details'!$I$19="No"),Rates!$J$18,IF(AND(U29="C",'Claim Details'!$I$28&gt;=Rates!$D$14,'Claim Details'!$I$28&lt;=Rates!$D$15,'Claim Details'!$I$19="Yes"),Rates!$E$19,IF(AND(U29="C",'Claim Details'!$I$28&gt;=Rates!$D$14,'Claim Details'!$I$28&lt;=Rates!$D$15,'Claim Details'!$I$19="No"),Rates!$D$19,IF(AND(U29="C",'Claim Details'!$I$28&gt;=Rates!$F$14,'Claim Details'!$I$28&lt;=Rates!$F$15,'Claim Details'!$I$19="Yes"),Rates!$G$19,IF(AND(U29="C",'Claim Details'!$I$28&gt;=Rates!$F$14,'Claim Details'!$I$28&lt;=Rates!$F$15,'Claim Details'!$I$19="No"),Rates!$F$19,IF(AND(U29="C",'Claim Details'!$I$28&gt;=Rates!$H$14,'Claim Details'!$I$28&lt;=Rates!$H$15,'Claim Details'!$I$19="Yes"),Rates!$I$19,IF(AND(U29="C",'Claim Details'!$I$28&gt;=Rates!$H$14,'Claim Details'!$I$28&lt;=Rates!$H$15,'Claim Details'!$I$19="No"),Rates!$H$19,IF(AND(U29="C",'Claim Details'!$I$28&gt;=Rates!$J$14,'Claim Details'!$I$28&lt;=Rates!$J$15,'Claim Details'!$I$19="Yes"),Rates!$K$19,IF(AND(U29="C",'Claim Details'!$I$28&gt;=Rates!$J$14,'Claim Details'!$I$28&lt;=Rates!$J$15,'Claim Details'!$I$19="No"),Rates!$J$19,"£0.00"))))))))))))))))))))))))</f>
        <v>£0.00</v>
      </c>
      <c r="AY29" s="189" t="str">
        <f>IF(AND(C29="A",'Claim Details'!$I$28&gt;=Rates!$D$14,'Claim Details'!$I$28&lt;=Rates!$D$15,'Claim Details'!$I$19="Yes"),Rates!$J$25,IF(AND(C29="A",'Claim Details'!$I$28&gt;=Rates!$D$14,'Claim Details'!$I$28&lt;=Rates!$D$15,'Claim Details'!$I$19="No"),Rates!$D$25,IF(AND(C29="A",'Claim Details'!$I$28&gt;=Rates!$F$14,'Claim Details'!$I$28&lt;=Rates!$F$15,'Claim Details'!$I$19="Yes"),Rates!$G$25,IF(AND(C29="A",'Claim Details'!$I$28&gt;=Rates!$F$14,'Claim Details'!$I$28&lt;=Rates!$F$15,'Claim Details'!$I$19="No"),Rates!$F$25,IF(AND(C29="A",'Claim Details'!$I$28&gt;=Rates!$H$14,'Claim Details'!$I$28&lt;=Rates!$H$15,'Claim Details'!$I$19="Yes"),Rates!$I$25,IF(AND(C29="A",'Claim Details'!$I$28&gt;=Rates!$H$14,'Claim Details'!$I$28&lt;=Rates!$H$15,'Claim Details'!$I$19="No"),Rates!$H$25,IF(AND(C29="A",'Claim Details'!$I$28&gt;=Rates!$J$14,'Claim Details'!$I$28&lt;=Rates!$J$15,'Claim Details'!$I$19="Yes"),Rates!$K$25,IF(AND(C29="A",'Claim Details'!$I$28&gt;=Rates!$J$14,'Claim Details'!$I$28&lt;=Rates!$J$15,'Claim Details'!$I$19="No"),Rates!$J$25,IF(AND(C29="B",'Claim Details'!$I$28&gt;=Rates!$D$14,'Claim Details'!$I$28&lt;=Rates!$D$15,'Claim Details'!$I$19="Yes"),Rates!$E$26,IF(AND(C29="B",'Claim Details'!$I$28&gt;=Rates!$D$14,'Claim Details'!$I$28&lt;=Rates!$D$15,'Claim Details'!$I$19="No"),Rates!$D$26,IF(AND(C29="B",'Claim Details'!$I$28&gt;=Rates!$F$14,'Claim Details'!$I$28&lt;=Rates!$F$15,'Claim Details'!$I$19="Yes"),Rates!$G$26,IF(AND(C29="B",'Claim Details'!$I$28&gt;=Rates!$F$14,'Claim Details'!$I$28&lt;=Rates!$F$15,'Claim Details'!$I$19="No"),Rates!$F$26,IF(AND(C29="B",'Claim Details'!$I$28&gt;=Rates!$H$14,'Claim Details'!$I$28&lt;=Rates!$H$15,'Claim Details'!$I$19="Yes"),Rates!$I$26,IF(AND(C29="B",'Claim Details'!$I$28&gt;=Rates!$H$14,'Claim Details'!$I$28&lt;=Rates!$H$15,'Claim Details'!$I$19="No"),Rates!$H$26,IF(AND(C29="B",'Claim Details'!$I$28&gt;=Rates!$J$14,'Claim Details'!$I$28&lt;=Rates!$J$15,'Claim Details'!$I$19="Yes"),Rates!$K$26,IF(AND(C29="B",'Claim Details'!$I$28&gt;=Rates!$J$14,'Claim Details'!$I$28&lt;=Rates!$J$15,'Claim Details'!$I$19="No"),Rates!$J$26,IF(AND(C29="C",'Claim Details'!$I$28&gt;=Rates!$D$14,'Claim Details'!$I$28&lt;=Rates!$D$15,'Claim Details'!$I$19="Yes"),Rates!$E$27,IF(AND(C29="C",'Claim Details'!$I$28&gt;=Rates!$D$14,'Claim Details'!$I$28&lt;=Rates!$D$15,'Claim Details'!$I$19="No"),Rates!$D$27,IF(AND(C29="C",'Claim Details'!$I$28&gt;=Rates!$F$14,'Claim Details'!$I$28&lt;=Rates!$F$15,'Claim Details'!$I$19="Yes"),Rates!$G$27,IF(AND(C29="C",'Claim Details'!$I$28&gt;=Rates!$F$14,'Claim Details'!$I$28&lt;=Rates!$F$15,'Claim Details'!$I$19="No"),Rates!$F$27,IF(AND(C29="C",'Claim Details'!$I$28&gt;=Rates!$H$14,'Claim Details'!$I$28&lt;=Rates!$H$15,'Claim Details'!$I$19="Yes"),Rates!$I$27,IF(AND(C29="C",'Claim Details'!$I$28&gt;=Rates!$H$14,'Claim Details'!$I$28&lt;=Rates!$H$15,'Claim Details'!$I$19="No"),Rates!$H$27,IF(AND(C29="C",'Claim Details'!$I$28&gt;=Rates!$J$14,'Claim Details'!$I$28&lt;=Rates!$J$15,'Claim Details'!$I$19="Yes"),Rates!$K$27,IF(AND(C29="C",'Claim Details'!$I$28&gt;=Rates!$J$14,'Claim Details'!$I$28&lt;=Rates!$J$15,'Claim Details'!$I$19="No"),Rates!$J$27,"£0.00"))))))))))))))))))))))))</f>
        <v>£0.00</v>
      </c>
      <c r="AZ29" s="189" t="str">
        <f>IF(AND(C29="A",'Claim Details'!$I$28&gt;=Rates!$D$14,'Claim Details'!$I$28&lt;=Rates!$D$15,'Claim Details'!$I$19="Yes"),Rates!$E$20,IF(AND(C29="A",'Claim Details'!$I$28&gt;=Rates!$D$14,'Claim Details'!$I$28&lt;=Rates!$D$15,'Claim Details'!$I$19="No"),Rates!$D$20,IF(AND(C29="A",'Claim Details'!$I$28&gt;=Rates!$F$14,'Claim Details'!$I$28&lt;=Rates!$F$15,'Claim Details'!$I$19="Yes"),Rates!$G$20,IF(AND(C29="A",'Claim Details'!$I$28&gt;=Rates!$F$14,'Claim Details'!$I$28&lt;=Rates!$F$15,'Claim Details'!$I$19="No"),Rates!$F$20,IF(AND(C29="A",'Claim Details'!$I$28&gt;=Rates!$H$14,'Claim Details'!$I$28&lt;=Rates!$H$15,'Claim Details'!$I$19="Yes"),Rates!$I$20,IF(AND(C29="A",'Claim Details'!$I$28&gt;=Rates!$H$14,'Claim Details'!$I$28&lt;=Rates!$H$15,'Claim Details'!$I$19="No"),Rates!$H$20,IF(AND(C29="A",'Claim Details'!$I$28&gt;=Rates!$J$14,'Claim Details'!$I$28&lt;=Rates!$J$15,'Claim Details'!$I$19="Yes"),Rates!$K$20,IF(AND(C29="A",'Claim Details'!$I$28&gt;=Rates!$J$14,'Claim Details'!$I$28&lt;=Rates!$J$15,'Claim Details'!$I$19="No"),Rates!$J$20,IF(AND(C29="B",'Claim Details'!$I$28&gt;=Rates!$D$14,'Claim Details'!$I$28&lt;=Rates!$D$15,'Claim Details'!$I$19="Yes"),Rates!$E$21,IF(AND(C29="B",'Claim Details'!$I$28&gt;=Rates!$D$14,'Claim Details'!$I$28&lt;=Rates!$D$15,'Claim Details'!$I$19="No"),Rates!$D$21,IF(AND(C29="B",'Claim Details'!$I$28&gt;=Rates!$F$14,'Claim Details'!$I$28&lt;=Rates!$F$15,'Claim Details'!$I$19="Yes"),Rates!$G$21,IF(AND(C29="B",'Claim Details'!$I$28&gt;=Rates!$F$14,'Claim Details'!$I$28&lt;=Rates!$F$15,'Claim Details'!$I$19="No"),Rates!$F$21,IF(AND(C29="B",'Claim Details'!$I$28&gt;=Rates!$H$14,'Claim Details'!$I$28&lt;=Rates!$H$15,'Claim Details'!$I$19="Yes"),Rates!$I$21,IF(AND(C29="B",'Claim Details'!$I$28&gt;=Rates!$H$14,'Claim Details'!$I$28&lt;=Rates!$H$15,'Claim Details'!$I$19="No"),Rates!$H$21,IF(AND(C29="B",'Claim Details'!$I$28&gt;=Rates!$J$14,'Claim Details'!$I$28&lt;=Rates!$J$15,'Claim Details'!$I$19="Yes"),Rates!$K$21,IF(AND(C29="B",'Claim Details'!$I$28&gt;=Rates!$J$14,'Claim Details'!$I$28&lt;=Rates!$J$15,'Claim Details'!$I$19="No"),Rates!$J$21,"£0.00"))))))))))))))))</f>
        <v>£0.00</v>
      </c>
      <c r="BA29" s="189" t="str">
        <f>IF(AND(C29="A",'Claim Details'!$I$28&gt;=Rates!$D$14,'Claim Details'!$I$28&lt;=Rates!$D$15,'Claim Details'!$I$19="Yes"),Rates!$E$22,IF(AND(C29="A",'Claim Details'!$I$28&gt;=Rates!$D$14,'Claim Details'!$I$28&lt;=Rates!$D$15,'Claim Details'!$I$19="No"),Rates!$D$22,IF(AND(C29="A",'Claim Details'!$I$28&gt;=Rates!$F$14,'Claim Details'!$I$28&lt;=Rates!$F$15,'Claim Details'!$I$19="Yes"),Rates!$G$22,IF(AND(C29="A",'Claim Details'!$I$28&gt;=Rates!$F$14,'Claim Details'!$I$28&lt;=Rates!$F$15,'Claim Details'!$I$19="No"),Rates!$F$22,IF(AND(C29="A",'Claim Details'!$I$28&gt;=Rates!$H$14,'Claim Details'!$I$28&lt;=Rates!$H$15,'Claim Details'!$I$19="Yes"),Rates!$I$22,IF(AND(C29="A",'Claim Details'!$I$28&gt;=Rates!$H$14,'Claim Details'!$I$28&lt;=Rates!$H$15,'Claim Details'!$I$19="No"),Rates!$H$22,IF(AND(C29="A",'Claim Details'!$I$28&gt;=Rates!$J$14,'Claim Details'!$I$28&lt;=Rates!$J$15,'Claim Details'!$I$19="Yes"),Rates!$K$22,IF(AND(C29="A",'Claim Details'!$I$28&gt;=Rates!$J$14,'Claim Details'!$I$28&lt;=Rates!$J$15,'Claim Details'!$I$19="No"),Rates!$J$22,IF(AND(C29="B",'Claim Details'!$I$28&gt;=Rates!$D$14,'Claim Details'!$I$28&lt;=Rates!$D$15,'Claim Details'!$I$19="Yes"),Rates!$E$23,IF(AND(C29="B",'Claim Details'!$I$28&gt;=Rates!$D$14,'Claim Details'!$I$28&lt;=Rates!$D$15,'Claim Details'!$I$19="No"),Rates!$D$23,IF(AND(C29="B",'Claim Details'!$I$28&gt;=Rates!$F$14,'Claim Details'!$I$28&lt;=Rates!$F$15,'Claim Details'!$I$19="Yes"),Rates!$G$23,IF(AND(C29="B",'Claim Details'!$I$28&gt;=Rates!$F$14,'Claim Details'!$I$28&lt;=Rates!$F$15,'Claim Details'!$I$19="No"),Rates!$F$23,IF(AND(C29="B",'Claim Details'!$I$28&gt;=Rates!$H$14,'Claim Details'!$I$28&lt;=Rates!$H$15,'Claim Details'!$I$19="Yes"),Rates!$I$23,IF(AND(C29="B",'Claim Details'!$I$28&gt;=Rates!$H$14,'Claim Details'!$I$28&lt;=Rates!$H$15,'Claim Details'!$I$19="No"),Rates!$H$23,IF(AND(C29="B",'Claim Details'!$I$28&gt;=Rates!$J$14,'Claim Details'!$I$28&lt;=Rates!$J$15,'Claim Details'!$I$19="Yes"),Rates!$K$23,IF(AND(C29="B",'Claim Details'!$I$28&gt;=Rates!$J$14,'Claim Details'!$I$28&lt;=Rates!$J$15,'Claim Details'!$I$19="No"),Rates!$J$23,IF(AND(C29="C",'Claim Details'!$I$28&gt;=Rates!$D$14,'Claim Details'!$I$28&lt;=Rates!$D$15,'Claim Details'!$I$19="Yes"),Rates!$E$24,IF(AND(C29="C",'Claim Details'!$I$28&gt;=Rates!$D$14,'Claim Details'!$I$28&lt;=Rates!$D$15,'Claim Details'!$I$19="No"),Rates!$D$24,IF(AND(C29="C",'Claim Details'!$I$28&gt;=Rates!$F$14,'Claim Details'!$I$28&lt;=Rates!$F$15,'Claim Details'!$I$19="Yes"),Rates!$G$24,IF(AND(C29="C",'Claim Details'!$I$28&gt;=Rates!$F$14,'Claim Details'!$I$28&lt;=Rates!$F$15,'Claim Details'!$I$19="No"),Rates!$F$24,IF(AND(C29="C",'Claim Details'!$I$28&gt;=Rates!$H$14,'Claim Details'!$I$28&lt;=Rates!$H$15,'Claim Details'!$I$19="Yes"),Rates!$I$24,IF(AND(C29="C",'Claim Details'!$I$28&gt;=Rates!$H$14,'Claim Details'!$I$28&lt;=Rates!$H$15,'Claim Details'!$I$19="No"),Rates!$H$24,IF(AND(C29="C",'Claim Details'!$I$28&gt;=Rates!$J$14,'Claim Details'!$I$28&lt;=Rates!$J$15,'Claim Details'!$I$19="Yes"),Rates!$K$24,IF(AND(C29="C",'Claim Details'!$I$28&gt;=Rates!$J$14,'Claim Details'!$I$28&lt;=Rates!$J$15,'Claim Details'!$I$19="No"),Rates!$J$24,"£0.00"))))))))))))))))))))))))</f>
        <v>£0.00</v>
      </c>
      <c r="BB29" s="189" t="str">
        <f t="shared" si="12"/>
        <v>£0.00</v>
      </c>
      <c r="BC29" s="1"/>
      <c r="BD29" s="189" t="str">
        <f>IF(AND(AE29="A",'Claim Details'!$I$28&gt;=Rates!$D$14,'Claim Details'!$I$28&lt;=Rates!$D$15,'Claim Details'!$I$19="Yes"),Rates!$J$17,IF(AND(AE29="A",'Claim Details'!$I$28&gt;=Rates!$D$14,'Claim Details'!$I$28&lt;=Rates!$D$15,'Claim Details'!$I$19="No"),Rates!$D$17,IF(AND(AE29="A",'Claim Details'!$I$28&gt;=Rates!$F$14,'Claim Details'!$I$28&lt;=Rates!$F$15,'Claim Details'!$I$19="Yes"),Rates!$G$17,IF(AND(AE29="A",'Claim Details'!$I$28&gt;=Rates!$F$14,'Claim Details'!$I$28&lt;=Rates!$F$15,'Claim Details'!$I$19="No"),Rates!$F$17,IF(AND(AE29="A",'Claim Details'!$I$28&gt;=Rates!$H$14,'Claim Details'!$I$28&lt;=Rates!$H$15,'Claim Details'!$I$19="Yes"),Rates!$I$17,IF(AND(AE29="A",'Claim Details'!$I$28&gt;=Rates!$H$14,'Claim Details'!$I$28&lt;=Rates!$H$15,'Claim Details'!$I$19="No"),Rates!$H$17,IF(AND(AE29="A",'Claim Details'!$I$28&gt;=Rates!$J$14,'Claim Details'!$I$28&lt;=Rates!$J$15,'Claim Details'!$I$19="Yes"),Rates!$K$17,IF(AND(AE29="A",'Claim Details'!$I$28&gt;=Rates!$J$14,'Claim Details'!$I$28&lt;=Rates!$J$15,'Claim Details'!$I$19="No"),Rates!$J$17,IF(AND(AE29="B",'Claim Details'!$I$28&gt;=Rates!$D$14,'Claim Details'!$I$28&lt;=Rates!$D$15,'Claim Details'!$I$19="Yes"),Rates!$E$18,IF(AND(AE29="B",'Claim Details'!$I$28&gt;=Rates!$D$14,'Claim Details'!$I$28&lt;=Rates!$D$15,'Claim Details'!$I$19="No"),Rates!$D$18,IF(AND(AE29="B",'Claim Details'!$I$28&gt;=Rates!$F$14,'Claim Details'!$I$28&lt;=Rates!$F$15,'Claim Details'!$I$19="Yes"),Rates!$G$18,IF(AND(AE29="B",'Claim Details'!$I$28&gt;=Rates!$F$14,'Claim Details'!$I$28&lt;=Rates!$F$15,'Claim Details'!$I$19="No"),Rates!$F$18,IF(AND(AE29="B",'Claim Details'!$I$28&gt;=Rates!$H$14,'Claim Details'!$I$28&lt;=Rates!$H$15,'Claim Details'!$I$19="Yes"),Rates!$I$18,IF(AND(AE29="B",'Claim Details'!$I$28&gt;=Rates!$H$14,'Claim Details'!$I$28&lt;=Rates!$H$15,'Claim Details'!$I$19="No"),Rates!$H$18,IF(AND(AE29="B",'Claim Details'!$I$28&gt;=Rates!$J$14,'Claim Details'!$I$28&lt;=Rates!$J$15,'Claim Details'!$I$19="Yes"),Rates!$K$18,IF(AND(AE29="B",'Claim Details'!$I$28&gt;=Rates!$J$14,'Claim Details'!$I$28&lt;=Rates!$J$15,'Claim Details'!$I$19="No"),Rates!$J$18,IF(AND(AE29="C",'Claim Details'!$I$28&gt;=Rates!$D$14,'Claim Details'!$I$28&lt;=Rates!$D$15,'Claim Details'!$I$19="Yes"),Rates!$E$19,IF(AND(AE29="C",'Claim Details'!$I$28&gt;=Rates!$D$14,'Claim Details'!$I$28&lt;=Rates!$D$15,'Claim Details'!$I$19="No"),Rates!$D$19,IF(AND(AE29="C",'Claim Details'!$I$28&gt;=Rates!$F$14,'Claim Details'!$I$28&lt;=Rates!$F$15,'Claim Details'!$I$19="Yes"),Rates!$G$19,IF(AND(AE29="C",'Claim Details'!$I$28&gt;=Rates!$F$14,'Claim Details'!$I$28&lt;=Rates!$F$15,'Claim Details'!$I$19="No"),Rates!$F$19,IF(AND(AE29="C",'Claim Details'!$I$28&gt;=Rates!$H$14,'Claim Details'!$I$28&lt;=Rates!$H$15,'Claim Details'!$I$19="Yes"),Rates!$I$19,IF(AND(AE29="C",'Claim Details'!$I$28&gt;=Rates!$H$14,'Claim Details'!$I$28&lt;=Rates!$H$15,'Claim Details'!$I$19="No"),Rates!$H$19,IF(AND(AE29="C",'Claim Details'!$I$28&gt;=Rates!$J$14,'Claim Details'!$I$28&lt;=Rates!$J$15,'Claim Details'!$I$19="Yes"),Rates!$K$19,IF(AND(AE29="C",'Claim Details'!$I$28&gt;=Rates!$J$14,'Claim Details'!$I$28&lt;=Rates!$J$15,'Claim Details'!$I$19="No"),Rates!$J$19,"£0.00"))))))))))))))))))))))))</f>
        <v>£0.00</v>
      </c>
      <c r="BE29" s="189" t="str">
        <f>IF(AND(AE29="A",'Claim Details'!$I$28&gt;=Rates!$D$14,'Claim Details'!$I$28&lt;=Rates!$D$15,'Claim Details'!$I$19="Yes"),Rates!$J$25,IF(AND(AE29="A",'Claim Details'!$I$28&gt;=Rates!$D$14,'Claim Details'!$I$28&lt;=Rates!$D$15,'Claim Details'!$I$19="No"),Rates!$D$25,IF(AND(AE29="A",'Claim Details'!$I$28&gt;=Rates!$F$14,'Claim Details'!$I$28&lt;=Rates!$F$15,'Claim Details'!$I$19="Yes"),Rates!$G$25,IF(AND(AE29="A",'Claim Details'!$I$28&gt;=Rates!$F$14,'Claim Details'!$I$28&lt;=Rates!$F$15,'Claim Details'!$I$19="No"),Rates!$F$25,IF(AND(AE29="A",'Claim Details'!$I$28&gt;=Rates!$H$14,'Claim Details'!$I$28&lt;=Rates!$H$15,'Claim Details'!$I$19="Yes"),Rates!$I$25,IF(AND(AE29="A",'Claim Details'!$I$28&gt;=Rates!$H$14,'Claim Details'!$I$28&lt;=Rates!$H$15,'Claim Details'!$I$19="No"),Rates!$H$25,IF(AND(AE29="A",'Claim Details'!$I$28&gt;=Rates!$J$14,'Claim Details'!$I$28&lt;=Rates!$J$15,'Claim Details'!$I$19="Yes"),Rates!$K$25,IF(AND(AE29="A",'Claim Details'!$I$28&gt;=Rates!$J$14,'Claim Details'!$I$28&lt;=Rates!$J$15,'Claim Details'!$I$19="No"),Rates!$J$25,IF(AND(AE29="B",'Claim Details'!$I$28&gt;=Rates!$D$14,'Claim Details'!$I$28&lt;=Rates!$D$15,'Claim Details'!$I$19="Yes"),Rates!$E$26,IF(AND(AE29="B",'Claim Details'!$I$28&gt;=Rates!$D$14,'Claim Details'!$I$28&lt;=Rates!$D$15,'Claim Details'!$I$19="No"),Rates!$D$26,IF(AND(AE29="B",'Claim Details'!$I$28&gt;=Rates!$F$14,'Claim Details'!$I$28&lt;=Rates!$F$15,'Claim Details'!$I$19="Yes"),Rates!$G$26,IF(AND(AE29="B",'Claim Details'!$I$28&gt;=Rates!$F$14,'Claim Details'!$I$28&lt;=Rates!$F$15,'Claim Details'!$I$19="No"),Rates!$F$26,IF(AND(AE29="B",'Claim Details'!$I$28&gt;=Rates!$H$14,'Claim Details'!$I$28&lt;=Rates!$H$15,'Claim Details'!$I$19="Yes"),Rates!$I$26,IF(AND(AE29="B",'Claim Details'!$I$28&gt;=Rates!$H$14,'Claim Details'!$I$28&lt;=Rates!$H$15,'Claim Details'!$I$19="No"),Rates!$H$26,IF(AND(AE29="B",'Claim Details'!$I$28&gt;=Rates!$J$14,'Claim Details'!$I$28&lt;=Rates!$J$15,'Claim Details'!$I$19="Yes"),Rates!$K$26,IF(AND(AE29="B",'Claim Details'!$I$28&gt;=Rates!$J$14,'Claim Details'!$I$28&lt;=Rates!$J$15,'Claim Details'!$I$19="No"),Rates!$J$26,IF(AND(AE29="C",'Claim Details'!$I$28&gt;=Rates!$D$14,'Claim Details'!$I$28&lt;=Rates!$D$15,'Claim Details'!$I$19="Yes"),Rates!$E$27,IF(AND(AE29="C",'Claim Details'!$I$28&gt;=Rates!$D$14,'Claim Details'!$I$28&lt;=Rates!$D$15,'Claim Details'!$I$19="No"),Rates!$D$27,IF(AND(AE29="C",'Claim Details'!$I$28&gt;=Rates!$F$14,'Claim Details'!$I$28&lt;=Rates!$F$15,'Claim Details'!$I$19="Yes"),Rates!$G$27,IF(AND(AE29="C",'Claim Details'!$I$28&gt;=Rates!$F$14,'Claim Details'!$I$28&lt;=Rates!$F$15,'Claim Details'!$I$19="No"),Rates!$F$27,IF(AND(AE29="C",'Claim Details'!$I$28&gt;=Rates!$H$14,'Claim Details'!$I$28&lt;=Rates!$H$15,'Claim Details'!$I$19="Yes"),Rates!$I$27,IF(AND(AE29="C",'Claim Details'!$I$28&gt;=Rates!$H$14,'Claim Details'!$I$28&lt;=Rates!$H$15,'Claim Details'!$I$19="No"),Rates!$H$27,IF(AND(AE29="C",'Claim Details'!$I$28&gt;=Rates!$J$14,'Claim Details'!$I$28&lt;=Rates!$J$15,'Claim Details'!$I$19="Yes"),Rates!$K$27,IF(AND(AE29="C",'Claim Details'!$I$28&gt;=Rates!$J$14,'Claim Details'!$I$28&lt;=Rates!$J$15,'Claim Details'!$I$19="No"),Rates!$J$27,"£0.00"))))))))))))))))))))))))</f>
        <v>£0.00</v>
      </c>
      <c r="BF29" s="189" t="str">
        <f>IF(AND(AE29="A",'Claim Details'!$I$28&gt;=Rates!$D$14,'Claim Details'!$I$28&lt;=Rates!$D$15,'Claim Details'!$I$19="Yes"),Rates!$E$20,IF(AND(AE29="A",'Claim Details'!$I$28&gt;=Rates!$D$14,'Claim Details'!$I$28&lt;=Rates!$D$15,'Claim Details'!$I$19="No"),Rates!$D$20,IF(AND(AE29="A",'Claim Details'!$I$28&gt;=Rates!$F$14,'Claim Details'!$I$28&lt;=Rates!$F$15,'Claim Details'!$I$19="Yes"),Rates!$G$20,IF(AND(AE29="A",'Claim Details'!$I$28&gt;=Rates!$F$14,'Claim Details'!$I$28&lt;=Rates!$F$15,'Claim Details'!$I$19="No"),Rates!$F$20,IF(AND(AE29="A",'Claim Details'!$I$28&gt;=Rates!$H$14,'Claim Details'!$I$28&lt;=Rates!$H$15,'Claim Details'!$I$19="Yes"),Rates!$I$20,IF(AND(AE29="A",'Claim Details'!$I$28&gt;=Rates!$H$14,'Claim Details'!$I$28&lt;=Rates!$H$15,'Claim Details'!$I$19="No"),Rates!$H$20,IF(AND(AE29="A",'Claim Details'!$I$28&gt;=Rates!$J$14,'Claim Details'!$I$28&lt;=Rates!$J$15,'Claim Details'!$I$19="Yes"),Rates!$K$20,IF(AND(AE29="A",'Claim Details'!$I$28&gt;=Rates!$J$14,'Claim Details'!$I$28&lt;=Rates!$J$15,'Claim Details'!$I$19="No"),Rates!$J$20,IF(AND(AE29="B",'Claim Details'!$I$28&gt;=Rates!$D$14,'Claim Details'!$I$28&lt;=Rates!$D$15,'Claim Details'!$I$19="Yes"),Rates!$E$21,IF(AND(AE29="B",'Claim Details'!$I$28&gt;=Rates!$D$14,'Claim Details'!$I$28&lt;=Rates!$D$15,'Claim Details'!$I$19="No"),Rates!$D$21,IF(AND(AE29="B",'Claim Details'!$I$28&gt;=Rates!$F$14,'Claim Details'!$I$28&lt;=Rates!$F$15,'Claim Details'!$I$19="Yes"),Rates!$G$21,IF(AND(AE29="B",'Claim Details'!$I$28&gt;=Rates!$F$14,'Claim Details'!$I$28&lt;=Rates!$F$15,'Claim Details'!$I$19="No"),Rates!$F$21,IF(AND(AE29="B",'Claim Details'!$I$28&gt;=Rates!$H$14,'Claim Details'!$I$28&lt;=Rates!$H$15,'Claim Details'!$I$19="Yes"),Rates!$I$21,IF(AND(AE29="B",'Claim Details'!$I$28&gt;=Rates!$H$14,'Claim Details'!$I$28&lt;=Rates!$H$15,'Claim Details'!$I$19="No"),Rates!$H$21,IF(AND(AE29="B",'Claim Details'!$I$28&gt;=Rates!$J$14,'Claim Details'!$I$28&lt;=Rates!$J$15,'Claim Details'!$I$19="Yes"),Rates!$K$21,IF(AND(AE29="B",'Claim Details'!$I$28&gt;=Rates!$J$14,'Claim Details'!$I$28&lt;=Rates!$J$15,'Claim Details'!$I$19="No"),Rates!$J$21,"£0.00"))))))))))))))))</f>
        <v>£0.00</v>
      </c>
      <c r="BG29" s="189" t="str">
        <f>IF(AND(AE29="A",'Claim Details'!$I$28&gt;=Rates!$D$14,'Claim Details'!$I$28&lt;=Rates!$D$15,'Claim Details'!$I$19="Yes"),Rates!$E$22,IF(AND(AE29="A",'Claim Details'!$I$28&gt;=Rates!$D$14,'Claim Details'!$I$28&lt;=Rates!$D$15,'Claim Details'!$I$19="No"),Rates!$D$22,IF(AND(AE29="A",'Claim Details'!$I$28&gt;=Rates!$F$14,'Claim Details'!$I$28&lt;=Rates!$F$15,'Claim Details'!$I$19="Yes"),Rates!$G$22,IF(AND(AE29="A",'Claim Details'!$I$28&gt;=Rates!$F$14,'Claim Details'!$I$28&lt;=Rates!$F$15,'Claim Details'!$I$19="No"),Rates!$F$22,IF(AND(AE29="A",'Claim Details'!$I$28&gt;=Rates!$H$14,'Claim Details'!$I$28&lt;=Rates!$H$15,'Claim Details'!$I$19="Yes"),Rates!$I$22,IF(AND(AE29="A",'Claim Details'!$I$28&gt;=Rates!$H$14,'Claim Details'!$I$28&lt;=Rates!$H$15,'Claim Details'!$I$19="No"),Rates!$H$22,IF(AND(AE29="A",'Claim Details'!$I$28&gt;=Rates!$J$14,'Claim Details'!$I$28&lt;=Rates!$J$15,'Claim Details'!$I$19="Yes"),Rates!$K$22,IF(AND(AE29="A",'Claim Details'!$I$28&gt;=Rates!$J$14,'Claim Details'!$I$28&lt;=Rates!$J$15,'Claim Details'!$I$19="No"),Rates!$J$22,IF(AND(AE29="B",'Claim Details'!$I$28&gt;=Rates!$D$14,'Claim Details'!$I$28&lt;=Rates!$D$15,'Claim Details'!$I$19="Yes"),Rates!$E$23,IF(AND(AE29="B",'Claim Details'!$I$28&gt;=Rates!$D$14,'Claim Details'!$I$28&lt;=Rates!$D$15,'Claim Details'!$I$19="No"),Rates!$D$23,IF(AND(AE29="B",'Claim Details'!$I$28&gt;=Rates!$F$14,'Claim Details'!$I$28&lt;=Rates!$F$15,'Claim Details'!$I$19="Yes"),Rates!$G$23,IF(AND(AE29="B",'Claim Details'!$I$28&gt;=Rates!$F$14,'Claim Details'!$I$28&lt;=Rates!$F$15,'Claim Details'!$I$19="No"),Rates!$F$23,IF(AND(AE29="B",'Claim Details'!$I$28&gt;=Rates!$H$14,'Claim Details'!$I$28&lt;=Rates!$H$15,'Claim Details'!$I$19="Yes"),Rates!$I$23,IF(AND(AE29="B",'Claim Details'!$I$28&gt;=Rates!$H$14,'Claim Details'!$I$28&lt;=Rates!$H$15,'Claim Details'!$I$19="No"),Rates!$H$23,IF(AND(AE29="B",'Claim Details'!$I$28&gt;=Rates!$J$14,'Claim Details'!$I$28&lt;=Rates!$J$15,'Claim Details'!$I$19="Yes"),Rates!$K$23,IF(AND(AE29="B",'Claim Details'!$I$28&gt;=Rates!$J$14,'Claim Details'!$I$28&lt;=Rates!$J$15,'Claim Details'!$I$19="No"),Rates!$J$23,IF(AND(AE29="C",'Claim Details'!$I$28&gt;=Rates!$D$14,'Claim Details'!$I$28&lt;=Rates!$D$15,'Claim Details'!$I$19="Yes"),Rates!$E$24,IF(AND(AE29="C",'Claim Details'!$I$28&gt;=Rates!$D$14,'Claim Details'!$I$28&lt;=Rates!$D$15,'Claim Details'!$I$19="No"),Rates!$D$24,IF(AND(AE29="C",'Claim Details'!$I$28&gt;=Rates!$F$14,'Claim Details'!$I$28&lt;=Rates!$F$15,'Claim Details'!$I$19="Yes"),Rates!$G$24,IF(AND(AE29="C",'Claim Details'!$I$28&gt;=Rates!$F$14,'Claim Details'!$I$28&lt;=Rates!$F$15,'Claim Details'!$I$19="No"),Rates!$F$24,IF(AND(AE29="C",'Claim Details'!$I$28&gt;=Rates!$H$14,'Claim Details'!$I$28&lt;=Rates!$H$15,'Claim Details'!$I$19="Yes"),Rates!$I$24,IF(AND(AE29="C",'Claim Details'!$I$28&gt;=Rates!$H$14,'Claim Details'!$I$28&lt;=Rates!$H$15,'Claim Details'!$I$19="No"),Rates!$H$24,IF(AND(AE29="C",'Claim Details'!$I$28&gt;=Rates!$J$14,'Claim Details'!$I$28&lt;=Rates!$J$15,'Claim Details'!$I$19="Yes"),Rates!$K$24,IF(AND(AE29="C",'Claim Details'!$I$28&gt;=Rates!$J$14,'Claim Details'!$I$28&lt;=Rates!$J$15,'Claim Details'!$I$19="No"),Rates!$J$24,"£0.00"))))))))))))))))))))))))</f>
        <v>£0.00</v>
      </c>
      <c r="BH29" s="189" t="str">
        <f t="shared" si="13"/>
        <v>£0.00</v>
      </c>
      <c r="BI29" s="189">
        <f t="shared" si="14"/>
        <v>0</v>
      </c>
      <c r="BO29" s="202" t="str">
        <f>IF(H29="","£0.00",IF(AP29="4","£0.00",IF(AP29="5","£0.00",IF(AP29="1","£0.00",((AQ29*H29)*'Claim Details'!$F$111)/100))))</f>
        <v>£0.00</v>
      </c>
      <c r="BP29" s="202" t="str">
        <f>IF(T29="","£0.00",IF(AP29="4","£0.00",IF(AP29="5","£0.00",IF(AP29="1","£0.00",((AR29*T29)*'Claim Details'!$N$111)/100))))</f>
        <v>£0.00</v>
      </c>
      <c r="BQ29" s="202" t="str">
        <f>IF(AI29="","£0.00",IF(AP29="4","£0.00",IF(AP29="5","£0.00",IF(AP29="1","£0.00",((BI29*AI29)*'Claim Details'!$W$111)/100))))</f>
        <v>£0.00</v>
      </c>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row>
    <row r="30" spans="1:97" ht="15">
      <c r="A30" s="145"/>
      <c r="B30" s="91"/>
      <c r="C30" s="96"/>
      <c r="D30" s="97"/>
      <c r="E30" s="98"/>
      <c r="F30" s="89"/>
      <c r="G30" s="99"/>
      <c r="H30" s="100"/>
      <c r="I30" s="221" t="str">
        <f t="shared" si="0"/>
        <v>£0.00</v>
      </c>
      <c r="J30" s="101"/>
      <c r="K30" s="100"/>
      <c r="L30" s="221" t="str">
        <f t="shared" si="3"/>
        <v>£0.00</v>
      </c>
      <c r="M30" s="101"/>
      <c r="N30" s="102"/>
      <c r="O30" s="145"/>
      <c r="P30" s="77"/>
      <c r="Q30" s="87"/>
      <c r="R30" s="87"/>
      <c r="S30" s="87"/>
      <c r="T30" s="149" t="str">
        <f t="shared" si="4"/>
        <v/>
      </c>
      <c r="U30" s="87" t="str">
        <f t="shared" si="5"/>
        <v/>
      </c>
      <c r="V30" s="87"/>
      <c r="W30" s="53" t="str">
        <f t="shared" si="6"/>
        <v>£0.00</v>
      </c>
      <c r="X30" s="53"/>
      <c r="Y30" s="87"/>
      <c r="Z30" s="78"/>
      <c r="AA30" s="79"/>
      <c r="AB30" s="160"/>
      <c r="AC30" s="98"/>
      <c r="AD30" s="225"/>
      <c r="AE30" s="235" t="str">
        <f t="shared" si="7"/>
        <v/>
      </c>
      <c r="AF30" s="87" t="str">
        <f t="shared" si="8"/>
        <v/>
      </c>
      <c r="AG30" s="53"/>
      <c r="AH30" s="224"/>
      <c r="AI30" s="226" t="str">
        <f t="shared" si="1"/>
        <v/>
      </c>
      <c r="AJ30" s="236" t="str">
        <f t="shared" si="9"/>
        <v>£0.00</v>
      </c>
      <c r="AK30" s="31"/>
      <c r="AL30" s="1"/>
      <c r="AM30" s="1"/>
      <c r="AN30" s="1"/>
      <c r="AO30" s="1"/>
      <c r="AP30" s="1" t="str">
        <f t="shared" si="10"/>
        <v/>
      </c>
      <c r="AQ30" s="27">
        <f t="shared" si="2"/>
        <v>0</v>
      </c>
      <c r="AR30" s="189">
        <f t="shared" si="11"/>
        <v>0</v>
      </c>
      <c r="AS30" s="190" t="str">
        <f>IF(AND(C30="A",'Claim Details'!$E$28&gt;=Rates!$D$14,'Claim Details'!$E$28&lt;=Rates!$D$15,'Claim Details'!$E$19="Yes"),Rates!$E$17,IF(AND(C30="A",'Claim Details'!$E$28&gt;=Rates!$D$14,'Claim Details'!$E$28&lt;=Rates!$D$15,'Claim Details'!$E$19="No"),Rates!$D$17,IF(AND(C30="A",'Claim Details'!$E$28&gt;=Rates!$F$14,'Claim Details'!$E$28&lt;=Rates!$F$15,'Claim Details'!$E$19="Yes"),Rates!$G$17,IF(AND(C30="A",'Claim Details'!$E$28&gt;=Rates!$F$14,'Claim Details'!$E$28&lt;=Rates!$F$15,'Claim Details'!$E$19="No"),Rates!$F$17,IF(AND(C30="A",'Claim Details'!$E$28&gt;=Rates!$H$14,'Claim Details'!$E$28&lt;=Rates!$H$15,'Claim Details'!$E$19="Yes"),Rates!$I$17,IF(AND(C30="A",'Claim Details'!$E$28&gt;=Rates!$H$14,'Claim Details'!$E$28&lt;=Rates!$H$15,'Claim Details'!$E$19="No"),Rates!$H$17,IF(AND(C30="A",'Claim Details'!$E$28&gt;=Rates!$J$14,'Claim Details'!$E$28&lt;=Rates!$J$15,'Claim Details'!$E$19="Yes"),Rates!$K$17,IF(AND(C30="A",'Claim Details'!$E$28&gt;=Rates!$J$14,'Claim Details'!$E$28&lt;=Rates!$J$15,'Claim Details'!$E$19="No"),Rates!$J$17,IF(AND(C30="B",'Claim Details'!$E$28&gt;=Rates!$D$14,'Claim Details'!$E$28&lt;=Rates!$D$15,'Claim Details'!$E$19="Yes"),Rates!$E$18,IF(AND(C30="B",'Claim Details'!$E$28&gt;=Rates!$D$14,'Claim Details'!$E$28&lt;=Rates!$D$15,'Claim Details'!$E$19="No"),Rates!$D$18,IF(AND(C30="B",'Claim Details'!$E$28&gt;=Rates!$F$14,'Claim Details'!$E$28&lt;=Rates!$F$15,'Claim Details'!$E$19="Yes"),Rates!$G$18,IF(AND(C30="B",'Claim Details'!$E$28&gt;=Rates!$F$14,'Claim Details'!$E$28&lt;=Rates!$F$15,'Claim Details'!$E$19="No"),Rates!$F$18,IF(AND(C30="B",'Claim Details'!$E$28&gt;=Rates!$H$14,'Claim Details'!$E$28&lt;=Rates!$H$15,'Claim Details'!$E$19="Yes"),Rates!$I$18,IF(AND(C30="B",'Claim Details'!$E$28&gt;=Rates!$H$14,'Claim Details'!$E$28&lt;=Rates!$H$15,'Claim Details'!$E$19="No"),Rates!$H$18,IF(AND(C30="B",'Claim Details'!$E$28&gt;=Rates!$J$14,'Claim Details'!$E$28&lt;=Rates!$J$15,'Claim Details'!$E$19="Yes"),Rates!$K$18,IF(AND(C30="B",'Claim Details'!$E$28&gt;=Rates!$J$14,'Claim Details'!$E$28&lt;=Rates!$J$15,'Claim Details'!$E$19="No"),Rates!$J$18,IF(AND(C30="C",'Claim Details'!$E$28&gt;=Rates!$D$14,'Claim Details'!$E$28&lt;=Rates!$D$15,'Claim Details'!$E$19="Yes"),Rates!$E$19,IF(AND(C30="C",'Claim Details'!$E$28&gt;=Rates!$D$14,'Claim Details'!$E$28&lt;=Rates!$D$15,'Claim Details'!$E$19="No"),Rates!$D$19,IF(AND(C30="C",'Claim Details'!$E$28&gt;=Rates!$F$14,'Claim Details'!$E$28&lt;=Rates!$F$15,'Claim Details'!$E$19="Yes"),Rates!$G$19,IF(AND(C30="C",'Claim Details'!$E$28&gt;=Rates!$F$14,'Claim Details'!$E$28&lt;=Rates!$F$15,'Claim Details'!$E$19="No"),Rates!$F$19,IF(AND(C30="C",'Claim Details'!$E$28&gt;=Rates!$H$14,'Claim Details'!$E$28&lt;=Rates!$H$15,'Claim Details'!$E$19="Yes"),Rates!$I$19,IF(AND(C30="C",'Claim Details'!$E$28&gt;=Rates!$H$14,'Claim Details'!$E$28&lt;=Rates!$H$15,'Claim Details'!$E$19="No"),Rates!$H$19,IF(AND(C30="C",'Claim Details'!$E$28&gt;=Rates!$J$14,'Claim Details'!$E$28&lt;=Rates!$J$15,'Claim Details'!$E$19="Yes"),Rates!$K$19,IF(AND(C30="C",'Claim Details'!$E$28&gt;=Rates!$J$14,'Claim Details'!$E$28&lt;=Rates!$J$15,'Claim Details'!$E$19="No"),Rates!$J$19,"£0.00"))))))))))))))))))))))))</f>
        <v>£0.00</v>
      </c>
      <c r="AT30" s="189" t="str">
        <f>IF(AND(C30="A",'Claim Details'!$E$28&gt;=Rates!$D$14,'Claim Details'!$E$28&lt;=Rates!$D$15,'Claim Details'!$E$19="Yes"),Rates!$E$25,IF(AND(C30="A",'Claim Details'!$E$28&gt;=Rates!$D$14,'Claim Details'!$E$28&lt;=Rates!$D$15,'Claim Details'!$E$19="No"),Rates!$D$25,IF(AND(C30="A",'Claim Details'!$E$28&gt;=Rates!$F$14,'Claim Details'!$E$28&lt;=Rates!$F$15,'Claim Details'!$E$19="Yes"),Rates!$G$25,IF(AND(C30="A",'Claim Details'!$E$28&gt;=Rates!$F$14,'Claim Details'!$E$28&lt;=Rates!$F$15,'Claim Details'!$E$19="No"),Rates!$F$25,IF(AND(C30="A",'Claim Details'!$E$28&gt;=Rates!$H$14,'Claim Details'!$E$28&lt;=Rates!$H$15,'Claim Details'!$E$19="Yes"),Rates!$I$25,IF(AND(C30="A",'Claim Details'!$E$28&gt;=Rates!$H$14,'Claim Details'!$E$28&lt;=Rates!$H$15,'Claim Details'!$E$19="No"),Rates!$H$25,IF(AND(C30="A",'Claim Details'!$E$28&gt;=Rates!$J$14,'Claim Details'!$E$28&lt;=Rates!$J$15,'Claim Details'!$E$19="Yes"),Rates!$K$25,IF(AND(C30="A",'Claim Details'!$E$28&gt;=Rates!$J$14,'Claim Details'!$E$28&lt;=Rates!$J$15,'Claim Details'!$E$19="No"),Rates!$J$25,IF(AND(C30="B",'Claim Details'!$E$28&gt;=Rates!$D$14,'Claim Details'!$E$28&lt;=Rates!$D$15,'Claim Details'!$E$19="Yes"),Rates!$E$26,IF(AND(C30="B",'Claim Details'!$E$28&gt;=Rates!$D$14,'Claim Details'!$E$28&lt;=Rates!$D$15,'Claim Details'!$E$19="No"),Rates!$D$26,IF(AND(C30="B",'Claim Details'!$E$28&gt;=Rates!$F$14,'Claim Details'!$E$28&lt;=Rates!$F$15,'Claim Details'!$E$19="Yes"),Rates!$G$26,IF(AND(C30="B",'Claim Details'!$E$28&gt;=Rates!$F$14,'Claim Details'!$E$28&lt;=Rates!$F$15,'Claim Details'!$E$19="No"),Rates!$F$26,IF(AND(C30="B",'Claim Details'!$E$28&gt;=Rates!$H$14,'Claim Details'!$E$28&lt;=Rates!$H$15,'Claim Details'!$E$19="Yes"),Rates!$I$26,IF(AND(C30="B",'Claim Details'!$E$28&gt;=Rates!$H$14,'Claim Details'!$E$28&lt;=Rates!$H$15,'Claim Details'!$E$19="No"),Rates!$H$26,IF(AND(C30="B",'Claim Details'!$E$28&gt;=Rates!$J$14,'Claim Details'!$E$28&lt;=Rates!$J$15,'Claim Details'!$E$19="Yes"),Rates!$K$26,IF(AND(C30="B",'Claim Details'!$E$28&gt;=Rates!$J$14,'Claim Details'!$E$28&lt;=Rates!$J$15,'Claim Details'!$E$19="No"),Rates!$J$26,IF(AND(C30="C",'Claim Details'!$E$28&gt;=Rates!$D$14,'Claim Details'!$E$28&lt;=Rates!$D$15,'Claim Details'!$E$19="Yes"),Rates!$E$27,IF(AND(C30="C",'Claim Details'!$E$28&gt;=Rates!$D$14,'Claim Details'!$E$28&lt;=Rates!$D$15,'Claim Details'!$E$19="No"),Rates!$D$27,IF(AND(C30="C",'Claim Details'!$E$28&gt;=Rates!$F$14,'Claim Details'!$E$28&lt;=Rates!$F$15,'Claim Details'!$E$19="Yes"),Rates!$G$27,IF(AND(C30="C",'Claim Details'!$E$28&gt;=Rates!$F$14,'Claim Details'!$E$28&lt;=Rates!$F$15,'Claim Details'!$E$19="No"),Rates!$F$27,IF(AND(C30="C",'Claim Details'!$E$28&gt;=Rates!$H$14,'Claim Details'!$E$28&lt;=Rates!$H$15,'Claim Details'!$E$19="Yes"),Rates!$I$27,IF(AND(C30="C",'Claim Details'!$E$28&gt;=Rates!$H$14,'Claim Details'!$E$28&lt;=Rates!$H$15,'Claim Details'!$E$19="No"),Rates!$H$27,IF(AND(C30="C",'Claim Details'!$E$28&gt;=Rates!$J$14,'Claim Details'!$E$28&lt;=Rates!$J$15,'Claim Details'!$E$19="Yes"),Rates!$K$27,IF(AND(C30="C",'Claim Details'!$E$28&gt;=Rates!$J$14,'Claim Details'!$E$28&lt;=Rates!$J$15,'Claim Details'!$E$19="No"),Rates!$J$27,"£0.00"))))))))))))))))))))))))</f>
        <v>£0.00</v>
      </c>
      <c r="AU30" s="191" t="str">
        <f>IF(AND(C30="A",'Claim Details'!$E$28&gt;=Rates!$D$14,'Claim Details'!$E$28&lt;=Rates!$D$15,'Claim Details'!$E$19="Yes"),Rates!$E$20,IF(AND(C30="A",'Claim Details'!$E$28&gt;=Rates!$D$14,'Claim Details'!$E$28&lt;=Rates!$D$15,'Claim Details'!$E$19="No"),Rates!$D$20,IF(AND(C30="A",'Claim Details'!$E$28&gt;=Rates!$F$14,'Claim Details'!$E$28&lt;=Rates!$F$15,'Claim Details'!$E$19="Yes"),Rates!$G$20,IF(AND(C30="A",'Claim Details'!$E$28&gt;=Rates!$F$14,'Claim Details'!$E$28&lt;=Rates!$F$15,'Claim Details'!$E$19="No"),Rates!$F$20,IF(AND(C30="A",'Claim Details'!$E$28&gt;=Rates!$H$14,'Claim Details'!$E$28&lt;=Rates!$H$15,'Claim Details'!$E$19="Yes"),Rates!$I$20,IF(AND(C30="A",'Claim Details'!$E$28&gt;=Rates!$H$14,'Claim Details'!$E$28&lt;=Rates!$H$15,'Claim Details'!$E$19="No"),Rates!$H$20,IF(AND(C30="A",'Claim Details'!$E$28&gt;=Rates!$J$14,'Claim Details'!$E$28&lt;=Rates!$J$15,'Claim Details'!$E$19="Yes"),Rates!$K$20,IF(AND(C30="A",'Claim Details'!$E$28&gt;=Rates!$J$14,'Claim Details'!$E$28&lt;=Rates!$J$15,'Claim Details'!$E$19="No"),Rates!$J$20,IF(AND(C30="B",'Claim Details'!$E$28&gt;=Rates!$D$14,'Claim Details'!$E$28&lt;=Rates!$D$15,'Claim Details'!$E$19="Yes"),Rates!$E$21,IF(AND(C30="B",'Claim Details'!$E$28&gt;=Rates!$D$14,'Claim Details'!$E$28&lt;=Rates!$D$15,'Claim Details'!$E$19="No"),Rates!$D$21,IF(AND(C30="B",'Claim Details'!$E$28&gt;=Rates!$F$14,'Claim Details'!$E$28&lt;=Rates!$F$15,'Claim Details'!$E$19="Yes"),Rates!$G$21,IF(AND(C30="B",'Claim Details'!$E$28&gt;=Rates!$F$14,'Claim Details'!$E$28&lt;=Rates!$F$15,'Claim Details'!$E$19="No"),Rates!$F$21,IF(AND(C30="B",'Claim Details'!$E$28&gt;=Rates!$H$14,'Claim Details'!$E$28&lt;=Rates!$H$15,'Claim Details'!$E$19="Yes"),Rates!$I$21,IF(AND(C30="B",'Claim Details'!$E$28&gt;=Rates!$H$14,'Claim Details'!$E$28&lt;=Rates!$H$15,'Claim Details'!$E$19="No"),Rates!$H$21,IF(AND(C30="B",'Claim Details'!$E$28&gt;=Rates!$J$14,'Claim Details'!$E$28&lt;=Rates!$J$15,'Claim Details'!$E$19="Yes"),Rates!$K$21,IF(AND(C30="B",'Claim Details'!$E$28&gt;=Rates!$J$14,'Claim Details'!$E$28&lt;=Rates!$J$15,'Claim Details'!$E$19="No"),Rates!$J$21,"£0.00"))))))))))))))))</f>
        <v>£0.00</v>
      </c>
      <c r="AV30" s="191" t="str">
        <f>IF(AND(C30="A",'Claim Details'!$E$28&gt;=Rates!$D$14,'Claim Details'!$E$28&lt;=Rates!$D$15,'Claim Details'!$E$19="Yes"),Rates!$E$22,IF(AND(C30="A",'Claim Details'!$E$28&gt;=Rates!$D$14,'Claim Details'!$E$28&lt;=Rates!$D$15,'Claim Details'!$E$19="No"),Rates!$D$22,IF(AND(C30="A",'Claim Details'!$E$28&gt;=Rates!$F$14,'Claim Details'!$E$28&lt;=Rates!$F$15,'Claim Details'!$E$19="Yes"),Rates!$G$22,IF(AND(C30="A",'Claim Details'!$E$28&gt;=Rates!$F$14,'Claim Details'!$E$28&lt;=Rates!$F$15,'Claim Details'!$E$19="No"),Rates!$F$22,IF(AND(C30="A",'Claim Details'!$E$28&gt;=Rates!$H$14,'Claim Details'!$E$28&lt;=Rates!$H$15,'Claim Details'!$E$19="Yes"),Rates!$I$22,IF(AND(C30="A",'Claim Details'!$E$28&gt;=Rates!$H$14,'Claim Details'!$E$28&lt;=Rates!$H$15,'Claim Details'!$E$19="No"),Rates!$H$22,IF(AND(C30="A",'Claim Details'!$E$28&gt;=Rates!$J$14,'Claim Details'!$E$28&lt;=Rates!$J$15,'Claim Details'!$E$19="Yes"),Rates!$K$22,IF(AND(C30="A",'Claim Details'!$E$28&gt;=Rates!$J$14,'Claim Details'!$E$28&lt;=Rates!$J$15,'Claim Details'!$E$19="No"),Rates!$J$22,IF(AND(C30="B",'Claim Details'!$E$28&gt;=Rates!$D$14,'Claim Details'!$E$28&lt;=Rates!$D$15,'Claim Details'!$E$19="Yes"),Rates!$E$23,IF(AND(C30="B",'Claim Details'!$E$28&gt;=Rates!$D$14,'Claim Details'!$E$28&lt;=Rates!$D$15,'Claim Details'!$E$19="No"),Rates!$D$23,IF(AND(C30="B",'Claim Details'!$E$28&gt;=Rates!$F$14,'Claim Details'!$E$28&lt;=Rates!$F$15,'Claim Details'!$E$19="Yes"),Rates!$G$23,IF(AND(C30="B",'Claim Details'!$E$28&gt;=Rates!$F$14,'Claim Details'!$E$28&lt;=Rates!$F$15,'Claim Details'!$E$19="No"),Rates!$F$23,IF(AND(C30="B",'Claim Details'!$E$28&gt;=Rates!$H$14,'Claim Details'!$E$28&lt;=Rates!$H$15,'Claim Details'!$E$19="Yes"),Rates!$I$23,IF(AND(C30="B",'Claim Details'!$E$28&gt;=Rates!$H$14,'Claim Details'!$E$28&lt;=Rates!$H$15,'Claim Details'!$E$19="No"),Rates!$H$23,IF(AND(C30="B",'Claim Details'!$E$28&gt;=Rates!$J$14,'Claim Details'!$E$28&lt;=Rates!$J$15,'Claim Details'!$E$19="Yes"),Rates!$K$23,IF(AND(C30="B",'Claim Details'!$E$28&gt;=Rates!$J$14,'Claim Details'!$E$28&lt;=Rates!$J$15,'Claim Details'!$E$19="No"),Rates!$J$23,IF(AND(C30="C",'Claim Details'!$E$28&gt;=Rates!$D$14,'Claim Details'!$E$28&lt;=Rates!$D$15,'Claim Details'!$E$19="Yes"),Rates!$E$24,IF(AND(C30="C",'Claim Details'!$E$28&gt;=Rates!$D$14,'Claim Details'!$E$28&lt;=Rates!$D$15,'Claim Details'!$E$19="No"),Rates!$D$24,IF(AND(C30="C",'Claim Details'!$E$28&gt;=Rates!$F$14,'Claim Details'!$E$28&lt;=Rates!$F$15,'Claim Details'!$E$19="Yes"),Rates!$G$24,IF(AND(C30="C",'Claim Details'!$E$28&gt;=Rates!$F$14,'Claim Details'!$E$28&lt;=Rates!$F$15,'Claim Details'!$E$19="No"),Rates!$F$24,IF(AND(C30="C",'Claim Details'!$E$28&gt;=Rates!$H$14,'Claim Details'!$E$28&lt;=Rates!$H$15,'Claim Details'!$E$19="Yes"),Rates!$I$24,IF(AND(C30="C",'Claim Details'!$E$28&gt;=Rates!$H$14,'Claim Details'!$E$28&lt;=Rates!$H$15,'Claim Details'!$E$19="No"),Rates!$H$24,IF(AND(C30="C",'Claim Details'!$E$28&gt;=Rates!$J$14,'Claim Details'!$E$28&lt;=Rates!$J$15,'Claim Details'!$E$19="Yes"),Rates!$K$24,IF(AND(C30="C",'Claim Details'!$E$28&gt;=Rates!$J$14,'Claim Details'!$E$28&lt;=Rates!$J$15,'Claim Details'!$E$19="No"),Rates!$J$24,"£0.00"))))))))))))))))))))))))</f>
        <v>£0.00</v>
      </c>
      <c r="AW30" s="1"/>
      <c r="AX30" s="189" t="str">
        <f>IF(AND(U30="A",'Claim Details'!$I$28&gt;=Rates!$D$14,'Claim Details'!$I$28&lt;=Rates!$D$15,'Claim Details'!$I$19="Yes"),Rates!$J$17,IF(AND(U30="A",'Claim Details'!$I$28&gt;=Rates!$D$14,'Claim Details'!$I$28&lt;=Rates!$D$15,'Claim Details'!$I$19="No"),Rates!$D$17,IF(AND(U30="A",'Claim Details'!$I$28&gt;=Rates!$F$14,'Claim Details'!$I$28&lt;=Rates!$F$15,'Claim Details'!$I$19="Yes"),Rates!$G$17,IF(AND(U30="A",'Claim Details'!$I$28&gt;=Rates!$F$14,'Claim Details'!$I$28&lt;=Rates!$F$15,'Claim Details'!$I$19="No"),Rates!$F$17,IF(AND(U30="A",'Claim Details'!$I$28&gt;=Rates!$H$14,'Claim Details'!$I$28&lt;=Rates!$H$15,'Claim Details'!$I$19="Yes"),Rates!$I$17,IF(AND(U30="A",'Claim Details'!$I$28&gt;=Rates!$H$14,'Claim Details'!$I$28&lt;=Rates!$H$15,'Claim Details'!$I$19="No"),Rates!$H$17,IF(AND(U30="A",'Claim Details'!$I$28&gt;=Rates!$J$14,'Claim Details'!$I$28&lt;=Rates!$J$15,'Claim Details'!$I$19="Yes"),Rates!$K$17,IF(AND(U30="A",'Claim Details'!$I$28&gt;=Rates!$J$14,'Claim Details'!$I$28&lt;=Rates!$J$15,'Claim Details'!$I$19="No"),Rates!$J$17,IF(AND(U30="B",'Claim Details'!$I$28&gt;=Rates!$D$14,'Claim Details'!$I$28&lt;=Rates!$D$15,'Claim Details'!$I$19="Yes"),Rates!$E$18,IF(AND(U30="B",'Claim Details'!$I$28&gt;=Rates!$D$14,'Claim Details'!$I$28&lt;=Rates!$D$15,'Claim Details'!$I$19="No"),Rates!$D$18,IF(AND(U30="B",'Claim Details'!$I$28&gt;=Rates!$F$14,'Claim Details'!$I$28&lt;=Rates!$F$15,'Claim Details'!$I$19="Yes"),Rates!$G$18,IF(AND(U30="B",'Claim Details'!$I$28&gt;=Rates!$F$14,'Claim Details'!$I$28&lt;=Rates!$F$15,'Claim Details'!$I$19="No"),Rates!$F$18,IF(AND(U30="B",'Claim Details'!$I$28&gt;=Rates!$H$14,'Claim Details'!$I$28&lt;=Rates!$H$15,'Claim Details'!$I$19="Yes"),Rates!$I$18,IF(AND(U30="B",'Claim Details'!$I$28&gt;=Rates!$H$14,'Claim Details'!$I$28&lt;=Rates!$H$15,'Claim Details'!$I$19="No"),Rates!$H$18,IF(AND(U30="B",'Claim Details'!$I$28&gt;=Rates!$J$14,'Claim Details'!$I$28&lt;=Rates!$J$15,'Claim Details'!$I$19="Yes"),Rates!$K$18,IF(AND(U30="B",'Claim Details'!$I$28&gt;=Rates!$J$14,'Claim Details'!$I$28&lt;=Rates!$J$15,'Claim Details'!$I$19="No"),Rates!$J$18,IF(AND(U30="C",'Claim Details'!$I$28&gt;=Rates!$D$14,'Claim Details'!$I$28&lt;=Rates!$D$15,'Claim Details'!$I$19="Yes"),Rates!$E$19,IF(AND(U30="C",'Claim Details'!$I$28&gt;=Rates!$D$14,'Claim Details'!$I$28&lt;=Rates!$D$15,'Claim Details'!$I$19="No"),Rates!$D$19,IF(AND(U30="C",'Claim Details'!$I$28&gt;=Rates!$F$14,'Claim Details'!$I$28&lt;=Rates!$F$15,'Claim Details'!$I$19="Yes"),Rates!$G$19,IF(AND(U30="C",'Claim Details'!$I$28&gt;=Rates!$F$14,'Claim Details'!$I$28&lt;=Rates!$F$15,'Claim Details'!$I$19="No"),Rates!$F$19,IF(AND(U30="C",'Claim Details'!$I$28&gt;=Rates!$H$14,'Claim Details'!$I$28&lt;=Rates!$H$15,'Claim Details'!$I$19="Yes"),Rates!$I$19,IF(AND(U30="C",'Claim Details'!$I$28&gt;=Rates!$H$14,'Claim Details'!$I$28&lt;=Rates!$H$15,'Claim Details'!$I$19="No"),Rates!$H$19,IF(AND(U30="C",'Claim Details'!$I$28&gt;=Rates!$J$14,'Claim Details'!$I$28&lt;=Rates!$J$15,'Claim Details'!$I$19="Yes"),Rates!$K$19,IF(AND(U30="C",'Claim Details'!$I$28&gt;=Rates!$J$14,'Claim Details'!$I$28&lt;=Rates!$J$15,'Claim Details'!$I$19="No"),Rates!$J$19,"£0.00"))))))))))))))))))))))))</f>
        <v>£0.00</v>
      </c>
      <c r="AY30" s="189" t="str">
        <f>IF(AND(C30="A",'Claim Details'!$I$28&gt;=Rates!$D$14,'Claim Details'!$I$28&lt;=Rates!$D$15,'Claim Details'!$I$19="Yes"),Rates!$J$25,IF(AND(C30="A",'Claim Details'!$I$28&gt;=Rates!$D$14,'Claim Details'!$I$28&lt;=Rates!$D$15,'Claim Details'!$I$19="No"),Rates!$D$25,IF(AND(C30="A",'Claim Details'!$I$28&gt;=Rates!$F$14,'Claim Details'!$I$28&lt;=Rates!$F$15,'Claim Details'!$I$19="Yes"),Rates!$G$25,IF(AND(C30="A",'Claim Details'!$I$28&gt;=Rates!$F$14,'Claim Details'!$I$28&lt;=Rates!$F$15,'Claim Details'!$I$19="No"),Rates!$F$25,IF(AND(C30="A",'Claim Details'!$I$28&gt;=Rates!$H$14,'Claim Details'!$I$28&lt;=Rates!$H$15,'Claim Details'!$I$19="Yes"),Rates!$I$25,IF(AND(C30="A",'Claim Details'!$I$28&gt;=Rates!$H$14,'Claim Details'!$I$28&lt;=Rates!$H$15,'Claim Details'!$I$19="No"),Rates!$H$25,IF(AND(C30="A",'Claim Details'!$I$28&gt;=Rates!$J$14,'Claim Details'!$I$28&lt;=Rates!$J$15,'Claim Details'!$I$19="Yes"),Rates!$K$25,IF(AND(C30="A",'Claim Details'!$I$28&gt;=Rates!$J$14,'Claim Details'!$I$28&lt;=Rates!$J$15,'Claim Details'!$I$19="No"),Rates!$J$25,IF(AND(C30="B",'Claim Details'!$I$28&gt;=Rates!$D$14,'Claim Details'!$I$28&lt;=Rates!$D$15,'Claim Details'!$I$19="Yes"),Rates!$E$26,IF(AND(C30="B",'Claim Details'!$I$28&gt;=Rates!$D$14,'Claim Details'!$I$28&lt;=Rates!$D$15,'Claim Details'!$I$19="No"),Rates!$D$26,IF(AND(C30="B",'Claim Details'!$I$28&gt;=Rates!$F$14,'Claim Details'!$I$28&lt;=Rates!$F$15,'Claim Details'!$I$19="Yes"),Rates!$G$26,IF(AND(C30="B",'Claim Details'!$I$28&gt;=Rates!$F$14,'Claim Details'!$I$28&lt;=Rates!$F$15,'Claim Details'!$I$19="No"),Rates!$F$26,IF(AND(C30="B",'Claim Details'!$I$28&gt;=Rates!$H$14,'Claim Details'!$I$28&lt;=Rates!$H$15,'Claim Details'!$I$19="Yes"),Rates!$I$26,IF(AND(C30="B",'Claim Details'!$I$28&gt;=Rates!$H$14,'Claim Details'!$I$28&lt;=Rates!$H$15,'Claim Details'!$I$19="No"),Rates!$H$26,IF(AND(C30="B",'Claim Details'!$I$28&gt;=Rates!$J$14,'Claim Details'!$I$28&lt;=Rates!$J$15,'Claim Details'!$I$19="Yes"),Rates!$K$26,IF(AND(C30="B",'Claim Details'!$I$28&gt;=Rates!$J$14,'Claim Details'!$I$28&lt;=Rates!$J$15,'Claim Details'!$I$19="No"),Rates!$J$26,IF(AND(C30="C",'Claim Details'!$I$28&gt;=Rates!$D$14,'Claim Details'!$I$28&lt;=Rates!$D$15,'Claim Details'!$I$19="Yes"),Rates!$E$27,IF(AND(C30="C",'Claim Details'!$I$28&gt;=Rates!$D$14,'Claim Details'!$I$28&lt;=Rates!$D$15,'Claim Details'!$I$19="No"),Rates!$D$27,IF(AND(C30="C",'Claim Details'!$I$28&gt;=Rates!$F$14,'Claim Details'!$I$28&lt;=Rates!$F$15,'Claim Details'!$I$19="Yes"),Rates!$G$27,IF(AND(C30="C",'Claim Details'!$I$28&gt;=Rates!$F$14,'Claim Details'!$I$28&lt;=Rates!$F$15,'Claim Details'!$I$19="No"),Rates!$F$27,IF(AND(C30="C",'Claim Details'!$I$28&gt;=Rates!$H$14,'Claim Details'!$I$28&lt;=Rates!$H$15,'Claim Details'!$I$19="Yes"),Rates!$I$27,IF(AND(C30="C",'Claim Details'!$I$28&gt;=Rates!$H$14,'Claim Details'!$I$28&lt;=Rates!$H$15,'Claim Details'!$I$19="No"),Rates!$H$27,IF(AND(C30="C",'Claim Details'!$I$28&gt;=Rates!$J$14,'Claim Details'!$I$28&lt;=Rates!$J$15,'Claim Details'!$I$19="Yes"),Rates!$K$27,IF(AND(C30="C",'Claim Details'!$I$28&gt;=Rates!$J$14,'Claim Details'!$I$28&lt;=Rates!$J$15,'Claim Details'!$I$19="No"),Rates!$J$27,"£0.00"))))))))))))))))))))))))</f>
        <v>£0.00</v>
      </c>
      <c r="AZ30" s="189" t="str">
        <f>IF(AND(C30="A",'Claim Details'!$I$28&gt;=Rates!$D$14,'Claim Details'!$I$28&lt;=Rates!$D$15,'Claim Details'!$I$19="Yes"),Rates!$E$20,IF(AND(C30="A",'Claim Details'!$I$28&gt;=Rates!$D$14,'Claim Details'!$I$28&lt;=Rates!$D$15,'Claim Details'!$I$19="No"),Rates!$D$20,IF(AND(C30="A",'Claim Details'!$I$28&gt;=Rates!$F$14,'Claim Details'!$I$28&lt;=Rates!$F$15,'Claim Details'!$I$19="Yes"),Rates!$G$20,IF(AND(C30="A",'Claim Details'!$I$28&gt;=Rates!$F$14,'Claim Details'!$I$28&lt;=Rates!$F$15,'Claim Details'!$I$19="No"),Rates!$F$20,IF(AND(C30="A",'Claim Details'!$I$28&gt;=Rates!$H$14,'Claim Details'!$I$28&lt;=Rates!$H$15,'Claim Details'!$I$19="Yes"),Rates!$I$20,IF(AND(C30="A",'Claim Details'!$I$28&gt;=Rates!$H$14,'Claim Details'!$I$28&lt;=Rates!$H$15,'Claim Details'!$I$19="No"),Rates!$H$20,IF(AND(C30="A",'Claim Details'!$I$28&gt;=Rates!$J$14,'Claim Details'!$I$28&lt;=Rates!$J$15,'Claim Details'!$I$19="Yes"),Rates!$K$20,IF(AND(C30="A",'Claim Details'!$I$28&gt;=Rates!$J$14,'Claim Details'!$I$28&lt;=Rates!$J$15,'Claim Details'!$I$19="No"),Rates!$J$20,IF(AND(C30="B",'Claim Details'!$I$28&gt;=Rates!$D$14,'Claim Details'!$I$28&lt;=Rates!$D$15,'Claim Details'!$I$19="Yes"),Rates!$E$21,IF(AND(C30="B",'Claim Details'!$I$28&gt;=Rates!$D$14,'Claim Details'!$I$28&lt;=Rates!$D$15,'Claim Details'!$I$19="No"),Rates!$D$21,IF(AND(C30="B",'Claim Details'!$I$28&gt;=Rates!$F$14,'Claim Details'!$I$28&lt;=Rates!$F$15,'Claim Details'!$I$19="Yes"),Rates!$G$21,IF(AND(C30="B",'Claim Details'!$I$28&gt;=Rates!$F$14,'Claim Details'!$I$28&lt;=Rates!$F$15,'Claim Details'!$I$19="No"),Rates!$F$21,IF(AND(C30="B",'Claim Details'!$I$28&gt;=Rates!$H$14,'Claim Details'!$I$28&lt;=Rates!$H$15,'Claim Details'!$I$19="Yes"),Rates!$I$21,IF(AND(C30="B",'Claim Details'!$I$28&gt;=Rates!$H$14,'Claim Details'!$I$28&lt;=Rates!$H$15,'Claim Details'!$I$19="No"),Rates!$H$21,IF(AND(C30="B",'Claim Details'!$I$28&gt;=Rates!$J$14,'Claim Details'!$I$28&lt;=Rates!$J$15,'Claim Details'!$I$19="Yes"),Rates!$K$21,IF(AND(C30="B",'Claim Details'!$I$28&gt;=Rates!$J$14,'Claim Details'!$I$28&lt;=Rates!$J$15,'Claim Details'!$I$19="No"),Rates!$J$21,"£0.00"))))))))))))))))</f>
        <v>£0.00</v>
      </c>
      <c r="BA30" s="189" t="str">
        <f>IF(AND(C30="A",'Claim Details'!$I$28&gt;=Rates!$D$14,'Claim Details'!$I$28&lt;=Rates!$D$15,'Claim Details'!$I$19="Yes"),Rates!$E$22,IF(AND(C30="A",'Claim Details'!$I$28&gt;=Rates!$D$14,'Claim Details'!$I$28&lt;=Rates!$D$15,'Claim Details'!$I$19="No"),Rates!$D$22,IF(AND(C30="A",'Claim Details'!$I$28&gt;=Rates!$F$14,'Claim Details'!$I$28&lt;=Rates!$F$15,'Claim Details'!$I$19="Yes"),Rates!$G$22,IF(AND(C30="A",'Claim Details'!$I$28&gt;=Rates!$F$14,'Claim Details'!$I$28&lt;=Rates!$F$15,'Claim Details'!$I$19="No"),Rates!$F$22,IF(AND(C30="A",'Claim Details'!$I$28&gt;=Rates!$H$14,'Claim Details'!$I$28&lt;=Rates!$H$15,'Claim Details'!$I$19="Yes"),Rates!$I$22,IF(AND(C30="A",'Claim Details'!$I$28&gt;=Rates!$H$14,'Claim Details'!$I$28&lt;=Rates!$H$15,'Claim Details'!$I$19="No"),Rates!$H$22,IF(AND(C30="A",'Claim Details'!$I$28&gt;=Rates!$J$14,'Claim Details'!$I$28&lt;=Rates!$J$15,'Claim Details'!$I$19="Yes"),Rates!$K$22,IF(AND(C30="A",'Claim Details'!$I$28&gt;=Rates!$J$14,'Claim Details'!$I$28&lt;=Rates!$J$15,'Claim Details'!$I$19="No"),Rates!$J$22,IF(AND(C30="B",'Claim Details'!$I$28&gt;=Rates!$D$14,'Claim Details'!$I$28&lt;=Rates!$D$15,'Claim Details'!$I$19="Yes"),Rates!$E$23,IF(AND(C30="B",'Claim Details'!$I$28&gt;=Rates!$D$14,'Claim Details'!$I$28&lt;=Rates!$D$15,'Claim Details'!$I$19="No"),Rates!$D$23,IF(AND(C30="B",'Claim Details'!$I$28&gt;=Rates!$F$14,'Claim Details'!$I$28&lt;=Rates!$F$15,'Claim Details'!$I$19="Yes"),Rates!$G$23,IF(AND(C30="B",'Claim Details'!$I$28&gt;=Rates!$F$14,'Claim Details'!$I$28&lt;=Rates!$F$15,'Claim Details'!$I$19="No"),Rates!$F$23,IF(AND(C30="B",'Claim Details'!$I$28&gt;=Rates!$H$14,'Claim Details'!$I$28&lt;=Rates!$H$15,'Claim Details'!$I$19="Yes"),Rates!$I$23,IF(AND(C30="B",'Claim Details'!$I$28&gt;=Rates!$H$14,'Claim Details'!$I$28&lt;=Rates!$H$15,'Claim Details'!$I$19="No"),Rates!$H$23,IF(AND(C30="B",'Claim Details'!$I$28&gt;=Rates!$J$14,'Claim Details'!$I$28&lt;=Rates!$J$15,'Claim Details'!$I$19="Yes"),Rates!$K$23,IF(AND(C30="B",'Claim Details'!$I$28&gt;=Rates!$J$14,'Claim Details'!$I$28&lt;=Rates!$J$15,'Claim Details'!$I$19="No"),Rates!$J$23,IF(AND(C30="C",'Claim Details'!$I$28&gt;=Rates!$D$14,'Claim Details'!$I$28&lt;=Rates!$D$15,'Claim Details'!$I$19="Yes"),Rates!$E$24,IF(AND(C30="C",'Claim Details'!$I$28&gt;=Rates!$D$14,'Claim Details'!$I$28&lt;=Rates!$D$15,'Claim Details'!$I$19="No"),Rates!$D$24,IF(AND(C30="C",'Claim Details'!$I$28&gt;=Rates!$F$14,'Claim Details'!$I$28&lt;=Rates!$F$15,'Claim Details'!$I$19="Yes"),Rates!$G$24,IF(AND(C30="C",'Claim Details'!$I$28&gt;=Rates!$F$14,'Claim Details'!$I$28&lt;=Rates!$F$15,'Claim Details'!$I$19="No"),Rates!$F$24,IF(AND(C30="C",'Claim Details'!$I$28&gt;=Rates!$H$14,'Claim Details'!$I$28&lt;=Rates!$H$15,'Claim Details'!$I$19="Yes"),Rates!$I$24,IF(AND(C30="C",'Claim Details'!$I$28&gt;=Rates!$H$14,'Claim Details'!$I$28&lt;=Rates!$H$15,'Claim Details'!$I$19="No"),Rates!$H$24,IF(AND(C30="C",'Claim Details'!$I$28&gt;=Rates!$J$14,'Claim Details'!$I$28&lt;=Rates!$J$15,'Claim Details'!$I$19="Yes"),Rates!$K$24,IF(AND(C30="C",'Claim Details'!$I$28&gt;=Rates!$J$14,'Claim Details'!$I$28&lt;=Rates!$J$15,'Claim Details'!$I$19="No"),Rates!$J$24,"£0.00"))))))))))))))))))))))))</f>
        <v>£0.00</v>
      </c>
      <c r="BB30" s="189" t="str">
        <f t="shared" si="12"/>
        <v>£0.00</v>
      </c>
      <c r="BC30" s="1"/>
      <c r="BD30" s="189" t="str">
        <f>IF(AND(AE30="A",'Claim Details'!$I$28&gt;=Rates!$D$14,'Claim Details'!$I$28&lt;=Rates!$D$15,'Claim Details'!$I$19="Yes"),Rates!$J$17,IF(AND(AE30="A",'Claim Details'!$I$28&gt;=Rates!$D$14,'Claim Details'!$I$28&lt;=Rates!$D$15,'Claim Details'!$I$19="No"),Rates!$D$17,IF(AND(AE30="A",'Claim Details'!$I$28&gt;=Rates!$F$14,'Claim Details'!$I$28&lt;=Rates!$F$15,'Claim Details'!$I$19="Yes"),Rates!$G$17,IF(AND(AE30="A",'Claim Details'!$I$28&gt;=Rates!$F$14,'Claim Details'!$I$28&lt;=Rates!$F$15,'Claim Details'!$I$19="No"),Rates!$F$17,IF(AND(AE30="A",'Claim Details'!$I$28&gt;=Rates!$H$14,'Claim Details'!$I$28&lt;=Rates!$H$15,'Claim Details'!$I$19="Yes"),Rates!$I$17,IF(AND(AE30="A",'Claim Details'!$I$28&gt;=Rates!$H$14,'Claim Details'!$I$28&lt;=Rates!$H$15,'Claim Details'!$I$19="No"),Rates!$H$17,IF(AND(AE30="A",'Claim Details'!$I$28&gt;=Rates!$J$14,'Claim Details'!$I$28&lt;=Rates!$J$15,'Claim Details'!$I$19="Yes"),Rates!$K$17,IF(AND(AE30="A",'Claim Details'!$I$28&gt;=Rates!$J$14,'Claim Details'!$I$28&lt;=Rates!$J$15,'Claim Details'!$I$19="No"),Rates!$J$17,IF(AND(AE30="B",'Claim Details'!$I$28&gt;=Rates!$D$14,'Claim Details'!$I$28&lt;=Rates!$D$15,'Claim Details'!$I$19="Yes"),Rates!$E$18,IF(AND(AE30="B",'Claim Details'!$I$28&gt;=Rates!$D$14,'Claim Details'!$I$28&lt;=Rates!$D$15,'Claim Details'!$I$19="No"),Rates!$D$18,IF(AND(AE30="B",'Claim Details'!$I$28&gt;=Rates!$F$14,'Claim Details'!$I$28&lt;=Rates!$F$15,'Claim Details'!$I$19="Yes"),Rates!$G$18,IF(AND(AE30="B",'Claim Details'!$I$28&gt;=Rates!$F$14,'Claim Details'!$I$28&lt;=Rates!$F$15,'Claim Details'!$I$19="No"),Rates!$F$18,IF(AND(AE30="B",'Claim Details'!$I$28&gt;=Rates!$H$14,'Claim Details'!$I$28&lt;=Rates!$H$15,'Claim Details'!$I$19="Yes"),Rates!$I$18,IF(AND(AE30="B",'Claim Details'!$I$28&gt;=Rates!$H$14,'Claim Details'!$I$28&lt;=Rates!$H$15,'Claim Details'!$I$19="No"),Rates!$H$18,IF(AND(AE30="B",'Claim Details'!$I$28&gt;=Rates!$J$14,'Claim Details'!$I$28&lt;=Rates!$J$15,'Claim Details'!$I$19="Yes"),Rates!$K$18,IF(AND(AE30="B",'Claim Details'!$I$28&gt;=Rates!$J$14,'Claim Details'!$I$28&lt;=Rates!$J$15,'Claim Details'!$I$19="No"),Rates!$J$18,IF(AND(AE30="C",'Claim Details'!$I$28&gt;=Rates!$D$14,'Claim Details'!$I$28&lt;=Rates!$D$15,'Claim Details'!$I$19="Yes"),Rates!$E$19,IF(AND(AE30="C",'Claim Details'!$I$28&gt;=Rates!$D$14,'Claim Details'!$I$28&lt;=Rates!$D$15,'Claim Details'!$I$19="No"),Rates!$D$19,IF(AND(AE30="C",'Claim Details'!$I$28&gt;=Rates!$F$14,'Claim Details'!$I$28&lt;=Rates!$F$15,'Claim Details'!$I$19="Yes"),Rates!$G$19,IF(AND(AE30="C",'Claim Details'!$I$28&gt;=Rates!$F$14,'Claim Details'!$I$28&lt;=Rates!$F$15,'Claim Details'!$I$19="No"),Rates!$F$19,IF(AND(AE30="C",'Claim Details'!$I$28&gt;=Rates!$H$14,'Claim Details'!$I$28&lt;=Rates!$H$15,'Claim Details'!$I$19="Yes"),Rates!$I$19,IF(AND(AE30="C",'Claim Details'!$I$28&gt;=Rates!$H$14,'Claim Details'!$I$28&lt;=Rates!$H$15,'Claim Details'!$I$19="No"),Rates!$H$19,IF(AND(AE30="C",'Claim Details'!$I$28&gt;=Rates!$J$14,'Claim Details'!$I$28&lt;=Rates!$J$15,'Claim Details'!$I$19="Yes"),Rates!$K$19,IF(AND(AE30="C",'Claim Details'!$I$28&gt;=Rates!$J$14,'Claim Details'!$I$28&lt;=Rates!$J$15,'Claim Details'!$I$19="No"),Rates!$J$19,"£0.00"))))))))))))))))))))))))</f>
        <v>£0.00</v>
      </c>
      <c r="BE30" s="189" t="str">
        <f>IF(AND(AE30="A",'Claim Details'!$I$28&gt;=Rates!$D$14,'Claim Details'!$I$28&lt;=Rates!$D$15,'Claim Details'!$I$19="Yes"),Rates!$J$25,IF(AND(AE30="A",'Claim Details'!$I$28&gt;=Rates!$D$14,'Claim Details'!$I$28&lt;=Rates!$D$15,'Claim Details'!$I$19="No"),Rates!$D$25,IF(AND(AE30="A",'Claim Details'!$I$28&gt;=Rates!$F$14,'Claim Details'!$I$28&lt;=Rates!$F$15,'Claim Details'!$I$19="Yes"),Rates!$G$25,IF(AND(AE30="A",'Claim Details'!$I$28&gt;=Rates!$F$14,'Claim Details'!$I$28&lt;=Rates!$F$15,'Claim Details'!$I$19="No"),Rates!$F$25,IF(AND(AE30="A",'Claim Details'!$I$28&gt;=Rates!$H$14,'Claim Details'!$I$28&lt;=Rates!$H$15,'Claim Details'!$I$19="Yes"),Rates!$I$25,IF(AND(AE30="A",'Claim Details'!$I$28&gt;=Rates!$H$14,'Claim Details'!$I$28&lt;=Rates!$H$15,'Claim Details'!$I$19="No"),Rates!$H$25,IF(AND(AE30="A",'Claim Details'!$I$28&gt;=Rates!$J$14,'Claim Details'!$I$28&lt;=Rates!$J$15,'Claim Details'!$I$19="Yes"),Rates!$K$25,IF(AND(AE30="A",'Claim Details'!$I$28&gt;=Rates!$J$14,'Claim Details'!$I$28&lt;=Rates!$J$15,'Claim Details'!$I$19="No"),Rates!$J$25,IF(AND(AE30="B",'Claim Details'!$I$28&gt;=Rates!$D$14,'Claim Details'!$I$28&lt;=Rates!$D$15,'Claim Details'!$I$19="Yes"),Rates!$E$26,IF(AND(AE30="B",'Claim Details'!$I$28&gt;=Rates!$D$14,'Claim Details'!$I$28&lt;=Rates!$D$15,'Claim Details'!$I$19="No"),Rates!$D$26,IF(AND(AE30="B",'Claim Details'!$I$28&gt;=Rates!$F$14,'Claim Details'!$I$28&lt;=Rates!$F$15,'Claim Details'!$I$19="Yes"),Rates!$G$26,IF(AND(AE30="B",'Claim Details'!$I$28&gt;=Rates!$F$14,'Claim Details'!$I$28&lt;=Rates!$F$15,'Claim Details'!$I$19="No"),Rates!$F$26,IF(AND(AE30="B",'Claim Details'!$I$28&gt;=Rates!$H$14,'Claim Details'!$I$28&lt;=Rates!$H$15,'Claim Details'!$I$19="Yes"),Rates!$I$26,IF(AND(AE30="B",'Claim Details'!$I$28&gt;=Rates!$H$14,'Claim Details'!$I$28&lt;=Rates!$H$15,'Claim Details'!$I$19="No"),Rates!$H$26,IF(AND(AE30="B",'Claim Details'!$I$28&gt;=Rates!$J$14,'Claim Details'!$I$28&lt;=Rates!$J$15,'Claim Details'!$I$19="Yes"),Rates!$K$26,IF(AND(AE30="B",'Claim Details'!$I$28&gt;=Rates!$J$14,'Claim Details'!$I$28&lt;=Rates!$J$15,'Claim Details'!$I$19="No"),Rates!$J$26,IF(AND(AE30="C",'Claim Details'!$I$28&gt;=Rates!$D$14,'Claim Details'!$I$28&lt;=Rates!$D$15,'Claim Details'!$I$19="Yes"),Rates!$E$27,IF(AND(AE30="C",'Claim Details'!$I$28&gt;=Rates!$D$14,'Claim Details'!$I$28&lt;=Rates!$D$15,'Claim Details'!$I$19="No"),Rates!$D$27,IF(AND(AE30="C",'Claim Details'!$I$28&gt;=Rates!$F$14,'Claim Details'!$I$28&lt;=Rates!$F$15,'Claim Details'!$I$19="Yes"),Rates!$G$27,IF(AND(AE30="C",'Claim Details'!$I$28&gt;=Rates!$F$14,'Claim Details'!$I$28&lt;=Rates!$F$15,'Claim Details'!$I$19="No"),Rates!$F$27,IF(AND(AE30="C",'Claim Details'!$I$28&gt;=Rates!$H$14,'Claim Details'!$I$28&lt;=Rates!$H$15,'Claim Details'!$I$19="Yes"),Rates!$I$27,IF(AND(AE30="C",'Claim Details'!$I$28&gt;=Rates!$H$14,'Claim Details'!$I$28&lt;=Rates!$H$15,'Claim Details'!$I$19="No"),Rates!$H$27,IF(AND(AE30="C",'Claim Details'!$I$28&gt;=Rates!$J$14,'Claim Details'!$I$28&lt;=Rates!$J$15,'Claim Details'!$I$19="Yes"),Rates!$K$27,IF(AND(AE30="C",'Claim Details'!$I$28&gt;=Rates!$J$14,'Claim Details'!$I$28&lt;=Rates!$J$15,'Claim Details'!$I$19="No"),Rates!$J$27,"£0.00"))))))))))))))))))))))))</f>
        <v>£0.00</v>
      </c>
      <c r="BF30" s="189" t="str">
        <f>IF(AND(AE30="A",'Claim Details'!$I$28&gt;=Rates!$D$14,'Claim Details'!$I$28&lt;=Rates!$D$15,'Claim Details'!$I$19="Yes"),Rates!$E$20,IF(AND(AE30="A",'Claim Details'!$I$28&gt;=Rates!$D$14,'Claim Details'!$I$28&lt;=Rates!$D$15,'Claim Details'!$I$19="No"),Rates!$D$20,IF(AND(AE30="A",'Claim Details'!$I$28&gt;=Rates!$F$14,'Claim Details'!$I$28&lt;=Rates!$F$15,'Claim Details'!$I$19="Yes"),Rates!$G$20,IF(AND(AE30="A",'Claim Details'!$I$28&gt;=Rates!$F$14,'Claim Details'!$I$28&lt;=Rates!$F$15,'Claim Details'!$I$19="No"),Rates!$F$20,IF(AND(AE30="A",'Claim Details'!$I$28&gt;=Rates!$H$14,'Claim Details'!$I$28&lt;=Rates!$H$15,'Claim Details'!$I$19="Yes"),Rates!$I$20,IF(AND(AE30="A",'Claim Details'!$I$28&gt;=Rates!$H$14,'Claim Details'!$I$28&lt;=Rates!$H$15,'Claim Details'!$I$19="No"),Rates!$H$20,IF(AND(AE30="A",'Claim Details'!$I$28&gt;=Rates!$J$14,'Claim Details'!$I$28&lt;=Rates!$J$15,'Claim Details'!$I$19="Yes"),Rates!$K$20,IF(AND(AE30="A",'Claim Details'!$I$28&gt;=Rates!$J$14,'Claim Details'!$I$28&lt;=Rates!$J$15,'Claim Details'!$I$19="No"),Rates!$J$20,IF(AND(AE30="B",'Claim Details'!$I$28&gt;=Rates!$D$14,'Claim Details'!$I$28&lt;=Rates!$D$15,'Claim Details'!$I$19="Yes"),Rates!$E$21,IF(AND(AE30="B",'Claim Details'!$I$28&gt;=Rates!$D$14,'Claim Details'!$I$28&lt;=Rates!$D$15,'Claim Details'!$I$19="No"),Rates!$D$21,IF(AND(AE30="B",'Claim Details'!$I$28&gt;=Rates!$F$14,'Claim Details'!$I$28&lt;=Rates!$F$15,'Claim Details'!$I$19="Yes"),Rates!$G$21,IF(AND(AE30="B",'Claim Details'!$I$28&gt;=Rates!$F$14,'Claim Details'!$I$28&lt;=Rates!$F$15,'Claim Details'!$I$19="No"),Rates!$F$21,IF(AND(AE30="B",'Claim Details'!$I$28&gt;=Rates!$H$14,'Claim Details'!$I$28&lt;=Rates!$H$15,'Claim Details'!$I$19="Yes"),Rates!$I$21,IF(AND(AE30="B",'Claim Details'!$I$28&gt;=Rates!$H$14,'Claim Details'!$I$28&lt;=Rates!$H$15,'Claim Details'!$I$19="No"),Rates!$H$21,IF(AND(AE30="B",'Claim Details'!$I$28&gt;=Rates!$J$14,'Claim Details'!$I$28&lt;=Rates!$J$15,'Claim Details'!$I$19="Yes"),Rates!$K$21,IF(AND(AE30="B",'Claim Details'!$I$28&gt;=Rates!$J$14,'Claim Details'!$I$28&lt;=Rates!$J$15,'Claim Details'!$I$19="No"),Rates!$J$21,"£0.00"))))))))))))))))</f>
        <v>£0.00</v>
      </c>
      <c r="BG30" s="189" t="str">
        <f>IF(AND(AE30="A",'Claim Details'!$I$28&gt;=Rates!$D$14,'Claim Details'!$I$28&lt;=Rates!$D$15,'Claim Details'!$I$19="Yes"),Rates!$E$22,IF(AND(AE30="A",'Claim Details'!$I$28&gt;=Rates!$D$14,'Claim Details'!$I$28&lt;=Rates!$D$15,'Claim Details'!$I$19="No"),Rates!$D$22,IF(AND(AE30="A",'Claim Details'!$I$28&gt;=Rates!$F$14,'Claim Details'!$I$28&lt;=Rates!$F$15,'Claim Details'!$I$19="Yes"),Rates!$G$22,IF(AND(AE30="A",'Claim Details'!$I$28&gt;=Rates!$F$14,'Claim Details'!$I$28&lt;=Rates!$F$15,'Claim Details'!$I$19="No"),Rates!$F$22,IF(AND(AE30="A",'Claim Details'!$I$28&gt;=Rates!$H$14,'Claim Details'!$I$28&lt;=Rates!$H$15,'Claim Details'!$I$19="Yes"),Rates!$I$22,IF(AND(AE30="A",'Claim Details'!$I$28&gt;=Rates!$H$14,'Claim Details'!$I$28&lt;=Rates!$H$15,'Claim Details'!$I$19="No"),Rates!$H$22,IF(AND(AE30="A",'Claim Details'!$I$28&gt;=Rates!$J$14,'Claim Details'!$I$28&lt;=Rates!$J$15,'Claim Details'!$I$19="Yes"),Rates!$K$22,IF(AND(AE30="A",'Claim Details'!$I$28&gt;=Rates!$J$14,'Claim Details'!$I$28&lt;=Rates!$J$15,'Claim Details'!$I$19="No"),Rates!$J$22,IF(AND(AE30="B",'Claim Details'!$I$28&gt;=Rates!$D$14,'Claim Details'!$I$28&lt;=Rates!$D$15,'Claim Details'!$I$19="Yes"),Rates!$E$23,IF(AND(AE30="B",'Claim Details'!$I$28&gt;=Rates!$D$14,'Claim Details'!$I$28&lt;=Rates!$D$15,'Claim Details'!$I$19="No"),Rates!$D$23,IF(AND(AE30="B",'Claim Details'!$I$28&gt;=Rates!$F$14,'Claim Details'!$I$28&lt;=Rates!$F$15,'Claim Details'!$I$19="Yes"),Rates!$G$23,IF(AND(AE30="B",'Claim Details'!$I$28&gt;=Rates!$F$14,'Claim Details'!$I$28&lt;=Rates!$F$15,'Claim Details'!$I$19="No"),Rates!$F$23,IF(AND(AE30="B",'Claim Details'!$I$28&gt;=Rates!$H$14,'Claim Details'!$I$28&lt;=Rates!$H$15,'Claim Details'!$I$19="Yes"),Rates!$I$23,IF(AND(AE30="B",'Claim Details'!$I$28&gt;=Rates!$H$14,'Claim Details'!$I$28&lt;=Rates!$H$15,'Claim Details'!$I$19="No"),Rates!$H$23,IF(AND(AE30="B",'Claim Details'!$I$28&gt;=Rates!$J$14,'Claim Details'!$I$28&lt;=Rates!$J$15,'Claim Details'!$I$19="Yes"),Rates!$K$23,IF(AND(AE30="B",'Claim Details'!$I$28&gt;=Rates!$J$14,'Claim Details'!$I$28&lt;=Rates!$J$15,'Claim Details'!$I$19="No"),Rates!$J$23,IF(AND(AE30="C",'Claim Details'!$I$28&gt;=Rates!$D$14,'Claim Details'!$I$28&lt;=Rates!$D$15,'Claim Details'!$I$19="Yes"),Rates!$E$24,IF(AND(AE30="C",'Claim Details'!$I$28&gt;=Rates!$D$14,'Claim Details'!$I$28&lt;=Rates!$D$15,'Claim Details'!$I$19="No"),Rates!$D$24,IF(AND(AE30="C",'Claim Details'!$I$28&gt;=Rates!$F$14,'Claim Details'!$I$28&lt;=Rates!$F$15,'Claim Details'!$I$19="Yes"),Rates!$G$24,IF(AND(AE30="C",'Claim Details'!$I$28&gt;=Rates!$F$14,'Claim Details'!$I$28&lt;=Rates!$F$15,'Claim Details'!$I$19="No"),Rates!$F$24,IF(AND(AE30="C",'Claim Details'!$I$28&gt;=Rates!$H$14,'Claim Details'!$I$28&lt;=Rates!$H$15,'Claim Details'!$I$19="Yes"),Rates!$I$24,IF(AND(AE30="C",'Claim Details'!$I$28&gt;=Rates!$H$14,'Claim Details'!$I$28&lt;=Rates!$H$15,'Claim Details'!$I$19="No"),Rates!$H$24,IF(AND(AE30="C",'Claim Details'!$I$28&gt;=Rates!$J$14,'Claim Details'!$I$28&lt;=Rates!$J$15,'Claim Details'!$I$19="Yes"),Rates!$K$24,IF(AND(AE30="C",'Claim Details'!$I$28&gt;=Rates!$J$14,'Claim Details'!$I$28&lt;=Rates!$J$15,'Claim Details'!$I$19="No"),Rates!$J$24,"£0.00"))))))))))))))))))))))))</f>
        <v>£0.00</v>
      </c>
      <c r="BH30" s="189" t="str">
        <f t="shared" si="13"/>
        <v>£0.00</v>
      </c>
      <c r="BI30" s="189">
        <f t="shared" si="14"/>
        <v>0</v>
      </c>
      <c r="BO30" s="202" t="str">
        <f>IF(H30="","£0.00",IF(AP30="4","£0.00",IF(AP30="5","£0.00",IF(AP30="1","£0.00",((AQ30*H30)*'Claim Details'!$F$111)/100))))</f>
        <v>£0.00</v>
      </c>
      <c r="BP30" s="202" t="str">
        <f>IF(T30="","£0.00",IF(AP30="4","£0.00",IF(AP30="5","£0.00",IF(AP30="1","£0.00",((AR30*T30)*'Claim Details'!$N$111)/100))))</f>
        <v>£0.00</v>
      </c>
      <c r="BQ30" s="202" t="str">
        <f>IF(AI30="","£0.00",IF(AP30="4","£0.00",IF(AP30="5","£0.00",IF(AP30="1","£0.00",((BI30*AI30)*'Claim Details'!$W$111)/100))))</f>
        <v>£0.00</v>
      </c>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row>
    <row r="31" spans="1:97" ht="15">
      <c r="A31" s="145"/>
      <c r="B31" s="91"/>
      <c r="C31" s="96"/>
      <c r="D31" s="97"/>
      <c r="E31" s="98"/>
      <c r="F31" s="89"/>
      <c r="G31" s="99"/>
      <c r="H31" s="100"/>
      <c r="I31" s="221" t="str">
        <f t="shared" si="0"/>
        <v>£0.00</v>
      </c>
      <c r="J31" s="101"/>
      <c r="K31" s="100"/>
      <c r="L31" s="221" t="str">
        <f t="shared" si="3"/>
        <v>£0.00</v>
      </c>
      <c r="M31" s="101"/>
      <c r="N31" s="102"/>
      <c r="O31" s="145"/>
      <c r="P31" s="77"/>
      <c r="Q31" s="87"/>
      <c r="R31" s="87"/>
      <c r="S31" s="87"/>
      <c r="T31" s="149" t="str">
        <f t="shared" si="4"/>
        <v/>
      </c>
      <c r="U31" s="87" t="str">
        <f t="shared" si="5"/>
        <v/>
      </c>
      <c r="V31" s="87"/>
      <c r="W31" s="53" t="str">
        <f t="shared" si="6"/>
        <v>£0.00</v>
      </c>
      <c r="X31" s="53"/>
      <c r="Y31" s="87"/>
      <c r="Z31" s="78"/>
      <c r="AA31" s="79"/>
      <c r="AB31" s="160"/>
      <c r="AC31" s="98"/>
      <c r="AD31" s="225"/>
      <c r="AE31" s="235" t="str">
        <f t="shared" si="7"/>
        <v/>
      </c>
      <c r="AF31" s="87" t="str">
        <f t="shared" si="8"/>
        <v/>
      </c>
      <c r="AG31" s="53"/>
      <c r="AH31" s="224"/>
      <c r="AI31" s="226" t="str">
        <f t="shared" si="1"/>
        <v/>
      </c>
      <c r="AJ31" s="236" t="str">
        <f t="shared" si="9"/>
        <v>£0.00</v>
      </c>
      <c r="AK31" s="31"/>
      <c r="AL31" s="1"/>
      <c r="AM31" s="1"/>
      <c r="AN31" s="1"/>
      <c r="AO31" s="1"/>
      <c r="AP31" s="1" t="str">
        <f t="shared" si="10"/>
        <v/>
      </c>
      <c r="AQ31" s="27">
        <f t="shared" si="2"/>
        <v>0</v>
      </c>
      <c r="AR31" s="189">
        <f t="shared" si="11"/>
        <v>0</v>
      </c>
      <c r="AS31" s="190" t="str">
        <f>IF(AND(C31="A",'Claim Details'!$E$28&gt;=Rates!$D$14,'Claim Details'!$E$28&lt;=Rates!$D$15,'Claim Details'!$E$19="Yes"),Rates!$E$17,IF(AND(C31="A",'Claim Details'!$E$28&gt;=Rates!$D$14,'Claim Details'!$E$28&lt;=Rates!$D$15,'Claim Details'!$E$19="No"),Rates!$D$17,IF(AND(C31="A",'Claim Details'!$E$28&gt;=Rates!$F$14,'Claim Details'!$E$28&lt;=Rates!$F$15,'Claim Details'!$E$19="Yes"),Rates!$G$17,IF(AND(C31="A",'Claim Details'!$E$28&gt;=Rates!$F$14,'Claim Details'!$E$28&lt;=Rates!$F$15,'Claim Details'!$E$19="No"),Rates!$F$17,IF(AND(C31="A",'Claim Details'!$E$28&gt;=Rates!$H$14,'Claim Details'!$E$28&lt;=Rates!$H$15,'Claim Details'!$E$19="Yes"),Rates!$I$17,IF(AND(C31="A",'Claim Details'!$E$28&gt;=Rates!$H$14,'Claim Details'!$E$28&lt;=Rates!$H$15,'Claim Details'!$E$19="No"),Rates!$H$17,IF(AND(C31="A",'Claim Details'!$E$28&gt;=Rates!$J$14,'Claim Details'!$E$28&lt;=Rates!$J$15,'Claim Details'!$E$19="Yes"),Rates!$K$17,IF(AND(C31="A",'Claim Details'!$E$28&gt;=Rates!$J$14,'Claim Details'!$E$28&lt;=Rates!$J$15,'Claim Details'!$E$19="No"),Rates!$J$17,IF(AND(C31="B",'Claim Details'!$E$28&gt;=Rates!$D$14,'Claim Details'!$E$28&lt;=Rates!$D$15,'Claim Details'!$E$19="Yes"),Rates!$E$18,IF(AND(C31="B",'Claim Details'!$E$28&gt;=Rates!$D$14,'Claim Details'!$E$28&lt;=Rates!$D$15,'Claim Details'!$E$19="No"),Rates!$D$18,IF(AND(C31="B",'Claim Details'!$E$28&gt;=Rates!$F$14,'Claim Details'!$E$28&lt;=Rates!$F$15,'Claim Details'!$E$19="Yes"),Rates!$G$18,IF(AND(C31="B",'Claim Details'!$E$28&gt;=Rates!$F$14,'Claim Details'!$E$28&lt;=Rates!$F$15,'Claim Details'!$E$19="No"),Rates!$F$18,IF(AND(C31="B",'Claim Details'!$E$28&gt;=Rates!$H$14,'Claim Details'!$E$28&lt;=Rates!$H$15,'Claim Details'!$E$19="Yes"),Rates!$I$18,IF(AND(C31="B",'Claim Details'!$E$28&gt;=Rates!$H$14,'Claim Details'!$E$28&lt;=Rates!$H$15,'Claim Details'!$E$19="No"),Rates!$H$18,IF(AND(C31="B",'Claim Details'!$E$28&gt;=Rates!$J$14,'Claim Details'!$E$28&lt;=Rates!$J$15,'Claim Details'!$E$19="Yes"),Rates!$K$18,IF(AND(C31="B",'Claim Details'!$E$28&gt;=Rates!$J$14,'Claim Details'!$E$28&lt;=Rates!$J$15,'Claim Details'!$E$19="No"),Rates!$J$18,IF(AND(C31="C",'Claim Details'!$E$28&gt;=Rates!$D$14,'Claim Details'!$E$28&lt;=Rates!$D$15,'Claim Details'!$E$19="Yes"),Rates!$E$19,IF(AND(C31="C",'Claim Details'!$E$28&gt;=Rates!$D$14,'Claim Details'!$E$28&lt;=Rates!$D$15,'Claim Details'!$E$19="No"),Rates!$D$19,IF(AND(C31="C",'Claim Details'!$E$28&gt;=Rates!$F$14,'Claim Details'!$E$28&lt;=Rates!$F$15,'Claim Details'!$E$19="Yes"),Rates!$G$19,IF(AND(C31="C",'Claim Details'!$E$28&gt;=Rates!$F$14,'Claim Details'!$E$28&lt;=Rates!$F$15,'Claim Details'!$E$19="No"),Rates!$F$19,IF(AND(C31="C",'Claim Details'!$E$28&gt;=Rates!$H$14,'Claim Details'!$E$28&lt;=Rates!$H$15,'Claim Details'!$E$19="Yes"),Rates!$I$19,IF(AND(C31="C",'Claim Details'!$E$28&gt;=Rates!$H$14,'Claim Details'!$E$28&lt;=Rates!$H$15,'Claim Details'!$E$19="No"),Rates!$H$19,IF(AND(C31="C",'Claim Details'!$E$28&gt;=Rates!$J$14,'Claim Details'!$E$28&lt;=Rates!$J$15,'Claim Details'!$E$19="Yes"),Rates!$K$19,IF(AND(C31="C",'Claim Details'!$E$28&gt;=Rates!$J$14,'Claim Details'!$E$28&lt;=Rates!$J$15,'Claim Details'!$E$19="No"),Rates!$J$19,"£0.00"))))))))))))))))))))))))</f>
        <v>£0.00</v>
      </c>
      <c r="AT31" s="189" t="str">
        <f>IF(AND(C31="A",'Claim Details'!$E$28&gt;=Rates!$D$14,'Claim Details'!$E$28&lt;=Rates!$D$15,'Claim Details'!$E$19="Yes"),Rates!$E$25,IF(AND(C31="A",'Claim Details'!$E$28&gt;=Rates!$D$14,'Claim Details'!$E$28&lt;=Rates!$D$15,'Claim Details'!$E$19="No"),Rates!$D$25,IF(AND(C31="A",'Claim Details'!$E$28&gt;=Rates!$F$14,'Claim Details'!$E$28&lt;=Rates!$F$15,'Claim Details'!$E$19="Yes"),Rates!$G$25,IF(AND(C31="A",'Claim Details'!$E$28&gt;=Rates!$F$14,'Claim Details'!$E$28&lt;=Rates!$F$15,'Claim Details'!$E$19="No"),Rates!$F$25,IF(AND(C31="A",'Claim Details'!$E$28&gt;=Rates!$H$14,'Claim Details'!$E$28&lt;=Rates!$H$15,'Claim Details'!$E$19="Yes"),Rates!$I$25,IF(AND(C31="A",'Claim Details'!$E$28&gt;=Rates!$H$14,'Claim Details'!$E$28&lt;=Rates!$H$15,'Claim Details'!$E$19="No"),Rates!$H$25,IF(AND(C31="A",'Claim Details'!$E$28&gt;=Rates!$J$14,'Claim Details'!$E$28&lt;=Rates!$J$15,'Claim Details'!$E$19="Yes"),Rates!$K$25,IF(AND(C31="A",'Claim Details'!$E$28&gt;=Rates!$J$14,'Claim Details'!$E$28&lt;=Rates!$J$15,'Claim Details'!$E$19="No"),Rates!$J$25,IF(AND(C31="B",'Claim Details'!$E$28&gt;=Rates!$D$14,'Claim Details'!$E$28&lt;=Rates!$D$15,'Claim Details'!$E$19="Yes"),Rates!$E$26,IF(AND(C31="B",'Claim Details'!$E$28&gt;=Rates!$D$14,'Claim Details'!$E$28&lt;=Rates!$D$15,'Claim Details'!$E$19="No"),Rates!$D$26,IF(AND(C31="B",'Claim Details'!$E$28&gt;=Rates!$F$14,'Claim Details'!$E$28&lt;=Rates!$F$15,'Claim Details'!$E$19="Yes"),Rates!$G$26,IF(AND(C31="B",'Claim Details'!$E$28&gt;=Rates!$F$14,'Claim Details'!$E$28&lt;=Rates!$F$15,'Claim Details'!$E$19="No"),Rates!$F$26,IF(AND(C31="B",'Claim Details'!$E$28&gt;=Rates!$H$14,'Claim Details'!$E$28&lt;=Rates!$H$15,'Claim Details'!$E$19="Yes"),Rates!$I$26,IF(AND(C31="B",'Claim Details'!$E$28&gt;=Rates!$H$14,'Claim Details'!$E$28&lt;=Rates!$H$15,'Claim Details'!$E$19="No"),Rates!$H$26,IF(AND(C31="B",'Claim Details'!$E$28&gt;=Rates!$J$14,'Claim Details'!$E$28&lt;=Rates!$J$15,'Claim Details'!$E$19="Yes"),Rates!$K$26,IF(AND(C31="B",'Claim Details'!$E$28&gt;=Rates!$J$14,'Claim Details'!$E$28&lt;=Rates!$J$15,'Claim Details'!$E$19="No"),Rates!$J$26,IF(AND(C31="C",'Claim Details'!$E$28&gt;=Rates!$D$14,'Claim Details'!$E$28&lt;=Rates!$D$15,'Claim Details'!$E$19="Yes"),Rates!$E$27,IF(AND(C31="C",'Claim Details'!$E$28&gt;=Rates!$D$14,'Claim Details'!$E$28&lt;=Rates!$D$15,'Claim Details'!$E$19="No"),Rates!$D$27,IF(AND(C31="C",'Claim Details'!$E$28&gt;=Rates!$F$14,'Claim Details'!$E$28&lt;=Rates!$F$15,'Claim Details'!$E$19="Yes"),Rates!$G$27,IF(AND(C31="C",'Claim Details'!$E$28&gt;=Rates!$F$14,'Claim Details'!$E$28&lt;=Rates!$F$15,'Claim Details'!$E$19="No"),Rates!$F$27,IF(AND(C31="C",'Claim Details'!$E$28&gt;=Rates!$H$14,'Claim Details'!$E$28&lt;=Rates!$H$15,'Claim Details'!$E$19="Yes"),Rates!$I$27,IF(AND(C31="C",'Claim Details'!$E$28&gt;=Rates!$H$14,'Claim Details'!$E$28&lt;=Rates!$H$15,'Claim Details'!$E$19="No"),Rates!$H$27,IF(AND(C31="C",'Claim Details'!$E$28&gt;=Rates!$J$14,'Claim Details'!$E$28&lt;=Rates!$J$15,'Claim Details'!$E$19="Yes"),Rates!$K$27,IF(AND(C31="C",'Claim Details'!$E$28&gt;=Rates!$J$14,'Claim Details'!$E$28&lt;=Rates!$J$15,'Claim Details'!$E$19="No"),Rates!$J$27,"£0.00"))))))))))))))))))))))))</f>
        <v>£0.00</v>
      </c>
      <c r="AU31" s="191" t="str">
        <f>IF(AND(C31="A",'Claim Details'!$E$28&gt;=Rates!$D$14,'Claim Details'!$E$28&lt;=Rates!$D$15,'Claim Details'!$E$19="Yes"),Rates!$E$20,IF(AND(C31="A",'Claim Details'!$E$28&gt;=Rates!$D$14,'Claim Details'!$E$28&lt;=Rates!$D$15,'Claim Details'!$E$19="No"),Rates!$D$20,IF(AND(C31="A",'Claim Details'!$E$28&gt;=Rates!$F$14,'Claim Details'!$E$28&lt;=Rates!$F$15,'Claim Details'!$E$19="Yes"),Rates!$G$20,IF(AND(C31="A",'Claim Details'!$E$28&gt;=Rates!$F$14,'Claim Details'!$E$28&lt;=Rates!$F$15,'Claim Details'!$E$19="No"),Rates!$F$20,IF(AND(C31="A",'Claim Details'!$E$28&gt;=Rates!$H$14,'Claim Details'!$E$28&lt;=Rates!$H$15,'Claim Details'!$E$19="Yes"),Rates!$I$20,IF(AND(C31="A",'Claim Details'!$E$28&gt;=Rates!$H$14,'Claim Details'!$E$28&lt;=Rates!$H$15,'Claim Details'!$E$19="No"),Rates!$H$20,IF(AND(C31="A",'Claim Details'!$E$28&gt;=Rates!$J$14,'Claim Details'!$E$28&lt;=Rates!$J$15,'Claim Details'!$E$19="Yes"),Rates!$K$20,IF(AND(C31="A",'Claim Details'!$E$28&gt;=Rates!$J$14,'Claim Details'!$E$28&lt;=Rates!$J$15,'Claim Details'!$E$19="No"),Rates!$J$20,IF(AND(C31="B",'Claim Details'!$E$28&gt;=Rates!$D$14,'Claim Details'!$E$28&lt;=Rates!$D$15,'Claim Details'!$E$19="Yes"),Rates!$E$21,IF(AND(C31="B",'Claim Details'!$E$28&gt;=Rates!$D$14,'Claim Details'!$E$28&lt;=Rates!$D$15,'Claim Details'!$E$19="No"),Rates!$D$21,IF(AND(C31="B",'Claim Details'!$E$28&gt;=Rates!$F$14,'Claim Details'!$E$28&lt;=Rates!$F$15,'Claim Details'!$E$19="Yes"),Rates!$G$21,IF(AND(C31="B",'Claim Details'!$E$28&gt;=Rates!$F$14,'Claim Details'!$E$28&lt;=Rates!$F$15,'Claim Details'!$E$19="No"),Rates!$F$21,IF(AND(C31="B",'Claim Details'!$E$28&gt;=Rates!$H$14,'Claim Details'!$E$28&lt;=Rates!$H$15,'Claim Details'!$E$19="Yes"),Rates!$I$21,IF(AND(C31="B",'Claim Details'!$E$28&gt;=Rates!$H$14,'Claim Details'!$E$28&lt;=Rates!$H$15,'Claim Details'!$E$19="No"),Rates!$H$21,IF(AND(C31="B",'Claim Details'!$E$28&gt;=Rates!$J$14,'Claim Details'!$E$28&lt;=Rates!$J$15,'Claim Details'!$E$19="Yes"),Rates!$K$21,IF(AND(C31="B",'Claim Details'!$E$28&gt;=Rates!$J$14,'Claim Details'!$E$28&lt;=Rates!$J$15,'Claim Details'!$E$19="No"),Rates!$J$21,"£0.00"))))))))))))))))</f>
        <v>£0.00</v>
      </c>
      <c r="AV31" s="191" t="str">
        <f>IF(AND(C31="A",'Claim Details'!$E$28&gt;=Rates!$D$14,'Claim Details'!$E$28&lt;=Rates!$D$15,'Claim Details'!$E$19="Yes"),Rates!$E$22,IF(AND(C31="A",'Claim Details'!$E$28&gt;=Rates!$D$14,'Claim Details'!$E$28&lt;=Rates!$D$15,'Claim Details'!$E$19="No"),Rates!$D$22,IF(AND(C31="A",'Claim Details'!$E$28&gt;=Rates!$F$14,'Claim Details'!$E$28&lt;=Rates!$F$15,'Claim Details'!$E$19="Yes"),Rates!$G$22,IF(AND(C31="A",'Claim Details'!$E$28&gt;=Rates!$F$14,'Claim Details'!$E$28&lt;=Rates!$F$15,'Claim Details'!$E$19="No"),Rates!$F$22,IF(AND(C31="A",'Claim Details'!$E$28&gt;=Rates!$H$14,'Claim Details'!$E$28&lt;=Rates!$H$15,'Claim Details'!$E$19="Yes"),Rates!$I$22,IF(AND(C31="A",'Claim Details'!$E$28&gt;=Rates!$H$14,'Claim Details'!$E$28&lt;=Rates!$H$15,'Claim Details'!$E$19="No"),Rates!$H$22,IF(AND(C31="A",'Claim Details'!$E$28&gt;=Rates!$J$14,'Claim Details'!$E$28&lt;=Rates!$J$15,'Claim Details'!$E$19="Yes"),Rates!$K$22,IF(AND(C31="A",'Claim Details'!$E$28&gt;=Rates!$J$14,'Claim Details'!$E$28&lt;=Rates!$J$15,'Claim Details'!$E$19="No"),Rates!$J$22,IF(AND(C31="B",'Claim Details'!$E$28&gt;=Rates!$D$14,'Claim Details'!$E$28&lt;=Rates!$D$15,'Claim Details'!$E$19="Yes"),Rates!$E$23,IF(AND(C31="B",'Claim Details'!$E$28&gt;=Rates!$D$14,'Claim Details'!$E$28&lt;=Rates!$D$15,'Claim Details'!$E$19="No"),Rates!$D$23,IF(AND(C31="B",'Claim Details'!$E$28&gt;=Rates!$F$14,'Claim Details'!$E$28&lt;=Rates!$F$15,'Claim Details'!$E$19="Yes"),Rates!$G$23,IF(AND(C31="B",'Claim Details'!$E$28&gt;=Rates!$F$14,'Claim Details'!$E$28&lt;=Rates!$F$15,'Claim Details'!$E$19="No"),Rates!$F$23,IF(AND(C31="B",'Claim Details'!$E$28&gt;=Rates!$H$14,'Claim Details'!$E$28&lt;=Rates!$H$15,'Claim Details'!$E$19="Yes"),Rates!$I$23,IF(AND(C31="B",'Claim Details'!$E$28&gt;=Rates!$H$14,'Claim Details'!$E$28&lt;=Rates!$H$15,'Claim Details'!$E$19="No"),Rates!$H$23,IF(AND(C31="B",'Claim Details'!$E$28&gt;=Rates!$J$14,'Claim Details'!$E$28&lt;=Rates!$J$15,'Claim Details'!$E$19="Yes"),Rates!$K$23,IF(AND(C31="B",'Claim Details'!$E$28&gt;=Rates!$J$14,'Claim Details'!$E$28&lt;=Rates!$J$15,'Claim Details'!$E$19="No"),Rates!$J$23,IF(AND(C31="C",'Claim Details'!$E$28&gt;=Rates!$D$14,'Claim Details'!$E$28&lt;=Rates!$D$15,'Claim Details'!$E$19="Yes"),Rates!$E$24,IF(AND(C31="C",'Claim Details'!$E$28&gt;=Rates!$D$14,'Claim Details'!$E$28&lt;=Rates!$D$15,'Claim Details'!$E$19="No"),Rates!$D$24,IF(AND(C31="C",'Claim Details'!$E$28&gt;=Rates!$F$14,'Claim Details'!$E$28&lt;=Rates!$F$15,'Claim Details'!$E$19="Yes"),Rates!$G$24,IF(AND(C31="C",'Claim Details'!$E$28&gt;=Rates!$F$14,'Claim Details'!$E$28&lt;=Rates!$F$15,'Claim Details'!$E$19="No"),Rates!$F$24,IF(AND(C31="C",'Claim Details'!$E$28&gt;=Rates!$H$14,'Claim Details'!$E$28&lt;=Rates!$H$15,'Claim Details'!$E$19="Yes"),Rates!$I$24,IF(AND(C31="C",'Claim Details'!$E$28&gt;=Rates!$H$14,'Claim Details'!$E$28&lt;=Rates!$H$15,'Claim Details'!$E$19="No"),Rates!$H$24,IF(AND(C31="C",'Claim Details'!$E$28&gt;=Rates!$J$14,'Claim Details'!$E$28&lt;=Rates!$J$15,'Claim Details'!$E$19="Yes"),Rates!$K$24,IF(AND(C31="C",'Claim Details'!$E$28&gt;=Rates!$J$14,'Claim Details'!$E$28&lt;=Rates!$J$15,'Claim Details'!$E$19="No"),Rates!$J$24,"£0.00"))))))))))))))))))))))))</f>
        <v>£0.00</v>
      </c>
      <c r="AW31" s="1"/>
      <c r="AX31" s="189" t="str">
        <f>IF(AND(U31="A",'Claim Details'!$I$28&gt;=Rates!$D$14,'Claim Details'!$I$28&lt;=Rates!$D$15,'Claim Details'!$I$19="Yes"),Rates!$J$17,IF(AND(U31="A",'Claim Details'!$I$28&gt;=Rates!$D$14,'Claim Details'!$I$28&lt;=Rates!$D$15,'Claim Details'!$I$19="No"),Rates!$D$17,IF(AND(U31="A",'Claim Details'!$I$28&gt;=Rates!$F$14,'Claim Details'!$I$28&lt;=Rates!$F$15,'Claim Details'!$I$19="Yes"),Rates!$G$17,IF(AND(U31="A",'Claim Details'!$I$28&gt;=Rates!$F$14,'Claim Details'!$I$28&lt;=Rates!$F$15,'Claim Details'!$I$19="No"),Rates!$F$17,IF(AND(U31="A",'Claim Details'!$I$28&gt;=Rates!$H$14,'Claim Details'!$I$28&lt;=Rates!$H$15,'Claim Details'!$I$19="Yes"),Rates!$I$17,IF(AND(U31="A",'Claim Details'!$I$28&gt;=Rates!$H$14,'Claim Details'!$I$28&lt;=Rates!$H$15,'Claim Details'!$I$19="No"),Rates!$H$17,IF(AND(U31="A",'Claim Details'!$I$28&gt;=Rates!$J$14,'Claim Details'!$I$28&lt;=Rates!$J$15,'Claim Details'!$I$19="Yes"),Rates!$K$17,IF(AND(U31="A",'Claim Details'!$I$28&gt;=Rates!$J$14,'Claim Details'!$I$28&lt;=Rates!$J$15,'Claim Details'!$I$19="No"),Rates!$J$17,IF(AND(U31="B",'Claim Details'!$I$28&gt;=Rates!$D$14,'Claim Details'!$I$28&lt;=Rates!$D$15,'Claim Details'!$I$19="Yes"),Rates!$E$18,IF(AND(U31="B",'Claim Details'!$I$28&gt;=Rates!$D$14,'Claim Details'!$I$28&lt;=Rates!$D$15,'Claim Details'!$I$19="No"),Rates!$D$18,IF(AND(U31="B",'Claim Details'!$I$28&gt;=Rates!$F$14,'Claim Details'!$I$28&lt;=Rates!$F$15,'Claim Details'!$I$19="Yes"),Rates!$G$18,IF(AND(U31="B",'Claim Details'!$I$28&gt;=Rates!$F$14,'Claim Details'!$I$28&lt;=Rates!$F$15,'Claim Details'!$I$19="No"),Rates!$F$18,IF(AND(U31="B",'Claim Details'!$I$28&gt;=Rates!$H$14,'Claim Details'!$I$28&lt;=Rates!$H$15,'Claim Details'!$I$19="Yes"),Rates!$I$18,IF(AND(U31="B",'Claim Details'!$I$28&gt;=Rates!$H$14,'Claim Details'!$I$28&lt;=Rates!$H$15,'Claim Details'!$I$19="No"),Rates!$H$18,IF(AND(U31="B",'Claim Details'!$I$28&gt;=Rates!$J$14,'Claim Details'!$I$28&lt;=Rates!$J$15,'Claim Details'!$I$19="Yes"),Rates!$K$18,IF(AND(U31="B",'Claim Details'!$I$28&gt;=Rates!$J$14,'Claim Details'!$I$28&lt;=Rates!$J$15,'Claim Details'!$I$19="No"),Rates!$J$18,IF(AND(U31="C",'Claim Details'!$I$28&gt;=Rates!$D$14,'Claim Details'!$I$28&lt;=Rates!$D$15,'Claim Details'!$I$19="Yes"),Rates!$E$19,IF(AND(U31="C",'Claim Details'!$I$28&gt;=Rates!$D$14,'Claim Details'!$I$28&lt;=Rates!$D$15,'Claim Details'!$I$19="No"),Rates!$D$19,IF(AND(U31="C",'Claim Details'!$I$28&gt;=Rates!$F$14,'Claim Details'!$I$28&lt;=Rates!$F$15,'Claim Details'!$I$19="Yes"),Rates!$G$19,IF(AND(U31="C",'Claim Details'!$I$28&gt;=Rates!$F$14,'Claim Details'!$I$28&lt;=Rates!$F$15,'Claim Details'!$I$19="No"),Rates!$F$19,IF(AND(U31="C",'Claim Details'!$I$28&gt;=Rates!$H$14,'Claim Details'!$I$28&lt;=Rates!$H$15,'Claim Details'!$I$19="Yes"),Rates!$I$19,IF(AND(U31="C",'Claim Details'!$I$28&gt;=Rates!$H$14,'Claim Details'!$I$28&lt;=Rates!$H$15,'Claim Details'!$I$19="No"),Rates!$H$19,IF(AND(U31="C",'Claim Details'!$I$28&gt;=Rates!$J$14,'Claim Details'!$I$28&lt;=Rates!$J$15,'Claim Details'!$I$19="Yes"),Rates!$K$19,IF(AND(U31="C",'Claim Details'!$I$28&gt;=Rates!$J$14,'Claim Details'!$I$28&lt;=Rates!$J$15,'Claim Details'!$I$19="No"),Rates!$J$19,"£0.00"))))))))))))))))))))))))</f>
        <v>£0.00</v>
      </c>
      <c r="AY31" s="189" t="str">
        <f>IF(AND(C31="A",'Claim Details'!$I$28&gt;=Rates!$D$14,'Claim Details'!$I$28&lt;=Rates!$D$15,'Claim Details'!$I$19="Yes"),Rates!$J$25,IF(AND(C31="A",'Claim Details'!$I$28&gt;=Rates!$D$14,'Claim Details'!$I$28&lt;=Rates!$D$15,'Claim Details'!$I$19="No"),Rates!$D$25,IF(AND(C31="A",'Claim Details'!$I$28&gt;=Rates!$F$14,'Claim Details'!$I$28&lt;=Rates!$F$15,'Claim Details'!$I$19="Yes"),Rates!$G$25,IF(AND(C31="A",'Claim Details'!$I$28&gt;=Rates!$F$14,'Claim Details'!$I$28&lt;=Rates!$F$15,'Claim Details'!$I$19="No"),Rates!$F$25,IF(AND(C31="A",'Claim Details'!$I$28&gt;=Rates!$H$14,'Claim Details'!$I$28&lt;=Rates!$H$15,'Claim Details'!$I$19="Yes"),Rates!$I$25,IF(AND(C31="A",'Claim Details'!$I$28&gt;=Rates!$H$14,'Claim Details'!$I$28&lt;=Rates!$H$15,'Claim Details'!$I$19="No"),Rates!$H$25,IF(AND(C31="A",'Claim Details'!$I$28&gt;=Rates!$J$14,'Claim Details'!$I$28&lt;=Rates!$J$15,'Claim Details'!$I$19="Yes"),Rates!$K$25,IF(AND(C31="A",'Claim Details'!$I$28&gt;=Rates!$J$14,'Claim Details'!$I$28&lt;=Rates!$J$15,'Claim Details'!$I$19="No"),Rates!$J$25,IF(AND(C31="B",'Claim Details'!$I$28&gt;=Rates!$D$14,'Claim Details'!$I$28&lt;=Rates!$D$15,'Claim Details'!$I$19="Yes"),Rates!$E$26,IF(AND(C31="B",'Claim Details'!$I$28&gt;=Rates!$D$14,'Claim Details'!$I$28&lt;=Rates!$D$15,'Claim Details'!$I$19="No"),Rates!$D$26,IF(AND(C31="B",'Claim Details'!$I$28&gt;=Rates!$F$14,'Claim Details'!$I$28&lt;=Rates!$F$15,'Claim Details'!$I$19="Yes"),Rates!$G$26,IF(AND(C31="B",'Claim Details'!$I$28&gt;=Rates!$F$14,'Claim Details'!$I$28&lt;=Rates!$F$15,'Claim Details'!$I$19="No"),Rates!$F$26,IF(AND(C31="B",'Claim Details'!$I$28&gt;=Rates!$H$14,'Claim Details'!$I$28&lt;=Rates!$H$15,'Claim Details'!$I$19="Yes"),Rates!$I$26,IF(AND(C31="B",'Claim Details'!$I$28&gt;=Rates!$H$14,'Claim Details'!$I$28&lt;=Rates!$H$15,'Claim Details'!$I$19="No"),Rates!$H$26,IF(AND(C31="B",'Claim Details'!$I$28&gt;=Rates!$J$14,'Claim Details'!$I$28&lt;=Rates!$J$15,'Claim Details'!$I$19="Yes"),Rates!$K$26,IF(AND(C31="B",'Claim Details'!$I$28&gt;=Rates!$J$14,'Claim Details'!$I$28&lt;=Rates!$J$15,'Claim Details'!$I$19="No"),Rates!$J$26,IF(AND(C31="C",'Claim Details'!$I$28&gt;=Rates!$D$14,'Claim Details'!$I$28&lt;=Rates!$D$15,'Claim Details'!$I$19="Yes"),Rates!$E$27,IF(AND(C31="C",'Claim Details'!$I$28&gt;=Rates!$D$14,'Claim Details'!$I$28&lt;=Rates!$D$15,'Claim Details'!$I$19="No"),Rates!$D$27,IF(AND(C31="C",'Claim Details'!$I$28&gt;=Rates!$F$14,'Claim Details'!$I$28&lt;=Rates!$F$15,'Claim Details'!$I$19="Yes"),Rates!$G$27,IF(AND(C31="C",'Claim Details'!$I$28&gt;=Rates!$F$14,'Claim Details'!$I$28&lt;=Rates!$F$15,'Claim Details'!$I$19="No"),Rates!$F$27,IF(AND(C31="C",'Claim Details'!$I$28&gt;=Rates!$H$14,'Claim Details'!$I$28&lt;=Rates!$H$15,'Claim Details'!$I$19="Yes"),Rates!$I$27,IF(AND(C31="C",'Claim Details'!$I$28&gt;=Rates!$H$14,'Claim Details'!$I$28&lt;=Rates!$H$15,'Claim Details'!$I$19="No"),Rates!$H$27,IF(AND(C31="C",'Claim Details'!$I$28&gt;=Rates!$J$14,'Claim Details'!$I$28&lt;=Rates!$J$15,'Claim Details'!$I$19="Yes"),Rates!$K$27,IF(AND(C31="C",'Claim Details'!$I$28&gt;=Rates!$J$14,'Claim Details'!$I$28&lt;=Rates!$J$15,'Claim Details'!$I$19="No"),Rates!$J$27,"£0.00"))))))))))))))))))))))))</f>
        <v>£0.00</v>
      </c>
      <c r="AZ31" s="189" t="str">
        <f>IF(AND(C31="A",'Claim Details'!$I$28&gt;=Rates!$D$14,'Claim Details'!$I$28&lt;=Rates!$D$15,'Claim Details'!$I$19="Yes"),Rates!$E$20,IF(AND(C31="A",'Claim Details'!$I$28&gt;=Rates!$D$14,'Claim Details'!$I$28&lt;=Rates!$D$15,'Claim Details'!$I$19="No"),Rates!$D$20,IF(AND(C31="A",'Claim Details'!$I$28&gt;=Rates!$F$14,'Claim Details'!$I$28&lt;=Rates!$F$15,'Claim Details'!$I$19="Yes"),Rates!$G$20,IF(AND(C31="A",'Claim Details'!$I$28&gt;=Rates!$F$14,'Claim Details'!$I$28&lt;=Rates!$F$15,'Claim Details'!$I$19="No"),Rates!$F$20,IF(AND(C31="A",'Claim Details'!$I$28&gt;=Rates!$H$14,'Claim Details'!$I$28&lt;=Rates!$H$15,'Claim Details'!$I$19="Yes"),Rates!$I$20,IF(AND(C31="A",'Claim Details'!$I$28&gt;=Rates!$H$14,'Claim Details'!$I$28&lt;=Rates!$H$15,'Claim Details'!$I$19="No"),Rates!$H$20,IF(AND(C31="A",'Claim Details'!$I$28&gt;=Rates!$J$14,'Claim Details'!$I$28&lt;=Rates!$J$15,'Claim Details'!$I$19="Yes"),Rates!$K$20,IF(AND(C31="A",'Claim Details'!$I$28&gt;=Rates!$J$14,'Claim Details'!$I$28&lt;=Rates!$J$15,'Claim Details'!$I$19="No"),Rates!$J$20,IF(AND(C31="B",'Claim Details'!$I$28&gt;=Rates!$D$14,'Claim Details'!$I$28&lt;=Rates!$D$15,'Claim Details'!$I$19="Yes"),Rates!$E$21,IF(AND(C31="B",'Claim Details'!$I$28&gt;=Rates!$D$14,'Claim Details'!$I$28&lt;=Rates!$D$15,'Claim Details'!$I$19="No"),Rates!$D$21,IF(AND(C31="B",'Claim Details'!$I$28&gt;=Rates!$F$14,'Claim Details'!$I$28&lt;=Rates!$F$15,'Claim Details'!$I$19="Yes"),Rates!$G$21,IF(AND(C31="B",'Claim Details'!$I$28&gt;=Rates!$F$14,'Claim Details'!$I$28&lt;=Rates!$F$15,'Claim Details'!$I$19="No"),Rates!$F$21,IF(AND(C31="B",'Claim Details'!$I$28&gt;=Rates!$H$14,'Claim Details'!$I$28&lt;=Rates!$H$15,'Claim Details'!$I$19="Yes"),Rates!$I$21,IF(AND(C31="B",'Claim Details'!$I$28&gt;=Rates!$H$14,'Claim Details'!$I$28&lt;=Rates!$H$15,'Claim Details'!$I$19="No"),Rates!$H$21,IF(AND(C31="B",'Claim Details'!$I$28&gt;=Rates!$J$14,'Claim Details'!$I$28&lt;=Rates!$J$15,'Claim Details'!$I$19="Yes"),Rates!$K$21,IF(AND(C31="B",'Claim Details'!$I$28&gt;=Rates!$J$14,'Claim Details'!$I$28&lt;=Rates!$J$15,'Claim Details'!$I$19="No"),Rates!$J$21,"£0.00"))))))))))))))))</f>
        <v>£0.00</v>
      </c>
      <c r="BA31" s="189" t="str">
        <f>IF(AND(C31="A",'Claim Details'!$I$28&gt;=Rates!$D$14,'Claim Details'!$I$28&lt;=Rates!$D$15,'Claim Details'!$I$19="Yes"),Rates!$E$22,IF(AND(C31="A",'Claim Details'!$I$28&gt;=Rates!$D$14,'Claim Details'!$I$28&lt;=Rates!$D$15,'Claim Details'!$I$19="No"),Rates!$D$22,IF(AND(C31="A",'Claim Details'!$I$28&gt;=Rates!$F$14,'Claim Details'!$I$28&lt;=Rates!$F$15,'Claim Details'!$I$19="Yes"),Rates!$G$22,IF(AND(C31="A",'Claim Details'!$I$28&gt;=Rates!$F$14,'Claim Details'!$I$28&lt;=Rates!$F$15,'Claim Details'!$I$19="No"),Rates!$F$22,IF(AND(C31="A",'Claim Details'!$I$28&gt;=Rates!$H$14,'Claim Details'!$I$28&lt;=Rates!$H$15,'Claim Details'!$I$19="Yes"),Rates!$I$22,IF(AND(C31="A",'Claim Details'!$I$28&gt;=Rates!$H$14,'Claim Details'!$I$28&lt;=Rates!$H$15,'Claim Details'!$I$19="No"),Rates!$H$22,IF(AND(C31="A",'Claim Details'!$I$28&gt;=Rates!$J$14,'Claim Details'!$I$28&lt;=Rates!$J$15,'Claim Details'!$I$19="Yes"),Rates!$K$22,IF(AND(C31="A",'Claim Details'!$I$28&gt;=Rates!$J$14,'Claim Details'!$I$28&lt;=Rates!$J$15,'Claim Details'!$I$19="No"),Rates!$J$22,IF(AND(C31="B",'Claim Details'!$I$28&gt;=Rates!$D$14,'Claim Details'!$I$28&lt;=Rates!$D$15,'Claim Details'!$I$19="Yes"),Rates!$E$23,IF(AND(C31="B",'Claim Details'!$I$28&gt;=Rates!$D$14,'Claim Details'!$I$28&lt;=Rates!$D$15,'Claim Details'!$I$19="No"),Rates!$D$23,IF(AND(C31="B",'Claim Details'!$I$28&gt;=Rates!$F$14,'Claim Details'!$I$28&lt;=Rates!$F$15,'Claim Details'!$I$19="Yes"),Rates!$G$23,IF(AND(C31="B",'Claim Details'!$I$28&gt;=Rates!$F$14,'Claim Details'!$I$28&lt;=Rates!$F$15,'Claim Details'!$I$19="No"),Rates!$F$23,IF(AND(C31="B",'Claim Details'!$I$28&gt;=Rates!$H$14,'Claim Details'!$I$28&lt;=Rates!$H$15,'Claim Details'!$I$19="Yes"),Rates!$I$23,IF(AND(C31="B",'Claim Details'!$I$28&gt;=Rates!$H$14,'Claim Details'!$I$28&lt;=Rates!$H$15,'Claim Details'!$I$19="No"),Rates!$H$23,IF(AND(C31="B",'Claim Details'!$I$28&gt;=Rates!$J$14,'Claim Details'!$I$28&lt;=Rates!$J$15,'Claim Details'!$I$19="Yes"),Rates!$K$23,IF(AND(C31="B",'Claim Details'!$I$28&gt;=Rates!$J$14,'Claim Details'!$I$28&lt;=Rates!$J$15,'Claim Details'!$I$19="No"),Rates!$J$23,IF(AND(C31="C",'Claim Details'!$I$28&gt;=Rates!$D$14,'Claim Details'!$I$28&lt;=Rates!$D$15,'Claim Details'!$I$19="Yes"),Rates!$E$24,IF(AND(C31="C",'Claim Details'!$I$28&gt;=Rates!$D$14,'Claim Details'!$I$28&lt;=Rates!$D$15,'Claim Details'!$I$19="No"),Rates!$D$24,IF(AND(C31="C",'Claim Details'!$I$28&gt;=Rates!$F$14,'Claim Details'!$I$28&lt;=Rates!$F$15,'Claim Details'!$I$19="Yes"),Rates!$G$24,IF(AND(C31="C",'Claim Details'!$I$28&gt;=Rates!$F$14,'Claim Details'!$I$28&lt;=Rates!$F$15,'Claim Details'!$I$19="No"),Rates!$F$24,IF(AND(C31="C",'Claim Details'!$I$28&gt;=Rates!$H$14,'Claim Details'!$I$28&lt;=Rates!$H$15,'Claim Details'!$I$19="Yes"),Rates!$I$24,IF(AND(C31="C",'Claim Details'!$I$28&gt;=Rates!$H$14,'Claim Details'!$I$28&lt;=Rates!$H$15,'Claim Details'!$I$19="No"),Rates!$H$24,IF(AND(C31="C",'Claim Details'!$I$28&gt;=Rates!$J$14,'Claim Details'!$I$28&lt;=Rates!$J$15,'Claim Details'!$I$19="Yes"),Rates!$K$24,IF(AND(C31="C",'Claim Details'!$I$28&gt;=Rates!$J$14,'Claim Details'!$I$28&lt;=Rates!$J$15,'Claim Details'!$I$19="No"),Rates!$J$24,"£0.00"))))))))))))))))))))))))</f>
        <v>£0.00</v>
      </c>
      <c r="BB31" s="189" t="str">
        <f t="shared" si="12"/>
        <v>£0.00</v>
      </c>
      <c r="BC31" s="1"/>
      <c r="BD31" s="189" t="str">
        <f>IF(AND(AE31="A",'Claim Details'!$I$28&gt;=Rates!$D$14,'Claim Details'!$I$28&lt;=Rates!$D$15,'Claim Details'!$I$19="Yes"),Rates!$J$17,IF(AND(AE31="A",'Claim Details'!$I$28&gt;=Rates!$D$14,'Claim Details'!$I$28&lt;=Rates!$D$15,'Claim Details'!$I$19="No"),Rates!$D$17,IF(AND(AE31="A",'Claim Details'!$I$28&gt;=Rates!$F$14,'Claim Details'!$I$28&lt;=Rates!$F$15,'Claim Details'!$I$19="Yes"),Rates!$G$17,IF(AND(AE31="A",'Claim Details'!$I$28&gt;=Rates!$F$14,'Claim Details'!$I$28&lt;=Rates!$F$15,'Claim Details'!$I$19="No"),Rates!$F$17,IF(AND(AE31="A",'Claim Details'!$I$28&gt;=Rates!$H$14,'Claim Details'!$I$28&lt;=Rates!$H$15,'Claim Details'!$I$19="Yes"),Rates!$I$17,IF(AND(AE31="A",'Claim Details'!$I$28&gt;=Rates!$H$14,'Claim Details'!$I$28&lt;=Rates!$H$15,'Claim Details'!$I$19="No"),Rates!$H$17,IF(AND(AE31="A",'Claim Details'!$I$28&gt;=Rates!$J$14,'Claim Details'!$I$28&lt;=Rates!$J$15,'Claim Details'!$I$19="Yes"),Rates!$K$17,IF(AND(AE31="A",'Claim Details'!$I$28&gt;=Rates!$J$14,'Claim Details'!$I$28&lt;=Rates!$J$15,'Claim Details'!$I$19="No"),Rates!$J$17,IF(AND(AE31="B",'Claim Details'!$I$28&gt;=Rates!$D$14,'Claim Details'!$I$28&lt;=Rates!$D$15,'Claim Details'!$I$19="Yes"),Rates!$E$18,IF(AND(AE31="B",'Claim Details'!$I$28&gt;=Rates!$D$14,'Claim Details'!$I$28&lt;=Rates!$D$15,'Claim Details'!$I$19="No"),Rates!$D$18,IF(AND(AE31="B",'Claim Details'!$I$28&gt;=Rates!$F$14,'Claim Details'!$I$28&lt;=Rates!$F$15,'Claim Details'!$I$19="Yes"),Rates!$G$18,IF(AND(AE31="B",'Claim Details'!$I$28&gt;=Rates!$F$14,'Claim Details'!$I$28&lt;=Rates!$F$15,'Claim Details'!$I$19="No"),Rates!$F$18,IF(AND(AE31="B",'Claim Details'!$I$28&gt;=Rates!$H$14,'Claim Details'!$I$28&lt;=Rates!$H$15,'Claim Details'!$I$19="Yes"),Rates!$I$18,IF(AND(AE31="B",'Claim Details'!$I$28&gt;=Rates!$H$14,'Claim Details'!$I$28&lt;=Rates!$H$15,'Claim Details'!$I$19="No"),Rates!$H$18,IF(AND(AE31="B",'Claim Details'!$I$28&gt;=Rates!$J$14,'Claim Details'!$I$28&lt;=Rates!$J$15,'Claim Details'!$I$19="Yes"),Rates!$K$18,IF(AND(AE31="B",'Claim Details'!$I$28&gt;=Rates!$J$14,'Claim Details'!$I$28&lt;=Rates!$J$15,'Claim Details'!$I$19="No"),Rates!$J$18,IF(AND(AE31="C",'Claim Details'!$I$28&gt;=Rates!$D$14,'Claim Details'!$I$28&lt;=Rates!$D$15,'Claim Details'!$I$19="Yes"),Rates!$E$19,IF(AND(AE31="C",'Claim Details'!$I$28&gt;=Rates!$D$14,'Claim Details'!$I$28&lt;=Rates!$D$15,'Claim Details'!$I$19="No"),Rates!$D$19,IF(AND(AE31="C",'Claim Details'!$I$28&gt;=Rates!$F$14,'Claim Details'!$I$28&lt;=Rates!$F$15,'Claim Details'!$I$19="Yes"),Rates!$G$19,IF(AND(AE31="C",'Claim Details'!$I$28&gt;=Rates!$F$14,'Claim Details'!$I$28&lt;=Rates!$F$15,'Claim Details'!$I$19="No"),Rates!$F$19,IF(AND(AE31="C",'Claim Details'!$I$28&gt;=Rates!$H$14,'Claim Details'!$I$28&lt;=Rates!$H$15,'Claim Details'!$I$19="Yes"),Rates!$I$19,IF(AND(AE31="C",'Claim Details'!$I$28&gt;=Rates!$H$14,'Claim Details'!$I$28&lt;=Rates!$H$15,'Claim Details'!$I$19="No"),Rates!$H$19,IF(AND(AE31="C",'Claim Details'!$I$28&gt;=Rates!$J$14,'Claim Details'!$I$28&lt;=Rates!$J$15,'Claim Details'!$I$19="Yes"),Rates!$K$19,IF(AND(AE31="C",'Claim Details'!$I$28&gt;=Rates!$J$14,'Claim Details'!$I$28&lt;=Rates!$J$15,'Claim Details'!$I$19="No"),Rates!$J$19,"£0.00"))))))))))))))))))))))))</f>
        <v>£0.00</v>
      </c>
      <c r="BE31" s="189" t="str">
        <f>IF(AND(AE31="A",'Claim Details'!$I$28&gt;=Rates!$D$14,'Claim Details'!$I$28&lt;=Rates!$D$15,'Claim Details'!$I$19="Yes"),Rates!$J$25,IF(AND(AE31="A",'Claim Details'!$I$28&gt;=Rates!$D$14,'Claim Details'!$I$28&lt;=Rates!$D$15,'Claim Details'!$I$19="No"),Rates!$D$25,IF(AND(AE31="A",'Claim Details'!$I$28&gt;=Rates!$F$14,'Claim Details'!$I$28&lt;=Rates!$F$15,'Claim Details'!$I$19="Yes"),Rates!$G$25,IF(AND(AE31="A",'Claim Details'!$I$28&gt;=Rates!$F$14,'Claim Details'!$I$28&lt;=Rates!$F$15,'Claim Details'!$I$19="No"),Rates!$F$25,IF(AND(AE31="A",'Claim Details'!$I$28&gt;=Rates!$H$14,'Claim Details'!$I$28&lt;=Rates!$H$15,'Claim Details'!$I$19="Yes"),Rates!$I$25,IF(AND(AE31="A",'Claim Details'!$I$28&gt;=Rates!$H$14,'Claim Details'!$I$28&lt;=Rates!$H$15,'Claim Details'!$I$19="No"),Rates!$H$25,IF(AND(AE31="A",'Claim Details'!$I$28&gt;=Rates!$J$14,'Claim Details'!$I$28&lt;=Rates!$J$15,'Claim Details'!$I$19="Yes"),Rates!$K$25,IF(AND(AE31="A",'Claim Details'!$I$28&gt;=Rates!$J$14,'Claim Details'!$I$28&lt;=Rates!$J$15,'Claim Details'!$I$19="No"),Rates!$J$25,IF(AND(AE31="B",'Claim Details'!$I$28&gt;=Rates!$D$14,'Claim Details'!$I$28&lt;=Rates!$D$15,'Claim Details'!$I$19="Yes"),Rates!$E$26,IF(AND(AE31="B",'Claim Details'!$I$28&gt;=Rates!$D$14,'Claim Details'!$I$28&lt;=Rates!$D$15,'Claim Details'!$I$19="No"),Rates!$D$26,IF(AND(AE31="B",'Claim Details'!$I$28&gt;=Rates!$F$14,'Claim Details'!$I$28&lt;=Rates!$F$15,'Claim Details'!$I$19="Yes"),Rates!$G$26,IF(AND(AE31="B",'Claim Details'!$I$28&gt;=Rates!$F$14,'Claim Details'!$I$28&lt;=Rates!$F$15,'Claim Details'!$I$19="No"),Rates!$F$26,IF(AND(AE31="B",'Claim Details'!$I$28&gt;=Rates!$H$14,'Claim Details'!$I$28&lt;=Rates!$H$15,'Claim Details'!$I$19="Yes"),Rates!$I$26,IF(AND(AE31="B",'Claim Details'!$I$28&gt;=Rates!$H$14,'Claim Details'!$I$28&lt;=Rates!$H$15,'Claim Details'!$I$19="No"),Rates!$H$26,IF(AND(AE31="B",'Claim Details'!$I$28&gt;=Rates!$J$14,'Claim Details'!$I$28&lt;=Rates!$J$15,'Claim Details'!$I$19="Yes"),Rates!$K$26,IF(AND(AE31="B",'Claim Details'!$I$28&gt;=Rates!$J$14,'Claim Details'!$I$28&lt;=Rates!$J$15,'Claim Details'!$I$19="No"),Rates!$J$26,IF(AND(AE31="C",'Claim Details'!$I$28&gt;=Rates!$D$14,'Claim Details'!$I$28&lt;=Rates!$D$15,'Claim Details'!$I$19="Yes"),Rates!$E$27,IF(AND(AE31="C",'Claim Details'!$I$28&gt;=Rates!$D$14,'Claim Details'!$I$28&lt;=Rates!$D$15,'Claim Details'!$I$19="No"),Rates!$D$27,IF(AND(AE31="C",'Claim Details'!$I$28&gt;=Rates!$F$14,'Claim Details'!$I$28&lt;=Rates!$F$15,'Claim Details'!$I$19="Yes"),Rates!$G$27,IF(AND(AE31="C",'Claim Details'!$I$28&gt;=Rates!$F$14,'Claim Details'!$I$28&lt;=Rates!$F$15,'Claim Details'!$I$19="No"),Rates!$F$27,IF(AND(AE31="C",'Claim Details'!$I$28&gt;=Rates!$H$14,'Claim Details'!$I$28&lt;=Rates!$H$15,'Claim Details'!$I$19="Yes"),Rates!$I$27,IF(AND(AE31="C",'Claim Details'!$I$28&gt;=Rates!$H$14,'Claim Details'!$I$28&lt;=Rates!$H$15,'Claim Details'!$I$19="No"),Rates!$H$27,IF(AND(AE31="C",'Claim Details'!$I$28&gt;=Rates!$J$14,'Claim Details'!$I$28&lt;=Rates!$J$15,'Claim Details'!$I$19="Yes"),Rates!$K$27,IF(AND(AE31="C",'Claim Details'!$I$28&gt;=Rates!$J$14,'Claim Details'!$I$28&lt;=Rates!$J$15,'Claim Details'!$I$19="No"),Rates!$J$27,"£0.00"))))))))))))))))))))))))</f>
        <v>£0.00</v>
      </c>
      <c r="BF31" s="189" t="str">
        <f>IF(AND(AE31="A",'Claim Details'!$I$28&gt;=Rates!$D$14,'Claim Details'!$I$28&lt;=Rates!$D$15,'Claim Details'!$I$19="Yes"),Rates!$E$20,IF(AND(AE31="A",'Claim Details'!$I$28&gt;=Rates!$D$14,'Claim Details'!$I$28&lt;=Rates!$D$15,'Claim Details'!$I$19="No"),Rates!$D$20,IF(AND(AE31="A",'Claim Details'!$I$28&gt;=Rates!$F$14,'Claim Details'!$I$28&lt;=Rates!$F$15,'Claim Details'!$I$19="Yes"),Rates!$G$20,IF(AND(AE31="A",'Claim Details'!$I$28&gt;=Rates!$F$14,'Claim Details'!$I$28&lt;=Rates!$F$15,'Claim Details'!$I$19="No"),Rates!$F$20,IF(AND(AE31="A",'Claim Details'!$I$28&gt;=Rates!$H$14,'Claim Details'!$I$28&lt;=Rates!$H$15,'Claim Details'!$I$19="Yes"),Rates!$I$20,IF(AND(AE31="A",'Claim Details'!$I$28&gt;=Rates!$H$14,'Claim Details'!$I$28&lt;=Rates!$H$15,'Claim Details'!$I$19="No"),Rates!$H$20,IF(AND(AE31="A",'Claim Details'!$I$28&gt;=Rates!$J$14,'Claim Details'!$I$28&lt;=Rates!$J$15,'Claim Details'!$I$19="Yes"),Rates!$K$20,IF(AND(AE31="A",'Claim Details'!$I$28&gt;=Rates!$J$14,'Claim Details'!$I$28&lt;=Rates!$J$15,'Claim Details'!$I$19="No"),Rates!$J$20,IF(AND(AE31="B",'Claim Details'!$I$28&gt;=Rates!$D$14,'Claim Details'!$I$28&lt;=Rates!$D$15,'Claim Details'!$I$19="Yes"),Rates!$E$21,IF(AND(AE31="B",'Claim Details'!$I$28&gt;=Rates!$D$14,'Claim Details'!$I$28&lt;=Rates!$D$15,'Claim Details'!$I$19="No"),Rates!$D$21,IF(AND(AE31="B",'Claim Details'!$I$28&gt;=Rates!$F$14,'Claim Details'!$I$28&lt;=Rates!$F$15,'Claim Details'!$I$19="Yes"),Rates!$G$21,IF(AND(AE31="B",'Claim Details'!$I$28&gt;=Rates!$F$14,'Claim Details'!$I$28&lt;=Rates!$F$15,'Claim Details'!$I$19="No"),Rates!$F$21,IF(AND(AE31="B",'Claim Details'!$I$28&gt;=Rates!$H$14,'Claim Details'!$I$28&lt;=Rates!$H$15,'Claim Details'!$I$19="Yes"),Rates!$I$21,IF(AND(AE31="B",'Claim Details'!$I$28&gt;=Rates!$H$14,'Claim Details'!$I$28&lt;=Rates!$H$15,'Claim Details'!$I$19="No"),Rates!$H$21,IF(AND(AE31="B",'Claim Details'!$I$28&gt;=Rates!$J$14,'Claim Details'!$I$28&lt;=Rates!$J$15,'Claim Details'!$I$19="Yes"),Rates!$K$21,IF(AND(AE31="B",'Claim Details'!$I$28&gt;=Rates!$J$14,'Claim Details'!$I$28&lt;=Rates!$J$15,'Claim Details'!$I$19="No"),Rates!$J$21,"£0.00"))))))))))))))))</f>
        <v>£0.00</v>
      </c>
      <c r="BG31" s="189" t="str">
        <f>IF(AND(AE31="A",'Claim Details'!$I$28&gt;=Rates!$D$14,'Claim Details'!$I$28&lt;=Rates!$D$15,'Claim Details'!$I$19="Yes"),Rates!$E$22,IF(AND(AE31="A",'Claim Details'!$I$28&gt;=Rates!$D$14,'Claim Details'!$I$28&lt;=Rates!$D$15,'Claim Details'!$I$19="No"),Rates!$D$22,IF(AND(AE31="A",'Claim Details'!$I$28&gt;=Rates!$F$14,'Claim Details'!$I$28&lt;=Rates!$F$15,'Claim Details'!$I$19="Yes"),Rates!$G$22,IF(AND(AE31="A",'Claim Details'!$I$28&gt;=Rates!$F$14,'Claim Details'!$I$28&lt;=Rates!$F$15,'Claim Details'!$I$19="No"),Rates!$F$22,IF(AND(AE31="A",'Claim Details'!$I$28&gt;=Rates!$H$14,'Claim Details'!$I$28&lt;=Rates!$H$15,'Claim Details'!$I$19="Yes"),Rates!$I$22,IF(AND(AE31="A",'Claim Details'!$I$28&gt;=Rates!$H$14,'Claim Details'!$I$28&lt;=Rates!$H$15,'Claim Details'!$I$19="No"),Rates!$H$22,IF(AND(AE31="A",'Claim Details'!$I$28&gt;=Rates!$J$14,'Claim Details'!$I$28&lt;=Rates!$J$15,'Claim Details'!$I$19="Yes"),Rates!$K$22,IF(AND(AE31="A",'Claim Details'!$I$28&gt;=Rates!$J$14,'Claim Details'!$I$28&lt;=Rates!$J$15,'Claim Details'!$I$19="No"),Rates!$J$22,IF(AND(AE31="B",'Claim Details'!$I$28&gt;=Rates!$D$14,'Claim Details'!$I$28&lt;=Rates!$D$15,'Claim Details'!$I$19="Yes"),Rates!$E$23,IF(AND(AE31="B",'Claim Details'!$I$28&gt;=Rates!$D$14,'Claim Details'!$I$28&lt;=Rates!$D$15,'Claim Details'!$I$19="No"),Rates!$D$23,IF(AND(AE31="B",'Claim Details'!$I$28&gt;=Rates!$F$14,'Claim Details'!$I$28&lt;=Rates!$F$15,'Claim Details'!$I$19="Yes"),Rates!$G$23,IF(AND(AE31="B",'Claim Details'!$I$28&gt;=Rates!$F$14,'Claim Details'!$I$28&lt;=Rates!$F$15,'Claim Details'!$I$19="No"),Rates!$F$23,IF(AND(AE31="B",'Claim Details'!$I$28&gt;=Rates!$H$14,'Claim Details'!$I$28&lt;=Rates!$H$15,'Claim Details'!$I$19="Yes"),Rates!$I$23,IF(AND(AE31="B",'Claim Details'!$I$28&gt;=Rates!$H$14,'Claim Details'!$I$28&lt;=Rates!$H$15,'Claim Details'!$I$19="No"),Rates!$H$23,IF(AND(AE31="B",'Claim Details'!$I$28&gt;=Rates!$J$14,'Claim Details'!$I$28&lt;=Rates!$J$15,'Claim Details'!$I$19="Yes"),Rates!$K$23,IF(AND(AE31="B",'Claim Details'!$I$28&gt;=Rates!$J$14,'Claim Details'!$I$28&lt;=Rates!$J$15,'Claim Details'!$I$19="No"),Rates!$J$23,IF(AND(AE31="C",'Claim Details'!$I$28&gt;=Rates!$D$14,'Claim Details'!$I$28&lt;=Rates!$D$15,'Claim Details'!$I$19="Yes"),Rates!$E$24,IF(AND(AE31="C",'Claim Details'!$I$28&gt;=Rates!$D$14,'Claim Details'!$I$28&lt;=Rates!$D$15,'Claim Details'!$I$19="No"),Rates!$D$24,IF(AND(AE31="C",'Claim Details'!$I$28&gt;=Rates!$F$14,'Claim Details'!$I$28&lt;=Rates!$F$15,'Claim Details'!$I$19="Yes"),Rates!$G$24,IF(AND(AE31="C",'Claim Details'!$I$28&gt;=Rates!$F$14,'Claim Details'!$I$28&lt;=Rates!$F$15,'Claim Details'!$I$19="No"),Rates!$F$24,IF(AND(AE31="C",'Claim Details'!$I$28&gt;=Rates!$H$14,'Claim Details'!$I$28&lt;=Rates!$H$15,'Claim Details'!$I$19="Yes"),Rates!$I$24,IF(AND(AE31="C",'Claim Details'!$I$28&gt;=Rates!$H$14,'Claim Details'!$I$28&lt;=Rates!$H$15,'Claim Details'!$I$19="No"),Rates!$H$24,IF(AND(AE31="C",'Claim Details'!$I$28&gt;=Rates!$J$14,'Claim Details'!$I$28&lt;=Rates!$J$15,'Claim Details'!$I$19="Yes"),Rates!$K$24,IF(AND(AE31="C",'Claim Details'!$I$28&gt;=Rates!$J$14,'Claim Details'!$I$28&lt;=Rates!$J$15,'Claim Details'!$I$19="No"),Rates!$J$24,"£0.00"))))))))))))))))))))))))</f>
        <v>£0.00</v>
      </c>
      <c r="BH31" s="189" t="str">
        <f t="shared" si="13"/>
        <v>£0.00</v>
      </c>
      <c r="BI31" s="189">
        <f t="shared" si="14"/>
        <v>0</v>
      </c>
      <c r="BO31" s="202" t="str">
        <f>IF(H31="","£0.00",IF(AP31="4","£0.00",IF(AP31="5","£0.00",IF(AP31="1","£0.00",((AQ31*H31)*'Claim Details'!$F$111)/100))))</f>
        <v>£0.00</v>
      </c>
      <c r="BP31" s="202" t="str">
        <f>IF(T31="","£0.00",IF(AP31="4","£0.00",IF(AP31="5","£0.00",IF(AP31="1","£0.00",((AR31*T31)*'Claim Details'!$N$111)/100))))</f>
        <v>£0.00</v>
      </c>
      <c r="BQ31" s="202" t="str">
        <f>IF(AI31="","£0.00",IF(AP31="4","£0.00",IF(AP31="5","£0.00",IF(AP31="1","£0.00",((BI31*AI31)*'Claim Details'!$W$111)/100))))</f>
        <v>£0.00</v>
      </c>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row>
    <row r="32" spans="1:97" ht="15">
      <c r="A32" s="145"/>
      <c r="B32" s="91"/>
      <c r="C32" s="96"/>
      <c r="D32" s="97"/>
      <c r="E32" s="98"/>
      <c r="F32" s="89"/>
      <c r="G32" s="99"/>
      <c r="H32" s="100"/>
      <c r="I32" s="221" t="str">
        <f t="shared" si="0"/>
        <v>£0.00</v>
      </c>
      <c r="J32" s="101"/>
      <c r="K32" s="100"/>
      <c r="L32" s="221" t="str">
        <f t="shared" si="3"/>
        <v>£0.00</v>
      </c>
      <c r="M32" s="101"/>
      <c r="N32" s="102"/>
      <c r="O32" s="145"/>
      <c r="P32" s="77"/>
      <c r="Q32" s="87"/>
      <c r="R32" s="87"/>
      <c r="S32" s="87"/>
      <c r="T32" s="149" t="str">
        <f t="shared" si="4"/>
        <v/>
      </c>
      <c r="U32" s="87" t="str">
        <f t="shared" si="5"/>
        <v/>
      </c>
      <c r="V32" s="87"/>
      <c r="W32" s="53" t="str">
        <f t="shared" si="6"/>
        <v>£0.00</v>
      </c>
      <c r="X32" s="53"/>
      <c r="Y32" s="87"/>
      <c r="Z32" s="78"/>
      <c r="AA32" s="79"/>
      <c r="AB32" s="160"/>
      <c r="AC32" s="98"/>
      <c r="AD32" s="225"/>
      <c r="AE32" s="235" t="str">
        <f t="shared" si="7"/>
        <v/>
      </c>
      <c r="AF32" s="87" t="str">
        <f t="shared" si="8"/>
        <v/>
      </c>
      <c r="AG32" s="53"/>
      <c r="AH32" s="224"/>
      <c r="AI32" s="226" t="str">
        <f t="shared" si="1"/>
        <v/>
      </c>
      <c r="AJ32" s="236" t="str">
        <f t="shared" si="9"/>
        <v>£0.00</v>
      </c>
      <c r="AK32" s="31"/>
      <c r="AL32" s="1"/>
      <c r="AM32" s="1"/>
      <c r="AN32" s="1"/>
      <c r="AO32" s="1"/>
      <c r="AP32" s="1" t="str">
        <f t="shared" si="10"/>
        <v/>
      </c>
      <c r="AQ32" s="27">
        <f t="shared" si="2"/>
        <v>0</v>
      </c>
      <c r="AR32" s="189">
        <f t="shared" si="11"/>
        <v>0</v>
      </c>
      <c r="AS32" s="190" t="str">
        <f>IF(AND(C32="A",'Claim Details'!$E$28&gt;=Rates!$D$14,'Claim Details'!$E$28&lt;=Rates!$D$15,'Claim Details'!$E$19="Yes"),Rates!$E$17,IF(AND(C32="A",'Claim Details'!$E$28&gt;=Rates!$D$14,'Claim Details'!$E$28&lt;=Rates!$D$15,'Claim Details'!$E$19="No"),Rates!$D$17,IF(AND(C32="A",'Claim Details'!$E$28&gt;=Rates!$F$14,'Claim Details'!$E$28&lt;=Rates!$F$15,'Claim Details'!$E$19="Yes"),Rates!$G$17,IF(AND(C32="A",'Claim Details'!$E$28&gt;=Rates!$F$14,'Claim Details'!$E$28&lt;=Rates!$F$15,'Claim Details'!$E$19="No"),Rates!$F$17,IF(AND(C32="A",'Claim Details'!$E$28&gt;=Rates!$H$14,'Claim Details'!$E$28&lt;=Rates!$H$15,'Claim Details'!$E$19="Yes"),Rates!$I$17,IF(AND(C32="A",'Claim Details'!$E$28&gt;=Rates!$H$14,'Claim Details'!$E$28&lt;=Rates!$H$15,'Claim Details'!$E$19="No"),Rates!$H$17,IF(AND(C32="A",'Claim Details'!$E$28&gt;=Rates!$J$14,'Claim Details'!$E$28&lt;=Rates!$J$15,'Claim Details'!$E$19="Yes"),Rates!$K$17,IF(AND(C32="A",'Claim Details'!$E$28&gt;=Rates!$J$14,'Claim Details'!$E$28&lt;=Rates!$J$15,'Claim Details'!$E$19="No"),Rates!$J$17,IF(AND(C32="B",'Claim Details'!$E$28&gt;=Rates!$D$14,'Claim Details'!$E$28&lt;=Rates!$D$15,'Claim Details'!$E$19="Yes"),Rates!$E$18,IF(AND(C32="B",'Claim Details'!$E$28&gt;=Rates!$D$14,'Claim Details'!$E$28&lt;=Rates!$D$15,'Claim Details'!$E$19="No"),Rates!$D$18,IF(AND(C32="B",'Claim Details'!$E$28&gt;=Rates!$F$14,'Claim Details'!$E$28&lt;=Rates!$F$15,'Claim Details'!$E$19="Yes"),Rates!$G$18,IF(AND(C32="B",'Claim Details'!$E$28&gt;=Rates!$F$14,'Claim Details'!$E$28&lt;=Rates!$F$15,'Claim Details'!$E$19="No"),Rates!$F$18,IF(AND(C32="B",'Claim Details'!$E$28&gt;=Rates!$H$14,'Claim Details'!$E$28&lt;=Rates!$H$15,'Claim Details'!$E$19="Yes"),Rates!$I$18,IF(AND(C32="B",'Claim Details'!$E$28&gt;=Rates!$H$14,'Claim Details'!$E$28&lt;=Rates!$H$15,'Claim Details'!$E$19="No"),Rates!$H$18,IF(AND(C32="B",'Claim Details'!$E$28&gt;=Rates!$J$14,'Claim Details'!$E$28&lt;=Rates!$J$15,'Claim Details'!$E$19="Yes"),Rates!$K$18,IF(AND(C32="B",'Claim Details'!$E$28&gt;=Rates!$J$14,'Claim Details'!$E$28&lt;=Rates!$J$15,'Claim Details'!$E$19="No"),Rates!$J$18,IF(AND(C32="C",'Claim Details'!$E$28&gt;=Rates!$D$14,'Claim Details'!$E$28&lt;=Rates!$D$15,'Claim Details'!$E$19="Yes"),Rates!$E$19,IF(AND(C32="C",'Claim Details'!$E$28&gt;=Rates!$D$14,'Claim Details'!$E$28&lt;=Rates!$D$15,'Claim Details'!$E$19="No"),Rates!$D$19,IF(AND(C32="C",'Claim Details'!$E$28&gt;=Rates!$F$14,'Claim Details'!$E$28&lt;=Rates!$F$15,'Claim Details'!$E$19="Yes"),Rates!$G$19,IF(AND(C32="C",'Claim Details'!$E$28&gt;=Rates!$F$14,'Claim Details'!$E$28&lt;=Rates!$F$15,'Claim Details'!$E$19="No"),Rates!$F$19,IF(AND(C32="C",'Claim Details'!$E$28&gt;=Rates!$H$14,'Claim Details'!$E$28&lt;=Rates!$H$15,'Claim Details'!$E$19="Yes"),Rates!$I$19,IF(AND(C32="C",'Claim Details'!$E$28&gt;=Rates!$H$14,'Claim Details'!$E$28&lt;=Rates!$H$15,'Claim Details'!$E$19="No"),Rates!$H$19,IF(AND(C32="C",'Claim Details'!$E$28&gt;=Rates!$J$14,'Claim Details'!$E$28&lt;=Rates!$J$15,'Claim Details'!$E$19="Yes"),Rates!$K$19,IF(AND(C32="C",'Claim Details'!$E$28&gt;=Rates!$J$14,'Claim Details'!$E$28&lt;=Rates!$J$15,'Claim Details'!$E$19="No"),Rates!$J$19,"£0.00"))))))))))))))))))))))))</f>
        <v>£0.00</v>
      </c>
      <c r="AT32" s="189" t="str">
        <f>IF(AND(C32="A",'Claim Details'!$E$28&gt;=Rates!$D$14,'Claim Details'!$E$28&lt;=Rates!$D$15,'Claim Details'!$E$19="Yes"),Rates!$E$25,IF(AND(C32="A",'Claim Details'!$E$28&gt;=Rates!$D$14,'Claim Details'!$E$28&lt;=Rates!$D$15,'Claim Details'!$E$19="No"),Rates!$D$25,IF(AND(C32="A",'Claim Details'!$E$28&gt;=Rates!$F$14,'Claim Details'!$E$28&lt;=Rates!$F$15,'Claim Details'!$E$19="Yes"),Rates!$G$25,IF(AND(C32="A",'Claim Details'!$E$28&gt;=Rates!$F$14,'Claim Details'!$E$28&lt;=Rates!$F$15,'Claim Details'!$E$19="No"),Rates!$F$25,IF(AND(C32="A",'Claim Details'!$E$28&gt;=Rates!$H$14,'Claim Details'!$E$28&lt;=Rates!$H$15,'Claim Details'!$E$19="Yes"),Rates!$I$25,IF(AND(C32="A",'Claim Details'!$E$28&gt;=Rates!$H$14,'Claim Details'!$E$28&lt;=Rates!$H$15,'Claim Details'!$E$19="No"),Rates!$H$25,IF(AND(C32="A",'Claim Details'!$E$28&gt;=Rates!$J$14,'Claim Details'!$E$28&lt;=Rates!$J$15,'Claim Details'!$E$19="Yes"),Rates!$K$25,IF(AND(C32="A",'Claim Details'!$E$28&gt;=Rates!$J$14,'Claim Details'!$E$28&lt;=Rates!$J$15,'Claim Details'!$E$19="No"),Rates!$J$25,IF(AND(C32="B",'Claim Details'!$E$28&gt;=Rates!$D$14,'Claim Details'!$E$28&lt;=Rates!$D$15,'Claim Details'!$E$19="Yes"),Rates!$E$26,IF(AND(C32="B",'Claim Details'!$E$28&gt;=Rates!$D$14,'Claim Details'!$E$28&lt;=Rates!$D$15,'Claim Details'!$E$19="No"),Rates!$D$26,IF(AND(C32="B",'Claim Details'!$E$28&gt;=Rates!$F$14,'Claim Details'!$E$28&lt;=Rates!$F$15,'Claim Details'!$E$19="Yes"),Rates!$G$26,IF(AND(C32="B",'Claim Details'!$E$28&gt;=Rates!$F$14,'Claim Details'!$E$28&lt;=Rates!$F$15,'Claim Details'!$E$19="No"),Rates!$F$26,IF(AND(C32="B",'Claim Details'!$E$28&gt;=Rates!$H$14,'Claim Details'!$E$28&lt;=Rates!$H$15,'Claim Details'!$E$19="Yes"),Rates!$I$26,IF(AND(C32="B",'Claim Details'!$E$28&gt;=Rates!$H$14,'Claim Details'!$E$28&lt;=Rates!$H$15,'Claim Details'!$E$19="No"),Rates!$H$26,IF(AND(C32="B",'Claim Details'!$E$28&gt;=Rates!$J$14,'Claim Details'!$E$28&lt;=Rates!$J$15,'Claim Details'!$E$19="Yes"),Rates!$K$26,IF(AND(C32="B",'Claim Details'!$E$28&gt;=Rates!$J$14,'Claim Details'!$E$28&lt;=Rates!$J$15,'Claim Details'!$E$19="No"),Rates!$J$26,IF(AND(C32="C",'Claim Details'!$E$28&gt;=Rates!$D$14,'Claim Details'!$E$28&lt;=Rates!$D$15,'Claim Details'!$E$19="Yes"),Rates!$E$27,IF(AND(C32="C",'Claim Details'!$E$28&gt;=Rates!$D$14,'Claim Details'!$E$28&lt;=Rates!$D$15,'Claim Details'!$E$19="No"),Rates!$D$27,IF(AND(C32="C",'Claim Details'!$E$28&gt;=Rates!$F$14,'Claim Details'!$E$28&lt;=Rates!$F$15,'Claim Details'!$E$19="Yes"),Rates!$G$27,IF(AND(C32="C",'Claim Details'!$E$28&gt;=Rates!$F$14,'Claim Details'!$E$28&lt;=Rates!$F$15,'Claim Details'!$E$19="No"),Rates!$F$27,IF(AND(C32="C",'Claim Details'!$E$28&gt;=Rates!$H$14,'Claim Details'!$E$28&lt;=Rates!$H$15,'Claim Details'!$E$19="Yes"),Rates!$I$27,IF(AND(C32="C",'Claim Details'!$E$28&gt;=Rates!$H$14,'Claim Details'!$E$28&lt;=Rates!$H$15,'Claim Details'!$E$19="No"),Rates!$H$27,IF(AND(C32="C",'Claim Details'!$E$28&gt;=Rates!$J$14,'Claim Details'!$E$28&lt;=Rates!$J$15,'Claim Details'!$E$19="Yes"),Rates!$K$27,IF(AND(C32="C",'Claim Details'!$E$28&gt;=Rates!$J$14,'Claim Details'!$E$28&lt;=Rates!$J$15,'Claim Details'!$E$19="No"),Rates!$J$27,"£0.00"))))))))))))))))))))))))</f>
        <v>£0.00</v>
      </c>
      <c r="AU32" s="191" t="str">
        <f>IF(AND(C32="A",'Claim Details'!$E$28&gt;=Rates!$D$14,'Claim Details'!$E$28&lt;=Rates!$D$15,'Claim Details'!$E$19="Yes"),Rates!$E$20,IF(AND(C32="A",'Claim Details'!$E$28&gt;=Rates!$D$14,'Claim Details'!$E$28&lt;=Rates!$D$15,'Claim Details'!$E$19="No"),Rates!$D$20,IF(AND(C32="A",'Claim Details'!$E$28&gt;=Rates!$F$14,'Claim Details'!$E$28&lt;=Rates!$F$15,'Claim Details'!$E$19="Yes"),Rates!$G$20,IF(AND(C32="A",'Claim Details'!$E$28&gt;=Rates!$F$14,'Claim Details'!$E$28&lt;=Rates!$F$15,'Claim Details'!$E$19="No"),Rates!$F$20,IF(AND(C32="A",'Claim Details'!$E$28&gt;=Rates!$H$14,'Claim Details'!$E$28&lt;=Rates!$H$15,'Claim Details'!$E$19="Yes"),Rates!$I$20,IF(AND(C32="A",'Claim Details'!$E$28&gt;=Rates!$H$14,'Claim Details'!$E$28&lt;=Rates!$H$15,'Claim Details'!$E$19="No"),Rates!$H$20,IF(AND(C32="A",'Claim Details'!$E$28&gt;=Rates!$J$14,'Claim Details'!$E$28&lt;=Rates!$J$15,'Claim Details'!$E$19="Yes"),Rates!$K$20,IF(AND(C32="A",'Claim Details'!$E$28&gt;=Rates!$J$14,'Claim Details'!$E$28&lt;=Rates!$J$15,'Claim Details'!$E$19="No"),Rates!$J$20,IF(AND(C32="B",'Claim Details'!$E$28&gt;=Rates!$D$14,'Claim Details'!$E$28&lt;=Rates!$D$15,'Claim Details'!$E$19="Yes"),Rates!$E$21,IF(AND(C32="B",'Claim Details'!$E$28&gt;=Rates!$D$14,'Claim Details'!$E$28&lt;=Rates!$D$15,'Claim Details'!$E$19="No"),Rates!$D$21,IF(AND(C32="B",'Claim Details'!$E$28&gt;=Rates!$F$14,'Claim Details'!$E$28&lt;=Rates!$F$15,'Claim Details'!$E$19="Yes"),Rates!$G$21,IF(AND(C32="B",'Claim Details'!$E$28&gt;=Rates!$F$14,'Claim Details'!$E$28&lt;=Rates!$F$15,'Claim Details'!$E$19="No"),Rates!$F$21,IF(AND(C32="B",'Claim Details'!$E$28&gt;=Rates!$H$14,'Claim Details'!$E$28&lt;=Rates!$H$15,'Claim Details'!$E$19="Yes"),Rates!$I$21,IF(AND(C32="B",'Claim Details'!$E$28&gt;=Rates!$H$14,'Claim Details'!$E$28&lt;=Rates!$H$15,'Claim Details'!$E$19="No"),Rates!$H$21,IF(AND(C32="B",'Claim Details'!$E$28&gt;=Rates!$J$14,'Claim Details'!$E$28&lt;=Rates!$J$15,'Claim Details'!$E$19="Yes"),Rates!$K$21,IF(AND(C32="B",'Claim Details'!$E$28&gt;=Rates!$J$14,'Claim Details'!$E$28&lt;=Rates!$J$15,'Claim Details'!$E$19="No"),Rates!$J$21,"£0.00"))))))))))))))))</f>
        <v>£0.00</v>
      </c>
      <c r="AV32" s="191" t="str">
        <f>IF(AND(C32="A",'Claim Details'!$E$28&gt;=Rates!$D$14,'Claim Details'!$E$28&lt;=Rates!$D$15,'Claim Details'!$E$19="Yes"),Rates!$E$22,IF(AND(C32="A",'Claim Details'!$E$28&gt;=Rates!$D$14,'Claim Details'!$E$28&lt;=Rates!$D$15,'Claim Details'!$E$19="No"),Rates!$D$22,IF(AND(C32="A",'Claim Details'!$E$28&gt;=Rates!$F$14,'Claim Details'!$E$28&lt;=Rates!$F$15,'Claim Details'!$E$19="Yes"),Rates!$G$22,IF(AND(C32="A",'Claim Details'!$E$28&gt;=Rates!$F$14,'Claim Details'!$E$28&lt;=Rates!$F$15,'Claim Details'!$E$19="No"),Rates!$F$22,IF(AND(C32="A",'Claim Details'!$E$28&gt;=Rates!$H$14,'Claim Details'!$E$28&lt;=Rates!$H$15,'Claim Details'!$E$19="Yes"),Rates!$I$22,IF(AND(C32="A",'Claim Details'!$E$28&gt;=Rates!$H$14,'Claim Details'!$E$28&lt;=Rates!$H$15,'Claim Details'!$E$19="No"),Rates!$H$22,IF(AND(C32="A",'Claim Details'!$E$28&gt;=Rates!$J$14,'Claim Details'!$E$28&lt;=Rates!$J$15,'Claim Details'!$E$19="Yes"),Rates!$K$22,IF(AND(C32="A",'Claim Details'!$E$28&gt;=Rates!$J$14,'Claim Details'!$E$28&lt;=Rates!$J$15,'Claim Details'!$E$19="No"),Rates!$J$22,IF(AND(C32="B",'Claim Details'!$E$28&gt;=Rates!$D$14,'Claim Details'!$E$28&lt;=Rates!$D$15,'Claim Details'!$E$19="Yes"),Rates!$E$23,IF(AND(C32="B",'Claim Details'!$E$28&gt;=Rates!$D$14,'Claim Details'!$E$28&lt;=Rates!$D$15,'Claim Details'!$E$19="No"),Rates!$D$23,IF(AND(C32="B",'Claim Details'!$E$28&gt;=Rates!$F$14,'Claim Details'!$E$28&lt;=Rates!$F$15,'Claim Details'!$E$19="Yes"),Rates!$G$23,IF(AND(C32="B",'Claim Details'!$E$28&gt;=Rates!$F$14,'Claim Details'!$E$28&lt;=Rates!$F$15,'Claim Details'!$E$19="No"),Rates!$F$23,IF(AND(C32="B",'Claim Details'!$E$28&gt;=Rates!$H$14,'Claim Details'!$E$28&lt;=Rates!$H$15,'Claim Details'!$E$19="Yes"),Rates!$I$23,IF(AND(C32="B",'Claim Details'!$E$28&gt;=Rates!$H$14,'Claim Details'!$E$28&lt;=Rates!$H$15,'Claim Details'!$E$19="No"),Rates!$H$23,IF(AND(C32="B",'Claim Details'!$E$28&gt;=Rates!$J$14,'Claim Details'!$E$28&lt;=Rates!$J$15,'Claim Details'!$E$19="Yes"),Rates!$K$23,IF(AND(C32="B",'Claim Details'!$E$28&gt;=Rates!$J$14,'Claim Details'!$E$28&lt;=Rates!$J$15,'Claim Details'!$E$19="No"),Rates!$J$23,IF(AND(C32="C",'Claim Details'!$E$28&gt;=Rates!$D$14,'Claim Details'!$E$28&lt;=Rates!$D$15,'Claim Details'!$E$19="Yes"),Rates!$E$24,IF(AND(C32="C",'Claim Details'!$E$28&gt;=Rates!$D$14,'Claim Details'!$E$28&lt;=Rates!$D$15,'Claim Details'!$E$19="No"),Rates!$D$24,IF(AND(C32="C",'Claim Details'!$E$28&gt;=Rates!$F$14,'Claim Details'!$E$28&lt;=Rates!$F$15,'Claim Details'!$E$19="Yes"),Rates!$G$24,IF(AND(C32="C",'Claim Details'!$E$28&gt;=Rates!$F$14,'Claim Details'!$E$28&lt;=Rates!$F$15,'Claim Details'!$E$19="No"),Rates!$F$24,IF(AND(C32="C",'Claim Details'!$E$28&gt;=Rates!$H$14,'Claim Details'!$E$28&lt;=Rates!$H$15,'Claim Details'!$E$19="Yes"),Rates!$I$24,IF(AND(C32="C",'Claim Details'!$E$28&gt;=Rates!$H$14,'Claim Details'!$E$28&lt;=Rates!$H$15,'Claim Details'!$E$19="No"),Rates!$H$24,IF(AND(C32="C",'Claim Details'!$E$28&gt;=Rates!$J$14,'Claim Details'!$E$28&lt;=Rates!$J$15,'Claim Details'!$E$19="Yes"),Rates!$K$24,IF(AND(C32="C",'Claim Details'!$E$28&gt;=Rates!$J$14,'Claim Details'!$E$28&lt;=Rates!$J$15,'Claim Details'!$E$19="No"),Rates!$J$24,"£0.00"))))))))))))))))))))))))</f>
        <v>£0.00</v>
      </c>
      <c r="AW32" s="1"/>
      <c r="AX32" s="189" t="str">
        <f>IF(AND(U32="A",'Claim Details'!$I$28&gt;=Rates!$D$14,'Claim Details'!$I$28&lt;=Rates!$D$15,'Claim Details'!$I$19="Yes"),Rates!$J$17,IF(AND(U32="A",'Claim Details'!$I$28&gt;=Rates!$D$14,'Claim Details'!$I$28&lt;=Rates!$D$15,'Claim Details'!$I$19="No"),Rates!$D$17,IF(AND(U32="A",'Claim Details'!$I$28&gt;=Rates!$F$14,'Claim Details'!$I$28&lt;=Rates!$F$15,'Claim Details'!$I$19="Yes"),Rates!$G$17,IF(AND(U32="A",'Claim Details'!$I$28&gt;=Rates!$F$14,'Claim Details'!$I$28&lt;=Rates!$F$15,'Claim Details'!$I$19="No"),Rates!$F$17,IF(AND(U32="A",'Claim Details'!$I$28&gt;=Rates!$H$14,'Claim Details'!$I$28&lt;=Rates!$H$15,'Claim Details'!$I$19="Yes"),Rates!$I$17,IF(AND(U32="A",'Claim Details'!$I$28&gt;=Rates!$H$14,'Claim Details'!$I$28&lt;=Rates!$H$15,'Claim Details'!$I$19="No"),Rates!$H$17,IF(AND(U32="A",'Claim Details'!$I$28&gt;=Rates!$J$14,'Claim Details'!$I$28&lt;=Rates!$J$15,'Claim Details'!$I$19="Yes"),Rates!$K$17,IF(AND(U32="A",'Claim Details'!$I$28&gt;=Rates!$J$14,'Claim Details'!$I$28&lt;=Rates!$J$15,'Claim Details'!$I$19="No"),Rates!$J$17,IF(AND(U32="B",'Claim Details'!$I$28&gt;=Rates!$D$14,'Claim Details'!$I$28&lt;=Rates!$D$15,'Claim Details'!$I$19="Yes"),Rates!$E$18,IF(AND(U32="B",'Claim Details'!$I$28&gt;=Rates!$D$14,'Claim Details'!$I$28&lt;=Rates!$D$15,'Claim Details'!$I$19="No"),Rates!$D$18,IF(AND(U32="B",'Claim Details'!$I$28&gt;=Rates!$F$14,'Claim Details'!$I$28&lt;=Rates!$F$15,'Claim Details'!$I$19="Yes"),Rates!$G$18,IF(AND(U32="B",'Claim Details'!$I$28&gt;=Rates!$F$14,'Claim Details'!$I$28&lt;=Rates!$F$15,'Claim Details'!$I$19="No"),Rates!$F$18,IF(AND(U32="B",'Claim Details'!$I$28&gt;=Rates!$H$14,'Claim Details'!$I$28&lt;=Rates!$H$15,'Claim Details'!$I$19="Yes"),Rates!$I$18,IF(AND(U32="B",'Claim Details'!$I$28&gt;=Rates!$H$14,'Claim Details'!$I$28&lt;=Rates!$H$15,'Claim Details'!$I$19="No"),Rates!$H$18,IF(AND(U32="B",'Claim Details'!$I$28&gt;=Rates!$J$14,'Claim Details'!$I$28&lt;=Rates!$J$15,'Claim Details'!$I$19="Yes"),Rates!$K$18,IF(AND(U32="B",'Claim Details'!$I$28&gt;=Rates!$J$14,'Claim Details'!$I$28&lt;=Rates!$J$15,'Claim Details'!$I$19="No"),Rates!$J$18,IF(AND(U32="C",'Claim Details'!$I$28&gt;=Rates!$D$14,'Claim Details'!$I$28&lt;=Rates!$D$15,'Claim Details'!$I$19="Yes"),Rates!$E$19,IF(AND(U32="C",'Claim Details'!$I$28&gt;=Rates!$D$14,'Claim Details'!$I$28&lt;=Rates!$D$15,'Claim Details'!$I$19="No"),Rates!$D$19,IF(AND(U32="C",'Claim Details'!$I$28&gt;=Rates!$F$14,'Claim Details'!$I$28&lt;=Rates!$F$15,'Claim Details'!$I$19="Yes"),Rates!$G$19,IF(AND(U32="C",'Claim Details'!$I$28&gt;=Rates!$F$14,'Claim Details'!$I$28&lt;=Rates!$F$15,'Claim Details'!$I$19="No"),Rates!$F$19,IF(AND(U32="C",'Claim Details'!$I$28&gt;=Rates!$H$14,'Claim Details'!$I$28&lt;=Rates!$H$15,'Claim Details'!$I$19="Yes"),Rates!$I$19,IF(AND(U32="C",'Claim Details'!$I$28&gt;=Rates!$H$14,'Claim Details'!$I$28&lt;=Rates!$H$15,'Claim Details'!$I$19="No"),Rates!$H$19,IF(AND(U32="C",'Claim Details'!$I$28&gt;=Rates!$J$14,'Claim Details'!$I$28&lt;=Rates!$J$15,'Claim Details'!$I$19="Yes"),Rates!$K$19,IF(AND(U32="C",'Claim Details'!$I$28&gt;=Rates!$J$14,'Claim Details'!$I$28&lt;=Rates!$J$15,'Claim Details'!$I$19="No"),Rates!$J$19,"£0.00"))))))))))))))))))))))))</f>
        <v>£0.00</v>
      </c>
      <c r="AY32" s="189" t="str">
        <f>IF(AND(C32="A",'Claim Details'!$I$28&gt;=Rates!$D$14,'Claim Details'!$I$28&lt;=Rates!$D$15,'Claim Details'!$I$19="Yes"),Rates!$J$25,IF(AND(C32="A",'Claim Details'!$I$28&gt;=Rates!$D$14,'Claim Details'!$I$28&lt;=Rates!$D$15,'Claim Details'!$I$19="No"),Rates!$D$25,IF(AND(C32="A",'Claim Details'!$I$28&gt;=Rates!$F$14,'Claim Details'!$I$28&lt;=Rates!$F$15,'Claim Details'!$I$19="Yes"),Rates!$G$25,IF(AND(C32="A",'Claim Details'!$I$28&gt;=Rates!$F$14,'Claim Details'!$I$28&lt;=Rates!$F$15,'Claim Details'!$I$19="No"),Rates!$F$25,IF(AND(C32="A",'Claim Details'!$I$28&gt;=Rates!$H$14,'Claim Details'!$I$28&lt;=Rates!$H$15,'Claim Details'!$I$19="Yes"),Rates!$I$25,IF(AND(C32="A",'Claim Details'!$I$28&gt;=Rates!$H$14,'Claim Details'!$I$28&lt;=Rates!$H$15,'Claim Details'!$I$19="No"),Rates!$H$25,IF(AND(C32="A",'Claim Details'!$I$28&gt;=Rates!$J$14,'Claim Details'!$I$28&lt;=Rates!$J$15,'Claim Details'!$I$19="Yes"),Rates!$K$25,IF(AND(C32="A",'Claim Details'!$I$28&gt;=Rates!$J$14,'Claim Details'!$I$28&lt;=Rates!$J$15,'Claim Details'!$I$19="No"),Rates!$J$25,IF(AND(C32="B",'Claim Details'!$I$28&gt;=Rates!$D$14,'Claim Details'!$I$28&lt;=Rates!$D$15,'Claim Details'!$I$19="Yes"),Rates!$E$26,IF(AND(C32="B",'Claim Details'!$I$28&gt;=Rates!$D$14,'Claim Details'!$I$28&lt;=Rates!$D$15,'Claim Details'!$I$19="No"),Rates!$D$26,IF(AND(C32="B",'Claim Details'!$I$28&gt;=Rates!$F$14,'Claim Details'!$I$28&lt;=Rates!$F$15,'Claim Details'!$I$19="Yes"),Rates!$G$26,IF(AND(C32="B",'Claim Details'!$I$28&gt;=Rates!$F$14,'Claim Details'!$I$28&lt;=Rates!$F$15,'Claim Details'!$I$19="No"),Rates!$F$26,IF(AND(C32="B",'Claim Details'!$I$28&gt;=Rates!$H$14,'Claim Details'!$I$28&lt;=Rates!$H$15,'Claim Details'!$I$19="Yes"),Rates!$I$26,IF(AND(C32="B",'Claim Details'!$I$28&gt;=Rates!$H$14,'Claim Details'!$I$28&lt;=Rates!$H$15,'Claim Details'!$I$19="No"),Rates!$H$26,IF(AND(C32="B",'Claim Details'!$I$28&gt;=Rates!$J$14,'Claim Details'!$I$28&lt;=Rates!$J$15,'Claim Details'!$I$19="Yes"),Rates!$K$26,IF(AND(C32="B",'Claim Details'!$I$28&gt;=Rates!$J$14,'Claim Details'!$I$28&lt;=Rates!$J$15,'Claim Details'!$I$19="No"),Rates!$J$26,IF(AND(C32="C",'Claim Details'!$I$28&gt;=Rates!$D$14,'Claim Details'!$I$28&lt;=Rates!$D$15,'Claim Details'!$I$19="Yes"),Rates!$E$27,IF(AND(C32="C",'Claim Details'!$I$28&gt;=Rates!$D$14,'Claim Details'!$I$28&lt;=Rates!$D$15,'Claim Details'!$I$19="No"),Rates!$D$27,IF(AND(C32="C",'Claim Details'!$I$28&gt;=Rates!$F$14,'Claim Details'!$I$28&lt;=Rates!$F$15,'Claim Details'!$I$19="Yes"),Rates!$G$27,IF(AND(C32="C",'Claim Details'!$I$28&gt;=Rates!$F$14,'Claim Details'!$I$28&lt;=Rates!$F$15,'Claim Details'!$I$19="No"),Rates!$F$27,IF(AND(C32="C",'Claim Details'!$I$28&gt;=Rates!$H$14,'Claim Details'!$I$28&lt;=Rates!$H$15,'Claim Details'!$I$19="Yes"),Rates!$I$27,IF(AND(C32="C",'Claim Details'!$I$28&gt;=Rates!$H$14,'Claim Details'!$I$28&lt;=Rates!$H$15,'Claim Details'!$I$19="No"),Rates!$H$27,IF(AND(C32="C",'Claim Details'!$I$28&gt;=Rates!$J$14,'Claim Details'!$I$28&lt;=Rates!$J$15,'Claim Details'!$I$19="Yes"),Rates!$K$27,IF(AND(C32="C",'Claim Details'!$I$28&gt;=Rates!$J$14,'Claim Details'!$I$28&lt;=Rates!$J$15,'Claim Details'!$I$19="No"),Rates!$J$27,"£0.00"))))))))))))))))))))))))</f>
        <v>£0.00</v>
      </c>
      <c r="AZ32" s="189" t="str">
        <f>IF(AND(C32="A",'Claim Details'!$I$28&gt;=Rates!$D$14,'Claim Details'!$I$28&lt;=Rates!$D$15,'Claim Details'!$I$19="Yes"),Rates!$E$20,IF(AND(C32="A",'Claim Details'!$I$28&gt;=Rates!$D$14,'Claim Details'!$I$28&lt;=Rates!$D$15,'Claim Details'!$I$19="No"),Rates!$D$20,IF(AND(C32="A",'Claim Details'!$I$28&gt;=Rates!$F$14,'Claim Details'!$I$28&lt;=Rates!$F$15,'Claim Details'!$I$19="Yes"),Rates!$G$20,IF(AND(C32="A",'Claim Details'!$I$28&gt;=Rates!$F$14,'Claim Details'!$I$28&lt;=Rates!$F$15,'Claim Details'!$I$19="No"),Rates!$F$20,IF(AND(C32="A",'Claim Details'!$I$28&gt;=Rates!$H$14,'Claim Details'!$I$28&lt;=Rates!$H$15,'Claim Details'!$I$19="Yes"),Rates!$I$20,IF(AND(C32="A",'Claim Details'!$I$28&gt;=Rates!$H$14,'Claim Details'!$I$28&lt;=Rates!$H$15,'Claim Details'!$I$19="No"),Rates!$H$20,IF(AND(C32="A",'Claim Details'!$I$28&gt;=Rates!$J$14,'Claim Details'!$I$28&lt;=Rates!$J$15,'Claim Details'!$I$19="Yes"),Rates!$K$20,IF(AND(C32="A",'Claim Details'!$I$28&gt;=Rates!$J$14,'Claim Details'!$I$28&lt;=Rates!$J$15,'Claim Details'!$I$19="No"),Rates!$J$20,IF(AND(C32="B",'Claim Details'!$I$28&gt;=Rates!$D$14,'Claim Details'!$I$28&lt;=Rates!$D$15,'Claim Details'!$I$19="Yes"),Rates!$E$21,IF(AND(C32="B",'Claim Details'!$I$28&gt;=Rates!$D$14,'Claim Details'!$I$28&lt;=Rates!$D$15,'Claim Details'!$I$19="No"),Rates!$D$21,IF(AND(C32="B",'Claim Details'!$I$28&gt;=Rates!$F$14,'Claim Details'!$I$28&lt;=Rates!$F$15,'Claim Details'!$I$19="Yes"),Rates!$G$21,IF(AND(C32="B",'Claim Details'!$I$28&gt;=Rates!$F$14,'Claim Details'!$I$28&lt;=Rates!$F$15,'Claim Details'!$I$19="No"),Rates!$F$21,IF(AND(C32="B",'Claim Details'!$I$28&gt;=Rates!$H$14,'Claim Details'!$I$28&lt;=Rates!$H$15,'Claim Details'!$I$19="Yes"),Rates!$I$21,IF(AND(C32="B",'Claim Details'!$I$28&gt;=Rates!$H$14,'Claim Details'!$I$28&lt;=Rates!$H$15,'Claim Details'!$I$19="No"),Rates!$H$21,IF(AND(C32="B",'Claim Details'!$I$28&gt;=Rates!$J$14,'Claim Details'!$I$28&lt;=Rates!$J$15,'Claim Details'!$I$19="Yes"),Rates!$K$21,IF(AND(C32="B",'Claim Details'!$I$28&gt;=Rates!$J$14,'Claim Details'!$I$28&lt;=Rates!$J$15,'Claim Details'!$I$19="No"),Rates!$J$21,"£0.00"))))))))))))))))</f>
        <v>£0.00</v>
      </c>
      <c r="BA32" s="189" t="str">
        <f>IF(AND(C32="A",'Claim Details'!$I$28&gt;=Rates!$D$14,'Claim Details'!$I$28&lt;=Rates!$D$15,'Claim Details'!$I$19="Yes"),Rates!$E$22,IF(AND(C32="A",'Claim Details'!$I$28&gt;=Rates!$D$14,'Claim Details'!$I$28&lt;=Rates!$D$15,'Claim Details'!$I$19="No"),Rates!$D$22,IF(AND(C32="A",'Claim Details'!$I$28&gt;=Rates!$F$14,'Claim Details'!$I$28&lt;=Rates!$F$15,'Claim Details'!$I$19="Yes"),Rates!$G$22,IF(AND(C32="A",'Claim Details'!$I$28&gt;=Rates!$F$14,'Claim Details'!$I$28&lt;=Rates!$F$15,'Claim Details'!$I$19="No"),Rates!$F$22,IF(AND(C32="A",'Claim Details'!$I$28&gt;=Rates!$H$14,'Claim Details'!$I$28&lt;=Rates!$H$15,'Claim Details'!$I$19="Yes"),Rates!$I$22,IF(AND(C32="A",'Claim Details'!$I$28&gt;=Rates!$H$14,'Claim Details'!$I$28&lt;=Rates!$H$15,'Claim Details'!$I$19="No"),Rates!$H$22,IF(AND(C32="A",'Claim Details'!$I$28&gt;=Rates!$J$14,'Claim Details'!$I$28&lt;=Rates!$J$15,'Claim Details'!$I$19="Yes"),Rates!$K$22,IF(AND(C32="A",'Claim Details'!$I$28&gt;=Rates!$J$14,'Claim Details'!$I$28&lt;=Rates!$J$15,'Claim Details'!$I$19="No"),Rates!$J$22,IF(AND(C32="B",'Claim Details'!$I$28&gt;=Rates!$D$14,'Claim Details'!$I$28&lt;=Rates!$D$15,'Claim Details'!$I$19="Yes"),Rates!$E$23,IF(AND(C32="B",'Claim Details'!$I$28&gt;=Rates!$D$14,'Claim Details'!$I$28&lt;=Rates!$D$15,'Claim Details'!$I$19="No"),Rates!$D$23,IF(AND(C32="B",'Claim Details'!$I$28&gt;=Rates!$F$14,'Claim Details'!$I$28&lt;=Rates!$F$15,'Claim Details'!$I$19="Yes"),Rates!$G$23,IF(AND(C32="B",'Claim Details'!$I$28&gt;=Rates!$F$14,'Claim Details'!$I$28&lt;=Rates!$F$15,'Claim Details'!$I$19="No"),Rates!$F$23,IF(AND(C32="B",'Claim Details'!$I$28&gt;=Rates!$H$14,'Claim Details'!$I$28&lt;=Rates!$H$15,'Claim Details'!$I$19="Yes"),Rates!$I$23,IF(AND(C32="B",'Claim Details'!$I$28&gt;=Rates!$H$14,'Claim Details'!$I$28&lt;=Rates!$H$15,'Claim Details'!$I$19="No"),Rates!$H$23,IF(AND(C32="B",'Claim Details'!$I$28&gt;=Rates!$J$14,'Claim Details'!$I$28&lt;=Rates!$J$15,'Claim Details'!$I$19="Yes"),Rates!$K$23,IF(AND(C32="B",'Claim Details'!$I$28&gt;=Rates!$J$14,'Claim Details'!$I$28&lt;=Rates!$J$15,'Claim Details'!$I$19="No"),Rates!$J$23,IF(AND(C32="C",'Claim Details'!$I$28&gt;=Rates!$D$14,'Claim Details'!$I$28&lt;=Rates!$D$15,'Claim Details'!$I$19="Yes"),Rates!$E$24,IF(AND(C32="C",'Claim Details'!$I$28&gt;=Rates!$D$14,'Claim Details'!$I$28&lt;=Rates!$D$15,'Claim Details'!$I$19="No"),Rates!$D$24,IF(AND(C32="C",'Claim Details'!$I$28&gt;=Rates!$F$14,'Claim Details'!$I$28&lt;=Rates!$F$15,'Claim Details'!$I$19="Yes"),Rates!$G$24,IF(AND(C32="C",'Claim Details'!$I$28&gt;=Rates!$F$14,'Claim Details'!$I$28&lt;=Rates!$F$15,'Claim Details'!$I$19="No"),Rates!$F$24,IF(AND(C32="C",'Claim Details'!$I$28&gt;=Rates!$H$14,'Claim Details'!$I$28&lt;=Rates!$H$15,'Claim Details'!$I$19="Yes"),Rates!$I$24,IF(AND(C32="C",'Claim Details'!$I$28&gt;=Rates!$H$14,'Claim Details'!$I$28&lt;=Rates!$H$15,'Claim Details'!$I$19="No"),Rates!$H$24,IF(AND(C32="C",'Claim Details'!$I$28&gt;=Rates!$J$14,'Claim Details'!$I$28&lt;=Rates!$J$15,'Claim Details'!$I$19="Yes"),Rates!$K$24,IF(AND(C32="C",'Claim Details'!$I$28&gt;=Rates!$J$14,'Claim Details'!$I$28&lt;=Rates!$J$15,'Claim Details'!$I$19="No"),Rates!$J$24,"£0.00"))))))))))))))))))))))))</f>
        <v>£0.00</v>
      </c>
      <c r="BB32" s="189" t="str">
        <f t="shared" si="12"/>
        <v>£0.00</v>
      </c>
      <c r="BC32" s="1"/>
      <c r="BD32" s="189" t="str">
        <f>IF(AND(AE32="A",'Claim Details'!$I$28&gt;=Rates!$D$14,'Claim Details'!$I$28&lt;=Rates!$D$15,'Claim Details'!$I$19="Yes"),Rates!$J$17,IF(AND(AE32="A",'Claim Details'!$I$28&gt;=Rates!$D$14,'Claim Details'!$I$28&lt;=Rates!$D$15,'Claim Details'!$I$19="No"),Rates!$D$17,IF(AND(AE32="A",'Claim Details'!$I$28&gt;=Rates!$F$14,'Claim Details'!$I$28&lt;=Rates!$F$15,'Claim Details'!$I$19="Yes"),Rates!$G$17,IF(AND(AE32="A",'Claim Details'!$I$28&gt;=Rates!$F$14,'Claim Details'!$I$28&lt;=Rates!$F$15,'Claim Details'!$I$19="No"),Rates!$F$17,IF(AND(AE32="A",'Claim Details'!$I$28&gt;=Rates!$H$14,'Claim Details'!$I$28&lt;=Rates!$H$15,'Claim Details'!$I$19="Yes"),Rates!$I$17,IF(AND(AE32="A",'Claim Details'!$I$28&gt;=Rates!$H$14,'Claim Details'!$I$28&lt;=Rates!$H$15,'Claim Details'!$I$19="No"),Rates!$H$17,IF(AND(AE32="A",'Claim Details'!$I$28&gt;=Rates!$J$14,'Claim Details'!$I$28&lt;=Rates!$J$15,'Claim Details'!$I$19="Yes"),Rates!$K$17,IF(AND(AE32="A",'Claim Details'!$I$28&gt;=Rates!$J$14,'Claim Details'!$I$28&lt;=Rates!$J$15,'Claim Details'!$I$19="No"),Rates!$J$17,IF(AND(AE32="B",'Claim Details'!$I$28&gt;=Rates!$D$14,'Claim Details'!$I$28&lt;=Rates!$D$15,'Claim Details'!$I$19="Yes"),Rates!$E$18,IF(AND(AE32="B",'Claim Details'!$I$28&gt;=Rates!$D$14,'Claim Details'!$I$28&lt;=Rates!$D$15,'Claim Details'!$I$19="No"),Rates!$D$18,IF(AND(AE32="B",'Claim Details'!$I$28&gt;=Rates!$F$14,'Claim Details'!$I$28&lt;=Rates!$F$15,'Claim Details'!$I$19="Yes"),Rates!$G$18,IF(AND(AE32="B",'Claim Details'!$I$28&gt;=Rates!$F$14,'Claim Details'!$I$28&lt;=Rates!$F$15,'Claim Details'!$I$19="No"),Rates!$F$18,IF(AND(AE32="B",'Claim Details'!$I$28&gt;=Rates!$H$14,'Claim Details'!$I$28&lt;=Rates!$H$15,'Claim Details'!$I$19="Yes"),Rates!$I$18,IF(AND(AE32="B",'Claim Details'!$I$28&gt;=Rates!$H$14,'Claim Details'!$I$28&lt;=Rates!$H$15,'Claim Details'!$I$19="No"),Rates!$H$18,IF(AND(AE32="B",'Claim Details'!$I$28&gt;=Rates!$J$14,'Claim Details'!$I$28&lt;=Rates!$J$15,'Claim Details'!$I$19="Yes"),Rates!$K$18,IF(AND(AE32="B",'Claim Details'!$I$28&gt;=Rates!$J$14,'Claim Details'!$I$28&lt;=Rates!$J$15,'Claim Details'!$I$19="No"),Rates!$J$18,IF(AND(AE32="C",'Claim Details'!$I$28&gt;=Rates!$D$14,'Claim Details'!$I$28&lt;=Rates!$D$15,'Claim Details'!$I$19="Yes"),Rates!$E$19,IF(AND(AE32="C",'Claim Details'!$I$28&gt;=Rates!$D$14,'Claim Details'!$I$28&lt;=Rates!$D$15,'Claim Details'!$I$19="No"),Rates!$D$19,IF(AND(AE32="C",'Claim Details'!$I$28&gt;=Rates!$F$14,'Claim Details'!$I$28&lt;=Rates!$F$15,'Claim Details'!$I$19="Yes"),Rates!$G$19,IF(AND(AE32="C",'Claim Details'!$I$28&gt;=Rates!$F$14,'Claim Details'!$I$28&lt;=Rates!$F$15,'Claim Details'!$I$19="No"),Rates!$F$19,IF(AND(AE32="C",'Claim Details'!$I$28&gt;=Rates!$H$14,'Claim Details'!$I$28&lt;=Rates!$H$15,'Claim Details'!$I$19="Yes"),Rates!$I$19,IF(AND(AE32="C",'Claim Details'!$I$28&gt;=Rates!$H$14,'Claim Details'!$I$28&lt;=Rates!$H$15,'Claim Details'!$I$19="No"),Rates!$H$19,IF(AND(AE32="C",'Claim Details'!$I$28&gt;=Rates!$J$14,'Claim Details'!$I$28&lt;=Rates!$J$15,'Claim Details'!$I$19="Yes"),Rates!$K$19,IF(AND(AE32="C",'Claim Details'!$I$28&gt;=Rates!$J$14,'Claim Details'!$I$28&lt;=Rates!$J$15,'Claim Details'!$I$19="No"),Rates!$J$19,"£0.00"))))))))))))))))))))))))</f>
        <v>£0.00</v>
      </c>
      <c r="BE32" s="189" t="str">
        <f>IF(AND(AE32="A",'Claim Details'!$I$28&gt;=Rates!$D$14,'Claim Details'!$I$28&lt;=Rates!$D$15,'Claim Details'!$I$19="Yes"),Rates!$J$25,IF(AND(AE32="A",'Claim Details'!$I$28&gt;=Rates!$D$14,'Claim Details'!$I$28&lt;=Rates!$D$15,'Claim Details'!$I$19="No"),Rates!$D$25,IF(AND(AE32="A",'Claim Details'!$I$28&gt;=Rates!$F$14,'Claim Details'!$I$28&lt;=Rates!$F$15,'Claim Details'!$I$19="Yes"),Rates!$G$25,IF(AND(AE32="A",'Claim Details'!$I$28&gt;=Rates!$F$14,'Claim Details'!$I$28&lt;=Rates!$F$15,'Claim Details'!$I$19="No"),Rates!$F$25,IF(AND(AE32="A",'Claim Details'!$I$28&gt;=Rates!$H$14,'Claim Details'!$I$28&lt;=Rates!$H$15,'Claim Details'!$I$19="Yes"),Rates!$I$25,IF(AND(AE32="A",'Claim Details'!$I$28&gt;=Rates!$H$14,'Claim Details'!$I$28&lt;=Rates!$H$15,'Claim Details'!$I$19="No"),Rates!$H$25,IF(AND(AE32="A",'Claim Details'!$I$28&gt;=Rates!$J$14,'Claim Details'!$I$28&lt;=Rates!$J$15,'Claim Details'!$I$19="Yes"),Rates!$K$25,IF(AND(AE32="A",'Claim Details'!$I$28&gt;=Rates!$J$14,'Claim Details'!$I$28&lt;=Rates!$J$15,'Claim Details'!$I$19="No"),Rates!$J$25,IF(AND(AE32="B",'Claim Details'!$I$28&gt;=Rates!$D$14,'Claim Details'!$I$28&lt;=Rates!$D$15,'Claim Details'!$I$19="Yes"),Rates!$E$26,IF(AND(AE32="B",'Claim Details'!$I$28&gt;=Rates!$D$14,'Claim Details'!$I$28&lt;=Rates!$D$15,'Claim Details'!$I$19="No"),Rates!$D$26,IF(AND(AE32="B",'Claim Details'!$I$28&gt;=Rates!$F$14,'Claim Details'!$I$28&lt;=Rates!$F$15,'Claim Details'!$I$19="Yes"),Rates!$G$26,IF(AND(AE32="B",'Claim Details'!$I$28&gt;=Rates!$F$14,'Claim Details'!$I$28&lt;=Rates!$F$15,'Claim Details'!$I$19="No"),Rates!$F$26,IF(AND(AE32="B",'Claim Details'!$I$28&gt;=Rates!$H$14,'Claim Details'!$I$28&lt;=Rates!$H$15,'Claim Details'!$I$19="Yes"),Rates!$I$26,IF(AND(AE32="B",'Claim Details'!$I$28&gt;=Rates!$H$14,'Claim Details'!$I$28&lt;=Rates!$H$15,'Claim Details'!$I$19="No"),Rates!$H$26,IF(AND(AE32="B",'Claim Details'!$I$28&gt;=Rates!$J$14,'Claim Details'!$I$28&lt;=Rates!$J$15,'Claim Details'!$I$19="Yes"),Rates!$K$26,IF(AND(AE32="B",'Claim Details'!$I$28&gt;=Rates!$J$14,'Claim Details'!$I$28&lt;=Rates!$J$15,'Claim Details'!$I$19="No"),Rates!$J$26,IF(AND(AE32="C",'Claim Details'!$I$28&gt;=Rates!$D$14,'Claim Details'!$I$28&lt;=Rates!$D$15,'Claim Details'!$I$19="Yes"),Rates!$E$27,IF(AND(AE32="C",'Claim Details'!$I$28&gt;=Rates!$D$14,'Claim Details'!$I$28&lt;=Rates!$D$15,'Claim Details'!$I$19="No"),Rates!$D$27,IF(AND(AE32="C",'Claim Details'!$I$28&gt;=Rates!$F$14,'Claim Details'!$I$28&lt;=Rates!$F$15,'Claim Details'!$I$19="Yes"),Rates!$G$27,IF(AND(AE32="C",'Claim Details'!$I$28&gt;=Rates!$F$14,'Claim Details'!$I$28&lt;=Rates!$F$15,'Claim Details'!$I$19="No"),Rates!$F$27,IF(AND(AE32="C",'Claim Details'!$I$28&gt;=Rates!$H$14,'Claim Details'!$I$28&lt;=Rates!$H$15,'Claim Details'!$I$19="Yes"),Rates!$I$27,IF(AND(AE32="C",'Claim Details'!$I$28&gt;=Rates!$H$14,'Claim Details'!$I$28&lt;=Rates!$H$15,'Claim Details'!$I$19="No"),Rates!$H$27,IF(AND(AE32="C",'Claim Details'!$I$28&gt;=Rates!$J$14,'Claim Details'!$I$28&lt;=Rates!$J$15,'Claim Details'!$I$19="Yes"),Rates!$K$27,IF(AND(AE32="C",'Claim Details'!$I$28&gt;=Rates!$J$14,'Claim Details'!$I$28&lt;=Rates!$J$15,'Claim Details'!$I$19="No"),Rates!$J$27,"£0.00"))))))))))))))))))))))))</f>
        <v>£0.00</v>
      </c>
      <c r="BF32" s="189" t="str">
        <f>IF(AND(AE32="A",'Claim Details'!$I$28&gt;=Rates!$D$14,'Claim Details'!$I$28&lt;=Rates!$D$15,'Claim Details'!$I$19="Yes"),Rates!$E$20,IF(AND(AE32="A",'Claim Details'!$I$28&gt;=Rates!$D$14,'Claim Details'!$I$28&lt;=Rates!$D$15,'Claim Details'!$I$19="No"),Rates!$D$20,IF(AND(AE32="A",'Claim Details'!$I$28&gt;=Rates!$F$14,'Claim Details'!$I$28&lt;=Rates!$F$15,'Claim Details'!$I$19="Yes"),Rates!$G$20,IF(AND(AE32="A",'Claim Details'!$I$28&gt;=Rates!$F$14,'Claim Details'!$I$28&lt;=Rates!$F$15,'Claim Details'!$I$19="No"),Rates!$F$20,IF(AND(AE32="A",'Claim Details'!$I$28&gt;=Rates!$H$14,'Claim Details'!$I$28&lt;=Rates!$H$15,'Claim Details'!$I$19="Yes"),Rates!$I$20,IF(AND(AE32="A",'Claim Details'!$I$28&gt;=Rates!$H$14,'Claim Details'!$I$28&lt;=Rates!$H$15,'Claim Details'!$I$19="No"),Rates!$H$20,IF(AND(AE32="A",'Claim Details'!$I$28&gt;=Rates!$J$14,'Claim Details'!$I$28&lt;=Rates!$J$15,'Claim Details'!$I$19="Yes"),Rates!$K$20,IF(AND(AE32="A",'Claim Details'!$I$28&gt;=Rates!$J$14,'Claim Details'!$I$28&lt;=Rates!$J$15,'Claim Details'!$I$19="No"),Rates!$J$20,IF(AND(AE32="B",'Claim Details'!$I$28&gt;=Rates!$D$14,'Claim Details'!$I$28&lt;=Rates!$D$15,'Claim Details'!$I$19="Yes"),Rates!$E$21,IF(AND(AE32="B",'Claim Details'!$I$28&gt;=Rates!$D$14,'Claim Details'!$I$28&lt;=Rates!$D$15,'Claim Details'!$I$19="No"),Rates!$D$21,IF(AND(AE32="B",'Claim Details'!$I$28&gt;=Rates!$F$14,'Claim Details'!$I$28&lt;=Rates!$F$15,'Claim Details'!$I$19="Yes"),Rates!$G$21,IF(AND(AE32="B",'Claim Details'!$I$28&gt;=Rates!$F$14,'Claim Details'!$I$28&lt;=Rates!$F$15,'Claim Details'!$I$19="No"),Rates!$F$21,IF(AND(AE32="B",'Claim Details'!$I$28&gt;=Rates!$H$14,'Claim Details'!$I$28&lt;=Rates!$H$15,'Claim Details'!$I$19="Yes"),Rates!$I$21,IF(AND(AE32="B",'Claim Details'!$I$28&gt;=Rates!$H$14,'Claim Details'!$I$28&lt;=Rates!$H$15,'Claim Details'!$I$19="No"),Rates!$H$21,IF(AND(AE32="B",'Claim Details'!$I$28&gt;=Rates!$J$14,'Claim Details'!$I$28&lt;=Rates!$J$15,'Claim Details'!$I$19="Yes"),Rates!$K$21,IF(AND(AE32="B",'Claim Details'!$I$28&gt;=Rates!$J$14,'Claim Details'!$I$28&lt;=Rates!$J$15,'Claim Details'!$I$19="No"),Rates!$J$21,"£0.00"))))))))))))))))</f>
        <v>£0.00</v>
      </c>
      <c r="BG32" s="189" t="str">
        <f>IF(AND(AE32="A",'Claim Details'!$I$28&gt;=Rates!$D$14,'Claim Details'!$I$28&lt;=Rates!$D$15,'Claim Details'!$I$19="Yes"),Rates!$E$22,IF(AND(AE32="A",'Claim Details'!$I$28&gt;=Rates!$D$14,'Claim Details'!$I$28&lt;=Rates!$D$15,'Claim Details'!$I$19="No"),Rates!$D$22,IF(AND(AE32="A",'Claim Details'!$I$28&gt;=Rates!$F$14,'Claim Details'!$I$28&lt;=Rates!$F$15,'Claim Details'!$I$19="Yes"),Rates!$G$22,IF(AND(AE32="A",'Claim Details'!$I$28&gt;=Rates!$F$14,'Claim Details'!$I$28&lt;=Rates!$F$15,'Claim Details'!$I$19="No"),Rates!$F$22,IF(AND(AE32="A",'Claim Details'!$I$28&gt;=Rates!$H$14,'Claim Details'!$I$28&lt;=Rates!$H$15,'Claim Details'!$I$19="Yes"),Rates!$I$22,IF(AND(AE32="A",'Claim Details'!$I$28&gt;=Rates!$H$14,'Claim Details'!$I$28&lt;=Rates!$H$15,'Claim Details'!$I$19="No"),Rates!$H$22,IF(AND(AE32="A",'Claim Details'!$I$28&gt;=Rates!$J$14,'Claim Details'!$I$28&lt;=Rates!$J$15,'Claim Details'!$I$19="Yes"),Rates!$K$22,IF(AND(AE32="A",'Claim Details'!$I$28&gt;=Rates!$J$14,'Claim Details'!$I$28&lt;=Rates!$J$15,'Claim Details'!$I$19="No"),Rates!$J$22,IF(AND(AE32="B",'Claim Details'!$I$28&gt;=Rates!$D$14,'Claim Details'!$I$28&lt;=Rates!$D$15,'Claim Details'!$I$19="Yes"),Rates!$E$23,IF(AND(AE32="B",'Claim Details'!$I$28&gt;=Rates!$D$14,'Claim Details'!$I$28&lt;=Rates!$D$15,'Claim Details'!$I$19="No"),Rates!$D$23,IF(AND(AE32="B",'Claim Details'!$I$28&gt;=Rates!$F$14,'Claim Details'!$I$28&lt;=Rates!$F$15,'Claim Details'!$I$19="Yes"),Rates!$G$23,IF(AND(AE32="B",'Claim Details'!$I$28&gt;=Rates!$F$14,'Claim Details'!$I$28&lt;=Rates!$F$15,'Claim Details'!$I$19="No"),Rates!$F$23,IF(AND(AE32="B",'Claim Details'!$I$28&gt;=Rates!$H$14,'Claim Details'!$I$28&lt;=Rates!$H$15,'Claim Details'!$I$19="Yes"),Rates!$I$23,IF(AND(AE32="B",'Claim Details'!$I$28&gt;=Rates!$H$14,'Claim Details'!$I$28&lt;=Rates!$H$15,'Claim Details'!$I$19="No"),Rates!$H$23,IF(AND(AE32="B",'Claim Details'!$I$28&gt;=Rates!$J$14,'Claim Details'!$I$28&lt;=Rates!$J$15,'Claim Details'!$I$19="Yes"),Rates!$K$23,IF(AND(AE32="B",'Claim Details'!$I$28&gt;=Rates!$J$14,'Claim Details'!$I$28&lt;=Rates!$J$15,'Claim Details'!$I$19="No"),Rates!$J$23,IF(AND(AE32="C",'Claim Details'!$I$28&gt;=Rates!$D$14,'Claim Details'!$I$28&lt;=Rates!$D$15,'Claim Details'!$I$19="Yes"),Rates!$E$24,IF(AND(AE32="C",'Claim Details'!$I$28&gt;=Rates!$D$14,'Claim Details'!$I$28&lt;=Rates!$D$15,'Claim Details'!$I$19="No"),Rates!$D$24,IF(AND(AE32="C",'Claim Details'!$I$28&gt;=Rates!$F$14,'Claim Details'!$I$28&lt;=Rates!$F$15,'Claim Details'!$I$19="Yes"),Rates!$G$24,IF(AND(AE32="C",'Claim Details'!$I$28&gt;=Rates!$F$14,'Claim Details'!$I$28&lt;=Rates!$F$15,'Claim Details'!$I$19="No"),Rates!$F$24,IF(AND(AE32="C",'Claim Details'!$I$28&gt;=Rates!$H$14,'Claim Details'!$I$28&lt;=Rates!$H$15,'Claim Details'!$I$19="Yes"),Rates!$I$24,IF(AND(AE32="C",'Claim Details'!$I$28&gt;=Rates!$H$14,'Claim Details'!$I$28&lt;=Rates!$H$15,'Claim Details'!$I$19="No"),Rates!$H$24,IF(AND(AE32="C",'Claim Details'!$I$28&gt;=Rates!$J$14,'Claim Details'!$I$28&lt;=Rates!$J$15,'Claim Details'!$I$19="Yes"),Rates!$K$24,IF(AND(AE32="C",'Claim Details'!$I$28&gt;=Rates!$J$14,'Claim Details'!$I$28&lt;=Rates!$J$15,'Claim Details'!$I$19="No"),Rates!$J$24,"£0.00"))))))))))))))))))))))))</f>
        <v>£0.00</v>
      </c>
      <c r="BH32" s="189" t="str">
        <f t="shared" si="13"/>
        <v>£0.00</v>
      </c>
      <c r="BI32" s="189">
        <f t="shared" si="14"/>
        <v>0</v>
      </c>
      <c r="BO32" s="202" t="str">
        <f>IF(H32="","£0.00",IF(AP32="4","£0.00",IF(AP32="5","£0.00",IF(AP32="1","£0.00",((AQ32*H32)*'Claim Details'!$F$111)/100))))</f>
        <v>£0.00</v>
      </c>
      <c r="BP32" s="202" t="str">
        <f>IF(T32="","£0.00",IF(AP32="4","£0.00",IF(AP32="5","£0.00",IF(AP32="1","£0.00",((AR32*T32)*'Claim Details'!$N$111)/100))))</f>
        <v>£0.00</v>
      </c>
      <c r="BQ32" s="202" t="str">
        <f>IF(AI32="","£0.00",IF(AP32="4","£0.00",IF(AP32="5","£0.00",IF(AP32="1","£0.00",((BI32*AI32)*'Claim Details'!$W$111)/100))))</f>
        <v>£0.00</v>
      </c>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row>
    <row r="33" spans="1:97" ht="15">
      <c r="A33" s="145"/>
      <c r="B33" s="91"/>
      <c r="C33" s="96"/>
      <c r="D33" s="97"/>
      <c r="E33" s="98"/>
      <c r="F33" s="89"/>
      <c r="G33" s="99"/>
      <c r="H33" s="100"/>
      <c r="I33" s="221" t="str">
        <f t="shared" si="0"/>
        <v>£0.00</v>
      </c>
      <c r="J33" s="101"/>
      <c r="K33" s="100"/>
      <c r="L33" s="221" t="str">
        <f t="shared" si="3"/>
        <v>£0.00</v>
      </c>
      <c r="M33" s="101"/>
      <c r="N33" s="102"/>
      <c r="O33" s="145"/>
      <c r="P33" s="77"/>
      <c r="Q33" s="87"/>
      <c r="R33" s="87"/>
      <c r="S33" s="87"/>
      <c r="T33" s="149" t="str">
        <f t="shared" si="4"/>
        <v/>
      </c>
      <c r="U33" s="87" t="str">
        <f t="shared" si="5"/>
        <v/>
      </c>
      <c r="V33" s="87"/>
      <c r="W33" s="53" t="str">
        <f t="shared" si="6"/>
        <v>£0.00</v>
      </c>
      <c r="X33" s="53"/>
      <c r="Y33" s="87"/>
      <c r="Z33" s="78"/>
      <c r="AA33" s="79"/>
      <c r="AB33" s="160"/>
      <c r="AC33" s="98"/>
      <c r="AD33" s="225"/>
      <c r="AE33" s="235" t="str">
        <f t="shared" si="7"/>
        <v/>
      </c>
      <c r="AF33" s="87" t="str">
        <f t="shared" si="8"/>
        <v/>
      </c>
      <c r="AG33" s="53"/>
      <c r="AH33" s="224"/>
      <c r="AI33" s="226" t="str">
        <f t="shared" si="1"/>
        <v/>
      </c>
      <c r="AJ33" s="236" t="str">
        <f t="shared" si="9"/>
        <v>£0.00</v>
      </c>
      <c r="AK33" s="31"/>
      <c r="AL33" s="1"/>
      <c r="AM33" s="1"/>
      <c r="AN33" s="1"/>
      <c r="AO33" s="1"/>
      <c r="AP33" s="1" t="str">
        <f t="shared" si="10"/>
        <v/>
      </c>
      <c r="AQ33" s="27">
        <f t="shared" si="2"/>
        <v>0</v>
      </c>
      <c r="AR33" s="189">
        <f t="shared" si="11"/>
        <v>0</v>
      </c>
      <c r="AS33" s="190" t="str">
        <f>IF(AND(C33="A",'Claim Details'!$E$28&gt;=Rates!$D$14,'Claim Details'!$E$28&lt;=Rates!$D$15,'Claim Details'!$E$19="Yes"),Rates!$E$17,IF(AND(C33="A",'Claim Details'!$E$28&gt;=Rates!$D$14,'Claim Details'!$E$28&lt;=Rates!$D$15,'Claim Details'!$E$19="No"),Rates!$D$17,IF(AND(C33="A",'Claim Details'!$E$28&gt;=Rates!$F$14,'Claim Details'!$E$28&lt;=Rates!$F$15,'Claim Details'!$E$19="Yes"),Rates!$G$17,IF(AND(C33="A",'Claim Details'!$E$28&gt;=Rates!$F$14,'Claim Details'!$E$28&lt;=Rates!$F$15,'Claim Details'!$E$19="No"),Rates!$F$17,IF(AND(C33="A",'Claim Details'!$E$28&gt;=Rates!$H$14,'Claim Details'!$E$28&lt;=Rates!$H$15,'Claim Details'!$E$19="Yes"),Rates!$I$17,IF(AND(C33="A",'Claim Details'!$E$28&gt;=Rates!$H$14,'Claim Details'!$E$28&lt;=Rates!$H$15,'Claim Details'!$E$19="No"),Rates!$H$17,IF(AND(C33="A",'Claim Details'!$E$28&gt;=Rates!$J$14,'Claim Details'!$E$28&lt;=Rates!$J$15,'Claim Details'!$E$19="Yes"),Rates!$K$17,IF(AND(C33="A",'Claim Details'!$E$28&gt;=Rates!$J$14,'Claim Details'!$E$28&lt;=Rates!$J$15,'Claim Details'!$E$19="No"),Rates!$J$17,IF(AND(C33="B",'Claim Details'!$E$28&gt;=Rates!$D$14,'Claim Details'!$E$28&lt;=Rates!$D$15,'Claim Details'!$E$19="Yes"),Rates!$E$18,IF(AND(C33="B",'Claim Details'!$E$28&gt;=Rates!$D$14,'Claim Details'!$E$28&lt;=Rates!$D$15,'Claim Details'!$E$19="No"),Rates!$D$18,IF(AND(C33="B",'Claim Details'!$E$28&gt;=Rates!$F$14,'Claim Details'!$E$28&lt;=Rates!$F$15,'Claim Details'!$E$19="Yes"),Rates!$G$18,IF(AND(C33="B",'Claim Details'!$E$28&gt;=Rates!$F$14,'Claim Details'!$E$28&lt;=Rates!$F$15,'Claim Details'!$E$19="No"),Rates!$F$18,IF(AND(C33="B",'Claim Details'!$E$28&gt;=Rates!$H$14,'Claim Details'!$E$28&lt;=Rates!$H$15,'Claim Details'!$E$19="Yes"),Rates!$I$18,IF(AND(C33="B",'Claim Details'!$E$28&gt;=Rates!$H$14,'Claim Details'!$E$28&lt;=Rates!$H$15,'Claim Details'!$E$19="No"),Rates!$H$18,IF(AND(C33="B",'Claim Details'!$E$28&gt;=Rates!$J$14,'Claim Details'!$E$28&lt;=Rates!$J$15,'Claim Details'!$E$19="Yes"),Rates!$K$18,IF(AND(C33="B",'Claim Details'!$E$28&gt;=Rates!$J$14,'Claim Details'!$E$28&lt;=Rates!$J$15,'Claim Details'!$E$19="No"),Rates!$J$18,IF(AND(C33="C",'Claim Details'!$E$28&gt;=Rates!$D$14,'Claim Details'!$E$28&lt;=Rates!$D$15,'Claim Details'!$E$19="Yes"),Rates!$E$19,IF(AND(C33="C",'Claim Details'!$E$28&gt;=Rates!$D$14,'Claim Details'!$E$28&lt;=Rates!$D$15,'Claim Details'!$E$19="No"),Rates!$D$19,IF(AND(C33="C",'Claim Details'!$E$28&gt;=Rates!$F$14,'Claim Details'!$E$28&lt;=Rates!$F$15,'Claim Details'!$E$19="Yes"),Rates!$G$19,IF(AND(C33="C",'Claim Details'!$E$28&gt;=Rates!$F$14,'Claim Details'!$E$28&lt;=Rates!$F$15,'Claim Details'!$E$19="No"),Rates!$F$19,IF(AND(C33="C",'Claim Details'!$E$28&gt;=Rates!$H$14,'Claim Details'!$E$28&lt;=Rates!$H$15,'Claim Details'!$E$19="Yes"),Rates!$I$19,IF(AND(C33="C",'Claim Details'!$E$28&gt;=Rates!$H$14,'Claim Details'!$E$28&lt;=Rates!$H$15,'Claim Details'!$E$19="No"),Rates!$H$19,IF(AND(C33="C",'Claim Details'!$E$28&gt;=Rates!$J$14,'Claim Details'!$E$28&lt;=Rates!$J$15,'Claim Details'!$E$19="Yes"),Rates!$K$19,IF(AND(C33="C",'Claim Details'!$E$28&gt;=Rates!$J$14,'Claim Details'!$E$28&lt;=Rates!$J$15,'Claim Details'!$E$19="No"),Rates!$J$19,"£0.00"))))))))))))))))))))))))</f>
        <v>£0.00</v>
      </c>
      <c r="AT33" s="189" t="str">
        <f>IF(AND(C33="A",'Claim Details'!$E$28&gt;=Rates!$D$14,'Claim Details'!$E$28&lt;=Rates!$D$15,'Claim Details'!$E$19="Yes"),Rates!$E$25,IF(AND(C33="A",'Claim Details'!$E$28&gt;=Rates!$D$14,'Claim Details'!$E$28&lt;=Rates!$D$15,'Claim Details'!$E$19="No"),Rates!$D$25,IF(AND(C33="A",'Claim Details'!$E$28&gt;=Rates!$F$14,'Claim Details'!$E$28&lt;=Rates!$F$15,'Claim Details'!$E$19="Yes"),Rates!$G$25,IF(AND(C33="A",'Claim Details'!$E$28&gt;=Rates!$F$14,'Claim Details'!$E$28&lt;=Rates!$F$15,'Claim Details'!$E$19="No"),Rates!$F$25,IF(AND(C33="A",'Claim Details'!$E$28&gt;=Rates!$H$14,'Claim Details'!$E$28&lt;=Rates!$H$15,'Claim Details'!$E$19="Yes"),Rates!$I$25,IF(AND(C33="A",'Claim Details'!$E$28&gt;=Rates!$H$14,'Claim Details'!$E$28&lt;=Rates!$H$15,'Claim Details'!$E$19="No"),Rates!$H$25,IF(AND(C33="A",'Claim Details'!$E$28&gt;=Rates!$J$14,'Claim Details'!$E$28&lt;=Rates!$J$15,'Claim Details'!$E$19="Yes"),Rates!$K$25,IF(AND(C33="A",'Claim Details'!$E$28&gt;=Rates!$J$14,'Claim Details'!$E$28&lt;=Rates!$J$15,'Claim Details'!$E$19="No"),Rates!$J$25,IF(AND(C33="B",'Claim Details'!$E$28&gt;=Rates!$D$14,'Claim Details'!$E$28&lt;=Rates!$D$15,'Claim Details'!$E$19="Yes"),Rates!$E$26,IF(AND(C33="B",'Claim Details'!$E$28&gt;=Rates!$D$14,'Claim Details'!$E$28&lt;=Rates!$D$15,'Claim Details'!$E$19="No"),Rates!$D$26,IF(AND(C33="B",'Claim Details'!$E$28&gt;=Rates!$F$14,'Claim Details'!$E$28&lt;=Rates!$F$15,'Claim Details'!$E$19="Yes"),Rates!$G$26,IF(AND(C33="B",'Claim Details'!$E$28&gt;=Rates!$F$14,'Claim Details'!$E$28&lt;=Rates!$F$15,'Claim Details'!$E$19="No"),Rates!$F$26,IF(AND(C33="B",'Claim Details'!$E$28&gt;=Rates!$H$14,'Claim Details'!$E$28&lt;=Rates!$H$15,'Claim Details'!$E$19="Yes"),Rates!$I$26,IF(AND(C33="B",'Claim Details'!$E$28&gt;=Rates!$H$14,'Claim Details'!$E$28&lt;=Rates!$H$15,'Claim Details'!$E$19="No"),Rates!$H$26,IF(AND(C33="B",'Claim Details'!$E$28&gt;=Rates!$J$14,'Claim Details'!$E$28&lt;=Rates!$J$15,'Claim Details'!$E$19="Yes"),Rates!$K$26,IF(AND(C33="B",'Claim Details'!$E$28&gt;=Rates!$J$14,'Claim Details'!$E$28&lt;=Rates!$J$15,'Claim Details'!$E$19="No"),Rates!$J$26,IF(AND(C33="C",'Claim Details'!$E$28&gt;=Rates!$D$14,'Claim Details'!$E$28&lt;=Rates!$D$15,'Claim Details'!$E$19="Yes"),Rates!$E$27,IF(AND(C33="C",'Claim Details'!$E$28&gt;=Rates!$D$14,'Claim Details'!$E$28&lt;=Rates!$D$15,'Claim Details'!$E$19="No"),Rates!$D$27,IF(AND(C33="C",'Claim Details'!$E$28&gt;=Rates!$F$14,'Claim Details'!$E$28&lt;=Rates!$F$15,'Claim Details'!$E$19="Yes"),Rates!$G$27,IF(AND(C33="C",'Claim Details'!$E$28&gt;=Rates!$F$14,'Claim Details'!$E$28&lt;=Rates!$F$15,'Claim Details'!$E$19="No"),Rates!$F$27,IF(AND(C33="C",'Claim Details'!$E$28&gt;=Rates!$H$14,'Claim Details'!$E$28&lt;=Rates!$H$15,'Claim Details'!$E$19="Yes"),Rates!$I$27,IF(AND(C33="C",'Claim Details'!$E$28&gt;=Rates!$H$14,'Claim Details'!$E$28&lt;=Rates!$H$15,'Claim Details'!$E$19="No"),Rates!$H$27,IF(AND(C33="C",'Claim Details'!$E$28&gt;=Rates!$J$14,'Claim Details'!$E$28&lt;=Rates!$J$15,'Claim Details'!$E$19="Yes"),Rates!$K$27,IF(AND(C33="C",'Claim Details'!$E$28&gt;=Rates!$J$14,'Claim Details'!$E$28&lt;=Rates!$J$15,'Claim Details'!$E$19="No"),Rates!$J$27,"£0.00"))))))))))))))))))))))))</f>
        <v>£0.00</v>
      </c>
      <c r="AU33" s="191" t="str">
        <f>IF(AND(C33="A",'Claim Details'!$E$28&gt;=Rates!$D$14,'Claim Details'!$E$28&lt;=Rates!$D$15,'Claim Details'!$E$19="Yes"),Rates!$E$20,IF(AND(C33="A",'Claim Details'!$E$28&gt;=Rates!$D$14,'Claim Details'!$E$28&lt;=Rates!$D$15,'Claim Details'!$E$19="No"),Rates!$D$20,IF(AND(C33="A",'Claim Details'!$E$28&gt;=Rates!$F$14,'Claim Details'!$E$28&lt;=Rates!$F$15,'Claim Details'!$E$19="Yes"),Rates!$G$20,IF(AND(C33="A",'Claim Details'!$E$28&gt;=Rates!$F$14,'Claim Details'!$E$28&lt;=Rates!$F$15,'Claim Details'!$E$19="No"),Rates!$F$20,IF(AND(C33="A",'Claim Details'!$E$28&gt;=Rates!$H$14,'Claim Details'!$E$28&lt;=Rates!$H$15,'Claim Details'!$E$19="Yes"),Rates!$I$20,IF(AND(C33="A",'Claim Details'!$E$28&gt;=Rates!$H$14,'Claim Details'!$E$28&lt;=Rates!$H$15,'Claim Details'!$E$19="No"),Rates!$H$20,IF(AND(C33="A",'Claim Details'!$E$28&gt;=Rates!$J$14,'Claim Details'!$E$28&lt;=Rates!$J$15,'Claim Details'!$E$19="Yes"),Rates!$K$20,IF(AND(C33="A",'Claim Details'!$E$28&gt;=Rates!$J$14,'Claim Details'!$E$28&lt;=Rates!$J$15,'Claim Details'!$E$19="No"),Rates!$J$20,IF(AND(C33="B",'Claim Details'!$E$28&gt;=Rates!$D$14,'Claim Details'!$E$28&lt;=Rates!$D$15,'Claim Details'!$E$19="Yes"),Rates!$E$21,IF(AND(C33="B",'Claim Details'!$E$28&gt;=Rates!$D$14,'Claim Details'!$E$28&lt;=Rates!$D$15,'Claim Details'!$E$19="No"),Rates!$D$21,IF(AND(C33="B",'Claim Details'!$E$28&gt;=Rates!$F$14,'Claim Details'!$E$28&lt;=Rates!$F$15,'Claim Details'!$E$19="Yes"),Rates!$G$21,IF(AND(C33="B",'Claim Details'!$E$28&gt;=Rates!$F$14,'Claim Details'!$E$28&lt;=Rates!$F$15,'Claim Details'!$E$19="No"),Rates!$F$21,IF(AND(C33="B",'Claim Details'!$E$28&gt;=Rates!$H$14,'Claim Details'!$E$28&lt;=Rates!$H$15,'Claim Details'!$E$19="Yes"),Rates!$I$21,IF(AND(C33="B",'Claim Details'!$E$28&gt;=Rates!$H$14,'Claim Details'!$E$28&lt;=Rates!$H$15,'Claim Details'!$E$19="No"),Rates!$H$21,IF(AND(C33="B",'Claim Details'!$E$28&gt;=Rates!$J$14,'Claim Details'!$E$28&lt;=Rates!$J$15,'Claim Details'!$E$19="Yes"),Rates!$K$21,IF(AND(C33="B",'Claim Details'!$E$28&gt;=Rates!$J$14,'Claim Details'!$E$28&lt;=Rates!$J$15,'Claim Details'!$E$19="No"),Rates!$J$21,"£0.00"))))))))))))))))</f>
        <v>£0.00</v>
      </c>
      <c r="AV33" s="191" t="str">
        <f>IF(AND(C33="A",'Claim Details'!$E$28&gt;=Rates!$D$14,'Claim Details'!$E$28&lt;=Rates!$D$15,'Claim Details'!$E$19="Yes"),Rates!$E$22,IF(AND(C33="A",'Claim Details'!$E$28&gt;=Rates!$D$14,'Claim Details'!$E$28&lt;=Rates!$D$15,'Claim Details'!$E$19="No"),Rates!$D$22,IF(AND(C33="A",'Claim Details'!$E$28&gt;=Rates!$F$14,'Claim Details'!$E$28&lt;=Rates!$F$15,'Claim Details'!$E$19="Yes"),Rates!$G$22,IF(AND(C33="A",'Claim Details'!$E$28&gt;=Rates!$F$14,'Claim Details'!$E$28&lt;=Rates!$F$15,'Claim Details'!$E$19="No"),Rates!$F$22,IF(AND(C33="A",'Claim Details'!$E$28&gt;=Rates!$H$14,'Claim Details'!$E$28&lt;=Rates!$H$15,'Claim Details'!$E$19="Yes"),Rates!$I$22,IF(AND(C33="A",'Claim Details'!$E$28&gt;=Rates!$H$14,'Claim Details'!$E$28&lt;=Rates!$H$15,'Claim Details'!$E$19="No"),Rates!$H$22,IF(AND(C33="A",'Claim Details'!$E$28&gt;=Rates!$J$14,'Claim Details'!$E$28&lt;=Rates!$J$15,'Claim Details'!$E$19="Yes"),Rates!$K$22,IF(AND(C33="A",'Claim Details'!$E$28&gt;=Rates!$J$14,'Claim Details'!$E$28&lt;=Rates!$J$15,'Claim Details'!$E$19="No"),Rates!$J$22,IF(AND(C33="B",'Claim Details'!$E$28&gt;=Rates!$D$14,'Claim Details'!$E$28&lt;=Rates!$D$15,'Claim Details'!$E$19="Yes"),Rates!$E$23,IF(AND(C33="B",'Claim Details'!$E$28&gt;=Rates!$D$14,'Claim Details'!$E$28&lt;=Rates!$D$15,'Claim Details'!$E$19="No"),Rates!$D$23,IF(AND(C33="B",'Claim Details'!$E$28&gt;=Rates!$F$14,'Claim Details'!$E$28&lt;=Rates!$F$15,'Claim Details'!$E$19="Yes"),Rates!$G$23,IF(AND(C33="B",'Claim Details'!$E$28&gt;=Rates!$F$14,'Claim Details'!$E$28&lt;=Rates!$F$15,'Claim Details'!$E$19="No"),Rates!$F$23,IF(AND(C33="B",'Claim Details'!$E$28&gt;=Rates!$H$14,'Claim Details'!$E$28&lt;=Rates!$H$15,'Claim Details'!$E$19="Yes"),Rates!$I$23,IF(AND(C33="B",'Claim Details'!$E$28&gt;=Rates!$H$14,'Claim Details'!$E$28&lt;=Rates!$H$15,'Claim Details'!$E$19="No"),Rates!$H$23,IF(AND(C33="B",'Claim Details'!$E$28&gt;=Rates!$J$14,'Claim Details'!$E$28&lt;=Rates!$J$15,'Claim Details'!$E$19="Yes"),Rates!$K$23,IF(AND(C33="B",'Claim Details'!$E$28&gt;=Rates!$J$14,'Claim Details'!$E$28&lt;=Rates!$J$15,'Claim Details'!$E$19="No"),Rates!$J$23,IF(AND(C33="C",'Claim Details'!$E$28&gt;=Rates!$D$14,'Claim Details'!$E$28&lt;=Rates!$D$15,'Claim Details'!$E$19="Yes"),Rates!$E$24,IF(AND(C33="C",'Claim Details'!$E$28&gt;=Rates!$D$14,'Claim Details'!$E$28&lt;=Rates!$D$15,'Claim Details'!$E$19="No"),Rates!$D$24,IF(AND(C33="C",'Claim Details'!$E$28&gt;=Rates!$F$14,'Claim Details'!$E$28&lt;=Rates!$F$15,'Claim Details'!$E$19="Yes"),Rates!$G$24,IF(AND(C33="C",'Claim Details'!$E$28&gt;=Rates!$F$14,'Claim Details'!$E$28&lt;=Rates!$F$15,'Claim Details'!$E$19="No"),Rates!$F$24,IF(AND(C33="C",'Claim Details'!$E$28&gt;=Rates!$H$14,'Claim Details'!$E$28&lt;=Rates!$H$15,'Claim Details'!$E$19="Yes"),Rates!$I$24,IF(AND(C33="C",'Claim Details'!$E$28&gt;=Rates!$H$14,'Claim Details'!$E$28&lt;=Rates!$H$15,'Claim Details'!$E$19="No"),Rates!$H$24,IF(AND(C33="C",'Claim Details'!$E$28&gt;=Rates!$J$14,'Claim Details'!$E$28&lt;=Rates!$J$15,'Claim Details'!$E$19="Yes"),Rates!$K$24,IF(AND(C33="C",'Claim Details'!$E$28&gt;=Rates!$J$14,'Claim Details'!$E$28&lt;=Rates!$J$15,'Claim Details'!$E$19="No"),Rates!$J$24,"£0.00"))))))))))))))))))))))))</f>
        <v>£0.00</v>
      </c>
      <c r="AW33" s="1"/>
      <c r="AX33" s="189" t="str">
        <f>IF(AND(U33="A",'Claim Details'!$I$28&gt;=Rates!$D$14,'Claim Details'!$I$28&lt;=Rates!$D$15,'Claim Details'!$I$19="Yes"),Rates!$J$17,IF(AND(U33="A",'Claim Details'!$I$28&gt;=Rates!$D$14,'Claim Details'!$I$28&lt;=Rates!$D$15,'Claim Details'!$I$19="No"),Rates!$D$17,IF(AND(U33="A",'Claim Details'!$I$28&gt;=Rates!$F$14,'Claim Details'!$I$28&lt;=Rates!$F$15,'Claim Details'!$I$19="Yes"),Rates!$G$17,IF(AND(U33="A",'Claim Details'!$I$28&gt;=Rates!$F$14,'Claim Details'!$I$28&lt;=Rates!$F$15,'Claim Details'!$I$19="No"),Rates!$F$17,IF(AND(U33="A",'Claim Details'!$I$28&gt;=Rates!$H$14,'Claim Details'!$I$28&lt;=Rates!$H$15,'Claim Details'!$I$19="Yes"),Rates!$I$17,IF(AND(U33="A",'Claim Details'!$I$28&gt;=Rates!$H$14,'Claim Details'!$I$28&lt;=Rates!$H$15,'Claim Details'!$I$19="No"),Rates!$H$17,IF(AND(U33="A",'Claim Details'!$I$28&gt;=Rates!$J$14,'Claim Details'!$I$28&lt;=Rates!$J$15,'Claim Details'!$I$19="Yes"),Rates!$K$17,IF(AND(U33="A",'Claim Details'!$I$28&gt;=Rates!$J$14,'Claim Details'!$I$28&lt;=Rates!$J$15,'Claim Details'!$I$19="No"),Rates!$J$17,IF(AND(U33="B",'Claim Details'!$I$28&gt;=Rates!$D$14,'Claim Details'!$I$28&lt;=Rates!$D$15,'Claim Details'!$I$19="Yes"),Rates!$E$18,IF(AND(U33="B",'Claim Details'!$I$28&gt;=Rates!$D$14,'Claim Details'!$I$28&lt;=Rates!$D$15,'Claim Details'!$I$19="No"),Rates!$D$18,IF(AND(U33="B",'Claim Details'!$I$28&gt;=Rates!$F$14,'Claim Details'!$I$28&lt;=Rates!$F$15,'Claim Details'!$I$19="Yes"),Rates!$G$18,IF(AND(U33="B",'Claim Details'!$I$28&gt;=Rates!$F$14,'Claim Details'!$I$28&lt;=Rates!$F$15,'Claim Details'!$I$19="No"),Rates!$F$18,IF(AND(U33="B",'Claim Details'!$I$28&gt;=Rates!$H$14,'Claim Details'!$I$28&lt;=Rates!$H$15,'Claim Details'!$I$19="Yes"),Rates!$I$18,IF(AND(U33="B",'Claim Details'!$I$28&gt;=Rates!$H$14,'Claim Details'!$I$28&lt;=Rates!$H$15,'Claim Details'!$I$19="No"),Rates!$H$18,IF(AND(U33="B",'Claim Details'!$I$28&gt;=Rates!$J$14,'Claim Details'!$I$28&lt;=Rates!$J$15,'Claim Details'!$I$19="Yes"),Rates!$K$18,IF(AND(U33="B",'Claim Details'!$I$28&gt;=Rates!$J$14,'Claim Details'!$I$28&lt;=Rates!$J$15,'Claim Details'!$I$19="No"),Rates!$J$18,IF(AND(U33="C",'Claim Details'!$I$28&gt;=Rates!$D$14,'Claim Details'!$I$28&lt;=Rates!$D$15,'Claim Details'!$I$19="Yes"),Rates!$E$19,IF(AND(U33="C",'Claim Details'!$I$28&gt;=Rates!$D$14,'Claim Details'!$I$28&lt;=Rates!$D$15,'Claim Details'!$I$19="No"),Rates!$D$19,IF(AND(U33="C",'Claim Details'!$I$28&gt;=Rates!$F$14,'Claim Details'!$I$28&lt;=Rates!$F$15,'Claim Details'!$I$19="Yes"),Rates!$G$19,IF(AND(U33="C",'Claim Details'!$I$28&gt;=Rates!$F$14,'Claim Details'!$I$28&lt;=Rates!$F$15,'Claim Details'!$I$19="No"),Rates!$F$19,IF(AND(U33="C",'Claim Details'!$I$28&gt;=Rates!$H$14,'Claim Details'!$I$28&lt;=Rates!$H$15,'Claim Details'!$I$19="Yes"),Rates!$I$19,IF(AND(U33="C",'Claim Details'!$I$28&gt;=Rates!$H$14,'Claim Details'!$I$28&lt;=Rates!$H$15,'Claim Details'!$I$19="No"),Rates!$H$19,IF(AND(U33="C",'Claim Details'!$I$28&gt;=Rates!$J$14,'Claim Details'!$I$28&lt;=Rates!$J$15,'Claim Details'!$I$19="Yes"),Rates!$K$19,IF(AND(U33="C",'Claim Details'!$I$28&gt;=Rates!$J$14,'Claim Details'!$I$28&lt;=Rates!$J$15,'Claim Details'!$I$19="No"),Rates!$J$19,"£0.00"))))))))))))))))))))))))</f>
        <v>£0.00</v>
      </c>
      <c r="AY33" s="189" t="str">
        <f>IF(AND(C33="A",'Claim Details'!$I$28&gt;=Rates!$D$14,'Claim Details'!$I$28&lt;=Rates!$D$15,'Claim Details'!$I$19="Yes"),Rates!$J$25,IF(AND(C33="A",'Claim Details'!$I$28&gt;=Rates!$D$14,'Claim Details'!$I$28&lt;=Rates!$D$15,'Claim Details'!$I$19="No"),Rates!$D$25,IF(AND(C33="A",'Claim Details'!$I$28&gt;=Rates!$F$14,'Claim Details'!$I$28&lt;=Rates!$F$15,'Claim Details'!$I$19="Yes"),Rates!$G$25,IF(AND(C33="A",'Claim Details'!$I$28&gt;=Rates!$F$14,'Claim Details'!$I$28&lt;=Rates!$F$15,'Claim Details'!$I$19="No"),Rates!$F$25,IF(AND(C33="A",'Claim Details'!$I$28&gt;=Rates!$H$14,'Claim Details'!$I$28&lt;=Rates!$H$15,'Claim Details'!$I$19="Yes"),Rates!$I$25,IF(AND(C33="A",'Claim Details'!$I$28&gt;=Rates!$H$14,'Claim Details'!$I$28&lt;=Rates!$H$15,'Claim Details'!$I$19="No"),Rates!$H$25,IF(AND(C33="A",'Claim Details'!$I$28&gt;=Rates!$J$14,'Claim Details'!$I$28&lt;=Rates!$J$15,'Claim Details'!$I$19="Yes"),Rates!$K$25,IF(AND(C33="A",'Claim Details'!$I$28&gt;=Rates!$J$14,'Claim Details'!$I$28&lt;=Rates!$J$15,'Claim Details'!$I$19="No"),Rates!$J$25,IF(AND(C33="B",'Claim Details'!$I$28&gt;=Rates!$D$14,'Claim Details'!$I$28&lt;=Rates!$D$15,'Claim Details'!$I$19="Yes"),Rates!$E$26,IF(AND(C33="B",'Claim Details'!$I$28&gt;=Rates!$D$14,'Claim Details'!$I$28&lt;=Rates!$D$15,'Claim Details'!$I$19="No"),Rates!$D$26,IF(AND(C33="B",'Claim Details'!$I$28&gt;=Rates!$F$14,'Claim Details'!$I$28&lt;=Rates!$F$15,'Claim Details'!$I$19="Yes"),Rates!$G$26,IF(AND(C33="B",'Claim Details'!$I$28&gt;=Rates!$F$14,'Claim Details'!$I$28&lt;=Rates!$F$15,'Claim Details'!$I$19="No"),Rates!$F$26,IF(AND(C33="B",'Claim Details'!$I$28&gt;=Rates!$H$14,'Claim Details'!$I$28&lt;=Rates!$H$15,'Claim Details'!$I$19="Yes"),Rates!$I$26,IF(AND(C33="B",'Claim Details'!$I$28&gt;=Rates!$H$14,'Claim Details'!$I$28&lt;=Rates!$H$15,'Claim Details'!$I$19="No"),Rates!$H$26,IF(AND(C33="B",'Claim Details'!$I$28&gt;=Rates!$J$14,'Claim Details'!$I$28&lt;=Rates!$J$15,'Claim Details'!$I$19="Yes"),Rates!$K$26,IF(AND(C33="B",'Claim Details'!$I$28&gt;=Rates!$J$14,'Claim Details'!$I$28&lt;=Rates!$J$15,'Claim Details'!$I$19="No"),Rates!$J$26,IF(AND(C33="C",'Claim Details'!$I$28&gt;=Rates!$D$14,'Claim Details'!$I$28&lt;=Rates!$D$15,'Claim Details'!$I$19="Yes"),Rates!$E$27,IF(AND(C33="C",'Claim Details'!$I$28&gt;=Rates!$D$14,'Claim Details'!$I$28&lt;=Rates!$D$15,'Claim Details'!$I$19="No"),Rates!$D$27,IF(AND(C33="C",'Claim Details'!$I$28&gt;=Rates!$F$14,'Claim Details'!$I$28&lt;=Rates!$F$15,'Claim Details'!$I$19="Yes"),Rates!$G$27,IF(AND(C33="C",'Claim Details'!$I$28&gt;=Rates!$F$14,'Claim Details'!$I$28&lt;=Rates!$F$15,'Claim Details'!$I$19="No"),Rates!$F$27,IF(AND(C33="C",'Claim Details'!$I$28&gt;=Rates!$H$14,'Claim Details'!$I$28&lt;=Rates!$H$15,'Claim Details'!$I$19="Yes"),Rates!$I$27,IF(AND(C33="C",'Claim Details'!$I$28&gt;=Rates!$H$14,'Claim Details'!$I$28&lt;=Rates!$H$15,'Claim Details'!$I$19="No"),Rates!$H$27,IF(AND(C33="C",'Claim Details'!$I$28&gt;=Rates!$J$14,'Claim Details'!$I$28&lt;=Rates!$J$15,'Claim Details'!$I$19="Yes"),Rates!$K$27,IF(AND(C33="C",'Claim Details'!$I$28&gt;=Rates!$J$14,'Claim Details'!$I$28&lt;=Rates!$J$15,'Claim Details'!$I$19="No"),Rates!$J$27,"£0.00"))))))))))))))))))))))))</f>
        <v>£0.00</v>
      </c>
      <c r="AZ33" s="189" t="str">
        <f>IF(AND(C33="A",'Claim Details'!$I$28&gt;=Rates!$D$14,'Claim Details'!$I$28&lt;=Rates!$D$15,'Claim Details'!$I$19="Yes"),Rates!$E$20,IF(AND(C33="A",'Claim Details'!$I$28&gt;=Rates!$D$14,'Claim Details'!$I$28&lt;=Rates!$D$15,'Claim Details'!$I$19="No"),Rates!$D$20,IF(AND(C33="A",'Claim Details'!$I$28&gt;=Rates!$F$14,'Claim Details'!$I$28&lt;=Rates!$F$15,'Claim Details'!$I$19="Yes"),Rates!$G$20,IF(AND(C33="A",'Claim Details'!$I$28&gt;=Rates!$F$14,'Claim Details'!$I$28&lt;=Rates!$F$15,'Claim Details'!$I$19="No"),Rates!$F$20,IF(AND(C33="A",'Claim Details'!$I$28&gt;=Rates!$H$14,'Claim Details'!$I$28&lt;=Rates!$H$15,'Claim Details'!$I$19="Yes"),Rates!$I$20,IF(AND(C33="A",'Claim Details'!$I$28&gt;=Rates!$H$14,'Claim Details'!$I$28&lt;=Rates!$H$15,'Claim Details'!$I$19="No"),Rates!$H$20,IF(AND(C33="A",'Claim Details'!$I$28&gt;=Rates!$J$14,'Claim Details'!$I$28&lt;=Rates!$J$15,'Claim Details'!$I$19="Yes"),Rates!$K$20,IF(AND(C33="A",'Claim Details'!$I$28&gt;=Rates!$J$14,'Claim Details'!$I$28&lt;=Rates!$J$15,'Claim Details'!$I$19="No"),Rates!$J$20,IF(AND(C33="B",'Claim Details'!$I$28&gt;=Rates!$D$14,'Claim Details'!$I$28&lt;=Rates!$D$15,'Claim Details'!$I$19="Yes"),Rates!$E$21,IF(AND(C33="B",'Claim Details'!$I$28&gt;=Rates!$D$14,'Claim Details'!$I$28&lt;=Rates!$D$15,'Claim Details'!$I$19="No"),Rates!$D$21,IF(AND(C33="B",'Claim Details'!$I$28&gt;=Rates!$F$14,'Claim Details'!$I$28&lt;=Rates!$F$15,'Claim Details'!$I$19="Yes"),Rates!$G$21,IF(AND(C33="B",'Claim Details'!$I$28&gt;=Rates!$F$14,'Claim Details'!$I$28&lt;=Rates!$F$15,'Claim Details'!$I$19="No"),Rates!$F$21,IF(AND(C33="B",'Claim Details'!$I$28&gt;=Rates!$H$14,'Claim Details'!$I$28&lt;=Rates!$H$15,'Claim Details'!$I$19="Yes"),Rates!$I$21,IF(AND(C33="B",'Claim Details'!$I$28&gt;=Rates!$H$14,'Claim Details'!$I$28&lt;=Rates!$H$15,'Claim Details'!$I$19="No"),Rates!$H$21,IF(AND(C33="B",'Claim Details'!$I$28&gt;=Rates!$J$14,'Claim Details'!$I$28&lt;=Rates!$J$15,'Claim Details'!$I$19="Yes"),Rates!$K$21,IF(AND(C33="B",'Claim Details'!$I$28&gt;=Rates!$J$14,'Claim Details'!$I$28&lt;=Rates!$J$15,'Claim Details'!$I$19="No"),Rates!$J$21,"£0.00"))))))))))))))))</f>
        <v>£0.00</v>
      </c>
      <c r="BA33" s="189" t="str">
        <f>IF(AND(C33="A",'Claim Details'!$I$28&gt;=Rates!$D$14,'Claim Details'!$I$28&lt;=Rates!$D$15,'Claim Details'!$I$19="Yes"),Rates!$E$22,IF(AND(C33="A",'Claim Details'!$I$28&gt;=Rates!$D$14,'Claim Details'!$I$28&lt;=Rates!$D$15,'Claim Details'!$I$19="No"),Rates!$D$22,IF(AND(C33="A",'Claim Details'!$I$28&gt;=Rates!$F$14,'Claim Details'!$I$28&lt;=Rates!$F$15,'Claim Details'!$I$19="Yes"),Rates!$G$22,IF(AND(C33="A",'Claim Details'!$I$28&gt;=Rates!$F$14,'Claim Details'!$I$28&lt;=Rates!$F$15,'Claim Details'!$I$19="No"),Rates!$F$22,IF(AND(C33="A",'Claim Details'!$I$28&gt;=Rates!$H$14,'Claim Details'!$I$28&lt;=Rates!$H$15,'Claim Details'!$I$19="Yes"),Rates!$I$22,IF(AND(C33="A",'Claim Details'!$I$28&gt;=Rates!$H$14,'Claim Details'!$I$28&lt;=Rates!$H$15,'Claim Details'!$I$19="No"),Rates!$H$22,IF(AND(C33="A",'Claim Details'!$I$28&gt;=Rates!$J$14,'Claim Details'!$I$28&lt;=Rates!$J$15,'Claim Details'!$I$19="Yes"),Rates!$K$22,IF(AND(C33="A",'Claim Details'!$I$28&gt;=Rates!$J$14,'Claim Details'!$I$28&lt;=Rates!$J$15,'Claim Details'!$I$19="No"),Rates!$J$22,IF(AND(C33="B",'Claim Details'!$I$28&gt;=Rates!$D$14,'Claim Details'!$I$28&lt;=Rates!$D$15,'Claim Details'!$I$19="Yes"),Rates!$E$23,IF(AND(C33="B",'Claim Details'!$I$28&gt;=Rates!$D$14,'Claim Details'!$I$28&lt;=Rates!$D$15,'Claim Details'!$I$19="No"),Rates!$D$23,IF(AND(C33="B",'Claim Details'!$I$28&gt;=Rates!$F$14,'Claim Details'!$I$28&lt;=Rates!$F$15,'Claim Details'!$I$19="Yes"),Rates!$G$23,IF(AND(C33="B",'Claim Details'!$I$28&gt;=Rates!$F$14,'Claim Details'!$I$28&lt;=Rates!$F$15,'Claim Details'!$I$19="No"),Rates!$F$23,IF(AND(C33="B",'Claim Details'!$I$28&gt;=Rates!$H$14,'Claim Details'!$I$28&lt;=Rates!$H$15,'Claim Details'!$I$19="Yes"),Rates!$I$23,IF(AND(C33="B",'Claim Details'!$I$28&gt;=Rates!$H$14,'Claim Details'!$I$28&lt;=Rates!$H$15,'Claim Details'!$I$19="No"),Rates!$H$23,IF(AND(C33="B",'Claim Details'!$I$28&gt;=Rates!$J$14,'Claim Details'!$I$28&lt;=Rates!$J$15,'Claim Details'!$I$19="Yes"),Rates!$K$23,IF(AND(C33="B",'Claim Details'!$I$28&gt;=Rates!$J$14,'Claim Details'!$I$28&lt;=Rates!$J$15,'Claim Details'!$I$19="No"),Rates!$J$23,IF(AND(C33="C",'Claim Details'!$I$28&gt;=Rates!$D$14,'Claim Details'!$I$28&lt;=Rates!$D$15,'Claim Details'!$I$19="Yes"),Rates!$E$24,IF(AND(C33="C",'Claim Details'!$I$28&gt;=Rates!$D$14,'Claim Details'!$I$28&lt;=Rates!$D$15,'Claim Details'!$I$19="No"),Rates!$D$24,IF(AND(C33="C",'Claim Details'!$I$28&gt;=Rates!$F$14,'Claim Details'!$I$28&lt;=Rates!$F$15,'Claim Details'!$I$19="Yes"),Rates!$G$24,IF(AND(C33="C",'Claim Details'!$I$28&gt;=Rates!$F$14,'Claim Details'!$I$28&lt;=Rates!$F$15,'Claim Details'!$I$19="No"),Rates!$F$24,IF(AND(C33="C",'Claim Details'!$I$28&gt;=Rates!$H$14,'Claim Details'!$I$28&lt;=Rates!$H$15,'Claim Details'!$I$19="Yes"),Rates!$I$24,IF(AND(C33="C",'Claim Details'!$I$28&gt;=Rates!$H$14,'Claim Details'!$I$28&lt;=Rates!$H$15,'Claim Details'!$I$19="No"),Rates!$H$24,IF(AND(C33="C",'Claim Details'!$I$28&gt;=Rates!$J$14,'Claim Details'!$I$28&lt;=Rates!$J$15,'Claim Details'!$I$19="Yes"),Rates!$K$24,IF(AND(C33="C",'Claim Details'!$I$28&gt;=Rates!$J$14,'Claim Details'!$I$28&lt;=Rates!$J$15,'Claim Details'!$I$19="No"),Rates!$J$24,"£0.00"))))))))))))))))))))))))</f>
        <v>£0.00</v>
      </c>
      <c r="BB33" s="189" t="str">
        <f t="shared" si="12"/>
        <v>£0.00</v>
      </c>
      <c r="BC33" s="1"/>
      <c r="BD33" s="189" t="str">
        <f>IF(AND(AE33="A",'Claim Details'!$I$28&gt;=Rates!$D$14,'Claim Details'!$I$28&lt;=Rates!$D$15,'Claim Details'!$I$19="Yes"),Rates!$J$17,IF(AND(AE33="A",'Claim Details'!$I$28&gt;=Rates!$D$14,'Claim Details'!$I$28&lt;=Rates!$D$15,'Claim Details'!$I$19="No"),Rates!$D$17,IF(AND(AE33="A",'Claim Details'!$I$28&gt;=Rates!$F$14,'Claim Details'!$I$28&lt;=Rates!$F$15,'Claim Details'!$I$19="Yes"),Rates!$G$17,IF(AND(AE33="A",'Claim Details'!$I$28&gt;=Rates!$F$14,'Claim Details'!$I$28&lt;=Rates!$F$15,'Claim Details'!$I$19="No"),Rates!$F$17,IF(AND(AE33="A",'Claim Details'!$I$28&gt;=Rates!$H$14,'Claim Details'!$I$28&lt;=Rates!$H$15,'Claim Details'!$I$19="Yes"),Rates!$I$17,IF(AND(AE33="A",'Claim Details'!$I$28&gt;=Rates!$H$14,'Claim Details'!$I$28&lt;=Rates!$H$15,'Claim Details'!$I$19="No"),Rates!$H$17,IF(AND(AE33="A",'Claim Details'!$I$28&gt;=Rates!$J$14,'Claim Details'!$I$28&lt;=Rates!$J$15,'Claim Details'!$I$19="Yes"),Rates!$K$17,IF(AND(AE33="A",'Claim Details'!$I$28&gt;=Rates!$J$14,'Claim Details'!$I$28&lt;=Rates!$J$15,'Claim Details'!$I$19="No"),Rates!$J$17,IF(AND(AE33="B",'Claim Details'!$I$28&gt;=Rates!$D$14,'Claim Details'!$I$28&lt;=Rates!$D$15,'Claim Details'!$I$19="Yes"),Rates!$E$18,IF(AND(AE33="B",'Claim Details'!$I$28&gt;=Rates!$D$14,'Claim Details'!$I$28&lt;=Rates!$D$15,'Claim Details'!$I$19="No"),Rates!$D$18,IF(AND(AE33="B",'Claim Details'!$I$28&gt;=Rates!$F$14,'Claim Details'!$I$28&lt;=Rates!$F$15,'Claim Details'!$I$19="Yes"),Rates!$G$18,IF(AND(AE33="B",'Claim Details'!$I$28&gt;=Rates!$F$14,'Claim Details'!$I$28&lt;=Rates!$F$15,'Claim Details'!$I$19="No"),Rates!$F$18,IF(AND(AE33="B",'Claim Details'!$I$28&gt;=Rates!$H$14,'Claim Details'!$I$28&lt;=Rates!$H$15,'Claim Details'!$I$19="Yes"),Rates!$I$18,IF(AND(AE33="B",'Claim Details'!$I$28&gt;=Rates!$H$14,'Claim Details'!$I$28&lt;=Rates!$H$15,'Claim Details'!$I$19="No"),Rates!$H$18,IF(AND(AE33="B",'Claim Details'!$I$28&gt;=Rates!$J$14,'Claim Details'!$I$28&lt;=Rates!$J$15,'Claim Details'!$I$19="Yes"),Rates!$K$18,IF(AND(AE33="B",'Claim Details'!$I$28&gt;=Rates!$J$14,'Claim Details'!$I$28&lt;=Rates!$J$15,'Claim Details'!$I$19="No"),Rates!$J$18,IF(AND(AE33="C",'Claim Details'!$I$28&gt;=Rates!$D$14,'Claim Details'!$I$28&lt;=Rates!$D$15,'Claim Details'!$I$19="Yes"),Rates!$E$19,IF(AND(AE33="C",'Claim Details'!$I$28&gt;=Rates!$D$14,'Claim Details'!$I$28&lt;=Rates!$D$15,'Claim Details'!$I$19="No"),Rates!$D$19,IF(AND(AE33="C",'Claim Details'!$I$28&gt;=Rates!$F$14,'Claim Details'!$I$28&lt;=Rates!$F$15,'Claim Details'!$I$19="Yes"),Rates!$G$19,IF(AND(AE33="C",'Claim Details'!$I$28&gt;=Rates!$F$14,'Claim Details'!$I$28&lt;=Rates!$F$15,'Claim Details'!$I$19="No"),Rates!$F$19,IF(AND(AE33="C",'Claim Details'!$I$28&gt;=Rates!$H$14,'Claim Details'!$I$28&lt;=Rates!$H$15,'Claim Details'!$I$19="Yes"),Rates!$I$19,IF(AND(AE33="C",'Claim Details'!$I$28&gt;=Rates!$H$14,'Claim Details'!$I$28&lt;=Rates!$H$15,'Claim Details'!$I$19="No"),Rates!$H$19,IF(AND(AE33="C",'Claim Details'!$I$28&gt;=Rates!$J$14,'Claim Details'!$I$28&lt;=Rates!$J$15,'Claim Details'!$I$19="Yes"),Rates!$K$19,IF(AND(AE33="C",'Claim Details'!$I$28&gt;=Rates!$J$14,'Claim Details'!$I$28&lt;=Rates!$J$15,'Claim Details'!$I$19="No"),Rates!$J$19,"£0.00"))))))))))))))))))))))))</f>
        <v>£0.00</v>
      </c>
      <c r="BE33" s="189" t="str">
        <f>IF(AND(AE33="A",'Claim Details'!$I$28&gt;=Rates!$D$14,'Claim Details'!$I$28&lt;=Rates!$D$15,'Claim Details'!$I$19="Yes"),Rates!$J$25,IF(AND(AE33="A",'Claim Details'!$I$28&gt;=Rates!$D$14,'Claim Details'!$I$28&lt;=Rates!$D$15,'Claim Details'!$I$19="No"),Rates!$D$25,IF(AND(AE33="A",'Claim Details'!$I$28&gt;=Rates!$F$14,'Claim Details'!$I$28&lt;=Rates!$F$15,'Claim Details'!$I$19="Yes"),Rates!$G$25,IF(AND(AE33="A",'Claim Details'!$I$28&gt;=Rates!$F$14,'Claim Details'!$I$28&lt;=Rates!$F$15,'Claim Details'!$I$19="No"),Rates!$F$25,IF(AND(AE33="A",'Claim Details'!$I$28&gt;=Rates!$H$14,'Claim Details'!$I$28&lt;=Rates!$H$15,'Claim Details'!$I$19="Yes"),Rates!$I$25,IF(AND(AE33="A",'Claim Details'!$I$28&gt;=Rates!$H$14,'Claim Details'!$I$28&lt;=Rates!$H$15,'Claim Details'!$I$19="No"),Rates!$H$25,IF(AND(AE33="A",'Claim Details'!$I$28&gt;=Rates!$J$14,'Claim Details'!$I$28&lt;=Rates!$J$15,'Claim Details'!$I$19="Yes"),Rates!$K$25,IF(AND(AE33="A",'Claim Details'!$I$28&gt;=Rates!$J$14,'Claim Details'!$I$28&lt;=Rates!$J$15,'Claim Details'!$I$19="No"),Rates!$J$25,IF(AND(AE33="B",'Claim Details'!$I$28&gt;=Rates!$D$14,'Claim Details'!$I$28&lt;=Rates!$D$15,'Claim Details'!$I$19="Yes"),Rates!$E$26,IF(AND(AE33="B",'Claim Details'!$I$28&gt;=Rates!$D$14,'Claim Details'!$I$28&lt;=Rates!$D$15,'Claim Details'!$I$19="No"),Rates!$D$26,IF(AND(AE33="B",'Claim Details'!$I$28&gt;=Rates!$F$14,'Claim Details'!$I$28&lt;=Rates!$F$15,'Claim Details'!$I$19="Yes"),Rates!$G$26,IF(AND(AE33="B",'Claim Details'!$I$28&gt;=Rates!$F$14,'Claim Details'!$I$28&lt;=Rates!$F$15,'Claim Details'!$I$19="No"),Rates!$F$26,IF(AND(AE33="B",'Claim Details'!$I$28&gt;=Rates!$H$14,'Claim Details'!$I$28&lt;=Rates!$H$15,'Claim Details'!$I$19="Yes"),Rates!$I$26,IF(AND(AE33="B",'Claim Details'!$I$28&gt;=Rates!$H$14,'Claim Details'!$I$28&lt;=Rates!$H$15,'Claim Details'!$I$19="No"),Rates!$H$26,IF(AND(AE33="B",'Claim Details'!$I$28&gt;=Rates!$J$14,'Claim Details'!$I$28&lt;=Rates!$J$15,'Claim Details'!$I$19="Yes"),Rates!$K$26,IF(AND(AE33="B",'Claim Details'!$I$28&gt;=Rates!$J$14,'Claim Details'!$I$28&lt;=Rates!$J$15,'Claim Details'!$I$19="No"),Rates!$J$26,IF(AND(AE33="C",'Claim Details'!$I$28&gt;=Rates!$D$14,'Claim Details'!$I$28&lt;=Rates!$D$15,'Claim Details'!$I$19="Yes"),Rates!$E$27,IF(AND(AE33="C",'Claim Details'!$I$28&gt;=Rates!$D$14,'Claim Details'!$I$28&lt;=Rates!$D$15,'Claim Details'!$I$19="No"),Rates!$D$27,IF(AND(AE33="C",'Claim Details'!$I$28&gt;=Rates!$F$14,'Claim Details'!$I$28&lt;=Rates!$F$15,'Claim Details'!$I$19="Yes"),Rates!$G$27,IF(AND(AE33="C",'Claim Details'!$I$28&gt;=Rates!$F$14,'Claim Details'!$I$28&lt;=Rates!$F$15,'Claim Details'!$I$19="No"),Rates!$F$27,IF(AND(AE33="C",'Claim Details'!$I$28&gt;=Rates!$H$14,'Claim Details'!$I$28&lt;=Rates!$H$15,'Claim Details'!$I$19="Yes"),Rates!$I$27,IF(AND(AE33="C",'Claim Details'!$I$28&gt;=Rates!$H$14,'Claim Details'!$I$28&lt;=Rates!$H$15,'Claim Details'!$I$19="No"),Rates!$H$27,IF(AND(AE33="C",'Claim Details'!$I$28&gt;=Rates!$J$14,'Claim Details'!$I$28&lt;=Rates!$J$15,'Claim Details'!$I$19="Yes"),Rates!$K$27,IF(AND(AE33="C",'Claim Details'!$I$28&gt;=Rates!$J$14,'Claim Details'!$I$28&lt;=Rates!$J$15,'Claim Details'!$I$19="No"),Rates!$J$27,"£0.00"))))))))))))))))))))))))</f>
        <v>£0.00</v>
      </c>
      <c r="BF33" s="189" t="str">
        <f>IF(AND(AE33="A",'Claim Details'!$I$28&gt;=Rates!$D$14,'Claim Details'!$I$28&lt;=Rates!$D$15,'Claim Details'!$I$19="Yes"),Rates!$E$20,IF(AND(AE33="A",'Claim Details'!$I$28&gt;=Rates!$D$14,'Claim Details'!$I$28&lt;=Rates!$D$15,'Claim Details'!$I$19="No"),Rates!$D$20,IF(AND(AE33="A",'Claim Details'!$I$28&gt;=Rates!$F$14,'Claim Details'!$I$28&lt;=Rates!$F$15,'Claim Details'!$I$19="Yes"),Rates!$G$20,IF(AND(AE33="A",'Claim Details'!$I$28&gt;=Rates!$F$14,'Claim Details'!$I$28&lt;=Rates!$F$15,'Claim Details'!$I$19="No"),Rates!$F$20,IF(AND(AE33="A",'Claim Details'!$I$28&gt;=Rates!$H$14,'Claim Details'!$I$28&lt;=Rates!$H$15,'Claim Details'!$I$19="Yes"),Rates!$I$20,IF(AND(AE33="A",'Claim Details'!$I$28&gt;=Rates!$H$14,'Claim Details'!$I$28&lt;=Rates!$H$15,'Claim Details'!$I$19="No"),Rates!$H$20,IF(AND(AE33="A",'Claim Details'!$I$28&gt;=Rates!$J$14,'Claim Details'!$I$28&lt;=Rates!$J$15,'Claim Details'!$I$19="Yes"),Rates!$K$20,IF(AND(AE33="A",'Claim Details'!$I$28&gt;=Rates!$J$14,'Claim Details'!$I$28&lt;=Rates!$J$15,'Claim Details'!$I$19="No"),Rates!$J$20,IF(AND(AE33="B",'Claim Details'!$I$28&gt;=Rates!$D$14,'Claim Details'!$I$28&lt;=Rates!$D$15,'Claim Details'!$I$19="Yes"),Rates!$E$21,IF(AND(AE33="B",'Claim Details'!$I$28&gt;=Rates!$D$14,'Claim Details'!$I$28&lt;=Rates!$D$15,'Claim Details'!$I$19="No"),Rates!$D$21,IF(AND(AE33="B",'Claim Details'!$I$28&gt;=Rates!$F$14,'Claim Details'!$I$28&lt;=Rates!$F$15,'Claim Details'!$I$19="Yes"),Rates!$G$21,IF(AND(AE33="B",'Claim Details'!$I$28&gt;=Rates!$F$14,'Claim Details'!$I$28&lt;=Rates!$F$15,'Claim Details'!$I$19="No"),Rates!$F$21,IF(AND(AE33="B",'Claim Details'!$I$28&gt;=Rates!$H$14,'Claim Details'!$I$28&lt;=Rates!$H$15,'Claim Details'!$I$19="Yes"),Rates!$I$21,IF(AND(AE33="B",'Claim Details'!$I$28&gt;=Rates!$H$14,'Claim Details'!$I$28&lt;=Rates!$H$15,'Claim Details'!$I$19="No"),Rates!$H$21,IF(AND(AE33="B",'Claim Details'!$I$28&gt;=Rates!$J$14,'Claim Details'!$I$28&lt;=Rates!$J$15,'Claim Details'!$I$19="Yes"),Rates!$K$21,IF(AND(AE33="B",'Claim Details'!$I$28&gt;=Rates!$J$14,'Claim Details'!$I$28&lt;=Rates!$J$15,'Claim Details'!$I$19="No"),Rates!$J$21,"£0.00"))))))))))))))))</f>
        <v>£0.00</v>
      </c>
      <c r="BG33" s="189" t="str">
        <f>IF(AND(AE33="A",'Claim Details'!$I$28&gt;=Rates!$D$14,'Claim Details'!$I$28&lt;=Rates!$D$15,'Claim Details'!$I$19="Yes"),Rates!$E$22,IF(AND(AE33="A",'Claim Details'!$I$28&gt;=Rates!$D$14,'Claim Details'!$I$28&lt;=Rates!$D$15,'Claim Details'!$I$19="No"),Rates!$D$22,IF(AND(AE33="A",'Claim Details'!$I$28&gt;=Rates!$F$14,'Claim Details'!$I$28&lt;=Rates!$F$15,'Claim Details'!$I$19="Yes"),Rates!$G$22,IF(AND(AE33="A",'Claim Details'!$I$28&gt;=Rates!$F$14,'Claim Details'!$I$28&lt;=Rates!$F$15,'Claim Details'!$I$19="No"),Rates!$F$22,IF(AND(AE33="A",'Claim Details'!$I$28&gt;=Rates!$H$14,'Claim Details'!$I$28&lt;=Rates!$H$15,'Claim Details'!$I$19="Yes"),Rates!$I$22,IF(AND(AE33="A",'Claim Details'!$I$28&gt;=Rates!$H$14,'Claim Details'!$I$28&lt;=Rates!$H$15,'Claim Details'!$I$19="No"),Rates!$H$22,IF(AND(AE33="A",'Claim Details'!$I$28&gt;=Rates!$J$14,'Claim Details'!$I$28&lt;=Rates!$J$15,'Claim Details'!$I$19="Yes"),Rates!$K$22,IF(AND(AE33="A",'Claim Details'!$I$28&gt;=Rates!$J$14,'Claim Details'!$I$28&lt;=Rates!$J$15,'Claim Details'!$I$19="No"),Rates!$J$22,IF(AND(AE33="B",'Claim Details'!$I$28&gt;=Rates!$D$14,'Claim Details'!$I$28&lt;=Rates!$D$15,'Claim Details'!$I$19="Yes"),Rates!$E$23,IF(AND(AE33="B",'Claim Details'!$I$28&gt;=Rates!$D$14,'Claim Details'!$I$28&lt;=Rates!$D$15,'Claim Details'!$I$19="No"),Rates!$D$23,IF(AND(AE33="B",'Claim Details'!$I$28&gt;=Rates!$F$14,'Claim Details'!$I$28&lt;=Rates!$F$15,'Claim Details'!$I$19="Yes"),Rates!$G$23,IF(AND(AE33="B",'Claim Details'!$I$28&gt;=Rates!$F$14,'Claim Details'!$I$28&lt;=Rates!$F$15,'Claim Details'!$I$19="No"),Rates!$F$23,IF(AND(AE33="B",'Claim Details'!$I$28&gt;=Rates!$H$14,'Claim Details'!$I$28&lt;=Rates!$H$15,'Claim Details'!$I$19="Yes"),Rates!$I$23,IF(AND(AE33="B",'Claim Details'!$I$28&gt;=Rates!$H$14,'Claim Details'!$I$28&lt;=Rates!$H$15,'Claim Details'!$I$19="No"),Rates!$H$23,IF(AND(AE33="B",'Claim Details'!$I$28&gt;=Rates!$J$14,'Claim Details'!$I$28&lt;=Rates!$J$15,'Claim Details'!$I$19="Yes"),Rates!$K$23,IF(AND(AE33="B",'Claim Details'!$I$28&gt;=Rates!$J$14,'Claim Details'!$I$28&lt;=Rates!$J$15,'Claim Details'!$I$19="No"),Rates!$J$23,IF(AND(AE33="C",'Claim Details'!$I$28&gt;=Rates!$D$14,'Claim Details'!$I$28&lt;=Rates!$D$15,'Claim Details'!$I$19="Yes"),Rates!$E$24,IF(AND(AE33="C",'Claim Details'!$I$28&gt;=Rates!$D$14,'Claim Details'!$I$28&lt;=Rates!$D$15,'Claim Details'!$I$19="No"),Rates!$D$24,IF(AND(AE33="C",'Claim Details'!$I$28&gt;=Rates!$F$14,'Claim Details'!$I$28&lt;=Rates!$F$15,'Claim Details'!$I$19="Yes"),Rates!$G$24,IF(AND(AE33="C",'Claim Details'!$I$28&gt;=Rates!$F$14,'Claim Details'!$I$28&lt;=Rates!$F$15,'Claim Details'!$I$19="No"),Rates!$F$24,IF(AND(AE33="C",'Claim Details'!$I$28&gt;=Rates!$H$14,'Claim Details'!$I$28&lt;=Rates!$H$15,'Claim Details'!$I$19="Yes"),Rates!$I$24,IF(AND(AE33="C",'Claim Details'!$I$28&gt;=Rates!$H$14,'Claim Details'!$I$28&lt;=Rates!$H$15,'Claim Details'!$I$19="No"),Rates!$H$24,IF(AND(AE33="C",'Claim Details'!$I$28&gt;=Rates!$J$14,'Claim Details'!$I$28&lt;=Rates!$J$15,'Claim Details'!$I$19="Yes"),Rates!$K$24,IF(AND(AE33="C",'Claim Details'!$I$28&gt;=Rates!$J$14,'Claim Details'!$I$28&lt;=Rates!$J$15,'Claim Details'!$I$19="No"),Rates!$J$24,"£0.00"))))))))))))))))))))))))</f>
        <v>£0.00</v>
      </c>
      <c r="BH33" s="189" t="str">
        <f t="shared" si="13"/>
        <v>£0.00</v>
      </c>
      <c r="BI33" s="189">
        <f t="shared" si="14"/>
        <v>0</v>
      </c>
      <c r="BO33" s="202" t="str">
        <f>IF(H33="","£0.00",IF(AP33="4","£0.00",IF(AP33="5","£0.00",IF(AP33="1","£0.00",((AQ33*H33)*'Claim Details'!$F$111)/100))))</f>
        <v>£0.00</v>
      </c>
      <c r="BP33" s="202" t="str">
        <f>IF(T33="","£0.00",IF(AP33="4","£0.00",IF(AP33="5","£0.00",IF(AP33="1","£0.00",((AR33*T33)*'Claim Details'!$N$111)/100))))</f>
        <v>£0.00</v>
      </c>
      <c r="BQ33" s="202" t="str">
        <f>IF(AI33="","£0.00",IF(AP33="4","£0.00",IF(AP33="5","£0.00",IF(AP33="1","£0.00",((BI33*AI33)*'Claim Details'!$W$111)/100))))</f>
        <v>£0.00</v>
      </c>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row>
    <row r="34" spans="1:97" ht="15">
      <c r="A34" s="145"/>
      <c r="B34" s="91"/>
      <c r="C34" s="96"/>
      <c r="D34" s="97"/>
      <c r="E34" s="98"/>
      <c r="F34" s="89"/>
      <c r="G34" s="99"/>
      <c r="H34" s="100"/>
      <c r="I34" s="221" t="str">
        <f t="shared" si="0"/>
        <v>£0.00</v>
      </c>
      <c r="J34" s="101"/>
      <c r="K34" s="100"/>
      <c r="L34" s="221" t="str">
        <f t="shared" si="3"/>
        <v>£0.00</v>
      </c>
      <c r="M34" s="101"/>
      <c r="N34" s="102"/>
      <c r="O34" s="145"/>
      <c r="P34" s="77"/>
      <c r="Q34" s="87"/>
      <c r="R34" s="87"/>
      <c r="S34" s="87"/>
      <c r="T34" s="149" t="str">
        <f t="shared" si="4"/>
        <v/>
      </c>
      <c r="U34" s="87" t="str">
        <f t="shared" si="5"/>
        <v/>
      </c>
      <c r="V34" s="87"/>
      <c r="W34" s="53" t="str">
        <f t="shared" si="6"/>
        <v>£0.00</v>
      </c>
      <c r="X34" s="53"/>
      <c r="Y34" s="87"/>
      <c r="Z34" s="78"/>
      <c r="AA34" s="79"/>
      <c r="AB34" s="160"/>
      <c r="AC34" s="98"/>
      <c r="AD34" s="225"/>
      <c r="AE34" s="235" t="str">
        <f t="shared" si="7"/>
        <v/>
      </c>
      <c r="AF34" s="87" t="str">
        <f t="shared" si="8"/>
        <v/>
      </c>
      <c r="AG34" s="53"/>
      <c r="AH34" s="224"/>
      <c r="AI34" s="226" t="str">
        <f t="shared" si="1"/>
        <v/>
      </c>
      <c r="AJ34" s="236" t="str">
        <f t="shared" si="9"/>
        <v>£0.00</v>
      </c>
      <c r="AK34" s="31"/>
      <c r="AL34" s="1"/>
      <c r="AM34" s="1"/>
      <c r="AN34" s="1"/>
      <c r="AO34" s="1"/>
      <c r="AP34" s="1" t="str">
        <f t="shared" si="10"/>
        <v/>
      </c>
      <c r="AQ34" s="27">
        <f t="shared" si="2"/>
        <v>0</v>
      </c>
      <c r="AR34" s="189">
        <f t="shared" si="11"/>
        <v>0</v>
      </c>
      <c r="AS34" s="190" t="str">
        <f>IF(AND(C34="A",'Claim Details'!$E$28&gt;=Rates!$D$14,'Claim Details'!$E$28&lt;=Rates!$D$15,'Claim Details'!$E$19="Yes"),Rates!$E$17,IF(AND(C34="A",'Claim Details'!$E$28&gt;=Rates!$D$14,'Claim Details'!$E$28&lt;=Rates!$D$15,'Claim Details'!$E$19="No"),Rates!$D$17,IF(AND(C34="A",'Claim Details'!$E$28&gt;=Rates!$F$14,'Claim Details'!$E$28&lt;=Rates!$F$15,'Claim Details'!$E$19="Yes"),Rates!$G$17,IF(AND(C34="A",'Claim Details'!$E$28&gt;=Rates!$F$14,'Claim Details'!$E$28&lt;=Rates!$F$15,'Claim Details'!$E$19="No"),Rates!$F$17,IF(AND(C34="A",'Claim Details'!$E$28&gt;=Rates!$H$14,'Claim Details'!$E$28&lt;=Rates!$H$15,'Claim Details'!$E$19="Yes"),Rates!$I$17,IF(AND(C34="A",'Claim Details'!$E$28&gt;=Rates!$H$14,'Claim Details'!$E$28&lt;=Rates!$H$15,'Claim Details'!$E$19="No"),Rates!$H$17,IF(AND(C34="A",'Claim Details'!$E$28&gt;=Rates!$J$14,'Claim Details'!$E$28&lt;=Rates!$J$15,'Claim Details'!$E$19="Yes"),Rates!$K$17,IF(AND(C34="A",'Claim Details'!$E$28&gt;=Rates!$J$14,'Claim Details'!$E$28&lt;=Rates!$J$15,'Claim Details'!$E$19="No"),Rates!$J$17,IF(AND(C34="B",'Claim Details'!$E$28&gt;=Rates!$D$14,'Claim Details'!$E$28&lt;=Rates!$D$15,'Claim Details'!$E$19="Yes"),Rates!$E$18,IF(AND(C34="B",'Claim Details'!$E$28&gt;=Rates!$D$14,'Claim Details'!$E$28&lt;=Rates!$D$15,'Claim Details'!$E$19="No"),Rates!$D$18,IF(AND(C34="B",'Claim Details'!$E$28&gt;=Rates!$F$14,'Claim Details'!$E$28&lt;=Rates!$F$15,'Claim Details'!$E$19="Yes"),Rates!$G$18,IF(AND(C34="B",'Claim Details'!$E$28&gt;=Rates!$F$14,'Claim Details'!$E$28&lt;=Rates!$F$15,'Claim Details'!$E$19="No"),Rates!$F$18,IF(AND(C34="B",'Claim Details'!$E$28&gt;=Rates!$H$14,'Claim Details'!$E$28&lt;=Rates!$H$15,'Claim Details'!$E$19="Yes"),Rates!$I$18,IF(AND(C34="B",'Claim Details'!$E$28&gt;=Rates!$H$14,'Claim Details'!$E$28&lt;=Rates!$H$15,'Claim Details'!$E$19="No"),Rates!$H$18,IF(AND(C34="B",'Claim Details'!$E$28&gt;=Rates!$J$14,'Claim Details'!$E$28&lt;=Rates!$J$15,'Claim Details'!$E$19="Yes"),Rates!$K$18,IF(AND(C34="B",'Claim Details'!$E$28&gt;=Rates!$J$14,'Claim Details'!$E$28&lt;=Rates!$J$15,'Claim Details'!$E$19="No"),Rates!$J$18,IF(AND(C34="C",'Claim Details'!$E$28&gt;=Rates!$D$14,'Claim Details'!$E$28&lt;=Rates!$D$15,'Claim Details'!$E$19="Yes"),Rates!$E$19,IF(AND(C34="C",'Claim Details'!$E$28&gt;=Rates!$D$14,'Claim Details'!$E$28&lt;=Rates!$D$15,'Claim Details'!$E$19="No"),Rates!$D$19,IF(AND(C34="C",'Claim Details'!$E$28&gt;=Rates!$F$14,'Claim Details'!$E$28&lt;=Rates!$F$15,'Claim Details'!$E$19="Yes"),Rates!$G$19,IF(AND(C34="C",'Claim Details'!$E$28&gt;=Rates!$F$14,'Claim Details'!$E$28&lt;=Rates!$F$15,'Claim Details'!$E$19="No"),Rates!$F$19,IF(AND(C34="C",'Claim Details'!$E$28&gt;=Rates!$H$14,'Claim Details'!$E$28&lt;=Rates!$H$15,'Claim Details'!$E$19="Yes"),Rates!$I$19,IF(AND(C34="C",'Claim Details'!$E$28&gt;=Rates!$H$14,'Claim Details'!$E$28&lt;=Rates!$H$15,'Claim Details'!$E$19="No"),Rates!$H$19,IF(AND(C34="C",'Claim Details'!$E$28&gt;=Rates!$J$14,'Claim Details'!$E$28&lt;=Rates!$J$15,'Claim Details'!$E$19="Yes"),Rates!$K$19,IF(AND(C34="C",'Claim Details'!$E$28&gt;=Rates!$J$14,'Claim Details'!$E$28&lt;=Rates!$J$15,'Claim Details'!$E$19="No"),Rates!$J$19,"£0.00"))))))))))))))))))))))))</f>
        <v>£0.00</v>
      </c>
      <c r="AT34" s="189" t="str">
        <f>IF(AND(C34="A",'Claim Details'!$E$28&gt;=Rates!$D$14,'Claim Details'!$E$28&lt;=Rates!$D$15,'Claim Details'!$E$19="Yes"),Rates!$E$25,IF(AND(C34="A",'Claim Details'!$E$28&gt;=Rates!$D$14,'Claim Details'!$E$28&lt;=Rates!$D$15,'Claim Details'!$E$19="No"),Rates!$D$25,IF(AND(C34="A",'Claim Details'!$E$28&gt;=Rates!$F$14,'Claim Details'!$E$28&lt;=Rates!$F$15,'Claim Details'!$E$19="Yes"),Rates!$G$25,IF(AND(C34="A",'Claim Details'!$E$28&gt;=Rates!$F$14,'Claim Details'!$E$28&lt;=Rates!$F$15,'Claim Details'!$E$19="No"),Rates!$F$25,IF(AND(C34="A",'Claim Details'!$E$28&gt;=Rates!$H$14,'Claim Details'!$E$28&lt;=Rates!$H$15,'Claim Details'!$E$19="Yes"),Rates!$I$25,IF(AND(C34="A",'Claim Details'!$E$28&gt;=Rates!$H$14,'Claim Details'!$E$28&lt;=Rates!$H$15,'Claim Details'!$E$19="No"),Rates!$H$25,IF(AND(C34="A",'Claim Details'!$E$28&gt;=Rates!$J$14,'Claim Details'!$E$28&lt;=Rates!$J$15,'Claim Details'!$E$19="Yes"),Rates!$K$25,IF(AND(C34="A",'Claim Details'!$E$28&gt;=Rates!$J$14,'Claim Details'!$E$28&lt;=Rates!$J$15,'Claim Details'!$E$19="No"),Rates!$J$25,IF(AND(C34="B",'Claim Details'!$E$28&gt;=Rates!$D$14,'Claim Details'!$E$28&lt;=Rates!$D$15,'Claim Details'!$E$19="Yes"),Rates!$E$26,IF(AND(C34="B",'Claim Details'!$E$28&gt;=Rates!$D$14,'Claim Details'!$E$28&lt;=Rates!$D$15,'Claim Details'!$E$19="No"),Rates!$D$26,IF(AND(C34="B",'Claim Details'!$E$28&gt;=Rates!$F$14,'Claim Details'!$E$28&lt;=Rates!$F$15,'Claim Details'!$E$19="Yes"),Rates!$G$26,IF(AND(C34="B",'Claim Details'!$E$28&gt;=Rates!$F$14,'Claim Details'!$E$28&lt;=Rates!$F$15,'Claim Details'!$E$19="No"),Rates!$F$26,IF(AND(C34="B",'Claim Details'!$E$28&gt;=Rates!$H$14,'Claim Details'!$E$28&lt;=Rates!$H$15,'Claim Details'!$E$19="Yes"),Rates!$I$26,IF(AND(C34="B",'Claim Details'!$E$28&gt;=Rates!$H$14,'Claim Details'!$E$28&lt;=Rates!$H$15,'Claim Details'!$E$19="No"),Rates!$H$26,IF(AND(C34="B",'Claim Details'!$E$28&gt;=Rates!$J$14,'Claim Details'!$E$28&lt;=Rates!$J$15,'Claim Details'!$E$19="Yes"),Rates!$K$26,IF(AND(C34="B",'Claim Details'!$E$28&gt;=Rates!$J$14,'Claim Details'!$E$28&lt;=Rates!$J$15,'Claim Details'!$E$19="No"),Rates!$J$26,IF(AND(C34="C",'Claim Details'!$E$28&gt;=Rates!$D$14,'Claim Details'!$E$28&lt;=Rates!$D$15,'Claim Details'!$E$19="Yes"),Rates!$E$27,IF(AND(C34="C",'Claim Details'!$E$28&gt;=Rates!$D$14,'Claim Details'!$E$28&lt;=Rates!$D$15,'Claim Details'!$E$19="No"),Rates!$D$27,IF(AND(C34="C",'Claim Details'!$E$28&gt;=Rates!$F$14,'Claim Details'!$E$28&lt;=Rates!$F$15,'Claim Details'!$E$19="Yes"),Rates!$G$27,IF(AND(C34="C",'Claim Details'!$E$28&gt;=Rates!$F$14,'Claim Details'!$E$28&lt;=Rates!$F$15,'Claim Details'!$E$19="No"),Rates!$F$27,IF(AND(C34="C",'Claim Details'!$E$28&gt;=Rates!$H$14,'Claim Details'!$E$28&lt;=Rates!$H$15,'Claim Details'!$E$19="Yes"),Rates!$I$27,IF(AND(C34="C",'Claim Details'!$E$28&gt;=Rates!$H$14,'Claim Details'!$E$28&lt;=Rates!$H$15,'Claim Details'!$E$19="No"),Rates!$H$27,IF(AND(C34="C",'Claim Details'!$E$28&gt;=Rates!$J$14,'Claim Details'!$E$28&lt;=Rates!$J$15,'Claim Details'!$E$19="Yes"),Rates!$K$27,IF(AND(C34="C",'Claim Details'!$E$28&gt;=Rates!$J$14,'Claim Details'!$E$28&lt;=Rates!$J$15,'Claim Details'!$E$19="No"),Rates!$J$27,"£0.00"))))))))))))))))))))))))</f>
        <v>£0.00</v>
      </c>
      <c r="AU34" s="191" t="str">
        <f>IF(AND(C34="A",'Claim Details'!$E$28&gt;=Rates!$D$14,'Claim Details'!$E$28&lt;=Rates!$D$15,'Claim Details'!$E$19="Yes"),Rates!$E$20,IF(AND(C34="A",'Claim Details'!$E$28&gt;=Rates!$D$14,'Claim Details'!$E$28&lt;=Rates!$D$15,'Claim Details'!$E$19="No"),Rates!$D$20,IF(AND(C34="A",'Claim Details'!$E$28&gt;=Rates!$F$14,'Claim Details'!$E$28&lt;=Rates!$F$15,'Claim Details'!$E$19="Yes"),Rates!$G$20,IF(AND(C34="A",'Claim Details'!$E$28&gt;=Rates!$F$14,'Claim Details'!$E$28&lt;=Rates!$F$15,'Claim Details'!$E$19="No"),Rates!$F$20,IF(AND(C34="A",'Claim Details'!$E$28&gt;=Rates!$H$14,'Claim Details'!$E$28&lt;=Rates!$H$15,'Claim Details'!$E$19="Yes"),Rates!$I$20,IF(AND(C34="A",'Claim Details'!$E$28&gt;=Rates!$H$14,'Claim Details'!$E$28&lt;=Rates!$H$15,'Claim Details'!$E$19="No"),Rates!$H$20,IF(AND(C34="A",'Claim Details'!$E$28&gt;=Rates!$J$14,'Claim Details'!$E$28&lt;=Rates!$J$15,'Claim Details'!$E$19="Yes"),Rates!$K$20,IF(AND(C34="A",'Claim Details'!$E$28&gt;=Rates!$J$14,'Claim Details'!$E$28&lt;=Rates!$J$15,'Claim Details'!$E$19="No"),Rates!$J$20,IF(AND(C34="B",'Claim Details'!$E$28&gt;=Rates!$D$14,'Claim Details'!$E$28&lt;=Rates!$D$15,'Claim Details'!$E$19="Yes"),Rates!$E$21,IF(AND(C34="B",'Claim Details'!$E$28&gt;=Rates!$D$14,'Claim Details'!$E$28&lt;=Rates!$D$15,'Claim Details'!$E$19="No"),Rates!$D$21,IF(AND(C34="B",'Claim Details'!$E$28&gt;=Rates!$F$14,'Claim Details'!$E$28&lt;=Rates!$F$15,'Claim Details'!$E$19="Yes"),Rates!$G$21,IF(AND(C34="B",'Claim Details'!$E$28&gt;=Rates!$F$14,'Claim Details'!$E$28&lt;=Rates!$F$15,'Claim Details'!$E$19="No"),Rates!$F$21,IF(AND(C34="B",'Claim Details'!$E$28&gt;=Rates!$H$14,'Claim Details'!$E$28&lt;=Rates!$H$15,'Claim Details'!$E$19="Yes"),Rates!$I$21,IF(AND(C34="B",'Claim Details'!$E$28&gt;=Rates!$H$14,'Claim Details'!$E$28&lt;=Rates!$H$15,'Claim Details'!$E$19="No"),Rates!$H$21,IF(AND(C34="B",'Claim Details'!$E$28&gt;=Rates!$J$14,'Claim Details'!$E$28&lt;=Rates!$J$15,'Claim Details'!$E$19="Yes"),Rates!$K$21,IF(AND(C34="B",'Claim Details'!$E$28&gt;=Rates!$J$14,'Claim Details'!$E$28&lt;=Rates!$J$15,'Claim Details'!$E$19="No"),Rates!$J$21,"£0.00"))))))))))))))))</f>
        <v>£0.00</v>
      </c>
      <c r="AV34" s="191" t="str">
        <f>IF(AND(C34="A",'Claim Details'!$E$28&gt;=Rates!$D$14,'Claim Details'!$E$28&lt;=Rates!$D$15,'Claim Details'!$E$19="Yes"),Rates!$E$22,IF(AND(C34="A",'Claim Details'!$E$28&gt;=Rates!$D$14,'Claim Details'!$E$28&lt;=Rates!$D$15,'Claim Details'!$E$19="No"),Rates!$D$22,IF(AND(C34="A",'Claim Details'!$E$28&gt;=Rates!$F$14,'Claim Details'!$E$28&lt;=Rates!$F$15,'Claim Details'!$E$19="Yes"),Rates!$G$22,IF(AND(C34="A",'Claim Details'!$E$28&gt;=Rates!$F$14,'Claim Details'!$E$28&lt;=Rates!$F$15,'Claim Details'!$E$19="No"),Rates!$F$22,IF(AND(C34="A",'Claim Details'!$E$28&gt;=Rates!$H$14,'Claim Details'!$E$28&lt;=Rates!$H$15,'Claim Details'!$E$19="Yes"),Rates!$I$22,IF(AND(C34="A",'Claim Details'!$E$28&gt;=Rates!$H$14,'Claim Details'!$E$28&lt;=Rates!$H$15,'Claim Details'!$E$19="No"),Rates!$H$22,IF(AND(C34="A",'Claim Details'!$E$28&gt;=Rates!$J$14,'Claim Details'!$E$28&lt;=Rates!$J$15,'Claim Details'!$E$19="Yes"),Rates!$K$22,IF(AND(C34="A",'Claim Details'!$E$28&gt;=Rates!$J$14,'Claim Details'!$E$28&lt;=Rates!$J$15,'Claim Details'!$E$19="No"),Rates!$J$22,IF(AND(C34="B",'Claim Details'!$E$28&gt;=Rates!$D$14,'Claim Details'!$E$28&lt;=Rates!$D$15,'Claim Details'!$E$19="Yes"),Rates!$E$23,IF(AND(C34="B",'Claim Details'!$E$28&gt;=Rates!$D$14,'Claim Details'!$E$28&lt;=Rates!$D$15,'Claim Details'!$E$19="No"),Rates!$D$23,IF(AND(C34="B",'Claim Details'!$E$28&gt;=Rates!$F$14,'Claim Details'!$E$28&lt;=Rates!$F$15,'Claim Details'!$E$19="Yes"),Rates!$G$23,IF(AND(C34="B",'Claim Details'!$E$28&gt;=Rates!$F$14,'Claim Details'!$E$28&lt;=Rates!$F$15,'Claim Details'!$E$19="No"),Rates!$F$23,IF(AND(C34="B",'Claim Details'!$E$28&gt;=Rates!$H$14,'Claim Details'!$E$28&lt;=Rates!$H$15,'Claim Details'!$E$19="Yes"),Rates!$I$23,IF(AND(C34="B",'Claim Details'!$E$28&gt;=Rates!$H$14,'Claim Details'!$E$28&lt;=Rates!$H$15,'Claim Details'!$E$19="No"),Rates!$H$23,IF(AND(C34="B",'Claim Details'!$E$28&gt;=Rates!$J$14,'Claim Details'!$E$28&lt;=Rates!$J$15,'Claim Details'!$E$19="Yes"),Rates!$K$23,IF(AND(C34="B",'Claim Details'!$E$28&gt;=Rates!$J$14,'Claim Details'!$E$28&lt;=Rates!$J$15,'Claim Details'!$E$19="No"),Rates!$J$23,IF(AND(C34="C",'Claim Details'!$E$28&gt;=Rates!$D$14,'Claim Details'!$E$28&lt;=Rates!$D$15,'Claim Details'!$E$19="Yes"),Rates!$E$24,IF(AND(C34="C",'Claim Details'!$E$28&gt;=Rates!$D$14,'Claim Details'!$E$28&lt;=Rates!$D$15,'Claim Details'!$E$19="No"),Rates!$D$24,IF(AND(C34="C",'Claim Details'!$E$28&gt;=Rates!$F$14,'Claim Details'!$E$28&lt;=Rates!$F$15,'Claim Details'!$E$19="Yes"),Rates!$G$24,IF(AND(C34="C",'Claim Details'!$E$28&gt;=Rates!$F$14,'Claim Details'!$E$28&lt;=Rates!$F$15,'Claim Details'!$E$19="No"),Rates!$F$24,IF(AND(C34="C",'Claim Details'!$E$28&gt;=Rates!$H$14,'Claim Details'!$E$28&lt;=Rates!$H$15,'Claim Details'!$E$19="Yes"),Rates!$I$24,IF(AND(C34="C",'Claim Details'!$E$28&gt;=Rates!$H$14,'Claim Details'!$E$28&lt;=Rates!$H$15,'Claim Details'!$E$19="No"),Rates!$H$24,IF(AND(C34="C",'Claim Details'!$E$28&gt;=Rates!$J$14,'Claim Details'!$E$28&lt;=Rates!$J$15,'Claim Details'!$E$19="Yes"),Rates!$K$24,IF(AND(C34="C",'Claim Details'!$E$28&gt;=Rates!$J$14,'Claim Details'!$E$28&lt;=Rates!$J$15,'Claim Details'!$E$19="No"),Rates!$J$24,"£0.00"))))))))))))))))))))))))</f>
        <v>£0.00</v>
      </c>
      <c r="AW34" s="1"/>
      <c r="AX34" s="189" t="str">
        <f>IF(AND(U34="A",'Claim Details'!$I$28&gt;=Rates!$D$14,'Claim Details'!$I$28&lt;=Rates!$D$15,'Claim Details'!$I$19="Yes"),Rates!$J$17,IF(AND(U34="A",'Claim Details'!$I$28&gt;=Rates!$D$14,'Claim Details'!$I$28&lt;=Rates!$D$15,'Claim Details'!$I$19="No"),Rates!$D$17,IF(AND(U34="A",'Claim Details'!$I$28&gt;=Rates!$F$14,'Claim Details'!$I$28&lt;=Rates!$F$15,'Claim Details'!$I$19="Yes"),Rates!$G$17,IF(AND(U34="A",'Claim Details'!$I$28&gt;=Rates!$F$14,'Claim Details'!$I$28&lt;=Rates!$F$15,'Claim Details'!$I$19="No"),Rates!$F$17,IF(AND(U34="A",'Claim Details'!$I$28&gt;=Rates!$H$14,'Claim Details'!$I$28&lt;=Rates!$H$15,'Claim Details'!$I$19="Yes"),Rates!$I$17,IF(AND(U34="A",'Claim Details'!$I$28&gt;=Rates!$H$14,'Claim Details'!$I$28&lt;=Rates!$H$15,'Claim Details'!$I$19="No"),Rates!$H$17,IF(AND(U34="A",'Claim Details'!$I$28&gt;=Rates!$J$14,'Claim Details'!$I$28&lt;=Rates!$J$15,'Claim Details'!$I$19="Yes"),Rates!$K$17,IF(AND(U34="A",'Claim Details'!$I$28&gt;=Rates!$J$14,'Claim Details'!$I$28&lt;=Rates!$J$15,'Claim Details'!$I$19="No"),Rates!$J$17,IF(AND(U34="B",'Claim Details'!$I$28&gt;=Rates!$D$14,'Claim Details'!$I$28&lt;=Rates!$D$15,'Claim Details'!$I$19="Yes"),Rates!$E$18,IF(AND(U34="B",'Claim Details'!$I$28&gt;=Rates!$D$14,'Claim Details'!$I$28&lt;=Rates!$D$15,'Claim Details'!$I$19="No"),Rates!$D$18,IF(AND(U34="B",'Claim Details'!$I$28&gt;=Rates!$F$14,'Claim Details'!$I$28&lt;=Rates!$F$15,'Claim Details'!$I$19="Yes"),Rates!$G$18,IF(AND(U34="B",'Claim Details'!$I$28&gt;=Rates!$F$14,'Claim Details'!$I$28&lt;=Rates!$F$15,'Claim Details'!$I$19="No"),Rates!$F$18,IF(AND(U34="B",'Claim Details'!$I$28&gt;=Rates!$H$14,'Claim Details'!$I$28&lt;=Rates!$H$15,'Claim Details'!$I$19="Yes"),Rates!$I$18,IF(AND(U34="B",'Claim Details'!$I$28&gt;=Rates!$H$14,'Claim Details'!$I$28&lt;=Rates!$H$15,'Claim Details'!$I$19="No"),Rates!$H$18,IF(AND(U34="B",'Claim Details'!$I$28&gt;=Rates!$J$14,'Claim Details'!$I$28&lt;=Rates!$J$15,'Claim Details'!$I$19="Yes"),Rates!$K$18,IF(AND(U34="B",'Claim Details'!$I$28&gt;=Rates!$J$14,'Claim Details'!$I$28&lt;=Rates!$J$15,'Claim Details'!$I$19="No"),Rates!$J$18,IF(AND(U34="C",'Claim Details'!$I$28&gt;=Rates!$D$14,'Claim Details'!$I$28&lt;=Rates!$D$15,'Claim Details'!$I$19="Yes"),Rates!$E$19,IF(AND(U34="C",'Claim Details'!$I$28&gt;=Rates!$D$14,'Claim Details'!$I$28&lt;=Rates!$D$15,'Claim Details'!$I$19="No"),Rates!$D$19,IF(AND(U34="C",'Claim Details'!$I$28&gt;=Rates!$F$14,'Claim Details'!$I$28&lt;=Rates!$F$15,'Claim Details'!$I$19="Yes"),Rates!$G$19,IF(AND(U34="C",'Claim Details'!$I$28&gt;=Rates!$F$14,'Claim Details'!$I$28&lt;=Rates!$F$15,'Claim Details'!$I$19="No"),Rates!$F$19,IF(AND(U34="C",'Claim Details'!$I$28&gt;=Rates!$H$14,'Claim Details'!$I$28&lt;=Rates!$H$15,'Claim Details'!$I$19="Yes"),Rates!$I$19,IF(AND(U34="C",'Claim Details'!$I$28&gt;=Rates!$H$14,'Claim Details'!$I$28&lt;=Rates!$H$15,'Claim Details'!$I$19="No"),Rates!$H$19,IF(AND(U34="C",'Claim Details'!$I$28&gt;=Rates!$J$14,'Claim Details'!$I$28&lt;=Rates!$J$15,'Claim Details'!$I$19="Yes"),Rates!$K$19,IF(AND(U34="C",'Claim Details'!$I$28&gt;=Rates!$J$14,'Claim Details'!$I$28&lt;=Rates!$J$15,'Claim Details'!$I$19="No"),Rates!$J$19,"£0.00"))))))))))))))))))))))))</f>
        <v>£0.00</v>
      </c>
      <c r="AY34" s="189" t="str">
        <f>IF(AND(C34="A",'Claim Details'!$I$28&gt;=Rates!$D$14,'Claim Details'!$I$28&lt;=Rates!$D$15,'Claim Details'!$I$19="Yes"),Rates!$J$25,IF(AND(C34="A",'Claim Details'!$I$28&gt;=Rates!$D$14,'Claim Details'!$I$28&lt;=Rates!$D$15,'Claim Details'!$I$19="No"),Rates!$D$25,IF(AND(C34="A",'Claim Details'!$I$28&gt;=Rates!$F$14,'Claim Details'!$I$28&lt;=Rates!$F$15,'Claim Details'!$I$19="Yes"),Rates!$G$25,IF(AND(C34="A",'Claim Details'!$I$28&gt;=Rates!$F$14,'Claim Details'!$I$28&lt;=Rates!$F$15,'Claim Details'!$I$19="No"),Rates!$F$25,IF(AND(C34="A",'Claim Details'!$I$28&gt;=Rates!$H$14,'Claim Details'!$I$28&lt;=Rates!$H$15,'Claim Details'!$I$19="Yes"),Rates!$I$25,IF(AND(C34="A",'Claim Details'!$I$28&gt;=Rates!$H$14,'Claim Details'!$I$28&lt;=Rates!$H$15,'Claim Details'!$I$19="No"),Rates!$H$25,IF(AND(C34="A",'Claim Details'!$I$28&gt;=Rates!$J$14,'Claim Details'!$I$28&lt;=Rates!$J$15,'Claim Details'!$I$19="Yes"),Rates!$K$25,IF(AND(C34="A",'Claim Details'!$I$28&gt;=Rates!$J$14,'Claim Details'!$I$28&lt;=Rates!$J$15,'Claim Details'!$I$19="No"),Rates!$J$25,IF(AND(C34="B",'Claim Details'!$I$28&gt;=Rates!$D$14,'Claim Details'!$I$28&lt;=Rates!$D$15,'Claim Details'!$I$19="Yes"),Rates!$E$26,IF(AND(C34="B",'Claim Details'!$I$28&gt;=Rates!$D$14,'Claim Details'!$I$28&lt;=Rates!$D$15,'Claim Details'!$I$19="No"),Rates!$D$26,IF(AND(C34="B",'Claim Details'!$I$28&gt;=Rates!$F$14,'Claim Details'!$I$28&lt;=Rates!$F$15,'Claim Details'!$I$19="Yes"),Rates!$G$26,IF(AND(C34="B",'Claim Details'!$I$28&gt;=Rates!$F$14,'Claim Details'!$I$28&lt;=Rates!$F$15,'Claim Details'!$I$19="No"),Rates!$F$26,IF(AND(C34="B",'Claim Details'!$I$28&gt;=Rates!$H$14,'Claim Details'!$I$28&lt;=Rates!$H$15,'Claim Details'!$I$19="Yes"),Rates!$I$26,IF(AND(C34="B",'Claim Details'!$I$28&gt;=Rates!$H$14,'Claim Details'!$I$28&lt;=Rates!$H$15,'Claim Details'!$I$19="No"),Rates!$H$26,IF(AND(C34="B",'Claim Details'!$I$28&gt;=Rates!$J$14,'Claim Details'!$I$28&lt;=Rates!$J$15,'Claim Details'!$I$19="Yes"),Rates!$K$26,IF(AND(C34="B",'Claim Details'!$I$28&gt;=Rates!$J$14,'Claim Details'!$I$28&lt;=Rates!$J$15,'Claim Details'!$I$19="No"),Rates!$J$26,IF(AND(C34="C",'Claim Details'!$I$28&gt;=Rates!$D$14,'Claim Details'!$I$28&lt;=Rates!$D$15,'Claim Details'!$I$19="Yes"),Rates!$E$27,IF(AND(C34="C",'Claim Details'!$I$28&gt;=Rates!$D$14,'Claim Details'!$I$28&lt;=Rates!$D$15,'Claim Details'!$I$19="No"),Rates!$D$27,IF(AND(C34="C",'Claim Details'!$I$28&gt;=Rates!$F$14,'Claim Details'!$I$28&lt;=Rates!$F$15,'Claim Details'!$I$19="Yes"),Rates!$G$27,IF(AND(C34="C",'Claim Details'!$I$28&gt;=Rates!$F$14,'Claim Details'!$I$28&lt;=Rates!$F$15,'Claim Details'!$I$19="No"),Rates!$F$27,IF(AND(C34="C",'Claim Details'!$I$28&gt;=Rates!$H$14,'Claim Details'!$I$28&lt;=Rates!$H$15,'Claim Details'!$I$19="Yes"),Rates!$I$27,IF(AND(C34="C",'Claim Details'!$I$28&gt;=Rates!$H$14,'Claim Details'!$I$28&lt;=Rates!$H$15,'Claim Details'!$I$19="No"),Rates!$H$27,IF(AND(C34="C",'Claim Details'!$I$28&gt;=Rates!$J$14,'Claim Details'!$I$28&lt;=Rates!$J$15,'Claim Details'!$I$19="Yes"),Rates!$K$27,IF(AND(C34="C",'Claim Details'!$I$28&gt;=Rates!$J$14,'Claim Details'!$I$28&lt;=Rates!$J$15,'Claim Details'!$I$19="No"),Rates!$J$27,"£0.00"))))))))))))))))))))))))</f>
        <v>£0.00</v>
      </c>
      <c r="AZ34" s="189" t="str">
        <f>IF(AND(C34="A",'Claim Details'!$I$28&gt;=Rates!$D$14,'Claim Details'!$I$28&lt;=Rates!$D$15,'Claim Details'!$I$19="Yes"),Rates!$E$20,IF(AND(C34="A",'Claim Details'!$I$28&gt;=Rates!$D$14,'Claim Details'!$I$28&lt;=Rates!$D$15,'Claim Details'!$I$19="No"),Rates!$D$20,IF(AND(C34="A",'Claim Details'!$I$28&gt;=Rates!$F$14,'Claim Details'!$I$28&lt;=Rates!$F$15,'Claim Details'!$I$19="Yes"),Rates!$G$20,IF(AND(C34="A",'Claim Details'!$I$28&gt;=Rates!$F$14,'Claim Details'!$I$28&lt;=Rates!$F$15,'Claim Details'!$I$19="No"),Rates!$F$20,IF(AND(C34="A",'Claim Details'!$I$28&gt;=Rates!$H$14,'Claim Details'!$I$28&lt;=Rates!$H$15,'Claim Details'!$I$19="Yes"),Rates!$I$20,IF(AND(C34="A",'Claim Details'!$I$28&gt;=Rates!$H$14,'Claim Details'!$I$28&lt;=Rates!$H$15,'Claim Details'!$I$19="No"),Rates!$H$20,IF(AND(C34="A",'Claim Details'!$I$28&gt;=Rates!$J$14,'Claim Details'!$I$28&lt;=Rates!$J$15,'Claim Details'!$I$19="Yes"),Rates!$K$20,IF(AND(C34="A",'Claim Details'!$I$28&gt;=Rates!$J$14,'Claim Details'!$I$28&lt;=Rates!$J$15,'Claim Details'!$I$19="No"),Rates!$J$20,IF(AND(C34="B",'Claim Details'!$I$28&gt;=Rates!$D$14,'Claim Details'!$I$28&lt;=Rates!$D$15,'Claim Details'!$I$19="Yes"),Rates!$E$21,IF(AND(C34="B",'Claim Details'!$I$28&gt;=Rates!$D$14,'Claim Details'!$I$28&lt;=Rates!$D$15,'Claim Details'!$I$19="No"),Rates!$D$21,IF(AND(C34="B",'Claim Details'!$I$28&gt;=Rates!$F$14,'Claim Details'!$I$28&lt;=Rates!$F$15,'Claim Details'!$I$19="Yes"),Rates!$G$21,IF(AND(C34="B",'Claim Details'!$I$28&gt;=Rates!$F$14,'Claim Details'!$I$28&lt;=Rates!$F$15,'Claim Details'!$I$19="No"),Rates!$F$21,IF(AND(C34="B",'Claim Details'!$I$28&gt;=Rates!$H$14,'Claim Details'!$I$28&lt;=Rates!$H$15,'Claim Details'!$I$19="Yes"),Rates!$I$21,IF(AND(C34="B",'Claim Details'!$I$28&gt;=Rates!$H$14,'Claim Details'!$I$28&lt;=Rates!$H$15,'Claim Details'!$I$19="No"),Rates!$H$21,IF(AND(C34="B",'Claim Details'!$I$28&gt;=Rates!$J$14,'Claim Details'!$I$28&lt;=Rates!$J$15,'Claim Details'!$I$19="Yes"),Rates!$K$21,IF(AND(C34="B",'Claim Details'!$I$28&gt;=Rates!$J$14,'Claim Details'!$I$28&lt;=Rates!$J$15,'Claim Details'!$I$19="No"),Rates!$J$21,"£0.00"))))))))))))))))</f>
        <v>£0.00</v>
      </c>
      <c r="BA34" s="189" t="str">
        <f>IF(AND(C34="A",'Claim Details'!$I$28&gt;=Rates!$D$14,'Claim Details'!$I$28&lt;=Rates!$D$15,'Claim Details'!$I$19="Yes"),Rates!$E$22,IF(AND(C34="A",'Claim Details'!$I$28&gt;=Rates!$D$14,'Claim Details'!$I$28&lt;=Rates!$D$15,'Claim Details'!$I$19="No"),Rates!$D$22,IF(AND(C34="A",'Claim Details'!$I$28&gt;=Rates!$F$14,'Claim Details'!$I$28&lt;=Rates!$F$15,'Claim Details'!$I$19="Yes"),Rates!$G$22,IF(AND(C34="A",'Claim Details'!$I$28&gt;=Rates!$F$14,'Claim Details'!$I$28&lt;=Rates!$F$15,'Claim Details'!$I$19="No"),Rates!$F$22,IF(AND(C34="A",'Claim Details'!$I$28&gt;=Rates!$H$14,'Claim Details'!$I$28&lt;=Rates!$H$15,'Claim Details'!$I$19="Yes"),Rates!$I$22,IF(AND(C34="A",'Claim Details'!$I$28&gt;=Rates!$H$14,'Claim Details'!$I$28&lt;=Rates!$H$15,'Claim Details'!$I$19="No"),Rates!$H$22,IF(AND(C34="A",'Claim Details'!$I$28&gt;=Rates!$J$14,'Claim Details'!$I$28&lt;=Rates!$J$15,'Claim Details'!$I$19="Yes"),Rates!$K$22,IF(AND(C34="A",'Claim Details'!$I$28&gt;=Rates!$J$14,'Claim Details'!$I$28&lt;=Rates!$J$15,'Claim Details'!$I$19="No"),Rates!$J$22,IF(AND(C34="B",'Claim Details'!$I$28&gt;=Rates!$D$14,'Claim Details'!$I$28&lt;=Rates!$D$15,'Claim Details'!$I$19="Yes"),Rates!$E$23,IF(AND(C34="B",'Claim Details'!$I$28&gt;=Rates!$D$14,'Claim Details'!$I$28&lt;=Rates!$D$15,'Claim Details'!$I$19="No"),Rates!$D$23,IF(AND(C34="B",'Claim Details'!$I$28&gt;=Rates!$F$14,'Claim Details'!$I$28&lt;=Rates!$F$15,'Claim Details'!$I$19="Yes"),Rates!$G$23,IF(AND(C34="B",'Claim Details'!$I$28&gt;=Rates!$F$14,'Claim Details'!$I$28&lt;=Rates!$F$15,'Claim Details'!$I$19="No"),Rates!$F$23,IF(AND(C34="B",'Claim Details'!$I$28&gt;=Rates!$H$14,'Claim Details'!$I$28&lt;=Rates!$H$15,'Claim Details'!$I$19="Yes"),Rates!$I$23,IF(AND(C34="B",'Claim Details'!$I$28&gt;=Rates!$H$14,'Claim Details'!$I$28&lt;=Rates!$H$15,'Claim Details'!$I$19="No"),Rates!$H$23,IF(AND(C34="B",'Claim Details'!$I$28&gt;=Rates!$J$14,'Claim Details'!$I$28&lt;=Rates!$J$15,'Claim Details'!$I$19="Yes"),Rates!$K$23,IF(AND(C34="B",'Claim Details'!$I$28&gt;=Rates!$J$14,'Claim Details'!$I$28&lt;=Rates!$J$15,'Claim Details'!$I$19="No"),Rates!$J$23,IF(AND(C34="C",'Claim Details'!$I$28&gt;=Rates!$D$14,'Claim Details'!$I$28&lt;=Rates!$D$15,'Claim Details'!$I$19="Yes"),Rates!$E$24,IF(AND(C34="C",'Claim Details'!$I$28&gt;=Rates!$D$14,'Claim Details'!$I$28&lt;=Rates!$D$15,'Claim Details'!$I$19="No"),Rates!$D$24,IF(AND(C34="C",'Claim Details'!$I$28&gt;=Rates!$F$14,'Claim Details'!$I$28&lt;=Rates!$F$15,'Claim Details'!$I$19="Yes"),Rates!$G$24,IF(AND(C34="C",'Claim Details'!$I$28&gt;=Rates!$F$14,'Claim Details'!$I$28&lt;=Rates!$F$15,'Claim Details'!$I$19="No"),Rates!$F$24,IF(AND(C34="C",'Claim Details'!$I$28&gt;=Rates!$H$14,'Claim Details'!$I$28&lt;=Rates!$H$15,'Claim Details'!$I$19="Yes"),Rates!$I$24,IF(AND(C34="C",'Claim Details'!$I$28&gt;=Rates!$H$14,'Claim Details'!$I$28&lt;=Rates!$H$15,'Claim Details'!$I$19="No"),Rates!$H$24,IF(AND(C34="C",'Claim Details'!$I$28&gt;=Rates!$J$14,'Claim Details'!$I$28&lt;=Rates!$J$15,'Claim Details'!$I$19="Yes"),Rates!$K$24,IF(AND(C34="C",'Claim Details'!$I$28&gt;=Rates!$J$14,'Claim Details'!$I$28&lt;=Rates!$J$15,'Claim Details'!$I$19="No"),Rates!$J$24,"£0.00"))))))))))))))))))))))))</f>
        <v>£0.00</v>
      </c>
      <c r="BB34" s="189" t="str">
        <f t="shared" si="12"/>
        <v>£0.00</v>
      </c>
      <c r="BC34" s="1"/>
      <c r="BD34" s="189" t="str">
        <f>IF(AND(AE34="A",'Claim Details'!$I$28&gt;=Rates!$D$14,'Claim Details'!$I$28&lt;=Rates!$D$15,'Claim Details'!$I$19="Yes"),Rates!$J$17,IF(AND(AE34="A",'Claim Details'!$I$28&gt;=Rates!$D$14,'Claim Details'!$I$28&lt;=Rates!$D$15,'Claim Details'!$I$19="No"),Rates!$D$17,IF(AND(AE34="A",'Claim Details'!$I$28&gt;=Rates!$F$14,'Claim Details'!$I$28&lt;=Rates!$F$15,'Claim Details'!$I$19="Yes"),Rates!$G$17,IF(AND(AE34="A",'Claim Details'!$I$28&gt;=Rates!$F$14,'Claim Details'!$I$28&lt;=Rates!$F$15,'Claim Details'!$I$19="No"),Rates!$F$17,IF(AND(AE34="A",'Claim Details'!$I$28&gt;=Rates!$H$14,'Claim Details'!$I$28&lt;=Rates!$H$15,'Claim Details'!$I$19="Yes"),Rates!$I$17,IF(AND(AE34="A",'Claim Details'!$I$28&gt;=Rates!$H$14,'Claim Details'!$I$28&lt;=Rates!$H$15,'Claim Details'!$I$19="No"),Rates!$H$17,IF(AND(AE34="A",'Claim Details'!$I$28&gt;=Rates!$J$14,'Claim Details'!$I$28&lt;=Rates!$J$15,'Claim Details'!$I$19="Yes"),Rates!$K$17,IF(AND(AE34="A",'Claim Details'!$I$28&gt;=Rates!$J$14,'Claim Details'!$I$28&lt;=Rates!$J$15,'Claim Details'!$I$19="No"),Rates!$J$17,IF(AND(AE34="B",'Claim Details'!$I$28&gt;=Rates!$D$14,'Claim Details'!$I$28&lt;=Rates!$D$15,'Claim Details'!$I$19="Yes"),Rates!$E$18,IF(AND(AE34="B",'Claim Details'!$I$28&gt;=Rates!$D$14,'Claim Details'!$I$28&lt;=Rates!$D$15,'Claim Details'!$I$19="No"),Rates!$D$18,IF(AND(AE34="B",'Claim Details'!$I$28&gt;=Rates!$F$14,'Claim Details'!$I$28&lt;=Rates!$F$15,'Claim Details'!$I$19="Yes"),Rates!$G$18,IF(AND(AE34="B",'Claim Details'!$I$28&gt;=Rates!$F$14,'Claim Details'!$I$28&lt;=Rates!$F$15,'Claim Details'!$I$19="No"),Rates!$F$18,IF(AND(AE34="B",'Claim Details'!$I$28&gt;=Rates!$H$14,'Claim Details'!$I$28&lt;=Rates!$H$15,'Claim Details'!$I$19="Yes"),Rates!$I$18,IF(AND(AE34="B",'Claim Details'!$I$28&gt;=Rates!$H$14,'Claim Details'!$I$28&lt;=Rates!$H$15,'Claim Details'!$I$19="No"),Rates!$H$18,IF(AND(AE34="B",'Claim Details'!$I$28&gt;=Rates!$J$14,'Claim Details'!$I$28&lt;=Rates!$J$15,'Claim Details'!$I$19="Yes"),Rates!$K$18,IF(AND(AE34="B",'Claim Details'!$I$28&gt;=Rates!$J$14,'Claim Details'!$I$28&lt;=Rates!$J$15,'Claim Details'!$I$19="No"),Rates!$J$18,IF(AND(AE34="C",'Claim Details'!$I$28&gt;=Rates!$D$14,'Claim Details'!$I$28&lt;=Rates!$D$15,'Claim Details'!$I$19="Yes"),Rates!$E$19,IF(AND(AE34="C",'Claim Details'!$I$28&gt;=Rates!$D$14,'Claim Details'!$I$28&lt;=Rates!$D$15,'Claim Details'!$I$19="No"),Rates!$D$19,IF(AND(AE34="C",'Claim Details'!$I$28&gt;=Rates!$F$14,'Claim Details'!$I$28&lt;=Rates!$F$15,'Claim Details'!$I$19="Yes"),Rates!$G$19,IF(AND(AE34="C",'Claim Details'!$I$28&gt;=Rates!$F$14,'Claim Details'!$I$28&lt;=Rates!$F$15,'Claim Details'!$I$19="No"),Rates!$F$19,IF(AND(AE34="C",'Claim Details'!$I$28&gt;=Rates!$H$14,'Claim Details'!$I$28&lt;=Rates!$H$15,'Claim Details'!$I$19="Yes"),Rates!$I$19,IF(AND(AE34="C",'Claim Details'!$I$28&gt;=Rates!$H$14,'Claim Details'!$I$28&lt;=Rates!$H$15,'Claim Details'!$I$19="No"),Rates!$H$19,IF(AND(AE34="C",'Claim Details'!$I$28&gt;=Rates!$J$14,'Claim Details'!$I$28&lt;=Rates!$J$15,'Claim Details'!$I$19="Yes"),Rates!$K$19,IF(AND(AE34="C",'Claim Details'!$I$28&gt;=Rates!$J$14,'Claim Details'!$I$28&lt;=Rates!$J$15,'Claim Details'!$I$19="No"),Rates!$J$19,"£0.00"))))))))))))))))))))))))</f>
        <v>£0.00</v>
      </c>
      <c r="BE34" s="189" t="str">
        <f>IF(AND(AE34="A",'Claim Details'!$I$28&gt;=Rates!$D$14,'Claim Details'!$I$28&lt;=Rates!$D$15,'Claim Details'!$I$19="Yes"),Rates!$J$25,IF(AND(AE34="A",'Claim Details'!$I$28&gt;=Rates!$D$14,'Claim Details'!$I$28&lt;=Rates!$D$15,'Claim Details'!$I$19="No"),Rates!$D$25,IF(AND(AE34="A",'Claim Details'!$I$28&gt;=Rates!$F$14,'Claim Details'!$I$28&lt;=Rates!$F$15,'Claim Details'!$I$19="Yes"),Rates!$G$25,IF(AND(AE34="A",'Claim Details'!$I$28&gt;=Rates!$F$14,'Claim Details'!$I$28&lt;=Rates!$F$15,'Claim Details'!$I$19="No"),Rates!$F$25,IF(AND(AE34="A",'Claim Details'!$I$28&gt;=Rates!$H$14,'Claim Details'!$I$28&lt;=Rates!$H$15,'Claim Details'!$I$19="Yes"),Rates!$I$25,IF(AND(AE34="A",'Claim Details'!$I$28&gt;=Rates!$H$14,'Claim Details'!$I$28&lt;=Rates!$H$15,'Claim Details'!$I$19="No"),Rates!$H$25,IF(AND(AE34="A",'Claim Details'!$I$28&gt;=Rates!$J$14,'Claim Details'!$I$28&lt;=Rates!$J$15,'Claim Details'!$I$19="Yes"),Rates!$K$25,IF(AND(AE34="A",'Claim Details'!$I$28&gt;=Rates!$J$14,'Claim Details'!$I$28&lt;=Rates!$J$15,'Claim Details'!$I$19="No"),Rates!$J$25,IF(AND(AE34="B",'Claim Details'!$I$28&gt;=Rates!$D$14,'Claim Details'!$I$28&lt;=Rates!$D$15,'Claim Details'!$I$19="Yes"),Rates!$E$26,IF(AND(AE34="B",'Claim Details'!$I$28&gt;=Rates!$D$14,'Claim Details'!$I$28&lt;=Rates!$D$15,'Claim Details'!$I$19="No"),Rates!$D$26,IF(AND(AE34="B",'Claim Details'!$I$28&gt;=Rates!$F$14,'Claim Details'!$I$28&lt;=Rates!$F$15,'Claim Details'!$I$19="Yes"),Rates!$G$26,IF(AND(AE34="B",'Claim Details'!$I$28&gt;=Rates!$F$14,'Claim Details'!$I$28&lt;=Rates!$F$15,'Claim Details'!$I$19="No"),Rates!$F$26,IF(AND(AE34="B",'Claim Details'!$I$28&gt;=Rates!$H$14,'Claim Details'!$I$28&lt;=Rates!$H$15,'Claim Details'!$I$19="Yes"),Rates!$I$26,IF(AND(AE34="B",'Claim Details'!$I$28&gt;=Rates!$H$14,'Claim Details'!$I$28&lt;=Rates!$H$15,'Claim Details'!$I$19="No"),Rates!$H$26,IF(AND(AE34="B",'Claim Details'!$I$28&gt;=Rates!$J$14,'Claim Details'!$I$28&lt;=Rates!$J$15,'Claim Details'!$I$19="Yes"),Rates!$K$26,IF(AND(AE34="B",'Claim Details'!$I$28&gt;=Rates!$J$14,'Claim Details'!$I$28&lt;=Rates!$J$15,'Claim Details'!$I$19="No"),Rates!$J$26,IF(AND(AE34="C",'Claim Details'!$I$28&gt;=Rates!$D$14,'Claim Details'!$I$28&lt;=Rates!$D$15,'Claim Details'!$I$19="Yes"),Rates!$E$27,IF(AND(AE34="C",'Claim Details'!$I$28&gt;=Rates!$D$14,'Claim Details'!$I$28&lt;=Rates!$D$15,'Claim Details'!$I$19="No"),Rates!$D$27,IF(AND(AE34="C",'Claim Details'!$I$28&gt;=Rates!$F$14,'Claim Details'!$I$28&lt;=Rates!$F$15,'Claim Details'!$I$19="Yes"),Rates!$G$27,IF(AND(AE34="C",'Claim Details'!$I$28&gt;=Rates!$F$14,'Claim Details'!$I$28&lt;=Rates!$F$15,'Claim Details'!$I$19="No"),Rates!$F$27,IF(AND(AE34="C",'Claim Details'!$I$28&gt;=Rates!$H$14,'Claim Details'!$I$28&lt;=Rates!$H$15,'Claim Details'!$I$19="Yes"),Rates!$I$27,IF(AND(AE34="C",'Claim Details'!$I$28&gt;=Rates!$H$14,'Claim Details'!$I$28&lt;=Rates!$H$15,'Claim Details'!$I$19="No"),Rates!$H$27,IF(AND(AE34="C",'Claim Details'!$I$28&gt;=Rates!$J$14,'Claim Details'!$I$28&lt;=Rates!$J$15,'Claim Details'!$I$19="Yes"),Rates!$K$27,IF(AND(AE34="C",'Claim Details'!$I$28&gt;=Rates!$J$14,'Claim Details'!$I$28&lt;=Rates!$J$15,'Claim Details'!$I$19="No"),Rates!$J$27,"£0.00"))))))))))))))))))))))))</f>
        <v>£0.00</v>
      </c>
      <c r="BF34" s="189" t="str">
        <f>IF(AND(AE34="A",'Claim Details'!$I$28&gt;=Rates!$D$14,'Claim Details'!$I$28&lt;=Rates!$D$15,'Claim Details'!$I$19="Yes"),Rates!$E$20,IF(AND(AE34="A",'Claim Details'!$I$28&gt;=Rates!$D$14,'Claim Details'!$I$28&lt;=Rates!$D$15,'Claim Details'!$I$19="No"),Rates!$D$20,IF(AND(AE34="A",'Claim Details'!$I$28&gt;=Rates!$F$14,'Claim Details'!$I$28&lt;=Rates!$F$15,'Claim Details'!$I$19="Yes"),Rates!$G$20,IF(AND(AE34="A",'Claim Details'!$I$28&gt;=Rates!$F$14,'Claim Details'!$I$28&lt;=Rates!$F$15,'Claim Details'!$I$19="No"),Rates!$F$20,IF(AND(AE34="A",'Claim Details'!$I$28&gt;=Rates!$H$14,'Claim Details'!$I$28&lt;=Rates!$H$15,'Claim Details'!$I$19="Yes"),Rates!$I$20,IF(AND(AE34="A",'Claim Details'!$I$28&gt;=Rates!$H$14,'Claim Details'!$I$28&lt;=Rates!$H$15,'Claim Details'!$I$19="No"),Rates!$H$20,IF(AND(AE34="A",'Claim Details'!$I$28&gt;=Rates!$J$14,'Claim Details'!$I$28&lt;=Rates!$J$15,'Claim Details'!$I$19="Yes"),Rates!$K$20,IF(AND(AE34="A",'Claim Details'!$I$28&gt;=Rates!$J$14,'Claim Details'!$I$28&lt;=Rates!$J$15,'Claim Details'!$I$19="No"),Rates!$J$20,IF(AND(AE34="B",'Claim Details'!$I$28&gt;=Rates!$D$14,'Claim Details'!$I$28&lt;=Rates!$D$15,'Claim Details'!$I$19="Yes"),Rates!$E$21,IF(AND(AE34="B",'Claim Details'!$I$28&gt;=Rates!$D$14,'Claim Details'!$I$28&lt;=Rates!$D$15,'Claim Details'!$I$19="No"),Rates!$D$21,IF(AND(AE34="B",'Claim Details'!$I$28&gt;=Rates!$F$14,'Claim Details'!$I$28&lt;=Rates!$F$15,'Claim Details'!$I$19="Yes"),Rates!$G$21,IF(AND(AE34="B",'Claim Details'!$I$28&gt;=Rates!$F$14,'Claim Details'!$I$28&lt;=Rates!$F$15,'Claim Details'!$I$19="No"),Rates!$F$21,IF(AND(AE34="B",'Claim Details'!$I$28&gt;=Rates!$H$14,'Claim Details'!$I$28&lt;=Rates!$H$15,'Claim Details'!$I$19="Yes"),Rates!$I$21,IF(AND(AE34="B",'Claim Details'!$I$28&gt;=Rates!$H$14,'Claim Details'!$I$28&lt;=Rates!$H$15,'Claim Details'!$I$19="No"),Rates!$H$21,IF(AND(AE34="B",'Claim Details'!$I$28&gt;=Rates!$J$14,'Claim Details'!$I$28&lt;=Rates!$J$15,'Claim Details'!$I$19="Yes"),Rates!$K$21,IF(AND(AE34="B",'Claim Details'!$I$28&gt;=Rates!$J$14,'Claim Details'!$I$28&lt;=Rates!$J$15,'Claim Details'!$I$19="No"),Rates!$J$21,"£0.00"))))))))))))))))</f>
        <v>£0.00</v>
      </c>
      <c r="BG34" s="189" t="str">
        <f>IF(AND(AE34="A",'Claim Details'!$I$28&gt;=Rates!$D$14,'Claim Details'!$I$28&lt;=Rates!$D$15,'Claim Details'!$I$19="Yes"),Rates!$E$22,IF(AND(AE34="A",'Claim Details'!$I$28&gt;=Rates!$D$14,'Claim Details'!$I$28&lt;=Rates!$D$15,'Claim Details'!$I$19="No"),Rates!$D$22,IF(AND(AE34="A",'Claim Details'!$I$28&gt;=Rates!$F$14,'Claim Details'!$I$28&lt;=Rates!$F$15,'Claim Details'!$I$19="Yes"),Rates!$G$22,IF(AND(AE34="A",'Claim Details'!$I$28&gt;=Rates!$F$14,'Claim Details'!$I$28&lt;=Rates!$F$15,'Claim Details'!$I$19="No"),Rates!$F$22,IF(AND(AE34="A",'Claim Details'!$I$28&gt;=Rates!$H$14,'Claim Details'!$I$28&lt;=Rates!$H$15,'Claim Details'!$I$19="Yes"),Rates!$I$22,IF(AND(AE34="A",'Claim Details'!$I$28&gt;=Rates!$H$14,'Claim Details'!$I$28&lt;=Rates!$H$15,'Claim Details'!$I$19="No"),Rates!$H$22,IF(AND(AE34="A",'Claim Details'!$I$28&gt;=Rates!$J$14,'Claim Details'!$I$28&lt;=Rates!$J$15,'Claim Details'!$I$19="Yes"),Rates!$K$22,IF(AND(AE34="A",'Claim Details'!$I$28&gt;=Rates!$J$14,'Claim Details'!$I$28&lt;=Rates!$J$15,'Claim Details'!$I$19="No"),Rates!$J$22,IF(AND(AE34="B",'Claim Details'!$I$28&gt;=Rates!$D$14,'Claim Details'!$I$28&lt;=Rates!$D$15,'Claim Details'!$I$19="Yes"),Rates!$E$23,IF(AND(AE34="B",'Claim Details'!$I$28&gt;=Rates!$D$14,'Claim Details'!$I$28&lt;=Rates!$D$15,'Claim Details'!$I$19="No"),Rates!$D$23,IF(AND(AE34="B",'Claim Details'!$I$28&gt;=Rates!$F$14,'Claim Details'!$I$28&lt;=Rates!$F$15,'Claim Details'!$I$19="Yes"),Rates!$G$23,IF(AND(AE34="B",'Claim Details'!$I$28&gt;=Rates!$F$14,'Claim Details'!$I$28&lt;=Rates!$F$15,'Claim Details'!$I$19="No"),Rates!$F$23,IF(AND(AE34="B",'Claim Details'!$I$28&gt;=Rates!$H$14,'Claim Details'!$I$28&lt;=Rates!$H$15,'Claim Details'!$I$19="Yes"),Rates!$I$23,IF(AND(AE34="B",'Claim Details'!$I$28&gt;=Rates!$H$14,'Claim Details'!$I$28&lt;=Rates!$H$15,'Claim Details'!$I$19="No"),Rates!$H$23,IF(AND(AE34="B",'Claim Details'!$I$28&gt;=Rates!$J$14,'Claim Details'!$I$28&lt;=Rates!$J$15,'Claim Details'!$I$19="Yes"),Rates!$K$23,IF(AND(AE34="B",'Claim Details'!$I$28&gt;=Rates!$J$14,'Claim Details'!$I$28&lt;=Rates!$J$15,'Claim Details'!$I$19="No"),Rates!$J$23,IF(AND(AE34="C",'Claim Details'!$I$28&gt;=Rates!$D$14,'Claim Details'!$I$28&lt;=Rates!$D$15,'Claim Details'!$I$19="Yes"),Rates!$E$24,IF(AND(AE34="C",'Claim Details'!$I$28&gt;=Rates!$D$14,'Claim Details'!$I$28&lt;=Rates!$D$15,'Claim Details'!$I$19="No"),Rates!$D$24,IF(AND(AE34="C",'Claim Details'!$I$28&gt;=Rates!$F$14,'Claim Details'!$I$28&lt;=Rates!$F$15,'Claim Details'!$I$19="Yes"),Rates!$G$24,IF(AND(AE34="C",'Claim Details'!$I$28&gt;=Rates!$F$14,'Claim Details'!$I$28&lt;=Rates!$F$15,'Claim Details'!$I$19="No"),Rates!$F$24,IF(AND(AE34="C",'Claim Details'!$I$28&gt;=Rates!$H$14,'Claim Details'!$I$28&lt;=Rates!$H$15,'Claim Details'!$I$19="Yes"),Rates!$I$24,IF(AND(AE34="C",'Claim Details'!$I$28&gt;=Rates!$H$14,'Claim Details'!$I$28&lt;=Rates!$H$15,'Claim Details'!$I$19="No"),Rates!$H$24,IF(AND(AE34="C",'Claim Details'!$I$28&gt;=Rates!$J$14,'Claim Details'!$I$28&lt;=Rates!$J$15,'Claim Details'!$I$19="Yes"),Rates!$K$24,IF(AND(AE34="C",'Claim Details'!$I$28&gt;=Rates!$J$14,'Claim Details'!$I$28&lt;=Rates!$J$15,'Claim Details'!$I$19="No"),Rates!$J$24,"£0.00"))))))))))))))))))))))))</f>
        <v>£0.00</v>
      </c>
      <c r="BH34" s="189" t="str">
        <f t="shared" si="13"/>
        <v>£0.00</v>
      </c>
      <c r="BI34" s="189">
        <f t="shared" si="14"/>
        <v>0</v>
      </c>
      <c r="BO34" s="202" t="str">
        <f>IF(H34="","£0.00",IF(AP34="4","£0.00",IF(AP34="5","£0.00",IF(AP34="1","£0.00",((AQ34*H34)*'Claim Details'!$F$111)/100))))</f>
        <v>£0.00</v>
      </c>
      <c r="BP34" s="202" t="str">
        <f>IF(T34="","£0.00",IF(AP34="4","£0.00",IF(AP34="5","£0.00",IF(AP34="1","£0.00",((AR34*T34)*'Claim Details'!$N$111)/100))))</f>
        <v>£0.00</v>
      </c>
      <c r="BQ34" s="202" t="str">
        <f>IF(AI34="","£0.00",IF(AP34="4","£0.00",IF(AP34="5","£0.00",IF(AP34="1","£0.00",((BI34*AI34)*'Claim Details'!$W$111)/100))))</f>
        <v>£0.00</v>
      </c>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row>
    <row r="35" spans="1:97" ht="15">
      <c r="A35" s="145"/>
      <c r="B35" s="91"/>
      <c r="C35" s="96"/>
      <c r="D35" s="97"/>
      <c r="E35" s="98"/>
      <c r="F35" s="89"/>
      <c r="G35" s="99"/>
      <c r="H35" s="100"/>
      <c r="I35" s="221" t="str">
        <f t="shared" si="0"/>
        <v>£0.00</v>
      </c>
      <c r="J35" s="101"/>
      <c r="K35" s="100"/>
      <c r="L35" s="221" t="str">
        <f t="shared" si="3"/>
        <v>£0.00</v>
      </c>
      <c r="M35" s="101"/>
      <c r="N35" s="102"/>
      <c r="O35" s="145"/>
      <c r="P35" s="77"/>
      <c r="Q35" s="87"/>
      <c r="R35" s="87"/>
      <c r="S35" s="87"/>
      <c r="T35" s="149" t="str">
        <f t="shared" si="4"/>
        <v/>
      </c>
      <c r="U35" s="87" t="str">
        <f t="shared" si="5"/>
        <v/>
      </c>
      <c r="V35" s="87"/>
      <c r="W35" s="53" t="str">
        <f t="shared" si="6"/>
        <v>£0.00</v>
      </c>
      <c r="X35" s="53"/>
      <c r="Y35" s="87"/>
      <c r="Z35" s="78"/>
      <c r="AA35" s="79"/>
      <c r="AB35" s="160"/>
      <c r="AC35" s="98"/>
      <c r="AD35" s="225"/>
      <c r="AE35" s="235" t="str">
        <f t="shared" si="7"/>
        <v/>
      </c>
      <c r="AF35" s="87" t="str">
        <f t="shared" si="8"/>
        <v/>
      </c>
      <c r="AG35" s="53"/>
      <c r="AH35" s="224"/>
      <c r="AI35" s="226" t="str">
        <f t="shared" si="1"/>
        <v/>
      </c>
      <c r="AJ35" s="236" t="str">
        <f t="shared" si="9"/>
        <v>£0.00</v>
      </c>
      <c r="AK35" s="31"/>
      <c r="AL35" s="1"/>
      <c r="AM35" s="1"/>
      <c r="AN35" s="1"/>
      <c r="AO35" s="1"/>
      <c r="AP35" s="1" t="str">
        <f t="shared" si="10"/>
        <v/>
      </c>
      <c r="AQ35" s="27">
        <f t="shared" si="2"/>
        <v>0</v>
      </c>
      <c r="AR35" s="189">
        <f t="shared" si="11"/>
        <v>0</v>
      </c>
      <c r="AS35" s="190" t="str">
        <f>IF(AND(C35="A",'Claim Details'!$E$28&gt;=Rates!$D$14,'Claim Details'!$E$28&lt;=Rates!$D$15,'Claim Details'!$E$19="Yes"),Rates!$E$17,IF(AND(C35="A",'Claim Details'!$E$28&gt;=Rates!$D$14,'Claim Details'!$E$28&lt;=Rates!$D$15,'Claim Details'!$E$19="No"),Rates!$D$17,IF(AND(C35="A",'Claim Details'!$E$28&gt;=Rates!$F$14,'Claim Details'!$E$28&lt;=Rates!$F$15,'Claim Details'!$E$19="Yes"),Rates!$G$17,IF(AND(C35="A",'Claim Details'!$E$28&gt;=Rates!$F$14,'Claim Details'!$E$28&lt;=Rates!$F$15,'Claim Details'!$E$19="No"),Rates!$F$17,IF(AND(C35="A",'Claim Details'!$E$28&gt;=Rates!$H$14,'Claim Details'!$E$28&lt;=Rates!$H$15,'Claim Details'!$E$19="Yes"),Rates!$I$17,IF(AND(C35="A",'Claim Details'!$E$28&gt;=Rates!$H$14,'Claim Details'!$E$28&lt;=Rates!$H$15,'Claim Details'!$E$19="No"),Rates!$H$17,IF(AND(C35="A",'Claim Details'!$E$28&gt;=Rates!$J$14,'Claim Details'!$E$28&lt;=Rates!$J$15,'Claim Details'!$E$19="Yes"),Rates!$K$17,IF(AND(C35="A",'Claim Details'!$E$28&gt;=Rates!$J$14,'Claim Details'!$E$28&lt;=Rates!$J$15,'Claim Details'!$E$19="No"),Rates!$J$17,IF(AND(C35="B",'Claim Details'!$E$28&gt;=Rates!$D$14,'Claim Details'!$E$28&lt;=Rates!$D$15,'Claim Details'!$E$19="Yes"),Rates!$E$18,IF(AND(C35="B",'Claim Details'!$E$28&gt;=Rates!$D$14,'Claim Details'!$E$28&lt;=Rates!$D$15,'Claim Details'!$E$19="No"),Rates!$D$18,IF(AND(C35="B",'Claim Details'!$E$28&gt;=Rates!$F$14,'Claim Details'!$E$28&lt;=Rates!$F$15,'Claim Details'!$E$19="Yes"),Rates!$G$18,IF(AND(C35="B",'Claim Details'!$E$28&gt;=Rates!$F$14,'Claim Details'!$E$28&lt;=Rates!$F$15,'Claim Details'!$E$19="No"),Rates!$F$18,IF(AND(C35="B",'Claim Details'!$E$28&gt;=Rates!$H$14,'Claim Details'!$E$28&lt;=Rates!$H$15,'Claim Details'!$E$19="Yes"),Rates!$I$18,IF(AND(C35="B",'Claim Details'!$E$28&gt;=Rates!$H$14,'Claim Details'!$E$28&lt;=Rates!$H$15,'Claim Details'!$E$19="No"),Rates!$H$18,IF(AND(C35="B",'Claim Details'!$E$28&gt;=Rates!$J$14,'Claim Details'!$E$28&lt;=Rates!$J$15,'Claim Details'!$E$19="Yes"),Rates!$K$18,IF(AND(C35="B",'Claim Details'!$E$28&gt;=Rates!$J$14,'Claim Details'!$E$28&lt;=Rates!$J$15,'Claim Details'!$E$19="No"),Rates!$J$18,IF(AND(C35="C",'Claim Details'!$E$28&gt;=Rates!$D$14,'Claim Details'!$E$28&lt;=Rates!$D$15,'Claim Details'!$E$19="Yes"),Rates!$E$19,IF(AND(C35="C",'Claim Details'!$E$28&gt;=Rates!$D$14,'Claim Details'!$E$28&lt;=Rates!$D$15,'Claim Details'!$E$19="No"),Rates!$D$19,IF(AND(C35="C",'Claim Details'!$E$28&gt;=Rates!$F$14,'Claim Details'!$E$28&lt;=Rates!$F$15,'Claim Details'!$E$19="Yes"),Rates!$G$19,IF(AND(C35="C",'Claim Details'!$E$28&gt;=Rates!$F$14,'Claim Details'!$E$28&lt;=Rates!$F$15,'Claim Details'!$E$19="No"),Rates!$F$19,IF(AND(C35="C",'Claim Details'!$E$28&gt;=Rates!$H$14,'Claim Details'!$E$28&lt;=Rates!$H$15,'Claim Details'!$E$19="Yes"),Rates!$I$19,IF(AND(C35="C",'Claim Details'!$E$28&gt;=Rates!$H$14,'Claim Details'!$E$28&lt;=Rates!$H$15,'Claim Details'!$E$19="No"),Rates!$H$19,IF(AND(C35="C",'Claim Details'!$E$28&gt;=Rates!$J$14,'Claim Details'!$E$28&lt;=Rates!$J$15,'Claim Details'!$E$19="Yes"),Rates!$K$19,IF(AND(C35="C",'Claim Details'!$E$28&gt;=Rates!$J$14,'Claim Details'!$E$28&lt;=Rates!$J$15,'Claim Details'!$E$19="No"),Rates!$J$19,"£0.00"))))))))))))))))))))))))</f>
        <v>£0.00</v>
      </c>
      <c r="AT35" s="189" t="str">
        <f>IF(AND(C35="A",'Claim Details'!$E$28&gt;=Rates!$D$14,'Claim Details'!$E$28&lt;=Rates!$D$15,'Claim Details'!$E$19="Yes"),Rates!$E$25,IF(AND(C35="A",'Claim Details'!$E$28&gt;=Rates!$D$14,'Claim Details'!$E$28&lt;=Rates!$D$15,'Claim Details'!$E$19="No"),Rates!$D$25,IF(AND(C35="A",'Claim Details'!$E$28&gt;=Rates!$F$14,'Claim Details'!$E$28&lt;=Rates!$F$15,'Claim Details'!$E$19="Yes"),Rates!$G$25,IF(AND(C35="A",'Claim Details'!$E$28&gt;=Rates!$F$14,'Claim Details'!$E$28&lt;=Rates!$F$15,'Claim Details'!$E$19="No"),Rates!$F$25,IF(AND(C35="A",'Claim Details'!$E$28&gt;=Rates!$H$14,'Claim Details'!$E$28&lt;=Rates!$H$15,'Claim Details'!$E$19="Yes"),Rates!$I$25,IF(AND(C35="A",'Claim Details'!$E$28&gt;=Rates!$H$14,'Claim Details'!$E$28&lt;=Rates!$H$15,'Claim Details'!$E$19="No"),Rates!$H$25,IF(AND(C35="A",'Claim Details'!$E$28&gt;=Rates!$J$14,'Claim Details'!$E$28&lt;=Rates!$J$15,'Claim Details'!$E$19="Yes"),Rates!$K$25,IF(AND(C35="A",'Claim Details'!$E$28&gt;=Rates!$J$14,'Claim Details'!$E$28&lt;=Rates!$J$15,'Claim Details'!$E$19="No"),Rates!$J$25,IF(AND(C35="B",'Claim Details'!$E$28&gt;=Rates!$D$14,'Claim Details'!$E$28&lt;=Rates!$D$15,'Claim Details'!$E$19="Yes"),Rates!$E$26,IF(AND(C35="B",'Claim Details'!$E$28&gt;=Rates!$D$14,'Claim Details'!$E$28&lt;=Rates!$D$15,'Claim Details'!$E$19="No"),Rates!$D$26,IF(AND(C35="B",'Claim Details'!$E$28&gt;=Rates!$F$14,'Claim Details'!$E$28&lt;=Rates!$F$15,'Claim Details'!$E$19="Yes"),Rates!$G$26,IF(AND(C35="B",'Claim Details'!$E$28&gt;=Rates!$F$14,'Claim Details'!$E$28&lt;=Rates!$F$15,'Claim Details'!$E$19="No"),Rates!$F$26,IF(AND(C35="B",'Claim Details'!$E$28&gt;=Rates!$H$14,'Claim Details'!$E$28&lt;=Rates!$H$15,'Claim Details'!$E$19="Yes"),Rates!$I$26,IF(AND(C35="B",'Claim Details'!$E$28&gt;=Rates!$H$14,'Claim Details'!$E$28&lt;=Rates!$H$15,'Claim Details'!$E$19="No"),Rates!$H$26,IF(AND(C35="B",'Claim Details'!$E$28&gt;=Rates!$J$14,'Claim Details'!$E$28&lt;=Rates!$J$15,'Claim Details'!$E$19="Yes"),Rates!$K$26,IF(AND(C35="B",'Claim Details'!$E$28&gt;=Rates!$J$14,'Claim Details'!$E$28&lt;=Rates!$J$15,'Claim Details'!$E$19="No"),Rates!$J$26,IF(AND(C35="C",'Claim Details'!$E$28&gt;=Rates!$D$14,'Claim Details'!$E$28&lt;=Rates!$D$15,'Claim Details'!$E$19="Yes"),Rates!$E$27,IF(AND(C35="C",'Claim Details'!$E$28&gt;=Rates!$D$14,'Claim Details'!$E$28&lt;=Rates!$D$15,'Claim Details'!$E$19="No"),Rates!$D$27,IF(AND(C35="C",'Claim Details'!$E$28&gt;=Rates!$F$14,'Claim Details'!$E$28&lt;=Rates!$F$15,'Claim Details'!$E$19="Yes"),Rates!$G$27,IF(AND(C35="C",'Claim Details'!$E$28&gt;=Rates!$F$14,'Claim Details'!$E$28&lt;=Rates!$F$15,'Claim Details'!$E$19="No"),Rates!$F$27,IF(AND(C35="C",'Claim Details'!$E$28&gt;=Rates!$H$14,'Claim Details'!$E$28&lt;=Rates!$H$15,'Claim Details'!$E$19="Yes"),Rates!$I$27,IF(AND(C35="C",'Claim Details'!$E$28&gt;=Rates!$H$14,'Claim Details'!$E$28&lt;=Rates!$H$15,'Claim Details'!$E$19="No"),Rates!$H$27,IF(AND(C35="C",'Claim Details'!$E$28&gt;=Rates!$J$14,'Claim Details'!$E$28&lt;=Rates!$J$15,'Claim Details'!$E$19="Yes"),Rates!$K$27,IF(AND(C35="C",'Claim Details'!$E$28&gt;=Rates!$J$14,'Claim Details'!$E$28&lt;=Rates!$J$15,'Claim Details'!$E$19="No"),Rates!$J$27,"£0.00"))))))))))))))))))))))))</f>
        <v>£0.00</v>
      </c>
      <c r="AU35" s="191" t="str">
        <f>IF(AND(C35="A",'Claim Details'!$E$28&gt;=Rates!$D$14,'Claim Details'!$E$28&lt;=Rates!$D$15,'Claim Details'!$E$19="Yes"),Rates!$E$20,IF(AND(C35="A",'Claim Details'!$E$28&gt;=Rates!$D$14,'Claim Details'!$E$28&lt;=Rates!$D$15,'Claim Details'!$E$19="No"),Rates!$D$20,IF(AND(C35="A",'Claim Details'!$E$28&gt;=Rates!$F$14,'Claim Details'!$E$28&lt;=Rates!$F$15,'Claim Details'!$E$19="Yes"),Rates!$G$20,IF(AND(C35="A",'Claim Details'!$E$28&gt;=Rates!$F$14,'Claim Details'!$E$28&lt;=Rates!$F$15,'Claim Details'!$E$19="No"),Rates!$F$20,IF(AND(C35="A",'Claim Details'!$E$28&gt;=Rates!$H$14,'Claim Details'!$E$28&lt;=Rates!$H$15,'Claim Details'!$E$19="Yes"),Rates!$I$20,IF(AND(C35="A",'Claim Details'!$E$28&gt;=Rates!$H$14,'Claim Details'!$E$28&lt;=Rates!$H$15,'Claim Details'!$E$19="No"),Rates!$H$20,IF(AND(C35="A",'Claim Details'!$E$28&gt;=Rates!$J$14,'Claim Details'!$E$28&lt;=Rates!$J$15,'Claim Details'!$E$19="Yes"),Rates!$K$20,IF(AND(C35="A",'Claim Details'!$E$28&gt;=Rates!$J$14,'Claim Details'!$E$28&lt;=Rates!$J$15,'Claim Details'!$E$19="No"),Rates!$J$20,IF(AND(C35="B",'Claim Details'!$E$28&gt;=Rates!$D$14,'Claim Details'!$E$28&lt;=Rates!$D$15,'Claim Details'!$E$19="Yes"),Rates!$E$21,IF(AND(C35="B",'Claim Details'!$E$28&gt;=Rates!$D$14,'Claim Details'!$E$28&lt;=Rates!$D$15,'Claim Details'!$E$19="No"),Rates!$D$21,IF(AND(C35="B",'Claim Details'!$E$28&gt;=Rates!$F$14,'Claim Details'!$E$28&lt;=Rates!$F$15,'Claim Details'!$E$19="Yes"),Rates!$G$21,IF(AND(C35="B",'Claim Details'!$E$28&gt;=Rates!$F$14,'Claim Details'!$E$28&lt;=Rates!$F$15,'Claim Details'!$E$19="No"),Rates!$F$21,IF(AND(C35="B",'Claim Details'!$E$28&gt;=Rates!$H$14,'Claim Details'!$E$28&lt;=Rates!$H$15,'Claim Details'!$E$19="Yes"),Rates!$I$21,IF(AND(C35="B",'Claim Details'!$E$28&gt;=Rates!$H$14,'Claim Details'!$E$28&lt;=Rates!$H$15,'Claim Details'!$E$19="No"),Rates!$H$21,IF(AND(C35="B",'Claim Details'!$E$28&gt;=Rates!$J$14,'Claim Details'!$E$28&lt;=Rates!$J$15,'Claim Details'!$E$19="Yes"),Rates!$K$21,IF(AND(C35="B",'Claim Details'!$E$28&gt;=Rates!$J$14,'Claim Details'!$E$28&lt;=Rates!$J$15,'Claim Details'!$E$19="No"),Rates!$J$21,"£0.00"))))))))))))))))</f>
        <v>£0.00</v>
      </c>
      <c r="AV35" s="191" t="str">
        <f>IF(AND(C35="A",'Claim Details'!$E$28&gt;=Rates!$D$14,'Claim Details'!$E$28&lt;=Rates!$D$15,'Claim Details'!$E$19="Yes"),Rates!$E$22,IF(AND(C35="A",'Claim Details'!$E$28&gt;=Rates!$D$14,'Claim Details'!$E$28&lt;=Rates!$D$15,'Claim Details'!$E$19="No"),Rates!$D$22,IF(AND(C35="A",'Claim Details'!$E$28&gt;=Rates!$F$14,'Claim Details'!$E$28&lt;=Rates!$F$15,'Claim Details'!$E$19="Yes"),Rates!$G$22,IF(AND(C35="A",'Claim Details'!$E$28&gt;=Rates!$F$14,'Claim Details'!$E$28&lt;=Rates!$F$15,'Claim Details'!$E$19="No"),Rates!$F$22,IF(AND(C35="A",'Claim Details'!$E$28&gt;=Rates!$H$14,'Claim Details'!$E$28&lt;=Rates!$H$15,'Claim Details'!$E$19="Yes"),Rates!$I$22,IF(AND(C35="A",'Claim Details'!$E$28&gt;=Rates!$H$14,'Claim Details'!$E$28&lt;=Rates!$H$15,'Claim Details'!$E$19="No"),Rates!$H$22,IF(AND(C35="A",'Claim Details'!$E$28&gt;=Rates!$J$14,'Claim Details'!$E$28&lt;=Rates!$J$15,'Claim Details'!$E$19="Yes"),Rates!$K$22,IF(AND(C35="A",'Claim Details'!$E$28&gt;=Rates!$J$14,'Claim Details'!$E$28&lt;=Rates!$J$15,'Claim Details'!$E$19="No"),Rates!$J$22,IF(AND(C35="B",'Claim Details'!$E$28&gt;=Rates!$D$14,'Claim Details'!$E$28&lt;=Rates!$D$15,'Claim Details'!$E$19="Yes"),Rates!$E$23,IF(AND(C35="B",'Claim Details'!$E$28&gt;=Rates!$D$14,'Claim Details'!$E$28&lt;=Rates!$D$15,'Claim Details'!$E$19="No"),Rates!$D$23,IF(AND(C35="B",'Claim Details'!$E$28&gt;=Rates!$F$14,'Claim Details'!$E$28&lt;=Rates!$F$15,'Claim Details'!$E$19="Yes"),Rates!$G$23,IF(AND(C35="B",'Claim Details'!$E$28&gt;=Rates!$F$14,'Claim Details'!$E$28&lt;=Rates!$F$15,'Claim Details'!$E$19="No"),Rates!$F$23,IF(AND(C35="B",'Claim Details'!$E$28&gt;=Rates!$H$14,'Claim Details'!$E$28&lt;=Rates!$H$15,'Claim Details'!$E$19="Yes"),Rates!$I$23,IF(AND(C35="B",'Claim Details'!$E$28&gt;=Rates!$H$14,'Claim Details'!$E$28&lt;=Rates!$H$15,'Claim Details'!$E$19="No"),Rates!$H$23,IF(AND(C35="B",'Claim Details'!$E$28&gt;=Rates!$J$14,'Claim Details'!$E$28&lt;=Rates!$J$15,'Claim Details'!$E$19="Yes"),Rates!$K$23,IF(AND(C35="B",'Claim Details'!$E$28&gt;=Rates!$J$14,'Claim Details'!$E$28&lt;=Rates!$J$15,'Claim Details'!$E$19="No"),Rates!$J$23,IF(AND(C35="C",'Claim Details'!$E$28&gt;=Rates!$D$14,'Claim Details'!$E$28&lt;=Rates!$D$15,'Claim Details'!$E$19="Yes"),Rates!$E$24,IF(AND(C35="C",'Claim Details'!$E$28&gt;=Rates!$D$14,'Claim Details'!$E$28&lt;=Rates!$D$15,'Claim Details'!$E$19="No"),Rates!$D$24,IF(AND(C35="C",'Claim Details'!$E$28&gt;=Rates!$F$14,'Claim Details'!$E$28&lt;=Rates!$F$15,'Claim Details'!$E$19="Yes"),Rates!$G$24,IF(AND(C35="C",'Claim Details'!$E$28&gt;=Rates!$F$14,'Claim Details'!$E$28&lt;=Rates!$F$15,'Claim Details'!$E$19="No"),Rates!$F$24,IF(AND(C35="C",'Claim Details'!$E$28&gt;=Rates!$H$14,'Claim Details'!$E$28&lt;=Rates!$H$15,'Claim Details'!$E$19="Yes"),Rates!$I$24,IF(AND(C35="C",'Claim Details'!$E$28&gt;=Rates!$H$14,'Claim Details'!$E$28&lt;=Rates!$H$15,'Claim Details'!$E$19="No"),Rates!$H$24,IF(AND(C35="C",'Claim Details'!$E$28&gt;=Rates!$J$14,'Claim Details'!$E$28&lt;=Rates!$J$15,'Claim Details'!$E$19="Yes"),Rates!$K$24,IF(AND(C35="C",'Claim Details'!$E$28&gt;=Rates!$J$14,'Claim Details'!$E$28&lt;=Rates!$J$15,'Claim Details'!$E$19="No"),Rates!$J$24,"£0.00"))))))))))))))))))))))))</f>
        <v>£0.00</v>
      </c>
      <c r="AW35" s="1"/>
      <c r="AX35" s="189" t="str">
        <f>IF(AND(U35="A",'Claim Details'!$I$28&gt;=Rates!$D$14,'Claim Details'!$I$28&lt;=Rates!$D$15,'Claim Details'!$I$19="Yes"),Rates!$J$17,IF(AND(U35="A",'Claim Details'!$I$28&gt;=Rates!$D$14,'Claim Details'!$I$28&lt;=Rates!$D$15,'Claim Details'!$I$19="No"),Rates!$D$17,IF(AND(U35="A",'Claim Details'!$I$28&gt;=Rates!$F$14,'Claim Details'!$I$28&lt;=Rates!$F$15,'Claim Details'!$I$19="Yes"),Rates!$G$17,IF(AND(U35="A",'Claim Details'!$I$28&gt;=Rates!$F$14,'Claim Details'!$I$28&lt;=Rates!$F$15,'Claim Details'!$I$19="No"),Rates!$F$17,IF(AND(U35="A",'Claim Details'!$I$28&gt;=Rates!$H$14,'Claim Details'!$I$28&lt;=Rates!$H$15,'Claim Details'!$I$19="Yes"),Rates!$I$17,IF(AND(U35="A",'Claim Details'!$I$28&gt;=Rates!$H$14,'Claim Details'!$I$28&lt;=Rates!$H$15,'Claim Details'!$I$19="No"),Rates!$H$17,IF(AND(U35="A",'Claim Details'!$I$28&gt;=Rates!$J$14,'Claim Details'!$I$28&lt;=Rates!$J$15,'Claim Details'!$I$19="Yes"),Rates!$K$17,IF(AND(U35="A",'Claim Details'!$I$28&gt;=Rates!$J$14,'Claim Details'!$I$28&lt;=Rates!$J$15,'Claim Details'!$I$19="No"),Rates!$J$17,IF(AND(U35="B",'Claim Details'!$I$28&gt;=Rates!$D$14,'Claim Details'!$I$28&lt;=Rates!$D$15,'Claim Details'!$I$19="Yes"),Rates!$E$18,IF(AND(U35="B",'Claim Details'!$I$28&gt;=Rates!$D$14,'Claim Details'!$I$28&lt;=Rates!$D$15,'Claim Details'!$I$19="No"),Rates!$D$18,IF(AND(U35="B",'Claim Details'!$I$28&gt;=Rates!$F$14,'Claim Details'!$I$28&lt;=Rates!$F$15,'Claim Details'!$I$19="Yes"),Rates!$G$18,IF(AND(U35="B",'Claim Details'!$I$28&gt;=Rates!$F$14,'Claim Details'!$I$28&lt;=Rates!$F$15,'Claim Details'!$I$19="No"),Rates!$F$18,IF(AND(U35="B",'Claim Details'!$I$28&gt;=Rates!$H$14,'Claim Details'!$I$28&lt;=Rates!$H$15,'Claim Details'!$I$19="Yes"),Rates!$I$18,IF(AND(U35="B",'Claim Details'!$I$28&gt;=Rates!$H$14,'Claim Details'!$I$28&lt;=Rates!$H$15,'Claim Details'!$I$19="No"),Rates!$H$18,IF(AND(U35="B",'Claim Details'!$I$28&gt;=Rates!$J$14,'Claim Details'!$I$28&lt;=Rates!$J$15,'Claim Details'!$I$19="Yes"),Rates!$K$18,IF(AND(U35="B",'Claim Details'!$I$28&gt;=Rates!$J$14,'Claim Details'!$I$28&lt;=Rates!$J$15,'Claim Details'!$I$19="No"),Rates!$J$18,IF(AND(U35="C",'Claim Details'!$I$28&gt;=Rates!$D$14,'Claim Details'!$I$28&lt;=Rates!$D$15,'Claim Details'!$I$19="Yes"),Rates!$E$19,IF(AND(U35="C",'Claim Details'!$I$28&gt;=Rates!$D$14,'Claim Details'!$I$28&lt;=Rates!$D$15,'Claim Details'!$I$19="No"),Rates!$D$19,IF(AND(U35="C",'Claim Details'!$I$28&gt;=Rates!$F$14,'Claim Details'!$I$28&lt;=Rates!$F$15,'Claim Details'!$I$19="Yes"),Rates!$G$19,IF(AND(U35="C",'Claim Details'!$I$28&gt;=Rates!$F$14,'Claim Details'!$I$28&lt;=Rates!$F$15,'Claim Details'!$I$19="No"),Rates!$F$19,IF(AND(U35="C",'Claim Details'!$I$28&gt;=Rates!$H$14,'Claim Details'!$I$28&lt;=Rates!$H$15,'Claim Details'!$I$19="Yes"),Rates!$I$19,IF(AND(U35="C",'Claim Details'!$I$28&gt;=Rates!$H$14,'Claim Details'!$I$28&lt;=Rates!$H$15,'Claim Details'!$I$19="No"),Rates!$H$19,IF(AND(U35="C",'Claim Details'!$I$28&gt;=Rates!$J$14,'Claim Details'!$I$28&lt;=Rates!$J$15,'Claim Details'!$I$19="Yes"),Rates!$K$19,IF(AND(U35="C",'Claim Details'!$I$28&gt;=Rates!$J$14,'Claim Details'!$I$28&lt;=Rates!$J$15,'Claim Details'!$I$19="No"),Rates!$J$19,"£0.00"))))))))))))))))))))))))</f>
        <v>£0.00</v>
      </c>
      <c r="AY35" s="189" t="str">
        <f>IF(AND(C35="A",'Claim Details'!$I$28&gt;=Rates!$D$14,'Claim Details'!$I$28&lt;=Rates!$D$15,'Claim Details'!$I$19="Yes"),Rates!$J$25,IF(AND(C35="A",'Claim Details'!$I$28&gt;=Rates!$D$14,'Claim Details'!$I$28&lt;=Rates!$D$15,'Claim Details'!$I$19="No"),Rates!$D$25,IF(AND(C35="A",'Claim Details'!$I$28&gt;=Rates!$F$14,'Claim Details'!$I$28&lt;=Rates!$F$15,'Claim Details'!$I$19="Yes"),Rates!$G$25,IF(AND(C35="A",'Claim Details'!$I$28&gt;=Rates!$F$14,'Claim Details'!$I$28&lt;=Rates!$F$15,'Claim Details'!$I$19="No"),Rates!$F$25,IF(AND(C35="A",'Claim Details'!$I$28&gt;=Rates!$H$14,'Claim Details'!$I$28&lt;=Rates!$H$15,'Claim Details'!$I$19="Yes"),Rates!$I$25,IF(AND(C35="A",'Claim Details'!$I$28&gt;=Rates!$H$14,'Claim Details'!$I$28&lt;=Rates!$H$15,'Claim Details'!$I$19="No"),Rates!$H$25,IF(AND(C35="A",'Claim Details'!$I$28&gt;=Rates!$J$14,'Claim Details'!$I$28&lt;=Rates!$J$15,'Claim Details'!$I$19="Yes"),Rates!$K$25,IF(AND(C35="A",'Claim Details'!$I$28&gt;=Rates!$J$14,'Claim Details'!$I$28&lt;=Rates!$J$15,'Claim Details'!$I$19="No"),Rates!$J$25,IF(AND(C35="B",'Claim Details'!$I$28&gt;=Rates!$D$14,'Claim Details'!$I$28&lt;=Rates!$D$15,'Claim Details'!$I$19="Yes"),Rates!$E$26,IF(AND(C35="B",'Claim Details'!$I$28&gt;=Rates!$D$14,'Claim Details'!$I$28&lt;=Rates!$D$15,'Claim Details'!$I$19="No"),Rates!$D$26,IF(AND(C35="B",'Claim Details'!$I$28&gt;=Rates!$F$14,'Claim Details'!$I$28&lt;=Rates!$F$15,'Claim Details'!$I$19="Yes"),Rates!$G$26,IF(AND(C35="B",'Claim Details'!$I$28&gt;=Rates!$F$14,'Claim Details'!$I$28&lt;=Rates!$F$15,'Claim Details'!$I$19="No"),Rates!$F$26,IF(AND(C35="B",'Claim Details'!$I$28&gt;=Rates!$H$14,'Claim Details'!$I$28&lt;=Rates!$H$15,'Claim Details'!$I$19="Yes"),Rates!$I$26,IF(AND(C35="B",'Claim Details'!$I$28&gt;=Rates!$H$14,'Claim Details'!$I$28&lt;=Rates!$H$15,'Claim Details'!$I$19="No"),Rates!$H$26,IF(AND(C35="B",'Claim Details'!$I$28&gt;=Rates!$J$14,'Claim Details'!$I$28&lt;=Rates!$J$15,'Claim Details'!$I$19="Yes"),Rates!$K$26,IF(AND(C35="B",'Claim Details'!$I$28&gt;=Rates!$J$14,'Claim Details'!$I$28&lt;=Rates!$J$15,'Claim Details'!$I$19="No"),Rates!$J$26,IF(AND(C35="C",'Claim Details'!$I$28&gt;=Rates!$D$14,'Claim Details'!$I$28&lt;=Rates!$D$15,'Claim Details'!$I$19="Yes"),Rates!$E$27,IF(AND(C35="C",'Claim Details'!$I$28&gt;=Rates!$D$14,'Claim Details'!$I$28&lt;=Rates!$D$15,'Claim Details'!$I$19="No"),Rates!$D$27,IF(AND(C35="C",'Claim Details'!$I$28&gt;=Rates!$F$14,'Claim Details'!$I$28&lt;=Rates!$F$15,'Claim Details'!$I$19="Yes"),Rates!$G$27,IF(AND(C35="C",'Claim Details'!$I$28&gt;=Rates!$F$14,'Claim Details'!$I$28&lt;=Rates!$F$15,'Claim Details'!$I$19="No"),Rates!$F$27,IF(AND(C35="C",'Claim Details'!$I$28&gt;=Rates!$H$14,'Claim Details'!$I$28&lt;=Rates!$H$15,'Claim Details'!$I$19="Yes"),Rates!$I$27,IF(AND(C35="C",'Claim Details'!$I$28&gt;=Rates!$H$14,'Claim Details'!$I$28&lt;=Rates!$H$15,'Claim Details'!$I$19="No"),Rates!$H$27,IF(AND(C35="C",'Claim Details'!$I$28&gt;=Rates!$J$14,'Claim Details'!$I$28&lt;=Rates!$J$15,'Claim Details'!$I$19="Yes"),Rates!$K$27,IF(AND(C35="C",'Claim Details'!$I$28&gt;=Rates!$J$14,'Claim Details'!$I$28&lt;=Rates!$J$15,'Claim Details'!$I$19="No"),Rates!$J$27,"£0.00"))))))))))))))))))))))))</f>
        <v>£0.00</v>
      </c>
      <c r="AZ35" s="189" t="str">
        <f>IF(AND(C35="A",'Claim Details'!$I$28&gt;=Rates!$D$14,'Claim Details'!$I$28&lt;=Rates!$D$15,'Claim Details'!$I$19="Yes"),Rates!$E$20,IF(AND(C35="A",'Claim Details'!$I$28&gt;=Rates!$D$14,'Claim Details'!$I$28&lt;=Rates!$D$15,'Claim Details'!$I$19="No"),Rates!$D$20,IF(AND(C35="A",'Claim Details'!$I$28&gt;=Rates!$F$14,'Claim Details'!$I$28&lt;=Rates!$F$15,'Claim Details'!$I$19="Yes"),Rates!$G$20,IF(AND(C35="A",'Claim Details'!$I$28&gt;=Rates!$F$14,'Claim Details'!$I$28&lt;=Rates!$F$15,'Claim Details'!$I$19="No"),Rates!$F$20,IF(AND(C35="A",'Claim Details'!$I$28&gt;=Rates!$H$14,'Claim Details'!$I$28&lt;=Rates!$H$15,'Claim Details'!$I$19="Yes"),Rates!$I$20,IF(AND(C35="A",'Claim Details'!$I$28&gt;=Rates!$H$14,'Claim Details'!$I$28&lt;=Rates!$H$15,'Claim Details'!$I$19="No"),Rates!$H$20,IF(AND(C35="A",'Claim Details'!$I$28&gt;=Rates!$J$14,'Claim Details'!$I$28&lt;=Rates!$J$15,'Claim Details'!$I$19="Yes"),Rates!$K$20,IF(AND(C35="A",'Claim Details'!$I$28&gt;=Rates!$J$14,'Claim Details'!$I$28&lt;=Rates!$J$15,'Claim Details'!$I$19="No"),Rates!$J$20,IF(AND(C35="B",'Claim Details'!$I$28&gt;=Rates!$D$14,'Claim Details'!$I$28&lt;=Rates!$D$15,'Claim Details'!$I$19="Yes"),Rates!$E$21,IF(AND(C35="B",'Claim Details'!$I$28&gt;=Rates!$D$14,'Claim Details'!$I$28&lt;=Rates!$D$15,'Claim Details'!$I$19="No"),Rates!$D$21,IF(AND(C35="B",'Claim Details'!$I$28&gt;=Rates!$F$14,'Claim Details'!$I$28&lt;=Rates!$F$15,'Claim Details'!$I$19="Yes"),Rates!$G$21,IF(AND(C35="B",'Claim Details'!$I$28&gt;=Rates!$F$14,'Claim Details'!$I$28&lt;=Rates!$F$15,'Claim Details'!$I$19="No"),Rates!$F$21,IF(AND(C35="B",'Claim Details'!$I$28&gt;=Rates!$H$14,'Claim Details'!$I$28&lt;=Rates!$H$15,'Claim Details'!$I$19="Yes"),Rates!$I$21,IF(AND(C35="B",'Claim Details'!$I$28&gt;=Rates!$H$14,'Claim Details'!$I$28&lt;=Rates!$H$15,'Claim Details'!$I$19="No"),Rates!$H$21,IF(AND(C35="B",'Claim Details'!$I$28&gt;=Rates!$J$14,'Claim Details'!$I$28&lt;=Rates!$J$15,'Claim Details'!$I$19="Yes"),Rates!$K$21,IF(AND(C35="B",'Claim Details'!$I$28&gt;=Rates!$J$14,'Claim Details'!$I$28&lt;=Rates!$J$15,'Claim Details'!$I$19="No"),Rates!$J$21,"£0.00"))))))))))))))))</f>
        <v>£0.00</v>
      </c>
      <c r="BA35" s="189" t="str">
        <f>IF(AND(C35="A",'Claim Details'!$I$28&gt;=Rates!$D$14,'Claim Details'!$I$28&lt;=Rates!$D$15,'Claim Details'!$I$19="Yes"),Rates!$E$22,IF(AND(C35="A",'Claim Details'!$I$28&gt;=Rates!$D$14,'Claim Details'!$I$28&lt;=Rates!$D$15,'Claim Details'!$I$19="No"),Rates!$D$22,IF(AND(C35="A",'Claim Details'!$I$28&gt;=Rates!$F$14,'Claim Details'!$I$28&lt;=Rates!$F$15,'Claim Details'!$I$19="Yes"),Rates!$G$22,IF(AND(C35="A",'Claim Details'!$I$28&gt;=Rates!$F$14,'Claim Details'!$I$28&lt;=Rates!$F$15,'Claim Details'!$I$19="No"),Rates!$F$22,IF(AND(C35="A",'Claim Details'!$I$28&gt;=Rates!$H$14,'Claim Details'!$I$28&lt;=Rates!$H$15,'Claim Details'!$I$19="Yes"),Rates!$I$22,IF(AND(C35="A",'Claim Details'!$I$28&gt;=Rates!$H$14,'Claim Details'!$I$28&lt;=Rates!$H$15,'Claim Details'!$I$19="No"),Rates!$H$22,IF(AND(C35="A",'Claim Details'!$I$28&gt;=Rates!$J$14,'Claim Details'!$I$28&lt;=Rates!$J$15,'Claim Details'!$I$19="Yes"),Rates!$K$22,IF(AND(C35="A",'Claim Details'!$I$28&gt;=Rates!$J$14,'Claim Details'!$I$28&lt;=Rates!$J$15,'Claim Details'!$I$19="No"),Rates!$J$22,IF(AND(C35="B",'Claim Details'!$I$28&gt;=Rates!$D$14,'Claim Details'!$I$28&lt;=Rates!$D$15,'Claim Details'!$I$19="Yes"),Rates!$E$23,IF(AND(C35="B",'Claim Details'!$I$28&gt;=Rates!$D$14,'Claim Details'!$I$28&lt;=Rates!$D$15,'Claim Details'!$I$19="No"),Rates!$D$23,IF(AND(C35="B",'Claim Details'!$I$28&gt;=Rates!$F$14,'Claim Details'!$I$28&lt;=Rates!$F$15,'Claim Details'!$I$19="Yes"),Rates!$G$23,IF(AND(C35="B",'Claim Details'!$I$28&gt;=Rates!$F$14,'Claim Details'!$I$28&lt;=Rates!$F$15,'Claim Details'!$I$19="No"),Rates!$F$23,IF(AND(C35="B",'Claim Details'!$I$28&gt;=Rates!$H$14,'Claim Details'!$I$28&lt;=Rates!$H$15,'Claim Details'!$I$19="Yes"),Rates!$I$23,IF(AND(C35="B",'Claim Details'!$I$28&gt;=Rates!$H$14,'Claim Details'!$I$28&lt;=Rates!$H$15,'Claim Details'!$I$19="No"),Rates!$H$23,IF(AND(C35="B",'Claim Details'!$I$28&gt;=Rates!$J$14,'Claim Details'!$I$28&lt;=Rates!$J$15,'Claim Details'!$I$19="Yes"),Rates!$K$23,IF(AND(C35="B",'Claim Details'!$I$28&gt;=Rates!$J$14,'Claim Details'!$I$28&lt;=Rates!$J$15,'Claim Details'!$I$19="No"),Rates!$J$23,IF(AND(C35="C",'Claim Details'!$I$28&gt;=Rates!$D$14,'Claim Details'!$I$28&lt;=Rates!$D$15,'Claim Details'!$I$19="Yes"),Rates!$E$24,IF(AND(C35="C",'Claim Details'!$I$28&gt;=Rates!$D$14,'Claim Details'!$I$28&lt;=Rates!$D$15,'Claim Details'!$I$19="No"),Rates!$D$24,IF(AND(C35="C",'Claim Details'!$I$28&gt;=Rates!$F$14,'Claim Details'!$I$28&lt;=Rates!$F$15,'Claim Details'!$I$19="Yes"),Rates!$G$24,IF(AND(C35="C",'Claim Details'!$I$28&gt;=Rates!$F$14,'Claim Details'!$I$28&lt;=Rates!$F$15,'Claim Details'!$I$19="No"),Rates!$F$24,IF(AND(C35="C",'Claim Details'!$I$28&gt;=Rates!$H$14,'Claim Details'!$I$28&lt;=Rates!$H$15,'Claim Details'!$I$19="Yes"),Rates!$I$24,IF(AND(C35="C",'Claim Details'!$I$28&gt;=Rates!$H$14,'Claim Details'!$I$28&lt;=Rates!$H$15,'Claim Details'!$I$19="No"),Rates!$H$24,IF(AND(C35="C",'Claim Details'!$I$28&gt;=Rates!$J$14,'Claim Details'!$I$28&lt;=Rates!$J$15,'Claim Details'!$I$19="Yes"),Rates!$K$24,IF(AND(C35="C",'Claim Details'!$I$28&gt;=Rates!$J$14,'Claim Details'!$I$28&lt;=Rates!$J$15,'Claim Details'!$I$19="No"),Rates!$J$24,"£0.00"))))))))))))))))))))))))</f>
        <v>£0.00</v>
      </c>
      <c r="BB35" s="189" t="str">
        <f t="shared" si="12"/>
        <v>£0.00</v>
      </c>
      <c r="BC35" s="1"/>
      <c r="BD35" s="189" t="str">
        <f>IF(AND(AE35="A",'Claim Details'!$I$28&gt;=Rates!$D$14,'Claim Details'!$I$28&lt;=Rates!$D$15,'Claim Details'!$I$19="Yes"),Rates!$J$17,IF(AND(AE35="A",'Claim Details'!$I$28&gt;=Rates!$D$14,'Claim Details'!$I$28&lt;=Rates!$D$15,'Claim Details'!$I$19="No"),Rates!$D$17,IF(AND(AE35="A",'Claim Details'!$I$28&gt;=Rates!$F$14,'Claim Details'!$I$28&lt;=Rates!$F$15,'Claim Details'!$I$19="Yes"),Rates!$G$17,IF(AND(AE35="A",'Claim Details'!$I$28&gt;=Rates!$F$14,'Claim Details'!$I$28&lt;=Rates!$F$15,'Claim Details'!$I$19="No"),Rates!$F$17,IF(AND(AE35="A",'Claim Details'!$I$28&gt;=Rates!$H$14,'Claim Details'!$I$28&lt;=Rates!$H$15,'Claim Details'!$I$19="Yes"),Rates!$I$17,IF(AND(AE35="A",'Claim Details'!$I$28&gt;=Rates!$H$14,'Claim Details'!$I$28&lt;=Rates!$H$15,'Claim Details'!$I$19="No"),Rates!$H$17,IF(AND(AE35="A",'Claim Details'!$I$28&gt;=Rates!$J$14,'Claim Details'!$I$28&lt;=Rates!$J$15,'Claim Details'!$I$19="Yes"),Rates!$K$17,IF(AND(AE35="A",'Claim Details'!$I$28&gt;=Rates!$J$14,'Claim Details'!$I$28&lt;=Rates!$J$15,'Claim Details'!$I$19="No"),Rates!$J$17,IF(AND(AE35="B",'Claim Details'!$I$28&gt;=Rates!$D$14,'Claim Details'!$I$28&lt;=Rates!$D$15,'Claim Details'!$I$19="Yes"),Rates!$E$18,IF(AND(AE35="B",'Claim Details'!$I$28&gt;=Rates!$D$14,'Claim Details'!$I$28&lt;=Rates!$D$15,'Claim Details'!$I$19="No"),Rates!$D$18,IF(AND(AE35="B",'Claim Details'!$I$28&gt;=Rates!$F$14,'Claim Details'!$I$28&lt;=Rates!$F$15,'Claim Details'!$I$19="Yes"),Rates!$G$18,IF(AND(AE35="B",'Claim Details'!$I$28&gt;=Rates!$F$14,'Claim Details'!$I$28&lt;=Rates!$F$15,'Claim Details'!$I$19="No"),Rates!$F$18,IF(AND(AE35="B",'Claim Details'!$I$28&gt;=Rates!$H$14,'Claim Details'!$I$28&lt;=Rates!$H$15,'Claim Details'!$I$19="Yes"),Rates!$I$18,IF(AND(AE35="B",'Claim Details'!$I$28&gt;=Rates!$H$14,'Claim Details'!$I$28&lt;=Rates!$H$15,'Claim Details'!$I$19="No"),Rates!$H$18,IF(AND(AE35="B",'Claim Details'!$I$28&gt;=Rates!$J$14,'Claim Details'!$I$28&lt;=Rates!$J$15,'Claim Details'!$I$19="Yes"),Rates!$K$18,IF(AND(AE35="B",'Claim Details'!$I$28&gt;=Rates!$J$14,'Claim Details'!$I$28&lt;=Rates!$J$15,'Claim Details'!$I$19="No"),Rates!$J$18,IF(AND(AE35="C",'Claim Details'!$I$28&gt;=Rates!$D$14,'Claim Details'!$I$28&lt;=Rates!$D$15,'Claim Details'!$I$19="Yes"),Rates!$E$19,IF(AND(AE35="C",'Claim Details'!$I$28&gt;=Rates!$D$14,'Claim Details'!$I$28&lt;=Rates!$D$15,'Claim Details'!$I$19="No"),Rates!$D$19,IF(AND(AE35="C",'Claim Details'!$I$28&gt;=Rates!$F$14,'Claim Details'!$I$28&lt;=Rates!$F$15,'Claim Details'!$I$19="Yes"),Rates!$G$19,IF(AND(AE35="C",'Claim Details'!$I$28&gt;=Rates!$F$14,'Claim Details'!$I$28&lt;=Rates!$F$15,'Claim Details'!$I$19="No"),Rates!$F$19,IF(AND(AE35="C",'Claim Details'!$I$28&gt;=Rates!$H$14,'Claim Details'!$I$28&lt;=Rates!$H$15,'Claim Details'!$I$19="Yes"),Rates!$I$19,IF(AND(AE35="C",'Claim Details'!$I$28&gt;=Rates!$H$14,'Claim Details'!$I$28&lt;=Rates!$H$15,'Claim Details'!$I$19="No"),Rates!$H$19,IF(AND(AE35="C",'Claim Details'!$I$28&gt;=Rates!$J$14,'Claim Details'!$I$28&lt;=Rates!$J$15,'Claim Details'!$I$19="Yes"),Rates!$K$19,IF(AND(AE35="C",'Claim Details'!$I$28&gt;=Rates!$J$14,'Claim Details'!$I$28&lt;=Rates!$J$15,'Claim Details'!$I$19="No"),Rates!$J$19,"£0.00"))))))))))))))))))))))))</f>
        <v>£0.00</v>
      </c>
      <c r="BE35" s="189" t="str">
        <f>IF(AND(AE35="A",'Claim Details'!$I$28&gt;=Rates!$D$14,'Claim Details'!$I$28&lt;=Rates!$D$15,'Claim Details'!$I$19="Yes"),Rates!$J$25,IF(AND(AE35="A",'Claim Details'!$I$28&gt;=Rates!$D$14,'Claim Details'!$I$28&lt;=Rates!$D$15,'Claim Details'!$I$19="No"),Rates!$D$25,IF(AND(AE35="A",'Claim Details'!$I$28&gt;=Rates!$F$14,'Claim Details'!$I$28&lt;=Rates!$F$15,'Claim Details'!$I$19="Yes"),Rates!$G$25,IF(AND(AE35="A",'Claim Details'!$I$28&gt;=Rates!$F$14,'Claim Details'!$I$28&lt;=Rates!$F$15,'Claim Details'!$I$19="No"),Rates!$F$25,IF(AND(AE35="A",'Claim Details'!$I$28&gt;=Rates!$H$14,'Claim Details'!$I$28&lt;=Rates!$H$15,'Claim Details'!$I$19="Yes"),Rates!$I$25,IF(AND(AE35="A",'Claim Details'!$I$28&gt;=Rates!$H$14,'Claim Details'!$I$28&lt;=Rates!$H$15,'Claim Details'!$I$19="No"),Rates!$H$25,IF(AND(AE35="A",'Claim Details'!$I$28&gt;=Rates!$J$14,'Claim Details'!$I$28&lt;=Rates!$J$15,'Claim Details'!$I$19="Yes"),Rates!$K$25,IF(AND(AE35="A",'Claim Details'!$I$28&gt;=Rates!$J$14,'Claim Details'!$I$28&lt;=Rates!$J$15,'Claim Details'!$I$19="No"),Rates!$J$25,IF(AND(AE35="B",'Claim Details'!$I$28&gt;=Rates!$D$14,'Claim Details'!$I$28&lt;=Rates!$D$15,'Claim Details'!$I$19="Yes"),Rates!$E$26,IF(AND(AE35="B",'Claim Details'!$I$28&gt;=Rates!$D$14,'Claim Details'!$I$28&lt;=Rates!$D$15,'Claim Details'!$I$19="No"),Rates!$D$26,IF(AND(AE35="B",'Claim Details'!$I$28&gt;=Rates!$F$14,'Claim Details'!$I$28&lt;=Rates!$F$15,'Claim Details'!$I$19="Yes"),Rates!$G$26,IF(AND(AE35="B",'Claim Details'!$I$28&gt;=Rates!$F$14,'Claim Details'!$I$28&lt;=Rates!$F$15,'Claim Details'!$I$19="No"),Rates!$F$26,IF(AND(AE35="B",'Claim Details'!$I$28&gt;=Rates!$H$14,'Claim Details'!$I$28&lt;=Rates!$H$15,'Claim Details'!$I$19="Yes"),Rates!$I$26,IF(AND(AE35="B",'Claim Details'!$I$28&gt;=Rates!$H$14,'Claim Details'!$I$28&lt;=Rates!$H$15,'Claim Details'!$I$19="No"),Rates!$H$26,IF(AND(AE35="B",'Claim Details'!$I$28&gt;=Rates!$J$14,'Claim Details'!$I$28&lt;=Rates!$J$15,'Claim Details'!$I$19="Yes"),Rates!$K$26,IF(AND(AE35="B",'Claim Details'!$I$28&gt;=Rates!$J$14,'Claim Details'!$I$28&lt;=Rates!$J$15,'Claim Details'!$I$19="No"),Rates!$J$26,IF(AND(AE35="C",'Claim Details'!$I$28&gt;=Rates!$D$14,'Claim Details'!$I$28&lt;=Rates!$D$15,'Claim Details'!$I$19="Yes"),Rates!$E$27,IF(AND(AE35="C",'Claim Details'!$I$28&gt;=Rates!$D$14,'Claim Details'!$I$28&lt;=Rates!$D$15,'Claim Details'!$I$19="No"),Rates!$D$27,IF(AND(AE35="C",'Claim Details'!$I$28&gt;=Rates!$F$14,'Claim Details'!$I$28&lt;=Rates!$F$15,'Claim Details'!$I$19="Yes"),Rates!$G$27,IF(AND(AE35="C",'Claim Details'!$I$28&gt;=Rates!$F$14,'Claim Details'!$I$28&lt;=Rates!$F$15,'Claim Details'!$I$19="No"),Rates!$F$27,IF(AND(AE35="C",'Claim Details'!$I$28&gt;=Rates!$H$14,'Claim Details'!$I$28&lt;=Rates!$H$15,'Claim Details'!$I$19="Yes"),Rates!$I$27,IF(AND(AE35="C",'Claim Details'!$I$28&gt;=Rates!$H$14,'Claim Details'!$I$28&lt;=Rates!$H$15,'Claim Details'!$I$19="No"),Rates!$H$27,IF(AND(AE35="C",'Claim Details'!$I$28&gt;=Rates!$J$14,'Claim Details'!$I$28&lt;=Rates!$J$15,'Claim Details'!$I$19="Yes"),Rates!$K$27,IF(AND(AE35="C",'Claim Details'!$I$28&gt;=Rates!$J$14,'Claim Details'!$I$28&lt;=Rates!$J$15,'Claim Details'!$I$19="No"),Rates!$J$27,"£0.00"))))))))))))))))))))))))</f>
        <v>£0.00</v>
      </c>
      <c r="BF35" s="189" t="str">
        <f>IF(AND(AE35="A",'Claim Details'!$I$28&gt;=Rates!$D$14,'Claim Details'!$I$28&lt;=Rates!$D$15,'Claim Details'!$I$19="Yes"),Rates!$E$20,IF(AND(AE35="A",'Claim Details'!$I$28&gt;=Rates!$D$14,'Claim Details'!$I$28&lt;=Rates!$D$15,'Claim Details'!$I$19="No"),Rates!$D$20,IF(AND(AE35="A",'Claim Details'!$I$28&gt;=Rates!$F$14,'Claim Details'!$I$28&lt;=Rates!$F$15,'Claim Details'!$I$19="Yes"),Rates!$G$20,IF(AND(AE35="A",'Claim Details'!$I$28&gt;=Rates!$F$14,'Claim Details'!$I$28&lt;=Rates!$F$15,'Claim Details'!$I$19="No"),Rates!$F$20,IF(AND(AE35="A",'Claim Details'!$I$28&gt;=Rates!$H$14,'Claim Details'!$I$28&lt;=Rates!$H$15,'Claim Details'!$I$19="Yes"),Rates!$I$20,IF(AND(AE35="A",'Claim Details'!$I$28&gt;=Rates!$H$14,'Claim Details'!$I$28&lt;=Rates!$H$15,'Claim Details'!$I$19="No"),Rates!$H$20,IF(AND(AE35="A",'Claim Details'!$I$28&gt;=Rates!$J$14,'Claim Details'!$I$28&lt;=Rates!$J$15,'Claim Details'!$I$19="Yes"),Rates!$K$20,IF(AND(AE35="A",'Claim Details'!$I$28&gt;=Rates!$J$14,'Claim Details'!$I$28&lt;=Rates!$J$15,'Claim Details'!$I$19="No"),Rates!$J$20,IF(AND(AE35="B",'Claim Details'!$I$28&gt;=Rates!$D$14,'Claim Details'!$I$28&lt;=Rates!$D$15,'Claim Details'!$I$19="Yes"),Rates!$E$21,IF(AND(AE35="B",'Claim Details'!$I$28&gt;=Rates!$D$14,'Claim Details'!$I$28&lt;=Rates!$D$15,'Claim Details'!$I$19="No"),Rates!$D$21,IF(AND(AE35="B",'Claim Details'!$I$28&gt;=Rates!$F$14,'Claim Details'!$I$28&lt;=Rates!$F$15,'Claim Details'!$I$19="Yes"),Rates!$G$21,IF(AND(AE35="B",'Claim Details'!$I$28&gt;=Rates!$F$14,'Claim Details'!$I$28&lt;=Rates!$F$15,'Claim Details'!$I$19="No"),Rates!$F$21,IF(AND(AE35="B",'Claim Details'!$I$28&gt;=Rates!$H$14,'Claim Details'!$I$28&lt;=Rates!$H$15,'Claim Details'!$I$19="Yes"),Rates!$I$21,IF(AND(AE35="B",'Claim Details'!$I$28&gt;=Rates!$H$14,'Claim Details'!$I$28&lt;=Rates!$H$15,'Claim Details'!$I$19="No"),Rates!$H$21,IF(AND(AE35="B",'Claim Details'!$I$28&gt;=Rates!$J$14,'Claim Details'!$I$28&lt;=Rates!$J$15,'Claim Details'!$I$19="Yes"),Rates!$K$21,IF(AND(AE35="B",'Claim Details'!$I$28&gt;=Rates!$J$14,'Claim Details'!$I$28&lt;=Rates!$J$15,'Claim Details'!$I$19="No"),Rates!$J$21,"£0.00"))))))))))))))))</f>
        <v>£0.00</v>
      </c>
      <c r="BG35" s="189" t="str">
        <f>IF(AND(AE35="A",'Claim Details'!$I$28&gt;=Rates!$D$14,'Claim Details'!$I$28&lt;=Rates!$D$15,'Claim Details'!$I$19="Yes"),Rates!$E$22,IF(AND(AE35="A",'Claim Details'!$I$28&gt;=Rates!$D$14,'Claim Details'!$I$28&lt;=Rates!$D$15,'Claim Details'!$I$19="No"),Rates!$D$22,IF(AND(AE35="A",'Claim Details'!$I$28&gt;=Rates!$F$14,'Claim Details'!$I$28&lt;=Rates!$F$15,'Claim Details'!$I$19="Yes"),Rates!$G$22,IF(AND(AE35="A",'Claim Details'!$I$28&gt;=Rates!$F$14,'Claim Details'!$I$28&lt;=Rates!$F$15,'Claim Details'!$I$19="No"),Rates!$F$22,IF(AND(AE35="A",'Claim Details'!$I$28&gt;=Rates!$H$14,'Claim Details'!$I$28&lt;=Rates!$H$15,'Claim Details'!$I$19="Yes"),Rates!$I$22,IF(AND(AE35="A",'Claim Details'!$I$28&gt;=Rates!$H$14,'Claim Details'!$I$28&lt;=Rates!$H$15,'Claim Details'!$I$19="No"),Rates!$H$22,IF(AND(AE35="A",'Claim Details'!$I$28&gt;=Rates!$J$14,'Claim Details'!$I$28&lt;=Rates!$J$15,'Claim Details'!$I$19="Yes"),Rates!$K$22,IF(AND(AE35="A",'Claim Details'!$I$28&gt;=Rates!$J$14,'Claim Details'!$I$28&lt;=Rates!$J$15,'Claim Details'!$I$19="No"),Rates!$J$22,IF(AND(AE35="B",'Claim Details'!$I$28&gt;=Rates!$D$14,'Claim Details'!$I$28&lt;=Rates!$D$15,'Claim Details'!$I$19="Yes"),Rates!$E$23,IF(AND(AE35="B",'Claim Details'!$I$28&gt;=Rates!$D$14,'Claim Details'!$I$28&lt;=Rates!$D$15,'Claim Details'!$I$19="No"),Rates!$D$23,IF(AND(AE35="B",'Claim Details'!$I$28&gt;=Rates!$F$14,'Claim Details'!$I$28&lt;=Rates!$F$15,'Claim Details'!$I$19="Yes"),Rates!$G$23,IF(AND(AE35="B",'Claim Details'!$I$28&gt;=Rates!$F$14,'Claim Details'!$I$28&lt;=Rates!$F$15,'Claim Details'!$I$19="No"),Rates!$F$23,IF(AND(AE35="B",'Claim Details'!$I$28&gt;=Rates!$H$14,'Claim Details'!$I$28&lt;=Rates!$H$15,'Claim Details'!$I$19="Yes"),Rates!$I$23,IF(AND(AE35="B",'Claim Details'!$I$28&gt;=Rates!$H$14,'Claim Details'!$I$28&lt;=Rates!$H$15,'Claim Details'!$I$19="No"),Rates!$H$23,IF(AND(AE35="B",'Claim Details'!$I$28&gt;=Rates!$J$14,'Claim Details'!$I$28&lt;=Rates!$J$15,'Claim Details'!$I$19="Yes"),Rates!$K$23,IF(AND(AE35="B",'Claim Details'!$I$28&gt;=Rates!$J$14,'Claim Details'!$I$28&lt;=Rates!$J$15,'Claim Details'!$I$19="No"),Rates!$J$23,IF(AND(AE35="C",'Claim Details'!$I$28&gt;=Rates!$D$14,'Claim Details'!$I$28&lt;=Rates!$D$15,'Claim Details'!$I$19="Yes"),Rates!$E$24,IF(AND(AE35="C",'Claim Details'!$I$28&gt;=Rates!$D$14,'Claim Details'!$I$28&lt;=Rates!$D$15,'Claim Details'!$I$19="No"),Rates!$D$24,IF(AND(AE35="C",'Claim Details'!$I$28&gt;=Rates!$F$14,'Claim Details'!$I$28&lt;=Rates!$F$15,'Claim Details'!$I$19="Yes"),Rates!$G$24,IF(AND(AE35="C",'Claim Details'!$I$28&gt;=Rates!$F$14,'Claim Details'!$I$28&lt;=Rates!$F$15,'Claim Details'!$I$19="No"),Rates!$F$24,IF(AND(AE35="C",'Claim Details'!$I$28&gt;=Rates!$H$14,'Claim Details'!$I$28&lt;=Rates!$H$15,'Claim Details'!$I$19="Yes"),Rates!$I$24,IF(AND(AE35="C",'Claim Details'!$I$28&gt;=Rates!$H$14,'Claim Details'!$I$28&lt;=Rates!$H$15,'Claim Details'!$I$19="No"),Rates!$H$24,IF(AND(AE35="C",'Claim Details'!$I$28&gt;=Rates!$J$14,'Claim Details'!$I$28&lt;=Rates!$J$15,'Claim Details'!$I$19="Yes"),Rates!$K$24,IF(AND(AE35="C",'Claim Details'!$I$28&gt;=Rates!$J$14,'Claim Details'!$I$28&lt;=Rates!$J$15,'Claim Details'!$I$19="No"),Rates!$J$24,"£0.00"))))))))))))))))))))))))</f>
        <v>£0.00</v>
      </c>
      <c r="BH35" s="189" t="str">
        <f t="shared" si="13"/>
        <v>£0.00</v>
      </c>
      <c r="BI35" s="189">
        <f t="shared" si="14"/>
        <v>0</v>
      </c>
      <c r="BO35" s="202" t="str">
        <f>IF(H35="","£0.00",IF(AP35="4","£0.00",IF(AP35="5","£0.00",IF(AP35="1","£0.00",((AQ35*H35)*'Claim Details'!$F$111)/100))))</f>
        <v>£0.00</v>
      </c>
      <c r="BP35" s="202" t="str">
        <f>IF(T35="","£0.00",IF(AP35="4","£0.00",IF(AP35="5","£0.00",IF(AP35="1","£0.00",((AR35*T35)*'Claim Details'!$N$111)/100))))</f>
        <v>£0.00</v>
      </c>
      <c r="BQ35" s="202" t="str">
        <f>IF(AI35="","£0.00",IF(AP35="4","£0.00",IF(AP35="5","£0.00",IF(AP35="1","£0.00",((BI35*AI35)*'Claim Details'!$W$111)/100))))</f>
        <v>£0.00</v>
      </c>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row>
    <row r="36" spans="1:97" ht="15">
      <c r="A36" s="145"/>
      <c r="B36" s="91"/>
      <c r="C36" s="96"/>
      <c r="D36" s="97"/>
      <c r="E36" s="98"/>
      <c r="F36" s="89"/>
      <c r="G36" s="99"/>
      <c r="H36" s="100"/>
      <c r="I36" s="221" t="str">
        <f t="shared" si="0"/>
        <v>£0.00</v>
      </c>
      <c r="J36" s="101"/>
      <c r="K36" s="100"/>
      <c r="L36" s="221" t="str">
        <f t="shared" si="3"/>
        <v>£0.00</v>
      </c>
      <c r="M36" s="101"/>
      <c r="N36" s="102"/>
      <c r="O36" s="145"/>
      <c r="P36" s="77"/>
      <c r="Q36" s="87"/>
      <c r="R36" s="87"/>
      <c r="S36" s="87"/>
      <c r="T36" s="149" t="str">
        <f t="shared" si="4"/>
        <v/>
      </c>
      <c r="U36" s="87" t="str">
        <f t="shared" si="5"/>
        <v/>
      </c>
      <c r="V36" s="87"/>
      <c r="W36" s="53" t="str">
        <f t="shared" si="6"/>
        <v>£0.00</v>
      </c>
      <c r="X36" s="53"/>
      <c r="Y36" s="87"/>
      <c r="Z36" s="78"/>
      <c r="AA36" s="79"/>
      <c r="AB36" s="160"/>
      <c r="AC36" s="98"/>
      <c r="AD36" s="225"/>
      <c r="AE36" s="235" t="str">
        <f t="shared" si="7"/>
        <v/>
      </c>
      <c r="AF36" s="87" t="str">
        <f t="shared" si="8"/>
        <v/>
      </c>
      <c r="AG36" s="53"/>
      <c r="AH36" s="224"/>
      <c r="AI36" s="226" t="str">
        <f t="shared" si="1"/>
        <v/>
      </c>
      <c r="AJ36" s="236" t="str">
        <f t="shared" si="9"/>
        <v>£0.00</v>
      </c>
      <c r="AK36" s="31"/>
      <c r="AL36" s="1"/>
      <c r="AM36" s="1"/>
      <c r="AN36" s="1"/>
      <c r="AO36" s="1"/>
      <c r="AP36" s="1" t="str">
        <f t="shared" si="10"/>
        <v/>
      </c>
      <c r="AQ36" s="27">
        <f t="shared" si="2"/>
        <v>0</v>
      </c>
      <c r="AR36" s="189">
        <f t="shared" si="11"/>
        <v>0</v>
      </c>
      <c r="AS36" s="190" t="str">
        <f>IF(AND(C36="A",'Claim Details'!$E$28&gt;=Rates!$D$14,'Claim Details'!$E$28&lt;=Rates!$D$15,'Claim Details'!$E$19="Yes"),Rates!$E$17,IF(AND(C36="A",'Claim Details'!$E$28&gt;=Rates!$D$14,'Claim Details'!$E$28&lt;=Rates!$D$15,'Claim Details'!$E$19="No"),Rates!$D$17,IF(AND(C36="A",'Claim Details'!$E$28&gt;=Rates!$F$14,'Claim Details'!$E$28&lt;=Rates!$F$15,'Claim Details'!$E$19="Yes"),Rates!$G$17,IF(AND(C36="A",'Claim Details'!$E$28&gt;=Rates!$F$14,'Claim Details'!$E$28&lt;=Rates!$F$15,'Claim Details'!$E$19="No"),Rates!$F$17,IF(AND(C36="A",'Claim Details'!$E$28&gt;=Rates!$H$14,'Claim Details'!$E$28&lt;=Rates!$H$15,'Claim Details'!$E$19="Yes"),Rates!$I$17,IF(AND(C36="A",'Claim Details'!$E$28&gt;=Rates!$H$14,'Claim Details'!$E$28&lt;=Rates!$H$15,'Claim Details'!$E$19="No"),Rates!$H$17,IF(AND(C36="A",'Claim Details'!$E$28&gt;=Rates!$J$14,'Claim Details'!$E$28&lt;=Rates!$J$15,'Claim Details'!$E$19="Yes"),Rates!$K$17,IF(AND(C36="A",'Claim Details'!$E$28&gt;=Rates!$J$14,'Claim Details'!$E$28&lt;=Rates!$J$15,'Claim Details'!$E$19="No"),Rates!$J$17,IF(AND(C36="B",'Claim Details'!$E$28&gt;=Rates!$D$14,'Claim Details'!$E$28&lt;=Rates!$D$15,'Claim Details'!$E$19="Yes"),Rates!$E$18,IF(AND(C36="B",'Claim Details'!$E$28&gt;=Rates!$D$14,'Claim Details'!$E$28&lt;=Rates!$D$15,'Claim Details'!$E$19="No"),Rates!$D$18,IF(AND(C36="B",'Claim Details'!$E$28&gt;=Rates!$F$14,'Claim Details'!$E$28&lt;=Rates!$F$15,'Claim Details'!$E$19="Yes"),Rates!$G$18,IF(AND(C36="B",'Claim Details'!$E$28&gt;=Rates!$F$14,'Claim Details'!$E$28&lt;=Rates!$F$15,'Claim Details'!$E$19="No"),Rates!$F$18,IF(AND(C36="B",'Claim Details'!$E$28&gt;=Rates!$H$14,'Claim Details'!$E$28&lt;=Rates!$H$15,'Claim Details'!$E$19="Yes"),Rates!$I$18,IF(AND(C36="B",'Claim Details'!$E$28&gt;=Rates!$H$14,'Claim Details'!$E$28&lt;=Rates!$H$15,'Claim Details'!$E$19="No"),Rates!$H$18,IF(AND(C36="B",'Claim Details'!$E$28&gt;=Rates!$J$14,'Claim Details'!$E$28&lt;=Rates!$J$15,'Claim Details'!$E$19="Yes"),Rates!$K$18,IF(AND(C36="B",'Claim Details'!$E$28&gt;=Rates!$J$14,'Claim Details'!$E$28&lt;=Rates!$J$15,'Claim Details'!$E$19="No"),Rates!$J$18,IF(AND(C36="C",'Claim Details'!$E$28&gt;=Rates!$D$14,'Claim Details'!$E$28&lt;=Rates!$D$15,'Claim Details'!$E$19="Yes"),Rates!$E$19,IF(AND(C36="C",'Claim Details'!$E$28&gt;=Rates!$D$14,'Claim Details'!$E$28&lt;=Rates!$D$15,'Claim Details'!$E$19="No"),Rates!$D$19,IF(AND(C36="C",'Claim Details'!$E$28&gt;=Rates!$F$14,'Claim Details'!$E$28&lt;=Rates!$F$15,'Claim Details'!$E$19="Yes"),Rates!$G$19,IF(AND(C36="C",'Claim Details'!$E$28&gt;=Rates!$F$14,'Claim Details'!$E$28&lt;=Rates!$F$15,'Claim Details'!$E$19="No"),Rates!$F$19,IF(AND(C36="C",'Claim Details'!$E$28&gt;=Rates!$H$14,'Claim Details'!$E$28&lt;=Rates!$H$15,'Claim Details'!$E$19="Yes"),Rates!$I$19,IF(AND(C36="C",'Claim Details'!$E$28&gt;=Rates!$H$14,'Claim Details'!$E$28&lt;=Rates!$H$15,'Claim Details'!$E$19="No"),Rates!$H$19,IF(AND(C36="C",'Claim Details'!$E$28&gt;=Rates!$J$14,'Claim Details'!$E$28&lt;=Rates!$J$15,'Claim Details'!$E$19="Yes"),Rates!$K$19,IF(AND(C36="C",'Claim Details'!$E$28&gt;=Rates!$J$14,'Claim Details'!$E$28&lt;=Rates!$J$15,'Claim Details'!$E$19="No"),Rates!$J$19,"£0.00"))))))))))))))))))))))))</f>
        <v>£0.00</v>
      </c>
      <c r="AT36" s="189" t="str">
        <f>IF(AND(C36="A",'Claim Details'!$E$28&gt;=Rates!$D$14,'Claim Details'!$E$28&lt;=Rates!$D$15,'Claim Details'!$E$19="Yes"),Rates!$E$25,IF(AND(C36="A",'Claim Details'!$E$28&gt;=Rates!$D$14,'Claim Details'!$E$28&lt;=Rates!$D$15,'Claim Details'!$E$19="No"),Rates!$D$25,IF(AND(C36="A",'Claim Details'!$E$28&gt;=Rates!$F$14,'Claim Details'!$E$28&lt;=Rates!$F$15,'Claim Details'!$E$19="Yes"),Rates!$G$25,IF(AND(C36="A",'Claim Details'!$E$28&gt;=Rates!$F$14,'Claim Details'!$E$28&lt;=Rates!$F$15,'Claim Details'!$E$19="No"),Rates!$F$25,IF(AND(C36="A",'Claim Details'!$E$28&gt;=Rates!$H$14,'Claim Details'!$E$28&lt;=Rates!$H$15,'Claim Details'!$E$19="Yes"),Rates!$I$25,IF(AND(C36="A",'Claim Details'!$E$28&gt;=Rates!$H$14,'Claim Details'!$E$28&lt;=Rates!$H$15,'Claim Details'!$E$19="No"),Rates!$H$25,IF(AND(C36="A",'Claim Details'!$E$28&gt;=Rates!$J$14,'Claim Details'!$E$28&lt;=Rates!$J$15,'Claim Details'!$E$19="Yes"),Rates!$K$25,IF(AND(C36="A",'Claim Details'!$E$28&gt;=Rates!$J$14,'Claim Details'!$E$28&lt;=Rates!$J$15,'Claim Details'!$E$19="No"),Rates!$J$25,IF(AND(C36="B",'Claim Details'!$E$28&gt;=Rates!$D$14,'Claim Details'!$E$28&lt;=Rates!$D$15,'Claim Details'!$E$19="Yes"),Rates!$E$26,IF(AND(C36="B",'Claim Details'!$E$28&gt;=Rates!$D$14,'Claim Details'!$E$28&lt;=Rates!$D$15,'Claim Details'!$E$19="No"),Rates!$D$26,IF(AND(C36="B",'Claim Details'!$E$28&gt;=Rates!$F$14,'Claim Details'!$E$28&lt;=Rates!$F$15,'Claim Details'!$E$19="Yes"),Rates!$G$26,IF(AND(C36="B",'Claim Details'!$E$28&gt;=Rates!$F$14,'Claim Details'!$E$28&lt;=Rates!$F$15,'Claim Details'!$E$19="No"),Rates!$F$26,IF(AND(C36="B",'Claim Details'!$E$28&gt;=Rates!$H$14,'Claim Details'!$E$28&lt;=Rates!$H$15,'Claim Details'!$E$19="Yes"),Rates!$I$26,IF(AND(C36="B",'Claim Details'!$E$28&gt;=Rates!$H$14,'Claim Details'!$E$28&lt;=Rates!$H$15,'Claim Details'!$E$19="No"),Rates!$H$26,IF(AND(C36="B",'Claim Details'!$E$28&gt;=Rates!$J$14,'Claim Details'!$E$28&lt;=Rates!$J$15,'Claim Details'!$E$19="Yes"),Rates!$K$26,IF(AND(C36="B",'Claim Details'!$E$28&gt;=Rates!$J$14,'Claim Details'!$E$28&lt;=Rates!$J$15,'Claim Details'!$E$19="No"),Rates!$J$26,IF(AND(C36="C",'Claim Details'!$E$28&gt;=Rates!$D$14,'Claim Details'!$E$28&lt;=Rates!$D$15,'Claim Details'!$E$19="Yes"),Rates!$E$27,IF(AND(C36="C",'Claim Details'!$E$28&gt;=Rates!$D$14,'Claim Details'!$E$28&lt;=Rates!$D$15,'Claim Details'!$E$19="No"),Rates!$D$27,IF(AND(C36="C",'Claim Details'!$E$28&gt;=Rates!$F$14,'Claim Details'!$E$28&lt;=Rates!$F$15,'Claim Details'!$E$19="Yes"),Rates!$G$27,IF(AND(C36="C",'Claim Details'!$E$28&gt;=Rates!$F$14,'Claim Details'!$E$28&lt;=Rates!$F$15,'Claim Details'!$E$19="No"),Rates!$F$27,IF(AND(C36="C",'Claim Details'!$E$28&gt;=Rates!$H$14,'Claim Details'!$E$28&lt;=Rates!$H$15,'Claim Details'!$E$19="Yes"),Rates!$I$27,IF(AND(C36="C",'Claim Details'!$E$28&gt;=Rates!$H$14,'Claim Details'!$E$28&lt;=Rates!$H$15,'Claim Details'!$E$19="No"),Rates!$H$27,IF(AND(C36="C",'Claim Details'!$E$28&gt;=Rates!$J$14,'Claim Details'!$E$28&lt;=Rates!$J$15,'Claim Details'!$E$19="Yes"),Rates!$K$27,IF(AND(C36="C",'Claim Details'!$E$28&gt;=Rates!$J$14,'Claim Details'!$E$28&lt;=Rates!$J$15,'Claim Details'!$E$19="No"),Rates!$J$27,"£0.00"))))))))))))))))))))))))</f>
        <v>£0.00</v>
      </c>
      <c r="AU36" s="191" t="str">
        <f>IF(AND(C36="A",'Claim Details'!$E$28&gt;=Rates!$D$14,'Claim Details'!$E$28&lt;=Rates!$D$15,'Claim Details'!$E$19="Yes"),Rates!$E$20,IF(AND(C36="A",'Claim Details'!$E$28&gt;=Rates!$D$14,'Claim Details'!$E$28&lt;=Rates!$D$15,'Claim Details'!$E$19="No"),Rates!$D$20,IF(AND(C36="A",'Claim Details'!$E$28&gt;=Rates!$F$14,'Claim Details'!$E$28&lt;=Rates!$F$15,'Claim Details'!$E$19="Yes"),Rates!$G$20,IF(AND(C36="A",'Claim Details'!$E$28&gt;=Rates!$F$14,'Claim Details'!$E$28&lt;=Rates!$F$15,'Claim Details'!$E$19="No"),Rates!$F$20,IF(AND(C36="A",'Claim Details'!$E$28&gt;=Rates!$H$14,'Claim Details'!$E$28&lt;=Rates!$H$15,'Claim Details'!$E$19="Yes"),Rates!$I$20,IF(AND(C36="A",'Claim Details'!$E$28&gt;=Rates!$H$14,'Claim Details'!$E$28&lt;=Rates!$H$15,'Claim Details'!$E$19="No"),Rates!$H$20,IF(AND(C36="A",'Claim Details'!$E$28&gt;=Rates!$J$14,'Claim Details'!$E$28&lt;=Rates!$J$15,'Claim Details'!$E$19="Yes"),Rates!$K$20,IF(AND(C36="A",'Claim Details'!$E$28&gt;=Rates!$J$14,'Claim Details'!$E$28&lt;=Rates!$J$15,'Claim Details'!$E$19="No"),Rates!$J$20,IF(AND(C36="B",'Claim Details'!$E$28&gt;=Rates!$D$14,'Claim Details'!$E$28&lt;=Rates!$D$15,'Claim Details'!$E$19="Yes"),Rates!$E$21,IF(AND(C36="B",'Claim Details'!$E$28&gt;=Rates!$D$14,'Claim Details'!$E$28&lt;=Rates!$D$15,'Claim Details'!$E$19="No"),Rates!$D$21,IF(AND(C36="B",'Claim Details'!$E$28&gt;=Rates!$F$14,'Claim Details'!$E$28&lt;=Rates!$F$15,'Claim Details'!$E$19="Yes"),Rates!$G$21,IF(AND(C36="B",'Claim Details'!$E$28&gt;=Rates!$F$14,'Claim Details'!$E$28&lt;=Rates!$F$15,'Claim Details'!$E$19="No"),Rates!$F$21,IF(AND(C36="B",'Claim Details'!$E$28&gt;=Rates!$H$14,'Claim Details'!$E$28&lt;=Rates!$H$15,'Claim Details'!$E$19="Yes"),Rates!$I$21,IF(AND(C36="B",'Claim Details'!$E$28&gt;=Rates!$H$14,'Claim Details'!$E$28&lt;=Rates!$H$15,'Claim Details'!$E$19="No"),Rates!$H$21,IF(AND(C36="B",'Claim Details'!$E$28&gt;=Rates!$J$14,'Claim Details'!$E$28&lt;=Rates!$J$15,'Claim Details'!$E$19="Yes"),Rates!$K$21,IF(AND(C36="B",'Claim Details'!$E$28&gt;=Rates!$J$14,'Claim Details'!$E$28&lt;=Rates!$J$15,'Claim Details'!$E$19="No"),Rates!$J$21,"£0.00"))))))))))))))))</f>
        <v>£0.00</v>
      </c>
      <c r="AV36" s="191" t="str">
        <f>IF(AND(C36="A",'Claim Details'!$E$28&gt;=Rates!$D$14,'Claim Details'!$E$28&lt;=Rates!$D$15,'Claim Details'!$E$19="Yes"),Rates!$E$22,IF(AND(C36="A",'Claim Details'!$E$28&gt;=Rates!$D$14,'Claim Details'!$E$28&lt;=Rates!$D$15,'Claim Details'!$E$19="No"),Rates!$D$22,IF(AND(C36="A",'Claim Details'!$E$28&gt;=Rates!$F$14,'Claim Details'!$E$28&lt;=Rates!$F$15,'Claim Details'!$E$19="Yes"),Rates!$G$22,IF(AND(C36="A",'Claim Details'!$E$28&gt;=Rates!$F$14,'Claim Details'!$E$28&lt;=Rates!$F$15,'Claim Details'!$E$19="No"),Rates!$F$22,IF(AND(C36="A",'Claim Details'!$E$28&gt;=Rates!$H$14,'Claim Details'!$E$28&lt;=Rates!$H$15,'Claim Details'!$E$19="Yes"),Rates!$I$22,IF(AND(C36="A",'Claim Details'!$E$28&gt;=Rates!$H$14,'Claim Details'!$E$28&lt;=Rates!$H$15,'Claim Details'!$E$19="No"),Rates!$H$22,IF(AND(C36="A",'Claim Details'!$E$28&gt;=Rates!$J$14,'Claim Details'!$E$28&lt;=Rates!$J$15,'Claim Details'!$E$19="Yes"),Rates!$K$22,IF(AND(C36="A",'Claim Details'!$E$28&gt;=Rates!$J$14,'Claim Details'!$E$28&lt;=Rates!$J$15,'Claim Details'!$E$19="No"),Rates!$J$22,IF(AND(C36="B",'Claim Details'!$E$28&gt;=Rates!$D$14,'Claim Details'!$E$28&lt;=Rates!$D$15,'Claim Details'!$E$19="Yes"),Rates!$E$23,IF(AND(C36="B",'Claim Details'!$E$28&gt;=Rates!$D$14,'Claim Details'!$E$28&lt;=Rates!$D$15,'Claim Details'!$E$19="No"),Rates!$D$23,IF(AND(C36="B",'Claim Details'!$E$28&gt;=Rates!$F$14,'Claim Details'!$E$28&lt;=Rates!$F$15,'Claim Details'!$E$19="Yes"),Rates!$G$23,IF(AND(C36="B",'Claim Details'!$E$28&gt;=Rates!$F$14,'Claim Details'!$E$28&lt;=Rates!$F$15,'Claim Details'!$E$19="No"),Rates!$F$23,IF(AND(C36="B",'Claim Details'!$E$28&gt;=Rates!$H$14,'Claim Details'!$E$28&lt;=Rates!$H$15,'Claim Details'!$E$19="Yes"),Rates!$I$23,IF(AND(C36="B",'Claim Details'!$E$28&gt;=Rates!$H$14,'Claim Details'!$E$28&lt;=Rates!$H$15,'Claim Details'!$E$19="No"),Rates!$H$23,IF(AND(C36="B",'Claim Details'!$E$28&gt;=Rates!$J$14,'Claim Details'!$E$28&lt;=Rates!$J$15,'Claim Details'!$E$19="Yes"),Rates!$K$23,IF(AND(C36="B",'Claim Details'!$E$28&gt;=Rates!$J$14,'Claim Details'!$E$28&lt;=Rates!$J$15,'Claim Details'!$E$19="No"),Rates!$J$23,IF(AND(C36="C",'Claim Details'!$E$28&gt;=Rates!$D$14,'Claim Details'!$E$28&lt;=Rates!$D$15,'Claim Details'!$E$19="Yes"),Rates!$E$24,IF(AND(C36="C",'Claim Details'!$E$28&gt;=Rates!$D$14,'Claim Details'!$E$28&lt;=Rates!$D$15,'Claim Details'!$E$19="No"),Rates!$D$24,IF(AND(C36="C",'Claim Details'!$E$28&gt;=Rates!$F$14,'Claim Details'!$E$28&lt;=Rates!$F$15,'Claim Details'!$E$19="Yes"),Rates!$G$24,IF(AND(C36="C",'Claim Details'!$E$28&gt;=Rates!$F$14,'Claim Details'!$E$28&lt;=Rates!$F$15,'Claim Details'!$E$19="No"),Rates!$F$24,IF(AND(C36="C",'Claim Details'!$E$28&gt;=Rates!$H$14,'Claim Details'!$E$28&lt;=Rates!$H$15,'Claim Details'!$E$19="Yes"),Rates!$I$24,IF(AND(C36="C",'Claim Details'!$E$28&gt;=Rates!$H$14,'Claim Details'!$E$28&lt;=Rates!$H$15,'Claim Details'!$E$19="No"),Rates!$H$24,IF(AND(C36="C",'Claim Details'!$E$28&gt;=Rates!$J$14,'Claim Details'!$E$28&lt;=Rates!$J$15,'Claim Details'!$E$19="Yes"),Rates!$K$24,IF(AND(C36="C",'Claim Details'!$E$28&gt;=Rates!$J$14,'Claim Details'!$E$28&lt;=Rates!$J$15,'Claim Details'!$E$19="No"),Rates!$J$24,"£0.00"))))))))))))))))))))))))</f>
        <v>£0.00</v>
      </c>
      <c r="AW36" s="1"/>
      <c r="AX36" s="189" t="str">
        <f>IF(AND(U36="A",'Claim Details'!$I$28&gt;=Rates!$D$14,'Claim Details'!$I$28&lt;=Rates!$D$15,'Claim Details'!$I$19="Yes"),Rates!$J$17,IF(AND(U36="A",'Claim Details'!$I$28&gt;=Rates!$D$14,'Claim Details'!$I$28&lt;=Rates!$D$15,'Claim Details'!$I$19="No"),Rates!$D$17,IF(AND(U36="A",'Claim Details'!$I$28&gt;=Rates!$F$14,'Claim Details'!$I$28&lt;=Rates!$F$15,'Claim Details'!$I$19="Yes"),Rates!$G$17,IF(AND(U36="A",'Claim Details'!$I$28&gt;=Rates!$F$14,'Claim Details'!$I$28&lt;=Rates!$F$15,'Claim Details'!$I$19="No"),Rates!$F$17,IF(AND(U36="A",'Claim Details'!$I$28&gt;=Rates!$H$14,'Claim Details'!$I$28&lt;=Rates!$H$15,'Claim Details'!$I$19="Yes"),Rates!$I$17,IF(AND(U36="A",'Claim Details'!$I$28&gt;=Rates!$H$14,'Claim Details'!$I$28&lt;=Rates!$H$15,'Claim Details'!$I$19="No"),Rates!$H$17,IF(AND(U36="A",'Claim Details'!$I$28&gt;=Rates!$J$14,'Claim Details'!$I$28&lt;=Rates!$J$15,'Claim Details'!$I$19="Yes"),Rates!$K$17,IF(AND(U36="A",'Claim Details'!$I$28&gt;=Rates!$J$14,'Claim Details'!$I$28&lt;=Rates!$J$15,'Claim Details'!$I$19="No"),Rates!$J$17,IF(AND(U36="B",'Claim Details'!$I$28&gt;=Rates!$D$14,'Claim Details'!$I$28&lt;=Rates!$D$15,'Claim Details'!$I$19="Yes"),Rates!$E$18,IF(AND(U36="B",'Claim Details'!$I$28&gt;=Rates!$D$14,'Claim Details'!$I$28&lt;=Rates!$D$15,'Claim Details'!$I$19="No"),Rates!$D$18,IF(AND(U36="B",'Claim Details'!$I$28&gt;=Rates!$F$14,'Claim Details'!$I$28&lt;=Rates!$F$15,'Claim Details'!$I$19="Yes"),Rates!$G$18,IF(AND(U36="B",'Claim Details'!$I$28&gt;=Rates!$F$14,'Claim Details'!$I$28&lt;=Rates!$F$15,'Claim Details'!$I$19="No"),Rates!$F$18,IF(AND(U36="B",'Claim Details'!$I$28&gt;=Rates!$H$14,'Claim Details'!$I$28&lt;=Rates!$H$15,'Claim Details'!$I$19="Yes"),Rates!$I$18,IF(AND(U36="B",'Claim Details'!$I$28&gt;=Rates!$H$14,'Claim Details'!$I$28&lt;=Rates!$H$15,'Claim Details'!$I$19="No"),Rates!$H$18,IF(AND(U36="B",'Claim Details'!$I$28&gt;=Rates!$J$14,'Claim Details'!$I$28&lt;=Rates!$J$15,'Claim Details'!$I$19="Yes"),Rates!$K$18,IF(AND(U36="B",'Claim Details'!$I$28&gt;=Rates!$J$14,'Claim Details'!$I$28&lt;=Rates!$J$15,'Claim Details'!$I$19="No"),Rates!$J$18,IF(AND(U36="C",'Claim Details'!$I$28&gt;=Rates!$D$14,'Claim Details'!$I$28&lt;=Rates!$D$15,'Claim Details'!$I$19="Yes"),Rates!$E$19,IF(AND(U36="C",'Claim Details'!$I$28&gt;=Rates!$D$14,'Claim Details'!$I$28&lt;=Rates!$D$15,'Claim Details'!$I$19="No"),Rates!$D$19,IF(AND(U36="C",'Claim Details'!$I$28&gt;=Rates!$F$14,'Claim Details'!$I$28&lt;=Rates!$F$15,'Claim Details'!$I$19="Yes"),Rates!$G$19,IF(AND(U36="C",'Claim Details'!$I$28&gt;=Rates!$F$14,'Claim Details'!$I$28&lt;=Rates!$F$15,'Claim Details'!$I$19="No"),Rates!$F$19,IF(AND(U36="C",'Claim Details'!$I$28&gt;=Rates!$H$14,'Claim Details'!$I$28&lt;=Rates!$H$15,'Claim Details'!$I$19="Yes"),Rates!$I$19,IF(AND(U36="C",'Claim Details'!$I$28&gt;=Rates!$H$14,'Claim Details'!$I$28&lt;=Rates!$H$15,'Claim Details'!$I$19="No"),Rates!$H$19,IF(AND(U36="C",'Claim Details'!$I$28&gt;=Rates!$J$14,'Claim Details'!$I$28&lt;=Rates!$J$15,'Claim Details'!$I$19="Yes"),Rates!$K$19,IF(AND(U36="C",'Claim Details'!$I$28&gt;=Rates!$J$14,'Claim Details'!$I$28&lt;=Rates!$J$15,'Claim Details'!$I$19="No"),Rates!$J$19,"£0.00"))))))))))))))))))))))))</f>
        <v>£0.00</v>
      </c>
      <c r="AY36" s="189" t="str">
        <f>IF(AND(C36="A",'Claim Details'!$I$28&gt;=Rates!$D$14,'Claim Details'!$I$28&lt;=Rates!$D$15,'Claim Details'!$I$19="Yes"),Rates!$J$25,IF(AND(C36="A",'Claim Details'!$I$28&gt;=Rates!$D$14,'Claim Details'!$I$28&lt;=Rates!$D$15,'Claim Details'!$I$19="No"),Rates!$D$25,IF(AND(C36="A",'Claim Details'!$I$28&gt;=Rates!$F$14,'Claim Details'!$I$28&lt;=Rates!$F$15,'Claim Details'!$I$19="Yes"),Rates!$G$25,IF(AND(C36="A",'Claim Details'!$I$28&gt;=Rates!$F$14,'Claim Details'!$I$28&lt;=Rates!$F$15,'Claim Details'!$I$19="No"),Rates!$F$25,IF(AND(C36="A",'Claim Details'!$I$28&gt;=Rates!$H$14,'Claim Details'!$I$28&lt;=Rates!$H$15,'Claim Details'!$I$19="Yes"),Rates!$I$25,IF(AND(C36="A",'Claim Details'!$I$28&gt;=Rates!$H$14,'Claim Details'!$I$28&lt;=Rates!$H$15,'Claim Details'!$I$19="No"),Rates!$H$25,IF(AND(C36="A",'Claim Details'!$I$28&gt;=Rates!$J$14,'Claim Details'!$I$28&lt;=Rates!$J$15,'Claim Details'!$I$19="Yes"),Rates!$K$25,IF(AND(C36="A",'Claim Details'!$I$28&gt;=Rates!$J$14,'Claim Details'!$I$28&lt;=Rates!$J$15,'Claim Details'!$I$19="No"),Rates!$J$25,IF(AND(C36="B",'Claim Details'!$I$28&gt;=Rates!$D$14,'Claim Details'!$I$28&lt;=Rates!$D$15,'Claim Details'!$I$19="Yes"),Rates!$E$26,IF(AND(C36="B",'Claim Details'!$I$28&gt;=Rates!$D$14,'Claim Details'!$I$28&lt;=Rates!$D$15,'Claim Details'!$I$19="No"),Rates!$D$26,IF(AND(C36="B",'Claim Details'!$I$28&gt;=Rates!$F$14,'Claim Details'!$I$28&lt;=Rates!$F$15,'Claim Details'!$I$19="Yes"),Rates!$G$26,IF(AND(C36="B",'Claim Details'!$I$28&gt;=Rates!$F$14,'Claim Details'!$I$28&lt;=Rates!$F$15,'Claim Details'!$I$19="No"),Rates!$F$26,IF(AND(C36="B",'Claim Details'!$I$28&gt;=Rates!$H$14,'Claim Details'!$I$28&lt;=Rates!$H$15,'Claim Details'!$I$19="Yes"),Rates!$I$26,IF(AND(C36="B",'Claim Details'!$I$28&gt;=Rates!$H$14,'Claim Details'!$I$28&lt;=Rates!$H$15,'Claim Details'!$I$19="No"),Rates!$H$26,IF(AND(C36="B",'Claim Details'!$I$28&gt;=Rates!$J$14,'Claim Details'!$I$28&lt;=Rates!$J$15,'Claim Details'!$I$19="Yes"),Rates!$K$26,IF(AND(C36="B",'Claim Details'!$I$28&gt;=Rates!$J$14,'Claim Details'!$I$28&lt;=Rates!$J$15,'Claim Details'!$I$19="No"),Rates!$J$26,IF(AND(C36="C",'Claim Details'!$I$28&gt;=Rates!$D$14,'Claim Details'!$I$28&lt;=Rates!$D$15,'Claim Details'!$I$19="Yes"),Rates!$E$27,IF(AND(C36="C",'Claim Details'!$I$28&gt;=Rates!$D$14,'Claim Details'!$I$28&lt;=Rates!$D$15,'Claim Details'!$I$19="No"),Rates!$D$27,IF(AND(C36="C",'Claim Details'!$I$28&gt;=Rates!$F$14,'Claim Details'!$I$28&lt;=Rates!$F$15,'Claim Details'!$I$19="Yes"),Rates!$G$27,IF(AND(C36="C",'Claim Details'!$I$28&gt;=Rates!$F$14,'Claim Details'!$I$28&lt;=Rates!$F$15,'Claim Details'!$I$19="No"),Rates!$F$27,IF(AND(C36="C",'Claim Details'!$I$28&gt;=Rates!$H$14,'Claim Details'!$I$28&lt;=Rates!$H$15,'Claim Details'!$I$19="Yes"),Rates!$I$27,IF(AND(C36="C",'Claim Details'!$I$28&gt;=Rates!$H$14,'Claim Details'!$I$28&lt;=Rates!$H$15,'Claim Details'!$I$19="No"),Rates!$H$27,IF(AND(C36="C",'Claim Details'!$I$28&gt;=Rates!$J$14,'Claim Details'!$I$28&lt;=Rates!$J$15,'Claim Details'!$I$19="Yes"),Rates!$K$27,IF(AND(C36="C",'Claim Details'!$I$28&gt;=Rates!$J$14,'Claim Details'!$I$28&lt;=Rates!$J$15,'Claim Details'!$I$19="No"),Rates!$J$27,"£0.00"))))))))))))))))))))))))</f>
        <v>£0.00</v>
      </c>
      <c r="AZ36" s="189" t="str">
        <f>IF(AND(C36="A",'Claim Details'!$I$28&gt;=Rates!$D$14,'Claim Details'!$I$28&lt;=Rates!$D$15,'Claim Details'!$I$19="Yes"),Rates!$E$20,IF(AND(C36="A",'Claim Details'!$I$28&gt;=Rates!$D$14,'Claim Details'!$I$28&lt;=Rates!$D$15,'Claim Details'!$I$19="No"),Rates!$D$20,IF(AND(C36="A",'Claim Details'!$I$28&gt;=Rates!$F$14,'Claim Details'!$I$28&lt;=Rates!$F$15,'Claim Details'!$I$19="Yes"),Rates!$G$20,IF(AND(C36="A",'Claim Details'!$I$28&gt;=Rates!$F$14,'Claim Details'!$I$28&lt;=Rates!$F$15,'Claim Details'!$I$19="No"),Rates!$F$20,IF(AND(C36="A",'Claim Details'!$I$28&gt;=Rates!$H$14,'Claim Details'!$I$28&lt;=Rates!$H$15,'Claim Details'!$I$19="Yes"),Rates!$I$20,IF(AND(C36="A",'Claim Details'!$I$28&gt;=Rates!$H$14,'Claim Details'!$I$28&lt;=Rates!$H$15,'Claim Details'!$I$19="No"),Rates!$H$20,IF(AND(C36="A",'Claim Details'!$I$28&gt;=Rates!$J$14,'Claim Details'!$I$28&lt;=Rates!$J$15,'Claim Details'!$I$19="Yes"),Rates!$K$20,IF(AND(C36="A",'Claim Details'!$I$28&gt;=Rates!$J$14,'Claim Details'!$I$28&lt;=Rates!$J$15,'Claim Details'!$I$19="No"),Rates!$J$20,IF(AND(C36="B",'Claim Details'!$I$28&gt;=Rates!$D$14,'Claim Details'!$I$28&lt;=Rates!$D$15,'Claim Details'!$I$19="Yes"),Rates!$E$21,IF(AND(C36="B",'Claim Details'!$I$28&gt;=Rates!$D$14,'Claim Details'!$I$28&lt;=Rates!$D$15,'Claim Details'!$I$19="No"),Rates!$D$21,IF(AND(C36="B",'Claim Details'!$I$28&gt;=Rates!$F$14,'Claim Details'!$I$28&lt;=Rates!$F$15,'Claim Details'!$I$19="Yes"),Rates!$G$21,IF(AND(C36="B",'Claim Details'!$I$28&gt;=Rates!$F$14,'Claim Details'!$I$28&lt;=Rates!$F$15,'Claim Details'!$I$19="No"),Rates!$F$21,IF(AND(C36="B",'Claim Details'!$I$28&gt;=Rates!$H$14,'Claim Details'!$I$28&lt;=Rates!$H$15,'Claim Details'!$I$19="Yes"),Rates!$I$21,IF(AND(C36="B",'Claim Details'!$I$28&gt;=Rates!$H$14,'Claim Details'!$I$28&lt;=Rates!$H$15,'Claim Details'!$I$19="No"),Rates!$H$21,IF(AND(C36="B",'Claim Details'!$I$28&gt;=Rates!$J$14,'Claim Details'!$I$28&lt;=Rates!$J$15,'Claim Details'!$I$19="Yes"),Rates!$K$21,IF(AND(C36="B",'Claim Details'!$I$28&gt;=Rates!$J$14,'Claim Details'!$I$28&lt;=Rates!$J$15,'Claim Details'!$I$19="No"),Rates!$J$21,"£0.00"))))))))))))))))</f>
        <v>£0.00</v>
      </c>
      <c r="BA36" s="189" t="str">
        <f>IF(AND(C36="A",'Claim Details'!$I$28&gt;=Rates!$D$14,'Claim Details'!$I$28&lt;=Rates!$D$15,'Claim Details'!$I$19="Yes"),Rates!$E$22,IF(AND(C36="A",'Claim Details'!$I$28&gt;=Rates!$D$14,'Claim Details'!$I$28&lt;=Rates!$D$15,'Claim Details'!$I$19="No"),Rates!$D$22,IF(AND(C36="A",'Claim Details'!$I$28&gt;=Rates!$F$14,'Claim Details'!$I$28&lt;=Rates!$F$15,'Claim Details'!$I$19="Yes"),Rates!$G$22,IF(AND(C36="A",'Claim Details'!$I$28&gt;=Rates!$F$14,'Claim Details'!$I$28&lt;=Rates!$F$15,'Claim Details'!$I$19="No"),Rates!$F$22,IF(AND(C36="A",'Claim Details'!$I$28&gt;=Rates!$H$14,'Claim Details'!$I$28&lt;=Rates!$H$15,'Claim Details'!$I$19="Yes"),Rates!$I$22,IF(AND(C36="A",'Claim Details'!$I$28&gt;=Rates!$H$14,'Claim Details'!$I$28&lt;=Rates!$H$15,'Claim Details'!$I$19="No"),Rates!$H$22,IF(AND(C36="A",'Claim Details'!$I$28&gt;=Rates!$J$14,'Claim Details'!$I$28&lt;=Rates!$J$15,'Claim Details'!$I$19="Yes"),Rates!$K$22,IF(AND(C36="A",'Claim Details'!$I$28&gt;=Rates!$J$14,'Claim Details'!$I$28&lt;=Rates!$J$15,'Claim Details'!$I$19="No"),Rates!$J$22,IF(AND(C36="B",'Claim Details'!$I$28&gt;=Rates!$D$14,'Claim Details'!$I$28&lt;=Rates!$D$15,'Claim Details'!$I$19="Yes"),Rates!$E$23,IF(AND(C36="B",'Claim Details'!$I$28&gt;=Rates!$D$14,'Claim Details'!$I$28&lt;=Rates!$D$15,'Claim Details'!$I$19="No"),Rates!$D$23,IF(AND(C36="B",'Claim Details'!$I$28&gt;=Rates!$F$14,'Claim Details'!$I$28&lt;=Rates!$F$15,'Claim Details'!$I$19="Yes"),Rates!$G$23,IF(AND(C36="B",'Claim Details'!$I$28&gt;=Rates!$F$14,'Claim Details'!$I$28&lt;=Rates!$F$15,'Claim Details'!$I$19="No"),Rates!$F$23,IF(AND(C36="B",'Claim Details'!$I$28&gt;=Rates!$H$14,'Claim Details'!$I$28&lt;=Rates!$H$15,'Claim Details'!$I$19="Yes"),Rates!$I$23,IF(AND(C36="B",'Claim Details'!$I$28&gt;=Rates!$H$14,'Claim Details'!$I$28&lt;=Rates!$H$15,'Claim Details'!$I$19="No"),Rates!$H$23,IF(AND(C36="B",'Claim Details'!$I$28&gt;=Rates!$J$14,'Claim Details'!$I$28&lt;=Rates!$J$15,'Claim Details'!$I$19="Yes"),Rates!$K$23,IF(AND(C36="B",'Claim Details'!$I$28&gt;=Rates!$J$14,'Claim Details'!$I$28&lt;=Rates!$J$15,'Claim Details'!$I$19="No"),Rates!$J$23,IF(AND(C36="C",'Claim Details'!$I$28&gt;=Rates!$D$14,'Claim Details'!$I$28&lt;=Rates!$D$15,'Claim Details'!$I$19="Yes"),Rates!$E$24,IF(AND(C36="C",'Claim Details'!$I$28&gt;=Rates!$D$14,'Claim Details'!$I$28&lt;=Rates!$D$15,'Claim Details'!$I$19="No"),Rates!$D$24,IF(AND(C36="C",'Claim Details'!$I$28&gt;=Rates!$F$14,'Claim Details'!$I$28&lt;=Rates!$F$15,'Claim Details'!$I$19="Yes"),Rates!$G$24,IF(AND(C36="C",'Claim Details'!$I$28&gt;=Rates!$F$14,'Claim Details'!$I$28&lt;=Rates!$F$15,'Claim Details'!$I$19="No"),Rates!$F$24,IF(AND(C36="C",'Claim Details'!$I$28&gt;=Rates!$H$14,'Claim Details'!$I$28&lt;=Rates!$H$15,'Claim Details'!$I$19="Yes"),Rates!$I$24,IF(AND(C36="C",'Claim Details'!$I$28&gt;=Rates!$H$14,'Claim Details'!$I$28&lt;=Rates!$H$15,'Claim Details'!$I$19="No"),Rates!$H$24,IF(AND(C36="C",'Claim Details'!$I$28&gt;=Rates!$J$14,'Claim Details'!$I$28&lt;=Rates!$J$15,'Claim Details'!$I$19="Yes"),Rates!$K$24,IF(AND(C36="C",'Claim Details'!$I$28&gt;=Rates!$J$14,'Claim Details'!$I$28&lt;=Rates!$J$15,'Claim Details'!$I$19="No"),Rates!$J$24,"£0.00"))))))))))))))))))))))))</f>
        <v>£0.00</v>
      </c>
      <c r="BB36" s="189" t="str">
        <f t="shared" si="12"/>
        <v>£0.00</v>
      </c>
      <c r="BC36" s="1"/>
      <c r="BD36" s="189" t="str">
        <f>IF(AND(AE36="A",'Claim Details'!$I$28&gt;=Rates!$D$14,'Claim Details'!$I$28&lt;=Rates!$D$15,'Claim Details'!$I$19="Yes"),Rates!$J$17,IF(AND(AE36="A",'Claim Details'!$I$28&gt;=Rates!$D$14,'Claim Details'!$I$28&lt;=Rates!$D$15,'Claim Details'!$I$19="No"),Rates!$D$17,IF(AND(AE36="A",'Claim Details'!$I$28&gt;=Rates!$F$14,'Claim Details'!$I$28&lt;=Rates!$F$15,'Claim Details'!$I$19="Yes"),Rates!$G$17,IF(AND(AE36="A",'Claim Details'!$I$28&gt;=Rates!$F$14,'Claim Details'!$I$28&lt;=Rates!$F$15,'Claim Details'!$I$19="No"),Rates!$F$17,IF(AND(AE36="A",'Claim Details'!$I$28&gt;=Rates!$H$14,'Claim Details'!$I$28&lt;=Rates!$H$15,'Claim Details'!$I$19="Yes"),Rates!$I$17,IF(AND(AE36="A",'Claim Details'!$I$28&gt;=Rates!$H$14,'Claim Details'!$I$28&lt;=Rates!$H$15,'Claim Details'!$I$19="No"),Rates!$H$17,IF(AND(AE36="A",'Claim Details'!$I$28&gt;=Rates!$J$14,'Claim Details'!$I$28&lt;=Rates!$J$15,'Claim Details'!$I$19="Yes"),Rates!$K$17,IF(AND(AE36="A",'Claim Details'!$I$28&gt;=Rates!$J$14,'Claim Details'!$I$28&lt;=Rates!$J$15,'Claim Details'!$I$19="No"),Rates!$J$17,IF(AND(AE36="B",'Claim Details'!$I$28&gt;=Rates!$D$14,'Claim Details'!$I$28&lt;=Rates!$D$15,'Claim Details'!$I$19="Yes"),Rates!$E$18,IF(AND(AE36="B",'Claim Details'!$I$28&gt;=Rates!$D$14,'Claim Details'!$I$28&lt;=Rates!$D$15,'Claim Details'!$I$19="No"),Rates!$D$18,IF(AND(AE36="B",'Claim Details'!$I$28&gt;=Rates!$F$14,'Claim Details'!$I$28&lt;=Rates!$F$15,'Claim Details'!$I$19="Yes"),Rates!$G$18,IF(AND(AE36="B",'Claim Details'!$I$28&gt;=Rates!$F$14,'Claim Details'!$I$28&lt;=Rates!$F$15,'Claim Details'!$I$19="No"),Rates!$F$18,IF(AND(AE36="B",'Claim Details'!$I$28&gt;=Rates!$H$14,'Claim Details'!$I$28&lt;=Rates!$H$15,'Claim Details'!$I$19="Yes"),Rates!$I$18,IF(AND(AE36="B",'Claim Details'!$I$28&gt;=Rates!$H$14,'Claim Details'!$I$28&lt;=Rates!$H$15,'Claim Details'!$I$19="No"),Rates!$H$18,IF(AND(AE36="B",'Claim Details'!$I$28&gt;=Rates!$J$14,'Claim Details'!$I$28&lt;=Rates!$J$15,'Claim Details'!$I$19="Yes"),Rates!$K$18,IF(AND(AE36="B",'Claim Details'!$I$28&gt;=Rates!$J$14,'Claim Details'!$I$28&lt;=Rates!$J$15,'Claim Details'!$I$19="No"),Rates!$J$18,IF(AND(AE36="C",'Claim Details'!$I$28&gt;=Rates!$D$14,'Claim Details'!$I$28&lt;=Rates!$D$15,'Claim Details'!$I$19="Yes"),Rates!$E$19,IF(AND(AE36="C",'Claim Details'!$I$28&gt;=Rates!$D$14,'Claim Details'!$I$28&lt;=Rates!$D$15,'Claim Details'!$I$19="No"),Rates!$D$19,IF(AND(AE36="C",'Claim Details'!$I$28&gt;=Rates!$F$14,'Claim Details'!$I$28&lt;=Rates!$F$15,'Claim Details'!$I$19="Yes"),Rates!$G$19,IF(AND(AE36="C",'Claim Details'!$I$28&gt;=Rates!$F$14,'Claim Details'!$I$28&lt;=Rates!$F$15,'Claim Details'!$I$19="No"),Rates!$F$19,IF(AND(AE36="C",'Claim Details'!$I$28&gt;=Rates!$H$14,'Claim Details'!$I$28&lt;=Rates!$H$15,'Claim Details'!$I$19="Yes"),Rates!$I$19,IF(AND(AE36="C",'Claim Details'!$I$28&gt;=Rates!$H$14,'Claim Details'!$I$28&lt;=Rates!$H$15,'Claim Details'!$I$19="No"),Rates!$H$19,IF(AND(AE36="C",'Claim Details'!$I$28&gt;=Rates!$J$14,'Claim Details'!$I$28&lt;=Rates!$J$15,'Claim Details'!$I$19="Yes"),Rates!$K$19,IF(AND(AE36="C",'Claim Details'!$I$28&gt;=Rates!$J$14,'Claim Details'!$I$28&lt;=Rates!$J$15,'Claim Details'!$I$19="No"),Rates!$J$19,"£0.00"))))))))))))))))))))))))</f>
        <v>£0.00</v>
      </c>
      <c r="BE36" s="189" t="str">
        <f>IF(AND(AE36="A",'Claim Details'!$I$28&gt;=Rates!$D$14,'Claim Details'!$I$28&lt;=Rates!$D$15,'Claim Details'!$I$19="Yes"),Rates!$J$25,IF(AND(AE36="A",'Claim Details'!$I$28&gt;=Rates!$D$14,'Claim Details'!$I$28&lt;=Rates!$D$15,'Claim Details'!$I$19="No"),Rates!$D$25,IF(AND(AE36="A",'Claim Details'!$I$28&gt;=Rates!$F$14,'Claim Details'!$I$28&lt;=Rates!$F$15,'Claim Details'!$I$19="Yes"),Rates!$G$25,IF(AND(AE36="A",'Claim Details'!$I$28&gt;=Rates!$F$14,'Claim Details'!$I$28&lt;=Rates!$F$15,'Claim Details'!$I$19="No"),Rates!$F$25,IF(AND(AE36="A",'Claim Details'!$I$28&gt;=Rates!$H$14,'Claim Details'!$I$28&lt;=Rates!$H$15,'Claim Details'!$I$19="Yes"),Rates!$I$25,IF(AND(AE36="A",'Claim Details'!$I$28&gt;=Rates!$H$14,'Claim Details'!$I$28&lt;=Rates!$H$15,'Claim Details'!$I$19="No"),Rates!$H$25,IF(AND(AE36="A",'Claim Details'!$I$28&gt;=Rates!$J$14,'Claim Details'!$I$28&lt;=Rates!$J$15,'Claim Details'!$I$19="Yes"),Rates!$K$25,IF(AND(AE36="A",'Claim Details'!$I$28&gt;=Rates!$J$14,'Claim Details'!$I$28&lt;=Rates!$J$15,'Claim Details'!$I$19="No"),Rates!$J$25,IF(AND(AE36="B",'Claim Details'!$I$28&gt;=Rates!$D$14,'Claim Details'!$I$28&lt;=Rates!$D$15,'Claim Details'!$I$19="Yes"),Rates!$E$26,IF(AND(AE36="B",'Claim Details'!$I$28&gt;=Rates!$D$14,'Claim Details'!$I$28&lt;=Rates!$D$15,'Claim Details'!$I$19="No"),Rates!$D$26,IF(AND(AE36="B",'Claim Details'!$I$28&gt;=Rates!$F$14,'Claim Details'!$I$28&lt;=Rates!$F$15,'Claim Details'!$I$19="Yes"),Rates!$G$26,IF(AND(AE36="B",'Claim Details'!$I$28&gt;=Rates!$F$14,'Claim Details'!$I$28&lt;=Rates!$F$15,'Claim Details'!$I$19="No"),Rates!$F$26,IF(AND(AE36="B",'Claim Details'!$I$28&gt;=Rates!$H$14,'Claim Details'!$I$28&lt;=Rates!$H$15,'Claim Details'!$I$19="Yes"),Rates!$I$26,IF(AND(AE36="B",'Claim Details'!$I$28&gt;=Rates!$H$14,'Claim Details'!$I$28&lt;=Rates!$H$15,'Claim Details'!$I$19="No"),Rates!$H$26,IF(AND(AE36="B",'Claim Details'!$I$28&gt;=Rates!$J$14,'Claim Details'!$I$28&lt;=Rates!$J$15,'Claim Details'!$I$19="Yes"),Rates!$K$26,IF(AND(AE36="B",'Claim Details'!$I$28&gt;=Rates!$J$14,'Claim Details'!$I$28&lt;=Rates!$J$15,'Claim Details'!$I$19="No"),Rates!$J$26,IF(AND(AE36="C",'Claim Details'!$I$28&gt;=Rates!$D$14,'Claim Details'!$I$28&lt;=Rates!$D$15,'Claim Details'!$I$19="Yes"),Rates!$E$27,IF(AND(AE36="C",'Claim Details'!$I$28&gt;=Rates!$D$14,'Claim Details'!$I$28&lt;=Rates!$D$15,'Claim Details'!$I$19="No"),Rates!$D$27,IF(AND(AE36="C",'Claim Details'!$I$28&gt;=Rates!$F$14,'Claim Details'!$I$28&lt;=Rates!$F$15,'Claim Details'!$I$19="Yes"),Rates!$G$27,IF(AND(AE36="C",'Claim Details'!$I$28&gt;=Rates!$F$14,'Claim Details'!$I$28&lt;=Rates!$F$15,'Claim Details'!$I$19="No"),Rates!$F$27,IF(AND(AE36="C",'Claim Details'!$I$28&gt;=Rates!$H$14,'Claim Details'!$I$28&lt;=Rates!$H$15,'Claim Details'!$I$19="Yes"),Rates!$I$27,IF(AND(AE36="C",'Claim Details'!$I$28&gt;=Rates!$H$14,'Claim Details'!$I$28&lt;=Rates!$H$15,'Claim Details'!$I$19="No"),Rates!$H$27,IF(AND(AE36="C",'Claim Details'!$I$28&gt;=Rates!$J$14,'Claim Details'!$I$28&lt;=Rates!$J$15,'Claim Details'!$I$19="Yes"),Rates!$K$27,IF(AND(AE36="C",'Claim Details'!$I$28&gt;=Rates!$J$14,'Claim Details'!$I$28&lt;=Rates!$J$15,'Claim Details'!$I$19="No"),Rates!$J$27,"£0.00"))))))))))))))))))))))))</f>
        <v>£0.00</v>
      </c>
      <c r="BF36" s="189" t="str">
        <f>IF(AND(AE36="A",'Claim Details'!$I$28&gt;=Rates!$D$14,'Claim Details'!$I$28&lt;=Rates!$D$15,'Claim Details'!$I$19="Yes"),Rates!$E$20,IF(AND(AE36="A",'Claim Details'!$I$28&gt;=Rates!$D$14,'Claim Details'!$I$28&lt;=Rates!$D$15,'Claim Details'!$I$19="No"),Rates!$D$20,IF(AND(AE36="A",'Claim Details'!$I$28&gt;=Rates!$F$14,'Claim Details'!$I$28&lt;=Rates!$F$15,'Claim Details'!$I$19="Yes"),Rates!$G$20,IF(AND(AE36="A",'Claim Details'!$I$28&gt;=Rates!$F$14,'Claim Details'!$I$28&lt;=Rates!$F$15,'Claim Details'!$I$19="No"),Rates!$F$20,IF(AND(AE36="A",'Claim Details'!$I$28&gt;=Rates!$H$14,'Claim Details'!$I$28&lt;=Rates!$H$15,'Claim Details'!$I$19="Yes"),Rates!$I$20,IF(AND(AE36="A",'Claim Details'!$I$28&gt;=Rates!$H$14,'Claim Details'!$I$28&lt;=Rates!$H$15,'Claim Details'!$I$19="No"),Rates!$H$20,IF(AND(AE36="A",'Claim Details'!$I$28&gt;=Rates!$J$14,'Claim Details'!$I$28&lt;=Rates!$J$15,'Claim Details'!$I$19="Yes"),Rates!$K$20,IF(AND(AE36="A",'Claim Details'!$I$28&gt;=Rates!$J$14,'Claim Details'!$I$28&lt;=Rates!$J$15,'Claim Details'!$I$19="No"),Rates!$J$20,IF(AND(AE36="B",'Claim Details'!$I$28&gt;=Rates!$D$14,'Claim Details'!$I$28&lt;=Rates!$D$15,'Claim Details'!$I$19="Yes"),Rates!$E$21,IF(AND(AE36="B",'Claim Details'!$I$28&gt;=Rates!$D$14,'Claim Details'!$I$28&lt;=Rates!$D$15,'Claim Details'!$I$19="No"),Rates!$D$21,IF(AND(AE36="B",'Claim Details'!$I$28&gt;=Rates!$F$14,'Claim Details'!$I$28&lt;=Rates!$F$15,'Claim Details'!$I$19="Yes"),Rates!$G$21,IF(AND(AE36="B",'Claim Details'!$I$28&gt;=Rates!$F$14,'Claim Details'!$I$28&lt;=Rates!$F$15,'Claim Details'!$I$19="No"),Rates!$F$21,IF(AND(AE36="B",'Claim Details'!$I$28&gt;=Rates!$H$14,'Claim Details'!$I$28&lt;=Rates!$H$15,'Claim Details'!$I$19="Yes"),Rates!$I$21,IF(AND(AE36="B",'Claim Details'!$I$28&gt;=Rates!$H$14,'Claim Details'!$I$28&lt;=Rates!$H$15,'Claim Details'!$I$19="No"),Rates!$H$21,IF(AND(AE36="B",'Claim Details'!$I$28&gt;=Rates!$J$14,'Claim Details'!$I$28&lt;=Rates!$J$15,'Claim Details'!$I$19="Yes"),Rates!$K$21,IF(AND(AE36="B",'Claim Details'!$I$28&gt;=Rates!$J$14,'Claim Details'!$I$28&lt;=Rates!$J$15,'Claim Details'!$I$19="No"),Rates!$J$21,"£0.00"))))))))))))))))</f>
        <v>£0.00</v>
      </c>
      <c r="BG36" s="189" t="str">
        <f>IF(AND(AE36="A",'Claim Details'!$I$28&gt;=Rates!$D$14,'Claim Details'!$I$28&lt;=Rates!$D$15,'Claim Details'!$I$19="Yes"),Rates!$E$22,IF(AND(AE36="A",'Claim Details'!$I$28&gt;=Rates!$D$14,'Claim Details'!$I$28&lt;=Rates!$D$15,'Claim Details'!$I$19="No"),Rates!$D$22,IF(AND(AE36="A",'Claim Details'!$I$28&gt;=Rates!$F$14,'Claim Details'!$I$28&lt;=Rates!$F$15,'Claim Details'!$I$19="Yes"),Rates!$G$22,IF(AND(AE36="A",'Claim Details'!$I$28&gt;=Rates!$F$14,'Claim Details'!$I$28&lt;=Rates!$F$15,'Claim Details'!$I$19="No"),Rates!$F$22,IF(AND(AE36="A",'Claim Details'!$I$28&gt;=Rates!$H$14,'Claim Details'!$I$28&lt;=Rates!$H$15,'Claim Details'!$I$19="Yes"),Rates!$I$22,IF(AND(AE36="A",'Claim Details'!$I$28&gt;=Rates!$H$14,'Claim Details'!$I$28&lt;=Rates!$H$15,'Claim Details'!$I$19="No"),Rates!$H$22,IF(AND(AE36="A",'Claim Details'!$I$28&gt;=Rates!$J$14,'Claim Details'!$I$28&lt;=Rates!$J$15,'Claim Details'!$I$19="Yes"),Rates!$K$22,IF(AND(AE36="A",'Claim Details'!$I$28&gt;=Rates!$J$14,'Claim Details'!$I$28&lt;=Rates!$J$15,'Claim Details'!$I$19="No"),Rates!$J$22,IF(AND(AE36="B",'Claim Details'!$I$28&gt;=Rates!$D$14,'Claim Details'!$I$28&lt;=Rates!$D$15,'Claim Details'!$I$19="Yes"),Rates!$E$23,IF(AND(AE36="B",'Claim Details'!$I$28&gt;=Rates!$D$14,'Claim Details'!$I$28&lt;=Rates!$D$15,'Claim Details'!$I$19="No"),Rates!$D$23,IF(AND(AE36="B",'Claim Details'!$I$28&gt;=Rates!$F$14,'Claim Details'!$I$28&lt;=Rates!$F$15,'Claim Details'!$I$19="Yes"),Rates!$G$23,IF(AND(AE36="B",'Claim Details'!$I$28&gt;=Rates!$F$14,'Claim Details'!$I$28&lt;=Rates!$F$15,'Claim Details'!$I$19="No"),Rates!$F$23,IF(AND(AE36="B",'Claim Details'!$I$28&gt;=Rates!$H$14,'Claim Details'!$I$28&lt;=Rates!$H$15,'Claim Details'!$I$19="Yes"),Rates!$I$23,IF(AND(AE36="B",'Claim Details'!$I$28&gt;=Rates!$H$14,'Claim Details'!$I$28&lt;=Rates!$H$15,'Claim Details'!$I$19="No"),Rates!$H$23,IF(AND(AE36="B",'Claim Details'!$I$28&gt;=Rates!$J$14,'Claim Details'!$I$28&lt;=Rates!$J$15,'Claim Details'!$I$19="Yes"),Rates!$K$23,IF(AND(AE36="B",'Claim Details'!$I$28&gt;=Rates!$J$14,'Claim Details'!$I$28&lt;=Rates!$J$15,'Claim Details'!$I$19="No"),Rates!$J$23,IF(AND(AE36="C",'Claim Details'!$I$28&gt;=Rates!$D$14,'Claim Details'!$I$28&lt;=Rates!$D$15,'Claim Details'!$I$19="Yes"),Rates!$E$24,IF(AND(AE36="C",'Claim Details'!$I$28&gt;=Rates!$D$14,'Claim Details'!$I$28&lt;=Rates!$D$15,'Claim Details'!$I$19="No"),Rates!$D$24,IF(AND(AE36="C",'Claim Details'!$I$28&gt;=Rates!$F$14,'Claim Details'!$I$28&lt;=Rates!$F$15,'Claim Details'!$I$19="Yes"),Rates!$G$24,IF(AND(AE36="C",'Claim Details'!$I$28&gt;=Rates!$F$14,'Claim Details'!$I$28&lt;=Rates!$F$15,'Claim Details'!$I$19="No"),Rates!$F$24,IF(AND(AE36="C",'Claim Details'!$I$28&gt;=Rates!$H$14,'Claim Details'!$I$28&lt;=Rates!$H$15,'Claim Details'!$I$19="Yes"),Rates!$I$24,IF(AND(AE36="C",'Claim Details'!$I$28&gt;=Rates!$H$14,'Claim Details'!$I$28&lt;=Rates!$H$15,'Claim Details'!$I$19="No"),Rates!$H$24,IF(AND(AE36="C",'Claim Details'!$I$28&gt;=Rates!$J$14,'Claim Details'!$I$28&lt;=Rates!$J$15,'Claim Details'!$I$19="Yes"),Rates!$K$24,IF(AND(AE36="C",'Claim Details'!$I$28&gt;=Rates!$J$14,'Claim Details'!$I$28&lt;=Rates!$J$15,'Claim Details'!$I$19="No"),Rates!$J$24,"£0.00"))))))))))))))))))))))))</f>
        <v>£0.00</v>
      </c>
      <c r="BH36" s="189" t="str">
        <f t="shared" si="13"/>
        <v>£0.00</v>
      </c>
      <c r="BI36" s="189">
        <f t="shared" si="14"/>
        <v>0</v>
      </c>
      <c r="BO36" s="202" t="str">
        <f>IF(H36="","£0.00",IF(AP36="4","£0.00",IF(AP36="5","£0.00",IF(AP36="1","£0.00",((AQ36*H36)*'Claim Details'!$F$111)/100))))</f>
        <v>£0.00</v>
      </c>
      <c r="BP36" s="202" t="str">
        <f>IF(T36="","£0.00",IF(AP36="4","£0.00",IF(AP36="5","£0.00",IF(AP36="1","£0.00",((AR36*T36)*'Claim Details'!$N$111)/100))))</f>
        <v>£0.00</v>
      </c>
      <c r="BQ36" s="202" t="str">
        <f>IF(AI36="","£0.00",IF(AP36="4","£0.00",IF(AP36="5","£0.00",IF(AP36="1","£0.00",((BI36*AI36)*'Claim Details'!$W$111)/100))))</f>
        <v>£0.00</v>
      </c>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row>
    <row r="37" spans="1:97" ht="15">
      <c r="A37" s="145"/>
      <c r="B37" s="91"/>
      <c r="C37" s="96"/>
      <c r="D37" s="97"/>
      <c r="E37" s="98"/>
      <c r="F37" s="89"/>
      <c r="G37" s="99"/>
      <c r="H37" s="100"/>
      <c r="I37" s="221" t="str">
        <f t="shared" ref="I37:I69" si="15">IF(AP37="6", AS37, IF(AP37="2", AU37, IF(AP37="3", AV37, IF(AP37="1", AT37, "£0.00"))))</f>
        <v>£0.00</v>
      </c>
      <c r="J37" s="101"/>
      <c r="K37" s="100"/>
      <c r="L37" s="221" t="str">
        <f t="shared" si="3"/>
        <v>£0.00</v>
      </c>
      <c r="M37" s="101"/>
      <c r="N37" s="102"/>
      <c r="O37" s="145"/>
      <c r="P37" s="77"/>
      <c r="Q37" s="87"/>
      <c r="R37" s="87"/>
      <c r="S37" s="87"/>
      <c r="T37" s="149" t="str">
        <f t="shared" si="4"/>
        <v/>
      </c>
      <c r="U37" s="87" t="str">
        <f t="shared" si="5"/>
        <v/>
      </c>
      <c r="V37" s="87"/>
      <c r="W37" s="53" t="str">
        <f t="shared" si="6"/>
        <v>£0.00</v>
      </c>
      <c r="X37" s="53"/>
      <c r="Y37" s="87"/>
      <c r="Z37" s="78"/>
      <c r="AA37" s="79"/>
      <c r="AB37" s="160"/>
      <c r="AC37" s="98"/>
      <c r="AD37" s="225"/>
      <c r="AE37" s="235" t="str">
        <f t="shared" si="7"/>
        <v/>
      </c>
      <c r="AF37" s="87" t="str">
        <f t="shared" si="8"/>
        <v/>
      </c>
      <c r="AG37" s="53"/>
      <c r="AH37" s="224"/>
      <c r="AI37" s="226" t="str">
        <f t="shared" si="1"/>
        <v/>
      </c>
      <c r="AJ37" s="236" t="str">
        <f t="shared" si="9"/>
        <v>£0.00</v>
      </c>
      <c r="AK37" s="31"/>
      <c r="AL37" s="1"/>
      <c r="AM37" s="1"/>
      <c r="AN37" s="1"/>
      <c r="AO37" s="1"/>
      <c r="AP37" s="1" t="str">
        <f t="shared" si="10"/>
        <v/>
      </c>
      <c r="AQ37" s="27">
        <f t="shared" si="2"/>
        <v>0</v>
      </c>
      <c r="AR37" s="189">
        <f t="shared" si="11"/>
        <v>0</v>
      </c>
      <c r="AS37" s="190" t="str">
        <f>IF(AND(C37="A",'Claim Details'!$E$28&gt;=Rates!$D$14,'Claim Details'!$E$28&lt;=Rates!$D$15,'Claim Details'!$E$19="Yes"),Rates!$E$17,IF(AND(C37="A",'Claim Details'!$E$28&gt;=Rates!$D$14,'Claim Details'!$E$28&lt;=Rates!$D$15,'Claim Details'!$E$19="No"),Rates!$D$17,IF(AND(C37="A",'Claim Details'!$E$28&gt;=Rates!$F$14,'Claim Details'!$E$28&lt;=Rates!$F$15,'Claim Details'!$E$19="Yes"),Rates!$G$17,IF(AND(C37="A",'Claim Details'!$E$28&gt;=Rates!$F$14,'Claim Details'!$E$28&lt;=Rates!$F$15,'Claim Details'!$E$19="No"),Rates!$F$17,IF(AND(C37="A",'Claim Details'!$E$28&gt;=Rates!$H$14,'Claim Details'!$E$28&lt;=Rates!$H$15,'Claim Details'!$E$19="Yes"),Rates!$I$17,IF(AND(C37="A",'Claim Details'!$E$28&gt;=Rates!$H$14,'Claim Details'!$E$28&lt;=Rates!$H$15,'Claim Details'!$E$19="No"),Rates!$H$17,IF(AND(C37="A",'Claim Details'!$E$28&gt;=Rates!$J$14,'Claim Details'!$E$28&lt;=Rates!$J$15,'Claim Details'!$E$19="Yes"),Rates!$K$17,IF(AND(C37="A",'Claim Details'!$E$28&gt;=Rates!$J$14,'Claim Details'!$E$28&lt;=Rates!$J$15,'Claim Details'!$E$19="No"),Rates!$J$17,IF(AND(C37="B",'Claim Details'!$E$28&gt;=Rates!$D$14,'Claim Details'!$E$28&lt;=Rates!$D$15,'Claim Details'!$E$19="Yes"),Rates!$E$18,IF(AND(C37="B",'Claim Details'!$E$28&gt;=Rates!$D$14,'Claim Details'!$E$28&lt;=Rates!$D$15,'Claim Details'!$E$19="No"),Rates!$D$18,IF(AND(C37="B",'Claim Details'!$E$28&gt;=Rates!$F$14,'Claim Details'!$E$28&lt;=Rates!$F$15,'Claim Details'!$E$19="Yes"),Rates!$G$18,IF(AND(C37="B",'Claim Details'!$E$28&gt;=Rates!$F$14,'Claim Details'!$E$28&lt;=Rates!$F$15,'Claim Details'!$E$19="No"),Rates!$F$18,IF(AND(C37="B",'Claim Details'!$E$28&gt;=Rates!$H$14,'Claim Details'!$E$28&lt;=Rates!$H$15,'Claim Details'!$E$19="Yes"),Rates!$I$18,IF(AND(C37="B",'Claim Details'!$E$28&gt;=Rates!$H$14,'Claim Details'!$E$28&lt;=Rates!$H$15,'Claim Details'!$E$19="No"),Rates!$H$18,IF(AND(C37="B",'Claim Details'!$E$28&gt;=Rates!$J$14,'Claim Details'!$E$28&lt;=Rates!$J$15,'Claim Details'!$E$19="Yes"),Rates!$K$18,IF(AND(C37="B",'Claim Details'!$E$28&gt;=Rates!$J$14,'Claim Details'!$E$28&lt;=Rates!$J$15,'Claim Details'!$E$19="No"),Rates!$J$18,IF(AND(C37="C",'Claim Details'!$E$28&gt;=Rates!$D$14,'Claim Details'!$E$28&lt;=Rates!$D$15,'Claim Details'!$E$19="Yes"),Rates!$E$19,IF(AND(C37="C",'Claim Details'!$E$28&gt;=Rates!$D$14,'Claim Details'!$E$28&lt;=Rates!$D$15,'Claim Details'!$E$19="No"),Rates!$D$19,IF(AND(C37="C",'Claim Details'!$E$28&gt;=Rates!$F$14,'Claim Details'!$E$28&lt;=Rates!$F$15,'Claim Details'!$E$19="Yes"),Rates!$G$19,IF(AND(C37="C",'Claim Details'!$E$28&gt;=Rates!$F$14,'Claim Details'!$E$28&lt;=Rates!$F$15,'Claim Details'!$E$19="No"),Rates!$F$19,IF(AND(C37="C",'Claim Details'!$E$28&gt;=Rates!$H$14,'Claim Details'!$E$28&lt;=Rates!$H$15,'Claim Details'!$E$19="Yes"),Rates!$I$19,IF(AND(C37="C",'Claim Details'!$E$28&gt;=Rates!$H$14,'Claim Details'!$E$28&lt;=Rates!$H$15,'Claim Details'!$E$19="No"),Rates!$H$19,IF(AND(C37="C",'Claim Details'!$E$28&gt;=Rates!$J$14,'Claim Details'!$E$28&lt;=Rates!$J$15,'Claim Details'!$E$19="Yes"),Rates!$K$19,IF(AND(C37="C",'Claim Details'!$E$28&gt;=Rates!$J$14,'Claim Details'!$E$28&lt;=Rates!$J$15,'Claim Details'!$E$19="No"),Rates!$J$19,"£0.00"))))))))))))))))))))))))</f>
        <v>£0.00</v>
      </c>
      <c r="AT37" s="189" t="str">
        <f>IF(AND(C37="A",'Claim Details'!$E$28&gt;=Rates!$D$14,'Claim Details'!$E$28&lt;=Rates!$D$15,'Claim Details'!$E$19="Yes"),Rates!$E$25,IF(AND(C37="A",'Claim Details'!$E$28&gt;=Rates!$D$14,'Claim Details'!$E$28&lt;=Rates!$D$15,'Claim Details'!$E$19="No"),Rates!$D$25,IF(AND(C37="A",'Claim Details'!$E$28&gt;=Rates!$F$14,'Claim Details'!$E$28&lt;=Rates!$F$15,'Claim Details'!$E$19="Yes"),Rates!$G$25,IF(AND(C37="A",'Claim Details'!$E$28&gt;=Rates!$F$14,'Claim Details'!$E$28&lt;=Rates!$F$15,'Claim Details'!$E$19="No"),Rates!$F$25,IF(AND(C37="A",'Claim Details'!$E$28&gt;=Rates!$H$14,'Claim Details'!$E$28&lt;=Rates!$H$15,'Claim Details'!$E$19="Yes"),Rates!$I$25,IF(AND(C37="A",'Claim Details'!$E$28&gt;=Rates!$H$14,'Claim Details'!$E$28&lt;=Rates!$H$15,'Claim Details'!$E$19="No"),Rates!$H$25,IF(AND(C37="A",'Claim Details'!$E$28&gt;=Rates!$J$14,'Claim Details'!$E$28&lt;=Rates!$J$15,'Claim Details'!$E$19="Yes"),Rates!$K$25,IF(AND(C37="A",'Claim Details'!$E$28&gt;=Rates!$J$14,'Claim Details'!$E$28&lt;=Rates!$J$15,'Claim Details'!$E$19="No"),Rates!$J$25,IF(AND(C37="B",'Claim Details'!$E$28&gt;=Rates!$D$14,'Claim Details'!$E$28&lt;=Rates!$D$15,'Claim Details'!$E$19="Yes"),Rates!$E$26,IF(AND(C37="B",'Claim Details'!$E$28&gt;=Rates!$D$14,'Claim Details'!$E$28&lt;=Rates!$D$15,'Claim Details'!$E$19="No"),Rates!$D$26,IF(AND(C37="B",'Claim Details'!$E$28&gt;=Rates!$F$14,'Claim Details'!$E$28&lt;=Rates!$F$15,'Claim Details'!$E$19="Yes"),Rates!$G$26,IF(AND(C37="B",'Claim Details'!$E$28&gt;=Rates!$F$14,'Claim Details'!$E$28&lt;=Rates!$F$15,'Claim Details'!$E$19="No"),Rates!$F$26,IF(AND(C37="B",'Claim Details'!$E$28&gt;=Rates!$H$14,'Claim Details'!$E$28&lt;=Rates!$H$15,'Claim Details'!$E$19="Yes"),Rates!$I$26,IF(AND(C37="B",'Claim Details'!$E$28&gt;=Rates!$H$14,'Claim Details'!$E$28&lt;=Rates!$H$15,'Claim Details'!$E$19="No"),Rates!$H$26,IF(AND(C37="B",'Claim Details'!$E$28&gt;=Rates!$J$14,'Claim Details'!$E$28&lt;=Rates!$J$15,'Claim Details'!$E$19="Yes"),Rates!$K$26,IF(AND(C37="B",'Claim Details'!$E$28&gt;=Rates!$J$14,'Claim Details'!$E$28&lt;=Rates!$J$15,'Claim Details'!$E$19="No"),Rates!$J$26,IF(AND(C37="C",'Claim Details'!$E$28&gt;=Rates!$D$14,'Claim Details'!$E$28&lt;=Rates!$D$15,'Claim Details'!$E$19="Yes"),Rates!$E$27,IF(AND(C37="C",'Claim Details'!$E$28&gt;=Rates!$D$14,'Claim Details'!$E$28&lt;=Rates!$D$15,'Claim Details'!$E$19="No"),Rates!$D$27,IF(AND(C37="C",'Claim Details'!$E$28&gt;=Rates!$F$14,'Claim Details'!$E$28&lt;=Rates!$F$15,'Claim Details'!$E$19="Yes"),Rates!$G$27,IF(AND(C37="C",'Claim Details'!$E$28&gt;=Rates!$F$14,'Claim Details'!$E$28&lt;=Rates!$F$15,'Claim Details'!$E$19="No"),Rates!$F$27,IF(AND(C37="C",'Claim Details'!$E$28&gt;=Rates!$H$14,'Claim Details'!$E$28&lt;=Rates!$H$15,'Claim Details'!$E$19="Yes"),Rates!$I$27,IF(AND(C37="C",'Claim Details'!$E$28&gt;=Rates!$H$14,'Claim Details'!$E$28&lt;=Rates!$H$15,'Claim Details'!$E$19="No"),Rates!$H$27,IF(AND(C37="C",'Claim Details'!$E$28&gt;=Rates!$J$14,'Claim Details'!$E$28&lt;=Rates!$J$15,'Claim Details'!$E$19="Yes"),Rates!$K$27,IF(AND(C37="C",'Claim Details'!$E$28&gt;=Rates!$J$14,'Claim Details'!$E$28&lt;=Rates!$J$15,'Claim Details'!$E$19="No"),Rates!$J$27,"£0.00"))))))))))))))))))))))))</f>
        <v>£0.00</v>
      </c>
      <c r="AU37" s="191" t="str">
        <f>IF(AND(C37="A",'Claim Details'!$E$28&gt;=Rates!$D$14,'Claim Details'!$E$28&lt;=Rates!$D$15,'Claim Details'!$E$19="Yes"),Rates!$E$20,IF(AND(C37="A",'Claim Details'!$E$28&gt;=Rates!$D$14,'Claim Details'!$E$28&lt;=Rates!$D$15,'Claim Details'!$E$19="No"),Rates!$D$20,IF(AND(C37="A",'Claim Details'!$E$28&gt;=Rates!$F$14,'Claim Details'!$E$28&lt;=Rates!$F$15,'Claim Details'!$E$19="Yes"),Rates!$G$20,IF(AND(C37="A",'Claim Details'!$E$28&gt;=Rates!$F$14,'Claim Details'!$E$28&lt;=Rates!$F$15,'Claim Details'!$E$19="No"),Rates!$F$20,IF(AND(C37="A",'Claim Details'!$E$28&gt;=Rates!$H$14,'Claim Details'!$E$28&lt;=Rates!$H$15,'Claim Details'!$E$19="Yes"),Rates!$I$20,IF(AND(C37="A",'Claim Details'!$E$28&gt;=Rates!$H$14,'Claim Details'!$E$28&lt;=Rates!$H$15,'Claim Details'!$E$19="No"),Rates!$H$20,IF(AND(C37="A",'Claim Details'!$E$28&gt;=Rates!$J$14,'Claim Details'!$E$28&lt;=Rates!$J$15,'Claim Details'!$E$19="Yes"),Rates!$K$20,IF(AND(C37="A",'Claim Details'!$E$28&gt;=Rates!$J$14,'Claim Details'!$E$28&lt;=Rates!$J$15,'Claim Details'!$E$19="No"),Rates!$J$20,IF(AND(C37="B",'Claim Details'!$E$28&gt;=Rates!$D$14,'Claim Details'!$E$28&lt;=Rates!$D$15,'Claim Details'!$E$19="Yes"),Rates!$E$21,IF(AND(C37="B",'Claim Details'!$E$28&gt;=Rates!$D$14,'Claim Details'!$E$28&lt;=Rates!$D$15,'Claim Details'!$E$19="No"),Rates!$D$21,IF(AND(C37="B",'Claim Details'!$E$28&gt;=Rates!$F$14,'Claim Details'!$E$28&lt;=Rates!$F$15,'Claim Details'!$E$19="Yes"),Rates!$G$21,IF(AND(C37="B",'Claim Details'!$E$28&gt;=Rates!$F$14,'Claim Details'!$E$28&lt;=Rates!$F$15,'Claim Details'!$E$19="No"),Rates!$F$21,IF(AND(C37="B",'Claim Details'!$E$28&gt;=Rates!$H$14,'Claim Details'!$E$28&lt;=Rates!$H$15,'Claim Details'!$E$19="Yes"),Rates!$I$21,IF(AND(C37="B",'Claim Details'!$E$28&gt;=Rates!$H$14,'Claim Details'!$E$28&lt;=Rates!$H$15,'Claim Details'!$E$19="No"),Rates!$H$21,IF(AND(C37="B",'Claim Details'!$E$28&gt;=Rates!$J$14,'Claim Details'!$E$28&lt;=Rates!$J$15,'Claim Details'!$E$19="Yes"),Rates!$K$21,IF(AND(C37="B",'Claim Details'!$E$28&gt;=Rates!$J$14,'Claim Details'!$E$28&lt;=Rates!$J$15,'Claim Details'!$E$19="No"),Rates!$J$21,"£0.00"))))))))))))))))</f>
        <v>£0.00</v>
      </c>
      <c r="AV37" s="191" t="str">
        <f>IF(AND(C37="A",'Claim Details'!$E$28&gt;=Rates!$D$14,'Claim Details'!$E$28&lt;=Rates!$D$15,'Claim Details'!$E$19="Yes"),Rates!$E$22,IF(AND(C37="A",'Claim Details'!$E$28&gt;=Rates!$D$14,'Claim Details'!$E$28&lt;=Rates!$D$15,'Claim Details'!$E$19="No"),Rates!$D$22,IF(AND(C37="A",'Claim Details'!$E$28&gt;=Rates!$F$14,'Claim Details'!$E$28&lt;=Rates!$F$15,'Claim Details'!$E$19="Yes"),Rates!$G$22,IF(AND(C37="A",'Claim Details'!$E$28&gt;=Rates!$F$14,'Claim Details'!$E$28&lt;=Rates!$F$15,'Claim Details'!$E$19="No"),Rates!$F$22,IF(AND(C37="A",'Claim Details'!$E$28&gt;=Rates!$H$14,'Claim Details'!$E$28&lt;=Rates!$H$15,'Claim Details'!$E$19="Yes"),Rates!$I$22,IF(AND(C37="A",'Claim Details'!$E$28&gt;=Rates!$H$14,'Claim Details'!$E$28&lt;=Rates!$H$15,'Claim Details'!$E$19="No"),Rates!$H$22,IF(AND(C37="A",'Claim Details'!$E$28&gt;=Rates!$J$14,'Claim Details'!$E$28&lt;=Rates!$J$15,'Claim Details'!$E$19="Yes"),Rates!$K$22,IF(AND(C37="A",'Claim Details'!$E$28&gt;=Rates!$J$14,'Claim Details'!$E$28&lt;=Rates!$J$15,'Claim Details'!$E$19="No"),Rates!$J$22,IF(AND(C37="B",'Claim Details'!$E$28&gt;=Rates!$D$14,'Claim Details'!$E$28&lt;=Rates!$D$15,'Claim Details'!$E$19="Yes"),Rates!$E$23,IF(AND(C37="B",'Claim Details'!$E$28&gt;=Rates!$D$14,'Claim Details'!$E$28&lt;=Rates!$D$15,'Claim Details'!$E$19="No"),Rates!$D$23,IF(AND(C37="B",'Claim Details'!$E$28&gt;=Rates!$F$14,'Claim Details'!$E$28&lt;=Rates!$F$15,'Claim Details'!$E$19="Yes"),Rates!$G$23,IF(AND(C37="B",'Claim Details'!$E$28&gt;=Rates!$F$14,'Claim Details'!$E$28&lt;=Rates!$F$15,'Claim Details'!$E$19="No"),Rates!$F$23,IF(AND(C37="B",'Claim Details'!$E$28&gt;=Rates!$H$14,'Claim Details'!$E$28&lt;=Rates!$H$15,'Claim Details'!$E$19="Yes"),Rates!$I$23,IF(AND(C37="B",'Claim Details'!$E$28&gt;=Rates!$H$14,'Claim Details'!$E$28&lt;=Rates!$H$15,'Claim Details'!$E$19="No"),Rates!$H$23,IF(AND(C37="B",'Claim Details'!$E$28&gt;=Rates!$J$14,'Claim Details'!$E$28&lt;=Rates!$J$15,'Claim Details'!$E$19="Yes"),Rates!$K$23,IF(AND(C37="B",'Claim Details'!$E$28&gt;=Rates!$J$14,'Claim Details'!$E$28&lt;=Rates!$J$15,'Claim Details'!$E$19="No"),Rates!$J$23,IF(AND(C37="C",'Claim Details'!$E$28&gt;=Rates!$D$14,'Claim Details'!$E$28&lt;=Rates!$D$15,'Claim Details'!$E$19="Yes"),Rates!$E$24,IF(AND(C37="C",'Claim Details'!$E$28&gt;=Rates!$D$14,'Claim Details'!$E$28&lt;=Rates!$D$15,'Claim Details'!$E$19="No"),Rates!$D$24,IF(AND(C37="C",'Claim Details'!$E$28&gt;=Rates!$F$14,'Claim Details'!$E$28&lt;=Rates!$F$15,'Claim Details'!$E$19="Yes"),Rates!$G$24,IF(AND(C37="C",'Claim Details'!$E$28&gt;=Rates!$F$14,'Claim Details'!$E$28&lt;=Rates!$F$15,'Claim Details'!$E$19="No"),Rates!$F$24,IF(AND(C37="C",'Claim Details'!$E$28&gt;=Rates!$H$14,'Claim Details'!$E$28&lt;=Rates!$H$15,'Claim Details'!$E$19="Yes"),Rates!$I$24,IF(AND(C37="C",'Claim Details'!$E$28&gt;=Rates!$H$14,'Claim Details'!$E$28&lt;=Rates!$H$15,'Claim Details'!$E$19="No"),Rates!$H$24,IF(AND(C37="C",'Claim Details'!$E$28&gt;=Rates!$J$14,'Claim Details'!$E$28&lt;=Rates!$J$15,'Claim Details'!$E$19="Yes"),Rates!$K$24,IF(AND(C37="C",'Claim Details'!$E$28&gt;=Rates!$J$14,'Claim Details'!$E$28&lt;=Rates!$J$15,'Claim Details'!$E$19="No"),Rates!$J$24,"£0.00"))))))))))))))))))))))))</f>
        <v>£0.00</v>
      </c>
      <c r="AW37" s="1"/>
      <c r="AX37" s="189" t="str">
        <f>IF(AND(U37="A",'Claim Details'!$I$28&gt;=Rates!$D$14,'Claim Details'!$I$28&lt;=Rates!$D$15,'Claim Details'!$I$19="Yes"),Rates!$J$17,IF(AND(U37="A",'Claim Details'!$I$28&gt;=Rates!$D$14,'Claim Details'!$I$28&lt;=Rates!$D$15,'Claim Details'!$I$19="No"),Rates!$D$17,IF(AND(U37="A",'Claim Details'!$I$28&gt;=Rates!$F$14,'Claim Details'!$I$28&lt;=Rates!$F$15,'Claim Details'!$I$19="Yes"),Rates!$G$17,IF(AND(U37="A",'Claim Details'!$I$28&gt;=Rates!$F$14,'Claim Details'!$I$28&lt;=Rates!$F$15,'Claim Details'!$I$19="No"),Rates!$F$17,IF(AND(U37="A",'Claim Details'!$I$28&gt;=Rates!$H$14,'Claim Details'!$I$28&lt;=Rates!$H$15,'Claim Details'!$I$19="Yes"),Rates!$I$17,IF(AND(U37="A",'Claim Details'!$I$28&gt;=Rates!$H$14,'Claim Details'!$I$28&lt;=Rates!$H$15,'Claim Details'!$I$19="No"),Rates!$H$17,IF(AND(U37="A",'Claim Details'!$I$28&gt;=Rates!$J$14,'Claim Details'!$I$28&lt;=Rates!$J$15,'Claim Details'!$I$19="Yes"),Rates!$K$17,IF(AND(U37="A",'Claim Details'!$I$28&gt;=Rates!$J$14,'Claim Details'!$I$28&lt;=Rates!$J$15,'Claim Details'!$I$19="No"),Rates!$J$17,IF(AND(U37="B",'Claim Details'!$I$28&gt;=Rates!$D$14,'Claim Details'!$I$28&lt;=Rates!$D$15,'Claim Details'!$I$19="Yes"),Rates!$E$18,IF(AND(U37="B",'Claim Details'!$I$28&gt;=Rates!$D$14,'Claim Details'!$I$28&lt;=Rates!$D$15,'Claim Details'!$I$19="No"),Rates!$D$18,IF(AND(U37="B",'Claim Details'!$I$28&gt;=Rates!$F$14,'Claim Details'!$I$28&lt;=Rates!$F$15,'Claim Details'!$I$19="Yes"),Rates!$G$18,IF(AND(U37="B",'Claim Details'!$I$28&gt;=Rates!$F$14,'Claim Details'!$I$28&lt;=Rates!$F$15,'Claim Details'!$I$19="No"),Rates!$F$18,IF(AND(U37="B",'Claim Details'!$I$28&gt;=Rates!$H$14,'Claim Details'!$I$28&lt;=Rates!$H$15,'Claim Details'!$I$19="Yes"),Rates!$I$18,IF(AND(U37="B",'Claim Details'!$I$28&gt;=Rates!$H$14,'Claim Details'!$I$28&lt;=Rates!$H$15,'Claim Details'!$I$19="No"),Rates!$H$18,IF(AND(U37="B",'Claim Details'!$I$28&gt;=Rates!$J$14,'Claim Details'!$I$28&lt;=Rates!$J$15,'Claim Details'!$I$19="Yes"),Rates!$K$18,IF(AND(U37="B",'Claim Details'!$I$28&gt;=Rates!$J$14,'Claim Details'!$I$28&lt;=Rates!$J$15,'Claim Details'!$I$19="No"),Rates!$J$18,IF(AND(U37="C",'Claim Details'!$I$28&gt;=Rates!$D$14,'Claim Details'!$I$28&lt;=Rates!$D$15,'Claim Details'!$I$19="Yes"),Rates!$E$19,IF(AND(U37="C",'Claim Details'!$I$28&gt;=Rates!$D$14,'Claim Details'!$I$28&lt;=Rates!$D$15,'Claim Details'!$I$19="No"),Rates!$D$19,IF(AND(U37="C",'Claim Details'!$I$28&gt;=Rates!$F$14,'Claim Details'!$I$28&lt;=Rates!$F$15,'Claim Details'!$I$19="Yes"),Rates!$G$19,IF(AND(U37="C",'Claim Details'!$I$28&gt;=Rates!$F$14,'Claim Details'!$I$28&lt;=Rates!$F$15,'Claim Details'!$I$19="No"),Rates!$F$19,IF(AND(U37="C",'Claim Details'!$I$28&gt;=Rates!$H$14,'Claim Details'!$I$28&lt;=Rates!$H$15,'Claim Details'!$I$19="Yes"),Rates!$I$19,IF(AND(U37="C",'Claim Details'!$I$28&gt;=Rates!$H$14,'Claim Details'!$I$28&lt;=Rates!$H$15,'Claim Details'!$I$19="No"),Rates!$H$19,IF(AND(U37="C",'Claim Details'!$I$28&gt;=Rates!$J$14,'Claim Details'!$I$28&lt;=Rates!$J$15,'Claim Details'!$I$19="Yes"),Rates!$K$19,IF(AND(U37="C",'Claim Details'!$I$28&gt;=Rates!$J$14,'Claim Details'!$I$28&lt;=Rates!$J$15,'Claim Details'!$I$19="No"),Rates!$J$19,"£0.00"))))))))))))))))))))))))</f>
        <v>£0.00</v>
      </c>
      <c r="AY37" s="189" t="str">
        <f>IF(AND(C37="A",'Claim Details'!$I$28&gt;=Rates!$D$14,'Claim Details'!$I$28&lt;=Rates!$D$15,'Claim Details'!$I$19="Yes"),Rates!$J$25,IF(AND(C37="A",'Claim Details'!$I$28&gt;=Rates!$D$14,'Claim Details'!$I$28&lt;=Rates!$D$15,'Claim Details'!$I$19="No"),Rates!$D$25,IF(AND(C37="A",'Claim Details'!$I$28&gt;=Rates!$F$14,'Claim Details'!$I$28&lt;=Rates!$F$15,'Claim Details'!$I$19="Yes"),Rates!$G$25,IF(AND(C37="A",'Claim Details'!$I$28&gt;=Rates!$F$14,'Claim Details'!$I$28&lt;=Rates!$F$15,'Claim Details'!$I$19="No"),Rates!$F$25,IF(AND(C37="A",'Claim Details'!$I$28&gt;=Rates!$H$14,'Claim Details'!$I$28&lt;=Rates!$H$15,'Claim Details'!$I$19="Yes"),Rates!$I$25,IF(AND(C37="A",'Claim Details'!$I$28&gt;=Rates!$H$14,'Claim Details'!$I$28&lt;=Rates!$H$15,'Claim Details'!$I$19="No"),Rates!$H$25,IF(AND(C37="A",'Claim Details'!$I$28&gt;=Rates!$J$14,'Claim Details'!$I$28&lt;=Rates!$J$15,'Claim Details'!$I$19="Yes"),Rates!$K$25,IF(AND(C37="A",'Claim Details'!$I$28&gt;=Rates!$J$14,'Claim Details'!$I$28&lt;=Rates!$J$15,'Claim Details'!$I$19="No"),Rates!$J$25,IF(AND(C37="B",'Claim Details'!$I$28&gt;=Rates!$D$14,'Claim Details'!$I$28&lt;=Rates!$D$15,'Claim Details'!$I$19="Yes"),Rates!$E$26,IF(AND(C37="B",'Claim Details'!$I$28&gt;=Rates!$D$14,'Claim Details'!$I$28&lt;=Rates!$D$15,'Claim Details'!$I$19="No"),Rates!$D$26,IF(AND(C37="B",'Claim Details'!$I$28&gt;=Rates!$F$14,'Claim Details'!$I$28&lt;=Rates!$F$15,'Claim Details'!$I$19="Yes"),Rates!$G$26,IF(AND(C37="B",'Claim Details'!$I$28&gt;=Rates!$F$14,'Claim Details'!$I$28&lt;=Rates!$F$15,'Claim Details'!$I$19="No"),Rates!$F$26,IF(AND(C37="B",'Claim Details'!$I$28&gt;=Rates!$H$14,'Claim Details'!$I$28&lt;=Rates!$H$15,'Claim Details'!$I$19="Yes"),Rates!$I$26,IF(AND(C37="B",'Claim Details'!$I$28&gt;=Rates!$H$14,'Claim Details'!$I$28&lt;=Rates!$H$15,'Claim Details'!$I$19="No"),Rates!$H$26,IF(AND(C37="B",'Claim Details'!$I$28&gt;=Rates!$J$14,'Claim Details'!$I$28&lt;=Rates!$J$15,'Claim Details'!$I$19="Yes"),Rates!$K$26,IF(AND(C37="B",'Claim Details'!$I$28&gt;=Rates!$J$14,'Claim Details'!$I$28&lt;=Rates!$J$15,'Claim Details'!$I$19="No"),Rates!$J$26,IF(AND(C37="C",'Claim Details'!$I$28&gt;=Rates!$D$14,'Claim Details'!$I$28&lt;=Rates!$D$15,'Claim Details'!$I$19="Yes"),Rates!$E$27,IF(AND(C37="C",'Claim Details'!$I$28&gt;=Rates!$D$14,'Claim Details'!$I$28&lt;=Rates!$D$15,'Claim Details'!$I$19="No"),Rates!$D$27,IF(AND(C37="C",'Claim Details'!$I$28&gt;=Rates!$F$14,'Claim Details'!$I$28&lt;=Rates!$F$15,'Claim Details'!$I$19="Yes"),Rates!$G$27,IF(AND(C37="C",'Claim Details'!$I$28&gt;=Rates!$F$14,'Claim Details'!$I$28&lt;=Rates!$F$15,'Claim Details'!$I$19="No"),Rates!$F$27,IF(AND(C37="C",'Claim Details'!$I$28&gt;=Rates!$H$14,'Claim Details'!$I$28&lt;=Rates!$H$15,'Claim Details'!$I$19="Yes"),Rates!$I$27,IF(AND(C37="C",'Claim Details'!$I$28&gt;=Rates!$H$14,'Claim Details'!$I$28&lt;=Rates!$H$15,'Claim Details'!$I$19="No"),Rates!$H$27,IF(AND(C37="C",'Claim Details'!$I$28&gt;=Rates!$J$14,'Claim Details'!$I$28&lt;=Rates!$J$15,'Claim Details'!$I$19="Yes"),Rates!$K$27,IF(AND(C37="C",'Claim Details'!$I$28&gt;=Rates!$J$14,'Claim Details'!$I$28&lt;=Rates!$J$15,'Claim Details'!$I$19="No"),Rates!$J$27,"£0.00"))))))))))))))))))))))))</f>
        <v>£0.00</v>
      </c>
      <c r="AZ37" s="189" t="str">
        <f>IF(AND(C37="A",'Claim Details'!$I$28&gt;=Rates!$D$14,'Claim Details'!$I$28&lt;=Rates!$D$15,'Claim Details'!$I$19="Yes"),Rates!$E$20,IF(AND(C37="A",'Claim Details'!$I$28&gt;=Rates!$D$14,'Claim Details'!$I$28&lt;=Rates!$D$15,'Claim Details'!$I$19="No"),Rates!$D$20,IF(AND(C37="A",'Claim Details'!$I$28&gt;=Rates!$F$14,'Claim Details'!$I$28&lt;=Rates!$F$15,'Claim Details'!$I$19="Yes"),Rates!$G$20,IF(AND(C37="A",'Claim Details'!$I$28&gt;=Rates!$F$14,'Claim Details'!$I$28&lt;=Rates!$F$15,'Claim Details'!$I$19="No"),Rates!$F$20,IF(AND(C37="A",'Claim Details'!$I$28&gt;=Rates!$H$14,'Claim Details'!$I$28&lt;=Rates!$H$15,'Claim Details'!$I$19="Yes"),Rates!$I$20,IF(AND(C37="A",'Claim Details'!$I$28&gt;=Rates!$H$14,'Claim Details'!$I$28&lt;=Rates!$H$15,'Claim Details'!$I$19="No"),Rates!$H$20,IF(AND(C37="A",'Claim Details'!$I$28&gt;=Rates!$J$14,'Claim Details'!$I$28&lt;=Rates!$J$15,'Claim Details'!$I$19="Yes"),Rates!$K$20,IF(AND(C37="A",'Claim Details'!$I$28&gt;=Rates!$J$14,'Claim Details'!$I$28&lt;=Rates!$J$15,'Claim Details'!$I$19="No"),Rates!$J$20,IF(AND(C37="B",'Claim Details'!$I$28&gt;=Rates!$D$14,'Claim Details'!$I$28&lt;=Rates!$D$15,'Claim Details'!$I$19="Yes"),Rates!$E$21,IF(AND(C37="B",'Claim Details'!$I$28&gt;=Rates!$D$14,'Claim Details'!$I$28&lt;=Rates!$D$15,'Claim Details'!$I$19="No"),Rates!$D$21,IF(AND(C37="B",'Claim Details'!$I$28&gt;=Rates!$F$14,'Claim Details'!$I$28&lt;=Rates!$F$15,'Claim Details'!$I$19="Yes"),Rates!$G$21,IF(AND(C37="B",'Claim Details'!$I$28&gt;=Rates!$F$14,'Claim Details'!$I$28&lt;=Rates!$F$15,'Claim Details'!$I$19="No"),Rates!$F$21,IF(AND(C37="B",'Claim Details'!$I$28&gt;=Rates!$H$14,'Claim Details'!$I$28&lt;=Rates!$H$15,'Claim Details'!$I$19="Yes"),Rates!$I$21,IF(AND(C37="B",'Claim Details'!$I$28&gt;=Rates!$H$14,'Claim Details'!$I$28&lt;=Rates!$H$15,'Claim Details'!$I$19="No"),Rates!$H$21,IF(AND(C37="B",'Claim Details'!$I$28&gt;=Rates!$J$14,'Claim Details'!$I$28&lt;=Rates!$J$15,'Claim Details'!$I$19="Yes"),Rates!$K$21,IF(AND(C37="B",'Claim Details'!$I$28&gt;=Rates!$J$14,'Claim Details'!$I$28&lt;=Rates!$J$15,'Claim Details'!$I$19="No"),Rates!$J$21,"£0.00"))))))))))))))))</f>
        <v>£0.00</v>
      </c>
      <c r="BA37" s="189" t="str">
        <f>IF(AND(C37="A",'Claim Details'!$I$28&gt;=Rates!$D$14,'Claim Details'!$I$28&lt;=Rates!$D$15,'Claim Details'!$I$19="Yes"),Rates!$E$22,IF(AND(C37="A",'Claim Details'!$I$28&gt;=Rates!$D$14,'Claim Details'!$I$28&lt;=Rates!$D$15,'Claim Details'!$I$19="No"),Rates!$D$22,IF(AND(C37="A",'Claim Details'!$I$28&gt;=Rates!$F$14,'Claim Details'!$I$28&lt;=Rates!$F$15,'Claim Details'!$I$19="Yes"),Rates!$G$22,IF(AND(C37="A",'Claim Details'!$I$28&gt;=Rates!$F$14,'Claim Details'!$I$28&lt;=Rates!$F$15,'Claim Details'!$I$19="No"),Rates!$F$22,IF(AND(C37="A",'Claim Details'!$I$28&gt;=Rates!$H$14,'Claim Details'!$I$28&lt;=Rates!$H$15,'Claim Details'!$I$19="Yes"),Rates!$I$22,IF(AND(C37="A",'Claim Details'!$I$28&gt;=Rates!$H$14,'Claim Details'!$I$28&lt;=Rates!$H$15,'Claim Details'!$I$19="No"),Rates!$H$22,IF(AND(C37="A",'Claim Details'!$I$28&gt;=Rates!$J$14,'Claim Details'!$I$28&lt;=Rates!$J$15,'Claim Details'!$I$19="Yes"),Rates!$K$22,IF(AND(C37="A",'Claim Details'!$I$28&gt;=Rates!$J$14,'Claim Details'!$I$28&lt;=Rates!$J$15,'Claim Details'!$I$19="No"),Rates!$J$22,IF(AND(C37="B",'Claim Details'!$I$28&gt;=Rates!$D$14,'Claim Details'!$I$28&lt;=Rates!$D$15,'Claim Details'!$I$19="Yes"),Rates!$E$23,IF(AND(C37="B",'Claim Details'!$I$28&gt;=Rates!$D$14,'Claim Details'!$I$28&lt;=Rates!$D$15,'Claim Details'!$I$19="No"),Rates!$D$23,IF(AND(C37="B",'Claim Details'!$I$28&gt;=Rates!$F$14,'Claim Details'!$I$28&lt;=Rates!$F$15,'Claim Details'!$I$19="Yes"),Rates!$G$23,IF(AND(C37="B",'Claim Details'!$I$28&gt;=Rates!$F$14,'Claim Details'!$I$28&lt;=Rates!$F$15,'Claim Details'!$I$19="No"),Rates!$F$23,IF(AND(C37="B",'Claim Details'!$I$28&gt;=Rates!$H$14,'Claim Details'!$I$28&lt;=Rates!$H$15,'Claim Details'!$I$19="Yes"),Rates!$I$23,IF(AND(C37="B",'Claim Details'!$I$28&gt;=Rates!$H$14,'Claim Details'!$I$28&lt;=Rates!$H$15,'Claim Details'!$I$19="No"),Rates!$H$23,IF(AND(C37="B",'Claim Details'!$I$28&gt;=Rates!$J$14,'Claim Details'!$I$28&lt;=Rates!$J$15,'Claim Details'!$I$19="Yes"),Rates!$K$23,IF(AND(C37="B",'Claim Details'!$I$28&gt;=Rates!$J$14,'Claim Details'!$I$28&lt;=Rates!$J$15,'Claim Details'!$I$19="No"),Rates!$J$23,IF(AND(C37="C",'Claim Details'!$I$28&gt;=Rates!$D$14,'Claim Details'!$I$28&lt;=Rates!$D$15,'Claim Details'!$I$19="Yes"),Rates!$E$24,IF(AND(C37="C",'Claim Details'!$I$28&gt;=Rates!$D$14,'Claim Details'!$I$28&lt;=Rates!$D$15,'Claim Details'!$I$19="No"),Rates!$D$24,IF(AND(C37="C",'Claim Details'!$I$28&gt;=Rates!$F$14,'Claim Details'!$I$28&lt;=Rates!$F$15,'Claim Details'!$I$19="Yes"),Rates!$G$24,IF(AND(C37="C",'Claim Details'!$I$28&gt;=Rates!$F$14,'Claim Details'!$I$28&lt;=Rates!$F$15,'Claim Details'!$I$19="No"),Rates!$F$24,IF(AND(C37="C",'Claim Details'!$I$28&gt;=Rates!$H$14,'Claim Details'!$I$28&lt;=Rates!$H$15,'Claim Details'!$I$19="Yes"),Rates!$I$24,IF(AND(C37="C",'Claim Details'!$I$28&gt;=Rates!$H$14,'Claim Details'!$I$28&lt;=Rates!$H$15,'Claim Details'!$I$19="No"),Rates!$H$24,IF(AND(C37="C",'Claim Details'!$I$28&gt;=Rates!$J$14,'Claim Details'!$I$28&lt;=Rates!$J$15,'Claim Details'!$I$19="Yes"),Rates!$K$24,IF(AND(C37="C",'Claim Details'!$I$28&gt;=Rates!$J$14,'Claim Details'!$I$28&lt;=Rates!$J$15,'Claim Details'!$I$19="No"),Rates!$J$24,"£0.00"))))))))))))))))))))))))</f>
        <v>£0.00</v>
      </c>
      <c r="BB37" s="189" t="str">
        <f t="shared" si="12"/>
        <v>£0.00</v>
      </c>
      <c r="BC37" s="1"/>
      <c r="BD37" s="189" t="str">
        <f>IF(AND(AE37="A",'Claim Details'!$I$28&gt;=Rates!$D$14,'Claim Details'!$I$28&lt;=Rates!$D$15,'Claim Details'!$I$19="Yes"),Rates!$J$17,IF(AND(AE37="A",'Claim Details'!$I$28&gt;=Rates!$D$14,'Claim Details'!$I$28&lt;=Rates!$D$15,'Claim Details'!$I$19="No"),Rates!$D$17,IF(AND(AE37="A",'Claim Details'!$I$28&gt;=Rates!$F$14,'Claim Details'!$I$28&lt;=Rates!$F$15,'Claim Details'!$I$19="Yes"),Rates!$G$17,IF(AND(AE37="A",'Claim Details'!$I$28&gt;=Rates!$F$14,'Claim Details'!$I$28&lt;=Rates!$F$15,'Claim Details'!$I$19="No"),Rates!$F$17,IF(AND(AE37="A",'Claim Details'!$I$28&gt;=Rates!$H$14,'Claim Details'!$I$28&lt;=Rates!$H$15,'Claim Details'!$I$19="Yes"),Rates!$I$17,IF(AND(AE37="A",'Claim Details'!$I$28&gt;=Rates!$H$14,'Claim Details'!$I$28&lt;=Rates!$H$15,'Claim Details'!$I$19="No"),Rates!$H$17,IF(AND(AE37="A",'Claim Details'!$I$28&gt;=Rates!$J$14,'Claim Details'!$I$28&lt;=Rates!$J$15,'Claim Details'!$I$19="Yes"),Rates!$K$17,IF(AND(AE37="A",'Claim Details'!$I$28&gt;=Rates!$J$14,'Claim Details'!$I$28&lt;=Rates!$J$15,'Claim Details'!$I$19="No"),Rates!$J$17,IF(AND(AE37="B",'Claim Details'!$I$28&gt;=Rates!$D$14,'Claim Details'!$I$28&lt;=Rates!$D$15,'Claim Details'!$I$19="Yes"),Rates!$E$18,IF(AND(AE37="B",'Claim Details'!$I$28&gt;=Rates!$D$14,'Claim Details'!$I$28&lt;=Rates!$D$15,'Claim Details'!$I$19="No"),Rates!$D$18,IF(AND(AE37="B",'Claim Details'!$I$28&gt;=Rates!$F$14,'Claim Details'!$I$28&lt;=Rates!$F$15,'Claim Details'!$I$19="Yes"),Rates!$G$18,IF(AND(AE37="B",'Claim Details'!$I$28&gt;=Rates!$F$14,'Claim Details'!$I$28&lt;=Rates!$F$15,'Claim Details'!$I$19="No"),Rates!$F$18,IF(AND(AE37="B",'Claim Details'!$I$28&gt;=Rates!$H$14,'Claim Details'!$I$28&lt;=Rates!$H$15,'Claim Details'!$I$19="Yes"),Rates!$I$18,IF(AND(AE37="B",'Claim Details'!$I$28&gt;=Rates!$H$14,'Claim Details'!$I$28&lt;=Rates!$H$15,'Claim Details'!$I$19="No"),Rates!$H$18,IF(AND(AE37="B",'Claim Details'!$I$28&gt;=Rates!$J$14,'Claim Details'!$I$28&lt;=Rates!$J$15,'Claim Details'!$I$19="Yes"),Rates!$K$18,IF(AND(AE37="B",'Claim Details'!$I$28&gt;=Rates!$J$14,'Claim Details'!$I$28&lt;=Rates!$J$15,'Claim Details'!$I$19="No"),Rates!$J$18,IF(AND(AE37="C",'Claim Details'!$I$28&gt;=Rates!$D$14,'Claim Details'!$I$28&lt;=Rates!$D$15,'Claim Details'!$I$19="Yes"),Rates!$E$19,IF(AND(AE37="C",'Claim Details'!$I$28&gt;=Rates!$D$14,'Claim Details'!$I$28&lt;=Rates!$D$15,'Claim Details'!$I$19="No"),Rates!$D$19,IF(AND(AE37="C",'Claim Details'!$I$28&gt;=Rates!$F$14,'Claim Details'!$I$28&lt;=Rates!$F$15,'Claim Details'!$I$19="Yes"),Rates!$G$19,IF(AND(AE37="C",'Claim Details'!$I$28&gt;=Rates!$F$14,'Claim Details'!$I$28&lt;=Rates!$F$15,'Claim Details'!$I$19="No"),Rates!$F$19,IF(AND(AE37="C",'Claim Details'!$I$28&gt;=Rates!$H$14,'Claim Details'!$I$28&lt;=Rates!$H$15,'Claim Details'!$I$19="Yes"),Rates!$I$19,IF(AND(AE37="C",'Claim Details'!$I$28&gt;=Rates!$H$14,'Claim Details'!$I$28&lt;=Rates!$H$15,'Claim Details'!$I$19="No"),Rates!$H$19,IF(AND(AE37="C",'Claim Details'!$I$28&gt;=Rates!$J$14,'Claim Details'!$I$28&lt;=Rates!$J$15,'Claim Details'!$I$19="Yes"),Rates!$K$19,IF(AND(AE37="C",'Claim Details'!$I$28&gt;=Rates!$J$14,'Claim Details'!$I$28&lt;=Rates!$J$15,'Claim Details'!$I$19="No"),Rates!$J$19,"£0.00"))))))))))))))))))))))))</f>
        <v>£0.00</v>
      </c>
      <c r="BE37" s="189" t="str">
        <f>IF(AND(AE37="A",'Claim Details'!$I$28&gt;=Rates!$D$14,'Claim Details'!$I$28&lt;=Rates!$D$15,'Claim Details'!$I$19="Yes"),Rates!$J$25,IF(AND(AE37="A",'Claim Details'!$I$28&gt;=Rates!$D$14,'Claim Details'!$I$28&lt;=Rates!$D$15,'Claim Details'!$I$19="No"),Rates!$D$25,IF(AND(AE37="A",'Claim Details'!$I$28&gt;=Rates!$F$14,'Claim Details'!$I$28&lt;=Rates!$F$15,'Claim Details'!$I$19="Yes"),Rates!$G$25,IF(AND(AE37="A",'Claim Details'!$I$28&gt;=Rates!$F$14,'Claim Details'!$I$28&lt;=Rates!$F$15,'Claim Details'!$I$19="No"),Rates!$F$25,IF(AND(AE37="A",'Claim Details'!$I$28&gt;=Rates!$H$14,'Claim Details'!$I$28&lt;=Rates!$H$15,'Claim Details'!$I$19="Yes"),Rates!$I$25,IF(AND(AE37="A",'Claim Details'!$I$28&gt;=Rates!$H$14,'Claim Details'!$I$28&lt;=Rates!$H$15,'Claim Details'!$I$19="No"),Rates!$H$25,IF(AND(AE37="A",'Claim Details'!$I$28&gt;=Rates!$J$14,'Claim Details'!$I$28&lt;=Rates!$J$15,'Claim Details'!$I$19="Yes"),Rates!$K$25,IF(AND(AE37="A",'Claim Details'!$I$28&gt;=Rates!$J$14,'Claim Details'!$I$28&lt;=Rates!$J$15,'Claim Details'!$I$19="No"),Rates!$J$25,IF(AND(AE37="B",'Claim Details'!$I$28&gt;=Rates!$D$14,'Claim Details'!$I$28&lt;=Rates!$D$15,'Claim Details'!$I$19="Yes"),Rates!$E$26,IF(AND(AE37="B",'Claim Details'!$I$28&gt;=Rates!$D$14,'Claim Details'!$I$28&lt;=Rates!$D$15,'Claim Details'!$I$19="No"),Rates!$D$26,IF(AND(AE37="B",'Claim Details'!$I$28&gt;=Rates!$F$14,'Claim Details'!$I$28&lt;=Rates!$F$15,'Claim Details'!$I$19="Yes"),Rates!$G$26,IF(AND(AE37="B",'Claim Details'!$I$28&gt;=Rates!$F$14,'Claim Details'!$I$28&lt;=Rates!$F$15,'Claim Details'!$I$19="No"),Rates!$F$26,IF(AND(AE37="B",'Claim Details'!$I$28&gt;=Rates!$H$14,'Claim Details'!$I$28&lt;=Rates!$H$15,'Claim Details'!$I$19="Yes"),Rates!$I$26,IF(AND(AE37="B",'Claim Details'!$I$28&gt;=Rates!$H$14,'Claim Details'!$I$28&lt;=Rates!$H$15,'Claim Details'!$I$19="No"),Rates!$H$26,IF(AND(AE37="B",'Claim Details'!$I$28&gt;=Rates!$J$14,'Claim Details'!$I$28&lt;=Rates!$J$15,'Claim Details'!$I$19="Yes"),Rates!$K$26,IF(AND(AE37="B",'Claim Details'!$I$28&gt;=Rates!$J$14,'Claim Details'!$I$28&lt;=Rates!$J$15,'Claim Details'!$I$19="No"),Rates!$J$26,IF(AND(AE37="C",'Claim Details'!$I$28&gt;=Rates!$D$14,'Claim Details'!$I$28&lt;=Rates!$D$15,'Claim Details'!$I$19="Yes"),Rates!$E$27,IF(AND(AE37="C",'Claim Details'!$I$28&gt;=Rates!$D$14,'Claim Details'!$I$28&lt;=Rates!$D$15,'Claim Details'!$I$19="No"),Rates!$D$27,IF(AND(AE37="C",'Claim Details'!$I$28&gt;=Rates!$F$14,'Claim Details'!$I$28&lt;=Rates!$F$15,'Claim Details'!$I$19="Yes"),Rates!$G$27,IF(AND(AE37="C",'Claim Details'!$I$28&gt;=Rates!$F$14,'Claim Details'!$I$28&lt;=Rates!$F$15,'Claim Details'!$I$19="No"),Rates!$F$27,IF(AND(AE37="C",'Claim Details'!$I$28&gt;=Rates!$H$14,'Claim Details'!$I$28&lt;=Rates!$H$15,'Claim Details'!$I$19="Yes"),Rates!$I$27,IF(AND(AE37="C",'Claim Details'!$I$28&gt;=Rates!$H$14,'Claim Details'!$I$28&lt;=Rates!$H$15,'Claim Details'!$I$19="No"),Rates!$H$27,IF(AND(AE37="C",'Claim Details'!$I$28&gt;=Rates!$J$14,'Claim Details'!$I$28&lt;=Rates!$J$15,'Claim Details'!$I$19="Yes"),Rates!$K$27,IF(AND(AE37="C",'Claim Details'!$I$28&gt;=Rates!$J$14,'Claim Details'!$I$28&lt;=Rates!$J$15,'Claim Details'!$I$19="No"),Rates!$J$27,"£0.00"))))))))))))))))))))))))</f>
        <v>£0.00</v>
      </c>
      <c r="BF37" s="189" t="str">
        <f>IF(AND(AE37="A",'Claim Details'!$I$28&gt;=Rates!$D$14,'Claim Details'!$I$28&lt;=Rates!$D$15,'Claim Details'!$I$19="Yes"),Rates!$E$20,IF(AND(AE37="A",'Claim Details'!$I$28&gt;=Rates!$D$14,'Claim Details'!$I$28&lt;=Rates!$D$15,'Claim Details'!$I$19="No"),Rates!$D$20,IF(AND(AE37="A",'Claim Details'!$I$28&gt;=Rates!$F$14,'Claim Details'!$I$28&lt;=Rates!$F$15,'Claim Details'!$I$19="Yes"),Rates!$G$20,IF(AND(AE37="A",'Claim Details'!$I$28&gt;=Rates!$F$14,'Claim Details'!$I$28&lt;=Rates!$F$15,'Claim Details'!$I$19="No"),Rates!$F$20,IF(AND(AE37="A",'Claim Details'!$I$28&gt;=Rates!$H$14,'Claim Details'!$I$28&lt;=Rates!$H$15,'Claim Details'!$I$19="Yes"),Rates!$I$20,IF(AND(AE37="A",'Claim Details'!$I$28&gt;=Rates!$H$14,'Claim Details'!$I$28&lt;=Rates!$H$15,'Claim Details'!$I$19="No"),Rates!$H$20,IF(AND(AE37="A",'Claim Details'!$I$28&gt;=Rates!$J$14,'Claim Details'!$I$28&lt;=Rates!$J$15,'Claim Details'!$I$19="Yes"),Rates!$K$20,IF(AND(AE37="A",'Claim Details'!$I$28&gt;=Rates!$J$14,'Claim Details'!$I$28&lt;=Rates!$J$15,'Claim Details'!$I$19="No"),Rates!$J$20,IF(AND(AE37="B",'Claim Details'!$I$28&gt;=Rates!$D$14,'Claim Details'!$I$28&lt;=Rates!$D$15,'Claim Details'!$I$19="Yes"),Rates!$E$21,IF(AND(AE37="B",'Claim Details'!$I$28&gt;=Rates!$D$14,'Claim Details'!$I$28&lt;=Rates!$D$15,'Claim Details'!$I$19="No"),Rates!$D$21,IF(AND(AE37="B",'Claim Details'!$I$28&gt;=Rates!$F$14,'Claim Details'!$I$28&lt;=Rates!$F$15,'Claim Details'!$I$19="Yes"),Rates!$G$21,IF(AND(AE37="B",'Claim Details'!$I$28&gt;=Rates!$F$14,'Claim Details'!$I$28&lt;=Rates!$F$15,'Claim Details'!$I$19="No"),Rates!$F$21,IF(AND(AE37="B",'Claim Details'!$I$28&gt;=Rates!$H$14,'Claim Details'!$I$28&lt;=Rates!$H$15,'Claim Details'!$I$19="Yes"),Rates!$I$21,IF(AND(AE37="B",'Claim Details'!$I$28&gt;=Rates!$H$14,'Claim Details'!$I$28&lt;=Rates!$H$15,'Claim Details'!$I$19="No"),Rates!$H$21,IF(AND(AE37="B",'Claim Details'!$I$28&gt;=Rates!$J$14,'Claim Details'!$I$28&lt;=Rates!$J$15,'Claim Details'!$I$19="Yes"),Rates!$K$21,IF(AND(AE37="B",'Claim Details'!$I$28&gt;=Rates!$J$14,'Claim Details'!$I$28&lt;=Rates!$J$15,'Claim Details'!$I$19="No"),Rates!$J$21,"£0.00"))))))))))))))))</f>
        <v>£0.00</v>
      </c>
      <c r="BG37" s="189" t="str">
        <f>IF(AND(AE37="A",'Claim Details'!$I$28&gt;=Rates!$D$14,'Claim Details'!$I$28&lt;=Rates!$D$15,'Claim Details'!$I$19="Yes"),Rates!$E$22,IF(AND(AE37="A",'Claim Details'!$I$28&gt;=Rates!$D$14,'Claim Details'!$I$28&lt;=Rates!$D$15,'Claim Details'!$I$19="No"),Rates!$D$22,IF(AND(AE37="A",'Claim Details'!$I$28&gt;=Rates!$F$14,'Claim Details'!$I$28&lt;=Rates!$F$15,'Claim Details'!$I$19="Yes"),Rates!$G$22,IF(AND(AE37="A",'Claim Details'!$I$28&gt;=Rates!$F$14,'Claim Details'!$I$28&lt;=Rates!$F$15,'Claim Details'!$I$19="No"),Rates!$F$22,IF(AND(AE37="A",'Claim Details'!$I$28&gt;=Rates!$H$14,'Claim Details'!$I$28&lt;=Rates!$H$15,'Claim Details'!$I$19="Yes"),Rates!$I$22,IF(AND(AE37="A",'Claim Details'!$I$28&gt;=Rates!$H$14,'Claim Details'!$I$28&lt;=Rates!$H$15,'Claim Details'!$I$19="No"),Rates!$H$22,IF(AND(AE37="A",'Claim Details'!$I$28&gt;=Rates!$J$14,'Claim Details'!$I$28&lt;=Rates!$J$15,'Claim Details'!$I$19="Yes"),Rates!$K$22,IF(AND(AE37="A",'Claim Details'!$I$28&gt;=Rates!$J$14,'Claim Details'!$I$28&lt;=Rates!$J$15,'Claim Details'!$I$19="No"),Rates!$J$22,IF(AND(AE37="B",'Claim Details'!$I$28&gt;=Rates!$D$14,'Claim Details'!$I$28&lt;=Rates!$D$15,'Claim Details'!$I$19="Yes"),Rates!$E$23,IF(AND(AE37="B",'Claim Details'!$I$28&gt;=Rates!$D$14,'Claim Details'!$I$28&lt;=Rates!$D$15,'Claim Details'!$I$19="No"),Rates!$D$23,IF(AND(AE37="B",'Claim Details'!$I$28&gt;=Rates!$F$14,'Claim Details'!$I$28&lt;=Rates!$F$15,'Claim Details'!$I$19="Yes"),Rates!$G$23,IF(AND(AE37="B",'Claim Details'!$I$28&gt;=Rates!$F$14,'Claim Details'!$I$28&lt;=Rates!$F$15,'Claim Details'!$I$19="No"),Rates!$F$23,IF(AND(AE37="B",'Claim Details'!$I$28&gt;=Rates!$H$14,'Claim Details'!$I$28&lt;=Rates!$H$15,'Claim Details'!$I$19="Yes"),Rates!$I$23,IF(AND(AE37="B",'Claim Details'!$I$28&gt;=Rates!$H$14,'Claim Details'!$I$28&lt;=Rates!$H$15,'Claim Details'!$I$19="No"),Rates!$H$23,IF(AND(AE37="B",'Claim Details'!$I$28&gt;=Rates!$J$14,'Claim Details'!$I$28&lt;=Rates!$J$15,'Claim Details'!$I$19="Yes"),Rates!$K$23,IF(AND(AE37="B",'Claim Details'!$I$28&gt;=Rates!$J$14,'Claim Details'!$I$28&lt;=Rates!$J$15,'Claim Details'!$I$19="No"),Rates!$J$23,IF(AND(AE37="C",'Claim Details'!$I$28&gt;=Rates!$D$14,'Claim Details'!$I$28&lt;=Rates!$D$15,'Claim Details'!$I$19="Yes"),Rates!$E$24,IF(AND(AE37="C",'Claim Details'!$I$28&gt;=Rates!$D$14,'Claim Details'!$I$28&lt;=Rates!$D$15,'Claim Details'!$I$19="No"),Rates!$D$24,IF(AND(AE37="C",'Claim Details'!$I$28&gt;=Rates!$F$14,'Claim Details'!$I$28&lt;=Rates!$F$15,'Claim Details'!$I$19="Yes"),Rates!$G$24,IF(AND(AE37="C",'Claim Details'!$I$28&gt;=Rates!$F$14,'Claim Details'!$I$28&lt;=Rates!$F$15,'Claim Details'!$I$19="No"),Rates!$F$24,IF(AND(AE37="C",'Claim Details'!$I$28&gt;=Rates!$H$14,'Claim Details'!$I$28&lt;=Rates!$H$15,'Claim Details'!$I$19="Yes"),Rates!$I$24,IF(AND(AE37="C",'Claim Details'!$I$28&gt;=Rates!$H$14,'Claim Details'!$I$28&lt;=Rates!$H$15,'Claim Details'!$I$19="No"),Rates!$H$24,IF(AND(AE37="C",'Claim Details'!$I$28&gt;=Rates!$J$14,'Claim Details'!$I$28&lt;=Rates!$J$15,'Claim Details'!$I$19="Yes"),Rates!$K$24,IF(AND(AE37="C",'Claim Details'!$I$28&gt;=Rates!$J$14,'Claim Details'!$I$28&lt;=Rates!$J$15,'Claim Details'!$I$19="No"),Rates!$J$24,"£0.00"))))))))))))))))))))))))</f>
        <v>£0.00</v>
      </c>
      <c r="BH37" s="189" t="str">
        <f t="shared" si="13"/>
        <v>£0.00</v>
      </c>
      <c r="BI37" s="189">
        <f t="shared" si="14"/>
        <v>0</v>
      </c>
      <c r="BO37" s="202" t="str">
        <f>IF(H37="","£0.00",IF(AP37="4","£0.00",IF(AP37="5","£0.00",IF(AP37="1","£0.00",((AQ37*H37)*'Claim Details'!$F$111)/100))))</f>
        <v>£0.00</v>
      </c>
      <c r="BP37" s="202" t="str">
        <f>IF(T37="","£0.00",IF(AP37="4","£0.00",IF(AP37="5","£0.00",IF(AP37="1","£0.00",((AR37*T37)*'Claim Details'!$N$111)/100))))</f>
        <v>£0.00</v>
      </c>
      <c r="BQ37" s="202" t="str">
        <f>IF(AI37="","£0.00",IF(AP37="4","£0.00",IF(AP37="5","£0.00",IF(AP37="1","£0.00",((BI37*AI37)*'Claim Details'!$W$111)/100))))</f>
        <v>£0.00</v>
      </c>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row>
    <row r="38" spans="1:97" ht="15">
      <c r="A38" s="145"/>
      <c r="B38" s="91"/>
      <c r="C38" s="96"/>
      <c r="D38" s="97"/>
      <c r="E38" s="98"/>
      <c r="F38" s="89"/>
      <c r="G38" s="99"/>
      <c r="H38" s="100"/>
      <c r="I38" s="221" t="str">
        <f t="shared" si="15"/>
        <v>£0.00</v>
      </c>
      <c r="J38" s="101"/>
      <c r="K38" s="100"/>
      <c r="L38" s="221" t="str">
        <f t="shared" si="3"/>
        <v>£0.00</v>
      </c>
      <c r="M38" s="101"/>
      <c r="N38" s="102"/>
      <c r="O38" s="145"/>
      <c r="P38" s="77"/>
      <c r="Q38" s="87"/>
      <c r="R38" s="87"/>
      <c r="S38" s="87"/>
      <c r="T38" s="149" t="str">
        <f t="shared" si="4"/>
        <v/>
      </c>
      <c r="U38" s="87" t="str">
        <f t="shared" si="5"/>
        <v/>
      </c>
      <c r="V38" s="87"/>
      <c r="W38" s="53" t="str">
        <f t="shared" si="6"/>
        <v>£0.00</v>
      </c>
      <c r="X38" s="53"/>
      <c r="Y38" s="87"/>
      <c r="Z38" s="78"/>
      <c r="AA38" s="79"/>
      <c r="AB38" s="160"/>
      <c r="AC38" s="98"/>
      <c r="AD38" s="225"/>
      <c r="AE38" s="235" t="str">
        <f t="shared" si="7"/>
        <v/>
      </c>
      <c r="AF38" s="87" t="str">
        <f t="shared" si="8"/>
        <v/>
      </c>
      <c r="AG38" s="53"/>
      <c r="AH38" s="224"/>
      <c r="AI38" s="226" t="str">
        <f t="shared" si="1"/>
        <v/>
      </c>
      <c r="AJ38" s="236" t="str">
        <f t="shared" si="9"/>
        <v>£0.00</v>
      </c>
      <c r="AK38" s="31"/>
      <c r="AL38" s="1"/>
      <c r="AM38" s="1"/>
      <c r="AN38" s="1"/>
      <c r="AO38" s="1"/>
      <c r="AP38" s="1" t="str">
        <f t="shared" si="10"/>
        <v/>
      </c>
      <c r="AQ38" s="27">
        <f t="shared" si="2"/>
        <v>0</v>
      </c>
      <c r="AR38" s="189">
        <f t="shared" si="11"/>
        <v>0</v>
      </c>
      <c r="AS38" s="190" t="str">
        <f>IF(AND(C38="A",'Claim Details'!$E$28&gt;=Rates!$D$14,'Claim Details'!$E$28&lt;=Rates!$D$15,'Claim Details'!$E$19="Yes"),Rates!$E$17,IF(AND(C38="A",'Claim Details'!$E$28&gt;=Rates!$D$14,'Claim Details'!$E$28&lt;=Rates!$D$15,'Claim Details'!$E$19="No"),Rates!$D$17,IF(AND(C38="A",'Claim Details'!$E$28&gt;=Rates!$F$14,'Claim Details'!$E$28&lt;=Rates!$F$15,'Claim Details'!$E$19="Yes"),Rates!$G$17,IF(AND(C38="A",'Claim Details'!$E$28&gt;=Rates!$F$14,'Claim Details'!$E$28&lt;=Rates!$F$15,'Claim Details'!$E$19="No"),Rates!$F$17,IF(AND(C38="A",'Claim Details'!$E$28&gt;=Rates!$H$14,'Claim Details'!$E$28&lt;=Rates!$H$15,'Claim Details'!$E$19="Yes"),Rates!$I$17,IF(AND(C38="A",'Claim Details'!$E$28&gt;=Rates!$H$14,'Claim Details'!$E$28&lt;=Rates!$H$15,'Claim Details'!$E$19="No"),Rates!$H$17,IF(AND(C38="A",'Claim Details'!$E$28&gt;=Rates!$J$14,'Claim Details'!$E$28&lt;=Rates!$J$15,'Claim Details'!$E$19="Yes"),Rates!$K$17,IF(AND(C38="A",'Claim Details'!$E$28&gt;=Rates!$J$14,'Claim Details'!$E$28&lt;=Rates!$J$15,'Claim Details'!$E$19="No"),Rates!$J$17,IF(AND(C38="B",'Claim Details'!$E$28&gt;=Rates!$D$14,'Claim Details'!$E$28&lt;=Rates!$D$15,'Claim Details'!$E$19="Yes"),Rates!$E$18,IF(AND(C38="B",'Claim Details'!$E$28&gt;=Rates!$D$14,'Claim Details'!$E$28&lt;=Rates!$D$15,'Claim Details'!$E$19="No"),Rates!$D$18,IF(AND(C38="B",'Claim Details'!$E$28&gt;=Rates!$F$14,'Claim Details'!$E$28&lt;=Rates!$F$15,'Claim Details'!$E$19="Yes"),Rates!$G$18,IF(AND(C38="B",'Claim Details'!$E$28&gt;=Rates!$F$14,'Claim Details'!$E$28&lt;=Rates!$F$15,'Claim Details'!$E$19="No"),Rates!$F$18,IF(AND(C38="B",'Claim Details'!$E$28&gt;=Rates!$H$14,'Claim Details'!$E$28&lt;=Rates!$H$15,'Claim Details'!$E$19="Yes"),Rates!$I$18,IF(AND(C38="B",'Claim Details'!$E$28&gt;=Rates!$H$14,'Claim Details'!$E$28&lt;=Rates!$H$15,'Claim Details'!$E$19="No"),Rates!$H$18,IF(AND(C38="B",'Claim Details'!$E$28&gt;=Rates!$J$14,'Claim Details'!$E$28&lt;=Rates!$J$15,'Claim Details'!$E$19="Yes"),Rates!$K$18,IF(AND(C38="B",'Claim Details'!$E$28&gt;=Rates!$J$14,'Claim Details'!$E$28&lt;=Rates!$J$15,'Claim Details'!$E$19="No"),Rates!$J$18,IF(AND(C38="C",'Claim Details'!$E$28&gt;=Rates!$D$14,'Claim Details'!$E$28&lt;=Rates!$D$15,'Claim Details'!$E$19="Yes"),Rates!$E$19,IF(AND(C38="C",'Claim Details'!$E$28&gt;=Rates!$D$14,'Claim Details'!$E$28&lt;=Rates!$D$15,'Claim Details'!$E$19="No"),Rates!$D$19,IF(AND(C38="C",'Claim Details'!$E$28&gt;=Rates!$F$14,'Claim Details'!$E$28&lt;=Rates!$F$15,'Claim Details'!$E$19="Yes"),Rates!$G$19,IF(AND(C38="C",'Claim Details'!$E$28&gt;=Rates!$F$14,'Claim Details'!$E$28&lt;=Rates!$F$15,'Claim Details'!$E$19="No"),Rates!$F$19,IF(AND(C38="C",'Claim Details'!$E$28&gt;=Rates!$H$14,'Claim Details'!$E$28&lt;=Rates!$H$15,'Claim Details'!$E$19="Yes"),Rates!$I$19,IF(AND(C38="C",'Claim Details'!$E$28&gt;=Rates!$H$14,'Claim Details'!$E$28&lt;=Rates!$H$15,'Claim Details'!$E$19="No"),Rates!$H$19,IF(AND(C38="C",'Claim Details'!$E$28&gt;=Rates!$J$14,'Claim Details'!$E$28&lt;=Rates!$J$15,'Claim Details'!$E$19="Yes"),Rates!$K$19,IF(AND(C38="C",'Claim Details'!$E$28&gt;=Rates!$J$14,'Claim Details'!$E$28&lt;=Rates!$J$15,'Claim Details'!$E$19="No"),Rates!$J$19,"£0.00"))))))))))))))))))))))))</f>
        <v>£0.00</v>
      </c>
      <c r="AT38" s="189" t="str">
        <f>IF(AND(C38="A",'Claim Details'!$E$28&gt;=Rates!$D$14,'Claim Details'!$E$28&lt;=Rates!$D$15,'Claim Details'!$E$19="Yes"),Rates!$E$25,IF(AND(C38="A",'Claim Details'!$E$28&gt;=Rates!$D$14,'Claim Details'!$E$28&lt;=Rates!$D$15,'Claim Details'!$E$19="No"),Rates!$D$25,IF(AND(C38="A",'Claim Details'!$E$28&gt;=Rates!$F$14,'Claim Details'!$E$28&lt;=Rates!$F$15,'Claim Details'!$E$19="Yes"),Rates!$G$25,IF(AND(C38="A",'Claim Details'!$E$28&gt;=Rates!$F$14,'Claim Details'!$E$28&lt;=Rates!$F$15,'Claim Details'!$E$19="No"),Rates!$F$25,IF(AND(C38="A",'Claim Details'!$E$28&gt;=Rates!$H$14,'Claim Details'!$E$28&lt;=Rates!$H$15,'Claim Details'!$E$19="Yes"),Rates!$I$25,IF(AND(C38="A",'Claim Details'!$E$28&gt;=Rates!$H$14,'Claim Details'!$E$28&lt;=Rates!$H$15,'Claim Details'!$E$19="No"),Rates!$H$25,IF(AND(C38="A",'Claim Details'!$E$28&gt;=Rates!$J$14,'Claim Details'!$E$28&lt;=Rates!$J$15,'Claim Details'!$E$19="Yes"),Rates!$K$25,IF(AND(C38="A",'Claim Details'!$E$28&gt;=Rates!$J$14,'Claim Details'!$E$28&lt;=Rates!$J$15,'Claim Details'!$E$19="No"),Rates!$J$25,IF(AND(C38="B",'Claim Details'!$E$28&gt;=Rates!$D$14,'Claim Details'!$E$28&lt;=Rates!$D$15,'Claim Details'!$E$19="Yes"),Rates!$E$26,IF(AND(C38="B",'Claim Details'!$E$28&gt;=Rates!$D$14,'Claim Details'!$E$28&lt;=Rates!$D$15,'Claim Details'!$E$19="No"),Rates!$D$26,IF(AND(C38="B",'Claim Details'!$E$28&gt;=Rates!$F$14,'Claim Details'!$E$28&lt;=Rates!$F$15,'Claim Details'!$E$19="Yes"),Rates!$G$26,IF(AND(C38="B",'Claim Details'!$E$28&gt;=Rates!$F$14,'Claim Details'!$E$28&lt;=Rates!$F$15,'Claim Details'!$E$19="No"),Rates!$F$26,IF(AND(C38="B",'Claim Details'!$E$28&gt;=Rates!$H$14,'Claim Details'!$E$28&lt;=Rates!$H$15,'Claim Details'!$E$19="Yes"),Rates!$I$26,IF(AND(C38="B",'Claim Details'!$E$28&gt;=Rates!$H$14,'Claim Details'!$E$28&lt;=Rates!$H$15,'Claim Details'!$E$19="No"),Rates!$H$26,IF(AND(C38="B",'Claim Details'!$E$28&gt;=Rates!$J$14,'Claim Details'!$E$28&lt;=Rates!$J$15,'Claim Details'!$E$19="Yes"),Rates!$K$26,IF(AND(C38="B",'Claim Details'!$E$28&gt;=Rates!$J$14,'Claim Details'!$E$28&lt;=Rates!$J$15,'Claim Details'!$E$19="No"),Rates!$J$26,IF(AND(C38="C",'Claim Details'!$E$28&gt;=Rates!$D$14,'Claim Details'!$E$28&lt;=Rates!$D$15,'Claim Details'!$E$19="Yes"),Rates!$E$27,IF(AND(C38="C",'Claim Details'!$E$28&gt;=Rates!$D$14,'Claim Details'!$E$28&lt;=Rates!$D$15,'Claim Details'!$E$19="No"),Rates!$D$27,IF(AND(C38="C",'Claim Details'!$E$28&gt;=Rates!$F$14,'Claim Details'!$E$28&lt;=Rates!$F$15,'Claim Details'!$E$19="Yes"),Rates!$G$27,IF(AND(C38="C",'Claim Details'!$E$28&gt;=Rates!$F$14,'Claim Details'!$E$28&lt;=Rates!$F$15,'Claim Details'!$E$19="No"),Rates!$F$27,IF(AND(C38="C",'Claim Details'!$E$28&gt;=Rates!$H$14,'Claim Details'!$E$28&lt;=Rates!$H$15,'Claim Details'!$E$19="Yes"),Rates!$I$27,IF(AND(C38="C",'Claim Details'!$E$28&gt;=Rates!$H$14,'Claim Details'!$E$28&lt;=Rates!$H$15,'Claim Details'!$E$19="No"),Rates!$H$27,IF(AND(C38="C",'Claim Details'!$E$28&gt;=Rates!$J$14,'Claim Details'!$E$28&lt;=Rates!$J$15,'Claim Details'!$E$19="Yes"),Rates!$K$27,IF(AND(C38="C",'Claim Details'!$E$28&gt;=Rates!$J$14,'Claim Details'!$E$28&lt;=Rates!$J$15,'Claim Details'!$E$19="No"),Rates!$J$27,"£0.00"))))))))))))))))))))))))</f>
        <v>£0.00</v>
      </c>
      <c r="AU38" s="191" t="str">
        <f>IF(AND(C38="A",'Claim Details'!$E$28&gt;=Rates!$D$14,'Claim Details'!$E$28&lt;=Rates!$D$15,'Claim Details'!$E$19="Yes"),Rates!$E$20,IF(AND(C38="A",'Claim Details'!$E$28&gt;=Rates!$D$14,'Claim Details'!$E$28&lt;=Rates!$D$15,'Claim Details'!$E$19="No"),Rates!$D$20,IF(AND(C38="A",'Claim Details'!$E$28&gt;=Rates!$F$14,'Claim Details'!$E$28&lt;=Rates!$F$15,'Claim Details'!$E$19="Yes"),Rates!$G$20,IF(AND(C38="A",'Claim Details'!$E$28&gt;=Rates!$F$14,'Claim Details'!$E$28&lt;=Rates!$F$15,'Claim Details'!$E$19="No"),Rates!$F$20,IF(AND(C38="A",'Claim Details'!$E$28&gt;=Rates!$H$14,'Claim Details'!$E$28&lt;=Rates!$H$15,'Claim Details'!$E$19="Yes"),Rates!$I$20,IF(AND(C38="A",'Claim Details'!$E$28&gt;=Rates!$H$14,'Claim Details'!$E$28&lt;=Rates!$H$15,'Claim Details'!$E$19="No"),Rates!$H$20,IF(AND(C38="A",'Claim Details'!$E$28&gt;=Rates!$J$14,'Claim Details'!$E$28&lt;=Rates!$J$15,'Claim Details'!$E$19="Yes"),Rates!$K$20,IF(AND(C38="A",'Claim Details'!$E$28&gt;=Rates!$J$14,'Claim Details'!$E$28&lt;=Rates!$J$15,'Claim Details'!$E$19="No"),Rates!$J$20,IF(AND(C38="B",'Claim Details'!$E$28&gt;=Rates!$D$14,'Claim Details'!$E$28&lt;=Rates!$D$15,'Claim Details'!$E$19="Yes"),Rates!$E$21,IF(AND(C38="B",'Claim Details'!$E$28&gt;=Rates!$D$14,'Claim Details'!$E$28&lt;=Rates!$D$15,'Claim Details'!$E$19="No"),Rates!$D$21,IF(AND(C38="B",'Claim Details'!$E$28&gt;=Rates!$F$14,'Claim Details'!$E$28&lt;=Rates!$F$15,'Claim Details'!$E$19="Yes"),Rates!$G$21,IF(AND(C38="B",'Claim Details'!$E$28&gt;=Rates!$F$14,'Claim Details'!$E$28&lt;=Rates!$F$15,'Claim Details'!$E$19="No"),Rates!$F$21,IF(AND(C38="B",'Claim Details'!$E$28&gt;=Rates!$H$14,'Claim Details'!$E$28&lt;=Rates!$H$15,'Claim Details'!$E$19="Yes"),Rates!$I$21,IF(AND(C38="B",'Claim Details'!$E$28&gt;=Rates!$H$14,'Claim Details'!$E$28&lt;=Rates!$H$15,'Claim Details'!$E$19="No"),Rates!$H$21,IF(AND(C38="B",'Claim Details'!$E$28&gt;=Rates!$J$14,'Claim Details'!$E$28&lt;=Rates!$J$15,'Claim Details'!$E$19="Yes"),Rates!$K$21,IF(AND(C38="B",'Claim Details'!$E$28&gt;=Rates!$J$14,'Claim Details'!$E$28&lt;=Rates!$J$15,'Claim Details'!$E$19="No"),Rates!$J$21,"£0.00"))))))))))))))))</f>
        <v>£0.00</v>
      </c>
      <c r="AV38" s="191" t="str">
        <f>IF(AND(C38="A",'Claim Details'!$E$28&gt;=Rates!$D$14,'Claim Details'!$E$28&lt;=Rates!$D$15,'Claim Details'!$E$19="Yes"),Rates!$E$22,IF(AND(C38="A",'Claim Details'!$E$28&gt;=Rates!$D$14,'Claim Details'!$E$28&lt;=Rates!$D$15,'Claim Details'!$E$19="No"),Rates!$D$22,IF(AND(C38="A",'Claim Details'!$E$28&gt;=Rates!$F$14,'Claim Details'!$E$28&lt;=Rates!$F$15,'Claim Details'!$E$19="Yes"),Rates!$G$22,IF(AND(C38="A",'Claim Details'!$E$28&gt;=Rates!$F$14,'Claim Details'!$E$28&lt;=Rates!$F$15,'Claim Details'!$E$19="No"),Rates!$F$22,IF(AND(C38="A",'Claim Details'!$E$28&gt;=Rates!$H$14,'Claim Details'!$E$28&lt;=Rates!$H$15,'Claim Details'!$E$19="Yes"),Rates!$I$22,IF(AND(C38="A",'Claim Details'!$E$28&gt;=Rates!$H$14,'Claim Details'!$E$28&lt;=Rates!$H$15,'Claim Details'!$E$19="No"),Rates!$H$22,IF(AND(C38="A",'Claim Details'!$E$28&gt;=Rates!$J$14,'Claim Details'!$E$28&lt;=Rates!$J$15,'Claim Details'!$E$19="Yes"),Rates!$K$22,IF(AND(C38="A",'Claim Details'!$E$28&gt;=Rates!$J$14,'Claim Details'!$E$28&lt;=Rates!$J$15,'Claim Details'!$E$19="No"),Rates!$J$22,IF(AND(C38="B",'Claim Details'!$E$28&gt;=Rates!$D$14,'Claim Details'!$E$28&lt;=Rates!$D$15,'Claim Details'!$E$19="Yes"),Rates!$E$23,IF(AND(C38="B",'Claim Details'!$E$28&gt;=Rates!$D$14,'Claim Details'!$E$28&lt;=Rates!$D$15,'Claim Details'!$E$19="No"),Rates!$D$23,IF(AND(C38="B",'Claim Details'!$E$28&gt;=Rates!$F$14,'Claim Details'!$E$28&lt;=Rates!$F$15,'Claim Details'!$E$19="Yes"),Rates!$G$23,IF(AND(C38="B",'Claim Details'!$E$28&gt;=Rates!$F$14,'Claim Details'!$E$28&lt;=Rates!$F$15,'Claim Details'!$E$19="No"),Rates!$F$23,IF(AND(C38="B",'Claim Details'!$E$28&gt;=Rates!$H$14,'Claim Details'!$E$28&lt;=Rates!$H$15,'Claim Details'!$E$19="Yes"),Rates!$I$23,IF(AND(C38="B",'Claim Details'!$E$28&gt;=Rates!$H$14,'Claim Details'!$E$28&lt;=Rates!$H$15,'Claim Details'!$E$19="No"),Rates!$H$23,IF(AND(C38="B",'Claim Details'!$E$28&gt;=Rates!$J$14,'Claim Details'!$E$28&lt;=Rates!$J$15,'Claim Details'!$E$19="Yes"),Rates!$K$23,IF(AND(C38="B",'Claim Details'!$E$28&gt;=Rates!$J$14,'Claim Details'!$E$28&lt;=Rates!$J$15,'Claim Details'!$E$19="No"),Rates!$J$23,IF(AND(C38="C",'Claim Details'!$E$28&gt;=Rates!$D$14,'Claim Details'!$E$28&lt;=Rates!$D$15,'Claim Details'!$E$19="Yes"),Rates!$E$24,IF(AND(C38="C",'Claim Details'!$E$28&gt;=Rates!$D$14,'Claim Details'!$E$28&lt;=Rates!$D$15,'Claim Details'!$E$19="No"),Rates!$D$24,IF(AND(C38="C",'Claim Details'!$E$28&gt;=Rates!$F$14,'Claim Details'!$E$28&lt;=Rates!$F$15,'Claim Details'!$E$19="Yes"),Rates!$G$24,IF(AND(C38="C",'Claim Details'!$E$28&gt;=Rates!$F$14,'Claim Details'!$E$28&lt;=Rates!$F$15,'Claim Details'!$E$19="No"),Rates!$F$24,IF(AND(C38="C",'Claim Details'!$E$28&gt;=Rates!$H$14,'Claim Details'!$E$28&lt;=Rates!$H$15,'Claim Details'!$E$19="Yes"),Rates!$I$24,IF(AND(C38="C",'Claim Details'!$E$28&gt;=Rates!$H$14,'Claim Details'!$E$28&lt;=Rates!$H$15,'Claim Details'!$E$19="No"),Rates!$H$24,IF(AND(C38="C",'Claim Details'!$E$28&gt;=Rates!$J$14,'Claim Details'!$E$28&lt;=Rates!$J$15,'Claim Details'!$E$19="Yes"),Rates!$K$24,IF(AND(C38="C",'Claim Details'!$E$28&gt;=Rates!$J$14,'Claim Details'!$E$28&lt;=Rates!$J$15,'Claim Details'!$E$19="No"),Rates!$J$24,"£0.00"))))))))))))))))))))))))</f>
        <v>£0.00</v>
      </c>
      <c r="AW38" s="1"/>
      <c r="AX38" s="189" t="str">
        <f>IF(AND(U38="A",'Claim Details'!$I$28&gt;=Rates!$D$14,'Claim Details'!$I$28&lt;=Rates!$D$15,'Claim Details'!$I$19="Yes"),Rates!$J$17,IF(AND(U38="A",'Claim Details'!$I$28&gt;=Rates!$D$14,'Claim Details'!$I$28&lt;=Rates!$D$15,'Claim Details'!$I$19="No"),Rates!$D$17,IF(AND(U38="A",'Claim Details'!$I$28&gt;=Rates!$F$14,'Claim Details'!$I$28&lt;=Rates!$F$15,'Claim Details'!$I$19="Yes"),Rates!$G$17,IF(AND(U38="A",'Claim Details'!$I$28&gt;=Rates!$F$14,'Claim Details'!$I$28&lt;=Rates!$F$15,'Claim Details'!$I$19="No"),Rates!$F$17,IF(AND(U38="A",'Claim Details'!$I$28&gt;=Rates!$H$14,'Claim Details'!$I$28&lt;=Rates!$H$15,'Claim Details'!$I$19="Yes"),Rates!$I$17,IF(AND(U38="A",'Claim Details'!$I$28&gt;=Rates!$H$14,'Claim Details'!$I$28&lt;=Rates!$H$15,'Claim Details'!$I$19="No"),Rates!$H$17,IF(AND(U38="A",'Claim Details'!$I$28&gt;=Rates!$J$14,'Claim Details'!$I$28&lt;=Rates!$J$15,'Claim Details'!$I$19="Yes"),Rates!$K$17,IF(AND(U38="A",'Claim Details'!$I$28&gt;=Rates!$J$14,'Claim Details'!$I$28&lt;=Rates!$J$15,'Claim Details'!$I$19="No"),Rates!$J$17,IF(AND(U38="B",'Claim Details'!$I$28&gt;=Rates!$D$14,'Claim Details'!$I$28&lt;=Rates!$D$15,'Claim Details'!$I$19="Yes"),Rates!$E$18,IF(AND(U38="B",'Claim Details'!$I$28&gt;=Rates!$D$14,'Claim Details'!$I$28&lt;=Rates!$D$15,'Claim Details'!$I$19="No"),Rates!$D$18,IF(AND(U38="B",'Claim Details'!$I$28&gt;=Rates!$F$14,'Claim Details'!$I$28&lt;=Rates!$F$15,'Claim Details'!$I$19="Yes"),Rates!$G$18,IF(AND(U38="B",'Claim Details'!$I$28&gt;=Rates!$F$14,'Claim Details'!$I$28&lt;=Rates!$F$15,'Claim Details'!$I$19="No"),Rates!$F$18,IF(AND(U38="B",'Claim Details'!$I$28&gt;=Rates!$H$14,'Claim Details'!$I$28&lt;=Rates!$H$15,'Claim Details'!$I$19="Yes"),Rates!$I$18,IF(AND(U38="B",'Claim Details'!$I$28&gt;=Rates!$H$14,'Claim Details'!$I$28&lt;=Rates!$H$15,'Claim Details'!$I$19="No"),Rates!$H$18,IF(AND(U38="B",'Claim Details'!$I$28&gt;=Rates!$J$14,'Claim Details'!$I$28&lt;=Rates!$J$15,'Claim Details'!$I$19="Yes"),Rates!$K$18,IF(AND(U38="B",'Claim Details'!$I$28&gt;=Rates!$J$14,'Claim Details'!$I$28&lt;=Rates!$J$15,'Claim Details'!$I$19="No"),Rates!$J$18,IF(AND(U38="C",'Claim Details'!$I$28&gt;=Rates!$D$14,'Claim Details'!$I$28&lt;=Rates!$D$15,'Claim Details'!$I$19="Yes"),Rates!$E$19,IF(AND(U38="C",'Claim Details'!$I$28&gt;=Rates!$D$14,'Claim Details'!$I$28&lt;=Rates!$D$15,'Claim Details'!$I$19="No"),Rates!$D$19,IF(AND(U38="C",'Claim Details'!$I$28&gt;=Rates!$F$14,'Claim Details'!$I$28&lt;=Rates!$F$15,'Claim Details'!$I$19="Yes"),Rates!$G$19,IF(AND(U38="C",'Claim Details'!$I$28&gt;=Rates!$F$14,'Claim Details'!$I$28&lt;=Rates!$F$15,'Claim Details'!$I$19="No"),Rates!$F$19,IF(AND(U38="C",'Claim Details'!$I$28&gt;=Rates!$H$14,'Claim Details'!$I$28&lt;=Rates!$H$15,'Claim Details'!$I$19="Yes"),Rates!$I$19,IF(AND(U38="C",'Claim Details'!$I$28&gt;=Rates!$H$14,'Claim Details'!$I$28&lt;=Rates!$H$15,'Claim Details'!$I$19="No"),Rates!$H$19,IF(AND(U38="C",'Claim Details'!$I$28&gt;=Rates!$J$14,'Claim Details'!$I$28&lt;=Rates!$J$15,'Claim Details'!$I$19="Yes"),Rates!$K$19,IF(AND(U38="C",'Claim Details'!$I$28&gt;=Rates!$J$14,'Claim Details'!$I$28&lt;=Rates!$J$15,'Claim Details'!$I$19="No"),Rates!$J$19,"£0.00"))))))))))))))))))))))))</f>
        <v>£0.00</v>
      </c>
      <c r="AY38" s="189" t="str">
        <f>IF(AND(C38="A",'Claim Details'!$I$28&gt;=Rates!$D$14,'Claim Details'!$I$28&lt;=Rates!$D$15,'Claim Details'!$I$19="Yes"),Rates!$J$25,IF(AND(C38="A",'Claim Details'!$I$28&gt;=Rates!$D$14,'Claim Details'!$I$28&lt;=Rates!$D$15,'Claim Details'!$I$19="No"),Rates!$D$25,IF(AND(C38="A",'Claim Details'!$I$28&gt;=Rates!$F$14,'Claim Details'!$I$28&lt;=Rates!$F$15,'Claim Details'!$I$19="Yes"),Rates!$G$25,IF(AND(C38="A",'Claim Details'!$I$28&gt;=Rates!$F$14,'Claim Details'!$I$28&lt;=Rates!$F$15,'Claim Details'!$I$19="No"),Rates!$F$25,IF(AND(C38="A",'Claim Details'!$I$28&gt;=Rates!$H$14,'Claim Details'!$I$28&lt;=Rates!$H$15,'Claim Details'!$I$19="Yes"),Rates!$I$25,IF(AND(C38="A",'Claim Details'!$I$28&gt;=Rates!$H$14,'Claim Details'!$I$28&lt;=Rates!$H$15,'Claim Details'!$I$19="No"),Rates!$H$25,IF(AND(C38="A",'Claim Details'!$I$28&gt;=Rates!$J$14,'Claim Details'!$I$28&lt;=Rates!$J$15,'Claim Details'!$I$19="Yes"),Rates!$K$25,IF(AND(C38="A",'Claim Details'!$I$28&gt;=Rates!$J$14,'Claim Details'!$I$28&lt;=Rates!$J$15,'Claim Details'!$I$19="No"),Rates!$J$25,IF(AND(C38="B",'Claim Details'!$I$28&gt;=Rates!$D$14,'Claim Details'!$I$28&lt;=Rates!$D$15,'Claim Details'!$I$19="Yes"),Rates!$E$26,IF(AND(C38="B",'Claim Details'!$I$28&gt;=Rates!$D$14,'Claim Details'!$I$28&lt;=Rates!$D$15,'Claim Details'!$I$19="No"),Rates!$D$26,IF(AND(C38="B",'Claim Details'!$I$28&gt;=Rates!$F$14,'Claim Details'!$I$28&lt;=Rates!$F$15,'Claim Details'!$I$19="Yes"),Rates!$G$26,IF(AND(C38="B",'Claim Details'!$I$28&gt;=Rates!$F$14,'Claim Details'!$I$28&lt;=Rates!$F$15,'Claim Details'!$I$19="No"),Rates!$F$26,IF(AND(C38="B",'Claim Details'!$I$28&gt;=Rates!$H$14,'Claim Details'!$I$28&lt;=Rates!$H$15,'Claim Details'!$I$19="Yes"),Rates!$I$26,IF(AND(C38="B",'Claim Details'!$I$28&gt;=Rates!$H$14,'Claim Details'!$I$28&lt;=Rates!$H$15,'Claim Details'!$I$19="No"),Rates!$H$26,IF(AND(C38="B",'Claim Details'!$I$28&gt;=Rates!$J$14,'Claim Details'!$I$28&lt;=Rates!$J$15,'Claim Details'!$I$19="Yes"),Rates!$K$26,IF(AND(C38="B",'Claim Details'!$I$28&gt;=Rates!$J$14,'Claim Details'!$I$28&lt;=Rates!$J$15,'Claim Details'!$I$19="No"),Rates!$J$26,IF(AND(C38="C",'Claim Details'!$I$28&gt;=Rates!$D$14,'Claim Details'!$I$28&lt;=Rates!$D$15,'Claim Details'!$I$19="Yes"),Rates!$E$27,IF(AND(C38="C",'Claim Details'!$I$28&gt;=Rates!$D$14,'Claim Details'!$I$28&lt;=Rates!$D$15,'Claim Details'!$I$19="No"),Rates!$D$27,IF(AND(C38="C",'Claim Details'!$I$28&gt;=Rates!$F$14,'Claim Details'!$I$28&lt;=Rates!$F$15,'Claim Details'!$I$19="Yes"),Rates!$G$27,IF(AND(C38="C",'Claim Details'!$I$28&gt;=Rates!$F$14,'Claim Details'!$I$28&lt;=Rates!$F$15,'Claim Details'!$I$19="No"),Rates!$F$27,IF(AND(C38="C",'Claim Details'!$I$28&gt;=Rates!$H$14,'Claim Details'!$I$28&lt;=Rates!$H$15,'Claim Details'!$I$19="Yes"),Rates!$I$27,IF(AND(C38="C",'Claim Details'!$I$28&gt;=Rates!$H$14,'Claim Details'!$I$28&lt;=Rates!$H$15,'Claim Details'!$I$19="No"),Rates!$H$27,IF(AND(C38="C",'Claim Details'!$I$28&gt;=Rates!$J$14,'Claim Details'!$I$28&lt;=Rates!$J$15,'Claim Details'!$I$19="Yes"),Rates!$K$27,IF(AND(C38="C",'Claim Details'!$I$28&gt;=Rates!$J$14,'Claim Details'!$I$28&lt;=Rates!$J$15,'Claim Details'!$I$19="No"),Rates!$J$27,"£0.00"))))))))))))))))))))))))</f>
        <v>£0.00</v>
      </c>
      <c r="AZ38" s="189" t="str">
        <f>IF(AND(C38="A",'Claim Details'!$I$28&gt;=Rates!$D$14,'Claim Details'!$I$28&lt;=Rates!$D$15,'Claim Details'!$I$19="Yes"),Rates!$E$20,IF(AND(C38="A",'Claim Details'!$I$28&gt;=Rates!$D$14,'Claim Details'!$I$28&lt;=Rates!$D$15,'Claim Details'!$I$19="No"),Rates!$D$20,IF(AND(C38="A",'Claim Details'!$I$28&gt;=Rates!$F$14,'Claim Details'!$I$28&lt;=Rates!$F$15,'Claim Details'!$I$19="Yes"),Rates!$G$20,IF(AND(C38="A",'Claim Details'!$I$28&gt;=Rates!$F$14,'Claim Details'!$I$28&lt;=Rates!$F$15,'Claim Details'!$I$19="No"),Rates!$F$20,IF(AND(C38="A",'Claim Details'!$I$28&gt;=Rates!$H$14,'Claim Details'!$I$28&lt;=Rates!$H$15,'Claim Details'!$I$19="Yes"),Rates!$I$20,IF(AND(C38="A",'Claim Details'!$I$28&gt;=Rates!$H$14,'Claim Details'!$I$28&lt;=Rates!$H$15,'Claim Details'!$I$19="No"),Rates!$H$20,IF(AND(C38="A",'Claim Details'!$I$28&gt;=Rates!$J$14,'Claim Details'!$I$28&lt;=Rates!$J$15,'Claim Details'!$I$19="Yes"),Rates!$K$20,IF(AND(C38="A",'Claim Details'!$I$28&gt;=Rates!$J$14,'Claim Details'!$I$28&lt;=Rates!$J$15,'Claim Details'!$I$19="No"),Rates!$J$20,IF(AND(C38="B",'Claim Details'!$I$28&gt;=Rates!$D$14,'Claim Details'!$I$28&lt;=Rates!$D$15,'Claim Details'!$I$19="Yes"),Rates!$E$21,IF(AND(C38="B",'Claim Details'!$I$28&gt;=Rates!$D$14,'Claim Details'!$I$28&lt;=Rates!$D$15,'Claim Details'!$I$19="No"),Rates!$D$21,IF(AND(C38="B",'Claim Details'!$I$28&gt;=Rates!$F$14,'Claim Details'!$I$28&lt;=Rates!$F$15,'Claim Details'!$I$19="Yes"),Rates!$G$21,IF(AND(C38="B",'Claim Details'!$I$28&gt;=Rates!$F$14,'Claim Details'!$I$28&lt;=Rates!$F$15,'Claim Details'!$I$19="No"),Rates!$F$21,IF(AND(C38="B",'Claim Details'!$I$28&gt;=Rates!$H$14,'Claim Details'!$I$28&lt;=Rates!$H$15,'Claim Details'!$I$19="Yes"),Rates!$I$21,IF(AND(C38="B",'Claim Details'!$I$28&gt;=Rates!$H$14,'Claim Details'!$I$28&lt;=Rates!$H$15,'Claim Details'!$I$19="No"),Rates!$H$21,IF(AND(C38="B",'Claim Details'!$I$28&gt;=Rates!$J$14,'Claim Details'!$I$28&lt;=Rates!$J$15,'Claim Details'!$I$19="Yes"),Rates!$K$21,IF(AND(C38="B",'Claim Details'!$I$28&gt;=Rates!$J$14,'Claim Details'!$I$28&lt;=Rates!$J$15,'Claim Details'!$I$19="No"),Rates!$J$21,"£0.00"))))))))))))))))</f>
        <v>£0.00</v>
      </c>
      <c r="BA38" s="189" t="str">
        <f>IF(AND(C38="A",'Claim Details'!$I$28&gt;=Rates!$D$14,'Claim Details'!$I$28&lt;=Rates!$D$15,'Claim Details'!$I$19="Yes"),Rates!$E$22,IF(AND(C38="A",'Claim Details'!$I$28&gt;=Rates!$D$14,'Claim Details'!$I$28&lt;=Rates!$D$15,'Claim Details'!$I$19="No"),Rates!$D$22,IF(AND(C38="A",'Claim Details'!$I$28&gt;=Rates!$F$14,'Claim Details'!$I$28&lt;=Rates!$F$15,'Claim Details'!$I$19="Yes"),Rates!$G$22,IF(AND(C38="A",'Claim Details'!$I$28&gt;=Rates!$F$14,'Claim Details'!$I$28&lt;=Rates!$F$15,'Claim Details'!$I$19="No"),Rates!$F$22,IF(AND(C38="A",'Claim Details'!$I$28&gt;=Rates!$H$14,'Claim Details'!$I$28&lt;=Rates!$H$15,'Claim Details'!$I$19="Yes"),Rates!$I$22,IF(AND(C38="A",'Claim Details'!$I$28&gt;=Rates!$H$14,'Claim Details'!$I$28&lt;=Rates!$H$15,'Claim Details'!$I$19="No"),Rates!$H$22,IF(AND(C38="A",'Claim Details'!$I$28&gt;=Rates!$J$14,'Claim Details'!$I$28&lt;=Rates!$J$15,'Claim Details'!$I$19="Yes"),Rates!$K$22,IF(AND(C38="A",'Claim Details'!$I$28&gt;=Rates!$J$14,'Claim Details'!$I$28&lt;=Rates!$J$15,'Claim Details'!$I$19="No"),Rates!$J$22,IF(AND(C38="B",'Claim Details'!$I$28&gt;=Rates!$D$14,'Claim Details'!$I$28&lt;=Rates!$D$15,'Claim Details'!$I$19="Yes"),Rates!$E$23,IF(AND(C38="B",'Claim Details'!$I$28&gt;=Rates!$D$14,'Claim Details'!$I$28&lt;=Rates!$D$15,'Claim Details'!$I$19="No"),Rates!$D$23,IF(AND(C38="B",'Claim Details'!$I$28&gt;=Rates!$F$14,'Claim Details'!$I$28&lt;=Rates!$F$15,'Claim Details'!$I$19="Yes"),Rates!$G$23,IF(AND(C38="B",'Claim Details'!$I$28&gt;=Rates!$F$14,'Claim Details'!$I$28&lt;=Rates!$F$15,'Claim Details'!$I$19="No"),Rates!$F$23,IF(AND(C38="B",'Claim Details'!$I$28&gt;=Rates!$H$14,'Claim Details'!$I$28&lt;=Rates!$H$15,'Claim Details'!$I$19="Yes"),Rates!$I$23,IF(AND(C38="B",'Claim Details'!$I$28&gt;=Rates!$H$14,'Claim Details'!$I$28&lt;=Rates!$H$15,'Claim Details'!$I$19="No"),Rates!$H$23,IF(AND(C38="B",'Claim Details'!$I$28&gt;=Rates!$J$14,'Claim Details'!$I$28&lt;=Rates!$J$15,'Claim Details'!$I$19="Yes"),Rates!$K$23,IF(AND(C38="B",'Claim Details'!$I$28&gt;=Rates!$J$14,'Claim Details'!$I$28&lt;=Rates!$J$15,'Claim Details'!$I$19="No"),Rates!$J$23,IF(AND(C38="C",'Claim Details'!$I$28&gt;=Rates!$D$14,'Claim Details'!$I$28&lt;=Rates!$D$15,'Claim Details'!$I$19="Yes"),Rates!$E$24,IF(AND(C38="C",'Claim Details'!$I$28&gt;=Rates!$D$14,'Claim Details'!$I$28&lt;=Rates!$D$15,'Claim Details'!$I$19="No"),Rates!$D$24,IF(AND(C38="C",'Claim Details'!$I$28&gt;=Rates!$F$14,'Claim Details'!$I$28&lt;=Rates!$F$15,'Claim Details'!$I$19="Yes"),Rates!$G$24,IF(AND(C38="C",'Claim Details'!$I$28&gt;=Rates!$F$14,'Claim Details'!$I$28&lt;=Rates!$F$15,'Claim Details'!$I$19="No"),Rates!$F$24,IF(AND(C38="C",'Claim Details'!$I$28&gt;=Rates!$H$14,'Claim Details'!$I$28&lt;=Rates!$H$15,'Claim Details'!$I$19="Yes"),Rates!$I$24,IF(AND(C38="C",'Claim Details'!$I$28&gt;=Rates!$H$14,'Claim Details'!$I$28&lt;=Rates!$H$15,'Claim Details'!$I$19="No"),Rates!$H$24,IF(AND(C38="C",'Claim Details'!$I$28&gt;=Rates!$J$14,'Claim Details'!$I$28&lt;=Rates!$J$15,'Claim Details'!$I$19="Yes"),Rates!$K$24,IF(AND(C38="C",'Claim Details'!$I$28&gt;=Rates!$J$14,'Claim Details'!$I$28&lt;=Rates!$J$15,'Claim Details'!$I$19="No"),Rates!$J$24,"£0.00"))))))))))))))))))))))))</f>
        <v>£0.00</v>
      </c>
      <c r="BB38" s="189" t="str">
        <f t="shared" si="12"/>
        <v>£0.00</v>
      </c>
      <c r="BC38" s="1"/>
      <c r="BD38" s="189" t="str">
        <f>IF(AND(AE38="A",'Claim Details'!$I$28&gt;=Rates!$D$14,'Claim Details'!$I$28&lt;=Rates!$D$15,'Claim Details'!$I$19="Yes"),Rates!$J$17,IF(AND(AE38="A",'Claim Details'!$I$28&gt;=Rates!$D$14,'Claim Details'!$I$28&lt;=Rates!$D$15,'Claim Details'!$I$19="No"),Rates!$D$17,IF(AND(AE38="A",'Claim Details'!$I$28&gt;=Rates!$F$14,'Claim Details'!$I$28&lt;=Rates!$F$15,'Claim Details'!$I$19="Yes"),Rates!$G$17,IF(AND(AE38="A",'Claim Details'!$I$28&gt;=Rates!$F$14,'Claim Details'!$I$28&lt;=Rates!$F$15,'Claim Details'!$I$19="No"),Rates!$F$17,IF(AND(AE38="A",'Claim Details'!$I$28&gt;=Rates!$H$14,'Claim Details'!$I$28&lt;=Rates!$H$15,'Claim Details'!$I$19="Yes"),Rates!$I$17,IF(AND(AE38="A",'Claim Details'!$I$28&gt;=Rates!$H$14,'Claim Details'!$I$28&lt;=Rates!$H$15,'Claim Details'!$I$19="No"),Rates!$H$17,IF(AND(AE38="A",'Claim Details'!$I$28&gt;=Rates!$J$14,'Claim Details'!$I$28&lt;=Rates!$J$15,'Claim Details'!$I$19="Yes"),Rates!$K$17,IF(AND(AE38="A",'Claim Details'!$I$28&gt;=Rates!$J$14,'Claim Details'!$I$28&lt;=Rates!$J$15,'Claim Details'!$I$19="No"),Rates!$J$17,IF(AND(AE38="B",'Claim Details'!$I$28&gt;=Rates!$D$14,'Claim Details'!$I$28&lt;=Rates!$D$15,'Claim Details'!$I$19="Yes"),Rates!$E$18,IF(AND(AE38="B",'Claim Details'!$I$28&gt;=Rates!$D$14,'Claim Details'!$I$28&lt;=Rates!$D$15,'Claim Details'!$I$19="No"),Rates!$D$18,IF(AND(AE38="B",'Claim Details'!$I$28&gt;=Rates!$F$14,'Claim Details'!$I$28&lt;=Rates!$F$15,'Claim Details'!$I$19="Yes"),Rates!$G$18,IF(AND(AE38="B",'Claim Details'!$I$28&gt;=Rates!$F$14,'Claim Details'!$I$28&lt;=Rates!$F$15,'Claim Details'!$I$19="No"),Rates!$F$18,IF(AND(AE38="B",'Claim Details'!$I$28&gt;=Rates!$H$14,'Claim Details'!$I$28&lt;=Rates!$H$15,'Claim Details'!$I$19="Yes"),Rates!$I$18,IF(AND(AE38="B",'Claim Details'!$I$28&gt;=Rates!$H$14,'Claim Details'!$I$28&lt;=Rates!$H$15,'Claim Details'!$I$19="No"),Rates!$H$18,IF(AND(AE38="B",'Claim Details'!$I$28&gt;=Rates!$J$14,'Claim Details'!$I$28&lt;=Rates!$J$15,'Claim Details'!$I$19="Yes"),Rates!$K$18,IF(AND(AE38="B",'Claim Details'!$I$28&gt;=Rates!$J$14,'Claim Details'!$I$28&lt;=Rates!$J$15,'Claim Details'!$I$19="No"),Rates!$J$18,IF(AND(AE38="C",'Claim Details'!$I$28&gt;=Rates!$D$14,'Claim Details'!$I$28&lt;=Rates!$D$15,'Claim Details'!$I$19="Yes"),Rates!$E$19,IF(AND(AE38="C",'Claim Details'!$I$28&gt;=Rates!$D$14,'Claim Details'!$I$28&lt;=Rates!$D$15,'Claim Details'!$I$19="No"),Rates!$D$19,IF(AND(AE38="C",'Claim Details'!$I$28&gt;=Rates!$F$14,'Claim Details'!$I$28&lt;=Rates!$F$15,'Claim Details'!$I$19="Yes"),Rates!$G$19,IF(AND(AE38="C",'Claim Details'!$I$28&gt;=Rates!$F$14,'Claim Details'!$I$28&lt;=Rates!$F$15,'Claim Details'!$I$19="No"),Rates!$F$19,IF(AND(AE38="C",'Claim Details'!$I$28&gt;=Rates!$H$14,'Claim Details'!$I$28&lt;=Rates!$H$15,'Claim Details'!$I$19="Yes"),Rates!$I$19,IF(AND(AE38="C",'Claim Details'!$I$28&gt;=Rates!$H$14,'Claim Details'!$I$28&lt;=Rates!$H$15,'Claim Details'!$I$19="No"),Rates!$H$19,IF(AND(AE38="C",'Claim Details'!$I$28&gt;=Rates!$J$14,'Claim Details'!$I$28&lt;=Rates!$J$15,'Claim Details'!$I$19="Yes"),Rates!$K$19,IF(AND(AE38="C",'Claim Details'!$I$28&gt;=Rates!$J$14,'Claim Details'!$I$28&lt;=Rates!$J$15,'Claim Details'!$I$19="No"),Rates!$J$19,"£0.00"))))))))))))))))))))))))</f>
        <v>£0.00</v>
      </c>
      <c r="BE38" s="189" t="str">
        <f>IF(AND(AE38="A",'Claim Details'!$I$28&gt;=Rates!$D$14,'Claim Details'!$I$28&lt;=Rates!$D$15,'Claim Details'!$I$19="Yes"),Rates!$J$25,IF(AND(AE38="A",'Claim Details'!$I$28&gt;=Rates!$D$14,'Claim Details'!$I$28&lt;=Rates!$D$15,'Claim Details'!$I$19="No"),Rates!$D$25,IF(AND(AE38="A",'Claim Details'!$I$28&gt;=Rates!$F$14,'Claim Details'!$I$28&lt;=Rates!$F$15,'Claim Details'!$I$19="Yes"),Rates!$G$25,IF(AND(AE38="A",'Claim Details'!$I$28&gt;=Rates!$F$14,'Claim Details'!$I$28&lt;=Rates!$F$15,'Claim Details'!$I$19="No"),Rates!$F$25,IF(AND(AE38="A",'Claim Details'!$I$28&gt;=Rates!$H$14,'Claim Details'!$I$28&lt;=Rates!$H$15,'Claim Details'!$I$19="Yes"),Rates!$I$25,IF(AND(AE38="A",'Claim Details'!$I$28&gt;=Rates!$H$14,'Claim Details'!$I$28&lt;=Rates!$H$15,'Claim Details'!$I$19="No"),Rates!$H$25,IF(AND(AE38="A",'Claim Details'!$I$28&gt;=Rates!$J$14,'Claim Details'!$I$28&lt;=Rates!$J$15,'Claim Details'!$I$19="Yes"),Rates!$K$25,IF(AND(AE38="A",'Claim Details'!$I$28&gt;=Rates!$J$14,'Claim Details'!$I$28&lt;=Rates!$J$15,'Claim Details'!$I$19="No"),Rates!$J$25,IF(AND(AE38="B",'Claim Details'!$I$28&gt;=Rates!$D$14,'Claim Details'!$I$28&lt;=Rates!$D$15,'Claim Details'!$I$19="Yes"),Rates!$E$26,IF(AND(AE38="B",'Claim Details'!$I$28&gt;=Rates!$D$14,'Claim Details'!$I$28&lt;=Rates!$D$15,'Claim Details'!$I$19="No"),Rates!$D$26,IF(AND(AE38="B",'Claim Details'!$I$28&gt;=Rates!$F$14,'Claim Details'!$I$28&lt;=Rates!$F$15,'Claim Details'!$I$19="Yes"),Rates!$G$26,IF(AND(AE38="B",'Claim Details'!$I$28&gt;=Rates!$F$14,'Claim Details'!$I$28&lt;=Rates!$F$15,'Claim Details'!$I$19="No"),Rates!$F$26,IF(AND(AE38="B",'Claim Details'!$I$28&gt;=Rates!$H$14,'Claim Details'!$I$28&lt;=Rates!$H$15,'Claim Details'!$I$19="Yes"),Rates!$I$26,IF(AND(AE38="B",'Claim Details'!$I$28&gt;=Rates!$H$14,'Claim Details'!$I$28&lt;=Rates!$H$15,'Claim Details'!$I$19="No"),Rates!$H$26,IF(AND(AE38="B",'Claim Details'!$I$28&gt;=Rates!$J$14,'Claim Details'!$I$28&lt;=Rates!$J$15,'Claim Details'!$I$19="Yes"),Rates!$K$26,IF(AND(AE38="B",'Claim Details'!$I$28&gt;=Rates!$J$14,'Claim Details'!$I$28&lt;=Rates!$J$15,'Claim Details'!$I$19="No"),Rates!$J$26,IF(AND(AE38="C",'Claim Details'!$I$28&gt;=Rates!$D$14,'Claim Details'!$I$28&lt;=Rates!$D$15,'Claim Details'!$I$19="Yes"),Rates!$E$27,IF(AND(AE38="C",'Claim Details'!$I$28&gt;=Rates!$D$14,'Claim Details'!$I$28&lt;=Rates!$D$15,'Claim Details'!$I$19="No"),Rates!$D$27,IF(AND(AE38="C",'Claim Details'!$I$28&gt;=Rates!$F$14,'Claim Details'!$I$28&lt;=Rates!$F$15,'Claim Details'!$I$19="Yes"),Rates!$G$27,IF(AND(AE38="C",'Claim Details'!$I$28&gt;=Rates!$F$14,'Claim Details'!$I$28&lt;=Rates!$F$15,'Claim Details'!$I$19="No"),Rates!$F$27,IF(AND(AE38="C",'Claim Details'!$I$28&gt;=Rates!$H$14,'Claim Details'!$I$28&lt;=Rates!$H$15,'Claim Details'!$I$19="Yes"),Rates!$I$27,IF(AND(AE38="C",'Claim Details'!$I$28&gt;=Rates!$H$14,'Claim Details'!$I$28&lt;=Rates!$H$15,'Claim Details'!$I$19="No"),Rates!$H$27,IF(AND(AE38="C",'Claim Details'!$I$28&gt;=Rates!$J$14,'Claim Details'!$I$28&lt;=Rates!$J$15,'Claim Details'!$I$19="Yes"),Rates!$K$27,IF(AND(AE38="C",'Claim Details'!$I$28&gt;=Rates!$J$14,'Claim Details'!$I$28&lt;=Rates!$J$15,'Claim Details'!$I$19="No"),Rates!$J$27,"£0.00"))))))))))))))))))))))))</f>
        <v>£0.00</v>
      </c>
      <c r="BF38" s="189" t="str">
        <f>IF(AND(AE38="A",'Claim Details'!$I$28&gt;=Rates!$D$14,'Claim Details'!$I$28&lt;=Rates!$D$15,'Claim Details'!$I$19="Yes"),Rates!$E$20,IF(AND(AE38="A",'Claim Details'!$I$28&gt;=Rates!$D$14,'Claim Details'!$I$28&lt;=Rates!$D$15,'Claim Details'!$I$19="No"),Rates!$D$20,IF(AND(AE38="A",'Claim Details'!$I$28&gt;=Rates!$F$14,'Claim Details'!$I$28&lt;=Rates!$F$15,'Claim Details'!$I$19="Yes"),Rates!$G$20,IF(AND(AE38="A",'Claim Details'!$I$28&gt;=Rates!$F$14,'Claim Details'!$I$28&lt;=Rates!$F$15,'Claim Details'!$I$19="No"),Rates!$F$20,IF(AND(AE38="A",'Claim Details'!$I$28&gt;=Rates!$H$14,'Claim Details'!$I$28&lt;=Rates!$H$15,'Claim Details'!$I$19="Yes"),Rates!$I$20,IF(AND(AE38="A",'Claim Details'!$I$28&gt;=Rates!$H$14,'Claim Details'!$I$28&lt;=Rates!$H$15,'Claim Details'!$I$19="No"),Rates!$H$20,IF(AND(AE38="A",'Claim Details'!$I$28&gt;=Rates!$J$14,'Claim Details'!$I$28&lt;=Rates!$J$15,'Claim Details'!$I$19="Yes"),Rates!$K$20,IF(AND(AE38="A",'Claim Details'!$I$28&gt;=Rates!$J$14,'Claim Details'!$I$28&lt;=Rates!$J$15,'Claim Details'!$I$19="No"),Rates!$J$20,IF(AND(AE38="B",'Claim Details'!$I$28&gt;=Rates!$D$14,'Claim Details'!$I$28&lt;=Rates!$D$15,'Claim Details'!$I$19="Yes"),Rates!$E$21,IF(AND(AE38="B",'Claim Details'!$I$28&gt;=Rates!$D$14,'Claim Details'!$I$28&lt;=Rates!$D$15,'Claim Details'!$I$19="No"),Rates!$D$21,IF(AND(AE38="B",'Claim Details'!$I$28&gt;=Rates!$F$14,'Claim Details'!$I$28&lt;=Rates!$F$15,'Claim Details'!$I$19="Yes"),Rates!$G$21,IF(AND(AE38="B",'Claim Details'!$I$28&gt;=Rates!$F$14,'Claim Details'!$I$28&lt;=Rates!$F$15,'Claim Details'!$I$19="No"),Rates!$F$21,IF(AND(AE38="B",'Claim Details'!$I$28&gt;=Rates!$H$14,'Claim Details'!$I$28&lt;=Rates!$H$15,'Claim Details'!$I$19="Yes"),Rates!$I$21,IF(AND(AE38="B",'Claim Details'!$I$28&gt;=Rates!$H$14,'Claim Details'!$I$28&lt;=Rates!$H$15,'Claim Details'!$I$19="No"),Rates!$H$21,IF(AND(AE38="B",'Claim Details'!$I$28&gt;=Rates!$J$14,'Claim Details'!$I$28&lt;=Rates!$J$15,'Claim Details'!$I$19="Yes"),Rates!$K$21,IF(AND(AE38="B",'Claim Details'!$I$28&gt;=Rates!$J$14,'Claim Details'!$I$28&lt;=Rates!$J$15,'Claim Details'!$I$19="No"),Rates!$J$21,"£0.00"))))))))))))))))</f>
        <v>£0.00</v>
      </c>
      <c r="BG38" s="189" t="str">
        <f>IF(AND(AE38="A",'Claim Details'!$I$28&gt;=Rates!$D$14,'Claim Details'!$I$28&lt;=Rates!$D$15,'Claim Details'!$I$19="Yes"),Rates!$E$22,IF(AND(AE38="A",'Claim Details'!$I$28&gt;=Rates!$D$14,'Claim Details'!$I$28&lt;=Rates!$D$15,'Claim Details'!$I$19="No"),Rates!$D$22,IF(AND(AE38="A",'Claim Details'!$I$28&gt;=Rates!$F$14,'Claim Details'!$I$28&lt;=Rates!$F$15,'Claim Details'!$I$19="Yes"),Rates!$G$22,IF(AND(AE38="A",'Claim Details'!$I$28&gt;=Rates!$F$14,'Claim Details'!$I$28&lt;=Rates!$F$15,'Claim Details'!$I$19="No"),Rates!$F$22,IF(AND(AE38="A",'Claim Details'!$I$28&gt;=Rates!$H$14,'Claim Details'!$I$28&lt;=Rates!$H$15,'Claim Details'!$I$19="Yes"),Rates!$I$22,IF(AND(AE38="A",'Claim Details'!$I$28&gt;=Rates!$H$14,'Claim Details'!$I$28&lt;=Rates!$H$15,'Claim Details'!$I$19="No"),Rates!$H$22,IF(AND(AE38="A",'Claim Details'!$I$28&gt;=Rates!$J$14,'Claim Details'!$I$28&lt;=Rates!$J$15,'Claim Details'!$I$19="Yes"),Rates!$K$22,IF(AND(AE38="A",'Claim Details'!$I$28&gt;=Rates!$J$14,'Claim Details'!$I$28&lt;=Rates!$J$15,'Claim Details'!$I$19="No"),Rates!$J$22,IF(AND(AE38="B",'Claim Details'!$I$28&gt;=Rates!$D$14,'Claim Details'!$I$28&lt;=Rates!$D$15,'Claim Details'!$I$19="Yes"),Rates!$E$23,IF(AND(AE38="B",'Claim Details'!$I$28&gt;=Rates!$D$14,'Claim Details'!$I$28&lt;=Rates!$D$15,'Claim Details'!$I$19="No"),Rates!$D$23,IF(AND(AE38="B",'Claim Details'!$I$28&gt;=Rates!$F$14,'Claim Details'!$I$28&lt;=Rates!$F$15,'Claim Details'!$I$19="Yes"),Rates!$G$23,IF(AND(AE38="B",'Claim Details'!$I$28&gt;=Rates!$F$14,'Claim Details'!$I$28&lt;=Rates!$F$15,'Claim Details'!$I$19="No"),Rates!$F$23,IF(AND(AE38="B",'Claim Details'!$I$28&gt;=Rates!$H$14,'Claim Details'!$I$28&lt;=Rates!$H$15,'Claim Details'!$I$19="Yes"),Rates!$I$23,IF(AND(AE38="B",'Claim Details'!$I$28&gt;=Rates!$H$14,'Claim Details'!$I$28&lt;=Rates!$H$15,'Claim Details'!$I$19="No"),Rates!$H$23,IF(AND(AE38="B",'Claim Details'!$I$28&gt;=Rates!$J$14,'Claim Details'!$I$28&lt;=Rates!$J$15,'Claim Details'!$I$19="Yes"),Rates!$K$23,IF(AND(AE38="B",'Claim Details'!$I$28&gt;=Rates!$J$14,'Claim Details'!$I$28&lt;=Rates!$J$15,'Claim Details'!$I$19="No"),Rates!$J$23,IF(AND(AE38="C",'Claim Details'!$I$28&gt;=Rates!$D$14,'Claim Details'!$I$28&lt;=Rates!$D$15,'Claim Details'!$I$19="Yes"),Rates!$E$24,IF(AND(AE38="C",'Claim Details'!$I$28&gt;=Rates!$D$14,'Claim Details'!$I$28&lt;=Rates!$D$15,'Claim Details'!$I$19="No"),Rates!$D$24,IF(AND(AE38="C",'Claim Details'!$I$28&gt;=Rates!$F$14,'Claim Details'!$I$28&lt;=Rates!$F$15,'Claim Details'!$I$19="Yes"),Rates!$G$24,IF(AND(AE38="C",'Claim Details'!$I$28&gt;=Rates!$F$14,'Claim Details'!$I$28&lt;=Rates!$F$15,'Claim Details'!$I$19="No"),Rates!$F$24,IF(AND(AE38="C",'Claim Details'!$I$28&gt;=Rates!$H$14,'Claim Details'!$I$28&lt;=Rates!$H$15,'Claim Details'!$I$19="Yes"),Rates!$I$24,IF(AND(AE38="C",'Claim Details'!$I$28&gt;=Rates!$H$14,'Claim Details'!$I$28&lt;=Rates!$H$15,'Claim Details'!$I$19="No"),Rates!$H$24,IF(AND(AE38="C",'Claim Details'!$I$28&gt;=Rates!$J$14,'Claim Details'!$I$28&lt;=Rates!$J$15,'Claim Details'!$I$19="Yes"),Rates!$K$24,IF(AND(AE38="C",'Claim Details'!$I$28&gt;=Rates!$J$14,'Claim Details'!$I$28&lt;=Rates!$J$15,'Claim Details'!$I$19="No"),Rates!$J$24,"£0.00"))))))))))))))))))))))))</f>
        <v>£0.00</v>
      </c>
      <c r="BH38" s="189" t="str">
        <f t="shared" si="13"/>
        <v>£0.00</v>
      </c>
      <c r="BI38" s="189">
        <f t="shared" si="14"/>
        <v>0</v>
      </c>
      <c r="BO38" s="202" t="str">
        <f>IF(H38="","£0.00",IF(AP38="4","£0.00",IF(AP38="5","£0.00",IF(AP38="1","£0.00",((AQ38*H38)*'Claim Details'!$F$111)/100))))</f>
        <v>£0.00</v>
      </c>
      <c r="BP38" s="202" t="str">
        <f>IF(T38="","£0.00",IF(AP38="4","£0.00",IF(AP38="5","£0.00",IF(AP38="1","£0.00",((AR38*T38)*'Claim Details'!$N$111)/100))))</f>
        <v>£0.00</v>
      </c>
      <c r="BQ38" s="202" t="str">
        <f>IF(AI38="","£0.00",IF(AP38="4","£0.00",IF(AP38="5","£0.00",IF(AP38="1","£0.00",((BI38*AI38)*'Claim Details'!$W$111)/100))))</f>
        <v>£0.00</v>
      </c>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row>
    <row r="39" spans="1:97" ht="15">
      <c r="A39" s="145"/>
      <c r="B39" s="91"/>
      <c r="C39" s="96"/>
      <c r="D39" s="97"/>
      <c r="E39" s="98"/>
      <c r="F39" s="89"/>
      <c r="G39" s="99"/>
      <c r="H39" s="100"/>
      <c r="I39" s="221" t="str">
        <f t="shared" si="15"/>
        <v>£0.00</v>
      </c>
      <c r="J39" s="101"/>
      <c r="K39" s="100"/>
      <c r="L39" s="221" t="str">
        <f t="shared" si="3"/>
        <v>£0.00</v>
      </c>
      <c r="M39" s="101"/>
      <c r="N39" s="102"/>
      <c r="O39" s="145"/>
      <c r="P39" s="77"/>
      <c r="Q39" s="87"/>
      <c r="R39" s="87"/>
      <c r="S39" s="87"/>
      <c r="T39" s="149" t="str">
        <f t="shared" si="4"/>
        <v/>
      </c>
      <c r="U39" s="87" t="str">
        <f t="shared" si="5"/>
        <v/>
      </c>
      <c r="V39" s="87"/>
      <c r="W39" s="53" t="str">
        <f t="shared" si="6"/>
        <v>£0.00</v>
      </c>
      <c r="X39" s="53"/>
      <c r="Y39" s="87"/>
      <c r="Z39" s="78"/>
      <c r="AA39" s="79"/>
      <c r="AB39" s="160"/>
      <c r="AC39" s="98"/>
      <c r="AD39" s="225"/>
      <c r="AE39" s="235" t="str">
        <f t="shared" si="7"/>
        <v/>
      </c>
      <c r="AF39" s="87" t="str">
        <f t="shared" si="8"/>
        <v/>
      </c>
      <c r="AG39" s="53"/>
      <c r="AH39" s="224"/>
      <c r="AI39" s="226" t="str">
        <f t="shared" si="1"/>
        <v/>
      </c>
      <c r="AJ39" s="236" t="str">
        <f t="shared" si="9"/>
        <v>£0.00</v>
      </c>
      <c r="AK39" s="31"/>
      <c r="AL39" s="1"/>
      <c r="AM39" s="1"/>
      <c r="AN39" s="1"/>
      <c r="AO39" s="1"/>
      <c r="AP39" s="1" t="str">
        <f t="shared" si="10"/>
        <v/>
      </c>
      <c r="AQ39" s="27">
        <f t="shared" si="2"/>
        <v>0</v>
      </c>
      <c r="AR39" s="189">
        <f t="shared" si="11"/>
        <v>0</v>
      </c>
      <c r="AS39" s="190" t="str">
        <f>IF(AND(C39="A",'Claim Details'!$E$28&gt;=Rates!$D$14,'Claim Details'!$E$28&lt;=Rates!$D$15,'Claim Details'!$E$19="Yes"),Rates!$E$17,IF(AND(C39="A",'Claim Details'!$E$28&gt;=Rates!$D$14,'Claim Details'!$E$28&lt;=Rates!$D$15,'Claim Details'!$E$19="No"),Rates!$D$17,IF(AND(C39="A",'Claim Details'!$E$28&gt;=Rates!$F$14,'Claim Details'!$E$28&lt;=Rates!$F$15,'Claim Details'!$E$19="Yes"),Rates!$G$17,IF(AND(C39="A",'Claim Details'!$E$28&gt;=Rates!$F$14,'Claim Details'!$E$28&lt;=Rates!$F$15,'Claim Details'!$E$19="No"),Rates!$F$17,IF(AND(C39="A",'Claim Details'!$E$28&gt;=Rates!$H$14,'Claim Details'!$E$28&lt;=Rates!$H$15,'Claim Details'!$E$19="Yes"),Rates!$I$17,IF(AND(C39="A",'Claim Details'!$E$28&gt;=Rates!$H$14,'Claim Details'!$E$28&lt;=Rates!$H$15,'Claim Details'!$E$19="No"),Rates!$H$17,IF(AND(C39="A",'Claim Details'!$E$28&gt;=Rates!$J$14,'Claim Details'!$E$28&lt;=Rates!$J$15,'Claim Details'!$E$19="Yes"),Rates!$K$17,IF(AND(C39="A",'Claim Details'!$E$28&gt;=Rates!$J$14,'Claim Details'!$E$28&lt;=Rates!$J$15,'Claim Details'!$E$19="No"),Rates!$J$17,IF(AND(C39="B",'Claim Details'!$E$28&gt;=Rates!$D$14,'Claim Details'!$E$28&lt;=Rates!$D$15,'Claim Details'!$E$19="Yes"),Rates!$E$18,IF(AND(C39="B",'Claim Details'!$E$28&gt;=Rates!$D$14,'Claim Details'!$E$28&lt;=Rates!$D$15,'Claim Details'!$E$19="No"),Rates!$D$18,IF(AND(C39="B",'Claim Details'!$E$28&gt;=Rates!$F$14,'Claim Details'!$E$28&lt;=Rates!$F$15,'Claim Details'!$E$19="Yes"),Rates!$G$18,IF(AND(C39="B",'Claim Details'!$E$28&gt;=Rates!$F$14,'Claim Details'!$E$28&lt;=Rates!$F$15,'Claim Details'!$E$19="No"),Rates!$F$18,IF(AND(C39="B",'Claim Details'!$E$28&gt;=Rates!$H$14,'Claim Details'!$E$28&lt;=Rates!$H$15,'Claim Details'!$E$19="Yes"),Rates!$I$18,IF(AND(C39="B",'Claim Details'!$E$28&gt;=Rates!$H$14,'Claim Details'!$E$28&lt;=Rates!$H$15,'Claim Details'!$E$19="No"),Rates!$H$18,IF(AND(C39="B",'Claim Details'!$E$28&gt;=Rates!$J$14,'Claim Details'!$E$28&lt;=Rates!$J$15,'Claim Details'!$E$19="Yes"),Rates!$K$18,IF(AND(C39="B",'Claim Details'!$E$28&gt;=Rates!$J$14,'Claim Details'!$E$28&lt;=Rates!$J$15,'Claim Details'!$E$19="No"),Rates!$J$18,IF(AND(C39="C",'Claim Details'!$E$28&gt;=Rates!$D$14,'Claim Details'!$E$28&lt;=Rates!$D$15,'Claim Details'!$E$19="Yes"),Rates!$E$19,IF(AND(C39="C",'Claim Details'!$E$28&gt;=Rates!$D$14,'Claim Details'!$E$28&lt;=Rates!$D$15,'Claim Details'!$E$19="No"),Rates!$D$19,IF(AND(C39="C",'Claim Details'!$E$28&gt;=Rates!$F$14,'Claim Details'!$E$28&lt;=Rates!$F$15,'Claim Details'!$E$19="Yes"),Rates!$G$19,IF(AND(C39="C",'Claim Details'!$E$28&gt;=Rates!$F$14,'Claim Details'!$E$28&lt;=Rates!$F$15,'Claim Details'!$E$19="No"),Rates!$F$19,IF(AND(C39="C",'Claim Details'!$E$28&gt;=Rates!$H$14,'Claim Details'!$E$28&lt;=Rates!$H$15,'Claim Details'!$E$19="Yes"),Rates!$I$19,IF(AND(C39="C",'Claim Details'!$E$28&gt;=Rates!$H$14,'Claim Details'!$E$28&lt;=Rates!$H$15,'Claim Details'!$E$19="No"),Rates!$H$19,IF(AND(C39="C",'Claim Details'!$E$28&gt;=Rates!$J$14,'Claim Details'!$E$28&lt;=Rates!$J$15,'Claim Details'!$E$19="Yes"),Rates!$K$19,IF(AND(C39="C",'Claim Details'!$E$28&gt;=Rates!$J$14,'Claim Details'!$E$28&lt;=Rates!$J$15,'Claim Details'!$E$19="No"),Rates!$J$19,"£0.00"))))))))))))))))))))))))</f>
        <v>£0.00</v>
      </c>
      <c r="AT39" s="189" t="str">
        <f>IF(AND(C39="A",'Claim Details'!$E$28&gt;=Rates!$D$14,'Claim Details'!$E$28&lt;=Rates!$D$15,'Claim Details'!$E$19="Yes"),Rates!$E$25,IF(AND(C39="A",'Claim Details'!$E$28&gt;=Rates!$D$14,'Claim Details'!$E$28&lt;=Rates!$D$15,'Claim Details'!$E$19="No"),Rates!$D$25,IF(AND(C39="A",'Claim Details'!$E$28&gt;=Rates!$F$14,'Claim Details'!$E$28&lt;=Rates!$F$15,'Claim Details'!$E$19="Yes"),Rates!$G$25,IF(AND(C39="A",'Claim Details'!$E$28&gt;=Rates!$F$14,'Claim Details'!$E$28&lt;=Rates!$F$15,'Claim Details'!$E$19="No"),Rates!$F$25,IF(AND(C39="A",'Claim Details'!$E$28&gt;=Rates!$H$14,'Claim Details'!$E$28&lt;=Rates!$H$15,'Claim Details'!$E$19="Yes"),Rates!$I$25,IF(AND(C39="A",'Claim Details'!$E$28&gt;=Rates!$H$14,'Claim Details'!$E$28&lt;=Rates!$H$15,'Claim Details'!$E$19="No"),Rates!$H$25,IF(AND(C39="A",'Claim Details'!$E$28&gt;=Rates!$J$14,'Claim Details'!$E$28&lt;=Rates!$J$15,'Claim Details'!$E$19="Yes"),Rates!$K$25,IF(AND(C39="A",'Claim Details'!$E$28&gt;=Rates!$J$14,'Claim Details'!$E$28&lt;=Rates!$J$15,'Claim Details'!$E$19="No"),Rates!$J$25,IF(AND(C39="B",'Claim Details'!$E$28&gt;=Rates!$D$14,'Claim Details'!$E$28&lt;=Rates!$D$15,'Claim Details'!$E$19="Yes"),Rates!$E$26,IF(AND(C39="B",'Claim Details'!$E$28&gt;=Rates!$D$14,'Claim Details'!$E$28&lt;=Rates!$D$15,'Claim Details'!$E$19="No"),Rates!$D$26,IF(AND(C39="B",'Claim Details'!$E$28&gt;=Rates!$F$14,'Claim Details'!$E$28&lt;=Rates!$F$15,'Claim Details'!$E$19="Yes"),Rates!$G$26,IF(AND(C39="B",'Claim Details'!$E$28&gt;=Rates!$F$14,'Claim Details'!$E$28&lt;=Rates!$F$15,'Claim Details'!$E$19="No"),Rates!$F$26,IF(AND(C39="B",'Claim Details'!$E$28&gt;=Rates!$H$14,'Claim Details'!$E$28&lt;=Rates!$H$15,'Claim Details'!$E$19="Yes"),Rates!$I$26,IF(AND(C39="B",'Claim Details'!$E$28&gt;=Rates!$H$14,'Claim Details'!$E$28&lt;=Rates!$H$15,'Claim Details'!$E$19="No"),Rates!$H$26,IF(AND(C39="B",'Claim Details'!$E$28&gt;=Rates!$J$14,'Claim Details'!$E$28&lt;=Rates!$J$15,'Claim Details'!$E$19="Yes"),Rates!$K$26,IF(AND(C39="B",'Claim Details'!$E$28&gt;=Rates!$J$14,'Claim Details'!$E$28&lt;=Rates!$J$15,'Claim Details'!$E$19="No"),Rates!$J$26,IF(AND(C39="C",'Claim Details'!$E$28&gt;=Rates!$D$14,'Claim Details'!$E$28&lt;=Rates!$D$15,'Claim Details'!$E$19="Yes"),Rates!$E$27,IF(AND(C39="C",'Claim Details'!$E$28&gt;=Rates!$D$14,'Claim Details'!$E$28&lt;=Rates!$D$15,'Claim Details'!$E$19="No"),Rates!$D$27,IF(AND(C39="C",'Claim Details'!$E$28&gt;=Rates!$F$14,'Claim Details'!$E$28&lt;=Rates!$F$15,'Claim Details'!$E$19="Yes"),Rates!$G$27,IF(AND(C39="C",'Claim Details'!$E$28&gt;=Rates!$F$14,'Claim Details'!$E$28&lt;=Rates!$F$15,'Claim Details'!$E$19="No"),Rates!$F$27,IF(AND(C39="C",'Claim Details'!$E$28&gt;=Rates!$H$14,'Claim Details'!$E$28&lt;=Rates!$H$15,'Claim Details'!$E$19="Yes"),Rates!$I$27,IF(AND(C39="C",'Claim Details'!$E$28&gt;=Rates!$H$14,'Claim Details'!$E$28&lt;=Rates!$H$15,'Claim Details'!$E$19="No"),Rates!$H$27,IF(AND(C39="C",'Claim Details'!$E$28&gt;=Rates!$J$14,'Claim Details'!$E$28&lt;=Rates!$J$15,'Claim Details'!$E$19="Yes"),Rates!$K$27,IF(AND(C39="C",'Claim Details'!$E$28&gt;=Rates!$J$14,'Claim Details'!$E$28&lt;=Rates!$J$15,'Claim Details'!$E$19="No"),Rates!$J$27,"£0.00"))))))))))))))))))))))))</f>
        <v>£0.00</v>
      </c>
      <c r="AU39" s="191" t="str">
        <f>IF(AND(C39="A",'Claim Details'!$E$28&gt;=Rates!$D$14,'Claim Details'!$E$28&lt;=Rates!$D$15,'Claim Details'!$E$19="Yes"),Rates!$E$20,IF(AND(C39="A",'Claim Details'!$E$28&gt;=Rates!$D$14,'Claim Details'!$E$28&lt;=Rates!$D$15,'Claim Details'!$E$19="No"),Rates!$D$20,IF(AND(C39="A",'Claim Details'!$E$28&gt;=Rates!$F$14,'Claim Details'!$E$28&lt;=Rates!$F$15,'Claim Details'!$E$19="Yes"),Rates!$G$20,IF(AND(C39="A",'Claim Details'!$E$28&gt;=Rates!$F$14,'Claim Details'!$E$28&lt;=Rates!$F$15,'Claim Details'!$E$19="No"),Rates!$F$20,IF(AND(C39="A",'Claim Details'!$E$28&gt;=Rates!$H$14,'Claim Details'!$E$28&lt;=Rates!$H$15,'Claim Details'!$E$19="Yes"),Rates!$I$20,IF(AND(C39="A",'Claim Details'!$E$28&gt;=Rates!$H$14,'Claim Details'!$E$28&lt;=Rates!$H$15,'Claim Details'!$E$19="No"),Rates!$H$20,IF(AND(C39="A",'Claim Details'!$E$28&gt;=Rates!$J$14,'Claim Details'!$E$28&lt;=Rates!$J$15,'Claim Details'!$E$19="Yes"),Rates!$K$20,IF(AND(C39="A",'Claim Details'!$E$28&gt;=Rates!$J$14,'Claim Details'!$E$28&lt;=Rates!$J$15,'Claim Details'!$E$19="No"),Rates!$J$20,IF(AND(C39="B",'Claim Details'!$E$28&gt;=Rates!$D$14,'Claim Details'!$E$28&lt;=Rates!$D$15,'Claim Details'!$E$19="Yes"),Rates!$E$21,IF(AND(C39="B",'Claim Details'!$E$28&gt;=Rates!$D$14,'Claim Details'!$E$28&lt;=Rates!$D$15,'Claim Details'!$E$19="No"),Rates!$D$21,IF(AND(C39="B",'Claim Details'!$E$28&gt;=Rates!$F$14,'Claim Details'!$E$28&lt;=Rates!$F$15,'Claim Details'!$E$19="Yes"),Rates!$G$21,IF(AND(C39="B",'Claim Details'!$E$28&gt;=Rates!$F$14,'Claim Details'!$E$28&lt;=Rates!$F$15,'Claim Details'!$E$19="No"),Rates!$F$21,IF(AND(C39="B",'Claim Details'!$E$28&gt;=Rates!$H$14,'Claim Details'!$E$28&lt;=Rates!$H$15,'Claim Details'!$E$19="Yes"),Rates!$I$21,IF(AND(C39="B",'Claim Details'!$E$28&gt;=Rates!$H$14,'Claim Details'!$E$28&lt;=Rates!$H$15,'Claim Details'!$E$19="No"),Rates!$H$21,IF(AND(C39="B",'Claim Details'!$E$28&gt;=Rates!$J$14,'Claim Details'!$E$28&lt;=Rates!$J$15,'Claim Details'!$E$19="Yes"),Rates!$K$21,IF(AND(C39="B",'Claim Details'!$E$28&gt;=Rates!$J$14,'Claim Details'!$E$28&lt;=Rates!$J$15,'Claim Details'!$E$19="No"),Rates!$J$21,"£0.00"))))))))))))))))</f>
        <v>£0.00</v>
      </c>
      <c r="AV39" s="191" t="str">
        <f>IF(AND(C39="A",'Claim Details'!$E$28&gt;=Rates!$D$14,'Claim Details'!$E$28&lt;=Rates!$D$15,'Claim Details'!$E$19="Yes"),Rates!$E$22,IF(AND(C39="A",'Claim Details'!$E$28&gt;=Rates!$D$14,'Claim Details'!$E$28&lt;=Rates!$D$15,'Claim Details'!$E$19="No"),Rates!$D$22,IF(AND(C39="A",'Claim Details'!$E$28&gt;=Rates!$F$14,'Claim Details'!$E$28&lt;=Rates!$F$15,'Claim Details'!$E$19="Yes"),Rates!$G$22,IF(AND(C39="A",'Claim Details'!$E$28&gt;=Rates!$F$14,'Claim Details'!$E$28&lt;=Rates!$F$15,'Claim Details'!$E$19="No"),Rates!$F$22,IF(AND(C39="A",'Claim Details'!$E$28&gt;=Rates!$H$14,'Claim Details'!$E$28&lt;=Rates!$H$15,'Claim Details'!$E$19="Yes"),Rates!$I$22,IF(AND(C39="A",'Claim Details'!$E$28&gt;=Rates!$H$14,'Claim Details'!$E$28&lt;=Rates!$H$15,'Claim Details'!$E$19="No"),Rates!$H$22,IF(AND(C39="A",'Claim Details'!$E$28&gt;=Rates!$J$14,'Claim Details'!$E$28&lt;=Rates!$J$15,'Claim Details'!$E$19="Yes"),Rates!$K$22,IF(AND(C39="A",'Claim Details'!$E$28&gt;=Rates!$J$14,'Claim Details'!$E$28&lt;=Rates!$J$15,'Claim Details'!$E$19="No"),Rates!$J$22,IF(AND(C39="B",'Claim Details'!$E$28&gt;=Rates!$D$14,'Claim Details'!$E$28&lt;=Rates!$D$15,'Claim Details'!$E$19="Yes"),Rates!$E$23,IF(AND(C39="B",'Claim Details'!$E$28&gt;=Rates!$D$14,'Claim Details'!$E$28&lt;=Rates!$D$15,'Claim Details'!$E$19="No"),Rates!$D$23,IF(AND(C39="B",'Claim Details'!$E$28&gt;=Rates!$F$14,'Claim Details'!$E$28&lt;=Rates!$F$15,'Claim Details'!$E$19="Yes"),Rates!$G$23,IF(AND(C39="B",'Claim Details'!$E$28&gt;=Rates!$F$14,'Claim Details'!$E$28&lt;=Rates!$F$15,'Claim Details'!$E$19="No"),Rates!$F$23,IF(AND(C39="B",'Claim Details'!$E$28&gt;=Rates!$H$14,'Claim Details'!$E$28&lt;=Rates!$H$15,'Claim Details'!$E$19="Yes"),Rates!$I$23,IF(AND(C39="B",'Claim Details'!$E$28&gt;=Rates!$H$14,'Claim Details'!$E$28&lt;=Rates!$H$15,'Claim Details'!$E$19="No"),Rates!$H$23,IF(AND(C39="B",'Claim Details'!$E$28&gt;=Rates!$J$14,'Claim Details'!$E$28&lt;=Rates!$J$15,'Claim Details'!$E$19="Yes"),Rates!$K$23,IF(AND(C39="B",'Claim Details'!$E$28&gt;=Rates!$J$14,'Claim Details'!$E$28&lt;=Rates!$J$15,'Claim Details'!$E$19="No"),Rates!$J$23,IF(AND(C39="C",'Claim Details'!$E$28&gt;=Rates!$D$14,'Claim Details'!$E$28&lt;=Rates!$D$15,'Claim Details'!$E$19="Yes"),Rates!$E$24,IF(AND(C39="C",'Claim Details'!$E$28&gt;=Rates!$D$14,'Claim Details'!$E$28&lt;=Rates!$D$15,'Claim Details'!$E$19="No"),Rates!$D$24,IF(AND(C39="C",'Claim Details'!$E$28&gt;=Rates!$F$14,'Claim Details'!$E$28&lt;=Rates!$F$15,'Claim Details'!$E$19="Yes"),Rates!$G$24,IF(AND(C39="C",'Claim Details'!$E$28&gt;=Rates!$F$14,'Claim Details'!$E$28&lt;=Rates!$F$15,'Claim Details'!$E$19="No"),Rates!$F$24,IF(AND(C39="C",'Claim Details'!$E$28&gt;=Rates!$H$14,'Claim Details'!$E$28&lt;=Rates!$H$15,'Claim Details'!$E$19="Yes"),Rates!$I$24,IF(AND(C39="C",'Claim Details'!$E$28&gt;=Rates!$H$14,'Claim Details'!$E$28&lt;=Rates!$H$15,'Claim Details'!$E$19="No"),Rates!$H$24,IF(AND(C39="C",'Claim Details'!$E$28&gt;=Rates!$J$14,'Claim Details'!$E$28&lt;=Rates!$J$15,'Claim Details'!$E$19="Yes"),Rates!$K$24,IF(AND(C39="C",'Claim Details'!$E$28&gt;=Rates!$J$14,'Claim Details'!$E$28&lt;=Rates!$J$15,'Claim Details'!$E$19="No"),Rates!$J$24,"£0.00"))))))))))))))))))))))))</f>
        <v>£0.00</v>
      </c>
      <c r="AW39" s="1"/>
      <c r="AX39" s="189" t="str">
        <f>IF(AND(U39="A",'Claim Details'!$I$28&gt;=Rates!$D$14,'Claim Details'!$I$28&lt;=Rates!$D$15,'Claim Details'!$I$19="Yes"),Rates!$J$17,IF(AND(U39="A",'Claim Details'!$I$28&gt;=Rates!$D$14,'Claim Details'!$I$28&lt;=Rates!$D$15,'Claim Details'!$I$19="No"),Rates!$D$17,IF(AND(U39="A",'Claim Details'!$I$28&gt;=Rates!$F$14,'Claim Details'!$I$28&lt;=Rates!$F$15,'Claim Details'!$I$19="Yes"),Rates!$G$17,IF(AND(U39="A",'Claim Details'!$I$28&gt;=Rates!$F$14,'Claim Details'!$I$28&lt;=Rates!$F$15,'Claim Details'!$I$19="No"),Rates!$F$17,IF(AND(U39="A",'Claim Details'!$I$28&gt;=Rates!$H$14,'Claim Details'!$I$28&lt;=Rates!$H$15,'Claim Details'!$I$19="Yes"),Rates!$I$17,IF(AND(U39="A",'Claim Details'!$I$28&gt;=Rates!$H$14,'Claim Details'!$I$28&lt;=Rates!$H$15,'Claim Details'!$I$19="No"),Rates!$H$17,IF(AND(U39="A",'Claim Details'!$I$28&gt;=Rates!$J$14,'Claim Details'!$I$28&lt;=Rates!$J$15,'Claim Details'!$I$19="Yes"),Rates!$K$17,IF(AND(U39="A",'Claim Details'!$I$28&gt;=Rates!$J$14,'Claim Details'!$I$28&lt;=Rates!$J$15,'Claim Details'!$I$19="No"),Rates!$J$17,IF(AND(U39="B",'Claim Details'!$I$28&gt;=Rates!$D$14,'Claim Details'!$I$28&lt;=Rates!$D$15,'Claim Details'!$I$19="Yes"),Rates!$E$18,IF(AND(U39="B",'Claim Details'!$I$28&gt;=Rates!$D$14,'Claim Details'!$I$28&lt;=Rates!$D$15,'Claim Details'!$I$19="No"),Rates!$D$18,IF(AND(U39="B",'Claim Details'!$I$28&gt;=Rates!$F$14,'Claim Details'!$I$28&lt;=Rates!$F$15,'Claim Details'!$I$19="Yes"),Rates!$G$18,IF(AND(U39="B",'Claim Details'!$I$28&gt;=Rates!$F$14,'Claim Details'!$I$28&lt;=Rates!$F$15,'Claim Details'!$I$19="No"),Rates!$F$18,IF(AND(U39="B",'Claim Details'!$I$28&gt;=Rates!$H$14,'Claim Details'!$I$28&lt;=Rates!$H$15,'Claim Details'!$I$19="Yes"),Rates!$I$18,IF(AND(U39="B",'Claim Details'!$I$28&gt;=Rates!$H$14,'Claim Details'!$I$28&lt;=Rates!$H$15,'Claim Details'!$I$19="No"),Rates!$H$18,IF(AND(U39="B",'Claim Details'!$I$28&gt;=Rates!$J$14,'Claim Details'!$I$28&lt;=Rates!$J$15,'Claim Details'!$I$19="Yes"),Rates!$K$18,IF(AND(U39="B",'Claim Details'!$I$28&gt;=Rates!$J$14,'Claim Details'!$I$28&lt;=Rates!$J$15,'Claim Details'!$I$19="No"),Rates!$J$18,IF(AND(U39="C",'Claim Details'!$I$28&gt;=Rates!$D$14,'Claim Details'!$I$28&lt;=Rates!$D$15,'Claim Details'!$I$19="Yes"),Rates!$E$19,IF(AND(U39="C",'Claim Details'!$I$28&gt;=Rates!$D$14,'Claim Details'!$I$28&lt;=Rates!$D$15,'Claim Details'!$I$19="No"),Rates!$D$19,IF(AND(U39="C",'Claim Details'!$I$28&gt;=Rates!$F$14,'Claim Details'!$I$28&lt;=Rates!$F$15,'Claim Details'!$I$19="Yes"),Rates!$G$19,IF(AND(U39="C",'Claim Details'!$I$28&gt;=Rates!$F$14,'Claim Details'!$I$28&lt;=Rates!$F$15,'Claim Details'!$I$19="No"),Rates!$F$19,IF(AND(U39="C",'Claim Details'!$I$28&gt;=Rates!$H$14,'Claim Details'!$I$28&lt;=Rates!$H$15,'Claim Details'!$I$19="Yes"),Rates!$I$19,IF(AND(U39="C",'Claim Details'!$I$28&gt;=Rates!$H$14,'Claim Details'!$I$28&lt;=Rates!$H$15,'Claim Details'!$I$19="No"),Rates!$H$19,IF(AND(U39="C",'Claim Details'!$I$28&gt;=Rates!$J$14,'Claim Details'!$I$28&lt;=Rates!$J$15,'Claim Details'!$I$19="Yes"),Rates!$K$19,IF(AND(U39="C",'Claim Details'!$I$28&gt;=Rates!$J$14,'Claim Details'!$I$28&lt;=Rates!$J$15,'Claim Details'!$I$19="No"),Rates!$J$19,"£0.00"))))))))))))))))))))))))</f>
        <v>£0.00</v>
      </c>
      <c r="AY39" s="189" t="str">
        <f>IF(AND(C39="A",'Claim Details'!$I$28&gt;=Rates!$D$14,'Claim Details'!$I$28&lt;=Rates!$D$15,'Claim Details'!$I$19="Yes"),Rates!$J$25,IF(AND(C39="A",'Claim Details'!$I$28&gt;=Rates!$D$14,'Claim Details'!$I$28&lt;=Rates!$D$15,'Claim Details'!$I$19="No"),Rates!$D$25,IF(AND(C39="A",'Claim Details'!$I$28&gt;=Rates!$F$14,'Claim Details'!$I$28&lt;=Rates!$F$15,'Claim Details'!$I$19="Yes"),Rates!$G$25,IF(AND(C39="A",'Claim Details'!$I$28&gt;=Rates!$F$14,'Claim Details'!$I$28&lt;=Rates!$F$15,'Claim Details'!$I$19="No"),Rates!$F$25,IF(AND(C39="A",'Claim Details'!$I$28&gt;=Rates!$H$14,'Claim Details'!$I$28&lt;=Rates!$H$15,'Claim Details'!$I$19="Yes"),Rates!$I$25,IF(AND(C39="A",'Claim Details'!$I$28&gt;=Rates!$H$14,'Claim Details'!$I$28&lt;=Rates!$H$15,'Claim Details'!$I$19="No"),Rates!$H$25,IF(AND(C39="A",'Claim Details'!$I$28&gt;=Rates!$J$14,'Claim Details'!$I$28&lt;=Rates!$J$15,'Claim Details'!$I$19="Yes"),Rates!$K$25,IF(AND(C39="A",'Claim Details'!$I$28&gt;=Rates!$J$14,'Claim Details'!$I$28&lt;=Rates!$J$15,'Claim Details'!$I$19="No"),Rates!$J$25,IF(AND(C39="B",'Claim Details'!$I$28&gt;=Rates!$D$14,'Claim Details'!$I$28&lt;=Rates!$D$15,'Claim Details'!$I$19="Yes"),Rates!$E$26,IF(AND(C39="B",'Claim Details'!$I$28&gt;=Rates!$D$14,'Claim Details'!$I$28&lt;=Rates!$D$15,'Claim Details'!$I$19="No"),Rates!$D$26,IF(AND(C39="B",'Claim Details'!$I$28&gt;=Rates!$F$14,'Claim Details'!$I$28&lt;=Rates!$F$15,'Claim Details'!$I$19="Yes"),Rates!$G$26,IF(AND(C39="B",'Claim Details'!$I$28&gt;=Rates!$F$14,'Claim Details'!$I$28&lt;=Rates!$F$15,'Claim Details'!$I$19="No"),Rates!$F$26,IF(AND(C39="B",'Claim Details'!$I$28&gt;=Rates!$H$14,'Claim Details'!$I$28&lt;=Rates!$H$15,'Claim Details'!$I$19="Yes"),Rates!$I$26,IF(AND(C39="B",'Claim Details'!$I$28&gt;=Rates!$H$14,'Claim Details'!$I$28&lt;=Rates!$H$15,'Claim Details'!$I$19="No"),Rates!$H$26,IF(AND(C39="B",'Claim Details'!$I$28&gt;=Rates!$J$14,'Claim Details'!$I$28&lt;=Rates!$J$15,'Claim Details'!$I$19="Yes"),Rates!$K$26,IF(AND(C39="B",'Claim Details'!$I$28&gt;=Rates!$J$14,'Claim Details'!$I$28&lt;=Rates!$J$15,'Claim Details'!$I$19="No"),Rates!$J$26,IF(AND(C39="C",'Claim Details'!$I$28&gt;=Rates!$D$14,'Claim Details'!$I$28&lt;=Rates!$D$15,'Claim Details'!$I$19="Yes"),Rates!$E$27,IF(AND(C39="C",'Claim Details'!$I$28&gt;=Rates!$D$14,'Claim Details'!$I$28&lt;=Rates!$D$15,'Claim Details'!$I$19="No"),Rates!$D$27,IF(AND(C39="C",'Claim Details'!$I$28&gt;=Rates!$F$14,'Claim Details'!$I$28&lt;=Rates!$F$15,'Claim Details'!$I$19="Yes"),Rates!$G$27,IF(AND(C39="C",'Claim Details'!$I$28&gt;=Rates!$F$14,'Claim Details'!$I$28&lt;=Rates!$F$15,'Claim Details'!$I$19="No"),Rates!$F$27,IF(AND(C39="C",'Claim Details'!$I$28&gt;=Rates!$H$14,'Claim Details'!$I$28&lt;=Rates!$H$15,'Claim Details'!$I$19="Yes"),Rates!$I$27,IF(AND(C39="C",'Claim Details'!$I$28&gt;=Rates!$H$14,'Claim Details'!$I$28&lt;=Rates!$H$15,'Claim Details'!$I$19="No"),Rates!$H$27,IF(AND(C39="C",'Claim Details'!$I$28&gt;=Rates!$J$14,'Claim Details'!$I$28&lt;=Rates!$J$15,'Claim Details'!$I$19="Yes"),Rates!$K$27,IF(AND(C39="C",'Claim Details'!$I$28&gt;=Rates!$J$14,'Claim Details'!$I$28&lt;=Rates!$J$15,'Claim Details'!$I$19="No"),Rates!$J$27,"£0.00"))))))))))))))))))))))))</f>
        <v>£0.00</v>
      </c>
      <c r="AZ39" s="189" t="str">
        <f>IF(AND(C39="A",'Claim Details'!$I$28&gt;=Rates!$D$14,'Claim Details'!$I$28&lt;=Rates!$D$15,'Claim Details'!$I$19="Yes"),Rates!$E$20,IF(AND(C39="A",'Claim Details'!$I$28&gt;=Rates!$D$14,'Claim Details'!$I$28&lt;=Rates!$D$15,'Claim Details'!$I$19="No"),Rates!$D$20,IF(AND(C39="A",'Claim Details'!$I$28&gt;=Rates!$F$14,'Claim Details'!$I$28&lt;=Rates!$F$15,'Claim Details'!$I$19="Yes"),Rates!$G$20,IF(AND(C39="A",'Claim Details'!$I$28&gt;=Rates!$F$14,'Claim Details'!$I$28&lt;=Rates!$F$15,'Claim Details'!$I$19="No"),Rates!$F$20,IF(AND(C39="A",'Claim Details'!$I$28&gt;=Rates!$H$14,'Claim Details'!$I$28&lt;=Rates!$H$15,'Claim Details'!$I$19="Yes"),Rates!$I$20,IF(AND(C39="A",'Claim Details'!$I$28&gt;=Rates!$H$14,'Claim Details'!$I$28&lt;=Rates!$H$15,'Claim Details'!$I$19="No"),Rates!$H$20,IF(AND(C39="A",'Claim Details'!$I$28&gt;=Rates!$J$14,'Claim Details'!$I$28&lt;=Rates!$J$15,'Claim Details'!$I$19="Yes"),Rates!$K$20,IF(AND(C39="A",'Claim Details'!$I$28&gt;=Rates!$J$14,'Claim Details'!$I$28&lt;=Rates!$J$15,'Claim Details'!$I$19="No"),Rates!$J$20,IF(AND(C39="B",'Claim Details'!$I$28&gt;=Rates!$D$14,'Claim Details'!$I$28&lt;=Rates!$D$15,'Claim Details'!$I$19="Yes"),Rates!$E$21,IF(AND(C39="B",'Claim Details'!$I$28&gt;=Rates!$D$14,'Claim Details'!$I$28&lt;=Rates!$D$15,'Claim Details'!$I$19="No"),Rates!$D$21,IF(AND(C39="B",'Claim Details'!$I$28&gt;=Rates!$F$14,'Claim Details'!$I$28&lt;=Rates!$F$15,'Claim Details'!$I$19="Yes"),Rates!$G$21,IF(AND(C39="B",'Claim Details'!$I$28&gt;=Rates!$F$14,'Claim Details'!$I$28&lt;=Rates!$F$15,'Claim Details'!$I$19="No"),Rates!$F$21,IF(AND(C39="B",'Claim Details'!$I$28&gt;=Rates!$H$14,'Claim Details'!$I$28&lt;=Rates!$H$15,'Claim Details'!$I$19="Yes"),Rates!$I$21,IF(AND(C39="B",'Claim Details'!$I$28&gt;=Rates!$H$14,'Claim Details'!$I$28&lt;=Rates!$H$15,'Claim Details'!$I$19="No"),Rates!$H$21,IF(AND(C39="B",'Claim Details'!$I$28&gt;=Rates!$J$14,'Claim Details'!$I$28&lt;=Rates!$J$15,'Claim Details'!$I$19="Yes"),Rates!$K$21,IF(AND(C39="B",'Claim Details'!$I$28&gt;=Rates!$J$14,'Claim Details'!$I$28&lt;=Rates!$J$15,'Claim Details'!$I$19="No"),Rates!$J$21,"£0.00"))))))))))))))))</f>
        <v>£0.00</v>
      </c>
      <c r="BA39" s="189" t="str">
        <f>IF(AND(C39="A",'Claim Details'!$I$28&gt;=Rates!$D$14,'Claim Details'!$I$28&lt;=Rates!$D$15,'Claim Details'!$I$19="Yes"),Rates!$E$22,IF(AND(C39="A",'Claim Details'!$I$28&gt;=Rates!$D$14,'Claim Details'!$I$28&lt;=Rates!$D$15,'Claim Details'!$I$19="No"),Rates!$D$22,IF(AND(C39="A",'Claim Details'!$I$28&gt;=Rates!$F$14,'Claim Details'!$I$28&lt;=Rates!$F$15,'Claim Details'!$I$19="Yes"),Rates!$G$22,IF(AND(C39="A",'Claim Details'!$I$28&gt;=Rates!$F$14,'Claim Details'!$I$28&lt;=Rates!$F$15,'Claim Details'!$I$19="No"),Rates!$F$22,IF(AND(C39="A",'Claim Details'!$I$28&gt;=Rates!$H$14,'Claim Details'!$I$28&lt;=Rates!$H$15,'Claim Details'!$I$19="Yes"),Rates!$I$22,IF(AND(C39="A",'Claim Details'!$I$28&gt;=Rates!$H$14,'Claim Details'!$I$28&lt;=Rates!$H$15,'Claim Details'!$I$19="No"),Rates!$H$22,IF(AND(C39="A",'Claim Details'!$I$28&gt;=Rates!$J$14,'Claim Details'!$I$28&lt;=Rates!$J$15,'Claim Details'!$I$19="Yes"),Rates!$K$22,IF(AND(C39="A",'Claim Details'!$I$28&gt;=Rates!$J$14,'Claim Details'!$I$28&lt;=Rates!$J$15,'Claim Details'!$I$19="No"),Rates!$J$22,IF(AND(C39="B",'Claim Details'!$I$28&gt;=Rates!$D$14,'Claim Details'!$I$28&lt;=Rates!$D$15,'Claim Details'!$I$19="Yes"),Rates!$E$23,IF(AND(C39="B",'Claim Details'!$I$28&gt;=Rates!$D$14,'Claim Details'!$I$28&lt;=Rates!$D$15,'Claim Details'!$I$19="No"),Rates!$D$23,IF(AND(C39="B",'Claim Details'!$I$28&gt;=Rates!$F$14,'Claim Details'!$I$28&lt;=Rates!$F$15,'Claim Details'!$I$19="Yes"),Rates!$G$23,IF(AND(C39="B",'Claim Details'!$I$28&gt;=Rates!$F$14,'Claim Details'!$I$28&lt;=Rates!$F$15,'Claim Details'!$I$19="No"),Rates!$F$23,IF(AND(C39="B",'Claim Details'!$I$28&gt;=Rates!$H$14,'Claim Details'!$I$28&lt;=Rates!$H$15,'Claim Details'!$I$19="Yes"),Rates!$I$23,IF(AND(C39="B",'Claim Details'!$I$28&gt;=Rates!$H$14,'Claim Details'!$I$28&lt;=Rates!$H$15,'Claim Details'!$I$19="No"),Rates!$H$23,IF(AND(C39="B",'Claim Details'!$I$28&gt;=Rates!$J$14,'Claim Details'!$I$28&lt;=Rates!$J$15,'Claim Details'!$I$19="Yes"),Rates!$K$23,IF(AND(C39="B",'Claim Details'!$I$28&gt;=Rates!$J$14,'Claim Details'!$I$28&lt;=Rates!$J$15,'Claim Details'!$I$19="No"),Rates!$J$23,IF(AND(C39="C",'Claim Details'!$I$28&gt;=Rates!$D$14,'Claim Details'!$I$28&lt;=Rates!$D$15,'Claim Details'!$I$19="Yes"),Rates!$E$24,IF(AND(C39="C",'Claim Details'!$I$28&gt;=Rates!$D$14,'Claim Details'!$I$28&lt;=Rates!$D$15,'Claim Details'!$I$19="No"),Rates!$D$24,IF(AND(C39="C",'Claim Details'!$I$28&gt;=Rates!$F$14,'Claim Details'!$I$28&lt;=Rates!$F$15,'Claim Details'!$I$19="Yes"),Rates!$G$24,IF(AND(C39="C",'Claim Details'!$I$28&gt;=Rates!$F$14,'Claim Details'!$I$28&lt;=Rates!$F$15,'Claim Details'!$I$19="No"),Rates!$F$24,IF(AND(C39="C",'Claim Details'!$I$28&gt;=Rates!$H$14,'Claim Details'!$I$28&lt;=Rates!$H$15,'Claim Details'!$I$19="Yes"),Rates!$I$24,IF(AND(C39="C",'Claim Details'!$I$28&gt;=Rates!$H$14,'Claim Details'!$I$28&lt;=Rates!$H$15,'Claim Details'!$I$19="No"),Rates!$H$24,IF(AND(C39="C",'Claim Details'!$I$28&gt;=Rates!$J$14,'Claim Details'!$I$28&lt;=Rates!$J$15,'Claim Details'!$I$19="Yes"),Rates!$K$24,IF(AND(C39="C",'Claim Details'!$I$28&gt;=Rates!$J$14,'Claim Details'!$I$28&lt;=Rates!$J$15,'Claim Details'!$I$19="No"),Rates!$J$24,"£0.00"))))))))))))))))))))))))</f>
        <v>£0.00</v>
      </c>
      <c r="BB39" s="189" t="str">
        <f t="shared" si="12"/>
        <v>£0.00</v>
      </c>
      <c r="BC39" s="1"/>
      <c r="BD39" s="189" t="str">
        <f>IF(AND(AE39="A",'Claim Details'!$I$28&gt;=Rates!$D$14,'Claim Details'!$I$28&lt;=Rates!$D$15,'Claim Details'!$I$19="Yes"),Rates!$J$17,IF(AND(AE39="A",'Claim Details'!$I$28&gt;=Rates!$D$14,'Claim Details'!$I$28&lt;=Rates!$D$15,'Claim Details'!$I$19="No"),Rates!$D$17,IF(AND(AE39="A",'Claim Details'!$I$28&gt;=Rates!$F$14,'Claim Details'!$I$28&lt;=Rates!$F$15,'Claim Details'!$I$19="Yes"),Rates!$G$17,IF(AND(AE39="A",'Claim Details'!$I$28&gt;=Rates!$F$14,'Claim Details'!$I$28&lt;=Rates!$F$15,'Claim Details'!$I$19="No"),Rates!$F$17,IF(AND(AE39="A",'Claim Details'!$I$28&gt;=Rates!$H$14,'Claim Details'!$I$28&lt;=Rates!$H$15,'Claim Details'!$I$19="Yes"),Rates!$I$17,IF(AND(AE39="A",'Claim Details'!$I$28&gt;=Rates!$H$14,'Claim Details'!$I$28&lt;=Rates!$H$15,'Claim Details'!$I$19="No"),Rates!$H$17,IF(AND(AE39="A",'Claim Details'!$I$28&gt;=Rates!$J$14,'Claim Details'!$I$28&lt;=Rates!$J$15,'Claim Details'!$I$19="Yes"),Rates!$K$17,IF(AND(AE39="A",'Claim Details'!$I$28&gt;=Rates!$J$14,'Claim Details'!$I$28&lt;=Rates!$J$15,'Claim Details'!$I$19="No"),Rates!$J$17,IF(AND(AE39="B",'Claim Details'!$I$28&gt;=Rates!$D$14,'Claim Details'!$I$28&lt;=Rates!$D$15,'Claim Details'!$I$19="Yes"),Rates!$E$18,IF(AND(AE39="B",'Claim Details'!$I$28&gt;=Rates!$D$14,'Claim Details'!$I$28&lt;=Rates!$D$15,'Claim Details'!$I$19="No"),Rates!$D$18,IF(AND(AE39="B",'Claim Details'!$I$28&gt;=Rates!$F$14,'Claim Details'!$I$28&lt;=Rates!$F$15,'Claim Details'!$I$19="Yes"),Rates!$G$18,IF(AND(AE39="B",'Claim Details'!$I$28&gt;=Rates!$F$14,'Claim Details'!$I$28&lt;=Rates!$F$15,'Claim Details'!$I$19="No"),Rates!$F$18,IF(AND(AE39="B",'Claim Details'!$I$28&gt;=Rates!$H$14,'Claim Details'!$I$28&lt;=Rates!$H$15,'Claim Details'!$I$19="Yes"),Rates!$I$18,IF(AND(AE39="B",'Claim Details'!$I$28&gt;=Rates!$H$14,'Claim Details'!$I$28&lt;=Rates!$H$15,'Claim Details'!$I$19="No"),Rates!$H$18,IF(AND(AE39="B",'Claim Details'!$I$28&gt;=Rates!$J$14,'Claim Details'!$I$28&lt;=Rates!$J$15,'Claim Details'!$I$19="Yes"),Rates!$K$18,IF(AND(AE39="B",'Claim Details'!$I$28&gt;=Rates!$J$14,'Claim Details'!$I$28&lt;=Rates!$J$15,'Claim Details'!$I$19="No"),Rates!$J$18,IF(AND(AE39="C",'Claim Details'!$I$28&gt;=Rates!$D$14,'Claim Details'!$I$28&lt;=Rates!$D$15,'Claim Details'!$I$19="Yes"),Rates!$E$19,IF(AND(AE39="C",'Claim Details'!$I$28&gt;=Rates!$D$14,'Claim Details'!$I$28&lt;=Rates!$D$15,'Claim Details'!$I$19="No"),Rates!$D$19,IF(AND(AE39="C",'Claim Details'!$I$28&gt;=Rates!$F$14,'Claim Details'!$I$28&lt;=Rates!$F$15,'Claim Details'!$I$19="Yes"),Rates!$G$19,IF(AND(AE39="C",'Claim Details'!$I$28&gt;=Rates!$F$14,'Claim Details'!$I$28&lt;=Rates!$F$15,'Claim Details'!$I$19="No"),Rates!$F$19,IF(AND(AE39="C",'Claim Details'!$I$28&gt;=Rates!$H$14,'Claim Details'!$I$28&lt;=Rates!$H$15,'Claim Details'!$I$19="Yes"),Rates!$I$19,IF(AND(AE39="C",'Claim Details'!$I$28&gt;=Rates!$H$14,'Claim Details'!$I$28&lt;=Rates!$H$15,'Claim Details'!$I$19="No"),Rates!$H$19,IF(AND(AE39="C",'Claim Details'!$I$28&gt;=Rates!$J$14,'Claim Details'!$I$28&lt;=Rates!$J$15,'Claim Details'!$I$19="Yes"),Rates!$K$19,IF(AND(AE39="C",'Claim Details'!$I$28&gt;=Rates!$J$14,'Claim Details'!$I$28&lt;=Rates!$J$15,'Claim Details'!$I$19="No"),Rates!$J$19,"£0.00"))))))))))))))))))))))))</f>
        <v>£0.00</v>
      </c>
      <c r="BE39" s="189" t="str">
        <f>IF(AND(AE39="A",'Claim Details'!$I$28&gt;=Rates!$D$14,'Claim Details'!$I$28&lt;=Rates!$D$15,'Claim Details'!$I$19="Yes"),Rates!$J$25,IF(AND(AE39="A",'Claim Details'!$I$28&gt;=Rates!$D$14,'Claim Details'!$I$28&lt;=Rates!$D$15,'Claim Details'!$I$19="No"),Rates!$D$25,IF(AND(AE39="A",'Claim Details'!$I$28&gt;=Rates!$F$14,'Claim Details'!$I$28&lt;=Rates!$F$15,'Claim Details'!$I$19="Yes"),Rates!$G$25,IF(AND(AE39="A",'Claim Details'!$I$28&gt;=Rates!$F$14,'Claim Details'!$I$28&lt;=Rates!$F$15,'Claim Details'!$I$19="No"),Rates!$F$25,IF(AND(AE39="A",'Claim Details'!$I$28&gt;=Rates!$H$14,'Claim Details'!$I$28&lt;=Rates!$H$15,'Claim Details'!$I$19="Yes"),Rates!$I$25,IF(AND(AE39="A",'Claim Details'!$I$28&gt;=Rates!$H$14,'Claim Details'!$I$28&lt;=Rates!$H$15,'Claim Details'!$I$19="No"),Rates!$H$25,IF(AND(AE39="A",'Claim Details'!$I$28&gt;=Rates!$J$14,'Claim Details'!$I$28&lt;=Rates!$J$15,'Claim Details'!$I$19="Yes"),Rates!$K$25,IF(AND(AE39="A",'Claim Details'!$I$28&gt;=Rates!$J$14,'Claim Details'!$I$28&lt;=Rates!$J$15,'Claim Details'!$I$19="No"),Rates!$J$25,IF(AND(AE39="B",'Claim Details'!$I$28&gt;=Rates!$D$14,'Claim Details'!$I$28&lt;=Rates!$D$15,'Claim Details'!$I$19="Yes"),Rates!$E$26,IF(AND(AE39="B",'Claim Details'!$I$28&gt;=Rates!$D$14,'Claim Details'!$I$28&lt;=Rates!$D$15,'Claim Details'!$I$19="No"),Rates!$D$26,IF(AND(AE39="B",'Claim Details'!$I$28&gt;=Rates!$F$14,'Claim Details'!$I$28&lt;=Rates!$F$15,'Claim Details'!$I$19="Yes"),Rates!$G$26,IF(AND(AE39="B",'Claim Details'!$I$28&gt;=Rates!$F$14,'Claim Details'!$I$28&lt;=Rates!$F$15,'Claim Details'!$I$19="No"),Rates!$F$26,IF(AND(AE39="B",'Claim Details'!$I$28&gt;=Rates!$H$14,'Claim Details'!$I$28&lt;=Rates!$H$15,'Claim Details'!$I$19="Yes"),Rates!$I$26,IF(AND(AE39="B",'Claim Details'!$I$28&gt;=Rates!$H$14,'Claim Details'!$I$28&lt;=Rates!$H$15,'Claim Details'!$I$19="No"),Rates!$H$26,IF(AND(AE39="B",'Claim Details'!$I$28&gt;=Rates!$J$14,'Claim Details'!$I$28&lt;=Rates!$J$15,'Claim Details'!$I$19="Yes"),Rates!$K$26,IF(AND(AE39="B",'Claim Details'!$I$28&gt;=Rates!$J$14,'Claim Details'!$I$28&lt;=Rates!$J$15,'Claim Details'!$I$19="No"),Rates!$J$26,IF(AND(AE39="C",'Claim Details'!$I$28&gt;=Rates!$D$14,'Claim Details'!$I$28&lt;=Rates!$D$15,'Claim Details'!$I$19="Yes"),Rates!$E$27,IF(AND(AE39="C",'Claim Details'!$I$28&gt;=Rates!$D$14,'Claim Details'!$I$28&lt;=Rates!$D$15,'Claim Details'!$I$19="No"),Rates!$D$27,IF(AND(AE39="C",'Claim Details'!$I$28&gt;=Rates!$F$14,'Claim Details'!$I$28&lt;=Rates!$F$15,'Claim Details'!$I$19="Yes"),Rates!$G$27,IF(AND(AE39="C",'Claim Details'!$I$28&gt;=Rates!$F$14,'Claim Details'!$I$28&lt;=Rates!$F$15,'Claim Details'!$I$19="No"),Rates!$F$27,IF(AND(AE39="C",'Claim Details'!$I$28&gt;=Rates!$H$14,'Claim Details'!$I$28&lt;=Rates!$H$15,'Claim Details'!$I$19="Yes"),Rates!$I$27,IF(AND(AE39="C",'Claim Details'!$I$28&gt;=Rates!$H$14,'Claim Details'!$I$28&lt;=Rates!$H$15,'Claim Details'!$I$19="No"),Rates!$H$27,IF(AND(AE39="C",'Claim Details'!$I$28&gt;=Rates!$J$14,'Claim Details'!$I$28&lt;=Rates!$J$15,'Claim Details'!$I$19="Yes"),Rates!$K$27,IF(AND(AE39="C",'Claim Details'!$I$28&gt;=Rates!$J$14,'Claim Details'!$I$28&lt;=Rates!$J$15,'Claim Details'!$I$19="No"),Rates!$J$27,"£0.00"))))))))))))))))))))))))</f>
        <v>£0.00</v>
      </c>
      <c r="BF39" s="189" t="str">
        <f>IF(AND(AE39="A",'Claim Details'!$I$28&gt;=Rates!$D$14,'Claim Details'!$I$28&lt;=Rates!$D$15,'Claim Details'!$I$19="Yes"),Rates!$E$20,IF(AND(AE39="A",'Claim Details'!$I$28&gt;=Rates!$D$14,'Claim Details'!$I$28&lt;=Rates!$D$15,'Claim Details'!$I$19="No"),Rates!$D$20,IF(AND(AE39="A",'Claim Details'!$I$28&gt;=Rates!$F$14,'Claim Details'!$I$28&lt;=Rates!$F$15,'Claim Details'!$I$19="Yes"),Rates!$G$20,IF(AND(AE39="A",'Claim Details'!$I$28&gt;=Rates!$F$14,'Claim Details'!$I$28&lt;=Rates!$F$15,'Claim Details'!$I$19="No"),Rates!$F$20,IF(AND(AE39="A",'Claim Details'!$I$28&gt;=Rates!$H$14,'Claim Details'!$I$28&lt;=Rates!$H$15,'Claim Details'!$I$19="Yes"),Rates!$I$20,IF(AND(AE39="A",'Claim Details'!$I$28&gt;=Rates!$H$14,'Claim Details'!$I$28&lt;=Rates!$H$15,'Claim Details'!$I$19="No"),Rates!$H$20,IF(AND(AE39="A",'Claim Details'!$I$28&gt;=Rates!$J$14,'Claim Details'!$I$28&lt;=Rates!$J$15,'Claim Details'!$I$19="Yes"),Rates!$K$20,IF(AND(AE39="A",'Claim Details'!$I$28&gt;=Rates!$J$14,'Claim Details'!$I$28&lt;=Rates!$J$15,'Claim Details'!$I$19="No"),Rates!$J$20,IF(AND(AE39="B",'Claim Details'!$I$28&gt;=Rates!$D$14,'Claim Details'!$I$28&lt;=Rates!$D$15,'Claim Details'!$I$19="Yes"),Rates!$E$21,IF(AND(AE39="B",'Claim Details'!$I$28&gt;=Rates!$D$14,'Claim Details'!$I$28&lt;=Rates!$D$15,'Claim Details'!$I$19="No"),Rates!$D$21,IF(AND(AE39="B",'Claim Details'!$I$28&gt;=Rates!$F$14,'Claim Details'!$I$28&lt;=Rates!$F$15,'Claim Details'!$I$19="Yes"),Rates!$G$21,IF(AND(AE39="B",'Claim Details'!$I$28&gt;=Rates!$F$14,'Claim Details'!$I$28&lt;=Rates!$F$15,'Claim Details'!$I$19="No"),Rates!$F$21,IF(AND(AE39="B",'Claim Details'!$I$28&gt;=Rates!$H$14,'Claim Details'!$I$28&lt;=Rates!$H$15,'Claim Details'!$I$19="Yes"),Rates!$I$21,IF(AND(AE39="B",'Claim Details'!$I$28&gt;=Rates!$H$14,'Claim Details'!$I$28&lt;=Rates!$H$15,'Claim Details'!$I$19="No"),Rates!$H$21,IF(AND(AE39="B",'Claim Details'!$I$28&gt;=Rates!$J$14,'Claim Details'!$I$28&lt;=Rates!$J$15,'Claim Details'!$I$19="Yes"),Rates!$K$21,IF(AND(AE39="B",'Claim Details'!$I$28&gt;=Rates!$J$14,'Claim Details'!$I$28&lt;=Rates!$J$15,'Claim Details'!$I$19="No"),Rates!$J$21,"£0.00"))))))))))))))))</f>
        <v>£0.00</v>
      </c>
      <c r="BG39" s="189" t="str">
        <f>IF(AND(AE39="A",'Claim Details'!$I$28&gt;=Rates!$D$14,'Claim Details'!$I$28&lt;=Rates!$D$15,'Claim Details'!$I$19="Yes"),Rates!$E$22,IF(AND(AE39="A",'Claim Details'!$I$28&gt;=Rates!$D$14,'Claim Details'!$I$28&lt;=Rates!$D$15,'Claim Details'!$I$19="No"),Rates!$D$22,IF(AND(AE39="A",'Claim Details'!$I$28&gt;=Rates!$F$14,'Claim Details'!$I$28&lt;=Rates!$F$15,'Claim Details'!$I$19="Yes"),Rates!$G$22,IF(AND(AE39="A",'Claim Details'!$I$28&gt;=Rates!$F$14,'Claim Details'!$I$28&lt;=Rates!$F$15,'Claim Details'!$I$19="No"),Rates!$F$22,IF(AND(AE39="A",'Claim Details'!$I$28&gt;=Rates!$H$14,'Claim Details'!$I$28&lt;=Rates!$H$15,'Claim Details'!$I$19="Yes"),Rates!$I$22,IF(AND(AE39="A",'Claim Details'!$I$28&gt;=Rates!$H$14,'Claim Details'!$I$28&lt;=Rates!$H$15,'Claim Details'!$I$19="No"),Rates!$H$22,IF(AND(AE39="A",'Claim Details'!$I$28&gt;=Rates!$J$14,'Claim Details'!$I$28&lt;=Rates!$J$15,'Claim Details'!$I$19="Yes"),Rates!$K$22,IF(AND(AE39="A",'Claim Details'!$I$28&gt;=Rates!$J$14,'Claim Details'!$I$28&lt;=Rates!$J$15,'Claim Details'!$I$19="No"),Rates!$J$22,IF(AND(AE39="B",'Claim Details'!$I$28&gt;=Rates!$D$14,'Claim Details'!$I$28&lt;=Rates!$D$15,'Claim Details'!$I$19="Yes"),Rates!$E$23,IF(AND(AE39="B",'Claim Details'!$I$28&gt;=Rates!$D$14,'Claim Details'!$I$28&lt;=Rates!$D$15,'Claim Details'!$I$19="No"),Rates!$D$23,IF(AND(AE39="B",'Claim Details'!$I$28&gt;=Rates!$F$14,'Claim Details'!$I$28&lt;=Rates!$F$15,'Claim Details'!$I$19="Yes"),Rates!$G$23,IF(AND(AE39="B",'Claim Details'!$I$28&gt;=Rates!$F$14,'Claim Details'!$I$28&lt;=Rates!$F$15,'Claim Details'!$I$19="No"),Rates!$F$23,IF(AND(AE39="B",'Claim Details'!$I$28&gt;=Rates!$H$14,'Claim Details'!$I$28&lt;=Rates!$H$15,'Claim Details'!$I$19="Yes"),Rates!$I$23,IF(AND(AE39="B",'Claim Details'!$I$28&gt;=Rates!$H$14,'Claim Details'!$I$28&lt;=Rates!$H$15,'Claim Details'!$I$19="No"),Rates!$H$23,IF(AND(AE39="B",'Claim Details'!$I$28&gt;=Rates!$J$14,'Claim Details'!$I$28&lt;=Rates!$J$15,'Claim Details'!$I$19="Yes"),Rates!$K$23,IF(AND(AE39="B",'Claim Details'!$I$28&gt;=Rates!$J$14,'Claim Details'!$I$28&lt;=Rates!$J$15,'Claim Details'!$I$19="No"),Rates!$J$23,IF(AND(AE39="C",'Claim Details'!$I$28&gt;=Rates!$D$14,'Claim Details'!$I$28&lt;=Rates!$D$15,'Claim Details'!$I$19="Yes"),Rates!$E$24,IF(AND(AE39="C",'Claim Details'!$I$28&gt;=Rates!$D$14,'Claim Details'!$I$28&lt;=Rates!$D$15,'Claim Details'!$I$19="No"),Rates!$D$24,IF(AND(AE39="C",'Claim Details'!$I$28&gt;=Rates!$F$14,'Claim Details'!$I$28&lt;=Rates!$F$15,'Claim Details'!$I$19="Yes"),Rates!$G$24,IF(AND(AE39="C",'Claim Details'!$I$28&gt;=Rates!$F$14,'Claim Details'!$I$28&lt;=Rates!$F$15,'Claim Details'!$I$19="No"),Rates!$F$24,IF(AND(AE39="C",'Claim Details'!$I$28&gt;=Rates!$H$14,'Claim Details'!$I$28&lt;=Rates!$H$15,'Claim Details'!$I$19="Yes"),Rates!$I$24,IF(AND(AE39="C",'Claim Details'!$I$28&gt;=Rates!$H$14,'Claim Details'!$I$28&lt;=Rates!$H$15,'Claim Details'!$I$19="No"),Rates!$H$24,IF(AND(AE39="C",'Claim Details'!$I$28&gt;=Rates!$J$14,'Claim Details'!$I$28&lt;=Rates!$J$15,'Claim Details'!$I$19="Yes"),Rates!$K$24,IF(AND(AE39="C",'Claim Details'!$I$28&gt;=Rates!$J$14,'Claim Details'!$I$28&lt;=Rates!$J$15,'Claim Details'!$I$19="No"),Rates!$J$24,"£0.00"))))))))))))))))))))))))</f>
        <v>£0.00</v>
      </c>
      <c r="BH39" s="189" t="str">
        <f t="shared" si="13"/>
        <v>£0.00</v>
      </c>
      <c r="BI39" s="189">
        <f t="shared" si="14"/>
        <v>0</v>
      </c>
      <c r="BO39" s="202" t="str">
        <f>IF(H39="","£0.00",IF(AP39="4","£0.00",IF(AP39="5","£0.00",IF(AP39="1","£0.00",((AQ39*H39)*'Claim Details'!$F$111)/100))))</f>
        <v>£0.00</v>
      </c>
      <c r="BP39" s="202" t="str">
        <f>IF(T39="","£0.00",IF(AP39="4","£0.00",IF(AP39="5","£0.00",IF(AP39="1","£0.00",((AR39*T39)*'Claim Details'!$N$111)/100))))</f>
        <v>£0.00</v>
      </c>
      <c r="BQ39" s="202" t="str">
        <f>IF(AI39="","£0.00",IF(AP39="4","£0.00",IF(AP39="5","£0.00",IF(AP39="1","£0.00",((BI39*AI39)*'Claim Details'!$W$111)/100))))</f>
        <v>£0.00</v>
      </c>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row>
    <row r="40" spans="1:97" ht="15">
      <c r="A40" s="145"/>
      <c r="B40" s="91"/>
      <c r="C40" s="96"/>
      <c r="D40" s="97"/>
      <c r="E40" s="98"/>
      <c r="F40" s="89"/>
      <c r="G40" s="99"/>
      <c r="H40" s="100"/>
      <c r="I40" s="221" t="str">
        <f t="shared" si="15"/>
        <v>£0.00</v>
      </c>
      <c r="J40" s="101"/>
      <c r="K40" s="100"/>
      <c r="L40" s="221" t="str">
        <f t="shared" si="3"/>
        <v>£0.00</v>
      </c>
      <c r="M40" s="101"/>
      <c r="N40" s="102"/>
      <c r="O40" s="145"/>
      <c r="P40" s="77"/>
      <c r="Q40" s="87"/>
      <c r="R40" s="87"/>
      <c r="S40" s="87"/>
      <c r="T40" s="149" t="str">
        <f t="shared" si="4"/>
        <v/>
      </c>
      <c r="U40" s="87" t="str">
        <f t="shared" si="5"/>
        <v/>
      </c>
      <c r="V40" s="87"/>
      <c r="W40" s="53" t="str">
        <f t="shared" si="6"/>
        <v>£0.00</v>
      </c>
      <c r="X40" s="53"/>
      <c r="Y40" s="87"/>
      <c r="Z40" s="78"/>
      <c r="AA40" s="79"/>
      <c r="AB40" s="160"/>
      <c r="AC40" s="98"/>
      <c r="AD40" s="225"/>
      <c r="AE40" s="235" t="str">
        <f t="shared" si="7"/>
        <v/>
      </c>
      <c r="AF40" s="87" t="str">
        <f t="shared" si="8"/>
        <v/>
      </c>
      <c r="AG40" s="53"/>
      <c r="AH40" s="224"/>
      <c r="AI40" s="226" t="str">
        <f t="shared" si="1"/>
        <v/>
      </c>
      <c r="AJ40" s="236" t="str">
        <f t="shared" si="9"/>
        <v>£0.00</v>
      </c>
      <c r="AK40" s="31"/>
      <c r="AL40" s="1"/>
      <c r="AM40" s="1"/>
      <c r="AN40" s="1"/>
      <c r="AO40" s="1"/>
      <c r="AP40" s="1" t="str">
        <f t="shared" si="10"/>
        <v/>
      </c>
      <c r="AQ40" s="27">
        <f t="shared" si="2"/>
        <v>0</v>
      </c>
      <c r="AR40" s="189">
        <f t="shared" si="11"/>
        <v>0</v>
      </c>
      <c r="AS40" s="190" t="str">
        <f>IF(AND(C40="A",'Claim Details'!$E$28&gt;=Rates!$D$14,'Claim Details'!$E$28&lt;=Rates!$D$15,'Claim Details'!$E$19="Yes"),Rates!$E$17,IF(AND(C40="A",'Claim Details'!$E$28&gt;=Rates!$D$14,'Claim Details'!$E$28&lt;=Rates!$D$15,'Claim Details'!$E$19="No"),Rates!$D$17,IF(AND(C40="A",'Claim Details'!$E$28&gt;=Rates!$F$14,'Claim Details'!$E$28&lt;=Rates!$F$15,'Claim Details'!$E$19="Yes"),Rates!$G$17,IF(AND(C40="A",'Claim Details'!$E$28&gt;=Rates!$F$14,'Claim Details'!$E$28&lt;=Rates!$F$15,'Claim Details'!$E$19="No"),Rates!$F$17,IF(AND(C40="A",'Claim Details'!$E$28&gt;=Rates!$H$14,'Claim Details'!$E$28&lt;=Rates!$H$15,'Claim Details'!$E$19="Yes"),Rates!$I$17,IF(AND(C40="A",'Claim Details'!$E$28&gt;=Rates!$H$14,'Claim Details'!$E$28&lt;=Rates!$H$15,'Claim Details'!$E$19="No"),Rates!$H$17,IF(AND(C40="A",'Claim Details'!$E$28&gt;=Rates!$J$14,'Claim Details'!$E$28&lt;=Rates!$J$15,'Claim Details'!$E$19="Yes"),Rates!$K$17,IF(AND(C40="A",'Claim Details'!$E$28&gt;=Rates!$J$14,'Claim Details'!$E$28&lt;=Rates!$J$15,'Claim Details'!$E$19="No"),Rates!$J$17,IF(AND(C40="B",'Claim Details'!$E$28&gt;=Rates!$D$14,'Claim Details'!$E$28&lt;=Rates!$D$15,'Claim Details'!$E$19="Yes"),Rates!$E$18,IF(AND(C40="B",'Claim Details'!$E$28&gt;=Rates!$D$14,'Claim Details'!$E$28&lt;=Rates!$D$15,'Claim Details'!$E$19="No"),Rates!$D$18,IF(AND(C40="B",'Claim Details'!$E$28&gt;=Rates!$F$14,'Claim Details'!$E$28&lt;=Rates!$F$15,'Claim Details'!$E$19="Yes"),Rates!$G$18,IF(AND(C40="B",'Claim Details'!$E$28&gt;=Rates!$F$14,'Claim Details'!$E$28&lt;=Rates!$F$15,'Claim Details'!$E$19="No"),Rates!$F$18,IF(AND(C40="B",'Claim Details'!$E$28&gt;=Rates!$H$14,'Claim Details'!$E$28&lt;=Rates!$H$15,'Claim Details'!$E$19="Yes"),Rates!$I$18,IF(AND(C40="B",'Claim Details'!$E$28&gt;=Rates!$H$14,'Claim Details'!$E$28&lt;=Rates!$H$15,'Claim Details'!$E$19="No"),Rates!$H$18,IF(AND(C40="B",'Claim Details'!$E$28&gt;=Rates!$J$14,'Claim Details'!$E$28&lt;=Rates!$J$15,'Claim Details'!$E$19="Yes"),Rates!$K$18,IF(AND(C40="B",'Claim Details'!$E$28&gt;=Rates!$J$14,'Claim Details'!$E$28&lt;=Rates!$J$15,'Claim Details'!$E$19="No"),Rates!$J$18,IF(AND(C40="C",'Claim Details'!$E$28&gt;=Rates!$D$14,'Claim Details'!$E$28&lt;=Rates!$D$15,'Claim Details'!$E$19="Yes"),Rates!$E$19,IF(AND(C40="C",'Claim Details'!$E$28&gt;=Rates!$D$14,'Claim Details'!$E$28&lt;=Rates!$D$15,'Claim Details'!$E$19="No"),Rates!$D$19,IF(AND(C40="C",'Claim Details'!$E$28&gt;=Rates!$F$14,'Claim Details'!$E$28&lt;=Rates!$F$15,'Claim Details'!$E$19="Yes"),Rates!$G$19,IF(AND(C40="C",'Claim Details'!$E$28&gt;=Rates!$F$14,'Claim Details'!$E$28&lt;=Rates!$F$15,'Claim Details'!$E$19="No"),Rates!$F$19,IF(AND(C40="C",'Claim Details'!$E$28&gt;=Rates!$H$14,'Claim Details'!$E$28&lt;=Rates!$H$15,'Claim Details'!$E$19="Yes"),Rates!$I$19,IF(AND(C40="C",'Claim Details'!$E$28&gt;=Rates!$H$14,'Claim Details'!$E$28&lt;=Rates!$H$15,'Claim Details'!$E$19="No"),Rates!$H$19,IF(AND(C40="C",'Claim Details'!$E$28&gt;=Rates!$J$14,'Claim Details'!$E$28&lt;=Rates!$J$15,'Claim Details'!$E$19="Yes"),Rates!$K$19,IF(AND(C40="C",'Claim Details'!$E$28&gt;=Rates!$J$14,'Claim Details'!$E$28&lt;=Rates!$J$15,'Claim Details'!$E$19="No"),Rates!$J$19,"£0.00"))))))))))))))))))))))))</f>
        <v>£0.00</v>
      </c>
      <c r="AT40" s="189" t="str">
        <f>IF(AND(C40="A",'Claim Details'!$E$28&gt;=Rates!$D$14,'Claim Details'!$E$28&lt;=Rates!$D$15,'Claim Details'!$E$19="Yes"),Rates!$E$25,IF(AND(C40="A",'Claim Details'!$E$28&gt;=Rates!$D$14,'Claim Details'!$E$28&lt;=Rates!$D$15,'Claim Details'!$E$19="No"),Rates!$D$25,IF(AND(C40="A",'Claim Details'!$E$28&gt;=Rates!$F$14,'Claim Details'!$E$28&lt;=Rates!$F$15,'Claim Details'!$E$19="Yes"),Rates!$G$25,IF(AND(C40="A",'Claim Details'!$E$28&gt;=Rates!$F$14,'Claim Details'!$E$28&lt;=Rates!$F$15,'Claim Details'!$E$19="No"),Rates!$F$25,IF(AND(C40="A",'Claim Details'!$E$28&gt;=Rates!$H$14,'Claim Details'!$E$28&lt;=Rates!$H$15,'Claim Details'!$E$19="Yes"),Rates!$I$25,IF(AND(C40="A",'Claim Details'!$E$28&gt;=Rates!$H$14,'Claim Details'!$E$28&lt;=Rates!$H$15,'Claim Details'!$E$19="No"),Rates!$H$25,IF(AND(C40="A",'Claim Details'!$E$28&gt;=Rates!$J$14,'Claim Details'!$E$28&lt;=Rates!$J$15,'Claim Details'!$E$19="Yes"),Rates!$K$25,IF(AND(C40="A",'Claim Details'!$E$28&gt;=Rates!$J$14,'Claim Details'!$E$28&lt;=Rates!$J$15,'Claim Details'!$E$19="No"),Rates!$J$25,IF(AND(C40="B",'Claim Details'!$E$28&gt;=Rates!$D$14,'Claim Details'!$E$28&lt;=Rates!$D$15,'Claim Details'!$E$19="Yes"),Rates!$E$26,IF(AND(C40="B",'Claim Details'!$E$28&gt;=Rates!$D$14,'Claim Details'!$E$28&lt;=Rates!$D$15,'Claim Details'!$E$19="No"),Rates!$D$26,IF(AND(C40="B",'Claim Details'!$E$28&gt;=Rates!$F$14,'Claim Details'!$E$28&lt;=Rates!$F$15,'Claim Details'!$E$19="Yes"),Rates!$G$26,IF(AND(C40="B",'Claim Details'!$E$28&gt;=Rates!$F$14,'Claim Details'!$E$28&lt;=Rates!$F$15,'Claim Details'!$E$19="No"),Rates!$F$26,IF(AND(C40="B",'Claim Details'!$E$28&gt;=Rates!$H$14,'Claim Details'!$E$28&lt;=Rates!$H$15,'Claim Details'!$E$19="Yes"),Rates!$I$26,IF(AND(C40="B",'Claim Details'!$E$28&gt;=Rates!$H$14,'Claim Details'!$E$28&lt;=Rates!$H$15,'Claim Details'!$E$19="No"),Rates!$H$26,IF(AND(C40="B",'Claim Details'!$E$28&gt;=Rates!$J$14,'Claim Details'!$E$28&lt;=Rates!$J$15,'Claim Details'!$E$19="Yes"),Rates!$K$26,IF(AND(C40="B",'Claim Details'!$E$28&gt;=Rates!$J$14,'Claim Details'!$E$28&lt;=Rates!$J$15,'Claim Details'!$E$19="No"),Rates!$J$26,IF(AND(C40="C",'Claim Details'!$E$28&gt;=Rates!$D$14,'Claim Details'!$E$28&lt;=Rates!$D$15,'Claim Details'!$E$19="Yes"),Rates!$E$27,IF(AND(C40="C",'Claim Details'!$E$28&gt;=Rates!$D$14,'Claim Details'!$E$28&lt;=Rates!$D$15,'Claim Details'!$E$19="No"),Rates!$D$27,IF(AND(C40="C",'Claim Details'!$E$28&gt;=Rates!$F$14,'Claim Details'!$E$28&lt;=Rates!$F$15,'Claim Details'!$E$19="Yes"),Rates!$G$27,IF(AND(C40="C",'Claim Details'!$E$28&gt;=Rates!$F$14,'Claim Details'!$E$28&lt;=Rates!$F$15,'Claim Details'!$E$19="No"),Rates!$F$27,IF(AND(C40="C",'Claim Details'!$E$28&gt;=Rates!$H$14,'Claim Details'!$E$28&lt;=Rates!$H$15,'Claim Details'!$E$19="Yes"),Rates!$I$27,IF(AND(C40="C",'Claim Details'!$E$28&gt;=Rates!$H$14,'Claim Details'!$E$28&lt;=Rates!$H$15,'Claim Details'!$E$19="No"),Rates!$H$27,IF(AND(C40="C",'Claim Details'!$E$28&gt;=Rates!$J$14,'Claim Details'!$E$28&lt;=Rates!$J$15,'Claim Details'!$E$19="Yes"),Rates!$K$27,IF(AND(C40="C",'Claim Details'!$E$28&gt;=Rates!$J$14,'Claim Details'!$E$28&lt;=Rates!$J$15,'Claim Details'!$E$19="No"),Rates!$J$27,"£0.00"))))))))))))))))))))))))</f>
        <v>£0.00</v>
      </c>
      <c r="AU40" s="191" t="str">
        <f>IF(AND(C40="A",'Claim Details'!$E$28&gt;=Rates!$D$14,'Claim Details'!$E$28&lt;=Rates!$D$15,'Claim Details'!$E$19="Yes"),Rates!$E$20,IF(AND(C40="A",'Claim Details'!$E$28&gt;=Rates!$D$14,'Claim Details'!$E$28&lt;=Rates!$D$15,'Claim Details'!$E$19="No"),Rates!$D$20,IF(AND(C40="A",'Claim Details'!$E$28&gt;=Rates!$F$14,'Claim Details'!$E$28&lt;=Rates!$F$15,'Claim Details'!$E$19="Yes"),Rates!$G$20,IF(AND(C40="A",'Claim Details'!$E$28&gt;=Rates!$F$14,'Claim Details'!$E$28&lt;=Rates!$F$15,'Claim Details'!$E$19="No"),Rates!$F$20,IF(AND(C40="A",'Claim Details'!$E$28&gt;=Rates!$H$14,'Claim Details'!$E$28&lt;=Rates!$H$15,'Claim Details'!$E$19="Yes"),Rates!$I$20,IF(AND(C40="A",'Claim Details'!$E$28&gt;=Rates!$H$14,'Claim Details'!$E$28&lt;=Rates!$H$15,'Claim Details'!$E$19="No"),Rates!$H$20,IF(AND(C40="A",'Claim Details'!$E$28&gt;=Rates!$J$14,'Claim Details'!$E$28&lt;=Rates!$J$15,'Claim Details'!$E$19="Yes"),Rates!$K$20,IF(AND(C40="A",'Claim Details'!$E$28&gt;=Rates!$J$14,'Claim Details'!$E$28&lt;=Rates!$J$15,'Claim Details'!$E$19="No"),Rates!$J$20,IF(AND(C40="B",'Claim Details'!$E$28&gt;=Rates!$D$14,'Claim Details'!$E$28&lt;=Rates!$D$15,'Claim Details'!$E$19="Yes"),Rates!$E$21,IF(AND(C40="B",'Claim Details'!$E$28&gt;=Rates!$D$14,'Claim Details'!$E$28&lt;=Rates!$D$15,'Claim Details'!$E$19="No"),Rates!$D$21,IF(AND(C40="B",'Claim Details'!$E$28&gt;=Rates!$F$14,'Claim Details'!$E$28&lt;=Rates!$F$15,'Claim Details'!$E$19="Yes"),Rates!$G$21,IF(AND(C40="B",'Claim Details'!$E$28&gt;=Rates!$F$14,'Claim Details'!$E$28&lt;=Rates!$F$15,'Claim Details'!$E$19="No"),Rates!$F$21,IF(AND(C40="B",'Claim Details'!$E$28&gt;=Rates!$H$14,'Claim Details'!$E$28&lt;=Rates!$H$15,'Claim Details'!$E$19="Yes"),Rates!$I$21,IF(AND(C40="B",'Claim Details'!$E$28&gt;=Rates!$H$14,'Claim Details'!$E$28&lt;=Rates!$H$15,'Claim Details'!$E$19="No"),Rates!$H$21,IF(AND(C40="B",'Claim Details'!$E$28&gt;=Rates!$J$14,'Claim Details'!$E$28&lt;=Rates!$J$15,'Claim Details'!$E$19="Yes"),Rates!$K$21,IF(AND(C40="B",'Claim Details'!$E$28&gt;=Rates!$J$14,'Claim Details'!$E$28&lt;=Rates!$J$15,'Claim Details'!$E$19="No"),Rates!$J$21,"£0.00"))))))))))))))))</f>
        <v>£0.00</v>
      </c>
      <c r="AV40" s="191" t="str">
        <f>IF(AND(C40="A",'Claim Details'!$E$28&gt;=Rates!$D$14,'Claim Details'!$E$28&lt;=Rates!$D$15,'Claim Details'!$E$19="Yes"),Rates!$E$22,IF(AND(C40="A",'Claim Details'!$E$28&gt;=Rates!$D$14,'Claim Details'!$E$28&lt;=Rates!$D$15,'Claim Details'!$E$19="No"),Rates!$D$22,IF(AND(C40="A",'Claim Details'!$E$28&gt;=Rates!$F$14,'Claim Details'!$E$28&lt;=Rates!$F$15,'Claim Details'!$E$19="Yes"),Rates!$G$22,IF(AND(C40="A",'Claim Details'!$E$28&gt;=Rates!$F$14,'Claim Details'!$E$28&lt;=Rates!$F$15,'Claim Details'!$E$19="No"),Rates!$F$22,IF(AND(C40="A",'Claim Details'!$E$28&gt;=Rates!$H$14,'Claim Details'!$E$28&lt;=Rates!$H$15,'Claim Details'!$E$19="Yes"),Rates!$I$22,IF(AND(C40="A",'Claim Details'!$E$28&gt;=Rates!$H$14,'Claim Details'!$E$28&lt;=Rates!$H$15,'Claim Details'!$E$19="No"),Rates!$H$22,IF(AND(C40="A",'Claim Details'!$E$28&gt;=Rates!$J$14,'Claim Details'!$E$28&lt;=Rates!$J$15,'Claim Details'!$E$19="Yes"),Rates!$K$22,IF(AND(C40="A",'Claim Details'!$E$28&gt;=Rates!$J$14,'Claim Details'!$E$28&lt;=Rates!$J$15,'Claim Details'!$E$19="No"),Rates!$J$22,IF(AND(C40="B",'Claim Details'!$E$28&gt;=Rates!$D$14,'Claim Details'!$E$28&lt;=Rates!$D$15,'Claim Details'!$E$19="Yes"),Rates!$E$23,IF(AND(C40="B",'Claim Details'!$E$28&gt;=Rates!$D$14,'Claim Details'!$E$28&lt;=Rates!$D$15,'Claim Details'!$E$19="No"),Rates!$D$23,IF(AND(C40="B",'Claim Details'!$E$28&gt;=Rates!$F$14,'Claim Details'!$E$28&lt;=Rates!$F$15,'Claim Details'!$E$19="Yes"),Rates!$G$23,IF(AND(C40="B",'Claim Details'!$E$28&gt;=Rates!$F$14,'Claim Details'!$E$28&lt;=Rates!$F$15,'Claim Details'!$E$19="No"),Rates!$F$23,IF(AND(C40="B",'Claim Details'!$E$28&gt;=Rates!$H$14,'Claim Details'!$E$28&lt;=Rates!$H$15,'Claim Details'!$E$19="Yes"),Rates!$I$23,IF(AND(C40="B",'Claim Details'!$E$28&gt;=Rates!$H$14,'Claim Details'!$E$28&lt;=Rates!$H$15,'Claim Details'!$E$19="No"),Rates!$H$23,IF(AND(C40="B",'Claim Details'!$E$28&gt;=Rates!$J$14,'Claim Details'!$E$28&lt;=Rates!$J$15,'Claim Details'!$E$19="Yes"),Rates!$K$23,IF(AND(C40="B",'Claim Details'!$E$28&gt;=Rates!$J$14,'Claim Details'!$E$28&lt;=Rates!$J$15,'Claim Details'!$E$19="No"),Rates!$J$23,IF(AND(C40="C",'Claim Details'!$E$28&gt;=Rates!$D$14,'Claim Details'!$E$28&lt;=Rates!$D$15,'Claim Details'!$E$19="Yes"),Rates!$E$24,IF(AND(C40="C",'Claim Details'!$E$28&gt;=Rates!$D$14,'Claim Details'!$E$28&lt;=Rates!$D$15,'Claim Details'!$E$19="No"),Rates!$D$24,IF(AND(C40="C",'Claim Details'!$E$28&gt;=Rates!$F$14,'Claim Details'!$E$28&lt;=Rates!$F$15,'Claim Details'!$E$19="Yes"),Rates!$G$24,IF(AND(C40="C",'Claim Details'!$E$28&gt;=Rates!$F$14,'Claim Details'!$E$28&lt;=Rates!$F$15,'Claim Details'!$E$19="No"),Rates!$F$24,IF(AND(C40="C",'Claim Details'!$E$28&gt;=Rates!$H$14,'Claim Details'!$E$28&lt;=Rates!$H$15,'Claim Details'!$E$19="Yes"),Rates!$I$24,IF(AND(C40="C",'Claim Details'!$E$28&gt;=Rates!$H$14,'Claim Details'!$E$28&lt;=Rates!$H$15,'Claim Details'!$E$19="No"),Rates!$H$24,IF(AND(C40="C",'Claim Details'!$E$28&gt;=Rates!$J$14,'Claim Details'!$E$28&lt;=Rates!$J$15,'Claim Details'!$E$19="Yes"),Rates!$K$24,IF(AND(C40="C",'Claim Details'!$E$28&gt;=Rates!$J$14,'Claim Details'!$E$28&lt;=Rates!$J$15,'Claim Details'!$E$19="No"),Rates!$J$24,"£0.00"))))))))))))))))))))))))</f>
        <v>£0.00</v>
      </c>
      <c r="AW40" s="1"/>
      <c r="AX40" s="189" t="str">
        <f>IF(AND(U40="A",'Claim Details'!$I$28&gt;=Rates!$D$14,'Claim Details'!$I$28&lt;=Rates!$D$15,'Claim Details'!$I$19="Yes"),Rates!$J$17,IF(AND(U40="A",'Claim Details'!$I$28&gt;=Rates!$D$14,'Claim Details'!$I$28&lt;=Rates!$D$15,'Claim Details'!$I$19="No"),Rates!$D$17,IF(AND(U40="A",'Claim Details'!$I$28&gt;=Rates!$F$14,'Claim Details'!$I$28&lt;=Rates!$F$15,'Claim Details'!$I$19="Yes"),Rates!$G$17,IF(AND(U40="A",'Claim Details'!$I$28&gt;=Rates!$F$14,'Claim Details'!$I$28&lt;=Rates!$F$15,'Claim Details'!$I$19="No"),Rates!$F$17,IF(AND(U40="A",'Claim Details'!$I$28&gt;=Rates!$H$14,'Claim Details'!$I$28&lt;=Rates!$H$15,'Claim Details'!$I$19="Yes"),Rates!$I$17,IF(AND(U40="A",'Claim Details'!$I$28&gt;=Rates!$H$14,'Claim Details'!$I$28&lt;=Rates!$H$15,'Claim Details'!$I$19="No"),Rates!$H$17,IF(AND(U40="A",'Claim Details'!$I$28&gt;=Rates!$J$14,'Claim Details'!$I$28&lt;=Rates!$J$15,'Claim Details'!$I$19="Yes"),Rates!$K$17,IF(AND(U40="A",'Claim Details'!$I$28&gt;=Rates!$J$14,'Claim Details'!$I$28&lt;=Rates!$J$15,'Claim Details'!$I$19="No"),Rates!$J$17,IF(AND(U40="B",'Claim Details'!$I$28&gt;=Rates!$D$14,'Claim Details'!$I$28&lt;=Rates!$D$15,'Claim Details'!$I$19="Yes"),Rates!$E$18,IF(AND(U40="B",'Claim Details'!$I$28&gt;=Rates!$D$14,'Claim Details'!$I$28&lt;=Rates!$D$15,'Claim Details'!$I$19="No"),Rates!$D$18,IF(AND(U40="B",'Claim Details'!$I$28&gt;=Rates!$F$14,'Claim Details'!$I$28&lt;=Rates!$F$15,'Claim Details'!$I$19="Yes"),Rates!$G$18,IF(AND(U40="B",'Claim Details'!$I$28&gt;=Rates!$F$14,'Claim Details'!$I$28&lt;=Rates!$F$15,'Claim Details'!$I$19="No"),Rates!$F$18,IF(AND(U40="B",'Claim Details'!$I$28&gt;=Rates!$H$14,'Claim Details'!$I$28&lt;=Rates!$H$15,'Claim Details'!$I$19="Yes"),Rates!$I$18,IF(AND(U40="B",'Claim Details'!$I$28&gt;=Rates!$H$14,'Claim Details'!$I$28&lt;=Rates!$H$15,'Claim Details'!$I$19="No"),Rates!$H$18,IF(AND(U40="B",'Claim Details'!$I$28&gt;=Rates!$J$14,'Claim Details'!$I$28&lt;=Rates!$J$15,'Claim Details'!$I$19="Yes"),Rates!$K$18,IF(AND(U40="B",'Claim Details'!$I$28&gt;=Rates!$J$14,'Claim Details'!$I$28&lt;=Rates!$J$15,'Claim Details'!$I$19="No"),Rates!$J$18,IF(AND(U40="C",'Claim Details'!$I$28&gt;=Rates!$D$14,'Claim Details'!$I$28&lt;=Rates!$D$15,'Claim Details'!$I$19="Yes"),Rates!$E$19,IF(AND(U40="C",'Claim Details'!$I$28&gt;=Rates!$D$14,'Claim Details'!$I$28&lt;=Rates!$D$15,'Claim Details'!$I$19="No"),Rates!$D$19,IF(AND(U40="C",'Claim Details'!$I$28&gt;=Rates!$F$14,'Claim Details'!$I$28&lt;=Rates!$F$15,'Claim Details'!$I$19="Yes"),Rates!$G$19,IF(AND(U40="C",'Claim Details'!$I$28&gt;=Rates!$F$14,'Claim Details'!$I$28&lt;=Rates!$F$15,'Claim Details'!$I$19="No"),Rates!$F$19,IF(AND(U40="C",'Claim Details'!$I$28&gt;=Rates!$H$14,'Claim Details'!$I$28&lt;=Rates!$H$15,'Claim Details'!$I$19="Yes"),Rates!$I$19,IF(AND(U40="C",'Claim Details'!$I$28&gt;=Rates!$H$14,'Claim Details'!$I$28&lt;=Rates!$H$15,'Claim Details'!$I$19="No"),Rates!$H$19,IF(AND(U40="C",'Claim Details'!$I$28&gt;=Rates!$J$14,'Claim Details'!$I$28&lt;=Rates!$J$15,'Claim Details'!$I$19="Yes"),Rates!$K$19,IF(AND(U40="C",'Claim Details'!$I$28&gt;=Rates!$J$14,'Claim Details'!$I$28&lt;=Rates!$J$15,'Claim Details'!$I$19="No"),Rates!$J$19,"£0.00"))))))))))))))))))))))))</f>
        <v>£0.00</v>
      </c>
      <c r="AY40" s="189" t="str">
        <f>IF(AND(C40="A",'Claim Details'!$I$28&gt;=Rates!$D$14,'Claim Details'!$I$28&lt;=Rates!$D$15,'Claim Details'!$I$19="Yes"),Rates!$J$25,IF(AND(C40="A",'Claim Details'!$I$28&gt;=Rates!$D$14,'Claim Details'!$I$28&lt;=Rates!$D$15,'Claim Details'!$I$19="No"),Rates!$D$25,IF(AND(C40="A",'Claim Details'!$I$28&gt;=Rates!$F$14,'Claim Details'!$I$28&lt;=Rates!$F$15,'Claim Details'!$I$19="Yes"),Rates!$G$25,IF(AND(C40="A",'Claim Details'!$I$28&gt;=Rates!$F$14,'Claim Details'!$I$28&lt;=Rates!$F$15,'Claim Details'!$I$19="No"),Rates!$F$25,IF(AND(C40="A",'Claim Details'!$I$28&gt;=Rates!$H$14,'Claim Details'!$I$28&lt;=Rates!$H$15,'Claim Details'!$I$19="Yes"),Rates!$I$25,IF(AND(C40="A",'Claim Details'!$I$28&gt;=Rates!$H$14,'Claim Details'!$I$28&lt;=Rates!$H$15,'Claim Details'!$I$19="No"),Rates!$H$25,IF(AND(C40="A",'Claim Details'!$I$28&gt;=Rates!$J$14,'Claim Details'!$I$28&lt;=Rates!$J$15,'Claim Details'!$I$19="Yes"),Rates!$K$25,IF(AND(C40="A",'Claim Details'!$I$28&gt;=Rates!$J$14,'Claim Details'!$I$28&lt;=Rates!$J$15,'Claim Details'!$I$19="No"),Rates!$J$25,IF(AND(C40="B",'Claim Details'!$I$28&gt;=Rates!$D$14,'Claim Details'!$I$28&lt;=Rates!$D$15,'Claim Details'!$I$19="Yes"),Rates!$E$26,IF(AND(C40="B",'Claim Details'!$I$28&gt;=Rates!$D$14,'Claim Details'!$I$28&lt;=Rates!$D$15,'Claim Details'!$I$19="No"),Rates!$D$26,IF(AND(C40="B",'Claim Details'!$I$28&gt;=Rates!$F$14,'Claim Details'!$I$28&lt;=Rates!$F$15,'Claim Details'!$I$19="Yes"),Rates!$G$26,IF(AND(C40="B",'Claim Details'!$I$28&gt;=Rates!$F$14,'Claim Details'!$I$28&lt;=Rates!$F$15,'Claim Details'!$I$19="No"),Rates!$F$26,IF(AND(C40="B",'Claim Details'!$I$28&gt;=Rates!$H$14,'Claim Details'!$I$28&lt;=Rates!$H$15,'Claim Details'!$I$19="Yes"),Rates!$I$26,IF(AND(C40="B",'Claim Details'!$I$28&gt;=Rates!$H$14,'Claim Details'!$I$28&lt;=Rates!$H$15,'Claim Details'!$I$19="No"),Rates!$H$26,IF(AND(C40="B",'Claim Details'!$I$28&gt;=Rates!$J$14,'Claim Details'!$I$28&lt;=Rates!$J$15,'Claim Details'!$I$19="Yes"),Rates!$K$26,IF(AND(C40="B",'Claim Details'!$I$28&gt;=Rates!$J$14,'Claim Details'!$I$28&lt;=Rates!$J$15,'Claim Details'!$I$19="No"),Rates!$J$26,IF(AND(C40="C",'Claim Details'!$I$28&gt;=Rates!$D$14,'Claim Details'!$I$28&lt;=Rates!$D$15,'Claim Details'!$I$19="Yes"),Rates!$E$27,IF(AND(C40="C",'Claim Details'!$I$28&gt;=Rates!$D$14,'Claim Details'!$I$28&lt;=Rates!$D$15,'Claim Details'!$I$19="No"),Rates!$D$27,IF(AND(C40="C",'Claim Details'!$I$28&gt;=Rates!$F$14,'Claim Details'!$I$28&lt;=Rates!$F$15,'Claim Details'!$I$19="Yes"),Rates!$G$27,IF(AND(C40="C",'Claim Details'!$I$28&gt;=Rates!$F$14,'Claim Details'!$I$28&lt;=Rates!$F$15,'Claim Details'!$I$19="No"),Rates!$F$27,IF(AND(C40="C",'Claim Details'!$I$28&gt;=Rates!$H$14,'Claim Details'!$I$28&lt;=Rates!$H$15,'Claim Details'!$I$19="Yes"),Rates!$I$27,IF(AND(C40="C",'Claim Details'!$I$28&gt;=Rates!$H$14,'Claim Details'!$I$28&lt;=Rates!$H$15,'Claim Details'!$I$19="No"),Rates!$H$27,IF(AND(C40="C",'Claim Details'!$I$28&gt;=Rates!$J$14,'Claim Details'!$I$28&lt;=Rates!$J$15,'Claim Details'!$I$19="Yes"),Rates!$K$27,IF(AND(C40="C",'Claim Details'!$I$28&gt;=Rates!$J$14,'Claim Details'!$I$28&lt;=Rates!$J$15,'Claim Details'!$I$19="No"),Rates!$J$27,"£0.00"))))))))))))))))))))))))</f>
        <v>£0.00</v>
      </c>
      <c r="AZ40" s="189" t="str">
        <f>IF(AND(C40="A",'Claim Details'!$I$28&gt;=Rates!$D$14,'Claim Details'!$I$28&lt;=Rates!$D$15,'Claim Details'!$I$19="Yes"),Rates!$E$20,IF(AND(C40="A",'Claim Details'!$I$28&gt;=Rates!$D$14,'Claim Details'!$I$28&lt;=Rates!$D$15,'Claim Details'!$I$19="No"),Rates!$D$20,IF(AND(C40="A",'Claim Details'!$I$28&gt;=Rates!$F$14,'Claim Details'!$I$28&lt;=Rates!$F$15,'Claim Details'!$I$19="Yes"),Rates!$G$20,IF(AND(C40="A",'Claim Details'!$I$28&gt;=Rates!$F$14,'Claim Details'!$I$28&lt;=Rates!$F$15,'Claim Details'!$I$19="No"),Rates!$F$20,IF(AND(C40="A",'Claim Details'!$I$28&gt;=Rates!$H$14,'Claim Details'!$I$28&lt;=Rates!$H$15,'Claim Details'!$I$19="Yes"),Rates!$I$20,IF(AND(C40="A",'Claim Details'!$I$28&gt;=Rates!$H$14,'Claim Details'!$I$28&lt;=Rates!$H$15,'Claim Details'!$I$19="No"),Rates!$H$20,IF(AND(C40="A",'Claim Details'!$I$28&gt;=Rates!$J$14,'Claim Details'!$I$28&lt;=Rates!$J$15,'Claim Details'!$I$19="Yes"),Rates!$K$20,IF(AND(C40="A",'Claim Details'!$I$28&gt;=Rates!$J$14,'Claim Details'!$I$28&lt;=Rates!$J$15,'Claim Details'!$I$19="No"),Rates!$J$20,IF(AND(C40="B",'Claim Details'!$I$28&gt;=Rates!$D$14,'Claim Details'!$I$28&lt;=Rates!$D$15,'Claim Details'!$I$19="Yes"),Rates!$E$21,IF(AND(C40="B",'Claim Details'!$I$28&gt;=Rates!$D$14,'Claim Details'!$I$28&lt;=Rates!$D$15,'Claim Details'!$I$19="No"),Rates!$D$21,IF(AND(C40="B",'Claim Details'!$I$28&gt;=Rates!$F$14,'Claim Details'!$I$28&lt;=Rates!$F$15,'Claim Details'!$I$19="Yes"),Rates!$G$21,IF(AND(C40="B",'Claim Details'!$I$28&gt;=Rates!$F$14,'Claim Details'!$I$28&lt;=Rates!$F$15,'Claim Details'!$I$19="No"),Rates!$F$21,IF(AND(C40="B",'Claim Details'!$I$28&gt;=Rates!$H$14,'Claim Details'!$I$28&lt;=Rates!$H$15,'Claim Details'!$I$19="Yes"),Rates!$I$21,IF(AND(C40="B",'Claim Details'!$I$28&gt;=Rates!$H$14,'Claim Details'!$I$28&lt;=Rates!$H$15,'Claim Details'!$I$19="No"),Rates!$H$21,IF(AND(C40="B",'Claim Details'!$I$28&gt;=Rates!$J$14,'Claim Details'!$I$28&lt;=Rates!$J$15,'Claim Details'!$I$19="Yes"),Rates!$K$21,IF(AND(C40="B",'Claim Details'!$I$28&gt;=Rates!$J$14,'Claim Details'!$I$28&lt;=Rates!$J$15,'Claim Details'!$I$19="No"),Rates!$J$21,"£0.00"))))))))))))))))</f>
        <v>£0.00</v>
      </c>
      <c r="BA40" s="189" t="str">
        <f>IF(AND(C40="A",'Claim Details'!$I$28&gt;=Rates!$D$14,'Claim Details'!$I$28&lt;=Rates!$D$15,'Claim Details'!$I$19="Yes"),Rates!$E$22,IF(AND(C40="A",'Claim Details'!$I$28&gt;=Rates!$D$14,'Claim Details'!$I$28&lt;=Rates!$D$15,'Claim Details'!$I$19="No"),Rates!$D$22,IF(AND(C40="A",'Claim Details'!$I$28&gt;=Rates!$F$14,'Claim Details'!$I$28&lt;=Rates!$F$15,'Claim Details'!$I$19="Yes"),Rates!$G$22,IF(AND(C40="A",'Claim Details'!$I$28&gt;=Rates!$F$14,'Claim Details'!$I$28&lt;=Rates!$F$15,'Claim Details'!$I$19="No"),Rates!$F$22,IF(AND(C40="A",'Claim Details'!$I$28&gt;=Rates!$H$14,'Claim Details'!$I$28&lt;=Rates!$H$15,'Claim Details'!$I$19="Yes"),Rates!$I$22,IF(AND(C40="A",'Claim Details'!$I$28&gt;=Rates!$H$14,'Claim Details'!$I$28&lt;=Rates!$H$15,'Claim Details'!$I$19="No"),Rates!$H$22,IF(AND(C40="A",'Claim Details'!$I$28&gt;=Rates!$J$14,'Claim Details'!$I$28&lt;=Rates!$J$15,'Claim Details'!$I$19="Yes"),Rates!$K$22,IF(AND(C40="A",'Claim Details'!$I$28&gt;=Rates!$J$14,'Claim Details'!$I$28&lt;=Rates!$J$15,'Claim Details'!$I$19="No"),Rates!$J$22,IF(AND(C40="B",'Claim Details'!$I$28&gt;=Rates!$D$14,'Claim Details'!$I$28&lt;=Rates!$D$15,'Claim Details'!$I$19="Yes"),Rates!$E$23,IF(AND(C40="B",'Claim Details'!$I$28&gt;=Rates!$D$14,'Claim Details'!$I$28&lt;=Rates!$D$15,'Claim Details'!$I$19="No"),Rates!$D$23,IF(AND(C40="B",'Claim Details'!$I$28&gt;=Rates!$F$14,'Claim Details'!$I$28&lt;=Rates!$F$15,'Claim Details'!$I$19="Yes"),Rates!$G$23,IF(AND(C40="B",'Claim Details'!$I$28&gt;=Rates!$F$14,'Claim Details'!$I$28&lt;=Rates!$F$15,'Claim Details'!$I$19="No"),Rates!$F$23,IF(AND(C40="B",'Claim Details'!$I$28&gt;=Rates!$H$14,'Claim Details'!$I$28&lt;=Rates!$H$15,'Claim Details'!$I$19="Yes"),Rates!$I$23,IF(AND(C40="B",'Claim Details'!$I$28&gt;=Rates!$H$14,'Claim Details'!$I$28&lt;=Rates!$H$15,'Claim Details'!$I$19="No"),Rates!$H$23,IF(AND(C40="B",'Claim Details'!$I$28&gt;=Rates!$J$14,'Claim Details'!$I$28&lt;=Rates!$J$15,'Claim Details'!$I$19="Yes"),Rates!$K$23,IF(AND(C40="B",'Claim Details'!$I$28&gt;=Rates!$J$14,'Claim Details'!$I$28&lt;=Rates!$J$15,'Claim Details'!$I$19="No"),Rates!$J$23,IF(AND(C40="C",'Claim Details'!$I$28&gt;=Rates!$D$14,'Claim Details'!$I$28&lt;=Rates!$D$15,'Claim Details'!$I$19="Yes"),Rates!$E$24,IF(AND(C40="C",'Claim Details'!$I$28&gt;=Rates!$D$14,'Claim Details'!$I$28&lt;=Rates!$D$15,'Claim Details'!$I$19="No"),Rates!$D$24,IF(AND(C40="C",'Claim Details'!$I$28&gt;=Rates!$F$14,'Claim Details'!$I$28&lt;=Rates!$F$15,'Claim Details'!$I$19="Yes"),Rates!$G$24,IF(AND(C40="C",'Claim Details'!$I$28&gt;=Rates!$F$14,'Claim Details'!$I$28&lt;=Rates!$F$15,'Claim Details'!$I$19="No"),Rates!$F$24,IF(AND(C40="C",'Claim Details'!$I$28&gt;=Rates!$H$14,'Claim Details'!$I$28&lt;=Rates!$H$15,'Claim Details'!$I$19="Yes"),Rates!$I$24,IF(AND(C40="C",'Claim Details'!$I$28&gt;=Rates!$H$14,'Claim Details'!$I$28&lt;=Rates!$H$15,'Claim Details'!$I$19="No"),Rates!$H$24,IF(AND(C40="C",'Claim Details'!$I$28&gt;=Rates!$J$14,'Claim Details'!$I$28&lt;=Rates!$J$15,'Claim Details'!$I$19="Yes"),Rates!$K$24,IF(AND(C40="C",'Claim Details'!$I$28&gt;=Rates!$J$14,'Claim Details'!$I$28&lt;=Rates!$J$15,'Claim Details'!$I$19="No"),Rates!$J$24,"£0.00"))))))))))))))))))))))))</f>
        <v>£0.00</v>
      </c>
      <c r="BB40" s="189" t="str">
        <f t="shared" si="12"/>
        <v>£0.00</v>
      </c>
      <c r="BC40" s="1"/>
      <c r="BD40" s="189" t="str">
        <f>IF(AND(AE40="A",'Claim Details'!$I$28&gt;=Rates!$D$14,'Claim Details'!$I$28&lt;=Rates!$D$15,'Claim Details'!$I$19="Yes"),Rates!$J$17,IF(AND(AE40="A",'Claim Details'!$I$28&gt;=Rates!$D$14,'Claim Details'!$I$28&lt;=Rates!$D$15,'Claim Details'!$I$19="No"),Rates!$D$17,IF(AND(AE40="A",'Claim Details'!$I$28&gt;=Rates!$F$14,'Claim Details'!$I$28&lt;=Rates!$F$15,'Claim Details'!$I$19="Yes"),Rates!$G$17,IF(AND(AE40="A",'Claim Details'!$I$28&gt;=Rates!$F$14,'Claim Details'!$I$28&lt;=Rates!$F$15,'Claim Details'!$I$19="No"),Rates!$F$17,IF(AND(AE40="A",'Claim Details'!$I$28&gt;=Rates!$H$14,'Claim Details'!$I$28&lt;=Rates!$H$15,'Claim Details'!$I$19="Yes"),Rates!$I$17,IF(AND(AE40="A",'Claim Details'!$I$28&gt;=Rates!$H$14,'Claim Details'!$I$28&lt;=Rates!$H$15,'Claim Details'!$I$19="No"),Rates!$H$17,IF(AND(AE40="A",'Claim Details'!$I$28&gt;=Rates!$J$14,'Claim Details'!$I$28&lt;=Rates!$J$15,'Claim Details'!$I$19="Yes"),Rates!$K$17,IF(AND(AE40="A",'Claim Details'!$I$28&gt;=Rates!$J$14,'Claim Details'!$I$28&lt;=Rates!$J$15,'Claim Details'!$I$19="No"),Rates!$J$17,IF(AND(AE40="B",'Claim Details'!$I$28&gt;=Rates!$D$14,'Claim Details'!$I$28&lt;=Rates!$D$15,'Claim Details'!$I$19="Yes"),Rates!$E$18,IF(AND(AE40="B",'Claim Details'!$I$28&gt;=Rates!$D$14,'Claim Details'!$I$28&lt;=Rates!$D$15,'Claim Details'!$I$19="No"),Rates!$D$18,IF(AND(AE40="B",'Claim Details'!$I$28&gt;=Rates!$F$14,'Claim Details'!$I$28&lt;=Rates!$F$15,'Claim Details'!$I$19="Yes"),Rates!$G$18,IF(AND(AE40="B",'Claim Details'!$I$28&gt;=Rates!$F$14,'Claim Details'!$I$28&lt;=Rates!$F$15,'Claim Details'!$I$19="No"),Rates!$F$18,IF(AND(AE40="B",'Claim Details'!$I$28&gt;=Rates!$H$14,'Claim Details'!$I$28&lt;=Rates!$H$15,'Claim Details'!$I$19="Yes"),Rates!$I$18,IF(AND(AE40="B",'Claim Details'!$I$28&gt;=Rates!$H$14,'Claim Details'!$I$28&lt;=Rates!$H$15,'Claim Details'!$I$19="No"),Rates!$H$18,IF(AND(AE40="B",'Claim Details'!$I$28&gt;=Rates!$J$14,'Claim Details'!$I$28&lt;=Rates!$J$15,'Claim Details'!$I$19="Yes"),Rates!$K$18,IF(AND(AE40="B",'Claim Details'!$I$28&gt;=Rates!$J$14,'Claim Details'!$I$28&lt;=Rates!$J$15,'Claim Details'!$I$19="No"),Rates!$J$18,IF(AND(AE40="C",'Claim Details'!$I$28&gt;=Rates!$D$14,'Claim Details'!$I$28&lt;=Rates!$D$15,'Claim Details'!$I$19="Yes"),Rates!$E$19,IF(AND(AE40="C",'Claim Details'!$I$28&gt;=Rates!$D$14,'Claim Details'!$I$28&lt;=Rates!$D$15,'Claim Details'!$I$19="No"),Rates!$D$19,IF(AND(AE40="C",'Claim Details'!$I$28&gt;=Rates!$F$14,'Claim Details'!$I$28&lt;=Rates!$F$15,'Claim Details'!$I$19="Yes"),Rates!$G$19,IF(AND(AE40="C",'Claim Details'!$I$28&gt;=Rates!$F$14,'Claim Details'!$I$28&lt;=Rates!$F$15,'Claim Details'!$I$19="No"),Rates!$F$19,IF(AND(AE40="C",'Claim Details'!$I$28&gt;=Rates!$H$14,'Claim Details'!$I$28&lt;=Rates!$H$15,'Claim Details'!$I$19="Yes"),Rates!$I$19,IF(AND(AE40="C",'Claim Details'!$I$28&gt;=Rates!$H$14,'Claim Details'!$I$28&lt;=Rates!$H$15,'Claim Details'!$I$19="No"),Rates!$H$19,IF(AND(AE40="C",'Claim Details'!$I$28&gt;=Rates!$J$14,'Claim Details'!$I$28&lt;=Rates!$J$15,'Claim Details'!$I$19="Yes"),Rates!$K$19,IF(AND(AE40="C",'Claim Details'!$I$28&gt;=Rates!$J$14,'Claim Details'!$I$28&lt;=Rates!$J$15,'Claim Details'!$I$19="No"),Rates!$J$19,"£0.00"))))))))))))))))))))))))</f>
        <v>£0.00</v>
      </c>
      <c r="BE40" s="189" t="str">
        <f>IF(AND(AE40="A",'Claim Details'!$I$28&gt;=Rates!$D$14,'Claim Details'!$I$28&lt;=Rates!$D$15,'Claim Details'!$I$19="Yes"),Rates!$J$25,IF(AND(AE40="A",'Claim Details'!$I$28&gt;=Rates!$D$14,'Claim Details'!$I$28&lt;=Rates!$D$15,'Claim Details'!$I$19="No"),Rates!$D$25,IF(AND(AE40="A",'Claim Details'!$I$28&gt;=Rates!$F$14,'Claim Details'!$I$28&lt;=Rates!$F$15,'Claim Details'!$I$19="Yes"),Rates!$G$25,IF(AND(AE40="A",'Claim Details'!$I$28&gt;=Rates!$F$14,'Claim Details'!$I$28&lt;=Rates!$F$15,'Claim Details'!$I$19="No"),Rates!$F$25,IF(AND(AE40="A",'Claim Details'!$I$28&gt;=Rates!$H$14,'Claim Details'!$I$28&lt;=Rates!$H$15,'Claim Details'!$I$19="Yes"),Rates!$I$25,IF(AND(AE40="A",'Claim Details'!$I$28&gt;=Rates!$H$14,'Claim Details'!$I$28&lt;=Rates!$H$15,'Claim Details'!$I$19="No"),Rates!$H$25,IF(AND(AE40="A",'Claim Details'!$I$28&gt;=Rates!$J$14,'Claim Details'!$I$28&lt;=Rates!$J$15,'Claim Details'!$I$19="Yes"),Rates!$K$25,IF(AND(AE40="A",'Claim Details'!$I$28&gt;=Rates!$J$14,'Claim Details'!$I$28&lt;=Rates!$J$15,'Claim Details'!$I$19="No"),Rates!$J$25,IF(AND(AE40="B",'Claim Details'!$I$28&gt;=Rates!$D$14,'Claim Details'!$I$28&lt;=Rates!$D$15,'Claim Details'!$I$19="Yes"),Rates!$E$26,IF(AND(AE40="B",'Claim Details'!$I$28&gt;=Rates!$D$14,'Claim Details'!$I$28&lt;=Rates!$D$15,'Claim Details'!$I$19="No"),Rates!$D$26,IF(AND(AE40="B",'Claim Details'!$I$28&gt;=Rates!$F$14,'Claim Details'!$I$28&lt;=Rates!$F$15,'Claim Details'!$I$19="Yes"),Rates!$G$26,IF(AND(AE40="B",'Claim Details'!$I$28&gt;=Rates!$F$14,'Claim Details'!$I$28&lt;=Rates!$F$15,'Claim Details'!$I$19="No"),Rates!$F$26,IF(AND(AE40="B",'Claim Details'!$I$28&gt;=Rates!$H$14,'Claim Details'!$I$28&lt;=Rates!$H$15,'Claim Details'!$I$19="Yes"),Rates!$I$26,IF(AND(AE40="B",'Claim Details'!$I$28&gt;=Rates!$H$14,'Claim Details'!$I$28&lt;=Rates!$H$15,'Claim Details'!$I$19="No"),Rates!$H$26,IF(AND(AE40="B",'Claim Details'!$I$28&gt;=Rates!$J$14,'Claim Details'!$I$28&lt;=Rates!$J$15,'Claim Details'!$I$19="Yes"),Rates!$K$26,IF(AND(AE40="B",'Claim Details'!$I$28&gt;=Rates!$J$14,'Claim Details'!$I$28&lt;=Rates!$J$15,'Claim Details'!$I$19="No"),Rates!$J$26,IF(AND(AE40="C",'Claim Details'!$I$28&gt;=Rates!$D$14,'Claim Details'!$I$28&lt;=Rates!$D$15,'Claim Details'!$I$19="Yes"),Rates!$E$27,IF(AND(AE40="C",'Claim Details'!$I$28&gt;=Rates!$D$14,'Claim Details'!$I$28&lt;=Rates!$D$15,'Claim Details'!$I$19="No"),Rates!$D$27,IF(AND(AE40="C",'Claim Details'!$I$28&gt;=Rates!$F$14,'Claim Details'!$I$28&lt;=Rates!$F$15,'Claim Details'!$I$19="Yes"),Rates!$G$27,IF(AND(AE40="C",'Claim Details'!$I$28&gt;=Rates!$F$14,'Claim Details'!$I$28&lt;=Rates!$F$15,'Claim Details'!$I$19="No"),Rates!$F$27,IF(AND(AE40="C",'Claim Details'!$I$28&gt;=Rates!$H$14,'Claim Details'!$I$28&lt;=Rates!$H$15,'Claim Details'!$I$19="Yes"),Rates!$I$27,IF(AND(AE40="C",'Claim Details'!$I$28&gt;=Rates!$H$14,'Claim Details'!$I$28&lt;=Rates!$H$15,'Claim Details'!$I$19="No"),Rates!$H$27,IF(AND(AE40="C",'Claim Details'!$I$28&gt;=Rates!$J$14,'Claim Details'!$I$28&lt;=Rates!$J$15,'Claim Details'!$I$19="Yes"),Rates!$K$27,IF(AND(AE40="C",'Claim Details'!$I$28&gt;=Rates!$J$14,'Claim Details'!$I$28&lt;=Rates!$J$15,'Claim Details'!$I$19="No"),Rates!$J$27,"£0.00"))))))))))))))))))))))))</f>
        <v>£0.00</v>
      </c>
      <c r="BF40" s="189" t="str">
        <f>IF(AND(AE40="A",'Claim Details'!$I$28&gt;=Rates!$D$14,'Claim Details'!$I$28&lt;=Rates!$D$15,'Claim Details'!$I$19="Yes"),Rates!$E$20,IF(AND(AE40="A",'Claim Details'!$I$28&gt;=Rates!$D$14,'Claim Details'!$I$28&lt;=Rates!$D$15,'Claim Details'!$I$19="No"),Rates!$D$20,IF(AND(AE40="A",'Claim Details'!$I$28&gt;=Rates!$F$14,'Claim Details'!$I$28&lt;=Rates!$F$15,'Claim Details'!$I$19="Yes"),Rates!$G$20,IF(AND(AE40="A",'Claim Details'!$I$28&gt;=Rates!$F$14,'Claim Details'!$I$28&lt;=Rates!$F$15,'Claim Details'!$I$19="No"),Rates!$F$20,IF(AND(AE40="A",'Claim Details'!$I$28&gt;=Rates!$H$14,'Claim Details'!$I$28&lt;=Rates!$H$15,'Claim Details'!$I$19="Yes"),Rates!$I$20,IF(AND(AE40="A",'Claim Details'!$I$28&gt;=Rates!$H$14,'Claim Details'!$I$28&lt;=Rates!$H$15,'Claim Details'!$I$19="No"),Rates!$H$20,IF(AND(AE40="A",'Claim Details'!$I$28&gt;=Rates!$J$14,'Claim Details'!$I$28&lt;=Rates!$J$15,'Claim Details'!$I$19="Yes"),Rates!$K$20,IF(AND(AE40="A",'Claim Details'!$I$28&gt;=Rates!$J$14,'Claim Details'!$I$28&lt;=Rates!$J$15,'Claim Details'!$I$19="No"),Rates!$J$20,IF(AND(AE40="B",'Claim Details'!$I$28&gt;=Rates!$D$14,'Claim Details'!$I$28&lt;=Rates!$D$15,'Claim Details'!$I$19="Yes"),Rates!$E$21,IF(AND(AE40="B",'Claim Details'!$I$28&gt;=Rates!$D$14,'Claim Details'!$I$28&lt;=Rates!$D$15,'Claim Details'!$I$19="No"),Rates!$D$21,IF(AND(AE40="B",'Claim Details'!$I$28&gt;=Rates!$F$14,'Claim Details'!$I$28&lt;=Rates!$F$15,'Claim Details'!$I$19="Yes"),Rates!$G$21,IF(AND(AE40="B",'Claim Details'!$I$28&gt;=Rates!$F$14,'Claim Details'!$I$28&lt;=Rates!$F$15,'Claim Details'!$I$19="No"),Rates!$F$21,IF(AND(AE40="B",'Claim Details'!$I$28&gt;=Rates!$H$14,'Claim Details'!$I$28&lt;=Rates!$H$15,'Claim Details'!$I$19="Yes"),Rates!$I$21,IF(AND(AE40="B",'Claim Details'!$I$28&gt;=Rates!$H$14,'Claim Details'!$I$28&lt;=Rates!$H$15,'Claim Details'!$I$19="No"),Rates!$H$21,IF(AND(AE40="B",'Claim Details'!$I$28&gt;=Rates!$J$14,'Claim Details'!$I$28&lt;=Rates!$J$15,'Claim Details'!$I$19="Yes"),Rates!$K$21,IF(AND(AE40="B",'Claim Details'!$I$28&gt;=Rates!$J$14,'Claim Details'!$I$28&lt;=Rates!$J$15,'Claim Details'!$I$19="No"),Rates!$J$21,"£0.00"))))))))))))))))</f>
        <v>£0.00</v>
      </c>
      <c r="BG40" s="189" t="str">
        <f>IF(AND(AE40="A",'Claim Details'!$I$28&gt;=Rates!$D$14,'Claim Details'!$I$28&lt;=Rates!$D$15,'Claim Details'!$I$19="Yes"),Rates!$E$22,IF(AND(AE40="A",'Claim Details'!$I$28&gt;=Rates!$D$14,'Claim Details'!$I$28&lt;=Rates!$D$15,'Claim Details'!$I$19="No"),Rates!$D$22,IF(AND(AE40="A",'Claim Details'!$I$28&gt;=Rates!$F$14,'Claim Details'!$I$28&lt;=Rates!$F$15,'Claim Details'!$I$19="Yes"),Rates!$G$22,IF(AND(AE40="A",'Claim Details'!$I$28&gt;=Rates!$F$14,'Claim Details'!$I$28&lt;=Rates!$F$15,'Claim Details'!$I$19="No"),Rates!$F$22,IF(AND(AE40="A",'Claim Details'!$I$28&gt;=Rates!$H$14,'Claim Details'!$I$28&lt;=Rates!$H$15,'Claim Details'!$I$19="Yes"),Rates!$I$22,IF(AND(AE40="A",'Claim Details'!$I$28&gt;=Rates!$H$14,'Claim Details'!$I$28&lt;=Rates!$H$15,'Claim Details'!$I$19="No"),Rates!$H$22,IF(AND(AE40="A",'Claim Details'!$I$28&gt;=Rates!$J$14,'Claim Details'!$I$28&lt;=Rates!$J$15,'Claim Details'!$I$19="Yes"),Rates!$K$22,IF(AND(AE40="A",'Claim Details'!$I$28&gt;=Rates!$J$14,'Claim Details'!$I$28&lt;=Rates!$J$15,'Claim Details'!$I$19="No"),Rates!$J$22,IF(AND(AE40="B",'Claim Details'!$I$28&gt;=Rates!$D$14,'Claim Details'!$I$28&lt;=Rates!$D$15,'Claim Details'!$I$19="Yes"),Rates!$E$23,IF(AND(AE40="B",'Claim Details'!$I$28&gt;=Rates!$D$14,'Claim Details'!$I$28&lt;=Rates!$D$15,'Claim Details'!$I$19="No"),Rates!$D$23,IF(AND(AE40="B",'Claim Details'!$I$28&gt;=Rates!$F$14,'Claim Details'!$I$28&lt;=Rates!$F$15,'Claim Details'!$I$19="Yes"),Rates!$G$23,IF(AND(AE40="B",'Claim Details'!$I$28&gt;=Rates!$F$14,'Claim Details'!$I$28&lt;=Rates!$F$15,'Claim Details'!$I$19="No"),Rates!$F$23,IF(AND(AE40="B",'Claim Details'!$I$28&gt;=Rates!$H$14,'Claim Details'!$I$28&lt;=Rates!$H$15,'Claim Details'!$I$19="Yes"),Rates!$I$23,IF(AND(AE40="B",'Claim Details'!$I$28&gt;=Rates!$H$14,'Claim Details'!$I$28&lt;=Rates!$H$15,'Claim Details'!$I$19="No"),Rates!$H$23,IF(AND(AE40="B",'Claim Details'!$I$28&gt;=Rates!$J$14,'Claim Details'!$I$28&lt;=Rates!$J$15,'Claim Details'!$I$19="Yes"),Rates!$K$23,IF(AND(AE40="B",'Claim Details'!$I$28&gt;=Rates!$J$14,'Claim Details'!$I$28&lt;=Rates!$J$15,'Claim Details'!$I$19="No"),Rates!$J$23,IF(AND(AE40="C",'Claim Details'!$I$28&gt;=Rates!$D$14,'Claim Details'!$I$28&lt;=Rates!$D$15,'Claim Details'!$I$19="Yes"),Rates!$E$24,IF(AND(AE40="C",'Claim Details'!$I$28&gt;=Rates!$D$14,'Claim Details'!$I$28&lt;=Rates!$D$15,'Claim Details'!$I$19="No"),Rates!$D$24,IF(AND(AE40="C",'Claim Details'!$I$28&gt;=Rates!$F$14,'Claim Details'!$I$28&lt;=Rates!$F$15,'Claim Details'!$I$19="Yes"),Rates!$G$24,IF(AND(AE40="C",'Claim Details'!$I$28&gt;=Rates!$F$14,'Claim Details'!$I$28&lt;=Rates!$F$15,'Claim Details'!$I$19="No"),Rates!$F$24,IF(AND(AE40="C",'Claim Details'!$I$28&gt;=Rates!$H$14,'Claim Details'!$I$28&lt;=Rates!$H$15,'Claim Details'!$I$19="Yes"),Rates!$I$24,IF(AND(AE40="C",'Claim Details'!$I$28&gt;=Rates!$H$14,'Claim Details'!$I$28&lt;=Rates!$H$15,'Claim Details'!$I$19="No"),Rates!$H$24,IF(AND(AE40="C",'Claim Details'!$I$28&gt;=Rates!$J$14,'Claim Details'!$I$28&lt;=Rates!$J$15,'Claim Details'!$I$19="Yes"),Rates!$K$24,IF(AND(AE40="C",'Claim Details'!$I$28&gt;=Rates!$J$14,'Claim Details'!$I$28&lt;=Rates!$J$15,'Claim Details'!$I$19="No"),Rates!$J$24,"£0.00"))))))))))))))))))))))))</f>
        <v>£0.00</v>
      </c>
      <c r="BH40" s="189" t="str">
        <f t="shared" si="13"/>
        <v>£0.00</v>
      </c>
      <c r="BI40" s="189">
        <f t="shared" si="14"/>
        <v>0</v>
      </c>
      <c r="BO40" s="202" t="str">
        <f>IF(H40="","£0.00",IF(AP40="4","£0.00",IF(AP40="5","£0.00",IF(AP40="1","£0.00",((AQ40*H40)*'Claim Details'!$F$111)/100))))</f>
        <v>£0.00</v>
      </c>
      <c r="BP40" s="202" t="str">
        <f>IF(T40="","£0.00",IF(AP40="4","£0.00",IF(AP40="5","£0.00",IF(AP40="1","£0.00",((AR40*T40)*'Claim Details'!$N$111)/100))))</f>
        <v>£0.00</v>
      </c>
      <c r="BQ40" s="202" t="str">
        <f>IF(AI40="","£0.00",IF(AP40="4","£0.00",IF(AP40="5","£0.00",IF(AP40="1","£0.00",((BI40*AI40)*'Claim Details'!$W$111)/100))))</f>
        <v>£0.00</v>
      </c>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row>
    <row r="41" spans="1:97" ht="15">
      <c r="A41" s="145"/>
      <c r="B41" s="91"/>
      <c r="C41" s="96"/>
      <c r="D41" s="97"/>
      <c r="E41" s="98"/>
      <c r="F41" s="89"/>
      <c r="G41" s="99"/>
      <c r="H41" s="100"/>
      <c r="I41" s="221" t="str">
        <f t="shared" si="15"/>
        <v>£0.00</v>
      </c>
      <c r="J41" s="101"/>
      <c r="K41" s="100"/>
      <c r="L41" s="221" t="str">
        <f t="shared" si="3"/>
        <v>£0.00</v>
      </c>
      <c r="M41" s="101"/>
      <c r="N41" s="102"/>
      <c r="O41" s="145"/>
      <c r="P41" s="77"/>
      <c r="Q41" s="87"/>
      <c r="R41" s="87"/>
      <c r="S41" s="87"/>
      <c r="T41" s="149" t="str">
        <f t="shared" si="4"/>
        <v/>
      </c>
      <c r="U41" s="87" t="str">
        <f t="shared" si="5"/>
        <v/>
      </c>
      <c r="V41" s="87"/>
      <c r="W41" s="53" t="str">
        <f t="shared" si="6"/>
        <v>£0.00</v>
      </c>
      <c r="X41" s="53"/>
      <c r="Y41" s="87"/>
      <c r="Z41" s="78"/>
      <c r="AA41" s="79"/>
      <c r="AB41" s="160"/>
      <c r="AC41" s="98"/>
      <c r="AD41" s="225"/>
      <c r="AE41" s="235" t="str">
        <f t="shared" si="7"/>
        <v/>
      </c>
      <c r="AF41" s="87" t="str">
        <f t="shared" si="8"/>
        <v/>
      </c>
      <c r="AG41" s="53"/>
      <c r="AH41" s="224"/>
      <c r="AI41" s="226" t="str">
        <f t="shared" si="1"/>
        <v/>
      </c>
      <c r="AJ41" s="236" t="str">
        <f t="shared" si="9"/>
        <v>£0.00</v>
      </c>
      <c r="AK41" s="31"/>
      <c r="AL41" s="1"/>
      <c r="AM41" s="1"/>
      <c r="AN41" s="1"/>
      <c r="AO41" s="1"/>
      <c r="AP41" s="1" t="str">
        <f t="shared" si="10"/>
        <v/>
      </c>
      <c r="AQ41" s="27">
        <f t="shared" si="2"/>
        <v>0</v>
      </c>
      <c r="AR41" s="189">
        <f t="shared" si="11"/>
        <v>0</v>
      </c>
      <c r="AS41" s="190" t="str">
        <f>IF(AND(C41="A",'Claim Details'!$E$28&gt;=Rates!$D$14,'Claim Details'!$E$28&lt;=Rates!$D$15,'Claim Details'!$E$19="Yes"),Rates!$E$17,IF(AND(C41="A",'Claim Details'!$E$28&gt;=Rates!$D$14,'Claim Details'!$E$28&lt;=Rates!$D$15,'Claim Details'!$E$19="No"),Rates!$D$17,IF(AND(C41="A",'Claim Details'!$E$28&gt;=Rates!$F$14,'Claim Details'!$E$28&lt;=Rates!$F$15,'Claim Details'!$E$19="Yes"),Rates!$G$17,IF(AND(C41="A",'Claim Details'!$E$28&gt;=Rates!$F$14,'Claim Details'!$E$28&lt;=Rates!$F$15,'Claim Details'!$E$19="No"),Rates!$F$17,IF(AND(C41="A",'Claim Details'!$E$28&gt;=Rates!$H$14,'Claim Details'!$E$28&lt;=Rates!$H$15,'Claim Details'!$E$19="Yes"),Rates!$I$17,IF(AND(C41="A",'Claim Details'!$E$28&gt;=Rates!$H$14,'Claim Details'!$E$28&lt;=Rates!$H$15,'Claim Details'!$E$19="No"),Rates!$H$17,IF(AND(C41="A",'Claim Details'!$E$28&gt;=Rates!$J$14,'Claim Details'!$E$28&lt;=Rates!$J$15,'Claim Details'!$E$19="Yes"),Rates!$K$17,IF(AND(C41="A",'Claim Details'!$E$28&gt;=Rates!$J$14,'Claim Details'!$E$28&lt;=Rates!$J$15,'Claim Details'!$E$19="No"),Rates!$J$17,IF(AND(C41="B",'Claim Details'!$E$28&gt;=Rates!$D$14,'Claim Details'!$E$28&lt;=Rates!$D$15,'Claim Details'!$E$19="Yes"),Rates!$E$18,IF(AND(C41="B",'Claim Details'!$E$28&gt;=Rates!$D$14,'Claim Details'!$E$28&lt;=Rates!$D$15,'Claim Details'!$E$19="No"),Rates!$D$18,IF(AND(C41="B",'Claim Details'!$E$28&gt;=Rates!$F$14,'Claim Details'!$E$28&lt;=Rates!$F$15,'Claim Details'!$E$19="Yes"),Rates!$G$18,IF(AND(C41="B",'Claim Details'!$E$28&gt;=Rates!$F$14,'Claim Details'!$E$28&lt;=Rates!$F$15,'Claim Details'!$E$19="No"),Rates!$F$18,IF(AND(C41="B",'Claim Details'!$E$28&gt;=Rates!$H$14,'Claim Details'!$E$28&lt;=Rates!$H$15,'Claim Details'!$E$19="Yes"),Rates!$I$18,IF(AND(C41="B",'Claim Details'!$E$28&gt;=Rates!$H$14,'Claim Details'!$E$28&lt;=Rates!$H$15,'Claim Details'!$E$19="No"),Rates!$H$18,IF(AND(C41="B",'Claim Details'!$E$28&gt;=Rates!$J$14,'Claim Details'!$E$28&lt;=Rates!$J$15,'Claim Details'!$E$19="Yes"),Rates!$K$18,IF(AND(C41="B",'Claim Details'!$E$28&gt;=Rates!$J$14,'Claim Details'!$E$28&lt;=Rates!$J$15,'Claim Details'!$E$19="No"),Rates!$J$18,IF(AND(C41="C",'Claim Details'!$E$28&gt;=Rates!$D$14,'Claim Details'!$E$28&lt;=Rates!$D$15,'Claim Details'!$E$19="Yes"),Rates!$E$19,IF(AND(C41="C",'Claim Details'!$E$28&gt;=Rates!$D$14,'Claim Details'!$E$28&lt;=Rates!$D$15,'Claim Details'!$E$19="No"),Rates!$D$19,IF(AND(C41="C",'Claim Details'!$E$28&gt;=Rates!$F$14,'Claim Details'!$E$28&lt;=Rates!$F$15,'Claim Details'!$E$19="Yes"),Rates!$G$19,IF(AND(C41="C",'Claim Details'!$E$28&gt;=Rates!$F$14,'Claim Details'!$E$28&lt;=Rates!$F$15,'Claim Details'!$E$19="No"),Rates!$F$19,IF(AND(C41="C",'Claim Details'!$E$28&gt;=Rates!$H$14,'Claim Details'!$E$28&lt;=Rates!$H$15,'Claim Details'!$E$19="Yes"),Rates!$I$19,IF(AND(C41="C",'Claim Details'!$E$28&gt;=Rates!$H$14,'Claim Details'!$E$28&lt;=Rates!$H$15,'Claim Details'!$E$19="No"),Rates!$H$19,IF(AND(C41="C",'Claim Details'!$E$28&gt;=Rates!$J$14,'Claim Details'!$E$28&lt;=Rates!$J$15,'Claim Details'!$E$19="Yes"),Rates!$K$19,IF(AND(C41="C",'Claim Details'!$E$28&gt;=Rates!$J$14,'Claim Details'!$E$28&lt;=Rates!$J$15,'Claim Details'!$E$19="No"),Rates!$J$19,"£0.00"))))))))))))))))))))))))</f>
        <v>£0.00</v>
      </c>
      <c r="AT41" s="189" t="str">
        <f>IF(AND(C41="A",'Claim Details'!$E$28&gt;=Rates!$D$14,'Claim Details'!$E$28&lt;=Rates!$D$15,'Claim Details'!$E$19="Yes"),Rates!$E$25,IF(AND(C41="A",'Claim Details'!$E$28&gt;=Rates!$D$14,'Claim Details'!$E$28&lt;=Rates!$D$15,'Claim Details'!$E$19="No"),Rates!$D$25,IF(AND(C41="A",'Claim Details'!$E$28&gt;=Rates!$F$14,'Claim Details'!$E$28&lt;=Rates!$F$15,'Claim Details'!$E$19="Yes"),Rates!$G$25,IF(AND(C41="A",'Claim Details'!$E$28&gt;=Rates!$F$14,'Claim Details'!$E$28&lt;=Rates!$F$15,'Claim Details'!$E$19="No"),Rates!$F$25,IF(AND(C41="A",'Claim Details'!$E$28&gt;=Rates!$H$14,'Claim Details'!$E$28&lt;=Rates!$H$15,'Claim Details'!$E$19="Yes"),Rates!$I$25,IF(AND(C41="A",'Claim Details'!$E$28&gt;=Rates!$H$14,'Claim Details'!$E$28&lt;=Rates!$H$15,'Claim Details'!$E$19="No"),Rates!$H$25,IF(AND(C41="A",'Claim Details'!$E$28&gt;=Rates!$J$14,'Claim Details'!$E$28&lt;=Rates!$J$15,'Claim Details'!$E$19="Yes"),Rates!$K$25,IF(AND(C41="A",'Claim Details'!$E$28&gt;=Rates!$J$14,'Claim Details'!$E$28&lt;=Rates!$J$15,'Claim Details'!$E$19="No"),Rates!$J$25,IF(AND(C41="B",'Claim Details'!$E$28&gt;=Rates!$D$14,'Claim Details'!$E$28&lt;=Rates!$D$15,'Claim Details'!$E$19="Yes"),Rates!$E$26,IF(AND(C41="B",'Claim Details'!$E$28&gt;=Rates!$D$14,'Claim Details'!$E$28&lt;=Rates!$D$15,'Claim Details'!$E$19="No"),Rates!$D$26,IF(AND(C41="B",'Claim Details'!$E$28&gt;=Rates!$F$14,'Claim Details'!$E$28&lt;=Rates!$F$15,'Claim Details'!$E$19="Yes"),Rates!$G$26,IF(AND(C41="B",'Claim Details'!$E$28&gt;=Rates!$F$14,'Claim Details'!$E$28&lt;=Rates!$F$15,'Claim Details'!$E$19="No"),Rates!$F$26,IF(AND(C41="B",'Claim Details'!$E$28&gt;=Rates!$H$14,'Claim Details'!$E$28&lt;=Rates!$H$15,'Claim Details'!$E$19="Yes"),Rates!$I$26,IF(AND(C41="B",'Claim Details'!$E$28&gt;=Rates!$H$14,'Claim Details'!$E$28&lt;=Rates!$H$15,'Claim Details'!$E$19="No"),Rates!$H$26,IF(AND(C41="B",'Claim Details'!$E$28&gt;=Rates!$J$14,'Claim Details'!$E$28&lt;=Rates!$J$15,'Claim Details'!$E$19="Yes"),Rates!$K$26,IF(AND(C41="B",'Claim Details'!$E$28&gt;=Rates!$J$14,'Claim Details'!$E$28&lt;=Rates!$J$15,'Claim Details'!$E$19="No"),Rates!$J$26,IF(AND(C41="C",'Claim Details'!$E$28&gt;=Rates!$D$14,'Claim Details'!$E$28&lt;=Rates!$D$15,'Claim Details'!$E$19="Yes"),Rates!$E$27,IF(AND(C41="C",'Claim Details'!$E$28&gt;=Rates!$D$14,'Claim Details'!$E$28&lt;=Rates!$D$15,'Claim Details'!$E$19="No"),Rates!$D$27,IF(AND(C41="C",'Claim Details'!$E$28&gt;=Rates!$F$14,'Claim Details'!$E$28&lt;=Rates!$F$15,'Claim Details'!$E$19="Yes"),Rates!$G$27,IF(AND(C41="C",'Claim Details'!$E$28&gt;=Rates!$F$14,'Claim Details'!$E$28&lt;=Rates!$F$15,'Claim Details'!$E$19="No"),Rates!$F$27,IF(AND(C41="C",'Claim Details'!$E$28&gt;=Rates!$H$14,'Claim Details'!$E$28&lt;=Rates!$H$15,'Claim Details'!$E$19="Yes"),Rates!$I$27,IF(AND(C41="C",'Claim Details'!$E$28&gt;=Rates!$H$14,'Claim Details'!$E$28&lt;=Rates!$H$15,'Claim Details'!$E$19="No"),Rates!$H$27,IF(AND(C41="C",'Claim Details'!$E$28&gt;=Rates!$J$14,'Claim Details'!$E$28&lt;=Rates!$J$15,'Claim Details'!$E$19="Yes"),Rates!$K$27,IF(AND(C41="C",'Claim Details'!$E$28&gt;=Rates!$J$14,'Claim Details'!$E$28&lt;=Rates!$J$15,'Claim Details'!$E$19="No"),Rates!$J$27,"£0.00"))))))))))))))))))))))))</f>
        <v>£0.00</v>
      </c>
      <c r="AU41" s="191" t="str">
        <f>IF(AND(C41="A",'Claim Details'!$E$28&gt;=Rates!$D$14,'Claim Details'!$E$28&lt;=Rates!$D$15,'Claim Details'!$E$19="Yes"),Rates!$E$20,IF(AND(C41="A",'Claim Details'!$E$28&gt;=Rates!$D$14,'Claim Details'!$E$28&lt;=Rates!$D$15,'Claim Details'!$E$19="No"),Rates!$D$20,IF(AND(C41="A",'Claim Details'!$E$28&gt;=Rates!$F$14,'Claim Details'!$E$28&lt;=Rates!$F$15,'Claim Details'!$E$19="Yes"),Rates!$G$20,IF(AND(C41="A",'Claim Details'!$E$28&gt;=Rates!$F$14,'Claim Details'!$E$28&lt;=Rates!$F$15,'Claim Details'!$E$19="No"),Rates!$F$20,IF(AND(C41="A",'Claim Details'!$E$28&gt;=Rates!$H$14,'Claim Details'!$E$28&lt;=Rates!$H$15,'Claim Details'!$E$19="Yes"),Rates!$I$20,IF(AND(C41="A",'Claim Details'!$E$28&gt;=Rates!$H$14,'Claim Details'!$E$28&lt;=Rates!$H$15,'Claim Details'!$E$19="No"),Rates!$H$20,IF(AND(C41="A",'Claim Details'!$E$28&gt;=Rates!$J$14,'Claim Details'!$E$28&lt;=Rates!$J$15,'Claim Details'!$E$19="Yes"),Rates!$K$20,IF(AND(C41="A",'Claim Details'!$E$28&gt;=Rates!$J$14,'Claim Details'!$E$28&lt;=Rates!$J$15,'Claim Details'!$E$19="No"),Rates!$J$20,IF(AND(C41="B",'Claim Details'!$E$28&gt;=Rates!$D$14,'Claim Details'!$E$28&lt;=Rates!$D$15,'Claim Details'!$E$19="Yes"),Rates!$E$21,IF(AND(C41="B",'Claim Details'!$E$28&gt;=Rates!$D$14,'Claim Details'!$E$28&lt;=Rates!$D$15,'Claim Details'!$E$19="No"),Rates!$D$21,IF(AND(C41="B",'Claim Details'!$E$28&gt;=Rates!$F$14,'Claim Details'!$E$28&lt;=Rates!$F$15,'Claim Details'!$E$19="Yes"),Rates!$G$21,IF(AND(C41="B",'Claim Details'!$E$28&gt;=Rates!$F$14,'Claim Details'!$E$28&lt;=Rates!$F$15,'Claim Details'!$E$19="No"),Rates!$F$21,IF(AND(C41="B",'Claim Details'!$E$28&gt;=Rates!$H$14,'Claim Details'!$E$28&lt;=Rates!$H$15,'Claim Details'!$E$19="Yes"),Rates!$I$21,IF(AND(C41="B",'Claim Details'!$E$28&gt;=Rates!$H$14,'Claim Details'!$E$28&lt;=Rates!$H$15,'Claim Details'!$E$19="No"),Rates!$H$21,IF(AND(C41="B",'Claim Details'!$E$28&gt;=Rates!$J$14,'Claim Details'!$E$28&lt;=Rates!$J$15,'Claim Details'!$E$19="Yes"),Rates!$K$21,IF(AND(C41="B",'Claim Details'!$E$28&gt;=Rates!$J$14,'Claim Details'!$E$28&lt;=Rates!$J$15,'Claim Details'!$E$19="No"),Rates!$J$21,"£0.00"))))))))))))))))</f>
        <v>£0.00</v>
      </c>
      <c r="AV41" s="191" t="str">
        <f>IF(AND(C41="A",'Claim Details'!$E$28&gt;=Rates!$D$14,'Claim Details'!$E$28&lt;=Rates!$D$15,'Claim Details'!$E$19="Yes"),Rates!$E$22,IF(AND(C41="A",'Claim Details'!$E$28&gt;=Rates!$D$14,'Claim Details'!$E$28&lt;=Rates!$D$15,'Claim Details'!$E$19="No"),Rates!$D$22,IF(AND(C41="A",'Claim Details'!$E$28&gt;=Rates!$F$14,'Claim Details'!$E$28&lt;=Rates!$F$15,'Claim Details'!$E$19="Yes"),Rates!$G$22,IF(AND(C41="A",'Claim Details'!$E$28&gt;=Rates!$F$14,'Claim Details'!$E$28&lt;=Rates!$F$15,'Claim Details'!$E$19="No"),Rates!$F$22,IF(AND(C41="A",'Claim Details'!$E$28&gt;=Rates!$H$14,'Claim Details'!$E$28&lt;=Rates!$H$15,'Claim Details'!$E$19="Yes"),Rates!$I$22,IF(AND(C41="A",'Claim Details'!$E$28&gt;=Rates!$H$14,'Claim Details'!$E$28&lt;=Rates!$H$15,'Claim Details'!$E$19="No"),Rates!$H$22,IF(AND(C41="A",'Claim Details'!$E$28&gt;=Rates!$J$14,'Claim Details'!$E$28&lt;=Rates!$J$15,'Claim Details'!$E$19="Yes"),Rates!$K$22,IF(AND(C41="A",'Claim Details'!$E$28&gt;=Rates!$J$14,'Claim Details'!$E$28&lt;=Rates!$J$15,'Claim Details'!$E$19="No"),Rates!$J$22,IF(AND(C41="B",'Claim Details'!$E$28&gt;=Rates!$D$14,'Claim Details'!$E$28&lt;=Rates!$D$15,'Claim Details'!$E$19="Yes"),Rates!$E$23,IF(AND(C41="B",'Claim Details'!$E$28&gt;=Rates!$D$14,'Claim Details'!$E$28&lt;=Rates!$D$15,'Claim Details'!$E$19="No"),Rates!$D$23,IF(AND(C41="B",'Claim Details'!$E$28&gt;=Rates!$F$14,'Claim Details'!$E$28&lt;=Rates!$F$15,'Claim Details'!$E$19="Yes"),Rates!$G$23,IF(AND(C41="B",'Claim Details'!$E$28&gt;=Rates!$F$14,'Claim Details'!$E$28&lt;=Rates!$F$15,'Claim Details'!$E$19="No"),Rates!$F$23,IF(AND(C41="B",'Claim Details'!$E$28&gt;=Rates!$H$14,'Claim Details'!$E$28&lt;=Rates!$H$15,'Claim Details'!$E$19="Yes"),Rates!$I$23,IF(AND(C41="B",'Claim Details'!$E$28&gt;=Rates!$H$14,'Claim Details'!$E$28&lt;=Rates!$H$15,'Claim Details'!$E$19="No"),Rates!$H$23,IF(AND(C41="B",'Claim Details'!$E$28&gt;=Rates!$J$14,'Claim Details'!$E$28&lt;=Rates!$J$15,'Claim Details'!$E$19="Yes"),Rates!$K$23,IF(AND(C41="B",'Claim Details'!$E$28&gt;=Rates!$J$14,'Claim Details'!$E$28&lt;=Rates!$J$15,'Claim Details'!$E$19="No"),Rates!$J$23,IF(AND(C41="C",'Claim Details'!$E$28&gt;=Rates!$D$14,'Claim Details'!$E$28&lt;=Rates!$D$15,'Claim Details'!$E$19="Yes"),Rates!$E$24,IF(AND(C41="C",'Claim Details'!$E$28&gt;=Rates!$D$14,'Claim Details'!$E$28&lt;=Rates!$D$15,'Claim Details'!$E$19="No"),Rates!$D$24,IF(AND(C41="C",'Claim Details'!$E$28&gt;=Rates!$F$14,'Claim Details'!$E$28&lt;=Rates!$F$15,'Claim Details'!$E$19="Yes"),Rates!$G$24,IF(AND(C41="C",'Claim Details'!$E$28&gt;=Rates!$F$14,'Claim Details'!$E$28&lt;=Rates!$F$15,'Claim Details'!$E$19="No"),Rates!$F$24,IF(AND(C41="C",'Claim Details'!$E$28&gt;=Rates!$H$14,'Claim Details'!$E$28&lt;=Rates!$H$15,'Claim Details'!$E$19="Yes"),Rates!$I$24,IF(AND(C41="C",'Claim Details'!$E$28&gt;=Rates!$H$14,'Claim Details'!$E$28&lt;=Rates!$H$15,'Claim Details'!$E$19="No"),Rates!$H$24,IF(AND(C41="C",'Claim Details'!$E$28&gt;=Rates!$J$14,'Claim Details'!$E$28&lt;=Rates!$J$15,'Claim Details'!$E$19="Yes"),Rates!$K$24,IF(AND(C41="C",'Claim Details'!$E$28&gt;=Rates!$J$14,'Claim Details'!$E$28&lt;=Rates!$J$15,'Claim Details'!$E$19="No"),Rates!$J$24,"£0.00"))))))))))))))))))))))))</f>
        <v>£0.00</v>
      </c>
      <c r="AW41" s="1"/>
      <c r="AX41" s="189" t="str">
        <f>IF(AND(U41="A",'Claim Details'!$I$28&gt;=Rates!$D$14,'Claim Details'!$I$28&lt;=Rates!$D$15,'Claim Details'!$I$19="Yes"),Rates!$J$17,IF(AND(U41="A",'Claim Details'!$I$28&gt;=Rates!$D$14,'Claim Details'!$I$28&lt;=Rates!$D$15,'Claim Details'!$I$19="No"),Rates!$D$17,IF(AND(U41="A",'Claim Details'!$I$28&gt;=Rates!$F$14,'Claim Details'!$I$28&lt;=Rates!$F$15,'Claim Details'!$I$19="Yes"),Rates!$G$17,IF(AND(U41="A",'Claim Details'!$I$28&gt;=Rates!$F$14,'Claim Details'!$I$28&lt;=Rates!$F$15,'Claim Details'!$I$19="No"),Rates!$F$17,IF(AND(U41="A",'Claim Details'!$I$28&gt;=Rates!$H$14,'Claim Details'!$I$28&lt;=Rates!$H$15,'Claim Details'!$I$19="Yes"),Rates!$I$17,IF(AND(U41="A",'Claim Details'!$I$28&gt;=Rates!$H$14,'Claim Details'!$I$28&lt;=Rates!$H$15,'Claim Details'!$I$19="No"),Rates!$H$17,IF(AND(U41="A",'Claim Details'!$I$28&gt;=Rates!$J$14,'Claim Details'!$I$28&lt;=Rates!$J$15,'Claim Details'!$I$19="Yes"),Rates!$K$17,IF(AND(U41="A",'Claim Details'!$I$28&gt;=Rates!$J$14,'Claim Details'!$I$28&lt;=Rates!$J$15,'Claim Details'!$I$19="No"),Rates!$J$17,IF(AND(U41="B",'Claim Details'!$I$28&gt;=Rates!$D$14,'Claim Details'!$I$28&lt;=Rates!$D$15,'Claim Details'!$I$19="Yes"),Rates!$E$18,IF(AND(U41="B",'Claim Details'!$I$28&gt;=Rates!$D$14,'Claim Details'!$I$28&lt;=Rates!$D$15,'Claim Details'!$I$19="No"),Rates!$D$18,IF(AND(U41="B",'Claim Details'!$I$28&gt;=Rates!$F$14,'Claim Details'!$I$28&lt;=Rates!$F$15,'Claim Details'!$I$19="Yes"),Rates!$G$18,IF(AND(U41="B",'Claim Details'!$I$28&gt;=Rates!$F$14,'Claim Details'!$I$28&lt;=Rates!$F$15,'Claim Details'!$I$19="No"),Rates!$F$18,IF(AND(U41="B",'Claim Details'!$I$28&gt;=Rates!$H$14,'Claim Details'!$I$28&lt;=Rates!$H$15,'Claim Details'!$I$19="Yes"),Rates!$I$18,IF(AND(U41="B",'Claim Details'!$I$28&gt;=Rates!$H$14,'Claim Details'!$I$28&lt;=Rates!$H$15,'Claim Details'!$I$19="No"),Rates!$H$18,IF(AND(U41="B",'Claim Details'!$I$28&gt;=Rates!$J$14,'Claim Details'!$I$28&lt;=Rates!$J$15,'Claim Details'!$I$19="Yes"),Rates!$K$18,IF(AND(U41="B",'Claim Details'!$I$28&gt;=Rates!$J$14,'Claim Details'!$I$28&lt;=Rates!$J$15,'Claim Details'!$I$19="No"),Rates!$J$18,IF(AND(U41="C",'Claim Details'!$I$28&gt;=Rates!$D$14,'Claim Details'!$I$28&lt;=Rates!$D$15,'Claim Details'!$I$19="Yes"),Rates!$E$19,IF(AND(U41="C",'Claim Details'!$I$28&gt;=Rates!$D$14,'Claim Details'!$I$28&lt;=Rates!$D$15,'Claim Details'!$I$19="No"),Rates!$D$19,IF(AND(U41="C",'Claim Details'!$I$28&gt;=Rates!$F$14,'Claim Details'!$I$28&lt;=Rates!$F$15,'Claim Details'!$I$19="Yes"),Rates!$G$19,IF(AND(U41="C",'Claim Details'!$I$28&gt;=Rates!$F$14,'Claim Details'!$I$28&lt;=Rates!$F$15,'Claim Details'!$I$19="No"),Rates!$F$19,IF(AND(U41="C",'Claim Details'!$I$28&gt;=Rates!$H$14,'Claim Details'!$I$28&lt;=Rates!$H$15,'Claim Details'!$I$19="Yes"),Rates!$I$19,IF(AND(U41="C",'Claim Details'!$I$28&gt;=Rates!$H$14,'Claim Details'!$I$28&lt;=Rates!$H$15,'Claim Details'!$I$19="No"),Rates!$H$19,IF(AND(U41="C",'Claim Details'!$I$28&gt;=Rates!$J$14,'Claim Details'!$I$28&lt;=Rates!$J$15,'Claim Details'!$I$19="Yes"),Rates!$K$19,IF(AND(U41="C",'Claim Details'!$I$28&gt;=Rates!$J$14,'Claim Details'!$I$28&lt;=Rates!$J$15,'Claim Details'!$I$19="No"),Rates!$J$19,"£0.00"))))))))))))))))))))))))</f>
        <v>£0.00</v>
      </c>
      <c r="AY41" s="189" t="str">
        <f>IF(AND(C41="A",'Claim Details'!$I$28&gt;=Rates!$D$14,'Claim Details'!$I$28&lt;=Rates!$D$15,'Claim Details'!$I$19="Yes"),Rates!$J$25,IF(AND(C41="A",'Claim Details'!$I$28&gt;=Rates!$D$14,'Claim Details'!$I$28&lt;=Rates!$D$15,'Claim Details'!$I$19="No"),Rates!$D$25,IF(AND(C41="A",'Claim Details'!$I$28&gt;=Rates!$F$14,'Claim Details'!$I$28&lt;=Rates!$F$15,'Claim Details'!$I$19="Yes"),Rates!$G$25,IF(AND(C41="A",'Claim Details'!$I$28&gt;=Rates!$F$14,'Claim Details'!$I$28&lt;=Rates!$F$15,'Claim Details'!$I$19="No"),Rates!$F$25,IF(AND(C41="A",'Claim Details'!$I$28&gt;=Rates!$H$14,'Claim Details'!$I$28&lt;=Rates!$H$15,'Claim Details'!$I$19="Yes"),Rates!$I$25,IF(AND(C41="A",'Claim Details'!$I$28&gt;=Rates!$H$14,'Claim Details'!$I$28&lt;=Rates!$H$15,'Claim Details'!$I$19="No"),Rates!$H$25,IF(AND(C41="A",'Claim Details'!$I$28&gt;=Rates!$J$14,'Claim Details'!$I$28&lt;=Rates!$J$15,'Claim Details'!$I$19="Yes"),Rates!$K$25,IF(AND(C41="A",'Claim Details'!$I$28&gt;=Rates!$J$14,'Claim Details'!$I$28&lt;=Rates!$J$15,'Claim Details'!$I$19="No"),Rates!$J$25,IF(AND(C41="B",'Claim Details'!$I$28&gt;=Rates!$D$14,'Claim Details'!$I$28&lt;=Rates!$D$15,'Claim Details'!$I$19="Yes"),Rates!$E$26,IF(AND(C41="B",'Claim Details'!$I$28&gt;=Rates!$D$14,'Claim Details'!$I$28&lt;=Rates!$D$15,'Claim Details'!$I$19="No"),Rates!$D$26,IF(AND(C41="B",'Claim Details'!$I$28&gt;=Rates!$F$14,'Claim Details'!$I$28&lt;=Rates!$F$15,'Claim Details'!$I$19="Yes"),Rates!$G$26,IF(AND(C41="B",'Claim Details'!$I$28&gt;=Rates!$F$14,'Claim Details'!$I$28&lt;=Rates!$F$15,'Claim Details'!$I$19="No"),Rates!$F$26,IF(AND(C41="B",'Claim Details'!$I$28&gt;=Rates!$H$14,'Claim Details'!$I$28&lt;=Rates!$H$15,'Claim Details'!$I$19="Yes"),Rates!$I$26,IF(AND(C41="B",'Claim Details'!$I$28&gt;=Rates!$H$14,'Claim Details'!$I$28&lt;=Rates!$H$15,'Claim Details'!$I$19="No"),Rates!$H$26,IF(AND(C41="B",'Claim Details'!$I$28&gt;=Rates!$J$14,'Claim Details'!$I$28&lt;=Rates!$J$15,'Claim Details'!$I$19="Yes"),Rates!$K$26,IF(AND(C41="B",'Claim Details'!$I$28&gt;=Rates!$J$14,'Claim Details'!$I$28&lt;=Rates!$J$15,'Claim Details'!$I$19="No"),Rates!$J$26,IF(AND(C41="C",'Claim Details'!$I$28&gt;=Rates!$D$14,'Claim Details'!$I$28&lt;=Rates!$D$15,'Claim Details'!$I$19="Yes"),Rates!$E$27,IF(AND(C41="C",'Claim Details'!$I$28&gt;=Rates!$D$14,'Claim Details'!$I$28&lt;=Rates!$D$15,'Claim Details'!$I$19="No"),Rates!$D$27,IF(AND(C41="C",'Claim Details'!$I$28&gt;=Rates!$F$14,'Claim Details'!$I$28&lt;=Rates!$F$15,'Claim Details'!$I$19="Yes"),Rates!$G$27,IF(AND(C41="C",'Claim Details'!$I$28&gt;=Rates!$F$14,'Claim Details'!$I$28&lt;=Rates!$F$15,'Claim Details'!$I$19="No"),Rates!$F$27,IF(AND(C41="C",'Claim Details'!$I$28&gt;=Rates!$H$14,'Claim Details'!$I$28&lt;=Rates!$H$15,'Claim Details'!$I$19="Yes"),Rates!$I$27,IF(AND(C41="C",'Claim Details'!$I$28&gt;=Rates!$H$14,'Claim Details'!$I$28&lt;=Rates!$H$15,'Claim Details'!$I$19="No"),Rates!$H$27,IF(AND(C41="C",'Claim Details'!$I$28&gt;=Rates!$J$14,'Claim Details'!$I$28&lt;=Rates!$J$15,'Claim Details'!$I$19="Yes"),Rates!$K$27,IF(AND(C41="C",'Claim Details'!$I$28&gt;=Rates!$J$14,'Claim Details'!$I$28&lt;=Rates!$J$15,'Claim Details'!$I$19="No"),Rates!$J$27,"£0.00"))))))))))))))))))))))))</f>
        <v>£0.00</v>
      </c>
      <c r="AZ41" s="189" t="str">
        <f>IF(AND(C41="A",'Claim Details'!$I$28&gt;=Rates!$D$14,'Claim Details'!$I$28&lt;=Rates!$D$15,'Claim Details'!$I$19="Yes"),Rates!$E$20,IF(AND(C41="A",'Claim Details'!$I$28&gt;=Rates!$D$14,'Claim Details'!$I$28&lt;=Rates!$D$15,'Claim Details'!$I$19="No"),Rates!$D$20,IF(AND(C41="A",'Claim Details'!$I$28&gt;=Rates!$F$14,'Claim Details'!$I$28&lt;=Rates!$F$15,'Claim Details'!$I$19="Yes"),Rates!$G$20,IF(AND(C41="A",'Claim Details'!$I$28&gt;=Rates!$F$14,'Claim Details'!$I$28&lt;=Rates!$F$15,'Claim Details'!$I$19="No"),Rates!$F$20,IF(AND(C41="A",'Claim Details'!$I$28&gt;=Rates!$H$14,'Claim Details'!$I$28&lt;=Rates!$H$15,'Claim Details'!$I$19="Yes"),Rates!$I$20,IF(AND(C41="A",'Claim Details'!$I$28&gt;=Rates!$H$14,'Claim Details'!$I$28&lt;=Rates!$H$15,'Claim Details'!$I$19="No"),Rates!$H$20,IF(AND(C41="A",'Claim Details'!$I$28&gt;=Rates!$J$14,'Claim Details'!$I$28&lt;=Rates!$J$15,'Claim Details'!$I$19="Yes"),Rates!$K$20,IF(AND(C41="A",'Claim Details'!$I$28&gt;=Rates!$J$14,'Claim Details'!$I$28&lt;=Rates!$J$15,'Claim Details'!$I$19="No"),Rates!$J$20,IF(AND(C41="B",'Claim Details'!$I$28&gt;=Rates!$D$14,'Claim Details'!$I$28&lt;=Rates!$D$15,'Claim Details'!$I$19="Yes"),Rates!$E$21,IF(AND(C41="B",'Claim Details'!$I$28&gt;=Rates!$D$14,'Claim Details'!$I$28&lt;=Rates!$D$15,'Claim Details'!$I$19="No"),Rates!$D$21,IF(AND(C41="B",'Claim Details'!$I$28&gt;=Rates!$F$14,'Claim Details'!$I$28&lt;=Rates!$F$15,'Claim Details'!$I$19="Yes"),Rates!$G$21,IF(AND(C41="B",'Claim Details'!$I$28&gt;=Rates!$F$14,'Claim Details'!$I$28&lt;=Rates!$F$15,'Claim Details'!$I$19="No"),Rates!$F$21,IF(AND(C41="B",'Claim Details'!$I$28&gt;=Rates!$H$14,'Claim Details'!$I$28&lt;=Rates!$H$15,'Claim Details'!$I$19="Yes"),Rates!$I$21,IF(AND(C41="B",'Claim Details'!$I$28&gt;=Rates!$H$14,'Claim Details'!$I$28&lt;=Rates!$H$15,'Claim Details'!$I$19="No"),Rates!$H$21,IF(AND(C41="B",'Claim Details'!$I$28&gt;=Rates!$J$14,'Claim Details'!$I$28&lt;=Rates!$J$15,'Claim Details'!$I$19="Yes"),Rates!$K$21,IF(AND(C41="B",'Claim Details'!$I$28&gt;=Rates!$J$14,'Claim Details'!$I$28&lt;=Rates!$J$15,'Claim Details'!$I$19="No"),Rates!$J$21,"£0.00"))))))))))))))))</f>
        <v>£0.00</v>
      </c>
      <c r="BA41" s="189" t="str">
        <f>IF(AND(C41="A",'Claim Details'!$I$28&gt;=Rates!$D$14,'Claim Details'!$I$28&lt;=Rates!$D$15,'Claim Details'!$I$19="Yes"),Rates!$E$22,IF(AND(C41="A",'Claim Details'!$I$28&gt;=Rates!$D$14,'Claim Details'!$I$28&lt;=Rates!$D$15,'Claim Details'!$I$19="No"),Rates!$D$22,IF(AND(C41="A",'Claim Details'!$I$28&gt;=Rates!$F$14,'Claim Details'!$I$28&lt;=Rates!$F$15,'Claim Details'!$I$19="Yes"),Rates!$G$22,IF(AND(C41="A",'Claim Details'!$I$28&gt;=Rates!$F$14,'Claim Details'!$I$28&lt;=Rates!$F$15,'Claim Details'!$I$19="No"),Rates!$F$22,IF(AND(C41="A",'Claim Details'!$I$28&gt;=Rates!$H$14,'Claim Details'!$I$28&lt;=Rates!$H$15,'Claim Details'!$I$19="Yes"),Rates!$I$22,IF(AND(C41="A",'Claim Details'!$I$28&gt;=Rates!$H$14,'Claim Details'!$I$28&lt;=Rates!$H$15,'Claim Details'!$I$19="No"),Rates!$H$22,IF(AND(C41="A",'Claim Details'!$I$28&gt;=Rates!$J$14,'Claim Details'!$I$28&lt;=Rates!$J$15,'Claim Details'!$I$19="Yes"),Rates!$K$22,IF(AND(C41="A",'Claim Details'!$I$28&gt;=Rates!$J$14,'Claim Details'!$I$28&lt;=Rates!$J$15,'Claim Details'!$I$19="No"),Rates!$J$22,IF(AND(C41="B",'Claim Details'!$I$28&gt;=Rates!$D$14,'Claim Details'!$I$28&lt;=Rates!$D$15,'Claim Details'!$I$19="Yes"),Rates!$E$23,IF(AND(C41="B",'Claim Details'!$I$28&gt;=Rates!$D$14,'Claim Details'!$I$28&lt;=Rates!$D$15,'Claim Details'!$I$19="No"),Rates!$D$23,IF(AND(C41="B",'Claim Details'!$I$28&gt;=Rates!$F$14,'Claim Details'!$I$28&lt;=Rates!$F$15,'Claim Details'!$I$19="Yes"),Rates!$G$23,IF(AND(C41="B",'Claim Details'!$I$28&gt;=Rates!$F$14,'Claim Details'!$I$28&lt;=Rates!$F$15,'Claim Details'!$I$19="No"),Rates!$F$23,IF(AND(C41="B",'Claim Details'!$I$28&gt;=Rates!$H$14,'Claim Details'!$I$28&lt;=Rates!$H$15,'Claim Details'!$I$19="Yes"),Rates!$I$23,IF(AND(C41="B",'Claim Details'!$I$28&gt;=Rates!$H$14,'Claim Details'!$I$28&lt;=Rates!$H$15,'Claim Details'!$I$19="No"),Rates!$H$23,IF(AND(C41="B",'Claim Details'!$I$28&gt;=Rates!$J$14,'Claim Details'!$I$28&lt;=Rates!$J$15,'Claim Details'!$I$19="Yes"),Rates!$K$23,IF(AND(C41="B",'Claim Details'!$I$28&gt;=Rates!$J$14,'Claim Details'!$I$28&lt;=Rates!$J$15,'Claim Details'!$I$19="No"),Rates!$J$23,IF(AND(C41="C",'Claim Details'!$I$28&gt;=Rates!$D$14,'Claim Details'!$I$28&lt;=Rates!$D$15,'Claim Details'!$I$19="Yes"),Rates!$E$24,IF(AND(C41="C",'Claim Details'!$I$28&gt;=Rates!$D$14,'Claim Details'!$I$28&lt;=Rates!$D$15,'Claim Details'!$I$19="No"),Rates!$D$24,IF(AND(C41="C",'Claim Details'!$I$28&gt;=Rates!$F$14,'Claim Details'!$I$28&lt;=Rates!$F$15,'Claim Details'!$I$19="Yes"),Rates!$G$24,IF(AND(C41="C",'Claim Details'!$I$28&gt;=Rates!$F$14,'Claim Details'!$I$28&lt;=Rates!$F$15,'Claim Details'!$I$19="No"),Rates!$F$24,IF(AND(C41="C",'Claim Details'!$I$28&gt;=Rates!$H$14,'Claim Details'!$I$28&lt;=Rates!$H$15,'Claim Details'!$I$19="Yes"),Rates!$I$24,IF(AND(C41="C",'Claim Details'!$I$28&gt;=Rates!$H$14,'Claim Details'!$I$28&lt;=Rates!$H$15,'Claim Details'!$I$19="No"),Rates!$H$24,IF(AND(C41="C",'Claim Details'!$I$28&gt;=Rates!$J$14,'Claim Details'!$I$28&lt;=Rates!$J$15,'Claim Details'!$I$19="Yes"),Rates!$K$24,IF(AND(C41="C",'Claim Details'!$I$28&gt;=Rates!$J$14,'Claim Details'!$I$28&lt;=Rates!$J$15,'Claim Details'!$I$19="No"),Rates!$J$24,"£0.00"))))))))))))))))))))))))</f>
        <v>£0.00</v>
      </c>
      <c r="BB41" s="189" t="str">
        <f t="shared" si="12"/>
        <v>£0.00</v>
      </c>
      <c r="BC41" s="1"/>
      <c r="BD41" s="189" t="str">
        <f>IF(AND(AE41="A",'Claim Details'!$I$28&gt;=Rates!$D$14,'Claim Details'!$I$28&lt;=Rates!$D$15,'Claim Details'!$I$19="Yes"),Rates!$J$17,IF(AND(AE41="A",'Claim Details'!$I$28&gt;=Rates!$D$14,'Claim Details'!$I$28&lt;=Rates!$D$15,'Claim Details'!$I$19="No"),Rates!$D$17,IF(AND(AE41="A",'Claim Details'!$I$28&gt;=Rates!$F$14,'Claim Details'!$I$28&lt;=Rates!$F$15,'Claim Details'!$I$19="Yes"),Rates!$G$17,IF(AND(AE41="A",'Claim Details'!$I$28&gt;=Rates!$F$14,'Claim Details'!$I$28&lt;=Rates!$F$15,'Claim Details'!$I$19="No"),Rates!$F$17,IF(AND(AE41="A",'Claim Details'!$I$28&gt;=Rates!$H$14,'Claim Details'!$I$28&lt;=Rates!$H$15,'Claim Details'!$I$19="Yes"),Rates!$I$17,IF(AND(AE41="A",'Claim Details'!$I$28&gt;=Rates!$H$14,'Claim Details'!$I$28&lt;=Rates!$H$15,'Claim Details'!$I$19="No"),Rates!$H$17,IF(AND(AE41="A",'Claim Details'!$I$28&gt;=Rates!$J$14,'Claim Details'!$I$28&lt;=Rates!$J$15,'Claim Details'!$I$19="Yes"),Rates!$K$17,IF(AND(AE41="A",'Claim Details'!$I$28&gt;=Rates!$J$14,'Claim Details'!$I$28&lt;=Rates!$J$15,'Claim Details'!$I$19="No"),Rates!$J$17,IF(AND(AE41="B",'Claim Details'!$I$28&gt;=Rates!$D$14,'Claim Details'!$I$28&lt;=Rates!$D$15,'Claim Details'!$I$19="Yes"),Rates!$E$18,IF(AND(AE41="B",'Claim Details'!$I$28&gt;=Rates!$D$14,'Claim Details'!$I$28&lt;=Rates!$D$15,'Claim Details'!$I$19="No"),Rates!$D$18,IF(AND(AE41="B",'Claim Details'!$I$28&gt;=Rates!$F$14,'Claim Details'!$I$28&lt;=Rates!$F$15,'Claim Details'!$I$19="Yes"),Rates!$G$18,IF(AND(AE41="B",'Claim Details'!$I$28&gt;=Rates!$F$14,'Claim Details'!$I$28&lt;=Rates!$F$15,'Claim Details'!$I$19="No"),Rates!$F$18,IF(AND(AE41="B",'Claim Details'!$I$28&gt;=Rates!$H$14,'Claim Details'!$I$28&lt;=Rates!$H$15,'Claim Details'!$I$19="Yes"),Rates!$I$18,IF(AND(AE41="B",'Claim Details'!$I$28&gt;=Rates!$H$14,'Claim Details'!$I$28&lt;=Rates!$H$15,'Claim Details'!$I$19="No"),Rates!$H$18,IF(AND(AE41="B",'Claim Details'!$I$28&gt;=Rates!$J$14,'Claim Details'!$I$28&lt;=Rates!$J$15,'Claim Details'!$I$19="Yes"),Rates!$K$18,IF(AND(AE41="B",'Claim Details'!$I$28&gt;=Rates!$J$14,'Claim Details'!$I$28&lt;=Rates!$J$15,'Claim Details'!$I$19="No"),Rates!$J$18,IF(AND(AE41="C",'Claim Details'!$I$28&gt;=Rates!$D$14,'Claim Details'!$I$28&lt;=Rates!$D$15,'Claim Details'!$I$19="Yes"),Rates!$E$19,IF(AND(AE41="C",'Claim Details'!$I$28&gt;=Rates!$D$14,'Claim Details'!$I$28&lt;=Rates!$D$15,'Claim Details'!$I$19="No"),Rates!$D$19,IF(AND(AE41="C",'Claim Details'!$I$28&gt;=Rates!$F$14,'Claim Details'!$I$28&lt;=Rates!$F$15,'Claim Details'!$I$19="Yes"),Rates!$G$19,IF(AND(AE41="C",'Claim Details'!$I$28&gt;=Rates!$F$14,'Claim Details'!$I$28&lt;=Rates!$F$15,'Claim Details'!$I$19="No"),Rates!$F$19,IF(AND(AE41="C",'Claim Details'!$I$28&gt;=Rates!$H$14,'Claim Details'!$I$28&lt;=Rates!$H$15,'Claim Details'!$I$19="Yes"),Rates!$I$19,IF(AND(AE41="C",'Claim Details'!$I$28&gt;=Rates!$H$14,'Claim Details'!$I$28&lt;=Rates!$H$15,'Claim Details'!$I$19="No"),Rates!$H$19,IF(AND(AE41="C",'Claim Details'!$I$28&gt;=Rates!$J$14,'Claim Details'!$I$28&lt;=Rates!$J$15,'Claim Details'!$I$19="Yes"),Rates!$K$19,IF(AND(AE41="C",'Claim Details'!$I$28&gt;=Rates!$J$14,'Claim Details'!$I$28&lt;=Rates!$J$15,'Claim Details'!$I$19="No"),Rates!$J$19,"£0.00"))))))))))))))))))))))))</f>
        <v>£0.00</v>
      </c>
      <c r="BE41" s="189" t="str">
        <f>IF(AND(AE41="A",'Claim Details'!$I$28&gt;=Rates!$D$14,'Claim Details'!$I$28&lt;=Rates!$D$15,'Claim Details'!$I$19="Yes"),Rates!$J$25,IF(AND(AE41="A",'Claim Details'!$I$28&gt;=Rates!$D$14,'Claim Details'!$I$28&lt;=Rates!$D$15,'Claim Details'!$I$19="No"),Rates!$D$25,IF(AND(AE41="A",'Claim Details'!$I$28&gt;=Rates!$F$14,'Claim Details'!$I$28&lt;=Rates!$F$15,'Claim Details'!$I$19="Yes"),Rates!$G$25,IF(AND(AE41="A",'Claim Details'!$I$28&gt;=Rates!$F$14,'Claim Details'!$I$28&lt;=Rates!$F$15,'Claim Details'!$I$19="No"),Rates!$F$25,IF(AND(AE41="A",'Claim Details'!$I$28&gt;=Rates!$H$14,'Claim Details'!$I$28&lt;=Rates!$H$15,'Claim Details'!$I$19="Yes"),Rates!$I$25,IF(AND(AE41="A",'Claim Details'!$I$28&gt;=Rates!$H$14,'Claim Details'!$I$28&lt;=Rates!$H$15,'Claim Details'!$I$19="No"),Rates!$H$25,IF(AND(AE41="A",'Claim Details'!$I$28&gt;=Rates!$J$14,'Claim Details'!$I$28&lt;=Rates!$J$15,'Claim Details'!$I$19="Yes"),Rates!$K$25,IF(AND(AE41="A",'Claim Details'!$I$28&gt;=Rates!$J$14,'Claim Details'!$I$28&lt;=Rates!$J$15,'Claim Details'!$I$19="No"),Rates!$J$25,IF(AND(AE41="B",'Claim Details'!$I$28&gt;=Rates!$D$14,'Claim Details'!$I$28&lt;=Rates!$D$15,'Claim Details'!$I$19="Yes"),Rates!$E$26,IF(AND(AE41="B",'Claim Details'!$I$28&gt;=Rates!$D$14,'Claim Details'!$I$28&lt;=Rates!$D$15,'Claim Details'!$I$19="No"),Rates!$D$26,IF(AND(AE41="B",'Claim Details'!$I$28&gt;=Rates!$F$14,'Claim Details'!$I$28&lt;=Rates!$F$15,'Claim Details'!$I$19="Yes"),Rates!$G$26,IF(AND(AE41="B",'Claim Details'!$I$28&gt;=Rates!$F$14,'Claim Details'!$I$28&lt;=Rates!$F$15,'Claim Details'!$I$19="No"),Rates!$F$26,IF(AND(AE41="B",'Claim Details'!$I$28&gt;=Rates!$H$14,'Claim Details'!$I$28&lt;=Rates!$H$15,'Claim Details'!$I$19="Yes"),Rates!$I$26,IF(AND(AE41="B",'Claim Details'!$I$28&gt;=Rates!$H$14,'Claim Details'!$I$28&lt;=Rates!$H$15,'Claim Details'!$I$19="No"),Rates!$H$26,IF(AND(AE41="B",'Claim Details'!$I$28&gt;=Rates!$J$14,'Claim Details'!$I$28&lt;=Rates!$J$15,'Claim Details'!$I$19="Yes"),Rates!$K$26,IF(AND(AE41="B",'Claim Details'!$I$28&gt;=Rates!$J$14,'Claim Details'!$I$28&lt;=Rates!$J$15,'Claim Details'!$I$19="No"),Rates!$J$26,IF(AND(AE41="C",'Claim Details'!$I$28&gt;=Rates!$D$14,'Claim Details'!$I$28&lt;=Rates!$D$15,'Claim Details'!$I$19="Yes"),Rates!$E$27,IF(AND(AE41="C",'Claim Details'!$I$28&gt;=Rates!$D$14,'Claim Details'!$I$28&lt;=Rates!$D$15,'Claim Details'!$I$19="No"),Rates!$D$27,IF(AND(AE41="C",'Claim Details'!$I$28&gt;=Rates!$F$14,'Claim Details'!$I$28&lt;=Rates!$F$15,'Claim Details'!$I$19="Yes"),Rates!$G$27,IF(AND(AE41="C",'Claim Details'!$I$28&gt;=Rates!$F$14,'Claim Details'!$I$28&lt;=Rates!$F$15,'Claim Details'!$I$19="No"),Rates!$F$27,IF(AND(AE41="C",'Claim Details'!$I$28&gt;=Rates!$H$14,'Claim Details'!$I$28&lt;=Rates!$H$15,'Claim Details'!$I$19="Yes"),Rates!$I$27,IF(AND(AE41="C",'Claim Details'!$I$28&gt;=Rates!$H$14,'Claim Details'!$I$28&lt;=Rates!$H$15,'Claim Details'!$I$19="No"),Rates!$H$27,IF(AND(AE41="C",'Claim Details'!$I$28&gt;=Rates!$J$14,'Claim Details'!$I$28&lt;=Rates!$J$15,'Claim Details'!$I$19="Yes"),Rates!$K$27,IF(AND(AE41="C",'Claim Details'!$I$28&gt;=Rates!$J$14,'Claim Details'!$I$28&lt;=Rates!$J$15,'Claim Details'!$I$19="No"),Rates!$J$27,"£0.00"))))))))))))))))))))))))</f>
        <v>£0.00</v>
      </c>
      <c r="BF41" s="189" t="str">
        <f>IF(AND(AE41="A",'Claim Details'!$I$28&gt;=Rates!$D$14,'Claim Details'!$I$28&lt;=Rates!$D$15,'Claim Details'!$I$19="Yes"),Rates!$E$20,IF(AND(AE41="A",'Claim Details'!$I$28&gt;=Rates!$D$14,'Claim Details'!$I$28&lt;=Rates!$D$15,'Claim Details'!$I$19="No"),Rates!$D$20,IF(AND(AE41="A",'Claim Details'!$I$28&gt;=Rates!$F$14,'Claim Details'!$I$28&lt;=Rates!$F$15,'Claim Details'!$I$19="Yes"),Rates!$G$20,IF(AND(AE41="A",'Claim Details'!$I$28&gt;=Rates!$F$14,'Claim Details'!$I$28&lt;=Rates!$F$15,'Claim Details'!$I$19="No"),Rates!$F$20,IF(AND(AE41="A",'Claim Details'!$I$28&gt;=Rates!$H$14,'Claim Details'!$I$28&lt;=Rates!$H$15,'Claim Details'!$I$19="Yes"),Rates!$I$20,IF(AND(AE41="A",'Claim Details'!$I$28&gt;=Rates!$H$14,'Claim Details'!$I$28&lt;=Rates!$H$15,'Claim Details'!$I$19="No"),Rates!$H$20,IF(AND(AE41="A",'Claim Details'!$I$28&gt;=Rates!$J$14,'Claim Details'!$I$28&lt;=Rates!$J$15,'Claim Details'!$I$19="Yes"),Rates!$K$20,IF(AND(AE41="A",'Claim Details'!$I$28&gt;=Rates!$J$14,'Claim Details'!$I$28&lt;=Rates!$J$15,'Claim Details'!$I$19="No"),Rates!$J$20,IF(AND(AE41="B",'Claim Details'!$I$28&gt;=Rates!$D$14,'Claim Details'!$I$28&lt;=Rates!$D$15,'Claim Details'!$I$19="Yes"),Rates!$E$21,IF(AND(AE41="B",'Claim Details'!$I$28&gt;=Rates!$D$14,'Claim Details'!$I$28&lt;=Rates!$D$15,'Claim Details'!$I$19="No"),Rates!$D$21,IF(AND(AE41="B",'Claim Details'!$I$28&gt;=Rates!$F$14,'Claim Details'!$I$28&lt;=Rates!$F$15,'Claim Details'!$I$19="Yes"),Rates!$G$21,IF(AND(AE41="B",'Claim Details'!$I$28&gt;=Rates!$F$14,'Claim Details'!$I$28&lt;=Rates!$F$15,'Claim Details'!$I$19="No"),Rates!$F$21,IF(AND(AE41="B",'Claim Details'!$I$28&gt;=Rates!$H$14,'Claim Details'!$I$28&lt;=Rates!$H$15,'Claim Details'!$I$19="Yes"),Rates!$I$21,IF(AND(AE41="B",'Claim Details'!$I$28&gt;=Rates!$H$14,'Claim Details'!$I$28&lt;=Rates!$H$15,'Claim Details'!$I$19="No"),Rates!$H$21,IF(AND(AE41="B",'Claim Details'!$I$28&gt;=Rates!$J$14,'Claim Details'!$I$28&lt;=Rates!$J$15,'Claim Details'!$I$19="Yes"),Rates!$K$21,IF(AND(AE41="B",'Claim Details'!$I$28&gt;=Rates!$J$14,'Claim Details'!$I$28&lt;=Rates!$J$15,'Claim Details'!$I$19="No"),Rates!$J$21,"£0.00"))))))))))))))))</f>
        <v>£0.00</v>
      </c>
      <c r="BG41" s="189" t="str">
        <f>IF(AND(AE41="A",'Claim Details'!$I$28&gt;=Rates!$D$14,'Claim Details'!$I$28&lt;=Rates!$D$15,'Claim Details'!$I$19="Yes"),Rates!$E$22,IF(AND(AE41="A",'Claim Details'!$I$28&gt;=Rates!$D$14,'Claim Details'!$I$28&lt;=Rates!$D$15,'Claim Details'!$I$19="No"),Rates!$D$22,IF(AND(AE41="A",'Claim Details'!$I$28&gt;=Rates!$F$14,'Claim Details'!$I$28&lt;=Rates!$F$15,'Claim Details'!$I$19="Yes"),Rates!$G$22,IF(AND(AE41="A",'Claim Details'!$I$28&gt;=Rates!$F$14,'Claim Details'!$I$28&lt;=Rates!$F$15,'Claim Details'!$I$19="No"),Rates!$F$22,IF(AND(AE41="A",'Claim Details'!$I$28&gt;=Rates!$H$14,'Claim Details'!$I$28&lt;=Rates!$H$15,'Claim Details'!$I$19="Yes"),Rates!$I$22,IF(AND(AE41="A",'Claim Details'!$I$28&gt;=Rates!$H$14,'Claim Details'!$I$28&lt;=Rates!$H$15,'Claim Details'!$I$19="No"),Rates!$H$22,IF(AND(AE41="A",'Claim Details'!$I$28&gt;=Rates!$J$14,'Claim Details'!$I$28&lt;=Rates!$J$15,'Claim Details'!$I$19="Yes"),Rates!$K$22,IF(AND(AE41="A",'Claim Details'!$I$28&gt;=Rates!$J$14,'Claim Details'!$I$28&lt;=Rates!$J$15,'Claim Details'!$I$19="No"),Rates!$J$22,IF(AND(AE41="B",'Claim Details'!$I$28&gt;=Rates!$D$14,'Claim Details'!$I$28&lt;=Rates!$D$15,'Claim Details'!$I$19="Yes"),Rates!$E$23,IF(AND(AE41="B",'Claim Details'!$I$28&gt;=Rates!$D$14,'Claim Details'!$I$28&lt;=Rates!$D$15,'Claim Details'!$I$19="No"),Rates!$D$23,IF(AND(AE41="B",'Claim Details'!$I$28&gt;=Rates!$F$14,'Claim Details'!$I$28&lt;=Rates!$F$15,'Claim Details'!$I$19="Yes"),Rates!$G$23,IF(AND(AE41="B",'Claim Details'!$I$28&gt;=Rates!$F$14,'Claim Details'!$I$28&lt;=Rates!$F$15,'Claim Details'!$I$19="No"),Rates!$F$23,IF(AND(AE41="B",'Claim Details'!$I$28&gt;=Rates!$H$14,'Claim Details'!$I$28&lt;=Rates!$H$15,'Claim Details'!$I$19="Yes"),Rates!$I$23,IF(AND(AE41="B",'Claim Details'!$I$28&gt;=Rates!$H$14,'Claim Details'!$I$28&lt;=Rates!$H$15,'Claim Details'!$I$19="No"),Rates!$H$23,IF(AND(AE41="B",'Claim Details'!$I$28&gt;=Rates!$J$14,'Claim Details'!$I$28&lt;=Rates!$J$15,'Claim Details'!$I$19="Yes"),Rates!$K$23,IF(AND(AE41="B",'Claim Details'!$I$28&gt;=Rates!$J$14,'Claim Details'!$I$28&lt;=Rates!$J$15,'Claim Details'!$I$19="No"),Rates!$J$23,IF(AND(AE41="C",'Claim Details'!$I$28&gt;=Rates!$D$14,'Claim Details'!$I$28&lt;=Rates!$D$15,'Claim Details'!$I$19="Yes"),Rates!$E$24,IF(AND(AE41="C",'Claim Details'!$I$28&gt;=Rates!$D$14,'Claim Details'!$I$28&lt;=Rates!$D$15,'Claim Details'!$I$19="No"),Rates!$D$24,IF(AND(AE41="C",'Claim Details'!$I$28&gt;=Rates!$F$14,'Claim Details'!$I$28&lt;=Rates!$F$15,'Claim Details'!$I$19="Yes"),Rates!$G$24,IF(AND(AE41="C",'Claim Details'!$I$28&gt;=Rates!$F$14,'Claim Details'!$I$28&lt;=Rates!$F$15,'Claim Details'!$I$19="No"),Rates!$F$24,IF(AND(AE41="C",'Claim Details'!$I$28&gt;=Rates!$H$14,'Claim Details'!$I$28&lt;=Rates!$H$15,'Claim Details'!$I$19="Yes"),Rates!$I$24,IF(AND(AE41="C",'Claim Details'!$I$28&gt;=Rates!$H$14,'Claim Details'!$I$28&lt;=Rates!$H$15,'Claim Details'!$I$19="No"),Rates!$H$24,IF(AND(AE41="C",'Claim Details'!$I$28&gt;=Rates!$J$14,'Claim Details'!$I$28&lt;=Rates!$J$15,'Claim Details'!$I$19="Yes"),Rates!$K$24,IF(AND(AE41="C",'Claim Details'!$I$28&gt;=Rates!$J$14,'Claim Details'!$I$28&lt;=Rates!$J$15,'Claim Details'!$I$19="No"),Rates!$J$24,"£0.00"))))))))))))))))))))))))</f>
        <v>£0.00</v>
      </c>
      <c r="BH41" s="189" t="str">
        <f t="shared" si="13"/>
        <v>£0.00</v>
      </c>
      <c r="BI41" s="189">
        <f t="shared" si="14"/>
        <v>0</v>
      </c>
      <c r="BO41" s="202" t="str">
        <f>IF(H41="","£0.00",IF(AP41="4","£0.00",IF(AP41="5","£0.00",IF(AP41="1","£0.00",((AQ41*H41)*'Claim Details'!$F$111)/100))))</f>
        <v>£0.00</v>
      </c>
      <c r="BP41" s="202" t="str">
        <f>IF(T41="","£0.00",IF(AP41="4","£0.00",IF(AP41="5","£0.00",IF(AP41="1","£0.00",((AR41*T41)*'Claim Details'!$N$111)/100))))</f>
        <v>£0.00</v>
      </c>
      <c r="BQ41" s="202" t="str">
        <f>IF(AI41="","£0.00",IF(AP41="4","£0.00",IF(AP41="5","£0.00",IF(AP41="1","£0.00",((BI41*AI41)*'Claim Details'!$W$111)/100))))</f>
        <v>£0.00</v>
      </c>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row>
    <row r="42" spans="1:97" ht="15">
      <c r="A42" s="145"/>
      <c r="B42" s="91"/>
      <c r="C42" s="96"/>
      <c r="D42" s="97"/>
      <c r="E42" s="98"/>
      <c r="F42" s="89"/>
      <c r="G42" s="99"/>
      <c r="H42" s="100"/>
      <c r="I42" s="221" t="str">
        <f t="shared" si="15"/>
        <v>£0.00</v>
      </c>
      <c r="J42" s="101"/>
      <c r="K42" s="100"/>
      <c r="L42" s="221" t="str">
        <f t="shared" si="3"/>
        <v>£0.00</v>
      </c>
      <c r="M42" s="101"/>
      <c r="N42" s="102"/>
      <c r="O42" s="145"/>
      <c r="P42" s="77"/>
      <c r="Q42" s="87"/>
      <c r="R42" s="87"/>
      <c r="S42" s="87"/>
      <c r="T42" s="149" t="str">
        <f t="shared" si="4"/>
        <v/>
      </c>
      <c r="U42" s="87" t="str">
        <f t="shared" si="5"/>
        <v/>
      </c>
      <c r="V42" s="87"/>
      <c r="W42" s="53" t="str">
        <f t="shared" si="6"/>
        <v>£0.00</v>
      </c>
      <c r="X42" s="53"/>
      <c r="Y42" s="87"/>
      <c r="Z42" s="78"/>
      <c r="AA42" s="79"/>
      <c r="AB42" s="160"/>
      <c r="AC42" s="98"/>
      <c r="AD42" s="225"/>
      <c r="AE42" s="235" t="str">
        <f t="shared" si="7"/>
        <v/>
      </c>
      <c r="AF42" s="87" t="str">
        <f t="shared" si="8"/>
        <v/>
      </c>
      <c r="AG42" s="53"/>
      <c r="AH42" s="224"/>
      <c r="AI42" s="226" t="str">
        <f t="shared" si="1"/>
        <v/>
      </c>
      <c r="AJ42" s="236" t="str">
        <f t="shared" si="9"/>
        <v>£0.00</v>
      </c>
      <c r="AK42" s="31"/>
      <c r="AL42" s="1"/>
      <c r="AM42" s="1"/>
      <c r="AN42" s="1"/>
      <c r="AO42" s="1"/>
      <c r="AP42" s="1" t="str">
        <f t="shared" si="10"/>
        <v/>
      </c>
      <c r="AQ42" s="27">
        <f t="shared" si="2"/>
        <v>0</v>
      </c>
      <c r="AR42" s="189">
        <f t="shared" si="11"/>
        <v>0</v>
      </c>
      <c r="AS42" s="190" t="str">
        <f>IF(AND(C42="A",'Claim Details'!$E$28&gt;=Rates!$D$14,'Claim Details'!$E$28&lt;=Rates!$D$15,'Claim Details'!$E$19="Yes"),Rates!$E$17,IF(AND(C42="A",'Claim Details'!$E$28&gt;=Rates!$D$14,'Claim Details'!$E$28&lt;=Rates!$D$15,'Claim Details'!$E$19="No"),Rates!$D$17,IF(AND(C42="A",'Claim Details'!$E$28&gt;=Rates!$F$14,'Claim Details'!$E$28&lt;=Rates!$F$15,'Claim Details'!$E$19="Yes"),Rates!$G$17,IF(AND(C42="A",'Claim Details'!$E$28&gt;=Rates!$F$14,'Claim Details'!$E$28&lt;=Rates!$F$15,'Claim Details'!$E$19="No"),Rates!$F$17,IF(AND(C42="A",'Claim Details'!$E$28&gt;=Rates!$H$14,'Claim Details'!$E$28&lt;=Rates!$H$15,'Claim Details'!$E$19="Yes"),Rates!$I$17,IF(AND(C42="A",'Claim Details'!$E$28&gt;=Rates!$H$14,'Claim Details'!$E$28&lt;=Rates!$H$15,'Claim Details'!$E$19="No"),Rates!$H$17,IF(AND(C42="A",'Claim Details'!$E$28&gt;=Rates!$J$14,'Claim Details'!$E$28&lt;=Rates!$J$15,'Claim Details'!$E$19="Yes"),Rates!$K$17,IF(AND(C42="A",'Claim Details'!$E$28&gt;=Rates!$J$14,'Claim Details'!$E$28&lt;=Rates!$J$15,'Claim Details'!$E$19="No"),Rates!$J$17,IF(AND(C42="B",'Claim Details'!$E$28&gt;=Rates!$D$14,'Claim Details'!$E$28&lt;=Rates!$D$15,'Claim Details'!$E$19="Yes"),Rates!$E$18,IF(AND(C42="B",'Claim Details'!$E$28&gt;=Rates!$D$14,'Claim Details'!$E$28&lt;=Rates!$D$15,'Claim Details'!$E$19="No"),Rates!$D$18,IF(AND(C42="B",'Claim Details'!$E$28&gt;=Rates!$F$14,'Claim Details'!$E$28&lt;=Rates!$F$15,'Claim Details'!$E$19="Yes"),Rates!$G$18,IF(AND(C42="B",'Claim Details'!$E$28&gt;=Rates!$F$14,'Claim Details'!$E$28&lt;=Rates!$F$15,'Claim Details'!$E$19="No"),Rates!$F$18,IF(AND(C42="B",'Claim Details'!$E$28&gt;=Rates!$H$14,'Claim Details'!$E$28&lt;=Rates!$H$15,'Claim Details'!$E$19="Yes"),Rates!$I$18,IF(AND(C42="B",'Claim Details'!$E$28&gt;=Rates!$H$14,'Claim Details'!$E$28&lt;=Rates!$H$15,'Claim Details'!$E$19="No"),Rates!$H$18,IF(AND(C42="B",'Claim Details'!$E$28&gt;=Rates!$J$14,'Claim Details'!$E$28&lt;=Rates!$J$15,'Claim Details'!$E$19="Yes"),Rates!$K$18,IF(AND(C42="B",'Claim Details'!$E$28&gt;=Rates!$J$14,'Claim Details'!$E$28&lt;=Rates!$J$15,'Claim Details'!$E$19="No"),Rates!$J$18,IF(AND(C42="C",'Claim Details'!$E$28&gt;=Rates!$D$14,'Claim Details'!$E$28&lt;=Rates!$D$15,'Claim Details'!$E$19="Yes"),Rates!$E$19,IF(AND(C42="C",'Claim Details'!$E$28&gt;=Rates!$D$14,'Claim Details'!$E$28&lt;=Rates!$D$15,'Claim Details'!$E$19="No"),Rates!$D$19,IF(AND(C42="C",'Claim Details'!$E$28&gt;=Rates!$F$14,'Claim Details'!$E$28&lt;=Rates!$F$15,'Claim Details'!$E$19="Yes"),Rates!$G$19,IF(AND(C42="C",'Claim Details'!$E$28&gt;=Rates!$F$14,'Claim Details'!$E$28&lt;=Rates!$F$15,'Claim Details'!$E$19="No"),Rates!$F$19,IF(AND(C42="C",'Claim Details'!$E$28&gt;=Rates!$H$14,'Claim Details'!$E$28&lt;=Rates!$H$15,'Claim Details'!$E$19="Yes"),Rates!$I$19,IF(AND(C42="C",'Claim Details'!$E$28&gt;=Rates!$H$14,'Claim Details'!$E$28&lt;=Rates!$H$15,'Claim Details'!$E$19="No"),Rates!$H$19,IF(AND(C42="C",'Claim Details'!$E$28&gt;=Rates!$J$14,'Claim Details'!$E$28&lt;=Rates!$J$15,'Claim Details'!$E$19="Yes"),Rates!$K$19,IF(AND(C42="C",'Claim Details'!$E$28&gt;=Rates!$J$14,'Claim Details'!$E$28&lt;=Rates!$J$15,'Claim Details'!$E$19="No"),Rates!$J$19,"£0.00"))))))))))))))))))))))))</f>
        <v>£0.00</v>
      </c>
      <c r="AT42" s="189" t="str">
        <f>IF(AND(C42="A",'Claim Details'!$E$28&gt;=Rates!$D$14,'Claim Details'!$E$28&lt;=Rates!$D$15,'Claim Details'!$E$19="Yes"),Rates!$E$25,IF(AND(C42="A",'Claim Details'!$E$28&gt;=Rates!$D$14,'Claim Details'!$E$28&lt;=Rates!$D$15,'Claim Details'!$E$19="No"),Rates!$D$25,IF(AND(C42="A",'Claim Details'!$E$28&gt;=Rates!$F$14,'Claim Details'!$E$28&lt;=Rates!$F$15,'Claim Details'!$E$19="Yes"),Rates!$G$25,IF(AND(C42="A",'Claim Details'!$E$28&gt;=Rates!$F$14,'Claim Details'!$E$28&lt;=Rates!$F$15,'Claim Details'!$E$19="No"),Rates!$F$25,IF(AND(C42="A",'Claim Details'!$E$28&gt;=Rates!$H$14,'Claim Details'!$E$28&lt;=Rates!$H$15,'Claim Details'!$E$19="Yes"),Rates!$I$25,IF(AND(C42="A",'Claim Details'!$E$28&gt;=Rates!$H$14,'Claim Details'!$E$28&lt;=Rates!$H$15,'Claim Details'!$E$19="No"),Rates!$H$25,IF(AND(C42="A",'Claim Details'!$E$28&gt;=Rates!$J$14,'Claim Details'!$E$28&lt;=Rates!$J$15,'Claim Details'!$E$19="Yes"),Rates!$K$25,IF(AND(C42="A",'Claim Details'!$E$28&gt;=Rates!$J$14,'Claim Details'!$E$28&lt;=Rates!$J$15,'Claim Details'!$E$19="No"),Rates!$J$25,IF(AND(C42="B",'Claim Details'!$E$28&gt;=Rates!$D$14,'Claim Details'!$E$28&lt;=Rates!$D$15,'Claim Details'!$E$19="Yes"),Rates!$E$26,IF(AND(C42="B",'Claim Details'!$E$28&gt;=Rates!$D$14,'Claim Details'!$E$28&lt;=Rates!$D$15,'Claim Details'!$E$19="No"),Rates!$D$26,IF(AND(C42="B",'Claim Details'!$E$28&gt;=Rates!$F$14,'Claim Details'!$E$28&lt;=Rates!$F$15,'Claim Details'!$E$19="Yes"),Rates!$G$26,IF(AND(C42="B",'Claim Details'!$E$28&gt;=Rates!$F$14,'Claim Details'!$E$28&lt;=Rates!$F$15,'Claim Details'!$E$19="No"),Rates!$F$26,IF(AND(C42="B",'Claim Details'!$E$28&gt;=Rates!$H$14,'Claim Details'!$E$28&lt;=Rates!$H$15,'Claim Details'!$E$19="Yes"),Rates!$I$26,IF(AND(C42="B",'Claim Details'!$E$28&gt;=Rates!$H$14,'Claim Details'!$E$28&lt;=Rates!$H$15,'Claim Details'!$E$19="No"),Rates!$H$26,IF(AND(C42="B",'Claim Details'!$E$28&gt;=Rates!$J$14,'Claim Details'!$E$28&lt;=Rates!$J$15,'Claim Details'!$E$19="Yes"),Rates!$K$26,IF(AND(C42="B",'Claim Details'!$E$28&gt;=Rates!$J$14,'Claim Details'!$E$28&lt;=Rates!$J$15,'Claim Details'!$E$19="No"),Rates!$J$26,IF(AND(C42="C",'Claim Details'!$E$28&gt;=Rates!$D$14,'Claim Details'!$E$28&lt;=Rates!$D$15,'Claim Details'!$E$19="Yes"),Rates!$E$27,IF(AND(C42="C",'Claim Details'!$E$28&gt;=Rates!$D$14,'Claim Details'!$E$28&lt;=Rates!$D$15,'Claim Details'!$E$19="No"),Rates!$D$27,IF(AND(C42="C",'Claim Details'!$E$28&gt;=Rates!$F$14,'Claim Details'!$E$28&lt;=Rates!$F$15,'Claim Details'!$E$19="Yes"),Rates!$G$27,IF(AND(C42="C",'Claim Details'!$E$28&gt;=Rates!$F$14,'Claim Details'!$E$28&lt;=Rates!$F$15,'Claim Details'!$E$19="No"),Rates!$F$27,IF(AND(C42="C",'Claim Details'!$E$28&gt;=Rates!$H$14,'Claim Details'!$E$28&lt;=Rates!$H$15,'Claim Details'!$E$19="Yes"),Rates!$I$27,IF(AND(C42="C",'Claim Details'!$E$28&gt;=Rates!$H$14,'Claim Details'!$E$28&lt;=Rates!$H$15,'Claim Details'!$E$19="No"),Rates!$H$27,IF(AND(C42="C",'Claim Details'!$E$28&gt;=Rates!$J$14,'Claim Details'!$E$28&lt;=Rates!$J$15,'Claim Details'!$E$19="Yes"),Rates!$K$27,IF(AND(C42="C",'Claim Details'!$E$28&gt;=Rates!$J$14,'Claim Details'!$E$28&lt;=Rates!$J$15,'Claim Details'!$E$19="No"),Rates!$J$27,"£0.00"))))))))))))))))))))))))</f>
        <v>£0.00</v>
      </c>
      <c r="AU42" s="191" t="str">
        <f>IF(AND(C42="A",'Claim Details'!$E$28&gt;=Rates!$D$14,'Claim Details'!$E$28&lt;=Rates!$D$15,'Claim Details'!$E$19="Yes"),Rates!$E$20,IF(AND(C42="A",'Claim Details'!$E$28&gt;=Rates!$D$14,'Claim Details'!$E$28&lt;=Rates!$D$15,'Claim Details'!$E$19="No"),Rates!$D$20,IF(AND(C42="A",'Claim Details'!$E$28&gt;=Rates!$F$14,'Claim Details'!$E$28&lt;=Rates!$F$15,'Claim Details'!$E$19="Yes"),Rates!$G$20,IF(AND(C42="A",'Claim Details'!$E$28&gt;=Rates!$F$14,'Claim Details'!$E$28&lt;=Rates!$F$15,'Claim Details'!$E$19="No"),Rates!$F$20,IF(AND(C42="A",'Claim Details'!$E$28&gt;=Rates!$H$14,'Claim Details'!$E$28&lt;=Rates!$H$15,'Claim Details'!$E$19="Yes"),Rates!$I$20,IF(AND(C42="A",'Claim Details'!$E$28&gt;=Rates!$H$14,'Claim Details'!$E$28&lt;=Rates!$H$15,'Claim Details'!$E$19="No"),Rates!$H$20,IF(AND(C42="A",'Claim Details'!$E$28&gt;=Rates!$J$14,'Claim Details'!$E$28&lt;=Rates!$J$15,'Claim Details'!$E$19="Yes"),Rates!$K$20,IF(AND(C42="A",'Claim Details'!$E$28&gt;=Rates!$J$14,'Claim Details'!$E$28&lt;=Rates!$J$15,'Claim Details'!$E$19="No"),Rates!$J$20,IF(AND(C42="B",'Claim Details'!$E$28&gt;=Rates!$D$14,'Claim Details'!$E$28&lt;=Rates!$D$15,'Claim Details'!$E$19="Yes"),Rates!$E$21,IF(AND(C42="B",'Claim Details'!$E$28&gt;=Rates!$D$14,'Claim Details'!$E$28&lt;=Rates!$D$15,'Claim Details'!$E$19="No"),Rates!$D$21,IF(AND(C42="B",'Claim Details'!$E$28&gt;=Rates!$F$14,'Claim Details'!$E$28&lt;=Rates!$F$15,'Claim Details'!$E$19="Yes"),Rates!$G$21,IF(AND(C42="B",'Claim Details'!$E$28&gt;=Rates!$F$14,'Claim Details'!$E$28&lt;=Rates!$F$15,'Claim Details'!$E$19="No"),Rates!$F$21,IF(AND(C42="B",'Claim Details'!$E$28&gt;=Rates!$H$14,'Claim Details'!$E$28&lt;=Rates!$H$15,'Claim Details'!$E$19="Yes"),Rates!$I$21,IF(AND(C42="B",'Claim Details'!$E$28&gt;=Rates!$H$14,'Claim Details'!$E$28&lt;=Rates!$H$15,'Claim Details'!$E$19="No"),Rates!$H$21,IF(AND(C42="B",'Claim Details'!$E$28&gt;=Rates!$J$14,'Claim Details'!$E$28&lt;=Rates!$J$15,'Claim Details'!$E$19="Yes"),Rates!$K$21,IF(AND(C42="B",'Claim Details'!$E$28&gt;=Rates!$J$14,'Claim Details'!$E$28&lt;=Rates!$J$15,'Claim Details'!$E$19="No"),Rates!$J$21,"£0.00"))))))))))))))))</f>
        <v>£0.00</v>
      </c>
      <c r="AV42" s="191" t="str">
        <f>IF(AND(C42="A",'Claim Details'!$E$28&gt;=Rates!$D$14,'Claim Details'!$E$28&lt;=Rates!$D$15,'Claim Details'!$E$19="Yes"),Rates!$E$22,IF(AND(C42="A",'Claim Details'!$E$28&gt;=Rates!$D$14,'Claim Details'!$E$28&lt;=Rates!$D$15,'Claim Details'!$E$19="No"),Rates!$D$22,IF(AND(C42="A",'Claim Details'!$E$28&gt;=Rates!$F$14,'Claim Details'!$E$28&lt;=Rates!$F$15,'Claim Details'!$E$19="Yes"),Rates!$G$22,IF(AND(C42="A",'Claim Details'!$E$28&gt;=Rates!$F$14,'Claim Details'!$E$28&lt;=Rates!$F$15,'Claim Details'!$E$19="No"),Rates!$F$22,IF(AND(C42="A",'Claim Details'!$E$28&gt;=Rates!$H$14,'Claim Details'!$E$28&lt;=Rates!$H$15,'Claim Details'!$E$19="Yes"),Rates!$I$22,IF(AND(C42="A",'Claim Details'!$E$28&gt;=Rates!$H$14,'Claim Details'!$E$28&lt;=Rates!$H$15,'Claim Details'!$E$19="No"),Rates!$H$22,IF(AND(C42="A",'Claim Details'!$E$28&gt;=Rates!$J$14,'Claim Details'!$E$28&lt;=Rates!$J$15,'Claim Details'!$E$19="Yes"),Rates!$K$22,IF(AND(C42="A",'Claim Details'!$E$28&gt;=Rates!$J$14,'Claim Details'!$E$28&lt;=Rates!$J$15,'Claim Details'!$E$19="No"),Rates!$J$22,IF(AND(C42="B",'Claim Details'!$E$28&gt;=Rates!$D$14,'Claim Details'!$E$28&lt;=Rates!$D$15,'Claim Details'!$E$19="Yes"),Rates!$E$23,IF(AND(C42="B",'Claim Details'!$E$28&gt;=Rates!$D$14,'Claim Details'!$E$28&lt;=Rates!$D$15,'Claim Details'!$E$19="No"),Rates!$D$23,IF(AND(C42="B",'Claim Details'!$E$28&gt;=Rates!$F$14,'Claim Details'!$E$28&lt;=Rates!$F$15,'Claim Details'!$E$19="Yes"),Rates!$G$23,IF(AND(C42="B",'Claim Details'!$E$28&gt;=Rates!$F$14,'Claim Details'!$E$28&lt;=Rates!$F$15,'Claim Details'!$E$19="No"),Rates!$F$23,IF(AND(C42="B",'Claim Details'!$E$28&gt;=Rates!$H$14,'Claim Details'!$E$28&lt;=Rates!$H$15,'Claim Details'!$E$19="Yes"),Rates!$I$23,IF(AND(C42="B",'Claim Details'!$E$28&gt;=Rates!$H$14,'Claim Details'!$E$28&lt;=Rates!$H$15,'Claim Details'!$E$19="No"),Rates!$H$23,IF(AND(C42="B",'Claim Details'!$E$28&gt;=Rates!$J$14,'Claim Details'!$E$28&lt;=Rates!$J$15,'Claim Details'!$E$19="Yes"),Rates!$K$23,IF(AND(C42="B",'Claim Details'!$E$28&gt;=Rates!$J$14,'Claim Details'!$E$28&lt;=Rates!$J$15,'Claim Details'!$E$19="No"),Rates!$J$23,IF(AND(C42="C",'Claim Details'!$E$28&gt;=Rates!$D$14,'Claim Details'!$E$28&lt;=Rates!$D$15,'Claim Details'!$E$19="Yes"),Rates!$E$24,IF(AND(C42="C",'Claim Details'!$E$28&gt;=Rates!$D$14,'Claim Details'!$E$28&lt;=Rates!$D$15,'Claim Details'!$E$19="No"),Rates!$D$24,IF(AND(C42="C",'Claim Details'!$E$28&gt;=Rates!$F$14,'Claim Details'!$E$28&lt;=Rates!$F$15,'Claim Details'!$E$19="Yes"),Rates!$G$24,IF(AND(C42="C",'Claim Details'!$E$28&gt;=Rates!$F$14,'Claim Details'!$E$28&lt;=Rates!$F$15,'Claim Details'!$E$19="No"),Rates!$F$24,IF(AND(C42="C",'Claim Details'!$E$28&gt;=Rates!$H$14,'Claim Details'!$E$28&lt;=Rates!$H$15,'Claim Details'!$E$19="Yes"),Rates!$I$24,IF(AND(C42="C",'Claim Details'!$E$28&gt;=Rates!$H$14,'Claim Details'!$E$28&lt;=Rates!$H$15,'Claim Details'!$E$19="No"),Rates!$H$24,IF(AND(C42="C",'Claim Details'!$E$28&gt;=Rates!$J$14,'Claim Details'!$E$28&lt;=Rates!$J$15,'Claim Details'!$E$19="Yes"),Rates!$K$24,IF(AND(C42="C",'Claim Details'!$E$28&gt;=Rates!$J$14,'Claim Details'!$E$28&lt;=Rates!$J$15,'Claim Details'!$E$19="No"),Rates!$J$24,"£0.00"))))))))))))))))))))))))</f>
        <v>£0.00</v>
      </c>
      <c r="AW42" s="1"/>
      <c r="AX42" s="189" t="str">
        <f>IF(AND(U42="A",'Claim Details'!$I$28&gt;=Rates!$D$14,'Claim Details'!$I$28&lt;=Rates!$D$15,'Claim Details'!$I$19="Yes"),Rates!$J$17,IF(AND(U42="A",'Claim Details'!$I$28&gt;=Rates!$D$14,'Claim Details'!$I$28&lt;=Rates!$D$15,'Claim Details'!$I$19="No"),Rates!$D$17,IF(AND(U42="A",'Claim Details'!$I$28&gt;=Rates!$F$14,'Claim Details'!$I$28&lt;=Rates!$F$15,'Claim Details'!$I$19="Yes"),Rates!$G$17,IF(AND(U42="A",'Claim Details'!$I$28&gt;=Rates!$F$14,'Claim Details'!$I$28&lt;=Rates!$F$15,'Claim Details'!$I$19="No"),Rates!$F$17,IF(AND(U42="A",'Claim Details'!$I$28&gt;=Rates!$H$14,'Claim Details'!$I$28&lt;=Rates!$H$15,'Claim Details'!$I$19="Yes"),Rates!$I$17,IF(AND(U42="A",'Claim Details'!$I$28&gt;=Rates!$H$14,'Claim Details'!$I$28&lt;=Rates!$H$15,'Claim Details'!$I$19="No"),Rates!$H$17,IF(AND(U42="A",'Claim Details'!$I$28&gt;=Rates!$J$14,'Claim Details'!$I$28&lt;=Rates!$J$15,'Claim Details'!$I$19="Yes"),Rates!$K$17,IF(AND(U42="A",'Claim Details'!$I$28&gt;=Rates!$J$14,'Claim Details'!$I$28&lt;=Rates!$J$15,'Claim Details'!$I$19="No"),Rates!$J$17,IF(AND(U42="B",'Claim Details'!$I$28&gt;=Rates!$D$14,'Claim Details'!$I$28&lt;=Rates!$D$15,'Claim Details'!$I$19="Yes"),Rates!$E$18,IF(AND(U42="B",'Claim Details'!$I$28&gt;=Rates!$D$14,'Claim Details'!$I$28&lt;=Rates!$D$15,'Claim Details'!$I$19="No"),Rates!$D$18,IF(AND(U42="B",'Claim Details'!$I$28&gt;=Rates!$F$14,'Claim Details'!$I$28&lt;=Rates!$F$15,'Claim Details'!$I$19="Yes"),Rates!$G$18,IF(AND(U42="B",'Claim Details'!$I$28&gt;=Rates!$F$14,'Claim Details'!$I$28&lt;=Rates!$F$15,'Claim Details'!$I$19="No"),Rates!$F$18,IF(AND(U42="B",'Claim Details'!$I$28&gt;=Rates!$H$14,'Claim Details'!$I$28&lt;=Rates!$H$15,'Claim Details'!$I$19="Yes"),Rates!$I$18,IF(AND(U42="B",'Claim Details'!$I$28&gt;=Rates!$H$14,'Claim Details'!$I$28&lt;=Rates!$H$15,'Claim Details'!$I$19="No"),Rates!$H$18,IF(AND(U42="B",'Claim Details'!$I$28&gt;=Rates!$J$14,'Claim Details'!$I$28&lt;=Rates!$J$15,'Claim Details'!$I$19="Yes"),Rates!$K$18,IF(AND(U42="B",'Claim Details'!$I$28&gt;=Rates!$J$14,'Claim Details'!$I$28&lt;=Rates!$J$15,'Claim Details'!$I$19="No"),Rates!$J$18,IF(AND(U42="C",'Claim Details'!$I$28&gt;=Rates!$D$14,'Claim Details'!$I$28&lt;=Rates!$D$15,'Claim Details'!$I$19="Yes"),Rates!$E$19,IF(AND(U42="C",'Claim Details'!$I$28&gt;=Rates!$D$14,'Claim Details'!$I$28&lt;=Rates!$D$15,'Claim Details'!$I$19="No"),Rates!$D$19,IF(AND(U42="C",'Claim Details'!$I$28&gt;=Rates!$F$14,'Claim Details'!$I$28&lt;=Rates!$F$15,'Claim Details'!$I$19="Yes"),Rates!$G$19,IF(AND(U42="C",'Claim Details'!$I$28&gt;=Rates!$F$14,'Claim Details'!$I$28&lt;=Rates!$F$15,'Claim Details'!$I$19="No"),Rates!$F$19,IF(AND(U42="C",'Claim Details'!$I$28&gt;=Rates!$H$14,'Claim Details'!$I$28&lt;=Rates!$H$15,'Claim Details'!$I$19="Yes"),Rates!$I$19,IF(AND(U42="C",'Claim Details'!$I$28&gt;=Rates!$H$14,'Claim Details'!$I$28&lt;=Rates!$H$15,'Claim Details'!$I$19="No"),Rates!$H$19,IF(AND(U42="C",'Claim Details'!$I$28&gt;=Rates!$J$14,'Claim Details'!$I$28&lt;=Rates!$J$15,'Claim Details'!$I$19="Yes"),Rates!$K$19,IF(AND(U42="C",'Claim Details'!$I$28&gt;=Rates!$J$14,'Claim Details'!$I$28&lt;=Rates!$J$15,'Claim Details'!$I$19="No"),Rates!$J$19,"£0.00"))))))))))))))))))))))))</f>
        <v>£0.00</v>
      </c>
      <c r="AY42" s="189" t="str">
        <f>IF(AND(C42="A",'Claim Details'!$I$28&gt;=Rates!$D$14,'Claim Details'!$I$28&lt;=Rates!$D$15,'Claim Details'!$I$19="Yes"),Rates!$J$25,IF(AND(C42="A",'Claim Details'!$I$28&gt;=Rates!$D$14,'Claim Details'!$I$28&lt;=Rates!$D$15,'Claim Details'!$I$19="No"),Rates!$D$25,IF(AND(C42="A",'Claim Details'!$I$28&gt;=Rates!$F$14,'Claim Details'!$I$28&lt;=Rates!$F$15,'Claim Details'!$I$19="Yes"),Rates!$G$25,IF(AND(C42="A",'Claim Details'!$I$28&gt;=Rates!$F$14,'Claim Details'!$I$28&lt;=Rates!$F$15,'Claim Details'!$I$19="No"),Rates!$F$25,IF(AND(C42="A",'Claim Details'!$I$28&gt;=Rates!$H$14,'Claim Details'!$I$28&lt;=Rates!$H$15,'Claim Details'!$I$19="Yes"),Rates!$I$25,IF(AND(C42="A",'Claim Details'!$I$28&gt;=Rates!$H$14,'Claim Details'!$I$28&lt;=Rates!$H$15,'Claim Details'!$I$19="No"),Rates!$H$25,IF(AND(C42="A",'Claim Details'!$I$28&gt;=Rates!$J$14,'Claim Details'!$I$28&lt;=Rates!$J$15,'Claim Details'!$I$19="Yes"),Rates!$K$25,IF(AND(C42="A",'Claim Details'!$I$28&gt;=Rates!$J$14,'Claim Details'!$I$28&lt;=Rates!$J$15,'Claim Details'!$I$19="No"),Rates!$J$25,IF(AND(C42="B",'Claim Details'!$I$28&gt;=Rates!$D$14,'Claim Details'!$I$28&lt;=Rates!$D$15,'Claim Details'!$I$19="Yes"),Rates!$E$26,IF(AND(C42="B",'Claim Details'!$I$28&gt;=Rates!$D$14,'Claim Details'!$I$28&lt;=Rates!$D$15,'Claim Details'!$I$19="No"),Rates!$D$26,IF(AND(C42="B",'Claim Details'!$I$28&gt;=Rates!$F$14,'Claim Details'!$I$28&lt;=Rates!$F$15,'Claim Details'!$I$19="Yes"),Rates!$G$26,IF(AND(C42="B",'Claim Details'!$I$28&gt;=Rates!$F$14,'Claim Details'!$I$28&lt;=Rates!$F$15,'Claim Details'!$I$19="No"),Rates!$F$26,IF(AND(C42="B",'Claim Details'!$I$28&gt;=Rates!$H$14,'Claim Details'!$I$28&lt;=Rates!$H$15,'Claim Details'!$I$19="Yes"),Rates!$I$26,IF(AND(C42="B",'Claim Details'!$I$28&gt;=Rates!$H$14,'Claim Details'!$I$28&lt;=Rates!$H$15,'Claim Details'!$I$19="No"),Rates!$H$26,IF(AND(C42="B",'Claim Details'!$I$28&gt;=Rates!$J$14,'Claim Details'!$I$28&lt;=Rates!$J$15,'Claim Details'!$I$19="Yes"),Rates!$K$26,IF(AND(C42="B",'Claim Details'!$I$28&gt;=Rates!$J$14,'Claim Details'!$I$28&lt;=Rates!$J$15,'Claim Details'!$I$19="No"),Rates!$J$26,IF(AND(C42="C",'Claim Details'!$I$28&gt;=Rates!$D$14,'Claim Details'!$I$28&lt;=Rates!$D$15,'Claim Details'!$I$19="Yes"),Rates!$E$27,IF(AND(C42="C",'Claim Details'!$I$28&gt;=Rates!$D$14,'Claim Details'!$I$28&lt;=Rates!$D$15,'Claim Details'!$I$19="No"),Rates!$D$27,IF(AND(C42="C",'Claim Details'!$I$28&gt;=Rates!$F$14,'Claim Details'!$I$28&lt;=Rates!$F$15,'Claim Details'!$I$19="Yes"),Rates!$G$27,IF(AND(C42="C",'Claim Details'!$I$28&gt;=Rates!$F$14,'Claim Details'!$I$28&lt;=Rates!$F$15,'Claim Details'!$I$19="No"),Rates!$F$27,IF(AND(C42="C",'Claim Details'!$I$28&gt;=Rates!$H$14,'Claim Details'!$I$28&lt;=Rates!$H$15,'Claim Details'!$I$19="Yes"),Rates!$I$27,IF(AND(C42="C",'Claim Details'!$I$28&gt;=Rates!$H$14,'Claim Details'!$I$28&lt;=Rates!$H$15,'Claim Details'!$I$19="No"),Rates!$H$27,IF(AND(C42="C",'Claim Details'!$I$28&gt;=Rates!$J$14,'Claim Details'!$I$28&lt;=Rates!$J$15,'Claim Details'!$I$19="Yes"),Rates!$K$27,IF(AND(C42="C",'Claim Details'!$I$28&gt;=Rates!$J$14,'Claim Details'!$I$28&lt;=Rates!$J$15,'Claim Details'!$I$19="No"),Rates!$J$27,"£0.00"))))))))))))))))))))))))</f>
        <v>£0.00</v>
      </c>
      <c r="AZ42" s="189" t="str">
        <f>IF(AND(C42="A",'Claim Details'!$I$28&gt;=Rates!$D$14,'Claim Details'!$I$28&lt;=Rates!$D$15,'Claim Details'!$I$19="Yes"),Rates!$E$20,IF(AND(C42="A",'Claim Details'!$I$28&gt;=Rates!$D$14,'Claim Details'!$I$28&lt;=Rates!$D$15,'Claim Details'!$I$19="No"),Rates!$D$20,IF(AND(C42="A",'Claim Details'!$I$28&gt;=Rates!$F$14,'Claim Details'!$I$28&lt;=Rates!$F$15,'Claim Details'!$I$19="Yes"),Rates!$G$20,IF(AND(C42="A",'Claim Details'!$I$28&gt;=Rates!$F$14,'Claim Details'!$I$28&lt;=Rates!$F$15,'Claim Details'!$I$19="No"),Rates!$F$20,IF(AND(C42="A",'Claim Details'!$I$28&gt;=Rates!$H$14,'Claim Details'!$I$28&lt;=Rates!$H$15,'Claim Details'!$I$19="Yes"),Rates!$I$20,IF(AND(C42="A",'Claim Details'!$I$28&gt;=Rates!$H$14,'Claim Details'!$I$28&lt;=Rates!$H$15,'Claim Details'!$I$19="No"),Rates!$H$20,IF(AND(C42="A",'Claim Details'!$I$28&gt;=Rates!$J$14,'Claim Details'!$I$28&lt;=Rates!$J$15,'Claim Details'!$I$19="Yes"),Rates!$K$20,IF(AND(C42="A",'Claim Details'!$I$28&gt;=Rates!$J$14,'Claim Details'!$I$28&lt;=Rates!$J$15,'Claim Details'!$I$19="No"),Rates!$J$20,IF(AND(C42="B",'Claim Details'!$I$28&gt;=Rates!$D$14,'Claim Details'!$I$28&lt;=Rates!$D$15,'Claim Details'!$I$19="Yes"),Rates!$E$21,IF(AND(C42="B",'Claim Details'!$I$28&gt;=Rates!$D$14,'Claim Details'!$I$28&lt;=Rates!$D$15,'Claim Details'!$I$19="No"),Rates!$D$21,IF(AND(C42="B",'Claim Details'!$I$28&gt;=Rates!$F$14,'Claim Details'!$I$28&lt;=Rates!$F$15,'Claim Details'!$I$19="Yes"),Rates!$G$21,IF(AND(C42="B",'Claim Details'!$I$28&gt;=Rates!$F$14,'Claim Details'!$I$28&lt;=Rates!$F$15,'Claim Details'!$I$19="No"),Rates!$F$21,IF(AND(C42="B",'Claim Details'!$I$28&gt;=Rates!$H$14,'Claim Details'!$I$28&lt;=Rates!$H$15,'Claim Details'!$I$19="Yes"),Rates!$I$21,IF(AND(C42="B",'Claim Details'!$I$28&gt;=Rates!$H$14,'Claim Details'!$I$28&lt;=Rates!$H$15,'Claim Details'!$I$19="No"),Rates!$H$21,IF(AND(C42="B",'Claim Details'!$I$28&gt;=Rates!$J$14,'Claim Details'!$I$28&lt;=Rates!$J$15,'Claim Details'!$I$19="Yes"),Rates!$K$21,IF(AND(C42="B",'Claim Details'!$I$28&gt;=Rates!$J$14,'Claim Details'!$I$28&lt;=Rates!$J$15,'Claim Details'!$I$19="No"),Rates!$J$21,"£0.00"))))))))))))))))</f>
        <v>£0.00</v>
      </c>
      <c r="BA42" s="189" t="str">
        <f>IF(AND(C42="A",'Claim Details'!$I$28&gt;=Rates!$D$14,'Claim Details'!$I$28&lt;=Rates!$D$15,'Claim Details'!$I$19="Yes"),Rates!$E$22,IF(AND(C42="A",'Claim Details'!$I$28&gt;=Rates!$D$14,'Claim Details'!$I$28&lt;=Rates!$D$15,'Claim Details'!$I$19="No"),Rates!$D$22,IF(AND(C42="A",'Claim Details'!$I$28&gt;=Rates!$F$14,'Claim Details'!$I$28&lt;=Rates!$F$15,'Claim Details'!$I$19="Yes"),Rates!$G$22,IF(AND(C42="A",'Claim Details'!$I$28&gt;=Rates!$F$14,'Claim Details'!$I$28&lt;=Rates!$F$15,'Claim Details'!$I$19="No"),Rates!$F$22,IF(AND(C42="A",'Claim Details'!$I$28&gt;=Rates!$H$14,'Claim Details'!$I$28&lt;=Rates!$H$15,'Claim Details'!$I$19="Yes"),Rates!$I$22,IF(AND(C42="A",'Claim Details'!$I$28&gt;=Rates!$H$14,'Claim Details'!$I$28&lt;=Rates!$H$15,'Claim Details'!$I$19="No"),Rates!$H$22,IF(AND(C42="A",'Claim Details'!$I$28&gt;=Rates!$J$14,'Claim Details'!$I$28&lt;=Rates!$J$15,'Claim Details'!$I$19="Yes"),Rates!$K$22,IF(AND(C42="A",'Claim Details'!$I$28&gt;=Rates!$J$14,'Claim Details'!$I$28&lt;=Rates!$J$15,'Claim Details'!$I$19="No"),Rates!$J$22,IF(AND(C42="B",'Claim Details'!$I$28&gt;=Rates!$D$14,'Claim Details'!$I$28&lt;=Rates!$D$15,'Claim Details'!$I$19="Yes"),Rates!$E$23,IF(AND(C42="B",'Claim Details'!$I$28&gt;=Rates!$D$14,'Claim Details'!$I$28&lt;=Rates!$D$15,'Claim Details'!$I$19="No"),Rates!$D$23,IF(AND(C42="B",'Claim Details'!$I$28&gt;=Rates!$F$14,'Claim Details'!$I$28&lt;=Rates!$F$15,'Claim Details'!$I$19="Yes"),Rates!$G$23,IF(AND(C42="B",'Claim Details'!$I$28&gt;=Rates!$F$14,'Claim Details'!$I$28&lt;=Rates!$F$15,'Claim Details'!$I$19="No"),Rates!$F$23,IF(AND(C42="B",'Claim Details'!$I$28&gt;=Rates!$H$14,'Claim Details'!$I$28&lt;=Rates!$H$15,'Claim Details'!$I$19="Yes"),Rates!$I$23,IF(AND(C42="B",'Claim Details'!$I$28&gt;=Rates!$H$14,'Claim Details'!$I$28&lt;=Rates!$H$15,'Claim Details'!$I$19="No"),Rates!$H$23,IF(AND(C42="B",'Claim Details'!$I$28&gt;=Rates!$J$14,'Claim Details'!$I$28&lt;=Rates!$J$15,'Claim Details'!$I$19="Yes"),Rates!$K$23,IF(AND(C42="B",'Claim Details'!$I$28&gt;=Rates!$J$14,'Claim Details'!$I$28&lt;=Rates!$J$15,'Claim Details'!$I$19="No"),Rates!$J$23,IF(AND(C42="C",'Claim Details'!$I$28&gt;=Rates!$D$14,'Claim Details'!$I$28&lt;=Rates!$D$15,'Claim Details'!$I$19="Yes"),Rates!$E$24,IF(AND(C42="C",'Claim Details'!$I$28&gt;=Rates!$D$14,'Claim Details'!$I$28&lt;=Rates!$D$15,'Claim Details'!$I$19="No"),Rates!$D$24,IF(AND(C42="C",'Claim Details'!$I$28&gt;=Rates!$F$14,'Claim Details'!$I$28&lt;=Rates!$F$15,'Claim Details'!$I$19="Yes"),Rates!$G$24,IF(AND(C42="C",'Claim Details'!$I$28&gt;=Rates!$F$14,'Claim Details'!$I$28&lt;=Rates!$F$15,'Claim Details'!$I$19="No"),Rates!$F$24,IF(AND(C42="C",'Claim Details'!$I$28&gt;=Rates!$H$14,'Claim Details'!$I$28&lt;=Rates!$H$15,'Claim Details'!$I$19="Yes"),Rates!$I$24,IF(AND(C42="C",'Claim Details'!$I$28&gt;=Rates!$H$14,'Claim Details'!$I$28&lt;=Rates!$H$15,'Claim Details'!$I$19="No"),Rates!$H$24,IF(AND(C42="C",'Claim Details'!$I$28&gt;=Rates!$J$14,'Claim Details'!$I$28&lt;=Rates!$J$15,'Claim Details'!$I$19="Yes"),Rates!$K$24,IF(AND(C42="C",'Claim Details'!$I$28&gt;=Rates!$J$14,'Claim Details'!$I$28&lt;=Rates!$J$15,'Claim Details'!$I$19="No"),Rates!$J$24,"£0.00"))))))))))))))))))))))))</f>
        <v>£0.00</v>
      </c>
      <c r="BB42" s="189" t="str">
        <f t="shared" si="12"/>
        <v>£0.00</v>
      </c>
      <c r="BC42" s="1"/>
      <c r="BD42" s="189" t="str">
        <f>IF(AND(AE42="A",'Claim Details'!$I$28&gt;=Rates!$D$14,'Claim Details'!$I$28&lt;=Rates!$D$15,'Claim Details'!$I$19="Yes"),Rates!$J$17,IF(AND(AE42="A",'Claim Details'!$I$28&gt;=Rates!$D$14,'Claim Details'!$I$28&lt;=Rates!$D$15,'Claim Details'!$I$19="No"),Rates!$D$17,IF(AND(AE42="A",'Claim Details'!$I$28&gt;=Rates!$F$14,'Claim Details'!$I$28&lt;=Rates!$F$15,'Claim Details'!$I$19="Yes"),Rates!$G$17,IF(AND(AE42="A",'Claim Details'!$I$28&gt;=Rates!$F$14,'Claim Details'!$I$28&lt;=Rates!$F$15,'Claim Details'!$I$19="No"),Rates!$F$17,IF(AND(AE42="A",'Claim Details'!$I$28&gt;=Rates!$H$14,'Claim Details'!$I$28&lt;=Rates!$H$15,'Claim Details'!$I$19="Yes"),Rates!$I$17,IF(AND(AE42="A",'Claim Details'!$I$28&gt;=Rates!$H$14,'Claim Details'!$I$28&lt;=Rates!$H$15,'Claim Details'!$I$19="No"),Rates!$H$17,IF(AND(AE42="A",'Claim Details'!$I$28&gt;=Rates!$J$14,'Claim Details'!$I$28&lt;=Rates!$J$15,'Claim Details'!$I$19="Yes"),Rates!$K$17,IF(AND(AE42="A",'Claim Details'!$I$28&gt;=Rates!$J$14,'Claim Details'!$I$28&lt;=Rates!$J$15,'Claim Details'!$I$19="No"),Rates!$J$17,IF(AND(AE42="B",'Claim Details'!$I$28&gt;=Rates!$D$14,'Claim Details'!$I$28&lt;=Rates!$D$15,'Claim Details'!$I$19="Yes"),Rates!$E$18,IF(AND(AE42="B",'Claim Details'!$I$28&gt;=Rates!$D$14,'Claim Details'!$I$28&lt;=Rates!$D$15,'Claim Details'!$I$19="No"),Rates!$D$18,IF(AND(AE42="B",'Claim Details'!$I$28&gt;=Rates!$F$14,'Claim Details'!$I$28&lt;=Rates!$F$15,'Claim Details'!$I$19="Yes"),Rates!$G$18,IF(AND(AE42="B",'Claim Details'!$I$28&gt;=Rates!$F$14,'Claim Details'!$I$28&lt;=Rates!$F$15,'Claim Details'!$I$19="No"),Rates!$F$18,IF(AND(AE42="B",'Claim Details'!$I$28&gt;=Rates!$H$14,'Claim Details'!$I$28&lt;=Rates!$H$15,'Claim Details'!$I$19="Yes"),Rates!$I$18,IF(AND(AE42="B",'Claim Details'!$I$28&gt;=Rates!$H$14,'Claim Details'!$I$28&lt;=Rates!$H$15,'Claim Details'!$I$19="No"),Rates!$H$18,IF(AND(AE42="B",'Claim Details'!$I$28&gt;=Rates!$J$14,'Claim Details'!$I$28&lt;=Rates!$J$15,'Claim Details'!$I$19="Yes"),Rates!$K$18,IF(AND(AE42="B",'Claim Details'!$I$28&gt;=Rates!$J$14,'Claim Details'!$I$28&lt;=Rates!$J$15,'Claim Details'!$I$19="No"),Rates!$J$18,IF(AND(AE42="C",'Claim Details'!$I$28&gt;=Rates!$D$14,'Claim Details'!$I$28&lt;=Rates!$D$15,'Claim Details'!$I$19="Yes"),Rates!$E$19,IF(AND(AE42="C",'Claim Details'!$I$28&gt;=Rates!$D$14,'Claim Details'!$I$28&lt;=Rates!$D$15,'Claim Details'!$I$19="No"),Rates!$D$19,IF(AND(AE42="C",'Claim Details'!$I$28&gt;=Rates!$F$14,'Claim Details'!$I$28&lt;=Rates!$F$15,'Claim Details'!$I$19="Yes"),Rates!$G$19,IF(AND(AE42="C",'Claim Details'!$I$28&gt;=Rates!$F$14,'Claim Details'!$I$28&lt;=Rates!$F$15,'Claim Details'!$I$19="No"),Rates!$F$19,IF(AND(AE42="C",'Claim Details'!$I$28&gt;=Rates!$H$14,'Claim Details'!$I$28&lt;=Rates!$H$15,'Claim Details'!$I$19="Yes"),Rates!$I$19,IF(AND(AE42="C",'Claim Details'!$I$28&gt;=Rates!$H$14,'Claim Details'!$I$28&lt;=Rates!$H$15,'Claim Details'!$I$19="No"),Rates!$H$19,IF(AND(AE42="C",'Claim Details'!$I$28&gt;=Rates!$J$14,'Claim Details'!$I$28&lt;=Rates!$J$15,'Claim Details'!$I$19="Yes"),Rates!$K$19,IF(AND(AE42="C",'Claim Details'!$I$28&gt;=Rates!$J$14,'Claim Details'!$I$28&lt;=Rates!$J$15,'Claim Details'!$I$19="No"),Rates!$J$19,"£0.00"))))))))))))))))))))))))</f>
        <v>£0.00</v>
      </c>
      <c r="BE42" s="189" t="str">
        <f>IF(AND(AE42="A",'Claim Details'!$I$28&gt;=Rates!$D$14,'Claim Details'!$I$28&lt;=Rates!$D$15,'Claim Details'!$I$19="Yes"),Rates!$J$25,IF(AND(AE42="A",'Claim Details'!$I$28&gt;=Rates!$D$14,'Claim Details'!$I$28&lt;=Rates!$D$15,'Claim Details'!$I$19="No"),Rates!$D$25,IF(AND(AE42="A",'Claim Details'!$I$28&gt;=Rates!$F$14,'Claim Details'!$I$28&lt;=Rates!$F$15,'Claim Details'!$I$19="Yes"),Rates!$G$25,IF(AND(AE42="A",'Claim Details'!$I$28&gt;=Rates!$F$14,'Claim Details'!$I$28&lt;=Rates!$F$15,'Claim Details'!$I$19="No"),Rates!$F$25,IF(AND(AE42="A",'Claim Details'!$I$28&gt;=Rates!$H$14,'Claim Details'!$I$28&lt;=Rates!$H$15,'Claim Details'!$I$19="Yes"),Rates!$I$25,IF(AND(AE42="A",'Claim Details'!$I$28&gt;=Rates!$H$14,'Claim Details'!$I$28&lt;=Rates!$H$15,'Claim Details'!$I$19="No"),Rates!$H$25,IF(AND(AE42="A",'Claim Details'!$I$28&gt;=Rates!$J$14,'Claim Details'!$I$28&lt;=Rates!$J$15,'Claim Details'!$I$19="Yes"),Rates!$K$25,IF(AND(AE42="A",'Claim Details'!$I$28&gt;=Rates!$J$14,'Claim Details'!$I$28&lt;=Rates!$J$15,'Claim Details'!$I$19="No"),Rates!$J$25,IF(AND(AE42="B",'Claim Details'!$I$28&gt;=Rates!$D$14,'Claim Details'!$I$28&lt;=Rates!$D$15,'Claim Details'!$I$19="Yes"),Rates!$E$26,IF(AND(AE42="B",'Claim Details'!$I$28&gt;=Rates!$D$14,'Claim Details'!$I$28&lt;=Rates!$D$15,'Claim Details'!$I$19="No"),Rates!$D$26,IF(AND(AE42="B",'Claim Details'!$I$28&gt;=Rates!$F$14,'Claim Details'!$I$28&lt;=Rates!$F$15,'Claim Details'!$I$19="Yes"),Rates!$G$26,IF(AND(AE42="B",'Claim Details'!$I$28&gt;=Rates!$F$14,'Claim Details'!$I$28&lt;=Rates!$F$15,'Claim Details'!$I$19="No"),Rates!$F$26,IF(AND(AE42="B",'Claim Details'!$I$28&gt;=Rates!$H$14,'Claim Details'!$I$28&lt;=Rates!$H$15,'Claim Details'!$I$19="Yes"),Rates!$I$26,IF(AND(AE42="B",'Claim Details'!$I$28&gt;=Rates!$H$14,'Claim Details'!$I$28&lt;=Rates!$H$15,'Claim Details'!$I$19="No"),Rates!$H$26,IF(AND(AE42="B",'Claim Details'!$I$28&gt;=Rates!$J$14,'Claim Details'!$I$28&lt;=Rates!$J$15,'Claim Details'!$I$19="Yes"),Rates!$K$26,IF(AND(AE42="B",'Claim Details'!$I$28&gt;=Rates!$J$14,'Claim Details'!$I$28&lt;=Rates!$J$15,'Claim Details'!$I$19="No"),Rates!$J$26,IF(AND(AE42="C",'Claim Details'!$I$28&gt;=Rates!$D$14,'Claim Details'!$I$28&lt;=Rates!$D$15,'Claim Details'!$I$19="Yes"),Rates!$E$27,IF(AND(AE42="C",'Claim Details'!$I$28&gt;=Rates!$D$14,'Claim Details'!$I$28&lt;=Rates!$D$15,'Claim Details'!$I$19="No"),Rates!$D$27,IF(AND(AE42="C",'Claim Details'!$I$28&gt;=Rates!$F$14,'Claim Details'!$I$28&lt;=Rates!$F$15,'Claim Details'!$I$19="Yes"),Rates!$G$27,IF(AND(AE42="C",'Claim Details'!$I$28&gt;=Rates!$F$14,'Claim Details'!$I$28&lt;=Rates!$F$15,'Claim Details'!$I$19="No"),Rates!$F$27,IF(AND(AE42="C",'Claim Details'!$I$28&gt;=Rates!$H$14,'Claim Details'!$I$28&lt;=Rates!$H$15,'Claim Details'!$I$19="Yes"),Rates!$I$27,IF(AND(AE42="C",'Claim Details'!$I$28&gt;=Rates!$H$14,'Claim Details'!$I$28&lt;=Rates!$H$15,'Claim Details'!$I$19="No"),Rates!$H$27,IF(AND(AE42="C",'Claim Details'!$I$28&gt;=Rates!$J$14,'Claim Details'!$I$28&lt;=Rates!$J$15,'Claim Details'!$I$19="Yes"),Rates!$K$27,IF(AND(AE42="C",'Claim Details'!$I$28&gt;=Rates!$J$14,'Claim Details'!$I$28&lt;=Rates!$J$15,'Claim Details'!$I$19="No"),Rates!$J$27,"£0.00"))))))))))))))))))))))))</f>
        <v>£0.00</v>
      </c>
      <c r="BF42" s="189" t="str">
        <f>IF(AND(AE42="A",'Claim Details'!$I$28&gt;=Rates!$D$14,'Claim Details'!$I$28&lt;=Rates!$D$15,'Claim Details'!$I$19="Yes"),Rates!$E$20,IF(AND(AE42="A",'Claim Details'!$I$28&gt;=Rates!$D$14,'Claim Details'!$I$28&lt;=Rates!$D$15,'Claim Details'!$I$19="No"),Rates!$D$20,IF(AND(AE42="A",'Claim Details'!$I$28&gt;=Rates!$F$14,'Claim Details'!$I$28&lt;=Rates!$F$15,'Claim Details'!$I$19="Yes"),Rates!$G$20,IF(AND(AE42="A",'Claim Details'!$I$28&gt;=Rates!$F$14,'Claim Details'!$I$28&lt;=Rates!$F$15,'Claim Details'!$I$19="No"),Rates!$F$20,IF(AND(AE42="A",'Claim Details'!$I$28&gt;=Rates!$H$14,'Claim Details'!$I$28&lt;=Rates!$H$15,'Claim Details'!$I$19="Yes"),Rates!$I$20,IF(AND(AE42="A",'Claim Details'!$I$28&gt;=Rates!$H$14,'Claim Details'!$I$28&lt;=Rates!$H$15,'Claim Details'!$I$19="No"),Rates!$H$20,IF(AND(AE42="A",'Claim Details'!$I$28&gt;=Rates!$J$14,'Claim Details'!$I$28&lt;=Rates!$J$15,'Claim Details'!$I$19="Yes"),Rates!$K$20,IF(AND(AE42="A",'Claim Details'!$I$28&gt;=Rates!$J$14,'Claim Details'!$I$28&lt;=Rates!$J$15,'Claim Details'!$I$19="No"),Rates!$J$20,IF(AND(AE42="B",'Claim Details'!$I$28&gt;=Rates!$D$14,'Claim Details'!$I$28&lt;=Rates!$D$15,'Claim Details'!$I$19="Yes"),Rates!$E$21,IF(AND(AE42="B",'Claim Details'!$I$28&gt;=Rates!$D$14,'Claim Details'!$I$28&lt;=Rates!$D$15,'Claim Details'!$I$19="No"),Rates!$D$21,IF(AND(AE42="B",'Claim Details'!$I$28&gt;=Rates!$F$14,'Claim Details'!$I$28&lt;=Rates!$F$15,'Claim Details'!$I$19="Yes"),Rates!$G$21,IF(AND(AE42="B",'Claim Details'!$I$28&gt;=Rates!$F$14,'Claim Details'!$I$28&lt;=Rates!$F$15,'Claim Details'!$I$19="No"),Rates!$F$21,IF(AND(AE42="B",'Claim Details'!$I$28&gt;=Rates!$H$14,'Claim Details'!$I$28&lt;=Rates!$H$15,'Claim Details'!$I$19="Yes"),Rates!$I$21,IF(AND(AE42="B",'Claim Details'!$I$28&gt;=Rates!$H$14,'Claim Details'!$I$28&lt;=Rates!$H$15,'Claim Details'!$I$19="No"),Rates!$H$21,IF(AND(AE42="B",'Claim Details'!$I$28&gt;=Rates!$J$14,'Claim Details'!$I$28&lt;=Rates!$J$15,'Claim Details'!$I$19="Yes"),Rates!$K$21,IF(AND(AE42="B",'Claim Details'!$I$28&gt;=Rates!$J$14,'Claim Details'!$I$28&lt;=Rates!$J$15,'Claim Details'!$I$19="No"),Rates!$J$21,"£0.00"))))))))))))))))</f>
        <v>£0.00</v>
      </c>
      <c r="BG42" s="189" t="str">
        <f>IF(AND(AE42="A",'Claim Details'!$I$28&gt;=Rates!$D$14,'Claim Details'!$I$28&lt;=Rates!$D$15,'Claim Details'!$I$19="Yes"),Rates!$E$22,IF(AND(AE42="A",'Claim Details'!$I$28&gt;=Rates!$D$14,'Claim Details'!$I$28&lt;=Rates!$D$15,'Claim Details'!$I$19="No"),Rates!$D$22,IF(AND(AE42="A",'Claim Details'!$I$28&gt;=Rates!$F$14,'Claim Details'!$I$28&lt;=Rates!$F$15,'Claim Details'!$I$19="Yes"),Rates!$G$22,IF(AND(AE42="A",'Claim Details'!$I$28&gt;=Rates!$F$14,'Claim Details'!$I$28&lt;=Rates!$F$15,'Claim Details'!$I$19="No"),Rates!$F$22,IF(AND(AE42="A",'Claim Details'!$I$28&gt;=Rates!$H$14,'Claim Details'!$I$28&lt;=Rates!$H$15,'Claim Details'!$I$19="Yes"),Rates!$I$22,IF(AND(AE42="A",'Claim Details'!$I$28&gt;=Rates!$H$14,'Claim Details'!$I$28&lt;=Rates!$H$15,'Claim Details'!$I$19="No"),Rates!$H$22,IF(AND(AE42="A",'Claim Details'!$I$28&gt;=Rates!$J$14,'Claim Details'!$I$28&lt;=Rates!$J$15,'Claim Details'!$I$19="Yes"),Rates!$K$22,IF(AND(AE42="A",'Claim Details'!$I$28&gt;=Rates!$J$14,'Claim Details'!$I$28&lt;=Rates!$J$15,'Claim Details'!$I$19="No"),Rates!$J$22,IF(AND(AE42="B",'Claim Details'!$I$28&gt;=Rates!$D$14,'Claim Details'!$I$28&lt;=Rates!$D$15,'Claim Details'!$I$19="Yes"),Rates!$E$23,IF(AND(AE42="B",'Claim Details'!$I$28&gt;=Rates!$D$14,'Claim Details'!$I$28&lt;=Rates!$D$15,'Claim Details'!$I$19="No"),Rates!$D$23,IF(AND(AE42="B",'Claim Details'!$I$28&gt;=Rates!$F$14,'Claim Details'!$I$28&lt;=Rates!$F$15,'Claim Details'!$I$19="Yes"),Rates!$G$23,IF(AND(AE42="B",'Claim Details'!$I$28&gt;=Rates!$F$14,'Claim Details'!$I$28&lt;=Rates!$F$15,'Claim Details'!$I$19="No"),Rates!$F$23,IF(AND(AE42="B",'Claim Details'!$I$28&gt;=Rates!$H$14,'Claim Details'!$I$28&lt;=Rates!$H$15,'Claim Details'!$I$19="Yes"),Rates!$I$23,IF(AND(AE42="B",'Claim Details'!$I$28&gt;=Rates!$H$14,'Claim Details'!$I$28&lt;=Rates!$H$15,'Claim Details'!$I$19="No"),Rates!$H$23,IF(AND(AE42="B",'Claim Details'!$I$28&gt;=Rates!$J$14,'Claim Details'!$I$28&lt;=Rates!$J$15,'Claim Details'!$I$19="Yes"),Rates!$K$23,IF(AND(AE42="B",'Claim Details'!$I$28&gt;=Rates!$J$14,'Claim Details'!$I$28&lt;=Rates!$J$15,'Claim Details'!$I$19="No"),Rates!$J$23,IF(AND(AE42="C",'Claim Details'!$I$28&gt;=Rates!$D$14,'Claim Details'!$I$28&lt;=Rates!$D$15,'Claim Details'!$I$19="Yes"),Rates!$E$24,IF(AND(AE42="C",'Claim Details'!$I$28&gt;=Rates!$D$14,'Claim Details'!$I$28&lt;=Rates!$D$15,'Claim Details'!$I$19="No"),Rates!$D$24,IF(AND(AE42="C",'Claim Details'!$I$28&gt;=Rates!$F$14,'Claim Details'!$I$28&lt;=Rates!$F$15,'Claim Details'!$I$19="Yes"),Rates!$G$24,IF(AND(AE42="C",'Claim Details'!$I$28&gt;=Rates!$F$14,'Claim Details'!$I$28&lt;=Rates!$F$15,'Claim Details'!$I$19="No"),Rates!$F$24,IF(AND(AE42="C",'Claim Details'!$I$28&gt;=Rates!$H$14,'Claim Details'!$I$28&lt;=Rates!$H$15,'Claim Details'!$I$19="Yes"),Rates!$I$24,IF(AND(AE42="C",'Claim Details'!$I$28&gt;=Rates!$H$14,'Claim Details'!$I$28&lt;=Rates!$H$15,'Claim Details'!$I$19="No"),Rates!$H$24,IF(AND(AE42="C",'Claim Details'!$I$28&gt;=Rates!$J$14,'Claim Details'!$I$28&lt;=Rates!$J$15,'Claim Details'!$I$19="Yes"),Rates!$K$24,IF(AND(AE42="C",'Claim Details'!$I$28&gt;=Rates!$J$14,'Claim Details'!$I$28&lt;=Rates!$J$15,'Claim Details'!$I$19="No"),Rates!$J$24,"£0.00"))))))))))))))))))))))))</f>
        <v>£0.00</v>
      </c>
      <c r="BH42" s="189" t="str">
        <f t="shared" si="13"/>
        <v>£0.00</v>
      </c>
      <c r="BI42" s="189">
        <f t="shared" si="14"/>
        <v>0</v>
      </c>
      <c r="BO42" s="202" t="str">
        <f>IF(H42="","£0.00",IF(AP42="4","£0.00",IF(AP42="5","£0.00",IF(AP42="1","£0.00",((AQ42*H42)*'Claim Details'!$F$111)/100))))</f>
        <v>£0.00</v>
      </c>
      <c r="BP42" s="202" t="str">
        <f>IF(T42="","£0.00",IF(AP42="4","£0.00",IF(AP42="5","£0.00",IF(AP42="1","£0.00",((AR42*T42)*'Claim Details'!$N$111)/100))))</f>
        <v>£0.00</v>
      </c>
      <c r="BQ42" s="202" t="str">
        <f>IF(AI42="","£0.00",IF(AP42="4","£0.00",IF(AP42="5","£0.00",IF(AP42="1","£0.00",((BI42*AI42)*'Claim Details'!$W$111)/100))))</f>
        <v>£0.00</v>
      </c>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row>
    <row r="43" spans="1:97" ht="15">
      <c r="A43" s="145"/>
      <c r="B43" s="91"/>
      <c r="C43" s="96"/>
      <c r="D43" s="97"/>
      <c r="E43" s="98"/>
      <c r="F43" s="89"/>
      <c r="G43" s="99"/>
      <c r="H43" s="100"/>
      <c r="I43" s="221" t="str">
        <f t="shared" si="15"/>
        <v>£0.00</v>
      </c>
      <c r="J43" s="101"/>
      <c r="K43" s="100"/>
      <c r="L43" s="221" t="str">
        <f t="shared" si="3"/>
        <v>£0.00</v>
      </c>
      <c r="M43" s="101"/>
      <c r="N43" s="102"/>
      <c r="O43" s="145"/>
      <c r="P43" s="77"/>
      <c r="Q43" s="87"/>
      <c r="R43" s="87"/>
      <c r="S43" s="87"/>
      <c r="T43" s="149" t="str">
        <f t="shared" si="4"/>
        <v/>
      </c>
      <c r="U43" s="87" t="str">
        <f t="shared" si="5"/>
        <v/>
      </c>
      <c r="V43" s="87"/>
      <c r="W43" s="53" t="str">
        <f t="shared" si="6"/>
        <v>£0.00</v>
      </c>
      <c r="X43" s="53"/>
      <c r="Y43" s="87"/>
      <c r="Z43" s="78"/>
      <c r="AA43" s="79"/>
      <c r="AB43" s="160"/>
      <c r="AC43" s="98"/>
      <c r="AD43" s="225"/>
      <c r="AE43" s="235" t="str">
        <f t="shared" si="7"/>
        <v/>
      </c>
      <c r="AF43" s="87" t="str">
        <f t="shared" si="8"/>
        <v/>
      </c>
      <c r="AG43" s="53"/>
      <c r="AH43" s="224"/>
      <c r="AI43" s="226" t="str">
        <f t="shared" si="1"/>
        <v/>
      </c>
      <c r="AJ43" s="236" t="str">
        <f t="shared" si="9"/>
        <v>£0.00</v>
      </c>
      <c r="AK43" s="31"/>
      <c r="AL43" s="1"/>
      <c r="AM43" s="1"/>
      <c r="AN43" s="1"/>
      <c r="AO43" s="1"/>
      <c r="AP43" s="1" t="str">
        <f t="shared" si="10"/>
        <v/>
      </c>
      <c r="AQ43" s="27">
        <f t="shared" si="2"/>
        <v>0</v>
      </c>
      <c r="AR43" s="189">
        <f t="shared" si="11"/>
        <v>0</v>
      </c>
      <c r="AS43" s="190" t="str">
        <f>IF(AND(C43="A",'Claim Details'!$E$28&gt;=Rates!$D$14,'Claim Details'!$E$28&lt;=Rates!$D$15,'Claim Details'!$E$19="Yes"),Rates!$E$17,IF(AND(C43="A",'Claim Details'!$E$28&gt;=Rates!$D$14,'Claim Details'!$E$28&lt;=Rates!$D$15,'Claim Details'!$E$19="No"),Rates!$D$17,IF(AND(C43="A",'Claim Details'!$E$28&gt;=Rates!$F$14,'Claim Details'!$E$28&lt;=Rates!$F$15,'Claim Details'!$E$19="Yes"),Rates!$G$17,IF(AND(C43="A",'Claim Details'!$E$28&gt;=Rates!$F$14,'Claim Details'!$E$28&lt;=Rates!$F$15,'Claim Details'!$E$19="No"),Rates!$F$17,IF(AND(C43="A",'Claim Details'!$E$28&gt;=Rates!$H$14,'Claim Details'!$E$28&lt;=Rates!$H$15,'Claim Details'!$E$19="Yes"),Rates!$I$17,IF(AND(C43="A",'Claim Details'!$E$28&gt;=Rates!$H$14,'Claim Details'!$E$28&lt;=Rates!$H$15,'Claim Details'!$E$19="No"),Rates!$H$17,IF(AND(C43="A",'Claim Details'!$E$28&gt;=Rates!$J$14,'Claim Details'!$E$28&lt;=Rates!$J$15,'Claim Details'!$E$19="Yes"),Rates!$K$17,IF(AND(C43="A",'Claim Details'!$E$28&gt;=Rates!$J$14,'Claim Details'!$E$28&lt;=Rates!$J$15,'Claim Details'!$E$19="No"),Rates!$J$17,IF(AND(C43="B",'Claim Details'!$E$28&gt;=Rates!$D$14,'Claim Details'!$E$28&lt;=Rates!$D$15,'Claim Details'!$E$19="Yes"),Rates!$E$18,IF(AND(C43="B",'Claim Details'!$E$28&gt;=Rates!$D$14,'Claim Details'!$E$28&lt;=Rates!$D$15,'Claim Details'!$E$19="No"),Rates!$D$18,IF(AND(C43="B",'Claim Details'!$E$28&gt;=Rates!$F$14,'Claim Details'!$E$28&lt;=Rates!$F$15,'Claim Details'!$E$19="Yes"),Rates!$G$18,IF(AND(C43="B",'Claim Details'!$E$28&gt;=Rates!$F$14,'Claim Details'!$E$28&lt;=Rates!$F$15,'Claim Details'!$E$19="No"),Rates!$F$18,IF(AND(C43="B",'Claim Details'!$E$28&gt;=Rates!$H$14,'Claim Details'!$E$28&lt;=Rates!$H$15,'Claim Details'!$E$19="Yes"),Rates!$I$18,IF(AND(C43="B",'Claim Details'!$E$28&gt;=Rates!$H$14,'Claim Details'!$E$28&lt;=Rates!$H$15,'Claim Details'!$E$19="No"),Rates!$H$18,IF(AND(C43="B",'Claim Details'!$E$28&gt;=Rates!$J$14,'Claim Details'!$E$28&lt;=Rates!$J$15,'Claim Details'!$E$19="Yes"),Rates!$K$18,IF(AND(C43="B",'Claim Details'!$E$28&gt;=Rates!$J$14,'Claim Details'!$E$28&lt;=Rates!$J$15,'Claim Details'!$E$19="No"),Rates!$J$18,IF(AND(C43="C",'Claim Details'!$E$28&gt;=Rates!$D$14,'Claim Details'!$E$28&lt;=Rates!$D$15,'Claim Details'!$E$19="Yes"),Rates!$E$19,IF(AND(C43="C",'Claim Details'!$E$28&gt;=Rates!$D$14,'Claim Details'!$E$28&lt;=Rates!$D$15,'Claim Details'!$E$19="No"),Rates!$D$19,IF(AND(C43="C",'Claim Details'!$E$28&gt;=Rates!$F$14,'Claim Details'!$E$28&lt;=Rates!$F$15,'Claim Details'!$E$19="Yes"),Rates!$G$19,IF(AND(C43="C",'Claim Details'!$E$28&gt;=Rates!$F$14,'Claim Details'!$E$28&lt;=Rates!$F$15,'Claim Details'!$E$19="No"),Rates!$F$19,IF(AND(C43="C",'Claim Details'!$E$28&gt;=Rates!$H$14,'Claim Details'!$E$28&lt;=Rates!$H$15,'Claim Details'!$E$19="Yes"),Rates!$I$19,IF(AND(C43="C",'Claim Details'!$E$28&gt;=Rates!$H$14,'Claim Details'!$E$28&lt;=Rates!$H$15,'Claim Details'!$E$19="No"),Rates!$H$19,IF(AND(C43="C",'Claim Details'!$E$28&gt;=Rates!$J$14,'Claim Details'!$E$28&lt;=Rates!$J$15,'Claim Details'!$E$19="Yes"),Rates!$K$19,IF(AND(C43="C",'Claim Details'!$E$28&gt;=Rates!$J$14,'Claim Details'!$E$28&lt;=Rates!$J$15,'Claim Details'!$E$19="No"),Rates!$J$19,"£0.00"))))))))))))))))))))))))</f>
        <v>£0.00</v>
      </c>
      <c r="AT43" s="189" t="str">
        <f>IF(AND(C43="A",'Claim Details'!$E$28&gt;=Rates!$D$14,'Claim Details'!$E$28&lt;=Rates!$D$15,'Claim Details'!$E$19="Yes"),Rates!$E$25,IF(AND(C43="A",'Claim Details'!$E$28&gt;=Rates!$D$14,'Claim Details'!$E$28&lt;=Rates!$D$15,'Claim Details'!$E$19="No"),Rates!$D$25,IF(AND(C43="A",'Claim Details'!$E$28&gt;=Rates!$F$14,'Claim Details'!$E$28&lt;=Rates!$F$15,'Claim Details'!$E$19="Yes"),Rates!$G$25,IF(AND(C43="A",'Claim Details'!$E$28&gt;=Rates!$F$14,'Claim Details'!$E$28&lt;=Rates!$F$15,'Claim Details'!$E$19="No"),Rates!$F$25,IF(AND(C43="A",'Claim Details'!$E$28&gt;=Rates!$H$14,'Claim Details'!$E$28&lt;=Rates!$H$15,'Claim Details'!$E$19="Yes"),Rates!$I$25,IF(AND(C43="A",'Claim Details'!$E$28&gt;=Rates!$H$14,'Claim Details'!$E$28&lt;=Rates!$H$15,'Claim Details'!$E$19="No"),Rates!$H$25,IF(AND(C43="A",'Claim Details'!$E$28&gt;=Rates!$J$14,'Claim Details'!$E$28&lt;=Rates!$J$15,'Claim Details'!$E$19="Yes"),Rates!$K$25,IF(AND(C43="A",'Claim Details'!$E$28&gt;=Rates!$J$14,'Claim Details'!$E$28&lt;=Rates!$J$15,'Claim Details'!$E$19="No"),Rates!$J$25,IF(AND(C43="B",'Claim Details'!$E$28&gt;=Rates!$D$14,'Claim Details'!$E$28&lt;=Rates!$D$15,'Claim Details'!$E$19="Yes"),Rates!$E$26,IF(AND(C43="B",'Claim Details'!$E$28&gt;=Rates!$D$14,'Claim Details'!$E$28&lt;=Rates!$D$15,'Claim Details'!$E$19="No"),Rates!$D$26,IF(AND(C43="B",'Claim Details'!$E$28&gt;=Rates!$F$14,'Claim Details'!$E$28&lt;=Rates!$F$15,'Claim Details'!$E$19="Yes"),Rates!$G$26,IF(AND(C43="B",'Claim Details'!$E$28&gt;=Rates!$F$14,'Claim Details'!$E$28&lt;=Rates!$F$15,'Claim Details'!$E$19="No"),Rates!$F$26,IF(AND(C43="B",'Claim Details'!$E$28&gt;=Rates!$H$14,'Claim Details'!$E$28&lt;=Rates!$H$15,'Claim Details'!$E$19="Yes"),Rates!$I$26,IF(AND(C43="B",'Claim Details'!$E$28&gt;=Rates!$H$14,'Claim Details'!$E$28&lt;=Rates!$H$15,'Claim Details'!$E$19="No"),Rates!$H$26,IF(AND(C43="B",'Claim Details'!$E$28&gt;=Rates!$J$14,'Claim Details'!$E$28&lt;=Rates!$J$15,'Claim Details'!$E$19="Yes"),Rates!$K$26,IF(AND(C43="B",'Claim Details'!$E$28&gt;=Rates!$J$14,'Claim Details'!$E$28&lt;=Rates!$J$15,'Claim Details'!$E$19="No"),Rates!$J$26,IF(AND(C43="C",'Claim Details'!$E$28&gt;=Rates!$D$14,'Claim Details'!$E$28&lt;=Rates!$D$15,'Claim Details'!$E$19="Yes"),Rates!$E$27,IF(AND(C43="C",'Claim Details'!$E$28&gt;=Rates!$D$14,'Claim Details'!$E$28&lt;=Rates!$D$15,'Claim Details'!$E$19="No"),Rates!$D$27,IF(AND(C43="C",'Claim Details'!$E$28&gt;=Rates!$F$14,'Claim Details'!$E$28&lt;=Rates!$F$15,'Claim Details'!$E$19="Yes"),Rates!$G$27,IF(AND(C43="C",'Claim Details'!$E$28&gt;=Rates!$F$14,'Claim Details'!$E$28&lt;=Rates!$F$15,'Claim Details'!$E$19="No"),Rates!$F$27,IF(AND(C43="C",'Claim Details'!$E$28&gt;=Rates!$H$14,'Claim Details'!$E$28&lt;=Rates!$H$15,'Claim Details'!$E$19="Yes"),Rates!$I$27,IF(AND(C43="C",'Claim Details'!$E$28&gt;=Rates!$H$14,'Claim Details'!$E$28&lt;=Rates!$H$15,'Claim Details'!$E$19="No"),Rates!$H$27,IF(AND(C43="C",'Claim Details'!$E$28&gt;=Rates!$J$14,'Claim Details'!$E$28&lt;=Rates!$J$15,'Claim Details'!$E$19="Yes"),Rates!$K$27,IF(AND(C43="C",'Claim Details'!$E$28&gt;=Rates!$J$14,'Claim Details'!$E$28&lt;=Rates!$J$15,'Claim Details'!$E$19="No"),Rates!$J$27,"£0.00"))))))))))))))))))))))))</f>
        <v>£0.00</v>
      </c>
      <c r="AU43" s="191" t="str">
        <f>IF(AND(C43="A",'Claim Details'!$E$28&gt;=Rates!$D$14,'Claim Details'!$E$28&lt;=Rates!$D$15,'Claim Details'!$E$19="Yes"),Rates!$E$20,IF(AND(C43="A",'Claim Details'!$E$28&gt;=Rates!$D$14,'Claim Details'!$E$28&lt;=Rates!$D$15,'Claim Details'!$E$19="No"),Rates!$D$20,IF(AND(C43="A",'Claim Details'!$E$28&gt;=Rates!$F$14,'Claim Details'!$E$28&lt;=Rates!$F$15,'Claim Details'!$E$19="Yes"),Rates!$G$20,IF(AND(C43="A",'Claim Details'!$E$28&gt;=Rates!$F$14,'Claim Details'!$E$28&lt;=Rates!$F$15,'Claim Details'!$E$19="No"),Rates!$F$20,IF(AND(C43="A",'Claim Details'!$E$28&gt;=Rates!$H$14,'Claim Details'!$E$28&lt;=Rates!$H$15,'Claim Details'!$E$19="Yes"),Rates!$I$20,IF(AND(C43="A",'Claim Details'!$E$28&gt;=Rates!$H$14,'Claim Details'!$E$28&lt;=Rates!$H$15,'Claim Details'!$E$19="No"),Rates!$H$20,IF(AND(C43="A",'Claim Details'!$E$28&gt;=Rates!$J$14,'Claim Details'!$E$28&lt;=Rates!$J$15,'Claim Details'!$E$19="Yes"),Rates!$K$20,IF(AND(C43="A",'Claim Details'!$E$28&gt;=Rates!$J$14,'Claim Details'!$E$28&lt;=Rates!$J$15,'Claim Details'!$E$19="No"),Rates!$J$20,IF(AND(C43="B",'Claim Details'!$E$28&gt;=Rates!$D$14,'Claim Details'!$E$28&lt;=Rates!$D$15,'Claim Details'!$E$19="Yes"),Rates!$E$21,IF(AND(C43="B",'Claim Details'!$E$28&gt;=Rates!$D$14,'Claim Details'!$E$28&lt;=Rates!$D$15,'Claim Details'!$E$19="No"),Rates!$D$21,IF(AND(C43="B",'Claim Details'!$E$28&gt;=Rates!$F$14,'Claim Details'!$E$28&lt;=Rates!$F$15,'Claim Details'!$E$19="Yes"),Rates!$G$21,IF(AND(C43="B",'Claim Details'!$E$28&gt;=Rates!$F$14,'Claim Details'!$E$28&lt;=Rates!$F$15,'Claim Details'!$E$19="No"),Rates!$F$21,IF(AND(C43="B",'Claim Details'!$E$28&gt;=Rates!$H$14,'Claim Details'!$E$28&lt;=Rates!$H$15,'Claim Details'!$E$19="Yes"),Rates!$I$21,IF(AND(C43="B",'Claim Details'!$E$28&gt;=Rates!$H$14,'Claim Details'!$E$28&lt;=Rates!$H$15,'Claim Details'!$E$19="No"),Rates!$H$21,IF(AND(C43="B",'Claim Details'!$E$28&gt;=Rates!$J$14,'Claim Details'!$E$28&lt;=Rates!$J$15,'Claim Details'!$E$19="Yes"),Rates!$K$21,IF(AND(C43="B",'Claim Details'!$E$28&gt;=Rates!$J$14,'Claim Details'!$E$28&lt;=Rates!$J$15,'Claim Details'!$E$19="No"),Rates!$J$21,"£0.00"))))))))))))))))</f>
        <v>£0.00</v>
      </c>
      <c r="AV43" s="191" t="str">
        <f>IF(AND(C43="A",'Claim Details'!$E$28&gt;=Rates!$D$14,'Claim Details'!$E$28&lt;=Rates!$D$15,'Claim Details'!$E$19="Yes"),Rates!$E$22,IF(AND(C43="A",'Claim Details'!$E$28&gt;=Rates!$D$14,'Claim Details'!$E$28&lt;=Rates!$D$15,'Claim Details'!$E$19="No"),Rates!$D$22,IF(AND(C43="A",'Claim Details'!$E$28&gt;=Rates!$F$14,'Claim Details'!$E$28&lt;=Rates!$F$15,'Claim Details'!$E$19="Yes"),Rates!$G$22,IF(AND(C43="A",'Claim Details'!$E$28&gt;=Rates!$F$14,'Claim Details'!$E$28&lt;=Rates!$F$15,'Claim Details'!$E$19="No"),Rates!$F$22,IF(AND(C43="A",'Claim Details'!$E$28&gt;=Rates!$H$14,'Claim Details'!$E$28&lt;=Rates!$H$15,'Claim Details'!$E$19="Yes"),Rates!$I$22,IF(AND(C43="A",'Claim Details'!$E$28&gt;=Rates!$H$14,'Claim Details'!$E$28&lt;=Rates!$H$15,'Claim Details'!$E$19="No"),Rates!$H$22,IF(AND(C43="A",'Claim Details'!$E$28&gt;=Rates!$J$14,'Claim Details'!$E$28&lt;=Rates!$J$15,'Claim Details'!$E$19="Yes"),Rates!$K$22,IF(AND(C43="A",'Claim Details'!$E$28&gt;=Rates!$J$14,'Claim Details'!$E$28&lt;=Rates!$J$15,'Claim Details'!$E$19="No"),Rates!$J$22,IF(AND(C43="B",'Claim Details'!$E$28&gt;=Rates!$D$14,'Claim Details'!$E$28&lt;=Rates!$D$15,'Claim Details'!$E$19="Yes"),Rates!$E$23,IF(AND(C43="B",'Claim Details'!$E$28&gt;=Rates!$D$14,'Claim Details'!$E$28&lt;=Rates!$D$15,'Claim Details'!$E$19="No"),Rates!$D$23,IF(AND(C43="B",'Claim Details'!$E$28&gt;=Rates!$F$14,'Claim Details'!$E$28&lt;=Rates!$F$15,'Claim Details'!$E$19="Yes"),Rates!$G$23,IF(AND(C43="B",'Claim Details'!$E$28&gt;=Rates!$F$14,'Claim Details'!$E$28&lt;=Rates!$F$15,'Claim Details'!$E$19="No"),Rates!$F$23,IF(AND(C43="B",'Claim Details'!$E$28&gt;=Rates!$H$14,'Claim Details'!$E$28&lt;=Rates!$H$15,'Claim Details'!$E$19="Yes"),Rates!$I$23,IF(AND(C43="B",'Claim Details'!$E$28&gt;=Rates!$H$14,'Claim Details'!$E$28&lt;=Rates!$H$15,'Claim Details'!$E$19="No"),Rates!$H$23,IF(AND(C43="B",'Claim Details'!$E$28&gt;=Rates!$J$14,'Claim Details'!$E$28&lt;=Rates!$J$15,'Claim Details'!$E$19="Yes"),Rates!$K$23,IF(AND(C43="B",'Claim Details'!$E$28&gt;=Rates!$J$14,'Claim Details'!$E$28&lt;=Rates!$J$15,'Claim Details'!$E$19="No"),Rates!$J$23,IF(AND(C43="C",'Claim Details'!$E$28&gt;=Rates!$D$14,'Claim Details'!$E$28&lt;=Rates!$D$15,'Claim Details'!$E$19="Yes"),Rates!$E$24,IF(AND(C43="C",'Claim Details'!$E$28&gt;=Rates!$D$14,'Claim Details'!$E$28&lt;=Rates!$D$15,'Claim Details'!$E$19="No"),Rates!$D$24,IF(AND(C43="C",'Claim Details'!$E$28&gt;=Rates!$F$14,'Claim Details'!$E$28&lt;=Rates!$F$15,'Claim Details'!$E$19="Yes"),Rates!$G$24,IF(AND(C43="C",'Claim Details'!$E$28&gt;=Rates!$F$14,'Claim Details'!$E$28&lt;=Rates!$F$15,'Claim Details'!$E$19="No"),Rates!$F$24,IF(AND(C43="C",'Claim Details'!$E$28&gt;=Rates!$H$14,'Claim Details'!$E$28&lt;=Rates!$H$15,'Claim Details'!$E$19="Yes"),Rates!$I$24,IF(AND(C43="C",'Claim Details'!$E$28&gt;=Rates!$H$14,'Claim Details'!$E$28&lt;=Rates!$H$15,'Claim Details'!$E$19="No"),Rates!$H$24,IF(AND(C43="C",'Claim Details'!$E$28&gt;=Rates!$J$14,'Claim Details'!$E$28&lt;=Rates!$J$15,'Claim Details'!$E$19="Yes"),Rates!$K$24,IF(AND(C43="C",'Claim Details'!$E$28&gt;=Rates!$J$14,'Claim Details'!$E$28&lt;=Rates!$J$15,'Claim Details'!$E$19="No"),Rates!$J$24,"£0.00"))))))))))))))))))))))))</f>
        <v>£0.00</v>
      </c>
      <c r="AW43" s="1"/>
      <c r="AX43" s="189" t="str">
        <f>IF(AND(U43="A",'Claim Details'!$I$28&gt;=Rates!$D$14,'Claim Details'!$I$28&lt;=Rates!$D$15,'Claim Details'!$I$19="Yes"),Rates!$J$17,IF(AND(U43="A",'Claim Details'!$I$28&gt;=Rates!$D$14,'Claim Details'!$I$28&lt;=Rates!$D$15,'Claim Details'!$I$19="No"),Rates!$D$17,IF(AND(U43="A",'Claim Details'!$I$28&gt;=Rates!$F$14,'Claim Details'!$I$28&lt;=Rates!$F$15,'Claim Details'!$I$19="Yes"),Rates!$G$17,IF(AND(U43="A",'Claim Details'!$I$28&gt;=Rates!$F$14,'Claim Details'!$I$28&lt;=Rates!$F$15,'Claim Details'!$I$19="No"),Rates!$F$17,IF(AND(U43="A",'Claim Details'!$I$28&gt;=Rates!$H$14,'Claim Details'!$I$28&lt;=Rates!$H$15,'Claim Details'!$I$19="Yes"),Rates!$I$17,IF(AND(U43="A",'Claim Details'!$I$28&gt;=Rates!$H$14,'Claim Details'!$I$28&lt;=Rates!$H$15,'Claim Details'!$I$19="No"),Rates!$H$17,IF(AND(U43="A",'Claim Details'!$I$28&gt;=Rates!$J$14,'Claim Details'!$I$28&lt;=Rates!$J$15,'Claim Details'!$I$19="Yes"),Rates!$K$17,IF(AND(U43="A",'Claim Details'!$I$28&gt;=Rates!$J$14,'Claim Details'!$I$28&lt;=Rates!$J$15,'Claim Details'!$I$19="No"),Rates!$J$17,IF(AND(U43="B",'Claim Details'!$I$28&gt;=Rates!$D$14,'Claim Details'!$I$28&lt;=Rates!$D$15,'Claim Details'!$I$19="Yes"),Rates!$E$18,IF(AND(U43="B",'Claim Details'!$I$28&gt;=Rates!$D$14,'Claim Details'!$I$28&lt;=Rates!$D$15,'Claim Details'!$I$19="No"),Rates!$D$18,IF(AND(U43="B",'Claim Details'!$I$28&gt;=Rates!$F$14,'Claim Details'!$I$28&lt;=Rates!$F$15,'Claim Details'!$I$19="Yes"),Rates!$G$18,IF(AND(U43="B",'Claim Details'!$I$28&gt;=Rates!$F$14,'Claim Details'!$I$28&lt;=Rates!$F$15,'Claim Details'!$I$19="No"),Rates!$F$18,IF(AND(U43="B",'Claim Details'!$I$28&gt;=Rates!$H$14,'Claim Details'!$I$28&lt;=Rates!$H$15,'Claim Details'!$I$19="Yes"),Rates!$I$18,IF(AND(U43="B",'Claim Details'!$I$28&gt;=Rates!$H$14,'Claim Details'!$I$28&lt;=Rates!$H$15,'Claim Details'!$I$19="No"),Rates!$H$18,IF(AND(U43="B",'Claim Details'!$I$28&gt;=Rates!$J$14,'Claim Details'!$I$28&lt;=Rates!$J$15,'Claim Details'!$I$19="Yes"),Rates!$K$18,IF(AND(U43="B",'Claim Details'!$I$28&gt;=Rates!$J$14,'Claim Details'!$I$28&lt;=Rates!$J$15,'Claim Details'!$I$19="No"),Rates!$J$18,IF(AND(U43="C",'Claim Details'!$I$28&gt;=Rates!$D$14,'Claim Details'!$I$28&lt;=Rates!$D$15,'Claim Details'!$I$19="Yes"),Rates!$E$19,IF(AND(U43="C",'Claim Details'!$I$28&gt;=Rates!$D$14,'Claim Details'!$I$28&lt;=Rates!$D$15,'Claim Details'!$I$19="No"),Rates!$D$19,IF(AND(U43="C",'Claim Details'!$I$28&gt;=Rates!$F$14,'Claim Details'!$I$28&lt;=Rates!$F$15,'Claim Details'!$I$19="Yes"),Rates!$G$19,IF(AND(U43="C",'Claim Details'!$I$28&gt;=Rates!$F$14,'Claim Details'!$I$28&lt;=Rates!$F$15,'Claim Details'!$I$19="No"),Rates!$F$19,IF(AND(U43="C",'Claim Details'!$I$28&gt;=Rates!$H$14,'Claim Details'!$I$28&lt;=Rates!$H$15,'Claim Details'!$I$19="Yes"),Rates!$I$19,IF(AND(U43="C",'Claim Details'!$I$28&gt;=Rates!$H$14,'Claim Details'!$I$28&lt;=Rates!$H$15,'Claim Details'!$I$19="No"),Rates!$H$19,IF(AND(U43="C",'Claim Details'!$I$28&gt;=Rates!$J$14,'Claim Details'!$I$28&lt;=Rates!$J$15,'Claim Details'!$I$19="Yes"),Rates!$K$19,IF(AND(U43="C",'Claim Details'!$I$28&gt;=Rates!$J$14,'Claim Details'!$I$28&lt;=Rates!$J$15,'Claim Details'!$I$19="No"),Rates!$J$19,"£0.00"))))))))))))))))))))))))</f>
        <v>£0.00</v>
      </c>
      <c r="AY43" s="189" t="str">
        <f>IF(AND(C43="A",'Claim Details'!$I$28&gt;=Rates!$D$14,'Claim Details'!$I$28&lt;=Rates!$D$15,'Claim Details'!$I$19="Yes"),Rates!$J$25,IF(AND(C43="A",'Claim Details'!$I$28&gt;=Rates!$D$14,'Claim Details'!$I$28&lt;=Rates!$D$15,'Claim Details'!$I$19="No"),Rates!$D$25,IF(AND(C43="A",'Claim Details'!$I$28&gt;=Rates!$F$14,'Claim Details'!$I$28&lt;=Rates!$F$15,'Claim Details'!$I$19="Yes"),Rates!$G$25,IF(AND(C43="A",'Claim Details'!$I$28&gt;=Rates!$F$14,'Claim Details'!$I$28&lt;=Rates!$F$15,'Claim Details'!$I$19="No"),Rates!$F$25,IF(AND(C43="A",'Claim Details'!$I$28&gt;=Rates!$H$14,'Claim Details'!$I$28&lt;=Rates!$H$15,'Claim Details'!$I$19="Yes"),Rates!$I$25,IF(AND(C43="A",'Claim Details'!$I$28&gt;=Rates!$H$14,'Claim Details'!$I$28&lt;=Rates!$H$15,'Claim Details'!$I$19="No"),Rates!$H$25,IF(AND(C43="A",'Claim Details'!$I$28&gt;=Rates!$J$14,'Claim Details'!$I$28&lt;=Rates!$J$15,'Claim Details'!$I$19="Yes"),Rates!$K$25,IF(AND(C43="A",'Claim Details'!$I$28&gt;=Rates!$J$14,'Claim Details'!$I$28&lt;=Rates!$J$15,'Claim Details'!$I$19="No"),Rates!$J$25,IF(AND(C43="B",'Claim Details'!$I$28&gt;=Rates!$D$14,'Claim Details'!$I$28&lt;=Rates!$D$15,'Claim Details'!$I$19="Yes"),Rates!$E$26,IF(AND(C43="B",'Claim Details'!$I$28&gt;=Rates!$D$14,'Claim Details'!$I$28&lt;=Rates!$D$15,'Claim Details'!$I$19="No"),Rates!$D$26,IF(AND(C43="B",'Claim Details'!$I$28&gt;=Rates!$F$14,'Claim Details'!$I$28&lt;=Rates!$F$15,'Claim Details'!$I$19="Yes"),Rates!$G$26,IF(AND(C43="B",'Claim Details'!$I$28&gt;=Rates!$F$14,'Claim Details'!$I$28&lt;=Rates!$F$15,'Claim Details'!$I$19="No"),Rates!$F$26,IF(AND(C43="B",'Claim Details'!$I$28&gt;=Rates!$H$14,'Claim Details'!$I$28&lt;=Rates!$H$15,'Claim Details'!$I$19="Yes"),Rates!$I$26,IF(AND(C43="B",'Claim Details'!$I$28&gt;=Rates!$H$14,'Claim Details'!$I$28&lt;=Rates!$H$15,'Claim Details'!$I$19="No"),Rates!$H$26,IF(AND(C43="B",'Claim Details'!$I$28&gt;=Rates!$J$14,'Claim Details'!$I$28&lt;=Rates!$J$15,'Claim Details'!$I$19="Yes"),Rates!$K$26,IF(AND(C43="B",'Claim Details'!$I$28&gt;=Rates!$J$14,'Claim Details'!$I$28&lt;=Rates!$J$15,'Claim Details'!$I$19="No"),Rates!$J$26,IF(AND(C43="C",'Claim Details'!$I$28&gt;=Rates!$D$14,'Claim Details'!$I$28&lt;=Rates!$D$15,'Claim Details'!$I$19="Yes"),Rates!$E$27,IF(AND(C43="C",'Claim Details'!$I$28&gt;=Rates!$D$14,'Claim Details'!$I$28&lt;=Rates!$D$15,'Claim Details'!$I$19="No"),Rates!$D$27,IF(AND(C43="C",'Claim Details'!$I$28&gt;=Rates!$F$14,'Claim Details'!$I$28&lt;=Rates!$F$15,'Claim Details'!$I$19="Yes"),Rates!$G$27,IF(AND(C43="C",'Claim Details'!$I$28&gt;=Rates!$F$14,'Claim Details'!$I$28&lt;=Rates!$F$15,'Claim Details'!$I$19="No"),Rates!$F$27,IF(AND(C43="C",'Claim Details'!$I$28&gt;=Rates!$H$14,'Claim Details'!$I$28&lt;=Rates!$H$15,'Claim Details'!$I$19="Yes"),Rates!$I$27,IF(AND(C43="C",'Claim Details'!$I$28&gt;=Rates!$H$14,'Claim Details'!$I$28&lt;=Rates!$H$15,'Claim Details'!$I$19="No"),Rates!$H$27,IF(AND(C43="C",'Claim Details'!$I$28&gt;=Rates!$J$14,'Claim Details'!$I$28&lt;=Rates!$J$15,'Claim Details'!$I$19="Yes"),Rates!$K$27,IF(AND(C43="C",'Claim Details'!$I$28&gt;=Rates!$J$14,'Claim Details'!$I$28&lt;=Rates!$J$15,'Claim Details'!$I$19="No"),Rates!$J$27,"£0.00"))))))))))))))))))))))))</f>
        <v>£0.00</v>
      </c>
      <c r="AZ43" s="189" t="str">
        <f>IF(AND(C43="A",'Claim Details'!$I$28&gt;=Rates!$D$14,'Claim Details'!$I$28&lt;=Rates!$D$15,'Claim Details'!$I$19="Yes"),Rates!$E$20,IF(AND(C43="A",'Claim Details'!$I$28&gt;=Rates!$D$14,'Claim Details'!$I$28&lt;=Rates!$D$15,'Claim Details'!$I$19="No"),Rates!$D$20,IF(AND(C43="A",'Claim Details'!$I$28&gt;=Rates!$F$14,'Claim Details'!$I$28&lt;=Rates!$F$15,'Claim Details'!$I$19="Yes"),Rates!$G$20,IF(AND(C43="A",'Claim Details'!$I$28&gt;=Rates!$F$14,'Claim Details'!$I$28&lt;=Rates!$F$15,'Claim Details'!$I$19="No"),Rates!$F$20,IF(AND(C43="A",'Claim Details'!$I$28&gt;=Rates!$H$14,'Claim Details'!$I$28&lt;=Rates!$H$15,'Claim Details'!$I$19="Yes"),Rates!$I$20,IF(AND(C43="A",'Claim Details'!$I$28&gt;=Rates!$H$14,'Claim Details'!$I$28&lt;=Rates!$H$15,'Claim Details'!$I$19="No"),Rates!$H$20,IF(AND(C43="A",'Claim Details'!$I$28&gt;=Rates!$J$14,'Claim Details'!$I$28&lt;=Rates!$J$15,'Claim Details'!$I$19="Yes"),Rates!$K$20,IF(AND(C43="A",'Claim Details'!$I$28&gt;=Rates!$J$14,'Claim Details'!$I$28&lt;=Rates!$J$15,'Claim Details'!$I$19="No"),Rates!$J$20,IF(AND(C43="B",'Claim Details'!$I$28&gt;=Rates!$D$14,'Claim Details'!$I$28&lt;=Rates!$D$15,'Claim Details'!$I$19="Yes"),Rates!$E$21,IF(AND(C43="B",'Claim Details'!$I$28&gt;=Rates!$D$14,'Claim Details'!$I$28&lt;=Rates!$D$15,'Claim Details'!$I$19="No"),Rates!$D$21,IF(AND(C43="B",'Claim Details'!$I$28&gt;=Rates!$F$14,'Claim Details'!$I$28&lt;=Rates!$F$15,'Claim Details'!$I$19="Yes"),Rates!$G$21,IF(AND(C43="B",'Claim Details'!$I$28&gt;=Rates!$F$14,'Claim Details'!$I$28&lt;=Rates!$F$15,'Claim Details'!$I$19="No"),Rates!$F$21,IF(AND(C43="B",'Claim Details'!$I$28&gt;=Rates!$H$14,'Claim Details'!$I$28&lt;=Rates!$H$15,'Claim Details'!$I$19="Yes"),Rates!$I$21,IF(AND(C43="B",'Claim Details'!$I$28&gt;=Rates!$H$14,'Claim Details'!$I$28&lt;=Rates!$H$15,'Claim Details'!$I$19="No"),Rates!$H$21,IF(AND(C43="B",'Claim Details'!$I$28&gt;=Rates!$J$14,'Claim Details'!$I$28&lt;=Rates!$J$15,'Claim Details'!$I$19="Yes"),Rates!$K$21,IF(AND(C43="B",'Claim Details'!$I$28&gt;=Rates!$J$14,'Claim Details'!$I$28&lt;=Rates!$J$15,'Claim Details'!$I$19="No"),Rates!$J$21,"£0.00"))))))))))))))))</f>
        <v>£0.00</v>
      </c>
      <c r="BA43" s="189" t="str">
        <f>IF(AND(C43="A",'Claim Details'!$I$28&gt;=Rates!$D$14,'Claim Details'!$I$28&lt;=Rates!$D$15,'Claim Details'!$I$19="Yes"),Rates!$E$22,IF(AND(C43="A",'Claim Details'!$I$28&gt;=Rates!$D$14,'Claim Details'!$I$28&lt;=Rates!$D$15,'Claim Details'!$I$19="No"),Rates!$D$22,IF(AND(C43="A",'Claim Details'!$I$28&gt;=Rates!$F$14,'Claim Details'!$I$28&lt;=Rates!$F$15,'Claim Details'!$I$19="Yes"),Rates!$G$22,IF(AND(C43="A",'Claim Details'!$I$28&gt;=Rates!$F$14,'Claim Details'!$I$28&lt;=Rates!$F$15,'Claim Details'!$I$19="No"),Rates!$F$22,IF(AND(C43="A",'Claim Details'!$I$28&gt;=Rates!$H$14,'Claim Details'!$I$28&lt;=Rates!$H$15,'Claim Details'!$I$19="Yes"),Rates!$I$22,IF(AND(C43="A",'Claim Details'!$I$28&gt;=Rates!$H$14,'Claim Details'!$I$28&lt;=Rates!$H$15,'Claim Details'!$I$19="No"),Rates!$H$22,IF(AND(C43="A",'Claim Details'!$I$28&gt;=Rates!$J$14,'Claim Details'!$I$28&lt;=Rates!$J$15,'Claim Details'!$I$19="Yes"),Rates!$K$22,IF(AND(C43="A",'Claim Details'!$I$28&gt;=Rates!$J$14,'Claim Details'!$I$28&lt;=Rates!$J$15,'Claim Details'!$I$19="No"),Rates!$J$22,IF(AND(C43="B",'Claim Details'!$I$28&gt;=Rates!$D$14,'Claim Details'!$I$28&lt;=Rates!$D$15,'Claim Details'!$I$19="Yes"),Rates!$E$23,IF(AND(C43="B",'Claim Details'!$I$28&gt;=Rates!$D$14,'Claim Details'!$I$28&lt;=Rates!$D$15,'Claim Details'!$I$19="No"),Rates!$D$23,IF(AND(C43="B",'Claim Details'!$I$28&gt;=Rates!$F$14,'Claim Details'!$I$28&lt;=Rates!$F$15,'Claim Details'!$I$19="Yes"),Rates!$G$23,IF(AND(C43="B",'Claim Details'!$I$28&gt;=Rates!$F$14,'Claim Details'!$I$28&lt;=Rates!$F$15,'Claim Details'!$I$19="No"),Rates!$F$23,IF(AND(C43="B",'Claim Details'!$I$28&gt;=Rates!$H$14,'Claim Details'!$I$28&lt;=Rates!$H$15,'Claim Details'!$I$19="Yes"),Rates!$I$23,IF(AND(C43="B",'Claim Details'!$I$28&gt;=Rates!$H$14,'Claim Details'!$I$28&lt;=Rates!$H$15,'Claim Details'!$I$19="No"),Rates!$H$23,IF(AND(C43="B",'Claim Details'!$I$28&gt;=Rates!$J$14,'Claim Details'!$I$28&lt;=Rates!$J$15,'Claim Details'!$I$19="Yes"),Rates!$K$23,IF(AND(C43="B",'Claim Details'!$I$28&gt;=Rates!$J$14,'Claim Details'!$I$28&lt;=Rates!$J$15,'Claim Details'!$I$19="No"),Rates!$J$23,IF(AND(C43="C",'Claim Details'!$I$28&gt;=Rates!$D$14,'Claim Details'!$I$28&lt;=Rates!$D$15,'Claim Details'!$I$19="Yes"),Rates!$E$24,IF(AND(C43="C",'Claim Details'!$I$28&gt;=Rates!$D$14,'Claim Details'!$I$28&lt;=Rates!$D$15,'Claim Details'!$I$19="No"),Rates!$D$24,IF(AND(C43="C",'Claim Details'!$I$28&gt;=Rates!$F$14,'Claim Details'!$I$28&lt;=Rates!$F$15,'Claim Details'!$I$19="Yes"),Rates!$G$24,IF(AND(C43="C",'Claim Details'!$I$28&gt;=Rates!$F$14,'Claim Details'!$I$28&lt;=Rates!$F$15,'Claim Details'!$I$19="No"),Rates!$F$24,IF(AND(C43="C",'Claim Details'!$I$28&gt;=Rates!$H$14,'Claim Details'!$I$28&lt;=Rates!$H$15,'Claim Details'!$I$19="Yes"),Rates!$I$24,IF(AND(C43="C",'Claim Details'!$I$28&gt;=Rates!$H$14,'Claim Details'!$I$28&lt;=Rates!$H$15,'Claim Details'!$I$19="No"),Rates!$H$24,IF(AND(C43="C",'Claim Details'!$I$28&gt;=Rates!$J$14,'Claim Details'!$I$28&lt;=Rates!$J$15,'Claim Details'!$I$19="Yes"),Rates!$K$24,IF(AND(C43="C",'Claim Details'!$I$28&gt;=Rates!$J$14,'Claim Details'!$I$28&lt;=Rates!$J$15,'Claim Details'!$I$19="No"),Rates!$J$24,"£0.00"))))))))))))))))))))))))</f>
        <v>£0.00</v>
      </c>
      <c r="BB43" s="189" t="str">
        <f t="shared" si="12"/>
        <v>£0.00</v>
      </c>
      <c r="BC43" s="1"/>
      <c r="BD43" s="189" t="str">
        <f>IF(AND(AE43="A",'Claim Details'!$I$28&gt;=Rates!$D$14,'Claim Details'!$I$28&lt;=Rates!$D$15,'Claim Details'!$I$19="Yes"),Rates!$J$17,IF(AND(AE43="A",'Claim Details'!$I$28&gt;=Rates!$D$14,'Claim Details'!$I$28&lt;=Rates!$D$15,'Claim Details'!$I$19="No"),Rates!$D$17,IF(AND(AE43="A",'Claim Details'!$I$28&gt;=Rates!$F$14,'Claim Details'!$I$28&lt;=Rates!$F$15,'Claim Details'!$I$19="Yes"),Rates!$G$17,IF(AND(AE43="A",'Claim Details'!$I$28&gt;=Rates!$F$14,'Claim Details'!$I$28&lt;=Rates!$F$15,'Claim Details'!$I$19="No"),Rates!$F$17,IF(AND(AE43="A",'Claim Details'!$I$28&gt;=Rates!$H$14,'Claim Details'!$I$28&lt;=Rates!$H$15,'Claim Details'!$I$19="Yes"),Rates!$I$17,IF(AND(AE43="A",'Claim Details'!$I$28&gt;=Rates!$H$14,'Claim Details'!$I$28&lt;=Rates!$H$15,'Claim Details'!$I$19="No"),Rates!$H$17,IF(AND(AE43="A",'Claim Details'!$I$28&gt;=Rates!$J$14,'Claim Details'!$I$28&lt;=Rates!$J$15,'Claim Details'!$I$19="Yes"),Rates!$K$17,IF(AND(AE43="A",'Claim Details'!$I$28&gt;=Rates!$J$14,'Claim Details'!$I$28&lt;=Rates!$J$15,'Claim Details'!$I$19="No"),Rates!$J$17,IF(AND(AE43="B",'Claim Details'!$I$28&gt;=Rates!$D$14,'Claim Details'!$I$28&lt;=Rates!$D$15,'Claim Details'!$I$19="Yes"),Rates!$E$18,IF(AND(AE43="B",'Claim Details'!$I$28&gt;=Rates!$D$14,'Claim Details'!$I$28&lt;=Rates!$D$15,'Claim Details'!$I$19="No"),Rates!$D$18,IF(AND(AE43="B",'Claim Details'!$I$28&gt;=Rates!$F$14,'Claim Details'!$I$28&lt;=Rates!$F$15,'Claim Details'!$I$19="Yes"),Rates!$G$18,IF(AND(AE43="B",'Claim Details'!$I$28&gt;=Rates!$F$14,'Claim Details'!$I$28&lt;=Rates!$F$15,'Claim Details'!$I$19="No"),Rates!$F$18,IF(AND(AE43="B",'Claim Details'!$I$28&gt;=Rates!$H$14,'Claim Details'!$I$28&lt;=Rates!$H$15,'Claim Details'!$I$19="Yes"),Rates!$I$18,IF(AND(AE43="B",'Claim Details'!$I$28&gt;=Rates!$H$14,'Claim Details'!$I$28&lt;=Rates!$H$15,'Claim Details'!$I$19="No"),Rates!$H$18,IF(AND(AE43="B",'Claim Details'!$I$28&gt;=Rates!$J$14,'Claim Details'!$I$28&lt;=Rates!$J$15,'Claim Details'!$I$19="Yes"),Rates!$K$18,IF(AND(AE43="B",'Claim Details'!$I$28&gt;=Rates!$J$14,'Claim Details'!$I$28&lt;=Rates!$J$15,'Claim Details'!$I$19="No"),Rates!$J$18,IF(AND(AE43="C",'Claim Details'!$I$28&gt;=Rates!$D$14,'Claim Details'!$I$28&lt;=Rates!$D$15,'Claim Details'!$I$19="Yes"),Rates!$E$19,IF(AND(AE43="C",'Claim Details'!$I$28&gt;=Rates!$D$14,'Claim Details'!$I$28&lt;=Rates!$D$15,'Claim Details'!$I$19="No"),Rates!$D$19,IF(AND(AE43="C",'Claim Details'!$I$28&gt;=Rates!$F$14,'Claim Details'!$I$28&lt;=Rates!$F$15,'Claim Details'!$I$19="Yes"),Rates!$G$19,IF(AND(AE43="C",'Claim Details'!$I$28&gt;=Rates!$F$14,'Claim Details'!$I$28&lt;=Rates!$F$15,'Claim Details'!$I$19="No"),Rates!$F$19,IF(AND(AE43="C",'Claim Details'!$I$28&gt;=Rates!$H$14,'Claim Details'!$I$28&lt;=Rates!$H$15,'Claim Details'!$I$19="Yes"),Rates!$I$19,IF(AND(AE43="C",'Claim Details'!$I$28&gt;=Rates!$H$14,'Claim Details'!$I$28&lt;=Rates!$H$15,'Claim Details'!$I$19="No"),Rates!$H$19,IF(AND(AE43="C",'Claim Details'!$I$28&gt;=Rates!$J$14,'Claim Details'!$I$28&lt;=Rates!$J$15,'Claim Details'!$I$19="Yes"),Rates!$K$19,IF(AND(AE43="C",'Claim Details'!$I$28&gt;=Rates!$J$14,'Claim Details'!$I$28&lt;=Rates!$J$15,'Claim Details'!$I$19="No"),Rates!$J$19,"£0.00"))))))))))))))))))))))))</f>
        <v>£0.00</v>
      </c>
      <c r="BE43" s="189" t="str">
        <f>IF(AND(AE43="A",'Claim Details'!$I$28&gt;=Rates!$D$14,'Claim Details'!$I$28&lt;=Rates!$D$15,'Claim Details'!$I$19="Yes"),Rates!$J$25,IF(AND(AE43="A",'Claim Details'!$I$28&gt;=Rates!$D$14,'Claim Details'!$I$28&lt;=Rates!$D$15,'Claim Details'!$I$19="No"),Rates!$D$25,IF(AND(AE43="A",'Claim Details'!$I$28&gt;=Rates!$F$14,'Claim Details'!$I$28&lt;=Rates!$F$15,'Claim Details'!$I$19="Yes"),Rates!$G$25,IF(AND(AE43="A",'Claim Details'!$I$28&gt;=Rates!$F$14,'Claim Details'!$I$28&lt;=Rates!$F$15,'Claim Details'!$I$19="No"),Rates!$F$25,IF(AND(AE43="A",'Claim Details'!$I$28&gt;=Rates!$H$14,'Claim Details'!$I$28&lt;=Rates!$H$15,'Claim Details'!$I$19="Yes"),Rates!$I$25,IF(AND(AE43="A",'Claim Details'!$I$28&gt;=Rates!$H$14,'Claim Details'!$I$28&lt;=Rates!$H$15,'Claim Details'!$I$19="No"),Rates!$H$25,IF(AND(AE43="A",'Claim Details'!$I$28&gt;=Rates!$J$14,'Claim Details'!$I$28&lt;=Rates!$J$15,'Claim Details'!$I$19="Yes"),Rates!$K$25,IF(AND(AE43="A",'Claim Details'!$I$28&gt;=Rates!$J$14,'Claim Details'!$I$28&lt;=Rates!$J$15,'Claim Details'!$I$19="No"),Rates!$J$25,IF(AND(AE43="B",'Claim Details'!$I$28&gt;=Rates!$D$14,'Claim Details'!$I$28&lt;=Rates!$D$15,'Claim Details'!$I$19="Yes"),Rates!$E$26,IF(AND(AE43="B",'Claim Details'!$I$28&gt;=Rates!$D$14,'Claim Details'!$I$28&lt;=Rates!$D$15,'Claim Details'!$I$19="No"),Rates!$D$26,IF(AND(AE43="B",'Claim Details'!$I$28&gt;=Rates!$F$14,'Claim Details'!$I$28&lt;=Rates!$F$15,'Claim Details'!$I$19="Yes"),Rates!$G$26,IF(AND(AE43="B",'Claim Details'!$I$28&gt;=Rates!$F$14,'Claim Details'!$I$28&lt;=Rates!$F$15,'Claim Details'!$I$19="No"),Rates!$F$26,IF(AND(AE43="B",'Claim Details'!$I$28&gt;=Rates!$H$14,'Claim Details'!$I$28&lt;=Rates!$H$15,'Claim Details'!$I$19="Yes"),Rates!$I$26,IF(AND(AE43="B",'Claim Details'!$I$28&gt;=Rates!$H$14,'Claim Details'!$I$28&lt;=Rates!$H$15,'Claim Details'!$I$19="No"),Rates!$H$26,IF(AND(AE43="B",'Claim Details'!$I$28&gt;=Rates!$J$14,'Claim Details'!$I$28&lt;=Rates!$J$15,'Claim Details'!$I$19="Yes"),Rates!$K$26,IF(AND(AE43="B",'Claim Details'!$I$28&gt;=Rates!$J$14,'Claim Details'!$I$28&lt;=Rates!$J$15,'Claim Details'!$I$19="No"),Rates!$J$26,IF(AND(AE43="C",'Claim Details'!$I$28&gt;=Rates!$D$14,'Claim Details'!$I$28&lt;=Rates!$D$15,'Claim Details'!$I$19="Yes"),Rates!$E$27,IF(AND(AE43="C",'Claim Details'!$I$28&gt;=Rates!$D$14,'Claim Details'!$I$28&lt;=Rates!$D$15,'Claim Details'!$I$19="No"),Rates!$D$27,IF(AND(AE43="C",'Claim Details'!$I$28&gt;=Rates!$F$14,'Claim Details'!$I$28&lt;=Rates!$F$15,'Claim Details'!$I$19="Yes"),Rates!$G$27,IF(AND(AE43="C",'Claim Details'!$I$28&gt;=Rates!$F$14,'Claim Details'!$I$28&lt;=Rates!$F$15,'Claim Details'!$I$19="No"),Rates!$F$27,IF(AND(AE43="C",'Claim Details'!$I$28&gt;=Rates!$H$14,'Claim Details'!$I$28&lt;=Rates!$H$15,'Claim Details'!$I$19="Yes"),Rates!$I$27,IF(AND(AE43="C",'Claim Details'!$I$28&gt;=Rates!$H$14,'Claim Details'!$I$28&lt;=Rates!$H$15,'Claim Details'!$I$19="No"),Rates!$H$27,IF(AND(AE43="C",'Claim Details'!$I$28&gt;=Rates!$J$14,'Claim Details'!$I$28&lt;=Rates!$J$15,'Claim Details'!$I$19="Yes"),Rates!$K$27,IF(AND(AE43="C",'Claim Details'!$I$28&gt;=Rates!$J$14,'Claim Details'!$I$28&lt;=Rates!$J$15,'Claim Details'!$I$19="No"),Rates!$J$27,"£0.00"))))))))))))))))))))))))</f>
        <v>£0.00</v>
      </c>
      <c r="BF43" s="189" t="str">
        <f>IF(AND(AE43="A",'Claim Details'!$I$28&gt;=Rates!$D$14,'Claim Details'!$I$28&lt;=Rates!$D$15,'Claim Details'!$I$19="Yes"),Rates!$E$20,IF(AND(AE43="A",'Claim Details'!$I$28&gt;=Rates!$D$14,'Claim Details'!$I$28&lt;=Rates!$D$15,'Claim Details'!$I$19="No"),Rates!$D$20,IF(AND(AE43="A",'Claim Details'!$I$28&gt;=Rates!$F$14,'Claim Details'!$I$28&lt;=Rates!$F$15,'Claim Details'!$I$19="Yes"),Rates!$G$20,IF(AND(AE43="A",'Claim Details'!$I$28&gt;=Rates!$F$14,'Claim Details'!$I$28&lt;=Rates!$F$15,'Claim Details'!$I$19="No"),Rates!$F$20,IF(AND(AE43="A",'Claim Details'!$I$28&gt;=Rates!$H$14,'Claim Details'!$I$28&lt;=Rates!$H$15,'Claim Details'!$I$19="Yes"),Rates!$I$20,IF(AND(AE43="A",'Claim Details'!$I$28&gt;=Rates!$H$14,'Claim Details'!$I$28&lt;=Rates!$H$15,'Claim Details'!$I$19="No"),Rates!$H$20,IF(AND(AE43="A",'Claim Details'!$I$28&gt;=Rates!$J$14,'Claim Details'!$I$28&lt;=Rates!$J$15,'Claim Details'!$I$19="Yes"),Rates!$K$20,IF(AND(AE43="A",'Claim Details'!$I$28&gt;=Rates!$J$14,'Claim Details'!$I$28&lt;=Rates!$J$15,'Claim Details'!$I$19="No"),Rates!$J$20,IF(AND(AE43="B",'Claim Details'!$I$28&gt;=Rates!$D$14,'Claim Details'!$I$28&lt;=Rates!$D$15,'Claim Details'!$I$19="Yes"),Rates!$E$21,IF(AND(AE43="B",'Claim Details'!$I$28&gt;=Rates!$D$14,'Claim Details'!$I$28&lt;=Rates!$D$15,'Claim Details'!$I$19="No"),Rates!$D$21,IF(AND(AE43="B",'Claim Details'!$I$28&gt;=Rates!$F$14,'Claim Details'!$I$28&lt;=Rates!$F$15,'Claim Details'!$I$19="Yes"),Rates!$G$21,IF(AND(AE43="B",'Claim Details'!$I$28&gt;=Rates!$F$14,'Claim Details'!$I$28&lt;=Rates!$F$15,'Claim Details'!$I$19="No"),Rates!$F$21,IF(AND(AE43="B",'Claim Details'!$I$28&gt;=Rates!$H$14,'Claim Details'!$I$28&lt;=Rates!$H$15,'Claim Details'!$I$19="Yes"),Rates!$I$21,IF(AND(AE43="B",'Claim Details'!$I$28&gt;=Rates!$H$14,'Claim Details'!$I$28&lt;=Rates!$H$15,'Claim Details'!$I$19="No"),Rates!$H$21,IF(AND(AE43="B",'Claim Details'!$I$28&gt;=Rates!$J$14,'Claim Details'!$I$28&lt;=Rates!$J$15,'Claim Details'!$I$19="Yes"),Rates!$K$21,IF(AND(AE43="B",'Claim Details'!$I$28&gt;=Rates!$J$14,'Claim Details'!$I$28&lt;=Rates!$J$15,'Claim Details'!$I$19="No"),Rates!$J$21,"£0.00"))))))))))))))))</f>
        <v>£0.00</v>
      </c>
      <c r="BG43" s="189" t="str">
        <f>IF(AND(AE43="A",'Claim Details'!$I$28&gt;=Rates!$D$14,'Claim Details'!$I$28&lt;=Rates!$D$15,'Claim Details'!$I$19="Yes"),Rates!$E$22,IF(AND(AE43="A",'Claim Details'!$I$28&gt;=Rates!$D$14,'Claim Details'!$I$28&lt;=Rates!$D$15,'Claim Details'!$I$19="No"),Rates!$D$22,IF(AND(AE43="A",'Claim Details'!$I$28&gt;=Rates!$F$14,'Claim Details'!$I$28&lt;=Rates!$F$15,'Claim Details'!$I$19="Yes"),Rates!$G$22,IF(AND(AE43="A",'Claim Details'!$I$28&gt;=Rates!$F$14,'Claim Details'!$I$28&lt;=Rates!$F$15,'Claim Details'!$I$19="No"),Rates!$F$22,IF(AND(AE43="A",'Claim Details'!$I$28&gt;=Rates!$H$14,'Claim Details'!$I$28&lt;=Rates!$H$15,'Claim Details'!$I$19="Yes"),Rates!$I$22,IF(AND(AE43="A",'Claim Details'!$I$28&gt;=Rates!$H$14,'Claim Details'!$I$28&lt;=Rates!$H$15,'Claim Details'!$I$19="No"),Rates!$H$22,IF(AND(AE43="A",'Claim Details'!$I$28&gt;=Rates!$J$14,'Claim Details'!$I$28&lt;=Rates!$J$15,'Claim Details'!$I$19="Yes"),Rates!$K$22,IF(AND(AE43="A",'Claim Details'!$I$28&gt;=Rates!$J$14,'Claim Details'!$I$28&lt;=Rates!$J$15,'Claim Details'!$I$19="No"),Rates!$J$22,IF(AND(AE43="B",'Claim Details'!$I$28&gt;=Rates!$D$14,'Claim Details'!$I$28&lt;=Rates!$D$15,'Claim Details'!$I$19="Yes"),Rates!$E$23,IF(AND(AE43="B",'Claim Details'!$I$28&gt;=Rates!$D$14,'Claim Details'!$I$28&lt;=Rates!$D$15,'Claim Details'!$I$19="No"),Rates!$D$23,IF(AND(AE43="B",'Claim Details'!$I$28&gt;=Rates!$F$14,'Claim Details'!$I$28&lt;=Rates!$F$15,'Claim Details'!$I$19="Yes"),Rates!$G$23,IF(AND(AE43="B",'Claim Details'!$I$28&gt;=Rates!$F$14,'Claim Details'!$I$28&lt;=Rates!$F$15,'Claim Details'!$I$19="No"),Rates!$F$23,IF(AND(AE43="B",'Claim Details'!$I$28&gt;=Rates!$H$14,'Claim Details'!$I$28&lt;=Rates!$H$15,'Claim Details'!$I$19="Yes"),Rates!$I$23,IF(AND(AE43="B",'Claim Details'!$I$28&gt;=Rates!$H$14,'Claim Details'!$I$28&lt;=Rates!$H$15,'Claim Details'!$I$19="No"),Rates!$H$23,IF(AND(AE43="B",'Claim Details'!$I$28&gt;=Rates!$J$14,'Claim Details'!$I$28&lt;=Rates!$J$15,'Claim Details'!$I$19="Yes"),Rates!$K$23,IF(AND(AE43="B",'Claim Details'!$I$28&gt;=Rates!$J$14,'Claim Details'!$I$28&lt;=Rates!$J$15,'Claim Details'!$I$19="No"),Rates!$J$23,IF(AND(AE43="C",'Claim Details'!$I$28&gt;=Rates!$D$14,'Claim Details'!$I$28&lt;=Rates!$D$15,'Claim Details'!$I$19="Yes"),Rates!$E$24,IF(AND(AE43="C",'Claim Details'!$I$28&gt;=Rates!$D$14,'Claim Details'!$I$28&lt;=Rates!$D$15,'Claim Details'!$I$19="No"),Rates!$D$24,IF(AND(AE43="C",'Claim Details'!$I$28&gt;=Rates!$F$14,'Claim Details'!$I$28&lt;=Rates!$F$15,'Claim Details'!$I$19="Yes"),Rates!$G$24,IF(AND(AE43="C",'Claim Details'!$I$28&gt;=Rates!$F$14,'Claim Details'!$I$28&lt;=Rates!$F$15,'Claim Details'!$I$19="No"),Rates!$F$24,IF(AND(AE43="C",'Claim Details'!$I$28&gt;=Rates!$H$14,'Claim Details'!$I$28&lt;=Rates!$H$15,'Claim Details'!$I$19="Yes"),Rates!$I$24,IF(AND(AE43="C",'Claim Details'!$I$28&gt;=Rates!$H$14,'Claim Details'!$I$28&lt;=Rates!$H$15,'Claim Details'!$I$19="No"),Rates!$H$24,IF(AND(AE43="C",'Claim Details'!$I$28&gt;=Rates!$J$14,'Claim Details'!$I$28&lt;=Rates!$J$15,'Claim Details'!$I$19="Yes"),Rates!$K$24,IF(AND(AE43="C",'Claim Details'!$I$28&gt;=Rates!$J$14,'Claim Details'!$I$28&lt;=Rates!$J$15,'Claim Details'!$I$19="No"),Rates!$J$24,"£0.00"))))))))))))))))))))))))</f>
        <v>£0.00</v>
      </c>
      <c r="BH43" s="189" t="str">
        <f t="shared" si="13"/>
        <v>£0.00</v>
      </c>
      <c r="BI43" s="189">
        <f t="shared" si="14"/>
        <v>0</v>
      </c>
      <c r="BO43" s="202" t="str">
        <f>IF(H43="","£0.00",IF(AP43="4","£0.00",IF(AP43="5","£0.00",IF(AP43="1","£0.00",((AQ43*H43)*'Claim Details'!$F$111)/100))))</f>
        <v>£0.00</v>
      </c>
      <c r="BP43" s="202" t="str">
        <f>IF(T43="","£0.00",IF(AP43="4","£0.00",IF(AP43="5","£0.00",IF(AP43="1","£0.00",((AR43*T43)*'Claim Details'!$N$111)/100))))</f>
        <v>£0.00</v>
      </c>
      <c r="BQ43" s="202" t="str">
        <f>IF(AI43="","£0.00",IF(AP43="4","£0.00",IF(AP43="5","£0.00",IF(AP43="1","£0.00",((BI43*AI43)*'Claim Details'!$W$111)/100))))</f>
        <v>£0.00</v>
      </c>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row>
    <row r="44" spans="1:97" ht="15">
      <c r="A44" s="145"/>
      <c r="B44" s="91"/>
      <c r="C44" s="96"/>
      <c r="D44" s="97"/>
      <c r="E44" s="98"/>
      <c r="F44" s="89"/>
      <c r="G44" s="99"/>
      <c r="H44" s="100"/>
      <c r="I44" s="221" t="str">
        <f t="shared" si="15"/>
        <v>£0.00</v>
      </c>
      <c r="J44" s="101"/>
      <c r="K44" s="100"/>
      <c r="L44" s="221" t="str">
        <f t="shared" si="3"/>
        <v>£0.00</v>
      </c>
      <c r="M44" s="101"/>
      <c r="N44" s="102"/>
      <c r="O44" s="145"/>
      <c r="P44" s="77"/>
      <c r="Q44" s="87"/>
      <c r="R44" s="87"/>
      <c r="S44" s="87"/>
      <c r="T44" s="149" t="str">
        <f t="shared" si="4"/>
        <v/>
      </c>
      <c r="U44" s="87" t="str">
        <f t="shared" si="5"/>
        <v/>
      </c>
      <c r="V44" s="87"/>
      <c r="W44" s="53" t="str">
        <f t="shared" si="6"/>
        <v>£0.00</v>
      </c>
      <c r="X44" s="53"/>
      <c r="Y44" s="87"/>
      <c r="Z44" s="78"/>
      <c r="AA44" s="79"/>
      <c r="AB44" s="160"/>
      <c r="AC44" s="98"/>
      <c r="AD44" s="225"/>
      <c r="AE44" s="235" t="str">
        <f t="shared" si="7"/>
        <v/>
      </c>
      <c r="AF44" s="87" t="str">
        <f t="shared" si="8"/>
        <v/>
      </c>
      <c r="AG44" s="53"/>
      <c r="AH44" s="224"/>
      <c r="AI44" s="226" t="str">
        <f t="shared" si="1"/>
        <v/>
      </c>
      <c r="AJ44" s="236" t="str">
        <f t="shared" si="9"/>
        <v>£0.00</v>
      </c>
      <c r="AK44" s="31"/>
      <c r="AL44" s="1"/>
      <c r="AM44" s="1"/>
      <c r="AN44" s="1"/>
      <c r="AO44" s="1"/>
      <c r="AP44" s="1" t="str">
        <f t="shared" si="10"/>
        <v/>
      </c>
      <c r="AQ44" s="27">
        <f t="shared" si="2"/>
        <v>0</v>
      </c>
      <c r="AR44" s="189">
        <f t="shared" si="11"/>
        <v>0</v>
      </c>
      <c r="AS44" s="190" t="str">
        <f>IF(AND(C44="A",'Claim Details'!$E$28&gt;=Rates!$D$14,'Claim Details'!$E$28&lt;=Rates!$D$15,'Claim Details'!$E$19="Yes"),Rates!$E$17,IF(AND(C44="A",'Claim Details'!$E$28&gt;=Rates!$D$14,'Claim Details'!$E$28&lt;=Rates!$D$15,'Claim Details'!$E$19="No"),Rates!$D$17,IF(AND(C44="A",'Claim Details'!$E$28&gt;=Rates!$F$14,'Claim Details'!$E$28&lt;=Rates!$F$15,'Claim Details'!$E$19="Yes"),Rates!$G$17,IF(AND(C44="A",'Claim Details'!$E$28&gt;=Rates!$F$14,'Claim Details'!$E$28&lt;=Rates!$F$15,'Claim Details'!$E$19="No"),Rates!$F$17,IF(AND(C44="A",'Claim Details'!$E$28&gt;=Rates!$H$14,'Claim Details'!$E$28&lt;=Rates!$H$15,'Claim Details'!$E$19="Yes"),Rates!$I$17,IF(AND(C44="A",'Claim Details'!$E$28&gt;=Rates!$H$14,'Claim Details'!$E$28&lt;=Rates!$H$15,'Claim Details'!$E$19="No"),Rates!$H$17,IF(AND(C44="A",'Claim Details'!$E$28&gt;=Rates!$J$14,'Claim Details'!$E$28&lt;=Rates!$J$15,'Claim Details'!$E$19="Yes"),Rates!$K$17,IF(AND(C44="A",'Claim Details'!$E$28&gt;=Rates!$J$14,'Claim Details'!$E$28&lt;=Rates!$J$15,'Claim Details'!$E$19="No"),Rates!$J$17,IF(AND(C44="B",'Claim Details'!$E$28&gt;=Rates!$D$14,'Claim Details'!$E$28&lt;=Rates!$D$15,'Claim Details'!$E$19="Yes"),Rates!$E$18,IF(AND(C44="B",'Claim Details'!$E$28&gt;=Rates!$D$14,'Claim Details'!$E$28&lt;=Rates!$D$15,'Claim Details'!$E$19="No"),Rates!$D$18,IF(AND(C44="B",'Claim Details'!$E$28&gt;=Rates!$F$14,'Claim Details'!$E$28&lt;=Rates!$F$15,'Claim Details'!$E$19="Yes"),Rates!$G$18,IF(AND(C44="B",'Claim Details'!$E$28&gt;=Rates!$F$14,'Claim Details'!$E$28&lt;=Rates!$F$15,'Claim Details'!$E$19="No"),Rates!$F$18,IF(AND(C44="B",'Claim Details'!$E$28&gt;=Rates!$H$14,'Claim Details'!$E$28&lt;=Rates!$H$15,'Claim Details'!$E$19="Yes"),Rates!$I$18,IF(AND(C44="B",'Claim Details'!$E$28&gt;=Rates!$H$14,'Claim Details'!$E$28&lt;=Rates!$H$15,'Claim Details'!$E$19="No"),Rates!$H$18,IF(AND(C44="B",'Claim Details'!$E$28&gt;=Rates!$J$14,'Claim Details'!$E$28&lt;=Rates!$J$15,'Claim Details'!$E$19="Yes"),Rates!$K$18,IF(AND(C44="B",'Claim Details'!$E$28&gt;=Rates!$J$14,'Claim Details'!$E$28&lt;=Rates!$J$15,'Claim Details'!$E$19="No"),Rates!$J$18,IF(AND(C44="C",'Claim Details'!$E$28&gt;=Rates!$D$14,'Claim Details'!$E$28&lt;=Rates!$D$15,'Claim Details'!$E$19="Yes"),Rates!$E$19,IF(AND(C44="C",'Claim Details'!$E$28&gt;=Rates!$D$14,'Claim Details'!$E$28&lt;=Rates!$D$15,'Claim Details'!$E$19="No"),Rates!$D$19,IF(AND(C44="C",'Claim Details'!$E$28&gt;=Rates!$F$14,'Claim Details'!$E$28&lt;=Rates!$F$15,'Claim Details'!$E$19="Yes"),Rates!$G$19,IF(AND(C44="C",'Claim Details'!$E$28&gt;=Rates!$F$14,'Claim Details'!$E$28&lt;=Rates!$F$15,'Claim Details'!$E$19="No"),Rates!$F$19,IF(AND(C44="C",'Claim Details'!$E$28&gt;=Rates!$H$14,'Claim Details'!$E$28&lt;=Rates!$H$15,'Claim Details'!$E$19="Yes"),Rates!$I$19,IF(AND(C44="C",'Claim Details'!$E$28&gt;=Rates!$H$14,'Claim Details'!$E$28&lt;=Rates!$H$15,'Claim Details'!$E$19="No"),Rates!$H$19,IF(AND(C44="C",'Claim Details'!$E$28&gt;=Rates!$J$14,'Claim Details'!$E$28&lt;=Rates!$J$15,'Claim Details'!$E$19="Yes"),Rates!$K$19,IF(AND(C44="C",'Claim Details'!$E$28&gt;=Rates!$J$14,'Claim Details'!$E$28&lt;=Rates!$J$15,'Claim Details'!$E$19="No"),Rates!$J$19,"£0.00"))))))))))))))))))))))))</f>
        <v>£0.00</v>
      </c>
      <c r="AT44" s="189" t="str">
        <f>IF(AND(C44="A",'Claim Details'!$E$28&gt;=Rates!$D$14,'Claim Details'!$E$28&lt;=Rates!$D$15,'Claim Details'!$E$19="Yes"),Rates!$E$25,IF(AND(C44="A",'Claim Details'!$E$28&gt;=Rates!$D$14,'Claim Details'!$E$28&lt;=Rates!$D$15,'Claim Details'!$E$19="No"),Rates!$D$25,IF(AND(C44="A",'Claim Details'!$E$28&gt;=Rates!$F$14,'Claim Details'!$E$28&lt;=Rates!$F$15,'Claim Details'!$E$19="Yes"),Rates!$G$25,IF(AND(C44="A",'Claim Details'!$E$28&gt;=Rates!$F$14,'Claim Details'!$E$28&lt;=Rates!$F$15,'Claim Details'!$E$19="No"),Rates!$F$25,IF(AND(C44="A",'Claim Details'!$E$28&gt;=Rates!$H$14,'Claim Details'!$E$28&lt;=Rates!$H$15,'Claim Details'!$E$19="Yes"),Rates!$I$25,IF(AND(C44="A",'Claim Details'!$E$28&gt;=Rates!$H$14,'Claim Details'!$E$28&lt;=Rates!$H$15,'Claim Details'!$E$19="No"),Rates!$H$25,IF(AND(C44="A",'Claim Details'!$E$28&gt;=Rates!$J$14,'Claim Details'!$E$28&lt;=Rates!$J$15,'Claim Details'!$E$19="Yes"),Rates!$K$25,IF(AND(C44="A",'Claim Details'!$E$28&gt;=Rates!$J$14,'Claim Details'!$E$28&lt;=Rates!$J$15,'Claim Details'!$E$19="No"),Rates!$J$25,IF(AND(C44="B",'Claim Details'!$E$28&gt;=Rates!$D$14,'Claim Details'!$E$28&lt;=Rates!$D$15,'Claim Details'!$E$19="Yes"),Rates!$E$26,IF(AND(C44="B",'Claim Details'!$E$28&gt;=Rates!$D$14,'Claim Details'!$E$28&lt;=Rates!$D$15,'Claim Details'!$E$19="No"),Rates!$D$26,IF(AND(C44="B",'Claim Details'!$E$28&gt;=Rates!$F$14,'Claim Details'!$E$28&lt;=Rates!$F$15,'Claim Details'!$E$19="Yes"),Rates!$G$26,IF(AND(C44="B",'Claim Details'!$E$28&gt;=Rates!$F$14,'Claim Details'!$E$28&lt;=Rates!$F$15,'Claim Details'!$E$19="No"),Rates!$F$26,IF(AND(C44="B",'Claim Details'!$E$28&gt;=Rates!$H$14,'Claim Details'!$E$28&lt;=Rates!$H$15,'Claim Details'!$E$19="Yes"),Rates!$I$26,IF(AND(C44="B",'Claim Details'!$E$28&gt;=Rates!$H$14,'Claim Details'!$E$28&lt;=Rates!$H$15,'Claim Details'!$E$19="No"),Rates!$H$26,IF(AND(C44="B",'Claim Details'!$E$28&gt;=Rates!$J$14,'Claim Details'!$E$28&lt;=Rates!$J$15,'Claim Details'!$E$19="Yes"),Rates!$K$26,IF(AND(C44="B",'Claim Details'!$E$28&gt;=Rates!$J$14,'Claim Details'!$E$28&lt;=Rates!$J$15,'Claim Details'!$E$19="No"),Rates!$J$26,IF(AND(C44="C",'Claim Details'!$E$28&gt;=Rates!$D$14,'Claim Details'!$E$28&lt;=Rates!$D$15,'Claim Details'!$E$19="Yes"),Rates!$E$27,IF(AND(C44="C",'Claim Details'!$E$28&gt;=Rates!$D$14,'Claim Details'!$E$28&lt;=Rates!$D$15,'Claim Details'!$E$19="No"),Rates!$D$27,IF(AND(C44="C",'Claim Details'!$E$28&gt;=Rates!$F$14,'Claim Details'!$E$28&lt;=Rates!$F$15,'Claim Details'!$E$19="Yes"),Rates!$G$27,IF(AND(C44="C",'Claim Details'!$E$28&gt;=Rates!$F$14,'Claim Details'!$E$28&lt;=Rates!$F$15,'Claim Details'!$E$19="No"),Rates!$F$27,IF(AND(C44="C",'Claim Details'!$E$28&gt;=Rates!$H$14,'Claim Details'!$E$28&lt;=Rates!$H$15,'Claim Details'!$E$19="Yes"),Rates!$I$27,IF(AND(C44="C",'Claim Details'!$E$28&gt;=Rates!$H$14,'Claim Details'!$E$28&lt;=Rates!$H$15,'Claim Details'!$E$19="No"),Rates!$H$27,IF(AND(C44="C",'Claim Details'!$E$28&gt;=Rates!$J$14,'Claim Details'!$E$28&lt;=Rates!$J$15,'Claim Details'!$E$19="Yes"),Rates!$K$27,IF(AND(C44="C",'Claim Details'!$E$28&gt;=Rates!$J$14,'Claim Details'!$E$28&lt;=Rates!$J$15,'Claim Details'!$E$19="No"),Rates!$J$27,"£0.00"))))))))))))))))))))))))</f>
        <v>£0.00</v>
      </c>
      <c r="AU44" s="191" t="str">
        <f>IF(AND(C44="A",'Claim Details'!$E$28&gt;=Rates!$D$14,'Claim Details'!$E$28&lt;=Rates!$D$15,'Claim Details'!$E$19="Yes"),Rates!$E$20,IF(AND(C44="A",'Claim Details'!$E$28&gt;=Rates!$D$14,'Claim Details'!$E$28&lt;=Rates!$D$15,'Claim Details'!$E$19="No"),Rates!$D$20,IF(AND(C44="A",'Claim Details'!$E$28&gt;=Rates!$F$14,'Claim Details'!$E$28&lt;=Rates!$F$15,'Claim Details'!$E$19="Yes"),Rates!$G$20,IF(AND(C44="A",'Claim Details'!$E$28&gt;=Rates!$F$14,'Claim Details'!$E$28&lt;=Rates!$F$15,'Claim Details'!$E$19="No"),Rates!$F$20,IF(AND(C44="A",'Claim Details'!$E$28&gt;=Rates!$H$14,'Claim Details'!$E$28&lt;=Rates!$H$15,'Claim Details'!$E$19="Yes"),Rates!$I$20,IF(AND(C44="A",'Claim Details'!$E$28&gt;=Rates!$H$14,'Claim Details'!$E$28&lt;=Rates!$H$15,'Claim Details'!$E$19="No"),Rates!$H$20,IF(AND(C44="A",'Claim Details'!$E$28&gt;=Rates!$J$14,'Claim Details'!$E$28&lt;=Rates!$J$15,'Claim Details'!$E$19="Yes"),Rates!$K$20,IF(AND(C44="A",'Claim Details'!$E$28&gt;=Rates!$J$14,'Claim Details'!$E$28&lt;=Rates!$J$15,'Claim Details'!$E$19="No"),Rates!$J$20,IF(AND(C44="B",'Claim Details'!$E$28&gt;=Rates!$D$14,'Claim Details'!$E$28&lt;=Rates!$D$15,'Claim Details'!$E$19="Yes"),Rates!$E$21,IF(AND(C44="B",'Claim Details'!$E$28&gt;=Rates!$D$14,'Claim Details'!$E$28&lt;=Rates!$D$15,'Claim Details'!$E$19="No"),Rates!$D$21,IF(AND(C44="B",'Claim Details'!$E$28&gt;=Rates!$F$14,'Claim Details'!$E$28&lt;=Rates!$F$15,'Claim Details'!$E$19="Yes"),Rates!$G$21,IF(AND(C44="B",'Claim Details'!$E$28&gt;=Rates!$F$14,'Claim Details'!$E$28&lt;=Rates!$F$15,'Claim Details'!$E$19="No"),Rates!$F$21,IF(AND(C44="B",'Claim Details'!$E$28&gt;=Rates!$H$14,'Claim Details'!$E$28&lt;=Rates!$H$15,'Claim Details'!$E$19="Yes"),Rates!$I$21,IF(AND(C44="B",'Claim Details'!$E$28&gt;=Rates!$H$14,'Claim Details'!$E$28&lt;=Rates!$H$15,'Claim Details'!$E$19="No"),Rates!$H$21,IF(AND(C44="B",'Claim Details'!$E$28&gt;=Rates!$J$14,'Claim Details'!$E$28&lt;=Rates!$J$15,'Claim Details'!$E$19="Yes"),Rates!$K$21,IF(AND(C44="B",'Claim Details'!$E$28&gt;=Rates!$J$14,'Claim Details'!$E$28&lt;=Rates!$J$15,'Claim Details'!$E$19="No"),Rates!$J$21,"£0.00"))))))))))))))))</f>
        <v>£0.00</v>
      </c>
      <c r="AV44" s="191" t="str">
        <f>IF(AND(C44="A",'Claim Details'!$E$28&gt;=Rates!$D$14,'Claim Details'!$E$28&lt;=Rates!$D$15,'Claim Details'!$E$19="Yes"),Rates!$E$22,IF(AND(C44="A",'Claim Details'!$E$28&gt;=Rates!$D$14,'Claim Details'!$E$28&lt;=Rates!$D$15,'Claim Details'!$E$19="No"),Rates!$D$22,IF(AND(C44="A",'Claim Details'!$E$28&gt;=Rates!$F$14,'Claim Details'!$E$28&lt;=Rates!$F$15,'Claim Details'!$E$19="Yes"),Rates!$G$22,IF(AND(C44="A",'Claim Details'!$E$28&gt;=Rates!$F$14,'Claim Details'!$E$28&lt;=Rates!$F$15,'Claim Details'!$E$19="No"),Rates!$F$22,IF(AND(C44="A",'Claim Details'!$E$28&gt;=Rates!$H$14,'Claim Details'!$E$28&lt;=Rates!$H$15,'Claim Details'!$E$19="Yes"),Rates!$I$22,IF(AND(C44="A",'Claim Details'!$E$28&gt;=Rates!$H$14,'Claim Details'!$E$28&lt;=Rates!$H$15,'Claim Details'!$E$19="No"),Rates!$H$22,IF(AND(C44="A",'Claim Details'!$E$28&gt;=Rates!$J$14,'Claim Details'!$E$28&lt;=Rates!$J$15,'Claim Details'!$E$19="Yes"),Rates!$K$22,IF(AND(C44="A",'Claim Details'!$E$28&gt;=Rates!$J$14,'Claim Details'!$E$28&lt;=Rates!$J$15,'Claim Details'!$E$19="No"),Rates!$J$22,IF(AND(C44="B",'Claim Details'!$E$28&gt;=Rates!$D$14,'Claim Details'!$E$28&lt;=Rates!$D$15,'Claim Details'!$E$19="Yes"),Rates!$E$23,IF(AND(C44="B",'Claim Details'!$E$28&gt;=Rates!$D$14,'Claim Details'!$E$28&lt;=Rates!$D$15,'Claim Details'!$E$19="No"),Rates!$D$23,IF(AND(C44="B",'Claim Details'!$E$28&gt;=Rates!$F$14,'Claim Details'!$E$28&lt;=Rates!$F$15,'Claim Details'!$E$19="Yes"),Rates!$G$23,IF(AND(C44="B",'Claim Details'!$E$28&gt;=Rates!$F$14,'Claim Details'!$E$28&lt;=Rates!$F$15,'Claim Details'!$E$19="No"),Rates!$F$23,IF(AND(C44="B",'Claim Details'!$E$28&gt;=Rates!$H$14,'Claim Details'!$E$28&lt;=Rates!$H$15,'Claim Details'!$E$19="Yes"),Rates!$I$23,IF(AND(C44="B",'Claim Details'!$E$28&gt;=Rates!$H$14,'Claim Details'!$E$28&lt;=Rates!$H$15,'Claim Details'!$E$19="No"),Rates!$H$23,IF(AND(C44="B",'Claim Details'!$E$28&gt;=Rates!$J$14,'Claim Details'!$E$28&lt;=Rates!$J$15,'Claim Details'!$E$19="Yes"),Rates!$K$23,IF(AND(C44="B",'Claim Details'!$E$28&gt;=Rates!$J$14,'Claim Details'!$E$28&lt;=Rates!$J$15,'Claim Details'!$E$19="No"),Rates!$J$23,IF(AND(C44="C",'Claim Details'!$E$28&gt;=Rates!$D$14,'Claim Details'!$E$28&lt;=Rates!$D$15,'Claim Details'!$E$19="Yes"),Rates!$E$24,IF(AND(C44="C",'Claim Details'!$E$28&gt;=Rates!$D$14,'Claim Details'!$E$28&lt;=Rates!$D$15,'Claim Details'!$E$19="No"),Rates!$D$24,IF(AND(C44="C",'Claim Details'!$E$28&gt;=Rates!$F$14,'Claim Details'!$E$28&lt;=Rates!$F$15,'Claim Details'!$E$19="Yes"),Rates!$G$24,IF(AND(C44="C",'Claim Details'!$E$28&gt;=Rates!$F$14,'Claim Details'!$E$28&lt;=Rates!$F$15,'Claim Details'!$E$19="No"),Rates!$F$24,IF(AND(C44="C",'Claim Details'!$E$28&gt;=Rates!$H$14,'Claim Details'!$E$28&lt;=Rates!$H$15,'Claim Details'!$E$19="Yes"),Rates!$I$24,IF(AND(C44="C",'Claim Details'!$E$28&gt;=Rates!$H$14,'Claim Details'!$E$28&lt;=Rates!$H$15,'Claim Details'!$E$19="No"),Rates!$H$24,IF(AND(C44="C",'Claim Details'!$E$28&gt;=Rates!$J$14,'Claim Details'!$E$28&lt;=Rates!$J$15,'Claim Details'!$E$19="Yes"),Rates!$K$24,IF(AND(C44="C",'Claim Details'!$E$28&gt;=Rates!$J$14,'Claim Details'!$E$28&lt;=Rates!$J$15,'Claim Details'!$E$19="No"),Rates!$J$24,"£0.00"))))))))))))))))))))))))</f>
        <v>£0.00</v>
      </c>
      <c r="AW44" s="1"/>
      <c r="AX44" s="189" t="str">
        <f>IF(AND(U44="A",'Claim Details'!$I$28&gt;=Rates!$D$14,'Claim Details'!$I$28&lt;=Rates!$D$15,'Claim Details'!$I$19="Yes"),Rates!$J$17,IF(AND(U44="A",'Claim Details'!$I$28&gt;=Rates!$D$14,'Claim Details'!$I$28&lt;=Rates!$D$15,'Claim Details'!$I$19="No"),Rates!$D$17,IF(AND(U44="A",'Claim Details'!$I$28&gt;=Rates!$F$14,'Claim Details'!$I$28&lt;=Rates!$F$15,'Claim Details'!$I$19="Yes"),Rates!$G$17,IF(AND(U44="A",'Claim Details'!$I$28&gt;=Rates!$F$14,'Claim Details'!$I$28&lt;=Rates!$F$15,'Claim Details'!$I$19="No"),Rates!$F$17,IF(AND(U44="A",'Claim Details'!$I$28&gt;=Rates!$H$14,'Claim Details'!$I$28&lt;=Rates!$H$15,'Claim Details'!$I$19="Yes"),Rates!$I$17,IF(AND(U44="A",'Claim Details'!$I$28&gt;=Rates!$H$14,'Claim Details'!$I$28&lt;=Rates!$H$15,'Claim Details'!$I$19="No"),Rates!$H$17,IF(AND(U44="A",'Claim Details'!$I$28&gt;=Rates!$J$14,'Claim Details'!$I$28&lt;=Rates!$J$15,'Claim Details'!$I$19="Yes"),Rates!$K$17,IF(AND(U44="A",'Claim Details'!$I$28&gt;=Rates!$J$14,'Claim Details'!$I$28&lt;=Rates!$J$15,'Claim Details'!$I$19="No"),Rates!$J$17,IF(AND(U44="B",'Claim Details'!$I$28&gt;=Rates!$D$14,'Claim Details'!$I$28&lt;=Rates!$D$15,'Claim Details'!$I$19="Yes"),Rates!$E$18,IF(AND(U44="B",'Claim Details'!$I$28&gt;=Rates!$D$14,'Claim Details'!$I$28&lt;=Rates!$D$15,'Claim Details'!$I$19="No"),Rates!$D$18,IF(AND(U44="B",'Claim Details'!$I$28&gt;=Rates!$F$14,'Claim Details'!$I$28&lt;=Rates!$F$15,'Claim Details'!$I$19="Yes"),Rates!$G$18,IF(AND(U44="B",'Claim Details'!$I$28&gt;=Rates!$F$14,'Claim Details'!$I$28&lt;=Rates!$F$15,'Claim Details'!$I$19="No"),Rates!$F$18,IF(AND(U44="B",'Claim Details'!$I$28&gt;=Rates!$H$14,'Claim Details'!$I$28&lt;=Rates!$H$15,'Claim Details'!$I$19="Yes"),Rates!$I$18,IF(AND(U44="B",'Claim Details'!$I$28&gt;=Rates!$H$14,'Claim Details'!$I$28&lt;=Rates!$H$15,'Claim Details'!$I$19="No"),Rates!$H$18,IF(AND(U44="B",'Claim Details'!$I$28&gt;=Rates!$J$14,'Claim Details'!$I$28&lt;=Rates!$J$15,'Claim Details'!$I$19="Yes"),Rates!$K$18,IF(AND(U44="B",'Claim Details'!$I$28&gt;=Rates!$J$14,'Claim Details'!$I$28&lt;=Rates!$J$15,'Claim Details'!$I$19="No"),Rates!$J$18,IF(AND(U44="C",'Claim Details'!$I$28&gt;=Rates!$D$14,'Claim Details'!$I$28&lt;=Rates!$D$15,'Claim Details'!$I$19="Yes"),Rates!$E$19,IF(AND(U44="C",'Claim Details'!$I$28&gt;=Rates!$D$14,'Claim Details'!$I$28&lt;=Rates!$D$15,'Claim Details'!$I$19="No"),Rates!$D$19,IF(AND(U44="C",'Claim Details'!$I$28&gt;=Rates!$F$14,'Claim Details'!$I$28&lt;=Rates!$F$15,'Claim Details'!$I$19="Yes"),Rates!$G$19,IF(AND(U44="C",'Claim Details'!$I$28&gt;=Rates!$F$14,'Claim Details'!$I$28&lt;=Rates!$F$15,'Claim Details'!$I$19="No"),Rates!$F$19,IF(AND(U44="C",'Claim Details'!$I$28&gt;=Rates!$H$14,'Claim Details'!$I$28&lt;=Rates!$H$15,'Claim Details'!$I$19="Yes"),Rates!$I$19,IF(AND(U44="C",'Claim Details'!$I$28&gt;=Rates!$H$14,'Claim Details'!$I$28&lt;=Rates!$H$15,'Claim Details'!$I$19="No"),Rates!$H$19,IF(AND(U44="C",'Claim Details'!$I$28&gt;=Rates!$J$14,'Claim Details'!$I$28&lt;=Rates!$J$15,'Claim Details'!$I$19="Yes"),Rates!$K$19,IF(AND(U44="C",'Claim Details'!$I$28&gt;=Rates!$J$14,'Claim Details'!$I$28&lt;=Rates!$J$15,'Claim Details'!$I$19="No"),Rates!$J$19,"£0.00"))))))))))))))))))))))))</f>
        <v>£0.00</v>
      </c>
      <c r="AY44" s="189" t="str">
        <f>IF(AND(C44="A",'Claim Details'!$I$28&gt;=Rates!$D$14,'Claim Details'!$I$28&lt;=Rates!$D$15,'Claim Details'!$I$19="Yes"),Rates!$J$25,IF(AND(C44="A",'Claim Details'!$I$28&gt;=Rates!$D$14,'Claim Details'!$I$28&lt;=Rates!$D$15,'Claim Details'!$I$19="No"),Rates!$D$25,IF(AND(C44="A",'Claim Details'!$I$28&gt;=Rates!$F$14,'Claim Details'!$I$28&lt;=Rates!$F$15,'Claim Details'!$I$19="Yes"),Rates!$G$25,IF(AND(C44="A",'Claim Details'!$I$28&gt;=Rates!$F$14,'Claim Details'!$I$28&lt;=Rates!$F$15,'Claim Details'!$I$19="No"),Rates!$F$25,IF(AND(C44="A",'Claim Details'!$I$28&gt;=Rates!$H$14,'Claim Details'!$I$28&lt;=Rates!$H$15,'Claim Details'!$I$19="Yes"),Rates!$I$25,IF(AND(C44="A",'Claim Details'!$I$28&gt;=Rates!$H$14,'Claim Details'!$I$28&lt;=Rates!$H$15,'Claim Details'!$I$19="No"),Rates!$H$25,IF(AND(C44="A",'Claim Details'!$I$28&gt;=Rates!$J$14,'Claim Details'!$I$28&lt;=Rates!$J$15,'Claim Details'!$I$19="Yes"),Rates!$K$25,IF(AND(C44="A",'Claim Details'!$I$28&gt;=Rates!$J$14,'Claim Details'!$I$28&lt;=Rates!$J$15,'Claim Details'!$I$19="No"),Rates!$J$25,IF(AND(C44="B",'Claim Details'!$I$28&gt;=Rates!$D$14,'Claim Details'!$I$28&lt;=Rates!$D$15,'Claim Details'!$I$19="Yes"),Rates!$E$26,IF(AND(C44="B",'Claim Details'!$I$28&gt;=Rates!$D$14,'Claim Details'!$I$28&lt;=Rates!$D$15,'Claim Details'!$I$19="No"),Rates!$D$26,IF(AND(C44="B",'Claim Details'!$I$28&gt;=Rates!$F$14,'Claim Details'!$I$28&lt;=Rates!$F$15,'Claim Details'!$I$19="Yes"),Rates!$G$26,IF(AND(C44="B",'Claim Details'!$I$28&gt;=Rates!$F$14,'Claim Details'!$I$28&lt;=Rates!$F$15,'Claim Details'!$I$19="No"),Rates!$F$26,IF(AND(C44="B",'Claim Details'!$I$28&gt;=Rates!$H$14,'Claim Details'!$I$28&lt;=Rates!$H$15,'Claim Details'!$I$19="Yes"),Rates!$I$26,IF(AND(C44="B",'Claim Details'!$I$28&gt;=Rates!$H$14,'Claim Details'!$I$28&lt;=Rates!$H$15,'Claim Details'!$I$19="No"),Rates!$H$26,IF(AND(C44="B",'Claim Details'!$I$28&gt;=Rates!$J$14,'Claim Details'!$I$28&lt;=Rates!$J$15,'Claim Details'!$I$19="Yes"),Rates!$K$26,IF(AND(C44="B",'Claim Details'!$I$28&gt;=Rates!$J$14,'Claim Details'!$I$28&lt;=Rates!$J$15,'Claim Details'!$I$19="No"),Rates!$J$26,IF(AND(C44="C",'Claim Details'!$I$28&gt;=Rates!$D$14,'Claim Details'!$I$28&lt;=Rates!$D$15,'Claim Details'!$I$19="Yes"),Rates!$E$27,IF(AND(C44="C",'Claim Details'!$I$28&gt;=Rates!$D$14,'Claim Details'!$I$28&lt;=Rates!$D$15,'Claim Details'!$I$19="No"),Rates!$D$27,IF(AND(C44="C",'Claim Details'!$I$28&gt;=Rates!$F$14,'Claim Details'!$I$28&lt;=Rates!$F$15,'Claim Details'!$I$19="Yes"),Rates!$G$27,IF(AND(C44="C",'Claim Details'!$I$28&gt;=Rates!$F$14,'Claim Details'!$I$28&lt;=Rates!$F$15,'Claim Details'!$I$19="No"),Rates!$F$27,IF(AND(C44="C",'Claim Details'!$I$28&gt;=Rates!$H$14,'Claim Details'!$I$28&lt;=Rates!$H$15,'Claim Details'!$I$19="Yes"),Rates!$I$27,IF(AND(C44="C",'Claim Details'!$I$28&gt;=Rates!$H$14,'Claim Details'!$I$28&lt;=Rates!$H$15,'Claim Details'!$I$19="No"),Rates!$H$27,IF(AND(C44="C",'Claim Details'!$I$28&gt;=Rates!$J$14,'Claim Details'!$I$28&lt;=Rates!$J$15,'Claim Details'!$I$19="Yes"),Rates!$K$27,IF(AND(C44="C",'Claim Details'!$I$28&gt;=Rates!$J$14,'Claim Details'!$I$28&lt;=Rates!$J$15,'Claim Details'!$I$19="No"),Rates!$J$27,"£0.00"))))))))))))))))))))))))</f>
        <v>£0.00</v>
      </c>
      <c r="AZ44" s="189" t="str">
        <f>IF(AND(C44="A",'Claim Details'!$I$28&gt;=Rates!$D$14,'Claim Details'!$I$28&lt;=Rates!$D$15,'Claim Details'!$I$19="Yes"),Rates!$E$20,IF(AND(C44="A",'Claim Details'!$I$28&gt;=Rates!$D$14,'Claim Details'!$I$28&lt;=Rates!$D$15,'Claim Details'!$I$19="No"),Rates!$D$20,IF(AND(C44="A",'Claim Details'!$I$28&gt;=Rates!$F$14,'Claim Details'!$I$28&lt;=Rates!$F$15,'Claim Details'!$I$19="Yes"),Rates!$G$20,IF(AND(C44="A",'Claim Details'!$I$28&gt;=Rates!$F$14,'Claim Details'!$I$28&lt;=Rates!$F$15,'Claim Details'!$I$19="No"),Rates!$F$20,IF(AND(C44="A",'Claim Details'!$I$28&gt;=Rates!$H$14,'Claim Details'!$I$28&lt;=Rates!$H$15,'Claim Details'!$I$19="Yes"),Rates!$I$20,IF(AND(C44="A",'Claim Details'!$I$28&gt;=Rates!$H$14,'Claim Details'!$I$28&lt;=Rates!$H$15,'Claim Details'!$I$19="No"),Rates!$H$20,IF(AND(C44="A",'Claim Details'!$I$28&gt;=Rates!$J$14,'Claim Details'!$I$28&lt;=Rates!$J$15,'Claim Details'!$I$19="Yes"),Rates!$K$20,IF(AND(C44="A",'Claim Details'!$I$28&gt;=Rates!$J$14,'Claim Details'!$I$28&lt;=Rates!$J$15,'Claim Details'!$I$19="No"),Rates!$J$20,IF(AND(C44="B",'Claim Details'!$I$28&gt;=Rates!$D$14,'Claim Details'!$I$28&lt;=Rates!$D$15,'Claim Details'!$I$19="Yes"),Rates!$E$21,IF(AND(C44="B",'Claim Details'!$I$28&gt;=Rates!$D$14,'Claim Details'!$I$28&lt;=Rates!$D$15,'Claim Details'!$I$19="No"),Rates!$D$21,IF(AND(C44="B",'Claim Details'!$I$28&gt;=Rates!$F$14,'Claim Details'!$I$28&lt;=Rates!$F$15,'Claim Details'!$I$19="Yes"),Rates!$G$21,IF(AND(C44="B",'Claim Details'!$I$28&gt;=Rates!$F$14,'Claim Details'!$I$28&lt;=Rates!$F$15,'Claim Details'!$I$19="No"),Rates!$F$21,IF(AND(C44="B",'Claim Details'!$I$28&gt;=Rates!$H$14,'Claim Details'!$I$28&lt;=Rates!$H$15,'Claim Details'!$I$19="Yes"),Rates!$I$21,IF(AND(C44="B",'Claim Details'!$I$28&gt;=Rates!$H$14,'Claim Details'!$I$28&lt;=Rates!$H$15,'Claim Details'!$I$19="No"),Rates!$H$21,IF(AND(C44="B",'Claim Details'!$I$28&gt;=Rates!$J$14,'Claim Details'!$I$28&lt;=Rates!$J$15,'Claim Details'!$I$19="Yes"),Rates!$K$21,IF(AND(C44="B",'Claim Details'!$I$28&gt;=Rates!$J$14,'Claim Details'!$I$28&lt;=Rates!$J$15,'Claim Details'!$I$19="No"),Rates!$J$21,"£0.00"))))))))))))))))</f>
        <v>£0.00</v>
      </c>
      <c r="BA44" s="189" t="str">
        <f>IF(AND(C44="A",'Claim Details'!$I$28&gt;=Rates!$D$14,'Claim Details'!$I$28&lt;=Rates!$D$15,'Claim Details'!$I$19="Yes"),Rates!$E$22,IF(AND(C44="A",'Claim Details'!$I$28&gt;=Rates!$D$14,'Claim Details'!$I$28&lt;=Rates!$D$15,'Claim Details'!$I$19="No"),Rates!$D$22,IF(AND(C44="A",'Claim Details'!$I$28&gt;=Rates!$F$14,'Claim Details'!$I$28&lt;=Rates!$F$15,'Claim Details'!$I$19="Yes"),Rates!$G$22,IF(AND(C44="A",'Claim Details'!$I$28&gt;=Rates!$F$14,'Claim Details'!$I$28&lt;=Rates!$F$15,'Claim Details'!$I$19="No"),Rates!$F$22,IF(AND(C44="A",'Claim Details'!$I$28&gt;=Rates!$H$14,'Claim Details'!$I$28&lt;=Rates!$H$15,'Claim Details'!$I$19="Yes"),Rates!$I$22,IF(AND(C44="A",'Claim Details'!$I$28&gt;=Rates!$H$14,'Claim Details'!$I$28&lt;=Rates!$H$15,'Claim Details'!$I$19="No"),Rates!$H$22,IF(AND(C44="A",'Claim Details'!$I$28&gt;=Rates!$J$14,'Claim Details'!$I$28&lt;=Rates!$J$15,'Claim Details'!$I$19="Yes"),Rates!$K$22,IF(AND(C44="A",'Claim Details'!$I$28&gt;=Rates!$J$14,'Claim Details'!$I$28&lt;=Rates!$J$15,'Claim Details'!$I$19="No"),Rates!$J$22,IF(AND(C44="B",'Claim Details'!$I$28&gt;=Rates!$D$14,'Claim Details'!$I$28&lt;=Rates!$D$15,'Claim Details'!$I$19="Yes"),Rates!$E$23,IF(AND(C44="B",'Claim Details'!$I$28&gt;=Rates!$D$14,'Claim Details'!$I$28&lt;=Rates!$D$15,'Claim Details'!$I$19="No"),Rates!$D$23,IF(AND(C44="B",'Claim Details'!$I$28&gt;=Rates!$F$14,'Claim Details'!$I$28&lt;=Rates!$F$15,'Claim Details'!$I$19="Yes"),Rates!$G$23,IF(AND(C44="B",'Claim Details'!$I$28&gt;=Rates!$F$14,'Claim Details'!$I$28&lt;=Rates!$F$15,'Claim Details'!$I$19="No"),Rates!$F$23,IF(AND(C44="B",'Claim Details'!$I$28&gt;=Rates!$H$14,'Claim Details'!$I$28&lt;=Rates!$H$15,'Claim Details'!$I$19="Yes"),Rates!$I$23,IF(AND(C44="B",'Claim Details'!$I$28&gt;=Rates!$H$14,'Claim Details'!$I$28&lt;=Rates!$H$15,'Claim Details'!$I$19="No"),Rates!$H$23,IF(AND(C44="B",'Claim Details'!$I$28&gt;=Rates!$J$14,'Claim Details'!$I$28&lt;=Rates!$J$15,'Claim Details'!$I$19="Yes"),Rates!$K$23,IF(AND(C44="B",'Claim Details'!$I$28&gt;=Rates!$J$14,'Claim Details'!$I$28&lt;=Rates!$J$15,'Claim Details'!$I$19="No"),Rates!$J$23,IF(AND(C44="C",'Claim Details'!$I$28&gt;=Rates!$D$14,'Claim Details'!$I$28&lt;=Rates!$D$15,'Claim Details'!$I$19="Yes"),Rates!$E$24,IF(AND(C44="C",'Claim Details'!$I$28&gt;=Rates!$D$14,'Claim Details'!$I$28&lt;=Rates!$D$15,'Claim Details'!$I$19="No"),Rates!$D$24,IF(AND(C44="C",'Claim Details'!$I$28&gt;=Rates!$F$14,'Claim Details'!$I$28&lt;=Rates!$F$15,'Claim Details'!$I$19="Yes"),Rates!$G$24,IF(AND(C44="C",'Claim Details'!$I$28&gt;=Rates!$F$14,'Claim Details'!$I$28&lt;=Rates!$F$15,'Claim Details'!$I$19="No"),Rates!$F$24,IF(AND(C44="C",'Claim Details'!$I$28&gt;=Rates!$H$14,'Claim Details'!$I$28&lt;=Rates!$H$15,'Claim Details'!$I$19="Yes"),Rates!$I$24,IF(AND(C44="C",'Claim Details'!$I$28&gt;=Rates!$H$14,'Claim Details'!$I$28&lt;=Rates!$H$15,'Claim Details'!$I$19="No"),Rates!$H$24,IF(AND(C44="C",'Claim Details'!$I$28&gt;=Rates!$J$14,'Claim Details'!$I$28&lt;=Rates!$J$15,'Claim Details'!$I$19="Yes"),Rates!$K$24,IF(AND(C44="C",'Claim Details'!$I$28&gt;=Rates!$J$14,'Claim Details'!$I$28&lt;=Rates!$J$15,'Claim Details'!$I$19="No"),Rates!$J$24,"£0.00"))))))))))))))))))))))))</f>
        <v>£0.00</v>
      </c>
      <c r="BB44" s="189" t="str">
        <f t="shared" si="12"/>
        <v>£0.00</v>
      </c>
      <c r="BC44" s="1"/>
      <c r="BD44" s="189" t="str">
        <f>IF(AND(AE44="A",'Claim Details'!$I$28&gt;=Rates!$D$14,'Claim Details'!$I$28&lt;=Rates!$D$15,'Claim Details'!$I$19="Yes"),Rates!$J$17,IF(AND(AE44="A",'Claim Details'!$I$28&gt;=Rates!$D$14,'Claim Details'!$I$28&lt;=Rates!$D$15,'Claim Details'!$I$19="No"),Rates!$D$17,IF(AND(AE44="A",'Claim Details'!$I$28&gt;=Rates!$F$14,'Claim Details'!$I$28&lt;=Rates!$F$15,'Claim Details'!$I$19="Yes"),Rates!$G$17,IF(AND(AE44="A",'Claim Details'!$I$28&gt;=Rates!$F$14,'Claim Details'!$I$28&lt;=Rates!$F$15,'Claim Details'!$I$19="No"),Rates!$F$17,IF(AND(AE44="A",'Claim Details'!$I$28&gt;=Rates!$H$14,'Claim Details'!$I$28&lt;=Rates!$H$15,'Claim Details'!$I$19="Yes"),Rates!$I$17,IF(AND(AE44="A",'Claim Details'!$I$28&gt;=Rates!$H$14,'Claim Details'!$I$28&lt;=Rates!$H$15,'Claim Details'!$I$19="No"),Rates!$H$17,IF(AND(AE44="A",'Claim Details'!$I$28&gt;=Rates!$J$14,'Claim Details'!$I$28&lt;=Rates!$J$15,'Claim Details'!$I$19="Yes"),Rates!$K$17,IF(AND(AE44="A",'Claim Details'!$I$28&gt;=Rates!$J$14,'Claim Details'!$I$28&lt;=Rates!$J$15,'Claim Details'!$I$19="No"),Rates!$J$17,IF(AND(AE44="B",'Claim Details'!$I$28&gt;=Rates!$D$14,'Claim Details'!$I$28&lt;=Rates!$D$15,'Claim Details'!$I$19="Yes"),Rates!$E$18,IF(AND(AE44="B",'Claim Details'!$I$28&gt;=Rates!$D$14,'Claim Details'!$I$28&lt;=Rates!$D$15,'Claim Details'!$I$19="No"),Rates!$D$18,IF(AND(AE44="B",'Claim Details'!$I$28&gt;=Rates!$F$14,'Claim Details'!$I$28&lt;=Rates!$F$15,'Claim Details'!$I$19="Yes"),Rates!$G$18,IF(AND(AE44="B",'Claim Details'!$I$28&gt;=Rates!$F$14,'Claim Details'!$I$28&lt;=Rates!$F$15,'Claim Details'!$I$19="No"),Rates!$F$18,IF(AND(AE44="B",'Claim Details'!$I$28&gt;=Rates!$H$14,'Claim Details'!$I$28&lt;=Rates!$H$15,'Claim Details'!$I$19="Yes"),Rates!$I$18,IF(AND(AE44="B",'Claim Details'!$I$28&gt;=Rates!$H$14,'Claim Details'!$I$28&lt;=Rates!$H$15,'Claim Details'!$I$19="No"),Rates!$H$18,IF(AND(AE44="B",'Claim Details'!$I$28&gt;=Rates!$J$14,'Claim Details'!$I$28&lt;=Rates!$J$15,'Claim Details'!$I$19="Yes"),Rates!$K$18,IF(AND(AE44="B",'Claim Details'!$I$28&gt;=Rates!$J$14,'Claim Details'!$I$28&lt;=Rates!$J$15,'Claim Details'!$I$19="No"),Rates!$J$18,IF(AND(AE44="C",'Claim Details'!$I$28&gt;=Rates!$D$14,'Claim Details'!$I$28&lt;=Rates!$D$15,'Claim Details'!$I$19="Yes"),Rates!$E$19,IF(AND(AE44="C",'Claim Details'!$I$28&gt;=Rates!$D$14,'Claim Details'!$I$28&lt;=Rates!$D$15,'Claim Details'!$I$19="No"),Rates!$D$19,IF(AND(AE44="C",'Claim Details'!$I$28&gt;=Rates!$F$14,'Claim Details'!$I$28&lt;=Rates!$F$15,'Claim Details'!$I$19="Yes"),Rates!$G$19,IF(AND(AE44="C",'Claim Details'!$I$28&gt;=Rates!$F$14,'Claim Details'!$I$28&lt;=Rates!$F$15,'Claim Details'!$I$19="No"),Rates!$F$19,IF(AND(AE44="C",'Claim Details'!$I$28&gt;=Rates!$H$14,'Claim Details'!$I$28&lt;=Rates!$H$15,'Claim Details'!$I$19="Yes"),Rates!$I$19,IF(AND(AE44="C",'Claim Details'!$I$28&gt;=Rates!$H$14,'Claim Details'!$I$28&lt;=Rates!$H$15,'Claim Details'!$I$19="No"),Rates!$H$19,IF(AND(AE44="C",'Claim Details'!$I$28&gt;=Rates!$J$14,'Claim Details'!$I$28&lt;=Rates!$J$15,'Claim Details'!$I$19="Yes"),Rates!$K$19,IF(AND(AE44="C",'Claim Details'!$I$28&gt;=Rates!$J$14,'Claim Details'!$I$28&lt;=Rates!$J$15,'Claim Details'!$I$19="No"),Rates!$J$19,"£0.00"))))))))))))))))))))))))</f>
        <v>£0.00</v>
      </c>
      <c r="BE44" s="189" t="str">
        <f>IF(AND(AE44="A",'Claim Details'!$I$28&gt;=Rates!$D$14,'Claim Details'!$I$28&lt;=Rates!$D$15,'Claim Details'!$I$19="Yes"),Rates!$J$25,IF(AND(AE44="A",'Claim Details'!$I$28&gt;=Rates!$D$14,'Claim Details'!$I$28&lt;=Rates!$D$15,'Claim Details'!$I$19="No"),Rates!$D$25,IF(AND(AE44="A",'Claim Details'!$I$28&gt;=Rates!$F$14,'Claim Details'!$I$28&lt;=Rates!$F$15,'Claim Details'!$I$19="Yes"),Rates!$G$25,IF(AND(AE44="A",'Claim Details'!$I$28&gt;=Rates!$F$14,'Claim Details'!$I$28&lt;=Rates!$F$15,'Claim Details'!$I$19="No"),Rates!$F$25,IF(AND(AE44="A",'Claim Details'!$I$28&gt;=Rates!$H$14,'Claim Details'!$I$28&lt;=Rates!$H$15,'Claim Details'!$I$19="Yes"),Rates!$I$25,IF(AND(AE44="A",'Claim Details'!$I$28&gt;=Rates!$H$14,'Claim Details'!$I$28&lt;=Rates!$H$15,'Claim Details'!$I$19="No"),Rates!$H$25,IF(AND(AE44="A",'Claim Details'!$I$28&gt;=Rates!$J$14,'Claim Details'!$I$28&lt;=Rates!$J$15,'Claim Details'!$I$19="Yes"),Rates!$K$25,IF(AND(AE44="A",'Claim Details'!$I$28&gt;=Rates!$J$14,'Claim Details'!$I$28&lt;=Rates!$J$15,'Claim Details'!$I$19="No"),Rates!$J$25,IF(AND(AE44="B",'Claim Details'!$I$28&gt;=Rates!$D$14,'Claim Details'!$I$28&lt;=Rates!$D$15,'Claim Details'!$I$19="Yes"),Rates!$E$26,IF(AND(AE44="B",'Claim Details'!$I$28&gt;=Rates!$D$14,'Claim Details'!$I$28&lt;=Rates!$D$15,'Claim Details'!$I$19="No"),Rates!$D$26,IF(AND(AE44="B",'Claim Details'!$I$28&gt;=Rates!$F$14,'Claim Details'!$I$28&lt;=Rates!$F$15,'Claim Details'!$I$19="Yes"),Rates!$G$26,IF(AND(AE44="B",'Claim Details'!$I$28&gt;=Rates!$F$14,'Claim Details'!$I$28&lt;=Rates!$F$15,'Claim Details'!$I$19="No"),Rates!$F$26,IF(AND(AE44="B",'Claim Details'!$I$28&gt;=Rates!$H$14,'Claim Details'!$I$28&lt;=Rates!$H$15,'Claim Details'!$I$19="Yes"),Rates!$I$26,IF(AND(AE44="B",'Claim Details'!$I$28&gt;=Rates!$H$14,'Claim Details'!$I$28&lt;=Rates!$H$15,'Claim Details'!$I$19="No"),Rates!$H$26,IF(AND(AE44="B",'Claim Details'!$I$28&gt;=Rates!$J$14,'Claim Details'!$I$28&lt;=Rates!$J$15,'Claim Details'!$I$19="Yes"),Rates!$K$26,IF(AND(AE44="B",'Claim Details'!$I$28&gt;=Rates!$J$14,'Claim Details'!$I$28&lt;=Rates!$J$15,'Claim Details'!$I$19="No"),Rates!$J$26,IF(AND(AE44="C",'Claim Details'!$I$28&gt;=Rates!$D$14,'Claim Details'!$I$28&lt;=Rates!$D$15,'Claim Details'!$I$19="Yes"),Rates!$E$27,IF(AND(AE44="C",'Claim Details'!$I$28&gt;=Rates!$D$14,'Claim Details'!$I$28&lt;=Rates!$D$15,'Claim Details'!$I$19="No"),Rates!$D$27,IF(AND(AE44="C",'Claim Details'!$I$28&gt;=Rates!$F$14,'Claim Details'!$I$28&lt;=Rates!$F$15,'Claim Details'!$I$19="Yes"),Rates!$G$27,IF(AND(AE44="C",'Claim Details'!$I$28&gt;=Rates!$F$14,'Claim Details'!$I$28&lt;=Rates!$F$15,'Claim Details'!$I$19="No"),Rates!$F$27,IF(AND(AE44="C",'Claim Details'!$I$28&gt;=Rates!$H$14,'Claim Details'!$I$28&lt;=Rates!$H$15,'Claim Details'!$I$19="Yes"),Rates!$I$27,IF(AND(AE44="C",'Claim Details'!$I$28&gt;=Rates!$H$14,'Claim Details'!$I$28&lt;=Rates!$H$15,'Claim Details'!$I$19="No"),Rates!$H$27,IF(AND(AE44="C",'Claim Details'!$I$28&gt;=Rates!$J$14,'Claim Details'!$I$28&lt;=Rates!$J$15,'Claim Details'!$I$19="Yes"),Rates!$K$27,IF(AND(AE44="C",'Claim Details'!$I$28&gt;=Rates!$J$14,'Claim Details'!$I$28&lt;=Rates!$J$15,'Claim Details'!$I$19="No"),Rates!$J$27,"£0.00"))))))))))))))))))))))))</f>
        <v>£0.00</v>
      </c>
      <c r="BF44" s="189" t="str">
        <f>IF(AND(AE44="A",'Claim Details'!$I$28&gt;=Rates!$D$14,'Claim Details'!$I$28&lt;=Rates!$D$15,'Claim Details'!$I$19="Yes"),Rates!$E$20,IF(AND(AE44="A",'Claim Details'!$I$28&gt;=Rates!$D$14,'Claim Details'!$I$28&lt;=Rates!$D$15,'Claim Details'!$I$19="No"),Rates!$D$20,IF(AND(AE44="A",'Claim Details'!$I$28&gt;=Rates!$F$14,'Claim Details'!$I$28&lt;=Rates!$F$15,'Claim Details'!$I$19="Yes"),Rates!$G$20,IF(AND(AE44="A",'Claim Details'!$I$28&gt;=Rates!$F$14,'Claim Details'!$I$28&lt;=Rates!$F$15,'Claim Details'!$I$19="No"),Rates!$F$20,IF(AND(AE44="A",'Claim Details'!$I$28&gt;=Rates!$H$14,'Claim Details'!$I$28&lt;=Rates!$H$15,'Claim Details'!$I$19="Yes"),Rates!$I$20,IF(AND(AE44="A",'Claim Details'!$I$28&gt;=Rates!$H$14,'Claim Details'!$I$28&lt;=Rates!$H$15,'Claim Details'!$I$19="No"),Rates!$H$20,IF(AND(AE44="A",'Claim Details'!$I$28&gt;=Rates!$J$14,'Claim Details'!$I$28&lt;=Rates!$J$15,'Claim Details'!$I$19="Yes"),Rates!$K$20,IF(AND(AE44="A",'Claim Details'!$I$28&gt;=Rates!$J$14,'Claim Details'!$I$28&lt;=Rates!$J$15,'Claim Details'!$I$19="No"),Rates!$J$20,IF(AND(AE44="B",'Claim Details'!$I$28&gt;=Rates!$D$14,'Claim Details'!$I$28&lt;=Rates!$D$15,'Claim Details'!$I$19="Yes"),Rates!$E$21,IF(AND(AE44="B",'Claim Details'!$I$28&gt;=Rates!$D$14,'Claim Details'!$I$28&lt;=Rates!$D$15,'Claim Details'!$I$19="No"),Rates!$D$21,IF(AND(AE44="B",'Claim Details'!$I$28&gt;=Rates!$F$14,'Claim Details'!$I$28&lt;=Rates!$F$15,'Claim Details'!$I$19="Yes"),Rates!$G$21,IF(AND(AE44="B",'Claim Details'!$I$28&gt;=Rates!$F$14,'Claim Details'!$I$28&lt;=Rates!$F$15,'Claim Details'!$I$19="No"),Rates!$F$21,IF(AND(AE44="B",'Claim Details'!$I$28&gt;=Rates!$H$14,'Claim Details'!$I$28&lt;=Rates!$H$15,'Claim Details'!$I$19="Yes"),Rates!$I$21,IF(AND(AE44="B",'Claim Details'!$I$28&gt;=Rates!$H$14,'Claim Details'!$I$28&lt;=Rates!$H$15,'Claim Details'!$I$19="No"),Rates!$H$21,IF(AND(AE44="B",'Claim Details'!$I$28&gt;=Rates!$J$14,'Claim Details'!$I$28&lt;=Rates!$J$15,'Claim Details'!$I$19="Yes"),Rates!$K$21,IF(AND(AE44="B",'Claim Details'!$I$28&gt;=Rates!$J$14,'Claim Details'!$I$28&lt;=Rates!$J$15,'Claim Details'!$I$19="No"),Rates!$J$21,"£0.00"))))))))))))))))</f>
        <v>£0.00</v>
      </c>
      <c r="BG44" s="189" t="str">
        <f>IF(AND(AE44="A",'Claim Details'!$I$28&gt;=Rates!$D$14,'Claim Details'!$I$28&lt;=Rates!$D$15,'Claim Details'!$I$19="Yes"),Rates!$E$22,IF(AND(AE44="A",'Claim Details'!$I$28&gt;=Rates!$D$14,'Claim Details'!$I$28&lt;=Rates!$D$15,'Claim Details'!$I$19="No"),Rates!$D$22,IF(AND(AE44="A",'Claim Details'!$I$28&gt;=Rates!$F$14,'Claim Details'!$I$28&lt;=Rates!$F$15,'Claim Details'!$I$19="Yes"),Rates!$G$22,IF(AND(AE44="A",'Claim Details'!$I$28&gt;=Rates!$F$14,'Claim Details'!$I$28&lt;=Rates!$F$15,'Claim Details'!$I$19="No"),Rates!$F$22,IF(AND(AE44="A",'Claim Details'!$I$28&gt;=Rates!$H$14,'Claim Details'!$I$28&lt;=Rates!$H$15,'Claim Details'!$I$19="Yes"),Rates!$I$22,IF(AND(AE44="A",'Claim Details'!$I$28&gt;=Rates!$H$14,'Claim Details'!$I$28&lt;=Rates!$H$15,'Claim Details'!$I$19="No"),Rates!$H$22,IF(AND(AE44="A",'Claim Details'!$I$28&gt;=Rates!$J$14,'Claim Details'!$I$28&lt;=Rates!$J$15,'Claim Details'!$I$19="Yes"),Rates!$K$22,IF(AND(AE44="A",'Claim Details'!$I$28&gt;=Rates!$J$14,'Claim Details'!$I$28&lt;=Rates!$J$15,'Claim Details'!$I$19="No"),Rates!$J$22,IF(AND(AE44="B",'Claim Details'!$I$28&gt;=Rates!$D$14,'Claim Details'!$I$28&lt;=Rates!$D$15,'Claim Details'!$I$19="Yes"),Rates!$E$23,IF(AND(AE44="B",'Claim Details'!$I$28&gt;=Rates!$D$14,'Claim Details'!$I$28&lt;=Rates!$D$15,'Claim Details'!$I$19="No"),Rates!$D$23,IF(AND(AE44="B",'Claim Details'!$I$28&gt;=Rates!$F$14,'Claim Details'!$I$28&lt;=Rates!$F$15,'Claim Details'!$I$19="Yes"),Rates!$G$23,IF(AND(AE44="B",'Claim Details'!$I$28&gt;=Rates!$F$14,'Claim Details'!$I$28&lt;=Rates!$F$15,'Claim Details'!$I$19="No"),Rates!$F$23,IF(AND(AE44="B",'Claim Details'!$I$28&gt;=Rates!$H$14,'Claim Details'!$I$28&lt;=Rates!$H$15,'Claim Details'!$I$19="Yes"),Rates!$I$23,IF(AND(AE44="B",'Claim Details'!$I$28&gt;=Rates!$H$14,'Claim Details'!$I$28&lt;=Rates!$H$15,'Claim Details'!$I$19="No"),Rates!$H$23,IF(AND(AE44="B",'Claim Details'!$I$28&gt;=Rates!$J$14,'Claim Details'!$I$28&lt;=Rates!$J$15,'Claim Details'!$I$19="Yes"),Rates!$K$23,IF(AND(AE44="B",'Claim Details'!$I$28&gt;=Rates!$J$14,'Claim Details'!$I$28&lt;=Rates!$J$15,'Claim Details'!$I$19="No"),Rates!$J$23,IF(AND(AE44="C",'Claim Details'!$I$28&gt;=Rates!$D$14,'Claim Details'!$I$28&lt;=Rates!$D$15,'Claim Details'!$I$19="Yes"),Rates!$E$24,IF(AND(AE44="C",'Claim Details'!$I$28&gt;=Rates!$D$14,'Claim Details'!$I$28&lt;=Rates!$D$15,'Claim Details'!$I$19="No"),Rates!$D$24,IF(AND(AE44="C",'Claim Details'!$I$28&gt;=Rates!$F$14,'Claim Details'!$I$28&lt;=Rates!$F$15,'Claim Details'!$I$19="Yes"),Rates!$G$24,IF(AND(AE44="C",'Claim Details'!$I$28&gt;=Rates!$F$14,'Claim Details'!$I$28&lt;=Rates!$F$15,'Claim Details'!$I$19="No"),Rates!$F$24,IF(AND(AE44="C",'Claim Details'!$I$28&gt;=Rates!$H$14,'Claim Details'!$I$28&lt;=Rates!$H$15,'Claim Details'!$I$19="Yes"),Rates!$I$24,IF(AND(AE44="C",'Claim Details'!$I$28&gt;=Rates!$H$14,'Claim Details'!$I$28&lt;=Rates!$H$15,'Claim Details'!$I$19="No"),Rates!$H$24,IF(AND(AE44="C",'Claim Details'!$I$28&gt;=Rates!$J$14,'Claim Details'!$I$28&lt;=Rates!$J$15,'Claim Details'!$I$19="Yes"),Rates!$K$24,IF(AND(AE44="C",'Claim Details'!$I$28&gt;=Rates!$J$14,'Claim Details'!$I$28&lt;=Rates!$J$15,'Claim Details'!$I$19="No"),Rates!$J$24,"£0.00"))))))))))))))))))))))))</f>
        <v>£0.00</v>
      </c>
      <c r="BH44" s="189" t="str">
        <f t="shared" si="13"/>
        <v>£0.00</v>
      </c>
      <c r="BI44" s="189">
        <f t="shared" si="14"/>
        <v>0</v>
      </c>
      <c r="BO44" s="202" t="str">
        <f>IF(H44="","£0.00",IF(AP44="4","£0.00",IF(AP44="5","£0.00",IF(AP44="1","£0.00",((AQ44*H44)*'Claim Details'!$F$111)/100))))</f>
        <v>£0.00</v>
      </c>
      <c r="BP44" s="202" t="str">
        <f>IF(T44="","£0.00",IF(AP44="4","£0.00",IF(AP44="5","£0.00",IF(AP44="1","£0.00",((AR44*T44)*'Claim Details'!$N$111)/100))))</f>
        <v>£0.00</v>
      </c>
      <c r="BQ44" s="202" t="str">
        <f>IF(AI44="","£0.00",IF(AP44="4","£0.00",IF(AP44="5","£0.00",IF(AP44="1","£0.00",((BI44*AI44)*'Claim Details'!$W$111)/100))))</f>
        <v>£0.00</v>
      </c>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row>
    <row r="45" spans="1:97" ht="15">
      <c r="A45" s="145"/>
      <c r="B45" s="91"/>
      <c r="C45" s="96"/>
      <c r="D45" s="97"/>
      <c r="E45" s="98"/>
      <c r="F45" s="89"/>
      <c r="G45" s="99"/>
      <c r="H45" s="100"/>
      <c r="I45" s="221" t="str">
        <f t="shared" si="15"/>
        <v>£0.00</v>
      </c>
      <c r="J45" s="101"/>
      <c r="K45" s="100"/>
      <c r="L45" s="221" t="str">
        <f t="shared" si="3"/>
        <v>£0.00</v>
      </c>
      <c r="M45" s="101"/>
      <c r="N45" s="102"/>
      <c r="O45" s="145"/>
      <c r="P45" s="77"/>
      <c r="Q45" s="87"/>
      <c r="R45" s="87"/>
      <c r="S45" s="87"/>
      <c r="T45" s="149" t="str">
        <f t="shared" si="4"/>
        <v/>
      </c>
      <c r="U45" s="87" t="str">
        <f t="shared" si="5"/>
        <v/>
      </c>
      <c r="V45" s="87"/>
      <c r="W45" s="53" t="str">
        <f t="shared" si="6"/>
        <v>£0.00</v>
      </c>
      <c r="X45" s="53"/>
      <c r="Y45" s="87"/>
      <c r="Z45" s="78"/>
      <c r="AA45" s="79"/>
      <c r="AB45" s="160"/>
      <c r="AC45" s="98"/>
      <c r="AD45" s="225"/>
      <c r="AE45" s="235" t="str">
        <f t="shared" si="7"/>
        <v/>
      </c>
      <c r="AF45" s="87" t="str">
        <f t="shared" si="8"/>
        <v/>
      </c>
      <c r="AG45" s="53"/>
      <c r="AH45" s="224"/>
      <c r="AI45" s="226" t="str">
        <f t="shared" si="1"/>
        <v/>
      </c>
      <c r="AJ45" s="236" t="str">
        <f t="shared" si="9"/>
        <v>£0.00</v>
      </c>
      <c r="AK45" s="31"/>
      <c r="AL45" s="1"/>
      <c r="AM45" s="1"/>
      <c r="AN45" s="1"/>
      <c r="AO45" s="1"/>
      <c r="AP45" s="1" t="str">
        <f t="shared" si="10"/>
        <v/>
      </c>
      <c r="AQ45" s="27">
        <f t="shared" si="2"/>
        <v>0</v>
      </c>
      <c r="AR45" s="189">
        <f t="shared" si="11"/>
        <v>0</v>
      </c>
      <c r="AS45" s="190" t="str">
        <f>IF(AND(C45="A",'Claim Details'!$E$28&gt;=Rates!$D$14,'Claim Details'!$E$28&lt;=Rates!$D$15,'Claim Details'!$E$19="Yes"),Rates!$E$17,IF(AND(C45="A",'Claim Details'!$E$28&gt;=Rates!$D$14,'Claim Details'!$E$28&lt;=Rates!$D$15,'Claim Details'!$E$19="No"),Rates!$D$17,IF(AND(C45="A",'Claim Details'!$E$28&gt;=Rates!$F$14,'Claim Details'!$E$28&lt;=Rates!$F$15,'Claim Details'!$E$19="Yes"),Rates!$G$17,IF(AND(C45="A",'Claim Details'!$E$28&gt;=Rates!$F$14,'Claim Details'!$E$28&lt;=Rates!$F$15,'Claim Details'!$E$19="No"),Rates!$F$17,IF(AND(C45="A",'Claim Details'!$E$28&gt;=Rates!$H$14,'Claim Details'!$E$28&lt;=Rates!$H$15,'Claim Details'!$E$19="Yes"),Rates!$I$17,IF(AND(C45="A",'Claim Details'!$E$28&gt;=Rates!$H$14,'Claim Details'!$E$28&lt;=Rates!$H$15,'Claim Details'!$E$19="No"),Rates!$H$17,IF(AND(C45="A",'Claim Details'!$E$28&gt;=Rates!$J$14,'Claim Details'!$E$28&lt;=Rates!$J$15,'Claim Details'!$E$19="Yes"),Rates!$K$17,IF(AND(C45="A",'Claim Details'!$E$28&gt;=Rates!$J$14,'Claim Details'!$E$28&lt;=Rates!$J$15,'Claim Details'!$E$19="No"),Rates!$J$17,IF(AND(C45="B",'Claim Details'!$E$28&gt;=Rates!$D$14,'Claim Details'!$E$28&lt;=Rates!$D$15,'Claim Details'!$E$19="Yes"),Rates!$E$18,IF(AND(C45="B",'Claim Details'!$E$28&gt;=Rates!$D$14,'Claim Details'!$E$28&lt;=Rates!$D$15,'Claim Details'!$E$19="No"),Rates!$D$18,IF(AND(C45="B",'Claim Details'!$E$28&gt;=Rates!$F$14,'Claim Details'!$E$28&lt;=Rates!$F$15,'Claim Details'!$E$19="Yes"),Rates!$G$18,IF(AND(C45="B",'Claim Details'!$E$28&gt;=Rates!$F$14,'Claim Details'!$E$28&lt;=Rates!$F$15,'Claim Details'!$E$19="No"),Rates!$F$18,IF(AND(C45="B",'Claim Details'!$E$28&gt;=Rates!$H$14,'Claim Details'!$E$28&lt;=Rates!$H$15,'Claim Details'!$E$19="Yes"),Rates!$I$18,IF(AND(C45="B",'Claim Details'!$E$28&gt;=Rates!$H$14,'Claim Details'!$E$28&lt;=Rates!$H$15,'Claim Details'!$E$19="No"),Rates!$H$18,IF(AND(C45="B",'Claim Details'!$E$28&gt;=Rates!$J$14,'Claim Details'!$E$28&lt;=Rates!$J$15,'Claim Details'!$E$19="Yes"),Rates!$K$18,IF(AND(C45="B",'Claim Details'!$E$28&gt;=Rates!$J$14,'Claim Details'!$E$28&lt;=Rates!$J$15,'Claim Details'!$E$19="No"),Rates!$J$18,IF(AND(C45="C",'Claim Details'!$E$28&gt;=Rates!$D$14,'Claim Details'!$E$28&lt;=Rates!$D$15,'Claim Details'!$E$19="Yes"),Rates!$E$19,IF(AND(C45="C",'Claim Details'!$E$28&gt;=Rates!$D$14,'Claim Details'!$E$28&lt;=Rates!$D$15,'Claim Details'!$E$19="No"),Rates!$D$19,IF(AND(C45="C",'Claim Details'!$E$28&gt;=Rates!$F$14,'Claim Details'!$E$28&lt;=Rates!$F$15,'Claim Details'!$E$19="Yes"),Rates!$G$19,IF(AND(C45="C",'Claim Details'!$E$28&gt;=Rates!$F$14,'Claim Details'!$E$28&lt;=Rates!$F$15,'Claim Details'!$E$19="No"),Rates!$F$19,IF(AND(C45="C",'Claim Details'!$E$28&gt;=Rates!$H$14,'Claim Details'!$E$28&lt;=Rates!$H$15,'Claim Details'!$E$19="Yes"),Rates!$I$19,IF(AND(C45="C",'Claim Details'!$E$28&gt;=Rates!$H$14,'Claim Details'!$E$28&lt;=Rates!$H$15,'Claim Details'!$E$19="No"),Rates!$H$19,IF(AND(C45="C",'Claim Details'!$E$28&gt;=Rates!$J$14,'Claim Details'!$E$28&lt;=Rates!$J$15,'Claim Details'!$E$19="Yes"),Rates!$K$19,IF(AND(C45="C",'Claim Details'!$E$28&gt;=Rates!$J$14,'Claim Details'!$E$28&lt;=Rates!$J$15,'Claim Details'!$E$19="No"),Rates!$J$19,"£0.00"))))))))))))))))))))))))</f>
        <v>£0.00</v>
      </c>
      <c r="AT45" s="189" t="str">
        <f>IF(AND(C45="A",'Claim Details'!$E$28&gt;=Rates!$D$14,'Claim Details'!$E$28&lt;=Rates!$D$15,'Claim Details'!$E$19="Yes"),Rates!$E$25,IF(AND(C45="A",'Claim Details'!$E$28&gt;=Rates!$D$14,'Claim Details'!$E$28&lt;=Rates!$D$15,'Claim Details'!$E$19="No"),Rates!$D$25,IF(AND(C45="A",'Claim Details'!$E$28&gt;=Rates!$F$14,'Claim Details'!$E$28&lt;=Rates!$F$15,'Claim Details'!$E$19="Yes"),Rates!$G$25,IF(AND(C45="A",'Claim Details'!$E$28&gt;=Rates!$F$14,'Claim Details'!$E$28&lt;=Rates!$F$15,'Claim Details'!$E$19="No"),Rates!$F$25,IF(AND(C45="A",'Claim Details'!$E$28&gt;=Rates!$H$14,'Claim Details'!$E$28&lt;=Rates!$H$15,'Claim Details'!$E$19="Yes"),Rates!$I$25,IF(AND(C45="A",'Claim Details'!$E$28&gt;=Rates!$H$14,'Claim Details'!$E$28&lt;=Rates!$H$15,'Claim Details'!$E$19="No"),Rates!$H$25,IF(AND(C45="A",'Claim Details'!$E$28&gt;=Rates!$J$14,'Claim Details'!$E$28&lt;=Rates!$J$15,'Claim Details'!$E$19="Yes"),Rates!$K$25,IF(AND(C45="A",'Claim Details'!$E$28&gt;=Rates!$J$14,'Claim Details'!$E$28&lt;=Rates!$J$15,'Claim Details'!$E$19="No"),Rates!$J$25,IF(AND(C45="B",'Claim Details'!$E$28&gt;=Rates!$D$14,'Claim Details'!$E$28&lt;=Rates!$D$15,'Claim Details'!$E$19="Yes"),Rates!$E$26,IF(AND(C45="B",'Claim Details'!$E$28&gt;=Rates!$D$14,'Claim Details'!$E$28&lt;=Rates!$D$15,'Claim Details'!$E$19="No"),Rates!$D$26,IF(AND(C45="B",'Claim Details'!$E$28&gt;=Rates!$F$14,'Claim Details'!$E$28&lt;=Rates!$F$15,'Claim Details'!$E$19="Yes"),Rates!$G$26,IF(AND(C45="B",'Claim Details'!$E$28&gt;=Rates!$F$14,'Claim Details'!$E$28&lt;=Rates!$F$15,'Claim Details'!$E$19="No"),Rates!$F$26,IF(AND(C45="B",'Claim Details'!$E$28&gt;=Rates!$H$14,'Claim Details'!$E$28&lt;=Rates!$H$15,'Claim Details'!$E$19="Yes"),Rates!$I$26,IF(AND(C45="B",'Claim Details'!$E$28&gt;=Rates!$H$14,'Claim Details'!$E$28&lt;=Rates!$H$15,'Claim Details'!$E$19="No"),Rates!$H$26,IF(AND(C45="B",'Claim Details'!$E$28&gt;=Rates!$J$14,'Claim Details'!$E$28&lt;=Rates!$J$15,'Claim Details'!$E$19="Yes"),Rates!$K$26,IF(AND(C45="B",'Claim Details'!$E$28&gt;=Rates!$J$14,'Claim Details'!$E$28&lt;=Rates!$J$15,'Claim Details'!$E$19="No"),Rates!$J$26,IF(AND(C45="C",'Claim Details'!$E$28&gt;=Rates!$D$14,'Claim Details'!$E$28&lt;=Rates!$D$15,'Claim Details'!$E$19="Yes"),Rates!$E$27,IF(AND(C45="C",'Claim Details'!$E$28&gt;=Rates!$D$14,'Claim Details'!$E$28&lt;=Rates!$D$15,'Claim Details'!$E$19="No"),Rates!$D$27,IF(AND(C45="C",'Claim Details'!$E$28&gt;=Rates!$F$14,'Claim Details'!$E$28&lt;=Rates!$F$15,'Claim Details'!$E$19="Yes"),Rates!$G$27,IF(AND(C45="C",'Claim Details'!$E$28&gt;=Rates!$F$14,'Claim Details'!$E$28&lt;=Rates!$F$15,'Claim Details'!$E$19="No"),Rates!$F$27,IF(AND(C45="C",'Claim Details'!$E$28&gt;=Rates!$H$14,'Claim Details'!$E$28&lt;=Rates!$H$15,'Claim Details'!$E$19="Yes"),Rates!$I$27,IF(AND(C45="C",'Claim Details'!$E$28&gt;=Rates!$H$14,'Claim Details'!$E$28&lt;=Rates!$H$15,'Claim Details'!$E$19="No"),Rates!$H$27,IF(AND(C45="C",'Claim Details'!$E$28&gt;=Rates!$J$14,'Claim Details'!$E$28&lt;=Rates!$J$15,'Claim Details'!$E$19="Yes"),Rates!$K$27,IF(AND(C45="C",'Claim Details'!$E$28&gt;=Rates!$J$14,'Claim Details'!$E$28&lt;=Rates!$J$15,'Claim Details'!$E$19="No"),Rates!$J$27,"£0.00"))))))))))))))))))))))))</f>
        <v>£0.00</v>
      </c>
      <c r="AU45" s="191" t="str">
        <f>IF(AND(C45="A",'Claim Details'!$E$28&gt;=Rates!$D$14,'Claim Details'!$E$28&lt;=Rates!$D$15,'Claim Details'!$E$19="Yes"),Rates!$E$20,IF(AND(C45="A",'Claim Details'!$E$28&gt;=Rates!$D$14,'Claim Details'!$E$28&lt;=Rates!$D$15,'Claim Details'!$E$19="No"),Rates!$D$20,IF(AND(C45="A",'Claim Details'!$E$28&gt;=Rates!$F$14,'Claim Details'!$E$28&lt;=Rates!$F$15,'Claim Details'!$E$19="Yes"),Rates!$G$20,IF(AND(C45="A",'Claim Details'!$E$28&gt;=Rates!$F$14,'Claim Details'!$E$28&lt;=Rates!$F$15,'Claim Details'!$E$19="No"),Rates!$F$20,IF(AND(C45="A",'Claim Details'!$E$28&gt;=Rates!$H$14,'Claim Details'!$E$28&lt;=Rates!$H$15,'Claim Details'!$E$19="Yes"),Rates!$I$20,IF(AND(C45="A",'Claim Details'!$E$28&gt;=Rates!$H$14,'Claim Details'!$E$28&lt;=Rates!$H$15,'Claim Details'!$E$19="No"),Rates!$H$20,IF(AND(C45="A",'Claim Details'!$E$28&gt;=Rates!$J$14,'Claim Details'!$E$28&lt;=Rates!$J$15,'Claim Details'!$E$19="Yes"),Rates!$K$20,IF(AND(C45="A",'Claim Details'!$E$28&gt;=Rates!$J$14,'Claim Details'!$E$28&lt;=Rates!$J$15,'Claim Details'!$E$19="No"),Rates!$J$20,IF(AND(C45="B",'Claim Details'!$E$28&gt;=Rates!$D$14,'Claim Details'!$E$28&lt;=Rates!$D$15,'Claim Details'!$E$19="Yes"),Rates!$E$21,IF(AND(C45="B",'Claim Details'!$E$28&gt;=Rates!$D$14,'Claim Details'!$E$28&lt;=Rates!$D$15,'Claim Details'!$E$19="No"),Rates!$D$21,IF(AND(C45="B",'Claim Details'!$E$28&gt;=Rates!$F$14,'Claim Details'!$E$28&lt;=Rates!$F$15,'Claim Details'!$E$19="Yes"),Rates!$G$21,IF(AND(C45="B",'Claim Details'!$E$28&gt;=Rates!$F$14,'Claim Details'!$E$28&lt;=Rates!$F$15,'Claim Details'!$E$19="No"),Rates!$F$21,IF(AND(C45="B",'Claim Details'!$E$28&gt;=Rates!$H$14,'Claim Details'!$E$28&lt;=Rates!$H$15,'Claim Details'!$E$19="Yes"),Rates!$I$21,IF(AND(C45="B",'Claim Details'!$E$28&gt;=Rates!$H$14,'Claim Details'!$E$28&lt;=Rates!$H$15,'Claim Details'!$E$19="No"),Rates!$H$21,IF(AND(C45="B",'Claim Details'!$E$28&gt;=Rates!$J$14,'Claim Details'!$E$28&lt;=Rates!$J$15,'Claim Details'!$E$19="Yes"),Rates!$K$21,IF(AND(C45="B",'Claim Details'!$E$28&gt;=Rates!$J$14,'Claim Details'!$E$28&lt;=Rates!$J$15,'Claim Details'!$E$19="No"),Rates!$J$21,"£0.00"))))))))))))))))</f>
        <v>£0.00</v>
      </c>
      <c r="AV45" s="191" t="str">
        <f>IF(AND(C45="A",'Claim Details'!$E$28&gt;=Rates!$D$14,'Claim Details'!$E$28&lt;=Rates!$D$15,'Claim Details'!$E$19="Yes"),Rates!$E$22,IF(AND(C45="A",'Claim Details'!$E$28&gt;=Rates!$D$14,'Claim Details'!$E$28&lt;=Rates!$D$15,'Claim Details'!$E$19="No"),Rates!$D$22,IF(AND(C45="A",'Claim Details'!$E$28&gt;=Rates!$F$14,'Claim Details'!$E$28&lt;=Rates!$F$15,'Claim Details'!$E$19="Yes"),Rates!$G$22,IF(AND(C45="A",'Claim Details'!$E$28&gt;=Rates!$F$14,'Claim Details'!$E$28&lt;=Rates!$F$15,'Claim Details'!$E$19="No"),Rates!$F$22,IF(AND(C45="A",'Claim Details'!$E$28&gt;=Rates!$H$14,'Claim Details'!$E$28&lt;=Rates!$H$15,'Claim Details'!$E$19="Yes"),Rates!$I$22,IF(AND(C45="A",'Claim Details'!$E$28&gt;=Rates!$H$14,'Claim Details'!$E$28&lt;=Rates!$H$15,'Claim Details'!$E$19="No"),Rates!$H$22,IF(AND(C45="A",'Claim Details'!$E$28&gt;=Rates!$J$14,'Claim Details'!$E$28&lt;=Rates!$J$15,'Claim Details'!$E$19="Yes"),Rates!$K$22,IF(AND(C45="A",'Claim Details'!$E$28&gt;=Rates!$J$14,'Claim Details'!$E$28&lt;=Rates!$J$15,'Claim Details'!$E$19="No"),Rates!$J$22,IF(AND(C45="B",'Claim Details'!$E$28&gt;=Rates!$D$14,'Claim Details'!$E$28&lt;=Rates!$D$15,'Claim Details'!$E$19="Yes"),Rates!$E$23,IF(AND(C45="B",'Claim Details'!$E$28&gt;=Rates!$D$14,'Claim Details'!$E$28&lt;=Rates!$D$15,'Claim Details'!$E$19="No"),Rates!$D$23,IF(AND(C45="B",'Claim Details'!$E$28&gt;=Rates!$F$14,'Claim Details'!$E$28&lt;=Rates!$F$15,'Claim Details'!$E$19="Yes"),Rates!$G$23,IF(AND(C45="B",'Claim Details'!$E$28&gt;=Rates!$F$14,'Claim Details'!$E$28&lt;=Rates!$F$15,'Claim Details'!$E$19="No"),Rates!$F$23,IF(AND(C45="B",'Claim Details'!$E$28&gt;=Rates!$H$14,'Claim Details'!$E$28&lt;=Rates!$H$15,'Claim Details'!$E$19="Yes"),Rates!$I$23,IF(AND(C45="B",'Claim Details'!$E$28&gt;=Rates!$H$14,'Claim Details'!$E$28&lt;=Rates!$H$15,'Claim Details'!$E$19="No"),Rates!$H$23,IF(AND(C45="B",'Claim Details'!$E$28&gt;=Rates!$J$14,'Claim Details'!$E$28&lt;=Rates!$J$15,'Claim Details'!$E$19="Yes"),Rates!$K$23,IF(AND(C45="B",'Claim Details'!$E$28&gt;=Rates!$J$14,'Claim Details'!$E$28&lt;=Rates!$J$15,'Claim Details'!$E$19="No"),Rates!$J$23,IF(AND(C45="C",'Claim Details'!$E$28&gt;=Rates!$D$14,'Claim Details'!$E$28&lt;=Rates!$D$15,'Claim Details'!$E$19="Yes"),Rates!$E$24,IF(AND(C45="C",'Claim Details'!$E$28&gt;=Rates!$D$14,'Claim Details'!$E$28&lt;=Rates!$D$15,'Claim Details'!$E$19="No"),Rates!$D$24,IF(AND(C45="C",'Claim Details'!$E$28&gt;=Rates!$F$14,'Claim Details'!$E$28&lt;=Rates!$F$15,'Claim Details'!$E$19="Yes"),Rates!$G$24,IF(AND(C45="C",'Claim Details'!$E$28&gt;=Rates!$F$14,'Claim Details'!$E$28&lt;=Rates!$F$15,'Claim Details'!$E$19="No"),Rates!$F$24,IF(AND(C45="C",'Claim Details'!$E$28&gt;=Rates!$H$14,'Claim Details'!$E$28&lt;=Rates!$H$15,'Claim Details'!$E$19="Yes"),Rates!$I$24,IF(AND(C45="C",'Claim Details'!$E$28&gt;=Rates!$H$14,'Claim Details'!$E$28&lt;=Rates!$H$15,'Claim Details'!$E$19="No"),Rates!$H$24,IF(AND(C45="C",'Claim Details'!$E$28&gt;=Rates!$J$14,'Claim Details'!$E$28&lt;=Rates!$J$15,'Claim Details'!$E$19="Yes"),Rates!$K$24,IF(AND(C45="C",'Claim Details'!$E$28&gt;=Rates!$J$14,'Claim Details'!$E$28&lt;=Rates!$J$15,'Claim Details'!$E$19="No"),Rates!$J$24,"£0.00"))))))))))))))))))))))))</f>
        <v>£0.00</v>
      </c>
      <c r="AW45" s="1"/>
      <c r="AX45" s="189" t="str">
        <f>IF(AND(U45="A",'Claim Details'!$I$28&gt;=Rates!$D$14,'Claim Details'!$I$28&lt;=Rates!$D$15,'Claim Details'!$I$19="Yes"),Rates!$J$17,IF(AND(U45="A",'Claim Details'!$I$28&gt;=Rates!$D$14,'Claim Details'!$I$28&lt;=Rates!$D$15,'Claim Details'!$I$19="No"),Rates!$D$17,IF(AND(U45="A",'Claim Details'!$I$28&gt;=Rates!$F$14,'Claim Details'!$I$28&lt;=Rates!$F$15,'Claim Details'!$I$19="Yes"),Rates!$G$17,IF(AND(U45="A",'Claim Details'!$I$28&gt;=Rates!$F$14,'Claim Details'!$I$28&lt;=Rates!$F$15,'Claim Details'!$I$19="No"),Rates!$F$17,IF(AND(U45="A",'Claim Details'!$I$28&gt;=Rates!$H$14,'Claim Details'!$I$28&lt;=Rates!$H$15,'Claim Details'!$I$19="Yes"),Rates!$I$17,IF(AND(U45="A",'Claim Details'!$I$28&gt;=Rates!$H$14,'Claim Details'!$I$28&lt;=Rates!$H$15,'Claim Details'!$I$19="No"),Rates!$H$17,IF(AND(U45="A",'Claim Details'!$I$28&gt;=Rates!$J$14,'Claim Details'!$I$28&lt;=Rates!$J$15,'Claim Details'!$I$19="Yes"),Rates!$K$17,IF(AND(U45="A",'Claim Details'!$I$28&gt;=Rates!$J$14,'Claim Details'!$I$28&lt;=Rates!$J$15,'Claim Details'!$I$19="No"),Rates!$J$17,IF(AND(U45="B",'Claim Details'!$I$28&gt;=Rates!$D$14,'Claim Details'!$I$28&lt;=Rates!$D$15,'Claim Details'!$I$19="Yes"),Rates!$E$18,IF(AND(U45="B",'Claim Details'!$I$28&gt;=Rates!$D$14,'Claim Details'!$I$28&lt;=Rates!$D$15,'Claim Details'!$I$19="No"),Rates!$D$18,IF(AND(U45="B",'Claim Details'!$I$28&gt;=Rates!$F$14,'Claim Details'!$I$28&lt;=Rates!$F$15,'Claim Details'!$I$19="Yes"),Rates!$G$18,IF(AND(U45="B",'Claim Details'!$I$28&gt;=Rates!$F$14,'Claim Details'!$I$28&lt;=Rates!$F$15,'Claim Details'!$I$19="No"),Rates!$F$18,IF(AND(U45="B",'Claim Details'!$I$28&gt;=Rates!$H$14,'Claim Details'!$I$28&lt;=Rates!$H$15,'Claim Details'!$I$19="Yes"),Rates!$I$18,IF(AND(U45="B",'Claim Details'!$I$28&gt;=Rates!$H$14,'Claim Details'!$I$28&lt;=Rates!$H$15,'Claim Details'!$I$19="No"),Rates!$H$18,IF(AND(U45="B",'Claim Details'!$I$28&gt;=Rates!$J$14,'Claim Details'!$I$28&lt;=Rates!$J$15,'Claim Details'!$I$19="Yes"),Rates!$K$18,IF(AND(U45="B",'Claim Details'!$I$28&gt;=Rates!$J$14,'Claim Details'!$I$28&lt;=Rates!$J$15,'Claim Details'!$I$19="No"),Rates!$J$18,IF(AND(U45="C",'Claim Details'!$I$28&gt;=Rates!$D$14,'Claim Details'!$I$28&lt;=Rates!$D$15,'Claim Details'!$I$19="Yes"),Rates!$E$19,IF(AND(U45="C",'Claim Details'!$I$28&gt;=Rates!$D$14,'Claim Details'!$I$28&lt;=Rates!$D$15,'Claim Details'!$I$19="No"),Rates!$D$19,IF(AND(U45="C",'Claim Details'!$I$28&gt;=Rates!$F$14,'Claim Details'!$I$28&lt;=Rates!$F$15,'Claim Details'!$I$19="Yes"),Rates!$G$19,IF(AND(U45="C",'Claim Details'!$I$28&gt;=Rates!$F$14,'Claim Details'!$I$28&lt;=Rates!$F$15,'Claim Details'!$I$19="No"),Rates!$F$19,IF(AND(U45="C",'Claim Details'!$I$28&gt;=Rates!$H$14,'Claim Details'!$I$28&lt;=Rates!$H$15,'Claim Details'!$I$19="Yes"),Rates!$I$19,IF(AND(U45="C",'Claim Details'!$I$28&gt;=Rates!$H$14,'Claim Details'!$I$28&lt;=Rates!$H$15,'Claim Details'!$I$19="No"),Rates!$H$19,IF(AND(U45="C",'Claim Details'!$I$28&gt;=Rates!$J$14,'Claim Details'!$I$28&lt;=Rates!$J$15,'Claim Details'!$I$19="Yes"),Rates!$K$19,IF(AND(U45="C",'Claim Details'!$I$28&gt;=Rates!$J$14,'Claim Details'!$I$28&lt;=Rates!$J$15,'Claim Details'!$I$19="No"),Rates!$J$19,"£0.00"))))))))))))))))))))))))</f>
        <v>£0.00</v>
      </c>
      <c r="AY45" s="189" t="str">
        <f>IF(AND(C45="A",'Claim Details'!$I$28&gt;=Rates!$D$14,'Claim Details'!$I$28&lt;=Rates!$D$15,'Claim Details'!$I$19="Yes"),Rates!$J$25,IF(AND(C45="A",'Claim Details'!$I$28&gt;=Rates!$D$14,'Claim Details'!$I$28&lt;=Rates!$D$15,'Claim Details'!$I$19="No"),Rates!$D$25,IF(AND(C45="A",'Claim Details'!$I$28&gt;=Rates!$F$14,'Claim Details'!$I$28&lt;=Rates!$F$15,'Claim Details'!$I$19="Yes"),Rates!$G$25,IF(AND(C45="A",'Claim Details'!$I$28&gt;=Rates!$F$14,'Claim Details'!$I$28&lt;=Rates!$F$15,'Claim Details'!$I$19="No"),Rates!$F$25,IF(AND(C45="A",'Claim Details'!$I$28&gt;=Rates!$H$14,'Claim Details'!$I$28&lt;=Rates!$H$15,'Claim Details'!$I$19="Yes"),Rates!$I$25,IF(AND(C45="A",'Claim Details'!$I$28&gt;=Rates!$H$14,'Claim Details'!$I$28&lt;=Rates!$H$15,'Claim Details'!$I$19="No"),Rates!$H$25,IF(AND(C45="A",'Claim Details'!$I$28&gt;=Rates!$J$14,'Claim Details'!$I$28&lt;=Rates!$J$15,'Claim Details'!$I$19="Yes"),Rates!$K$25,IF(AND(C45="A",'Claim Details'!$I$28&gt;=Rates!$J$14,'Claim Details'!$I$28&lt;=Rates!$J$15,'Claim Details'!$I$19="No"),Rates!$J$25,IF(AND(C45="B",'Claim Details'!$I$28&gt;=Rates!$D$14,'Claim Details'!$I$28&lt;=Rates!$D$15,'Claim Details'!$I$19="Yes"),Rates!$E$26,IF(AND(C45="B",'Claim Details'!$I$28&gt;=Rates!$D$14,'Claim Details'!$I$28&lt;=Rates!$D$15,'Claim Details'!$I$19="No"),Rates!$D$26,IF(AND(C45="B",'Claim Details'!$I$28&gt;=Rates!$F$14,'Claim Details'!$I$28&lt;=Rates!$F$15,'Claim Details'!$I$19="Yes"),Rates!$G$26,IF(AND(C45="B",'Claim Details'!$I$28&gt;=Rates!$F$14,'Claim Details'!$I$28&lt;=Rates!$F$15,'Claim Details'!$I$19="No"),Rates!$F$26,IF(AND(C45="B",'Claim Details'!$I$28&gt;=Rates!$H$14,'Claim Details'!$I$28&lt;=Rates!$H$15,'Claim Details'!$I$19="Yes"),Rates!$I$26,IF(AND(C45="B",'Claim Details'!$I$28&gt;=Rates!$H$14,'Claim Details'!$I$28&lt;=Rates!$H$15,'Claim Details'!$I$19="No"),Rates!$H$26,IF(AND(C45="B",'Claim Details'!$I$28&gt;=Rates!$J$14,'Claim Details'!$I$28&lt;=Rates!$J$15,'Claim Details'!$I$19="Yes"),Rates!$K$26,IF(AND(C45="B",'Claim Details'!$I$28&gt;=Rates!$J$14,'Claim Details'!$I$28&lt;=Rates!$J$15,'Claim Details'!$I$19="No"),Rates!$J$26,IF(AND(C45="C",'Claim Details'!$I$28&gt;=Rates!$D$14,'Claim Details'!$I$28&lt;=Rates!$D$15,'Claim Details'!$I$19="Yes"),Rates!$E$27,IF(AND(C45="C",'Claim Details'!$I$28&gt;=Rates!$D$14,'Claim Details'!$I$28&lt;=Rates!$D$15,'Claim Details'!$I$19="No"),Rates!$D$27,IF(AND(C45="C",'Claim Details'!$I$28&gt;=Rates!$F$14,'Claim Details'!$I$28&lt;=Rates!$F$15,'Claim Details'!$I$19="Yes"),Rates!$G$27,IF(AND(C45="C",'Claim Details'!$I$28&gt;=Rates!$F$14,'Claim Details'!$I$28&lt;=Rates!$F$15,'Claim Details'!$I$19="No"),Rates!$F$27,IF(AND(C45="C",'Claim Details'!$I$28&gt;=Rates!$H$14,'Claim Details'!$I$28&lt;=Rates!$H$15,'Claim Details'!$I$19="Yes"),Rates!$I$27,IF(AND(C45="C",'Claim Details'!$I$28&gt;=Rates!$H$14,'Claim Details'!$I$28&lt;=Rates!$H$15,'Claim Details'!$I$19="No"),Rates!$H$27,IF(AND(C45="C",'Claim Details'!$I$28&gt;=Rates!$J$14,'Claim Details'!$I$28&lt;=Rates!$J$15,'Claim Details'!$I$19="Yes"),Rates!$K$27,IF(AND(C45="C",'Claim Details'!$I$28&gt;=Rates!$J$14,'Claim Details'!$I$28&lt;=Rates!$J$15,'Claim Details'!$I$19="No"),Rates!$J$27,"£0.00"))))))))))))))))))))))))</f>
        <v>£0.00</v>
      </c>
      <c r="AZ45" s="189" t="str">
        <f>IF(AND(C45="A",'Claim Details'!$I$28&gt;=Rates!$D$14,'Claim Details'!$I$28&lt;=Rates!$D$15,'Claim Details'!$I$19="Yes"),Rates!$E$20,IF(AND(C45="A",'Claim Details'!$I$28&gt;=Rates!$D$14,'Claim Details'!$I$28&lt;=Rates!$D$15,'Claim Details'!$I$19="No"),Rates!$D$20,IF(AND(C45="A",'Claim Details'!$I$28&gt;=Rates!$F$14,'Claim Details'!$I$28&lt;=Rates!$F$15,'Claim Details'!$I$19="Yes"),Rates!$G$20,IF(AND(C45="A",'Claim Details'!$I$28&gt;=Rates!$F$14,'Claim Details'!$I$28&lt;=Rates!$F$15,'Claim Details'!$I$19="No"),Rates!$F$20,IF(AND(C45="A",'Claim Details'!$I$28&gt;=Rates!$H$14,'Claim Details'!$I$28&lt;=Rates!$H$15,'Claim Details'!$I$19="Yes"),Rates!$I$20,IF(AND(C45="A",'Claim Details'!$I$28&gt;=Rates!$H$14,'Claim Details'!$I$28&lt;=Rates!$H$15,'Claim Details'!$I$19="No"),Rates!$H$20,IF(AND(C45="A",'Claim Details'!$I$28&gt;=Rates!$J$14,'Claim Details'!$I$28&lt;=Rates!$J$15,'Claim Details'!$I$19="Yes"),Rates!$K$20,IF(AND(C45="A",'Claim Details'!$I$28&gt;=Rates!$J$14,'Claim Details'!$I$28&lt;=Rates!$J$15,'Claim Details'!$I$19="No"),Rates!$J$20,IF(AND(C45="B",'Claim Details'!$I$28&gt;=Rates!$D$14,'Claim Details'!$I$28&lt;=Rates!$D$15,'Claim Details'!$I$19="Yes"),Rates!$E$21,IF(AND(C45="B",'Claim Details'!$I$28&gt;=Rates!$D$14,'Claim Details'!$I$28&lt;=Rates!$D$15,'Claim Details'!$I$19="No"),Rates!$D$21,IF(AND(C45="B",'Claim Details'!$I$28&gt;=Rates!$F$14,'Claim Details'!$I$28&lt;=Rates!$F$15,'Claim Details'!$I$19="Yes"),Rates!$G$21,IF(AND(C45="B",'Claim Details'!$I$28&gt;=Rates!$F$14,'Claim Details'!$I$28&lt;=Rates!$F$15,'Claim Details'!$I$19="No"),Rates!$F$21,IF(AND(C45="B",'Claim Details'!$I$28&gt;=Rates!$H$14,'Claim Details'!$I$28&lt;=Rates!$H$15,'Claim Details'!$I$19="Yes"),Rates!$I$21,IF(AND(C45="B",'Claim Details'!$I$28&gt;=Rates!$H$14,'Claim Details'!$I$28&lt;=Rates!$H$15,'Claim Details'!$I$19="No"),Rates!$H$21,IF(AND(C45="B",'Claim Details'!$I$28&gt;=Rates!$J$14,'Claim Details'!$I$28&lt;=Rates!$J$15,'Claim Details'!$I$19="Yes"),Rates!$K$21,IF(AND(C45="B",'Claim Details'!$I$28&gt;=Rates!$J$14,'Claim Details'!$I$28&lt;=Rates!$J$15,'Claim Details'!$I$19="No"),Rates!$J$21,"£0.00"))))))))))))))))</f>
        <v>£0.00</v>
      </c>
      <c r="BA45" s="189" t="str">
        <f>IF(AND(C45="A",'Claim Details'!$I$28&gt;=Rates!$D$14,'Claim Details'!$I$28&lt;=Rates!$D$15,'Claim Details'!$I$19="Yes"),Rates!$E$22,IF(AND(C45="A",'Claim Details'!$I$28&gt;=Rates!$D$14,'Claim Details'!$I$28&lt;=Rates!$D$15,'Claim Details'!$I$19="No"),Rates!$D$22,IF(AND(C45="A",'Claim Details'!$I$28&gt;=Rates!$F$14,'Claim Details'!$I$28&lt;=Rates!$F$15,'Claim Details'!$I$19="Yes"),Rates!$G$22,IF(AND(C45="A",'Claim Details'!$I$28&gt;=Rates!$F$14,'Claim Details'!$I$28&lt;=Rates!$F$15,'Claim Details'!$I$19="No"),Rates!$F$22,IF(AND(C45="A",'Claim Details'!$I$28&gt;=Rates!$H$14,'Claim Details'!$I$28&lt;=Rates!$H$15,'Claim Details'!$I$19="Yes"),Rates!$I$22,IF(AND(C45="A",'Claim Details'!$I$28&gt;=Rates!$H$14,'Claim Details'!$I$28&lt;=Rates!$H$15,'Claim Details'!$I$19="No"),Rates!$H$22,IF(AND(C45="A",'Claim Details'!$I$28&gt;=Rates!$J$14,'Claim Details'!$I$28&lt;=Rates!$J$15,'Claim Details'!$I$19="Yes"),Rates!$K$22,IF(AND(C45="A",'Claim Details'!$I$28&gt;=Rates!$J$14,'Claim Details'!$I$28&lt;=Rates!$J$15,'Claim Details'!$I$19="No"),Rates!$J$22,IF(AND(C45="B",'Claim Details'!$I$28&gt;=Rates!$D$14,'Claim Details'!$I$28&lt;=Rates!$D$15,'Claim Details'!$I$19="Yes"),Rates!$E$23,IF(AND(C45="B",'Claim Details'!$I$28&gt;=Rates!$D$14,'Claim Details'!$I$28&lt;=Rates!$D$15,'Claim Details'!$I$19="No"),Rates!$D$23,IF(AND(C45="B",'Claim Details'!$I$28&gt;=Rates!$F$14,'Claim Details'!$I$28&lt;=Rates!$F$15,'Claim Details'!$I$19="Yes"),Rates!$G$23,IF(AND(C45="B",'Claim Details'!$I$28&gt;=Rates!$F$14,'Claim Details'!$I$28&lt;=Rates!$F$15,'Claim Details'!$I$19="No"),Rates!$F$23,IF(AND(C45="B",'Claim Details'!$I$28&gt;=Rates!$H$14,'Claim Details'!$I$28&lt;=Rates!$H$15,'Claim Details'!$I$19="Yes"),Rates!$I$23,IF(AND(C45="B",'Claim Details'!$I$28&gt;=Rates!$H$14,'Claim Details'!$I$28&lt;=Rates!$H$15,'Claim Details'!$I$19="No"),Rates!$H$23,IF(AND(C45="B",'Claim Details'!$I$28&gt;=Rates!$J$14,'Claim Details'!$I$28&lt;=Rates!$J$15,'Claim Details'!$I$19="Yes"),Rates!$K$23,IF(AND(C45="B",'Claim Details'!$I$28&gt;=Rates!$J$14,'Claim Details'!$I$28&lt;=Rates!$J$15,'Claim Details'!$I$19="No"),Rates!$J$23,IF(AND(C45="C",'Claim Details'!$I$28&gt;=Rates!$D$14,'Claim Details'!$I$28&lt;=Rates!$D$15,'Claim Details'!$I$19="Yes"),Rates!$E$24,IF(AND(C45="C",'Claim Details'!$I$28&gt;=Rates!$D$14,'Claim Details'!$I$28&lt;=Rates!$D$15,'Claim Details'!$I$19="No"),Rates!$D$24,IF(AND(C45="C",'Claim Details'!$I$28&gt;=Rates!$F$14,'Claim Details'!$I$28&lt;=Rates!$F$15,'Claim Details'!$I$19="Yes"),Rates!$G$24,IF(AND(C45="C",'Claim Details'!$I$28&gt;=Rates!$F$14,'Claim Details'!$I$28&lt;=Rates!$F$15,'Claim Details'!$I$19="No"),Rates!$F$24,IF(AND(C45="C",'Claim Details'!$I$28&gt;=Rates!$H$14,'Claim Details'!$I$28&lt;=Rates!$H$15,'Claim Details'!$I$19="Yes"),Rates!$I$24,IF(AND(C45="C",'Claim Details'!$I$28&gt;=Rates!$H$14,'Claim Details'!$I$28&lt;=Rates!$H$15,'Claim Details'!$I$19="No"),Rates!$H$24,IF(AND(C45="C",'Claim Details'!$I$28&gt;=Rates!$J$14,'Claim Details'!$I$28&lt;=Rates!$J$15,'Claim Details'!$I$19="Yes"),Rates!$K$24,IF(AND(C45="C",'Claim Details'!$I$28&gt;=Rates!$J$14,'Claim Details'!$I$28&lt;=Rates!$J$15,'Claim Details'!$I$19="No"),Rates!$J$24,"£0.00"))))))))))))))))))))))))</f>
        <v>£0.00</v>
      </c>
      <c r="BB45" s="189" t="str">
        <f t="shared" si="12"/>
        <v>£0.00</v>
      </c>
      <c r="BC45" s="1"/>
      <c r="BD45" s="189" t="str">
        <f>IF(AND(AE45="A",'Claim Details'!$I$28&gt;=Rates!$D$14,'Claim Details'!$I$28&lt;=Rates!$D$15,'Claim Details'!$I$19="Yes"),Rates!$J$17,IF(AND(AE45="A",'Claim Details'!$I$28&gt;=Rates!$D$14,'Claim Details'!$I$28&lt;=Rates!$D$15,'Claim Details'!$I$19="No"),Rates!$D$17,IF(AND(AE45="A",'Claim Details'!$I$28&gt;=Rates!$F$14,'Claim Details'!$I$28&lt;=Rates!$F$15,'Claim Details'!$I$19="Yes"),Rates!$G$17,IF(AND(AE45="A",'Claim Details'!$I$28&gt;=Rates!$F$14,'Claim Details'!$I$28&lt;=Rates!$F$15,'Claim Details'!$I$19="No"),Rates!$F$17,IF(AND(AE45="A",'Claim Details'!$I$28&gt;=Rates!$H$14,'Claim Details'!$I$28&lt;=Rates!$H$15,'Claim Details'!$I$19="Yes"),Rates!$I$17,IF(AND(AE45="A",'Claim Details'!$I$28&gt;=Rates!$H$14,'Claim Details'!$I$28&lt;=Rates!$H$15,'Claim Details'!$I$19="No"),Rates!$H$17,IF(AND(AE45="A",'Claim Details'!$I$28&gt;=Rates!$J$14,'Claim Details'!$I$28&lt;=Rates!$J$15,'Claim Details'!$I$19="Yes"),Rates!$K$17,IF(AND(AE45="A",'Claim Details'!$I$28&gt;=Rates!$J$14,'Claim Details'!$I$28&lt;=Rates!$J$15,'Claim Details'!$I$19="No"),Rates!$J$17,IF(AND(AE45="B",'Claim Details'!$I$28&gt;=Rates!$D$14,'Claim Details'!$I$28&lt;=Rates!$D$15,'Claim Details'!$I$19="Yes"),Rates!$E$18,IF(AND(AE45="B",'Claim Details'!$I$28&gt;=Rates!$D$14,'Claim Details'!$I$28&lt;=Rates!$D$15,'Claim Details'!$I$19="No"),Rates!$D$18,IF(AND(AE45="B",'Claim Details'!$I$28&gt;=Rates!$F$14,'Claim Details'!$I$28&lt;=Rates!$F$15,'Claim Details'!$I$19="Yes"),Rates!$G$18,IF(AND(AE45="B",'Claim Details'!$I$28&gt;=Rates!$F$14,'Claim Details'!$I$28&lt;=Rates!$F$15,'Claim Details'!$I$19="No"),Rates!$F$18,IF(AND(AE45="B",'Claim Details'!$I$28&gt;=Rates!$H$14,'Claim Details'!$I$28&lt;=Rates!$H$15,'Claim Details'!$I$19="Yes"),Rates!$I$18,IF(AND(AE45="B",'Claim Details'!$I$28&gt;=Rates!$H$14,'Claim Details'!$I$28&lt;=Rates!$H$15,'Claim Details'!$I$19="No"),Rates!$H$18,IF(AND(AE45="B",'Claim Details'!$I$28&gt;=Rates!$J$14,'Claim Details'!$I$28&lt;=Rates!$J$15,'Claim Details'!$I$19="Yes"),Rates!$K$18,IF(AND(AE45="B",'Claim Details'!$I$28&gt;=Rates!$J$14,'Claim Details'!$I$28&lt;=Rates!$J$15,'Claim Details'!$I$19="No"),Rates!$J$18,IF(AND(AE45="C",'Claim Details'!$I$28&gt;=Rates!$D$14,'Claim Details'!$I$28&lt;=Rates!$D$15,'Claim Details'!$I$19="Yes"),Rates!$E$19,IF(AND(AE45="C",'Claim Details'!$I$28&gt;=Rates!$D$14,'Claim Details'!$I$28&lt;=Rates!$D$15,'Claim Details'!$I$19="No"),Rates!$D$19,IF(AND(AE45="C",'Claim Details'!$I$28&gt;=Rates!$F$14,'Claim Details'!$I$28&lt;=Rates!$F$15,'Claim Details'!$I$19="Yes"),Rates!$G$19,IF(AND(AE45="C",'Claim Details'!$I$28&gt;=Rates!$F$14,'Claim Details'!$I$28&lt;=Rates!$F$15,'Claim Details'!$I$19="No"),Rates!$F$19,IF(AND(AE45="C",'Claim Details'!$I$28&gt;=Rates!$H$14,'Claim Details'!$I$28&lt;=Rates!$H$15,'Claim Details'!$I$19="Yes"),Rates!$I$19,IF(AND(AE45="C",'Claim Details'!$I$28&gt;=Rates!$H$14,'Claim Details'!$I$28&lt;=Rates!$H$15,'Claim Details'!$I$19="No"),Rates!$H$19,IF(AND(AE45="C",'Claim Details'!$I$28&gt;=Rates!$J$14,'Claim Details'!$I$28&lt;=Rates!$J$15,'Claim Details'!$I$19="Yes"),Rates!$K$19,IF(AND(AE45="C",'Claim Details'!$I$28&gt;=Rates!$J$14,'Claim Details'!$I$28&lt;=Rates!$J$15,'Claim Details'!$I$19="No"),Rates!$J$19,"£0.00"))))))))))))))))))))))))</f>
        <v>£0.00</v>
      </c>
      <c r="BE45" s="189" t="str">
        <f>IF(AND(AE45="A",'Claim Details'!$I$28&gt;=Rates!$D$14,'Claim Details'!$I$28&lt;=Rates!$D$15,'Claim Details'!$I$19="Yes"),Rates!$J$25,IF(AND(AE45="A",'Claim Details'!$I$28&gt;=Rates!$D$14,'Claim Details'!$I$28&lt;=Rates!$D$15,'Claim Details'!$I$19="No"),Rates!$D$25,IF(AND(AE45="A",'Claim Details'!$I$28&gt;=Rates!$F$14,'Claim Details'!$I$28&lt;=Rates!$F$15,'Claim Details'!$I$19="Yes"),Rates!$G$25,IF(AND(AE45="A",'Claim Details'!$I$28&gt;=Rates!$F$14,'Claim Details'!$I$28&lt;=Rates!$F$15,'Claim Details'!$I$19="No"),Rates!$F$25,IF(AND(AE45="A",'Claim Details'!$I$28&gt;=Rates!$H$14,'Claim Details'!$I$28&lt;=Rates!$H$15,'Claim Details'!$I$19="Yes"),Rates!$I$25,IF(AND(AE45="A",'Claim Details'!$I$28&gt;=Rates!$H$14,'Claim Details'!$I$28&lt;=Rates!$H$15,'Claim Details'!$I$19="No"),Rates!$H$25,IF(AND(AE45="A",'Claim Details'!$I$28&gt;=Rates!$J$14,'Claim Details'!$I$28&lt;=Rates!$J$15,'Claim Details'!$I$19="Yes"),Rates!$K$25,IF(AND(AE45="A",'Claim Details'!$I$28&gt;=Rates!$J$14,'Claim Details'!$I$28&lt;=Rates!$J$15,'Claim Details'!$I$19="No"),Rates!$J$25,IF(AND(AE45="B",'Claim Details'!$I$28&gt;=Rates!$D$14,'Claim Details'!$I$28&lt;=Rates!$D$15,'Claim Details'!$I$19="Yes"),Rates!$E$26,IF(AND(AE45="B",'Claim Details'!$I$28&gt;=Rates!$D$14,'Claim Details'!$I$28&lt;=Rates!$D$15,'Claim Details'!$I$19="No"),Rates!$D$26,IF(AND(AE45="B",'Claim Details'!$I$28&gt;=Rates!$F$14,'Claim Details'!$I$28&lt;=Rates!$F$15,'Claim Details'!$I$19="Yes"),Rates!$G$26,IF(AND(AE45="B",'Claim Details'!$I$28&gt;=Rates!$F$14,'Claim Details'!$I$28&lt;=Rates!$F$15,'Claim Details'!$I$19="No"),Rates!$F$26,IF(AND(AE45="B",'Claim Details'!$I$28&gt;=Rates!$H$14,'Claim Details'!$I$28&lt;=Rates!$H$15,'Claim Details'!$I$19="Yes"),Rates!$I$26,IF(AND(AE45="B",'Claim Details'!$I$28&gt;=Rates!$H$14,'Claim Details'!$I$28&lt;=Rates!$H$15,'Claim Details'!$I$19="No"),Rates!$H$26,IF(AND(AE45="B",'Claim Details'!$I$28&gt;=Rates!$J$14,'Claim Details'!$I$28&lt;=Rates!$J$15,'Claim Details'!$I$19="Yes"),Rates!$K$26,IF(AND(AE45="B",'Claim Details'!$I$28&gt;=Rates!$J$14,'Claim Details'!$I$28&lt;=Rates!$J$15,'Claim Details'!$I$19="No"),Rates!$J$26,IF(AND(AE45="C",'Claim Details'!$I$28&gt;=Rates!$D$14,'Claim Details'!$I$28&lt;=Rates!$D$15,'Claim Details'!$I$19="Yes"),Rates!$E$27,IF(AND(AE45="C",'Claim Details'!$I$28&gt;=Rates!$D$14,'Claim Details'!$I$28&lt;=Rates!$D$15,'Claim Details'!$I$19="No"),Rates!$D$27,IF(AND(AE45="C",'Claim Details'!$I$28&gt;=Rates!$F$14,'Claim Details'!$I$28&lt;=Rates!$F$15,'Claim Details'!$I$19="Yes"),Rates!$G$27,IF(AND(AE45="C",'Claim Details'!$I$28&gt;=Rates!$F$14,'Claim Details'!$I$28&lt;=Rates!$F$15,'Claim Details'!$I$19="No"),Rates!$F$27,IF(AND(AE45="C",'Claim Details'!$I$28&gt;=Rates!$H$14,'Claim Details'!$I$28&lt;=Rates!$H$15,'Claim Details'!$I$19="Yes"),Rates!$I$27,IF(AND(AE45="C",'Claim Details'!$I$28&gt;=Rates!$H$14,'Claim Details'!$I$28&lt;=Rates!$H$15,'Claim Details'!$I$19="No"),Rates!$H$27,IF(AND(AE45="C",'Claim Details'!$I$28&gt;=Rates!$J$14,'Claim Details'!$I$28&lt;=Rates!$J$15,'Claim Details'!$I$19="Yes"),Rates!$K$27,IF(AND(AE45="C",'Claim Details'!$I$28&gt;=Rates!$J$14,'Claim Details'!$I$28&lt;=Rates!$J$15,'Claim Details'!$I$19="No"),Rates!$J$27,"£0.00"))))))))))))))))))))))))</f>
        <v>£0.00</v>
      </c>
      <c r="BF45" s="189" t="str">
        <f>IF(AND(AE45="A",'Claim Details'!$I$28&gt;=Rates!$D$14,'Claim Details'!$I$28&lt;=Rates!$D$15,'Claim Details'!$I$19="Yes"),Rates!$E$20,IF(AND(AE45="A",'Claim Details'!$I$28&gt;=Rates!$D$14,'Claim Details'!$I$28&lt;=Rates!$D$15,'Claim Details'!$I$19="No"),Rates!$D$20,IF(AND(AE45="A",'Claim Details'!$I$28&gt;=Rates!$F$14,'Claim Details'!$I$28&lt;=Rates!$F$15,'Claim Details'!$I$19="Yes"),Rates!$G$20,IF(AND(AE45="A",'Claim Details'!$I$28&gt;=Rates!$F$14,'Claim Details'!$I$28&lt;=Rates!$F$15,'Claim Details'!$I$19="No"),Rates!$F$20,IF(AND(AE45="A",'Claim Details'!$I$28&gt;=Rates!$H$14,'Claim Details'!$I$28&lt;=Rates!$H$15,'Claim Details'!$I$19="Yes"),Rates!$I$20,IF(AND(AE45="A",'Claim Details'!$I$28&gt;=Rates!$H$14,'Claim Details'!$I$28&lt;=Rates!$H$15,'Claim Details'!$I$19="No"),Rates!$H$20,IF(AND(AE45="A",'Claim Details'!$I$28&gt;=Rates!$J$14,'Claim Details'!$I$28&lt;=Rates!$J$15,'Claim Details'!$I$19="Yes"),Rates!$K$20,IF(AND(AE45="A",'Claim Details'!$I$28&gt;=Rates!$J$14,'Claim Details'!$I$28&lt;=Rates!$J$15,'Claim Details'!$I$19="No"),Rates!$J$20,IF(AND(AE45="B",'Claim Details'!$I$28&gt;=Rates!$D$14,'Claim Details'!$I$28&lt;=Rates!$D$15,'Claim Details'!$I$19="Yes"),Rates!$E$21,IF(AND(AE45="B",'Claim Details'!$I$28&gt;=Rates!$D$14,'Claim Details'!$I$28&lt;=Rates!$D$15,'Claim Details'!$I$19="No"),Rates!$D$21,IF(AND(AE45="B",'Claim Details'!$I$28&gt;=Rates!$F$14,'Claim Details'!$I$28&lt;=Rates!$F$15,'Claim Details'!$I$19="Yes"),Rates!$G$21,IF(AND(AE45="B",'Claim Details'!$I$28&gt;=Rates!$F$14,'Claim Details'!$I$28&lt;=Rates!$F$15,'Claim Details'!$I$19="No"),Rates!$F$21,IF(AND(AE45="B",'Claim Details'!$I$28&gt;=Rates!$H$14,'Claim Details'!$I$28&lt;=Rates!$H$15,'Claim Details'!$I$19="Yes"),Rates!$I$21,IF(AND(AE45="B",'Claim Details'!$I$28&gt;=Rates!$H$14,'Claim Details'!$I$28&lt;=Rates!$H$15,'Claim Details'!$I$19="No"),Rates!$H$21,IF(AND(AE45="B",'Claim Details'!$I$28&gt;=Rates!$J$14,'Claim Details'!$I$28&lt;=Rates!$J$15,'Claim Details'!$I$19="Yes"),Rates!$K$21,IF(AND(AE45="B",'Claim Details'!$I$28&gt;=Rates!$J$14,'Claim Details'!$I$28&lt;=Rates!$J$15,'Claim Details'!$I$19="No"),Rates!$J$21,"£0.00"))))))))))))))))</f>
        <v>£0.00</v>
      </c>
      <c r="BG45" s="189" t="str">
        <f>IF(AND(AE45="A",'Claim Details'!$I$28&gt;=Rates!$D$14,'Claim Details'!$I$28&lt;=Rates!$D$15,'Claim Details'!$I$19="Yes"),Rates!$E$22,IF(AND(AE45="A",'Claim Details'!$I$28&gt;=Rates!$D$14,'Claim Details'!$I$28&lt;=Rates!$D$15,'Claim Details'!$I$19="No"),Rates!$D$22,IF(AND(AE45="A",'Claim Details'!$I$28&gt;=Rates!$F$14,'Claim Details'!$I$28&lt;=Rates!$F$15,'Claim Details'!$I$19="Yes"),Rates!$G$22,IF(AND(AE45="A",'Claim Details'!$I$28&gt;=Rates!$F$14,'Claim Details'!$I$28&lt;=Rates!$F$15,'Claim Details'!$I$19="No"),Rates!$F$22,IF(AND(AE45="A",'Claim Details'!$I$28&gt;=Rates!$H$14,'Claim Details'!$I$28&lt;=Rates!$H$15,'Claim Details'!$I$19="Yes"),Rates!$I$22,IF(AND(AE45="A",'Claim Details'!$I$28&gt;=Rates!$H$14,'Claim Details'!$I$28&lt;=Rates!$H$15,'Claim Details'!$I$19="No"),Rates!$H$22,IF(AND(AE45="A",'Claim Details'!$I$28&gt;=Rates!$J$14,'Claim Details'!$I$28&lt;=Rates!$J$15,'Claim Details'!$I$19="Yes"),Rates!$K$22,IF(AND(AE45="A",'Claim Details'!$I$28&gt;=Rates!$J$14,'Claim Details'!$I$28&lt;=Rates!$J$15,'Claim Details'!$I$19="No"),Rates!$J$22,IF(AND(AE45="B",'Claim Details'!$I$28&gt;=Rates!$D$14,'Claim Details'!$I$28&lt;=Rates!$D$15,'Claim Details'!$I$19="Yes"),Rates!$E$23,IF(AND(AE45="B",'Claim Details'!$I$28&gt;=Rates!$D$14,'Claim Details'!$I$28&lt;=Rates!$D$15,'Claim Details'!$I$19="No"),Rates!$D$23,IF(AND(AE45="B",'Claim Details'!$I$28&gt;=Rates!$F$14,'Claim Details'!$I$28&lt;=Rates!$F$15,'Claim Details'!$I$19="Yes"),Rates!$G$23,IF(AND(AE45="B",'Claim Details'!$I$28&gt;=Rates!$F$14,'Claim Details'!$I$28&lt;=Rates!$F$15,'Claim Details'!$I$19="No"),Rates!$F$23,IF(AND(AE45="B",'Claim Details'!$I$28&gt;=Rates!$H$14,'Claim Details'!$I$28&lt;=Rates!$H$15,'Claim Details'!$I$19="Yes"),Rates!$I$23,IF(AND(AE45="B",'Claim Details'!$I$28&gt;=Rates!$H$14,'Claim Details'!$I$28&lt;=Rates!$H$15,'Claim Details'!$I$19="No"),Rates!$H$23,IF(AND(AE45="B",'Claim Details'!$I$28&gt;=Rates!$J$14,'Claim Details'!$I$28&lt;=Rates!$J$15,'Claim Details'!$I$19="Yes"),Rates!$K$23,IF(AND(AE45="B",'Claim Details'!$I$28&gt;=Rates!$J$14,'Claim Details'!$I$28&lt;=Rates!$J$15,'Claim Details'!$I$19="No"),Rates!$J$23,IF(AND(AE45="C",'Claim Details'!$I$28&gt;=Rates!$D$14,'Claim Details'!$I$28&lt;=Rates!$D$15,'Claim Details'!$I$19="Yes"),Rates!$E$24,IF(AND(AE45="C",'Claim Details'!$I$28&gt;=Rates!$D$14,'Claim Details'!$I$28&lt;=Rates!$D$15,'Claim Details'!$I$19="No"),Rates!$D$24,IF(AND(AE45="C",'Claim Details'!$I$28&gt;=Rates!$F$14,'Claim Details'!$I$28&lt;=Rates!$F$15,'Claim Details'!$I$19="Yes"),Rates!$G$24,IF(AND(AE45="C",'Claim Details'!$I$28&gt;=Rates!$F$14,'Claim Details'!$I$28&lt;=Rates!$F$15,'Claim Details'!$I$19="No"),Rates!$F$24,IF(AND(AE45="C",'Claim Details'!$I$28&gt;=Rates!$H$14,'Claim Details'!$I$28&lt;=Rates!$H$15,'Claim Details'!$I$19="Yes"),Rates!$I$24,IF(AND(AE45="C",'Claim Details'!$I$28&gt;=Rates!$H$14,'Claim Details'!$I$28&lt;=Rates!$H$15,'Claim Details'!$I$19="No"),Rates!$H$24,IF(AND(AE45="C",'Claim Details'!$I$28&gt;=Rates!$J$14,'Claim Details'!$I$28&lt;=Rates!$J$15,'Claim Details'!$I$19="Yes"),Rates!$K$24,IF(AND(AE45="C",'Claim Details'!$I$28&gt;=Rates!$J$14,'Claim Details'!$I$28&lt;=Rates!$J$15,'Claim Details'!$I$19="No"),Rates!$J$24,"£0.00"))))))))))))))))))))))))</f>
        <v>£0.00</v>
      </c>
      <c r="BH45" s="189" t="str">
        <f t="shared" si="13"/>
        <v>£0.00</v>
      </c>
      <c r="BI45" s="189">
        <f t="shared" si="14"/>
        <v>0</v>
      </c>
      <c r="BO45" s="202" t="str">
        <f>IF(H45="","£0.00",IF(AP45="4","£0.00",IF(AP45="5","£0.00",IF(AP45="1","£0.00",((AQ45*H45)*'Claim Details'!$F$111)/100))))</f>
        <v>£0.00</v>
      </c>
      <c r="BP45" s="202" t="str">
        <f>IF(T45="","£0.00",IF(AP45="4","£0.00",IF(AP45="5","£0.00",IF(AP45="1","£0.00",((AR45*T45)*'Claim Details'!$N$111)/100))))</f>
        <v>£0.00</v>
      </c>
      <c r="BQ45" s="202" t="str">
        <f>IF(AI45="","£0.00",IF(AP45="4","£0.00",IF(AP45="5","£0.00",IF(AP45="1","£0.00",((BI45*AI45)*'Claim Details'!$W$111)/100))))</f>
        <v>£0.00</v>
      </c>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row>
    <row r="46" spans="1:97" ht="15">
      <c r="A46" s="145"/>
      <c r="B46" s="91"/>
      <c r="C46" s="96"/>
      <c r="D46" s="97"/>
      <c r="E46" s="98"/>
      <c r="F46" s="89"/>
      <c r="G46" s="99"/>
      <c r="H46" s="100"/>
      <c r="I46" s="221" t="str">
        <f t="shared" si="15"/>
        <v>£0.00</v>
      </c>
      <c r="J46" s="101"/>
      <c r="K46" s="100"/>
      <c r="L46" s="221" t="str">
        <f t="shared" si="3"/>
        <v>£0.00</v>
      </c>
      <c r="M46" s="101"/>
      <c r="N46" s="102"/>
      <c r="O46" s="145"/>
      <c r="P46" s="77"/>
      <c r="Q46" s="87"/>
      <c r="R46" s="87"/>
      <c r="S46" s="87"/>
      <c r="T46" s="149" t="str">
        <f t="shared" si="4"/>
        <v/>
      </c>
      <c r="U46" s="87" t="str">
        <f t="shared" si="5"/>
        <v/>
      </c>
      <c r="V46" s="87"/>
      <c r="W46" s="53" t="str">
        <f t="shared" si="6"/>
        <v>£0.00</v>
      </c>
      <c r="X46" s="53"/>
      <c r="Y46" s="87"/>
      <c r="Z46" s="78"/>
      <c r="AA46" s="79"/>
      <c r="AB46" s="160"/>
      <c r="AC46" s="98"/>
      <c r="AD46" s="225"/>
      <c r="AE46" s="235" t="str">
        <f t="shared" si="7"/>
        <v/>
      </c>
      <c r="AF46" s="87" t="str">
        <f t="shared" si="8"/>
        <v/>
      </c>
      <c r="AG46" s="53"/>
      <c r="AH46" s="224"/>
      <c r="AI46" s="226" t="str">
        <f t="shared" si="1"/>
        <v/>
      </c>
      <c r="AJ46" s="236" t="str">
        <f t="shared" si="9"/>
        <v>£0.00</v>
      </c>
      <c r="AK46" s="31"/>
      <c r="AL46" s="1"/>
      <c r="AM46" s="1"/>
      <c r="AN46" s="1"/>
      <c r="AO46" s="1"/>
      <c r="AP46" s="1" t="str">
        <f t="shared" si="10"/>
        <v/>
      </c>
      <c r="AQ46" s="27">
        <f t="shared" si="2"/>
        <v>0</v>
      </c>
      <c r="AR46" s="189">
        <f t="shared" si="11"/>
        <v>0</v>
      </c>
      <c r="AS46" s="190" t="str">
        <f>IF(AND(C46="A",'Claim Details'!$E$28&gt;=Rates!$D$14,'Claim Details'!$E$28&lt;=Rates!$D$15,'Claim Details'!$E$19="Yes"),Rates!$E$17,IF(AND(C46="A",'Claim Details'!$E$28&gt;=Rates!$D$14,'Claim Details'!$E$28&lt;=Rates!$D$15,'Claim Details'!$E$19="No"),Rates!$D$17,IF(AND(C46="A",'Claim Details'!$E$28&gt;=Rates!$F$14,'Claim Details'!$E$28&lt;=Rates!$F$15,'Claim Details'!$E$19="Yes"),Rates!$G$17,IF(AND(C46="A",'Claim Details'!$E$28&gt;=Rates!$F$14,'Claim Details'!$E$28&lt;=Rates!$F$15,'Claim Details'!$E$19="No"),Rates!$F$17,IF(AND(C46="A",'Claim Details'!$E$28&gt;=Rates!$H$14,'Claim Details'!$E$28&lt;=Rates!$H$15,'Claim Details'!$E$19="Yes"),Rates!$I$17,IF(AND(C46="A",'Claim Details'!$E$28&gt;=Rates!$H$14,'Claim Details'!$E$28&lt;=Rates!$H$15,'Claim Details'!$E$19="No"),Rates!$H$17,IF(AND(C46="A",'Claim Details'!$E$28&gt;=Rates!$J$14,'Claim Details'!$E$28&lt;=Rates!$J$15,'Claim Details'!$E$19="Yes"),Rates!$K$17,IF(AND(C46="A",'Claim Details'!$E$28&gt;=Rates!$J$14,'Claim Details'!$E$28&lt;=Rates!$J$15,'Claim Details'!$E$19="No"),Rates!$J$17,IF(AND(C46="B",'Claim Details'!$E$28&gt;=Rates!$D$14,'Claim Details'!$E$28&lt;=Rates!$D$15,'Claim Details'!$E$19="Yes"),Rates!$E$18,IF(AND(C46="B",'Claim Details'!$E$28&gt;=Rates!$D$14,'Claim Details'!$E$28&lt;=Rates!$D$15,'Claim Details'!$E$19="No"),Rates!$D$18,IF(AND(C46="B",'Claim Details'!$E$28&gt;=Rates!$F$14,'Claim Details'!$E$28&lt;=Rates!$F$15,'Claim Details'!$E$19="Yes"),Rates!$G$18,IF(AND(C46="B",'Claim Details'!$E$28&gt;=Rates!$F$14,'Claim Details'!$E$28&lt;=Rates!$F$15,'Claim Details'!$E$19="No"),Rates!$F$18,IF(AND(C46="B",'Claim Details'!$E$28&gt;=Rates!$H$14,'Claim Details'!$E$28&lt;=Rates!$H$15,'Claim Details'!$E$19="Yes"),Rates!$I$18,IF(AND(C46="B",'Claim Details'!$E$28&gt;=Rates!$H$14,'Claim Details'!$E$28&lt;=Rates!$H$15,'Claim Details'!$E$19="No"),Rates!$H$18,IF(AND(C46="B",'Claim Details'!$E$28&gt;=Rates!$J$14,'Claim Details'!$E$28&lt;=Rates!$J$15,'Claim Details'!$E$19="Yes"),Rates!$K$18,IF(AND(C46="B",'Claim Details'!$E$28&gt;=Rates!$J$14,'Claim Details'!$E$28&lt;=Rates!$J$15,'Claim Details'!$E$19="No"),Rates!$J$18,IF(AND(C46="C",'Claim Details'!$E$28&gt;=Rates!$D$14,'Claim Details'!$E$28&lt;=Rates!$D$15,'Claim Details'!$E$19="Yes"),Rates!$E$19,IF(AND(C46="C",'Claim Details'!$E$28&gt;=Rates!$D$14,'Claim Details'!$E$28&lt;=Rates!$D$15,'Claim Details'!$E$19="No"),Rates!$D$19,IF(AND(C46="C",'Claim Details'!$E$28&gt;=Rates!$F$14,'Claim Details'!$E$28&lt;=Rates!$F$15,'Claim Details'!$E$19="Yes"),Rates!$G$19,IF(AND(C46="C",'Claim Details'!$E$28&gt;=Rates!$F$14,'Claim Details'!$E$28&lt;=Rates!$F$15,'Claim Details'!$E$19="No"),Rates!$F$19,IF(AND(C46="C",'Claim Details'!$E$28&gt;=Rates!$H$14,'Claim Details'!$E$28&lt;=Rates!$H$15,'Claim Details'!$E$19="Yes"),Rates!$I$19,IF(AND(C46="C",'Claim Details'!$E$28&gt;=Rates!$H$14,'Claim Details'!$E$28&lt;=Rates!$H$15,'Claim Details'!$E$19="No"),Rates!$H$19,IF(AND(C46="C",'Claim Details'!$E$28&gt;=Rates!$J$14,'Claim Details'!$E$28&lt;=Rates!$J$15,'Claim Details'!$E$19="Yes"),Rates!$K$19,IF(AND(C46="C",'Claim Details'!$E$28&gt;=Rates!$J$14,'Claim Details'!$E$28&lt;=Rates!$J$15,'Claim Details'!$E$19="No"),Rates!$J$19,"£0.00"))))))))))))))))))))))))</f>
        <v>£0.00</v>
      </c>
      <c r="AT46" s="189" t="str">
        <f>IF(AND(C46="A",'Claim Details'!$E$28&gt;=Rates!$D$14,'Claim Details'!$E$28&lt;=Rates!$D$15,'Claim Details'!$E$19="Yes"),Rates!$E$25,IF(AND(C46="A",'Claim Details'!$E$28&gt;=Rates!$D$14,'Claim Details'!$E$28&lt;=Rates!$D$15,'Claim Details'!$E$19="No"),Rates!$D$25,IF(AND(C46="A",'Claim Details'!$E$28&gt;=Rates!$F$14,'Claim Details'!$E$28&lt;=Rates!$F$15,'Claim Details'!$E$19="Yes"),Rates!$G$25,IF(AND(C46="A",'Claim Details'!$E$28&gt;=Rates!$F$14,'Claim Details'!$E$28&lt;=Rates!$F$15,'Claim Details'!$E$19="No"),Rates!$F$25,IF(AND(C46="A",'Claim Details'!$E$28&gt;=Rates!$H$14,'Claim Details'!$E$28&lt;=Rates!$H$15,'Claim Details'!$E$19="Yes"),Rates!$I$25,IF(AND(C46="A",'Claim Details'!$E$28&gt;=Rates!$H$14,'Claim Details'!$E$28&lt;=Rates!$H$15,'Claim Details'!$E$19="No"),Rates!$H$25,IF(AND(C46="A",'Claim Details'!$E$28&gt;=Rates!$J$14,'Claim Details'!$E$28&lt;=Rates!$J$15,'Claim Details'!$E$19="Yes"),Rates!$K$25,IF(AND(C46="A",'Claim Details'!$E$28&gt;=Rates!$J$14,'Claim Details'!$E$28&lt;=Rates!$J$15,'Claim Details'!$E$19="No"),Rates!$J$25,IF(AND(C46="B",'Claim Details'!$E$28&gt;=Rates!$D$14,'Claim Details'!$E$28&lt;=Rates!$D$15,'Claim Details'!$E$19="Yes"),Rates!$E$26,IF(AND(C46="B",'Claim Details'!$E$28&gt;=Rates!$D$14,'Claim Details'!$E$28&lt;=Rates!$D$15,'Claim Details'!$E$19="No"),Rates!$D$26,IF(AND(C46="B",'Claim Details'!$E$28&gt;=Rates!$F$14,'Claim Details'!$E$28&lt;=Rates!$F$15,'Claim Details'!$E$19="Yes"),Rates!$G$26,IF(AND(C46="B",'Claim Details'!$E$28&gt;=Rates!$F$14,'Claim Details'!$E$28&lt;=Rates!$F$15,'Claim Details'!$E$19="No"),Rates!$F$26,IF(AND(C46="B",'Claim Details'!$E$28&gt;=Rates!$H$14,'Claim Details'!$E$28&lt;=Rates!$H$15,'Claim Details'!$E$19="Yes"),Rates!$I$26,IF(AND(C46="B",'Claim Details'!$E$28&gt;=Rates!$H$14,'Claim Details'!$E$28&lt;=Rates!$H$15,'Claim Details'!$E$19="No"),Rates!$H$26,IF(AND(C46="B",'Claim Details'!$E$28&gt;=Rates!$J$14,'Claim Details'!$E$28&lt;=Rates!$J$15,'Claim Details'!$E$19="Yes"),Rates!$K$26,IF(AND(C46="B",'Claim Details'!$E$28&gt;=Rates!$J$14,'Claim Details'!$E$28&lt;=Rates!$J$15,'Claim Details'!$E$19="No"),Rates!$J$26,IF(AND(C46="C",'Claim Details'!$E$28&gt;=Rates!$D$14,'Claim Details'!$E$28&lt;=Rates!$D$15,'Claim Details'!$E$19="Yes"),Rates!$E$27,IF(AND(C46="C",'Claim Details'!$E$28&gt;=Rates!$D$14,'Claim Details'!$E$28&lt;=Rates!$D$15,'Claim Details'!$E$19="No"),Rates!$D$27,IF(AND(C46="C",'Claim Details'!$E$28&gt;=Rates!$F$14,'Claim Details'!$E$28&lt;=Rates!$F$15,'Claim Details'!$E$19="Yes"),Rates!$G$27,IF(AND(C46="C",'Claim Details'!$E$28&gt;=Rates!$F$14,'Claim Details'!$E$28&lt;=Rates!$F$15,'Claim Details'!$E$19="No"),Rates!$F$27,IF(AND(C46="C",'Claim Details'!$E$28&gt;=Rates!$H$14,'Claim Details'!$E$28&lt;=Rates!$H$15,'Claim Details'!$E$19="Yes"),Rates!$I$27,IF(AND(C46="C",'Claim Details'!$E$28&gt;=Rates!$H$14,'Claim Details'!$E$28&lt;=Rates!$H$15,'Claim Details'!$E$19="No"),Rates!$H$27,IF(AND(C46="C",'Claim Details'!$E$28&gt;=Rates!$J$14,'Claim Details'!$E$28&lt;=Rates!$J$15,'Claim Details'!$E$19="Yes"),Rates!$K$27,IF(AND(C46="C",'Claim Details'!$E$28&gt;=Rates!$J$14,'Claim Details'!$E$28&lt;=Rates!$J$15,'Claim Details'!$E$19="No"),Rates!$J$27,"£0.00"))))))))))))))))))))))))</f>
        <v>£0.00</v>
      </c>
      <c r="AU46" s="191" t="str">
        <f>IF(AND(C46="A",'Claim Details'!$E$28&gt;=Rates!$D$14,'Claim Details'!$E$28&lt;=Rates!$D$15,'Claim Details'!$E$19="Yes"),Rates!$E$20,IF(AND(C46="A",'Claim Details'!$E$28&gt;=Rates!$D$14,'Claim Details'!$E$28&lt;=Rates!$D$15,'Claim Details'!$E$19="No"),Rates!$D$20,IF(AND(C46="A",'Claim Details'!$E$28&gt;=Rates!$F$14,'Claim Details'!$E$28&lt;=Rates!$F$15,'Claim Details'!$E$19="Yes"),Rates!$G$20,IF(AND(C46="A",'Claim Details'!$E$28&gt;=Rates!$F$14,'Claim Details'!$E$28&lt;=Rates!$F$15,'Claim Details'!$E$19="No"),Rates!$F$20,IF(AND(C46="A",'Claim Details'!$E$28&gt;=Rates!$H$14,'Claim Details'!$E$28&lt;=Rates!$H$15,'Claim Details'!$E$19="Yes"),Rates!$I$20,IF(AND(C46="A",'Claim Details'!$E$28&gt;=Rates!$H$14,'Claim Details'!$E$28&lt;=Rates!$H$15,'Claim Details'!$E$19="No"),Rates!$H$20,IF(AND(C46="A",'Claim Details'!$E$28&gt;=Rates!$J$14,'Claim Details'!$E$28&lt;=Rates!$J$15,'Claim Details'!$E$19="Yes"),Rates!$K$20,IF(AND(C46="A",'Claim Details'!$E$28&gt;=Rates!$J$14,'Claim Details'!$E$28&lt;=Rates!$J$15,'Claim Details'!$E$19="No"),Rates!$J$20,IF(AND(C46="B",'Claim Details'!$E$28&gt;=Rates!$D$14,'Claim Details'!$E$28&lt;=Rates!$D$15,'Claim Details'!$E$19="Yes"),Rates!$E$21,IF(AND(C46="B",'Claim Details'!$E$28&gt;=Rates!$D$14,'Claim Details'!$E$28&lt;=Rates!$D$15,'Claim Details'!$E$19="No"),Rates!$D$21,IF(AND(C46="B",'Claim Details'!$E$28&gt;=Rates!$F$14,'Claim Details'!$E$28&lt;=Rates!$F$15,'Claim Details'!$E$19="Yes"),Rates!$G$21,IF(AND(C46="B",'Claim Details'!$E$28&gt;=Rates!$F$14,'Claim Details'!$E$28&lt;=Rates!$F$15,'Claim Details'!$E$19="No"),Rates!$F$21,IF(AND(C46="B",'Claim Details'!$E$28&gt;=Rates!$H$14,'Claim Details'!$E$28&lt;=Rates!$H$15,'Claim Details'!$E$19="Yes"),Rates!$I$21,IF(AND(C46="B",'Claim Details'!$E$28&gt;=Rates!$H$14,'Claim Details'!$E$28&lt;=Rates!$H$15,'Claim Details'!$E$19="No"),Rates!$H$21,IF(AND(C46="B",'Claim Details'!$E$28&gt;=Rates!$J$14,'Claim Details'!$E$28&lt;=Rates!$J$15,'Claim Details'!$E$19="Yes"),Rates!$K$21,IF(AND(C46="B",'Claim Details'!$E$28&gt;=Rates!$J$14,'Claim Details'!$E$28&lt;=Rates!$J$15,'Claim Details'!$E$19="No"),Rates!$J$21,"£0.00"))))))))))))))))</f>
        <v>£0.00</v>
      </c>
      <c r="AV46" s="191" t="str">
        <f>IF(AND(C46="A",'Claim Details'!$E$28&gt;=Rates!$D$14,'Claim Details'!$E$28&lt;=Rates!$D$15,'Claim Details'!$E$19="Yes"),Rates!$E$22,IF(AND(C46="A",'Claim Details'!$E$28&gt;=Rates!$D$14,'Claim Details'!$E$28&lt;=Rates!$D$15,'Claim Details'!$E$19="No"),Rates!$D$22,IF(AND(C46="A",'Claim Details'!$E$28&gt;=Rates!$F$14,'Claim Details'!$E$28&lt;=Rates!$F$15,'Claim Details'!$E$19="Yes"),Rates!$G$22,IF(AND(C46="A",'Claim Details'!$E$28&gt;=Rates!$F$14,'Claim Details'!$E$28&lt;=Rates!$F$15,'Claim Details'!$E$19="No"),Rates!$F$22,IF(AND(C46="A",'Claim Details'!$E$28&gt;=Rates!$H$14,'Claim Details'!$E$28&lt;=Rates!$H$15,'Claim Details'!$E$19="Yes"),Rates!$I$22,IF(AND(C46="A",'Claim Details'!$E$28&gt;=Rates!$H$14,'Claim Details'!$E$28&lt;=Rates!$H$15,'Claim Details'!$E$19="No"),Rates!$H$22,IF(AND(C46="A",'Claim Details'!$E$28&gt;=Rates!$J$14,'Claim Details'!$E$28&lt;=Rates!$J$15,'Claim Details'!$E$19="Yes"),Rates!$K$22,IF(AND(C46="A",'Claim Details'!$E$28&gt;=Rates!$J$14,'Claim Details'!$E$28&lt;=Rates!$J$15,'Claim Details'!$E$19="No"),Rates!$J$22,IF(AND(C46="B",'Claim Details'!$E$28&gt;=Rates!$D$14,'Claim Details'!$E$28&lt;=Rates!$D$15,'Claim Details'!$E$19="Yes"),Rates!$E$23,IF(AND(C46="B",'Claim Details'!$E$28&gt;=Rates!$D$14,'Claim Details'!$E$28&lt;=Rates!$D$15,'Claim Details'!$E$19="No"),Rates!$D$23,IF(AND(C46="B",'Claim Details'!$E$28&gt;=Rates!$F$14,'Claim Details'!$E$28&lt;=Rates!$F$15,'Claim Details'!$E$19="Yes"),Rates!$G$23,IF(AND(C46="B",'Claim Details'!$E$28&gt;=Rates!$F$14,'Claim Details'!$E$28&lt;=Rates!$F$15,'Claim Details'!$E$19="No"),Rates!$F$23,IF(AND(C46="B",'Claim Details'!$E$28&gt;=Rates!$H$14,'Claim Details'!$E$28&lt;=Rates!$H$15,'Claim Details'!$E$19="Yes"),Rates!$I$23,IF(AND(C46="B",'Claim Details'!$E$28&gt;=Rates!$H$14,'Claim Details'!$E$28&lt;=Rates!$H$15,'Claim Details'!$E$19="No"),Rates!$H$23,IF(AND(C46="B",'Claim Details'!$E$28&gt;=Rates!$J$14,'Claim Details'!$E$28&lt;=Rates!$J$15,'Claim Details'!$E$19="Yes"),Rates!$K$23,IF(AND(C46="B",'Claim Details'!$E$28&gt;=Rates!$J$14,'Claim Details'!$E$28&lt;=Rates!$J$15,'Claim Details'!$E$19="No"),Rates!$J$23,IF(AND(C46="C",'Claim Details'!$E$28&gt;=Rates!$D$14,'Claim Details'!$E$28&lt;=Rates!$D$15,'Claim Details'!$E$19="Yes"),Rates!$E$24,IF(AND(C46="C",'Claim Details'!$E$28&gt;=Rates!$D$14,'Claim Details'!$E$28&lt;=Rates!$D$15,'Claim Details'!$E$19="No"),Rates!$D$24,IF(AND(C46="C",'Claim Details'!$E$28&gt;=Rates!$F$14,'Claim Details'!$E$28&lt;=Rates!$F$15,'Claim Details'!$E$19="Yes"),Rates!$G$24,IF(AND(C46="C",'Claim Details'!$E$28&gt;=Rates!$F$14,'Claim Details'!$E$28&lt;=Rates!$F$15,'Claim Details'!$E$19="No"),Rates!$F$24,IF(AND(C46="C",'Claim Details'!$E$28&gt;=Rates!$H$14,'Claim Details'!$E$28&lt;=Rates!$H$15,'Claim Details'!$E$19="Yes"),Rates!$I$24,IF(AND(C46="C",'Claim Details'!$E$28&gt;=Rates!$H$14,'Claim Details'!$E$28&lt;=Rates!$H$15,'Claim Details'!$E$19="No"),Rates!$H$24,IF(AND(C46="C",'Claim Details'!$E$28&gt;=Rates!$J$14,'Claim Details'!$E$28&lt;=Rates!$J$15,'Claim Details'!$E$19="Yes"),Rates!$K$24,IF(AND(C46="C",'Claim Details'!$E$28&gt;=Rates!$J$14,'Claim Details'!$E$28&lt;=Rates!$J$15,'Claim Details'!$E$19="No"),Rates!$J$24,"£0.00"))))))))))))))))))))))))</f>
        <v>£0.00</v>
      </c>
      <c r="AW46" s="1"/>
      <c r="AX46" s="189" t="str">
        <f>IF(AND(U46="A",'Claim Details'!$I$28&gt;=Rates!$D$14,'Claim Details'!$I$28&lt;=Rates!$D$15,'Claim Details'!$I$19="Yes"),Rates!$J$17,IF(AND(U46="A",'Claim Details'!$I$28&gt;=Rates!$D$14,'Claim Details'!$I$28&lt;=Rates!$D$15,'Claim Details'!$I$19="No"),Rates!$D$17,IF(AND(U46="A",'Claim Details'!$I$28&gt;=Rates!$F$14,'Claim Details'!$I$28&lt;=Rates!$F$15,'Claim Details'!$I$19="Yes"),Rates!$G$17,IF(AND(U46="A",'Claim Details'!$I$28&gt;=Rates!$F$14,'Claim Details'!$I$28&lt;=Rates!$F$15,'Claim Details'!$I$19="No"),Rates!$F$17,IF(AND(U46="A",'Claim Details'!$I$28&gt;=Rates!$H$14,'Claim Details'!$I$28&lt;=Rates!$H$15,'Claim Details'!$I$19="Yes"),Rates!$I$17,IF(AND(U46="A",'Claim Details'!$I$28&gt;=Rates!$H$14,'Claim Details'!$I$28&lt;=Rates!$H$15,'Claim Details'!$I$19="No"),Rates!$H$17,IF(AND(U46="A",'Claim Details'!$I$28&gt;=Rates!$J$14,'Claim Details'!$I$28&lt;=Rates!$J$15,'Claim Details'!$I$19="Yes"),Rates!$K$17,IF(AND(U46="A",'Claim Details'!$I$28&gt;=Rates!$J$14,'Claim Details'!$I$28&lt;=Rates!$J$15,'Claim Details'!$I$19="No"),Rates!$J$17,IF(AND(U46="B",'Claim Details'!$I$28&gt;=Rates!$D$14,'Claim Details'!$I$28&lt;=Rates!$D$15,'Claim Details'!$I$19="Yes"),Rates!$E$18,IF(AND(U46="B",'Claim Details'!$I$28&gt;=Rates!$D$14,'Claim Details'!$I$28&lt;=Rates!$D$15,'Claim Details'!$I$19="No"),Rates!$D$18,IF(AND(U46="B",'Claim Details'!$I$28&gt;=Rates!$F$14,'Claim Details'!$I$28&lt;=Rates!$F$15,'Claim Details'!$I$19="Yes"),Rates!$G$18,IF(AND(U46="B",'Claim Details'!$I$28&gt;=Rates!$F$14,'Claim Details'!$I$28&lt;=Rates!$F$15,'Claim Details'!$I$19="No"),Rates!$F$18,IF(AND(U46="B",'Claim Details'!$I$28&gt;=Rates!$H$14,'Claim Details'!$I$28&lt;=Rates!$H$15,'Claim Details'!$I$19="Yes"),Rates!$I$18,IF(AND(U46="B",'Claim Details'!$I$28&gt;=Rates!$H$14,'Claim Details'!$I$28&lt;=Rates!$H$15,'Claim Details'!$I$19="No"),Rates!$H$18,IF(AND(U46="B",'Claim Details'!$I$28&gt;=Rates!$J$14,'Claim Details'!$I$28&lt;=Rates!$J$15,'Claim Details'!$I$19="Yes"),Rates!$K$18,IF(AND(U46="B",'Claim Details'!$I$28&gt;=Rates!$J$14,'Claim Details'!$I$28&lt;=Rates!$J$15,'Claim Details'!$I$19="No"),Rates!$J$18,IF(AND(U46="C",'Claim Details'!$I$28&gt;=Rates!$D$14,'Claim Details'!$I$28&lt;=Rates!$D$15,'Claim Details'!$I$19="Yes"),Rates!$E$19,IF(AND(U46="C",'Claim Details'!$I$28&gt;=Rates!$D$14,'Claim Details'!$I$28&lt;=Rates!$D$15,'Claim Details'!$I$19="No"),Rates!$D$19,IF(AND(U46="C",'Claim Details'!$I$28&gt;=Rates!$F$14,'Claim Details'!$I$28&lt;=Rates!$F$15,'Claim Details'!$I$19="Yes"),Rates!$G$19,IF(AND(U46="C",'Claim Details'!$I$28&gt;=Rates!$F$14,'Claim Details'!$I$28&lt;=Rates!$F$15,'Claim Details'!$I$19="No"),Rates!$F$19,IF(AND(U46="C",'Claim Details'!$I$28&gt;=Rates!$H$14,'Claim Details'!$I$28&lt;=Rates!$H$15,'Claim Details'!$I$19="Yes"),Rates!$I$19,IF(AND(U46="C",'Claim Details'!$I$28&gt;=Rates!$H$14,'Claim Details'!$I$28&lt;=Rates!$H$15,'Claim Details'!$I$19="No"),Rates!$H$19,IF(AND(U46="C",'Claim Details'!$I$28&gt;=Rates!$J$14,'Claim Details'!$I$28&lt;=Rates!$J$15,'Claim Details'!$I$19="Yes"),Rates!$K$19,IF(AND(U46="C",'Claim Details'!$I$28&gt;=Rates!$J$14,'Claim Details'!$I$28&lt;=Rates!$J$15,'Claim Details'!$I$19="No"),Rates!$J$19,"£0.00"))))))))))))))))))))))))</f>
        <v>£0.00</v>
      </c>
      <c r="AY46" s="189" t="str">
        <f>IF(AND(C46="A",'Claim Details'!$I$28&gt;=Rates!$D$14,'Claim Details'!$I$28&lt;=Rates!$D$15,'Claim Details'!$I$19="Yes"),Rates!$J$25,IF(AND(C46="A",'Claim Details'!$I$28&gt;=Rates!$D$14,'Claim Details'!$I$28&lt;=Rates!$D$15,'Claim Details'!$I$19="No"),Rates!$D$25,IF(AND(C46="A",'Claim Details'!$I$28&gt;=Rates!$F$14,'Claim Details'!$I$28&lt;=Rates!$F$15,'Claim Details'!$I$19="Yes"),Rates!$G$25,IF(AND(C46="A",'Claim Details'!$I$28&gt;=Rates!$F$14,'Claim Details'!$I$28&lt;=Rates!$F$15,'Claim Details'!$I$19="No"),Rates!$F$25,IF(AND(C46="A",'Claim Details'!$I$28&gt;=Rates!$H$14,'Claim Details'!$I$28&lt;=Rates!$H$15,'Claim Details'!$I$19="Yes"),Rates!$I$25,IF(AND(C46="A",'Claim Details'!$I$28&gt;=Rates!$H$14,'Claim Details'!$I$28&lt;=Rates!$H$15,'Claim Details'!$I$19="No"),Rates!$H$25,IF(AND(C46="A",'Claim Details'!$I$28&gt;=Rates!$J$14,'Claim Details'!$I$28&lt;=Rates!$J$15,'Claim Details'!$I$19="Yes"),Rates!$K$25,IF(AND(C46="A",'Claim Details'!$I$28&gt;=Rates!$J$14,'Claim Details'!$I$28&lt;=Rates!$J$15,'Claim Details'!$I$19="No"),Rates!$J$25,IF(AND(C46="B",'Claim Details'!$I$28&gt;=Rates!$D$14,'Claim Details'!$I$28&lt;=Rates!$D$15,'Claim Details'!$I$19="Yes"),Rates!$E$26,IF(AND(C46="B",'Claim Details'!$I$28&gt;=Rates!$D$14,'Claim Details'!$I$28&lt;=Rates!$D$15,'Claim Details'!$I$19="No"),Rates!$D$26,IF(AND(C46="B",'Claim Details'!$I$28&gt;=Rates!$F$14,'Claim Details'!$I$28&lt;=Rates!$F$15,'Claim Details'!$I$19="Yes"),Rates!$G$26,IF(AND(C46="B",'Claim Details'!$I$28&gt;=Rates!$F$14,'Claim Details'!$I$28&lt;=Rates!$F$15,'Claim Details'!$I$19="No"),Rates!$F$26,IF(AND(C46="B",'Claim Details'!$I$28&gt;=Rates!$H$14,'Claim Details'!$I$28&lt;=Rates!$H$15,'Claim Details'!$I$19="Yes"),Rates!$I$26,IF(AND(C46="B",'Claim Details'!$I$28&gt;=Rates!$H$14,'Claim Details'!$I$28&lt;=Rates!$H$15,'Claim Details'!$I$19="No"),Rates!$H$26,IF(AND(C46="B",'Claim Details'!$I$28&gt;=Rates!$J$14,'Claim Details'!$I$28&lt;=Rates!$J$15,'Claim Details'!$I$19="Yes"),Rates!$K$26,IF(AND(C46="B",'Claim Details'!$I$28&gt;=Rates!$J$14,'Claim Details'!$I$28&lt;=Rates!$J$15,'Claim Details'!$I$19="No"),Rates!$J$26,IF(AND(C46="C",'Claim Details'!$I$28&gt;=Rates!$D$14,'Claim Details'!$I$28&lt;=Rates!$D$15,'Claim Details'!$I$19="Yes"),Rates!$E$27,IF(AND(C46="C",'Claim Details'!$I$28&gt;=Rates!$D$14,'Claim Details'!$I$28&lt;=Rates!$D$15,'Claim Details'!$I$19="No"),Rates!$D$27,IF(AND(C46="C",'Claim Details'!$I$28&gt;=Rates!$F$14,'Claim Details'!$I$28&lt;=Rates!$F$15,'Claim Details'!$I$19="Yes"),Rates!$G$27,IF(AND(C46="C",'Claim Details'!$I$28&gt;=Rates!$F$14,'Claim Details'!$I$28&lt;=Rates!$F$15,'Claim Details'!$I$19="No"),Rates!$F$27,IF(AND(C46="C",'Claim Details'!$I$28&gt;=Rates!$H$14,'Claim Details'!$I$28&lt;=Rates!$H$15,'Claim Details'!$I$19="Yes"),Rates!$I$27,IF(AND(C46="C",'Claim Details'!$I$28&gt;=Rates!$H$14,'Claim Details'!$I$28&lt;=Rates!$H$15,'Claim Details'!$I$19="No"),Rates!$H$27,IF(AND(C46="C",'Claim Details'!$I$28&gt;=Rates!$J$14,'Claim Details'!$I$28&lt;=Rates!$J$15,'Claim Details'!$I$19="Yes"),Rates!$K$27,IF(AND(C46="C",'Claim Details'!$I$28&gt;=Rates!$J$14,'Claim Details'!$I$28&lt;=Rates!$J$15,'Claim Details'!$I$19="No"),Rates!$J$27,"£0.00"))))))))))))))))))))))))</f>
        <v>£0.00</v>
      </c>
      <c r="AZ46" s="189" t="str">
        <f>IF(AND(C46="A",'Claim Details'!$I$28&gt;=Rates!$D$14,'Claim Details'!$I$28&lt;=Rates!$D$15,'Claim Details'!$I$19="Yes"),Rates!$E$20,IF(AND(C46="A",'Claim Details'!$I$28&gt;=Rates!$D$14,'Claim Details'!$I$28&lt;=Rates!$D$15,'Claim Details'!$I$19="No"),Rates!$D$20,IF(AND(C46="A",'Claim Details'!$I$28&gt;=Rates!$F$14,'Claim Details'!$I$28&lt;=Rates!$F$15,'Claim Details'!$I$19="Yes"),Rates!$G$20,IF(AND(C46="A",'Claim Details'!$I$28&gt;=Rates!$F$14,'Claim Details'!$I$28&lt;=Rates!$F$15,'Claim Details'!$I$19="No"),Rates!$F$20,IF(AND(C46="A",'Claim Details'!$I$28&gt;=Rates!$H$14,'Claim Details'!$I$28&lt;=Rates!$H$15,'Claim Details'!$I$19="Yes"),Rates!$I$20,IF(AND(C46="A",'Claim Details'!$I$28&gt;=Rates!$H$14,'Claim Details'!$I$28&lt;=Rates!$H$15,'Claim Details'!$I$19="No"),Rates!$H$20,IF(AND(C46="A",'Claim Details'!$I$28&gt;=Rates!$J$14,'Claim Details'!$I$28&lt;=Rates!$J$15,'Claim Details'!$I$19="Yes"),Rates!$K$20,IF(AND(C46="A",'Claim Details'!$I$28&gt;=Rates!$J$14,'Claim Details'!$I$28&lt;=Rates!$J$15,'Claim Details'!$I$19="No"),Rates!$J$20,IF(AND(C46="B",'Claim Details'!$I$28&gt;=Rates!$D$14,'Claim Details'!$I$28&lt;=Rates!$D$15,'Claim Details'!$I$19="Yes"),Rates!$E$21,IF(AND(C46="B",'Claim Details'!$I$28&gt;=Rates!$D$14,'Claim Details'!$I$28&lt;=Rates!$D$15,'Claim Details'!$I$19="No"),Rates!$D$21,IF(AND(C46="B",'Claim Details'!$I$28&gt;=Rates!$F$14,'Claim Details'!$I$28&lt;=Rates!$F$15,'Claim Details'!$I$19="Yes"),Rates!$G$21,IF(AND(C46="B",'Claim Details'!$I$28&gt;=Rates!$F$14,'Claim Details'!$I$28&lt;=Rates!$F$15,'Claim Details'!$I$19="No"),Rates!$F$21,IF(AND(C46="B",'Claim Details'!$I$28&gt;=Rates!$H$14,'Claim Details'!$I$28&lt;=Rates!$H$15,'Claim Details'!$I$19="Yes"),Rates!$I$21,IF(AND(C46="B",'Claim Details'!$I$28&gt;=Rates!$H$14,'Claim Details'!$I$28&lt;=Rates!$H$15,'Claim Details'!$I$19="No"),Rates!$H$21,IF(AND(C46="B",'Claim Details'!$I$28&gt;=Rates!$J$14,'Claim Details'!$I$28&lt;=Rates!$J$15,'Claim Details'!$I$19="Yes"),Rates!$K$21,IF(AND(C46="B",'Claim Details'!$I$28&gt;=Rates!$J$14,'Claim Details'!$I$28&lt;=Rates!$J$15,'Claim Details'!$I$19="No"),Rates!$J$21,"£0.00"))))))))))))))))</f>
        <v>£0.00</v>
      </c>
      <c r="BA46" s="189" t="str">
        <f>IF(AND(C46="A",'Claim Details'!$I$28&gt;=Rates!$D$14,'Claim Details'!$I$28&lt;=Rates!$D$15,'Claim Details'!$I$19="Yes"),Rates!$E$22,IF(AND(C46="A",'Claim Details'!$I$28&gt;=Rates!$D$14,'Claim Details'!$I$28&lt;=Rates!$D$15,'Claim Details'!$I$19="No"),Rates!$D$22,IF(AND(C46="A",'Claim Details'!$I$28&gt;=Rates!$F$14,'Claim Details'!$I$28&lt;=Rates!$F$15,'Claim Details'!$I$19="Yes"),Rates!$G$22,IF(AND(C46="A",'Claim Details'!$I$28&gt;=Rates!$F$14,'Claim Details'!$I$28&lt;=Rates!$F$15,'Claim Details'!$I$19="No"),Rates!$F$22,IF(AND(C46="A",'Claim Details'!$I$28&gt;=Rates!$H$14,'Claim Details'!$I$28&lt;=Rates!$H$15,'Claim Details'!$I$19="Yes"),Rates!$I$22,IF(AND(C46="A",'Claim Details'!$I$28&gt;=Rates!$H$14,'Claim Details'!$I$28&lt;=Rates!$H$15,'Claim Details'!$I$19="No"),Rates!$H$22,IF(AND(C46="A",'Claim Details'!$I$28&gt;=Rates!$J$14,'Claim Details'!$I$28&lt;=Rates!$J$15,'Claim Details'!$I$19="Yes"),Rates!$K$22,IF(AND(C46="A",'Claim Details'!$I$28&gt;=Rates!$J$14,'Claim Details'!$I$28&lt;=Rates!$J$15,'Claim Details'!$I$19="No"),Rates!$J$22,IF(AND(C46="B",'Claim Details'!$I$28&gt;=Rates!$D$14,'Claim Details'!$I$28&lt;=Rates!$D$15,'Claim Details'!$I$19="Yes"),Rates!$E$23,IF(AND(C46="B",'Claim Details'!$I$28&gt;=Rates!$D$14,'Claim Details'!$I$28&lt;=Rates!$D$15,'Claim Details'!$I$19="No"),Rates!$D$23,IF(AND(C46="B",'Claim Details'!$I$28&gt;=Rates!$F$14,'Claim Details'!$I$28&lt;=Rates!$F$15,'Claim Details'!$I$19="Yes"),Rates!$G$23,IF(AND(C46="B",'Claim Details'!$I$28&gt;=Rates!$F$14,'Claim Details'!$I$28&lt;=Rates!$F$15,'Claim Details'!$I$19="No"),Rates!$F$23,IF(AND(C46="B",'Claim Details'!$I$28&gt;=Rates!$H$14,'Claim Details'!$I$28&lt;=Rates!$H$15,'Claim Details'!$I$19="Yes"),Rates!$I$23,IF(AND(C46="B",'Claim Details'!$I$28&gt;=Rates!$H$14,'Claim Details'!$I$28&lt;=Rates!$H$15,'Claim Details'!$I$19="No"),Rates!$H$23,IF(AND(C46="B",'Claim Details'!$I$28&gt;=Rates!$J$14,'Claim Details'!$I$28&lt;=Rates!$J$15,'Claim Details'!$I$19="Yes"),Rates!$K$23,IF(AND(C46="B",'Claim Details'!$I$28&gt;=Rates!$J$14,'Claim Details'!$I$28&lt;=Rates!$J$15,'Claim Details'!$I$19="No"),Rates!$J$23,IF(AND(C46="C",'Claim Details'!$I$28&gt;=Rates!$D$14,'Claim Details'!$I$28&lt;=Rates!$D$15,'Claim Details'!$I$19="Yes"),Rates!$E$24,IF(AND(C46="C",'Claim Details'!$I$28&gt;=Rates!$D$14,'Claim Details'!$I$28&lt;=Rates!$D$15,'Claim Details'!$I$19="No"),Rates!$D$24,IF(AND(C46="C",'Claim Details'!$I$28&gt;=Rates!$F$14,'Claim Details'!$I$28&lt;=Rates!$F$15,'Claim Details'!$I$19="Yes"),Rates!$G$24,IF(AND(C46="C",'Claim Details'!$I$28&gt;=Rates!$F$14,'Claim Details'!$I$28&lt;=Rates!$F$15,'Claim Details'!$I$19="No"),Rates!$F$24,IF(AND(C46="C",'Claim Details'!$I$28&gt;=Rates!$H$14,'Claim Details'!$I$28&lt;=Rates!$H$15,'Claim Details'!$I$19="Yes"),Rates!$I$24,IF(AND(C46="C",'Claim Details'!$I$28&gt;=Rates!$H$14,'Claim Details'!$I$28&lt;=Rates!$H$15,'Claim Details'!$I$19="No"),Rates!$H$24,IF(AND(C46="C",'Claim Details'!$I$28&gt;=Rates!$J$14,'Claim Details'!$I$28&lt;=Rates!$J$15,'Claim Details'!$I$19="Yes"),Rates!$K$24,IF(AND(C46="C",'Claim Details'!$I$28&gt;=Rates!$J$14,'Claim Details'!$I$28&lt;=Rates!$J$15,'Claim Details'!$I$19="No"),Rates!$J$24,"£0.00"))))))))))))))))))))))))</f>
        <v>£0.00</v>
      </c>
      <c r="BB46" s="189" t="str">
        <f t="shared" si="12"/>
        <v>£0.00</v>
      </c>
      <c r="BC46" s="1"/>
      <c r="BD46" s="189" t="str">
        <f>IF(AND(AE46="A",'Claim Details'!$I$28&gt;=Rates!$D$14,'Claim Details'!$I$28&lt;=Rates!$D$15,'Claim Details'!$I$19="Yes"),Rates!$J$17,IF(AND(AE46="A",'Claim Details'!$I$28&gt;=Rates!$D$14,'Claim Details'!$I$28&lt;=Rates!$D$15,'Claim Details'!$I$19="No"),Rates!$D$17,IF(AND(AE46="A",'Claim Details'!$I$28&gt;=Rates!$F$14,'Claim Details'!$I$28&lt;=Rates!$F$15,'Claim Details'!$I$19="Yes"),Rates!$G$17,IF(AND(AE46="A",'Claim Details'!$I$28&gt;=Rates!$F$14,'Claim Details'!$I$28&lt;=Rates!$F$15,'Claim Details'!$I$19="No"),Rates!$F$17,IF(AND(AE46="A",'Claim Details'!$I$28&gt;=Rates!$H$14,'Claim Details'!$I$28&lt;=Rates!$H$15,'Claim Details'!$I$19="Yes"),Rates!$I$17,IF(AND(AE46="A",'Claim Details'!$I$28&gt;=Rates!$H$14,'Claim Details'!$I$28&lt;=Rates!$H$15,'Claim Details'!$I$19="No"),Rates!$H$17,IF(AND(AE46="A",'Claim Details'!$I$28&gt;=Rates!$J$14,'Claim Details'!$I$28&lt;=Rates!$J$15,'Claim Details'!$I$19="Yes"),Rates!$K$17,IF(AND(AE46="A",'Claim Details'!$I$28&gt;=Rates!$J$14,'Claim Details'!$I$28&lt;=Rates!$J$15,'Claim Details'!$I$19="No"),Rates!$J$17,IF(AND(AE46="B",'Claim Details'!$I$28&gt;=Rates!$D$14,'Claim Details'!$I$28&lt;=Rates!$D$15,'Claim Details'!$I$19="Yes"),Rates!$E$18,IF(AND(AE46="B",'Claim Details'!$I$28&gt;=Rates!$D$14,'Claim Details'!$I$28&lt;=Rates!$D$15,'Claim Details'!$I$19="No"),Rates!$D$18,IF(AND(AE46="B",'Claim Details'!$I$28&gt;=Rates!$F$14,'Claim Details'!$I$28&lt;=Rates!$F$15,'Claim Details'!$I$19="Yes"),Rates!$G$18,IF(AND(AE46="B",'Claim Details'!$I$28&gt;=Rates!$F$14,'Claim Details'!$I$28&lt;=Rates!$F$15,'Claim Details'!$I$19="No"),Rates!$F$18,IF(AND(AE46="B",'Claim Details'!$I$28&gt;=Rates!$H$14,'Claim Details'!$I$28&lt;=Rates!$H$15,'Claim Details'!$I$19="Yes"),Rates!$I$18,IF(AND(AE46="B",'Claim Details'!$I$28&gt;=Rates!$H$14,'Claim Details'!$I$28&lt;=Rates!$H$15,'Claim Details'!$I$19="No"),Rates!$H$18,IF(AND(AE46="B",'Claim Details'!$I$28&gt;=Rates!$J$14,'Claim Details'!$I$28&lt;=Rates!$J$15,'Claim Details'!$I$19="Yes"),Rates!$K$18,IF(AND(AE46="B",'Claim Details'!$I$28&gt;=Rates!$J$14,'Claim Details'!$I$28&lt;=Rates!$J$15,'Claim Details'!$I$19="No"),Rates!$J$18,IF(AND(AE46="C",'Claim Details'!$I$28&gt;=Rates!$D$14,'Claim Details'!$I$28&lt;=Rates!$D$15,'Claim Details'!$I$19="Yes"),Rates!$E$19,IF(AND(AE46="C",'Claim Details'!$I$28&gt;=Rates!$D$14,'Claim Details'!$I$28&lt;=Rates!$D$15,'Claim Details'!$I$19="No"),Rates!$D$19,IF(AND(AE46="C",'Claim Details'!$I$28&gt;=Rates!$F$14,'Claim Details'!$I$28&lt;=Rates!$F$15,'Claim Details'!$I$19="Yes"),Rates!$G$19,IF(AND(AE46="C",'Claim Details'!$I$28&gt;=Rates!$F$14,'Claim Details'!$I$28&lt;=Rates!$F$15,'Claim Details'!$I$19="No"),Rates!$F$19,IF(AND(AE46="C",'Claim Details'!$I$28&gt;=Rates!$H$14,'Claim Details'!$I$28&lt;=Rates!$H$15,'Claim Details'!$I$19="Yes"),Rates!$I$19,IF(AND(AE46="C",'Claim Details'!$I$28&gt;=Rates!$H$14,'Claim Details'!$I$28&lt;=Rates!$H$15,'Claim Details'!$I$19="No"),Rates!$H$19,IF(AND(AE46="C",'Claim Details'!$I$28&gt;=Rates!$J$14,'Claim Details'!$I$28&lt;=Rates!$J$15,'Claim Details'!$I$19="Yes"),Rates!$K$19,IF(AND(AE46="C",'Claim Details'!$I$28&gt;=Rates!$J$14,'Claim Details'!$I$28&lt;=Rates!$J$15,'Claim Details'!$I$19="No"),Rates!$J$19,"£0.00"))))))))))))))))))))))))</f>
        <v>£0.00</v>
      </c>
      <c r="BE46" s="189" t="str">
        <f>IF(AND(AE46="A",'Claim Details'!$I$28&gt;=Rates!$D$14,'Claim Details'!$I$28&lt;=Rates!$D$15,'Claim Details'!$I$19="Yes"),Rates!$J$25,IF(AND(AE46="A",'Claim Details'!$I$28&gt;=Rates!$D$14,'Claim Details'!$I$28&lt;=Rates!$D$15,'Claim Details'!$I$19="No"),Rates!$D$25,IF(AND(AE46="A",'Claim Details'!$I$28&gt;=Rates!$F$14,'Claim Details'!$I$28&lt;=Rates!$F$15,'Claim Details'!$I$19="Yes"),Rates!$G$25,IF(AND(AE46="A",'Claim Details'!$I$28&gt;=Rates!$F$14,'Claim Details'!$I$28&lt;=Rates!$F$15,'Claim Details'!$I$19="No"),Rates!$F$25,IF(AND(AE46="A",'Claim Details'!$I$28&gt;=Rates!$H$14,'Claim Details'!$I$28&lt;=Rates!$H$15,'Claim Details'!$I$19="Yes"),Rates!$I$25,IF(AND(AE46="A",'Claim Details'!$I$28&gt;=Rates!$H$14,'Claim Details'!$I$28&lt;=Rates!$H$15,'Claim Details'!$I$19="No"),Rates!$H$25,IF(AND(AE46="A",'Claim Details'!$I$28&gt;=Rates!$J$14,'Claim Details'!$I$28&lt;=Rates!$J$15,'Claim Details'!$I$19="Yes"),Rates!$K$25,IF(AND(AE46="A",'Claim Details'!$I$28&gt;=Rates!$J$14,'Claim Details'!$I$28&lt;=Rates!$J$15,'Claim Details'!$I$19="No"),Rates!$J$25,IF(AND(AE46="B",'Claim Details'!$I$28&gt;=Rates!$D$14,'Claim Details'!$I$28&lt;=Rates!$D$15,'Claim Details'!$I$19="Yes"),Rates!$E$26,IF(AND(AE46="B",'Claim Details'!$I$28&gt;=Rates!$D$14,'Claim Details'!$I$28&lt;=Rates!$D$15,'Claim Details'!$I$19="No"),Rates!$D$26,IF(AND(AE46="B",'Claim Details'!$I$28&gt;=Rates!$F$14,'Claim Details'!$I$28&lt;=Rates!$F$15,'Claim Details'!$I$19="Yes"),Rates!$G$26,IF(AND(AE46="B",'Claim Details'!$I$28&gt;=Rates!$F$14,'Claim Details'!$I$28&lt;=Rates!$F$15,'Claim Details'!$I$19="No"),Rates!$F$26,IF(AND(AE46="B",'Claim Details'!$I$28&gt;=Rates!$H$14,'Claim Details'!$I$28&lt;=Rates!$H$15,'Claim Details'!$I$19="Yes"),Rates!$I$26,IF(AND(AE46="B",'Claim Details'!$I$28&gt;=Rates!$H$14,'Claim Details'!$I$28&lt;=Rates!$H$15,'Claim Details'!$I$19="No"),Rates!$H$26,IF(AND(AE46="B",'Claim Details'!$I$28&gt;=Rates!$J$14,'Claim Details'!$I$28&lt;=Rates!$J$15,'Claim Details'!$I$19="Yes"),Rates!$K$26,IF(AND(AE46="B",'Claim Details'!$I$28&gt;=Rates!$J$14,'Claim Details'!$I$28&lt;=Rates!$J$15,'Claim Details'!$I$19="No"),Rates!$J$26,IF(AND(AE46="C",'Claim Details'!$I$28&gt;=Rates!$D$14,'Claim Details'!$I$28&lt;=Rates!$D$15,'Claim Details'!$I$19="Yes"),Rates!$E$27,IF(AND(AE46="C",'Claim Details'!$I$28&gt;=Rates!$D$14,'Claim Details'!$I$28&lt;=Rates!$D$15,'Claim Details'!$I$19="No"),Rates!$D$27,IF(AND(AE46="C",'Claim Details'!$I$28&gt;=Rates!$F$14,'Claim Details'!$I$28&lt;=Rates!$F$15,'Claim Details'!$I$19="Yes"),Rates!$G$27,IF(AND(AE46="C",'Claim Details'!$I$28&gt;=Rates!$F$14,'Claim Details'!$I$28&lt;=Rates!$F$15,'Claim Details'!$I$19="No"),Rates!$F$27,IF(AND(AE46="C",'Claim Details'!$I$28&gt;=Rates!$H$14,'Claim Details'!$I$28&lt;=Rates!$H$15,'Claim Details'!$I$19="Yes"),Rates!$I$27,IF(AND(AE46="C",'Claim Details'!$I$28&gt;=Rates!$H$14,'Claim Details'!$I$28&lt;=Rates!$H$15,'Claim Details'!$I$19="No"),Rates!$H$27,IF(AND(AE46="C",'Claim Details'!$I$28&gt;=Rates!$J$14,'Claim Details'!$I$28&lt;=Rates!$J$15,'Claim Details'!$I$19="Yes"),Rates!$K$27,IF(AND(AE46="C",'Claim Details'!$I$28&gt;=Rates!$J$14,'Claim Details'!$I$28&lt;=Rates!$J$15,'Claim Details'!$I$19="No"),Rates!$J$27,"£0.00"))))))))))))))))))))))))</f>
        <v>£0.00</v>
      </c>
      <c r="BF46" s="189" t="str">
        <f>IF(AND(AE46="A",'Claim Details'!$I$28&gt;=Rates!$D$14,'Claim Details'!$I$28&lt;=Rates!$D$15,'Claim Details'!$I$19="Yes"),Rates!$E$20,IF(AND(AE46="A",'Claim Details'!$I$28&gt;=Rates!$D$14,'Claim Details'!$I$28&lt;=Rates!$D$15,'Claim Details'!$I$19="No"),Rates!$D$20,IF(AND(AE46="A",'Claim Details'!$I$28&gt;=Rates!$F$14,'Claim Details'!$I$28&lt;=Rates!$F$15,'Claim Details'!$I$19="Yes"),Rates!$G$20,IF(AND(AE46="A",'Claim Details'!$I$28&gt;=Rates!$F$14,'Claim Details'!$I$28&lt;=Rates!$F$15,'Claim Details'!$I$19="No"),Rates!$F$20,IF(AND(AE46="A",'Claim Details'!$I$28&gt;=Rates!$H$14,'Claim Details'!$I$28&lt;=Rates!$H$15,'Claim Details'!$I$19="Yes"),Rates!$I$20,IF(AND(AE46="A",'Claim Details'!$I$28&gt;=Rates!$H$14,'Claim Details'!$I$28&lt;=Rates!$H$15,'Claim Details'!$I$19="No"),Rates!$H$20,IF(AND(AE46="A",'Claim Details'!$I$28&gt;=Rates!$J$14,'Claim Details'!$I$28&lt;=Rates!$J$15,'Claim Details'!$I$19="Yes"),Rates!$K$20,IF(AND(AE46="A",'Claim Details'!$I$28&gt;=Rates!$J$14,'Claim Details'!$I$28&lt;=Rates!$J$15,'Claim Details'!$I$19="No"),Rates!$J$20,IF(AND(AE46="B",'Claim Details'!$I$28&gt;=Rates!$D$14,'Claim Details'!$I$28&lt;=Rates!$D$15,'Claim Details'!$I$19="Yes"),Rates!$E$21,IF(AND(AE46="B",'Claim Details'!$I$28&gt;=Rates!$D$14,'Claim Details'!$I$28&lt;=Rates!$D$15,'Claim Details'!$I$19="No"),Rates!$D$21,IF(AND(AE46="B",'Claim Details'!$I$28&gt;=Rates!$F$14,'Claim Details'!$I$28&lt;=Rates!$F$15,'Claim Details'!$I$19="Yes"),Rates!$G$21,IF(AND(AE46="B",'Claim Details'!$I$28&gt;=Rates!$F$14,'Claim Details'!$I$28&lt;=Rates!$F$15,'Claim Details'!$I$19="No"),Rates!$F$21,IF(AND(AE46="B",'Claim Details'!$I$28&gt;=Rates!$H$14,'Claim Details'!$I$28&lt;=Rates!$H$15,'Claim Details'!$I$19="Yes"),Rates!$I$21,IF(AND(AE46="B",'Claim Details'!$I$28&gt;=Rates!$H$14,'Claim Details'!$I$28&lt;=Rates!$H$15,'Claim Details'!$I$19="No"),Rates!$H$21,IF(AND(AE46="B",'Claim Details'!$I$28&gt;=Rates!$J$14,'Claim Details'!$I$28&lt;=Rates!$J$15,'Claim Details'!$I$19="Yes"),Rates!$K$21,IF(AND(AE46="B",'Claim Details'!$I$28&gt;=Rates!$J$14,'Claim Details'!$I$28&lt;=Rates!$J$15,'Claim Details'!$I$19="No"),Rates!$J$21,"£0.00"))))))))))))))))</f>
        <v>£0.00</v>
      </c>
      <c r="BG46" s="189" t="str">
        <f>IF(AND(AE46="A",'Claim Details'!$I$28&gt;=Rates!$D$14,'Claim Details'!$I$28&lt;=Rates!$D$15,'Claim Details'!$I$19="Yes"),Rates!$E$22,IF(AND(AE46="A",'Claim Details'!$I$28&gt;=Rates!$D$14,'Claim Details'!$I$28&lt;=Rates!$D$15,'Claim Details'!$I$19="No"),Rates!$D$22,IF(AND(AE46="A",'Claim Details'!$I$28&gt;=Rates!$F$14,'Claim Details'!$I$28&lt;=Rates!$F$15,'Claim Details'!$I$19="Yes"),Rates!$G$22,IF(AND(AE46="A",'Claim Details'!$I$28&gt;=Rates!$F$14,'Claim Details'!$I$28&lt;=Rates!$F$15,'Claim Details'!$I$19="No"),Rates!$F$22,IF(AND(AE46="A",'Claim Details'!$I$28&gt;=Rates!$H$14,'Claim Details'!$I$28&lt;=Rates!$H$15,'Claim Details'!$I$19="Yes"),Rates!$I$22,IF(AND(AE46="A",'Claim Details'!$I$28&gt;=Rates!$H$14,'Claim Details'!$I$28&lt;=Rates!$H$15,'Claim Details'!$I$19="No"),Rates!$H$22,IF(AND(AE46="A",'Claim Details'!$I$28&gt;=Rates!$J$14,'Claim Details'!$I$28&lt;=Rates!$J$15,'Claim Details'!$I$19="Yes"),Rates!$K$22,IF(AND(AE46="A",'Claim Details'!$I$28&gt;=Rates!$J$14,'Claim Details'!$I$28&lt;=Rates!$J$15,'Claim Details'!$I$19="No"),Rates!$J$22,IF(AND(AE46="B",'Claim Details'!$I$28&gt;=Rates!$D$14,'Claim Details'!$I$28&lt;=Rates!$D$15,'Claim Details'!$I$19="Yes"),Rates!$E$23,IF(AND(AE46="B",'Claim Details'!$I$28&gt;=Rates!$D$14,'Claim Details'!$I$28&lt;=Rates!$D$15,'Claim Details'!$I$19="No"),Rates!$D$23,IF(AND(AE46="B",'Claim Details'!$I$28&gt;=Rates!$F$14,'Claim Details'!$I$28&lt;=Rates!$F$15,'Claim Details'!$I$19="Yes"),Rates!$G$23,IF(AND(AE46="B",'Claim Details'!$I$28&gt;=Rates!$F$14,'Claim Details'!$I$28&lt;=Rates!$F$15,'Claim Details'!$I$19="No"),Rates!$F$23,IF(AND(AE46="B",'Claim Details'!$I$28&gt;=Rates!$H$14,'Claim Details'!$I$28&lt;=Rates!$H$15,'Claim Details'!$I$19="Yes"),Rates!$I$23,IF(AND(AE46="B",'Claim Details'!$I$28&gt;=Rates!$H$14,'Claim Details'!$I$28&lt;=Rates!$H$15,'Claim Details'!$I$19="No"),Rates!$H$23,IF(AND(AE46="B",'Claim Details'!$I$28&gt;=Rates!$J$14,'Claim Details'!$I$28&lt;=Rates!$J$15,'Claim Details'!$I$19="Yes"),Rates!$K$23,IF(AND(AE46="B",'Claim Details'!$I$28&gt;=Rates!$J$14,'Claim Details'!$I$28&lt;=Rates!$J$15,'Claim Details'!$I$19="No"),Rates!$J$23,IF(AND(AE46="C",'Claim Details'!$I$28&gt;=Rates!$D$14,'Claim Details'!$I$28&lt;=Rates!$D$15,'Claim Details'!$I$19="Yes"),Rates!$E$24,IF(AND(AE46="C",'Claim Details'!$I$28&gt;=Rates!$D$14,'Claim Details'!$I$28&lt;=Rates!$D$15,'Claim Details'!$I$19="No"),Rates!$D$24,IF(AND(AE46="C",'Claim Details'!$I$28&gt;=Rates!$F$14,'Claim Details'!$I$28&lt;=Rates!$F$15,'Claim Details'!$I$19="Yes"),Rates!$G$24,IF(AND(AE46="C",'Claim Details'!$I$28&gt;=Rates!$F$14,'Claim Details'!$I$28&lt;=Rates!$F$15,'Claim Details'!$I$19="No"),Rates!$F$24,IF(AND(AE46="C",'Claim Details'!$I$28&gt;=Rates!$H$14,'Claim Details'!$I$28&lt;=Rates!$H$15,'Claim Details'!$I$19="Yes"),Rates!$I$24,IF(AND(AE46="C",'Claim Details'!$I$28&gt;=Rates!$H$14,'Claim Details'!$I$28&lt;=Rates!$H$15,'Claim Details'!$I$19="No"),Rates!$H$24,IF(AND(AE46="C",'Claim Details'!$I$28&gt;=Rates!$J$14,'Claim Details'!$I$28&lt;=Rates!$J$15,'Claim Details'!$I$19="Yes"),Rates!$K$24,IF(AND(AE46="C",'Claim Details'!$I$28&gt;=Rates!$J$14,'Claim Details'!$I$28&lt;=Rates!$J$15,'Claim Details'!$I$19="No"),Rates!$J$24,"£0.00"))))))))))))))))))))))))</f>
        <v>£0.00</v>
      </c>
      <c r="BH46" s="189" t="str">
        <f t="shared" si="13"/>
        <v>£0.00</v>
      </c>
      <c r="BI46" s="189">
        <f t="shared" si="14"/>
        <v>0</v>
      </c>
      <c r="BO46" s="202" t="str">
        <f>IF(H46="","£0.00",IF(AP46="4","£0.00",IF(AP46="5","£0.00",IF(AP46="1","£0.00",((AQ46*H46)*'Claim Details'!$F$111)/100))))</f>
        <v>£0.00</v>
      </c>
      <c r="BP46" s="202" t="str">
        <f>IF(T46="","£0.00",IF(AP46="4","£0.00",IF(AP46="5","£0.00",IF(AP46="1","£0.00",((AR46*T46)*'Claim Details'!$N$111)/100))))</f>
        <v>£0.00</v>
      </c>
      <c r="BQ46" s="202" t="str">
        <f>IF(AI46="","£0.00",IF(AP46="4","£0.00",IF(AP46="5","£0.00",IF(AP46="1","£0.00",((BI46*AI46)*'Claim Details'!$W$111)/100))))</f>
        <v>£0.00</v>
      </c>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row>
    <row r="47" spans="1:97" ht="15">
      <c r="A47" s="145"/>
      <c r="B47" s="91"/>
      <c r="C47" s="96"/>
      <c r="D47" s="97"/>
      <c r="E47" s="98"/>
      <c r="F47" s="89"/>
      <c r="G47" s="99"/>
      <c r="H47" s="100"/>
      <c r="I47" s="221" t="str">
        <f t="shared" si="15"/>
        <v>£0.00</v>
      </c>
      <c r="J47" s="101"/>
      <c r="K47" s="100"/>
      <c r="L47" s="221" t="str">
        <f t="shared" si="3"/>
        <v>£0.00</v>
      </c>
      <c r="M47" s="101"/>
      <c r="N47" s="102"/>
      <c r="O47" s="145"/>
      <c r="P47" s="77"/>
      <c r="Q47" s="87"/>
      <c r="R47" s="87"/>
      <c r="S47" s="87"/>
      <c r="T47" s="149" t="str">
        <f t="shared" si="4"/>
        <v/>
      </c>
      <c r="U47" s="87" t="str">
        <f t="shared" si="5"/>
        <v/>
      </c>
      <c r="V47" s="87"/>
      <c r="W47" s="53" t="str">
        <f t="shared" si="6"/>
        <v>£0.00</v>
      </c>
      <c r="X47" s="53"/>
      <c r="Y47" s="87"/>
      <c r="Z47" s="78"/>
      <c r="AA47" s="79"/>
      <c r="AB47" s="160"/>
      <c r="AC47" s="98"/>
      <c r="AD47" s="225"/>
      <c r="AE47" s="235" t="str">
        <f t="shared" si="7"/>
        <v/>
      </c>
      <c r="AF47" s="87" t="str">
        <f t="shared" si="8"/>
        <v/>
      </c>
      <c r="AG47" s="53"/>
      <c r="AH47" s="224"/>
      <c r="AI47" s="226" t="str">
        <f t="shared" si="1"/>
        <v/>
      </c>
      <c r="AJ47" s="236" t="str">
        <f t="shared" si="9"/>
        <v>£0.00</v>
      </c>
      <c r="AK47" s="31"/>
      <c r="AL47" s="1"/>
      <c r="AM47" s="1"/>
      <c r="AN47" s="1"/>
      <c r="AO47" s="1"/>
      <c r="AP47" s="1" t="str">
        <f t="shared" si="10"/>
        <v/>
      </c>
      <c r="AQ47" s="27">
        <f t="shared" si="2"/>
        <v>0</v>
      </c>
      <c r="AR47" s="189">
        <f t="shared" si="11"/>
        <v>0</v>
      </c>
      <c r="AS47" s="190" t="str">
        <f>IF(AND(C47="A",'Claim Details'!$E$28&gt;=Rates!$D$14,'Claim Details'!$E$28&lt;=Rates!$D$15,'Claim Details'!$E$19="Yes"),Rates!$E$17,IF(AND(C47="A",'Claim Details'!$E$28&gt;=Rates!$D$14,'Claim Details'!$E$28&lt;=Rates!$D$15,'Claim Details'!$E$19="No"),Rates!$D$17,IF(AND(C47="A",'Claim Details'!$E$28&gt;=Rates!$F$14,'Claim Details'!$E$28&lt;=Rates!$F$15,'Claim Details'!$E$19="Yes"),Rates!$G$17,IF(AND(C47="A",'Claim Details'!$E$28&gt;=Rates!$F$14,'Claim Details'!$E$28&lt;=Rates!$F$15,'Claim Details'!$E$19="No"),Rates!$F$17,IF(AND(C47="A",'Claim Details'!$E$28&gt;=Rates!$H$14,'Claim Details'!$E$28&lt;=Rates!$H$15,'Claim Details'!$E$19="Yes"),Rates!$I$17,IF(AND(C47="A",'Claim Details'!$E$28&gt;=Rates!$H$14,'Claim Details'!$E$28&lt;=Rates!$H$15,'Claim Details'!$E$19="No"),Rates!$H$17,IF(AND(C47="A",'Claim Details'!$E$28&gt;=Rates!$J$14,'Claim Details'!$E$28&lt;=Rates!$J$15,'Claim Details'!$E$19="Yes"),Rates!$K$17,IF(AND(C47="A",'Claim Details'!$E$28&gt;=Rates!$J$14,'Claim Details'!$E$28&lt;=Rates!$J$15,'Claim Details'!$E$19="No"),Rates!$J$17,IF(AND(C47="B",'Claim Details'!$E$28&gt;=Rates!$D$14,'Claim Details'!$E$28&lt;=Rates!$D$15,'Claim Details'!$E$19="Yes"),Rates!$E$18,IF(AND(C47="B",'Claim Details'!$E$28&gt;=Rates!$D$14,'Claim Details'!$E$28&lt;=Rates!$D$15,'Claim Details'!$E$19="No"),Rates!$D$18,IF(AND(C47="B",'Claim Details'!$E$28&gt;=Rates!$F$14,'Claim Details'!$E$28&lt;=Rates!$F$15,'Claim Details'!$E$19="Yes"),Rates!$G$18,IF(AND(C47="B",'Claim Details'!$E$28&gt;=Rates!$F$14,'Claim Details'!$E$28&lt;=Rates!$F$15,'Claim Details'!$E$19="No"),Rates!$F$18,IF(AND(C47="B",'Claim Details'!$E$28&gt;=Rates!$H$14,'Claim Details'!$E$28&lt;=Rates!$H$15,'Claim Details'!$E$19="Yes"),Rates!$I$18,IF(AND(C47="B",'Claim Details'!$E$28&gt;=Rates!$H$14,'Claim Details'!$E$28&lt;=Rates!$H$15,'Claim Details'!$E$19="No"),Rates!$H$18,IF(AND(C47="B",'Claim Details'!$E$28&gt;=Rates!$J$14,'Claim Details'!$E$28&lt;=Rates!$J$15,'Claim Details'!$E$19="Yes"),Rates!$K$18,IF(AND(C47="B",'Claim Details'!$E$28&gt;=Rates!$J$14,'Claim Details'!$E$28&lt;=Rates!$J$15,'Claim Details'!$E$19="No"),Rates!$J$18,IF(AND(C47="C",'Claim Details'!$E$28&gt;=Rates!$D$14,'Claim Details'!$E$28&lt;=Rates!$D$15,'Claim Details'!$E$19="Yes"),Rates!$E$19,IF(AND(C47="C",'Claim Details'!$E$28&gt;=Rates!$D$14,'Claim Details'!$E$28&lt;=Rates!$D$15,'Claim Details'!$E$19="No"),Rates!$D$19,IF(AND(C47="C",'Claim Details'!$E$28&gt;=Rates!$F$14,'Claim Details'!$E$28&lt;=Rates!$F$15,'Claim Details'!$E$19="Yes"),Rates!$G$19,IF(AND(C47="C",'Claim Details'!$E$28&gt;=Rates!$F$14,'Claim Details'!$E$28&lt;=Rates!$F$15,'Claim Details'!$E$19="No"),Rates!$F$19,IF(AND(C47="C",'Claim Details'!$E$28&gt;=Rates!$H$14,'Claim Details'!$E$28&lt;=Rates!$H$15,'Claim Details'!$E$19="Yes"),Rates!$I$19,IF(AND(C47="C",'Claim Details'!$E$28&gt;=Rates!$H$14,'Claim Details'!$E$28&lt;=Rates!$H$15,'Claim Details'!$E$19="No"),Rates!$H$19,IF(AND(C47="C",'Claim Details'!$E$28&gt;=Rates!$J$14,'Claim Details'!$E$28&lt;=Rates!$J$15,'Claim Details'!$E$19="Yes"),Rates!$K$19,IF(AND(C47="C",'Claim Details'!$E$28&gt;=Rates!$J$14,'Claim Details'!$E$28&lt;=Rates!$J$15,'Claim Details'!$E$19="No"),Rates!$J$19,"£0.00"))))))))))))))))))))))))</f>
        <v>£0.00</v>
      </c>
      <c r="AT47" s="189" t="str">
        <f>IF(AND(C47="A",'Claim Details'!$E$28&gt;=Rates!$D$14,'Claim Details'!$E$28&lt;=Rates!$D$15,'Claim Details'!$E$19="Yes"),Rates!$E$25,IF(AND(C47="A",'Claim Details'!$E$28&gt;=Rates!$D$14,'Claim Details'!$E$28&lt;=Rates!$D$15,'Claim Details'!$E$19="No"),Rates!$D$25,IF(AND(C47="A",'Claim Details'!$E$28&gt;=Rates!$F$14,'Claim Details'!$E$28&lt;=Rates!$F$15,'Claim Details'!$E$19="Yes"),Rates!$G$25,IF(AND(C47="A",'Claim Details'!$E$28&gt;=Rates!$F$14,'Claim Details'!$E$28&lt;=Rates!$F$15,'Claim Details'!$E$19="No"),Rates!$F$25,IF(AND(C47="A",'Claim Details'!$E$28&gt;=Rates!$H$14,'Claim Details'!$E$28&lt;=Rates!$H$15,'Claim Details'!$E$19="Yes"),Rates!$I$25,IF(AND(C47="A",'Claim Details'!$E$28&gt;=Rates!$H$14,'Claim Details'!$E$28&lt;=Rates!$H$15,'Claim Details'!$E$19="No"),Rates!$H$25,IF(AND(C47="A",'Claim Details'!$E$28&gt;=Rates!$J$14,'Claim Details'!$E$28&lt;=Rates!$J$15,'Claim Details'!$E$19="Yes"),Rates!$K$25,IF(AND(C47="A",'Claim Details'!$E$28&gt;=Rates!$J$14,'Claim Details'!$E$28&lt;=Rates!$J$15,'Claim Details'!$E$19="No"),Rates!$J$25,IF(AND(C47="B",'Claim Details'!$E$28&gt;=Rates!$D$14,'Claim Details'!$E$28&lt;=Rates!$D$15,'Claim Details'!$E$19="Yes"),Rates!$E$26,IF(AND(C47="B",'Claim Details'!$E$28&gt;=Rates!$D$14,'Claim Details'!$E$28&lt;=Rates!$D$15,'Claim Details'!$E$19="No"),Rates!$D$26,IF(AND(C47="B",'Claim Details'!$E$28&gt;=Rates!$F$14,'Claim Details'!$E$28&lt;=Rates!$F$15,'Claim Details'!$E$19="Yes"),Rates!$G$26,IF(AND(C47="B",'Claim Details'!$E$28&gt;=Rates!$F$14,'Claim Details'!$E$28&lt;=Rates!$F$15,'Claim Details'!$E$19="No"),Rates!$F$26,IF(AND(C47="B",'Claim Details'!$E$28&gt;=Rates!$H$14,'Claim Details'!$E$28&lt;=Rates!$H$15,'Claim Details'!$E$19="Yes"),Rates!$I$26,IF(AND(C47="B",'Claim Details'!$E$28&gt;=Rates!$H$14,'Claim Details'!$E$28&lt;=Rates!$H$15,'Claim Details'!$E$19="No"),Rates!$H$26,IF(AND(C47="B",'Claim Details'!$E$28&gt;=Rates!$J$14,'Claim Details'!$E$28&lt;=Rates!$J$15,'Claim Details'!$E$19="Yes"),Rates!$K$26,IF(AND(C47="B",'Claim Details'!$E$28&gt;=Rates!$J$14,'Claim Details'!$E$28&lt;=Rates!$J$15,'Claim Details'!$E$19="No"),Rates!$J$26,IF(AND(C47="C",'Claim Details'!$E$28&gt;=Rates!$D$14,'Claim Details'!$E$28&lt;=Rates!$D$15,'Claim Details'!$E$19="Yes"),Rates!$E$27,IF(AND(C47="C",'Claim Details'!$E$28&gt;=Rates!$D$14,'Claim Details'!$E$28&lt;=Rates!$D$15,'Claim Details'!$E$19="No"),Rates!$D$27,IF(AND(C47="C",'Claim Details'!$E$28&gt;=Rates!$F$14,'Claim Details'!$E$28&lt;=Rates!$F$15,'Claim Details'!$E$19="Yes"),Rates!$G$27,IF(AND(C47="C",'Claim Details'!$E$28&gt;=Rates!$F$14,'Claim Details'!$E$28&lt;=Rates!$F$15,'Claim Details'!$E$19="No"),Rates!$F$27,IF(AND(C47="C",'Claim Details'!$E$28&gt;=Rates!$H$14,'Claim Details'!$E$28&lt;=Rates!$H$15,'Claim Details'!$E$19="Yes"),Rates!$I$27,IF(AND(C47="C",'Claim Details'!$E$28&gt;=Rates!$H$14,'Claim Details'!$E$28&lt;=Rates!$H$15,'Claim Details'!$E$19="No"),Rates!$H$27,IF(AND(C47="C",'Claim Details'!$E$28&gt;=Rates!$J$14,'Claim Details'!$E$28&lt;=Rates!$J$15,'Claim Details'!$E$19="Yes"),Rates!$K$27,IF(AND(C47="C",'Claim Details'!$E$28&gt;=Rates!$J$14,'Claim Details'!$E$28&lt;=Rates!$J$15,'Claim Details'!$E$19="No"),Rates!$J$27,"£0.00"))))))))))))))))))))))))</f>
        <v>£0.00</v>
      </c>
      <c r="AU47" s="191" t="str">
        <f>IF(AND(C47="A",'Claim Details'!$E$28&gt;=Rates!$D$14,'Claim Details'!$E$28&lt;=Rates!$D$15,'Claim Details'!$E$19="Yes"),Rates!$E$20,IF(AND(C47="A",'Claim Details'!$E$28&gt;=Rates!$D$14,'Claim Details'!$E$28&lt;=Rates!$D$15,'Claim Details'!$E$19="No"),Rates!$D$20,IF(AND(C47="A",'Claim Details'!$E$28&gt;=Rates!$F$14,'Claim Details'!$E$28&lt;=Rates!$F$15,'Claim Details'!$E$19="Yes"),Rates!$G$20,IF(AND(C47="A",'Claim Details'!$E$28&gt;=Rates!$F$14,'Claim Details'!$E$28&lt;=Rates!$F$15,'Claim Details'!$E$19="No"),Rates!$F$20,IF(AND(C47="A",'Claim Details'!$E$28&gt;=Rates!$H$14,'Claim Details'!$E$28&lt;=Rates!$H$15,'Claim Details'!$E$19="Yes"),Rates!$I$20,IF(AND(C47="A",'Claim Details'!$E$28&gt;=Rates!$H$14,'Claim Details'!$E$28&lt;=Rates!$H$15,'Claim Details'!$E$19="No"),Rates!$H$20,IF(AND(C47="A",'Claim Details'!$E$28&gt;=Rates!$J$14,'Claim Details'!$E$28&lt;=Rates!$J$15,'Claim Details'!$E$19="Yes"),Rates!$K$20,IF(AND(C47="A",'Claim Details'!$E$28&gt;=Rates!$J$14,'Claim Details'!$E$28&lt;=Rates!$J$15,'Claim Details'!$E$19="No"),Rates!$J$20,IF(AND(C47="B",'Claim Details'!$E$28&gt;=Rates!$D$14,'Claim Details'!$E$28&lt;=Rates!$D$15,'Claim Details'!$E$19="Yes"),Rates!$E$21,IF(AND(C47="B",'Claim Details'!$E$28&gt;=Rates!$D$14,'Claim Details'!$E$28&lt;=Rates!$D$15,'Claim Details'!$E$19="No"),Rates!$D$21,IF(AND(C47="B",'Claim Details'!$E$28&gt;=Rates!$F$14,'Claim Details'!$E$28&lt;=Rates!$F$15,'Claim Details'!$E$19="Yes"),Rates!$G$21,IF(AND(C47="B",'Claim Details'!$E$28&gt;=Rates!$F$14,'Claim Details'!$E$28&lt;=Rates!$F$15,'Claim Details'!$E$19="No"),Rates!$F$21,IF(AND(C47="B",'Claim Details'!$E$28&gt;=Rates!$H$14,'Claim Details'!$E$28&lt;=Rates!$H$15,'Claim Details'!$E$19="Yes"),Rates!$I$21,IF(AND(C47="B",'Claim Details'!$E$28&gt;=Rates!$H$14,'Claim Details'!$E$28&lt;=Rates!$H$15,'Claim Details'!$E$19="No"),Rates!$H$21,IF(AND(C47="B",'Claim Details'!$E$28&gt;=Rates!$J$14,'Claim Details'!$E$28&lt;=Rates!$J$15,'Claim Details'!$E$19="Yes"),Rates!$K$21,IF(AND(C47="B",'Claim Details'!$E$28&gt;=Rates!$J$14,'Claim Details'!$E$28&lt;=Rates!$J$15,'Claim Details'!$E$19="No"),Rates!$J$21,"£0.00"))))))))))))))))</f>
        <v>£0.00</v>
      </c>
      <c r="AV47" s="191" t="str">
        <f>IF(AND(C47="A",'Claim Details'!$E$28&gt;=Rates!$D$14,'Claim Details'!$E$28&lt;=Rates!$D$15,'Claim Details'!$E$19="Yes"),Rates!$E$22,IF(AND(C47="A",'Claim Details'!$E$28&gt;=Rates!$D$14,'Claim Details'!$E$28&lt;=Rates!$D$15,'Claim Details'!$E$19="No"),Rates!$D$22,IF(AND(C47="A",'Claim Details'!$E$28&gt;=Rates!$F$14,'Claim Details'!$E$28&lt;=Rates!$F$15,'Claim Details'!$E$19="Yes"),Rates!$G$22,IF(AND(C47="A",'Claim Details'!$E$28&gt;=Rates!$F$14,'Claim Details'!$E$28&lt;=Rates!$F$15,'Claim Details'!$E$19="No"),Rates!$F$22,IF(AND(C47="A",'Claim Details'!$E$28&gt;=Rates!$H$14,'Claim Details'!$E$28&lt;=Rates!$H$15,'Claim Details'!$E$19="Yes"),Rates!$I$22,IF(AND(C47="A",'Claim Details'!$E$28&gt;=Rates!$H$14,'Claim Details'!$E$28&lt;=Rates!$H$15,'Claim Details'!$E$19="No"),Rates!$H$22,IF(AND(C47="A",'Claim Details'!$E$28&gt;=Rates!$J$14,'Claim Details'!$E$28&lt;=Rates!$J$15,'Claim Details'!$E$19="Yes"),Rates!$K$22,IF(AND(C47="A",'Claim Details'!$E$28&gt;=Rates!$J$14,'Claim Details'!$E$28&lt;=Rates!$J$15,'Claim Details'!$E$19="No"),Rates!$J$22,IF(AND(C47="B",'Claim Details'!$E$28&gt;=Rates!$D$14,'Claim Details'!$E$28&lt;=Rates!$D$15,'Claim Details'!$E$19="Yes"),Rates!$E$23,IF(AND(C47="B",'Claim Details'!$E$28&gt;=Rates!$D$14,'Claim Details'!$E$28&lt;=Rates!$D$15,'Claim Details'!$E$19="No"),Rates!$D$23,IF(AND(C47="B",'Claim Details'!$E$28&gt;=Rates!$F$14,'Claim Details'!$E$28&lt;=Rates!$F$15,'Claim Details'!$E$19="Yes"),Rates!$G$23,IF(AND(C47="B",'Claim Details'!$E$28&gt;=Rates!$F$14,'Claim Details'!$E$28&lt;=Rates!$F$15,'Claim Details'!$E$19="No"),Rates!$F$23,IF(AND(C47="B",'Claim Details'!$E$28&gt;=Rates!$H$14,'Claim Details'!$E$28&lt;=Rates!$H$15,'Claim Details'!$E$19="Yes"),Rates!$I$23,IF(AND(C47="B",'Claim Details'!$E$28&gt;=Rates!$H$14,'Claim Details'!$E$28&lt;=Rates!$H$15,'Claim Details'!$E$19="No"),Rates!$H$23,IF(AND(C47="B",'Claim Details'!$E$28&gt;=Rates!$J$14,'Claim Details'!$E$28&lt;=Rates!$J$15,'Claim Details'!$E$19="Yes"),Rates!$K$23,IF(AND(C47="B",'Claim Details'!$E$28&gt;=Rates!$J$14,'Claim Details'!$E$28&lt;=Rates!$J$15,'Claim Details'!$E$19="No"),Rates!$J$23,IF(AND(C47="C",'Claim Details'!$E$28&gt;=Rates!$D$14,'Claim Details'!$E$28&lt;=Rates!$D$15,'Claim Details'!$E$19="Yes"),Rates!$E$24,IF(AND(C47="C",'Claim Details'!$E$28&gt;=Rates!$D$14,'Claim Details'!$E$28&lt;=Rates!$D$15,'Claim Details'!$E$19="No"),Rates!$D$24,IF(AND(C47="C",'Claim Details'!$E$28&gt;=Rates!$F$14,'Claim Details'!$E$28&lt;=Rates!$F$15,'Claim Details'!$E$19="Yes"),Rates!$G$24,IF(AND(C47="C",'Claim Details'!$E$28&gt;=Rates!$F$14,'Claim Details'!$E$28&lt;=Rates!$F$15,'Claim Details'!$E$19="No"),Rates!$F$24,IF(AND(C47="C",'Claim Details'!$E$28&gt;=Rates!$H$14,'Claim Details'!$E$28&lt;=Rates!$H$15,'Claim Details'!$E$19="Yes"),Rates!$I$24,IF(AND(C47="C",'Claim Details'!$E$28&gt;=Rates!$H$14,'Claim Details'!$E$28&lt;=Rates!$H$15,'Claim Details'!$E$19="No"),Rates!$H$24,IF(AND(C47="C",'Claim Details'!$E$28&gt;=Rates!$J$14,'Claim Details'!$E$28&lt;=Rates!$J$15,'Claim Details'!$E$19="Yes"),Rates!$K$24,IF(AND(C47="C",'Claim Details'!$E$28&gt;=Rates!$J$14,'Claim Details'!$E$28&lt;=Rates!$J$15,'Claim Details'!$E$19="No"),Rates!$J$24,"£0.00"))))))))))))))))))))))))</f>
        <v>£0.00</v>
      </c>
      <c r="AW47" s="1"/>
      <c r="AX47" s="189" t="str">
        <f>IF(AND(U47="A",'Claim Details'!$I$28&gt;=Rates!$D$14,'Claim Details'!$I$28&lt;=Rates!$D$15,'Claim Details'!$I$19="Yes"),Rates!$J$17,IF(AND(U47="A",'Claim Details'!$I$28&gt;=Rates!$D$14,'Claim Details'!$I$28&lt;=Rates!$D$15,'Claim Details'!$I$19="No"),Rates!$D$17,IF(AND(U47="A",'Claim Details'!$I$28&gt;=Rates!$F$14,'Claim Details'!$I$28&lt;=Rates!$F$15,'Claim Details'!$I$19="Yes"),Rates!$G$17,IF(AND(U47="A",'Claim Details'!$I$28&gt;=Rates!$F$14,'Claim Details'!$I$28&lt;=Rates!$F$15,'Claim Details'!$I$19="No"),Rates!$F$17,IF(AND(U47="A",'Claim Details'!$I$28&gt;=Rates!$H$14,'Claim Details'!$I$28&lt;=Rates!$H$15,'Claim Details'!$I$19="Yes"),Rates!$I$17,IF(AND(U47="A",'Claim Details'!$I$28&gt;=Rates!$H$14,'Claim Details'!$I$28&lt;=Rates!$H$15,'Claim Details'!$I$19="No"),Rates!$H$17,IF(AND(U47="A",'Claim Details'!$I$28&gt;=Rates!$J$14,'Claim Details'!$I$28&lt;=Rates!$J$15,'Claim Details'!$I$19="Yes"),Rates!$K$17,IF(AND(U47="A",'Claim Details'!$I$28&gt;=Rates!$J$14,'Claim Details'!$I$28&lt;=Rates!$J$15,'Claim Details'!$I$19="No"),Rates!$J$17,IF(AND(U47="B",'Claim Details'!$I$28&gt;=Rates!$D$14,'Claim Details'!$I$28&lt;=Rates!$D$15,'Claim Details'!$I$19="Yes"),Rates!$E$18,IF(AND(U47="B",'Claim Details'!$I$28&gt;=Rates!$D$14,'Claim Details'!$I$28&lt;=Rates!$D$15,'Claim Details'!$I$19="No"),Rates!$D$18,IF(AND(U47="B",'Claim Details'!$I$28&gt;=Rates!$F$14,'Claim Details'!$I$28&lt;=Rates!$F$15,'Claim Details'!$I$19="Yes"),Rates!$G$18,IF(AND(U47="B",'Claim Details'!$I$28&gt;=Rates!$F$14,'Claim Details'!$I$28&lt;=Rates!$F$15,'Claim Details'!$I$19="No"),Rates!$F$18,IF(AND(U47="B",'Claim Details'!$I$28&gt;=Rates!$H$14,'Claim Details'!$I$28&lt;=Rates!$H$15,'Claim Details'!$I$19="Yes"),Rates!$I$18,IF(AND(U47="B",'Claim Details'!$I$28&gt;=Rates!$H$14,'Claim Details'!$I$28&lt;=Rates!$H$15,'Claim Details'!$I$19="No"),Rates!$H$18,IF(AND(U47="B",'Claim Details'!$I$28&gt;=Rates!$J$14,'Claim Details'!$I$28&lt;=Rates!$J$15,'Claim Details'!$I$19="Yes"),Rates!$K$18,IF(AND(U47="B",'Claim Details'!$I$28&gt;=Rates!$J$14,'Claim Details'!$I$28&lt;=Rates!$J$15,'Claim Details'!$I$19="No"),Rates!$J$18,IF(AND(U47="C",'Claim Details'!$I$28&gt;=Rates!$D$14,'Claim Details'!$I$28&lt;=Rates!$D$15,'Claim Details'!$I$19="Yes"),Rates!$E$19,IF(AND(U47="C",'Claim Details'!$I$28&gt;=Rates!$D$14,'Claim Details'!$I$28&lt;=Rates!$D$15,'Claim Details'!$I$19="No"),Rates!$D$19,IF(AND(U47="C",'Claim Details'!$I$28&gt;=Rates!$F$14,'Claim Details'!$I$28&lt;=Rates!$F$15,'Claim Details'!$I$19="Yes"),Rates!$G$19,IF(AND(U47="C",'Claim Details'!$I$28&gt;=Rates!$F$14,'Claim Details'!$I$28&lt;=Rates!$F$15,'Claim Details'!$I$19="No"),Rates!$F$19,IF(AND(U47="C",'Claim Details'!$I$28&gt;=Rates!$H$14,'Claim Details'!$I$28&lt;=Rates!$H$15,'Claim Details'!$I$19="Yes"),Rates!$I$19,IF(AND(U47="C",'Claim Details'!$I$28&gt;=Rates!$H$14,'Claim Details'!$I$28&lt;=Rates!$H$15,'Claim Details'!$I$19="No"),Rates!$H$19,IF(AND(U47="C",'Claim Details'!$I$28&gt;=Rates!$J$14,'Claim Details'!$I$28&lt;=Rates!$J$15,'Claim Details'!$I$19="Yes"),Rates!$K$19,IF(AND(U47="C",'Claim Details'!$I$28&gt;=Rates!$J$14,'Claim Details'!$I$28&lt;=Rates!$J$15,'Claim Details'!$I$19="No"),Rates!$J$19,"£0.00"))))))))))))))))))))))))</f>
        <v>£0.00</v>
      </c>
      <c r="AY47" s="189" t="str">
        <f>IF(AND(C47="A",'Claim Details'!$I$28&gt;=Rates!$D$14,'Claim Details'!$I$28&lt;=Rates!$D$15,'Claim Details'!$I$19="Yes"),Rates!$J$25,IF(AND(C47="A",'Claim Details'!$I$28&gt;=Rates!$D$14,'Claim Details'!$I$28&lt;=Rates!$D$15,'Claim Details'!$I$19="No"),Rates!$D$25,IF(AND(C47="A",'Claim Details'!$I$28&gt;=Rates!$F$14,'Claim Details'!$I$28&lt;=Rates!$F$15,'Claim Details'!$I$19="Yes"),Rates!$G$25,IF(AND(C47="A",'Claim Details'!$I$28&gt;=Rates!$F$14,'Claim Details'!$I$28&lt;=Rates!$F$15,'Claim Details'!$I$19="No"),Rates!$F$25,IF(AND(C47="A",'Claim Details'!$I$28&gt;=Rates!$H$14,'Claim Details'!$I$28&lt;=Rates!$H$15,'Claim Details'!$I$19="Yes"),Rates!$I$25,IF(AND(C47="A",'Claim Details'!$I$28&gt;=Rates!$H$14,'Claim Details'!$I$28&lt;=Rates!$H$15,'Claim Details'!$I$19="No"),Rates!$H$25,IF(AND(C47="A",'Claim Details'!$I$28&gt;=Rates!$J$14,'Claim Details'!$I$28&lt;=Rates!$J$15,'Claim Details'!$I$19="Yes"),Rates!$K$25,IF(AND(C47="A",'Claim Details'!$I$28&gt;=Rates!$J$14,'Claim Details'!$I$28&lt;=Rates!$J$15,'Claim Details'!$I$19="No"),Rates!$J$25,IF(AND(C47="B",'Claim Details'!$I$28&gt;=Rates!$D$14,'Claim Details'!$I$28&lt;=Rates!$D$15,'Claim Details'!$I$19="Yes"),Rates!$E$26,IF(AND(C47="B",'Claim Details'!$I$28&gt;=Rates!$D$14,'Claim Details'!$I$28&lt;=Rates!$D$15,'Claim Details'!$I$19="No"),Rates!$D$26,IF(AND(C47="B",'Claim Details'!$I$28&gt;=Rates!$F$14,'Claim Details'!$I$28&lt;=Rates!$F$15,'Claim Details'!$I$19="Yes"),Rates!$G$26,IF(AND(C47="B",'Claim Details'!$I$28&gt;=Rates!$F$14,'Claim Details'!$I$28&lt;=Rates!$F$15,'Claim Details'!$I$19="No"),Rates!$F$26,IF(AND(C47="B",'Claim Details'!$I$28&gt;=Rates!$H$14,'Claim Details'!$I$28&lt;=Rates!$H$15,'Claim Details'!$I$19="Yes"),Rates!$I$26,IF(AND(C47="B",'Claim Details'!$I$28&gt;=Rates!$H$14,'Claim Details'!$I$28&lt;=Rates!$H$15,'Claim Details'!$I$19="No"),Rates!$H$26,IF(AND(C47="B",'Claim Details'!$I$28&gt;=Rates!$J$14,'Claim Details'!$I$28&lt;=Rates!$J$15,'Claim Details'!$I$19="Yes"),Rates!$K$26,IF(AND(C47="B",'Claim Details'!$I$28&gt;=Rates!$J$14,'Claim Details'!$I$28&lt;=Rates!$J$15,'Claim Details'!$I$19="No"),Rates!$J$26,IF(AND(C47="C",'Claim Details'!$I$28&gt;=Rates!$D$14,'Claim Details'!$I$28&lt;=Rates!$D$15,'Claim Details'!$I$19="Yes"),Rates!$E$27,IF(AND(C47="C",'Claim Details'!$I$28&gt;=Rates!$D$14,'Claim Details'!$I$28&lt;=Rates!$D$15,'Claim Details'!$I$19="No"),Rates!$D$27,IF(AND(C47="C",'Claim Details'!$I$28&gt;=Rates!$F$14,'Claim Details'!$I$28&lt;=Rates!$F$15,'Claim Details'!$I$19="Yes"),Rates!$G$27,IF(AND(C47="C",'Claim Details'!$I$28&gt;=Rates!$F$14,'Claim Details'!$I$28&lt;=Rates!$F$15,'Claim Details'!$I$19="No"),Rates!$F$27,IF(AND(C47="C",'Claim Details'!$I$28&gt;=Rates!$H$14,'Claim Details'!$I$28&lt;=Rates!$H$15,'Claim Details'!$I$19="Yes"),Rates!$I$27,IF(AND(C47="C",'Claim Details'!$I$28&gt;=Rates!$H$14,'Claim Details'!$I$28&lt;=Rates!$H$15,'Claim Details'!$I$19="No"),Rates!$H$27,IF(AND(C47="C",'Claim Details'!$I$28&gt;=Rates!$J$14,'Claim Details'!$I$28&lt;=Rates!$J$15,'Claim Details'!$I$19="Yes"),Rates!$K$27,IF(AND(C47="C",'Claim Details'!$I$28&gt;=Rates!$J$14,'Claim Details'!$I$28&lt;=Rates!$J$15,'Claim Details'!$I$19="No"),Rates!$J$27,"£0.00"))))))))))))))))))))))))</f>
        <v>£0.00</v>
      </c>
      <c r="AZ47" s="189" t="str">
        <f>IF(AND(C47="A",'Claim Details'!$I$28&gt;=Rates!$D$14,'Claim Details'!$I$28&lt;=Rates!$D$15,'Claim Details'!$I$19="Yes"),Rates!$E$20,IF(AND(C47="A",'Claim Details'!$I$28&gt;=Rates!$D$14,'Claim Details'!$I$28&lt;=Rates!$D$15,'Claim Details'!$I$19="No"),Rates!$D$20,IF(AND(C47="A",'Claim Details'!$I$28&gt;=Rates!$F$14,'Claim Details'!$I$28&lt;=Rates!$F$15,'Claim Details'!$I$19="Yes"),Rates!$G$20,IF(AND(C47="A",'Claim Details'!$I$28&gt;=Rates!$F$14,'Claim Details'!$I$28&lt;=Rates!$F$15,'Claim Details'!$I$19="No"),Rates!$F$20,IF(AND(C47="A",'Claim Details'!$I$28&gt;=Rates!$H$14,'Claim Details'!$I$28&lt;=Rates!$H$15,'Claim Details'!$I$19="Yes"),Rates!$I$20,IF(AND(C47="A",'Claim Details'!$I$28&gt;=Rates!$H$14,'Claim Details'!$I$28&lt;=Rates!$H$15,'Claim Details'!$I$19="No"),Rates!$H$20,IF(AND(C47="A",'Claim Details'!$I$28&gt;=Rates!$J$14,'Claim Details'!$I$28&lt;=Rates!$J$15,'Claim Details'!$I$19="Yes"),Rates!$K$20,IF(AND(C47="A",'Claim Details'!$I$28&gt;=Rates!$J$14,'Claim Details'!$I$28&lt;=Rates!$J$15,'Claim Details'!$I$19="No"),Rates!$J$20,IF(AND(C47="B",'Claim Details'!$I$28&gt;=Rates!$D$14,'Claim Details'!$I$28&lt;=Rates!$D$15,'Claim Details'!$I$19="Yes"),Rates!$E$21,IF(AND(C47="B",'Claim Details'!$I$28&gt;=Rates!$D$14,'Claim Details'!$I$28&lt;=Rates!$D$15,'Claim Details'!$I$19="No"),Rates!$D$21,IF(AND(C47="B",'Claim Details'!$I$28&gt;=Rates!$F$14,'Claim Details'!$I$28&lt;=Rates!$F$15,'Claim Details'!$I$19="Yes"),Rates!$G$21,IF(AND(C47="B",'Claim Details'!$I$28&gt;=Rates!$F$14,'Claim Details'!$I$28&lt;=Rates!$F$15,'Claim Details'!$I$19="No"),Rates!$F$21,IF(AND(C47="B",'Claim Details'!$I$28&gt;=Rates!$H$14,'Claim Details'!$I$28&lt;=Rates!$H$15,'Claim Details'!$I$19="Yes"),Rates!$I$21,IF(AND(C47="B",'Claim Details'!$I$28&gt;=Rates!$H$14,'Claim Details'!$I$28&lt;=Rates!$H$15,'Claim Details'!$I$19="No"),Rates!$H$21,IF(AND(C47="B",'Claim Details'!$I$28&gt;=Rates!$J$14,'Claim Details'!$I$28&lt;=Rates!$J$15,'Claim Details'!$I$19="Yes"),Rates!$K$21,IF(AND(C47="B",'Claim Details'!$I$28&gt;=Rates!$J$14,'Claim Details'!$I$28&lt;=Rates!$J$15,'Claim Details'!$I$19="No"),Rates!$J$21,"£0.00"))))))))))))))))</f>
        <v>£0.00</v>
      </c>
      <c r="BA47" s="189" t="str">
        <f>IF(AND(C47="A",'Claim Details'!$I$28&gt;=Rates!$D$14,'Claim Details'!$I$28&lt;=Rates!$D$15,'Claim Details'!$I$19="Yes"),Rates!$E$22,IF(AND(C47="A",'Claim Details'!$I$28&gt;=Rates!$D$14,'Claim Details'!$I$28&lt;=Rates!$D$15,'Claim Details'!$I$19="No"),Rates!$D$22,IF(AND(C47="A",'Claim Details'!$I$28&gt;=Rates!$F$14,'Claim Details'!$I$28&lt;=Rates!$F$15,'Claim Details'!$I$19="Yes"),Rates!$G$22,IF(AND(C47="A",'Claim Details'!$I$28&gt;=Rates!$F$14,'Claim Details'!$I$28&lt;=Rates!$F$15,'Claim Details'!$I$19="No"),Rates!$F$22,IF(AND(C47="A",'Claim Details'!$I$28&gt;=Rates!$H$14,'Claim Details'!$I$28&lt;=Rates!$H$15,'Claim Details'!$I$19="Yes"),Rates!$I$22,IF(AND(C47="A",'Claim Details'!$I$28&gt;=Rates!$H$14,'Claim Details'!$I$28&lt;=Rates!$H$15,'Claim Details'!$I$19="No"),Rates!$H$22,IF(AND(C47="A",'Claim Details'!$I$28&gt;=Rates!$J$14,'Claim Details'!$I$28&lt;=Rates!$J$15,'Claim Details'!$I$19="Yes"),Rates!$K$22,IF(AND(C47="A",'Claim Details'!$I$28&gt;=Rates!$J$14,'Claim Details'!$I$28&lt;=Rates!$J$15,'Claim Details'!$I$19="No"),Rates!$J$22,IF(AND(C47="B",'Claim Details'!$I$28&gt;=Rates!$D$14,'Claim Details'!$I$28&lt;=Rates!$D$15,'Claim Details'!$I$19="Yes"),Rates!$E$23,IF(AND(C47="B",'Claim Details'!$I$28&gt;=Rates!$D$14,'Claim Details'!$I$28&lt;=Rates!$D$15,'Claim Details'!$I$19="No"),Rates!$D$23,IF(AND(C47="B",'Claim Details'!$I$28&gt;=Rates!$F$14,'Claim Details'!$I$28&lt;=Rates!$F$15,'Claim Details'!$I$19="Yes"),Rates!$G$23,IF(AND(C47="B",'Claim Details'!$I$28&gt;=Rates!$F$14,'Claim Details'!$I$28&lt;=Rates!$F$15,'Claim Details'!$I$19="No"),Rates!$F$23,IF(AND(C47="B",'Claim Details'!$I$28&gt;=Rates!$H$14,'Claim Details'!$I$28&lt;=Rates!$H$15,'Claim Details'!$I$19="Yes"),Rates!$I$23,IF(AND(C47="B",'Claim Details'!$I$28&gt;=Rates!$H$14,'Claim Details'!$I$28&lt;=Rates!$H$15,'Claim Details'!$I$19="No"),Rates!$H$23,IF(AND(C47="B",'Claim Details'!$I$28&gt;=Rates!$J$14,'Claim Details'!$I$28&lt;=Rates!$J$15,'Claim Details'!$I$19="Yes"),Rates!$K$23,IF(AND(C47="B",'Claim Details'!$I$28&gt;=Rates!$J$14,'Claim Details'!$I$28&lt;=Rates!$J$15,'Claim Details'!$I$19="No"),Rates!$J$23,IF(AND(C47="C",'Claim Details'!$I$28&gt;=Rates!$D$14,'Claim Details'!$I$28&lt;=Rates!$D$15,'Claim Details'!$I$19="Yes"),Rates!$E$24,IF(AND(C47="C",'Claim Details'!$I$28&gt;=Rates!$D$14,'Claim Details'!$I$28&lt;=Rates!$D$15,'Claim Details'!$I$19="No"),Rates!$D$24,IF(AND(C47="C",'Claim Details'!$I$28&gt;=Rates!$F$14,'Claim Details'!$I$28&lt;=Rates!$F$15,'Claim Details'!$I$19="Yes"),Rates!$G$24,IF(AND(C47="C",'Claim Details'!$I$28&gt;=Rates!$F$14,'Claim Details'!$I$28&lt;=Rates!$F$15,'Claim Details'!$I$19="No"),Rates!$F$24,IF(AND(C47="C",'Claim Details'!$I$28&gt;=Rates!$H$14,'Claim Details'!$I$28&lt;=Rates!$H$15,'Claim Details'!$I$19="Yes"),Rates!$I$24,IF(AND(C47="C",'Claim Details'!$I$28&gt;=Rates!$H$14,'Claim Details'!$I$28&lt;=Rates!$H$15,'Claim Details'!$I$19="No"),Rates!$H$24,IF(AND(C47="C",'Claim Details'!$I$28&gt;=Rates!$J$14,'Claim Details'!$I$28&lt;=Rates!$J$15,'Claim Details'!$I$19="Yes"),Rates!$K$24,IF(AND(C47="C",'Claim Details'!$I$28&gt;=Rates!$J$14,'Claim Details'!$I$28&lt;=Rates!$J$15,'Claim Details'!$I$19="No"),Rates!$J$24,"£0.00"))))))))))))))))))))))))</f>
        <v>£0.00</v>
      </c>
      <c r="BB47" s="189" t="str">
        <f t="shared" si="12"/>
        <v>£0.00</v>
      </c>
      <c r="BC47" s="1"/>
      <c r="BD47" s="189" t="str">
        <f>IF(AND(AE47="A",'Claim Details'!$I$28&gt;=Rates!$D$14,'Claim Details'!$I$28&lt;=Rates!$D$15,'Claim Details'!$I$19="Yes"),Rates!$J$17,IF(AND(AE47="A",'Claim Details'!$I$28&gt;=Rates!$D$14,'Claim Details'!$I$28&lt;=Rates!$D$15,'Claim Details'!$I$19="No"),Rates!$D$17,IF(AND(AE47="A",'Claim Details'!$I$28&gt;=Rates!$F$14,'Claim Details'!$I$28&lt;=Rates!$F$15,'Claim Details'!$I$19="Yes"),Rates!$G$17,IF(AND(AE47="A",'Claim Details'!$I$28&gt;=Rates!$F$14,'Claim Details'!$I$28&lt;=Rates!$F$15,'Claim Details'!$I$19="No"),Rates!$F$17,IF(AND(AE47="A",'Claim Details'!$I$28&gt;=Rates!$H$14,'Claim Details'!$I$28&lt;=Rates!$H$15,'Claim Details'!$I$19="Yes"),Rates!$I$17,IF(AND(AE47="A",'Claim Details'!$I$28&gt;=Rates!$H$14,'Claim Details'!$I$28&lt;=Rates!$H$15,'Claim Details'!$I$19="No"),Rates!$H$17,IF(AND(AE47="A",'Claim Details'!$I$28&gt;=Rates!$J$14,'Claim Details'!$I$28&lt;=Rates!$J$15,'Claim Details'!$I$19="Yes"),Rates!$K$17,IF(AND(AE47="A",'Claim Details'!$I$28&gt;=Rates!$J$14,'Claim Details'!$I$28&lt;=Rates!$J$15,'Claim Details'!$I$19="No"),Rates!$J$17,IF(AND(AE47="B",'Claim Details'!$I$28&gt;=Rates!$D$14,'Claim Details'!$I$28&lt;=Rates!$D$15,'Claim Details'!$I$19="Yes"),Rates!$E$18,IF(AND(AE47="B",'Claim Details'!$I$28&gt;=Rates!$D$14,'Claim Details'!$I$28&lt;=Rates!$D$15,'Claim Details'!$I$19="No"),Rates!$D$18,IF(AND(AE47="B",'Claim Details'!$I$28&gt;=Rates!$F$14,'Claim Details'!$I$28&lt;=Rates!$F$15,'Claim Details'!$I$19="Yes"),Rates!$G$18,IF(AND(AE47="B",'Claim Details'!$I$28&gt;=Rates!$F$14,'Claim Details'!$I$28&lt;=Rates!$F$15,'Claim Details'!$I$19="No"),Rates!$F$18,IF(AND(AE47="B",'Claim Details'!$I$28&gt;=Rates!$H$14,'Claim Details'!$I$28&lt;=Rates!$H$15,'Claim Details'!$I$19="Yes"),Rates!$I$18,IF(AND(AE47="B",'Claim Details'!$I$28&gt;=Rates!$H$14,'Claim Details'!$I$28&lt;=Rates!$H$15,'Claim Details'!$I$19="No"),Rates!$H$18,IF(AND(AE47="B",'Claim Details'!$I$28&gt;=Rates!$J$14,'Claim Details'!$I$28&lt;=Rates!$J$15,'Claim Details'!$I$19="Yes"),Rates!$K$18,IF(AND(AE47="B",'Claim Details'!$I$28&gt;=Rates!$J$14,'Claim Details'!$I$28&lt;=Rates!$J$15,'Claim Details'!$I$19="No"),Rates!$J$18,IF(AND(AE47="C",'Claim Details'!$I$28&gt;=Rates!$D$14,'Claim Details'!$I$28&lt;=Rates!$D$15,'Claim Details'!$I$19="Yes"),Rates!$E$19,IF(AND(AE47="C",'Claim Details'!$I$28&gt;=Rates!$D$14,'Claim Details'!$I$28&lt;=Rates!$D$15,'Claim Details'!$I$19="No"),Rates!$D$19,IF(AND(AE47="C",'Claim Details'!$I$28&gt;=Rates!$F$14,'Claim Details'!$I$28&lt;=Rates!$F$15,'Claim Details'!$I$19="Yes"),Rates!$G$19,IF(AND(AE47="C",'Claim Details'!$I$28&gt;=Rates!$F$14,'Claim Details'!$I$28&lt;=Rates!$F$15,'Claim Details'!$I$19="No"),Rates!$F$19,IF(AND(AE47="C",'Claim Details'!$I$28&gt;=Rates!$H$14,'Claim Details'!$I$28&lt;=Rates!$H$15,'Claim Details'!$I$19="Yes"),Rates!$I$19,IF(AND(AE47="C",'Claim Details'!$I$28&gt;=Rates!$H$14,'Claim Details'!$I$28&lt;=Rates!$H$15,'Claim Details'!$I$19="No"),Rates!$H$19,IF(AND(AE47="C",'Claim Details'!$I$28&gt;=Rates!$J$14,'Claim Details'!$I$28&lt;=Rates!$J$15,'Claim Details'!$I$19="Yes"),Rates!$K$19,IF(AND(AE47="C",'Claim Details'!$I$28&gt;=Rates!$J$14,'Claim Details'!$I$28&lt;=Rates!$J$15,'Claim Details'!$I$19="No"),Rates!$J$19,"£0.00"))))))))))))))))))))))))</f>
        <v>£0.00</v>
      </c>
      <c r="BE47" s="189" t="str">
        <f>IF(AND(AE47="A",'Claim Details'!$I$28&gt;=Rates!$D$14,'Claim Details'!$I$28&lt;=Rates!$D$15,'Claim Details'!$I$19="Yes"),Rates!$J$25,IF(AND(AE47="A",'Claim Details'!$I$28&gt;=Rates!$D$14,'Claim Details'!$I$28&lt;=Rates!$D$15,'Claim Details'!$I$19="No"),Rates!$D$25,IF(AND(AE47="A",'Claim Details'!$I$28&gt;=Rates!$F$14,'Claim Details'!$I$28&lt;=Rates!$F$15,'Claim Details'!$I$19="Yes"),Rates!$G$25,IF(AND(AE47="A",'Claim Details'!$I$28&gt;=Rates!$F$14,'Claim Details'!$I$28&lt;=Rates!$F$15,'Claim Details'!$I$19="No"),Rates!$F$25,IF(AND(AE47="A",'Claim Details'!$I$28&gt;=Rates!$H$14,'Claim Details'!$I$28&lt;=Rates!$H$15,'Claim Details'!$I$19="Yes"),Rates!$I$25,IF(AND(AE47="A",'Claim Details'!$I$28&gt;=Rates!$H$14,'Claim Details'!$I$28&lt;=Rates!$H$15,'Claim Details'!$I$19="No"),Rates!$H$25,IF(AND(AE47="A",'Claim Details'!$I$28&gt;=Rates!$J$14,'Claim Details'!$I$28&lt;=Rates!$J$15,'Claim Details'!$I$19="Yes"),Rates!$K$25,IF(AND(AE47="A",'Claim Details'!$I$28&gt;=Rates!$J$14,'Claim Details'!$I$28&lt;=Rates!$J$15,'Claim Details'!$I$19="No"),Rates!$J$25,IF(AND(AE47="B",'Claim Details'!$I$28&gt;=Rates!$D$14,'Claim Details'!$I$28&lt;=Rates!$D$15,'Claim Details'!$I$19="Yes"),Rates!$E$26,IF(AND(AE47="B",'Claim Details'!$I$28&gt;=Rates!$D$14,'Claim Details'!$I$28&lt;=Rates!$D$15,'Claim Details'!$I$19="No"),Rates!$D$26,IF(AND(AE47="B",'Claim Details'!$I$28&gt;=Rates!$F$14,'Claim Details'!$I$28&lt;=Rates!$F$15,'Claim Details'!$I$19="Yes"),Rates!$G$26,IF(AND(AE47="B",'Claim Details'!$I$28&gt;=Rates!$F$14,'Claim Details'!$I$28&lt;=Rates!$F$15,'Claim Details'!$I$19="No"),Rates!$F$26,IF(AND(AE47="B",'Claim Details'!$I$28&gt;=Rates!$H$14,'Claim Details'!$I$28&lt;=Rates!$H$15,'Claim Details'!$I$19="Yes"),Rates!$I$26,IF(AND(AE47="B",'Claim Details'!$I$28&gt;=Rates!$H$14,'Claim Details'!$I$28&lt;=Rates!$H$15,'Claim Details'!$I$19="No"),Rates!$H$26,IF(AND(AE47="B",'Claim Details'!$I$28&gt;=Rates!$J$14,'Claim Details'!$I$28&lt;=Rates!$J$15,'Claim Details'!$I$19="Yes"),Rates!$K$26,IF(AND(AE47="B",'Claim Details'!$I$28&gt;=Rates!$J$14,'Claim Details'!$I$28&lt;=Rates!$J$15,'Claim Details'!$I$19="No"),Rates!$J$26,IF(AND(AE47="C",'Claim Details'!$I$28&gt;=Rates!$D$14,'Claim Details'!$I$28&lt;=Rates!$D$15,'Claim Details'!$I$19="Yes"),Rates!$E$27,IF(AND(AE47="C",'Claim Details'!$I$28&gt;=Rates!$D$14,'Claim Details'!$I$28&lt;=Rates!$D$15,'Claim Details'!$I$19="No"),Rates!$D$27,IF(AND(AE47="C",'Claim Details'!$I$28&gt;=Rates!$F$14,'Claim Details'!$I$28&lt;=Rates!$F$15,'Claim Details'!$I$19="Yes"),Rates!$G$27,IF(AND(AE47="C",'Claim Details'!$I$28&gt;=Rates!$F$14,'Claim Details'!$I$28&lt;=Rates!$F$15,'Claim Details'!$I$19="No"),Rates!$F$27,IF(AND(AE47="C",'Claim Details'!$I$28&gt;=Rates!$H$14,'Claim Details'!$I$28&lt;=Rates!$H$15,'Claim Details'!$I$19="Yes"),Rates!$I$27,IF(AND(AE47="C",'Claim Details'!$I$28&gt;=Rates!$H$14,'Claim Details'!$I$28&lt;=Rates!$H$15,'Claim Details'!$I$19="No"),Rates!$H$27,IF(AND(AE47="C",'Claim Details'!$I$28&gt;=Rates!$J$14,'Claim Details'!$I$28&lt;=Rates!$J$15,'Claim Details'!$I$19="Yes"),Rates!$K$27,IF(AND(AE47="C",'Claim Details'!$I$28&gt;=Rates!$J$14,'Claim Details'!$I$28&lt;=Rates!$J$15,'Claim Details'!$I$19="No"),Rates!$J$27,"£0.00"))))))))))))))))))))))))</f>
        <v>£0.00</v>
      </c>
      <c r="BF47" s="189" t="str">
        <f>IF(AND(AE47="A",'Claim Details'!$I$28&gt;=Rates!$D$14,'Claim Details'!$I$28&lt;=Rates!$D$15,'Claim Details'!$I$19="Yes"),Rates!$E$20,IF(AND(AE47="A",'Claim Details'!$I$28&gt;=Rates!$D$14,'Claim Details'!$I$28&lt;=Rates!$D$15,'Claim Details'!$I$19="No"),Rates!$D$20,IF(AND(AE47="A",'Claim Details'!$I$28&gt;=Rates!$F$14,'Claim Details'!$I$28&lt;=Rates!$F$15,'Claim Details'!$I$19="Yes"),Rates!$G$20,IF(AND(AE47="A",'Claim Details'!$I$28&gt;=Rates!$F$14,'Claim Details'!$I$28&lt;=Rates!$F$15,'Claim Details'!$I$19="No"),Rates!$F$20,IF(AND(AE47="A",'Claim Details'!$I$28&gt;=Rates!$H$14,'Claim Details'!$I$28&lt;=Rates!$H$15,'Claim Details'!$I$19="Yes"),Rates!$I$20,IF(AND(AE47="A",'Claim Details'!$I$28&gt;=Rates!$H$14,'Claim Details'!$I$28&lt;=Rates!$H$15,'Claim Details'!$I$19="No"),Rates!$H$20,IF(AND(AE47="A",'Claim Details'!$I$28&gt;=Rates!$J$14,'Claim Details'!$I$28&lt;=Rates!$J$15,'Claim Details'!$I$19="Yes"),Rates!$K$20,IF(AND(AE47="A",'Claim Details'!$I$28&gt;=Rates!$J$14,'Claim Details'!$I$28&lt;=Rates!$J$15,'Claim Details'!$I$19="No"),Rates!$J$20,IF(AND(AE47="B",'Claim Details'!$I$28&gt;=Rates!$D$14,'Claim Details'!$I$28&lt;=Rates!$D$15,'Claim Details'!$I$19="Yes"),Rates!$E$21,IF(AND(AE47="B",'Claim Details'!$I$28&gt;=Rates!$D$14,'Claim Details'!$I$28&lt;=Rates!$D$15,'Claim Details'!$I$19="No"),Rates!$D$21,IF(AND(AE47="B",'Claim Details'!$I$28&gt;=Rates!$F$14,'Claim Details'!$I$28&lt;=Rates!$F$15,'Claim Details'!$I$19="Yes"),Rates!$G$21,IF(AND(AE47="B",'Claim Details'!$I$28&gt;=Rates!$F$14,'Claim Details'!$I$28&lt;=Rates!$F$15,'Claim Details'!$I$19="No"),Rates!$F$21,IF(AND(AE47="B",'Claim Details'!$I$28&gt;=Rates!$H$14,'Claim Details'!$I$28&lt;=Rates!$H$15,'Claim Details'!$I$19="Yes"),Rates!$I$21,IF(AND(AE47="B",'Claim Details'!$I$28&gt;=Rates!$H$14,'Claim Details'!$I$28&lt;=Rates!$H$15,'Claim Details'!$I$19="No"),Rates!$H$21,IF(AND(AE47="B",'Claim Details'!$I$28&gt;=Rates!$J$14,'Claim Details'!$I$28&lt;=Rates!$J$15,'Claim Details'!$I$19="Yes"),Rates!$K$21,IF(AND(AE47="B",'Claim Details'!$I$28&gt;=Rates!$J$14,'Claim Details'!$I$28&lt;=Rates!$J$15,'Claim Details'!$I$19="No"),Rates!$J$21,"£0.00"))))))))))))))))</f>
        <v>£0.00</v>
      </c>
      <c r="BG47" s="189" t="str">
        <f>IF(AND(AE47="A",'Claim Details'!$I$28&gt;=Rates!$D$14,'Claim Details'!$I$28&lt;=Rates!$D$15,'Claim Details'!$I$19="Yes"),Rates!$E$22,IF(AND(AE47="A",'Claim Details'!$I$28&gt;=Rates!$D$14,'Claim Details'!$I$28&lt;=Rates!$D$15,'Claim Details'!$I$19="No"),Rates!$D$22,IF(AND(AE47="A",'Claim Details'!$I$28&gt;=Rates!$F$14,'Claim Details'!$I$28&lt;=Rates!$F$15,'Claim Details'!$I$19="Yes"),Rates!$G$22,IF(AND(AE47="A",'Claim Details'!$I$28&gt;=Rates!$F$14,'Claim Details'!$I$28&lt;=Rates!$F$15,'Claim Details'!$I$19="No"),Rates!$F$22,IF(AND(AE47="A",'Claim Details'!$I$28&gt;=Rates!$H$14,'Claim Details'!$I$28&lt;=Rates!$H$15,'Claim Details'!$I$19="Yes"),Rates!$I$22,IF(AND(AE47="A",'Claim Details'!$I$28&gt;=Rates!$H$14,'Claim Details'!$I$28&lt;=Rates!$H$15,'Claim Details'!$I$19="No"),Rates!$H$22,IF(AND(AE47="A",'Claim Details'!$I$28&gt;=Rates!$J$14,'Claim Details'!$I$28&lt;=Rates!$J$15,'Claim Details'!$I$19="Yes"),Rates!$K$22,IF(AND(AE47="A",'Claim Details'!$I$28&gt;=Rates!$J$14,'Claim Details'!$I$28&lt;=Rates!$J$15,'Claim Details'!$I$19="No"),Rates!$J$22,IF(AND(AE47="B",'Claim Details'!$I$28&gt;=Rates!$D$14,'Claim Details'!$I$28&lt;=Rates!$D$15,'Claim Details'!$I$19="Yes"),Rates!$E$23,IF(AND(AE47="B",'Claim Details'!$I$28&gt;=Rates!$D$14,'Claim Details'!$I$28&lt;=Rates!$D$15,'Claim Details'!$I$19="No"),Rates!$D$23,IF(AND(AE47="B",'Claim Details'!$I$28&gt;=Rates!$F$14,'Claim Details'!$I$28&lt;=Rates!$F$15,'Claim Details'!$I$19="Yes"),Rates!$G$23,IF(AND(AE47="B",'Claim Details'!$I$28&gt;=Rates!$F$14,'Claim Details'!$I$28&lt;=Rates!$F$15,'Claim Details'!$I$19="No"),Rates!$F$23,IF(AND(AE47="B",'Claim Details'!$I$28&gt;=Rates!$H$14,'Claim Details'!$I$28&lt;=Rates!$H$15,'Claim Details'!$I$19="Yes"),Rates!$I$23,IF(AND(AE47="B",'Claim Details'!$I$28&gt;=Rates!$H$14,'Claim Details'!$I$28&lt;=Rates!$H$15,'Claim Details'!$I$19="No"),Rates!$H$23,IF(AND(AE47="B",'Claim Details'!$I$28&gt;=Rates!$J$14,'Claim Details'!$I$28&lt;=Rates!$J$15,'Claim Details'!$I$19="Yes"),Rates!$K$23,IF(AND(AE47="B",'Claim Details'!$I$28&gt;=Rates!$J$14,'Claim Details'!$I$28&lt;=Rates!$J$15,'Claim Details'!$I$19="No"),Rates!$J$23,IF(AND(AE47="C",'Claim Details'!$I$28&gt;=Rates!$D$14,'Claim Details'!$I$28&lt;=Rates!$D$15,'Claim Details'!$I$19="Yes"),Rates!$E$24,IF(AND(AE47="C",'Claim Details'!$I$28&gt;=Rates!$D$14,'Claim Details'!$I$28&lt;=Rates!$D$15,'Claim Details'!$I$19="No"),Rates!$D$24,IF(AND(AE47="C",'Claim Details'!$I$28&gt;=Rates!$F$14,'Claim Details'!$I$28&lt;=Rates!$F$15,'Claim Details'!$I$19="Yes"),Rates!$G$24,IF(AND(AE47="C",'Claim Details'!$I$28&gt;=Rates!$F$14,'Claim Details'!$I$28&lt;=Rates!$F$15,'Claim Details'!$I$19="No"),Rates!$F$24,IF(AND(AE47="C",'Claim Details'!$I$28&gt;=Rates!$H$14,'Claim Details'!$I$28&lt;=Rates!$H$15,'Claim Details'!$I$19="Yes"),Rates!$I$24,IF(AND(AE47="C",'Claim Details'!$I$28&gt;=Rates!$H$14,'Claim Details'!$I$28&lt;=Rates!$H$15,'Claim Details'!$I$19="No"),Rates!$H$24,IF(AND(AE47="C",'Claim Details'!$I$28&gt;=Rates!$J$14,'Claim Details'!$I$28&lt;=Rates!$J$15,'Claim Details'!$I$19="Yes"),Rates!$K$24,IF(AND(AE47="C",'Claim Details'!$I$28&gt;=Rates!$J$14,'Claim Details'!$I$28&lt;=Rates!$J$15,'Claim Details'!$I$19="No"),Rates!$J$24,"£0.00"))))))))))))))))))))))))</f>
        <v>£0.00</v>
      </c>
      <c r="BH47" s="189" t="str">
        <f t="shared" si="13"/>
        <v>£0.00</v>
      </c>
      <c r="BI47" s="189">
        <f t="shared" si="14"/>
        <v>0</v>
      </c>
      <c r="BO47" s="202" t="str">
        <f>IF(H47="","£0.00",IF(AP47="4","£0.00",IF(AP47="5","£0.00",IF(AP47="1","£0.00",((AQ47*H47)*'Claim Details'!$F$111)/100))))</f>
        <v>£0.00</v>
      </c>
      <c r="BP47" s="202" t="str">
        <f>IF(T47="","£0.00",IF(AP47="4","£0.00",IF(AP47="5","£0.00",IF(AP47="1","£0.00",((AR47*T47)*'Claim Details'!$N$111)/100))))</f>
        <v>£0.00</v>
      </c>
      <c r="BQ47" s="202" t="str">
        <f>IF(AI47="","£0.00",IF(AP47="4","£0.00",IF(AP47="5","£0.00",IF(AP47="1","£0.00",((BI47*AI47)*'Claim Details'!$W$111)/100))))</f>
        <v>£0.00</v>
      </c>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row>
    <row r="48" spans="1:97" ht="15">
      <c r="A48" s="145"/>
      <c r="B48" s="91"/>
      <c r="C48" s="96"/>
      <c r="D48" s="97"/>
      <c r="E48" s="98"/>
      <c r="F48" s="89"/>
      <c r="G48" s="99"/>
      <c r="H48" s="100"/>
      <c r="I48" s="221" t="str">
        <f t="shared" si="15"/>
        <v>£0.00</v>
      </c>
      <c r="J48" s="101"/>
      <c r="K48" s="100"/>
      <c r="L48" s="221" t="str">
        <f t="shared" si="3"/>
        <v>£0.00</v>
      </c>
      <c r="M48" s="101"/>
      <c r="N48" s="102"/>
      <c r="O48" s="145"/>
      <c r="P48" s="77"/>
      <c r="Q48" s="87"/>
      <c r="R48" s="87"/>
      <c r="S48" s="87"/>
      <c r="T48" s="149" t="str">
        <f t="shared" si="4"/>
        <v/>
      </c>
      <c r="U48" s="87" t="str">
        <f t="shared" si="5"/>
        <v/>
      </c>
      <c r="V48" s="87"/>
      <c r="W48" s="53" t="str">
        <f t="shared" si="6"/>
        <v>£0.00</v>
      </c>
      <c r="X48" s="53"/>
      <c r="Y48" s="87"/>
      <c r="Z48" s="78"/>
      <c r="AA48" s="79"/>
      <c r="AB48" s="160"/>
      <c r="AC48" s="98"/>
      <c r="AD48" s="225"/>
      <c r="AE48" s="235" t="str">
        <f t="shared" si="7"/>
        <v/>
      </c>
      <c r="AF48" s="87" t="str">
        <f t="shared" si="8"/>
        <v/>
      </c>
      <c r="AG48" s="53"/>
      <c r="AH48" s="224"/>
      <c r="AI48" s="226" t="str">
        <f t="shared" si="1"/>
        <v/>
      </c>
      <c r="AJ48" s="236" t="str">
        <f t="shared" si="9"/>
        <v>£0.00</v>
      </c>
      <c r="AK48" s="31"/>
      <c r="AL48" s="1"/>
      <c r="AM48" s="1"/>
      <c r="AN48" s="1"/>
      <c r="AO48" s="1"/>
      <c r="AP48" s="1" t="str">
        <f t="shared" si="10"/>
        <v/>
      </c>
      <c r="AQ48" s="27">
        <f t="shared" si="2"/>
        <v>0</v>
      </c>
      <c r="AR48" s="189">
        <f t="shared" si="11"/>
        <v>0</v>
      </c>
      <c r="AS48" s="190" t="str">
        <f>IF(AND(C48="A",'Claim Details'!$E$28&gt;=Rates!$D$14,'Claim Details'!$E$28&lt;=Rates!$D$15,'Claim Details'!$E$19="Yes"),Rates!$E$17,IF(AND(C48="A",'Claim Details'!$E$28&gt;=Rates!$D$14,'Claim Details'!$E$28&lt;=Rates!$D$15,'Claim Details'!$E$19="No"),Rates!$D$17,IF(AND(C48="A",'Claim Details'!$E$28&gt;=Rates!$F$14,'Claim Details'!$E$28&lt;=Rates!$F$15,'Claim Details'!$E$19="Yes"),Rates!$G$17,IF(AND(C48="A",'Claim Details'!$E$28&gt;=Rates!$F$14,'Claim Details'!$E$28&lt;=Rates!$F$15,'Claim Details'!$E$19="No"),Rates!$F$17,IF(AND(C48="A",'Claim Details'!$E$28&gt;=Rates!$H$14,'Claim Details'!$E$28&lt;=Rates!$H$15,'Claim Details'!$E$19="Yes"),Rates!$I$17,IF(AND(C48="A",'Claim Details'!$E$28&gt;=Rates!$H$14,'Claim Details'!$E$28&lt;=Rates!$H$15,'Claim Details'!$E$19="No"),Rates!$H$17,IF(AND(C48="A",'Claim Details'!$E$28&gt;=Rates!$J$14,'Claim Details'!$E$28&lt;=Rates!$J$15,'Claim Details'!$E$19="Yes"),Rates!$K$17,IF(AND(C48="A",'Claim Details'!$E$28&gt;=Rates!$J$14,'Claim Details'!$E$28&lt;=Rates!$J$15,'Claim Details'!$E$19="No"),Rates!$J$17,IF(AND(C48="B",'Claim Details'!$E$28&gt;=Rates!$D$14,'Claim Details'!$E$28&lt;=Rates!$D$15,'Claim Details'!$E$19="Yes"),Rates!$E$18,IF(AND(C48="B",'Claim Details'!$E$28&gt;=Rates!$D$14,'Claim Details'!$E$28&lt;=Rates!$D$15,'Claim Details'!$E$19="No"),Rates!$D$18,IF(AND(C48="B",'Claim Details'!$E$28&gt;=Rates!$F$14,'Claim Details'!$E$28&lt;=Rates!$F$15,'Claim Details'!$E$19="Yes"),Rates!$G$18,IF(AND(C48="B",'Claim Details'!$E$28&gt;=Rates!$F$14,'Claim Details'!$E$28&lt;=Rates!$F$15,'Claim Details'!$E$19="No"),Rates!$F$18,IF(AND(C48="B",'Claim Details'!$E$28&gt;=Rates!$H$14,'Claim Details'!$E$28&lt;=Rates!$H$15,'Claim Details'!$E$19="Yes"),Rates!$I$18,IF(AND(C48="B",'Claim Details'!$E$28&gt;=Rates!$H$14,'Claim Details'!$E$28&lt;=Rates!$H$15,'Claim Details'!$E$19="No"),Rates!$H$18,IF(AND(C48="B",'Claim Details'!$E$28&gt;=Rates!$J$14,'Claim Details'!$E$28&lt;=Rates!$J$15,'Claim Details'!$E$19="Yes"),Rates!$K$18,IF(AND(C48="B",'Claim Details'!$E$28&gt;=Rates!$J$14,'Claim Details'!$E$28&lt;=Rates!$J$15,'Claim Details'!$E$19="No"),Rates!$J$18,IF(AND(C48="C",'Claim Details'!$E$28&gt;=Rates!$D$14,'Claim Details'!$E$28&lt;=Rates!$D$15,'Claim Details'!$E$19="Yes"),Rates!$E$19,IF(AND(C48="C",'Claim Details'!$E$28&gt;=Rates!$D$14,'Claim Details'!$E$28&lt;=Rates!$D$15,'Claim Details'!$E$19="No"),Rates!$D$19,IF(AND(C48="C",'Claim Details'!$E$28&gt;=Rates!$F$14,'Claim Details'!$E$28&lt;=Rates!$F$15,'Claim Details'!$E$19="Yes"),Rates!$G$19,IF(AND(C48="C",'Claim Details'!$E$28&gt;=Rates!$F$14,'Claim Details'!$E$28&lt;=Rates!$F$15,'Claim Details'!$E$19="No"),Rates!$F$19,IF(AND(C48="C",'Claim Details'!$E$28&gt;=Rates!$H$14,'Claim Details'!$E$28&lt;=Rates!$H$15,'Claim Details'!$E$19="Yes"),Rates!$I$19,IF(AND(C48="C",'Claim Details'!$E$28&gt;=Rates!$H$14,'Claim Details'!$E$28&lt;=Rates!$H$15,'Claim Details'!$E$19="No"),Rates!$H$19,IF(AND(C48="C",'Claim Details'!$E$28&gt;=Rates!$J$14,'Claim Details'!$E$28&lt;=Rates!$J$15,'Claim Details'!$E$19="Yes"),Rates!$K$19,IF(AND(C48="C",'Claim Details'!$E$28&gt;=Rates!$J$14,'Claim Details'!$E$28&lt;=Rates!$J$15,'Claim Details'!$E$19="No"),Rates!$J$19,"£0.00"))))))))))))))))))))))))</f>
        <v>£0.00</v>
      </c>
      <c r="AT48" s="189" t="str">
        <f>IF(AND(C48="A",'Claim Details'!$E$28&gt;=Rates!$D$14,'Claim Details'!$E$28&lt;=Rates!$D$15,'Claim Details'!$E$19="Yes"),Rates!$E$25,IF(AND(C48="A",'Claim Details'!$E$28&gt;=Rates!$D$14,'Claim Details'!$E$28&lt;=Rates!$D$15,'Claim Details'!$E$19="No"),Rates!$D$25,IF(AND(C48="A",'Claim Details'!$E$28&gt;=Rates!$F$14,'Claim Details'!$E$28&lt;=Rates!$F$15,'Claim Details'!$E$19="Yes"),Rates!$G$25,IF(AND(C48="A",'Claim Details'!$E$28&gt;=Rates!$F$14,'Claim Details'!$E$28&lt;=Rates!$F$15,'Claim Details'!$E$19="No"),Rates!$F$25,IF(AND(C48="A",'Claim Details'!$E$28&gt;=Rates!$H$14,'Claim Details'!$E$28&lt;=Rates!$H$15,'Claim Details'!$E$19="Yes"),Rates!$I$25,IF(AND(C48="A",'Claim Details'!$E$28&gt;=Rates!$H$14,'Claim Details'!$E$28&lt;=Rates!$H$15,'Claim Details'!$E$19="No"),Rates!$H$25,IF(AND(C48="A",'Claim Details'!$E$28&gt;=Rates!$J$14,'Claim Details'!$E$28&lt;=Rates!$J$15,'Claim Details'!$E$19="Yes"),Rates!$K$25,IF(AND(C48="A",'Claim Details'!$E$28&gt;=Rates!$J$14,'Claim Details'!$E$28&lt;=Rates!$J$15,'Claim Details'!$E$19="No"),Rates!$J$25,IF(AND(C48="B",'Claim Details'!$E$28&gt;=Rates!$D$14,'Claim Details'!$E$28&lt;=Rates!$D$15,'Claim Details'!$E$19="Yes"),Rates!$E$26,IF(AND(C48="B",'Claim Details'!$E$28&gt;=Rates!$D$14,'Claim Details'!$E$28&lt;=Rates!$D$15,'Claim Details'!$E$19="No"),Rates!$D$26,IF(AND(C48="B",'Claim Details'!$E$28&gt;=Rates!$F$14,'Claim Details'!$E$28&lt;=Rates!$F$15,'Claim Details'!$E$19="Yes"),Rates!$G$26,IF(AND(C48="B",'Claim Details'!$E$28&gt;=Rates!$F$14,'Claim Details'!$E$28&lt;=Rates!$F$15,'Claim Details'!$E$19="No"),Rates!$F$26,IF(AND(C48="B",'Claim Details'!$E$28&gt;=Rates!$H$14,'Claim Details'!$E$28&lt;=Rates!$H$15,'Claim Details'!$E$19="Yes"),Rates!$I$26,IF(AND(C48="B",'Claim Details'!$E$28&gt;=Rates!$H$14,'Claim Details'!$E$28&lt;=Rates!$H$15,'Claim Details'!$E$19="No"),Rates!$H$26,IF(AND(C48="B",'Claim Details'!$E$28&gt;=Rates!$J$14,'Claim Details'!$E$28&lt;=Rates!$J$15,'Claim Details'!$E$19="Yes"),Rates!$K$26,IF(AND(C48="B",'Claim Details'!$E$28&gt;=Rates!$J$14,'Claim Details'!$E$28&lt;=Rates!$J$15,'Claim Details'!$E$19="No"),Rates!$J$26,IF(AND(C48="C",'Claim Details'!$E$28&gt;=Rates!$D$14,'Claim Details'!$E$28&lt;=Rates!$D$15,'Claim Details'!$E$19="Yes"),Rates!$E$27,IF(AND(C48="C",'Claim Details'!$E$28&gt;=Rates!$D$14,'Claim Details'!$E$28&lt;=Rates!$D$15,'Claim Details'!$E$19="No"),Rates!$D$27,IF(AND(C48="C",'Claim Details'!$E$28&gt;=Rates!$F$14,'Claim Details'!$E$28&lt;=Rates!$F$15,'Claim Details'!$E$19="Yes"),Rates!$G$27,IF(AND(C48="C",'Claim Details'!$E$28&gt;=Rates!$F$14,'Claim Details'!$E$28&lt;=Rates!$F$15,'Claim Details'!$E$19="No"),Rates!$F$27,IF(AND(C48="C",'Claim Details'!$E$28&gt;=Rates!$H$14,'Claim Details'!$E$28&lt;=Rates!$H$15,'Claim Details'!$E$19="Yes"),Rates!$I$27,IF(AND(C48="C",'Claim Details'!$E$28&gt;=Rates!$H$14,'Claim Details'!$E$28&lt;=Rates!$H$15,'Claim Details'!$E$19="No"),Rates!$H$27,IF(AND(C48="C",'Claim Details'!$E$28&gt;=Rates!$J$14,'Claim Details'!$E$28&lt;=Rates!$J$15,'Claim Details'!$E$19="Yes"),Rates!$K$27,IF(AND(C48="C",'Claim Details'!$E$28&gt;=Rates!$J$14,'Claim Details'!$E$28&lt;=Rates!$J$15,'Claim Details'!$E$19="No"),Rates!$J$27,"£0.00"))))))))))))))))))))))))</f>
        <v>£0.00</v>
      </c>
      <c r="AU48" s="191" t="str">
        <f>IF(AND(C48="A",'Claim Details'!$E$28&gt;=Rates!$D$14,'Claim Details'!$E$28&lt;=Rates!$D$15,'Claim Details'!$E$19="Yes"),Rates!$E$20,IF(AND(C48="A",'Claim Details'!$E$28&gt;=Rates!$D$14,'Claim Details'!$E$28&lt;=Rates!$D$15,'Claim Details'!$E$19="No"),Rates!$D$20,IF(AND(C48="A",'Claim Details'!$E$28&gt;=Rates!$F$14,'Claim Details'!$E$28&lt;=Rates!$F$15,'Claim Details'!$E$19="Yes"),Rates!$G$20,IF(AND(C48="A",'Claim Details'!$E$28&gt;=Rates!$F$14,'Claim Details'!$E$28&lt;=Rates!$F$15,'Claim Details'!$E$19="No"),Rates!$F$20,IF(AND(C48="A",'Claim Details'!$E$28&gt;=Rates!$H$14,'Claim Details'!$E$28&lt;=Rates!$H$15,'Claim Details'!$E$19="Yes"),Rates!$I$20,IF(AND(C48="A",'Claim Details'!$E$28&gt;=Rates!$H$14,'Claim Details'!$E$28&lt;=Rates!$H$15,'Claim Details'!$E$19="No"),Rates!$H$20,IF(AND(C48="A",'Claim Details'!$E$28&gt;=Rates!$J$14,'Claim Details'!$E$28&lt;=Rates!$J$15,'Claim Details'!$E$19="Yes"),Rates!$K$20,IF(AND(C48="A",'Claim Details'!$E$28&gt;=Rates!$J$14,'Claim Details'!$E$28&lt;=Rates!$J$15,'Claim Details'!$E$19="No"),Rates!$J$20,IF(AND(C48="B",'Claim Details'!$E$28&gt;=Rates!$D$14,'Claim Details'!$E$28&lt;=Rates!$D$15,'Claim Details'!$E$19="Yes"),Rates!$E$21,IF(AND(C48="B",'Claim Details'!$E$28&gt;=Rates!$D$14,'Claim Details'!$E$28&lt;=Rates!$D$15,'Claim Details'!$E$19="No"),Rates!$D$21,IF(AND(C48="B",'Claim Details'!$E$28&gt;=Rates!$F$14,'Claim Details'!$E$28&lt;=Rates!$F$15,'Claim Details'!$E$19="Yes"),Rates!$G$21,IF(AND(C48="B",'Claim Details'!$E$28&gt;=Rates!$F$14,'Claim Details'!$E$28&lt;=Rates!$F$15,'Claim Details'!$E$19="No"),Rates!$F$21,IF(AND(C48="B",'Claim Details'!$E$28&gt;=Rates!$H$14,'Claim Details'!$E$28&lt;=Rates!$H$15,'Claim Details'!$E$19="Yes"),Rates!$I$21,IF(AND(C48="B",'Claim Details'!$E$28&gt;=Rates!$H$14,'Claim Details'!$E$28&lt;=Rates!$H$15,'Claim Details'!$E$19="No"),Rates!$H$21,IF(AND(C48="B",'Claim Details'!$E$28&gt;=Rates!$J$14,'Claim Details'!$E$28&lt;=Rates!$J$15,'Claim Details'!$E$19="Yes"),Rates!$K$21,IF(AND(C48="B",'Claim Details'!$E$28&gt;=Rates!$J$14,'Claim Details'!$E$28&lt;=Rates!$J$15,'Claim Details'!$E$19="No"),Rates!$J$21,"£0.00"))))))))))))))))</f>
        <v>£0.00</v>
      </c>
      <c r="AV48" s="191" t="str">
        <f>IF(AND(C48="A",'Claim Details'!$E$28&gt;=Rates!$D$14,'Claim Details'!$E$28&lt;=Rates!$D$15,'Claim Details'!$E$19="Yes"),Rates!$E$22,IF(AND(C48="A",'Claim Details'!$E$28&gt;=Rates!$D$14,'Claim Details'!$E$28&lt;=Rates!$D$15,'Claim Details'!$E$19="No"),Rates!$D$22,IF(AND(C48="A",'Claim Details'!$E$28&gt;=Rates!$F$14,'Claim Details'!$E$28&lt;=Rates!$F$15,'Claim Details'!$E$19="Yes"),Rates!$G$22,IF(AND(C48="A",'Claim Details'!$E$28&gt;=Rates!$F$14,'Claim Details'!$E$28&lt;=Rates!$F$15,'Claim Details'!$E$19="No"),Rates!$F$22,IF(AND(C48="A",'Claim Details'!$E$28&gt;=Rates!$H$14,'Claim Details'!$E$28&lt;=Rates!$H$15,'Claim Details'!$E$19="Yes"),Rates!$I$22,IF(AND(C48="A",'Claim Details'!$E$28&gt;=Rates!$H$14,'Claim Details'!$E$28&lt;=Rates!$H$15,'Claim Details'!$E$19="No"),Rates!$H$22,IF(AND(C48="A",'Claim Details'!$E$28&gt;=Rates!$J$14,'Claim Details'!$E$28&lt;=Rates!$J$15,'Claim Details'!$E$19="Yes"),Rates!$K$22,IF(AND(C48="A",'Claim Details'!$E$28&gt;=Rates!$J$14,'Claim Details'!$E$28&lt;=Rates!$J$15,'Claim Details'!$E$19="No"),Rates!$J$22,IF(AND(C48="B",'Claim Details'!$E$28&gt;=Rates!$D$14,'Claim Details'!$E$28&lt;=Rates!$D$15,'Claim Details'!$E$19="Yes"),Rates!$E$23,IF(AND(C48="B",'Claim Details'!$E$28&gt;=Rates!$D$14,'Claim Details'!$E$28&lt;=Rates!$D$15,'Claim Details'!$E$19="No"),Rates!$D$23,IF(AND(C48="B",'Claim Details'!$E$28&gt;=Rates!$F$14,'Claim Details'!$E$28&lt;=Rates!$F$15,'Claim Details'!$E$19="Yes"),Rates!$G$23,IF(AND(C48="B",'Claim Details'!$E$28&gt;=Rates!$F$14,'Claim Details'!$E$28&lt;=Rates!$F$15,'Claim Details'!$E$19="No"),Rates!$F$23,IF(AND(C48="B",'Claim Details'!$E$28&gt;=Rates!$H$14,'Claim Details'!$E$28&lt;=Rates!$H$15,'Claim Details'!$E$19="Yes"),Rates!$I$23,IF(AND(C48="B",'Claim Details'!$E$28&gt;=Rates!$H$14,'Claim Details'!$E$28&lt;=Rates!$H$15,'Claim Details'!$E$19="No"),Rates!$H$23,IF(AND(C48="B",'Claim Details'!$E$28&gt;=Rates!$J$14,'Claim Details'!$E$28&lt;=Rates!$J$15,'Claim Details'!$E$19="Yes"),Rates!$K$23,IF(AND(C48="B",'Claim Details'!$E$28&gt;=Rates!$J$14,'Claim Details'!$E$28&lt;=Rates!$J$15,'Claim Details'!$E$19="No"),Rates!$J$23,IF(AND(C48="C",'Claim Details'!$E$28&gt;=Rates!$D$14,'Claim Details'!$E$28&lt;=Rates!$D$15,'Claim Details'!$E$19="Yes"),Rates!$E$24,IF(AND(C48="C",'Claim Details'!$E$28&gt;=Rates!$D$14,'Claim Details'!$E$28&lt;=Rates!$D$15,'Claim Details'!$E$19="No"),Rates!$D$24,IF(AND(C48="C",'Claim Details'!$E$28&gt;=Rates!$F$14,'Claim Details'!$E$28&lt;=Rates!$F$15,'Claim Details'!$E$19="Yes"),Rates!$G$24,IF(AND(C48="C",'Claim Details'!$E$28&gt;=Rates!$F$14,'Claim Details'!$E$28&lt;=Rates!$F$15,'Claim Details'!$E$19="No"),Rates!$F$24,IF(AND(C48="C",'Claim Details'!$E$28&gt;=Rates!$H$14,'Claim Details'!$E$28&lt;=Rates!$H$15,'Claim Details'!$E$19="Yes"),Rates!$I$24,IF(AND(C48="C",'Claim Details'!$E$28&gt;=Rates!$H$14,'Claim Details'!$E$28&lt;=Rates!$H$15,'Claim Details'!$E$19="No"),Rates!$H$24,IF(AND(C48="C",'Claim Details'!$E$28&gt;=Rates!$J$14,'Claim Details'!$E$28&lt;=Rates!$J$15,'Claim Details'!$E$19="Yes"),Rates!$K$24,IF(AND(C48="C",'Claim Details'!$E$28&gt;=Rates!$J$14,'Claim Details'!$E$28&lt;=Rates!$J$15,'Claim Details'!$E$19="No"),Rates!$J$24,"£0.00"))))))))))))))))))))))))</f>
        <v>£0.00</v>
      </c>
      <c r="AW48" s="1"/>
      <c r="AX48" s="189" t="str">
        <f>IF(AND(U48="A",'Claim Details'!$I$28&gt;=Rates!$D$14,'Claim Details'!$I$28&lt;=Rates!$D$15,'Claim Details'!$I$19="Yes"),Rates!$J$17,IF(AND(U48="A",'Claim Details'!$I$28&gt;=Rates!$D$14,'Claim Details'!$I$28&lt;=Rates!$D$15,'Claim Details'!$I$19="No"),Rates!$D$17,IF(AND(U48="A",'Claim Details'!$I$28&gt;=Rates!$F$14,'Claim Details'!$I$28&lt;=Rates!$F$15,'Claim Details'!$I$19="Yes"),Rates!$G$17,IF(AND(U48="A",'Claim Details'!$I$28&gt;=Rates!$F$14,'Claim Details'!$I$28&lt;=Rates!$F$15,'Claim Details'!$I$19="No"),Rates!$F$17,IF(AND(U48="A",'Claim Details'!$I$28&gt;=Rates!$H$14,'Claim Details'!$I$28&lt;=Rates!$H$15,'Claim Details'!$I$19="Yes"),Rates!$I$17,IF(AND(U48="A",'Claim Details'!$I$28&gt;=Rates!$H$14,'Claim Details'!$I$28&lt;=Rates!$H$15,'Claim Details'!$I$19="No"),Rates!$H$17,IF(AND(U48="A",'Claim Details'!$I$28&gt;=Rates!$J$14,'Claim Details'!$I$28&lt;=Rates!$J$15,'Claim Details'!$I$19="Yes"),Rates!$K$17,IF(AND(U48="A",'Claim Details'!$I$28&gt;=Rates!$J$14,'Claim Details'!$I$28&lt;=Rates!$J$15,'Claim Details'!$I$19="No"),Rates!$J$17,IF(AND(U48="B",'Claim Details'!$I$28&gt;=Rates!$D$14,'Claim Details'!$I$28&lt;=Rates!$D$15,'Claim Details'!$I$19="Yes"),Rates!$E$18,IF(AND(U48="B",'Claim Details'!$I$28&gt;=Rates!$D$14,'Claim Details'!$I$28&lt;=Rates!$D$15,'Claim Details'!$I$19="No"),Rates!$D$18,IF(AND(U48="B",'Claim Details'!$I$28&gt;=Rates!$F$14,'Claim Details'!$I$28&lt;=Rates!$F$15,'Claim Details'!$I$19="Yes"),Rates!$G$18,IF(AND(U48="B",'Claim Details'!$I$28&gt;=Rates!$F$14,'Claim Details'!$I$28&lt;=Rates!$F$15,'Claim Details'!$I$19="No"),Rates!$F$18,IF(AND(U48="B",'Claim Details'!$I$28&gt;=Rates!$H$14,'Claim Details'!$I$28&lt;=Rates!$H$15,'Claim Details'!$I$19="Yes"),Rates!$I$18,IF(AND(U48="B",'Claim Details'!$I$28&gt;=Rates!$H$14,'Claim Details'!$I$28&lt;=Rates!$H$15,'Claim Details'!$I$19="No"),Rates!$H$18,IF(AND(U48="B",'Claim Details'!$I$28&gt;=Rates!$J$14,'Claim Details'!$I$28&lt;=Rates!$J$15,'Claim Details'!$I$19="Yes"),Rates!$K$18,IF(AND(U48="B",'Claim Details'!$I$28&gt;=Rates!$J$14,'Claim Details'!$I$28&lt;=Rates!$J$15,'Claim Details'!$I$19="No"),Rates!$J$18,IF(AND(U48="C",'Claim Details'!$I$28&gt;=Rates!$D$14,'Claim Details'!$I$28&lt;=Rates!$D$15,'Claim Details'!$I$19="Yes"),Rates!$E$19,IF(AND(U48="C",'Claim Details'!$I$28&gt;=Rates!$D$14,'Claim Details'!$I$28&lt;=Rates!$D$15,'Claim Details'!$I$19="No"),Rates!$D$19,IF(AND(U48="C",'Claim Details'!$I$28&gt;=Rates!$F$14,'Claim Details'!$I$28&lt;=Rates!$F$15,'Claim Details'!$I$19="Yes"),Rates!$G$19,IF(AND(U48="C",'Claim Details'!$I$28&gt;=Rates!$F$14,'Claim Details'!$I$28&lt;=Rates!$F$15,'Claim Details'!$I$19="No"),Rates!$F$19,IF(AND(U48="C",'Claim Details'!$I$28&gt;=Rates!$H$14,'Claim Details'!$I$28&lt;=Rates!$H$15,'Claim Details'!$I$19="Yes"),Rates!$I$19,IF(AND(U48="C",'Claim Details'!$I$28&gt;=Rates!$H$14,'Claim Details'!$I$28&lt;=Rates!$H$15,'Claim Details'!$I$19="No"),Rates!$H$19,IF(AND(U48="C",'Claim Details'!$I$28&gt;=Rates!$J$14,'Claim Details'!$I$28&lt;=Rates!$J$15,'Claim Details'!$I$19="Yes"),Rates!$K$19,IF(AND(U48="C",'Claim Details'!$I$28&gt;=Rates!$J$14,'Claim Details'!$I$28&lt;=Rates!$J$15,'Claim Details'!$I$19="No"),Rates!$J$19,"£0.00"))))))))))))))))))))))))</f>
        <v>£0.00</v>
      </c>
      <c r="AY48" s="189" t="str">
        <f>IF(AND(C48="A",'Claim Details'!$I$28&gt;=Rates!$D$14,'Claim Details'!$I$28&lt;=Rates!$D$15,'Claim Details'!$I$19="Yes"),Rates!$J$25,IF(AND(C48="A",'Claim Details'!$I$28&gt;=Rates!$D$14,'Claim Details'!$I$28&lt;=Rates!$D$15,'Claim Details'!$I$19="No"),Rates!$D$25,IF(AND(C48="A",'Claim Details'!$I$28&gt;=Rates!$F$14,'Claim Details'!$I$28&lt;=Rates!$F$15,'Claim Details'!$I$19="Yes"),Rates!$G$25,IF(AND(C48="A",'Claim Details'!$I$28&gt;=Rates!$F$14,'Claim Details'!$I$28&lt;=Rates!$F$15,'Claim Details'!$I$19="No"),Rates!$F$25,IF(AND(C48="A",'Claim Details'!$I$28&gt;=Rates!$H$14,'Claim Details'!$I$28&lt;=Rates!$H$15,'Claim Details'!$I$19="Yes"),Rates!$I$25,IF(AND(C48="A",'Claim Details'!$I$28&gt;=Rates!$H$14,'Claim Details'!$I$28&lt;=Rates!$H$15,'Claim Details'!$I$19="No"),Rates!$H$25,IF(AND(C48="A",'Claim Details'!$I$28&gt;=Rates!$J$14,'Claim Details'!$I$28&lt;=Rates!$J$15,'Claim Details'!$I$19="Yes"),Rates!$K$25,IF(AND(C48="A",'Claim Details'!$I$28&gt;=Rates!$J$14,'Claim Details'!$I$28&lt;=Rates!$J$15,'Claim Details'!$I$19="No"),Rates!$J$25,IF(AND(C48="B",'Claim Details'!$I$28&gt;=Rates!$D$14,'Claim Details'!$I$28&lt;=Rates!$D$15,'Claim Details'!$I$19="Yes"),Rates!$E$26,IF(AND(C48="B",'Claim Details'!$I$28&gt;=Rates!$D$14,'Claim Details'!$I$28&lt;=Rates!$D$15,'Claim Details'!$I$19="No"),Rates!$D$26,IF(AND(C48="B",'Claim Details'!$I$28&gt;=Rates!$F$14,'Claim Details'!$I$28&lt;=Rates!$F$15,'Claim Details'!$I$19="Yes"),Rates!$G$26,IF(AND(C48="B",'Claim Details'!$I$28&gt;=Rates!$F$14,'Claim Details'!$I$28&lt;=Rates!$F$15,'Claim Details'!$I$19="No"),Rates!$F$26,IF(AND(C48="B",'Claim Details'!$I$28&gt;=Rates!$H$14,'Claim Details'!$I$28&lt;=Rates!$H$15,'Claim Details'!$I$19="Yes"),Rates!$I$26,IF(AND(C48="B",'Claim Details'!$I$28&gt;=Rates!$H$14,'Claim Details'!$I$28&lt;=Rates!$H$15,'Claim Details'!$I$19="No"),Rates!$H$26,IF(AND(C48="B",'Claim Details'!$I$28&gt;=Rates!$J$14,'Claim Details'!$I$28&lt;=Rates!$J$15,'Claim Details'!$I$19="Yes"),Rates!$K$26,IF(AND(C48="B",'Claim Details'!$I$28&gt;=Rates!$J$14,'Claim Details'!$I$28&lt;=Rates!$J$15,'Claim Details'!$I$19="No"),Rates!$J$26,IF(AND(C48="C",'Claim Details'!$I$28&gt;=Rates!$D$14,'Claim Details'!$I$28&lt;=Rates!$D$15,'Claim Details'!$I$19="Yes"),Rates!$E$27,IF(AND(C48="C",'Claim Details'!$I$28&gt;=Rates!$D$14,'Claim Details'!$I$28&lt;=Rates!$D$15,'Claim Details'!$I$19="No"),Rates!$D$27,IF(AND(C48="C",'Claim Details'!$I$28&gt;=Rates!$F$14,'Claim Details'!$I$28&lt;=Rates!$F$15,'Claim Details'!$I$19="Yes"),Rates!$G$27,IF(AND(C48="C",'Claim Details'!$I$28&gt;=Rates!$F$14,'Claim Details'!$I$28&lt;=Rates!$F$15,'Claim Details'!$I$19="No"),Rates!$F$27,IF(AND(C48="C",'Claim Details'!$I$28&gt;=Rates!$H$14,'Claim Details'!$I$28&lt;=Rates!$H$15,'Claim Details'!$I$19="Yes"),Rates!$I$27,IF(AND(C48="C",'Claim Details'!$I$28&gt;=Rates!$H$14,'Claim Details'!$I$28&lt;=Rates!$H$15,'Claim Details'!$I$19="No"),Rates!$H$27,IF(AND(C48="C",'Claim Details'!$I$28&gt;=Rates!$J$14,'Claim Details'!$I$28&lt;=Rates!$J$15,'Claim Details'!$I$19="Yes"),Rates!$K$27,IF(AND(C48="C",'Claim Details'!$I$28&gt;=Rates!$J$14,'Claim Details'!$I$28&lt;=Rates!$J$15,'Claim Details'!$I$19="No"),Rates!$J$27,"£0.00"))))))))))))))))))))))))</f>
        <v>£0.00</v>
      </c>
      <c r="AZ48" s="189" t="str">
        <f>IF(AND(C48="A",'Claim Details'!$I$28&gt;=Rates!$D$14,'Claim Details'!$I$28&lt;=Rates!$D$15,'Claim Details'!$I$19="Yes"),Rates!$E$20,IF(AND(C48="A",'Claim Details'!$I$28&gt;=Rates!$D$14,'Claim Details'!$I$28&lt;=Rates!$D$15,'Claim Details'!$I$19="No"),Rates!$D$20,IF(AND(C48="A",'Claim Details'!$I$28&gt;=Rates!$F$14,'Claim Details'!$I$28&lt;=Rates!$F$15,'Claim Details'!$I$19="Yes"),Rates!$G$20,IF(AND(C48="A",'Claim Details'!$I$28&gt;=Rates!$F$14,'Claim Details'!$I$28&lt;=Rates!$F$15,'Claim Details'!$I$19="No"),Rates!$F$20,IF(AND(C48="A",'Claim Details'!$I$28&gt;=Rates!$H$14,'Claim Details'!$I$28&lt;=Rates!$H$15,'Claim Details'!$I$19="Yes"),Rates!$I$20,IF(AND(C48="A",'Claim Details'!$I$28&gt;=Rates!$H$14,'Claim Details'!$I$28&lt;=Rates!$H$15,'Claim Details'!$I$19="No"),Rates!$H$20,IF(AND(C48="A",'Claim Details'!$I$28&gt;=Rates!$J$14,'Claim Details'!$I$28&lt;=Rates!$J$15,'Claim Details'!$I$19="Yes"),Rates!$K$20,IF(AND(C48="A",'Claim Details'!$I$28&gt;=Rates!$J$14,'Claim Details'!$I$28&lt;=Rates!$J$15,'Claim Details'!$I$19="No"),Rates!$J$20,IF(AND(C48="B",'Claim Details'!$I$28&gt;=Rates!$D$14,'Claim Details'!$I$28&lt;=Rates!$D$15,'Claim Details'!$I$19="Yes"),Rates!$E$21,IF(AND(C48="B",'Claim Details'!$I$28&gt;=Rates!$D$14,'Claim Details'!$I$28&lt;=Rates!$D$15,'Claim Details'!$I$19="No"),Rates!$D$21,IF(AND(C48="B",'Claim Details'!$I$28&gt;=Rates!$F$14,'Claim Details'!$I$28&lt;=Rates!$F$15,'Claim Details'!$I$19="Yes"),Rates!$G$21,IF(AND(C48="B",'Claim Details'!$I$28&gt;=Rates!$F$14,'Claim Details'!$I$28&lt;=Rates!$F$15,'Claim Details'!$I$19="No"),Rates!$F$21,IF(AND(C48="B",'Claim Details'!$I$28&gt;=Rates!$H$14,'Claim Details'!$I$28&lt;=Rates!$H$15,'Claim Details'!$I$19="Yes"),Rates!$I$21,IF(AND(C48="B",'Claim Details'!$I$28&gt;=Rates!$H$14,'Claim Details'!$I$28&lt;=Rates!$H$15,'Claim Details'!$I$19="No"),Rates!$H$21,IF(AND(C48="B",'Claim Details'!$I$28&gt;=Rates!$J$14,'Claim Details'!$I$28&lt;=Rates!$J$15,'Claim Details'!$I$19="Yes"),Rates!$K$21,IF(AND(C48="B",'Claim Details'!$I$28&gt;=Rates!$J$14,'Claim Details'!$I$28&lt;=Rates!$J$15,'Claim Details'!$I$19="No"),Rates!$J$21,"£0.00"))))))))))))))))</f>
        <v>£0.00</v>
      </c>
      <c r="BA48" s="189" t="str">
        <f>IF(AND(C48="A",'Claim Details'!$I$28&gt;=Rates!$D$14,'Claim Details'!$I$28&lt;=Rates!$D$15,'Claim Details'!$I$19="Yes"),Rates!$E$22,IF(AND(C48="A",'Claim Details'!$I$28&gt;=Rates!$D$14,'Claim Details'!$I$28&lt;=Rates!$D$15,'Claim Details'!$I$19="No"),Rates!$D$22,IF(AND(C48="A",'Claim Details'!$I$28&gt;=Rates!$F$14,'Claim Details'!$I$28&lt;=Rates!$F$15,'Claim Details'!$I$19="Yes"),Rates!$G$22,IF(AND(C48="A",'Claim Details'!$I$28&gt;=Rates!$F$14,'Claim Details'!$I$28&lt;=Rates!$F$15,'Claim Details'!$I$19="No"),Rates!$F$22,IF(AND(C48="A",'Claim Details'!$I$28&gt;=Rates!$H$14,'Claim Details'!$I$28&lt;=Rates!$H$15,'Claim Details'!$I$19="Yes"),Rates!$I$22,IF(AND(C48="A",'Claim Details'!$I$28&gt;=Rates!$H$14,'Claim Details'!$I$28&lt;=Rates!$H$15,'Claim Details'!$I$19="No"),Rates!$H$22,IF(AND(C48="A",'Claim Details'!$I$28&gt;=Rates!$J$14,'Claim Details'!$I$28&lt;=Rates!$J$15,'Claim Details'!$I$19="Yes"),Rates!$K$22,IF(AND(C48="A",'Claim Details'!$I$28&gt;=Rates!$J$14,'Claim Details'!$I$28&lt;=Rates!$J$15,'Claim Details'!$I$19="No"),Rates!$J$22,IF(AND(C48="B",'Claim Details'!$I$28&gt;=Rates!$D$14,'Claim Details'!$I$28&lt;=Rates!$D$15,'Claim Details'!$I$19="Yes"),Rates!$E$23,IF(AND(C48="B",'Claim Details'!$I$28&gt;=Rates!$D$14,'Claim Details'!$I$28&lt;=Rates!$D$15,'Claim Details'!$I$19="No"),Rates!$D$23,IF(AND(C48="B",'Claim Details'!$I$28&gt;=Rates!$F$14,'Claim Details'!$I$28&lt;=Rates!$F$15,'Claim Details'!$I$19="Yes"),Rates!$G$23,IF(AND(C48="B",'Claim Details'!$I$28&gt;=Rates!$F$14,'Claim Details'!$I$28&lt;=Rates!$F$15,'Claim Details'!$I$19="No"),Rates!$F$23,IF(AND(C48="B",'Claim Details'!$I$28&gt;=Rates!$H$14,'Claim Details'!$I$28&lt;=Rates!$H$15,'Claim Details'!$I$19="Yes"),Rates!$I$23,IF(AND(C48="B",'Claim Details'!$I$28&gt;=Rates!$H$14,'Claim Details'!$I$28&lt;=Rates!$H$15,'Claim Details'!$I$19="No"),Rates!$H$23,IF(AND(C48="B",'Claim Details'!$I$28&gt;=Rates!$J$14,'Claim Details'!$I$28&lt;=Rates!$J$15,'Claim Details'!$I$19="Yes"),Rates!$K$23,IF(AND(C48="B",'Claim Details'!$I$28&gt;=Rates!$J$14,'Claim Details'!$I$28&lt;=Rates!$J$15,'Claim Details'!$I$19="No"),Rates!$J$23,IF(AND(C48="C",'Claim Details'!$I$28&gt;=Rates!$D$14,'Claim Details'!$I$28&lt;=Rates!$D$15,'Claim Details'!$I$19="Yes"),Rates!$E$24,IF(AND(C48="C",'Claim Details'!$I$28&gt;=Rates!$D$14,'Claim Details'!$I$28&lt;=Rates!$D$15,'Claim Details'!$I$19="No"),Rates!$D$24,IF(AND(C48="C",'Claim Details'!$I$28&gt;=Rates!$F$14,'Claim Details'!$I$28&lt;=Rates!$F$15,'Claim Details'!$I$19="Yes"),Rates!$G$24,IF(AND(C48="C",'Claim Details'!$I$28&gt;=Rates!$F$14,'Claim Details'!$I$28&lt;=Rates!$F$15,'Claim Details'!$I$19="No"),Rates!$F$24,IF(AND(C48="C",'Claim Details'!$I$28&gt;=Rates!$H$14,'Claim Details'!$I$28&lt;=Rates!$H$15,'Claim Details'!$I$19="Yes"),Rates!$I$24,IF(AND(C48="C",'Claim Details'!$I$28&gt;=Rates!$H$14,'Claim Details'!$I$28&lt;=Rates!$H$15,'Claim Details'!$I$19="No"),Rates!$H$24,IF(AND(C48="C",'Claim Details'!$I$28&gt;=Rates!$J$14,'Claim Details'!$I$28&lt;=Rates!$J$15,'Claim Details'!$I$19="Yes"),Rates!$K$24,IF(AND(C48="C",'Claim Details'!$I$28&gt;=Rates!$J$14,'Claim Details'!$I$28&lt;=Rates!$J$15,'Claim Details'!$I$19="No"),Rates!$J$24,"£0.00"))))))))))))))))))))))))</f>
        <v>£0.00</v>
      </c>
      <c r="BB48" s="189" t="str">
        <f t="shared" si="12"/>
        <v>£0.00</v>
      </c>
      <c r="BC48" s="1"/>
      <c r="BD48" s="189" t="str">
        <f>IF(AND(AE48="A",'Claim Details'!$I$28&gt;=Rates!$D$14,'Claim Details'!$I$28&lt;=Rates!$D$15,'Claim Details'!$I$19="Yes"),Rates!$J$17,IF(AND(AE48="A",'Claim Details'!$I$28&gt;=Rates!$D$14,'Claim Details'!$I$28&lt;=Rates!$D$15,'Claim Details'!$I$19="No"),Rates!$D$17,IF(AND(AE48="A",'Claim Details'!$I$28&gt;=Rates!$F$14,'Claim Details'!$I$28&lt;=Rates!$F$15,'Claim Details'!$I$19="Yes"),Rates!$G$17,IF(AND(AE48="A",'Claim Details'!$I$28&gt;=Rates!$F$14,'Claim Details'!$I$28&lt;=Rates!$F$15,'Claim Details'!$I$19="No"),Rates!$F$17,IF(AND(AE48="A",'Claim Details'!$I$28&gt;=Rates!$H$14,'Claim Details'!$I$28&lt;=Rates!$H$15,'Claim Details'!$I$19="Yes"),Rates!$I$17,IF(AND(AE48="A",'Claim Details'!$I$28&gt;=Rates!$H$14,'Claim Details'!$I$28&lt;=Rates!$H$15,'Claim Details'!$I$19="No"),Rates!$H$17,IF(AND(AE48="A",'Claim Details'!$I$28&gt;=Rates!$J$14,'Claim Details'!$I$28&lt;=Rates!$J$15,'Claim Details'!$I$19="Yes"),Rates!$K$17,IF(AND(AE48="A",'Claim Details'!$I$28&gt;=Rates!$J$14,'Claim Details'!$I$28&lt;=Rates!$J$15,'Claim Details'!$I$19="No"),Rates!$J$17,IF(AND(AE48="B",'Claim Details'!$I$28&gt;=Rates!$D$14,'Claim Details'!$I$28&lt;=Rates!$D$15,'Claim Details'!$I$19="Yes"),Rates!$E$18,IF(AND(AE48="B",'Claim Details'!$I$28&gt;=Rates!$D$14,'Claim Details'!$I$28&lt;=Rates!$D$15,'Claim Details'!$I$19="No"),Rates!$D$18,IF(AND(AE48="B",'Claim Details'!$I$28&gt;=Rates!$F$14,'Claim Details'!$I$28&lt;=Rates!$F$15,'Claim Details'!$I$19="Yes"),Rates!$G$18,IF(AND(AE48="B",'Claim Details'!$I$28&gt;=Rates!$F$14,'Claim Details'!$I$28&lt;=Rates!$F$15,'Claim Details'!$I$19="No"),Rates!$F$18,IF(AND(AE48="B",'Claim Details'!$I$28&gt;=Rates!$H$14,'Claim Details'!$I$28&lt;=Rates!$H$15,'Claim Details'!$I$19="Yes"),Rates!$I$18,IF(AND(AE48="B",'Claim Details'!$I$28&gt;=Rates!$H$14,'Claim Details'!$I$28&lt;=Rates!$H$15,'Claim Details'!$I$19="No"),Rates!$H$18,IF(AND(AE48="B",'Claim Details'!$I$28&gt;=Rates!$J$14,'Claim Details'!$I$28&lt;=Rates!$J$15,'Claim Details'!$I$19="Yes"),Rates!$K$18,IF(AND(AE48="B",'Claim Details'!$I$28&gt;=Rates!$J$14,'Claim Details'!$I$28&lt;=Rates!$J$15,'Claim Details'!$I$19="No"),Rates!$J$18,IF(AND(AE48="C",'Claim Details'!$I$28&gt;=Rates!$D$14,'Claim Details'!$I$28&lt;=Rates!$D$15,'Claim Details'!$I$19="Yes"),Rates!$E$19,IF(AND(AE48="C",'Claim Details'!$I$28&gt;=Rates!$D$14,'Claim Details'!$I$28&lt;=Rates!$D$15,'Claim Details'!$I$19="No"),Rates!$D$19,IF(AND(AE48="C",'Claim Details'!$I$28&gt;=Rates!$F$14,'Claim Details'!$I$28&lt;=Rates!$F$15,'Claim Details'!$I$19="Yes"),Rates!$G$19,IF(AND(AE48="C",'Claim Details'!$I$28&gt;=Rates!$F$14,'Claim Details'!$I$28&lt;=Rates!$F$15,'Claim Details'!$I$19="No"),Rates!$F$19,IF(AND(AE48="C",'Claim Details'!$I$28&gt;=Rates!$H$14,'Claim Details'!$I$28&lt;=Rates!$H$15,'Claim Details'!$I$19="Yes"),Rates!$I$19,IF(AND(AE48="C",'Claim Details'!$I$28&gt;=Rates!$H$14,'Claim Details'!$I$28&lt;=Rates!$H$15,'Claim Details'!$I$19="No"),Rates!$H$19,IF(AND(AE48="C",'Claim Details'!$I$28&gt;=Rates!$J$14,'Claim Details'!$I$28&lt;=Rates!$J$15,'Claim Details'!$I$19="Yes"),Rates!$K$19,IF(AND(AE48="C",'Claim Details'!$I$28&gt;=Rates!$J$14,'Claim Details'!$I$28&lt;=Rates!$J$15,'Claim Details'!$I$19="No"),Rates!$J$19,"£0.00"))))))))))))))))))))))))</f>
        <v>£0.00</v>
      </c>
      <c r="BE48" s="189" t="str">
        <f>IF(AND(AE48="A",'Claim Details'!$I$28&gt;=Rates!$D$14,'Claim Details'!$I$28&lt;=Rates!$D$15,'Claim Details'!$I$19="Yes"),Rates!$J$25,IF(AND(AE48="A",'Claim Details'!$I$28&gt;=Rates!$D$14,'Claim Details'!$I$28&lt;=Rates!$D$15,'Claim Details'!$I$19="No"),Rates!$D$25,IF(AND(AE48="A",'Claim Details'!$I$28&gt;=Rates!$F$14,'Claim Details'!$I$28&lt;=Rates!$F$15,'Claim Details'!$I$19="Yes"),Rates!$G$25,IF(AND(AE48="A",'Claim Details'!$I$28&gt;=Rates!$F$14,'Claim Details'!$I$28&lt;=Rates!$F$15,'Claim Details'!$I$19="No"),Rates!$F$25,IF(AND(AE48="A",'Claim Details'!$I$28&gt;=Rates!$H$14,'Claim Details'!$I$28&lt;=Rates!$H$15,'Claim Details'!$I$19="Yes"),Rates!$I$25,IF(AND(AE48="A",'Claim Details'!$I$28&gt;=Rates!$H$14,'Claim Details'!$I$28&lt;=Rates!$H$15,'Claim Details'!$I$19="No"),Rates!$H$25,IF(AND(AE48="A",'Claim Details'!$I$28&gt;=Rates!$J$14,'Claim Details'!$I$28&lt;=Rates!$J$15,'Claim Details'!$I$19="Yes"),Rates!$K$25,IF(AND(AE48="A",'Claim Details'!$I$28&gt;=Rates!$J$14,'Claim Details'!$I$28&lt;=Rates!$J$15,'Claim Details'!$I$19="No"),Rates!$J$25,IF(AND(AE48="B",'Claim Details'!$I$28&gt;=Rates!$D$14,'Claim Details'!$I$28&lt;=Rates!$D$15,'Claim Details'!$I$19="Yes"),Rates!$E$26,IF(AND(AE48="B",'Claim Details'!$I$28&gt;=Rates!$D$14,'Claim Details'!$I$28&lt;=Rates!$D$15,'Claim Details'!$I$19="No"),Rates!$D$26,IF(AND(AE48="B",'Claim Details'!$I$28&gt;=Rates!$F$14,'Claim Details'!$I$28&lt;=Rates!$F$15,'Claim Details'!$I$19="Yes"),Rates!$G$26,IF(AND(AE48="B",'Claim Details'!$I$28&gt;=Rates!$F$14,'Claim Details'!$I$28&lt;=Rates!$F$15,'Claim Details'!$I$19="No"),Rates!$F$26,IF(AND(AE48="B",'Claim Details'!$I$28&gt;=Rates!$H$14,'Claim Details'!$I$28&lt;=Rates!$H$15,'Claim Details'!$I$19="Yes"),Rates!$I$26,IF(AND(AE48="B",'Claim Details'!$I$28&gt;=Rates!$H$14,'Claim Details'!$I$28&lt;=Rates!$H$15,'Claim Details'!$I$19="No"),Rates!$H$26,IF(AND(AE48="B",'Claim Details'!$I$28&gt;=Rates!$J$14,'Claim Details'!$I$28&lt;=Rates!$J$15,'Claim Details'!$I$19="Yes"),Rates!$K$26,IF(AND(AE48="B",'Claim Details'!$I$28&gt;=Rates!$J$14,'Claim Details'!$I$28&lt;=Rates!$J$15,'Claim Details'!$I$19="No"),Rates!$J$26,IF(AND(AE48="C",'Claim Details'!$I$28&gt;=Rates!$D$14,'Claim Details'!$I$28&lt;=Rates!$D$15,'Claim Details'!$I$19="Yes"),Rates!$E$27,IF(AND(AE48="C",'Claim Details'!$I$28&gt;=Rates!$D$14,'Claim Details'!$I$28&lt;=Rates!$D$15,'Claim Details'!$I$19="No"),Rates!$D$27,IF(AND(AE48="C",'Claim Details'!$I$28&gt;=Rates!$F$14,'Claim Details'!$I$28&lt;=Rates!$F$15,'Claim Details'!$I$19="Yes"),Rates!$G$27,IF(AND(AE48="C",'Claim Details'!$I$28&gt;=Rates!$F$14,'Claim Details'!$I$28&lt;=Rates!$F$15,'Claim Details'!$I$19="No"),Rates!$F$27,IF(AND(AE48="C",'Claim Details'!$I$28&gt;=Rates!$H$14,'Claim Details'!$I$28&lt;=Rates!$H$15,'Claim Details'!$I$19="Yes"),Rates!$I$27,IF(AND(AE48="C",'Claim Details'!$I$28&gt;=Rates!$H$14,'Claim Details'!$I$28&lt;=Rates!$H$15,'Claim Details'!$I$19="No"),Rates!$H$27,IF(AND(AE48="C",'Claim Details'!$I$28&gt;=Rates!$J$14,'Claim Details'!$I$28&lt;=Rates!$J$15,'Claim Details'!$I$19="Yes"),Rates!$K$27,IF(AND(AE48="C",'Claim Details'!$I$28&gt;=Rates!$J$14,'Claim Details'!$I$28&lt;=Rates!$J$15,'Claim Details'!$I$19="No"),Rates!$J$27,"£0.00"))))))))))))))))))))))))</f>
        <v>£0.00</v>
      </c>
      <c r="BF48" s="189" t="str">
        <f>IF(AND(AE48="A",'Claim Details'!$I$28&gt;=Rates!$D$14,'Claim Details'!$I$28&lt;=Rates!$D$15,'Claim Details'!$I$19="Yes"),Rates!$E$20,IF(AND(AE48="A",'Claim Details'!$I$28&gt;=Rates!$D$14,'Claim Details'!$I$28&lt;=Rates!$D$15,'Claim Details'!$I$19="No"),Rates!$D$20,IF(AND(AE48="A",'Claim Details'!$I$28&gt;=Rates!$F$14,'Claim Details'!$I$28&lt;=Rates!$F$15,'Claim Details'!$I$19="Yes"),Rates!$G$20,IF(AND(AE48="A",'Claim Details'!$I$28&gt;=Rates!$F$14,'Claim Details'!$I$28&lt;=Rates!$F$15,'Claim Details'!$I$19="No"),Rates!$F$20,IF(AND(AE48="A",'Claim Details'!$I$28&gt;=Rates!$H$14,'Claim Details'!$I$28&lt;=Rates!$H$15,'Claim Details'!$I$19="Yes"),Rates!$I$20,IF(AND(AE48="A",'Claim Details'!$I$28&gt;=Rates!$H$14,'Claim Details'!$I$28&lt;=Rates!$H$15,'Claim Details'!$I$19="No"),Rates!$H$20,IF(AND(AE48="A",'Claim Details'!$I$28&gt;=Rates!$J$14,'Claim Details'!$I$28&lt;=Rates!$J$15,'Claim Details'!$I$19="Yes"),Rates!$K$20,IF(AND(AE48="A",'Claim Details'!$I$28&gt;=Rates!$J$14,'Claim Details'!$I$28&lt;=Rates!$J$15,'Claim Details'!$I$19="No"),Rates!$J$20,IF(AND(AE48="B",'Claim Details'!$I$28&gt;=Rates!$D$14,'Claim Details'!$I$28&lt;=Rates!$D$15,'Claim Details'!$I$19="Yes"),Rates!$E$21,IF(AND(AE48="B",'Claim Details'!$I$28&gt;=Rates!$D$14,'Claim Details'!$I$28&lt;=Rates!$D$15,'Claim Details'!$I$19="No"),Rates!$D$21,IF(AND(AE48="B",'Claim Details'!$I$28&gt;=Rates!$F$14,'Claim Details'!$I$28&lt;=Rates!$F$15,'Claim Details'!$I$19="Yes"),Rates!$G$21,IF(AND(AE48="B",'Claim Details'!$I$28&gt;=Rates!$F$14,'Claim Details'!$I$28&lt;=Rates!$F$15,'Claim Details'!$I$19="No"),Rates!$F$21,IF(AND(AE48="B",'Claim Details'!$I$28&gt;=Rates!$H$14,'Claim Details'!$I$28&lt;=Rates!$H$15,'Claim Details'!$I$19="Yes"),Rates!$I$21,IF(AND(AE48="B",'Claim Details'!$I$28&gt;=Rates!$H$14,'Claim Details'!$I$28&lt;=Rates!$H$15,'Claim Details'!$I$19="No"),Rates!$H$21,IF(AND(AE48="B",'Claim Details'!$I$28&gt;=Rates!$J$14,'Claim Details'!$I$28&lt;=Rates!$J$15,'Claim Details'!$I$19="Yes"),Rates!$K$21,IF(AND(AE48="B",'Claim Details'!$I$28&gt;=Rates!$J$14,'Claim Details'!$I$28&lt;=Rates!$J$15,'Claim Details'!$I$19="No"),Rates!$J$21,"£0.00"))))))))))))))))</f>
        <v>£0.00</v>
      </c>
      <c r="BG48" s="189" t="str">
        <f>IF(AND(AE48="A",'Claim Details'!$I$28&gt;=Rates!$D$14,'Claim Details'!$I$28&lt;=Rates!$D$15,'Claim Details'!$I$19="Yes"),Rates!$E$22,IF(AND(AE48="A",'Claim Details'!$I$28&gt;=Rates!$D$14,'Claim Details'!$I$28&lt;=Rates!$D$15,'Claim Details'!$I$19="No"),Rates!$D$22,IF(AND(AE48="A",'Claim Details'!$I$28&gt;=Rates!$F$14,'Claim Details'!$I$28&lt;=Rates!$F$15,'Claim Details'!$I$19="Yes"),Rates!$G$22,IF(AND(AE48="A",'Claim Details'!$I$28&gt;=Rates!$F$14,'Claim Details'!$I$28&lt;=Rates!$F$15,'Claim Details'!$I$19="No"),Rates!$F$22,IF(AND(AE48="A",'Claim Details'!$I$28&gt;=Rates!$H$14,'Claim Details'!$I$28&lt;=Rates!$H$15,'Claim Details'!$I$19="Yes"),Rates!$I$22,IF(AND(AE48="A",'Claim Details'!$I$28&gt;=Rates!$H$14,'Claim Details'!$I$28&lt;=Rates!$H$15,'Claim Details'!$I$19="No"),Rates!$H$22,IF(AND(AE48="A",'Claim Details'!$I$28&gt;=Rates!$J$14,'Claim Details'!$I$28&lt;=Rates!$J$15,'Claim Details'!$I$19="Yes"),Rates!$K$22,IF(AND(AE48="A",'Claim Details'!$I$28&gt;=Rates!$J$14,'Claim Details'!$I$28&lt;=Rates!$J$15,'Claim Details'!$I$19="No"),Rates!$J$22,IF(AND(AE48="B",'Claim Details'!$I$28&gt;=Rates!$D$14,'Claim Details'!$I$28&lt;=Rates!$D$15,'Claim Details'!$I$19="Yes"),Rates!$E$23,IF(AND(AE48="B",'Claim Details'!$I$28&gt;=Rates!$D$14,'Claim Details'!$I$28&lt;=Rates!$D$15,'Claim Details'!$I$19="No"),Rates!$D$23,IF(AND(AE48="B",'Claim Details'!$I$28&gt;=Rates!$F$14,'Claim Details'!$I$28&lt;=Rates!$F$15,'Claim Details'!$I$19="Yes"),Rates!$G$23,IF(AND(AE48="B",'Claim Details'!$I$28&gt;=Rates!$F$14,'Claim Details'!$I$28&lt;=Rates!$F$15,'Claim Details'!$I$19="No"),Rates!$F$23,IF(AND(AE48="B",'Claim Details'!$I$28&gt;=Rates!$H$14,'Claim Details'!$I$28&lt;=Rates!$H$15,'Claim Details'!$I$19="Yes"),Rates!$I$23,IF(AND(AE48="B",'Claim Details'!$I$28&gt;=Rates!$H$14,'Claim Details'!$I$28&lt;=Rates!$H$15,'Claim Details'!$I$19="No"),Rates!$H$23,IF(AND(AE48="B",'Claim Details'!$I$28&gt;=Rates!$J$14,'Claim Details'!$I$28&lt;=Rates!$J$15,'Claim Details'!$I$19="Yes"),Rates!$K$23,IF(AND(AE48="B",'Claim Details'!$I$28&gt;=Rates!$J$14,'Claim Details'!$I$28&lt;=Rates!$J$15,'Claim Details'!$I$19="No"),Rates!$J$23,IF(AND(AE48="C",'Claim Details'!$I$28&gt;=Rates!$D$14,'Claim Details'!$I$28&lt;=Rates!$D$15,'Claim Details'!$I$19="Yes"),Rates!$E$24,IF(AND(AE48="C",'Claim Details'!$I$28&gt;=Rates!$D$14,'Claim Details'!$I$28&lt;=Rates!$D$15,'Claim Details'!$I$19="No"),Rates!$D$24,IF(AND(AE48="C",'Claim Details'!$I$28&gt;=Rates!$F$14,'Claim Details'!$I$28&lt;=Rates!$F$15,'Claim Details'!$I$19="Yes"),Rates!$G$24,IF(AND(AE48="C",'Claim Details'!$I$28&gt;=Rates!$F$14,'Claim Details'!$I$28&lt;=Rates!$F$15,'Claim Details'!$I$19="No"),Rates!$F$24,IF(AND(AE48="C",'Claim Details'!$I$28&gt;=Rates!$H$14,'Claim Details'!$I$28&lt;=Rates!$H$15,'Claim Details'!$I$19="Yes"),Rates!$I$24,IF(AND(AE48="C",'Claim Details'!$I$28&gt;=Rates!$H$14,'Claim Details'!$I$28&lt;=Rates!$H$15,'Claim Details'!$I$19="No"),Rates!$H$24,IF(AND(AE48="C",'Claim Details'!$I$28&gt;=Rates!$J$14,'Claim Details'!$I$28&lt;=Rates!$J$15,'Claim Details'!$I$19="Yes"),Rates!$K$24,IF(AND(AE48="C",'Claim Details'!$I$28&gt;=Rates!$J$14,'Claim Details'!$I$28&lt;=Rates!$J$15,'Claim Details'!$I$19="No"),Rates!$J$24,"£0.00"))))))))))))))))))))))))</f>
        <v>£0.00</v>
      </c>
      <c r="BH48" s="189" t="str">
        <f t="shared" si="13"/>
        <v>£0.00</v>
      </c>
      <c r="BI48" s="189">
        <f t="shared" si="14"/>
        <v>0</v>
      </c>
      <c r="BO48" s="202" t="str">
        <f>IF(H48="","£0.00",IF(AP48="4","£0.00",IF(AP48="5","£0.00",IF(AP48="1","£0.00",((AQ48*H48)*'Claim Details'!$F$111)/100))))</f>
        <v>£0.00</v>
      </c>
      <c r="BP48" s="202" t="str">
        <f>IF(T48="","£0.00",IF(AP48="4","£0.00",IF(AP48="5","£0.00",IF(AP48="1","£0.00",((AR48*T48)*'Claim Details'!$N$111)/100))))</f>
        <v>£0.00</v>
      </c>
      <c r="BQ48" s="202" t="str">
        <f>IF(AI48="","£0.00",IF(AP48="4","£0.00",IF(AP48="5","£0.00",IF(AP48="1","£0.00",((BI48*AI48)*'Claim Details'!$W$111)/100))))</f>
        <v>£0.00</v>
      </c>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row>
    <row r="49" spans="1:97" ht="15">
      <c r="A49" s="145"/>
      <c r="B49" s="91"/>
      <c r="C49" s="96"/>
      <c r="D49" s="97"/>
      <c r="E49" s="98"/>
      <c r="F49" s="89"/>
      <c r="G49" s="99"/>
      <c r="H49" s="100"/>
      <c r="I49" s="221" t="str">
        <f t="shared" si="15"/>
        <v>£0.00</v>
      </c>
      <c r="J49" s="101"/>
      <c r="K49" s="100"/>
      <c r="L49" s="221" t="str">
        <f t="shared" si="3"/>
        <v>£0.00</v>
      </c>
      <c r="M49" s="101"/>
      <c r="N49" s="102"/>
      <c r="O49" s="145"/>
      <c r="P49" s="77"/>
      <c r="Q49" s="87"/>
      <c r="R49" s="87"/>
      <c r="S49" s="87"/>
      <c r="T49" s="149" t="str">
        <f t="shared" si="4"/>
        <v/>
      </c>
      <c r="U49" s="87" t="str">
        <f t="shared" si="5"/>
        <v/>
      </c>
      <c r="V49" s="87"/>
      <c r="W49" s="53" t="str">
        <f t="shared" si="6"/>
        <v>£0.00</v>
      </c>
      <c r="X49" s="53"/>
      <c r="Y49" s="87"/>
      <c r="Z49" s="78"/>
      <c r="AA49" s="79"/>
      <c r="AB49" s="160"/>
      <c r="AC49" s="98"/>
      <c r="AD49" s="225"/>
      <c r="AE49" s="235" t="str">
        <f t="shared" si="7"/>
        <v/>
      </c>
      <c r="AF49" s="87" t="str">
        <f t="shared" si="8"/>
        <v/>
      </c>
      <c r="AG49" s="53"/>
      <c r="AH49" s="224"/>
      <c r="AI49" s="226" t="str">
        <f t="shared" si="1"/>
        <v/>
      </c>
      <c r="AJ49" s="236" t="str">
        <f t="shared" si="9"/>
        <v>£0.00</v>
      </c>
      <c r="AK49" s="31"/>
      <c r="AL49" s="1"/>
      <c r="AM49" s="1"/>
      <c r="AN49" s="1"/>
      <c r="AO49" s="1"/>
      <c r="AP49" s="1" t="str">
        <f t="shared" si="10"/>
        <v/>
      </c>
      <c r="AQ49" s="27">
        <f t="shared" si="2"/>
        <v>0</v>
      </c>
      <c r="AR49" s="189">
        <f t="shared" si="11"/>
        <v>0</v>
      </c>
      <c r="AS49" s="190" t="str">
        <f>IF(AND(C49="A",'Claim Details'!$E$28&gt;=Rates!$D$14,'Claim Details'!$E$28&lt;=Rates!$D$15,'Claim Details'!$E$19="Yes"),Rates!$E$17,IF(AND(C49="A",'Claim Details'!$E$28&gt;=Rates!$D$14,'Claim Details'!$E$28&lt;=Rates!$D$15,'Claim Details'!$E$19="No"),Rates!$D$17,IF(AND(C49="A",'Claim Details'!$E$28&gt;=Rates!$F$14,'Claim Details'!$E$28&lt;=Rates!$F$15,'Claim Details'!$E$19="Yes"),Rates!$G$17,IF(AND(C49="A",'Claim Details'!$E$28&gt;=Rates!$F$14,'Claim Details'!$E$28&lt;=Rates!$F$15,'Claim Details'!$E$19="No"),Rates!$F$17,IF(AND(C49="A",'Claim Details'!$E$28&gt;=Rates!$H$14,'Claim Details'!$E$28&lt;=Rates!$H$15,'Claim Details'!$E$19="Yes"),Rates!$I$17,IF(AND(C49="A",'Claim Details'!$E$28&gt;=Rates!$H$14,'Claim Details'!$E$28&lt;=Rates!$H$15,'Claim Details'!$E$19="No"),Rates!$H$17,IF(AND(C49="A",'Claim Details'!$E$28&gt;=Rates!$J$14,'Claim Details'!$E$28&lt;=Rates!$J$15,'Claim Details'!$E$19="Yes"),Rates!$K$17,IF(AND(C49="A",'Claim Details'!$E$28&gt;=Rates!$J$14,'Claim Details'!$E$28&lt;=Rates!$J$15,'Claim Details'!$E$19="No"),Rates!$J$17,IF(AND(C49="B",'Claim Details'!$E$28&gt;=Rates!$D$14,'Claim Details'!$E$28&lt;=Rates!$D$15,'Claim Details'!$E$19="Yes"),Rates!$E$18,IF(AND(C49="B",'Claim Details'!$E$28&gt;=Rates!$D$14,'Claim Details'!$E$28&lt;=Rates!$D$15,'Claim Details'!$E$19="No"),Rates!$D$18,IF(AND(C49="B",'Claim Details'!$E$28&gt;=Rates!$F$14,'Claim Details'!$E$28&lt;=Rates!$F$15,'Claim Details'!$E$19="Yes"),Rates!$G$18,IF(AND(C49="B",'Claim Details'!$E$28&gt;=Rates!$F$14,'Claim Details'!$E$28&lt;=Rates!$F$15,'Claim Details'!$E$19="No"),Rates!$F$18,IF(AND(C49="B",'Claim Details'!$E$28&gt;=Rates!$H$14,'Claim Details'!$E$28&lt;=Rates!$H$15,'Claim Details'!$E$19="Yes"),Rates!$I$18,IF(AND(C49="B",'Claim Details'!$E$28&gt;=Rates!$H$14,'Claim Details'!$E$28&lt;=Rates!$H$15,'Claim Details'!$E$19="No"),Rates!$H$18,IF(AND(C49="B",'Claim Details'!$E$28&gt;=Rates!$J$14,'Claim Details'!$E$28&lt;=Rates!$J$15,'Claim Details'!$E$19="Yes"),Rates!$K$18,IF(AND(C49="B",'Claim Details'!$E$28&gt;=Rates!$J$14,'Claim Details'!$E$28&lt;=Rates!$J$15,'Claim Details'!$E$19="No"),Rates!$J$18,IF(AND(C49="C",'Claim Details'!$E$28&gt;=Rates!$D$14,'Claim Details'!$E$28&lt;=Rates!$D$15,'Claim Details'!$E$19="Yes"),Rates!$E$19,IF(AND(C49="C",'Claim Details'!$E$28&gt;=Rates!$D$14,'Claim Details'!$E$28&lt;=Rates!$D$15,'Claim Details'!$E$19="No"),Rates!$D$19,IF(AND(C49="C",'Claim Details'!$E$28&gt;=Rates!$F$14,'Claim Details'!$E$28&lt;=Rates!$F$15,'Claim Details'!$E$19="Yes"),Rates!$G$19,IF(AND(C49="C",'Claim Details'!$E$28&gt;=Rates!$F$14,'Claim Details'!$E$28&lt;=Rates!$F$15,'Claim Details'!$E$19="No"),Rates!$F$19,IF(AND(C49="C",'Claim Details'!$E$28&gt;=Rates!$H$14,'Claim Details'!$E$28&lt;=Rates!$H$15,'Claim Details'!$E$19="Yes"),Rates!$I$19,IF(AND(C49="C",'Claim Details'!$E$28&gt;=Rates!$H$14,'Claim Details'!$E$28&lt;=Rates!$H$15,'Claim Details'!$E$19="No"),Rates!$H$19,IF(AND(C49="C",'Claim Details'!$E$28&gt;=Rates!$J$14,'Claim Details'!$E$28&lt;=Rates!$J$15,'Claim Details'!$E$19="Yes"),Rates!$K$19,IF(AND(C49="C",'Claim Details'!$E$28&gt;=Rates!$J$14,'Claim Details'!$E$28&lt;=Rates!$J$15,'Claim Details'!$E$19="No"),Rates!$J$19,"£0.00"))))))))))))))))))))))))</f>
        <v>£0.00</v>
      </c>
      <c r="AT49" s="189" t="str">
        <f>IF(AND(C49="A",'Claim Details'!$E$28&gt;=Rates!$D$14,'Claim Details'!$E$28&lt;=Rates!$D$15,'Claim Details'!$E$19="Yes"),Rates!$E$25,IF(AND(C49="A",'Claim Details'!$E$28&gt;=Rates!$D$14,'Claim Details'!$E$28&lt;=Rates!$D$15,'Claim Details'!$E$19="No"),Rates!$D$25,IF(AND(C49="A",'Claim Details'!$E$28&gt;=Rates!$F$14,'Claim Details'!$E$28&lt;=Rates!$F$15,'Claim Details'!$E$19="Yes"),Rates!$G$25,IF(AND(C49="A",'Claim Details'!$E$28&gt;=Rates!$F$14,'Claim Details'!$E$28&lt;=Rates!$F$15,'Claim Details'!$E$19="No"),Rates!$F$25,IF(AND(C49="A",'Claim Details'!$E$28&gt;=Rates!$H$14,'Claim Details'!$E$28&lt;=Rates!$H$15,'Claim Details'!$E$19="Yes"),Rates!$I$25,IF(AND(C49="A",'Claim Details'!$E$28&gt;=Rates!$H$14,'Claim Details'!$E$28&lt;=Rates!$H$15,'Claim Details'!$E$19="No"),Rates!$H$25,IF(AND(C49="A",'Claim Details'!$E$28&gt;=Rates!$J$14,'Claim Details'!$E$28&lt;=Rates!$J$15,'Claim Details'!$E$19="Yes"),Rates!$K$25,IF(AND(C49="A",'Claim Details'!$E$28&gt;=Rates!$J$14,'Claim Details'!$E$28&lt;=Rates!$J$15,'Claim Details'!$E$19="No"),Rates!$J$25,IF(AND(C49="B",'Claim Details'!$E$28&gt;=Rates!$D$14,'Claim Details'!$E$28&lt;=Rates!$D$15,'Claim Details'!$E$19="Yes"),Rates!$E$26,IF(AND(C49="B",'Claim Details'!$E$28&gt;=Rates!$D$14,'Claim Details'!$E$28&lt;=Rates!$D$15,'Claim Details'!$E$19="No"),Rates!$D$26,IF(AND(C49="B",'Claim Details'!$E$28&gt;=Rates!$F$14,'Claim Details'!$E$28&lt;=Rates!$F$15,'Claim Details'!$E$19="Yes"),Rates!$G$26,IF(AND(C49="B",'Claim Details'!$E$28&gt;=Rates!$F$14,'Claim Details'!$E$28&lt;=Rates!$F$15,'Claim Details'!$E$19="No"),Rates!$F$26,IF(AND(C49="B",'Claim Details'!$E$28&gt;=Rates!$H$14,'Claim Details'!$E$28&lt;=Rates!$H$15,'Claim Details'!$E$19="Yes"),Rates!$I$26,IF(AND(C49="B",'Claim Details'!$E$28&gt;=Rates!$H$14,'Claim Details'!$E$28&lt;=Rates!$H$15,'Claim Details'!$E$19="No"),Rates!$H$26,IF(AND(C49="B",'Claim Details'!$E$28&gt;=Rates!$J$14,'Claim Details'!$E$28&lt;=Rates!$J$15,'Claim Details'!$E$19="Yes"),Rates!$K$26,IF(AND(C49="B",'Claim Details'!$E$28&gt;=Rates!$J$14,'Claim Details'!$E$28&lt;=Rates!$J$15,'Claim Details'!$E$19="No"),Rates!$J$26,IF(AND(C49="C",'Claim Details'!$E$28&gt;=Rates!$D$14,'Claim Details'!$E$28&lt;=Rates!$D$15,'Claim Details'!$E$19="Yes"),Rates!$E$27,IF(AND(C49="C",'Claim Details'!$E$28&gt;=Rates!$D$14,'Claim Details'!$E$28&lt;=Rates!$D$15,'Claim Details'!$E$19="No"),Rates!$D$27,IF(AND(C49="C",'Claim Details'!$E$28&gt;=Rates!$F$14,'Claim Details'!$E$28&lt;=Rates!$F$15,'Claim Details'!$E$19="Yes"),Rates!$G$27,IF(AND(C49="C",'Claim Details'!$E$28&gt;=Rates!$F$14,'Claim Details'!$E$28&lt;=Rates!$F$15,'Claim Details'!$E$19="No"),Rates!$F$27,IF(AND(C49="C",'Claim Details'!$E$28&gt;=Rates!$H$14,'Claim Details'!$E$28&lt;=Rates!$H$15,'Claim Details'!$E$19="Yes"),Rates!$I$27,IF(AND(C49="C",'Claim Details'!$E$28&gt;=Rates!$H$14,'Claim Details'!$E$28&lt;=Rates!$H$15,'Claim Details'!$E$19="No"),Rates!$H$27,IF(AND(C49="C",'Claim Details'!$E$28&gt;=Rates!$J$14,'Claim Details'!$E$28&lt;=Rates!$J$15,'Claim Details'!$E$19="Yes"),Rates!$K$27,IF(AND(C49="C",'Claim Details'!$E$28&gt;=Rates!$J$14,'Claim Details'!$E$28&lt;=Rates!$J$15,'Claim Details'!$E$19="No"),Rates!$J$27,"£0.00"))))))))))))))))))))))))</f>
        <v>£0.00</v>
      </c>
      <c r="AU49" s="191" t="str">
        <f>IF(AND(C49="A",'Claim Details'!$E$28&gt;=Rates!$D$14,'Claim Details'!$E$28&lt;=Rates!$D$15,'Claim Details'!$E$19="Yes"),Rates!$E$20,IF(AND(C49="A",'Claim Details'!$E$28&gt;=Rates!$D$14,'Claim Details'!$E$28&lt;=Rates!$D$15,'Claim Details'!$E$19="No"),Rates!$D$20,IF(AND(C49="A",'Claim Details'!$E$28&gt;=Rates!$F$14,'Claim Details'!$E$28&lt;=Rates!$F$15,'Claim Details'!$E$19="Yes"),Rates!$G$20,IF(AND(C49="A",'Claim Details'!$E$28&gt;=Rates!$F$14,'Claim Details'!$E$28&lt;=Rates!$F$15,'Claim Details'!$E$19="No"),Rates!$F$20,IF(AND(C49="A",'Claim Details'!$E$28&gt;=Rates!$H$14,'Claim Details'!$E$28&lt;=Rates!$H$15,'Claim Details'!$E$19="Yes"),Rates!$I$20,IF(AND(C49="A",'Claim Details'!$E$28&gt;=Rates!$H$14,'Claim Details'!$E$28&lt;=Rates!$H$15,'Claim Details'!$E$19="No"),Rates!$H$20,IF(AND(C49="A",'Claim Details'!$E$28&gt;=Rates!$J$14,'Claim Details'!$E$28&lt;=Rates!$J$15,'Claim Details'!$E$19="Yes"),Rates!$K$20,IF(AND(C49="A",'Claim Details'!$E$28&gt;=Rates!$J$14,'Claim Details'!$E$28&lt;=Rates!$J$15,'Claim Details'!$E$19="No"),Rates!$J$20,IF(AND(C49="B",'Claim Details'!$E$28&gt;=Rates!$D$14,'Claim Details'!$E$28&lt;=Rates!$D$15,'Claim Details'!$E$19="Yes"),Rates!$E$21,IF(AND(C49="B",'Claim Details'!$E$28&gt;=Rates!$D$14,'Claim Details'!$E$28&lt;=Rates!$D$15,'Claim Details'!$E$19="No"),Rates!$D$21,IF(AND(C49="B",'Claim Details'!$E$28&gt;=Rates!$F$14,'Claim Details'!$E$28&lt;=Rates!$F$15,'Claim Details'!$E$19="Yes"),Rates!$G$21,IF(AND(C49="B",'Claim Details'!$E$28&gt;=Rates!$F$14,'Claim Details'!$E$28&lt;=Rates!$F$15,'Claim Details'!$E$19="No"),Rates!$F$21,IF(AND(C49="B",'Claim Details'!$E$28&gt;=Rates!$H$14,'Claim Details'!$E$28&lt;=Rates!$H$15,'Claim Details'!$E$19="Yes"),Rates!$I$21,IF(AND(C49="B",'Claim Details'!$E$28&gt;=Rates!$H$14,'Claim Details'!$E$28&lt;=Rates!$H$15,'Claim Details'!$E$19="No"),Rates!$H$21,IF(AND(C49="B",'Claim Details'!$E$28&gt;=Rates!$J$14,'Claim Details'!$E$28&lt;=Rates!$J$15,'Claim Details'!$E$19="Yes"),Rates!$K$21,IF(AND(C49="B",'Claim Details'!$E$28&gt;=Rates!$J$14,'Claim Details'!$E$28&lt;=Rates!$J$15,'Claim Details'!$E$19="No"),Rates!$J$21,"£0.00"))))))))))))))))</f>
        <v>£0.00</v>
      </c>
      <c r="AV49" s="191" t="str">
        <f>IF(AND(C49="A",'Claim Details'!$E$28&gt;=Rates!$D$14,'Claim Details'!$E$28&lt;=Rates!$D$15,'Claim Details'!$E$19="Yes"),Rates!$E$22,IF(AND(C49="A",'Claim Details'!$E$28&gt;=Rates!$D$14,'Claim Details'!$E$28&lt;=Rates!$D$15,'Claim Details'!$E$19="No"),Rates!$D$22,IF(AND(C49="A",'Claim Details'!$E$28&gt;=Rates!$F$14,'Claim Details'!$E$28&lt;=Rates!$F$15,'Claim Details'!$E$19="Yes"),Rates!$G$22,IF(AND(C49="A",'Claim Details'!$E$28&gt;=Rates!$F$14,'Claim Details'!$E$28&lt;=Rates!$F$15,'Claim Details'!$E$19="No"),Rates!$F$22,IF(AND(C49="A",'Claim Details'!$E$28&gt;=Rates!$H$14,'Claim Details'!$E$28&lt;=Rates!$H$15,'Claim Details'!$E$19="Yes"),Rates!$I$22,IF(AND(C49="A",'Claim Details'!$E$28&gt;=Rates!$H$14,'Claim Details'!$E$28&lt;=Rates!$H$15,'Claim Details'!$E$19="No"),Rates!$H$22,IF(AND(C49="A",'Claim Details'!$E$28&gt;=Rates!$J$14,'Claim Details'!$E$28&lt;=Rates!$J$15,'Claim Details'!$E$19="Yes"),Rates!$K$22,IF(AND(C49="A",'Claim Details'!$E$28&gt;=Rates!$J$14,'Claim Details'!$E$28&lt;=Rates!$J$15,'Claim Details'!$E$19="No"),Rates!$J$22,IF(AND(C49="B",'Claim Details'!$E$28&gt;=Rates!$D$14,'Claim Details'!$E$28&lt;=Rates!$D$15,'Claim Details'!$E$19="Yes"),Rates!$E$23,IF(AND(C49="B",'Claim Details'!$E$28&gt;=Rates!$D$14,'Claim Details'!$E$28&lt;=Rates!$D$15,'Claim Details'!$E$19="No"),Rates!$D$23,IF(AND(C49="B",'Claim Details'!$E$28&gt;=Rates!$F$14,'Claim Details'!$E$28&lt;=Rates!$F$15,'Claim Details'!$E$19="Yes"),Rates!$G$23,IF(AND(C49="B",'Claim Details'!$E$28&gt;=Rates!$F$14,'Claim Details'!$E$28&lt;=Rates!$F$15,'Claim Details'!$E$19="No"),Rates!$F$23,IF(AND(C49="B",'Claim Details'!$E$28&gt;=Rates!$H$14,'Claim Details'!$E$28&lt;=Rates!$H$15,'Claim Details'!$E$19="Yes"),Rates!$I$23,IF(AND(C49="B",'Claim Details'!$E$28&gt;=Rates!$H$14,'Claim Details'!$E$28&lt;=Rates!$H$15,'Claim Details'!$E$19="No"),Rates!$H$23,IF(AND(C49="B",'Claim Details'!$E$28&gt;=Rates!$J$14,'Claim Details'!$E$28&lt;=Rates!$J$15,'Claim Details'!$E$19="Yes"),Rates!$K$23,IF(AND(C49="B",'Claim Details'!$E$28&gt;=Rates!$J$14,'Claim Details'!$E$28&lt;=Rates!$J$15,'Claim Details'!$E$19="No"),Rates!$J$23,IF(AND(C49="C",'Claim Details'!$E$28&gt;=Rates!$D$14,'Claim Details'!$E$28&lt;=Rates!$D$15,'Claim Details'!$E$19="Yes"),Rates!$E$24,IF(AND(C49="C",'Claim Details'!$E$28&gt;=Rates!$D$14,'Claim Details'!$E$28&lt;=Rates!$D$15,'Claim Details'!$E$19="No"),Rates!$D$24,IF(AND(C49="C",'Claim Details'!$E$28&gt;=Rates!$F$14,'Claim Details'!$E$28&lt;=Rates!$F$15,'Claim Details'!$E$19="Yes"),Rates!$G$24,IF(AND(C49="C",'Claim Details'!$E$28&gt;=Rates!$F$14,'Claim Details'!$E$28&lt;=Rates!$F$15,'Claim Details'!$E$19="No"),Rates!$F$24,IF(AND(C49="C",'Claim Details'!$E$28&gt;=Rates!$H$14,'Claim Details'!$E$28&lt;=Rates!$H$15,'Claim Details'!$E$19="Yes"),Rates!$I$24,IF(AND(C49="C",'Claim Details'!$E$28&gt;=Rates!$H$14,'Claim Details'!$E$28&lt;=Rates!$H$15,'Claim Details'!$E$19="No"),Rates!$H$24,IF(AND(C49="C",'Claim Details'!$E$28&gt;=Rates!$J$14,'Claim Details'!$E$28&lt;=Rates!$J$15,'Claim Details'!$E$19="Yes"),Rates!$K$24,IF(AND(C49="C",'Claim Details'!$E$28&gt;=Rates!$J$14,'Claim Details'!$E$28&lt;=Rates!$J$15,'Claim Details'!$E$19="No"),Rates!$J$24,"£0.00"))))))))))))))))))))))))</f>
        <v>£0.00</v>
      </c>
      <c r="AW49" s="1"/>
      <c r="AX49" s="189" t="str">
        <f>IF(AND(U49="A",'Claim Details'!$I$28&gt;=Rates!$D$14,'Claim Details'!$I$28&lt;=Rates!$D$15,'Claim Details'!$I$19="Yes"),Rates!$J$17,IF(AND(U49="A",'Claim Details'!$I$28&gt;=Rates!$D$14,'Claim Details'!$I$28&lt;=Rates!$D$15,'Claim Details'!$I$19="No"),Rates!$D$17,IF(AND(U49="A",'Claim Details'!$I$28&gt;=Rates!$F$14,'Claim Details'!$I$28&lt;=Rates!$F$15,'Claim Details'!$I$19="Yes"),Rates!$G$17,IF(AND(U49="A",'Claim Details'!$I$28&gt;=Rates!$F$14,'Claim Details'!$I$28&lt;=Rates!$F$15,'Claim Details'!$I$19="No"),Rates!$F$17,IF(AND(U49="A",'Claim Details'!$I$28&gt;=Rates!$H$14,'Claim Details'!$I$28&lt;=Rates!$H$15,'Claim Details'!$I$19="Yes"),Rates!$I$17,IF(AND(U49="A",'Claim Details'!$I$28&gt;=Rates!$H$14,'Claim Details'!$I$28&lt;=Rates!$H$15,'Claim Details'!$I$19="No"),Rates!$H$17,IF(AND(U49="A",'Claim Details'!$I$28&gt;=Rates!$J$14,'Claim Details'!$I$28&lt;=Rates!$J$15,'Claim Details'!$I$19="Yes"),Rates!$K$17,IF(AND(U49="A",'Claim Details'!$I$28&gt;=Rates!$J$14,'Claim Details'!$I$28&lt;=Rates!$J$15,'Claim Details'!$I$19="No"),Rates!$J$17,IF(AND(U49="B",'Claim Details'!$I$28&gt;=Rates!$D$14,'Claim Details'!$I$28&lt;=Rates!$D$15,'Claim Details'!$I$19="Yes"),Rates!$E$18,IF(AND(U49="B",'Claim Details'!$I$28&gt;=Rates!$D$14,'Claim Details'!$I$28&lt;=Rates!$D$15,'Claim Details'!$I$19="No"),Rates!$D$18,IF(AND(U49="B",'Claim Details'!$I$28&gt;=Rates!$F$14,'Claim Details'!$I$28&lt;=Rates!$F$15,'Claim Details'!$I$19="Yes"),Rates!$G$18,IF(AND(U49="B",'Claim Details'!$I$28&gt;=Rates!$F$14,'Claim Details'!$I$28&lt;=Rates!$F$15,'Claim Details'!$I$19="No"),Rates!$F$18,IF(AND(U49="B",'Claim Details'!$I$28&gt;=Rates!$H$14,'Claim Details'!$I$28&lt;=Rates!$H$15,'Claim Details'!$I$19="Yes"),Rates!$I$18,IF(AND(U49="B",'Claim Details'!$I$28&gt;=Rates!$H$14,'Claim Details'!$I$28&lt;=Rates!$H$15,'Claim Details'!$I$19="No"),Rates!$H$18,IF(AND(U49="B",'Claim Details'!$I$28&gt;=Rates!$J$14,'Claim Details'!$I$28&lt;=Rates!$J$15,'Claim Details'!$I$19="Yes"),Rates!$K$18,IF(AND(U49="B",'Claim Details'!$I$28&gt;=Rates!$J$14,'Claim Details'!$I$28&lt;=Rates!$J$15,'Claim Details'!$I$19="No"),Rates!$J$18,IF(AND(U49="C",'Claim Details'!$I$28&gt;=Rates!$D$14,'Claim Details'!$I$28&lt;=Rates!$D$15,'Claim Details'!$I$19="Yes"),Rates!$E$19,IF(AND(U49="C",'Claim Details'!$I$28&gt;=Rates!$D$14,'Claim Details'!$I$28&lt;=Rates!$D$15,'Claim Details'!$I$19="No"),Rates!$D$19,IF(AND(U49="C",'Claim Details'!$I$28&gt;=Rates!$F$14,'Claim Details'!$I$28&lt;=Rates!$F$15,'Claim Details'!$I$19="Yes"),Rates!$G$19,IF(AND(U49="C",'Claim Details'!$I$28&gt;=Rates!$F$14,'Claim Details'!$I$28&lt;=Rates!$F$15,'Claim Details'!$I$19="No"),Rates!$F$19,IF(AND(U49="C",'Claim Details'!$I$28&gt;=Rates!$H$14,'Claim Details'!$I$28&lt;=Rates!$H$15,'Claim Details'!$I$19="Yes"),Rates!$I$19,IF(AND(U49="C",'Claim Details'!$I$28&gt;=Rates!$H$14,'Claim Details'!$I$28&lt;=Rates!$H$15,'Claim Details'!$I$19="No"),Rates!$H$19,IF(AND(U49="C",'Claim Details'!$I$28&gt;=Rates!$J$14,'Claim Details'!$I$28&lt;=Rates!$J$15,'Claim Details'!$I$19="Yes"),Rates!$K$19,IF(AND(U49="C",'Claim Details'!$I$28&gt;=Rates!$J$14,'Claim Details'!$I$28&lt;=Rates!$J$15,'Claim Details'!$I$19="No"),Rates!$J$19,"£0.00"))))))))))))))))))))))))</f>
        <v>£0.00</v>
      </c>
      <c r="AY49" s="189" t="str">
        <f>IF(AND(C49="A",'Claim Details'!$I$28&gt;=Rates!$D$14,'Claim Details'!$I$28&lt;=Rates!$D$15,'Claim Details'!$I$19="Yes"),Rates!$J$25,IF(AND(C49="A",'Claim Details'!$I$28&gt;=Rates!$D$14,'Claim Details'!$I$28&lt;=Rates!$D$15,'Claim Details'!$I$19="No"),Rates!$D$25,IF(AND(C49="A",'Claim Details'!$I$28&gt;=Rates!$F$14,'Claim Details'!$I$28&lt;=Rates!$F$15,'Claim Details'!$I$19="Yes"),Rates!$G$25,IF(AND(C49="A",'Claim Details'!$I$28&gt;=Rates!$F$14,'Claim Details'!$I$28&lt;=Rates!$F$15,'Claim Details'!$I$19="No"),Rates!$F$25,IF(AND(C49="A",'Claim Details'!$I$28&gt;=Rates!$H$14,'Claim Details'!$I$28&lt;=Rates!$H$15,'Claim Details'!$I$19="Yes"),Rates!$I$25,IF(AND(C49="A",'Claim Details'!$I$28&gt;=Rates!$H$14,'Claim Details'!$I$28&lt;=Rates!$H$15,'Claim Details'!$I$19="No"),Rates!$H$25,IF(AND(C49="A",'Claim Details'!$I$28&gt;=Rates!$J$14,'Claim Details'!$I$28&lt;=Rates!$J$15,'Claim Details'!$I$19="Yes"),Rates!$K$25,IF(AND(C49="A",'Claim Details'!$I$28&gt;=Rates!$J$14,'Claim Details'!$I$28&lt;=Rates!$J$15,'Claim Details'!$I$19="No"),Rates!$J$25,IF(AND(C49="B",'Claim Details'!$I$28&gt;=Rates!$D$14,'Claim Details'!$I$28&lt;=Rates!$D$15,'Claim Details'!$I$19="Yes"),Rates!$E$26,IF(AND(C49="B",'Claim Details'!$I$28&gt;=Rates!$D$14,'Claim Details'!$I$28&lt;=Rates!$D$15,'Claim Details'!$I$19="No"),Rates!$D$26,IF(AND(C49="B",'Claim Details'!$I$28&gt;=Rates!$F$14,'Claim Details'!$I$28&lt;=Rates!$F$15,'Claim Details'!$I$19="Yes"),Rates!$G$26,IF(AND(C49="B",'Claim Details'!$I$28&gt;=Rates!$F$14,'Claim Details'!$I$28&lt;=Rates!$F$15,'Claim Details'!$I$19="No"),Rates!$F$26,IF(AND(C49="B",'Claim Details'!$I$28&gt;=Rates!$H$14,'Claim Details'!$I$28&lt;=Rates!$H$15,'Claim Details'!$I$19="Yes"),Rates!$I$26,IF(AND(C49="B",'Claim Details'!$I$28&gt;=Rates!$H$14,'Claim Details'!$I$28&lt;=Rates!$H$15,'Claim Details'!$I$19="No"),Rates!$H$26,IF(AND(C49="B",'Claim Details'!$I$28&gt;=Rates!$J$14,'Claim Details'!$I$28&lt;=Rates!$J$15,'Claim Details'!$I$19="Yes"),Rates!$K$26,IF(AND(C49="B",'Claim Details'!$I$28&gt;=Rates!$J$14,'Claim Details'!$I$28&lt;=Rates!$J$15,'Claim Details'!$I$19="No"),Rates!$J$26,IF(AND(C49="C",'Claim Details'!$I$28&gt;=Rates!$D$14,'Claim Details'!$I$28&lt;=Rates!$D$15,'Claim Details'!$I$19="Yes"),Rates!$E$27,IF(AND(C49="C",'Claim Details'!$I$28&gt;=Rates!$D$14,'Claim Details'!$I$28&lt;=Rates!$D$15,'Claim Details'!$I$19="No"),Rates!$D$27,IF(AND(C49="C",'Claim Details'!$I$28&gt;=Rates!$F$14,'Claim Details'!$I$28&lt;=Rates!$F$15,'Claim Details'!$I$19="Yes"),Rates!$G$27,IF(AND(C49="C",'Claim Details'!$I$28&gt;=Rates!$F$14,'Claim Details'!$I$28&lt;=Rates!$F$15,'Claim Details'!$I$19="No"),Rates!$F$27,IF(AND(C49="C",'Claim Details'!$I$28&gt;=Rates!$H$14,'Claim Details'!$I$28&lt;=Rates!$H$15,'Claim Details'!$I$19="Yes"),Rates!$I$27,IF(AND(C49="C",'Claim Details'!$I$28&gt;=Rates!$H$14,'Claim Details'!$I$28&lt;=Rates!$H$15,'Claim Details'!$I$19="No"),Rates!$H$27,IF(AND(C49="C",'Claim Details'!$I$28&gt;=Rates!$J$14,'Claim Details'!$I$28&lt;=Rates!$J$15,'Claim Details'!$I$19="Yes"),Rates!$K$27,IF(AND(C49="C",'Claim Details'!$I$28&gt;=Rates!$J$14,'Claim Details'!$I$28&lt;=Rates!$J$15,'Claim Details'!$I$19="No"),Rates!$J$27,"£0.00"))))))))))))))))))))))))</f>
        <v>£0.00</v>
      </c>
      <c r="AZ49" s="189" t="str">
        <f>IF(AND(C49="A",'Claim Details'!$I$28&gt;=Rates!$D$14,'Claim Details'!$I$28&lt;=Rates!$D$15,'Claim Details'!$I$19="Yes"),Rates!$E$20,IF(AND(C49="A",'Claim Details'!$I$28&gt;=Rates!$D$14,'Claim Details'!$I$28&lt;=Rates!$D$15,'Claim Details'!$I$19="No"),Rates!$D$20,IF(AND(C49="A",'Claim Details'!$I$28&gt;=Rates!$F$14,'Claim Details'!$I$28&lt;=Rates!$F$15,'Claim Details'!$I$19="Yes"),Rates!$G$20,IF(AND(C49="A",'Claim Details'!$I$28&gt;=Rates!$F$14,'Claim Details'!$I$28&lt;=Rates!$F$15,'Claim Details'!$I$19="No"),Rates!$F$20,IF(AND(C49="A",'Claim Details'!$I$28&gt;=Rates!$H$14,'Claim Details'!$I$28&lt;=Rates!$H$15,'Claim Details'!$I$19="Yes"),Rates!$I$20,IF(AND(C49="A",'Claim Details'!$I$28&gt;=Rates!$H$14,'Claim Details'!$I$28&lt;=Rates!$H$15,'Claim Details'!$I$19="No"),Rates!$H$20,IF(AND(C49="A",'Claim Details'!$I$28&gt;=Rates!$J$14,'Claim Details'!$I$28&lt;=Rates!$J$15,'Claim Details'!$I$19="Yes"),Rates!$K$20,IF(AND(C49="A",'Claim Details'!$I$28&gt;=Rates!$J$14,'Claim Details'!$I$28&lt;=Rates!$J$15,'Claim Details'!$I$19="No"),Rates!$J$20,IF(AND(C49="B",'Claim Details'!$I$28&gt;=Rates!$D$14,'Claim Details'!$I$28&lt;=Rates!$D$15,'Claim Details'!$I$19="Yes"),Rates!$E$21,IF(AND(C49="B",'Claim Details'!$I$28&gt;=Rates!$D$14,'Claim Details'!$I$28&lt;=Rates!$D$15,'Claim Details'!$I$19="No"),Rates!$D$21,IF(AND(C49="B",'Claim Details'!$I$28&gt;=Rates!$F$14,'Claim Details'!$I$28&lt;=Rates!$F$15,'Claim Details'!$I$19="Yes"),Rates!$G$21,IF(AND(C49="B",'Claim Details'!$I$28&gt;=Rates!$F$14,'Claim Details'!$I$28&lt;=Rates!$F$15,'Claim Details'!$I$19="No"),Rates!$F$21,IF(AND(C49="B",'Claim Details'!$I$28&gt;=Rates!$H$14,'Claim Details'!$I$28&lt;=Rates!$H$15,'Claim Details'!$I$19="Yes"),Rates!$I$21,IF(AND(C49="B",'Claim Details'!$I$28&gt;=Rates!$H$14,'Claim Details'!$I$28&lt;=Rates!$H$15,'Claim Details'!$I$19="No"),Rates!$H$21,IF(AND(C49="B",'Claim Details'!$I$28&gt;=Rates!$J$14,'Claim Details'!$I$28&lt;=Rates!$J$15,'Claim Details'!$I$19="Yes"),Rates!$K$21,IF(AND(C49="B",'Claim Details'!$I$28&gt;=Rates!$J$14,'Claim Details'!$I$28&lt;=Rates!$J$15,'Claim Details'!$I$19="No"),Rates!$J$21,"£0.00"))))))))))))))))</f>
        <v>£0.00</v>
      </c>
      <c r="BA49" s="189" t="str">
        <f>IF(AND(C49="A",'Claim Details'!$I$28&gt;=Rates!$D$14,'Claim Details'!$I$28&lt;=Rates!$D$15,'Claim Details'!$I$19="Yes"),Rates!$E$22,IF(AND(C49="A",'Claim Details'!$I$28&gt;=Rates!$D$14,'Claim Details'!$I$28&lt;=Rates!$D$15,'Claim Details'!$I$19="No"),Rates!$D$22,IF(AND(C49="A",'Claim Details'!$I$28&gt;=Rates!$F$14,'Claim Details'!$I$28&lt;=Rates!$F$15,'Claim Details'!$I$19="Yes"),Rates!$G$22,IF(AND(C49="A",'Claim Details'!$I$28&gt;=Rates!$F$14,'Claim Details'!$I$28&lt;=Rates!$F$15,'Claim Details'!$I$19="No"),Rates!$F$22,IF(AND(C49="A",'Claim Details'!$I$28&gt;=Rates!$H$14,'Claim Details'!$I$28&lt;=Rates!$H$15,'Claim Details'!$I$19="Yes"),Rates!$I$22,IF(AND(C49="A",'Claim Details'!$I$28&gt;=Rates!$H$14,'Claim Details'!$I$28&lt;=Rates!$H$15,'Claim Details'!$I$19="No"),Rates!$H$22,IF(AND(C49="A",'Claim Details'!$I$28&gt;=Rates!$J$14,'Claim Details'!$I$28&lt;=Rates!$J$15,'Claim Details'!$I$19="Yes"),Rates!$K$22,IF(AND(C49="A",'Claim Details'!$I$28&gt;=Rates!$J$14,'Claim Details'!$I$28&lt;=Rates!$J$15,'Claim Details'!$I$19="No"),Rates!$J$22,IF(AND(C49="B",'Claim Details'!$I$28&gt;=Rates!$D$14,'Claim Details'!$I$28&lt;=Rates!$D$15,'Claim Details'!$I$19="Yes"),Rates!$E$23,IF(AND(C49="B",'Claim Details'!$I$28&gt;=Rates!$D$14,'Claim Details'!$I$28&lt;=Rates!$D$15,'Claim Details'!$I$19="No"),Rates!$D$23,IF(AND(C49="B",'Claim Details'!$I$28&gt;=Rates!$F$14,'Claim Details'!$I$28&lt;=Rates!$F$15,'Claim Details'!$I$19="Yes"),Rates!$G$23,IF(AND(C49="B",'Claim Details'!$I$28&gt;=Rates!$F$14,'Claim Details'!$I$28&lt;=Rates!$F$15,'Claim Details'!$I$19="No"),Rates!$F$23,IF(AND(C49="B",'Claim Details'!$I$28&gt;=Rates!$H$14,'Claim Details'!$I$28&lt;=Rates!$H$15,'Claim Details'!$I$19="Yes"),Rates!$I$23,IF(AND(C49="B",'Claim Details'!$I$28&gt;=Rates!$H$14,'Claim Details'!$I$28&lt;=Rates!$H$15,'Claim Details'!$I$19="No"),Rates!$H$23,IF(AND(C49="B",'Claim Details'!$I$28&gt;=Rates!$J$14,'Claim Details'!$I$28&lt;=Rates!$J$15,'Claim Details'!$I$19="Yes"),Rates!$K$23,IF(AND(C49="B",'Claim Details'!$I$28&gt;=Rates!$J$14,'Claim Details'!$I$28&lt;=Rates!$J$15,'Claim Details'!$I$19="No"),Rates!$J$23,IF(AND(C49="C",'Claim Details'!$I$28&gt;=Rates!$D$14,'Claim Details'!$I$28&lt;=Rates!$D$15,'Claim Details'!$I$19="Yes"),Rates!$E$24,IF(AND(C49="C",'Claim Details'!$I$28&gt;=Rates!$D$14,'Claim Details'!$I$28&lt;=Rates!$D$15,'Claim Details'!$I$19="No"),Rates!$D$24,IF(AND(C49="C",'Claim Details'!$I$28&gt;=Rates!$F$14,'Claim Details'!$I$28&lt;=Rates!$F$15,'Claim Details'!$I$19="Yes"),Rates!$G$24,IF(AND(C49="C",'Claim Details'!$I$28&gt;=Rates!$F$14,'Claim Details'!$I$28&lt;=Rates!$F$15,'Claim Details'!$I$19="No"),Rates!$F$24,IF(AND(C49="C",'Claim Details'!$I$28&gt;=Rates!$H$14,'Claim Details'!$I$28&lt;=Rates!$H$15,'Claim Details'!$I$19="Yes"),Rates!$I$24,IF(AND(C49="C",'Claim Details'!$I$28&gt;=Rates!$H$14,'Claim Details'!$I$28&lt;=Rates!$H$15,'Claim Details'!$I$19="No"),Rates!$H$24,IF(AND(C49="C",'Claim Details'!$I$28&gt;=Rates!$J$14,'Claim Details'!$I$28&lt;=Rates!$J$15,'Claim Details'!$I$19="Yes"),Rates!$K$24,IF(AND(C49="C",'Claim Details'!$I$28&gt;=Rates!$J$14,'Claim Details'!$I$28&lt;=Rates!$J$15,'Claim Details'!$I$19="No"),Rates!$J$24,"£0.00"))))))))))))))))))))))))</f>
        <v>£0.00</v>
      </c>
      <c r="BB49" s="189" t="str">
        <f t="shared" si="12"/>
        <v>£0.00</v>
      </c>
      <c r="BC49" s="1"/>
      <c r="BD49" s="189" t="str">
        <f>IF(AND(AE49="A",'Claim Details'!$I$28&gt;=Rates!$D$14,'Claim Details'!$I$28&lt;=Rates!$D$15,'Claim Details'!$I$19="Yes"),Rates!$J$17,IF(AND(AE49="A",'Claim Details'!$I$28&gt;=Rates!$D$14,'Claim Details'!$I$28&lt;=Rates!$D$15,'Claim Details'!$I$19="No"),Rates!$D$17,IF(AND(AE49="A",'Claim Details'!$I$28&gt;=Rates!$F$14,'Claim Details'!$I$28&lt;=Rates!$F$15,'Claim Details'!$I$19="Yes"),Rates!$G$17,IF(AND(AE49="A",'Claim Details'!$I$28&gt;=Rates!$F$14,'Claim Details'!$I$28&lt;=Rates!$F$15,'Claim Details'!$I$19="No"),Rates!$F$17,IF(AND(AE49="A",'Claim Details'!$I$28&gt;=Rates!$H$14,'Claim Details'!$I$28&lt;=Rates!$H$15,'Claim Details'!$I$19="Yes"),Rates!$I$17,IF(AND(AE49="A",'Claim Details'!$I$28&gt;=Rates!$H$14,'Claim Details'!$I$28&lt;=Rates!$H$15,'Claim Details'!$I$19="No"),Rates!$H$17,IF(AND(AE49="A",'Claim Details'!$I$28&gt;=Rates!$J$14,'Claim Details'!$I$28&lt;=Rates!$J$15,'Claim Details'!$I$19="Yes"),Rates!$K$17,IF(AND(AE49="A",'Claim Details'!$I$28&gt;=Rates!$J$14,'Claim Details'!$I$28&lt;=Rates!$J$15,'Claim Details'!$I$19="No"),Rates!$J$17,IF(AND(AE49="B",'Claim Details'!$I$28&gt;=Rates!$D$14,'Claim Details'!$I$28&lt;=Rates!$D$15,'Claim Details'!$I$19="Yes"),Rates!$E$18,IF(AND(AE49="B",'Claim Details'!$I$28&gt;=Rates!$D$14,'Claim Details'!$I$28&lt;=Rates!$D$15,'Claim Details'!$I$19="No"),Rates!$D$18,IF(AND(AE49="B",'Claim Details'!$I$28&gt;=Rates!$F$14,'Claim Details'!$I$28&lt;=Rates!$F$15,'Claim Details'!$I$19="Yes"),Rates!$G$18,IF(AND(AE49="B",'Claim Details'!$I$28&gt;=Rates!$F$14,'Claim Details'!$I$28&lt;=Rates!$F$15,'Claim Details'!$I$19="No"),Rates!$F$18,IF(AND(AE49="B",'Claim Details'!$I$28&gt;=Rates!$H$14,'Claim Details'!$I$28&lt;=Rates!$H$15,'Claim Details'!$I$19="Yes"),Rates!$I$18,IF(AND(AE49="B",'Claim Details'!$I$28&gt;=Rates!$H$14,'Claim Details'!$I$28&lt;=Rates!$H$15,'Claim Details'!$I$19="No"),Rates!$H$18,IF(AND(AE49="B",'Claim Details'!$I$28&gt;=Rates!$J$14,'Claim Details'!$I$28&lt;=Rates!$J$15,'Claim Details'!$I$19="Yes"),Rates!$K$18,IF(AND(AE49="B",'Claim Details'!$I$28&gt;=Rates!$J$14,'Claim Details'!$I$28&lt;=Rates!$J$15,'Claim Details'!$I$19="No"),Rates!$J$18,IF(AND(AE49="C",'Claim Details'!$I$28&gt;=Rates!$D$14,'Claim Details'!$I$28&lt;=Rates!$D$15,'Claim Details'!$I$19="Yes"),Rates!$E$19,IF(AND(AE49="C",'Claim Details'!$I$28&gt;=Rates!$D$14,'Claim Details'!$I$28&lt;=Rates!$D$15,'Claim Details'!$I$19="No"),Rates!$D$19,IF(AND(AE49="C",'Claim Details'!$I$28&gt;=Rates!$F$14,'Claim Details'!$I$28&lt;=Rates!$F$15,'Claim Details'!$I$19="Yes"),Rates!$G$19,IF(AND(AE49="C",'Claim Details'!$I$28&gt;=Rates!$F$14,'Claim Details'!$I$28&lt;=Rates!$F$15,'Claim Details'!$I$19="No"),Rates!$F$19,IF(AND(AE49="C",'Claim Details'!$I$28&gt;=Rates!$H$14,'Claim Details'!$I$28&lt;=Rates!$H$15,'Claim Details'!$I$19="Yes"),Rates!$I$19,IF(AND(AE49="C",'Claim Details'!$I$28&gt;=Rates!$H$14,'Claim Details'!$I$28&lt;=Rates!$H$15,'Claim Details'!$I$19="No"),Rates!$H$19,IF(AND(AE49="C",'Claim Details'!$I$28&gt;=Rates!$J$14,'Claim Details'!$I$28&lt;=Rates!$J$15,'Claim Details'!$I$19="Yes"),Rates!$K$19,IF(AND(AE49="C",'Claim Details'!$I$28&gt;=Rates!$J$14,'Claim Details'!$I$28&lt;=Rates!$J$15,'Claim Details'!$I$19="No"),Rates!$J$19,"£0.00"))))))))))))))))))))))))</f>
        <v>£0.00</v>
      </c>
      <c r="BE49" s="189" t="str">
        <f>IF(AND(AE49="A",'Claim Details'!$I$28&gt;=Rates!$D$14,'Claim Details'!$I$28&lt;=Rates!$D$15,'Claim Details'!$I$19="Yes"),Rates!$J$25,IF(AND(AE49="A",'Claim Details'!$I$28&gt;=Rates!$D$14,'Claim Details'!$I$28&lt;=Rates!$D$15,'Claim Details'!$I$19="No"),Rates!$D$25,IF(AND(AE49="A",'Claim Details'!$I$28&gt;=Rates!$F$14,'Claim Details'!$I$28&lt;=Rates!$F$15,'Claim Details'!$I$19="Yes"),Rates!$G$25,IF(AND(AE49="A",'Claim Details'!$I$28&gt;=Rates!$F$14,'Claim Details'!$I$28&lt;=Rates!$F$15,'Claim Details'!$I$19="No"),Rates!$F$25,IF(AND(AE49="A",'Claim Details'!$I$28&gt;=Rates!$H$14,'Claim Details'!$I$28&lt;=Rates!$H$15,'Claim Details'!$I$19="Yes"),Rates!$I$25,IF(AND(AE49="A",'Claim Details'!$I$28&gt;=Rates!$H$14,'Claim Details'!$I$28&lt;=Rates!$H$15,'Claim Details'!$I$19="No"),Rates!$H$25,IF(AND(AE49="A",'Claim Details'!$I$28&gt;=Rates!$J$14,'Claim Details'!$I$28&lt;=Rates!$J$15,'Claim Details'!$I$19="Yes"),Rates!$K$25,IF(AND(AE49="A",'Claim Details'!$I$28&gt;=Rates!$J$14,'Claim Details'!$I$28&lt;=Rates!$J$15,'Claim Details'!$I$19="No"),Rates!$J$25,IF(AND(AE49="B",'Claim Details'!$I$28&gt;=Rates!$D$14,'Claim Details'!$I$28&lt;=Rates!$D$15,'Claim Details'!$I$19="Yes"),Rates!$E$26,IF(AND(AE49="B",'Claim Details'!$I$28&gt;=Rates!$D$14,'Claim Details'!$I$28&lt;=Rates!$D$15,'Claim Details'!$I$19="No"),Rates!$D$26,IF(AND(AE49="B",'Claim Details'!$I$28&gt;=Rates!$F$14,'Claim Details'!$I$28&lt;=Rates!$F$15,'Claim Details'!$I$19="Yes"),Rates!$G$26,IF(AND(AE49="B",'Claim Details'!$I$28&gt;=Rates!$F$14,'Claim Details'!$I$28&lt;=Rates!$F$15,'Claim Details'!$I$19="No"),Rates!$F$26,IF(AND(AE49="B",'Claim Details'!$I$28&gt;=Rates!$H$14,'Claim Details'!$I$28&lt;=Rates!$H$15,'Claim Details'!$I$19="Yes"),Rates!$I$26,IF(AND(AE49="B",'Claim Details'!$I$28&gt;=Rates!$H$14,'Claim Details'!$I$28&lt;=Rates!$H$15,'Claim Details'!$I$19="No"),Rates!$H$26,IF(AND(AE49="B",'Claim Details'!$I$28&gt;=Rates!$J$14,'Claim Details'!$I$28&lt;=Rates!$J$15,'Claim Details'!$I$19="Yes"),Rates!$K$26,IF(AND(AE49="B",'Claim Details'!$I$28&gt;=Rates!$J$14,'Claim Details'!$I$28&lt;=Rates!$J$15,'Claim Details'!$I$19="No"),Rates!$J$26,IF(AND(AE49="C",'Claim Details'!$I$28&gt;=Rates!$D$14,'Claim Details'!$I$28&lt;=Rates!$D$15,'Claim Details'!$I$19="Yes"),Rates!$E$27,IF(AND(AE49="C",'Claim Details'!$I$28&gt;=Rates!$D$14,'Claim Details'!$I$28&lt;=Rates!$D$15,'Claim Details'!$I$19="No"),Rates!$D$27,IF(AND(AE49="C",'Claim Details'!$I$28&gt;=Rates!$F$14,'Claim Details'!$I$28&lt;=Rates!$F$15,'Claim Details'!$I$19="Yes"),Rates!$G$27,IF(AND(AE49="C",'Claim Details'!$I$28&gt;=Rates!$F$14,'Claim Details'!$I$28&lt;=Rates!$F$15,'Claim Details'!$I$19="No"),Rates!$F$27,IF(AND(AE49="C",'Claim Details'!$I$28&gt;=Rates!$H$14,'Claim Details'!$I$28&lt;=Rates!$H$15,'Claim Details'!$I$19="Yes"),Rates!$I$27,IF(AND(AE49="C",'Claim Details'!$I$28&gt;=Rates!$H$14,'Claim Details'!$I$28&lt;=Rates!$H$15,'Claim Details'!$I$19="No"),Rates!$H$27,IF(AND(AE49="C",'Claim Details'!$I$28&gt;=Rates!$J$14,'Claim Details'!$I$28&lt;=Rates!$J$15,'Claim Details'!$I$19="Yes"),Rates!$K$27,IF(AND(AE49="C",'Claim Details'!$I$28&gt;=Rates!$J$14,'Claim Details'!$I$28&lt;=Rates!$J$15,'Claim Details'!$I$19="No"),Rates!$J$27,"£0.00"))))))))))))))))))))))))</f>
        <v>£0.00</v>
      </c>
      <c r="BF49" s="189" t="str">
        <f>IF(AND(AE49="A",'Claim Details'!$I$28&gt;=Rates!$D$14,'Claim Details'!$I$28&lt;=Rates!$D$15,'Claim Details'!$I$19="Yes"),Rates!$E$20,IF(AND(AE49="A",'Claim Details'!$I$28&gt;=Rates!$D$14,'Claim Details'!$I$28&lt;=Rates!$D$15,'Claim Details'!$I$19="No"),Rates!$D$20,IF(AND(AE49="A",'Claim Details'!$I$28&gt;=Rates!$F$14,'Claim Details'!$I$28&lt;=Rates!$F$15,'Claim Details'!$I$19="Yes"),Rates!$G$20,IF(AND(AE49="A",'Claim Details'!$I$28&gt;=Rates!$F$14,'Claim Details'!$I$28&lt;=Rates!$F$15,'Claim Details'!$I$19="No"),Rates!$F$20,IF(AND(AE49="A",'Claim Details'!$I$28&gt;=Rates!$H$14,'Claim Details'!$I$28&lt;=Rates!$H$15,'Claim Details'!$I$19="Yes"),Rates!$I$20,IF(AND(AE49="A",'Claim Details'!$I$28&gt;=Rates!$H$14,'Claim Details'!$I$28&lt;=Rates!$H$15,'Claim Details'!$I$19="No"),Rates!$H$20,IF(AND(AE49="A",'Claim Details'!$I$28&gt;=Rates!$J$14,'Claim Details'!$I$28&lt;=Rates!$J$15,'Claim Details'!$I$19="Yes"),Rates!$K$20,IF(AND(AE49="A",'Claim Details'!$I$28&gt;=Rates!$J$14,'Claim Details'!$I$28&lt;=Rates!$J$15,'Claim Details'!$I$19="No"),Rates!$J$20,IF(AND(AE49="B",'Claim Details'!$I$28&gt;=Rates!$D$14,'Claim Details'!$I$28&lt;=Rates!$D$15,'Claim Details'!$I$19="Yes"),Rates!$E$21,IF(AND(AE49="B",'Claim Details'!$I$28&gt;=Rates!$D$14,'Claim Details'!$I$28&lt;=Rates!$D$15,'Claim Details'!$I$19="No"),Rates!$D$21,IF(AND(AE49="B",'Claim Details'!$I$28&gt;=Rates!$F$14,'Claim Details'!$I$28&lt;=Rates!$F$15,'Claim Details'!$I$19="Yes"),Rates!$G$21,IF(AND(AE49="B",'Claim Details'!$I$28&gt;=Rates!$F$14,'Claim Details'!$I$28&lt;=Rates!$F$15,'Claim Details'!$I$19="No"),Rates!$F$21,IF(AND(AE49="B",'Claim Details'!$I$28&gt;=Rates!$H$14,'Claim Details'!$I$28&lt;=Rates!$H$15,'Claim Details'!$I$19="Yes"),Rates!$I$21,IF(AND(AE49="B",'Claim Details'!$I$28&gt;=Rates!$H$14,'Claim Details'!$I$28&lt;=Rates!$H$15,'Claim Details'!$I$19="No"),Rates!$H$21,IF(AND(AE49="B",'Claim Details'!$I$28&gt;=Rates!$J$14,'Claim Details'!$I$28&lt;=Rates!$J$15,'Claim Details'!$I$19="Yes"),Rates!$K$21,IF(AND(AE49="B",'Claim Details'!$I$28&gt;=Rates!$J$14,'Claim Details'!$I$28&lt;=Rates!$J$15,'Claim Details'!$I$19="No"),Rates!$J$21,"£0.00"))))))))))))))))</f>
        <v>£0.00</v>
      </c>
      <c r="BG49" s="189" t="str">
        <f>IF(AND(AE49="A",'Claim Details'!$I$28&gt;=Rates!$D$14,'Claim Details'!$I$28&lt;=Rates!$D$15,'Claim Details'!$I$19="Yes"),Rates!$E$22,IF(AND(AE49="A",'Claim Details'!$I$28&gt;=Rates!$D$14,'Claim Details'!$I$28&lt;=Rates!$D$15,'Claim Details'!$I$19="No"),Rates!$D$22,IF(AND(AE49="A",'Claim Details'!$I$28&gt;=Rates!$F$14,'Claim Details'!$I$28&lt;=Rates!$F$15,'Claim Details'!$I$19="Yes"),Rates!$G$22,IF(AND(AE49="A",'Claim Details'!$I$28&gt;=Rates!$F$14,'Claim Details'!$I$28&lt;=Rates!$F$15,'Claim Details'!$I$19="No"),Rates!$F$22,IF(AND(AE49="A",'Claim Details'!$I$28&gt;=Rates!$H$14,'Claim Details'!$I$28&lt;=Rates!$H$15,'Claim Details'!$I$19="Yes"),Rates!$I$22,IF(AND(AE49="A",'Claim Details'!$I$28&gt;=Rates!$H$14,'Claim Details'!$I$28&lt;=Rates!$H$15,'Claim Details'!$I$19="No"),Rates!$H$22,IF(AND(AE49="A",'Claim Details'!$I$28&gt;=Rates!$J$14,'Claim Details'!$I$28&lt;=Rates!$J$15,'Claim Details'!$I$19="Yes"),Rates!$K$22,IF(AND(AE49="A",'Claim Details'!$I$28&gt;=Rates!$J$14,'Claim Details'!$I$28&lt;=Rates!$J$15,'Claim Details'!$I$19="No"),Rates!$J$22,IF(AND(AE49="B",'Claim Details'!$I$28&gt;=Rates!$D$14,'Claim Details'!$I$28&lt;=Rates!$D$15,'Claim Details'!$I$19="Yes"),Rates!$E$23,IF(AND(AE49="B",'Claim Details'!$I$28&gt;=Rates!$D$14,'Claim Details'!$I$28&lt;=Rates!$D$15,'Claim Details'!$I$19="No"),Rates!$D$23,IF(AND(AE49="B",'Claim Details'!$I$28&gt;=Rates!$F$14,'Claim Details'!$I$28&lt;=Rates!$F$15,'Claim Details'!$I$19="Yes"),Rates!$G$23,IF(AND(AE49="B",'Claim Details'!$I$28&gt;=Rates!$F$14,'Claim Details'!$I$28&lt;=Rates!$F$15,'Claim Details'!$I$19="No"),Rates!$F$23,IF(AND(AE49="B",'Claim Details'!$I$28&gt;=Rates!$H$14,'Claim Details'!$I$28&lt;=Rates!$H$15,'Claim Details'!$I$19="Yes"),Rates!$I$23,IF(AND(AE49="B",'Claim Details'!$I$28&gt;=Rates!$H$14,'Claim Details'!$I$28&lt;=Rates!$H$15,'Claim Details'!$I$19="No"),Rates!$H$23,IF(AND(AE49="B",'Claim Details'!$I$28&gt;=Rates!$J$14,'Claim Details'!$I$28&lt;=Rates!$J$15,'Claim Details'!$I$19="Yes"),Rates!$K$23,IF(AND(AE49="B",'Claim Details'!$I$28&gt;=Rates!$J$14,'Claim Details'!$I$28&lt;=Rates!$J$15,'Claim Details'!$I$19="No"),Rates!$J$23,IF(AND(AE49="C",'Claim Details'!$I$28&gt;=Rates!$D$14,'Claim Details'!$I$28&lt;=Rates!$D$15,'Claim Details'!$I$19="Yes"),Rates!$E$24,IF(AND(AE49="C",'Claim Details'!$I$28&gt;=Rates!$D$14,'Claim Details'!$I$28&lt;=Rates!$D$15,'Claim Details'!$I$19="No"),Rates!$D$24,IF(AND(AE49="C",'Claim Details'!$I$28&gt;=Rates!$F$14,'Claim Details'!$I$28&lt;=Rates!$F$15,'Claim Details'!$I$19="Yes"),Rates!$G$24,IF(AND(AE49="C",'Claim Details'!$I$28&gt;=Rates!$F$14,'Claim Details'!$I$28&lt;=Rates!$F$15,'Claim Details'!$I$19="No"),Rates!$F$24,IF(AND(AE49="C",'Claim Details'!$I$28&gt;=Rates!$H$14,'Claim Details'!$I$28&lt;=Rates!$H$15,'Claim Details'!$I$19="Yes"),Rates!$I$24,IF(AND(AE49="C",'Claim Details'!$I$28&gt;=Rates!$H$14,'Claim Details'!$I$28&lt;=Rates!$H$15,'Claim Details'!$I$19="No"),Rates!$H$24,IF(AND(AE49="C",'Claim Details'!$I$28&gt;=Rates!$J$14,'Claim Details'!$I$28&lt;=Rates!$J$15,'Claim Details'!$I$19="Yes"),Rates!$K$24,IF(AND(AE49="C",'Claim Details'!$I$28&gt;=Rates!$J$14,'Claim Details'!$I$28&lt;=Rates!$J$15,'Claim Details'!$I$19="No"),Rates!$J$24,"£0.00"))))))))))))))))))))))))</f>
        <v>£0.00</v>
      </c>
      <c r="BH49" s="189" t="str">
        <f t="shared" si="13"/>
        <v>£0.00</v>
      </c>
      <c r="BI49" s="189">
        <f t="shared" si="14"/>
        <v>0</v>
      </c>
      <c r="BO49" s="202" t="str">
        <f>IF(H49="","£0.00",IF(AP49="4","£0.00",IF(AP49="5","£0.00",IF(AP49="1","£0.00",((AQ49*H49)*'Claim Details'!$F$111)/100))))</f>
        <v>£0.00</v>
      </c>
      <c r="BP49" s="202" t="str">
        <f>IF(T49="","£0.00",IF(AP49="4","£0.00",IF(AP49="5","£0.00",IF(AP49="1","£0.00",((AR49*T49)*'Claim Details'!$N$111)/100))))</f>
        <v>£0.00</v>
      </c>
      <c r="BQ49" s="202" t="str">
        <f>IF(AI49="","£0.00",IF(AP49="4","£0.00",IF(AP49="5","£0.00",IF(AP49="1","£0.00",((BI49*AI49)*'Claim Details'!$W$111)/100))))</f>
        <v>£0.00</v>
      </c>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row>
    <row r="50" spans="1:97" ht="15">
      <c r="A50" s="145"/>
      <c r="B50" s="91"/>
      <c r="C50" s="96"/>
      <c r="D50" s="97"/>
      <c r="E50" s="98"/>
      <c r="F50" s="89"/>
      <c r="G50" s="99"/>
      <c r="H50" s="100"/>
      <c r="I50" s="221" t="str">
        <f t="shared" si="15"/>
        <v>£0.00</v>
      </c>
      <c r="J50" s="101"/>
      <c r="K50" s="100"/>
      <c r="L50" s="221" t="str">
        <f t="shared" si="3"/>
        <v>£0.00</v>
      </c>
      <c r="M50" s="101"/>
      <c r="N50" s="102"/>
      <c r="O50" s="145"/>
      <c r="P50" s="77"/>
      <c r="Q50" s="87"/>
      <c r="R50" s="87"/>
      <c r="S50" s="87"/>
      <c r="T50" s="149" t="str">
        <f t="shared" si="4"/>
        <v/>
      </c>
      <c r="U50" s="87" t="str">
        <f t="shared" si="5"/>
        <v/>
      </c>
      <c r="V50" s="87"/>
      <c r="W50" s="53" t="str">
        <f t="shared" si="6"/>
        <v>£0.00</v>
      </c>
      <c r="X50" s="53"/>
      <c r="Y50" s="87"/>
      <c r="Z50" s="78"/>
      <c r="AA50" s="79"/>
      <c r="AB50" s="160"/>
      <c r="AC50" s="98"/>
      <c r="AD50" s="225"/>
      <c r="AE50" s="235" t="str">
        <f t="shared" si="7"/>
        <v/>
      </c>
      <c r="AF50" s="87" t="str">
        <f t="shared" si="8"/>
        <v/>
      </c>
      <c r="AG50" s="53"/>
      <c r="AH50" s="224"/>
      <c r="AI50" s="226" t="str">
        <f t="shared" si="1"/>
        <v/>
      </c>
      <c r="AJ50" s="236" t="str">
        <f t="shared" si="9"/>
        <v>£0.00</v>
      </c>
      <c r="AK50" s="31"/>
      <c r="AL50" s="1"/>
      <c r="AM50" s="1"/>
      <c r="AN50" s="1"/>
      <c r="AO50" s="1"/>
      <c r="AP50" s="1" t="str">
        <f t="shared" si="10"/>
        <v/>
      </c>
      <c r="AQ50" s="27">
        <f t="shared" si="2"/>
        <v>0</v>
      </c>
      <c r="AR50" s="189">
        <f t="shared" si="11"/>
        <v>0</v>
      </c>
      <c r="AS50" s="190" t="str">
        <f>IF(AND(C50="A",'Claim Details'!$E$28&gt;=Rates!$D$14,'Claim Details'!$E$28&lt;=Rates!$D$15,'Claim Details'!$E$19="Yes"),Rates!$E$17,IF(AND(C50="A",'Claim Details'!$E$28&gt;=Rates!$D$14,'Claim Details'!$E$28&lt;=Rates!$D$15,'Claim Details'!$E$19="No"),Rates!$D$17,IF(AND(C50="A",'Claim Details'!$E$28&gt;=Rates!$F$14,'Claim Details'!$E$28&lt;=Rates!$F$15,'Claim Details'!$E$19="Yes"),Rates!$G$17,IF(AND(C50="A",'Claim Details'!$E$28&gt;=Rates!$F$14,'Claim Details'!$E$28&lt;=Rates!$F$15,'Claim Details'!$E$19="No"),Rates!$F$17,IF(AND(C50="A",'Claim Details'!$E$28&gt;=Rates!$H$14,'Claim Details'!$E$28&lt;=Rates!$H$15,'Claim Details'!$E$19="Yes"),Rates!$I$17,IF(AND(C50="A",'Claim Details'!$E$28&gt;=Rates!$H$14,'Claim Details'!$E$28&lt;=Rates!$H$15,'Claim Details'!$E$19="No"),Rates!$H$17,IF(AND(C50="A",'Claim Details'!$E$28&gt;=Rates!$J$14,'Claim Details'!$E$28&lt;=Rates!$J$15,'Claim Details'!$E$19="Yes"),Rates!$K$17,IF(AND(C50="A",'Claim Details'!$E$28&gt;=Rates!$J$14,'Claim Details'!$E$28&lt;=Rates!$J$15,'Claim Details'!$E$19="No"),Rates!$J$17,IF(AND(C50="B",'Claim Details'!$E$28&gt;=Rates!$D$14,'Claim Details'!$E$28&lt;=Rates!$D$15,'Claim Details'!$E$19="Yes"),Rates!$E$18,IF(AND(C50="B",'Claim Details'!$E$28&gt;=Rates!$D$14,'Claim Details'!$E$28&lt;=Rates!$D$15,'Claim Details'!$E$19="No"),Rates!$D$18,IF(AND(C50="B",'Claim Details'!$E$28&gt;=Rates!$F$14,'Claim Details'!$E$28&lt;=Rates!$F$15,'Claim Details'!$E$19="Yes"),Rates!$G$18,IF(AND(C50="B",'Claim Details'!$E$28&gt;=Rates!$F$14,'Claim Details'!$E$28&lt;=Rates!$F$15,'Claim Details'!$E$19="No"),Rates!$F$18,IF(AND(C50="B",'Claim Details'!$E$28&gt;=Rates!$H$14,'Claim Details'!$E$28&lt;=Rates!$H$15,'Claim Details'!$E$19="Yes"),Rates!$I$18,IF(AND(C50="B",'Claim Details'!$E$28&gt;=Rates!$H$14,'Claim Details'!$E$28&lt;=Rates!$H$15,'Claim Details'!$E$19="No"),Rates!$H$18,IF(AND(C50="B",'Claim Details'!$E$28&gt;=Rates!$J$14,'Claim Details'!$E$28&lt;=Rates!$J$15,'Claim Details'!$E$19="Yes"),Rates!$K$18,IF(AND(C50="B",'Claim Details'!$E$28&gt;=Rates!$J$14,'Claim Details'!$E$28&lt;=Rates!$J$15,'Claim Details'!$E$19="No"),Rates!$J$18,IF(AND(C50="C",'Claim Details'!$E$28&gt;=Rates!$D$14,'Claim Details'!$E$28&lt;=Rates!$D$15,'Claim Details'!$E$19="Yes"),Rates!$E$19,IF(AND(C50="C",'Claim Details'!$E$28&gt;=Rates!$D$14,'Claim Details'!$E$28&lt;=Rates!$D$15,'Claim Details'!$E$19="No"),Rates!$D$19,IF(AND(C50="C",'Claim Details'!$E$28&gt;=Rates!$F$14,'Claim Details'!$E$28&lt;=Rates!$F$15,'Claim Details'!$E$19="Yes"),Rates!$G$19,IF(AND(C50="C",'Claim Details'!$E$28&gt;=Rates!$F$14,'Claim Details'!$E$28&lt;=Rates!$F$15,'Claim Details'!$E$19="No"),Rates!$F$19,IF(AND(C50="C",'Claim Details'!$E$28&gt;=Rates!$H$14,'Claim Details'!$E$28&lt;=Rates!$H$15,'Claim Details'!$E$19="Yes"),Rates!$I$19,IF(AND(C50="C",'Claim Details'!$E$28&gt;=Rates!$H$14,'Claim Details'!$E$28&lt;=Rates!$H$15,'Claim Details'!$E$19="No"),Rates!$H$19,IF(AND(C50="C",'Claim Details'!$E$28&gt;=Rates!$J$14,'Claim Details'!$E$28&lt;=Rates!$J$15,'Claim Details'!$E$19="Yes"),Rates!$K$19,IF(AND(C50="C",'Claim Details'!$E$28&gt;=Rates!$J$14,'Claim Details'!$E$28&lt;=Rates!$J$15,'Claim Details'!$E$19="No"),Rates!$J$19,"£0.00"))))))))))))))))))))))))</f>
        <v>£0.00</v>
      </c>
      <c r="AT50" s="189" t="str">
        <f>IF(AND(C50="A",'Claim Details'!$E$28&gt;=Rates!$D$14,'Claim Details'!$E$28&lt;=Rates!$D$15,'Claim Details'!$E$19="Yes"),Rates!$E$25,IF(AND(C50="A",'Claim Details'!$E$28&gt;=Rates!$D$14,'Claim Details'!$E$28&lt;=Rates!$D$15,'Claim Details'!$E$19="No"),Rates!$D$25,IF(AND(C50="A",'Claim Details'!$E$28&gt;=Rates!$F$14,'Claim Details'!$E$28&lt;=Rates!$F$15,'Claim Details'!$E$19="Yes"),Rates!$G$25,IF(AND(C50="A",'Claim Details'!$E$28&gt;=Rates!$F$14,'Claim Details'!$E$28&lt;=Rates!$F$15,'Claim Details'!$E$19="No"),Rates!$F$25,IF(AND(C50="A",'Claim Details'!$E$28&gt;=Rates!$H$14,'Claim Details'!$E$28&lt;=Rates!$H$15,'Claim Details'!$E$19="Yes"),Rates!$I$25,IF(AND(C50="A",'Claim Details'!$E$28&gt;=Rates!$H$14,'Claim Details'!$E$28&lt;=Rates!$H$15,'Claim Details'!$E$19="No"),Rates!$H$25,IF(AND(C50="A",'Claim Details'!$E$28&gt;=Rates!$J$14,'Claim Details'!$E$28&lt;=Rates!$J$15,'Claim Details'!$E$19="Yes"),Rates!$K$25,IF(AND(C50="A",'Claim Details'!$E$28&gt;=Rates!$J$14,'Claim Details'!$E$28&lt;=Rates!$J$15,'Claim Details'!$E$19="No"),Rates!$J$25,IF(AND(C50="B",'Claim Details'!$E$28&gt;=Rates!$D$14,'Claim Details'!$E$28&lt;=Rates!$D$15,'Claim Details'!$E$19="Yes"),Rates!$E$26,IF(AND(C50="B",'Claim Details'!$E$28&gt;=Rates!$D$14,'Claim Details'!$E$28&lt;=Rates!$D$15,'Claim Details'!$E$19="No"),Rates!$D$26,IF(AND(C50="B",'Claim Details'!$E$28&gt;=Rates!$F$14,'Claim Details'!$E$28&lt;=Rates!$F$15,'Claim Details'!$E$19="Yes"),Rates!$G$26,IF(AND(C50="B",'Claim Details'!$E$28&gt;=Rates!$F$14,'Claim Details'!$E$28&lt;=Rates!$F$15,'Claim Details'!$E$19="No"),Rates!$F$26,IF(AND(C50="B",'Claim Details'!$E$28&gt;=Rates!$H$14,'Claim Details'!$E$28&lt;=Rates!$H$15,'Claim Details'!$E$19="Yes"),Rates!$I$26,IF(AND(C50="B",'Claim Details'!$E$28&gt;=Rates!$H$14,'Claim Details'!$E$28&lt;=Rates!$H$15,'Claim Details'!$E$19="No"),Rates!$H$26,IF(AND(C50="B",'Claim Details'!$E$28&gt;=Rates!$J$14,'Claim Details'!$E$28&lt;=Rates!$J$15,'Claim Details'!$E$19="Yes"),Rates!$K$26,IF(AND(C50="B",'Claim Details'!$E$28&gt;=Rates!$J$14,'Claim Details'!$E$28&lt;=Rates!$J$15,'Claim Details'!$E$19="No"),Rates!$J$26,IF(AND(C50="C",'Claim Details'!$E$28&gt;=Rates!$D$14,'Claim Details'!$E$28&lt;=Rates!$D$15,'Claim Details'!$E$19="Yes"),Rates!$E$27,IF(AND(C50="C",'Claim Details'!$E$28&gt;=Rates!$D$14,'Claim Details'!$E$28&lt;=Rates!$D$15,'Claim Details'!$E$19="No"),Rates!$D$27,IF(AND(C50="C",'Claim Details'!$E$28&gt;=Rates!$F$14,'Claim Details'!$E$28&lt;=Rates!$F$15,'Claim Details'!$E$19="Yes"),Rates!$G$27,IF(AND(C50="C",'Claim Details'!$E$28&gt;=Rates!$F$14,'Claim Details'!$E$28&lt;=Rates!$F$15,'Claim Details'!$E$19="No"),Rates!$F$27,IF(AND(C50="C",'Claim Details'!$E$28&gt;=Rates!$H$14,'Claim Details'!$E$28&lt;=Rates!$H$15,'Claim Details'!$E$19="Yes"),Rates!$I$27,IF(AND(C50="C",'Claim Details'!$E$28&gt;=Rates!$H$14,'Claim Details'!$E$28&lt;=Rates!$H$15,'Claim Details'!$E$19="No"),Rates!$H$27,IF(AND(C50="C",'Claim Details'!$E$28&gt;=Rates!$J$14,'Claim Details'!$E$28&lt;=Rates!$J$15,'Claim Details'!$E$19="Yes"),Rates!$K$27,IF(AND(C50="C",'Claim Details'!$E$28&gt;=Rates!$J$14,'Claim Details'!$E$28&lt;=Rates!$J$15,'Claim Details'!$E$19="No"),Rates!$J$27,"£0.00"))))))))))))))))))))))))</f>
        <v>£0.00</v>
      </c>
      <c r="AU50" s="191" t="str">
        <f>IF(AND(C50="A",'Claim Details'!$E$28&gt;=Rates!$D$14,'Claim Details'!$E$28&lt;=Rates!$D$15,'Claim Details'!$E$19="Yes"),Rates!$E$20,IF(AND(C50="A",'Claim Details'!$E$28&gt;=Rates!$D$14,'Claim Details'!$E$28&lt;=Rates!$D$15,'Claim Details'!$E$19="No"),Rates!$D$20,IF(AND(C50="A",'Claim Details'!$E$28&gt;=Rates!$F$14,'Claim Details'!$E$28&lt;=Rates!$F$15,'Claim Details'!$E$19="Yes"),Rates!$G$20,IF(AND(C50="A",'Claim Details'!$E$28&gt;=Rates!$F$14,'Claim Details'!$E$28&lt;=Rates!$F$15,'Claim Details'!$E$19="No"),Rates!$F$20,IF(AND(C50="A",'Claim Details'!$E$28&gt;=Rates!$H$14,'Claim Details'!$E$28&lt;=Rates!$H$15,'Claim Details'!$E$19="Yes"),Rates!$I$20,IF(AND(C50="A",'Claim Details'!$E$28&gt;=Rates!$H$14,'Claim Details'!$E$28&lt;=Rates!$H$15,'Claim Details'!$E$19="No"),Rates!$H$20,IF(AND(C50="A",'Claim Details'!$E$28&gt;=Rates!$J$14,'Claim Details'!$E$28&lt;=Rates!$J$15,'Claim Details'!$E$19="Yes"),Rates!$K$20,IF(AND(C50="A",'Claim Details'!$E$28&gt;=Rates!$J$14,'Claim Details'!$E$28&lt;=Rates!$J$15,'Claim Details'!$E$19="No"),Rates!$J$20,IF(AND(C50="B",'Claim Details'!$E$28&gt;=Rates!$D$14,'Claim Details'!$E$28&lt;=Rates!$D$15,'Claim Details'!$E$19="Yes"),Rates!$E$21,IF(AND(C50="B",'Claim Details'!$E$28&gt;=Rates!$D$14,'Claim Details'!$E$28&lt;=Rates!$D$15,'Claim Details'!$E$19="No"),Rates!$D$21,IF(AND(C50="B",'Claim Details'!$E$28&gt;=Rates!$F$14,'Claim Details'!$E$28&lt;=Rates!$F$15,'Claim Details'!$E$19="Yes"),Rates!$G$21,IF(AND(C50="B",'Claim Details'!$E$28&gt;=Rates!$F$14,'Claim Details'!$E$28&lt;=Rates!$F$15,'Claim Details'!$E$19="No"),Rates!$F$21,IF(AND(C50="B",'Claim Details'!$E$28&gt;=Rates!$H$14,'Claim Details'!$E$28&lt;=Rates!$H$15,'Claim Details'!$E$19="Yes"),Rates!$I$21,IF(AND(C50="B",'Claim Details'!$E$28&gt;=Rates!$H$14,'Claim Details'!$E$28&lt;=Rates!$H$15,'Claim Details'!$E$19="No"),Rates!$H$21,IF(AND(C50="B",'Claim Details'!$E$28&gt;=Rates!$J$14,'Claim Details'!$E$28&lt;=Rates!$J$15,'Claim Details'!$E$19="Yes"),Rates!$K$21,IF(AND(C50="B",'Claim Details'!$E$28&gt;=Rates!$J$14,'Claim Details'!$E$28&lt;=Rates!$J$15,'Claim Details'!$E$19="No"),Rates!$J$21,"£0.00"))))))))))))))))</f>
        <v>£0.00</v>
      </c>
      <c r="AV50" s="191" t="str">
        <f>IF(AND(C50="A",'Claim Details'!$E$28&gt;=Rates!$D$14,'Claim Details'!$E$28&lt;=Rates!$D$15,'Claim Details'!$E$19="Yes"),Rates!$E$22,IF(AND(C50="A",'Claim Details'!$E$28&gt;=Rates!$D$14,'Claim Details'!$E$28&lt;=Rates!$D$15,'Claim Details'!$E$19="No"),Rates!$D$22,IF(AND(C50="A",'Claim Details'!$E$28&gt;=Rates!$F$14,'Claim Details'!$E$28&lt;=Rates!$F$15,'Claim Details'!$E$19="Yes"),Rates!$G$22,IF(AND(C50="A",'Claim Details'!$E$28&gt;=Rates!$F$14,'Claim Details'!$E$28&lt;=Rates!$F$15,'Claim Details'!$E$19="No"),Rates!$F$22,IF(AND(C50="A",'Claim Details'!$E$28&gt;=Rates!$H$14,'Claim Details'!$E$28&lt;=Rates!$H$15,'Claim Details'!$E$19="Yes"),Rates!$I$22,IF(AND(C50="A",'Claim Details'!$E$28&gt;=Rates!$H$14,'Claim Details'!$E$28&lt;=Rates!$H$15,'Claim Details'!$E$19="No"),Rates!$H$22,IF(AND(C50="A",'Claim Details'!$E$28&gt;=Rates!$J$14,'Claim Details'!$E$28&lt;=Rates!$J$15,'Claim Details'!$E$19="Yes"),Rates!$K$22,IF(AND(C50="A",'Claim Details'!$E$28&gt;=Rates!$J$14,'Claim Details'!$E$28&lt;=Rates!$J$15,'Claim Details'!$E$19="No"),Rates!$J$22,IF(AND(C50="B",'Claim Details'!$E$28&gt;=Rates!$D$14,'Claim Details'!$E$28&lt;=Rates!$D$15,'Claim Details'!$E$19="Yes"),Rates!$E$23,IF(AND(C50="B",'Claim Details'!$E$28&gt;=Rates!$D$14,'Claim Details'!$E$28&lt;=Rates!$D$15,'Claim Details'!$E$19="No"),Rates!$D$23,IF(AND(C50="B",'Claim Details'!$E$28&gt;=Rates!$F$14,'Claim Details'!$E$28&lt;=Rates!$F$15,'Claim Details'!$E$19="Yes"),Rates!$G$23,IF(AND(C50="B",'Claim Details'!$E$28&gt;=Rates!$F$14,'Claim Details'!$E$28&lt;=Rates!$F$15,'Claim Details'!$E$19="No"),Rates!$F$23,IF(AND(C50="B",'Claim Details'!$E$28&gt;=Rates!$H$14,'Claim Details'!$E$28&lt;=Rates!$H$15,'Claim Details'!$E$19="Yes"),Rates!$I$23,IF(AND(C50="B",'Claim Details'!$E$28&gt;=Rates!$H$14,'Claim Details'!$E$28&lt;=Rates!$H$15,'Claim Details'!$E$19="No"),Rates!$H$23,IF(AND(C50="B",'Claim Details'!$E$28&gt;=Rates!$J$14,'Claim Details'!$E$28&lt;=Rates!$J$15,'Claim Details'!$E$19="Yes"),Rates!$K$23,IF(AND(C50="B",'Claim Details'!$E$28&gt;=Rates!$J$14,'Claim Details'!$E$28&lt;=Rates!$J$15,'Claim Details'!$E$19="No"),Rates!$J$23,IF(AND(C50="C",'Claim Details'!$E$28&gt;=Rates!$D$14,'Claim Details'!$E$28&lt;=Rates!$D$15,'Claim Details'!$E$19="Yes"),Rates!$E$24,IF(AND(C50="C",'Claim Details'!$E$28&gt;=Rates!$D$14,'Claim Details'!$E$28&lt;=Rates!$D$15,'Claim Details'!$E$19="No"),Rates!$D$24,IF(AND(C50="C",'Claim Details'!$E$28&gt;=Rates!$F$14,'Claim Details'!$E$28&lt;=Rates!$F$15,'Claim Details'!$E$19="Yes"),Rates!$G$24,IF(AND(C50="C",'Claim Details'!$E$28&gt;=Rates!$F$14,'Claim Details'!$E$28&lt;=Rates!$F$15,'Claim Details'!$E$19="No"),Rates!$F$24,IF(AND(C50="C",'Claim Details'!$E$28&gt;=Rates!$H$14,'Claim Details'!$E$28&lt;=Rates!$H$15,'Claim Details'!$E$19="Yes"),Rates!$I$24,IF(AND(C50="C",'Claim Details'!$E$28&gt;=Rates!$H$14,'Claim Details'!$E$28&lt;=Rates!$H$15,'Claim Details'!$E$19="No"),Rates!$H$24,IF(AND(C50="C",'Claim Details'!$E$28&gt;=Rates!$J$14,'Claim Details'!$E$28&lt;=Rates!$J$15,'Claim Details'!$E$19="Yes"),Rates!$K$24,IF(AND(C50="C",'Claim Details'!$E$28&gt;=Rates!$J$14,'Claim Details'!$E$28&lt;=Rates!$J$15,'Claim Details'!$E$19="No"),Rates!$J$24,"£0.00"))))))))))))))))))))))))</f>
        <v>£0.00</v>
      </c>
      <c r="AW50" s="1"/>
      <c r="AX50" s="189" t="str">
        <f>IF(AND(U50="A",'Claim Details'!$I$28&gt;=Rates!$D$14,'Claim Details'!$I$28&lt;=Rates!$D$15,'Claim Details'!$I$19="Yes"),Rates!$J$17,IF(AND(U50="A",'Claim Details'!$I$28&gt;=Rates!$D$14,'Claim Details'!$I$28&lt;=Rates!$D$15,'Claim Details'!$I$19="No"),Rates!$D$17,IF(AND(U50="A",'Claim Details'!$I$28&gt;=Rates!$F$14,'Claim Details'!$I$28&lt;=Rates!$F$15,'Claim Details'!$I$19="Yes"),Rates!$G$17,IF(AND(U50="A",'Claim Details'!$I$28&gt;=Rates!$F$14,'Claim Details'!$I$28&lt;=Rates!$F$15,'Claim Details'!$I$19="No"),Rates!$F$17,IF(AND(U50="A",'Claim Details'!$I$28&gt;=Rates!$H$14,'Claim Details'!$I$28&lt;=Rates!$H$15,'Claim Details'!$I$19="Yes"),Rates!$I$17,IF(AND(U50="A",'Claim Details'!$I$28&gt;=Rates!$H$14,'Claim Details'!$I$28&lt;=Rates!$H$15,'Claim Details'!$I$19="No"),Rates!$H$17,IF(AND(U50="A",'Claim Details'!$I$28&gt;=Rates!$J$14,'Claim Details'!$I$28&lt;=Rates!$J$15,'Claim Details'!$I$19="Yes"),Rates!$K$17,IF(AND(U50="A",'Claim Details'!$I$28&gt;=Rates!$J$14,'Claim Details'!$I$28&lt;=Rates!$J$15,'Claim Details'!$I$19="No"),Rates!$J$17,IF(AND(U50="B",'Claim Details'!$I$28&gt;=Rates!$D$14,'Claim Details'!$I$28&lt;=Rates!$D$15,'Claim Details'!$I$19="Yes"),Rates!$E$18,IF(AND(U50="B",'Claim Details'!$I$28&gt;=Rates!$D$14,'Claim Details'!$I$28&lt;=Rates!$D$15,'Claim Details'!$I$19="No"),Rates!$D$18,IF(AND(U50="B",'Claim Details'!$I$28&gt;=Rates!$F$14,'Claim Details'!$I$28&lt;=Rates!$F$15,'Claim Details'!$I$19="Yes"),Rates!$G$18,IF(AND(U50="B",'Claim Details'!$I$28&gt;=Rates!$F$14,'Claim Details'!$I$28&lt;=Rates!$F$15,'Claim Details'!$I$19="No"),Rates!$F$18,IF(AND(U50="B",'Claim Details'!$I$28&gt;=Rates!$H$14,'Claim Details'!$I$28&lt;=Rates!$H$15,'Claim Details'!$I$19="Yes"),Rates!$I$18,IF(AND(U50="B",'Claim Details'!$I$28&gt;=Rates!$H$14,'Claim Details'!$I$28&lt;=Rates!$H$15,'Claim Details'!$I$19="No"),Rates!$H$18,IF(AND(U50="B",'Claim Details'!$I$28&gt;=Rates!$J$14,'Claim Details'!$I$28&lt;=Rates!$J$15,'Claim Details'!$I$19="Yes"),Rates!$K$18,IF(AND(U50="B",'Claim Details'!$I$28&gt;=Rates!$J$14,'Claim Details'!$I$28&lt;=Rates!$J$15,'Claim Details'!$I$19="No"),Rates!$J$18,IF(AND(U50="C",'Claim Details'!$I$28&gt;=Rates!$D$14,'Claim Details'!$I$28&lt;=Rates!$D$15,'Claim Details'!$I$19="Yes"),Rates!$E$19,IF(AND(U50="C",'Claim Details'!$I$28&gt;=Rates!$D$14,'Claim Details'!$I$28&lt;=Rates!$D$15,'Claim Details'!$I$19="No"),Rates!$D$19,IF(AND(U50="C",'Claim Details'!$I$28&gt;=Rates!$F$14,'Claim Details'!$I$28&lt;=Rates!$F$15,'Claim Details'!$I$19="Yes"),Rates!$G$19,IF(AND(U50="C",'Claim Details'!$I$28&gt;=Rates!$F$14,'Claim Details'!$I$28&lt;=Rates!$F$15,'Claim Details'!$I$19="No"),Rates!$F$19,IF(AND(U50="C",'Claim Details'!$I$28&gt;=Rates!$H$14,'Claim Details'!$I$28&lt;=Rates!$H$15,'Claim Details'!$I$19="Yes"),Rates!$I$19,IF(AND(U50="C",'Claim Details'!$I$28&gt;=Rates!$H$14,'Claim Details'!$I$28&lt;=Rates!$H$15,'Claim Details'!$I$19="No"),Rates!$H$19,IF(AND(U50="C",'Claim Details'!$I$28&gt;=Rates!$J$14,'Claim Details'!$I$28&lt;=Rates!$J$15,'Claim Details'!$I$19="Yes"),Rates!$K$19,IF(AND(U50="C",'Claim Details'!$I$28&gt;=Rates!$J$14,'Claim Details'!$I$28&lt;=Rates!$J$15,'Claim Details'!$I$19="No"),Rates!$J$19,"£0.00"))))))))))))))))))))))))</f>
        <v>£0.00</v>
      </c>
      <c r="AY50" s="189" t="str">
        <f>IF(AND(C50="A",'Claim Details'!$I$28&gt;=Rates!$D$14,'Claim Details'!$I$28&lt;=Rates!$D$15,'Claim Details'!$I$19="Yes"),Rates!$J$25,IF(AND(C50="A",'Claim Details'!$I$28&gt;=Rates!$D$14,'Claim Details'!$I$28&lt;=Rates!$D$15,'Claim Details'!$I$19="No"),Rates!$D$25,IF(AND(C50="A",'Claim Details'!$I$28&gt;=Rates!$F$14,'Claim Details'!$I$28&lt;=Rates!$F$15,'Claim Details'!$I$19="Yes"),Rates!$G$25,IF(AND(C50="A",'Claim Details'!$I$28&gt;=Rates!$F$14,'Claim Details'!$I$28&lt;=Rates!$F$15,'Claim Details'!$I$19="No"),Rates!$F$25,IF(AND(C50="A",'Claim Details'!$I$28&gt;=Rates!$H$14,'Claim Details'!$I$28&lt;=Rates!$H$15,'Claim Details'!$I$19="Yes"),Rates!$I$25,IF(AND(C50="A",'Claim Details'!$I$28&gt;=Rates!$H$14,'Claim Details'!$I$28&lt;=Rates!$H$15,'Claim Details'!$I$19="No"),Rates!$H$25,IF(AND(C50="A",'Claim Details'!$I$28&gt;=Rates!$J$14,'Claim Details'!$I$28&lt;=Rates!$J$15,'Claim Details'!$I$19="Yes"),Rates!$K$25,IF(AND(C50="A",'Claim Details'!$I$28&gt;=Rates!$J$14,'Claim Details'!$I$28&lt;=Rates!$J$15,'Claim Details'!$I$19="No"),Rates!$J$25,IF(AND(C50="B",'Claim Details'!$I$28&gt;=Rates!$D$14,'Claim Details'!$I$28&lt;=Rates!$D$15,'Claim Details'!$I$19="Yes"),Rates!$E$26,IF(AND(C50="B",'Claim Details'!$I$28&gt;=Rates!$D$14,'Claim Details'!$I$28&lt;=Rates!$D$15,'Claim Details'!$I$19="No"),Rates!$D$26,IF(AND(C50="B",'Claim Details'!$I$28&gt;=Rates!$F$14,'Claim Details'!$I$28&lt;=Rates!$F$15,'Claim Details'!$I$19="Yes"),Rates!$G$26,IF(AND(C50="B",'Claim Details'!$I$28&gt;=Rates!$F$14,'Claim Details'!$I$28&lt;=Rates!$F$15,'Claim Details'!$I$19="No"),Rates!$F$26,IF(AND(C50="B",'Claim Details'!$I$28&gt;=Rates!$H$14,'Claim Details'!$I$28&lt;=Rates!$H$15,'Claim Details'!$I$19="Yes"),Rates!$I$26,IF(AND(C50="B",'Claim Details'!$I$28&gt;=Rates!$H$14,'Claim Details'!$I$28&lt;=Rates!$H$15,'Claim Details'!$I$19="No"),Rates!$H$26,IF(AND(C50="B",'Claim Details'!$I$28&gt;=Rates!$J$14,'Claim Details'!$I$28&lt;=Rates!$J$15,'Claim Details'!$I$19="Yes"),Rates!$K$26,IF(AND(C50="B",'Claim Details'!$I$28&gt;=Rates!$J$14,'Claim Details'!$I$28&lt;=Rates!$J$15,'Claim Details'!$I$19="No"),Rates!$J$26,IF(AND(C50="C",'Claim Details'!$I$28&gt;=Rates!$D$14,'Claim Details'!$I$28&lt;=Rates!$D$15,'Claim Details'!$I$19="Yes"),Rates!$E$27,IF(AND(C50="C",'Claim Details'!$I$28&gt;=Rates!$D$14,'Claim Details'!$I$28&lt;=Rates!$D$15,'Claim Details'!$I$19="No"),Rates!$D$27,IF(AND(C50="C",'Claim Details'!$I$28&gt;=Rates!$F$14,'Claim Details'!$I$28&lt;=Rates!$F$15,'Claim Details'!$I$19="Yes"),Rates!$G$27,IF(AND(C50="C",'Claim Details'!$I$28&gt;=Rates!$F$14,'Claim Details'!$I$28&lt;=Rates!$F$15,'Claim Details'!$I$19="No"),Rates!$F$27,IF(AND(C50="C",'Claim Details'!$I$28&gt;=Rates!$H$14,'Claim Details'!$I$28&lt;=Rates!$H$15,'Claim Details'!$I$19="Yes"),Rates!$I$27,IF(AND(C50="C",'Claim Details'!$I$28&gt;=Rates!$H$14,'Claim Details'!$I$28&lt;=Rates!$H$15,'Claim Details'!$I$19="No"),Rates!$H$27,IF(AND(C50="C",'Claim Details'!$I$28&gt;=Rates!$J$14,'Claim Details'!$I$28&lt;=Rates!$J$15,'Claim Details'!$I$19="Yes"),Rates!$K$27,IF(AND(C50="C",'Claim Details'!$I$28&gt;=Rates!$J$14,'Claim Details'!$I$28&lt;=Rates!$J$15,'Claim Details'!$I$19="No"),Rates!$J$27,"£0.00"))))))))))))))))))))))))</f>
        <v>£0.00</v>
      </c>
      <c r="AZ50" s="189" t="str">
        <f>IF(AND(C50="A",'Claim Details'!$I$28&gt;=Rates!$D$14,'Claim Details'!$I$28&lt;=Rates!$D$15,'Claim Details'!$I$19="Yes"),Rates!$E$20,IF(AND(C50="A",'Claim Details'!$I$28&gt;=Rates!$D$14,'Claim Details'!$I$28&lt;=Rates!$D$15,'Claim Details'!$I$19="No"),Rates!$D$20,IF(AND(C50="A",'Claim Details'!$I$28&gt;=Rates!$F$14,'Claim Details'!$I$28&lt;=Rates!$F$15,'Claim Details'!$I$19="Yes"),Rates!$G$20,IF(AND(C50="A",'Claim Details'!$I$28&gt;=Rates!$F$14,'Claim Details'!$I$28&lt;=Rates!$F$15,'Claim Details'!$I$19="No"),Rates!$F$20,IF(AND(C50="A",'Claim Details'!$I$28&gt;=Rates!$H$14,'Claim Details'!$I$28&lt;=Rates!$H$15,'Claim Details'!$I$19="Yes"),Rates!$I$20,IF(AND(C50="A",'Claim Details'!$I$28&gt;=Rates!$H$14,'Claim Details'!$I$28&lt;=Rates!$H$15,'Claim Details'!$I$19="No"),Rates!$H$20,IF(AND(C50="A",'Claim Details'!$I$28&gt;=Rates!$J$14,'Claim Details'!$I$28&lt;=Rates!$J$15,'Claim Details'!$I$19="Yes"),Rates!$K$20,IF(AND(C50="A",'Claim Details'!$I$28&gt;=Rates!$J$14,'Claim Details'!$I$28&lt;=Rates!$J$15,'Claim Details'!$I$19="No"),Rates!$J$20,IF(AND(C50="B",'Claim Details'!$I$28&gt;=Rates!$D$14,'Claim Details'!$I$28&lt;=Rates!$D$15,'Claim Details'!$I$19="Yes"),Rates!$E$21,IF(AND(C50="B",'Claim Details'!$I$28&gt;=Rates!$D$14,'Claim Details'!$I$28&lt;=Rates!$D$15,'Claim Details'!$I$19="No"),Rates!$D$21,IF(AND(C50="B",'Claim Details'!$I$28&gt;=Rates!$F$14,'Claim Details'!$I$28&lt;=Rates!$F$15,'Claim Details'!$I$19="Yes"),Rates!$G$21,IF(AND(C50="B",'Claim Details'!$I$28&gt;=Rates!$F$14,'Claim Details'!$I$28&lt;=Rates!$F$15,'Claim Details'!$I$19="No"),Rates!$F$21,IF(AND(C50="B",'Claim Details'!$I$28&gt;=Rates!$H$14,'Claim Details'!$I$28&lt;=Rates!$H$15,'Claim Details'!$I$19="Yes"),Rates!$I$21,IF(AND(C50="B",'Claim Details'!$I$28&gt;=Rates!$H$14,'Claim Details'!$I$28&lt;=Rates!$H$15,'Claim Details'!$I$19="No"),Rates!$H$21,IF(AND(C50="B",'Claim Details'!$I$28&gt;=Rates!$J$14,'Claim Details'!$I$28&lt;=Rates!$J$15,'Claim Details'!$I$19="Yes"),Rates!$K$21,IF(AND(C50="B",'Claim Details'!$I$28&gt;=Rates!$J$14,'Claim Details'!$I$28&lt;=Rates!$J$15,'Claim Details'!$I$19="No"),Rates!$J$21,"£0.00"))))))))))))))))</f>
        <v>£0.00</v>
      </c>
      <c r="BA50" s="189" t="str">
        <f>IF(AND(C50="A",'Claim Details'!$I$28&gt;=Rates!$D$14,'Claim Details'!$I$28&lt;=Rates!$D$15,'Claim Details'!$I$19="Yes"),Rates!$E$22,IF(AND(C50="A",'Claim Details'!$I$28&gt;=Rates!$D$14,'Claim Details'!$I$28&lt;=Rates!$D$15,'Claim Details'!$I$19="No"),Rates!$D$22,IF(AND(C50="A",'Claim Details'!$I$28&gt;=Rates!$F$14,'Claim Details'!$I$28&lt;=Rates!$F$15,'Claim Details'!$I$19="Yes"),Rates!$G$22,IF(AND(C50="A",'Claim Details'!$I$28&gt;=Rates!$F$14,'Claim Details'!$I$28&lt;=Rates!$F$15,'Claim Details'!$I$19="No"),Rates!$F$22,IF(AND(C50="A",'Claim Details'!$I$28&gt;=Rates!$H$14,'Claim Details'!$I$28&lt;=Rates!$H$15,'Claim Details'!$I$19="Yes"),Rates!$I$22,IF(AND(C50="A",'Claim Details'!$I$28&gt;=Rates!$H$14,'Claim Details'!$I$28&lt;=Rates!$H$15,'Claim Details'!$I$19="No"),Rates!$H$22,IF(AND(C50="A",'Claim Details'!$I$28&gt;=Rates!$J$14,'Claim Details'!$I$28&lt;=Rates!$J$15,'Claim Details'!$I$19="Yes"),Rates!$K$22,IF(AND(C50="A",'Claim Details'!$I$28&gt;=Rates!$J$14,'Claim Details'!$I$28&lt;=Rates!$J$15,'Claim Details'!$I$19="No"),Rates!$J$22,IF(AND(C50="B",'Claim Details'!$I$28&gt;=Rates!$D$14,'Claim Details'!$I$28&lt;=Rates!$D$15,'Claim Details'!$I$19="Yes"),Rates!$E$23,IF(AND(C50="B",'Claim Details'!$I$28&gt;=Rates!$D$14,'Claim Details'!$I$28&lt;=Rates!$D$15,'Claim Details'!$I$19="No"),Rates!$D$23,IF(AND(C50="B",'Claim Details'!$I$28&gt;=Rates!$F$14,'Claim Details'!$I$28&lt;=Rates!$F$15,'Claim Details'!$I$19="Yes"),Rates!$G$23,IF(AND(C50="B",'Claim Details'!$I$28&gt;=Rates!$F$14,'Claim Details'!$I$28&lt;=Rates!$F$15,'Claim Details'!$I$19="No"),Rates!$F$23,IF(AND(C50="B",'Claim Details'!$I$28&gt;=Rates!$H$14,'Claim Details'!$I$28&lt;=Rates!$H$15,'Claim Details'!$I$19="Yes"),Rates!$I$23,IF(AND(C50="B",'Claim Details'!$I$28&gt;=Rates!$H$14,'Claim Details'!$I$28&lt;=Rates!$H$15,'Claim Details'!$I$19="No"),Rates!$H$23,IF(AND(C50="B",'Claim Details'!$I$28&gt;=Rates!$J$14,'Claim Details'!$I$28&lt;=Rates!$J$15,'Claim Details'!$I$19="Yes"),Rates!$K$23,IF(AND(C50="B",'Claim Details'!$I$28&gt;=Rates!$J$14,'Claim Details'!$I$28&lt;=Rates!$J$15,'Claim Details'!$I$19="No"),Rates!$J$23,IF(AND(C50="C",'Claim Details'!$I$28&gt;=Rates!$D$14,'Claim Details'!$I$28&lt;=Rates!$D$15,'Claim Details'!$I$19="Yes"),Rates!$E$24,IF(AND(C50="C",'Claim Details'!$I$28&gt;=Rates!$D$14,'Claim Details'!$I$28&lt;=Rates!$D$15,'Claim Details'!$I$19="No"),Rates!$D$24,IF(AND(C50="C",'Claim Details'!$I$28&gt;=Rates!$F$14,'Claim Details'!$I$28&lt;=Rates!$F$15,'Claim Details'!$I$19="Yes"),Rates!$G$24,IF(AND(C50="C",'Claim Details'!$I$28&gt;=Rates!$F$14,'Claim Details'!$I$28&lt;=Rates!$F$15,'Claim Details'!$I$19="No"),Rates!$F$24,IF(AND(C50="C",'Claim Details'!$I$28&gt;=Rates!$H$14,'Claim Details'!$I$28&lt;=Rates!$H$15,'Claim Details'!$I$19="Yes"),Rates!$I$24,IF(AND(C50="C",'Claim Details'!$I$28&gt;=Rates!$H$14,'Claim Details'!$I$28&lt;=Rates!$H$15,'Claim Details'!$I$19="No"),Rates!$H$24,IF(AND(C50="C",'Claim Details'!$I$28&gt;=Rates!$J$14,'Claim Details'!$I$28&lt;=Rates!$J$15,'Claim Details'!$I$19="Yes"),Rates!$K$24,IF(AND(C50="C",'Claim Details'!$I$28&gt;=Rates!$J$14,'Claim Details'!$I$28&lt;=Rates!$J$15,'Claim Details'!$I$19="No"),Rates!$J$24,"£0.00"))))))))))))))))))))))))</f>
        <v>£0.00</v>
      </c>
      <c r="BB50" s="189" t="str">
        <f t="shared" si="12"/>
        <v>£0.00</v>
      </c>
      <c r="BC50" s="1"/>
      <c r="BD50" s="189" t="str">
        <f>IF(AND(AE50="A",'Claim Details'!$I$28&gt;=Rates!$D$14,'Claim Details'!$I$28&lt;=Rates!$D$15,'Claim Details'!$I$19="Yes"),Rates!$J$17,IF(AND(AE50="A",'Claim Details'!$I$28&gt;=Rates!$D$14,'Claim Details'!$I$28&lt;=Rates!$D$15,'Claim Details'!$I$19="No"),Rates!$D$17,IF(AND(AE50="A",'Claim Details'!$I$28&gt;=Rates!$F$14,'Claim Details'!$I$28&lt;=Rates!$F$15,'Claim Details'!$I$19="Yes"),Rates!$G$17,IF(AND(AE50="A",'Claim Details'!$I$28&gt;=Rates!$F$14,'Claim Details'!$I$28&lt;=Rates!$F$15,'Claim Details'!$I$19="No"),Rates!$F$17,IF(AND(AE50="A",'Claim Details'!$I$28&gt;=Rates!$H$14,'Claim Details'!$I$28&lt;=Rates!$H$15,'Claim Details'!$I$19="Yes"),Rates!$I$17,IF(AND(AE50="A",'Claim Details'!$I$28&gt;=Rates!$H$14,'Claim Details'!$I$28&lt;=Rates!$H$15,'Claim Details'!$I$19="No"),Rates!$H$17,IF(AND(AE50="A",'Claim Details'!$I$28&gt;=Rates!$J$14,'Claim Details'!$I$28&lt;=Rates!$J$15,'Claim Details'!$I$19="Yes"),Rates!$K$17,IF(AND(AE50="A",'Claim Details'!$I$28&gt;=Rates!$J$14,'Claim Details'!$I$28&lt;=Rates!$J$15,'Claim Details'!$I$19="No"),Rates!$J$17,IF(AND(AE50="B",'Claim Details'!$I$28&gt;=Rates!$D$14,'Claim Details'!$I$28&lt;=Rates!$D$15,'Claim Details'!$I$19="Yes"),Rates!$E$18,IF(AND(AE50="B",'Claim Details'!$I$28&gt;=Rates!$D$14,'Claim Details'!$I$28&lt;=Rates!$D$15,'Claim Details'!$I$19="No"),Rates!$D$18,IF(AND(AE50="B",'Claim Details'!$I$28&gt;=Rates!$F$14,'Claim Details'!$I$28&lt;=Rates!$F$15,'Claim Details'!$I$19="Yes"),Rates!$G$18,IF(AND(AE50="B",'Claim Details'!$I$28&gt;=Rates!$F$14,'Claim Details'!$I$28&lt;=Rates!$F$15,'Claim Details'!$I$19="No"),Rates!$F$18,IF(AND(AE50="B",'Claim Details'!$I$28&gt;=Rates!$H$14,'Claim Details'!$I$28&lt;=Rates!$H$15,'Claim Details'!$I$19="Yes"),Rates!$I$18,IF(AND(AE50="B",'Claim Details'!$I$28&gt;=Rates!$H$14,'Claim Details'!$I$28&lt;=Rates!$H$15,'Claim Details'!$I$19="No"),Rates!$H$18,IF(AND(AE50="B",'Claim Details'!$I$28&gt;=Rates!$J$14,'Claim Details'!$I$28&lt;=Rates!$J$15,'Claim Details'!$I$19="Yes"),Rates!$K$18,IF(AND(AE50="B",'Claim Details'!$I$28&gt;=Rates!$J$14,'Claim Details'!$I$28&lt;=Rates!$J$15,'Claim Details'!$I$19="No"),Rates!$J$18,IF(AND(AE50="C",'Claim Details'!$I$28&gt;=Rates!$D$14,'Claim Details'!$I$28&lt;=Rates!$D$15,'Claim Details'!$I$19="Yes"),Rates!$E$19,IF(AND(AE50="C",'Claim Details'!$I$28&gt;=Rates!$D$14,'Claim Details'!$I$28&lt;=Rates!$D$15,'Claim Details'!$I$19="No"),Rates!$D$19,IF(AND(AE50="C",'Claim Details'!$I$28&gt;=Rates!$F$14,'Claim Details'!$I$28&lt;=Rates!$F$15,'Claim Details'!$I$19="Yes"),Rates!$G$19,IF(AND(AE50="C",'Claim Details'!$I$28&gt;=Rates!$F$14,'Claim Details'!$I$28&lt;=Rates!$F$15,'Claim Details'!$I$19="No"),Rates!$F$19,IF(AND(AE50="C",'Claim Details'!$I$28&gt;=Rates!$H$14,'Claim Details'!$I$28&lt;=Rates!$H$15,'Claim Details'!$I$19="Yes"),Rates!$I$19,IF(AND(AE50="C",'Claim Details'!$I$28&gt;=Rates!$H$14,'Claim Details'!$I$28&lt;=Rates!$H$15,'Claim Details'!$I$19="No"),Rates!$H$19,IF(AND(AE50="C",'Claim Details'!$I$28&gt;=Rates!$J$14,'Claim Details'!$I$28&lt;=Rates!$J$15,'Claim Details'!$I$19="Yes"),Rates!$K$19,IF(AND(AE50="C",'Claim Details'!$I$28&gt;=Rates!$J$14,'Claim Details'!$I$28&lt;=Rates!$J$15,'Claim Details'!$I$19="No"),Rates!$J$19,"£0.00"))))))))))))))))))))))))</f>
        <v>£0.00</v>
      </c>
      <c r="BE50" s="189" t="str">
        <f>IF(AND(AE50="A",'Claim Details'!$I$28&gt;=Rates!$D$14,'Claim Details'!$I$28&lt;=Rates!$D$15,'Claim Details'!$I$19="Yes"),Rates!$J$25,IF(AND(AE50="A",'Claim Details'!$I$28&gt;=Rates!$D$14,'Claim Details'!$I$28&lt;=Rates!$D$15,'Claim Details'!$I$19="No"),Rates!$D$25,IF(AND(AE50="A",'Claim Details'!$I$28&gt;=Rates!$F$14,'Claim Details'!$I$28&lt;=Rates!$F$15,'Claim Details'!$I$19="Yes"),Rates!$G$25,IF(AND(AE50="A",'Claim Details'!$I$28&gt;=Rates!$F$14,'Claim Details'!$I$28&lt;=Rates!$F$15,'Claim Details'!$I$19="No"),Rates!$F$25,IF(AND(AE50="A",'Claim Details'!$I$28&gt;=Rates!$H$14,'Claim Details'!$I$28&lt;=Rates!$H$15,'Claim Details'!$I$19="Yes"),Rates!$I$25,IF(AND(AE50="A",'Claim Details'!$I$28&gt;=Rates!$H$14,'Claim Details'!$I$28&lt;=Rates!$H$15,'Claim Details'!$I$19="No"),Rates!$H$25,IF(AND(AE50="A",'Claim Details'!$I$28&gt;=Rates!$J$14,'Claim Details'!$I$28&lt;=Rates!$J$15,'Claim Details'!$I$19="Yes"),Rates!$K$25,IF(AND(AE50="A",'Claim Details'!$I$28&gt;=Rates!$J$14,'Claim Details'!$I$28&lt;=Rates!$J$15,'Claim Details'!$I$19="No"),Rates!$J$25,IF(AND(AE50="B",'Claim Details'!$I$28&gt;=Rates!$D$14,'Claim Details'!$I$28&lt;=Rates!$D$15,'Claim Details'!$I$19="Yes"),Rates!$E$26,IF(AND(AE50="B",'Claim Details'!$I$28&gt;=Rates!$D$14,'Claim Details'!$I$28&lt;=Rates!$D$15,'Claim Details'!$I$19="No"),Rates!$D$26,IF(AND(AE50="B",'Claim Details'!$I$28&gt;=Rates!$F$14,'Claim Details'!$I$28&lt;=Rates!$F$15,'Claim Details'!$I$19="Yes"),Rates!$G$26,IF(AND(AE50="B",'Claim Details'!$I$28&gt;=Rates!$F$14,'Claim Details'!$I$28&lt;=Rates!$F$15,'Claim Details'!$I$19="No"),Rates!$F$26,IF(AND(AE50="B",'Claim Details'!$I$28&gt;=Rates!$H$14,'Claim Details'!$I$28&lt;=Rates!$H$15,'Claim Details'!$I$19="Yes"),Rates!$I$26,IF(AND(AE50="B",'Claim Details'!$I$28&gt;=Rates!$H$14,'Claim Details'!$I$28&lt;=Rates!$H$15,'Claim Details'!$I$19="No"),Rates!$H$26,IF(AND(AE50="B",'Claim Details'!$I$28&gt;=Rates!$J$14,'Claim Details'!$I$28&lt;=Rates!$J$15,'Claim Details'!$I$19="Yes"),Rates!$K$26,IF(AND(AE50="B",'Claim Details'!$I$28&gt;=Rates!$J$14,'Claim Details'!$I$28&lt;=Rates!$J$15,'Claim Details'!$I$19="No"),Rates!$J$26,IF(AND(AE50="C",'Claim Details'!$I$28&gt;=Rates!$D$14,'Claim Details'!$I$28&lt;=Rates!$D$15,'Claim Details'!$I$19="Yes"),Rates!$E$27,IF(AND(AE50="C",'Claim Details'!$I$28&gt;=Rates!$D$14,'Claim Details'!$I$28&lt;=Rates!$D$15,'Claim Details'!$I$19="No"),Rates!$D$27,IF(AND(AE50="C",'Claim Details'!$I$28&gt;=Rates!$F$14,'Claim Details'!$I$28&lt;=Rates!$F$15,'Claim Details'!$I$19="Yes"),Rates!$G$27,IF(AND(AE50="C",'Claim Details'!$I$28&gt;=Rates!$F$14,'Claim Details'!$I$28&lt;=Rates!$F$15,'Claim Details'!$I$19="No"),Rates!$F$27,IF(AND(AE50="C",'Claim Details'!$I$28&gt;=Rates!$H$14,'Claim Details'!$I$28&lt;=Rates!$H$15,'Claim Details'!$I$19="Yes"),Rates!$I$27,IF(AND(AE50="C",'Claim Details'!$I$28&gt;=Rates!$H$14,'Claim Details'!$I$28&lt;=Rates!$H$15,'Claim Details'!$I$19="No"),Rates!$H$27,IF(AND(AE50="C",'Claim Details'!$I$28&gt;=Rates!$J$14,'Claim Details'!$I$28&lt;=Rates!$J$15,'Claim Details'!$I$19="Yes"),Rates!$K$27,IF(AND(AE50="C",'Claim Details'!$I$28&gt;=Rates!$J$14,'Claim Details'!$I$28&lt;=Rates!$J$15,'Claim Details'!$I$19="No"),Rates!$J$27,"£0.00"))))))))))))))))))))))))</f>
        <v>£0.00</v>
      </c>
      <c r="BF50" s="189" t="str">
        <f>IF(AND(AE50="A",'Claim Details'!$I$28&gt;=Rates!$D$14,'Claim Details'!$I$28&lt;=Rates!$D$15,'Claim Details'!$I$19="Yes"),Rates!$E$20,IF(AND(AE50="A",'Claim Details'!$I$28&gt;=Rates!$D$14,'Claim Details'!$I$28&lt;=Rates!$D$15,'Claim Details'!$I$19="No"),Rates!$D$20,IF(AND(AE50="A",'Claim Details'!$I$28&gt;=Rates!$F$14,'Claim Details'!$I$28&lt;=Rates!$F$15,'Claim Details'!$I$19="Yes"),Rates!$G$20,IF(AND(AE50="A",'Claim Details'!$I$28&gt;=Rates!$F$14,'Claim Details'!$I$28&lt;=Rates!$F$15,'Claim Details'!$I$19="No"),Rates!$F$20,IF(AND(AE50="A",'Claim Details'!$I$28&gt;=Rates!$H$14,'Claim Details'!$I$28&lt;=Rates!$H$15,'Claim Details'!$I$19="Yes"),Rates!$I$20,IF(AND(AE50="A",'Claim Details'!$I$28&gt;=Rates!$H$14,'Claim Details'!$I$28&lt;=Rates!$H$15,'Claim Details'!$I$19="No"),Rates!$H$20,IF(AND(AE50="A",'Claim Details'!$I$28&gt;=Rates!$J$14,'Claim Details'!$I$28&lt;=Rates!$J$15,'Claim Details'!$I$19="Yes"),Rates!$K$20,IF(AND(AE50="A",'Claim Details'!$I$28&gt;=Rates!$J$14,'Claim Details'!$I$28&lt;=Rates!$J$15,'Claim Details'!$I$19="No"),Rates!$J$20,IF(AND(AE50="B",'Claim Details'!$I$28&gt;=Rates!$D$14,'Claim Details'!$I$28&lt;=Rates!$D$15,'Claim Details'!$I$19="Yes"),Rates!$E$21,IF(AND(AE50="B",'Claim Details'!$I$28&gt;=Rates!$D$14,'Claim Details'!$I$28&lt;=Rates!$D$15,'Claim Details'!$I$19="No"),Rates!$D$21,IF(AND(AE50="B",'Claim Details'!$I$28&gt;=Rates!$F$14,'Claim Details'!$I$28&lt;=Rates!$F$15,'Claim Details'!$I$19="Yes"),Rates!$G$21,IF(AND(AE50="B",'Claim Details'!$I$28&gt;=Rates!$F$14,'Claim Details'!$I$28&lt;=Rates!$F$15,'Claim Details'!$I$19="No"),Rates!$F$21,IF(AND(AE50="B",'Claim Details'!$I$28&gt;=Rates!$H$14,'Claim Details'!$I$28&lt;=Rates!$H$15,'Claim Details'!$I$19="Yes"),Rates!$I$21,IF(AND(AE50="B",'Claim Details'!$I$28&gt;=Rates!$H$14,'Claim Details'!$I$28&lt;=Rates!$H$15,'Claim Details'!$I$19="No"),Rates!$H$21,IF(AND(AE50="B",'Claim Details'!$I$28&gt;=Rates!$J$14,'Claim Details'!$I$28&lt;=Rates!$J$15,'Claim Details'!$I$19="Yes"),Rates!$K$21,IF(AND(AE50="B",'Claim Details'!$I$28&gt;=Rates!$J$14,'Claim Details'!$I$28&lt;=Rates!$J$15,'Claim Details'!$I$19="No"),Rates!$J$21,"£0.00"))))))))))))))))</f>
        <v>£0.00</v>
      </c>
      <c r="BG50" s="189" t="str">
        <f>IF(AND(AE50="A",'Claim Details'!$I$28&gt;=Rates!$D$14,'Claim Details'!$I$28&lt;=Rates!$D$15,'Claim Details'!$I$19="Yes"),Rates!$E$22,IF(AND(AE50="A",'Claim Details'!$I$28&gt;=Rates!$D$14,'Claim Details'!$I$28&lt;=Rates!$D$15,'Claim Details'!$I$19="No"),Rates!$D$22,IF(AND(AE50="A",'Claim Details'!$I$28&gt;=Rates!$F$14,'Claim Details'!$I$28&lt;=Rates!$F$15,'Claim Details'!$I$19="Yes"),Rates!$G$22,IF(AND(AE50="A",'Claim Details'!$I$28&gt;=Rates!$F$14,'Claim Details'!$I$28&lt;=Rates!$F$15,'Claim Details'!$I$19="No"),Rates!$F$22,IF(AND(AE50="A",'Claim Details'!$I$28&gt;=Rates!$H$14,'Claim Details'!$I$28&lt;=Rates!$H$15,'Claim Details'!$I$19="Yes"),Rates!$I$22,IF(AND(AE50="A",'Claim Details'!$I$28&gt;=Rates!$H$14,'Claim Details'!$I$28&lt;=Rates!$H$15,'Claim Details'!$I$19="No"),Rates!$H$22,IF(AND(AE50="A",'Claim Details'!$I$28&gt;=Rates!$J$14,'Claim Details'!$I$28&lt;=Rates!$J$15,'Claim Details'!$I$19="Yes"),Rates!$K$22,IF(AND(AE50="A",'Claim Details'!$I$28&gt;=Rates!$J$14,'Claim Details'!$I$28&lt;=Rates!$J$15,'Claim Details'!$I$19="No"),Rates!$J$22,IF(AND(AE50="B",'Claim Details'!$I$28&gt;=Rates!$D$14,'Claim Details'!$I$28&lt;=Rates!$D$15,'Claim Details'!$I$19="Yes"),Rates!$E$23,IF(AND(AE50="B",'Claim Details'!$I$28&gt;=Rates!$D$14,'Claim Details'!$I$28&lt;=Rates!$D$15,'Claim Details'!$I$19="No"),Rates!$D$23,IF(AND(AE50="B",'Claim Details'!$I$28&gt;=Rates!$F$14,'Claim Details'!$I$28&lt;=Rates!$F$15,'Claim Details'!$I$19="Yes"),Rates!$G$23,IF(AND(AE50="B",'Claim Details'!$I$28&gt;=Rates!$F$14,'Claim Details'!$I$28&lt;=Rates!$F$15,'Claim Details'!$I$19="No"),Rates!$F$23,IF(AND(AE50="B",'Claim Details'!$I$28&gt;=Rates!$H$14,'Claim Details'!$I$28&lt;=Rates!$H$15,'Claim Details'!$I$19="Yes"),Rates!$I$23,IF(AND(AE50="B",'Claim Details'!$I$28&gt;=Rates!$H$14,'Claim Details'!$I$28&lt;=Rates!$H$15,'Claim Details'!$I$19="No"),Rates!$H$23,IF(AND(AE50="B",'Claim Details'!$I$28&gt;=Rates!$J$14,'Claim Details'!$I$28&lt;=Rates!$J$15,'Claim Details'!$I$19="Yes"),Rates!$K$23,IF(AND(AE50="B",'Claim Details'!$I$28&gt;=Rates!$J$14,'Claim Details'!$I$28&lt;=Rates!$J$15,'Claim Details'!$I$19="No"),Rates!$J$23,IF(AND(AE50="C",'Claim Details'!$I$28&gt;=Rates!$D$14,'Claim Details'!$I$28&lt;=Rates!$D$15,'Claim Details'!$I$19="Yes"),Rates!$E$24,IF(AND(AE50="C",'Claim Details'!$I$28&gt;=Rates!$D$14,'Claim Details'!$I$28&lt;=Rates!$D$15,'Claim Details'!$I$19="No"),Rates!$D$24,IF(AND(AE50="C",'Claim Details'!$I$28&gt;=Rates!$F$14,'Claim Details'!$I$28&lt;=Rates!$F$15,'Claim Details'!$I$19="Yes"),Rates!$G$24,IF(AND(AE50="C",'Claim Details'!$I$28&gt;=Rates!$F$14,'Claim Details'!$I$28&lt;=Rates!$F$15,'Claim Details'!$I$19="No"),Rates!$F$24,IF(AND(AE50="C",'Claim Details'!$I$28&gt;=Rates!$H$14,'Claim Details'!$I$28&lt;=Rates!$H$15,'Claim Details'!$I$19="Yes"),Rates!$I$24,IF(AND(AE50="C",'Claim Details'!$I$28&gt;=Rates!$H$14,'Claim Details'!$I$28&lt;=Rates!$H$15,'Claim Details'!$I$19="No"),Rates!$H$24,IF(AND(AE50="C",'Claim Details'!$I$28&gt;=Rates!$J$14,'Claim Details'!$I$28&lt;=Rates!$J$15,'Claim Details'!$I$19="Yes"),Rates!$K$24,IF(AND(AE50="C",'Claim Details'!$I$28&gt;=Rates!$J$14,'Claim Details'!$I$28&lt;=Rates!$J$15,'Claim Details'!$I$19="No"),Rates!$J$24,"£0.00"))))))))))))))))))))))))</f>
        <v>£0.00</v>
      </c>
      <c r="BH50" s="189" t="str">
        <f t="shared" si="13"/>
        <v>£0.00</v>
      </c>
      <c r="BI50" s="189">
        <f t="shared" si="14"/>
        <v>0</v>
      </c>
      <c r="BO50" s="202" t="str">
        <f>IF(H50="","£0.00",IF(AP50="4","£0.00",IF(AP50="5","£0.00",IF(AP50="1","£0.00",((AQ50*H50)*'Claim Details'!$F$111)/100))))</f>
        <v>£0.00</v>
      </c>
      <c r="BP50" s="202" t="str">
        <f>IF(T50="","£0.00",IF(AP50="4","£0.00",IF(AP50="5","£0.00",IF(AP50="1","£0.00",((AR50*T50)*'Claim Details'!$N$111)/100))))</f>
        <v>£0.00</v>
      </c>
      <c r="BQ50" s="202" t="str">
        <f>IF(AI50="","£0.00",IF(AP50="4","£0.00",IF(AP50="5","£0.00",IF(AP50="1","£0.00",((BI50*AI50)*'Claim Details'!$W$111)/100))))</f>
        <v>£0.00</v>
      </c>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row>
    <row r="51" spans="1:97" ht="15">
      <c r="A51" s="145"/>
      <c r="B51" s="91"/>
      <c r="C51" s="96"/>
      <c r="D51" s="97"/>
      <c r="E51" s="98"/>
      <c r="F51" s="89"/>
      <c r="G51" s="99"/>
      <c r="H51" s="100"/>
      <c r="I51" s="221" t="str">
        <f t="shared" si="15"/>
        <v>£0.00</v>
      </c>
      <c r="J51" s="101"/>
      <c r="K51" s="100"/>
      <c r="L51" s="221" t="str">
        <f t="shared" si="3"/>
        <v>£0.00</v>
      </c>
      <c r="M51" s="101"/>
      <c r="N51" s="102"/>
      <c r="O51" s="145"/>
      <c r="P51" s="77"/>
      <c r="Q51" s="87"/>
      <c r="R51" s="87"/>
      <c r="S51" s="87"/>
      <c r="T51" s="149" t="str">
        <f t="shared" si="4"/>
        <v/>
      </c>
      <c r="U51" s="87" t="str">
        <f t="shared" si="5"/>
        <v/>
      </c>
      <c r="V51" s="87"/>
      <c r="W51" s="53" t="str">
        <f t="shared" si="6"/>
        <v>£0.00</v>
      </c>
      <c r="X51" s="53"/>
      <c r="Y51" s="87"/>
      <c r="Z51" s="78"/>
      <c r="AA51" s="79"/>
      <c r="AB51" s="160"/>
      <c r="AC51" s="98"/>
      <c r="AD51" s="225"/>
      <c r="AE51" s="235" t="str">
        <f t="shared" si="7"/>
        <v/>
      </c>
      <c r="AF51" s="87" t="str">
        <f t="shared" si="8"/>
        <v/>
      </c>
      <c r="AG51" s="53"/>
      <c r="AH51" s="224"/>
      <c r="AI51" s="226" t="str">
        <f t="shared" si="1"/>
        <v/>
      </c>
      <c r="AJ51" s="236" t="str">
        <f t="shared" si="9"/>
        <v>£0.00</v>
      </c>
      <c r="AK51" s="31"/>
      <c r="AL51" s="1"/>
      <c r="AM51" s="1"/>
      <c r="AN51" s="1"/>
      <c r="AO51" s="1"/>
      <c r="AP51" s="1" t="str">
        <f t="shared" si="10"/>
        <v/>
      </c>
      <c r="AQ51" s="27">
        <f t="shared" si="2"/>
        <v>0</v>
      </c>
      <c r="AR51" s="189">
        <f t="shared" si="11"/>
        <v>0</v>
      </c>
      <c r="AS51" s="190" t="str">
        <f>IF(AND(C51="A",'Claim Details'!$E$28&gt;=Rates!$D$14,'Claim Details'!$E$28&lt;=Rates!$D$15,'Claim Details'!$E$19="Yes"),Rates!$E$17,IF(AND(C51="A",'Claim Details'!$E$28&gt;=Rates!$D$14,'Claim Details'!$E$28&lt;=Rates!$D$15,'Claim Details'!$E$19="No"),Rates!$D$17,IF(AND(C51="A",'Claim Details'!$E$28&gt;=Rates!$F$14,'Claim Details'!$E$28&lt;=Rates!$F$15,'Claim Details'!$E$19="Yes"),Rates!$G$17,IF(AND(C51="A",'Claim Details'!$E$28&gt;=Rates!$F$14,'Claim Details'!$E$28&lt;=Rates!$F$15,'Claim Details'!$E$19="No"),Rates!$F$17,IF(AND(C51="A",'Claim Details'!$E$28&gt;=Rates!$H$14,'Claim Details'!$E$28&lt;=Rates!$H$15,'Claim Details'!$E$19="Yes"),Rates!$I$17,IF(AND(C51="A",'Claim Details'!$E$28&gt;=Rates!$H$14,'Claim Details'!$E$28&lt;=Rates!$H$15,'Claim Details'!$E$19="No"),Rates!$H$17,IF(AND(C51="A",'Claim Details'!$E$28&gt;=Rates!$J$14,'Claim Details'!$E$28&lt;=Rates!$J$15,'Claim Details'!$E$19="Yes"),Rates!$K$17,IF(AND(C51="A",'Claim Details'!$E$28&gt;=Rates!$J$14,'Claim Details'!$E$28&lt;=Rates!$J$15,'Claim Details'!$E$19="No"),Rates!$J$17,IF(AND(C51="B",'Claim Details'!$E$28&gt;=Rates!$D$14,'Claim Details'!$E$28&lt;=Rates!$D$15,'Claim Details'!$E$19="Yes"),Rates!$E$18,IF(AND(C51="B",'Claim Details'!$E$28&gt;=Rates!$D$14,'Claim Details'!$E$28&lt;=Rates!$D$15,'Claim Details'!$E$19="No"),Rates!$D$18,IF(AND(C51="B",'Claim Details'!$E$28&gt;=Rates!$F$14,'Claim Details'!$E$28&lt;=Rates!$F$15,'Claim Details'!$E$19="Yes"),Rates!$G$18,IF(AND(C51="B",'Claim Details'!$E$28&gt;=Rates!$F$14,'Claim Details'!$E$28&lt;=Rates!$F$15,'Claim Details'!$E$19="No"),Rates!$F$18,IF(AND(C51="B",'Claim Details'!$E$28&gt;=Rates!$H$14,'Claim Details'!$E$28&lt;=Rates!$H$15,'Claim Details'!$E$19="Yes"),Rates!$I$18,IF(AND(C51="B",'Claim Details'!$E$28&gt;=Rates!$H$14,'Claim Details'!$E$28&lt;=Rates!$H$15,'Claim Details'!$E$19="No"),Rates!$H$18,IF(AND(C51="B",'Claim Details'!$E$28&gt;=Rates!$J$14,'Claim Details'!$E$28&lt;=Rates!$J$15,'Claim Details'!$E$19="Yes"),Rates!$K$18,IF(AND(C51="B",'Claim Details'!$E$28&gt;=Rates!$J$14,'Claim Details'!$E$28&lt;=Rates!$J$15,'Claim Details'!$E$19="No"),Rates!$J$18,IF(AND(C51="C",'Claim Details'!$E$28&gt;=Rates!$D$14,'Claim Details'!$E$28&lt;=Rates!$D$15,'Claim Details'!$E$19="Yes"),Rates!$E$19,IF(AND(C51="C",'Claim Details'!$E$28&gt;=Rates!$D$14,'Claim Details'!$E$28&lt;=Rates!$D$15,'Claim Details'!$E$19="No"),Rates!$D$19,IF(AND(C51="C",'Claim Details'!$E$28&gt;=Rates!$F$14,'Claim Details'!$E$28&lt;=Rates!$F$15,'Claim Details'!$E$19="Yes"),Rates!$G$19,IF(AND(C51="C",'Claim Details'!$E$28&gt;=Rates!$F$14,'Claim Details'!$E$28&lt;=Rates!$F$15,'Claim Details'!$E$19="No"),Rates!$F$19,IF(AND(C51="C",'Claim Details'!$E$28&gt;=Rates!$H$14,'Claim Details'!$E$28&lt;=Rates!$H$15,'Claim Details'!$E$19="Yes"),Rates!$I$19,IF(AND(C51="C",'Claim Details'!$E$28&gt;=Rates!$H$14,'Claim Details'!$E$28&lt;=Rates!$H$15,'Claim Details'!$E$19="No"),Rates!$H$19,IF(AND(C51="C",'Claim Details'!$E$28&gt;=Rates!$J$14,'Claim Details'!$E$28&lt;=Rates!$J$15,'Claim Details'!$E$19="Yes"),Rates!$K$19,IF(AND(C51="C",'Claim Details'!$E$28&gt;=Rates!$J$14,'Claim Details'!$E$28&lt;=Rates!$J$15,'Claim Details'!$E$19="No"),Rates!$J$19,"£0.00"))))))))))))))))))))))))</f>
        <v>£0.00</v>
      </c>
      <c r="AT51" s="189" t="str">
        <f>IF(AND(C51="A",'Claim Details'!$E$28&gt;=Rates!$D$14,'Claim Details'!$E$28&lt;=Rates!$D$15,'Claim Details'!$E$19="Yes"),Rates!$E$25,IF(AND(C51="A",'Claim Details'!$E$28&gt;=Rates!$D$14,'Claim Details'!$E$28&lt;=Rates!$D$15,'Claim Details'!$E$19="No"),Rates!$D$25,IF(AND(C51="A",'Claim Details'!$E$28&gt;=Rates!$F$14,'Claim Details'!$E$28&lt;=Rates!$F$15,'Claim Details'!$E$19="Yes"),Rates!$G$25,IF(AND(C51="A",'Claim Details'!$E$28&gt;=Rates!$F$14,'Claim Details'!$E$28&lt;=Rates!$F$15,'Claim Details'!$E$19="No"),Rates!$F$25,IF(AND(C51="A",'Claim Details'!$E$28&gt;=Rates!$H$14,'Claim Details'!$E$28&lt;=Rates!$H$15,'Claim Details'!$E$19="Yes"),Rates!$I$25,IF(AND(C51="A",'Claim Details'!$E$28&gt;=Rates!$H$14,'Claim Details'!$E$28&lt;=Rates!$H$15,'Claim Details'!$E$19="No"),Rates!$H$25,IF(AND(C51="A",'Claim Details'!$E$28&gt;=Rates!$J$14,'Claim Details'!$E$28&lt;=Rates!$J$15,'Claim Details'!$E$19="Yes"),Rates!$K$25,IF(AND(C51="A",'Claim Details'!$E$28&gt;=Rates!$J$14,'Claim Details'!$E$28&lt;=Rates!$J$15,'Claim Details'!$E$19="No"),Rates!$J$25,IF(AND(C51="B",'Claim Details'!$E$28&gt;=Rates!$D$14,'Claim Details'!$E$28&lt;=Rates!$D$15,'Claim Details'!$E$19="Yes"),Rates!$E$26,IF(AND(C51="B",'Claim Details'!$E$28&gt;=Rates!$D$14,'Claim Details'!$E$28&lt;=Rates!$D$15,'Claim Details'!$E$19="No"),Rates!$D$26,IF(AND(C51="B",'Claim Details'!$E$28&gt;=Rates!$F$14,'Claim Details'!$E$28&lt;=Rates!$F$15,'Claim Details'!$E$19="Yes"),Rates!$G$26,IF(AND(C51="B",'Claim Details'!$E$28&gt;=Rates!$F$14,'Claim Details'!$E$28&lt;=Rates!$F$15,'Claim Details'!$E$19="No"),Rates!$F$26,IF(AND(C51="B",'Claim Details'!$E$28&gt;=Rates!$H$14,'Claim Details'!$E$28&lt;=Rates!$H$15,'Claim Details'!$E$19="Yes"),Rates!$I$26,IF(AND(C51="B",'Claim Details'!$E$28&gt;=Rates!$H$14,'Claim Details'!$E$28&lt;=Rates!$H$15,'Claim Details'!$E$19="No"),Rates!$H$26,IF(AND(C51="B",'Claim Details'!$E$28&gt;=Rates!$J$14,'Claim Details'!$E$28&lt;=Rates!$J$15,'Claim Details'!$E$19="Yes"),Rates!$K$26,IF(AND(C51="B",'Claim Details'!$E$28&gt;=Rates!$J$14,'Claim Details'!$E$28&lt;=Rates!$J$15,'Claim Details'!$E$19="No"),Rates!$J$26,IF(AND(C51="C",'Claim Details'!$E$28&gt;=Rates!$D$14,'Claim Details'!$E$28&lt;=Rates!$D$15,'Claim Details'!$E$19="Yes"),Rates!$E$27,IF(AND(C51="C",'Claim Details'!$E$28&gt;=Rates!$D$14,'Claim Details'!$E$28&lt;=Rates!$D$15,'Claim Details'!$E$19="No"),Rates!$D$27,IF(AND(C51="C",'Claim Details'!$E$28&gt;=Rates!$F$14,'Claim Details'!$E$28&lt;=Rates!$F$15,'Claim Details'!$E$19="Yes"),Rates!$G$27,IF(AND(C51="C",'Claim Details'!$E$28&gt;=Rates!$F$14,'Claim Details'!$E$28&lt;=Rates!$F$15,'Claim Details'!$E$19="No"),Rates!$F$27,IF(AND(C51="C",'Claim Details'!$E$28&gt;=Rates!$H$14,'Claim Details'!$E$28&lt;=Rates!$H$15,'Claim Details'!$E$19="Yes"),Rates!$I$27,IF(AND(C51="C",'Claim Details'!$E$28&gt;=Rates!$H$14,'Claim Details'!$E$28&lt;=Rates!$H$15,'Claim Details'!$E$19="No"),Rates!$H$27,IF(AND(C51="C",'Claim Details'!$E$28&gt;=Rates!$J$14,'Claim Details'!$E$28&lt;=Rates!$J$15,'Claim Details'!$E$19="Yes"),Rates!$K$27,IF(AND(C51="C",'Claim Details'!$E$28&gt;=Rates!$J$14,'Claim Details'!$E$28&lt;=Rates!$J$15,'Claim Details'!$E$19="No"),Rates!$J$27,"£0.00"))))))))))))))))))))))))</f>
        <v>£0.00</v>
      </c>
      <c r="AU51" s="191" t="str">
        <f>IF(AND(C51="A",'Claim Details'!$E$28&gt;=Rates!$D$14,'Claim Details'!$E$28&lt;=Rates!$D$15,'Claim Details'!$E$19="Yes"),Rates!$E$20,IF(AND(C51="A",'Claim Details'!$E$28&gt;=Rates!$D$14,'Claim Details'!$E$28&lt;=Rates!$D$15,'Claim Details'!$E$19="No"),Rates!$D$20,IF(AND(C51="A",'Claim Details'!$E$28&gt;=Rates!$F$14,'Claim Details'!$E$28&lt;=Rates!$F$15,'Claim Details'!$E$19="Yes"),Rates!$G$20,IF(AND(C51="A",'Claim Details'!$E$28&gt;=Rates!$F$14,'Claim Details'!$E$28&lt;=Rates!$F$15,'Claim Details'!$E$19="No"),Rates!$F$20,IF(AND(C51="A",'Claim Details'!$E$28&gt;=Rates!$H$14,'Claim Details'!$E$28&lt;=Rates!$H$15,'Claim Details'!$E$19="Yes"),Rates!$I$20,IF(AND(C51="A",'Claim Details'!$E$28&gt;=Rates!$H$14,'Claim Details'!$E$28&lt;=Rates!$H$15,'Claim Details'!$E$19="No"),Rates!$H$20,IF(AND(C51="A",'Claim Details'!$E$28&gt;=Rates!$J$14,'Claim Details'!$E$28&lt;=Rates!$J$15,'Claim Details'!$E$19="Yes"),Rates!$K$20,IF(AND(C51="A",'Claim Details'!$E$28&gt;=Rates!$J$14,'Claim Details'!$E$28&lt;=Rates!$J$15,'Claim Details'!$E$19="No"),Rates!$J$20,IF(AND(C51="B",'Claim Details'!$E$28&gt;=Rates!$D$14,'Claim Details'!$E$28&lt;=Rates!$D$15,'Claim Details'!$E$19="Yes"),Rates!$E$21,IF(AND(C51="B",'Claim Details'!$E$28&gt;=Rates!$D$14,'Claim Details'!$E$28&lt;=Rates!$D$15,'Claim Details'!$E$19="No"),Rates!$D$21,IF(AND(C51="B",'Claim Details'!$E$28&gt;=Rates!$F$14,'Claim Details'!$E$28&lt;=Rates!$F$15,'Claim Details'!$E$19="Yes"),Rates!$G$21,IF(AND(C51="B",'Claim Details'!$E$28&gt;=Rates!$F$14,'Claim Details'!$E$28&lt;=Rates!$F$15,'Claim Details'!$E$19="No"),Rates!$F$21,IF(AND(C51="B",'Claim Details'!$E$28&gt;=Rates!$H$14,'Claim Details'!$E$28&lt;=Rates!$H$15,'Claim Details'!$E$19="Yes"),Rates!$I$21,IF(AND(C51="B",'Claim Details'!$E$28&gt;=Rates!$H$14,'Claim Details'!$E$28&lt;=Rates!$H$15,'Claim Details'!$E$19="No"),Rates!$H$21,IF(AND(C51="B",'Claim Details'!$E$28&gt;=Rates!$J$14,'Claim Details'!$E$28&lt;=Rates!$J$15,'Claim Details'!$E$19="Yes"),Rates!$K$21,IF(AND(C51="B",'Claim Details'!$E$28&gt;=Rates!$J$14,'Claim Details'!$E$28&lt;=Rates!$J$15,'Claim Details'!$E$19="No"),Rates!$J$21,"£0.00"))))))))))))))))</f>
        <v>£0.00</v>
      </c>
      <c r="AV51" s="191" t="str">
        <f>IF(AND(C51="A",'Claim Details'!$E$28&gt;=Rates!$D$14,'Claim Details'!$E$28&lt;=Rates!$D$15,'Claim Details'!$E$19="Yes"),Rates!$E$22,IF(AND(C51="A",'Claim Details'!$E$28&gt;=Rates!$D$14,'Claim Details'!$E$28&lt;=Rates!$D$15,'Claim Details'!$E$19="No"),Rates!$D$22,IF(AND(C51="A",'Claim Details'!$E$28&gt;=Rates!$F$14,'Claim Details'!$E$28&lt;=Rates!$F$15,'Claim Details'!$E$19="Yes"),Rates!$G$22,IF(AND(C51="A",'Claim Details'!$E$28&gt;=Rates!$F$14,'Claim Details'!$E$28&lt;=Rates!$F$15,'Claim Details'!$E$19="No"),Rates!$F$22,IF(AND(C51="A",'Claim Details'!$E$28&gt;=Rates!$H$14,'Claim Details'!$E$28&lt;=Rates!$H$15,'Claim Details'!$E$19="Yes"),Rates!$I$22,IF(AND(C51="A",'Claim Details'!$E$28&gt;=Rates!$H$14,'Claim Details'!$E$28&lt;=Rates!$H$15,'Claim Details'!$E$19="No"),Rates!$H$22,IF(AND(C51="A",'Claim Details'!$E$28&gt;=Rates!$J$14,'Claim Details'!$E$28&lt;=Rates!$J$15,'Claim Details'!$E$19="Yes"),Rates!$K$22,IF(AND(C51="A",'Claim Details'!$E$28&gt;=Rates!$J$14,'Claim Details'!$E$28&lt;=Rates!$J$15,'Claim Details'!$E$19="No"),Rates!$J$22,IF(AND(C51="B",'Claim Details'!$E$28&gt;=Rates!$D$14,'Claim Details'!$E$28&lt;=Rates!$D$15,'Claim Details'!$E$19="Yes"),Rates!$E$23,IF(AND(C51="B",'Claim Details'!$E$28&gt;=Rates!$D$14,'Claim Details'!$E$28&lt;=Rates!$D$15,'Claim Details'!$E$19="No"),Rates!$D$23,IF(AND(C51="B",'Claim Details'!$E$28&gt;=Rates!$F$14,'Claim Details'!$E$28&lt;=Rates!$F$15,'Claim Details'!$E$19="Yes"),Rates!$G$23,IF(AND(C51="B",'Claim Details'!$E$28&gt;=Rates!$F$14,'Claim Details'!$E$28&lt;=Rates!$F$15,'Claim Details'!$E$19="No"),Rates!$F$23,IF(AND(C51="B",'Claim Details'!$E$28&gt;=Rates!$H$14,'Claim Details'!$E$28&lt;=Rates!$H$15,'Claim Details'!$E$19="Yes"),Rates!$I$23,IF(AND(C51="B",'Claim Details'!$E$28&gt;=Rates!$H$14,'Claim Details'!$E$28&lt;=Rates!$H$15,'Claim Details'!$E$19="No"),Rates!$H$23,IF(AND(C51="B",'Claim Details'!$E$28&gt;=Rates!$J$14,'Claim Details'!$E$28&lt;=Rates!$J$15,'Claim Details'!$E$19="Yes"),Rates!$K$23,IF(AND(C51="B",'Claim Details'!$E$28&gt;=Rates!$J$14,'Claim Details'!$E$28&lt;=Rates!$J$15,'Claim Details'!$E$19="No"),Rates!$J$23,IF(AND(C51="C",'Claim Details'!$E$28&gt;=Rates!$D$14,'Claim Details'!$E$28&lt;=Rates!$D$15,'Claim Details'!$E$19="Yes"),Rates!$E$24,IF(AND(C51="C",'Claim Details'!$E$28&gt;=Rates!$D$14,'Claim Details'!$E$28&lt;=Rates!$D$15,'Claim Details'!$E$19="No"),Rates!$D$24,IF(AND(C51="C",'Claim Details'!$E$28&gt;=Rates!$F$14,'Claim Details'!$E$28&lt;=Rates!$F$15,'Claim Details'!$E$19="Yes"),Rates!$G$24,IF(AND(C51="C",'Claim Details'!$E$28&gt;=Rates!$F$14,'Claim Details'!$E$28&lt;=Rates!$F$15,'Claim Details'!$E$19="No"),Rates!$F$24,IF(AND(C51="C",'Claim Details'!$E$28&gt;=Rates!$H$14,'Claim Details'!$E$28&lt;=Rates!$H$15,'Claim Details'!$E$19="Yes"),Rates!$I$24,IF(AND(C51="C",'Claim Details'!$E$28&gt;=Rates!$H$14,'Claim Details'!$E$28&lt;=Rates!$H$15,'Claim Details'!$E$19="No"),Rates!$H$24,IF(AND(C51="C",'Claim Details'!$E$28&gt;=Rates!$J$14,'Claim Details'!$E$28&lt;=Rates!$J$15,'Claim Details'!$E$19="Yes"),Rates!$K$24,IF(AND(C51="C",'Claim Details'!$E$28&gt;=Rates!$J$14,'Claim Details'!$E$28&lt;=Rates!$J$15,'Claim Details'!$E$19="No"),Rates!$J$24,"£0.00"))))))))))))))))))))))))</f>
        <v>£0.00</v>
      </c>
      <c r="AW51" s="1"/>
      <c r="AX51" s="189" t="str">
        <f>IF(AND(U51="A",'Claim Details'!$I$28&gt;=Rates!$D$14,'Claim Details'!$I$28&lt;=Rates!$D$15,'Claim Details'!$I$19="Yes"),Rates!$J$17,IF(AND(U51="A",'Claim Details'!$I$28&gt;=Rates!$D$14,'Claim Details'!$I$28&lt;=Rates!$D$15,'Claim Details'!$I$19="No"),Rates!$D$17,IF(AND(U51="A",'Claim Details'!$I$28&gt;=Rates!$F$14,'Claim Details'!$I$28&lt;=Rates!$F$15,'Claim Details'!$I$19="Yes"),Rates!$G$17,IF(AND(U51="A",'Claim Details'!$I$28&gt;=Rates!$F$14,'Claim Details'!$I$28&lt;=Rates!$F$15,'Claim Details'!$I$19="No"),Rates!$F$17,IF(AND(U51="A",'Claim Details'!$I$28&gt;=Rates!$H$14,'Claim Details'!$I$28&lt;=Rates!$H$15,'Claim Details'!$I$19="Yes"),Rates!$I$17,IF(AND(U51="A",'Claim Details'!$I$28&gt;=Rates!$H$14,'Claim Details'!$I$28&lt;=Rates!$H$15,'Claim Details'!$I$19="No"),Rates!$H$17,IF(AND(U51="A",'Claim Details'!$I$28&gt;=Rates!$J$14,'Claim Details'!$I$28&lt;=Rates!$J$15,'Claim Details'!$I$19="Yes"),Rates!$K$17,IF(AND(U51="A",'Claim Details'!$I$28&gt;=Rates!$J$14,'Claim Details'!$I$28&lt;=Rates!$J$15,'Claim Details'!$I$19="No"),Rates!$J$17,IF(AND(U51="B",'Claim Details'!$I$28&gt;=Rates!$D$14,'Claim Details'!$I$28&lt;=Rates!$D$15,'Claim Details'!$I$19="Yes"),Rates!$E$18,IF(AND(U51="B",'Claim Details'!$I$28&gt;=Rates!$D$14,'Claim Details'!$I$28&lt;=Rates!$D$15,'Claim Details'!$I$19="No"),Rates!$D$18,IF(AND(U51="B",'Claim Details'!$I$28&gt;=Rates!$F$14,'Claim Details'!$I$28&lt;=Rates!$F$15,'Claim Details'!$I$19="Yes"),Rates!$G$18,IF(AND(U51="B",'Claim Details'!$I$28&gt;=Rates!$F$14,'Claim Details'!$I$28&lt;=Rates!$F$15,'Claim Details'!$I$19="No"),Rates!$F$18,IF(AND(U51="B",'Claim Details'!$I$28&gt;=Rates!$H$14,'Claim Details'!$I$28&lt;=Rates!$H$15,'Claim Details'!$I$19="Yes"),Rates!$I$18,IF(AND(U51="B",'Claim Details'!$I$28&gt;=Rates!$H$14,'Claim Details'!$I$28&lt;=Rates!$H$15,'Claim Details'!$I$19="No"),Rates!$H$18,IF(AND(U51="B",'Claim Details'!$I$28&gt;=Rates!$J$14,'Claim Details'!$I$28&lt;=Rates!$J$15,'Claim Details'!$I$19="Yes"),Rates!$K$18,IF(AND(U51="B",'Claim Details'!$I$28&gt;=Rates!$J$14,'Claim Details'!$I$28&lt;=Rates!$J$15,'Claim Details'!$I$19="No"),Rates!$J$18,IF(AND(U51="C",'Claim Details'!$I$28&gt;=Rates!$D$14,'Claim Details'!$I$28&lt;=Rates!$D$15,'Claim Details'!$I$19="Yes"),Rates!$E$19,IF(AND(U51="C",'Claim Details'!$I$28&gt;=Rates!$D$14,'Claim Details'!$I$28&lt;=Rates!$D$15,'Claim Details'!$I$19="No"),Rates!$D$19,IF(AND(U51="C",'Claim Details'!$I$28&gt;=Rates!$F$14,'Claim Details'!$I$28&lt;=Rates!$F$15,'Claim Details'!$I$19="Yes"),Rates!$G$19,IF(AND(U51="C",'Claim Details'!$I$28&gt;=Rates!$F$14,'Claim Details'!$I$28&lt;=Rates!$F$15,'Claim Details'!$I$19="No"),Rates!$F$19,IF(AND(U51="C",'Claim Details'!$I$28&gt;=Rates!$H$14,'Claim Details'!$I$28&lt;=Rates!$H$15,'Claim Details'!$I$19="Yes"),Rates!$I$19,IF(AND(U51="C",'Claim Details'!$I$28&gt;=Rates!$H$14,'Claim Details'!$I$28&lt;=Rates!$H$15,'Claim Details'!$I$19="No"),Rates!$H$19,IF(AND(U51="C",'Claim Details'!$I$28&gt;=Rates!$J$14,'Claim Details'!$I$28&lt;=Rates!$J$15,'Claim Details'!$I$19="Yes"),Rates!$K$19,IF(AND(U51="C",'Claim Details'!$I$28&gt;=Rates!$J$14,'Claim Details'!$I$28&lt;=Rates!$J$15,'Claim Details'!$I$19="No"),Rates!$J$19,"£0.00"))))))))))))))))))))))))</f>
        <v>£0.00</v>
      </c>
      <c r="AY51" s="189" t="str">
        <f>IF(AND(C51="A",'Claim Details'!$I$28&gt;=Rates!$D$14,'Claim Details'!$I$28&lt;=Rates!$D$15,'Claim Details'!$I$19="Yes"),Rates!$J$25,IF(AND(C51="A",'Claim Details'!$I$28&gt;=Rates!$D$14,'Claim Details'!$I$28&lt;=Rates!$D$15,'Claim Details'!$I$19="No"),Rates!$D$25,IF(AND(C51="A",'Claim Details'!$I$28&gt;=Rates!$F$14,'Claim Details'!$I$28&lt;=Rates!$F$15,'Claim Details'!$I$19="Yes"),Rates!$G$25,IF(AND(C51="A",'Claim Details'!$I$28&gt;=Rates!$F$14,'Claim Details'!$I$28&lt;=Rates!$F$15,'Claim Details'!$I$19="No"),Rates!$F$25,IF(AND(C51="A",'Claim Details'!$I$28&gt;=Rates!$H$14,'Claim Details'!$I$28&lt;=Rates!$H$15,'Claim Details'!$I$19="Yes"),Rates!$I$25,IF(AND(C51="A",'Claim Details'!$I$28&gt;=Rates!$H$14,'Claim Details'!$I$28&lt;=Rates!$H$15,'Claim Details'!$I$19="No"),Rates!$H$25,IF(AND(C51="A",'Claim Details'!$I$28&gt;=Rates!$J$14,'Claim Details'!$I$28&lt;=Rates!$J$15,'Claim Details'!$I$19="Yes"),Rates!$K$25,IF(AND(C51="A",'Claim Details'!$I$28&gt;=Rates!$J$14,'Claim Details'!$I$28&lt;=Rates!$J$15,'Claim Details'!$I$19="No"),Rates!$J$25,IF(AND(C51="B",'Claim Details'!$I$28&gt;=Rates!$D$14,'Claim Details'!$I$28&lt;=Rates!$D$15,'Claim Details'!$I$19="Yes"),Rates!$E$26,IF(AND(C51="B",'Claim Details'!$I$28&gt;=Rates!$D$14,'Claim Details'!$I$28&lt;=Rates!$D$15,'Claim Details'!$I$19="No"),Rates!$D$26,IF(AND(C51="B",'Claim Details'!$I$28&gt;=Rates!$F$14,'Claim Details'!$I$28&lt;=Rates!$F$15,'Claim Details'!$I$19="Yes"),Rates!$G$26,IF(AND(C51="B",'Claim Details'!$I$28&gt;=Rates!$F$14,'Claim Details'!$I$28&lt;=Rates!$F$15,'Claim Details'!$I$19="No"),Rates!$F$26,IF(AND(C51="B",'Claim Details'!$I$28&gt;=Rates!$H$14,'Claim Details'!$I$28&lt;=Rates!$H$15,'Claim Details'!$I$19="Yes"),Rates!$I$26,IF(AND(C51="B",'Claim Details'!$I$28&gt;=Rates!$H$14,'Claim Details'!$I$28&lt;=Rates!$H$15,'Claim Details'!$I$19="No"),Rates!$H$26,IF(AND(C51="B",'Claim Details'!$I$28&gt;=Rates!$J$14,'Claim Details'!$I$28&lt;=Rates!$J$15,'Claim Details'!$I$19="Yes"),Rates!$K$26,IF(AND(C51="B",'Claim Details'!$I$28&gt;=Rates!$J$14,'Claim Details'!$I$28&lt;=Rates!$J$15,'Claim Details'!$I$19="No"),Rates!$J$26,IF(AND(C51="C",'Claim Details'!$I$28&gt;=Rates!$D$14,'Claim Details'!$I$28&lt;=Rates!$D$15,'Claim Details'!$I$19="Yes"),Rates!$E$27,IF(AND(C51="C",'Claim Details'!$I$28&gt;=Rates!$D$14,'Claim Details'!$I$28&lt;=Rates!$D$15,'Claim Details'!$I$19="No"),Rates!$D$27,IF(AND(C51="C",'Claim Details'!$I$28&gt;=Rates!$F$14,'Claim Details'!$I$28&lt;=Rates!$F$15,'Claim Details'!$I$19="Yes"),Rates!$G$27,IF(AND(C51="C",'Claim Details'!$I$28&gt;=Rates!$F$14,'Claim Details'!$I$28&lt;=Rates!$F$15,'Claim Details'!$I$19="No"),Rates!$F$27,IF(AND(C51="C",'Claim Details'!$I$28&gt;=Rates!$H$14,'Claim Details'!$I$28&lt;=Rates!$H$15,'Claim Details'!$I$19="Yes"),Rates!$I$27,IF(AND(C51="C",'Claim Details'!$I$28&gt;=Rates!$H$14,'Claim Details'!$I$28&lt;=Rates!$H$15,'Claim Details'!$I$19="No"),Rates!$H$27,IF(AND(C51="C",'Claim Details'!$I$28&gt;=Rates!$J$14,'Claim Details'!$I$28&lt;=Rates!$J$15,'Claim Details'!$I$19="Yes"),Rates!$K$27,IF(AND(C51="C",'Claim Details'!$I$28&gt;=Rates!$J$14,'Claim Details'!$I$28&lt;=Rates!$J$15,'Claim Details'!$I$19="No"),Rates!$J$27,"£0.00"))))))))))))))))))))))))</f>
        <v>£0.00</v>
      </c>
      <c r="AZ51" s="189" t="str">
        <f>IF(AND(C51="A",'Claim Details'!$I$28&gt;=Rates!$D$14,'Claim Details'!$I$28&lt;=Rates!$D$15,'Claim Details'!$I$19="Yes"),Rates!$E$20,IF(AND(C51="A",'Claim Details'!$I$28&gt;=Rates!$D$14,'Claim Details'!$I$28&lt;=Rates!$D$15,'Claim Details'!$I$19="No"),Rates!$D$20,IF(AND(C51="A",'Claim Details'!$I$28&gt;=Rates!$F$14,'Claim Details'!$I$28&lt;=Rates!$F$15,'Claim Details'!$I$19="Yes"),Rates!$G$20,IF(AND(C51="A",'Claim Details'!$I$28&gt;=Rates!$F$14,'Claim Details'!$I$28&lt;=Rates!$F$15,'Claim Details'!$I$19="No"),Rates!$F$20,IF(AND(C51="A",'Claim Details'!$I$28&gt;=Rates!$H$14,'Claim Details'!$I$28&lt;=Rates!$H$15,'Claim Details'!$I$19="Yes"),Rates!$I$20,IF(AND(C51="A",'Claim Details'!$I$28&gt;=Rates!$H$14,'Claim Details'!$I$28&lt;=Rates!$H$15,'Claim Details'!$I$19="No"),Rates!$H$20,IF(AND(C51="A",'Claim Details'!$I$28&gt;=Rates!$J$14,'Claim Details'!$I$28&lt;=Rates!$J$15,'Claim Details'!$I$19="Yes"),Rates!$K$20,IF(AND(C51="A",'Claim Details'!$I$28&gt;=Rates!$J$14,'Claim Details'!$I$28&lt;=Rates!$J$15,'Claim Details'!$I$19="No"),Rates!$J$20,IF(AND(C51="B",'Claim Details'!$I$28&gt;=Rates!$D$14,'Claim Details'!$I$28&lt;=Rates!$D$15,'Claim Details'!$I$19="Yes"),Rates!$E$21,IF(AND(C51="B",'Claim Details'!$I$28&gt;=Rates!$D$14,'Claim Details'!$I$28&lt;=Rates!$D$15,'Claim Details'!$I$19="No"),Rates!$D$21,IF(AND(C51="B",'Claim Details'!$I$28&gt;=Rates!$F$14,'Claim Details'!$I$28&lt;=Rates!$F$15,'Claim Details'!$I$19="Yes"),Rates!$G$21,IF(AND(C51="B",'Claim Details'!$I$28&gt;=Rates!$F$14,'Claim Details'!$I$28&lt;=Rates!$F$15,'Claim Details'!$I$19="No"),Rates!$F$21,IF(AND(C51="B",'Claim Details'!$I$28&gt;=Rates!$H$14,'Claim Details'!$I$28&lt;=Rates!$H$15,'Claim Details'!$I$19="Yes"),Rates!$I$21,IF(AND(C51="B",'Claim Details'!$I$28&gt;=Rates!$H$14,'Claim Details'!$I$28&lt;=Rates!$H$15,'Claim Details'!$I$19="No"),Rates!$H$21,IF(AND(C51="B",'Claim Details'!$I$28&gt;=Rates!$J$14,'Claim Details'!$I$28&lt;=Rates!$J$15,'Claim Details'!$I$19="Yes"),Rates!$K$21,IF(AND(C51="B",'Claim Details'!$I$28&gt;=Rates!$J$14,'Claim Details'!$I$28&lt;=Rates!$J$15,'Claim Details'!$I$19="No"),Rates!$J$21,"£0.00"))))))))))))))))</f>
        <v>£0.00</v>
      </c>
      <c r="BA51" s="189" t="str">
        <f>IF(AND(C51="A",'Claim Details'!$I$28&gt;=Rates!$D$14,'Claim Details'!$I$28&lt;=Rates!$D$15,'Claim Details'!$I$19="Yes"),Rates!$E$22,IF(AND(C51="A",'Claim Details'!$I$28&gt;=Rates!$D$14,'Claim Details'!$I$28&lt;=Rates!$D$15,'Claim Details'!$I$19="No"),Rates!$D$22,IF(AND(C51="A",'Claim Details'!$I$28&gt;=Rates!$F$14,'Claim Details'!$I$28&lt;=Rates!$F$15,'Claim Details'!$I$19="Yes"),Rates!$G$22,IF(AND(C51="A",'Claim Details'!$I$28&gt;=Rates!$F$14,'Claim Details'!$I$28&lt;=Rates!$F$15,'Claim Details'!$I$19="No"),Rates!$F$22,IF(AND(C51="A",'Claim Details'!$I$28&gt;=Rates!$H$14,'Claim Details'!$I$28&lt;=Rates!$H$15,'Claim Details'!$I$19="Yes"),Rates!$I$22,IF(AND(C51="A",'Claim Details'!$I$28&gt;=Rates!$H$14,'Claim Details'!$I$28&lt;=Rates!$H$15,'Claim Details'!$I$19="No"),Rates!$H$22,IF(AND(C51="A",'Claim Details'!$I$28&gt;=Rates!$J$14,'Claim Details'!$I$28&lt;=Rates!$J$15,'Claim Details'!$I$19="Yes"),Rates!$K$22,IF(AND(C51="A",'Claim Details'!$I$28&gt;=Rates!$J$14,'Claim Details'!$I$28&lt;=Rates!$J$15,'Claim Details'!$I$19="No"),Rates!$J$22,IF(AND(C51="B",'Claim Details'!$I$28&gt;=Rates!$D$14,'Claim Details'!$I$28&lt;=Rates!$D$15,'Claim Details'!$I$19="Yes"),Rates!$E$23,IF(AND(C51="B",'Claim Details'!$I$28&gt;=Rates!$D$14,'Claim Details'!$I$28&lt;=Rates!$D$15,'Claim Details'!$I$19="No"),Rates!$D$23,IF(AND(C51="B",'Claim Details'!$I$28&gt;=Rates!$F$14,'Claim Details'!$I$28&lt;=Rates!$F$15,'Claim Details'!$I$19="Yes"),Rates!$G$23,IF(AND(C51="B",'Claim Details'!$I$28&gt;=Rates!$F$14,'Claim Details'!$I$28&lt;=Rates!$F$15,'Claim Details'!$I$19="No"),Rates!$F$23,IF(AND(C51="B",'Claim Details'!$I$28&gt;=Rates!$H$14,'Claim Details'!$I$28&lt;=Rates!$H$15,'Claim Details'!$I$19="Yes"),Rates!$I$23,IF(AND(C51="B",'Claim Details'!$I$28&gt;=Rates!$H$14,'Claim Details'!$I$28&lt;=Rates!$H$15,'Claim Details'!$I$19="No"),Rates!$H$23,IF(AND(C51="B",'Claim Details'!$I$28&gt;=Rates!$J$14,'Claim Details'!$I$28&lt;=Rates!$J$15,'Claim Details'!$I$19="Yes"),Rates!$K$23,IF(AND(C51="B",'Claim Details'!$I$28&gt;=Rates!$J$14,'Claim Details'!$I$28&lt;=Rates!$J$15,'Claim Details'!$I$19="No"),Rates!$J$23,IF(AND(C51="C",'Claim Details'!$I$28&gt;=Rates!$D$14,'Claim Details'!$I$28&lt;=Rates!$D$15,'Claim Details'!$I$19="Yes"),Rates!$E$24,IF(AND(C51="C",'Claim Details'!$I$28&gt;=Rates!$D$14,'Claim Details'!$I$28&lt;=Rates!$D$15,'Claim Details'!$I$19="No"),Rates!$D$24,IF(AND(C51="C",'Claim Details'!$I$28&gt;=Rates!$F$14,'Claim Details'!$I$28&lt;=Rates!$F$15,'Claim Details'!$I$19="Yes"),Rates!$G$24,IF(AND(C51="C",'Claim Details'!$I$28&gt;=Rates!$F$14,'Claim Details'!$I$28&lt;=Rates!$F$15,'Claim Details'!$I$19="No"),Rates!$F$24,IF(AND(C51="C",'Claim Details'!$I$28&gt;=Rates!$H$14,'Claim Details'!$I$28&lt;=Rates!$H$15,'Claim Details'!$I$19="Yes"),Rates!$I$24,IF(AND(C51="C",'Claim Details'!$I$28&gt;=Rates!$H$14,'Claim Details'!$I$28&lt;=Rates!$H$15,'Claim Details'!$I$19="No"),Rates!$H$24,IF(AND(C51="C",'Claim Details'!$I$28&gt;=Rates!$J$14,'Claim Details'!$I$28&lt;=Rates!$J$15,'Claim Details'!$I$19="Yes"),Rates!$K$24,IF(AND(C51="C",'Claim Details'!$I$28&gt;=Rates!$J$14,'Claim Details'!$I$28&lt;=Rates!$J$15,'Claim Details'!$I$19="No"),Rates!$J$24,"£0.00"))))))))))))))))))))))))</f>
        <v>£0.00</v>
      </c>
      <c r="BB51" s="189" t="str">
        <f t="shared" si="12"/>
        <v>£0.00</v>
      </c>
      <c r="BC51" s="1"/>
      <c r="BD51" s="189" t="str">
        <f>IF(AND(AE51="A",'Claim Details'!$I$28&gt;=Rates!$D$14,'Claim Details'!$I$28&lt;=Rates!$D$15,'Claim Details'!$I$19="Yes"),Rates!$J$17,IF(AND(AE51="A",'Claim Details'!$I$28&gt;=Rates!$D$14,'Claim Details'!$I$28&lt;=Rates!$D$15,'Claim Details'!$I$19="No"),Rates!$D$17,IF(AND(AE51="A",'Claim Details'!$I$28&gt;=Rates!$F$14,'Claim Details'!$I$28&lt;=Rates!$F$15,'Claim Details'!$I$19="Yes"),Rates!$G$17,IF(AND(AE51="A",'Claim Details'!$I$28&gt;=Rates!$F$14,'Claim Details'!$I$28&lt;=Rates!$F$15,'Claim Details'!$I$19="No"),Rates!$F$17,IF(AND(AE51="A",'Claim Details'!$I$28&gt;=Rates!$H$14,'Claim Details'!$I$28&lt;=Rates!$H$15,'Claim Details'!$I$19="Yes"),Rates!$I$17,IF(AND(AE51="A",'Claim Details'!$I$28&gt;=Rates!$H$14,'Claim Details'!$I$28&lt;=Rates!$H$15,'Claim Details'!$I$19="No"),Rates!$H$17,IF(AND(AE51="A",'Claim Details'!$I$28&gt;=Rates!$J$14,'Claim Details'!$I$28&lt;=Rates!$J$15,'Claim Details'!$I$19="Yes"),Rates!$K$17,IF(AND(AE51="A",'Claim Details'!$I$28&gt;=Rates!$J$14,'Claim Details'!$I$28&lt;=Rates!$J$15,'Claim Details'!$I$19="No"),Rates!$J$17,IF(AND(AE51="B",'Claim Details'!$I$28&gt;=Rates!$D$14,'Claim Details'!$I$28&lt;=Rates!$D$15,'Claim Details'!$I$19="Yes"),Rates!$E$18,IF(AND(AE51="B",'Claim Details'!$I$28&gt;=Rates!$D$14,'Claim Details'!$I$28&lt;=Rates!$D$15,'Claim Details'!$I$19="No"),Rates!$D$18,IF(AND(AE51="B",'Claim Details'!$I$28&gt;=Rates!$F$14,'Claim Details'!$I$28&lt;=Rates!$F$15,'Claim Details'!$I$19="Yes"),Rates!$G$18,IF(AND(AE51="B",'Claim Details'!$I$28&gt;=Rates!$F$14,'Claim Details'!$I$28&lt;=Rates!$F$15,'Claim Details'!$I$19="No"),Rates!$F$18,IF(AND(AE51="B",'Claim Details'!$I$28&gt;=Rates!$H$14,'Claim Details'!$I$28&lt;=Rates!$H$15,'Claim Details'!$I$19="Yes"),Rates!$I$18,IF(AND(AE51="B",'Claim Details'!$I$28&gt;=Rates!$H$14,'Claim Details'!$I$28&lt;=Rates!$H$15,'Claim Details'!$I$19="No"),Rates!$H$18,IF(AND(AE51="B",'Claim Details'!$I$28&gt;=Rates!$J$14,'Claim Details'!$I$28&lt;=Rates!$J$15,'Claim Details'!$I$19="Yes"),Rates!$K$18,IF(AND(AE51="B",'Claim Details'!$I$28&gt;=Rates!$J$14,'Claim Details'!$I$28&lt;=Rates!$J$15,'Claim Details'!$I$19="No"),Rates!$J$18,IF(AND(AE51="C",'Claim Details'!$I$28&gt;=Rates!$D$14,'Claim Details'!$I$28&lt;=Rates!$D$15,'Claim Details'!$I$19="Yes"),Rates!$E$19,IF(AND(AE51="C",'Claim Details'!$I$28&gt;=Rates!$D$14,'Claim Details'!$I$28&lt;=Rates!$D$15,'Claim Details'!$I$19="No"),Rates!$D$19,IF(AND(AE51="C",'Claim Details'!$I$28&gt;=Rates!$F$14,'Claim Details'!$I$28&lt;=Rates!$F$15,'Claim Details'!$I$19="Yes"),Rates!$G$19,IF(AND(AE51="C",'Claim Details'!$I$28&gt;=Rates!$F$14,'Claim Details'!$I$28&lt;=Rates!$F$15,'Claim Details'!$I$19="No"),Rates!$F$19,IF(AND(AE51="C",'Claim Details'!$I$28&gt;=Rates!$H$14,'Claim Details'!$I$28&lt;=Rates!$H$15,'Claim Details'!$I$19="Yes"),Rates!$I$19,IF(AND(AE51="C",'Claim Details'!$I$28&gt;=Rates!$H$14,'Claim Details'!$I$28&lt;=Rates!$H$15,'Claim Details'!$I$19="No"),Rates!$H$19,IF(AND(AE51="C",'Claim Details'!$I$28&gt;=Rates!$J$14,'Claim Details'!$I$28&lt;=Rates!$J$15,'Claim Details'!$I$19="Yes"),Rates!$K$19,IF(AND(AE51="C",'Claim Details'!$I$28&gt;=Rates!$J$14,'Claim Details'!$I$28&lt;=Rates!$J$15,'Claim Details'!$I$19="No"),Rates!$J$19,"£0.00"))))))))))))))))))))))))</f>
        <v>£0.00</v>
      </c>
      <c r="BE51" s="189" t="str">
        <f>IF(AND(AE51="A",'Claim Details'!$I$28&gt;=Rates!$D$14,'Claim Details'!$I$28&lt;=Rates!$D$15,'Claim Details'!$I$19="Yes"),Rates!$J$25,IF(AND(AE51="A",'Claim Details'!$I$28&gt;=Rates!$D$14,'Claim Details'!$I$28&lt;=Rates!$D$15,'Claim Details'!$I$19="No"),Rates!$D$25,IF(AND(AE51="A",'Claim Details'!$I$28&gt;=Rates!$F$14,'Claim Details'!$I$28&lt;=Rates!$F$15,'Claim Details'!$I$19="Yes"),Rates!$G$25,IF(AND(AE51="A",'Claim Details'!$I$28&gt;=Rates!$F$14,'Claim Details'!$I$28&lt;=Rates!$F$15,'Claim Details'!$I$19="No"),Rates!$F$25,IF(AND(AE51="A",'Claim Details'!$I$28&gt;=Rates!$H$14,'Claim Details'!$I$28&lt;=Rates!$H$15,'Claim Details'!$I$19="Yes"),Rates!$I$25,IF(AND(AE51="A",'Claim Details'!$I$28&gt;=Rates!$H$14,'Claim Details'!$I$28&lt;=Rates!$H$15,'Claim Details'!$I$19="No"),Rates!$H$25,IF(AND(AE51="A",'Claim Details'!$I$28&gt;=Rates!$J$14,'Claim Details'!$I$28&lt;=Rates!$J$15,'Claim Details'!$I$19="Yes"),Rates!$K$25,IF(AND(AE51="A",'Claim Details'!$I$28&gt;=Rates!$J$14,'Claim Details'!$I$28&lt;=Rates!$J$15,'Claim Details'!$I$19="No"),Rates!$J$25,IF(AND(AE51="B",'Claim Details'!$I$28&gt;=Rates!$D$14,'Claim Details'!$I$28&lt;=Rates!$D$15,'Claim Details'!$I$19="Yes"),Rates!$E$26,IF(AND(AE51="B",'Claim Details'!$I$28&gt;=Rates!$D$14,'Claim Details'!$I$28&lt;=Rates!$D$15,'Claim Details'!$I$19="No"),Rates!$D$26,IF(AND(AE51="B",'Claim Details'!$I$28&gt;=Rates!$F$14,'Claim Details'!$I$28&lt;=Rates!$F$15,'Claim Details'!$I$19="Yes"),Rates!$G$26,IF(AND(AE51="B",'Claim Details'!$I$28&gt;=Rates!$F$14,'Claim Details'!$I$28&lt;=Rates!$F$15,'Claim Details'!$I$19="No"),Rates!$F$26,IF(AND(AE51="B",'Claim Details'!$I$28&gt;=Rates!$H$14,'Claim Details'!$I$28&lt;=Rates!$H$15,'Claim Details'!$I$19="Yes"),Rates!$I$26,IF(AND(AE51="B",'Claim Details'!$I$28&gt;=Rates!$H$14,'Claim Details'!$I$28&lt;=Rates!$H$15,'Claim Details'!$I$19="No"),Rates!$H$26,IF(AND(AE51="B",'Claim Details'!$I$28&gt;=Rates!$J$14,'Claim Details'!$I$28&lt;=Rates!$J$15,'Claim Details'!$I$19="Yes"),Rates!$K$26,IF(AND(AE51="B",'Claim Details'!$I$28&gt;=Rates!$J$14,'Claim Details'!$I$28&lt;=Rates!$J$15,'Claim Details'!$I$19="No"),Rates!$J$26,IF(AND(AE51="C",'Claim Details'!$I$28&gt;=Rates!$D$14,'Claim Details'!$I$28&lt;=Rates!$D$15,'Claim Details'!$I$19="Yes"),Rates!$E$27,IF(AND(AE51="C",'Claim Details'!$I$28&gt;=Rates!$D$14,'Claim Details'!$I$28&lt;=Rates!$D$15,'Claim Details'!$I$19="No"),Rates!$D$27,IF(AND(AE51="C",'Claim Details'!$I$28&gt;=Rates!$F$14,'Claim Details'!$I$28&lt;=Rates!$F$15,'Claim Details'!$I$19="Yes"),Rates!$G$27,IF(AND(AE51="C",'Claim Details'!$I$28&gt;=Rates!$F$14,'Claim Details'!$I$28&lt;=Rates!$F$15,'Claim Details'!$I$19="No"),Rates!$F$27,IF(AND(AE51="C",'Claim Details'!$I$28&gt;=Rates!$H$14,'Claim Details'!$I$28&lt;=Rates!$H$15,'Claim Details'!$I$19="Yes"),Rates!$I$27,IF(AND(AE51="C",'Claim Details'!$I$28&gt;=Rates!$H$14,'Claim Details'!$I$28&lt;=Rates!$H$15,'Claim Details'!$I$19="No"),Rates!$H$27,IF(AND(AE51="C",'Claim Details'!$I$28&gt;=Rates!$J$14,'Claim Details'!$I$28&lt;=Rates!$J$15,'Claim Details'!$I$19="Yes"),Rates!$K$27,IF(AND(AE51="C",'Claim Details'!$I$28&gt;=Rates!$J$14,'Claim Details'!$I$28&lt;=Rates!$J$15,'Claim Details'!$I$19="No"),Rates!$J$27,"£0.00"))))))))))))))))))))))))</f>
        <v>£0.00</v>
      </c>
      <c r="BF51" s="189" t="str">
        <f>IF(AND(AE51="A",'Claim Details'!$I$28&gt;=Rates!$D$14,'Claim Details'!$I$28&lt;=Rates!$D$15,'Claim Details'!$I$19="Yes"),Rates!$E$20,IF(AND(AE51="A",'Claim Details'!$I$28&gt;=Rates!$D$14,'Claim Details'!$I$28&lt;=Rates!$D$15,'Claim Details'!$I$19="No"),Rates!$D$20,IF(AND(AE51="A",'Claim Details'!$I$28&gt;=Rates!$F$14,'Claim Details'!$I$28&lt;=Rates!$F$15,'Claim Details'!$I$19="Yes"),Rates!$G$20,IF(AND(AE51="A",'Claim Details'!$I$28&gt;=Rates!$F$14,'Claim Details'!$I$28&lt;=Rates!$F$15,'Claim Details'!$I$19="No"),Rates!$F$20,IF(AND(AE51="A",'Claim Details'!$I$28&gt;=Rates!$H$14,'Claim Details'!$I$28&lt;=Rates!$H$15,'Claim Details'!$I$19="Yes"),Rates!$I$20,IF(AND(AE51="A",'Claim Details'!$I$28&gt;=Rates!$H$14,'Claim Details'!$I$28&lt;=Rates!$H$15,'Claim Details'!$I$19="No"),Rates!$H$20,IF(AND(AE51="A",'Claim Details'!$I$28&gt;=Rates!$J$14,'Claim Details'!$I$28&lt;=Rates!$J$15,'Claim Details'!$I$19="Yes"),Rates!$K$20,IF(AND(AE51="A",'Claim Details'!$I$28&gt;=Rates!$J$14,'Claim Details'!$I$28&lt;=Rates!$J$15,'Claim Details'!$I$19="No"),Rates!$J$20,IF(AND(AE51="B",'Claim Details'!$I$28&gt;=Rates!$D$14,'Claim Details'!$I$28&lt;=Rates!$D$15,'Claim Details'!$I$19="Yes"),Rates!$E$21,IF(AND(AE51="B",'Claim Details'!$I$28&gt;=Rates!$D$14,'Claim Details'!$I$28&lt;=Rates!$D$15,'Claim Details'!$I$19="No"),Rates!$D$21,IF(AND(AE51="B",'Claim Details'!$I$28&gt;=Rates!$F$14,'Claim Details'!$I$28&lt;=Rates!$F$15,'Claim Details'!$I$19="Yes"),Rates!$G$21,IF(AND(AE51="B",'Claim Details'!$I$28&gt;=Rates!$F$14,'Claim Details'!$I$28&lt;=Rates!$F$15,'Claim Details'!$I$19="No"),Rates!$F$21,IF(AND(AE51="B",'Claim Details'!$I$28&gt;=Rates!$H$14,'Claim Details'!$I$28&lt;=Rates!$H$15,'Claim Details'!$I$19="Yes"),Rates!$I$21,IF(AND(AE51="B",'Claim Details'!$I$28&gt;=Rates!$H$14,'Claim Details'!$I$28&lt;=Rates!$H$15,'Claim Details'!$I$19="No"),Rates!$H$21,IF(AND(AE51="B",'Claim Details'!$I$28&gt;=Rates!$J$14,'Claim Details'!$I$28&lt;=Rates!$J$15,'Claim Details'!$I$19="Yes"),Rates!$K$21,IF(AND(AE51="B",'Claim Details'!$I$28&gt;=Rates!$J$14,'Claim Details'!$I$28&lt;=Rates!$J$15,'Claim Details'!$I$19="No"),Rates!$J$21,"£0.00"))))))))))))))))</f>
        <v>£0.00</v>
      </c>
      <c r="BG51" s="189" t="str">
        <f>IF(AND(AE51="A",'Claim Details'!$I$28&gt;=Rates!$D$14,'Claim Details'!$I$28&lt;=Rates!$D$15,'Claim Details'!$I$19="Yes"),Rates!$E$22,IF(AND(AE51="A",'Claim Details'!$I$28&gt;=Rates!$D$14,'Claim Details'!$I$28&lt;=Rates!$D$15,'Claim Details'!$I$19="No"),Rates!$D$22,IF(AND(AE51="A",'Claim Details'!$I$28&gt;=Rates!$F$14,'Claim Details'!$I$28&lt;=Rates!$F$15,'Claim Details'!$I$19="Yes"),Rates!$G$22,IF(AND(AE51="A",'Claim Details'!$I$28&gt;=Rates!$F$14,'Claim Details'!$I$28&lt;=Rates!$F$15,'Claim Details'!$I$19="No"),Rates!$F$22,IF(AND(AE51="A",'Claim Details'!$I$28&gt;=Rates!$H$14,'Claim Details'!$I$28&lt;=Rates!$H$15,'Claim Details'!$I$19="Yes"),Rates!$I$22,IF(AND(AE51="A",'Claim Details'!$I$28&gt;=Rates!$H$14,'Claim Details'!$I$28&lt;=Rates!$H$15,'Claim Details'!$I$19="No"),Rates!$H$22,IF(AND(AE51="A",'Claim Details'!$I$28&gt;=Rates!$J$14,'Claim Details'!$I$28&lt;=Rates!$J$15,'Claim Details'!$I$19="Yes"),Rates!$K$22,IF(AND(AE51="A",'Claim Details'!$I$28&gt;=Rates!$J$14,'Claim Details'!$I$28&lt;=Rates!$J$15,'Claim Details'!$I$19="No"),Rates!$J$22,IF(AND(AE51="B",'Claim Details'!$I$28&gt;=Rates!$D$14,'Claim Details'!$I$28&lt;=Rates!$D$15,'Claim Details'!$I$19="Yes"),Rates!$E$23,IF(AND(AE51="B",'Claim Details'!$I$28&gt;=Rates!$D$14,'Claim Details'!$I$28&lt;=Rates!$D$15,'Claim Details'!$I$19="No"),Rates!$D$23,IF(AND(AE51="B",'Claim Details'!$I$28&gt;=Rates!$F$14,'Claim Details'!$I$28&lt;=Rates!$F$15,'Claim Details'!$I$19="Yes"),Rates!$G$23,IF(AND(AE51="B",'Claim Details'!$I$28&gt;=Rates!$F$14,'Claim Details'!$I$28&lt;=Rates!$F$15,'Claim Details'!$I$19="No"),Rates!$F$23,IF(AND(AE51="B",'Claim Details'!$I$28&gt;=Rates!$H$14,'Claim Details'!$I$28&lt;=Rates!$H$15,'Claim Details'!$I$19="Yes"),Rates!$I$23,IF(AND(AE51="B",'Claim Details'!$I$28&gt;=Rates!$H$14,'Claim Details'!$I$28&lt;=Rates!$H$15,'Claim Details'!$I$19="No"),Rates!$H$23,IF(AND(AE51="B",'Claim Details'!$I$28&gt;=Rates!$J$14,'Claim Details'!$I$28&lt;=Rates!$J$15,'Claim Details'!$I$19="Yes"),Rates!$K$23,IF(AND(AE51="B",'Claim Details'!$I$28&gt;=Rates!$J$14,'Claim Details'!$I$28&lt;=Rates!$J$15,'Claim Details'!$I$19="No"),Rates!$J$23,IF(AND(AE51="C",'Claim Details'!$I$28&gt;=Rates!$D$14,'Claim Details'!$I$28&lt;=Rates!$D$15,'Claim Details'!$I$19="Yes"),Rates!$E$24,IF(AND(AE51="C",'Claim Details'!$I$28&gt;=Rates!$D$14,'Claim Details'!$I$28&lt;=Rates!$D$15,'Claim Details'!$I$19="No"),Rates!$D$24,IF(AND(AE51="C",'Claim Details'!$I$28&gt;=Rates!$F$14,'Claim Details'!$I$28&lt;=Rates!$F$15,'Claim Details'!$I$19="Yes"),Rates!$G$24,IF(AND(AE51="C",'Claim Details'!$I$28&gt;=Rates!$F$14,'Claim Details'!$I$28&lt;=Rates!$F$15,'Claim Details'!$I$19="No"),Rates!$F$24,IF(AND(AE51="C",'Claim Details'!$I$28&gt;=Rates!$H$14,'Claim Details'!$I$28&lt;=Rates!$H$15,'Claim Details'!$I$19="Yes"),Rates!$I$24,IF(AND(AE51="C",'Claim Details'!$I$28&gt;=Rates!$H$14,'Claim Details'!$I$28&lt;=Rates!$H$15,'Claim Details'!$I$19="No"),Rates!$H$24,IF(AND(AE51="C",'Claim Details'!$I$28&gt;=Rates!$J$14,'Claim Details'!$I$28&lt;=Rates!$J$15,'Claim Details'!$I$19="Yes"),Rates!$K$24,IF(AND(AE51="C",'Claim Details'!$I$28&gt;=Rates!$J$14,'Claim Details'!$I$28&lt;=Rates!$J$15,'Claim Details'!$I$19="No"),Rates!$J$24,"£0.00"))))))))))))))))))))))))</f>
        <v>£0.00</v>
      </c>
      <c r="BH51" s="189" t="str">
        <f t="shared" si="13"/>
        <v>£0.00</v>
      </c>
      <c r="BI51" s="189">
        <f t="shared" si="14"/>
        <v>0</v>
      </c>
      <c r="BO51" s="202" t="str">
        <f>IF(H51="","£0.00",IF(AP51="4","£0.00",IF(AP51="5","£0.00",IF(AP51="1","£0.00",((AQ51*H51)*'Claim Details'!$F$111)/100))))</f>
        <v>£0.00</v>
      </c>
      <c r="BP51" s="202" t="str">
        <f>IF(T51="","£0.00",IF(AP51="4","£0.00",IF(AP51="5","£0.00",IF(AP51="1","£0.00",((AR51*T51)*'Claim Details'!$N$111)/100))))</f>
        <v>£0.00</v>
      </c>
      <c r="BQ51" s="202" t="str">
        <f>IF(AI51="","£0.00",IF(AP51="4","£0.00",IF(AP51="5","£0.00",IF(AP51="1","£0.00",((BI51*AI51)*'Claim Details'!$W$111)/100))))</f>
        <v>£0.00</v>
      </c>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row>
    <row r="52" spans="1:97" ht="15">
      <c r="A52" s="145"/>
      <c r="B52" s="91"/>
      <c r="C52" s="96"/>
      <c r="D52" s="97"/>
      <c r="E52" s="98"/>
      <c r="F52" s="89"/>
      <c r="G52" s="99"/>
      <c r="H52" s="100"/>
      <c r="I52" s="221" t="str">
        <f t="shared" si="15"/>
        <v>£0.00</v>
      </c>
      <c r="J52" s="101"/>
      <c r="K52" s="100"/>
      <c r="L52" s="221" t="str">
        <f t="shared" si="3"/>
        <v>£0.00</v>
      </c>
      <c r="M52" s="101"/>
      <c r="N52" s="102"/>
      <c r="O52" s="145"/>
      <c r="P52" s="77"/>
      <c r="Q52" s="87"/>
      <c r="R52" s="87"/>
      <c r="S52" s="87"/>
      <c r="T52" s="149" t="str">
        <f t="shared" si="4"/>
        <v/>
      </c>
      <c r="U52" s="87" t="str">
        <f t="shared" si="5"/>
        <v/>
      </c>
      <c r="V52" s="87"/>
      <c r="W52" s="53" t="str">
        <f t="shared" si="6"/>
        <v>£0.00</v>
      </c>
      <c r="X52" s="53"/>
      <c r="Y52" s="87"/>
      <c r="Z52" s="78"/>
      <c r="AA52" s="79"/>
      <c r="AB52" s="160"/>
      <c r="AC52" s="98"/>
      <c r="AD52" s="225"/>
      <c r="AE52" s="235" t="str">
        <f t="shared" si="7"/>
        <v/>
      </c>
      <c r="AF52" s="87" t="str">
        <f t="shared" si="8"/>
        <v/>
      </c>
      <c r="AG52" s="53"/>
      <c r="AH52" s="224"/>
      <c r="AI52" s="226" t="str">
        <f t="shared" si="1"/>
        <v/>
      </c>
      <c r="AJ52" s="236" t="str">
        <f t="shared" si="9"/>
        <v>£0.00</v>
      </c>
      <c r="AK52" s="31"/>
      <c r="AL52" s="1"/>
      <c r="AM52" s="1"/>
      <c r="AN52" s="1"/>
      <c r="AO52" s="1"/>
      <c r="AP52" s="1" t="str">
        <f t="shared" si="10"/>
        <v/>
      </c>
      <c r="AQ52" s="27">
        <f t="shared" si="2"/>
        <v>0</v>
      </c>
      <c r="AR52" s="189">
        <f t="shared" si="11"/>
        <v>0</v>
      </c>
      <c r="AS52" s="190" t="str">
        <f>IF(AND(C52="A",'Claim Details'!$E$28&gt;=Rates!$D$14,'Claim Details'!$E$28&lt;=Rates!$D$15,'Claim Details'!$E$19="Yes"),Rates!$E$17,IF(AND(C52="A",'Claim Details'!$E$28&gt;=Rates!$D$14,'Claim Details'!$E$28&lt;=Rates!$D$15,'Claim Details'!$E$19="No"),Rates!$D$17,IF(AND(C52="A",'Claim Details'!$E$28&gt;=Rates!$F$14,'Claim Details'!$E$28&lt;=Rates!$F$15,'Claim Details'!$E$19="Yes"),Rates!$G$17,IF(AND(C52="A",'Claim Details'!$E$28&gt;=Rates!$F$14,'Claim Details'!$E$28&lt;=Rates!$F$15,'Claim Details'!$E$19="No"),Rates!$F$17,IF(AND(C52="A",'Claim Details'!$E$28&gt;=Rates!$H$14,'Claim Details'!$E$28&lt;=Rates!$H$15,'Claim Details'!$E$19="Yes"),Rates!$I$17,IF(AND(C52="A",'Claim Details'!$E$28&gt;=Rates!$H$14,'Claim Details'!$E$28&lt;=Rates!$H$15,'Claim Details'!$E$19="No"),Rates!$H$17,IF(AND(C52="A",'Claim Details'!$E$28&gt;=Rates!$J$14,'Claim Details'!$E$28&lt;=Rates!$J$15,'Claim Details'!$E$19="Yes"),Rates!$K$17,IF(AND(C52="A",'Claim Details'!$E$28&gt;=Rates!$J$14,'Claim Details'!$E$28&lt;=Rates!$J$15,'Claim Details'!$E$19="No"),Rates!$J$17,IF(AND(C52="B",'Claim Details'!$E$28&gt;=Rates!$D$14,'Claim Details'!$E$28&lt;=Rates!$D$15,'Claim Details'!$E$19="Yes"),Rates!$E$18,IF(AND(C52="B",'Claim Details'!$E$28&gt;=Rates!$D$14,'Claim Details'!$E$28&lt;=Rates!$D$15,'Claim Details'!$E$19="No"),Rates!$D$18,IF(AND(C52="B",'Claim Details'!$E$28&gt;=Rates!$F$14,'Claim Details'!$E$28&lt;=Rates!$F$15,'Claim Details'!$E$19="Yes"),Rates!$G$18,IF(AND(C52="B",'Claim Details'!$E$28&gt;=Rates!$F$14,'Claim Details'!$E$28&lt;=Rates!$F$15,'Claim Details'!$E$19="No"),Rates!$F$18,IF(AND(C52="B",'Claim Details'!$E$28&gt;=Rates!$H$14,'Claim Details'!$E$28&lt;=Rates!$H$15,'Claim Details'!$E$19="Yes"),Rates!$I$18,IF(AND(C52="B",'Claim Details'!$E$28&gt;=Rates!$H$14,'Claim Details'!$E$28&lt;=Rates!$H$15,'Claim Details'!$E$19="No"),Rates!$H$18,IF(AND(C52="B",'Claim Details'!$E$28&gt;=Rates!$J$14,'Claim Details'!$E$28&lt;=Rates!$J$15,'Claim Details'!$E$19="Yes"),Rates!$K$18,IF(AND(C52="B",'Claim Details'!$E$28&gt;=Rates!$J$14,'Claim Details'!$E$28&lt;=Rates!$J$15,'Claim Details'!$E$19="No"),Rates!$J$18,IF(AND(C52="C",'Claim Details'!$E$28&gt;=Rates!$D$14,'Claim Details'!$E$28&lt;=Rates!$D$15,'Claim Details'!$E$19="Yes"),Rates!$E$19,IF(AND(C52="C",'Claim Details'!$E$28&gt;=Rates!$D$14,'Claim Details'!$E$28&lt;=Rates!$D$15,'Claim Details'!$E$19="No"),Rates!$D$19,IF(AND(C52="C",'Claim Details'!$E$28&gt;=Rates!$F$14,'Claim Details'!$E$28&lt;=Rates!$F$15,'Claim Details'!$E$19="Yes"),Rates!$G$19,IF(AND(C52="C",'Claim Details'!$E$28&gt;=Rates!$F$14,'Claim Details'!$E$28&lt;=Rates!$F$15,'Claim Details'!$E$19="No"),Rates!$F$19,IF(AND(C52="C",'Claim Details'!$E$28&gt;=Rates!$H$14,'Claim Details'!$E$28&lt;=Rates!$H$15,'Claim Details'!$E$19="Yes"),Rates!$I$19,IF(AND(C52="C",'Claim Details'!$E$28&gt;=Rates!$H$14,'Claim Details'!$E$28&lt;=Rates!$H$15,'Claim Details'!$E$19="No"),Rates!$H$19,IF(AND(C52="C",'Claim Details'!$E$28&gt;=Rates!$J$14,'Claim Details'!$E$28&lt;=Rates!$J$15,'Claim Details'!$E$19="Yes"),Rates!$K$19,IF(AND(C52="C",'Claim Details'!$E$28&gt;=Rates!$J$14,'Claim Details'!$E$28&lt;=Rates!$J$15,'Claim Details'!$E$19="No"),Rates!$J$19,"£0.00"))))))))))))))))))))))))</f>
        <v>£0.00</v>
      </c>
      <c r="AT52" s="189" t="str">
        <f>IF(AND(C52="A",'Claim Details'!$E$28&gt;=Rates!$D$14,'Claim Details'!$E$28&lt;=Rates!$D$15,'Claim Details'!$E$19="Yes"),Rates!$E$25,IF(AND(C52="A",'Claim Details'!$E$28&gt;=Rates!$D$14,'Claim Details'!$E$28&lt;=Rates!$D$15,'Claim Details'!$E$19="No"),Rates!$D$25,IF(AND(C52="A",'Claim Details'!$E$28&gt;=Rates!$F$14,'Claim Details'!$E$28&lt;=Rates!$F$15,'Claim Details'!$E$19="Yes"),Rates!$G$25,IF(AND(C52="A",'Claim Details'!$E$28&gt;=Rates!$F$14,'Claim Details'!$E$28&lt;=Rates!$F$15,'Claim Details'!$E$19="No"),Rates!$F$25,IF(AND(C52="A",'Claim Details'!$E$28&gt;=Rates!$H$14,'Claim Details'!$E$28&lt;=Rates!$H$15,'Claim Details'!$E$19="Yes"),Rates!$I$25,IF(AND(C52="A",'Claim Details'!$E$28&gt;=Rates!$H$14,'Claim Details'!$E$28&lt;=Rates!$H$15,'Claim Details'!$E$19="No"),Rates!$H$25,IF(AND(C52="A",'Claim Details'!$E$28&gt;=Rates!$J$14,'Claim Details'!$E$28&lt;=Rates!$J$15,'Claim Details'!$E$19="Yes"),Rates!$K$25,IF(AND(C52="A",'Claim Details'!$E$28&gt;=Rates!$J$14,'Claim Details'!$E$28&lt;=Rates!$J$15,'Claim Details'!$E$19="No"),Rates!$J$25,IF(AND(C52="B",'Claim Details'!$E$28&gt;=Rates!$D$14,'Claim Details'!$E$28&lt;=Rates!$D$15,'Claim Details'!$E$19="Yes"),Rates!$E$26,IF(AND(C52="B",'Claim Details'!$E$28&gt;=Rates!$D$14,'Claim Details'!$E$28&lt;=Rates!$D$15,'Claim Details'!$E$19="No"),Rates!$D$26,IF(AND(C52="B",'Claim Details'!$E$28&gt;=Rates!$F$14,'Claim Details'!$E$28&lt;=Rates!$F$15,'Claim Details'!$E$19="Yes"),Rates!$G$26,IF(AND(C52="B",'Claim Details'!$E$28&gt;=Rates!$F$14,'Claim Details'!$E$28&lt;=Rates!$F$15,'Claim Details'!$E$19="No"),Rates!$F$26,IF(AND(C52="B",'Claim Details'!$E$28&gt;=Rates!$H$14,'Claim Details'!$E$28&lt;=Rates!$H$15,'Claim Details'!$E$19="Yes"),Rates!$I$26,IF(AND(C52="B",'Claim Details'!$E$28&gt;=Rates!$H$14,'Claim Details'!$E$28&lt;=Rates!$H$15,'Claim Details'!$E$19="No"),Rates!$H$26,IF(AND(C52="B",'Claim Details'!$E$28&gt;=Rates!$J$14,'Claim Details'!$E$28&lt;=Rates!$J$15,'Claim Details'!$E$19="Yes"),Rates!$K$26,IF(AND(C52="B",'Claim Details'!$E$28&gt;=Rates!$J$14,'Claim Details'!$E$28&lt;=Rates!$J$15,'Claim Details'!$E$19="No"),Rates!$J$26,IF(AND(C52="C",'Claim Details'!$E$28&gt;=Rates!$D$14,'Claim Details'!$E$28&lt;=Rates!$D$15,'Claim Details'!$E$19="Yes"),Rates!$E$27,IF(AND(C52="C",'Claim Details'!$E$28&gt;=Rates!$D$14,'Claim Details'!$E$28&lt;=Rates!$D$15,'Claim Details'!$E$19="No"),Rates!$D$27,IF(AND(C52="C",'Claim Details'!$E$28&gt;=Rates!$F$14,'Claim Details'!$E$28&lt;=Rates!$F$15,'Claim Details'!$E$19="Yes"),Rates!$G$27,IF(AND(C52="C",'Claim Details'!$E$28&gt;=Rates!$F$14,'Claim Details'!$E$28&lt;=Rates!$F$15,'Claim Details'!$E$19="No"),Rates!$F$27,IF(AND(C52="C",'Claim Details'!$E$28&gt;=Rates!$H$14,'Claim Details'!$E$28&lt;=Rates!$H$15,'Claim Details'!$E$19="Yes"),Rates!$I$27,IF(AND(C52="C",'Claim Details'!$E$28&gt;=Rates!$H$14,'Claim Details'!$E$28&lt;=Rates!$H$15,'Claim Details'!$E$19="No"),Rates!$H$27,IF(AND(C52="C",'Claim Details'!$E$28&gt;=Rates!$J$14,'Claim Details'!$E$28&lt;=Rates!$J$15,'Claim Details'!$E$19="Yes"),Rates!$K$27,IF(AND(C52="C",'Claim Details'!$E$28&gt;=Rates!$J$14,'Claim Details'!$E$28&lt;=Rates!$J$15,'Claim Details'!$E$19="No"),Rates!$J$27,"£0.00"))))))))))))))))))))))))</f>
        <v>£0.00</v>
      </c>
      <c r="AU52" s="191" t="str">
        <f>IF(AND(C52="A",'Claim Details'!$E$28&gt;=Rates!$D$14,'Claim Details'!$E$28&lt;=Rates!$D$15,'Claim Details'!$E$19="Yes"),Rates!$E$20,IF(AND(C52="A",'Claim Details'!$E$28&gt;=Rates!$D$14,'Claim Details'!$E$28&lt;=Rates!$D$15,'Claim Details'!$E$19="No"),Rates!$D$20,IF(AND(C52="A",'Claim Details'!$E$28&gt;=Rates!$F$14,'Claim Details'!$E$28&lt;=Rates!$F$15,'Claim Details'!$E$19="Yes"),Rates!$G$20,IF(AND(C52="A",'Claim Details'!$E$28&gt;=Rates!$F$14,'Claim Details'!$E$28&lt;=Rates!$F$15,'Claim Details'!$E$19="No"),Rates!$F$20,IF(AND(C52="A",'Claim Details'!$E$28&gt;=Rates!$H$14,'Claim Details'!$E$28&lt;=Rates!$H$15,'Claim Details'!$E$19="Yes"),Rates!$I$20,IF(AND(C52="A",'Claim Details'!$E$28&gt;=Rates!$H$14,'Claim Details'!$E$28&lt;=Rates!$H$15,'Claim Details'!$E$19="No"),Rates!$H$20,IF(AND(C52="A",'Claim Details'!$E$28&gt;=Rates!$J$14,'Claim Details'!$E$28&lt;=Rates!$J$15,'Claim Details'!$E$19="Yes"),Rates!$K$20,IF(AND(C52="A",'Claim Details'!$E$28&gt;=Rates!$J$14,'Claim Details'!$E$28&lt;=Rates!$J$15,'Claim Details'!$E$19="No"),Rates!$J$20,IF(AND(C52="B",'Claim Details'!$E$28&gt;=Rates!$D$14,'Claim Details'!$E$28&lt;=Rates!$D$15,'Claim Details'!$E$19="Yes"),Rates!$E$21,IF(AND(C52="B",'Claim Details'!$E$28&gt;=Rates!$D$14,'Claim Details'!$E$28&lt;=Rates!$D$15,'Claim Details'!$E$19="No"),Rates!$D$21,IF(AND(C52="B",'Claim Details'!$E$28&gt;=Rates!$F$14,'Claim Details'!$E$28&lt;=Rates!$F$15,'Claim Details'!$E$19="Yes"),Rates!$G$21,IF(AND(C52="B",'Claim Details'!$E$28&gt;=Rates!$F$14,'Claim Details'!$E$28&lt;=Rates!$F$15,'Claim Details'!$E$19="No"),Rates!$F$21,IF(AND(C52="B",'Claim Details'!$E$28&gt;=Rates!$H$14,'Claim Details'!$E$28&lt;=Rates!$H$15,'Claim Details'!$E$19="Yes"),Rates!$I$21,IF(AND(C52="B",'Claim Details'!$E$28&gt;=Rates!$H$14,'Claim Details'!$E$28&lt;=Rates!$H$15,'Claim Details'!$E$19="No"),Rates!$H$21,IF(AND(C52="B",'Claim Details'!$E$28&gt;=Rates!$J$14,'Claim Details'!$E$28&lt;=Rates!$J$15,'Claim Details'!$E$19="Yes"),Rates!$K$21,IF(AND(C52="B",'Claim Details'!$E$28&gt;=Rates!$J$14,'Claim Details'!$E$28&lt;=Rates!$J$15,'Claim Details'!$E$19="No"),Rates!$J$21,"£0.00"))))))))))))))))</f>
        <v>£0.00</v>
      </c>
      <c r="AV52" s="191" t="str">
        <f>IF(AND(C52="A",'Claim Details'!$E$28&gt;=Rates!$D$14,'Claim Details'!$E$28&lt;=Rates!$D$15,'Claim Details'!$E$19="Yes"),Rates!$E$22,IF(AND(C52="A",'Claim Details'!$E$28&gt;=Rates!$D$14,'Claim Details'!$E$28&lt;=Rates!$D$15,'Claim Details'!$E$19="No"),Rates!$D$22,IF(AND(C52="A",'Claim Details'!$E$28&gt;=Rates!$F$14,'Claim Details'!$E$28&lt;=Rates!$F$15,'Claim Details'!$E$19="Yes"),Rates!$G$22,IF(AND(C52="A",'Claim Details'!$E$28&gt;=Rates!$F$14,'Claim Details'!$E$28&lt;=Rates!$F$15,'Claim Details'!$E$19="No"),Rates!$F$22,IF(AND(C52="A",'Claim Details'!$E$28&gt;=Rates!$H$14,'Claim Details'!$E$28&lt;=Rates!$H$15,'Claim Details'!$E$19="Yes"),Rates!$I$22,IF(AND(C52="A",'Claim Details'!$E$28&gt;=Rates!$H$14,'Claim Details'!$E$28&lt;=Rates!$H$15,'Claim Details'!$E$19="No"),Rates!$H$22,IF(AND(C52="A",'Claim Details'!$E$28&gt;=Rates!$J$14,'Claim Details'!$E$28&lt;=Rates!$J$15,'Claim Details'!$E$19="Yes"),Rates!$K$22,IF(AND(C52="A",'Claim Details'!$E$28&gt;=Rates!$J$14,'Claim Details'!$E$28&lt;=Rates!$J$15,'Claim Details'!$E$19="No"),Rates!$J$22,IF(AND(C52="B",'Claim Details'!$E$28&gt;=Rates!$D$14,'Claim Details'!$E$28&lt;=Rates!$D$15,'Claim Details'!$E$19="Yes"),Rates!$E$23,IF(AND(C52="B",'Claim Details'!$E$28&gt;=Rates!$D$14,'Claim Details'!$E$28&lt;=Rates!$D$15,'Claim Details'!$E$19="No"),Rates!$D$23,IF(AND(C52="B",'Claim Details'!$E$28&gt;=Rates!$F$14,'Claim Details'!$E$28&lt;=Rates!$F$15,'Claim Details'!$E$19="Yes"),Rates!$G$23,IF(AND(C52="B",'Claim Details'!$E$28&gt;=Rates!$F$14,'Claim Details'!$E$28&lt;=Rates!$F$15,'Claim Details'!$E$19="No"),Rates!$F$23,IF(AND(C52="B",'Claim Details'!$E$28&gt;=Rates!$H$14,'Claim Details'!$E$28&lt;=Rates!$H$15,'Claim Details'!$E$19="Yes"),Rates!$I$23,IF(AND(C52="B",'Claim Details'!$E$28&gt;=Rates!$H$14,'Claim Details'!$E$28&lt;=Rates!$H$15,'Claim Details'!$E$19="No"),Rates!$H$23,IF(AND(C52="B",'Claim Details'!$E$28&gt;=Rates!$J$14,'Claim Details'!$E$28&lt;=Rates!$J$15,'Claim Details'!$E$19="Yes"),Rates!$K$23,IF(AND(C52="B",'Claim Details'!$E$28&gt;=Rates!$J$14,'Claim Details'!$E$28&lt;=Rates!$J$15,'Claim Details'!$E$19="No"),Rates!$J$23,IF(AND(C52="C",'Claim Details'!$E$28&gt;=Rates!$D$14,'Claim Details'!$E$28&lt;=Rates!$D$15,'Claim Details'!$E$19="Yes"),Rates!$E$24,IF(AND(C52="C",'Claim Details'!$E$28&gt;=Rates!$D$14,'Claim Details'!$E$28&lt;=Rates!$D$15,'Claim Details'!$E$19="No"),Rates!$D$24,IF(AND(C52="C",'Claim Details'!$E$28&gt;=Rates!$F$14,'Claim Details'!$E$28&lt;=Rates!$F$15,'Claim Details'!$E$19="Yes"),Rates!$G$24,IF(AND(C52="C",'Claim Details'!$E$28&gt;=Rates!$F$14,'Claim Details'!$E$28&lt;=Rates!$F$15,'Claim Details'!$E$19="No"),Rates!$F$24,IF(AND(C52="C",'Claim Details'!$E$28&gt;=Rates!$H$14,'Claim Details'!$E$28&lt;=Rates!$H$15,'Claim Details'!$E$19="Yes"),Rates!$I$24,IF(AND(C52="C",'Claim Details'!$E$28&gt;=Rates!$H$14,'Claim Details'!$E$28&lt;=Rates!$H$15,'Claim Details'!$E$19="No"),Rates!$H$24,IF(AND(C52="C",'Claim Details'!$E$28&gt;=Rates!$J$14,'Claim Details'!$E$28&lt;=Rates!$J$15,'Claim Details'!$E$19="Yes"),Rates!$K$24,IF(AND(C52="C",'Claim Details'!$E$28&gt;=Rates!$J$14,'Claim Details'!$E$28&lt;=Rates!$J$15,'Claim Details'!$E$19="No"),Rates!$J$24,"£0.00"))))))))))))))))))))))))</f>
        <v>£0.00</v>
      </c>
      <c r="AW52" s="1"/>
      <c r="AX52" s="189" t="str">
        <f>IF(AND(U52="A",'Claim Details'!$I$28&gt;=Rates!$D$14,'Claim Details'!$I$28&lt;=Rates!$D$15,'Claim Details'!$I$19="Yes"),Rates!$J$17,IF(AND(U52="A",'Claim Details'!$I$28&gt;=Rates!$D$14,'Claim Details'!$I$28&lt;=Rates!$D$15,'Claim Details'!$I$19="No"),Rates!$D$17,IF(AND(U52="A",'Claim Details'!$I$28&gt;=Rates!$F$14,'Claim Details'!$I$28&lt;=Rates!$F$15,'Claim Details'!$I$19="Yes"),Rates!$G$17,IF(AND(U52="A",'Claim Details'!$I$28&gt;=Rates!$F$14,'Claim Details'!$I$28&lt;=Rates!$F$15,'Claim Details'!$I$19="No"),Rates!$F$17,IF(AND(U52="A",'Claim Details'!$I$28&gt;=Rates!$H$14,'Claim Details'!$I$28&lt;=Rates!$H$15,'Claim Details'!$I$19="Yes"),Rates!$I$17,IF(AND(U52="A",'Claim Details'!$I$28&gt;=Rates!$H$14,'Claim Details'!$I$28&lt;=Rates!$H$15,'Claim Details'!$I$19="No"),Rates!$H$17,IF(AND(U52="A",'Claim Details'!$I$28&gt;=Rates!$J$14,'Claim Details'!$I$28&lt;=Rates!$J$15,'Claim Details'!$I$19="Yes"),Rates!$K$17,IF(AND(U52="A",'Claim Details'!$I$28&gt;=Rates!$J$14,'Claim Details'!$I$28&lt;=Rates!$J$15,'Claim Details'!$I$19="No"),Rates!$J$17,IF(AND(U52="B",'Claim Details'!$I$28&gt;=Rates!$D$14,'Claim Details'!$I$28&lt;=Rates!$D$15,'Claim Details'!$I$19="Yes"),Rates!$E$18,IF(AND(U52="B",'Claim Details'!$I$28&gt;=Rates!$D$14,'Claim Details'!$I$28&lt;=Rates!$D$15,'Claim Details'!$I$19="No"),Rates!$D$18,IF(AND(U52="B",'Claim Details'!$I$28&gt;=Rates!$F$14,'Claim Details'!$I$28&lt;=Rates!$F$15,'Claim Details'!$I$19="Yes"),Rates!$G$18,IF(AND(U52="B",'Claim Details'!$I$28&gt;=Rates!$F$14,'Claim Details'!$I$28&lt;=Rates!$F$15,'Claim Details'!$I$19="No"),Rates!$F$18,IF(AND(U52="B",'Claim Details'!$I$28&gt;=Rates!$H$14,'Claim Details'!$I$28&lt;=Rates!$H$15,'Claim Details'!$I$19="Yes"),Rates!$I$18,IF(AND(U52="B",'Claim Details'!$I$28&gt;=Rates!$H$14,'Claim Details'!$I$28&lt;=Rates!$H$15,'Claim Details'!$I$19="No"),Rates!$H$18,IF(AND(U52="B",'Claim Details'!$I$28&gt;=Rates!$J$14,'Claim Details'!$I$28&lt;=Rates!$J$15,'Claim Details'!$I$19="Yes"),Rates!$K$18,IF(AND(U52="B",'Claim Details'!$I$28&gt;=Rates!$J$14,'Claim Details'!$I$28&lt;=Rates!$J$15,'Claim Details'!$I$19="No"),Rates!$J$18,IF(AND(U52="C",'Claim Details'!$I$28&gt;=Rates!$D$14,'Claim Details'!$I$28&lt;=Rates!$D$15,'Claim Details'!$I$19="Yes"),Rates!$E$19,IF(AND(U52="C",'Claim Details'!$I$28&gt;=Rates!$D$14,'Claim Details'!$I$28&lt;=Rates!$D$15,'Claim Details'!$I$19="No"),Rates!$D$19,IF(AND(U52="C",'Claim Details'!$I$28&gt;=Rates!$F$14,'Claim Details'!$I$28&lt;=Rates!$F$15,'Claim Details'!$I$19="Yes"),Rates!$G$19,IF(AND(U52="C",'Claim Details'!$I$28&gt;=Rates!$F$14,'Claim Details'!$I$28&lt;=Rates!$F$15,'Claim Details'!$I$19="No"),Rates!$F$19,IF(AND(U52="C",'Claim Details'!$I$28&gt;=Rates!$H$14,'Claim Details'!$I$28&lt;=Rates!$H$15,'Claim Details'!$I$19="Yes"),Rates!$I$19,IF(AND(U52="C",'Claim Details'!$I$28&gt;=Rates!$H$14,'Claim Details'!$I$28&lt;=Rates!$H$15,'Claim Details'!$I$19="No"),Rates!$H$19,IF(AND(U52="C",'Claim Details'!$I$28&gt;=Rates!$J$14,'Claim Details'!$I$28&lt;=Rates!$J$15,'Claim Details'!$I$19="Yes"),Rates!$K$19,IF(AND(U52="C",'Claim Details'!$I$28&gt;=Rates!$J$14,'Claim Details'!$I$28&lt;=Rates!$J$15,'Claim Details'!$I$19="No"),Rates!$J$19,"£0.00"))))))))))))))))))))))))</f>
        <v>£0.00</v>
      </c>
      <c r="AY52" s="189" t="str">
        <f>IF(AND(C52="A",'Claim Details'!$I$28&gt;=Rates!$D$14,'Claim Details'!$I$28&lt;=Rates!$D$15,'Claim Details'!$I$19="Yes"),Rates!$J$25,IF(AND(C52="A",'Claim Details'!$I$28&gt;=Rates!$D$14,'Claim Details'!$I$28&lt;=Rates!$D$15,'Claim Details'!$I$19="No"),Rates!$D$25,IF(AND(C52="A",'Claim Details'!$I$28&gt;=Rates!$F$14,'Claim Details'!$I$28&lt;=Rates!$F$15,'Claim Details'!$I$19="Yes"),Rates!$G$25,IF(AND(C52="A",'Claim Details'!$I$28&gt;=Rates!$F$14,'Claim Details'!$I$28&lt;=Rates!$F$15,'Claim Details'!$I$19="No"),Rates!$F$25,IF(AND(C52="A",'Claim Details'!$I$28&gt;=Rates!$H$14,'Claim Details'!$I$28&lt;=Rates!$H$15,'Claim Details'!$I$19="Yes"),Rates!$I$25,IF(AND(C52="A",'Claim Details'!$I$28&gt;=Rates!$H$14,'Claim Details'!$I$28&lt;=Rates!$H$15,'Claim Details'!$I$19="No"),Rates!$H$25,IF(AND(C52="A",'Claim Details'!$I$28&gt;=Rates!$J$14,'Claim Details'!$I$28&lt;=Rates!$J$15,'Claim Details'!$I$19="Yes"),Rates!$K$25,IF(AND(C52="A",'Claim Details'!$I$28&gt;=Rates!$J$14,'Claim Details'!$I$28&lt;=Rates!$J$15,'Claim Details'!$I$19="No"),Rates!$J$25,IF(AND(C52="B",'Claim Details'!$I$28&gt;=Rates!$D$14,'Claim Details'!$I$28&lt;=Rates!$D$15,'Claim Details'!$I$19="Yes"),Rates!$E$26,IF(AND(C52="B",'Claim Details'!$I$28&gt;=Rates!$D$14,'Claim Details'!$I$28&lt;=Rates!$D$15,'Claim Details'!$I$19="No"),Rates!$D$26,IF(AND(C52="B",'Claim Details'!$I$28&gt;=Rates!$F$14,'Claim Details'!$I$28&lt;=Rates!$F$15,'Claim Details'!$I$19="Yes"),Rates!$G$26,IF(AND(C52="B",'Claim Details'!$I$28&gt;=Rates!$F$14,'Claim Details'!$I$28&lt;=Rates!$F$15,'Claim Details'!$I$19="No"),Rates!$F$26,IF(AND(C52="B",'Claim Details'!$I$28&gt;=Rates!$H$14,'Claim Details'!$I$28&lt;=Rates!$H$15,'Claim Details'!$I$19="Yes"),Rates!$I$26,IF(AND(C52="B",'Claim Details'!$I$28&gt;=Rates!$H$14,'Claim Details'!$I$28&lt;=Rates!$H$15,'Claim Details'!$I$19="No"),Rates!$H$26,IF(AND(C52="B",'Claim Details'!$I$28&gt;=Rates!$J$14,'Claim Details'!$I$28&lt;=Rates!$J$15,'Claim Details'!$I$19="Yes"),Rates!$K$26,IF(AND(C52="B",'Claim Details'!$I$28&gt;=Rates!$J$14,'Claim Details'!$I$28&lt;=Rates!$J$15,'Claim Details'!$I$19="No"),Rates!$J$26,IF(AND(C52="C",'Claim Details'!$I$28&gt;=Rates!$D$14,'Claim Details'!$I$28&lt;=Rates!$D$15,'Claim Details'!$I$19="Yes"),Rates!$E$27,IF(AND(C52="C",'Claim Details'!$I$28&gt;=Rates!$D$14,'Claim Details'!$I$28&lt;=Rates!$D$15,'Claim Details'!$I$19="No"),Rates!$D$27,IF(AND(C52="C",'Claim Details'!$I$28&gt;=Rates!$F$14,'Claim Details'!$I$28&lt;=Rates!$F$15,'Claim Details'!$I$19="Yes"),Rates!$G$27,IF(AND(C52="C",'Claim Details'!$I$28&gt;=Rates!$F$14,'Claim Details'!$I$28&lt;=Rates!$F$15,'Claim Details'!$I$19="No"),Rates!$F$27,IF(AND(C52="C",'Claim Details'!$I$28&gt;=Rates!$H$14,'Claim Details'!$I$28&lt;=Rates!$H$15,'Claim Details'!$I$19="Yes"),Rates!$I$27,IF(AND(C52="C",'Claim Details'!$I$28&gt;=Rates!$H$14,'Claim Details'!$I$28&lt;=Rates!$H$15,'Claim Details'!$I$19="No"),Rates!$H$27,IF(AND(C52="C",'Claim Details'!$I$28&gt;=Rates!$J$14,'Claim Details'!$I$28&lt;=Rates!$J$15,'Claim Details'!$I$19="Yes"),Rates!$K$27,IF(AND(C52="C",'Claim Details'!$I$28&gt;=Rates!$J$14,'Claim Details'!$I$28&lt;=Rates!$J$15,'Claim Details'!$I$19="No"),Rates!$J$27,"£0.00"))))))))))))))))))))))))</f>
        <v>£0.00</v>
      </c>
      <c r="AZ52" s="189" t="str">
        <f>IF(AND(C52="A",'Claim Details'!$I$28&gt;=Rates!$D$14,'Claim Details'!$I$28&lt;=Rates!$D$15,'Claim Details'!$I$19="Yes"),Rates!$E$20,IF(AND(C52="A",'Claim Details'!$I$28&gt;=Rates!$D$14,'Claim Details'!$I$28&lt;=Rates!$D$15,'Claim Details'!$I$19="No"),Rates!$D$20,IF(AND(C52="A",'Claim Details'!$I$28&gt;=Rates!$F$14,'Claim Details'!$I$28&lt;=Rates!$F$15,'Claim Details'!$I$19="Yes"),Rates!$G$20,IF(AND(C52="A",'Claim Details'!$I$28&gt;=Rates!$F$14,'Claim Details'!$I$28&lt;=Rates!$F$15,'Claim Details'!$I$19="No"),Rates!$F$20,IF(AND(C52="A",'Claim Details'!$I$28&gt;=Rates!$H$14,'Claim Details'!$I$28&lt;=Rates!$H$15,'Claim Details'!$I$19="Yes"),Rates!$I$20,IF(AND(C52="A",'Claim Details'!$I$28&gt;=Rates!$H$14,'Claim Details'!$I$28&lt;=Rates!$H$15,'Claim Details'!$I$19="No"),Rates!$H$20,IF(AND(C52="A",'Claim Details'!$I$28&gt;=Rates!$J$14,'Claim Details'!$I$28&lt;=Rates!$J$15,'Claim Details'!$I$19="Yes"),Rates!$K$20,IF(AND(C52="A",'Claim Details'!$I$28&gt;=Rates!$J$14,'Claim Details'!$I$28&lt;=Rates!$J$15,'Claim Details'!$I$19="No"),Rates!$J$20,IF(AND(C52="B",'Claim Details'!$I$28&gt;=Rates!$D$14,'Claim Details'!$I$28&lt;=Rates!$D$15,'Claim Details'!$I$19="Yes"),Rates!$E$21,IF(AND(C52="B",'Claim Details'!$I$28&gt;=Rates!$D$14,'Claim Details'!$I$28&lt;=Rates!$D$15,'Claim Details'!$I$19="No"),Rates!$D$21,IF(AND(C52="B",'Claim Details'!$I$28&gt;=Rates!$F$14,'Claim Details'!$I$28&lt;=Rates!$F$15,'Claim Details'!$I$19="Yes"),Rates!$G$21,IF(AND(C52="B",'Claim Details'!$I$28&gt;=Rates!$F$14,'Claim Details'!$I$28&lt;=Rates!$F$15,'Claim Details'!$I$19="No"),Rates!$F$21,IF(AND(C52="B",'Claim Details'!$I$28&gt;=Rates!$H$14,'Claim Details'!$I$28&lt;=Rates!$H$15,'Claim Details'!$I$19="Yes"),Rates!$I$21,IF(AND(C52="B",'Claim Details'!$I$28&gt;=Rates!$H$14,'Claim Details'!$I$28&lt;=Rates!$H$15,'Claim Details'!$I$19="No"),Rates!$H$21,IF(AND(C52="B",'Claim Details'!$I$28&gt;=Rates!$J$14,'Claim Details'!$I$28&lt;=Rates!$J$15,'Claim Details'!$I$19="Yes"),Rates!$K$21,IF(AND(C52="B",'Claim Details'!$I$28&gt;=Rates!$J$14,'Claim Details'!$I$28&lt;=Rates!$J$15,'Claim Details'!$I$19="No"),Rates!$J$21,"£0.00"))))))))))))))))</f>
        <v>£0.00</v>
      </c>
      <c r="BA52" s="189" t="str">
        <f>IF(AND(C52="A",'Claim Details'!$I$28&gt;=Rates!$D$14,'Claim Details'!$I$28&lt;=Rates!$D$15,'Claim Details'!$I$19="Yes"),Rates!$E$22,IF(AND(C52="A",'Claim Details'!$I$28&gt;=Rates!$D$14,'Claim Details'!$I$28&lt;=Rates!$D$15,'Claim Details'!$I$19="No"),Rates!$D$22,IF(AND(C52="A",'Claim Details'!$I$28&gt;=Rates!$F$14,'Claim Details'!$I$28&lt;=Rates!$F$15,'Claim Details'!$I$19="Yes"),Rates!$G$22,IF(AND(C52="A",'Claim Details'!$I$28&gt;=Rates!$F$14,'Claim Details'!$I$28&lt;=Rates!$F$15,'Claim Details'!$I$19="No"),Rates!$F$22,IF(AND(C52="A",'Claim Details'!$I$28&gt;=Rates!$H$14,'Claim Details'!$I$28&lt;=Rates!$H$15,'Claim Details'!$I$19="Yes"),Rates!$I$22,IF(AND(C52="A",'Claim Details'!$I$28&gt;=Rates!$H$14,'Claim Details'!$I$28&lt;=Rates!$H$15,'Claim Details'!$I$19="No"),Rates!$H$22,IF(AND(C52="A",'Claim Details'!$I$28&gt;=Rates!$J$14,'Claim Details'!$I$28&lt;=Rates!$J$15,'Claim Details'!$I$19="Yes"),Rates!$K$22,IF(AND(C52="A",'Claim Details'!$I$28&gt;=Rates!$J$14,'Claim Details'!$I$28&lt;=Rates!$J$15,'Claim Details'!$I$19="No"),Rates!$J$22,IF(AND(C52="B",'Claim Details'!$I$28&gt;=Rates!$D$14,'Claim Details'!$I$28&lt;=Rates!$D$15,'Claim Details'!$I$19="Yes"),Rates!$E$23,IF(AND(C52="B",'Claim Details'!$I$28&gt;=Rates!$D$14,'Claim Details'!$I$28&lt;=Rates!$D$15,'Claim Details'!$I$19="No"),Rates!$D$23,IF(AND(C52="B",'Claim Details'!$I$28&gt;=Rates!$F$14,'Claim Details'!$I$28&lt;=Rates!$F$15,'Claim Details'!$I$19="Yes"),Rates!$G$23,IF(AND(C52="B",'Claim Details'!$I$28&gt;=Rates!$F$14,'Claim Details'!$I$28&lt;=Rates!$F$15,'Claim Details'!$I$19="No"),Rates!$F$23,IF(AND(C52="B",'Claim Details'!$I$28&gt;=Rates!$H$14,'Claim Details'!$I$28&lt;=Rates!$H$15,'Claim Details'!$I$19="Yes"),Rates!$I$23,IF(AND(C52="B",'Claim Details'!$I$28&gt;=Rates!$H$14,'Claim Details'!$I$28&lt;=Rates!$H$15,'Claim Details'!$I$19="No"),Rates!$H$23,IF(AND(C52="B",'Claim Details'!$I$28&gt;=Rates!$J$14,'Claim Details'!$I$28&lt;=Rates!$J$15,'Claim Details'!$I$19="Yes"),Rates!$K$23,IF(AND(C52="B",'Claim Details'!$I$28&gt;=Rates!$J$14,'Claim Details'!$I$28&lt;=Rates!$J$15,'Claim Details'!$I$19="No"),Rates!$J$23,IF(AND(C52="C",'Claim Details'!$I$28&gt;=Rates!$D$14,'Claim Details'!$I$28&lt;=Rates!$D$15,'Claim Details'!$I$19="Yes"),Rates!$E$24,IF(AND(C52="C",'Claim Details'!$I$28&gt;=Rates!$D$14,'Claim Details'!$I$28&lt;=Rates!$D$15,'Claim Details'!$I$19="No"),Rates!$D$24,IF(AND(C52="C",'Claim Details'!$I$28&gt;=Rates!$F$14,'Claim Details'!$I$28&lt;=Rates!$F$15,'Claim Details'!$I$19="Yes"),Rates!$G$24,IF(AND(C52="C",'Claim Details'!$I$28&gt;=Rates!$F$14,'Claim Details'!$I$28&lt;=Rates!$F$15,'Claim Details'!$I$19="No"),Rates!$F$24,IF(AND(C52="C",'Claim Details'!$I$28&gt;=Rates!$H$14,'Claim Details'!$I$28&lt;=Rates!$H$15,'Claim Details'!$I$19="Yes"),Rates!$I$24,IF(AND(C52="C",'Claim Details'!$I$28&gt;=Rates!$H$14,'Claim Details'!$I$28&lt;=Rates!$H$15,'Claim Details'!$I$19="No"),Rates!$H$24,IF(AND(C52="C",'Claim Details'!$I$28&gt;=Rates!$J$14,'Claim Details'!$I$28&lt;=Rates!$J$15,'Claim Details'!$I$19="Yes"),Rates!$K$24,IF(AND(C52="C",'Claim Details'!$I$28&gt;=Rates!$J$14,'Claim Details'!$I$28&lt;=Rates!$J$15,'Claim Details'!$I$19="No"),Rates!$J$24,"£0.00"))))))))))))))))))))))))</f>
        <v>£0.00</v>
      </c>
      <c r="BB52" s="189" t="str">
        <f t="shared" si="12"/>
        <v>£0.00</v>
      </c>
      <c r="BC52" s="1"/>
      <c r="BD52" s="189" t="str">
        <f>IF(AND(AE52="A",'Claim Details'!$I$28&gt;=Rates!$D$14,'Claim Details'!$I$28&lt;=Rates!$D$15,'Claim Details'!$I$19="Yes"),Rates!$J$17,IF(AND(AE52="A",'Claim Details'!$I$28&gt;=Rates!$D$14,'Claim Details'!$I$28&lt;=Rates!$D$15,'Claim Details'!$I$19="No"),Rates!$D$17,IF(AND(AE52="A",'Claim Details'!$I$28&gt;=Rates!$F$14,'Claim Details'!$I$28&lt;=Rates!$F$15,'Claim Details'!$I$19="Yes"),Rates!$G$17,IF(AND(AE52="A",'Claim Details'!$I$28&gt;=Rates!$F$14,'Claim Details'!$I$28&lt;=Rates!$F$15,'Claim Details'!$I$19="No"),Rates!$F$17,IF(AND(AE52="A",'Claim Details'!$I$28&gt;=Rates!$H$14,'Claim Details'!$I$28&lt;=Rates!$H$15,'Claim Details'!$I$19="Yes"),Rates!$I$17,IF(AND(AE52="A",'Claim Details'!$I$28&gt;=Rates!$H$14,'Claim Details'!$I$28&lt;=Rates!$H$15,'Claim Details'!$I$19="No"),Rates!$H$17,IF(AND(AE52="A",'Claim Details'!$I$28&gt;=Rates!$J$14,'Claim Details'!$I$28&lt;=Rates!$J$15,'Claim Details'!$I$19="Yes"),Rates!$K$17,IF(AND(AE52="A",'Claim Details'!$I$28&gt;=Rates!$J$14,'Claim Details'!$I$28&lt;=Rates!$J$15,'Claim Details'!$I$19="No"),Rates!$J$17,IF(AND(AE52="B",'Claim Details'!$I$28&gt;=Rates!$D$14,'Claim Details'!$I$28&lt;=Rates!$D$15,'Claim Details'!$I$19="Yes"),Rates!$E$18,IF(AND(AE52="B",'Claim Details'!$I$28&gt;=Rates!$D$14,'Claim Details'!$I$28&lt;=Rates!$D$15,'Claim Details'!$I$19="No"),Rates!$D$18,IF(AND(AE52="B",'Claim Details'!$I$28&gt;=Rates!$F$14,'Claim Details'!$I$28&lt;=Rates!$F$15,'Claim Details'!$I$19="Yes"),Rates!$G$18,IF(AND(AE52="B",'Claim Details'!$I$28&gt;=Rates!$F$14,'Claim Details'!$I$28&lt;=Rates!$F$15,'Claim Details'!$I$19="No"),Rates!$F$18,IF(AND(AE52="B",'Claim Details'!$I$28&gt;=Rates!$H$14,'Claim Details'!$I$28&lt;=Rates!$H$15,'Claim Details'!$I$19="Yes"),Rates!$I$18,IF(AND(AE52="B",'Claim Details'!$I$28&gt;=Rates!$H$14,'Claim Details'!$I$28&lt;=Rates!$H$15,'Claim Details'!$I$19="No"),Rates!$H$18,IF(AND(AE52="B",'Claim Details'!$I$28&gt;=Rates!$J$14,'Claim Details'!$I$28&lt;=Rates!$J$15,'Claim Details'!$I$19="Yes"),Rates!$K$18,IF(AND(AE52="B",'Claim Details'!$I$28&gt;=Rates!$J$14,'Claim Details'!$I$28&lt;=Rates!$J$15,'Claim Details'!$I$19="No"),Rates!$J$18,IF(AND(AE52="C",'Claim Details'!$I$28&gt;=Rates!$D$14,'Claim Details'!$I$28&lt;=Rates!$D$15,'Claim Details'!$I$19="Yes"),Rates!$E$19,IF(AND(AE52="C",'Claim Details'!$I$28&gt;=Rates!$D$14,'Claim Details'!$I$28&lt;=Rates!$D$15,'Claim Details'!$I$19="No"),Rates!$D$19,IF(AND(AE52="C",'Claim Details'!$I$28&gt;=Rates!$F$14,'Claim Details'!$I$28&lt;=Rates!$F$15,'Claim Details'!$I$19="Yes"),Rates!$G$19,IF(AND(AE52="C",'Claim Details'!$I$28&gt;=Rates!$F$14,'Claim Details'!$I$28&lt;=Rates!$F$15,'Claim Details'!$I$19="No"),Rates!$F$19,IF(AND(AE52="C",'Claim Details'!$I$28&gt;=Rates!$H$14,'Claim Details'!$I$28&lt;=Rates!$H$15,'Claim Details'!$I$19="Yes"),Rates!$I$19,IF(AND(AE52="C",'Claim Details'!$I$28&gt;=Rates!$H$14,'Claim Details'!$I$28&lt;=Rates!$H$15,'Claim Details'!$I$19="No"),Rates!$H$19,IF(AND(AE52="C",'Claim Details'!$I$28&gt;=Rates!$J$14,'Claim Details'!$I$28&lt;=Rates!$J$15,'Claim Details'!$I$19="Yes"),Rates!$K$19,IF(AND(AE52="C",'Claim Details'!$I$28&gt;=Rates!$J$14,'Claim Details'!$I$28&lt;=Rates!$J$15,'Claim Details'!$I$19="No"),Rates!$J$19,"£0.00"))))))))))))))))))))))))</f>
        <v>£0.00</v>
      </c>
      <c r="BE52" s="189" t="str">
        <f>IF(AND(AE52="A",'Claim Details'!$I$28&gt;=Rates!$D$14,'Claim Details'!$I$28&lt;=Rates!$D$15,'Claim Details'!$I$19="Yes"),Rates!$J$25,IF(AND(AE52="A",'Claim Details'!$I$28&gt;=Rates!$D$14,'Claim Details'!$I$28&lt;=Rates!$D$15,'Claim Details'!$I$19="No"),Rates!$D$25,IF(AND(AE52="A",'Claim Details'!$I$28&gt;=Rates!$F$14,'Claim Details'!$I$28&lt;=Rates!$F$15,'Claim Details'!$I$19="Yes"),Rates!$G$25,IF(AND(AE52="A",'Claim Details'!$I$28&gt;=Rates!$F$14,'Claim Details'!$I$28&lt;=Rates!$F$15,'Claim Details'!$I$19="No"),Rates!$F$25,IF(AND(AE52="A",'Claim Details'!$I$28&gt;=Rates!$H$14,'Claim Details'!$I$28&lt;=Rates!$H$15,'Claim Details'!$I$19="Yes"),Rates!$I$25,IF(AND(AE52="A",'Claim Details'!$I$28&gt;=Rates!$H$14,'Claim Details'!$I$28&lt;=Rates!$H$15,'Claim Details'!$I$19="No"),Rates!$H$25,IF(AND(AE52="A",'Claim Details'!$I$28&gt;=Rates!$J$14,'Claim Details'!$I$28&lt;=Rates!$J$15,'Claim Details'!$I$19="Yes"),Rates!$K$25,IF(AND(AE52="A",'Claim Details'!$I$28&gt;=Rates!$J$14,'Claim Details'!$I$28&lt;=Rates!$J$15,'Claim Details'!$I$19="No"),Rates!$J$25,IF(AND(AE52="B",'Claim Details'!$I$28&gt;=Rates!$D$14,'Claim Details'!$I$28&lt;=Rates!$D$15,'Claim Details'!$I$19="Yes"),Rates!$E$26,IF(AND(AE52="B",'Claim Details'!$I$28&gt;=Rates!$D$14,'Claim Details'!$I$28&lt;=Rates!$D$15,'Claim Details'!$I$19="No"),Rates!$D$26,IF(AND(AE52="B",'Claim Details'!$I$28&gt;=Rates!$F$14,'Claim Details'!$I$28&lt;=Rates!$F$15,'Claim Details'!$I$19="Yes"),Rates!$G$26,IF(AND(AE52="B",'Claim Details'!$I$28&gt;=Rates!$F$14,'Claim Details'!$I$28&lt;=Rates!$F$15,'Claim Details'!$I$19="No"),Rates!$F$26,IF(AND(AE52="B",'Claim Details'!$I$28&gt;=Rates!$H$14,'Claim Details'!$I$28&lt;=Rates!$H$15,'Claim Details'!$I$19="Yes"),Rates!$I$26,IF(AND(AE52="B",'Claim Details'!$I$28&gt;=Rates!$H$14,'Claim Details'!$I$28&lt;=Rates!$H$15,'Claim Details'!$I$19="No"),Rates!$H$26,IF(AND(AE52="B",'Claim Details'!$I$28&gt;=Rates!$J$14,'Claim Details'!$I$28&lt;=Rates!$J$15,'Claim Details'!$I$19="Yes"),Rates!$K$26,IF(AND(AE52="B",'Claim Details'!$I$28&gt;=Rates!$J$14,'Claim Details'!$I$28&lt;=Rates!$J$15,'Claim Details'!$I$19="No"),Rates!$J$26,IF(AND(AE52="C",'Claim Details'!$I$28&gt;=Rates!$D$14,'Claim Details'!$I$28&lt;=Rates!$D$15,'Claim Details'!$I$19="Yes"),Rates!$E$27,IF(AND(AE52="C",'Claim Details'!$I$28&gt;=Rates!$D$14,'Claim Details'!$I$28&lt;=Rates!$D$15,'Claim Details'!$I$19="No"),Rates!$D$27,IF(AND(AE52="C",'Claim Details'!$I$28&gt;=Rates!$F$14,'Claim Details'!$I$28&lt;=Rates!$F$15,'Claim Details'!$I$19="Yes"),Rates!$G$27,IF(AND(AE52="C",'Claim Details'!$I$28&gt;=Rates!$F$14,'Claim Details'!$I$28&lt;=Rates!$F$15,'Claim Details'!$I$19="No"),Rates!$F$27,IF(AND(AE52="C",'Claim Details'!$I$28&gt;=Rates!$H$14,'Claim Details'!$I$28&lt;=Rates!$H$15,'Claim Details'!$I$19="Yes"),Rates!$I$27,IF(AND(AE52="C",'Claim Details'!$I$28&gt;=Rates!$H$14,'Claim Details'!$I$28&lt;=Rates!$H$15,'Claim Details'!$I$19="No"),Rates!$H$27,IF(AND(AE52="C",'Claim Details'!$I$28&gt;=Rates!$J$14,'Claim Details'!$I$28&lt;=Rates!$J$15,'Claim Details'!$I$19="Yes"),Rates!$K$27,IF(AND(AE52="C",'Claim Details'!$I$28&gt;=Rates!$J$14,'Claim Details'!$I$28&lt;=Rates!$J$15,'Claim Details'!$I$19="No"),Rates!$J$27,"£0.00"))))))))))))))))))))))))</f>
        <v>£0.00</v>
      </c>
      <c r="BF52" s="189" t="str">
        <f>IF(AND(AE52="A",'Claim Details'!$I$28&gt;=Rates!$D$14,'Claim Details'!$I$28&lt;=Rates!$D$15,'Claim Details'!$I$19="Yes"),Rates!$E$20,IF(AND(AE52="A",'Claim Details'!$I$28&gt;=Rates!$D$14,'Claim Details'!$I$28&lt;=Rates!$D$15,'Claim Details'!$I$19="No"),Rates!$D$20,IF(AND(AE52="A",'Claim Details'!$I$28&gt;=Rates!$F$14,'Claim Details'!$I$28&lt;=Rates!$F$15,'Claim Details'!$I$19="Yes"),Rates!$G$20,IF(AND(AE52="A",'Claim Details'!$I$28&gt;=Rates!$F$14,'Claim Details'!$I$28&lt;=Rates!$F$15,'Claim Details'!$I$19="No"),Rates!$F$20,IF(AND(AE52="A",'Claim Details'!$I$28&gt;=Rates!$H$14,'Claim Details'!$I$28&lt;=Rates!$H$15,'Claim Details'!$I$19="Yes"),Rates!$I$20,IF(AND(AE52="A",'Claim Details'!$I$28&gt;=Rates!$H$14,'Claim Details'!$I$28&lt;=Rates!$H$15,'Claim Details'!$I$19="No"),Rates!$H$20,IF(AND(AE52="A",'Claim Details'!$I$28&gt;=Rates!$J$14,'Claim Details'!$I$28&lt;=Rates!$J$15,'Claim Details'!$I$19="Yes"),Rates!$K$20,IF(AND(AE52="A",'Claim Details'!$I$28&gt;=Rates!$J$14,'Claim Details'!$I$28&lt;=Rates!$J$15,'Claim Details'!$I$19="No"),Rates!$J$20,IF(AND(AE52="B",'Claim Details'!$I$28&gt;=Rates!$D$14,'Claim Details'!$I$28&lt;=Rates!$D$15,'Claim Details'!$I$19="Yes"),Rates!$E$21,IF(AND(AE52="B",'Claim Details'!$I$28&gt;=Rates!$D$14,'Claim Details'!$I$28&lt;=Rates!$D$15,'Claim Details'!$I$19="No"),Rates!$D$21,IF(AND(AE52="B",'Claim Details'!$I$28&gt;=Rates!$F$14,'Claim Details'!$I$28&lt;=Rates!$F$15,'Claim Details'!$I$19="Yes"),Rates!$G$21,IF(AND(AE52="B",'Claim Details'!$I$28&gt;=Rates!$F$14,'Claim Details'!$I$28&lt;=Rates!$F$15,'Claim Details'!$I$19="No"),Rates!$F$21,IF(AND(AE52="B",'Claim Details'!$I$28&gt;=Rates!$H$14,'Claim Details'!$I$28&lt;=Rates!$H$15,'Claim Details'!$I$19="Yes"),Rates!$I$21,IF(AND(AE52="B",'Claim Details'!$I$28&gt;=Rates!$H$14,'Claim Details'!$I$28&lt;=Rates!$H$15,'Claim Details'!$I$19="No"),Rates!$H$21,IF(AND(AE52="B",'Claim Details'!$I$28&gt;=Rates!$J$14,'Claim Details'!$I$28&lt;=Rates!$J$15,'Claim Details'!$I$19="Yes"),Rates!$K$21,IF(AND(AE52="B",'Claim Details'!$I$28&gt;=Rates!$J$14,'Claim Details'!$I$28&lt;=Rates!$J$15,'Claim Details'!$I$19="No"),Rates!$J$21,"£0.00"))))))))))))))))</f>
        <v>£0.00</v>
      </c>
      <c r="BG52" s="189" t="str">
        <f>IF(AND(AE52="A",'Claim Details'!$I$28&gt;=Rates!$D$14,'Claim Details'!$I$28&lt;=Rates!$D$15,'Claim Details'!$I$19="Yes"),Rates!$E$22,IF(AND(AE52="A",'Claim Details'!$I$28&gt;=Rates!$D$14,'Claim Details'!$I$28&lt;=Rates!$D$15,'Claim Details'!$I$19="No"),Rates!$D$22,IF(AND(AE52="A",'Claim Details'!$I$28&gt;=Rates!$F$14,'Claim Details'!$I$28&lt;=Rates!$F$15,'Claim Details'!$I$19="Yes"),Rates!$G$22,IF(AND(AE52="A",'Claim Details'!$I$28&gt;=Rates!$F$14,'Claim Details'!$I$28&lt;=Rates!$F$15,'Claim Details'!$I$19="No"),Rates!$F$22,IF(AND(AE52="A",'Claim Details'!$I$28&gt;=Rates!$H$14,'Claim Details'!$I$28&lt;=Rates!$H$15,'Claim Details'!$I$19="Yes"),Rates!$I$22,IF(AND(AE52="A",'Claim Details'!$I$28&gt;=Rates!$H$14,'Claim Details'!$I$28&lt;=Rates!$H$15,'Claim Details'!$I$19="No"),Rates!$H$22,IF(AND(AE52="A",'Claim Details'!$I$28&gt;=Rates!$J$14,'Claim Details'!$I$28&lt;=Rates!$J$15,'Claim Details'!$I$19="Yes"),Rates!$K$22,IF(AND(AE52="A",'Claim Details'!$I$28&gt;=Rates!$J$14,'Claim Details'!$I$28&lt;=Rates!$J$15,'Claim Details'!$I$19="No"),Rates!$J$22,IF(AND(AE52="B",'Claim Details'!$I$28&gt;=Rates!$D$14,'Claim Details'!$I$28&lt;=Rates!$D$15,'Claim Details'!$I$19="Yes"),Rates!$E$23,IF(AND(AE52="B",'Claim Details'!$I$28&gt;=Rates!$D$14,'Claim Details'!$I$28&lt;=Rates!$D$15,'Claim Details'!$I$19="No"),Rates!$D$23,IF(AND(AE52="B",'Claim Details'!$I$28&gt;=Rates!$F$14,'Claim Details'!$I$28&lt;=Rates!$F$15,'Claim Details'!$I$19="Yes"),Rates!$G$23,IF(AND(AE52="B",'Claim Details'!$I$28&gt;=Rates!$F$14,'Claim Details'!$I$28&lt;=Rates!$F$15,'Claim Details'!$I$19="No"),Rates!$F$23,IF(AND(AE52="B",'Claim Details'!$I$28&gt;=Rates!$H$14,'Claim Details'!$I$28&lt;=Rates!$H$15,'Claim Details'!$I$19="Yes"),Rates!$I$23,IF(AND(AE52="B",'Claim Details'!$I$28&gt;=Rates!$H$14,'Claim Details'!$I$28&lt;=Rates!$H$15,'Claim Details'!$I$19="No"),Rates!$H$23,IF(AND(AE52="B",'Claim Details'!$I$28&gt;=Rates!$J$14,'Claim Details'!$I$28&lt;=Rates!$J$15,'Claim Details'!$I$19="Yes"),Rates!$K$23,IF(AND(AE52="B",'Claim Details'!$I$28&gt;=Rates!$J$14,'Claim Details'!$I$28&lt;=Rates!$J$15,'Claim Details'!$I$19="No"),Rates!$J$23,IF(AND(AE52="C",'Claim Details'!$I$28&gt;=Rates!$D$14,'Claim Details'!$I$28&lt;=Rates!$D$15,'Claim Details'!$I$19="Yes"),Rates!$E$24,IF(AND(AE52="C",'Claim Details'!$I$28&gt;=Rates!$D$14,'Claim Details'!$I$28&lt;=Rates!$D$15,'Claim Details'!$I$19="No"),Rates!$D$24,IF(AND(AE52="C",'Claim Details'!$I$28&gt;=Rates!$F$14,'Claim Details'!$I$28&lt;=Rates!$F$15,'Claim Details'!$I$19="Yes"),Rates!$G$24,IF(AND(AE52="C",'Claim Details'!$I$28&gt;=Rates!$F$14,'Claim Details'!$I$28&lt;=Rates!$F$15,'Claim Details'!$I$19="No"),Rates!$F$24,IF(AND(AE52="C",'Claim Details'!$I$28&gt;=Rates!$H$14,'Claim Details'!$I$28&lt;=Rates!$H$15,'Claim Details'!$I$19="Yes"),Rates!$I$24,IF(AND(AE52="C",'Claim Details'!$I$28&gt;=Rates!$H$14,'Claim Details'!$I$28&lt;=Rates!$H$15,'Claim Details'!$I$19="No"),Rates!$H$24,IF(AND(AE52="C",'Claim Details'!$I$28&gt;=Rates!$J$14,'Claim Details'!$I$28&lt;=Rates!$J$15,'Claim Details'!$I$19="Yes"),Rates!$K$24,IF(AND(AE52="C",'Claim Details'!$I$28&gt;=Rates!$J$14,'Claim Details'!$I$28&lt;=Rates!$J$15,'Claim Details'!$I$19="No"),Rates!$J$24,"£0.00"))))))))))))))))))))))))</f>
        <v>£0.00</v>
      </c>
      <c r="BH52" s="189" t="str">
        <f t="shared" si="13"/>
        <v>£0.00</v>
      </c>
      <c r="BI52" s="189">
        <f t="shared" si="14"/>
        <v>0</v>
      </c>
      <c r="BO52" s="202" t="str">
        <f>IF(H52="","£0.00",IF(AP52="4","£0.00",IF(AP52="5","£0.00",IF(AP52="1","£0.00",((AQ52*H52)*'Claim Details'!$F$111)/100))))</f>
        <v>£0.00</v>
      </c>
      <c r="BP52" s="202" t="str">
        <f>IF(T52="","£0.00",IF(AP52="4","£0.00",IF(AP52="5","£0.00",IF(AP52="1","£0.00",((AR52*T52)*'Claim Details'!$N$111)/100))))</f>
        <v>£0.00</v>
      </c>
      <c r="BQ52" s="202" t="str">
        <f>IF(AI52="","£0.00",IF(AP52="4","£0.00",IF(AP52="5","£0.00",IF(AP52="1","£0.00",((BI52*AI52)*'Claim Details'!$W$111)/100))))</f>
        <v>£0.00</v>
      </c>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row>
    <row r="53" spans="1:97" ht="15">
      <c r="A53" s="145"/>
      <c r="B53" s="91"/>
      <c r="C53" s="96"/>
      <c r="D53" s="97"/>
      <c r="E53" s="98"/>
      <c r="F53" s="89"/>
      <c r="G53" s="99"/>
      <c r="H53" s="100"/>
      <c r="I53" s="221" t="str">
        <f t="shared" si="15"/>
        <v>£0.00</v>
      </c>
      <c r="J53" s="101"/>
      <c r="K53" s="100"/>
      <c r="L53" s="221" t="str">
        <f t="shared" si="3"/>
        <v>£0.00</v>
      </c>
      <c r="M53" s="101"/>
      <c r="N53" s="102"/>
      <c r="O53" s="145"/>
      <c r="P53" s="77"/>
      <c r="Q53" s="87"/>
      <c r="R53" s="87"/>
      <c r="S53" s="87"/>
      <c r="T53" s="149" t="str">
        <f t="shared" si="4"/>
        <v/>
      </c>
      <c r="U53" s="87" t="str">
        <f t="shared" si="5"/>
        <v/>
      </c>
      <c r="V53" s="87"/>
      <c r="W53" s="53" t="str">
        <f t="shared" si="6"/>
        <v>£0.00</v>
      </c>
      <c r="X53" s="53"/>
      <c r="Y53" s="87"/>
      <c r="Z53" s="78"/>
      <c r="AA53" s="79"/>
      <c r="AB53" s="160"/>
      <c r="AC53" s="98"/>
      <c r="AD53" s="225"/>
      <c r="AE53" s="235" t="str">
        <f t="shared" si="7"/>
        <v/>
      </c>
      <c r="AF53" s="87" t="str">
        <f t="shared" si="8"/>
        <v/>
      </c>
      <c r="AG53" s="53"/>
      <c r="AH53" s="224"/>
      <c r="AI53" s="226" t="str">
        <f t="shared" si="1"/>
        <v/>
      </c>
      <c r="AJ53" s="236" t="str">
        <f t="shared" si="9"/>
        <v>£0.00</v>
      </c>
      <c r="AK53" s="31"/>
      <c r="AL53" s="1"/>
      <c r="AM53" s="1"/>
      <c r="AN53" s="1"/>
      <c r="AO53" s="1"/>
      <c r="AP53" s="1" t="str">
        <f t="shared" si="10"/>
        <v/>
      </c>
      <c r="AQ53" s="27">
        <f t="shared" si="2"/>
        <v>0</v>
      </c>
      <c r="AR53" s="189">
        <f t="shared" si="11"/>
        <v>0</v>
      </c>
      <c r="AS53" s="190" t="str">
        <f>IF(AND(C53="A",'Claim Details'!$E$28&gt;=Rates!$D$14,'Claim Details'!$E$28&lt;=Rates!$D$15,'Claim Details'!$E$19="Yes"),Rates!$E$17,IF(AND(C53="A",'Claim Details'!$E$28&gt;=Rates!$D$14,'Claim Details'!$E$28&lt;=Rates!$D$15,'Claim Details'!$E$19="No"),Rates!$D$17,IF(AND(C53="A",'Claim Details'!$E$28&gt;=Rates!$F$14,'Claim Details'!$E$28&lt;=Rates!$F$15,'Claim Details'!$E$19="Yes"),Rates!$G$17,IF(AND(C53="A",'Claim Details'!$E$28&gt;=Rates!$F$14,'Claim Details'!$E$28&lt;=Rates!$F$15,'Claim Details'!$E$19="No"),Rates!$F$17,IF(AND(C53="A",'Claim Details'!$E$28&gt;=Rates!$H$14,'Claim Details'!$E$28&lt;=Rates!$H$15,'Claim Details'!$E$19="Yes"),Rates!$I$17,IF(AND(C53="A",'Claim Details'!$E$28&gt;=Rates!$H$14,'Claim Details'!$E$28&lt;=Rates!$H$15,'Claim Details'!$E$19="No"),Rates!$H$17,IF(AND(C53="A",'Claim Details'!$E$28&gt;=Rates!$J$14,'Claim Details'!$E$28&lt;=Rates!$J$15,'Claim Details'!$E$19="Yes"),Rates!$K$17,IF(AND(C53="A",'Claim Details'!$E$28&gt;=Rates!$J$14,'Claim Details'!$E$28&lt;=Rates!$J$15,'Claim Details'!$E$19="No"),Rates!$J$17,IF(AND(C53="B",'Claim Details'!$E$28&gt;=Rates!$D$14,'Claim Details'!$E$28&lt;=Rates!$D$15,'Claim Details'!$E$19="Yes"),Rates!$E$18,IF(AND(C53="B",'Claim Details'!$E$28&gt;=Rates!$D$14,'Claim Details'!$E$28&lt;=Rates!$D$15,'Claim Details'!$E$19="No"),Rates!$D$18,IF(AND(C53="B",'Claim Details'!$E$28&gt;=Rates!$F$14,'Claim Details'!$E$28&lt;=Rates!$F$15,'Claim Details'!$E$19="Yes"),Rates!$G$18,IF(AND(C53="B",'Claim Details'!$E$28&gt;=Rates!$F$14,'Claim Details'!$E$28&lt;=Rates!$F$15,'Claim Details'!$E$19="No"),Rates!$F$18,IF(AND(C53="B",'Claim Details'!$E$28&gt;=Rates!$H$14,'Claim Details'!$E$28&lt;=Rates!$H$15,'Claim Details'!$E$19="Yes"),Rates!$I$18,IF(AND(C53="B",'Claim Details'!$E$28&gt;=Rates!$H$14,'Claim Details'!$E$28&lt;=Rates!$H$15,'Claim Details'!$E$19="No"),Rates!$H$18,IF(AND(C53="B",'Claim Details'!$E$28&gt;=Rates!$J$14,'Claim Details'!$E$28&lt;=Rates!$J$15,'Claim Details'!$E$19="Yes"),Rates!$K$18,IF(AND(C53="B",'Claim Details'!$E$28&gt;=Rates!$J$14,'Claim Details'!$E$28&lt;=Rates!$J$15,'Claim Details'!$E$19="No"),Rates!$J$18,IF(AND(C53="C",'Claim Details'!$E$28&gt;=Rates!$D$14,'Claim Details'!$E$28&lt;=Rates!$D$15,'Claim Details'!$E$19="Yes"),Rates!$E$19,IF(AND(C53="C",'Claim Details'!$E$28&gt;=Rates!$D$14,'Claim Details'!$E$28&lt;=Rates!$D$15,'Claim Details'!$E$19="No"),Rates!$D$19,IF(AND(C53="C",'Claim Details'!$E$28&gt;=Rates!$F$14,'Claim Details'!$E$28&lt;=Rates!$F$15,'Claim Details'!$E$19="Yes"),Rates!$G$19,IF(AND(C53="C",'Claim Details'!$E$28&gt;=Rates!$F$14,'Claim Details'!$E$28&lt;=Rates!$F$15,'Claim Details'!$E$19="No"),Rates!$F$19,IF(AND(C53="C",'Claim Details'!$E$28&gt;=Rates!$H$14,'Claim Details'!$E$28&lt;=Rates!$H$15,'Claim Details'!$E$19="Yes"),Rates!$I$19,IF(AND(C53="C",'Claim Details'!$E$28&gt;=Rates!$H$14,'Claim Details'!$E$28&lt;=Rates!$H$15,'Claim Details'!$E$19="No"),Rates!$H$19,IF(AND(C53="C",'Claim Details'!$E$28&gt;=Rates!$J$14,'Claim Details'!$E$28&lt;=Rates!$J$15,'Claim Details'!$E$19="Yes"),Rates!$K$19,IF(AND(C53="C",'Claim Details'!$E$28&gt;=Rates!$J$14,'Claim Details'!$E$28&lt;=Rates!$J$15,'Claim Details'!$E$19="No"),Rates!$J$19,"£0.00"))))))))))))))))))))))))</f>
        <v>£0.00</v>
      </c>
      <c r="AT53" s="189" t="str">
        <f>IF(AND(C53="A",'Claim Details'!$E$28&gt;=Rates!$D$14,'Claim Details'!$E$28&lt;=Rates!$D$15,'Claim Details'!$E$19="Yes"),Rates!$E$25,IF(AND(C53="A",'Claim Details'!$E$28&gt;=Rates!$D$14,'Claim Details'!$E$28&lt;=Rates!$D$15,'Claim Details'!$E$19="No"),Rates!$D$25,IF(AND(C53="A",'Claim Details'!$E$28&gt;=Rates!$F$14,'Claim Details'!$E$28&lt;=Rates!$F$15,'Claim Details'!$E$19="Yes"),Rates!$G$25,IF(AND(C53="A",'Claim Details'!$E$28&gt;=Rates!$F$14,'Claim Details'!$E$28&lt;=Rates!$F$15,'Claim Details'!$E$19="No"),Rates!$F$25,IF(AND(C53="A",'Claim Details'!$E$28&gt;=Rates!$H$14,'Claim Details'!$E$28&lt;=Rates!$H$15,'Claim Details'!$E$19="Yes"),Rates!$I$25,IF(AND(C53="A",'Claim Details'!$E$28&gt;=Rates!$H$14,'Claim Details'!$E$28&lt;=Rates!$H$15,'Claim Details'!$E$19="No"),Rates!$H$25,IF(AND(C53="A",'Claim Details'!$E$28&gt;=Rates!$J$14,'Claim Details'!$E$28&lt;=Rates!$J$15,'Claim Details'!$E$19="Yes"),Rates!$K$25,IF(AND(C53="A",'Claim Details'!$E$28&gt;=Rates!$J$14,'Claim Details'!$E$28&lt;=Rates!$J$15,'Claim Details'!$E$19="No"),Rates!$J$25,IF(AND(C53="B",'Claim Details'!$E$28&gt;=Rates!$D$14,'Claim Details'!$E$28&lt;=Rates!$D$15,'Claim Details'!$E$19="Yes"),Rates!$E$26,IF(AND(C53="B",'Claim Details'!$E$28&gt;=Rates!$D$14,'Claim Details'!$E$28&lt;=Rates!$D$15,'Claim Details'!$E$19="No"),Rates!$D$26,IF(AND(C53="B",'Claim Details'!$E$28&gt;=Rates!$F$14,'Claim Details'!$E$28&lt;=Rates!$F$15,'Claim Details'!$E$19="Yes"),Rates!$G$26,IF(AND(C53="B",'Claim Details'!$E$28&gt;=Rates!$F$14,'Claim Details'!$E$28&lt;=Rates!$F$15,'Claim Details'!$E$19="No"),Rates!$F$26,IF(AND(C53="B",'Claim Details'!$E$28&gt;=Rates!$H$14,'Claim Details'!$E$28&lt;=Rates!$H$15,'Claim Details'!$E$19="Yes"),Rates!$I$26,IF(AND(C53="B",'Claim Details'!$E$28&gt;=Rates!$H$14,'Claim Details'!$E$28&lt;=Rates!$H$15,'Claim Details'!$E$19="No"),Rates!$H$26,IF(AND(C53="B",'Claim Details'!$E$28&gt;=Rates!$J$14,'Claim Details'!$E$28&lt;=Rates!$J$15,'Claim Details'!$E$19="Yes"),Rates!$K$26,IF(AND(C53="B",'Claim Details'!$E$28&gt;=Rates!$J$14,'Claim Details'!$E$28&lt;=Rates!$J$15,'Claim Details'!$E$19="No"),Rates!$J$26,IF(AND(C53="C",'Claim Details'!$E$28&gt;=Rates!$D$14,'Claim Details'!$E$28&lt;=Rates!$D$15,'Claim Details'!$E$19="Yes"),Rates!$E$27,IF(AND(C53="C",'Claim Details'!$E$28&gt;=Rates!$D$14,'Claim Details'!$E$28&lt;=Rates!$D$15,'Claim Details'!$E$19="No"),Rates!$D$27,IF(AND(C53="C",'Claim Details'!$E$28&gt;=Rates!$F$14,'Claim Details'!$E$28&lt;=Rates!$F$15,'Claim Details'!$E$19="Yes"),Rates!$G$27,IF(AND(C53="C",'Claim Details'!$E$28&gt;=Rates!$F$14,'Claim Details'!$E$28&lt;=Rates!$F$15,'Claim Details'!$E$19="No"),Rates!$F$27,IF(AND(C53="C",'Claim Details'!$E$28&gt;=Rates!$H$14,'Claim Details'!$E$28&lt;=Rates!$H$15,'Claim Details'!$E$19="Yes"),Rates!$I$27,IF(AND(C53="C",'Claim Details'!$E$28&gt;=Rates!$H$14,'Claim Details'!$E$28&lt;=Rates!$H$15,'Claim Details'!$E$19="No"),Rates!$H$27,IF(AND(C53="C",'Claim Details'!$E$28&gt;=Rates!$J$14,'Claim Details'!$E$28&lt;=Rates!$J$15,'Claim Details'!$E$19="Yes"),Rates!$K$27,IF(AND(C53="C",'Claim Details'!$E$28&gt;=Rates!$J$14,'Claim Details'!$E$28&lt;=Rates!$J$15,'Claim Details'!$E$19="No"),Rates!$J$27,"£0.00"))))))))))))))))))))))))</f>
        <v>£0.00</v>
      </c>
      <c r="AU53" s="191" t="str">
        <f>IF(AND(C53="A",'Claim Details'!$E$28&gt;=Rates!$D$14,'Claim Details'!$E$28&lt;=Rates!$D$15,'Claim Details'!$E$19="Yes"),Rates!$E$20,IF(AND(C53="A",'Claim Details'!$E$28&gt;=Rates!$D$14,'Claim Details'!$E$28&lt;=Rates!$D$15,'Claim Details'!$E$19="No"),Rates!$D$20,IF(AND(C53="A",'Claim Details'!$E$28&gt;=Rates!$F$14,'Claim Details'!$E$28&lt;=Rates!$F$15,'Claim Details'!$E$19="Yes"),Rates!$G$20,IF(AND(C53="A",'Claim Details'!$E$28&gt;=Rates!$F$14,'Claim Details'!$E$28&lt;=Rates!$F$15,'Claim Details'!$E$19="No"),Rates!$F$20,IF(AND(C53="A",'Claim Details'!$E$28&gt;=Rates!$H$14,'Claim Details'!$E$28&lt;=Rates!$H$15,'Claim Details'!$E$19="Yes"),Rates!$I$20,IF(AND(C53="A",'Claim Details'!$E$28&gt;=Rates!$H$14,'Claim Details'!$E$28&lt;=Rates!$H$15,'Claim Details'!$E$19="No"),Rates!$H$20,IF(AND(C53="A",'Claim Details'!$E$28&gt;=Rates!$J$14,'Claim Details'!$E$28&lt;=Rates!$J$15,'Claim Details'!$E$19="Yes"),Rates!$K$20,IF(AND(C53="A",'Claim Details'!$E$28&gt;=Rates!$J$14,'Claim Details'!$E$28&lt;=Rates!$J$15,'Claim Details'!$E$19="No"),Rates!$J$20,IF(AND(C53="B",'Claim Details'!$E$28&gt;=Rates!$D$14,'Claim Details'!$E$28&lt;=Rates!$D$15,'Claim Details'!$E$19="Yes"),Rates!$E$21,IF(AND(C53="B",'Claim Details'!$E$28&gt;=Rates!$D$14,'Claim Details'!$E$28&lt;=Rates!$D$15,'Claim Details'!$E$19="No"),Rates!$D$21,IF(AND(C53="B",'Claim Details'!$E$28&gt;=Rates!$F$14,'Claim Details'!$E$28&lt;=Rates!$F$15,'Claim Details'!$E$19="Yes"),Rates!$G$21,IF(AND(C53="B",'Claim Details'!$E$28&gt;=Rates!$F$14,'Claim Details'!$E$28&lt;=Rates!$F$15,'Claim Details'!$E$19="No"),Rates!$F$21,IF(AND(C53="B",'Claim Details'!$E$28&gt;=Rates!$H$14,'Claim Details'!$E$28&lt;=Rates!$H$15,'Claim Details'!$E$19="Yes"),Rates!$I$21,IF(AND(C53="B",'Claim Details'!$E$28&gt;=Rates!$H$14,'Claim Details'!$E$28&lt;=Rates!$H$15,'Claim Details'!$E$19="No"),Rates!$H$21,IF(AND(C53="B",'Claim Details'!$E$28&gt;=Rates!$J$14,'Claim Details'!$E$28&lt;=Rates!$J$15,'Claim Details'!$E$19="Yes"),Rates!$K$21,IF(AND(C53="B",'Claim Details'!$E$28&gt;=Rates!$J$14,'Claim Details'!$E$28&lt;=Rates!$J$15,'Claim Details'!$E$19="No"),Rates!$J$21,"£0.00"))))))))))))))))</f>
        <v>£0.00</v>
      </c>
      <c r="AV53" s="191" t="str">
        <f>IF(AND(C53="A",'Claim Details'!$E$28&gt;=Rates!$D$14,'Claim Details'!$E$28&lt;=Rates!$D$15,'Claim Details'!$E$19="Yes"),Rates!$E$22,IF(AND(C53="A",'Claim Details'!$E$28&gt;=Rates!$D$14,'Claim Details'!$E$28&lt;=Rates!$D$15,'Claim Details'!$E$19="No"),Rates!$D$22,IF(AND(C53="A",'Claim Details'!$E$28&gt;=Rates!$F$14,'Claim Details'!$E$28&lt;=Rates!$F$15,'Claim Details'!$E$19="Yes"),Rates!$G$22,IF(AND(C53="A",'Claim Details'!$E$28&gt;=Rates!$F$14,'Claim Details'!$E$28&lt;=Rates!$F$15,'Claim Details'!$E$19="No"),Rates!$F$22,IF(AND(C53="A",'Claim Details'!$E$28&gt;=Rates!$H$14,'Claim Details'!$E$28&lt;=Rates!$H$15,'Claim Details'!$E$19="Yes"),Rates!$I$22,IF(AND(C53="A",'Claim Details'!$E$28&gt;=Rates!$H$14,'Claim Details'!$E$28&lt;=Rates!$H$15,'Claim Details'!$E$19="No"),Rates!$H$22,IF(AND(C53="A",'Claim Details'!$E$28&gt;=Rates!$J$14,'Claim Details'!$E$28&lt;=Rates!$J$15,'Claim Details'!$E$19="Yes"),Rates!$K$22,IF(AND(C53="A",'Claim Details'!$E$28&gt;=Rates!$J$14,'Claim Details'!$E$28&lt;=Rates!$J$15,'Claim Details'!$E$19="No"),Rates!$J$22,IF(AND(C53="B",'Claim Details'!$E$28&gt;=Rates!$D$14,'Claim Details'!$E$28&lt;=Rates!$D$15,'Claim Details'!$E$19="Yes"),Rates!$E$23,IF(AND(C53="B",'Claim Details'!$E$28&gt;=Rates!$D$14,'Claim Details'!$E$28&lt;=Rates!$D$15,'Claim Details'!$E$19="No"),Rates!$D$23,IF(AND(C53="B",'Claim Details'!$E$28&gt;=Rates!$F$14,'Claim Details'!$E$28&lt;=Rates!$F$15,'Claim Details'!$E$19="Yes"),Rates!$G$23,IF(AND(C53="B",'Claim Details'!$E$28&gt;=Rates!$F$14,'Claim Details'!$E$28&lt;=Rates!$F$15,'Claim Details'!$E$19="No"),Rates!$F$23,IF(AND(C53="B",'Claim Details'!$E$28&gt;=Rates!$H$14,'Claim Details'!$E$28&lt;=Rates!$H$15,'Claim Details'!$E$19="Yes"),Rates!$I$23,IF(AND(C53="B",'Claim Details'!$E$28&gt;=Rates!$H$14,'Claim Details'!$E$28&lt;=Rates!$H$15,'Claim Details'!$E$19="No"),Rates!$H$23,IF(AND(C53="B",'Claim Details'!$E$28&gt;=Rates!$J$14,'Claim Details'!$E$28&lt;=Rates!$J$15,'Claim Details'!$E$19="Yes"),Rates!$K$23,IF(AND(C53="B",'Claim Details'!$E$28&gt;=Rates!$J$14,'Claim Details'!$E$28&lt;=Rates!$J$15,'Claim Details'!$E$19="No"),Rates!$J$23,IF(AND(C53="C",'Claim Details'!$E$28&gt;=Rates!$D$14,'Claim Details'!$E$28&lt;=Rates!$D$15,'Claim Details'!$E$19="Yes"),Rates!$E$24,IF(AND(C53="C",'Claim Details'!$E$28&gt;=Rates!$D$14,'Claim Details'!$E$28&lt;=Rates!$D$15,'Claim Details'!$E$19="No"),Rates!$D$24,IF(AND(C53="C",'Claim Details'!$E$28&gt;=Rates!$F$14,'Claim Details'!$E$28&lt;=Rates!$F$15,'Claim Details'!$E$19="Yes"),Rates!$G$24,IF(AND(C53="C",'Claim Details'!$E$28&gt;=Rates!$F$14,'Claim Details'!$E$28&lt;=Rates!$F$15,'Claim Details'!$E$19="No"),Rates!$F$24,IF(AND(C53="C",'Claim Details'!$E$28&gt;=Rates!$H$14,'Claim Details'!$E$28&lt;=Rates!$H$15,'Claim Details'!$E$19="Yes"),Rates!$I$24,IF(AND(C53="C",'Claim Details'!$E$28&gt;=Rates!$H$14,'Claim Details'!$E$28&lt;=Rates!$H$15,'Claim Details'!$E$19="No"),Rates!$H$24,IF(AND(C53="C",'Claim Details'!$E$28&gt;=Rates!$J$14,'Claim Details'!$E$28&lt;=Rates!$J$15,'Claim Details'!$E$19="Yes"),Rates!$K$24,IF(AND(C53="C",'Claim Details'!$E$28&gt;=Rates!$J$14,'Claim Details'!$E$28&lt;=Rates!$J$15,'Claim Details'!$E$19="No"),Rates!$J$24,"£0.00"))))))))))))))))))))))))</f>
        <v>£0.00</v>
      </c>
      <c r="AW53" s="1"/>
      <c r="AX53" s="189" t="str">
        <f>IF(AND(U53="A",'Claim Details'!$I$28&gt;=Rates!$D$14,'Claim Details'!$I$28&lt;=Rates!$D$15,'Claim Details'!$I$19="Yes"),Rates!$J$17,IF(AND(U53="A",'Claim Details'!$I$28&gt;=Rates!$D$14,'Claim Details'!$I$28&lt;=Rates!$D$15,'Claim Details'!$I$19="No"),Rates!$D$17,IF(AND(U53="A",'Claim Details'!$I$28&gt;=Rates!$F$14,'Claim Details'!$I$28&lt;=Rates!$F$15,'Claim Details'!$I$19="Yes"),Rates!$G$17,IF(AND(U53="A",'Claim Details'!$I$28&gt;=Rates!$F$14,'Claim Details'!$I$28&lt;=Rates!$F$15,'Claim Details'!$I$19="No"),Rates!$F$17,IF(AND(U53="A",'Claim Details'!$I$28&gt;=Rates!$H$14,'Claim Details'!$I$28&lt;=Rates!$H$15,'Claim Details'!$I$19="Yes"),Rates!$I$17,IF(AND(U53="A",'Claim Details'!$I$28&gt;=Rates!$H$14,'Claim Details'!$I$28&lt;=Rates!$H$15,'Claim Details'!$I$19="No"),Rates!$H$17,IF(AND(U53="A",'Claim Details'!$I$28&gt;=Rates!$J$14,'Claim Details'!$I$28&lt;=Rates!$J$15,'Claim Details'!$I$19="Yes"),Rates!$K$17,IF(AND(U53="A",'Claim Details'!$I$28&gt;=Rates!$J$14,'Claim Details'!$I$28&lt;=Rates!$J$15,'Claim Details'!$I$19="No"),Rates!$J$17,IF(AND(U53="B",'Claim Details'!$I$28&gt;=Rates!$D$14,'Claim Details'!$I$28&lt;=Rates!$D$15,'Claim Details'!$I$19="Yes"),Rates!$E$18,IF(AND(U53="B",'Claim Details'!$I$28&gt;=Rates!$D$14,'Claim Details'!$I$28&lt;=Rates!$D$15,'Claim Details'!$I$19="No"),Rates!$D$18,IF(AND(U53="B",'Claim Details'!$I$28&gt;=Rates!$F$14,'Claim Details'!$I$28&lt;=Rates!$F$15,'Claim Details'!$I$19="Yes"),Rates!$G$18,IF(AND(U53="B",'Claim Details'!$I$28&gt;=Rates!$F$14,'Claim Details'!$I$28&lt;=Rates!$F$15,'Claim Details'!$I$19="No"),Rates!$F$18,IF(AND(U53="B",'Claim Details'!$I$28&gt;=Rates!$H$14,'Claim Details'!$I$28&lt;=Rates!$H$15,'Claim Details'!$I$19="Yes"),Rates!$I$18,IF(AND(U53="B",'Claim Details'!$I$28&gt;=Rates!$H$14,'Claim Details'!$I$28&lt;=Rates!$H$15,'Claim Details'!$I$19="No"),Rates!$H$18,IF(AND(U53="B",'Claim Details'!$I$28&gt;=Rates!$J$14,'Claim Details'!$I$28&lt;=Rates!$J$15,'Claim Details'!$I$19="Yes"),Rates!$K$18,IF(AND(U53="B",'Claim Details'!$I$28&gt;=Rates!$J$14,'Claim Details'!$I$28&lt;=Rates!$J$15,'Claim Details'!$I$19="No"),Rates!$J$18,IF(AND(U53="C",'Claim Details'!$I$28&gt;=Rates!$D$14,'Claim Details'!$I$28&lt;=Rates!$D$15,'Claim Details'!$I$19="Yes"),Rates!$E$19,IF(AND(U53="C",'Claim Details'!$I$28&gt;=Rates!$D$14,'Claim Details'!$I$28&lt;=Rates!$D$15,'Claim Details'!$I$19="No"),Rates!$D$19,IF(AND(U53="C",'Claim Details'!$I$28&gt;=Rates!$F$14,'Claim Details'!$I$28&lt;=Rates!$F$15,'Claim Details'!$I$19="Yes"),Rates!$G$19,IF(AND(U53="C",'Claim Details'!$I$28&gt;=Rates!$F$14,'Claim Details'!$I$28&lt;=Rates!$F$15,'Claim Details'!$I$19="No"),Rates!$F$19,IF(AND(U53="C",'Claim Details'!$I$28&gt;=Rates!$H$14,'Claim Details'!$I$28&lt;=Rates!$H$15,'Claim Details'!$I$19="Yes"),Rates!$I$19,IF(AND(U53="C",'Claim Details'!$I$28&gt;=Rates!$H$14,'Claim Details'!$I$28&lt;=Rates!$H$15,'Claim Details'!$I$19="No"),Rates!$H$19,IF(AND(U53="C",'Claim Details'!$I$28&gt;=Rates!$J$14,'Claim Details'!$I$28&lt;=Rates!$J$15,'Claim Details'!$I$19="Yes"),Rates!$K$19,IF(AND(U53="C",'Claim Details'!$I$28&gt;=Rates!$J$14,'Claim Details'!$I$28&lt;=Rates!$J$15,'Claim Details'!$I$19="No"),Rates!$J$19,"£0.00"))))))))))))))))))))))))</f>
        <v>£0.00</v>
      </c>
      <c r="AY53" s="189" t="str">
        <f>IF(AND(C53="A",'Claim Details'!$I$28&gt;=Rates!$D$14,'Claim Details'!$I$28&lt;=Rates!$D$15,'Claim Details'!$I$19="Yes"),Rates!$J$25,IF(AND(C53="A",'Claim Details'!$I$28&gt;=Rates!$D$14,'Claim Details'!$I$28&lt;=Rates!$D$15,'Claim Details'!$I$19="No"),Rates!$D$25,IF(AND(C53="A",'Claim Details'!$I$28&gt;=Rates!$F$14,'Claim Details'!$I$28&lt;=Rates!$F$15,'Claim Details'!$I$19="Yes"),Rates!$G$25,IF(AND(C53="A",'Claim Details'!$I$28&gt;=Rates!$F$14,'Claim Details'!$I$28&lt;=Rates!$F$15,'Claim Details'!$I$19="No"),Rates!$F$25,IF(AND(C53="A",'Claim Details'!$I$28&gt;=Rates!$H$14,'Claim Details'!$I$28&lt;=Rates!$H$15,'Claim Details'!$I$19="Yes"),Rates!$I$25,IF(AND(C53="A",'Claim Details'!$I$28&gt;=Rates!$H$14,'Claim Details'!$I$28&lt;=Rates!$H$15,'Claim Details'!$I$19="No"),Rates!$H$25,IF(AND(C53="A",'Claim Details'!$I$28&gt;=Rates!$J$14,'Claim Details'!$I$28&lt;=Rates!$J$15,'Claim Details'!$I$19="Yes"),Rates!$K$25,IF(AND(C53="A",'Claim Details'!$I$28&gt;=Rates!$J$14,'Claim Details'!$I$28&lt;=Rates!$J$15,'Claim Details'!$I$19="No"),Rates!$J$25,IF(AND(C53="B",'Claim Details'!$I$28&gt;=Rates!$D$14,'Claim Details'!$I$28&lt;=Rates!$D$15,'Claim Details'!$I$19="Yes"),Rates!$E$26,IF(AND(C53="B",'Claim Details'!$I$28&gt;=Rates!$D$14,'Claim Details'!$I$28&lt;=Rates!$D$15,'Claim Details'!$I$19="No"),Rates!$D$26,IF(AND(C53="B",'Claim Details'!$I$28&gt;=Rates!$F$14,'Claim Details'!$I$28&lt;=Rates!$F$15,'Claim Details'!$I$19="Yes"),Rates!$G$26,IF(AND(C53="B",'Claim Details'!$I$28&gt;=Rates!$F$14,'Claim Details'!$I$28&lt;=Rates!$F$15,'Claim Details'!$I$19="No"),Rates!$F$26,IF(AND(C53="B",'Claim Details'!$I$28&gt;=Rates!$H$14,'Claim Details'!$I$28&lt;=Rates!$H$15,'Claim Details'!$I$19="Yes"),Rates!$I$26,IF(AND(C53="B",'Claim Details'!$I$28&gt;=Rates!$H$14,'Claim Details'!$I$28&lt;=Rates!$H$15,'Claim Details'!$I$19="No"),Rates!$H$26,IF(AND(C53="B",'Claim Details'!$I$28&gt;=Rates!$J$14,'Claim Details'!$I$28&lt;=Rates!$J$15,'Claim Details'!$I$19="Yes"),Rates!$K$26,IF(AND(C53="B",'Claim Details'!$I$28&gt;=Rates!$J$14,'Claim Details'!$I$28&lt;=Rates!$J$15,'Claim Details'!$I$19="No"),Rates!$J$26,IF(AND(C53="C",'Claim Details'!$I$28&gt;=Rates!$D$14,'Claim Details'!$I$28&lt;=Rates!$D$15,'Claim Details'!$I$19="Yes"),Rates!$E$27,IF(AND(C53="C",'Claim Details'!$I$28&gt;=Rates!$D$14,'Claim Details'!$I$28&lt;=Rates!$D$15,'Claim Details'!$I$19="No"),Rates!$D$27,IF(AND(C53="C",'Claim Details'!$I$28&gt;=Rates!$F$14,'Claim Details'!$I$28&lt;=Rates!$F$15,'Claim Details'!$I$19="Yes"),Rates!$G$27,IF(AND(C53="C",'Claim Details'!$I$28&gt;=Rates!$F$14,'Claim Details'!$I$28&lt;=Rates!$F$15,'Claim Details'!$I$19="No"),Rates!$F$27,IF(AND(C53="C",'Claim Details'!$I$28&gt;=Rates!$H$14,'Claim Details'!$I$28&lt;=Rates!$H$15,'Claim Details'!$I$19="Yes"),Rates!$I$27,IF(AND(C53="C",'Claim Details'!$I$28&gt;=Rates!$H$14,'Claim Details'!$I$28&lt;=Rates!$H$15,'Claim Details'!$I$19="No"),Rates!$H$27,IF(AND(C53="C",'Claim Details'!$I$28&gt;=Rates!$J$14,'Claim Details'!$I$28&lt;=Rates!$J$15,'Claim Details'!$I$19="Yes"),Rates!$K$27,IF(AND(C53="C",'Claim Details'!$I$28&gt;=Rates!$J$14,'Claim Details'!$I$28&lt;=Rates!$J$15,'Claim Details'!$I$19="No"),Rates!$J$27,"£0.00"))))))))))))))))))))))))</f>
        <v>£0.00</v>
      </c>
      <c r="AZ53" s="189" t="str">
        <f>IF(AND(C53="A",'Claim Details'!$I$28&gt;=Rates!$D$14,'Claim Details'!$I$28&lt;=Rates!$D$15,'Claim Details'!$I$19="Yes"),Rates!$E$20,IF(AND(C53="A",'Claim Details'!$I$28&gt;=Rates!$D$14,'Claim Details'!$I$28&lt;=Rates!$D$15,'Claim Details'!$I$19="No"),Rates!$D$20,IF(AND(C53="A",'Claim Details'!$I$28&gt;=Rates!$F$14,'Claim Details'!$I$28&lt;=Rates!$F$15,'Claim Details'!$I$19="Yes"),Rates!$G$20,IF(AND(C53="A",'Claim Details'!$I$28&gt;=Rates!$F$14,'Claim Details'!$I$28&lt;=Rates!$F$15,'Claim Details'!$I$19="No"),Rates!$F$20,IF(AND(C53="A",'Claim Details'!$I$28&gt;=Rates!$H$14,'Claim Details'!$I$28&lt;=Rates!$H$15,'Claim Details'!$I$19="Yes"),Rates!$I$20,IF(AND(C53="A",'Claim Details'!$I$28&gt;=Rates!$H$14,'Claim Details'!$I$28&lt;=Rates!$H$15,'Claim Details'!$I$19="No"),Rates!$H$20,IF(AND(C53="A",'Claim Details'!$I$28&gt;=Rates!$J$14,'Claim Details'!$I$28&lt;=Rates!$J$15,'Claim Details'!$I$19="Yes"),Rates!$K$20,IF(AND(C53="A",'Claim Details'!$I$28&gt;=Rates!$J$14,'Claim Details'!$I$28&lt;=Rates!$J$15,'Claim Details'!$I$19="No"),Rates!$J$20,IF(AND(C53="B",'Claim Details'!$I$28&gt;=Rates!$D$14,'Claim Details'!$I$28&lt;=Rates!$D$15,'Claim Details'!$I$19="Yes"),Rates!$E$21,IF(AND(C53="B",'Claim Details'!$I$28&gt;=Rates!$D$14,'Claim Details'!$I$28&lt;=Rates!$D$15,'Claim Details'!$I$19="No"),Rates!$D$21,IF(AND(C53="B",'Claim Details'!$I$28&gt;=Rates!$F$14,'Claim Details'!$I$28&lt;=Rates!$F$15,'Claim Details'!$I$19="Yes"),Rates!$G$21,IF(AND(C53="B",'Claim Details'!$I$28&gt;=Rates!$F$14,'Claim Details'!$I$28&lt;=Rates!$F$15,'Claim Details'!$I$19="No"),Rates!$F$21,IF(AND(C53="B",'Claim Details'!$I$28&gt;=Rates!$H$14,'Claim Details'!$I$28&lt;=Rates!$H$15,'Claim Details'!$I$19="Yes"),Rates!$I$21,IF(AND(C53="B",'Claim Details'!$I$28&gt;=Rates!$H$14,'Claim Details'!$I$28&lt;=Rates!$H$15,'Claim Details'!$I$19="No"),Rates!$H$21,IF(AND(C53="B",'Claim Details'!$I$28&gt;=Rates!$J$14,'Claim Details'!$I$28&lt;=Rates!$J$15,'Claim Details'!$I$19="Yes"),Rates!$K$21,IF(AND(C53="B",'Claim Details'!$I$28&gt;=Rates!$J$14,'Claim Details'!$I$28&lt;=Rates!$J$15,'Claim Details'!$I$19="No"),Rates!$J$21,"£0.00"))))))))))))))))</f>
        <v>£0.00</v>
      </c>
      <c r="BA53" s="189" t="str">
        <f>IF(AND(C53="A",'Claim Details'!$I$28&gt;=Rates!$D$14,'Claim Details'!$I$28&lt;=Rates!$D$15,'Claim Details'!$I$19="Yes"),Rates!$E$22,IF(AND(C53="A",'Claim Details'!$I$28&gt;=Rates!$D$14,'Claim Details'!$I$28&lt;=Rates!$D$15,'Claim Details'!$I$19="No"),Rates!$D$22,IF(AND(C53="A",'Claim Details'!$I$28&gt;=Rates!$F$14,'Claim Details'!$I$28&lt;=Rates!$F$15,'Claim Details'!$I$19="Yes"),Rates!$G$22,IF(AND(C53="A",'Claim Details'!$I$28&gt;=Rates!$F$14,'Claim Details'!$I$28&lt;=Rates!$F$15,'Claim Details'!$I$19="No"),Rates!$F$22,IF(AND(C53="A",'Claim Details'!$I$28&gt;=Rates!$H$14,'Claim Details'!$I$28&lt;=Rates!$H$15,'Claim Details'!$I$19="Yes"),Rates!$I$22,IF(AND(C53="A",'Claim Details'!$I$28&gt;=Rates!$H$14,'Claim Details'!$I$28&lt;=Rates!$H$15,'Claim Details'!$I$19="No"),Rates!$H$22,IF(AND(C53="A",'Claim Details'!$I$28&gt;=Rates!$J$14,'Claim Details'!$I$28&lt;=Rates!$J$15,'Claim Details'!$I$19="Yes"),Rates!$K$22,IF(AND(C53="A",'Claim Details'!$I$28&gt;=Rates!$J$14,'Claim Details'!$I$28&lt;=Rates!$J$15,'Claim Details'!$I$19="No"),Rates!$J$22,IF(AND(C53="B",'Claim Details'!$I$28&gt;=Rates!$D$14,'Claim Details'!$I$28&lt;=Rates!$D$15,'Claim Details'!$I$19="Yes"),Rates!$E$23,IF(AND(C53="B",'Claim Details'!$I$28&gt;=Rates!$D$14,'Claim Details'!$I$28&lt;=Rates!$D$15,'Claim Details'!$I$19="No"),Rates!$D$23,IF(AND(C53="B",'Claim Details'!$I$28&gt;=Rates!$F$14,'Claim Details'!$I$28&lt;=Rates!$F$15,'Claim Details'!$I$19="Yes"),Rates!$G$23,IF(AND(C53="B",'Claim Details'!$I$28&gt;=Rates!$F$14,'Claim Details'!$I$28&lt;=Rates!$F$15,'Claim Details'!$I$19="No"),Rates!$F$23,IF(AND(C53="B",'Claim Details'!$I$28&gt;=Rates!$H$14,'Claim Details'!$I$28&lt;=Rates!$H$15,'Claim Details'!$I$19="Yes"),Rates!$I$23,IF(AND(C53="B",'Claim Details'!$I$28&gt;=Rates!$H$14,'Claim Details'!$I$28&lt;=Rates!$H$15,'Claim Details'!$I$19="No"),Rates!$H$23,IF(AND(C53="B",'Claim Details'!$I$28&gt;=Rates!$J$14,'Claim Details'!$I$28&lt;=Rates!$J$15,'Claim Details'!$I$19="Yes"),Rates!$K$23,IF(AND(C53="B",'Claim Details'!$I$28&gt;=Rates!$J$14,'Claim Details'!$I$28&lt;=Rates!$J$15,'Claim Details'!$I$19="No"),Rates!$J$23,IF(AND(C53="C",'Claim Details'!$I$28&gt;=Rates!$D$14,'Claim Details'!$I$28&lt;=Rates!$D$15,'Claim Details'!$I$19="Yes"),Rates!$E$24,IF(AND(C53="C",'Claim Details'!$I$28&gt;=Rates!$D$14,'Claim Details'!$I$28&lt;=Rates!$D$15,'Claim Details'!$I$19="No"),Rates!$D$24,IF(AND(C53="C",'Claim Details'!$I$28&gt;=Rates!$F$14,'Claim Details'!$I$28&lt;=Rates!$F$15,'Claim Details'!$I$19="Yes"),Rates!$G$24,IF(AND(C53="C",'Claim Details'!$I$28&gt;=Rates!$F$14,'Claim Details'!$I$28&lt;=Rates!$F$15,'Claim Details'!$I$19="No"),Rates!$F$24,IF(AND(C53="C",'Claim Details'!$I$28&gt;=Rates!$H$14,'Claim Details'!$I$28&lt;=Rates!$H$15,'Claim Details'!$I$19="Yes"),Rates!$I$24,IF(AND(C53="C",'Claim Details'!$I$28&gt;=Rates!$H$14,'Claim Details'!$I$28&lt;=Rates!$H$15,'Claim Details'!$I$19="No"),Rates!$H$24,IF(AND(C53="C",'Claim Details'!$I$28&gt;=Rates!$J$14,'Claim Details'!$I$28&lt;=Rates!$J$15,'Claim Details'!$I$19="Yes"),Rates!$K$24,IF(AND(C53="C",'Claim Details'!$I$28&gt;=Rates!$J$14,'Claim Details'!$I$28&lt;=Rates!$J$15,'Claim Details'!$I$19="No"),Rates!$J$24,"£0.00"))))))))))))))))))))))))</f>
        <v>£0.00</v>
      </c>
      <c r="BB53" s="189" t="str">
        <f t="shared" si="12"/>
        <v>£0.00</v>
      </c>
      <c r="BC53" s="1"/>
      <c r="BD53" s="189" t="str">
        <f>IF(AND(AE53="A",'Claim Details'!$I$28&gt;=Rates!$D$14,'Claim Details'!$I$28&lt;=Rates!$D$15,'Claim Details'!$I$19="Yes"),Rates!$J$17,IF(AND(AE53="A",'Claim Details'!$I$28&gt;=Rates!$D$14,'Claim Details'!$I$28&lt;=Rates!$D$15,'Claim Details'!$I$19="No"),Rates!$D$17,IF(AND(AE53="A",'Claim Details'!$I$28&gt;=Rates!$F$14,'Claim Details'!$I$28&lt;=Rates!$F$15,'Claim Details'!$I$19="Yes"),Rates!$G$17,IF(AND(AE53="A",'Claim Details'!$I$28&gt;=Rates!$F$14,'Claim Details'!$I$28&lt;=Rates!$F$15,'Claim Details'!$I$19="No"),Rates!$F$17,IF(AND(AE53="A",'Claim Details'!$I$28&gt;=Rates!$H$14,'Claim Details'!$I$28&lt;=Rates!$H$15,'Claim Details'!$I$19="Yes"),Rates!$I$17,IF(AND(AE53="A",'Claim Details'!$I$28&gt;=Rates!$H$14,'Claim Details'!$I$28&lt;=Rates!$H$15,'Claim Details'!$I$19="No"),Rates!$H$17,IF(AND(AE53="A",'Claim Details'!$I$28&gt;=Rates!$J$14,'Claim Details'!$I$28&lt;=Rates!$J$15,'Claim Details'!$I$19="Yes"),Rates!$K$17,IF(AND(AE53="A",'Claim Details'!$I$28&gt;=Rates!$J$14,'Claim Details'!$I$28&lt;=Rates!$J$15,'Claim Details'!$I$19="No"),Rates!$J$17,IF(AND(AE53="B",'Claim Details'!$I$28&gt;=Rates!$D$14,'Claim Details'!$I$28&lt;=Rates!$D$15,'Claim Details'!$I$19="Yes"),Rates!$E$18,IF(AND(AE53="B",'Claim Details'!$I$28&gt;=Rates!$D$14,'Claim Details'!$I$28&lt;=Rates!$D$15,'Claim Details'!$I$19="No"),Rates!$D$18,IF(AND(AE53="B",'Claim Details'!$I$28&gt;=Rates!$F$14,'Claim Details'!$I$28&lt;=Rates!$F$15,'Claim Details'!$I$19="Yes"),Rates!$G$18,IF(AND(AE53="B",'Claim Details'!$I$28&gt;=Rates!$F$14,'Claim Details'!$I$28&lt;=Rates!$F$15,'Claim Details'!$I$19="No"),Rates!$F$18,IF(AND(AE53="B",'Claim Details'!$I$28&gt;=Rates!$H$14,'Claim Details'!$I$28&lt;=Rates!$H$15,'Claim Details'!$I$19="Yes"),Rates!$I$18,IF(AND(AE53="B",'Claim Details'!$I$28&gt;=Rates!$H$14,'Claim Details'!$I$28&lt;=Rates!$H$15,'Claim Details'!$I$19="No"),Rates!$H$18,IF(AND(AE53="B",'Claim Details'!$I$28&gt;=Rates!$J$14,'Claim Details'!$I$28&lt;=Rates!$J$15,'Claim Details'!$I$19="Yes"),Rates!$K$18,IF(AND(AE53="B",'Claim Details'!$I$28&gt;=Rates!$J$14,'Claim Details'!$I$28&lt;=Rates!$J$15,'Claim Details'!$I$19="No"),Rates!$J$18,IF(AND(AE53="C",'Claim Details'!$I$28&gt;=Rates!$D$14,'Claim Details'!$I$28&lt;=Rates!$D$15,'Claim Details'!$I$19="Yes"),Rates!$E$19,IF(AND(AE53="C",'Claim Details'!$I$28&gt;=Rates!$D$14,'Claim Details'!$I$28&lt;=Rates!$D$15,'Claim Details'!$I$19="No"),Rates!$D$19,IF(AND(AE53="C",'Claim Details'!$I$28&gt;=Rates!$F$14,'Claim Details'!$I$28&lt;=Rates!$F$15,'Claim Details'!$I$19="Yes"),Rates!$G$19,IF(AND(AE53="C",'Claim Details'!$I$28&gt;=Rates!$F$14,'Claim Details'!$I$28&lt;=Rates!$F$15,'Claim Details'!$I$19="No"),Rates!$F$19,IF(AND(AE53="C",'Claim Details'!$I$28&gt;=Rates!$H$14,'Claim Details'!$I$28&lt;=Rates!$H$15,'Claim Details'!$I$19="Yes"),Rates!$I$19,IF(AND(AE53="C",'Claim Details'!$I$28&gt;=Rates!$H$14,'Claim Details'!$I$28&lt;=Rates!$H$15,'Claim Details'!$I$19="No"),Rates!$H$19,IF(AND(AE53="C",'Claim Details'!$I$28&gt;=Rates!$J$14,'Claim Details'!$I$28&lt;=Rates!$J$15,'Claim Details'!$I$19="Yes"),Rates!$K$19,IF(AND(AE53="C",'Claim Details'!$I$28&gt;=Rates!$J$14,'Claim Details'!$I$28&lt;=Rates!$J$15,'Claim Details'!$I$19="No"),Rates!$J$19,"£0.00"))))))))))))))))))))))))</f>
        <v>£0.00</v>
      </c>
      <c r="BE53" s="189" t="str">
        <f>IF(AND(AE53="A",'Claim Details'!$I$28&gt;=Rates!$D$14,'Claim Details'!$I$28&lt;=Rates!$D$15,'Claim Details'!$I$19="Yes"),Rates!$J$25,IF(AND(AE53="A",'Claim Details'!$I$28&gt;=Rates!$D$14,'Claim Details'!$I$28&lt;=Rates!$D$15,'Claim Details'!$I$19="No"),Rates!$D$25,IF(AND(AE53="A",'Claim Details'!$I$28&gt;=Rates!$F$14,'Claim Details'!$I$28&lt;=Rates!$F$15,'Claim Details'!$I$19="Yes"),Rates!$G$25,IF(AND(AE53="A",'Claim Details'!$I$28&gt;=Rates!$F$14,'Claim Details'!$I$28&lt;=Rates!$F$15,'Claim Details'!$I$19="No"),Rates!$F$25,IF(AND(AE53="A",'Claim Details'!$I$28&gt;=Rates!$H$14,'Claim Details'!$I$28&lt;=Rates!$H$15,'Claim Details'!$I$19="Yes"),Rates!$I$25,IF(AND(AE53="A",'Claim Details'!$I$28&gt;=Rates!$H$14,'Claim Details'!$I$28&lt;=Rates!$H$15,'Claim Details'!$I$19="No"),Rates!$H$25,IF(AND(AE53="A",'Claim Details'!$I$28&gt;=Rates!$J$14,'Claim Details'!$I$28&lt;=Rates!$J$15,'Claim Details'!$I$19="Yes"),Rates!$K$25,IF(AND(AE53="A",'Claim Details'!$I$28&gt;=Rates!$J$14,'Claim Details'!$I$28&lt;=Rates!$J$15,'Claim Details'!$I$19="No"),Rates!$J$25,IF(AND(AE53="B",'Claim Details'!$I$28&gt;=Rates!$D$14,'Claim Details'!$I$28&lt;=Rates!$D$15,'Claim Details'!$I$19="Yes"),Rates!$E$26,IF(AND(AE53="B",'Claim Details'!$I$28&gt;=Rates!$D$14,'Claim Details'!$I$28&lt;=Rates!$D$15,'Claim Details'!$I$19="No"),Rates!$D$26,IF(AND(AE53="B",'Claim Details'!$I$28&gt;=Rates!$F$14,'Claim Details'!$I$28&lt;=Rates!$F$15,'Claim Details'!$I$19="Yes"),Rates!$G$26,IF(AND(AE53="B",'Claim Details'!$I$28&gt;=Rates!$F$14,'Claim Details'!$I$28&lt;=Rates!$F$15,'Claim Details'!$I$19="No"),Rates!$F$26,IF(AND(AE53="B",'Claim Details'!$I$28&gt;=Rates!$H$14,'Claim Details'!$I$28&lt;=Rates!$H$15,'Claim Details'!$I$19="Yes"),Rates!$I$26,IF(AND(AE53="B",'Claim Details'!$I$28&gt;=Rates!$H$14,'Claim Details'!$I$28&lt;=Rates!$H$15,'Claim Details'!$I$19="No"),Rates!$H$26,IF(AND(AE53="B",'Claim Details'!$I$28&gt;=Rates!$J$14,'Claim Details'!$I$28&lt;=Rates!$J$15,'Claim Details'!$I$19="Yes"),Rates!$K$26,IF(AND(AE53="B",'Claim Details'!$I$28&gt;=Rates!$J$14,'Claim Details'!$I$28&lt;=Rates!$J$15,'Claim Details'!$I$19="No"),Rates!$J$26,IF(AND(AE53="C",'Claim Details'!$I$28&gt;=Rates!$D$14,'Claim Details'!$I$28&lt;=Rates!$D$15,'Claim Details'!$I$19="Yes"),Rates!$E$27,IF(AND(AE53="C",'Claim Details'!$I$28&gt;=Rates!$D$14,'Claim Details'!$I$28&lt;=Rates!$D$15,'Claim Details'!$I$19="No"),Rates!$D$27,IF(AND(AE53="C",'Claim Details'!$I$28&gt;=Rates!$F$14,'Claim Details'!$I$28&lt;=Rates!$F$15,'Claim Details'!$I$19="Yes"),Rates!$G$27,IF(AND(AE53="C",'Claim Details'!$I$28&gt;=Rates!$F$14,'Claim Details'!$I$28&lt;=Rates!$F$15,'Claim Details'!$I$19="No"),Rates!$F$27,IF(AND(AE53="C",'Claim Details'!$I$28&gt;=Rates!$H$14,'Claim Details'!$I$28&lt;=Rates!$H$15,'Claim Details'!$I$19="Yes"),Rates!$I$27,IF(AND(AE53="C",'Claim Details'!$I$28&gt;=Rates!$H$14,'Claim Details'!$I$28&lt;=Rates!$H$15,'Claim Details'!$I$19="No"),Rates!$H$27,IF(AND(AE53="C",'Claim Details'!$I$28&gt;=Rates!$J$14,'Claim Details'!$I$28&lt;=Rates!$J$15,'Claim Details'!$I$19="Yes"),Rates!$K$27,IF(AND(AE53="C",'Claim Details'!$I$28&gt;=Rates!$J$14,'Claim Details'!$I$28&lt;=Rates!$J$15,'Claim Details'!$I$19="No"),Rates!$J$27,"£0.00"))))))))))))))))))))))))</f>
        <v>£0.00</v>
      </c>
      <c r="BF53" s="189" t="str">
        <f>IF(AND(AE53="A",'Claim Details'!$I$28&gt;=Rates!$D$14,'Claim Details'!$I$28&lt;=Rates!$D$15,'Claim Details'!$I$19="Yes"),Rates!$E$20,IF(AND(AE53="A",'Claim Details'!$I$28&gt;=Rates!$D$14,'Claim Details'!$I$28&lt;=Rates!$D$15,'Claim Details'!$I$19="No"),Rates!$D$20,IF(AND(AE53="A",'Claim Details'!$I$28&gt;=Rates!$F$14,'Claim Details'!$I$28&lt;=Rates!$F$15,'Claim Details'!$I$19="Yes"),Rates!$G$20,IF(AND(AE53="A",'Claim Details'!$I$28&gt;=Rates!$F$14,'Claim Details'!$I$28&lt;=Rates!$F$15,'Claim Details'!$I$19="No"),Rates!$F$20,IF(AND(AE53="A",'Claim Details'!$I$28&gt;=Rates!$H$14,'Claim Details'!$I$28&lt;=Rates!$H$15,'Claim Details'!$I$19="Yes"),Rates!$I$20,IF(AND(AE53="A",'Claim Details'!$I$28&gt;=Rates!$H$14,'Claim Details'!$I$28&lt;=Rates!$H$15,'Claim Details'!$I$19="No"),Rates!$H$20,IF(AND(AE53="A",'Claim Details'!$I$28&gt;=Rates!$J$14,'Claim Details'!$I$28&lt;=Rates!$J$15,'Claim Details'!$I$19="Yes"),Rates!$K$20,IF(AND(AE53="A",'Claim Details'!$I$28&gt;=Rates!$J$14,'Claim Details'!$I$28&lt;=Rates!$J$15,'Claim Details'!$I$19="No"),Rates!$J$20,IF(AND(AE53="B",'Claim Details'!$I$28&gt;=Rates!$D$14,'Claim Details'!$I$28&lt;=Rates!$D$15,'Claim Details'!$I$19="Yes"),Rates!$E$21,IF(AND(AE53="B",'Claim Details'!$I$28&gt;=Rates!$D$14,'Claim Details'!$I$28&lt;=Rates!$D$15,'Claim Details'!$I$19="No"),Rates!$D$21,IF(AND(AE53="B",'Claim Details'!$I$28&gt;=Rates!$F$14,'Claim Details'!$I$28&lt;=Rates!$F$15,'Claim Details'!$I$19="Yes"),Rates!$G$21,IF(AND(AE53="B",'Claim Details'!$I$28&gt;=Rates!$F$14,'Claim Details'!$I$28&lt;=Rates!$F$15,'Claim Details'!$I$19="No"),Rates!$F$21,IF(AND(AE53="B",'Claim Details'!$I$28&gt;=Rates!$H$14,'Claim Details'!$I$28&lt;=Rates!$H$15,'Claim Details'!$I$19="Yes"),Rates!$I$21,IF(AND(AE53="B",'Claim Details'!$I$28&gt;=Rates!$H$14,'Claim Details'!$I$28&lt;=Rates!$H$15,'Claim Details'!$I$19="No"),Rates!$H$21,IF(AND(AE53="B",'Claim Details'!$I$28&gt;=Rates!$J$14,'Claim Details'!$I$28&lt;=Rates!$J$15,'Claim Details'!$I$19="Yes"),Rates!$K$21,IF(AND(AE53="B",'Claim Details'!$I$28&gt;=Rates!$J$14,'Claim Details'!$I$28&lt;=Rates!$J$15,'Claim Details'!$I$19="No"),Rates!$J$21,"£0.00"))))))))))))))))</f>
        <v>£0.00</v>
      </c>
      <c r="BG53" s="189" t="str">
        <f>IF(AND(AE53="A",'Claim Details'!$I$28&gt;=Rates!$D$14,'Claim Details'!$I$28&lt;=Rates!$D$15,'Claim Details'!$I$19="Yes"),Rates!$E$22,IF(AND(AE53="A",'Claim Details'!$I$28&gt;=Rates!$D$14,'Claim Details'!$I$28&lt;=Rates!$D$15,'Claim Details'!$I$19="No"),Rates!$D$22,IF(AND(AE53="A",'Claim Details'!$I$28&gt;=Rates!$F$14,'Claim Details'!$I$28&lt;=Rates!$F$15,'Claim Details'!$I$19="Yes"),Rates!$G$22,IF(AND(AE53="A",'Claim Details'!$I$28&gt;=Rates!$F$14,'Claim Details'!$I$28&lt;=Rates!$F$15,'Claim Details'!$I$19="No"),Rates!$F$22,IF(AND(AE53="A",'Claim Details'!$I$28&gt;=Rates!$H$14,'Claim Details'!$I$28&lt;=Rates!$H$15,'Claim Details'!$I$19="Yes"),Rates!$I$22,IF(AND(AE53="A",'Claim Details'!$I$28&gt;=Rates!$H$14,'Claim Details'!$I$28&lt;=Rates!$H$15,'Claim Details'!$I$19="No"),Rates!$H$22,IF(AND(AE53="A",'Claim Details'!$I$28&gt;=Rates!$J$14,'Claim Details'!$I$28&lt;=Rates!$J$15,'Claim Details'!$I$19="Yes"),Rates!$K$22,IF(AND(AE53="A",'Claim Details'!$I$28&gt;=Rates!$J$14,'Claim Details'!$I$28&lt;=Rates!$J$15,'Claim Details'!$I$19="No"),Rates!$J$22,IF(AND(AE53="B",'Claim Details'!$I$28&gt;=Rates!$D$14,'Claim Details'!$I$28&lt;=Rates!$D$15,'Claim Details'!$I$19="Yes"),Rates!$E$23,IF(AND(AE53="B",'Claim Details'!$I$28&gt;=Rates!$D$14,'Claim Details'!$I$28&lt;=Rates!$D$15,'Claim Details'!$I$19="No"),Rates!$D$23,IF(AND(AE53="B",'Claim Details'!$I$28&gt;=Rates!$F$14,'Claim Details'!$I$28&lt;=Rates!$F$15,'Claim Details'!$I$19="Yes"),Rates!$G$23,IF(AND(AE53="B",'Claim Details'!$I$28&gt;=Rates!$F$14,'Claim Details'!$I$28&lt;=Rates!$F$15,'Claim Details'!$I$19="No"),Rates!$F$23,IF(AND(AE53="B",'Claim Details'!$I$28&gt;=Rates!$H$14,'Claim Details'!$I$28&lt;=Rates!$H$15,'Claim Details'!$I$19="Yes"),Rates!$I$23,IF(AND(AE53="B",'Claim Details'!$I$28&gt;=Rates!$H$14,'Claim Details'!$I$28&lt;=Rates!$H$15,'Claim Details'!$I$19="No"),Rates!$H$23,IF(AND(AE53="B",'Claim Details'!$I$28&gt;=Rates!$J$14,'Claim Details'!$I$28&lt;=Rates!$J$15,'Claim Details'!$I$19="Yes"),Rates!$K$23,IF(AND(AE53="B",'Claim Details'!$I$28&gt;=Rates!$J$14,'Claim Details'!$I$28&lt;=Rates!$J$15,'Claim Details'!$I$19="No"),Rates!$J$23,IF(AND(AE53="C",'Claim Details'!$I$28&gt;=Rates!$D$14,'Claim Details'!$I$28&lt;=Rates!$D$15,'Claim Details'!$I$19="Yes"),Rates!$E$24,IF(AND(AE53="C",'Claim Details'!$I$28&gt;=Rates!$D$14,'Claim Details'!$I$28&lt;=Rates!$D$15,'Claim Details'!$I$19="No"),Rates!$D$24,IF(AND(AE53="C",'Claim Details'!$I$28&gt;=Rates!$F$14,'Claim Details'!$I$28&lt;=Rates!$F$15,'Claim Details'!$I$19="Yes"),Rates!$G$24,IF(AND(AE53="C",'Claim Details'!$I$28&gt;=Rates!$F$14,'Claim Details'!$I$28&lt;=Rates!$F$15,'Claim Details'!$I$19="No"),Rates!$F$24,IF(AND(AE53="C",'Claim Details'!$I$28&gt;=Rates!$H$14,'Claim Details'!$I$28&lt;=Rates!$H$15,'Claim Details'!$I$19="Yes"),Rates!$I$24,IF(AND(AE53="C",'Claim Details'!$I$28&gt;=Rates!$H$14,'Claim Details'!$I$28&lt;=Rates!$H$15,'Claim Details'!$I$19="No"),Rates!$H$24,IF(AND(AE53="C",'Claim Details'!$I$28&gt;=Rates!$J$14,'Claim Details'!$I$28&lt;=Rates!$J$15,'Claim Details'!$I$19="Yes"),Rates!$K$24,IF(AND(AE53="C",'Claim Details'!$I$28&gt;=Rates!$J$14,'Claim Details'!$I$28&lt;=Rates!$J$15,'Claim Details'!$I$19="No"),Rates!$J$24,"£0.00"))))))))))))))))))))))))</f>
        <v>£0.00</v>
      </c>
      <c r="BH53" s="189" t="str">
        <f t="shared" si="13"/>
        <v>£0.00</v>
      </c>
      <c r="BI53" s="189">
        <f t="shared" si="14"/>
        <v>0</v>
      </c>
      <c r="BO53" s="202" t="str">
        <f>IF(H53="","£0.00",IF(AP53="4","£0.00",IF(AP53="5","£0.00",IF(AP53="1","£0.00",((AQ53*H53)*'Claim Details'!$F$111)/100))))</f>
        <v>£0.00</v>
      </c>
      <c r="BP53" s="202" t="str">
        <f>IF(T53="","£0.00",IF(AP53="4","£0.00",IF(AP53="5","£0.00",IF(AP53="1","£0.00",((AR53*T53)*'Claim Details'!$N$111)/100))))</f>
        <v>£0.00</v>
      </c>
      <c r="BQ53" s="202" t="str">
        <f>IF(AI53="","£0.00",IF(AP53="4","£0.00",IF(AP53="5","£0.00",IF(AP53="1","£0.00",((BI53*AI53)*'Claim Details'!$W$111)/100))))</f>
        <v>£0.00</v>
      </c>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row>
    <row r="54" spans="1:97" ht="15">
      <c r="A54" s="145"/>
      <c r="B54" s="91"/>
      <c r="C54" s="96"/>
      <c r="D54" s="97"/>
      <c r="E54" s="98"/>
      <c r="F54" s="89"/>
      <c r="G54" s="99"/>
      <c r="H54" s="100"/>
      <c r="I54" s="221" t="str">
        <f t="shared" si="15"/>
        <v>£0.00</v>
      </c>
      <c r="J54" s="101"/>
      <c r="K54" s="100"/>
      <c r="L54" s="221" t="str">
        <f t="shared" si="3"/>
        <v>£0.00</v>
      </c>
      <c r="M54" s="101"/>
      <c r="N54" s="102"/>
      <c r="O54" s="145"/>
      <c r="P54" s="77"/>
      <c r="Q54" s="87"/>
      <c r="R54" s="87"/>
      <c r="S54" s="87"/>
      <c r="T54" s="149" t="str">
        <f t="shared" si="4"/>
        <v/>
      </c>
      <c r="U54" s="87" t="str">
        <f t="shared" si="5"/>
        <v/>
      </c>
      <c r="V54" s="87"/>
      <c r="W54" s="53" t="str">
        <f t="shared" si="6"/>
        <v>£0.00</v>
      </c>
      <c r="X54" s="53"/>
      <c r="Y54" s="87"/>
      <c r="Z54" s="78"/>
      <c r="AA54" s="79"/>
      <c r="AB54" s="160"/>
      <c r="AC54" s="98"/>
      <c r="AD54" s="225"/>
      <c r="AE54" s="235" t="str">
        <f t="shared" si="7"/>
        <v/>
      </c>
      <c r="AF54" s="87" t="str">
        <f t="shared" si="8"/>
        <v/>
      </c>
      <c r="AG54" s="53"/>
      <c r="AH54" s="224"/>
      <c r="AI54" s="226" t="str">
        <f t="shared" si="1"/>
        <v/>
      </c>
      <c r="AJ54" s="236" t="str">
        <f t="shared" si="9"/>
        <v>£0.00</v>
      </c>
      <c r="AK54" s="31"/>
      <c r="AL54" s="1"/>
      <c r="AM54" s="1"/>
      <c r="AN54" s="1"/>
      <c r="AO54" s="1"/>
      <c r="AP54" s="1" t="str">
        <f t="shared" si="10"/>
        <v/>
      </c>
      <c r="AQ54" s="27">
        <f t="shared" si="2"/>
        <v>0</v>
      </c>
      <c r="AR54" s="189">
        <f t="shared" si="11"/>
        <v>0</v>
      </c>
      <c r="AS54" s="190" t="str">
        <f>IF(AND(C54="A",'Claim Details'!$E$28&gt;=Rates!$D$14,'Claim Details'!$E$28&lt;=Rates!$D$15,'Claim Details'!$E$19="Yes"),Rates!$E$17,IF(AND(C54="A",'Claim Details'!$E$28&gt;=Rates!$D$14,'Claim Details'!$E$28&lt;=Rates!$D$15,'Claim Details'!$E$19="No"),Rates!$D$17,IF(AND(C54="A",'Claim Details'!$E$28&gt;=Rates!$F$14,'Claim Details'!$E$28&lt;=Rates!$F$15,'Claim Details'!$E$19="Yes"),Rates!$G$17,IF(AND(C54="A",'Claim Details'!$E$28&gt;=Rates!$F$14,'Claim Details'!$E$28&lt;=Rates!$F$15,'Claim Details'!$E$19="No"),Rates!$F$17,IF(AND(C54="A",'Claim Details'!$E$28&gt;=Rates!$H$14,'Claim Details'!$E$28&lt;=Rates!$H$15,'Claim Details'!$E$19="Yes"),Rates!$I$17,IF(AND(C54="A",'Claim Details'!$E$28&gt;=Rates!$H$14,'Claim Details'!$E$28&lt;=Rates!$H$15,'Claim Details'!$E$19="No"),Rates!$H$17,IF(AND(C54="A",'Claim Details'!$E$28&gt;=Rates!$J$14,'Claim Details'!$E$28&lt;=Rates!$J$15,'Claim Details'!$E$19="Yes"),Rates!$K$17,IF(AND(C54="A",'Claim Details'!$E$28&gt;=Rates!$J$14,'Claim Details'!$E$28&lt;=Rates!$J$15,'Claim Details'!$E$19="No"),Rates!$J$17,IF(AND(C54="B",'Claim Details'!$E$28&gt;=Rates!$D$14,'Claim Details'!$E$28&lt;=Rates!$D$15,'Claim Details'!$E$19="Yes"),Rates!$E$18,IF(AND(C54="B",'Claim Details'!$E$28&gt;=Rates!$D$14,'Claim Details'!$E$28&lt;=Rates!$D$15,'Claim Details'!$E$19="No"),Rates!$D$18,IF(AND(C54="B",'Claim Details'!$E$28&gt;=Rates!$F$14,'Claim Details'!$E$28&lt;=Rates!$F$15,'Claim Details'!$E$19="Yes"),Rates!$G$18,IF(AND(C54="B",'Claim Details'!$E$28&gt;=Rates!$F$14,'Claim Details'!$E$28&lt;=Rates!$F$15,'Claim Details'!$E$19="No"),Rates!$F$18,IF(AND(C54="B",'Claim Details'!$E$28&gt;=Rates!$H$14,'Claim Details'!$E$28&lt;=Rates!$H$15,'Claim Details'!$E$19="Yes"),Rates!$I$18,IF(AND(C54="B",'Claim Details'!$E$28&gt;=Rates!$H$14,'Claim Details'!$E$28&lt;=Rates!$H$15,'Claim Details'!$E$19="No"),Rates!$H$18,IF(AND(C54="B",'Claim Details'!$E$28&gt;=Rates!$J$14,'Claim Details'!$E$28&lt;=Rates!$J$15,'Claim Details'!$E$19="Yes"),Rates!$K$18,IF(AND(C54="B",'Claim Details'!$E$28&gt;=Rates!$J$14,'Claim Details'!$E$28&lt;=Rates!$J$15,'Claim Details'!$E$19="No"),Rates!$J$18,IF(AND(C54="C",'Claim Details'!$E$28&gt;=Rates!$D$14,'Claim Details'!$E$28&lt;=Rates!$D$15,'Claim Details'!$E$19="Yes"),Rates!$E$19,IF(AND(C54="C",'Claim Details'!$E$28&gt;=Rates!$D$14,'Claim Details'!$E$28&lt;=Rates!$D$15,'Claim Details'!$E$19="No"),Rates!$D$19,IF(AND(C54="C",'Claim Details'!$E$28&gt;=Rates!$F$14,'Claim Details'!$E$28&lt;=Rates!$F$15,'Claim Details'!$E$19="Yes"),Rates!$G$19,IF(AND(C54="C",'Claim Details'!$E$28&gt;=Rates!$F$14,'Claim Details'!$E$28&lt;=Rates!$F$15,'Claim Details'!$E$19="No"),Rates!$F$19,IF(AND(C54="C",'Claim Details'!$E$28&gt;=Rates!$H$14,'Claim Details'!$E$28&lt;=Rates!$H$15,'Claim Details'!$E$19="Yes"),Rates!$I$19,IF(AND(C54="C",'Claim Details'!$E$28&gt;=Rates!$H$14,'Claim Details'!$E$28&lt;=Rates!$H$15,'Claim Details'!$E$19="No"),Rates!$H$19,IF(AND(C54="C",'Claim Details'!$E$28&gt;=Rates!$J$14,'Claim Details'!$E$28&lt;=Rates!$J$15,'Claim Details'!$E$19="Yes"),Rates!$K$19,IF(AND(C54="C",'Claim Details'!$E$28&gt;=Rates!$J$14,'Claim Details'!$E$28&lt;=Rates!$J$15,'Claim Details'!$E$19="No"),Rates!$J$19,"£0.00"))))))))))))))))))))))))</f>
        <v>£0.00</v>
      </c>
      <c r="AT54" s="189" t="str">
        <f>IF(AND(C54="A",'Claim Details'!$E$28&gt;=Rates!$D$14,'Claim Details'!$E$28&lt;=Rates!$D$15,'Claim Details'!$E$19="Yes"),Rates!$E$25,IF(AND(C54="A",'Claim Details'!$E$28&gt;=Rates!$D$14,'Claim Details'!$E$28&lt;=Rates!$D$15,'Claim Details'!$E$19="No"),Rates!$D$25,IF(AND(C54="A",'Claim Details'!$E$28&gt;=Rates!$F$14,'Claim Details'!$E$28&lt;=Rates!$F$15,'Claim Details'!$E$19="Yes"),Rates!$G$25,IF(AND(C54="A",'Claim Details'!$E$28&gt;=Rates!$F$14,'Claim Details'!$E$28&lt;=Rates!$F$15,'Claim Details'!$E$19="No"),Rates!$F$25,IF(AND(C54="A",'Claim Details'!$E$28&gt;=Rates!$H$14,'Claim Details'!$E$28&lt;=Rates!$H$15,'Claim Details'!$E$19="Yes"),Rates!$I$25,IF(AND(C54="A",'Claim Details'!$E$28&gt;=Rates!$H$14,'Claim Details'!$E$28&lt;=Rates!$H$15,'Claim Details'!$E$19="No"),Rates!$H$25,IF(AND(C54="A",'Claim Details'!$E$28&gt;=Rates!$J$14,'Claim Details'!$E$28&lt;=Rates!$J$15,'Claim Details'!$E$19="Yes"),Rates!$K$25,IF(AND(C54="A",'Claim Details'!$E$28&gt;=Rates!$J$14,'Claim Details'!$E$28&lt;=Rates!$J$15,'Claim Details'!$E$19="No"),Rates!$J$25,IF(AND(C54="B",'Claim Details'!$E$28&gt;=Rates!$D$14,'Claim Details'!$E$28&lt;=Rates!$D$15,'Claim Details'!$E$19="Yes"),Rates!$E$26,IF(AND(C54="B",'Claim Details'!$E$28&gt;=Rates!$D$14,'Claim Details'!$E$28&lt;=Rates!$D$15,'Claim Details'!$E$19="No"),Rates!$D$26,IF(AND(C54="B",'Claim Details'!$E$28&gt;=Rates!$F$14,'Claim Details'!$E$28&lt;=Rates!$F$15,'Claim Details'!$E$19="Yes"),Rates!$G$26,IF(AND(C54="B",'Claim Details'!$E$28&gt;=Rates!$F$14,'Claim Details'!$E$28&lt;=Rates!$F$15,'Claim Details'!$E$19="No"),Rates!$F$26,IF(AND(C54="B",'Claim Details'!$E$28&gt;=Rates!$H$14,'Claim Details'!$E$28&lt;=Rates!$H$15,'Claim Details'!$E$19="Yes"),Rates!$I$26,IF(AND(C54="B",'Claim Details'!$E$28&gt;=Rates!$H$14,'Claim Details'!$E$28&lt;=Rates!$H$15,'Claim Details'!$E$19="No"),Rates!$H$26,IF(AND(C54="B",'Claim Details'!$E$28&gt;=Rates!$J$14,'Claim Details'!$E$28&lt;=Rates!$J$15,'Claim Details'!$E$19="Yes"),Rates!$K$26,IF(AND(C54="B",'Claim Details'!$E$28&gt;=Rates!$J$14,'Claim Details'!$E$28&lt;=Rates!$J$15,'Claim Details'!$E$19="No"),Rates!$J$26,IF(AND(C54="C",'Claim Details'!$E$28&gt;=Rates!$D$14,'Claim Details'!$E$28&lt;=Rates!$D$15,'Claim Details'!$E$19="Yes"),Rates!$E$27,IF(AND(C54="C",'Claim Details'!$E$28&gt;=Rates!$D$14,'Claim Details'!$E$28&lt;=Rates!$D$15,'Claim Details'!$E$19="No"),Rates!$D$27,IF(AND(C54="C",'Claim Details'!$E$28&gt;=Rates!$F$14,'Claim Details'!$E$28&lt;=Rates!$F$15,'Claim Details'!$E$19="Yes"),Rates!$G$27,IF(AND(C54="C",'Claim Details'!$E$28&gt;=Rates!$F$14,'Claim Details'!$E$28&lt;=Rates!$F$15,'Claim Details'!$E$19="No"),Rates!$F$27,IF(AND(C54="C",'Claim Details'!$E$28&gt;=Rates!$H$14,'Claim Details'!$E$28&lt;=Rates!$H$15,'Claim Details'!$E$19="Yes"),Rates!$I$27,IF(AND(C54="C",'Claim Details'!$E$28&gt;=Rates!$H$14,'Claim Details'!$E$28&lt;=Rates!$H$15,'Claim Details'!$E$19="No"),Rates!$H$27,IF(AND(C54="C",'Claim Details'!$E$28&gt;=Rates!$J$14,'Claim Details'!$E$28&lt;=Rates!$J$15,'Claim Details'!$E$19="Yes"),Rates!$K$27,IF(AND(C54="C",'Claim Details'!$E$28&gt;=Rates!$J$14,'Claim Details'!$E$28&lt;=Rates!$J$15,'Claim Details'!$E$19="No"),Rates!$J$27,"£0.00"))))))))))))))))))))))))</f>
        <v>£0.00</v>
      </c>
      <c r="AU54" s="191" t="str">
        <f>IF(AND(C54="A",'Claim Details'!$E$28&gt;=Rates!$D$14,'Claim Details'!$E$28&lt;=Rates!$D$15,'Claim Details'!$E$19="Yes"),Rates!$E$20,IF(AND(C54="A",'Claim Details'!$E$28&gt;=Rates!$D$14,'Claim Details'!$E$28&lt;=Rates!$D$15,'Claim Details'!$E$19="No"),Rates!$D$20,IF(AND(C54="A",'Claim Details'!$E$28&gt;=Rates!$F$14,'Claim Details'!$E$28&lt;=Rates!$F$15,'Claim Details'!$E$19="Yes"),Rates!$G$20,IF(AND(C54="A",'Claim Details'!$E$28&gt;=Rates!$F$14,'Claim Details'!$E$28&lt;=Rates!$F$15,'Claim Details'!$E$19="No"),Rates!$F$20,IF(AND(C54="A",'Claim Details'!$E$28&gt;=Rates!$H$14,'Claim Details'!$E$28&lt;=Rates!$H$15,'Claim Details'!$E$19="Yes"),Rates!$I$20,IF(AND(C54="A",'Claim Details'!$E$28&gt;=Rates!$H$14,'Claim Details'!$E$28&lt;=Rates!$H$15,'Claim Details'!$E$19="No"),Rates!$H$20,IF(AND(C54="A",'Claim Details'!$E$28&gt;=Rates!$J$14,'Claim Details'!$E$28&lt;=Rates!$J$15,'Claim Details'!$E$19="Yes"),Rates!$K$20,IF(AND(C54="A",'Claim Details'!$E$28&gt;=Rates!$J$14,'Claim Details'!$E$28&lt;=Rates!$J$15,'Claim Details'!$E$19="No"),Rates!$J$20,IF(AND(C54="B",'Claim Details'!$E$28&gt;=Rates!$D$14,'Claim Details'!$E$28&lt;=Rates!$D$15,'Claim Details'!$E$19="Yes"),Rates!$E$21,IF(AND(C54="B",'Claim Details'!$E$28&gt;=Rates!$D$14,'Claim Details'!$E$28&lt;=Rates!$D$15,'Claim Details'!$E$19="No"),Rates!$D$21,IF(AND(C54="B",'Claim Details'!$E$28&gt;=Rates!$F$14,'Claim Details'!$E$28&lt;=Rates!$F$15,'Claim Details'!$E$19="Yes"),Rates!$G$21,IF(AND(C54="B",'Claim Details'!$E$28&gt;=Rates!$F$14,'Claim Details'!$E$28&lt;=Rates!$F$15,'Claim Details'!$E$19="No"),Rates!$F$21,IF(AND(C54="B",'Claim Details'!$E$28&gt;=Rates!$H$14,'Claim Details'!$E$28&lt;=Rates!$H$15,'Claim Details'!$E$19="Yes"),Rates!$I$21,IF(AND(C54="B",'Claim Details'!$E$28&gt;=Rates!$H$14,'Claim Details'!$E$28&lt;=Rates!$H$15,'Claim Details'!$E$19="No"),Rates!$H$21,IF(AND(C54="B",'Claim Details'!$E$28&gt;=Rates!$J$14,'Claim Details'!$E$28&lt;=Rates!$J$15,'Claim Details'!$E$19="Yes"),Rates!$K$21,IF(AND(C54="B",'Claim Details'!$E$28&gt;=Rates!$J$14,'Claim Details'!$E$28&lt;=Rates!$J$15,'Claim Details'!$E$19="No"),Rates!$J$21,"£0.00"))))))))))))))))</f>
        <v>£0.00</v>
      </c>
      <c r="AV54" s="191" t="str">
        <f>IF(AND(C54="A",'Claim Details'!$E$28&gt;=Rates!$D$14,'Claim Details'!$E$28&lt;=Rates!$D$15,'Claim Details'!$E$19="Yes"),Rates!$E$22,IF(AND(C54="A",'Claim Details'!$E$28&gt;=Rates!$D$14,'Claim Details'!$E$28&lt;=Rates!$D$15,'Claim Details'!$E$19="No"),Rates!$D$22,IF(AND(C54="A",'Claim Details'!$E$28&gt;=Rates!$F$14,'Claim Details'!$E$28&lt;=Rates!$F$15,'Claim Details'!$E$19="Yes"),Rates!$G$22,IF(AND(C54="A",'Claim Details'!$E$28&gt;=Rates!$F$14,'Claim Details'!$E$28&lt;=Rates!$F$15,'Claim Details'!$E$19="No"),Rates!$F$22,IF(AND(C54="A",'Claim Details'!$E$28&gt;=Rates!$H$14,'Claim Details'!$E$28&lt;=Rates!$H$15,'Claim Details'!$E$19="Yes"),Rates!$I$22,IF(AND(C54="A",'Claim Details'!$E$28&gt;=Rates!$H$14,'Claim Details'!$E$28&lt;=Rates!$H$15,'Claim Details'!$E$19="No"),Rates!$H$22,IF(AND(C54="A",'Claim Details'!$E$28&gt;=Rates!$J$14,'Claim Details'!$E$28&lt;=Rates!$J$15,'Claim Details'!$E$19="Yes"),Rates!$K$22,IF(AND(C54="A",'Claim Details'!$E$28&gt;=Rates!$J$14,'Claim Details'!$E$28&lt;=Rates!$J$15,'Claim Details'!$E$19="No"),Rates!$J$22,IF(AND(C54="B",'Claim Details'!$E$28&gt;=Rates!$D$14,'Claim Details'!$E$28&lt;=Rates!$D$15,'Claim Details'!$E$19="Yes"),Rates!$E$23,IF(AND(C54="B",'Claim Details'!$E$28&gt;=Rates!$D$14,'Claim Details'!$E$28&lt;=Rates!$D$15,'Claim Details'!$E$19="No"),Rates!$D$23,IF(AND(C54="B",'Claim Details'!$E$28&gt;=Rates!$F$14,'Claim Details'!$E$28&lt;=Rates!$F$15,'Claim Details'!$E$19="Yes"),Rates!$G$23,IF(AND(C54="B",'Claim Details'!$E$28&gt;=Rates!$F$14,'Claim Details'!$E$28&lt;=Rates!$F$15,'Claim Details'!$E$19="No"),Rates!$F$23,IF(AND(C54="B",'Claim Details'!$E$28&gt;=Rates!$H$14,'Claim Details'!$E$28&lt;=Rates!$H$15,'Claim Details'!$E$19="Yes"),Rates!$I$23,IF(AND(C54="B",'Claim Details'!$E$28&gt;=Rates!$H$14,'Claim Details'!$E$28&lt;=Rates!$H$15,'Claim Details'!$E$19="No"),Rates!$H$23,IF(AND(C54="B",'Claim Details'!$E$28&gt;=Rates!$J$14,'Claim Details'!$E$28&lt;=Rates!$J$15,'Claim Details'!$E$19="Yes"),Rates!$K$23,IF(AND(C54="B",'Claim Details'!$E$28&gt;=Rates!$J$14,'Claim Details'!$E$28&lt;=Rates!$J$15,'Claim Details'!$E$19="No"),Rates!$J$23,IF(AND(C54="C",'Claim Details'!$E$28&gt;=Rates!$D$14,'Claim Details'!$E$28&lt;=Rates!$D$15,'Claim Details'!$E$19="Yes"),Rates!$E$24,IF(AND(C54="C",'Claim Details'!$E$28&gt;=Rates!$D$14,'Claim Details'!$E$28&lt;=Rates!$D$15,'Claim Details'!$E$19="No"),Rates!$D$24,IF(AND(C54="C",'Claim Details'!$E$28&gt;=Rates!$F$14,'Claim Details'!$E$28&lt;=Rates!$F$15,'Claim Details'!$E$19="Yes"),Rates!$G$24,IF(AND(C54="C",'Claim Details'!$E$28&gt;=Rates!$F$14,'Claim Details'!$E$28&lt;=Rates!$F$15,'Claim Details'!$E$19="No"),Rates!$F$24,IF(AND(C54="C",'Claim Details'!$E$28&gt;=Rates!$H$14,'Claim Details'!$E$28&lt;=Rates!$H$15,'Claim Details'!$E$19="Yes"),Rates!$I$24,IF(AND(C54="C",'Claim Details'!$E$28&gt;=Rates!$H$14,'Claim Details'!$E$28&lt;=Rates!$H$15,'Claim Details'!$E$19="No"),Rates!$H$24,IF(AND(C54="C",'Claim Details'!$E$28&gt;=Rates!$J$14,'Claim Details'!$E$28&lt;=Rates!$J$15,'Claim Details'!$E$19="Yes"),Rates!$K$24,IF(AND(C54="C",'Claim Details'!$E$28&gt;=Rates!$J$14,'Claim Details'!$E$28&lt;=Rates!$J$15,'Claim Details'!$E$19="No"),Rates!$J$24,"£0.00"))))))))))))))))))))))))</f>
        <v>£0.00</v>
      </c>
      <c r="AW54" s="1"/>
      <c r="AX54" s="189" t="str">
        <f>IF(AND(U54="A",'Claim Details'!$I$28&gt;=Rates!$D$14,'Claim Details'!$I$28&lt;=Rates!$D$15,'Claim Details'!$I$19="Yes"),Rates!$J$17,IF(AND(U54="A",'Claim Details'!$I$28&gt;=Rates!$D$14,'Claim Details'!$I$28&lt;=Rates!$D$15,'Claim Details'!$I$19="No"),Rates!$D$17,IF(AND(U54="A",'Claim Details'!$I$28&gt;=Rates!$F$14,'Claim Details'!$I$28&lt;=Rates!$F$15,'Claim Details'!$I$19="Yes"),Rates!$G$17,IF(AND(U54="A",'Claim Details'!$I$28&gt;=Rates!$F$14,'Claim Details'!$I$28&lt;=Rates!$F$15,'Claim Details'!$I$19="No"),Rates!$F$17,IF(AND(U54="A",'Claim Details'!$I$28&gt;=Rates!$H$14,'Claim Details'!$I$28&lt;=Rates!$H$15,'Claim Details'!$I$19="Yes"),Rates!$I$17,IF(AND(U54="A",'Claim Details'!$I$28&gt;=Rates!$H$14,'Claim Details'!$I$28&lt;=Rates!$H$15,'Claim Details'!$I$19="No"),Rates!$H$17,IF(AND(U54="A",'Claim Details'!$I$28&gt;=Rates!$J$14,'Claim Details'!$I$28&lt;=Rates!$J$15,'Claim Details'!$I$19="Yes"),Rates!$K$17,IF(AND(U54="A",'Claim Details'!$I$28&gt;=Rates!$J$14,'Claim Details'!$I$28&lt;=Rates!$J$15,'Claim Details'!$I$19="No"),Rates!$J$17,IF(AND(U54="B",'Claim Details'!$I$28&gt;=Rates!$D$14,'Claim Details'!$I$28&lt;=Rates!$D$15,'Claim Details'!$I$19="Yes"),Rates!$E$18,IF(AND(U54="B",'Claim Details'!$I$28&gt;=Rates!$D$14,'Claim Details'!$I$28&lt;=Rates!$D$15,'Claim Details'!$I$19="No"),Rates!$D$18,IF(AND(U54="B",'Claim Details'!$I$28&gt;=Rates!$F$14,'Claim Details'!$I$28&lt;=Rates!$F$15,'Claim Details'!$I$19="Yes"),Rates!$G$18,IF(AND(U54="B",'Claim Details'!$I$28&gt;=Rates!$F$14,'Claim Details'!$I$28&lt;=Rates!$F$15,'Claim Details'!$I$19="No"),Rates!$F$18,IF(AND(U54="B",'Claim Details'!$I$28&gt;=Rates!$H$14,'Claim Details'!$I$28&lt;=Rates!$H$15,'Claim Details'!$I$19="Yes"),Rates!$I$18,IF(AND(U54="B",'Claim Details'!$I$28&gt;=Rates!$H$14,'Claim Details'!$I$28&lt;=Rates!$H$15,'Claim Details'!$I$19="No"),Rates!$H$18,IF(AND(U54="B",'Claim Details'!$I$28&gt;=Rates!$J$14,'Claim Details'!$I$28&lt;=Rates!$J$15,'Claim Details'!$I$19="Yes"),Rates!$K$18,IF(AND(U54="B",'Claim Details'!$I$28&gt;=Rates!$J$14,'Claim Details'!$I$28&lt;=Rates!$J$15,'Claim Details'!$I$19="No"),Rates!$J$18,IF(AND(U54="C",'Claim Details'!$I$28&gt;=Rates!$D$14,'Claim Details'!$I$28&lt;=Rates!$D$15,'Claim Details'!$I$19="Yes"),Rates!$E$19,IF(AND(U54="C",'Claim Details'!$I$28&gt;=Rates!$D$14,'Claim Details'!$I$28&lt;=Rates!$D$15,'Claim Details'!$I$19="No"),Rates!$D$19,IF(AND(U54="C",'Claim Details'!$I$28&gt;=Rates!$F$14,'Claim Details'!$I$28&lt;=Rates!$F$15,'Claim Details'!$I$19="Yes"),Rates!$G$19,IF(AND(U54="C",'Claim Details'!$I$28&gt;=Rates!$F$14,'Claim Details'!$I$28&lt;=Rates!$F$15,'Claim Details'!$I$19="No"),Rates!$F$19,IF(AND(U54="C",'Claim Details'!$I$28&gt;=Rates!$H$14,'Claim Details'!$I$28&lt;=Rates!$H$15,'Claim Details'!$I$19="Yes"),Rates!$I$19,IF(AND(U54="C",'Claim Details'!$I$28&gt;=Rates!$H$14,'Claim Details'!$I$28&lt;=Rates!$H$15,'Claim Details'!$I$19="No"),Rates!$H$19,IF(AND(U54="C",'Claim Details'!$I$28&gt;=Rates!$J$14,'Claim Details'!$I$28&lt;=Rates!$J$15,'Claim Details'!$I$19="Yes"),Rates!$K$19,IF(AND(U54="C",'Claim Details'!$I$28&gt;=Rates!$J$14,'Claim Details'!$I$28&lt;=Rates!$J$15,'Claim Details'!$I$19="No"),Rates!$J$19,"£0.00"))))))))))))))))))))))))</f>
        <v>£0.00</v>
      </c>
      <c r="AY54" s="189" t="str">
        <f>IF(AND(C54="A",'Claim Details'!$I$28&gt;=Rates!$D$14,'Claim Details'!$I$28&lt;=Rates!$D$15,'Claim Details'!$I$19="Yes"),Rates!$J$25,IF(AND(C54="A",'Claim Details'!$I$28&gt;=Rates!$D$14,'Claim Details'!$I$28&lt;=Rates!$D$15,'Claim Details'!$I$19="No"),Rates!$D$25,IF(AND(C54="A",'Claim Details'!$I$28&gt;=Rates!$F$14,'Claim Details'!$I$28&lt;=Rates!$F$15,'Claim Details'!$I$19="Yes"),Rates!$G$25,IF(AND(C54="A",'Claim Details'!$I$28&gt;=Rates!$F$14,'Claim Details'!$I$28&lt;=Rates!$F$15,'Claim Details'!$I$19="No"),Rates!$F$25,IF(AND(C54="A",'Claim Details'!$I$28&gt;=Rates!$H$14,'Claim Details'!$I$28&lt;=Rates!$H$15,'Claim Details'!$I$19="Yes"),Rates!$I$25,IF(AND(C54="A",'Claim Details'!$I$28&gt;=Rates!$H$14,'Claim Details'!$I$28&lt;=Rates!$H$15,'Claim Details'!$I$19="No"),Rates!$H$25,IF(AND(C54="A",'Claim Details'!$I$28&gt;=Rates!$J$14,'Claim Details'!$I$28&lt;=Rates!$J$15,'Claim Details'!$I$19="Yes"),Rates!$K$25,IF(AND(C54="A",'Claim Details'!$I$28&gt;=Rates!$J$14,'Claim Details'!$I$28&lt;=Rates!$J$15,'Claim Details'!$I$19="No"),Rates!$J$25,IF(AND(C54="B",'Claim Details'!$I$28&gt;=Rates!$D$14,'Claim Details'!$I$28&lt;=Rates!$D$15,'Claim Details'!$I$19="Yes"),Rates!$E$26,IF(AND(C54="B",'Claim Details'!$I$28&gt;=Rates!$D$14,'Claim Details'!$I$28&lt;=Rates!$D$15,'Claim Details'!$I$19="No"),Rates!$D$26,IF(AND(C54="B",'Claim Details'!$I$28&gt;=Rates!$F$14,'Claim Details'!$I$28&lt;=Rates!$F$15,'Claim Details'!$I$19="Yes"),Rates!$G$26,IF(AND(C54="B",'Claim Details'!$I$28&gt;=Rates!$F$14,'Claim Details'!$I$28&lt;=Rates!$F$15,'Claim Details'!$I$19="No"),Rates!$F$26,IF(AND(C54="B",'Claim Details'!$I$28&gt;=Rates!$H$14,'Claim Details'!$I$28&lt;=Rates!$H$15,'Claim Details'!$I$19="Yes"),Rates!$I$26,IF(AND(C54="B",'Claim Details'!$I$28&gt;=Rates!$H$14,'Claim Details'!$I$28&lt;=Rates!$H$15,'Claim Details'!$I$19="No"),Rates!$H$26,IF(AND(C54="B",'Claim Details'!$I$28&gt;=Rates!$J$14,'Claim Details'!$I$28&lt;=Rates!$J$15,'Claim Details'!$I$19="Yes"),Rates!$K$26,IF(AND(C54="B",'Claim Details'!$I$28&gt;=Rates!$J$14,'Claim Details'!$I$28&lt;=Rates!$J$15,'Claim Details'!$I$19="No"),Rates!$J$26,IF(AND(C54="C",'Claim Details'!$I$28&gt;=Rates!$D$14,'Claim Details'!$I$28&lt;=Rates!$D$15,'Claim Details'!$I$19="Yes"),Rates!$E$27,IF(AND(C54="C",'Claim Details'!$I$28&gt;=Rates!$D$14,'Claim Details'!$I$28&lt;=Rates!$D$15,'Claim Details'!$I$19="No"),Rates!$D$27,IF(AND(C54="C",'Claim Details'!$I$28&gt;=Rates!$F$14,'Claim Details'!$I$28&lt;=Rates!$F$15,'Claim Details'!$I$19="Yes"),Rates!$G$27,IF(AND(C54="C",'Claim Details'!$I$28&gt;=Rates!$F$14,'Claim Details'!$I$28&lt;=Rates!$F$15,'Claim Details'!$I$19="No"),Rates!$F$27,IF(AND(C54="C",'Claim Details'!$I$28&gt;=Rates!$H$14,'Claim Details'!$I$28&lt;=Rates!$H$15,'Claim Details'!$I$19="Yes"),Rates!$I$27,IF(AND(C54="C",'Claim Details'!$I$28&gt;=Rates!$H$14,'Claim Details'!$I$28&lt;=Rates!$H$15,'Claim Details'!$I$19="No"),Rates!$H$27,IF(AND(C54="C",'Claim Details'!$I$28&gt;=Rates!$J$14,'Claim Details'!$I$28&lt;=Rates!$J$15,'Claim Details'!$I$19="Yes"),Rates!$K$27,IF(AND(C54="C",'Claim Details'!$I$28&gt;=Rates!$J$14,'Claim Details'!$I$28&lt;=Rates!$J$15,'Claim Details'!$I$19="No"),Rates!$J$27,"£0.00"))))))))))))))))))))))))</f>
        <v>£0.00</v>
      </c>
      <c r="AZ54" s="189" t="str">
        <f>IF(AND(C54="A",'Claim Details'!$I$28&gt;=Rates!$D$14,'Claim Details'!$I$28&lt;=Rates!$D$15,'Claim Details'!$I$19="Yes"),Rates!$E$20,IF(AND(C54="A",'Claim Details'!$I$28&gt;=Rates!$D$14,'Claim Details'!$I$28&lt;=Rates!$D$15,'Claim Details'!$I$19="No"),Rates!$D$20,IF(AND(C54="A",'Claim Details'!$I$28&gt;=Rates!$F$14,'Claim Details'!$I$28&lt;=Rates!$F$15,'Claim Details'!$I$19="Yes"),Rates!$G$20,IF(AND(C54="A",'Claim Details'!$I$28&gt;=Rates!$F$14,'Claim Details'!$I$28&lt;=Rates!$F$15,'Claim Details'!$I$19="No"),Rates!$F$20,IF(AND(C54="A",'Claim Details'!$I$28&gt;=Rates!$H$14,'Claim Details'!$I$28&lt;=Rates!$H$15,'Claim Details'!$I$19="Yes"),Rates!$I$20,IF(AND(C54="A",'Claim Details'!$I$28&gt;=Rates!$H$14,'Claim Details'!$I$28&lt;=Rates!$H$15,'Claim Details'!$I$19="No"),Rates!$H$20,IF(AND(C54="A",'Claim Details'!$I$28&gt;=Rates!$J$14,'Claim Details'!$I$28&lt;=Rates!$J$15,'Claim Details'!$I$19="Yes"),Rates!$K$20,IF(AND(C54="A",'Claim Details'!$I$28&gt;=Rates!$J$14,'Claim Details'!$I$28&lt;=Rates!$J$15,'Claim Details'!$I$19="No"),Rates!$J$20,IF(AND(C54="B",'Claim Details'!$I$28&gt;=Rates!$D$14,'Claim Details'!$I$28&lt;=Rates!$D$15,'Claim Details'!$I$19="Yes"),Rates!$E$21,IF(AND(C54="B",'Claim Details'!$I$28&gt;=Rates!$D$14,'Claim Details'!$I$28&lt;=Rates!$D$15,'Claim Details'!$I$19="No"),Rates!$D$21,IF(AND(C54="B",'Claim Details'!$I$28&gt;=Rates!$F$14,'Claim Details'!$I$28&lt;=Rates!$F$15,'Claim Details'!$I$19="Yes"),Rates!$G$21,IF(AND(C54="B",'Claim Details'!$I$28&gt;=Rates!$F$14,'Claim Details'!$I$28&lt;=Rates!$F$15,'Claim Details'!$I$19="No"),Rates!$F$21,IF(AND(C54="B",'Claim Details'!$I$28&gt;=Rates!$H$14,'Claim Details'!$I$28&lt;=Rates!$H$15,'Claim Details'!$I$19="Yes"),Rates!$I$21,IF(AND(C54="B",'Claim Details'!$I$28&gt;=Rates!$H$14,'Claim Details'!$I$28&lt;=Rates!$H$15,'Claim Details'!$I$19="No"),Rates!$H$21,IF(AND(C54="B",'Claim Details'!$I$28&gt;=Rates!$J$14,'Claim Details'!$I$28&lt;=Rates!$J$15,'Claim Details'!$I$19="Yes"),Rates!$K$21,IF(AND(C54="B",'Claim Details'!$I$28&gt;=Rates!$J$14,'Claim Details'!$I$28&lt;=Rates!$J$15,'Claim Details'!$I$19="No"),Rates!$J$21,"£0.00"))))))))))))))))</f>
        <v>£0.00</v>
      </c>
      <c r="BA54" s="189" t="str">
        <f>IF(AND(C54="A",'Claim Details'!$I$28&gt;=Rates!$D$14,'Claim Details'!$I$28&lt;=Rates!$D$15,'Claim Details'!$I$19="Yes"),Rates!$E$22,IF(AND(C54="A",'Claim Details'!$I$28&gt;=Rates!$D$14,'Claim Details'!$I$28&lt;=Rates!$D$15,'Claim Details'!$I$19="No"),Rates!$D$22,IF(AND(C54="A",'Claim Details'!$I$28&gt;=Rates!$F$14,'Claim Details'!$I$28&lt;=Rates!$F$15,'Claim Details'!$I$19="Yes"),Rates!$G$22,IF(AND(C54="A",'Claim Details'!$I$28&gt;=Rates!$F$14,'Claim Details'!$I$28&lt;=Rates!$F$15,'Claim Details'!$I$19="No"),Rates!$F$22,IF(AND(C54="A",'Claim Details'!$I$28&gt;=Rates!$H$14,'Claim Details'!$I$28&lt;=Rates!$H$15,'Claim Details'!$I$19="Yes"),Rates!$I$22,IF(AND(C54="A",'Claim Details'!$I$28&gt;=Rates!$H$14,'Claim Details'!$I$28&lt;=Rates!$H$15,'Claim Details'!$I$19="No"),Rates!$H$22,IF(AND(C54="A",'Claim Details'!$I$28&gt;=Rates!$J$14,'Claim Details'!$I$28&lt;=Rates!$J$15,'Claim Details'!$I$19="Yes"),Rates!$K$22,IF(AND(C54="A",'Claim Details'!$I$28&gt;=Rates!$J$14,'Claim Details'!$I$28&lt;=Rates!$J$15,'Claim Details'!$I$19="No"),Rates!$J$22,IF(AND(C54="B",'Claim Details'!$I$28&gt;=Rates!$D$14,'Claim Details'!$I$28&lt;=Rates!$D$15,'Claim Details'!$I$19="Yes"),Rates!$E$23,IF(AND(C54="B",'Claim Details'!$I$28&gt;=Rates!$D$14,'Claim Details'!$I$28&lt;=Rates!$D$15,'Claim Details'!$I$19="No"),Rates!$D$23,IF(AND(C54="B",'Claim Details'!$I$28&gt;=Rates!$F$14,'Claim Details'!$I$28&lt;=Rates!$F$15,'Claim Details'!$I$19="Yes"),Rates!$G$23,IF(AND(C54="B",'Claim Details'!$I$28&gt;=Rates!$F$14,'Claim Details'!$I$28&lt;=Rates!$F$15,'Claim Details'!$I$19="No"),Rates!$F$23,IF(AND(C54="B",'Claim Details'!$I$28&gt;=Rates!$H$14,'Claim Details'!$I$28&lt;=Rates!$H$15,'Claim Details'!$I$19="Yes"),Rates!$I$23,IF(AND(C54="B",'Claim Details'!$I$28&gt;=Rates!$H$14,'Claim Details'!$I$28&lt;=Rates!$H$15,'Claim Details'!$I$19="No"),Rates!$H$23,IF(AND(C54="B",'Claim Details'!$I$28&gt;=Rates!$J$14,'Claim Details'!$I$28&lt;=Rates!$J$15,'Claim Details'!$I$19="Yes"),Rates!$K$23,IF(AND(C54="B",'Claim Details'!$I$28&gt;=Rates!$J$14,'Claim Details'!$I$28&lt;=Rates!$J$15,'Claim Details'!$I$19="No"),Rates!$J$23,IF(AND(C54="C",'Claim Details'!$I$28&gt;=Rates!$D$14,'Claim Details'!$I$28&lt;=Rates!$D$15,'Claim Details'!$I$19="Yes"),Rates!$E$24,IF(AND(C54="C",'Claim Details'!$I$28&gt;=Rates!$D$14,'Claim Details'!$I$28&lt;=Rates!$D$15,'Claim Details'!$I$19="No"),Rates!$D$24,IF(AND(C54="C",'Claim Details'!$I$28&gt;=Rates!$F$14,'Claim Details'!$I$28&lt;=Rates!$F$15,'Claim Details'!$I$19="Yes"),Rates!$G$24,IF(AND(C54="C",'Claim Details'!$I$28&gt;=Rates!$F$14,'Claim Details'!$I$28&lt;=Rates!$F$15,'Claim Details'!$I$19="No"),Rates!$F$24,IF(AND(C54="C",'Claim Details'!$I$28&gt;=Rates!$H$14,'Claim Details'!$I$28&lt;=Rates!$H$15,'Claim Details'!$I$19="Yes"),Rates!$I$24,IF(AND(C54="C",'Claim Details'!$I$28&gt;=Rates!$H$14,'Claim Details'!$I$28&lt;=Rates!$H$15,'Claim Details'!$I$19="No"),Rates!$H$24,IF(AND(C54="C",'Claim Details'!$I$28&gt;=Rates!$J$14,'Claim Details'!$I$28&lt;=Rates!$J$15,'Claim Details'!$I$19="Yes"),Rates!$K$24,IF(AND(C54="C",'Claim Details'!$I$28&gt;=Rates!$J$14,'Claim Details'!$I$28&lt;=Rates!$J$15,'Claim Details'!$I$19="No"),Rates!$J$24,"£0.00"))))))))))))))))))))))))</f>
        <v>£0.00</v>
      </c>
      <c r="BB54" s="189" t="str">
        <f t="shared" si="12"/>
        <v>£0.00</v>
      </c>
      <c r="BC54" s="1"/>
      <c r="BD54" s="189" t="str">
        <f>IF(AND(AE54="A",'Claim Details'!$I$28&gt;=Rates!$D$14,'Claim Details'!$I$28&lt;=Rates!$D$15,'Claim Details'!$I$19="Yes"),Rates!$J$17,IF(AND(AE54="A",'Claim Details'!$I$28&gt;=Rates!$D$14,'Claim Details'!$I$28&lt;=Rates!$D$15,'Claim Details'!$I$19="No"),Rates!$D$17,IF(AND(AE54="A",'Claim Details'!$I$28&gt;=Rates!$F$14,'Claim Details'!$I$28&lt;=Rates!$F$15,'Claim Details'!$I$19="Yes"),Rates!$G$17,IF(AND(AE54="A",'Claim Details'!$I$28&gt;=Rates!$F$14,'Claim Details'!$I$28&lt;=Rates!$F$15,'Claim Details'!$I$19="No"),Rates!$F$17,IF(AND(AE54="A",'Claim Details'!$I$28&gt;=Rates!$H$14,'Claim Details'!$I$28&lt;=Rates!$H$15,'Claim Details'!$I$19="Yes"),Rates!$I$17,IF(AND(AE54="A",'Claim Details'!$I$28&gt;=Rates!$H$14,'Claim Details'!$I$28&lt;=Rates!$H$15,'Claim Details'!$I$19="No"),Rates!$H$17,IF(AND(AE54="A",'Claim Details'!$I$28&gt;=Rates!$J$14,'Claim Details'!$I$28&lt;=Rates!$J$15,'Claim Details'!$I$19="Yes"),Rates!$K$17,IF(AND(AE54="A",'Claim Details'!$I$28&gt;=Rates!$J$14,'Claim Details'!$I$28&lt;=Rates!$J$15,'Claim Details'!$I$19="No"),Rates!$J$17,IF(AND(AE54="B",'Claim Details'!$I$28&gt;=Rates!$D$14,'Claim Details'!$I$28&lt;=Rates!$D$15,'Claim Details'!$I$19="Yes"),Rates!$E$18,IF(AND(AE54="B",'Claim Details'!$I$28&gt;=Rates!$D$14,'Claim Details'!$I$28&lt;=Rates!$D$15,'Claim Details'!$I$19="No"),Rates!$D$18,IF(AND(AE54="B",'Claim Details'!$I$28&gt;=Rates!$F$14,'Claim Details'!$I$28&lt;=Rates!$F$15,'Claim Details'!$I$19="Yes"),Rates!$G$18,IF(AND(AE54="B",'Claim Details'!$I$28&gt;=Rates!$F$14,'Claim Details'!$I$28&lt;=Rates!$F$15,'Claim Details'!$I$19="No"),Rates!$F$18,IF(AND(AE54="B",'Claim Details'!$I$28&gt;=Rates!$H$14,'Claim Details'!$I$28&lt;=Rates!$H$15,'Claim Details'!$I$19="Yes"),Rates!$I$18,IF(AND(AE54="B",'Claim Details'!$I$28&gt;=Rates!$H$14,'Claim Details'!$I$28&lt;=Rates!$H$15,'Claim Details'!$I$19="No"),Rates!$H$18,IF(AND(AE54="B",'Claim Details'!$I$28&gt;=Rates!$J$14,'Claim Details'!$I$28&lt;=Rates!$J$15,'Claim Details'!$I$19="Yes"),Rates!$K$18,IF(AND(AE54="B",'Claim Details'!$I$28&gt;=Rates!$J$14,'Claim Details'!$I$28&lt;=Rates!$J$15,'Claim Details'!$I$19="No"),Rates!$J$18,IF(AND(AE54="C",'Claim Details'!$I$28&gt;=Rates!$D$14,'Claim Details'!$I$28&lt;=Rates!$D$15,'Claim Details'!$I$19="Yes"),Rates!$E$19,IF(AND(AE54="C",'Claim Details'!$I$28&gt;=Rates!$D$14,'Claim Details'!$I$28&lt;=Rates!$D$15,'Claim Details'!$I$19="No"),Rates!$D$19,IF(AND(AE54="C",'Claim Details'!$I$28&gt;=Rates!$F$14,'Claim Details'!$I$28&lt;=Rates!$F$15,'Claim Details'!$I$19="Yes"),Rates!$G$19,IF(AND(AE54="C",'Claim Details'!$I$28&gt;=Rates!$F$14,'Claim Details'!$I$28&lt;=Rates!$F$15,'Claim Details'!$I$19="No"),Rates!$F$19,IF(AND(AE54="C",'Claim Details'!$I$28&gt;=Rates!$H$14,'Claim Details'!$I$28&lt;=Rates!$H$15,'Claim Details'!$I$19="Yes"),Rates!$I$19,IF(AND(AE54="C",'Claim Details'!$I$28&gt;=Rates!$H$14,'Claim Details'!$I$28&lt;=Rates!$H$15,'Claim Details'!$I$19="No"),Rates!$H$19,IF(AND(AE54="C",'Claim Details'!$I$28&gt;=Rates!$J$14,'Claim Details'!$I$28&lt;=Rates!$J$15,'Claim Details'!$I$19="Yes"),Rates!$K$19,IF(AND(AE54="C",'Claim Details'!$I$28&gt;=Rates!$J$14,'Claim Details'!$I$28&lt;=Rates!$J$15,'Claim Details'!$I$19="No"),Rates!$J$19,"£0.00"))))))))))))))))))))))))</f>
        <v>£0.00</v>
      </c>
      <c r="BE54" s="189" t="str">
        <f>IF(AND(AE54="A",'Claim Details'!$I$28&gt;=Rates!$D$14,'Claim Details'!$I$28&lt;=Rates!$D$15,'Claim Details'!$I$19="Yes"),Rates!$J$25,IF(AND(AE54="A",'Claim Details'!$I$28&gt;=Rates!$D$14,'Claim Details'!$I$28&lt;=Rates!$D$15,'Claim Details'!$I$19="No"),Rates!$D$25,IF(AND(AE54="A",'Claim Details'!$I$28&gt;=Rates!$F$14,'Claim Details'!$I$28&lt;=Rates!$F$15,'Claim Details'!$I$19="Yes"),Rates!$G$25,IF(AND(AE54="A",'Claim Details'!$I$28&gt;=Rates!$F$14,'Claim Details'!$I$28&lt;=Rates!$F$15,'Claim Details'!$I$19="No"),Rates!$F$25,IF(AND(AE54="A",'Claim Details'!$I$28&gt;=Rates!$H$14,'Claim Details'!$I$28&lt;=Rates!$H$15,'Claim Details'!$I$19="Yes"),Rates!$I$25,IF(AND(AE54="A",'Claim Details'!$I$28&gt;=Rates!$H$14,'Claim Details'!$I$28&lt;=Rates!$H$15,'Claim Details'!$I$19="No"),Rates!$H$25,IF(AND(AE54="A",'Claim Details'!$I$28&gt;=Rates!$J$14,'Claim Details'!$I$28&lt;=Rates!$J$15,'Claim Details'!$I$19="Yes"),Rates!$K$25,IF(AND(AE54="A",'Claim Details'!$I$28&gt;=Rates!$J$14,'Claim Details'!$I$28&lt;=Rates!$J$15,'Claim Details'!$I$19="No"),Rates!$J$25,IF(AND(AE54="B",'Claim Details'!$I$28&gt;=Rates!$D$14,'Claim Details'!$I$28&lt;=Rates!$D$15,'Claim Details'!$I$19="Yes"),Rates!$E$26,IF(AND(AE54="B",'Claim Details'!$I$28&gt;=Rates!$D$14,'Claim Details'!$I$28&lt;=Rates!$D$15,'Claim Details'!$I$19="No"),Rates!$D$26,IF(AND(AE54="B",'Claim Details'!$I$28&gt;=Rates!$F$14,'Claim Details'!$I$28&lt;=Rates!$F$15,'Claim Details'!$I$19="Yes"),Rates!$G$26,IF(AND(AE54="B",'Claim Details'!$I$28&gt;=Rates!$F$14,'Claim Details'!$I$28&lt;=Rates!$F$15,'Claim Details'!$I$19="No"),Rates!$F$26,IF(AND(AE54="B",'Claim Details'!$I$28&gt;=Rates!$H$14,'Claim Details'!$I$28&lt;=Rates!$H$15,'Claim Details'!$I$19="Yes"),Rates!$I$26,IF(AND(AE54="B",'Claim Details'!$I$28&gt;=Rates!$H$14,'Claim Details'!$I$28&lt;=Rates!$H$15,'Claim Details'!$I$19="No"),Rates!$H$26,IF(AND(AE54="B",'Claim Details'!$I$28&gt;=Rates!$J$14,'Claim Details'!$I$28&lt;=Rates!$J$15,'Claim Details'!$I$19="Yes"),Rates!$K$26,IF(AND(AE54="B",'Claim Details'!$I$28&gt;=Rates!$J$14,'Claim Details'!$I$28&lt;=Rates!$J$15,'Claim Details'!$I$19="No"),Rates!$J$26,IF(AND(AE54="C",'Claim Details'!$I$28&gt;=Rates!$D$14,'Claim Details'!$I$28&lt;=Rates!$D$15,'Claim Details'!$I$19="Yes"),Rates!$E$27,IF(AND(AE54="C",'Claim Details'!$I$28&gt;=Rates!$D$14,'Claim Details'!$I$28&lt;=Rates!$D$15,'Claim Details'!$I$19="No"),Rates!$D$27,IF(AND(AE54="C",'Claim Details'!$I$28&gt;=Rates!$F$14,'Claim Details'!$I$28&lt;=Rates!$F$15,'Claim Details'!$I$19="Yes"),Rates!$G$27,IF(AND(AE54="C",'Claim Details'!$I$28&gt;=Rates!$F$14,'Claim Details'!$I$28&lt;=Rates!$F$15,'Claim Details'!$I$19="No"),Rates!$F$27,IF(AND(AE54="C",'Claim Details'!$I$28&gt;=Rates!$H$14,'Claim Details'!$I$28&lt;=Rates!$H$15,'Claim Details'!$I$19="Yes"),Rates!$I$27,IF(AND(AE54="C",'Claim Details'!$I$28&gt;=Rates!$H$14,'Claim Details'!$I$28&lt;=Rates!$H$15,'Claim Details'!$I$19="No"),Rates!$H$27,IF(AND(AE54="C",'Claim Details'!$I$28&gt;=Rates!$J$14,'Claim Details'!$I$28&lt;=Rates!$J$15,'Claim Details'!$I$19="Yes"),Rates!$K$27,IF(AND(AE54="C",'Claim Details'!$I$28&gt;=Rates!$J$14,'Claim Details'!$I$28&lt;=Rates!$J$15,'Claim Details'!$I$19="No"),Rates!$J$27,"£0.00"))))))))))))))))))))))))</f>
        <v>£0.00</v>
      </c>
      <c r="BF54" s="189" t="str">
        <f>IF(AND(AE54="A",'Claim Details'!$I$28&gt;=Rates!$D$14,'Claim Details'!$I$28&lt;=Rates!$D$15,'Claim Details'!$I$19="Yes"),Rates!$E$20,IF(AND(AE54="A",'Claim Details'!$I$28&gt;=Rates!$D$14,'Claim Details'!$I$28&lt;=Rates!$D$15,'Claim Details'!$I$19="No"),Rates!$D$20,IF(AND(AE54="A",'Claim Details'!$I$28&gt;=Rates!$F$14,'Claim Details'!$I$28&lt;=Rates!$F$15,'Claim Details'!$I$19="Yes"),Rates!$G$20,IF(AND(AE54="A",'Claim Details'!$I$28&gt;=Rates!$F$14,'Claim Details'!$I$28&lt;=Rates!$F$15,'Claim Details'!$I$19="No"),Rates!$F$20,IF(AND(AE54="A",'Claim Details'!$I$28&gt;=Rates!$H$14,'Claim Details'!$I$28&lt;=Rates!$H$15,'Claim Details'!$I$19="Yes"),Rates!$I$20,IF(AND(AE54="A",'Claim Details'!$I$28&gt;=Rates!$H$14,'Claim Details'!$I$28&lt;=Rates!$H$15,'Claim Details'!$I$19="No"),Rates!$H$20,IF(AND(AE54="A",'Claim Details'!$I$28&gt;=Rates!$J$14,'Claim Details'!$I$28&lt;=Rates!$J$15,'Claim Details'!$I$19="Yes"),Rates!$K$20,IF(AND(AE54="A",'Claim Details'!$I$28&gt;=Rates!$J$14,'Claim Details'!$I$28&lt;=Rates!$J$15,'Claim Details'!$I$19="No"),Rates!$J$20,IF(AND(AE54="B",'Claim Details'!$I$28&gt;=Rates!$D$14,'Claim Details'!$I$28&lt;=Rates!$D$15,'Claim Details'!$I$19="Yes"),Rates!$E$21,IF(AND(AE54="B",'Claim Details'!$I$28&gt;=Rates!$D$14,'Claim Details'!$I$28&lt;=Rates!$D$15,'Claim Details'!$I$19="No"),Rates!$D$21,IF(AND(AE54="B",'Claim Details'!$I$28&gt;=Rates!$F$14,'Claim Details'!$I$28&lt;=Rates!$F$15,'Claim Details'!$I$19="Yes"),Rates!$G$21,IF(AND(AE54="B",'Claim Details'!$I$28&gt;=Rates!$F$14,'Claim Details'!$I$28&lt;=Rates!$F$15,'Claim Details'!$I$19="No"),Rates!$F$21,IF(AND(AE54="B",'Claim Details'!$I$28&gt;=Rates!$H$14,'Claim Details'!$I$28&lt;=Rates!$H$15,'Claim Details'!$I$19="Yes"),Rates!$I$21,IF(AND(AE54="B",'Claim Details'!$I$28&gt;=Rates!$H$14,'Claim Details'!$I$28&lt;=Rates!$H$15,'Claim Details'!$I$19="No"),Rates!$H$21,IF(AND(AE54="B",'Claim Details'!$I$28&gt;=Rates!$J$14,'Claim Details'!$I$28&lt;=Rates!$J$15,'Claim Details'!$I$19="Yes"),Rates!$K$21,IF(AND(AE54="B",'Claim Details'!$I$28&gt;=Rates!$J$14,'Claim Details'!$I$28&lt;=Rates!$J$15,'Claim Details'!$I$19="No"),Rates!$J$21,"£0.00"))))))))))))))))</f>
        <v>£0.00</v>
      </c>
      <c r="BG54" s="189" t="str">
        <f>IF(AND(AE54="A",'Claim Details'!$I$28&gt;=Rates!$D$14,'Claim Details'!$I$28&lt;=Rates!$D$15,'Claim Details'!$I$19="Yes"),Rates!$E$22,IF(AND(AE54="A",'Claim Details'!$I$28&gt;=Rates!$D$14,'Claim Details'!$I$28&lt;=Rates!$D$15,'Claim Details'!$I$19="No"),Rates!$D$22,IF(AND(AE54="A",'Claim Details'!$I$28&gt;=Rates!$F$14,'Claim Details'!$I$28&lt;=Rates!$F$15,'Claim Details'!$I$19="Yes"),Rates!$G$22,IF(AND(AE54="A",'Claim Details'!$I$28&gt;=Rates!$F$14,'Claim Details'!$I$28&lt;=Rates!$F$15,'Claim Details'!$I$19="No"),Rates!$F$22,IF(AND(AE54="A",'Claim Details'!$I$28&gt;=Rates!$H$14,'Claim Details'!$I$28&lt;=Rates!$H$15,'Claim Details'!$I$19="Yes"),Rates!$I$22,IF(AND(AE54="A",'Claim Details'!$I$28&gt;=Rates!$H$14,'Claim Details'!$I$28&lt;=Rates!$H$15,'Claim Details'!$I$19="No"),Rates!$H$22,IF(AND(AE54="A",'Claim Details'!$I$28&gt;=Rates!$J$14,'Claim Details'!$I$28&lt;=Rates!$J$15,'Claim Details'!$I$19="Yes"),Rates!$K$22,IF(AND(AE54="A",'Claim Details'!$I$28&gt;=Rates!$J$14,'Claim Details'!$I$28&lt;=Rates!$J$15,'Claim Details'!$I$19="No"),Rates!$J$22,IF(AND(AE54="B",'Claim Details'!$I$28&gt;=Rates!$D$14,'Claim Details'!$I$28&lt;=Rates!$D$15,'Claim Details'!$I$19="Yes"),Rates!$E$23,IF(AND(AE54="B",'Claim Details'!$I$28&gt;=Rates!$D$14,'Claim Details'!$I$28&lt;=Rates!$D$15,'Claim Details'!$I$19="No"),Rates!$D$23,IF(AND(AE54="B",'Claim Details'!$I$28&gt;=Rates!$F$14,'Claim Details'!$I$28&lt;=Rates!$F$15,'Claim Details'!$I$19="Yes"),Rates!$G$23,IF(AND(AE54="B",'Claim Details'!$I$28&gt;=Rates!$F$14,'Claim Details'!$I$28&lt;=Rates!$F$15,'Claim Details'!$I$19="No"),Rates!$F$23,IF(AND(AE54="B",'Claim Details'!$I$28&gt;=Rates!$H$14,'Claim Details'!$I$28&lt;=Rates!$H$15,'Claim Details'!$I$19="Yes"),Rates!$I$23,IF(AND(AE54="B",'Claim Details'!$I$28&gt;=Rates!$H$14,'Claim Details'!$I$28&lt;=Rates!$H$15,'Claim Details'!$I$19="No"),Rates!$H$23,IF(AND(AE54="B",'Claim Details'!$I$28&gt;=Rates!$J$14,'Claim Details'!$I$28&lt;=Rates!$J$15,'Claim Details'!$I$19="Yes"),Rates!$K$23,IF(AND(AE54="B",'Claim Details'!$I$28&gt;=Rates!$J$14,'Claim Details'!$I$28&lt;=Rates!$J$15,'Claim Details'!$I$19="No"),Rates!$J$23,IF(AND(AE54="C",'Claim Details'!$I$28&gt;=Rates!$D$14,'Claim Details'!$I$28&lt;=Rates!$D$15,'Claim Details'!$I$19="Yes"),Rates!$E$24,IF(AND(AE54="C",'Claim Details'!$I$28&gt;=Rates!$D$14,'Claim Details'!$I$28&lt;=Rates!$D$15,'Claim Details'!$I$19="No"),Rates!$D$24,IF(AND(AE54="C",'Claim Details'!$I$28&gt;=Rates!$F$14,'Claim Details'!$I$28&lt;=Rates!$F$15,'Claim Details'!$I$19="Yes"),Rates!$G$24,IF(AND(AE54="C",'Claim Details'!$I$28&gt;=Rates!$F$14,'Claim Details'!$I$28&lt;=Rates!$F$15,'Claim Details'!$I$19="No"),Rates!$F$24,IF(AND(AE54="C",'Claim Details'!$I$28&gt;=Rates!$H$14,'Claim Details'!$I$28&lt;=Rates!$H$15,'Claim Details'!$I$19="Yes"),Rates!$I$24,IF(AND(AE54="C",'Claim Details'!$I$28&gt;=Rates!$H$14,'Claim Details'!$I$28&lt;=Rates!$H$15,'Claim Details'!$I$19="No"),Rates!$H$24,IF(AND(AE54="C",'Claim Details'!$I$28&gt;=Rates!$J$14,'Claim Details'!$I$28&lt;=Rates!$J$15,'Claim Details'!$I$19="Yes"),Rates!$K$24,IF(AND(AE54="C",'Claim Details'!$I$28&gt;=Rates!$J$14,'Claim Details'!$I$28&lt;=Rates!$J$15,'Claim Details'!$I$19="No"),Rates!$J$24,"£0.00"))))))))))))))))))))))))</f>
        <v>£0.00</v>
      </c>
      <c r="BH54" s="189" t="str">
        <f t="shared" si="13"/>
        <v>£0.00</v>
      </c>
      <c r="BI54" s="189">
        <f t="shared" si="14"/>
        <v>0</v>
      </c>
      <c r="BO54" s="202" t="str">
        <f>IF(H54="","£0.00",IF(AP54="4","£0.00",IF(AP54="5","£0.00",IF(AP54="1","£0.00",((AQ54*H54)*'Claim Details'!$F$111)/100))))</f>
        <v>£0.00</v>
      </c>
      <c r="BP54" s="202" t="str">
        <f>IF(T54="","£0.00",IF(AP54="4","£0.00",IF(AP54="5","£0.00",IF(AP54="1","£0.00",((AR54*T54)*'Claim Details'!$N$111)/100))))</f>
        <v>£0.00</v>
      </c>
      <c r="BQ54" s="202" t="str">
        <f>IF(AI54="","£0.00",IF(AP54="4","£0.00",IF(AP54="5","£0.00",IF(AP54="1","£0.00",((BI54*AI54)*'Claim Details'!$W$111)/100))))</f>
        <v>£0.00</v>
      </c>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row>
    <row r="55" spans="1:97" ht="15">
      <c r="A55" s="145"/>
      <c r="B55" s="91"/>
      <c r="C55" s="96"/>
      <c r="D55" s="97"/>
      <c r="E55" s="98"/>
      <c r="F55" s="89"/>
      <c r="G55" s="99"/>
      <c r="H55" s="100"/>
      <c r="I55" s="221" t="str">
        <f t="shared" si="15"/>
        <v>£0.00</v>
      </c>
      <c r="J55" s="101"/>
      <c r="K55" s="100"/>
      <c r="L55" s="221" t="str">
        <f t="shared" si="3"/>
        <v>£0.00</v>
      </c>
      <c r="M55" s="101"/>
      <c r="N55" s="102"/>
      <c r="O55" s="145"/>
      <c r="P55" s="77"/>
      <c r="Q55" s="87"/>
      <c r="R55" s="87"/>
      <c r="S55" s="87"/>
      <c r="T55" s="149" t="str">
        <f t="shared" si="4"/>
        <v/>
      </c>
      <c r="U55" s="87" t="str">
        <f t="shared" si="5"/>
        <v/>
      </c>
      <c r="V55" s="87"/>
      <c r="W55" s="53" t="str">
        <f t="shared" si="6"/>
        <v>£0.00</v>
      </c>
      <c r="X55" s="53"/>
      <c r="Y55" s="87"/>
      <c r="Z55" s="78"/>
      <c r="AA55" s="79"/>
      <c r="AB55" s="160"/>
      <c r="AC55" s="98"/>
      <c r="AD55" s="225"/>
      <c r="AE55" s="235" t="str">
        <f t="shared" si="7"/>
        <v/>
      </c>
      <c r="AF55" s="87" t="str">
        <f t="shared" si="8"/>
        <v/>
      </c>
      <c r="AG55" s="53"/>
      <c r="AH55" s="224"/>
      <c r="AI55" s="226" t="str">
        <f t="shared" si="1"/>
        <v/>
      </c>
      <c r="AJ55" s="236" t="str">
        <f t="shared" si="9"/>
        <v>£0.00</v>
      </c>
      <c r="AK55" s="31"/>
      <c r="AL55" s="1"/>
      <c r="AM55" s="1"/>
      <c r="AN55" s="1"/>
      <c r="AO55" s="1"/>
      <c r="AP55" s="1" t="str">
        <f t="shared" si="10"/>
        <v/>
      </c>
      <c r="AQ55" s="27">
        <f t="shared" si="2"/>
        <v>0</v>
      </c>
      <c r="AR55" s="189">
        <f t="shared" si="11"/>
        <v>0</v>
      </c>
      <c r="AS55" s="190" t="str">
        <f>IF(AND(C55="A",'Claim Details'!$E$28&gt;=Rates!$D$14,'Claim Details'!$E$28&lt;=Rates!$D$15,'Claim Details'!$E$19="Yes"),Rates!$E$17,IF(AND(C55="A",'Claim Details'!$E$28&gt;=Rates!$D$14,'Claim Details'!$E$28&lt;=Rates!$D$15,'Claim Details'!$E$19="No"),Rates!$D$17,IF(AND(C55="A",'Claim Details'!$E$28&gt;=Rates!$F$14,'Claim Details'!$E$28&lt;=Rates!$F$15,'Claim Details'!$E$19="Yes"),Rates!$G$17,IF(AND(C55="A",'Claim Details'!$E$28&gt;=Rates!$F$14,'Claim Details'!$E$28&lt;=Rates!$F$15,'Claim Details'!$E$19="No"),Rates!$F$17,IF(AND(C55="A",'Claim Details'!$E$28&gt;=Rates!$H$14,'Claim Details'!$E$28&lt;=Rates!$H$15,'Claim Details'!$E$19="Yes"),Rates!$I$17,IF(AND(C55="A",'Claim Details'!$E$28&gt;=Rates!$H$14,'Claim Details'!$E$28&lt;=Rates!$H$15,'Claim Details'!$E$19="No"),Rates!$H$17,IF(AND(C55="A",'Claim Details'!$E$28&gt;=Rates!$J$14,'Claim Details'!$E$28&lt;=Rates!$J$15,'Claim Details'!$E$19="Yes"),Rates!$K$17,IF(AND(C55="A",'Claim Details'!$E$28&gt;=Rates!$J$14,'Claim Details'!$E$28&lt;=Rates!$J$15,'Claim Details'!$E$19="No"),Rates!$J$17,IF(AND(C55="B",'Claim Details'!$E$28&gt;=Rates!$D$14,'Claim Details'!$E$28&lt;=Rates!$D$15,'Claim Details'!$E$19="Yes"),Rates!$E$18,IF(AND(C55="B",'Claim Details'!$E$28&gt;=Rates!$D$14,'Claim Details'!$E$28&lt;=Rates!$D$15,'Claim Details'!$E$19="No"),Rates!$D$18,IF(AND(C55="B",'Claim Details'!$E$28&gt;=Rates!$F$14,'Claim Details'!$E$28&lt;=Rates!$F$15,'Claim Details'!$E$19="Yes"),Rates!$G$18,IF(AND(C55="B",'Claim Details'!$E$28&gt;=Rates!$F$14,'Claim Details'!$E$28&lt;=Rates!$F$15,'Claim Details'!$E$19="No"),Rates!$F$18,IF(AND(C55="B",'Claim Details'!$E$28&gt;=Rates!$H$14,'Claim Details'!$E$28&lt;=Rates!$H$15,'Claim Details'!$E$19="Yes"),Rates!$I$18,IF(AND(C55="B",'Claim Details'!$E$28&gt;=Rates!$H$14,'Claim Details'!$E$28&lt;=Rates!$H$15,'Claim Details'!$E$19="No"),Rates!$H$18,IF(AND(C55="B",'Claim Details'!$E$28&gt;=Rates!$J$14,'Claim Details'!$E$28&lt;=Rates!$J$15,'Claim Details'!$E$19="Yes"),Rates!$K$18,IF(AND(C55="B",'Claim Details'!$E$28&gt;=Rates!$J$14,'Claim Details'!$E$28&lt;=Rates!$J$15,'Claim Details'!$E$19="No"),Rates!$J$18,IF(AND(C55="C",'Claim Details'!$E$28&gt;=Rates!$D$14,'Claim Details'!$E$28&lt;=Rates!$D$15,'Claim Details'!$E$19="Yes"),Rates!$E$19,IF(AND(C55="C",'Claim Details'!$E$28&gt;=Rates!$D$14,'Claim Details'!$E$28&lt;=Rates!$D$15,'Claim Details'!$E$19="No"),Rates!$D$19,IF(AND(C55="C",'Claim Details'!$E$28&gt;=Rates!$F$14,'Claim Details'!$E$28&lt;=Rates!$F$15,'Claim Details'!$E$19="Yes"),Rates!$G$19,IF(AND(C55="C",'Claim Details'!$E$28&gt;=Rates!$F$14,'Claim Details'!$E$28&lt;=Rates!$F$15,'Claim Details'!$E$19="No"),Rates!$F$19,IF(AND(C55="C",'Claim Details'!$E$28&gt;=Rates!$H$14,'Claim Details'!$E$28&lt;=Rates!$H$15,'Claim Details'!$E$19="Yes"),Rates!$I$19,IF(AND(C55="C",'Claim Details'!$E$28&gt;=Rates!$H$14,'Claim Details'!$E$28&lt;=Rates!$H$15,'Claim Details'!$E$19="No"),Rates!$H$19,IF(AND(C55="C",'Claim Details'!$E$28&gt;=Rates!$J$14,'Claim Details'!$E$28&lt;=Rates!$J$15,'Claim Details'!$E$19="Yes"),Rates!$K$19,IF(AND(C55="C",'Claim Details'!$E$28&gt;=Rates!$J$14,'Claim Details'!$E$28&lt;=Rates!$J$15,'Claim Details'!$E$19="No"),Rates!$J$19,"£0.00"))))))))))))))))))))))))</f>
        <v>£0.00</v>
      </c>
      <c r="AT55" s="189" t="str">
        <f>IF(AND(C55="A",'Claim Details'!$E$28&gt;=Rates!$D$14,'Claim Details'!$E$28&lt;=Rates!$D$15,'Claim Details'!$E$19="Yes"),Rates!$E$25,IF(AND(C55="A",'Claim Details'!$E$28&gt;=Rates!$D$14,'Claim Details'!$E$28&lt;=Rates!$D$15,'Claim Details'!$E$19="No"),Rates!$D$25,IF(AND(C55="A",'Claim Details'!$E$28&gt;=Rates!$F$14,'Claim Details'!$E$28&lt;=Rates!$F$15,'Claim Details'!$E$19="Yes"),Rates!$G$25,IF(AND(C55="A",'Claim Details'!$E$28&gt;=Rates!$F$14,'Claim Details'!$E$28&lt;=Rates!$F$15,'Claim Details'!$E$19="No"),Rates!$F$25,IF(AND(C55="A",'Claim Details'!$E$28&gt;=Rates!$H$14,'Claim Details'!$E$28&lt;=Rates!$H$15,'Claim Details'!$E$19="Yes"),Rates!$I$25,IF(AND(C55="A",'Claim Details'!$E$28&gt;=Rates!$H$14,'Claim Details'!$E$28&lt;=Rates!$H$15,'Claim Details'!$E$19="No"),Rates!$H$25,IF(AND(C55="A",'Claim Details'!$E$28&gt;=Rates!$J$14,'Claim Details'!$E$28&lt;=Rates!$J$15,'Claim Details'!$E$19="Yes"),Rates!$K$25,IF(AND(C55="A",'Claim Details'!$E$28&gt;=Rates!$J$14,'Claim Details'!$E$28&lt;=Rates!$J$15,'Claim Details'!$E$19="No"),Rates!$J$25,IF(AND(C55="B",'Claim Details'!$E$28&gt;=Rates!$D$14,'Claim Details'!$E$28&lt;=Rates!$D$15,'Claim Details'!$E$19="Yes"),Rates!$E$26,IF(AND(C55="B",'Claim Details'!$E$28&gt;=Rates!$D$14,'Claim Details'!$E$28&lt;=Rates!$D$15,'Claim Details'!$E$19="No"),Rates!$D$26,IF(AND(C55="B",'Claim Details'!$E$28&gt;=Rates!$F$14,'Claim Details'!$E$28&lt;=Rates!$F$15,'Claim Details'!$E$19="Yes"),Rates!$G$26,IF(AND(C55="B",'Claim Details'!$E$28&gt;=Rates!$F$14,'Claim Details'!$E$28&lt;=Rates!$F$15,'Claim Details'!$E$19="No"),Rates!$F$26,IF(AND(C55="B",'Claim Details'!$E$28&gt;=Rates!$H$14,'Claim Details'!$E$28&lt;=Rates!$H$15,'Claim Details'!$E$19="Yes"),Rates!$I$26,IF(AND(C55="B",'Claim Details'!$E$28&gt;=Rates!$H$14,'Claim Details'!$E$28&lt;=Rates!$H$15,'Claim Details'!$E$19="No"),Rates!$H$26,IF(AND(C55="B",'Claim Details'!$E$28&gt;=Rates!$J$14,'Claim Details'!$E$28&lt;=Rates!$J$15,'Claim Details'!$E$19="Yes"),Rates!$K$26,IF(AND(C55="B",'Claim Details'!$E$28&gt;=Rates!$J$14,'Claim Details'!$E$28&lt;=Rates!$J$15,'Claim Details'!$E$19="No"),Rates!$J$26,IF(AND(C55="C",'Claim Details'!$E$28&gt;=Rates!$D$14,'Claim Details'!$E$28&lt;=Rates!$D$15,'Claim Details'!$E$19="Yes"),Rates!$E$27,IF(AND(C55="C",'Claim Details'!$E$28&gt;=Rates!$D$14,'Claim Details'!$E$28&lt;=Rates!$D$15,'Claim Details'!$E$19="No"),Rates!$D$27,IF(AND(C55="C",'Claim Details'!$E$28&gt;=Rates!$F$14,'Claim Details'!$E$28&lt;=Rates!$F$15,'Claim Details'!$E$19="Yes"),Rates!$G$27,IF(AND(C55="C",'Claim Details'!$E$28&gt;=Rates!$F$14,'Claim Details'!$E$28&lt;=Rates!$F$15,'Claim Details'!$E$19="No"),Rates!$F$27,IF(AND(C55="C",'Claim Details'!$E$28&gt;=Rates!$H$14,'Claim Details'!$E$28&lt;=Rates!$H$15,'Claim Details'!$E$19="Yes"),Rates!$I$27,IF(AND(C55="C",'Claim Details'!$E$28&gt;=Rates!$H$14,'Claim Details'!$E$28&lt;=Rates!$H$15,'Claim Details'!$E$19="No"),Rates!$H$27,IF(AND(C55="C",'Claim Details'!$E$28&gt;=Rates!$J$14,'Claim Details'!$E$28&lt;=Rates!$J$15,'Claim Details'!$E$19="Yes"),Rates!$K$27,IF(AND(C55="C",'Claim Details'!$E$28&gt;=Rates!$J$14,'Claim Details'!$E$28&lt;=Rates!$J$15,'Claim Details'!$E$19="No"),Rates!$J$27,"£0.00"))))))))))))))))))))))))</f>
        <v>£0.00</v>
      </c>
      <c r="AU55" s="191" t="str">
        <f>IF(AND(C55="A",'Claim Details'!$E$28&gt;=Rates!$D$14,'Claim Details'!$E$28&lt;=Rates!$D$15,'Claim Details'!$E$19="Yes"),Rates!$E$20,IF(AND(C55="A",'Claim Details'!$E$28&gt;=Rates!$D$14,'Claim Details'!$E$28&lt;=Rates!$D$15,'Claim Details'!$E$19="No"),Rates!$D$20,IF(AND(C55="A",'Claim Details'!$E$28&gt;=Rates!$F$14,'Claim Details'!$E$28&lt;=Rates!$F$15,'Claim Details'!$E$19="Yes"),Rates!$G$20,IF(AND(C55="A",'Claim Details'!$E$28&gt;=Rates!$F$14,'Claim Details'!$E$28&lt;=Rates!$F$15,'Claim Details'!$E$19="No"),Rates!$F$20,IF(AND(C55="A",'Claim Details'!$E$28&gt;=Rates!$H$14,'Claim Details'!$E$28&lt;=Rates!$H$15,'Claim Details'!$E$19="Yes"),Rates!$I$20,IF(AND(C55="A",'Claim Details'!$E$28&gt;=Rates!$H$14,'Claim Details'!$E$28&lt;=Rates!$H$15,'Claim Details'!$E$19="No"),Rates!$H$20,IF(AND(C55="A",'Claim Details'!$E$28&gt;=Rates!$J$14,'Claim Details'!$E$28&lt;=Rates!$J$15,'Claim Details'!$E$19="Yes"),Rates!$K$20,IF(AND(C55="A",'Claim Details'!$E$28&gt;=Rates!$J$14,'Claim Details'!$E$28&lt;=Rates!$J$15,'Claim Details'!$E$19="No"),Rates!$J$20,IF(AND(C55="B",'Claim Details'!$E$28&gt;=Rates!$D$14,'Claim Details'!$E$28&lt;=Rates!$D$15,'Claim Details'!$E$19="Yes"),Rates!$E$21,IF(AND(C55="B",'Claim Details'!$E$28&gt;=Rates!$D$14,'Claim Details'!$E$28&lt;=Rates!$D$15,'Claim Details'!$E$19="No"),Rates!$D$21,IF(AND(C55="B",'Claim Details'!$E$28&gt;=Rates!$F$14,'Claim Details'!$E$28&lt;=Rates!$F$15,'Claim Details'!$E$19="Yes"),Rates!$G$21,IF(AND(C55="B",'Claim Details'!$E$28&gt;=Rates!$F$14,'Claim Details'!$E$28&lt;=Rates!$F$15,'Claim Details'!$E$19="No"),Rates!$F$21,IF(AND(C55="B",'Claim Details'!$E$28&gt;=Rates!$H$14,'Claim Details'!$E$28&lt;=Rates!$H$15,'Claim Details'!$E$19="Yes"),Rates!$I$21,IF(AND(C55="B",'Claim Details'!$E$28&gt;=Rates!$H$14,'Claim Details'!$E$28&lt;=Rates!$H$15,'Claim Details'!$E$19="No"),Rates!$H$21,IF(AND(C55="B",'Claim Details'!$E$28&gt;=Rates!$J$14,'Claim Details'!$E$28&lt;=Rates!$J$15,'Claim Details'!$E$19="Yes"),Rates!$K$21,IF(AND(C55="B",'Claim Details'!$E$28&gt;=Rates!$J$14,'Claim Details'!$E$28&lt;=Rates!$J$15,'Claim Details'!$E$19="No"),Rates!$J$21,"£0.00"))))))))))))))))</f>
        <v>£0.00</v>
      </c>
      <c r="AV55" s="191" t="str">
        <f>IF(AND(C55="A",'Claim Details'!$E$28&gt;=Rates!$D$14,'Claim Details'!$E$28&lt;=Rates!$D$15,'Claim Details'!$E$19="Yes"),Rates!$E$22,IF(AND(C55="A",'Claim Details'!$E$28&gt;=Rates!$D$14,'Claim Details'!$E$28&lt;=Rates!$D$15,'Claim Details'!$E$19="No"),Rates!$D$22,IF(AND(C55="A",'Claim Details'!$E$28&gt;=Rates!$F$14,'Claim Details'!$E$28&lt;=Rates!$F$15,'Claim Details'!$E$19="Yes"),Rates!$G$22,IF(AND(C55="A",'Claim Details'!$E$28&gt;=Rates!$F$14,'Claim Details'!$E$28&lt;=Rates!$F$15,'Claim Details'!$E$19="No"),Rates!$F$22,IF(AND(C55="A",'Claim Details'!$E$28&gt;=Rates!$H$14,'Claim Details'!$E$28&lt;=Rates!$H$15,'Claim Details'!$E$19="Yes"),Rates!$I$22,IF(AND(C55="A",'Claim Details'!$E$28&gt;=Rates!$H$14,'Claim Details'!$E$28&lt;=Rates!$H$15,'Claim Details'!$E$19="No"),Rates!$H$22,IF(AND(C55="A",'Claim Details'!$E$28&gt;=Rates!$J$14,'Claim Details'!$E$28&lt;=Rates!$J$15,'Claim Details'!$E$19="Yes"),Rates!$K$22,IF(AND(C55="A",'Claim Details'!$E$28&gt;=Rates!$J$14,'Claim Details'!$E$28&lt;=Rates!$J$15,'Claim Details'!$E$19="No"),Rates!$J$22,IF(AND(C55="B",'Claim Details'!$E$28&gt;=Rates!$D$14,'Claim Details'!$E$28&lt;=Rates!$D$15,'Claim Details'!$E$19="Yes"),Rates!$E$23,IF(AND(C55="B",'Claim Details'!$E$28&gt;=Rates!$D$14,'Claim Details'!$E$28&lt;=Rates!$D$15,'Claim Details'!$E$19="No"),Rates!$D$23,IF(AND(C55="B",'Claim Details'!$E$28&gt;=Rates!$F$14,'Claim Details'!$E$28&lt;=Rates!$F$15,'Claim Details'!$E$19="Yes"),Rates!$G$23,IF(AND(C55="B",'Claim Details'!$E$28&gt;=Rates!$F$14,'Claim Details'!$E$28&lt;=Rates!$F$15,'Claim Details'!$E$19="No"),Rates!$F$23,IF(AND(C55="B",'Claim Details'!$E$28&gt;=Rates!$H$14,'Claim Details'!$E$28&lt;=Rates!$H$15,'Claim Details'!$E$19="Yes"),Rates!$I$23,IF(AND(C55="B",'Claim Details'!$E$28&gt;=Rates!$H$14,'Claim Details'!$E$28&lt;=Rates!$H$15,'Claim Details'!$E$19="No"),Rates!$H$23,IF(AND(C55="B",'Claim Details'!$E$28&gt;=Rates!$J$14,'Claim Details'!$E$28&lt;=Rates!$J$15,'Claim Details'!$E$19="Yes"),Rates!$K$23,IF(AND(C55="B",'Claim Details'!$E$28&gt;=Rates!$J$14,'Claim Details'!$E$28&lt;=Rates!$J$15,'Claim Details'!$E$19="No"),Rates!$J$23,IF(AND(C55="C",'Claim Details'!$E$28&gt;=Rates!$D$14,'Claim Details'!$E$28&lt;=Rates!$D$15,'Claim Details'!$E$19="Yes"),Rates!$E$24,IF(AND(C55="C",'Claim Details'!$E$28&gt;=Rates!$D$14,'Claim Details'!$E$28&lt;=Rates!$D$15,'Claim Details'!$E$19="No"),Rates!$D$24,IF(AND(C55="C",'Claim Details'!$E$28&gt;=Rates!$F$14,'Claim Details'!$E$28&lt;=Rates!$F$15,'Claim Details'!$E$19="Yes"),Rates!$G$24,IF(AND(C55="C",'Claim Details'!$E$28&gt;=Rates!$F$14,'Claim Details'!$E$28&lt;=Rates!$F$15,'Claim Details'!$E$19="No"),Rates!$F$24,IF(AND(C55="C",'Claim Details'!$E$28&gt;=Rates!$H$14,'Claim Details'!$E$28&lt;=Rates!$H$15,'Claim Details'!$E$19="Yes"),Rates!$I$24,IF(AND(C55="C",'Claim Details'!$E$28&gt;=Rates!$H$14,'Claim Details'!$E$28&lt;=Rates!$H$15,'Claim Details'!$E$19="No"),Rates!$H$24,IF(AND(C55="C",'Claim Details'!$E$28&gt;=Rates!$J$14,'Claim Details'!$E$28&lt;=Rates!$J$15,'Claim Details'!$E$19="Yes"),Rates!$K$24,IF(AND(C55="C",'Claim Details'!$E$28&gt;=Rates!$J$14,'Claim Details'!$E$28&lt;=Rates!$J$15,'Claim Details'!$E$19="No"),Rates!$J$24,"£0.00"))))))))))))))))))))))))</f>
        <v>£0.00</v>
      </c>
      <c r="AW55" s="1"/>
      <c r="AX55" s="189" t="str">
        <f>IF(AND(U55="A",'Claim Details'!$I$28&gt;=Rates!$D$14,'Claim Details'!$I$28&lt;=Rates!$D$15,'Claim Details'!$I$19="Yes"),Rates!$J$17,IF(AND(U55="A",'Claim Details'!$I$28&gt;=Rates!$D$14,'Claim Details'!$I$28&lt;=Rates!$D$15,'Claim Details'!$I$19="No"),Rates!$D$17,IF(AND(U55="A",'Claim Details'!$I$28&gt;=Rates!$F$14,'Claim Details'!$I$28&lt;=Rates!$F$15,'Claim Details'!$I$19="Yes"),Rates!$G$17,IF(AND(U55="A",'Claim Details'!$I$28&gt;=Rates!$F$14,'Claim Details'!$I$28&lt;=Rates!$F$15,'Claim Details'!$I$19="No"),Rates!$F$17,IF(AND(U55="A",'Claim Details'!$I$28&gt;=Rates!$H$14,'Claim Details'!$I$28&lt;=Rates!$H$15,'Claim Details'!$I$19="Yes"),Rates!$I$17,IF(AND(U55="A",'Claim Details'!$I$28&gt;=Rates!$H$14,'Claim Details'!$I$28&lt;=Rates!$H$15,'Claim Details'!$I$19="No"),Rates!$H$17,IF(AND(U55="A",'Claim Details'!$I$28&gt;=Rates!$J$14,'Claim Details'!$I$28&lt;=Rates!$J$15,'Claim Details'!$I$19="Yes"),Rates!$K$17,IF(AND(U55="A",'Claim Details'!$I$28&gt;=Rates!$J$14,'Claim Details'!$I$28&lt;=Rates!$J$15,'Claim Details'!$I$19="No"),Rates!$J$17,IF(AND(U55="B",'Claim Details'!$I$28&gt;=Rates!$D$14,'Claim Details'!$I$28&lt;=Rates!$D$15,'Claim Details'!$I$19="Yes"),Rates!$E$18,IF(AND(U55="B",'Claim Details'!$I$28&gt;=Rates!$D$14,'Claim Details'!$I$28&lt;=Rates!$D$15,'Claim Details'!$I$19="No"),Rates!$D$18,IF(AND(U55="B",'Claim Details'!$I$28&gt;=Rates!$F$14,'Claim Details'!$I$28&lt;=Rates!$F$15,'Claim Details'!$I$19="Yes"),Rates!$G$18,IF(AND(U55="B",'Claim Details'!$I$28&gt;=Rates!$F$14,'Claim Details'!$I$28&lt;=Rates!$F$15,'Claim Details'!$I$19="No"),Rates!$F$18,IF(AND(U55="B",'Claim Details'!$I$28&gt;=Rates!$H$14,'Claim Details'!$I$28&lt;=Rates!$H$15,'Claim Details'!$I$19="Yes"),Rates!$I$18,IF(AND(U55="B",'Claim Details'!$I$28&gt;=Rates!$H$14,'Claim Details'!$I$28&lt;=Rates!$H$15,'Claim Details'!$I$19="No"),Rates!$H$18,IF(AND(U55="B",'Claim Details'!$I$28&gt;=Rates!$J$14,'Claim Details'!$I$28&lt;=Rates!$J$15,'Claim Details'!$I$19="Yes"),Rates!$K$18,IF(AND(U55="B",'Claim Details'!$I$28&gt;=Rates!$J$14,'Claim Details'!$I$28&lt;=Rates!$J$15,'Claim Details'!$I$19="No"),Rates!$J$18,IF(AND(U55="C",'Claim Details'!$I$28&gt;=Rates!$D$14,'Claim Details'!$I$28&lt;=Rates!$D$15,'Claim Details'!$I$19="Yes"),Rates!$E$19,IF(AND(U55="C",'Claim Details'!$I$28&gt;=Rates!$D$14,'Claim Details'!$I$28&lt;=Rates!$D$15,'Claim Details'!$I$19="No"),Rates!$D$19,IF(AND(U55="C",'Claim Details'!$I$28&gt;=Rates!$F$14,'Claim Details'!$I$28&lt;=Rates!$F$15,'Claim Details'!$I$19="Yes"),Rates!$G$19,IF(AND(U55="C",'Claim Details'!$I$28&gt;=Rates!$F$14,'Claim Details'!$I$28&lt;=Rates!$F$15,'Claim Details'!$I$19="No"),Rates!$F$19,IF(AND(U55="C",'Claim Details'!$I$28&gt;=Rates!$H$14,'Claim Details'!$I$28&lt;=Rates!$H$15,'Claim Details'!$I$19="Yes"),Rates!$I$19,IF(AND(U55="C",'Claim Details'!$I$28&gt;=Rates!$H$14,'Claim Details'!$I$28&lt;=Rates!$H$15,'Claim Details'!$I$19="No"),Rates!$H$19,IF(AND(U55="C",'Claim Details'!$I$28&gt;=Rates!$J$14,'Claim Details'!$I$28&lt;=Rates!$J$15,'Claim Details'!$I$19="Yes"),Rates!$K$19,IF(AND(U55="C",'Claim Details'!$I$28&gt;=Rates!$J$14,'Claim Details'!$I$28&lt;=Rates!$J$15,'Claim Details'!$I$19="No"),Rates!$J$19,"£0.00"))))))))))))))))))))))))</f>
        <v>£0.00</v>
      </c>
      <c r="AY55" s="189" t="str">
        <f>IF(AND(C55="A",'Claim Details'!$I$28&gt;=Rates!$D$14,'Claim Details'!$I$28&lt;=Rates!$D$15,'Claim Details'!$I$19="Yes"),Rates!$J$25,IF(AND(C55="A",'Claim Details'!$I$28&gt;=Rates!$D$14,'Claim Details'!$I$28&lt;=Rates!$D$15,'Claim Details'!$I$19="No"),Rates!$D$25,IF(AND(C55="A",'Claim Details'!$I$28&gt;=Rates!$F$14,'Claim Details'!$I$28&lt;=Rates!$F$15,'Claim Details'!$I$19="Yes"),Rates!$G$25,IF(AND(C55="A",'Claim Details'!$I$28&gt;=Rates!$F$14,'Claim Details'!$I$28&lt;=Rates!$F$15,'Claim Details'!$I$19="No"),Rates!$F$25,IF(AND(C55="A",'Claim Details'!$I$28&gt;=Rates!$H$14,'Claim Details'!$I$28&lt;=Rates!$H$15,'Claim Details'!$I$19="Yes"),Rates!$I$25,IF(AND(C55="A",'Claim Details'!$I$28&gt;=Rates!$H$14,'Claim Details'!$I$28&lt;=Rates!$H$15,'Claim Details'!$I$19="No"),Rates!$H$25,IF(AND(C55="A",'Claim Details'!$I$28&gt;=Rates!$J$14,'Claim Details'!$I$28&lt;=Rates!$J$15,'Claim Details'!$I$19="Yes"),Rates!$K$25,IF(AND(C55="A",'Claim Details'!$I$28&gt;=Rates!$J$14,'Claim Details'!$I$28&lt;=Rates!$J$15,'Claim Details'!$I$19="No"),Rates!$J$25,IF(AND(C55="B",'Claim Details'!$I$28&gt;=Rates!$D$14,'Claim Details'!$I$28&lt;=Rates!$D$15,'Claim Details'!$I$19="Yes"),Rates!$E$26,IF(AND(C55="B",'Claim Details'!$I$28&gt;=Rates!$D$14,'Claim Details'!$I$28&lt;=Rates!$D$15,'Claim Details'!$I$19="No"),Rates!$D$26,IF(AND(C55="B",'Claim Details'!$I$28&gt;=Rates!$F$14,'Claim Details'!$I$28&lt;=Rates!$F$15,'Claim Details'!$I$19="Yes"),Rates!$G$26,IF(AND(C55="B",'Claim Details'!$I$28&gt;=Rates!$F$14,'Claim Details'!$I$28&lt;=Rates!$F$15,'Claim Details'!$I$19="No"),Rates!$F$26,IF(AND(C55="B",'Claim Details'!$I$28&gt;=Rates!$H$14,'Claim Details'!$I$28&lt;=Rates!$H$15,'Claim Details'!$I$19="Yes"),Rates!$I$26,IF(AND(C55="B",'Claim Details'!$I$28&gt;=Rates!$H$14,'Claim Details'!$I$28&lt;=Rates!$H$15,'Claim Details'!$I$19="No"),Rates!$H$26,IF(AND(C55="B",'Claim Details'!$I$28&gt;=Rates!$J$14,'Claim Details'!$I$28&lt;=Rates!$J$15,'Claim Details'!$I$19="Yes"),Rates!$K$26,IF(AND(C55="B",'Claim Details'!$I$28&gt;=Rates!$J$14,'Claim Details'!$I$28&lt;=Rates!$J$15,'Claim Details'!$I$19="No"),Rates!$J$26,IF(AND(C55="C",'Claim Details'!$I$28&gt;=Rates!$D$14,'Claim Details'!$I$28&lt;=Rates!$D$15,'Claim Details'!$I$19="Yes"),Rates!$E$27,IF(AND(C55="C",'Claim Details'!$I$28&gt;=Rates!$D$14,'Claim Details'!$I$28&lt;=Rates!$D$15,'Claim Details'!$I$19="No"),Rates!$D$27,IF(AND(C55="C",'Claim Details'!$I$28&gt;=Rates!$F$14,'Claim Details'!$I$28&lt;=Rates!$F$15,'Claim Details'!$I$19="Yes"),Rates!$G$27,IF(AND(C55="C",'Claim Details'!$I$28&gt;=Rates!$F$14,'Claim Details'!$I$28&lt;=Rates!$F$15,'Claim Details'!$I$19="No"),Rates!$F$27,IF(AND(C55="C",'Claim Details'!$I$28&gt;=Rates!$H$14,'Claim Details'!$I$28&lt;=Rates!$H$15,'Claim Details'!$I$19="Yes"),Rates!$I$27,IF(AND(C55="C",'Claim Details'!$I$28&gt;=Rates!$H$14,'Claim Details'!$I$28&lt;=Rates!$H$15,'Claim Details'!$I$19="No"),Rates!$H$27,IF(AND(C55="C",'Claim Details'!$I$28&gt;=Rates!$J$14,'Claim Details'!$I$28&lt;=Rates!$J$15,'Claim Details'!$I$19="Yes"),Rates!$K$27,IF(AND(C55="C",'Claim Details'!$I$28&gt;=Rates!$J$14,'Claim Details'!$I$28&lt;=Rates!$J$15,'Claim Details'!$I$19="No"),Rates!$J$27,"£0.00"))))))))))))))))))))))))</f>
        <v>£0.00</v>
      </c>
      <c r="AZ55" s="189" t="str">
        <f>IF(AND(C55="A",'Claim Details'!$I$28&gt;=Rates!$D$14,'Claim Details'!$I$28&lt;=Rates!$D$15,'Claim Details'!$I$19="Yes"),Rates!$E$20,IF(AND(C55="A",'Claim Details'!$I$28&gt;=Rates!$D$14,'Claim Details'!$I$28&lt;=Rates!$D$15,'Claim Details'!$I$19="No"),Rates!$D$20,IF(AND(C55="A",'Claim Details'!$I$28&gt;=Rates!$F$14,'Claim Details'!$I$28&lt;=Rates!$F$15,'Claim Details'!$I$19="Yes"),Rates!$G$20,IF(AND(C55="A",'Claim Details'!$I$28&gt;=Rates!$F$14,'Claim Details'!$I$28&lt;=Rates!$F$15,'Claim Details'!$I$19="No"),Rates!$F$20,IF(AND(C55="A",'Claim Details'!$I$28&gt;=Rates!$H$14,'Claim Details'!$I$28&lt;=Rates!$H$15,'Claim Details'!$I$19="Yes"),Rates!$I$20,IF(AND(C55="A",'Claim Details'!$I$28&gt;=Rates!$H$14,'Claim Details'!$I$28&lt;=Rates!$H$15,'Claim Details'!$I$19="No"),Rates!$H$20,IF(AND(C55="A",'Claim Details'!$I$28&gt;=Rates!$J$14,'Claim Details'!$I$28&lt;=Rates!$J$15,'Claim Details'!$I$19="Yes"),Rates!$K$20,IF(AND(C55="A",'Claim Details'!$I$28&gt;=Rates!$J$14,'Claim Details'!$I$28&lt;=Rates!$J$15,'Claim Details'!$I$19="No"),Rates!$J$20,IF(AND(C55="B",'Claim Details'!$I$28&gt;=Rates!$D$14,'Claim Details'!$I$28&lt;=Rates!$D$15,'Claim Details'!$I$19="Yes"),Rates!$E$21,IF(AND(C55="B",'Claim Details'!$I$28&gt;=Rates!$D$14,'Claim Details'!$I$28&lt;=Rates!$D$15,'Claim Details'!$I$19="No"),Rates!$D$21,IF(AND(C55="B",'Claim Details'!$I$28&gt;=Rates!$F$14,'Claim Details'!$I$28&lt;=Rates!$F$15,'Claim Details'!$I$19="Yes"),Rates!$G$21,IF(AND(C55="B",'Claim Details'!$I$28&gt;=Rates!$F$14,'Claim Details'!$I$28&lt;=Rates!$F$15,'Claim Details'!$I$19="No"),Rates!$F$21,IF(AND(C55="B",'Claim Details'!$I$28&gt;=Rates!$H$14,'Claim Details'!$I$28&lt;=Rates!$H$15,'Claim Details'!$I$19="Yes"),Rates!$I$21,IF(AND(C55="B",'Claim Details'!$I$28&gt;=Rates!$H$14,'Claim Details'!$I$28&lt;=Rates!$H$15,'Claim Details'!$I$19="No"),Rates!$H$21,IF(AND(C55="B",'Claim Details'!$I$28&gt;=Rates!$J$14,'Claim Details'!$I$28&lt;=Rates!$J$15,'Claim Details'!$I$19="Yes"),Rates!$K$21,IF(AND(C55="B",'Claim Details'!$I$28&gt;=Rates!$J$14,'Claim Details'!$I$28&lt;=Rates!$J$15,'Claim Details'!$I$19="No"),Rates!$J$21,"£0.00"))))))))))))))))</f>
        <v>£0.00</v>
      </c>
      <c r="BA55" s="189" t="str">
        <f>IF(AND(C55="A",'Claim Details'!$I$28&gt;=Rates!$D$14,'Claim Details'!$I$28&lt;=Rates!$D$15,'Claim Details'!$I$19="Yes"),Rates!$E$22,IF(AND(C55="A",'Claim Details'!$I$28&gt;=Rates!$D$14,'Claim Details'!$I$28&lt;=Rates!$D$15,'Claim Details'!$I$19="No"),Rates!$D$22,IF(AND(C55="A",'Claim Details'!$I$28&gt;=Rates!$F$14,'Claim Details'!$I$28&lt;=Rates!$F$15,'Claim Details'!$I$19="Yes"),Rates!$G$22,IF(AND(C55="A",'Claim Details'!$I$28&gt;=Rates!$F$14,'Claim Details'!$I$28&lt;=Rates!$F$15,'Claim Details'!$I$19="No"),Rates!$F$22,IF(AND(C55="A",'Claim Details'!$I$28&gt;=Rates!$H$14,'Claim Details'!$I$28&lt;=Rates!$H$15,'Claim Details'!$I$19="Yes"),Rates!$I$22,IF(AND(C55="A",'Claim Details'!$I$28&gt;=Rates!$H$14,'Claim Details'!$I$28&lt;=Rates!$H$15,'Claim Details'!$I$19="No"),Rates!$H$22,IF(AND(C55="A",'Claim Details'!$I$28&gt;=Rates!$J$14,'Claim Details'!$I$28&lt;=Rates!$J$15,'Claim Details'!$I$19="Yes"),Rates!$K$22,IF(AND(C55="A",'Claim Details'!$I$28&gt;=Rates!$J$14,'Claim Details'!$I$28&lt;=Rates!$J$15,'Claim Details'!$I$19="No"),Rates!$J$22,IF(AND(C55="B",'Claim Details'!$I$28&gt;=Rates!$D$14,'Claim Details'!$I$28&lt;=Rates!$D$15,'Claim Details'!$I$19="Yes"),Rates!$E$23,IF(AND(C55="B",'Claim Details'!$I$28&gt;=Rates!$D$14,'Claim Details'!$I$28&lt;=Rates!$D$15,'Claim Details'!$I$19="No"),Rates!$D$23,IF(AND(C55="B",'Claim Details'!$I$28&gt;=Rates!$F$14,'Claim Details'!$I$28&lt;=Rates!$F$15,'Claim Details'!$I$19="Yes"),Rates!$G$23,IF(AND(C55="B",'Claim Details'!$I$28&gt;=Rates!$F$14,'Claim Details'!$I$28&lt;=Rates!$F$15,'Claim Details'!$I$19="No"),Rates!$F$23,IF(AND(C55="B",'Claim Details'!$I$28&gt;=Rates!$H$14,'Claim Details'!$I$28&lt;=Rates!$H$15,'Claim Details'!$I$19="Yes"),Rates!$I$23,IF(AND(C55="B",'Claim Details'!$I$28&gt;=Rates!$H$14,'Claim Details'!$I$28&lt;=Rates!$H$15,'Claim Details'!$I$19="No"),Rates!$H$23,IF(AND(C55="B",'Claim Details'!$I$28&gt;=Rates!$J$14,'Claim Details'!$I$28&lt;=Rates!$J$15,'Claim Details'!$I$19="Yes"),Rates!$K$23,IF(AND(C55="B",'Claim Details'!$I$28&gt;=Rates!$J$14,'Claim Details'!$I$28&lt;=Rates!$J$15,'Claim Details'!$I$19="No"),Rates!$J$23,IF(AND(C55="C",'Claim Details'!$I$28&gt;=Rates!$D$14,'Claim Details'!$I$28&lt;=Rates!$D$15,'Claim Details'!$I$19="Yes"),Rates!$E$24,IF(AND(C55="C",'Claim Details'!$I$28&gt;=Rates!$D$14,'Claim Details'!$I$28&lt;=Rates!$D$15,'Claim Details'!$I$19="No"),Rates!$D$24,IF(AND(C55="C",'Claim Details'!$I$28&gt;=Rates!$F$14,'Claim Details'!$I$28&lt;=Rates!$F$15,'Claim Details'!$I$19="Yes"),Rates!$G$24,IF(AND(C55="C",'Claim Details'!$I$28&gt;=Rates!$F$14,'Claim Details'!$I$28&lt;=Rates!$F$15,'Claim Details'!$I$19="No"),Rates!$F$24,IF(AND(C55="C",'Claim Details'!$I$28&gt;=Rates!$H$14,'Claim Details'!$I$28&lt;=Rates!$H$15,'Claim Details'!$I$19="Yes"),Rates!$I$24,IF(AND(C55="C",'Claim Details'!$I$28&gt;=Rates!$H$14,'Claim Details'!$I$28&lt;=Rates!$H$15,'Claim Details'!$I$19="No"),Rates!$H$24,IF(AND(C55="C",'Claim Details'!$I$28&gt;=Rates!$J$14,'Claim Details'!$I$28&lt;=Rates!$J$15,'Claim Details'!$I$19="Yes"),Rates!$K$24,IF(AND(C55="C",'Claim Details'!$I$28&gt;=Rates!$J$14,'Claim Details'!$I$28&lt;=Rates!$J$15,'Claim Details'!$I$19="No"),Rates!$J$24,"£0.00"))))))))))))))))))))))))</f>
        <v>£0.00</v>
      </c>
      <c r="BB55" s="189" t="str">
        <f t="shared" si="12"/>
        <v>£0.00</v>
      </c>
      <c r="BC55" s="1"/>
      <c r="BD55" s="189" t="str">
        <f>IF(AND(AE55="A",'Claim Details'!$I$28&gt;=Rates!$D$14,'Claim Details'!$I$28&lt;=Rates!$D$15,'Claim Details'!$I$19="Yes"),Rates!$J$17,IF(AND(AE55="A",'Claim Details'!$I$28&gt;=Rates!$D$14,'Claim Details'!$I$28&lt;=Rates!$D$15,'Claim Details'!$I$19="No"),Rates!$D$17,IF(AND(AE55="A",'Claim Details'!$I$28&gt;=Rates!$F$14,'Claim Details'!$I$28&lt;=Rates!$F$15,'Claim Details'!$I$19="Yes"),Rates!$G$17,IF(AND(AE55="A",'Claim Details'!$I$28&gt;=Rates!$F$14,'Claim Details'!$I$28&lt;=Rates!$F$15,'Claim Details'!$I$19="No"),Rates!$F$17,IF(AND(AE55="A",'Claim Details'!$I$28&gt;=Rates!$H$14,'Claim Details'!$I$28&lt;=Rates!$H$15,'Claim Details'!$I$19="Yes"),Rates!$I$17,IF(AND(AE55="A",'Claim Details'!$I$28&gt;=Rates!$H$14,'Claim Details'!$I$28&lt;=Rates!$H$15,'Claim Details'!$I$19="No"),Rates!$H$17,IF(AND(AE55="A",'Claim Details'!$I$28&gt;=Rates!$J$14,'Claim Details'!$I$28&lt;=Rates!$J$15,'Claim Details'!$I$19="Yes"),Rates!$K$17,IF(AND(AE55="A",'Claim Details'!$I$28&gt;=Rates!$J$14,'Claim Details'!$I$28&lt;=Rates!$J$15,'Claim Details'!$I$19="No"),Rates!$J$17,IF(AND(AE55="B",'Claim Details'!$I$28&gt;=Rates!$D$14,'Claim Details'!$I$28&lt;=Rates!$D$15,'Claim Details'!$I$19="Yes"),Rates!$E$18,IF(AND(AE55="B",'Claim Details'!$I$28&gt;=Rates!$D$14,'Claim Details'!$I$28&lt;=Rates!$D$15,'Claim Details'!$I$19="No"),Rates!$D$18,IF(AND(AE55="B",'Claim Details'!$I$28&gt;=Rates!$F$14,'Claim Details'!$I$28&lt;=Rates!$F$15,'Claim Details'!$I$19="Yes"),Rates!$G$18,IF(AND(AE55="B",'Claim Details'!$I$28&gt;=Rates!$F$14,'Claim Details'!$I$28&lt;=Rates!$F$15,'Claim Details'!$I$19="No"),Rates!$F$18,IF(AND(AE55="B",'Claim Details'!$I$28&gt;=Rates!$H$14,'Claim Details'!$I$28&lt;=Rates!$H$15,'Claim Details'!$I$19="Yes"),Rates!$I$18,IF(AND(AE55="B",'Claim Details'!$I$28&gt;=Rates!$H$14,'Claim Details'!$I$28&lt;=Rates!$H$15,'Claim Details'!$I$19="No"),Rates!$H$18,IF(AND(AE55="B",'Claim Details'!$I$28&gt;=Rates!$J$14,'Claim Details'!$I$28&lt;=Rates!$J$15,'Claim Details'!$I$19="Yes"),Rates!$K$18,IF(AND(AE55="B",'Claim Details'!$I$28&gt;=Rates!$J$14,'Claim Details'!$I$28&lt;=Rates!$J$15,'Claim Details'!$I$19="No"),Rates!$J$18,IF(AND(AE55="C",'Claim Details'!$I$28&gt;=Rates!$D$14,'Claim Details'!$I$28&lt;=Rates!$D$15,'Claim Details'!$I$19="Yes"),Rates!$E$19,IF(AND(AE55="C",'Claim Details'!$I$28&gt;=Rates!$D$14,'Claim Details'!$I$28&lt;=Rates!$D$15,'Claim Details'!$I$19="No"),Rates!$D$19,IF(AND(AE55="C",'Claim Details'!$I$28&gt;=Rates!$F$14,'Claim Details'!$I$28&lt;=Rates!$F$15,'Claim Details'!$I$19="Yes"),Rates!$G$19,IF(AND(AE55="C",'Claim Details'!$I$28&gt;=Rates!$F$14,'Claim Details'!$I$28&lt;=Rates!$F$15,'Claim Details'!$I$19="No"),Rates!$F$19,IF(AND(AE55="C",'Claim Details'!$I$28&gt;=Rates!$H$14,'Claim Details'!$I$28&lt;=Rates!$H$15,'Claim Details'!$I$19="Yes"),Rates!$I$19,IF(AND(AE55="C",'Claim Details'!$I$28&gt;=Rates!$H$14,'Claim Details'!$I$28&lt;=Rates!$H$15,'Claim Details'!$I$19="No"),Rates!$H$19,IF(AND(AE55="C",'Claim Details'!$I$28&gt;=Rates!$J$14,'Claim Details'!$I$28&lt;=Rates!$J$15,'Claim Details'!$I$19="Yes"),Rates!$K$19,IF(AND(AE55="C",'Claim Details'!$I$28&gt;=Rates!$J$14,'Claim Details'!$I$28&lt;=Rates!$J$15,'Claim Details'!$I$19="No"),Rates!$J$19,"£0.00"))))))))))))))))))))))))</f>
        <v>£0.00</v>
      </c>
      <c r="BE55" s="189" t="str">
        <f>IF(AND(AE55="A",'Claim Details'!$I$28&gt;=Rates!$D$14,'Claim Details'!$I$28&lt;=Rates!$D$15,'Claim Details'!$I$19="Yes"),Rates!$J$25,IF(AND(AE55="A",'Claim Details'!$I$28&gt;=Rates!$D$14,'Claim Details'!$I$28&lt;=Rates!$D$15,'Claim Details'!$I$19="No"),Rates!$D$25,IF(AND(AE55="A",'Claim Details'!$I$28&gt;=Rates!$F$14,'Claim Details'!$I$28&lt;=Rates!$F$15,'Claim Details'!$I$19="Yes"),Rates!$G$25,IF(AND(AE55="A",'Claim Details'!$I$28&gt;=Rates!$F$14,'Claim Details'!$I$28&lt;=Rates!$F$15,'Claim Details'!$I$19="No"),Rates!$F$25,IF(AND(AE55="A",'Claim Details'!$I$28&gt;=Rates!$H$14,'Claim Details'!$I$28&lt;=Rates!$H$15,'Claim Details'!$I$19="Yes"),Rates!$I$25,IF(AND(AE55="A",'Claim Details'!$I$28&gt;=Rates!$H$14,'Claim Details'!$I$28&lt;=Rates!$H$15,'Claim Details'!$I$19="No"),Rates!$H$25,IF(AND(AE55="A",'Claim Details'!$I$28&gt;=Rates!$J$14,'Claim Details'!$I$28&lt;=Rates!$J$15,'Claim Details'!$I$19="Yes"),Rates!$K$25,IF(AND(AE55="A",'Claim Details'!$I$28&gt;=Rates!$J$14,'Claim Details'!$I$28&lt;=Rates!$J$15,'Claim Details'!$I$19="No"),Rates!$J$25,IF(AND(AE55="B",'Claim Details'!$I$28&gt;=Rates!$D$14,'Claim Details'!$I$28&lt;=Rates!$D$15,'Claim Details'!$I$19="Yes"),Rates!$E$26,IF(AND(AE55="B",'Claim Details'!$I$28&gt;=Rates!$D$14,'Claim Details'!$I$28&lt;=Rates!$D$15,'Claim Details'!$I$19="No"),Rates!$D$26,IF(AND(AE55="B",'Claim Details'!$I$28&gt;=Rates!$F$14,'Claim Details'!$I$28&lt;=Rates!$F$15,'Claim Details'!$I$19="Yes"),Rates!$G$26,IF(AND(AE55="B",'Claim Details'!$I$28&gt;=Rates!$F$14,'Claim Details'!$I$28&lt;=Rates!$F$15,'Claim Details'!$I$19="No"),Rates!$F$26,IF(AND(AE55="B",'Claim Details'!$I$28&gt;=Rates!$H$14,'Claim Details'!$I$28&lt;=Rates!$H$15,'Claim Details'!$I$19="Yes"),Rates!$I$26,IF(AND(AE55="B",'Claim Details'!$I$28&gt;=Rates!$H$14,'Claim Details'!$I$28&lt;=Rates!$H$15,'Claim Details'!$I$19="No"),Rates!$H$26,IF(AND(AE55="B",'Claim Details'!$I$28&gt;=Rates!$J$14,'Claim Details'!$I$28&lt;=Rates!$J$15,'Claim Details'!$I$19="Yes"),Rates!$K$26,IF(AND(AE55="B",'Claim Details'!$I$28&gt;=Rates!$J$14,'Claim Details'!$I$28&lt;=Rates!$J$15,'Claim Details'!$I$19="No"),Rates!$J$26,IF(AND(AE55="C",'Claim Details'!$I$28&gt;=Rates!$D$14,'Claim Details'!$I$28&lt;=Rates!$D$15,'Claim Details'!$I$19="Yes"),Rates!$E$27,IF(AND(AE55="C",'Claim Details'!$I$28&gt;=Rates!$D$14,'Claim Details'!$I$28&lt;=Rates!$D$15,'Claim Details'!$I$19="No"),Rates!$D$27,IF(AND(AE55="C",'Claim Details'!$I$28&gt;=Rates!$F$14,'Claim Details'!$I$28&lt;=Rates!$F$15,'Claim Details'!$I$19="Yes"),Rates!$G$27,IF(AND(AE55="C",'Claim Details'!$I$28&gt;=Rates!$F$14,'Claim Details'!$I$28&lt;=Rates!$F$15,'Claim Details'!$I$19="No"),Rates!$F$27,IF(AND(AE55="C",'Claim Details'!$I$28&gt;=Rates!$H$14,'Claim Details'!$I$28&lt;=Rates!$H$15,'Claim Details'!$I$19="Yes"),Rates!$I$27,IF(AND(AE55="C",'Claim Details'!$I$28&gt;=Rates!$H$14,'Claim Details'!$I$28&lt;=Rates!$H$15,'Claim Details'!$I$19="No"),Rates!$H$27,IF(AND(AE55="C",'Claim Details'!$I$28&gt;=Rates!$J$14,'Claim Details'!$I$28&lt;=Rates!$J$15,'Claim Details'!$I$19="Yes"),Rates!$K$27,IF(AND(AE55="C",'Claim Details'!$I$28&gt;=Rates!$J$14,'Claim Details'!$I$28&lt;=Rates!$J$15,'Claim Details'!$I$19="No"),Rates!$J$27,"£0.00"))))))))))))))))))))))))</f>
        <v>£0.00</v>
      </c>
      <c r="BF55" s="189" t="str">
        <f>IF(AND(AE55="A",'Claim Details'!$I$28&gt;=Rates!$D$14,'Claim Details'!$I$28&lt;=Rates!$D$15,'Claim Details'!$I$19="Yes"),Rates!$E$20,IF(AND(AE55="A",'Claim Details'!$I$28&gt;=Rates!$D$14,'Claim Details'!$I$28&lt;=Rates!$D$15,'Claim Details'!$I$19="No"),Rates!$D$20,IF(AND(AE55="A",'Claim Details'!$I$28&gt;=Rates!$F$14,'Claim Details'!$I$28&lt;=Rates!$F$15,'Claim Details'!$I$19="Yes"),Rates!$G$20,IF(AND(AE55="A",'Claim Details'!$I$28&gt;=Rates!$F$14,'Claim Details'!$I$28&lt;=Rates!$F$15,'Claim Details'!$I$19="No"),Rates!$F$20,IF(AND(AE55="A",'Claim Details'!$I$28&gt;=Rates!$H$14,'Claim Details'!$I$28&lt;=Rates!$H$15,'Claim Details'!$I$19="Yes"),Rates!$I$20,IF(AND(AE55="A",'Claim Details'!$I$28&gt;=Rates!$H$14,'Claim Details'!$I$28&lt;=Rates!$H$15,'Claim Details'!$I$19="No"),Rates!$H$20,IF(AND(AE55="A",'Claim Details'!$I$28&gt;=Rates!$J$14,'Claim Details'!$I$28&lt;=Rates!$J$15,'Claim Details'!$I$19="Yes"),Rates!$K$20,IF(AND(AE55="A",'Claim Details'!$I$28&gt;=Rates!$J$14,'Claim Details'!$I$28&lt;=Rates!$J$15,'Claim Details'!$I$19="No"),Rates!$J$20,IF(AND(AE55="B",'Claim Details'!$I$28&gt;=Rates!$D$14,'Claim Details'!$I$28&lt;=Rates!$D$15,'Claim Details'!$I$19="Yes"),Rates!$E$21,IF(AND(AE55="B",'Claim Details'!$I$28&gt;=Rates!$D$14,'Claim Details'!$I$28&lt;=Rates!$D$15,'Claim Details'!$I$19="No"),Rates!$D$21,IF(AND(AE55="B",'Claim Details'!$I$28&gt;=Rates!$F$14,'Claim Details'!$I$28&lt;=Rates!$F$15,'Claim Details'!$I$19="Yes"),Rates!$G$21,IF(AND(AE55="B",'Claim Details'!$I$28&gt;=Rates!$F$14,'Claim Details'!$I$28&lt;=Rates!$F$15,'Claim Details'!$I$19="No"),Rates!$F$21,IF(AND(AE55="B",'Claim Details'!$I$28&gt;=Rates!$H$14,'Claim Details'!$I$28&lt;=Rates!$H$15,'Claim Details'!$I$19="Yes"),Rates!$I$21,IF(AND(AE55="B",'Claim Details'!$I$28&gt;=Rates!$H$14,'Claim Details'!$I$28&lt;=Rates!$H$15,'Claim Details'!$I$19="No"),Rates!$H$21,IF(AND(AE55="B",'Claim Details'!$I$28&gt;=Rates!$J$14,'Claim Details'!$I$28&lt;=Rates!$J$15,'Claim Details'!$I$19="Yes"),Rates!$K$21,IF(AND(AE55="B",'Claim Details'!$I$28&gt;=Rates!$J$14,'Claim Details'!$I$28&lt;=Rates!$J$15,'Claim Details'!$I$19="No"),Rates!$J$21,"£0.00"))))))))))))))))</f>
        <v>£0.00</v>
      </c>
      <c r="BG55" s="189" t="str">
        <f>IF(AND(AE55="A",'Claim Details'!$I$28&gt;=Rates!$D$14,'Claim Details'!$I$28&lt;=Rates!$D$15,'Claim Details'!$I$19="Yes"),Rates!$E$22,IF(AND(AE55="A",'Claim Details'!$I$28&gt;=Rates!$D$14,'Claim Details'!$I$28&lt;=Rates!$D$15,'Claim Details'!$I$19="No"),Rates!$D$22,IF(AND(AE55="A",'Claim Details'!$I$28&gt;=Rates!$F$14,'Claim Details'!$I$28&lt;=Rates!$F$15,'Claim Details'!$I$19="Yes"),Rates!$G$22,IF(AND(AE55="A",'Claim Details'!$I$28&gt;=Rates!$F$14,'Claim Details'!$I$28&lt;=Rates!$F$15,'Claim Details'!$I$19="No"),Rates!$F$22,IF(AND(AE55="A",'Claim Details'!$I$28&gt;=Rates!$H$14,'Claim Details'!$I$28&lt;=Rates!$H$15,'Claim Details'!$I$19="Yes"),Rates!$I$22,IF(AND(AE55="A",'Claim Details'!$I$28&gt;=Rates!$H$14,'Claim Details'!$I$28&lt;=Rates!$H$15,'Claim Details'!$I$19="No"),Rates!$H$22,IF(AND(AE55="A",'Claim Details'!$I$28&gt;=Rates!$J$14,'Claim Details'!$I$28&lt;=Rates!$J$15,'Claim Details'!$I$19="Yes"),Rates!$K$22,IF(AND(AE55="A",'Claim Details'!$I$28&gt;=Rates!$J$14,'Claim Details'!$I$28&lt;=Rates!$J$15,'Claim Details'!$I$19="No"),Rates!$J$22,IF(AND(AE55="B",'Claim Details'!$I$28&gt;=Rates!$D$14,'Claim Details'!$I$28&lt;=Rates!$D$15,'Claim Details'!$I$19="Yes"),Rates!$E$23,IF(AND(AE55="B",'Claim Details'!$I$28&gt;=Rates!$D$14,'Claim Details'!$I$28&lt;=Rates!$D$15,'Claim Details'!$I$19="No"),Rates!$D$23,IF(AND(AE55="B",'Claim Details'!$I$28&gt;=Rates!$F$14,'Claim Details'!$I$28&lt;=Rates!$F$15,'Claim Details'!$I$19="Yes"),Rates!$G$23,IF(AND(AE55="B",'Claim Details'!$I$28&gt;=Rates!$F$14,'Claim Details'!$I$28&lt;=Rates!$F$15,'Claim Details'!$I$19="No"),Rates!$F$23,IF(AND(AE55="B",'Claim Details'!$I$28&gt;=Rates!$H$14,'Claim Details'!$I$28&lt;=Rates!$H$15,'Claim Details'!$I$19="Yes"),Rates!$I$23,IF(AND(AE55="B",'Claim Details'!$I$28&gt;=Rates!$H$14,'Claim Details'!$I$28&lt;=Rates!$H$15,'Claim Details'!$I$19="No"),Rates!$H$23,IF(AND(AE55="B",'Claim Details'!$I$28&gt;=Rates!$J$14,'Claim Details'!$I$28&lt;=Rates!$J$15,'Claim Details'!$I$19="Yes"),Rates!$K$23,IF(AND(AE55="B",'Claim Details'!$I$28&gt;=Rates!$J$14,'Claim Details'!$I$28&lt;=Rates!$J$15,'Claim Details'!$I$19="No"),Rates!$J$23,IF(AND(AE55="C",'Claim Details'!$I$28&gt;=Rates!$D$14,'Claim Details'!$I$28&lt;=Rates!$D$15,'Claim Details'!$I$19="Yes"),Rates!$E$24,IF(AND(AE55="C",'Claim Details'!$I$28&gt;=Rates!$D$14,'Claim Details'!$I$28&lt;=Rates!$D$15,'Claim Details'!$I$19="No"),Rates!$D$24,IF(AND(AE55="C",'Claim Details'!$I$28&gt;=Rates!$F$14,'Claim Details'!$I$28&lt;=Rates!$F$15,'Claim Details'!$I$19="Yes"),Rates!$G$24,IF(AND(AE55="C",'Claim Details'!$I$28&gt;=Rates!$F$14,'Claim Details'!$I$28&lt;=Rates!$F$15,'Claim Details'!$I$19="No"),Rates!$F$24,IF(AND(AE55="C",'Claim Details'!$I$28&gt;=Rates!$H$14,'Claim Details'!$I$28&lt;=Rates!$H$15,'Claim Details'!$I$19="Yes"),Rates!$I$24,IF(AND(AE55="C",'Claim Details'!$I$28&gt;=Rates!$H$14,'Claim Details'!$I$28&lt;=Rates!$H$15,'Claim Details'!$I$19="No"),Rates!$H$24,IF(AND(AE55="C",'Claim Details'!$I$28&gt;=Rates!$J$14,'Claim Details'!$I$28&lt;=Rates!$J$15,'Claim Details'!$I$19="Yes"),Rates!$K$24,IF(AND(AE55="C",'Claim Details'!$I$28&gt;=Rates!$J$14,'Claim Details'!$I$28&lt;=Rates!$J$15,'Claim Details'!$I$19="No"),Rates!$J$24,"£0.00"))))))))))))))))))))))))</f>
        <v>£0.00</v>
      </c>
      <c r="BH55" s="189" t="str">
        <f t="shared" si="13"/>
        <v>£0.00</v>
      </c>
      <c r="BI55" s="189">
        <f t="shared" si="14"/>
        <v>0</v>
      </c>
      <c r="BO55" s="202" t="str">
        <f>IF(H55="","£0.00",IF(AP55="4","£0.00",IF(AP55="5","£0.00",IF(AP55="1","£0.00",((AQ55*H55)*'Claim Details'!$F$111)/100))))</f>
        <v>£0.00</v>
      </c>
      <c r="BP55" s="202" t="str">
        <f>IF(T55="","£0.00",IF(AP55="4","£0.00",IF(AP55="5","£0.00",IF(AP55="1","£0.00",((AR55*T55)*'Claim Details'!$N$111)/100))))</f>
        <v>£0.00</v>
      </c>
      <c r="BQ55" s="202" t="str">
        <f>IF(AI55="","£0.00",IF(AP55="4","£0.00",IF(AP55="5","£0.00",IF(AP55="1","£0.00",((BI55*AI55)*'Claim Details'!$W$111)/100))))</f>
        <v>£0.00</v>
      </c>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row>
    <row r="56" spans="1:97" ht="15">
      <c r="A56" s="145"/>
      <c r="B56" s="91"/>
      <c r="C56" s="96"/>
      <c r="D56" s="97"/>
      <c r="E56" s="98"/>
      <c r="F56" s="89"/>
      <c r="G56" s="99"/>
      <c r="H56" s="100"/>
      <c r="I56" s="221" t="str">
        <f t="shared" si="15"/>
        <v>£0.00</v>
      </c>
      <c r="J56" s="101"/>
      <c r="K56" s="100"/>
      <c r="L56" s="221" t="str">
        <f t="shared" si="3"/>
        <v>£0.00</v>
      </c>
      <c r="M56" s="101"/>
      <c r="N56" s="102"/>
      <c r="O56" s="145"/>
      <c r="P56" s="77"/>
      <c r="Q56" s="87"/>
      <c r="R56" s="87"/>
      <c r="S56" s="87"/>
      <c r="T56" s="149" t="str">
        <f t="shared" si="4"/>
        <v/>
      </c>
      <c r="U56" s="87" t="str">
        <f t="shared" si="5"/>
        <v/>
      </c>
      <c r="V56" s="87"/>
      <c r="W56" s="53" t="str">
        <f t="shared" si="6"/>
        <v>£0.00</v>
      </c>
      <c r="X56" s="53"/>
      <c r="Y56" s="87"/>
      <c r="Z56" s="78"/>
      <c r="AA56" s="79"/>
      <c r="AB56" s="160"/>
      <c r="AC56" s="98"/>
      <c r="AD56" s="225"/>
      <c r="AE56" s="235" t="str">
        <f t="shared" si="7"/>
        <v/>
      </c>
      <c r="AF56" s="87" t="str">
        <f t="shared" si="8"/>
        <v/>
      </c>
      <c r="AG56" s="53"/>
      <c r="AH56" s="224"/>
      <c r="AI56" s="226" t="str">
        <f t="shared" si="1"/>
        <v/>
      </c>
      <c r="AJ56" s="236" t="str">
        <f t="shared" si="9"/>
        <v>£0.00</v>
      </c>
      <c r="AK56" s="31"/>
      <c r="AL56" s="1"/>
      <c r="AM56" s="1"/>
      <c r="AN56" s="1"/>
      <c r="AO56" s="1"/>
      <c r="AP56" s="1" t="str">
        <f t="shared" si="10"/>
        <v/>
      </c>
      <c r="AQ56" s="27">
        <f t="shared" si="2"/>
        <v>0</v>
      </c>
      <c r="AR56" s="189">
        <f t="shared" si="11"/>
        <v>0</v>
      </c>
      <c r="AS56" s="190" t="str">
        <f>IF(AND(C56="A",'Claim Details'!$E$28&gt;=Rates!$D$14,'Claim Details'!$E$28&lt;=Rates!$D$15,'Claim Details'!$E$19="Yes"),Rates!$E$17,IF(AND(C56="A",'Claim Details'!$E$28&gt;=Rates!$D$14,'Claim Details'!$E$28&lt;=Rates!$D$15,'Claim Details'!$E$19="No"),Rates!$D$17,IF(AND(C56="A",'Claim Details'!$E$28&gt;=Rates!$F$14,'Claim Details'!$E$28&lt;=Rates!$F$15,'Claim Details'!$E$19="Yes"),Rates!$G$17,IF(AND(C56="A",'Claim Details'!$E$28&gt;=Rates!$F$14,'Claim Details'!$E$28&lt;=Rates!$F$15,'Claim Details'!$E$19="No"),Rates!$F$17,IF(AND(C56="A",'Claim Details'!$E$28&gt;=Rates!$H$14,'Claim Details'!$E$28&lt;=Rates!$H$15,'Claim Details'!$E$19="Yes"),Rates!$I$17,IF(AND(C56="A",'Claim Details'!$E$28&gt;=Rates!$H$14,'Claim Details'!$E$28&lt;=Rates!$H$15,'Claim Details'!$E$19="No"),Rates!$H$17,IF(AND(C56="A",'Claim Details'!$E$28&gt;=Rates!$J$14,'Claim Details'!$E$28&lt;=Rates!$J$15,'Claim Details'!$E$19="Yes"),Rates!$K$17,IF(AND(C56="A",'Claim Details'!$E$28&gt;=Rates!$J$14,'Claim Details'!$E$28&lt;=Rates!$J$15,'Claim Details'!$E$19="No"),Rates!$J$17,IF(AND(C56="B",'Claim Details'!$E$28&gt;=Rates!$D$14,'Claim Details'!$E$28&lt;=Rates!$D$15,'Claim Details'!$E$19="Yes"),Rates!$E$18,IF(AND(C56="B",'Claim Details'!$E$28&gt;=Rates!$D$14,'Claim Details'!$E$28&lt;=Rates!$D$15,'Claim Details'!$E$19="No"),Rates!$D$18,IF(AND(C56="B",'Claim Details'!$E$28&gt;=Rates!$F$14,'Claim Details'!$E$28&lt;=Rates!$F$15,'Claim Details'!$E$19="Yes"),Rates!$G$18,IF(AND(C56="B",'Claim Details'!$E$28&gt;=Rates!$F$14,'Claim Details'!$E$28&lt;=Rates!$F$15,'Claim Details'!$E$19="No"),Rates!$F$18,IF(AND(C56="B",'Claim Details'!$E$28&gt;=Rates!$H$14,'Claim Details'!$E$28&lt;=Rates!$H$15,'Claim Details'!$E$19="Yes"),Rates!$I$18,IF(AND(C56="B",'Claim Details'!$E$28&gt;=Rates!$H$14,'Claim Details'!$E$28&lt;=Rates!$H$15,'Claim Details'!$E$19="No"),Rates!$H$18,IF(AND(C56="B",'Claim Details'!$E$28&gt;=Rates!$J$14,'Claim Details'!$E$28&lt;=Rates!$J$15,'Claim Details'!$E$19="Yes"),Rates!$K$18,IF(AND(C56="B",'Claim Details'!$E$28&gt;=Rates!$J$14,'Claim Details'!$E$28&lt;=Rates!$J$15,'Claim Details'!$E$19="No"),Rates!$J$18,IF(AND(C56="C",'Claim Details'!$E$28&gt;=Rates!$D$14,'Claim Details'!$E$28&lt;=Rates!$D$15,'Claim Details'!$E$19="Yes"),Rates!$E$19,IF(AND(C56="C",'Claim Details'!$E$28&gt;=Rates!$D$14,'Claim Details'!$E$28&lt;=Rates!$D$15,'Claim Details'!$E$19="No"),Rates!$D$19,IF(AND(C56="C",'Claim Details'!$E$28&gt;=Rates!$F$14,'Claim Details'!$E$28&lt;=Rates!$F$15,'Claim Details'!$E$19="Yes"),Rates!$G$19,IF(AND(C56="C",'Claim Details'!$E$28&gt;=Rates!$F$14,'Claim Details'!$E$28&lt;=Rates!$F$15,'Claim Details'!$E$19="No"),Rates!$F$19,IF(AND(C56="C",'Claim Details'!$E$28&gt;=Rates!$H$14,'Claim Details'!$E$28&lt;=Rates!$H$15,'Claim Details'!$E$19="Yes"),Rates!$I$19,IF(AND(C56="C",'Claim Details'!$E$28&gt;=Rates!$H$14,'Claim Details'!$E$28&lt;=Rates!$H$15,'Claim Details'!$E$19="No"),Rates!$H$19,IF(AND(C56="C",'Claim Details'!$E$28&gt;=Rates!$J$14,'Claim Details'!$E$28&lt;=Rates!$J$15,'Claim Details'!$E$19="Yes"),Rates!$K$19,IF(AND(C56="C",'Claim Details'!$E$28&gt;=Rates!$J$14,'Claim Details'!$E$28&lt;=Rates!$J$15,'Claim Details'!$E$19="No"),Rates!$J$19,"£0.00"))))))))))))))))))))))))</f>
        <v>£0.00</v>
      </c>
      <c r="AT56" s="189" t="str">
        <f>IF(AND(C56="A",'Claim Details'!$E$28&gt;=Rates!$D$14,'Claim Details'!$E$28&lt;=Rates!$D$15,'Claim Details'!$E$19="Yes"),Rates!$E$25,IF(AND(C56="A",'Claim Details'!$E$28&gt;=Rates!$D$14,'Claim Details'!$E$28&lt;=Rates!$D$15,'Claim Details'!$E$19="No"),Rates!$D$25,IF(AND(C56="A",'Claim Details'!$E$28&gt;=Rates!$F$14,'Claim Details'!$E$28&lt;=Rates!$F$15,'Claim Details'!$E$19="Yes"),Rates!$G$25,IF(AND(C56="A",'Claim Details'!$E$28&gt;=Rates!$F$14,'Claim Details'!$E$28&lt;=Rates!$F$15,'Claim Details'!$E$19="No"),Rates!$F$25,IF(AND(C56="A",'Claim Details'!$E$28&gt;=Rates!$H$14,'Claim Details'!$E$28&lt;=Rates!$H$15,'Claim Details'!$E$19="Yes"),Rates!$I$25,IF(AND(C56="A",'Claim Details'!$E$28&gt;=Rates!$H$14,'Claim Details'!$E$28&lt;=Rates!$H$15,'Claim Details'!$E$19="No"),Rates!$H$25,IF(AND(C56="A",'Claim Details'!$E$28&gt;=Rates!$J$14,'Claim Details'!$E$28&lt;=Rates!$J$15,'Claim Details'!$E$19="Yes"),Rates!$K$25,IF(AND(C56="A",'Claim Details'!$E$28&gt;=Rates!$J$14,'Claim Details'!$E$28&lt;=Rates!$J$15,'Claim Details'!$E$19="No"),Rates!$J$25,IF(AND(C56="B",'Claim Details'!$E$28&gt;=Rates!$D$14,'Claim Details'!$E$28&lt;=Rates!$D$15,'Claim Details'!$E$19="Yes"),Rates!$E$26,IF(AND(C56="B",'Claim Details'!$E$28&gt;=Rates!$D$14,'Claim Details'!$E$28&lt;=Rates!$D$15,'Claim Details'!$E$19="No"),Rates!$D$26,IF(AND(C56="B",'Claim Details'!$E$28&gt;=Rates!$F$14,'Claim Details'!$E$28&lt;=Rates!$F$15,'Claim Details'!$E$19="Yes"),Rates!$G$26,IF(AND(C56="B",'Claim Details'!$E$28&gt;=Rates!$F$14,'Claim Details'!$E$28&lt;=Rates!$F$15,'Claim Details'!$E$19="No"),Rates!$F$26,IF(AND(C56="B",'Claim Details'!$E$28&gt;=Rates!$H$14,'Claim Details'!$E$28&lt;=Rates!$H$15,'Claim Details'!$E$19="Yes"),Rates!$I$26,IF(AND(C56="B",'Claim Details'!$E$28&gt;=Rates!$H$14,'Claim Details'!$E$28&lt;=Rates!$H$15,'Claim Details'!$E$19="No"),Rates!$H$26,IF(AND(C56="B",'Claim Details'!$E$28&gt;=Rates!$J$14,'Claim Details'!$E$28&lt;=Rates!$J$15,'Claim Details'!$E$19="Yes"),Rates!$K$26,IF(AND(C56="B",'Claim Details'!$E$28&gt;=Rates!$J$14,'Claim Details'!$E$28&lt;=Rates!$J$15,'Claim Details'!$E$19="No"),Rates!$J$26,IF(AND(C56="C",'Claim Details'!$E$28&gt;=Rates!$D$14,'Claim Details'!$E$28&lt;=Rates!$D$15,'Claim Details'!$E$19="Yes"),Rates!$E$27,IF(AND(C56="C",'Claim Details'!$E$28&gt;=Rates!$D$14,'Claim Details'!$E$28&lt;=Rates!$D$15,'Claim Details'!$E$19="No"),Rates!$D$27,IF(AND(C56="C",'Claim Details'!$E$28&gt;=Rates!$F$14,'Claim Details'!$E$28&lt;=Rates!$F$15,'Claim Details'!$E$19="Yes"),Rates!$G$27,IF(AND(C56="C",'Claim Details'!$E$28&gt;=Rates!$F$14,'Claim Details'!$E$28&lt;=Rates!$F$15,'Claim Details'!$E$19="No"),Rates!$F$27,IF(AND(C56="C",'Claim Details'!$E$28&gt;=Rates!$H$14,'Claim Details'!$E$28&lt;=Rates!$H$15,'Claim Details'!$E$19="Yes"),Rates!$I$27,IF(AND(C56="C",'Claim Details'!$E$28&gt;=Rates!$H$14,'Claim Details'!$E$28&lt;=Rates!$H$15,'Claim Details'!$E$19="No"),Rates!$H$27,IF(AND(C56="C",'Claim Details'!$E$28&gt;=Rates!$J$14,'Claim Details'!$E$28&lt;=Rates!$J$15,'Claim Details'!$E$19="Yes"),Rates!$K$27,IF(AND(C56="C",'Claim Details'!$E$28&gt;=Rates!$J$14,'Claim Details'!$E$28&lt;=Rates!$J$15,'Claim Details'!$E$19="No"),Rates!$J$27,"£0.00"))))))))))))))))))))))))</f>
        <v>£0.00</v>
      </c>
      <c r="AU56" s="191" t="str">
        <f>IF(AND(C56="A",'Claim Details'!$E$28&gt;=Rates!$D$14,'Claim Details'!$E$28&lt;=Rates!$D$15,'Claim Details'!$E$19="Yes"),Rates!$E$20,IF(AND(C56="A",'Claim Details'!$E$28&gt;=Rates!$D$14,'Claim Details'!$E$28&lt;=Rates!$D$15,'Claim Details'!$E$19="No"),Rates!$D$20,IF(AND(C56="A",'Claim Details'!$E$28&gt;=Rates!$F$14,'Claim Details'!$E$28&lt;=Rates!$F$15,'Claim Details'!$E$19="Yes"),Rates!$G$20,IF(AND(C56="A",'Claim Details'!$E$28&gt;=Rates!$F$14,'Claim Details'!$E$28&lt;=Rates!$F$15,'Claim Details'!$E$19="No"),Rates!$F$20,IF(AND(C56="A",'Claim Details'!$E$28&gt;=Rates!$H$14,'Claim Details'!$E$28&lt;=Rates!$H$15,'Claim Details'!$E$19="Yes"),Rates!$I$20,IF(AND(C56="A",'Claim Details'!$E$28&gt;=Rates!$H$14,'Claim Details'!$E$28&lt;=Rates!$H$15,'Claim Details'!$E$19="No"),Rates!$H$20,IF(AND(C56="A",'Claim Details'!$E$28&gt;=Rates!$J$14,'Claim Details'!$E$28&lt;=Rates!$J$15,'Claim Details'!$E$19="Yes"),Rates!$K$20,IF(AND(C56="A",'Claim Details'!$E$28&gt;=Rates!$J$14,'Claim Details'!$E$28&lt;=Rates!$J$15,'Claim Details'!$E$19="No"),Rates!$J$20,IF(AND(C56="B",'Claim Details'!$E$28&gt;=Rates!$D$14,'Claim Details'!$E$28&lt;=Rates!$D$15,'Claim Details'!$E$19="Yes"),Rates!$E$21,IF(AND(C56="B",'Claim Details'!$E$28&gt;=Rates!$D$14,'Claim Details'!$E$28&lt;=Rates!$D$15,'Claim Details'!$E$19="No"),Rates!$D$21,IF(AND(C56="B",'Claim Details'!$E$28&gt;=Rates!$F$14,'Claim Details'!$E$28&lt;=Rates!$F$15,'Claim Details'!$E$19="Yes"),Rates!$G$21,IF(AND(C56="B",'Claim Details'!$E$28&gt;=Rates!$F$14,'Claim Details'!$E$28&lt;=Rates!$F$15,'Claim Details'!$E$19="No"),Rates!$F$21,IF(AND(C56="B",'Claim Details'!$E$28&gt;=Rates!$H$14,'Claim Details'!$E$28&lt;=Rates!$H$15,'Claim Details'!$E$19="Yes"),Rates!$I$21,IF(AND(C56="B",'Claim Details'!$E$28&gt;=Rates!$H$14,'Claim Details'!$E$28&lt;=Rates!$H$15,'Claim Details'!$E$19="No"),Rates!$H$21,IF(AND(C56="B",'Claim Details'!$E$28&gt;=Rates!$J$14,'Claim Details'!$E$28&lt;=Rates!$J$15,'Claim Details'!$E$19="Yes"),Rates!$K$21,IF(AND(C56="B",'Claim Details'!$E$28&gt;=Rates!$J$14,'Claim Details'!$E$28&lt;=Rates!$J$15,'Claim Details'!$E$19="No"),Rates!$J$21,"£0.00"))))))))))))))))</f>
        <v>£0.00</v>
      </c>
      <c r="AV56" s="191" t="str">
        <f>IF(AND(C56="A",'Claim Details'!$E$28&gt;=Rates!$D$14,'Claim Details'!$E$28&lt;=Rates!$D$15,'Claim Details'!$E$19="Yes"),Rates!$E$22,IF(AND(C56="A",'Claim Details'!$E$28&gt;=Rates!$D$14,'Claim Details'!$E$28&lt;=Rates!$D$15,'Claim Details'!$E$19="No"),Rates!$D$22,IF(AND(C56="A",'Claim Details'!$E$28&gt;=Rates!$F$14,'Claim Details'!$E$28&lt;=Rates!$F$15,'Claim Details'!$E$19="Yes"),Rates!$G$22,IF(AND(C56="A",'Claim Details'!$E$28&gt;=Rates!$F$14,'Claim Details'!$E$28&lt;=Rates!$F$15,'Claim Details'!$E$19="No"),Rates!$F$22,IF(AND(C56="A",'Claim Details'!$E$28&gt;=Rates!$H$14,'Claim Details'!$E$28&lt;=Rates!$H$15,'Claim Details'!$E$19="Yes"),Rates!$I$22,IF(AND(C56="A",'Claim Details'!$E$28&gt;=Rates!$H$14,'Claim Details'!$E$28&lt;=Rates!$H$15,'Claim Details'!$E$19="No"),Rates!$H$22,IF(AND(C56="A",'Claim Details'!$E$28&gt;=Rates!$J$14,'Claim Details'!$E$28&lt;=Rates!$J$15,'Claim Details'!$E$19="Yes"),Rates!$K$22,IF(AND(C56="A",'Claim Details'!$E$28&gt;=Rates!$J$14,'Claim Details'!$E$28&lt;=Rates!$J$15,'Claim Details'!$E$19="No"),Rates!$J$22,IF(AND(C56="B",'Claim Details'!$E$28&gt;=Rates!$D$14,'Claim Details'!$E$28&lt;=Rates!$D$15,'Claim Details'!$E$19="Yes"),Rates!$E$23,IF(AND(C56="B",'Claim Details'!$E$28&gt;=Rates!$D$14,'Claim Details'!$E$28&lt;=Rates!$D$15,'Claim Details'!$E$19="No"),Rates!$D$23,IF(AND(C56="B",'Claim Details'!$E$28&gt;=Rates!$F$14,'Claim Details'!$E$28&lt;=Rates!$F$15,'Claim Details'!$E$19="Yes"),Rates!$G$23,IF(AND(C56="B",'Claim Details'!$E$28&gt;=Rates!$F$14,'Claim Details'!$E$28&lt;=Rates!$F$15,'Claim Details'!$E$19="No"),Rates!$F$23,IF(AND(C56="B",'Claim Details'!$E$28&gt;=Rates!$H$14,'Claim Details'!$E$28&lt;=Rates!$H$15,'Claim Details'!$E$19="Yes"),Rates!$I$23,IF(AND(C56="B",'Claim Details'!$E$28&gt;=Rates!$H$14,'Claim Details'!$E$28&lt;=Rates!$H$15,'Claim Details'!$E$19="No"),Rates!$H$23,IF(AND(C56="B",'Claim Details'!$E$28&gt;=Rates!$J$14,'Claim Details'!$E$28&lt;=Rates!$J$15,'Claim Details'!$E$19="Yes"),Rates!$K$23,IF(AND(C56="B",'Claim Details'!$E$28&gt;=Rates!$J$14,'Claim Details'!$E$28&lt;=Rates!$J$15,'Claim Details'!$E$19="No"),Rates!$J$23,IF(AND(C56="C",'Claim Details'!$E$28&gt;=Rates!$D$14,'Claim Details'!$E$28&lt;=Rates!$D$15,'Claim Details'!$E$19="Yes"),Rates!$E$24,IF(AND(C56="C",'Claim Details'!$E$28&gt;=Rates!$D$14,'Claim Details'!$E$28&lt;=Rates!$D$15,'Claim Details'!$E$19="No"),Rates!$D$24,IF(AND(C56="C",'Claim Details'!$E$28&gt;=Rates!$F$14,'Claim Details'!$E$28&lt;=Rates!$F$15,'Claim Details'!$E$19="Yes"),Rates!$G$24,IF(AND(C56="C",'Claim Details'!$E$28&gt;=Rates!$F$14,'Claim Details'!$E$28&lt;=Rates!$F$15,'Claim Details'!$E$19="No"),Rates!$F$24,IF(AND(C56="C",'Claim Details'!$E$28&gt;=Rates!$H$14,'Claim Details'!$E$28&lt;=Rates!$H$15,'Claim Details'!$E$19="Yes"),Rates!$I$24,IF(AND(C56="C",'Claim Details'!$E$28&gt;=Rates!$H$14,'Claim Details'!$E$28&lt;=Rates!$H$15,'Claim Details'!$E$19="No"),Rates!$H$24,IF(AND(C56="C",'Claim Details'!$E$28&gt;=Rates!$J$14,'Claim Details'!$E$28&lt;=Rates!$J$15,'Claim Details'!$E$19="Yes"),Rates!$K$24,IF(AND(C56="C",'Claim Details'!$E$28&gt;=Rates!$J$14,'Claim Details'!$E$28&lt;=Rates!$J$15,'Claim Details'!$E$19="No"),Rates!$J$24,"£0.00"))))))))))))))))))))))))</f>
        <v>£0.00</v>
      </c>
      <c r="AW56" s="1"/>
      <c r="AX56" s="189" t="str">
        <f>IF(AND(U56="A",'Claim Details'!$I$28&gt;=Rates!$D$14,'Claim Details'!$I$28&lt;=Rates!$D$15,'Claim Details'!$I$19="Yes"),Rates!$J$17,IF(AND(U56="A",'Claim Details'!$I$28&gt;=Rates!$D$14,'Claim Details'!$I$28&lt;=Rates!$D$15,'Claim Details'!$I$19="No"),Rates!$D$17,IF(AND(U56="A",'Claim Details'!$I$28&gt;=Rates!$F$14,'Claim Details'!$I$28&lt;=Rates!$F$15,'Claim Details'!$I$19="Yes"),Rates!$G$17,IF(AND(U56="A",'Claim Details'!$I$28&gt;=Rates!$F$14,'Claim Details'!$I$28&lt;=Rates!$F$15,'Claim Details'!$I$19="No"),Rates!$F$17,IF(AND(U56="A",'Claim Details'!$I$28&gt;=Rates!$H$14,'Claim Details'!$I$28&lt;=Rates!$H$15,'Claim Details'!$I$19="Yes"),Rates!$I$17,IF(AND(U56="A",'Claim Details'!$I$28&gt;=Rates!$H$14,'Claim Details'!$I$28&lt;=Rates!$H$15,'Claim Details'!$I$19="No"),Rates!$H$17,IF(AND(U56="A",'Claim Details'!$I$28&gt;=Rates!$J$14,'Claim Details'!$I$28&lt;=Rates!$J$15,'Claim Details'!$I$19="Yes"),Rates!$K$17,IF(AND(U56="A",'Claim Details'!$I$28&gt;=Rates!$J$14,'Claim Details'!$I$28&lt;=Rates!$J$15,'Claim Details'!$I$19="No"),Rates!$J$17,IF(AND(U56="B",'Claim Details'!$I$28&gt;=Rates!$D$14,'Claim Details'!$I$28&lt;=Rates!$D$15,'Claim Details'!$I$19="Yes"),Rates!$E$18,IF(AND(U56="B",'Claim Details'!$I$28&gt;=Rates!$D$14,'Claim Details'!$I$28&lt;=Rates!$D$15,'Claim Details'!$I$19="No"),Rates!$D$18,IF(AND(U56="B",'Claim Details'!$I$28&gt;=Rates!$F$14,'Claim Details'!$I$28&lt;=Rates!$F$15,'Claim Details'!$I$19="Yes"),Rates!$G$18,IF(AND(U56="B",'Claim Details'!$I$28&gt;=Rates!$F$14,'Claim Details'!$I$28&lt;=Rates!$F$15,'Claim Details'!$I$19="No"),Rates!$F$18,IF(AND(U56="B",'Claim Details'!$I$28&gt;=Rates!$H$14,'Claim Details'!$I$28&lt;=Rates!$H$15,'Claim Details'!$I$19="Yes"),Rates!$I$18,IF(AND(U56="B",'Claim Details'!$I$28&gt;=Rates!$H$14,'Claim Details'!$I$28&lt;=Rates!$H$15,'Claim Details'!$I$19="No"),Rates!$H$18,IF(AND(U56="B",'Claim Details'!$I$28&gt;=Rates!$J$14,'Claim Details'!$I$28&lt;=Rates!$J$15,'Claim Details'!$I$19="Yes"),Rates!$K$18,IF(AND(U56="B",'Claim Details'!$I$28&gt;=Rates!$J$14,'Claim Details'!$I$28&lt;=Rates!$J$15,'Claim Details'!$I$19="No"),Rates!$J$18,IF(AND(U56="C",'Claim Details'!$I$28&gt;=Rates!$D$14,'Claim Details'!$I$28&lt;=Rates!$D$15,'Claim Details'!$I$19="Yes"),Rates!$E$19,IF(AND(U56="C",'Claim Details'!$I$28&gt;=Rates!$D$14,'Claim Details'!$I$28&lt;=Rates!$D$15,'Claim Details'!$I$19="No"),Rates!$D$19,IF(AND(U56="C",'Claim Details'!$I$28&gt;=Rates!$F$14,'Claim Details'!$I$28&lt;=Rates!$F$15,'Claim Details'!$I$19="Yes"),Rates!$G$19,IF(AND(U56="C",'Claim Details'!$I$28&gt;=Rates!$F$14,'Claim Details'!$I$28&lt;=Rates!$F$15,'Claim Details'!$I$19="No"),Rates!$F$19,IF(AND(U56="C",'Claim Details'!$I$28&gt;=Rates!$H$14,'Claim Details'!$I$28&lt;=Rates!$H$15,'Claim Details'!$I$19="Yes"),Rates!$I$19,IF(AND(U56="C",'Claim Details'!$I$28&gt;=Rates!$H$14,'Claim Details'!$I$28&lt;=Rates!$H$15,'Claim Details'!$I$19="No"),Rates!$H$19,IF(AND(U56="C",'Claim Details'!$I$28&gt;=Rates!$J$14,'Claim Details'!$I$28&lt;=Rates!$J$15,'Claim Details'!$I$19="Yes"),Rates!$K$19,IF(AND(U56="C",'Claim Details'!$I$28&gt;=Rates!$J$14,'Claim Details'!$I$28&lt;=Rates!$J$15,'Claim Details'!$I$19="No"),Rates!$J$19,"£0.00"))))))))))))))))))))))))</f>
        <v>£0.00</v>
      </c>
      <c r="AY56" s="189" t="str">
        <f>IF(AND(C56="A",'Claim Details'!$I$28&gt;=Rates!$D$14,'Claim Details'!$I$28&lt;=Rates!$D$15,'Claim Details'!$I$19="Yes"),Rates!$J$25,IF(AND(C56="A",'Claim Details'!$I$28&gt;=Rates!$D$14,'Claim Details'!$I$28&lt;=Rates!$D$15,'Claim Details'!$I$19="No"),Rates!$D$25,IF(AND(C56="A",'Claim Details'!$I$28&gt;=Rates!$F$14,'Claim Details'!$I$28&lt;=Rates!$F$15,'Claim Details'!$I$19="Yes"),Rates!$G$25,IF(AND(C56="A",'Claim Details'!$I$28&gt;=Rates!$F$14,'Claim Details'!$I$28&lt;=Rates!$F$15,'Claim Details'!$I$19="No"),Rates!$F$25,IF(AND(C56="A",'Claim Details'!$I$28&gt;=Rates!$H$14,'Claim Details'!$I$28&lt;=Rates!$H$15,'Claim Details'!$I$19="Yes"),Rates!$I$25,IF(AND(C56="A",'Claim Details'!$I$28&gt;=Rates!$H$14,'Claim Details'!$I$28&lt;=Rates!$H$15,'Claim Details'!$I$19="No"),Rates!$H$25,IF(AND(C56="A",'Claim Details'!$I$28&gt;=Rates!$J$14,'Claim Details'!$I$28&lt;=Rates!$J$15,'Claim Details'!$I$19="Yes"),Rates!$K$25,IF(AND(C56="A",'Claim Details'!$I$28&gt;=Rates!$J$14,'Claim Details'!$I$28&lt;=Rates!$J$15,'Claim Details'!$I$19="No"),Rates!$J$25,IF(AND(C56="B",'Claim Details'!$I$28&gt;=Rates!$D$14,'Claim Details'!$I$28&lt;=Rates!$D$15,'Claim Details'!$I$19="Yes"),Rates!$E$26,IF(AND(C56="B",'Claim Details'!$I$28&gt;=Rates!$D$14,'Claim Details'!$I$28&lt;=Rates!$D$15,'Claim Details'!$I$19="No"),Rates!$D$26,IF(AND(C56="B",'Claim Details'!$I$28&gt;=Rates!$F$14,'Claim Details'!$I$28&lt;=Rates!$F$15,'Claim Details'!$I$19="Yes"),Rates!$G$26,IF(AND(C56="B",'Claim Details'!$I$28&gt;=Rates!$F$14,'Claim Details'!$I$28&lt;=Rates!$F$15,'Claim Details'!$I$19="No"),Rates!$F$26,IF(AND(C56="B",'Claim Details'!$I$28&gt;=Rates!$H$14,'Claim Details'!$I$28&lt;=Rates!$H$15,'Claim Details'!$I$19="Yes"),Rates!$I$26,IF(AND(C56="B",'Claim Details'!$I$28&gt;=Rates!$H$14,'Claim Details'!$I$28&lt;=Rates!$H$15,'Claim Details'!$I$19="No"),Rates!$H$26,IF(AND(C56="B",'Claim Details'!$I$28&gt;=Rates!$J$14,'Claim Details'!$I$28&lt;=Rates!$J$15,'Claim Details'!$I$19="Yes"),Rates!$K$26,IF(AND(C56="B",'Claim Details'!$I$28&gt;=Rates!$J$14,'Claim Details'!$I$28&lt;=Rates!$J$15,'Claim Details'!$I$19="No"),Rates!$J$26,IF(AND(C56="C",'Claim Details'!$I$28&gt;=Rates!$D$14,'Claim Details'!$I$28&lt;=Rates!$D$15,'Claim Details'!$I$19="Yes"),Rates!$E$27,IF(AND(C56="C",'Claim Details'!$I$28&gt;=Rates!$D$14,'Claim Details'!$I$28&lt;=Rates!$D$15,'Claim Details'!$I$19="No"),Rates!$D$27,IF(AND(C56="C",'Claim Details'!$I$28&gt;=Rates!$F$14,'Claim Details'!$I$28&lt;=Rates!$F$15,'Claim Details'!$I$19="Yes"),Rates!$G$27,IF(AND(C56="C",'Claim Details'!$I$28&gt;=Rates!$F$14,'Claim Details'!$I$28&lt;=Rates!$F$15,'Claim Details'!$I$19="No"),Rates!$F$27,IF(AND(C56="C",'Claim Details'!$I$28&gt;=Rates!$H$14,'Claim Details'!$I$28&lt;=Rates!$H$15,'Claim Details'!$I$19="Yes"),Rates!$I$27,IF(AND(C56="C",'Claim Details'!$I$28&gt;=Rates!$H$14,'Claim Details'!$I$28&lt;=Rates!$H$15,'Claim Details'!$I$19="No"),Rates!$H$27,IF(AND(C56="C",'Claim Details'!$I$28&gt;=Rates!$J$14,'Claim Details'!$I$28&lt;=Rates!$J$15,'Claim Details'!$I$19="Yes"),Rates!$K$27,IF(AND(C56="C",'Claim Details'!$I$28&gt;=Rates!$J$14,'Claim Details'!$I$28&lt;=Rates!$J$15,'Claim Details'!$I$19="No"),Rates!$J$27,"£0.00"))))))))))))))))))))))))</f>
        <v>£0.00</v>
      </c>
      <c r="AZ56" s="189" t="str">
        <f>IF(AND(C56="A",'Claim Details'!$I$28&gt;=Rates!$D$14,'Claim Details'!$I$28&lt;=Rates!$D$15,'Claim Details'!$I$19="Yes"),Rates!$E$20,IF(AND(C56="A",'Claim Details'!$I$28&gt;=Rates!$D$14,'Claim Details'!$I$28&lt;=Rates!$D$15,'Claim Details'!$I$19="No"),Rates!$D$20,IF(AND(C56="A",'Claim Details'!$I$28&gt;=Rates!$F$14,'Claim Details'!$I$28&lt;=Rates!$F$15,'Claim Details'!$I$19="Yes"),Rates!$G$20,IF(AND(C56="A",'Claim Details'!$I$28&gt;=Rates!$F$14,'Claim Details'!$I$28&lt;=Rates!$F$15,'Claim Details'!$I$19="No"),Rates!$F$20,IF(AND(C56="A",'Claim Details'!$I$28&gt;=Rates!$H$14,'Claim Details'!$I$28&lt;=Rates!$H$15,'Claim Details'!$I$19="Yes"),Rates!$I$20,IF(AND(C56="A",'Claim Details'!$I$28&gt;=Rates!$H$14,'Claim Details'!$I$28&lt;=Rates!$H$15,'Claim Details'!$I$19="No"),Rates!$H$20,IF(AND(C56="A",'Claim Details'!$I$28&gt;=Rates!$J$14,'Claim Details'!$I$28&lt;=Rates!$J$15,'Claim Details'!$I$19="Yes"),Rates!$K$20,IF(AND(C56="A",'Claim Details'!$I$28&gt;=Rates!$J$14,'Claim Details'!$I$28&lt;=Rates!$J$15,'Claim Details'!$I$19="No"),Rates!$J$20,IF(AND(C56="B",'Claim Details'!$I$28&gt;=Rates!$D$14,'Claim Details'!$I$28&lt;=Rates!$D$15,'Claim Details'!$I$19="Yes"),Rates!$E$21,IF(AND(C56="B",'Claim Details'!$I$28&gt;=Rates!$D$14,'Claim Details'!$I$28&lt;=Rates!$D$15,'Claim Details'!$I$19="No"),Rates!$D$21,IF(AND(C56="B",'Claim Details'!$I$28&gt;=Rates!$F$14,'Claim Details'!$I$28&lt;=Rates!$F$15,'Claim Details'!$I$19="Yes"),Rates!$G$21,IF(AND(C56="B",'Claim Details'!$I$28&gt;=Rates!$F$14,'Claim Details'!$I$28&lt;=Rates!$F$15,'Claim Details'!$I$19="No"),Rates!$F$21,IF(AND(C56="B",'Claim Details'!$I$28&gt;=Rates!$H$14,'Claim Details'!$I$28&lt;=Rates!$H$15,'Claim Details'!$I$19="Yes"),Rates!$I$21,IF(AND(C56="B",'Claim Details'!$I$28&gt;=Rates!$H$14,'Claim Details'!$I$28&lt;=Rates!$H$15,'Claim Details'!$I$19="No"),Rates!$H$21,IF(AND(C56="B",'Claim Details'!$I$28&gt;=Rates!$J$14,'Claim Details'!$I$28&lt;=Rates!$J$15,'Claim Details'!$I$19="Yes"),Rates!$K$21,IF(AND(C56="B",'Claim Details'!$I$28&gt;=Rates!$J$14,'Claim Details'!$I$28&lt;=Rates!$J$15,'Claim Details'!$I$19="No"),Rates!$J$21,"£0.00"))))))))))))))))</f>
        <v>£0.00</v>
      </c>
      <c r="BA56" s="189" t="str">
        <f>IF(AND(C56="A",'Claim Details'!$I$28&gt;=Rates!$D$14,'Claim Details'!$I$28&lt;=Rates!$D$15,'Claim Details'!$I$19="Yes"),Rates!$E$22,IF(AND(C56="A",'Claim Details'!$I$28&gt;=Rates!$D$14,'Claim Details'!$I$28&lt;=Rates!$D$15,'Claim Details'!$I$19="No"),Rates!$D$22,IF(AND(C56="A",'Claim Details'!$I$28&gt;=Rates!$F$14,'Claim Details'!$I$28&lt;=Rates!$F$15,'Claim Details'!$I$19="Yes"),Rates!$G$22,IF(AND(C56="A",'Claim Details'!$I$28&gt;=Rates!$F$14,'Claim Details'!$I$28&lt;=Rates!$F$15,'Claim Details'!$I$19="No"),Rates!$F$22,IF(AND(C56="A",'Claim Details'!$I$28&gt;=Rates!$H$14,'Claim Details'!$I$28&lt;=Rates!$H$15,'Claim Details'!$I$19="Yes"),Rates!$I$22,IF(AND(C56="A",'Claim Details'!$I$28&gt;=Rates!$H$14,'Claim Details'!$I$28&lt;=Rates!$H$15,'Claim Details'!$I$19="No"),Rates!$H$22,IF(AND(C56="A",'Claim Details'!$I$28&gt;=Rates!$J$14,'Claim Details'!$I$28&lt;=Rates!$J$15,'Claim Details'!$I$19="Yes"),Rates!$K$22,IF(AND(C56="A",'Claim Details'!$I$28&gt;=Rates!$J$14,'Claim Details'!$I$28&lt;=Rates!$J$15,'Claim Details'!$I$19="No"),Rates!$J$22,IF(AND(C56="B",'Claim Details'!$I$28&gt;=Rates!$D$14,'Claim Details'!$I$28&lt;=Rates!$D$15,'Claim Details'!$I$19="Yes"),Rates!$E$23,IF(AND(C56="B",'Claim Details'!$I$28&gt;=Rates!$D$14,'Claim Details'!$I$28&lt;=Rates!$D$15,'Claim Details'!$I$19="No"),Rates!$D$23,IF(AND(C56="B",'Claim Details'!$I$28&gt;=Rates!$F$14,'Claim Details'!$I$28&lt;=Rates!$F$15,'Claim Details'!$I$19="Yes"),Rates!$G$23,IF(AND(C56="B",'Claim Details'!$I$28&gt;=Rates!$F$14,'Claim Details'!$I$28&lt;=Rates!$F$15,'Claim Details'!$I$19="No"),Rates!$F$23,IF(AND(C56="B",'Claim Details'!$I$28&gt;=Rates!$H$14,'Claim Details'!$I$28&lt;=Rates!$H$15,'Claim Details'!$I$19="Yes"),Rates!$I$23,IF(AND(C56="B",'Claim Details'!$I$28&gt;=Rates!$H$14,'Claim Details'!$I$28&lt;=Rates!$H$15,'Claim Details'!$I$19="No"),Rates!$H$23,IF(AND(C56="B",'Claim Details'!$I$28&gt;=Rates!$J$14,'Claim Details'!$I$28&lt;=Rates!$J$15,'Claim Details'!$I$19="Yes"),Rates!$K$23,IF(AND(C56="B",'Claim Details'!$I$28&gt;=Rates!$J$14,'Claim Details'!$I$28&lt;=Rates!$J$15,'Claim Details'!$I$19="No"),Rates!$J$23,IF(AND(C56="C",'Claim Details'!$I$28&gt;=Rates!$D$14,'Claim Details'!$I$28&lt;=Rates!$D$15,'Claim Details'!$I$19="Yes"),Rates!$E$24,IF(AND(C56="C",'Claim Details'!$I$28&gt;=Rates!$D$14,'Claim Details'!$I$28&lt;=Rates!$D$15,'Claim Details'!$I$19="No"),Rates!$D$24,IF(AND(C56="C",'Claim Details'!$I$28&gt;=Rates!$F$14,'Claim Details'!$I$28&lt;=Rates!$F$15,'Claim Details'!$I$19="Yes"),Rates!$G$24,IF(AND(C56="C",'Claim Details'!$I$28&gt;=Rates!$F$14,'Claim Details'!$I$28&lt;=Rates!$F$15,'Claim Details'!$I$19="No"),Rates!$F$24,IF(AND(C56="C",'Claim Details'!$I$28&gt;=Rates!$H$14,'Claim Details'!$I$28&lt;=Rates!$H$15,'Claim Details'!$I$19="Yes"),Rates!$I$24,IF(AND(C56="C",'Claim Details'!$I$28&gt;=Rates!$H$14,'Claim Details'!$I$28&lt;=Rates!$H$15,'Claim Details'!$I$19="No"),Rates!$H$24,IF(AND(C56="C",'Claim Details'!$I$28&gt;=Rates!$J$14,'Claim Details'!$I$28&lt;=Rates!$J$15,'Claim Details'!$I$19="Yes"),Rates!$K$24,IF(AND(C56="C",'Claim Details'!$I$28&gt;=Rates!$J$14,'Claim Details'!$I$28&lt;=Rates!$J$15,'Claim Details'!$I$19="No"),Rates!$J$24,"£0.00"))))))))))))))))))))))))</f>
        <v>£0.00</v>
      </c>
      <c r="BB56" s="189" t="str">
        <f t="shared" si="12"/>
        <v>£0.00</v>
      </c>
      <c r="BC56" s="1"/>
      <c r="BD56" s="189" t="str">
        <f>IF(AND(AE56="A",'Claim Details'!$I$28&gt;=Rates!$D$14,'Claim Details'!$I$28&lt;=Rates!$D$15,'Claim Details'!$I$19="Yes"),Rates!$J$17,IF(AND(AE56="A",'Claim Details'!$I$28&gt;=Rates!$D$14,'Claim Details'!$I$28&lt;=Rates!$D$15,'Claim Details'!$I$19="No"),Rates!$D$17,IF(AND(AE56="A",'Claim Details'!$I$28&gt;=Rates!$F$14,'Claim Details'!$I$28&lt;=Rates!$F$15,'Claim Details'!$I$19="Yes"),Rates!$G$17,IF(AND(AE56="A",'Claim Details'!$I$28&gt;=Rates!$F$14,'Claim Details'!$I$28&lt;=Rates!$F$15,'Claim Details'!$I$19="No"),Rates!$F$17,IF(AND(AE56="A",'Claim Details'!$I$28&gt;=Rates!$H$14,'Claim Details'!$I$28&lt;=Rates!$H$15,'Claim Details'!$I$19="Yes"),Rates!$I$17,IF(AND(AE56="A",'Claim Details'!$I$28&gt;=Rates!$H$14,'Claim Details'!$I$28&lt;=Rates!$H$15,'Claim Details'!$I$19="No"),Rates!$H$17,IF(AND(AE56="A",'Claim Details'!$I$28&gt;=Rates!$J$14,'Claim Details'!$I$28&lt;=Rates!$J$15,'Claim Details'!$I$19="Yes"),Rates!$K$17,IF(AND(AE56="A",'Claim Details'!$I$28&gt;=Rates!$J$14,'Claim Details'!$I$28&lt;=Rates!$J$15,'Claim Details'!$I$19="No"),Rates!$J$17,IF(AND(AE56="B",'Claim Details'!$I$28&gt;=Rates!$D$14,'Claim Details'!$I$28&lt;=Rates!$D$15,'Claim Details'!$I$19="Yes"),Rates!$E$18,IF(AND(AE56="B",'Claim Details'!$I$28&gt;=Rates!$D$14,'Claim Details'!$I$28&lt;=Rates!$D$15,'Claim Details'!$I$19="No"),Rates!$D$18,IF(AND(AE56="B",'Claim Details'!$I$28&gt;=Rates!$F$14,'Claim Details'!$I$28&lt;=Rates!$F$15,'Claim Details'!$I$19="Yes"),Rates!$G$18,IF(AND(AE56="B",'Claim Details'!$I$28&gt;=Rates!$F$14,'Claim Details'!$I$28&lt;=Rates!$F$15,'Claim Details'!$I$19="No"),Rates!$F$18,IF(AND(AE56="B",'Claim Details'!$I$28&gt;=Rates!$H$14,'Claim Details'!$I$28&lt;=Rates!$H$15,'Claim Details'!$I$19="Yes"),Rates!$I$18,IF(AND(AE56="B",'Claim Details'!$I$28&gt;=Rates!$H$14,'Claim Details'!$I$28&lt;=Rates!$H$15,'Claim Details'!$I$19="No"),Rates!$H$18,IF(AND(AE56="B",'Claim Details'!$I$28&gt;=Rates!$J$14,'Claim Details'!$I$28&lt;=Rates!$J$15,'Claim Details'!$I$19="Yes"),Rates!$K$18,IF(AND(AE56="B",'Claim Details'!$I$28&gt;=Rates!$J$14,'Claim Details'!$I$28&lt;=Rates!$J$15,'Claim Details'!$I$19="No"),Rates!$J$18,IF(AND(AE56="C",'Claim Details'!$I$28&gt;=Rates!$D$14,'Claim Details'!$I$28&lt;=Rates!$D$15,'Claim Details'!$I$19="Yes"),Rates!$E$19,IF(AND(AE56="C",'Claim Details'!$I$28&gt;=Rates!$D$14,'Claim Details'!$I$28&lt;=Rates!$D$15,'Claim Details'!$I$19="No"),Rates!$D$19,IF(AND(AE56="C",'Claim Details'!$I$28&gt;=Rates!$F$14,'Claim Details'!$I$28&lt;=Rates!$F$15,'Claim Details'!$I$19="Yes"),Rates!$G$19,IF(AND(AE56="C",'Claim Details'!$I$28&gt;=Rates!$F$14,'Claim Details'!$I$28&lt;=Rates!$F$15,'Claim Details'!$I$19="No"),Rates!$F$19,IF(AND(AE56="C",'Claim Details'!$I$28&gt;=Rates!$H$14,'Claim Details'!$I$28&lt;=Rates!$H$15,'Claim Details'!$I$19="Yes"),Rates!$I$19,IF(AND(AE56="C",'Claim Details'!$I$28&gt;=Rates!$H$14,'Claim Details'!$I$28&lt;=Rates!$H$15,'Claim Details'!$I$19="No"),Rates!$H$19,IF(AND(AE56="C",'Claim Details'!$I$28&gt;=Rates!$J$14,'Claim Details'!$I$28&lt;=Rates!$J$15,'Claim Details'!$I$19="Yes"),Rates!$K$19,IF(AND(AE56="C",'Claim Details'!$I$28&gt;=Rates!$J$14,'Claim Details'!$I$28&lt;=Rates!$J$15,'Claim Details'!$I$19="No"),Rates!$J$19,"£0.00"))))))))))))))))))))))))</f>
        <v>£0.00</v>
      </c>
      <c r="BE56" s="189" t="str">
        <f>IF(AND(AE56="A",'Claim Details'!$I$28&gt;=Rates!$D$14,'Claim Details'!$I$28&lt;=Rates!$D$15,'Claim Details'!$I$19="Yes"),Rates!$J$25,IF(AND(AE56="A",'Claim Details'!$I$28&gt;=Rates!$D$14,'Claim Details'!$I$28&lt;=Rates!$D$15,'Claim Details'!$I$19="No"),Rates!$D$25,IF(AND(AE56="A",'Claim Details'!$I$28&gt;=Rates!$F$14,'Claim Details'!$I$28&lt;=Rates!$F$15,'Claim Details'!$I$19="Yes"),Rates!$G$25,IF(AND(AE56="A",'Claim Details'!$I$28&gt;=Rates!$F$14,'Claim Details'!$I$28&lt;=Rates!$F$15,'Claim Details'!$I$19="No"),Rates!$F$25,IF(AND(AE56="A",'Claim Details'!$I$28&gt;=Rates!$H$14,'Claim Details'!$I$28&lt;=Rates!$H$15,'Claim Details'!$I$19="Yes"),Rates!$I$25,IF(AND(AE56="A",'Claim Details'!$I$28&gt;=Rates!$H$14,'Claim Details'!$I$28&lt;=Rates!$H$15,'Claim Details'!$I$19="No"),Rates!$H$25,IF(AND(AE56="A",'Claim Details'!$I$28&gt;=Rates!$J$14,'Claim Details'!$I$28&lt;=Rates!$J$15,'Claim Details'!$I$19="Yes"),Rates!$K$25,IF(AND(AE56="A",'Claim Details'!$I$28&gt;=Rates!$J$14,'Claim Details'!$I$28&lt;=Rates!$J$15,'Claim Details'!$I$19="No"),Rates!$J$25,IF(AND(AE56="B",'Claim Details'!$I$28&gt;=Rates!$D$14,'Claim Details'!$I$28&lt;=Rates!$D$15,'Claim Details'!$I$19="Yes"),Rates!$E$26,IF(AND(AE56="B",'Claim Details'!$I$28&gt;=Rates!$D$14,'Claim Details'!$I$28&lt;=Rates!$D$15,'Claim Details'!$I$19="No"),Rates!$D$26,IF(AND(AE56="B",'Claim Details'!$I$28&gt;=Rates!$F$14,'Claim Details'!$I$28&lt;=Rates!$F$15,'Claim Details'!$I$19="Yes"),Rates!$G$26,IF(AND(AE56="B",'Claim Details'!$I$28&gt;=Rates!$F$14,'Claim Details'!$I$28&lt;=Rates!$F$15,'Claim Details'!$I$19="No"),Rates!$F$26,IF(AND(AE56="B",'Claim Details'!$I$28&gt;=Rates!$H$14,'Claim Details'!$I$28&lt;=Rates!$H$15,'Claim Details'!$I$19="Yes"),Rates!$I$26,IF(AND(AE56="B",'Claim Details'!$I$28&gt;=Rates!$H$14,'Claim Details'!$I$28&lt;=Rates!$H$15,'Claim Details'!$I$19="No"),Rates!$H$26,IF(AND(AE56="B",'Claim Details'!$I$28&gt;=Rates!$J$14,'Claim Details'!$I$28&lt;=Rates!$J$15,'Claim Details'!$I$19="Yes"),Rates!$K$26,IF(AND(AE56="B",'Claim Details'!$I$28&gt;=Rates!$J$14,'Claim Details'!$I$28&lt;=Rates!$J$15,'Claim Details'!$I$19="No"),Rates!$J$26,IF(AND(AE56="C",'Claim Details'!$I$28&gt;=Rates!$D$14,'Claim Details'!$I$28&lt;=Rates!$D$15,'Claim Details'!$I$19="Yes"),Rates!$E$27,IF(AND(AE56="C",'Claim Details'!$I$28&gt;=Rates!$D$14,'Claim Details'!$I$28&lt;=Rates!$D$15,'Claim Details'!$I$19="No"),Rates!$D$27,IF(AND(AE56="C",'Claim Details'!$I$28&gt;=Rates!$F$14,'Claim Details'!$I$28&lt;=Rates!$F$15,'Claim Details'!$I$19="Yes"),Rates!$G$27,IF(AND(AE56="C",'Claim Details'!$I$28&gt;=Rates!$F$14,'Claim Details'!$I$28&lt;=Rates!$F$15,'Claim Details'!$I$19="No"),Rates!$F$27,IF(AND(AE56="C",'Claim Details'!$I$28&gt;=Rates!$H$14,'Claim Details'!$I$28&lt;=Rates!$H$15,'Claim Details'!$I$19="Yes"),Rates!$I$27,IF(AND(AE56="C",'Claim Details'!$I$28&gt;=Rates!$H$14,'Claim Details'!$I$28&lt;=Rates!$H$15,'Claim Details'!$I$19="No"),Rates!$H$27,IF(AND(AE56="C",'Claim Details'!$I$28&gt;=Rates!$J$14,'Claim Details'!$I$28&lt;=Rates!$J$15,'Claim Details'!$I$19="Yes"),Rates!$K$27,IF(AND(AE56="C",'Claim Details'!$I$28&gt;=Rates!$J$14,'Claim Details'!$I$28&lt;=Rates!$J$15,'Claim Details'!$I$19="No"),Rates!$J$27,"£0.00"))))))))))))))))))))))))</f>
        <v>£0.00</v>
      </c>
      <c r="BF56" s="189" t="str">
        <f>IF(AND(AE56="A",'Claim Details'!$I$28&gt;=Rates!$D$14,'Claim Details'!$I$28&lt;=Rates!$D$15,'Claim Details'!$I$19="Yes"),Rates!$E$20,IF(AND(AE56="A",'Claim Details'!$I$28&gt;=Rates!$D$14,'Claim Details'!$I$28&lt;=Rates!$D$15,'Claim Details'!$I$19="No"),Rates!$D$20,IF(AND(AE56="A",'Claim Details'!$I$28&gt;=Rates!$F$14,'Claim Details'!$I$28&lt;=Rates!$F$15,'Claim Details'!$I$19="Yes"),Rates!$G$20,IF(AND(AE56="A",'Claim Details'!$I$28&gt;=Rates!$F$14,'Claim Details'!$I$28&lt;=Rates!$F$15,'Claim Details'!$I$19="No"),Rates!$F$20,IF(AND(AE56="A",'Claim Details'!$I$28&gt;=Rates!$H$14,'Claim Details'!$I$28&lt;=Rates!$H$15,'Claim Details'!$I$19="Yes"),Rates!$I$20,IF(AND(AE56="A",'Claim Details'!$I$28&gt;=Rates!$H$14,'Claim Details'!$I$28&lt;=Rates!$H$15,'Claim Details'!$I$19="No"),Rates!$H$20,IF(AND(AE56="A",'Claim Details'!$I$28&gt;=Rates!$J$14,'Claim Details'!$I$28&lt;=Rates!$J$15,'Claim Details'!$I$19="Yes"),Rates!$K$20,IF(AND(AE56="A",'Claim Details'!$I$28&gt;=Rates!$J$14,'Claim Details'!$I$28&lt;=Rates!$J$15,'Claim Details'!$I$19="No"),Rates!$J$20,IF(AND(AE56="B",'Claim Details'!$I$28&gt;=Rates!$D$14,'Claim Details'!$I$28&lt;=Rates!$D$15,'Claim Details'!$I$19="Yes"),Rates!$E$21,IF(AND(AE56="B",'Claim Details'!$I$28&gt;=Rates!$D$14,'Claim Details'!$I$28&lt;=Rates!$D$15,'Claim Details'!$I$19="No"),Rates!$D$21,IF(AND(AE56="B",'Claim Details'!$I$28&gt;=Rates!$F$14,'Claim Details'!$I$28&lt;=Rates!$F$15,'Claim Details'!$I$19="Yes"),Rates!$G$21,IF(AND(AE56="B",'Claim Details'!$I$28&gt;=Rates!$F$14,'Claim Details'!$I$28&lt;=Rates!$F$15,'Claim Details'!$I$19="No"),Rates!$F$21,IF(AND(AE56="B",'Claim Details'!$I$28&gt;=Rates!$H$14,'Claim Details'!$I$28&lt;=Rates!$H$15,'Claim Details'!$I$19="Yes"),Rates!$I$21,IF(AND(AE56="B",'Claim Details'!$I$28&gt;=Rates!$H$14,'Claim Details'!$I$28&lt;=Rates!$H$15,'Claim Details'!$I$19="No"),Rates!$H$21,IF(AND(AE56="B",'Claim Details'!$I$28&gt;=Rates!$J$14,'Claim Details'!$I$28&lt;=Rates!$J$15,'Claim Details'!$I$19="Yes"),Rates!$K$21,IF(AND(AE56="B",'Claim Details'!$I$28&gt;=Rates!$J$14,'Claim Details'!$I$28&lt;=Rates!$J$15,'Claim Details'!$I$19="No"),Rates!$J$21,"£0.00"))))))))))))))))</f>
        <v>£0.00</v>
      </c>
      <c r="BG56" s="189" t="str">
        <f>IF(AND(AE56="A",'Claim Details'!$I$28&gt;=Rates!$D$14,'Claim Details'!$I$28&lt;=Rates!$D$15,'Claim Details'!$I$19="Yes"),Rates!$E$22,IF(AND(AE56="A",'Claim Details'!$I$28&gt;=Rates!$D$14,'Claim Details'!$I$28&lt;=Rates!$D$15,'Claim Details'!$I$19="No"),Rates!$D$22,IF(AND(AE56="A",'Claim Details'!$I$28&gt;=Rates!$F$14,'Claim Details'!$I$28&lt;=Rates!$F$15,'Claim Details'!$I$19="Yes"),Rates!$G$22,IF(AND(AE56="A",'Claim Details'!$I$28&gt;=Rates!$F$14,'Claim Details'!$I$28&lt;=Rates!$F$15,'Claim Details'!$I$19="No"),Rates!$F$22,IF(AND(AE56="A",'Claim Details'!$I$28&gt;=Rates!$H$14,'Claim Details'!$I$28&lt;=Rates!$H$15,'Claim Details'!$I$19="Yes"),Rates!$I$22,IF(AND(AE56="A",'Claim Details'!$I$28&gt;=Rates!$H$14,'Claim Details'!$I$28&lt;=Rates!$H$15,'Claim Details'!$I$19="No"),Rates!$H$22,IF(AND(AE56="A",'Claim Details'!$I$28&gt;=Rates!$J$14,'Claim Details'!$I$28&lt;=Rates!$J$15,'Claim Details'!$I$19="Yes"),Rates!$K$22,IF(AND(AE56="A",'Claim Details'!$I$28&gt;=Rates!$J$14,'Claim Details'!$I$28&lt;=Rates!$J$15,'Claim Details'!$I$19="No"),Rates!$J$22,IF(AND(AE56="B",'Claim Details'!$I$28&gt;=Rates!$D$14,'Claim Details'!$I$28&lt;=Rates!$D$15,'Claim Details'!$I$19="Yes"),Rates!$E$23,IF(AND(AE56="B",'Claim Details'!$I$28&gt;=Rates!$D$14,'Claim Details'!$I$28&lt;=Rates!$D$15,'Claim Details'!$I$19="No"),Rates!$D$23,IF(AND(AE56="B",'Claim Details'!$I$28&gt;=Rates!$F$14,'Claim Details'!$I$28&lt;=Rates!$F$15,'Claim Details'!$I$19="Yes"),Rates!$G$23,IF(AND(AE56="B",'Claim Details'!$I$28&gt;=Rates!$F$14,'Claim Details'!$I$28&lt;=Rates!$F$15,'Claim Details'!$I$19="No"),Rates!$F$23,IF(AND(AE56="B",'Claim Details'!$I$28&gt;=Rates!$H$14,'Claim Details'!$I$28&lt;=Rates!$H$15,'Claim Details'!$I$19="Yes"),Rates!$I$23,IF(AND(AE56="B",'Claim Details'!$I$28&gt;=Rates!$H$14,'Claim Details'!$I$28&lt;=Rates!$H$15,'Claim Details'!$I$19="No"),Rates!$H$23,IF(AND(AE56="B",'Claim Details'!$I$28&gt;=Rates!$J$14,'Claim Details'!$I$28&lt;=Rates!$J$15,'Claim Details'!$I$19="Yes"),Rates!$K$23,IF(AND(AE56="B",'Claim Details'!$I$28&gt;=Rates!$J$14,'Claim Details'!$I$28&lt;=Rates!$J$15,'Claim Details'!$I$19="No"),Rates!$J$23,IF(AND(AE56="C",'Claim Details'!$I$28&gt;=Rates!$D$14,'Claim Details'!$I$28&lt;=Rates!$D$15,'Claim Details'!$I$19="Yes"),Rates!$E$24,IF(AND(AE56="C",'Claim Details'!$I$28&gt;=Rates!$D$14,'Claim Details'!$I$28&lt;=Rates!$D$15,'Claim Details'!$I$19="No"),Rates!$D$24,IF(AND(AE56="C",'Claim Details'!$I$28&gt;=Rates!$F$14,'Claim Details'!$I$28&lt;=Rates!$F$15,'Claim Details'!$I$19="Yes"),Rates!$G$24,IF(AND(AE56="C",'Claim Details'!$I$28&gt;=Rates!$F$14,'Claim Details'!$I$28&lt;=Rates!$F$15,'Claim Details'!$I$19="No"),Rates!$F$24,IF(AND(AE56="C",'Claim Details'!$I$28&gt;=Rates!$H$14,'Claim Details'!$I$28&lt;=Rates!$H$15,'Claim Details'!$I$19="Yes"),Rates!$I$24,IF(AND(AE56="C",'Claim Details'!$I$28&gt;=Rates!$H$14,'Claim Details'!$I$28&lt;=Rates!$H$15,'Claim Details'!$I$19="No"),Rates!$H$24,IF(AND(AE56="C",'Claim Details'!$I$28&gt;=Rates!$J$14,'Claim Details'!$I$28&lt;=Rates!$J$15,'Claim Details'!$I$19="Yes"),Rates!$K$24,IF(AND(AE56="C",'Claim Details'!$I$28&gt;=Rates!$J$14,'Claim Details'!$I$28&lt;=Rates!$J$15,'Claim Details'!$I$19="No"),Rates!$J$24,"£0.00"))))))))))))))))))))))))</f>
        <v>£0.00</v>
      </c>
      <c r="BH56" s="189" t="str">
        <f t="shared" si="13"/>
        <v>£0.00</v>
      </c>
      <c r="BI56" s="189">
        <f t="shared" si="14"/>
        <v>0</v>
      </c>
      <c r="BO56" s="202" t="str">
        <f>IF(H56="","£0.00",IF(AP56="4","£0.00",IF(AP56="5","£0.00",IF(AP56="1","£0.00",((AQ56*H56)*'Claim Details'!$F$111)/100))))</f>
        <v>£0.00</v>
      </c>
      <c r="BP56" s="202" t="str">
        <f>IF(T56="","£0.00",IF(AP56="4","£0.00",IF(AP56="5","£0.00",IF(AP56="1","£0.00",((AR56*T56)*'Claim Details'!$N$111)/100))))</f>
        <v>£0.00</v>
      </c>
      <c r="BQ56" s="202" t="str">
        <f>IF(AI56="","£0.00",IF(AP56="4","£0.00",IF(AP56="5","£0.00",IF(AP56="1","£0.00",((BI56*AI56)*'Claim Details'!$W$111)/100))))</f>
        <v>£0.00</v>
      </c>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row>
    <row r="57" spans="1:97" ht="15">
      <c r="A57" s="145"/>
      <c r="B57" s="91"/>
      <c r="C57" s="96"/>
      <c r="D57" s="97"/>
      <c r="E57" s="98"/>
      <c r="F57" s="89"/>
      <c r="G57" s="99"/>
      <c r="H57" s="100"/>
      <c r="I57" s="221" t="str">
        <f t="shared" si="15"/>
        <v>£0.00</v>
      </c>
      <c r="J57" s="101"/>
      <c r="K57" s="100"/>
      <c r="L57" s="221" t="str">
        <f t="shared" si="3"/>
        <v>£0.00</v>
      </c>
      <c r="M57" s="101"/>
      <c r="N57" s="102"/>
      <c r="O57" s="145"/>
      <c r="P57" s="77"/>
      <c r="Q57" s="87"/>
      <c r="R57" s="87"/>
      <c r="S57" s="87"/>
      <c r="T57" s="149" t="str">
        <f t="shared" si="4"/>
        <v/>
      </c>
      <c r="U57" s="87" t="str">
        <f t="shared" si="5"/>
        <v/>
      </c>
      <c r="V57" s="87"/>
      <c r="W57" s="53" t="str">
        <f t="shared" si="6"/>
        <v>£0.00</v>
      </c>
      <c r="X57" s="53"/>
      <c r="Y57" s="87"/>
      <c r="Z57" s="78"/>
      <c r="AA57" s="79"/>
      <c r="AB57" s="160"/>
      <c r="AC57" s="98"/>
      <c r="AD57" s="225"/>
      <c r="AE57" s="235" t="str">
        <f t="shared" si="7"/>
        <v/>
      </c>
      <c r="AF57" s="87" t="str">
        <f t="shared" si="8"/>
        <v/>
      </c>
      <c r="AG57" s="53"/>
      <c r="AH57" s="224"/>
      <c r="AI57" s="226" t="str">
        <f t="shared" si="1"/>
        <v/>
      </c>
      <c r="AJ57" s="236" t="str">
        <f t="shared" si="9"/>
        <v>£0.00</v>
      </c>
      <c r="AK57" s="31"/>
      <c r="AL57" s="1"/>
      <c r="AM57" s="1"/>
      <c r="AN57" s="1"/>
      <c r="AO57" s="1"/>
      <c r="AP57" s="1" t="str">
        <f t="shared" si="10"/>
        <v/>
      </c>
      <c r="AQ57" s="27">
        <f t="shared" si="2"/>
        <v>0</v>
      </c>
      <c r="AR57" s="189">
        <f t="shared" si="11"/>
        <v>0</v>
      </c>
      <c r="AS57" s="190" t="str">
        <f>IF(AND(C57="A",'Claim Details'!$E$28&gt;=Rates!$D$14,'Claim Details'!$E$28&lt;=Rates!$D$15,'Claim Details'!$E$19="Yes"),Rates!$E$17,IF(AND(C57="A",'Claim Details'!$E$28&gt;=Rates!$D$14,'Claim Details'!$E$28&lt;=Rates!$D$15,'Claim Details'!$E$19="No"),Rates!$D$17,IF(AND(C57="A",'Claim Details'!$E$28&gt;=Rates!$F$14,'Claim Details'!$E$28&lt;=Rates!$F$15,'Claim Details'!$E$19="Yes"),Rates!$G$17,IF(AND(C57="A",'Claim Details'!$E$28&gt;=Rates!$F$14,'Claim Details'!$E$28&lt;=Rates!$F$15,'Claim Details'!$E$19="No"),Rates!$F$17,IF(AND(C57="A",'Claim Details'!$E$28&gt;=Rates!$H$14,'Claim Details'!$E$28&lt;=Rates!$H$15,'Claim Details'!$E$19="Yes"),Rates!$I$17,IF(AND(C57="A",'Claim Details'!$E$28&gt;=Rates!$H$14,'Claim Details'!$E$28&lt;=Rates!$H$15,'Claim Details'!$E$19="No"),Rates!$H$17,IF(AND(C57="A",'Claim Details'!$E$28&gt;=Rates!$J$14,'Claim Details'!$E$28&lt;=Rates!$J$15,'Claim Details'!$E$19="Yes"),Rates!$K$17,IF(AND(C57="A",'Claim Details'!$E$28&gt;=Rates!$J$14,'Claim Details'!$E$28&lt;=Rates!$J$15,'Claim Details'!$E$19="No"),Rates!$J$17,IF(AND(C57="B",'Claim Details'!$E$28&gt;=Rates!$D$14,'Claim Details'!$E$28&lt;=Rates!$D$15,'Claim Details'!$E$19="Yes"),Rates!$E$18,IF(AND(C57="B",'Claim Details'!$E$28&gt;=Rates!$D$14,'Claim Details'!$E$28&lt;=Rates!$D$15,'Claim Details'!$E$19="No"),Rates!$D$18,IF(AND(C57="B",'Claim Details'!$E$28&gt;=Rates!$F$14,'Claim Details'!$E$28&lt;=Rates!$F$15,'Claim Details'!$E$19="Yes"),Rates!$G$18,IF(AND(C57="B",'Claim Details'!$E$28&gt;=Rates!$F$14,'Claim Details'!$E$28&lt;=Rates!$F$15,'Claim Details'!$E$19="No"),Rates!$F$18,IF(AND(C57="B",'Claim Details'!$E$28&gt;=Rates!$H$14,'Claim Details'!$E$28&lt;=Rates!$H$15,'Claim Details'!$E$19="Yes"),Rates!$I$18,IF(AND(C57="B",'Claim Details'!$E$28&gt;=Rates!$H$14,'Claim Details'!$E$28&lt;=Rates!$H$15,'Claim Details'!$E$19="No"),Rates!$H$18,IF(AND(C57="B",'Claim Details'!$E$28&gt;=Rates!$J$14,'Claim Details'!$E$28&lt;=Rates!$J$15,'Claim Details'!$E$19="Yes"),Rates!$K$18,IF(AND(C57="B",'Claim Details'!$E$28&gt;=Rates!$J$14,'Claim Details'!$E$28&lt;=Rates!$J$15,'Claim Details'!$E$19="No"),Rates!$J$18,IF(AND(C57="C",'Claim Details'!$E$28&gt;=Rates!$D$14,'Claim Details'!$E$28&lt;=Rates!$D$15,'Claim Details'!$E$19="Yes"),Rates!$E$19,IF(AND(C57="C",'Claim Details'!$E$28&gt;=Rates!$D$14,'Claim Details'!$E$28&lt;=Rates!$D$15,'Claim Details'!$E$19="No"),Rates!$D$19,IF(AND(C57="C",'Claim Details'!$E$28&gt;=Rates!$F$14,'Claim Details'!$E$28&lt;=Rates!$F$15,'Claim Details'!$E$19="Yes"),Rates!$G$19,IF(AND(C57="C",'Claim Details'!$E$28&gt;=Rates!$F$14,'Claim Details'!$E$28&lt;=Rates!$F$15,'Claim Details'!$E$19="No"),Rates!$F$19,IF(AND(C57="C",'Claim Details'!$E$28&gt;=Rates!$H$14,'Claim Details'!$E$28&lt;=Rates!$H$15,'Claim Details'!$E$19="Yes"),Rates!$I$19,IF(AND(C57="C",'Claim Details'!$E$28&gt;=Rates!$H$14,'Claim Details'!$E$28&lt;=Rates!$H$15,'Claim Details'!$E$19="No"),Rates!$H$19,IF(AND(C57="C",'Claim Details'!$E$28&gt;=Rates!$J$14,'Claim Details'!$E$28&lt;=Rates!$J$15,'Claim Details'!$E$19="Yes"),Rates!$K$19,IF(AND(C57="C",'Claim Details'!$E$28&gt;=Rates!$J$14,'Claim Details'!$E$28&lt;=Rates!$J$15,'Claim Details'!$E$19="No"),Rates!$J$19,"£0.00"))))))))))))))))))))))))</f>
        <v>£0.00</v>
      </c>
      <c r="AT57" s="189" t="str">
        <f>IF(AND(C57="A",'Claim Details'!$E$28&gt;=Rates!$D$14,'Claim Details'!$E$28&lt;=Rates!$D$15,'Claim Details'!$E$19="Yes"),Rates!$E$25,IF(AND(C57="A",'Claim Details'!$E$28&gt;=Rates!$D$14,'Claim Details'!$E$28&lt;=Rates!$D$15,'Claim Details'!$E$19="No"),Rates!$D$25,IF(AND(C57="A",'Claim Details'!$E$28&gt;=Rates!$F$14,'Claim Details'!$E$28&lt;=Rates!$F$15,'Claim Details'!$E$19="Yes"),Rates!$G$25,IF(AND(C57="A",'Claim Details'!$E$28&gt;=Rates!$F$14,'Claim Details'!$E$28&lt;=Rates!$F$15,'Claim Details'!$E$19="No"),Rates!$F$25,IF(AND(C57="A",'Claim Details'!$E$28&gt;=Rates!$H$14,'Claim Details'!$E$28&lt;=Rates!$H$15,'Claim Details'!$E$19="Yes"),Rates!$I$25,IF(AND(C57="A",'Claim Details'!$E$28&gt;=Rates!$H$14,'Claim Details'!$E$28&lt;=Rates!$H$15,'Claim Details'!$E$19="No"),Rates!$H$25,IF(AND(C57="A",'Claim Details'!$E$28&gt;=Rates!$J$14,'Claim Details'!$E$28&lt;=Rates!$J$15,'Claim Details'!$E$19="Yes"),Rates!$K$25,IF(AND(C57="A",'Claim Details'!$E$28&gt;=Rates!$J$14,'Claim Details'!$E$28&lt;=Rates!$J$15,'Claim Details'!$E$19="No"),Rates!$J$25,IF(AND(C57="B",'Claim Details'!$E$28&gt;=Rates!$D$14,'Claim Details'!$E$28&lt;=Rates!$D$15,'Claim Details'!$E$19="Yes"),Rates!$E$26,IF(AND(C57="B",'Claim Details'!$E$28&gt;=Rates!$D$14,'Claim Details'!$E$28&lt;=Rates!$D$15,'Claim Details'!$E$19="No"),Rates!$D$26,IF(AND(C57="B",'Claim Details'!$E$28&gt;=Rates!$F$14,'Claim Details'!$E$28&lt;=Rates!$F$15,'Claim Details'!$E$19="Yes"),Rates!$G$26,IF(AND(C57="B",'Claim Details'!$E$28&gt;=Rates!$F$14,'Claim Details'!$E$28&lt;=Rates!$F$15,'Claim Details'!$E$19="No"),Rates!$F$26,IF(AND(C57="B",'Claim Details'!$E$28&gt;=Rates!$H$14,'Claim Details'!$E$28&lt;=Rates!$H$15,'Claim Details'!$E$19="Yes"),Rates!$I$26,IF(AND(C57="B",'Claim Details'!$E$28&gt;=Rates!$H$14,'Claim Details'!$E$28&lt;=Rates!$H$15,'Claim Details'!$E$19="No"),Rates!$H$26,IF(AND(C57="B",'Claim Details'!$E$28&gt;=Rates!$J$14,'Claim Details'!$E$28&lt;=Rates!$J$15,'Claim Details'!$E$19="Yes"),Rates!$K$26,IF(AND(C57="B",'Claim Details'!$E$28&gt;=Rates!$J$14,'Claim Details'!$E$28&lt;=Rates!$J$15,'Claim Details'!$E$19="No"),Rates!$J$26,IF(AND(C57="C",'Claim Details'!$E$28&gt;=Rates!$D$14,'Claim Details'!$E$28&lt;=Rates!$D$15,'Claim Details'!$E$19="Yes"),Rates!$E$27,IF(AND(C57="C",'Claim Details'!$E$28&gt;=Rates!$D$14,'Claim Details'!$E$28&lt;=Rates!$D$15,'Claim Details'!$E$19="No"),Rates!$D$27,IF(AND(C57="C",'Claim Details'!$E$28&gt;=Rates!$F$14,'Claim Details'!$E$28&lt;=Rates!$F$15,'Claim Details'!$E$19="Yes"),Rates!$G$27,IF(AND(C57="C",'Claim Details'!$E$28&gt;=Rates!$F$14,'Claim Details'!$E$28&lt;=Rates!$F$15,'Claim Details'!$E$19="No"),Rates!$F$27,IF(AND(C57="C",'Claim Details'!$E$28&gt;=Rates!$H$14,'Claim Details'!$E$28&lt;=Rates!$H$15,'Claim Details'!$E$19="Yes"),Rates!$I$27,IF(AND(C57="C",'Claim Details'!$E$28&gt;=Rates!$H$14,'Claim Details'!$E$28&lt;=Rates!$H$15,'Claim Details'!$E$19="No"),Rates!$H$27,IF(AND(C57="C",'Claim Details'!$E$28&gt;=Rates!$J$14,'Claim Details'!$E$28&lt;=Rates!$J$15,'Claim Details'!$E$19="Yes"),Rates!$K$27,IF(AND(C57="C",'Claim Details'!$E$28&gt;=Rates!$J$14,'Claim Details'!$E$28&lt;=Rates!$J$15,'Claim Details'!$E$19="No"),Rates!$J$27,"£0.00"))))))))))))))))))))))))</f>
        <v>£0.00</v>
      </c>
      <c r="AU57" s="191" t="str">
        <f>IF(AND(C57="A",'Claim Details'!$E$28&gt;=Rates!$D$14,'Claim Details'!$E$28&lt;=Rates!$D$15,'Claim Details'!$E$19="Yes"),Rates!$E$20,IF(AND(C57="A",'Claim Details'!$E$28&gt;=Rates!$D$14,'Claim Details'!$E$28&lt;=Rates!$D$15,'Claim Details'!$E$19="No"),Rates!$D$20,IF(AND(C57="A",'Claim Details'!$E$28&gt;=Rates!$F$14,'Claim Details'!$E$28&lt;=Rates!$F$15,'Claim Details'!$E$19="Yes"),Rates!$G$20,IF(AND(C57="A",'Claim Details'!$E$28&gt;=Rates!$F$14,'Claim Details'!$E$28&lt;=Rates!$F$15,'Claim Details'!$E$19="No"),Rates!$F$20,IF(AND(C57="A",'Claim Details'!$E$28&gt;=Rates!$H$14,'Claim Details'!$E$28&lt;=Rates!$H$15,'Claim Details'!$E$19="Yes"),Rates!$I$20,IF(AND(C57="A",'Claim Details'!$E$28&gt;=Rates!$H$14,'Claim Details'!$E$28&lt;=Rates!$H$15,'Claim Details'!$E$19="No"),Rates!$H$20,IF(AND(C57="A",'Claim Details'!$E$28&gt;=Rates!$J$14,'Claim Details'!$E$28&lt;=Rates!$J$15,'Claim Details'!$E$19="Yes"),Rates!$K$20,IF(AND(C57="A",'Claim Details'!$E$28&gt;=Rates!$J$14,'Claim Details'!$E$28&lt;=Rates!$J$15,'Claim Details'!$E$19="No"),Rates!$J$20,IF(AND(C57="B",'Claim Details'!$E$28&gt;=Rates!$D$14,'Claim Details'!$E$28&lt;=Rates!$D$15,'Claim Details'!$E$19="Yes"),Rates!$E$21,IF(AND(C57="B",'Claim Details'!$E$28&gt;=Rates!$D$14,'Claim Details'!$E$28&lt;=Rates!$D$15,'Claim Details'!$E$19="No"),Rates!$D$21,IF(AND(C57="B",'Claim Details'!$E$28&gt;=Rates!$F$14,'Claim Details'!$E$28&lt;=Rates!$F$15,'Claim Details'!$E$19="Yes"),Rates!$G$21,IF(AND(C57="B",'Claim Details'!$E$28&gt;=Rates!$F$14,'Claim Details'!$E$28&lt;=Rates!$F$15,'Claim Details'!$E$19="No"),Rates!$F$21,IF(AND(C57="B",'Claim Details'!$E$28&gt;=Rates!$H$14,'Claim Details'!$E$28&lt;=Rates!$H$15,'Claim Details'!$E$19="Yes"),Rates!$I$21,IF(AND(C57="B",'Claim Details'!$E$28&gt;=Rates!$H$14,'Claim Details'!$E$28&lt;=Rates!$H$15,'Claim Details'!$E$19="No"),Rates!$H$21,IF(AND(C57="B",'Claim Details'!$E$28&gt;=Rates!$J$14,'Claim Details'!$E$28&lt;=Rates!$J$15,'Claim Details'!$E$19="Yes"),Rates!$K$21,IF(AND(C57="B",'Claim Details'!$E$28&gt;=Rates!$J$14,'Claim Details'!$E$28&lt;=Rates!$J$15,'Claim Details'!$E$19="No"),Rates!$J$21,"£0.00"))))))))))))))))</f>
        <v>£0.00</v>
      </c>
      <c r="AV57" s="191" t="str">
        <f>IF(AND(C57="A",'Claim Details'!$E$28&gt;=Rates!$D$14,'Claim Details'!$E$28&lt;=Rates!$D$15,'Claim Details'!$E$19="Yes"),Rates!$E$22,IF(AND(C57="A",'Claim Details'!$E$28&gt;=Rates!$D$14,'Claim Details'!$E$28&lt;=Rates!$D$15,'Claim Details'!$E$19="No"),Rates!$D$22,IF(AND(C57="A",'Claim Details'!$E$28&gt;=Rates!$F$14,'Claim Details'!$E$28&lt;=Rates!$F$15,'Claim Details'!$E$19="Yes"),Rates!$G$22,IF(AND(C57="A",'Claim Details'!$E$28&gt;=Rates!$F$14,'Claim Details'!$E$28&lt;=Rates!$F$15,'Claim Details'!$E$19="No"),Rates!$F$22,IF(AND(C57="A",'Claim Details'!$E$28&gt;=Rates!$H$14,'Claim Details'!$E$28&lt;=Rates!$H$15,'Claim Details'!$E$19="Yes"),Rates!$I$22,IF(AND(C57="A",'Claim Details'!$E$28&gt;=Rates!$H$14,'Claim Details'!$E$28&lt;=Rates!$H$15,'Claim Details'!$E$19="No"),Rates!$H$22,IF(AND(C57="A",'Claim Details'!$E$28&gt;=Rates!$J$14,'Claim Details'!$E$28&lt;=Rates!$J$15,'Claim Details'!$E$19="Yes"),Rates!$K$22,IF(AND(C57="A",'Claim Details'!$E$28&gt;=Rates!$J$14,'Claim Details'!$E$28&lt;=Rates!$J$15,'Claim Details'!$E$19="No"),Rates!$J$22,IF(AND(C57="B",'Claim Details'!$E$28&gt;=Rates!$D$14,'Claim Details'!$E$28&lt;=Rates!$D$15,'Claim Details'!$E$19="Yes"),Rates!$E$23,IF(AND(C57="B",'Claim Details'!$E$28&gt;=Rates!$D$14,'Claim Details'!$E$28&lt;=Rates!$D$15,'Claim Details'!$E$19="No"),Rates!$D$23,IF(AND(C57="B",'Claim Details'!$E$28&gt;=Rates!$F$14,'Claim Details'!$E$28&lt;=Rates!$F$15,'Claim Details'!$E$19="Yes"),Rates!$G$23,IF(AND(C57="B",'Claim Details'!$E$28&gt;=Rates!$F$14,'Claim Details'!$E$28&lt;=Rates!$F$15,'Claim Details'!$E$19="No"),Rates!$F$23,IF(AND(C57="B",'Claim Details'!$E$28&gt;=Rates!$H$14,'Claim Details'!$E$28&lt;=Rates!$H$15,'Claim Details'!$E$19="Yes"),Rates!$I$23,IF(AND(C57="B",'Claim Details'!$E$28&gt;=Rates!$H$14,'Claim Details'!$E$28&lt;=Rates!$H$15,'Claim Details'!$E$19="No"),Rates!$H$23,IF(AND(C57="B",'Claim Details'!$E$28&gt;=Rates!$J$14,'Claim Details'!$E$28&lt;=Rates!$J$15,'Claim Details'!$E$19="Yes"),Rates!$K$23,IF(AND(C57="B",'Claim Details'!$E$28&gt;=Rates!$J$14,'Claim Details'!$E$28&lt;=Rates!$J$15,'Claim Details'!$E$19="No"),Rates!$J$23,IF(AND(C57="C",'Claim Details'!$E$28&gt;=Rates!$D$14,'Claim Details'!$E$28&lt;=Rates!$D$15,'Claim Details'!$E$19="Yes"),Rates!$E$24,IF(AND(C57="C",'Claim Details'!$E$28&gt;=Rates!$D$14,'Claim Details'!$E$28&lt;=Rates!$D$15,'Claim Details'!$E$19="No"),Rates!$D$24,IF(AND(C57="C",'Claim Details'!$E$28&gt;=Rates!$F$14,'Claim Details'!$E$28&lt;=Rates!$F$15,'Claim Details'!$E$19="Yes"),Rates!$G$24,IF(AND(C57="C",'Claim Details'!$E$28&gt;=Rates!$F$14,'Claim Details'!$E$28&lt;=Rates!$F$15,'Claim Details'!$E$19="No"),Rates!$F$24,IF(AND(C57="C",'Claim Details'!$E$28&gt;=Rates!$H$14,'Claim Details'!$E$28&lt;=Rates!$H$15,'Claim Details'!$E$19="Yes"),Rates!$I$24,IF(AND(C57="C",'Claim Details'!$E$28&gt;=Rates!$H$14,'Claim Details'!$E$28&lt;=Rates!$H$15,'Claim Details'!$E$19="No"),Rates!$H$24,IF(AND(C57="C",'Claim Details'!$E$28&gt;=Rates!$J$14,'Claim Details'!$E$28&lt;=Rates!$J$15,'Claim Details'!$E$19="Yes"),Rates!$K$24,IF(AND(C57="C",'Claim Details'!$E$28&gt;=Rates!$J$14,'Claim Details'!$E$28&lt;=Rates!$J$15,'Claim Details'!$E$19="No"),Rates!$J$24,"£0.00"))))))))))))))))))))))))</f>
        <v>£0.00</v>
      </c>
      <c r="AW57" s="1"/>
      <c r="AX57" s="189" t="str">
        <f>IF(AND(U57="A",'Claim Details'!$I$28&gt;=Rates!$D$14,'Claim Details'!$I$28&lt;=Rates!$D$15,'Claim Details'!$I$19="Yes"),Rates!$J$17,IF(AND(U57="A",'Claim Details'!$I$28&gt;=Rates!$D$14,'Claim Details'!$I$28&lt;=Rates!$D$15,'Claim Details'!$I$19="No"),Rates!$D$17,IF(AND(U57="A",'Claim Details'!$I$28&gt;=Rates!$F$14,'Claim Details'!$I$28&lt;=Rates!$F$15,'Claim Details'!$I$19="Yes"),Rates!$G$17,IF(AND(U57="A",'Claim Details'!$I$28&gt;=Rates!$F$14,'Claim Details'!$I$28&lt;=Rates!$F$15,'Claim Details'!$I$19="No"),Rates!$F$17,IF(AND(U57="A",'Claim Details'!$I$28&gt;=Rates!$H$14,'Claim Details'!$I$28&lt;=Rates!$H$15,'Claim Details'!$I$19="Yes"),Rates!$I$17,IF(AND(U57="A",'Claim Details'!$I$28&gt;=Rates!$H$14,'Claim Details'!$I$28&lt;=Rates!$H$15,'Claim Details'!$I$19="No"),Rates!$H$17,IF(AND(U57="A",'Claim Details'!$I$28&gt;=Rates!$J$14,'Claim Details'!$I$28&lt;=Rates!$J$15,'Claim Details'!$I$19="Yes"),Rates!$K$17,IF(AND(U57="A",'Claim Details'!$I$28&gt;=Rates!$J$14,'Claim Details'!$I$28&lt;=Rates!$J$15,'Claim Details'!$I$19="No"),Rates!$J$17,IF(AND(U57="B",'Claim Details'!$I$28&gt;=Rates!$D$14,'Claim Details'!$I$28&lt;=Rates!$D$15,'Claim Details'!$I$19="Yes"),Rates!$E$18,IF(AND(U57="B",'Claim Details'!$I$28&gt;=Rates!$D$14,'Claim Details'!$I$28&lt;=Rates!$D$15,'Claim Details'!$I$19="No"),Rates!$D$18,IF(AND(U57="B",'Claim Details'!$I$28&gt;=Rates!$F$14,'Claim Details'!$I$28&lt;=Rates!$F$15,'Claim Details'!$I$19="Yes"),Rates!$G$18,IF(AND(U57="B",'Claim Details'!$I$28&gt;=Rates!$F$14,'Claim Details'!$I$28&lt;=Rates!$F$15,'Claim Details'!$I$19="No"),Rates!$F$18,IF(AND(U57="B",'Claim Details'!$I$28&gt;=Rates!$H$14,'Claim Details'!$I$28&lt;=Rates!$H$15,'Claim Details'!$I$19="Yes"),Rates!$I$18,IF(AND(U57="B",'Claim Details'!$I$28&gt;=Rates!$H$14,'Claim Details'!$I$28&lt;=Rates!$H$15,'Claim Details'!$I$19="No"),Rates!$H$18,IF(AND(U57="B",'Claim Details'!$I$28&gt;=Rates!$J$14,'Claim Details'!$I$28&lt;=Rates!$J$15,'Claim Details'!$I$19="Yes"),Rates!$K$18,IF(AND(U57="B",'Claim Details'!$I$28&gt;=Rates!$J$14,'Claim Details'!$I$28&lt;=Rates!$J$15,'Claim Details'!$I$19="No"),Rates!$J$18,IF(AND(U57="C",'Claim Details'!$I$28&gt;=Rates!$D$14,'Claim Details'!$I$28&lt;=Rates!$D$15,'Claim Details'!$I$19="Yes"),Rates!$E$19,IF(AND(U57="C",'Claim Details'!$I$28&gt;=Rates!$D$14,'Claim Details'!$I$28&lt;=Rates!$D$15,'Claim Details'!$I$19="No"),Rates!$D$19,IF(AND(U57="C",'Claim Details'!$I$28&gt;=Rates!$F$14,'Claim Details'!$I$28&lt;=Rates!$F$15,'Claim Details'!$I$19="Yes"),Rates!$G$19,IF(AND(U57="C",'Claim Details'!$I$28&gt;=Rates!$F$14,'Claim Details'!$I$28&lt;=Rates!$F$15,'Claim Details'!$I$19="No"),Rates!$F$19,IF(AND(U57="C",'Claim Details'!$I$28&gt;=Rates!$H$14,'Claim Details'!$I$28&lt;=Rates!$H$15,'Claim Details'!$I$19="Yes"),Rates!$I$19,IF(AND(U57="C",'Claim Details'!$I$28&gt;=Rates!$H$14,'Claim Details'!$I$28&lt;=Rates!$H$15,'Claim Details'!$I$19="No"),Rates!$H$19,IF(AND(U57="C",'Claim Details'!$I$28&gt;=Rates!$J$14,'Claim Details'!$I$28&lt;=Rates!$J$15,'Claim Details'!$I$19="Yes"),Rates!$K$19,IF(AND(U57="C",'Claim Details'!$I$28&gt;=Rates!$J$14,'Claim Details'!$I$28&lt;=Rates!$J$15,'Claim Details'!$I$19="No"),Rates!$J$19,"£0.00"))))))))))))))))))))))))</f>
        <v>£0.00</v>
      </c>
      <c r="AY57" s="189" t="str">
        <f>IF(AND(C57="A",'Claim Details'!$I$28&gt;=Rates!$D$14,'Claim Details'!$I$28&lt;=Rates!$D$15,'Claim Details'!$I$19="Yes"),Rates!$J$25,IF(AND(C57="A",'Claim Details'!$I$28&gt;=Rates!$D$14,'Claim Details'!$I$28&lt;=Rates!$D$15,'Claim Details'!$I$19="No"),Rates!$D$25,IF(AND(C57="A",'Claim Details'!$I$28&gt;=Rates!$F$14,'Claim Details'!$I$28&lt;=Rates!$F$15,'Claim Details'!$I$19="Yes"),Rates!$G$25,IF(AND(C57="A",'Claim Details'!$I$28&gt;=Rates!$F$14,'Claim Details'!$I$28&lt;=Rates!$F$15,'Claim Details'!$I$19="No"),Rates!$F$25,IF(AND(C57="A",'Claim Details'!$I$28&gt;=Rates!$H$14,'Claim Details'!$I$28&lt;=Rates!$H$15,'Claim Details'!$I$19="Yes"),Rates!$I$25,IF(AND(C57="A",'Claim Details'!$I$28&gt;=Rates!$H$14,'Claim Details'!$I$28&lt;=Rates!$H$15,'Claim Details'!$I$19="No"),Rates!$H$25,IF(AND(C57="A",'Claim Details'!$I$28&gt;=Rates!$J$14,'Claim Details'!$I$28&lt;=Rates!$J$15,'Claim Details'!$I$19="Yes"),Rates!$K$25,IF(AND(C57="A",'Claim Details'!$I$28&gt;=Rates!$J$14,'Claim Details'!$I$28&lt;=Rates!$J$15,'Claim Details'!$I$19="No"),Rates!$J$25,IF(AND(C57="B",'Claim Details'!$I$28&gt;=Rates!$D$14,'Claim Details'!$I$28&lt;=Rates!$D$15,'Claim Details'!$I$19="Yes"),Rates!$E$26,IF(AND(C57="B",'Claim Details'!$I$28&gt;=Rates!$D$14,'Claim Details'!$I$28&lt;=Rates!$D$15,'Claim Details'!$I$19="No"),Rates!$D$26,IF(AND(C57="B",'Claim Details'!$I$28&gt;=Rates!$F$14,'Claim Details'!$I$28&lt;=Rates!$F$15,'Claim Details'!$I$19="Yes"),Rates!$G$26,IF(AND(C57="B",'Claim Details'!$I$28&gt;=Rates!$F$14,'Claim Details'!$I$28&lt;=Rates!$F$15,'Claim Details'!$I$19="No"),Rates!$F$26,IF(AND(C57="B",'Claim Details'!$I$28&gt;=Rates!$H$14,'Claim Details'!$I$28&lt;=Rates!$H$15,'Claim Details'!$I$19="Yes"),Rates!$I$26,IF(AND(C57="B",'Claim Details'!$I$28&gt;=Rates!$H$14,'Claim Details'!$I$28&lt;=Rates!$H$15,'Claim Details'!$I$19="No"),Rates!$H$26,IF(AND(C57="B",'Claim Details'!$I$28&gt;=Rates!$J$14,'Claim Details'!$I$28&lt;=Rates!$J$15,'Claim Details'!$I$19="Yes"),Rates!$K$26,IF(AND(C57="B",'Claim Details'!$I$28&gt;=Rates!$J$14,'Claim Details'!$I$28&lt;=Rates!$J$15,'Claim Details'!$I$19="No"),Rates!$J$26,IF(AND(C57="C",'Claim Details'!$I$28&gt;=Rates!$D$14,'Claim Details'!$I$28&lt;=Rates!$D$15,'Claim Details'!$I$19="Yes"),Rates!$E$27,IF(AND(C57="C",'Claim Details'!$I$28&gt;=Rates!$D$14,'Claim Details'!$I$28&lt;=Rates!$D$15,'Claim Details'!$I$19="No"),Rates!$D$27,IF(AND(C57="C",'Claim Details'!$I$28&gt;=Rates!$F$14,'Claim Details'!$I$28&lt;=Rates!$F$15,'Claim Details'!$I$19="Yes"),Rates!$G$27,IF(AND(C57="C",'Claim Details'!$I$28&gt;=Rates!$F$14,'Claim Details'!$I$28&lt;=Rates!$F$15,'Claim Details'!$I$19="No"),Rates!$F$27,IF(AND(C57="C",'Claim Details'!$I$28&gt;=Rates!$H$14,'Claim Details'!$I$28&lt;=Rates!$H$15,'Claim Details'!$I$19="Yes"),Rates!$I$27,IF(AND(C57="C",'Claim Details'!$I$28&gt;=Rates!$H$14,'Claim Details'!$I$28&lt;=Rates!$H$15,'Claim Details'!$I$19="No"),Rates!$H$27,IF(AND(C57="C",'Claim Details'!$I$28&gt;=Rates!$J$14,'Claim Details'!$I$28&lt;=Rates!$J$15,'Claim Details'!$I$19="Yes"),Rates!$K$27,IF(AND(C57="C",'Claim Details'!$I$28&gt;=Rates!$J$14,'Claim Details'!$I$28&lt;=Rates!$J$15,'Claim Details'!$I$19="No"),Rates!$J$27,"£0.00"))))))))))))))))))))))))</f>
        <v>£0.00</v>
      </c>
      <c r="AZ57" s="189" t="str">
        <f>IF(AND(C57="A",'Claim Details'!$I$28&gt;=Rates!$D$14,'Claim Details'!$I$28&lt;=Rates!$D$15,'Claim Details'!$I$19="Yes"),Rates!$E$20,IF(AND(C57="A",'Claim Details'!$I$28&gt;=Rates!$D$14,'Claim Details'!$I$28&lt;=Rates!$D$15,'Claim Details'!$I$19="No"),Rates!$D$20,IF(AND(C57="A",'Claim Details'!$I$28&gt;=Rates!$F$14,'Claim Details'!$I$28&lt;=Rates!$F$15,'Claim Details'!$I$19="Yes"),Rates!$G$20,IF(AND(C57="A",'Claim Details'!$I$28&gt;=Rates!$F$14,'Claim Details'!$I$28&lt;=Rates!$F$15,'Claim Details'!$I$19="No"),Rates!$F$20,IF(AND(C57="A",'Claim Details'!$I$28&gt;=Rates!$H$14,'Claim Details'!$I$28&lt;=Rates!$H$15,'Claim Details'!$I$19="Yes"),Rates!$I$20,IF(AND(C57="A",'Claim Details'!$I$28&gt;=Rates!$H$14,'Claim Details'!$I$28&lt;=Rates!$H$15,'Claim Details'!$I$19="No"),Rates!$H$20,IF(AND(C57="A",'Claim Details'!$I$28&gt;=Rates!$J$14,'Claim Details'!$I$28&lt;=Rates!$J$15,'Claim Details'!$I$19="Yes"),Rates!$K$20,IF(AND(C57="A",'Claim Details'!$I$28&gt;=Rates!$J$14,'Claim Details'!$I$28&lt;=Rates!$J$15,'Claim Details'!$I$19="No"),Rates!$J$20,IF(AND(C57="B",'Claim Details'!$I$28&gt;=Rates!$D$14,'Claim Details'!$I$28&lt;=Rates!$D$15,'Claim Details'!$I$19="Yes"),Rates!$E$21,IF(AND(C57="B",'Claim Details'!$I$28&gt;=Rates!$D$14,'Claim Details'!$I$28&lt;=Rates!$D$15,'Claim Details'!$I$19="No"),Rates!$D$21,IF(AND(C57="B",'Claim Details'!$I$28&gt;=Rates!$F$14,'Claim Details'!$I$28&lt;=Rates!$F$15,'Claim Details'!$I$19="Yes"),Rates!$G$21,IF(AND(C57="B",'Claim Details'!$I$28&gt;=Rates!$F$14,'Claim Details'!$I$28&lt;=Rates!$F$15,'Claim Details'!$I$19="No"),Rates!$F$21,IF(AND(C57="B",'Claim Details'!$I$28&gt;=Rates!$H$14,'Claim Details'!$I$28&lt;=Rates!$H$15,'Claim Details'!$I$19="Yes"),Rates!$I$21,IF(AND(C57="B",'Claim Details'!$I$28&gt;=Rates!$H$14,'Claim Details'!$I$28&lt;=Rates!$H$15,'Claim Details'!$I$19="No"),Rates!$H$21,IF(AND(C57="B",'Claim Details'!$I$28&gt;=Rates!$J$14,'Claim Details'!$I$28&lt;=Rates!$J$15,'Claim Details'!$I$19="Yes"),Rates!$K$21,IF(AND(C57="B",'Claim Details'!$I$28&gt;=Rates!$J$14,'Claim Details'!$I$28&lt;=Rates!$J$15,'Claim Details'!$I$19="No"),Rates!$J$21,"£0.00"))))))))))))))))</f>
        <v>£0.00</v>
      </c>
      <c r="BA57" s="189" t="str">
        <f>IF(AND(C57="A",'Claim Details'!$I$28&gt;=Rates!$D$14,'Claim Details'!$I$28&lt;=Rates!$D$15,'Claim Details'!$I$19="Yes"),Rates!$E$22,IF(AND(C57="A",'Claim Details'!$I$28&gt;=Rates!$D$14,'Claim Details'!$I$28&lt;=Rates!$D$15,'Claim Details'!$I$19="No"),Rates!$D$22,IF(AND(C57="A",'Claim Details'!$I$28&gt;=Rates!$F$14,'Claim Details'!$I$28&lt;=Rates!$F$15,'Claim Details'!$I$19="Yes"),Rates!$G$22,IF(AND(C57="A",'Claim Details'!$I$28&gt;=Rates!$F$14,'Claim Details'!$I$28&lt;=Rates!$F$15,'Claim Details'!$I$19="No"),Rates!$F$22,IF(AND(C57="A",'Claim Details'!$I$28&gt;=Rates!$H$14,'Claim Details'!$I$28&lt;=Rates!$H$15,'Claim Details'!$I$19="Yes"),Rates!$I$22,IF(AND(C57="A",'Claim Details'!$I$28&gt;=Rates!$H$14,'Claim Details'!$I$28&lt;=Rates!$H$15,'Claim Details'!$I$19="No"),Rates!$H$22,IF(AND(C57="A",'Claim Details'!$I$28&gt;=Rates!$J$14,'Claim Details'!$I$28&lt;=Rates!$J$15,'Claim Details'!$I$19="Yes"),Rates!$K$22,IF(AND(C57="A",'Claim Details'!$I$28&gt;=Rates!$J$14,'Claim Details'!$I$28&lt;=Rates!$J$15,'Claim Details'!$I$19="No"),Rates!$J$22,IF(AND(C57="B",'Claim Details'!$I$28&gt;=Rates!$D$14,'Claim Details'!$I$28&lt;=Rates!$D$15,'Claim Details'!$I$19="Yes"),Rates!$E$23,IF(AND(C57="B",'Claim Details'!$I$28&gt;=Rates!$D$14,'Claim Details'!$I$28&lt;=Rates!$D$15,'Claim Details'!$I$19="No"),Rates!$D$23,IF(AND(C57="B",'Claim Details'!$I$28&gt;=Rates!$F$14,'Claim Details'!$I$28&lt;=Rates!$F$15,'Claim Details'!$I$19="Yes"),Rates!$G$23,IF(AND(C57="B",'Claim Details'!$I$28&gt;=Rates!$F$14,'Claim Details'!$I$28&lt;=Rates!$F$15,'Claim Details'!$I$19="No"),Rates!$F$23,IF(AND(C57="B",'Claim Details'!$I$28&gt;=Rates!$H$14,'Claim Details'!$I$28&lt;=Rates!$H$15,'Claim Details'!$I$19="Yes"),Rates!$I$23,IF(AND(C57="B",'Claim Details'!$I$28&gt;=Rates!$H$14,'Claim Details'!$I$28&lt;=Rates!$H$15,'Claim Details'!$I$19="No"),Rates!$H$23,IF(AND(C57="B",'Claim Details'!$I$28&gt;=Rates!$J$14,'Claim Details'!$I$28&lt;=Rates!$J$15,'Claim Details'!$I$19="Yes"),Rates!$K$23,IF(AND(C57="B",'Claim Details'!$I$28&gt;=Rates!$J$14,'Claim Details'!$I$28&lt;=Rates!$J$15,'Claim Details'!$I$19="No"),Rates!$J$23,IF(AND(C57="C",'Claim Details'!$I$28&gt;=Rates!$D$14,'Claim Details'!$I$28&lt;=Rates!$D$15,'Claim Details'!$I$19="Yes"),Rates!$E$24,IF(AND(C57="C",'Claim Details'!$I$28&gt;=Rates!$D$14,'Claim Details'!$I$28&lt;=Rates!$D$15,'Claim Details'!$I$19="No"),Rates!$D$24,IF(AND(C57="C",'Claim Details'!$I$28&gt;=Rates!$F$14,'Claim Details'!$I$28&lt;=Rates!$F$15,'Claim Details'!$I$19="Yes"),Rates!$G$24,IF(AND(C57="C",'Claim Details'!$I$28&gt;=Rates!$F$14,'Claim Details'!$I$28&lt;=Rates!$F$15,'Claim Details'!$I$19="No"),Rates!$F$24,IF(AND(C57="C",'Claim Details'!$I$28&gt;=Rates!$H$14,'Claim Details'!$I$28&lt;=Rates!$H$15,'Claim Details'!$I$19="Yes"),Rates!$I$24,IF(AND(C57="C",'Claim Details'!$I$28&gt;=Rates!$H$14,'Claim Details'!$I$28&lt;=Rates!$H$15,'Claim Details'!$I$19="No"),Rates!$H$24,IF(AND(C57="C",'Claim Details'!$I$28&gt;=Rates!$J$14,'Claim Details'!$I$28&lt;=Rates!$J$15,'Claim Details'!$I$19="Yes"),Rates!$K$24,IF(AND(C57="C",'Claim Details'!$I$28&gt;=Rates!$J$14,'Claim Details'!$I$28&lt;=Rates!$J$15,'Claim Details'!$I$19="No"),Rates!$J$24,"£0.00"))))))))))))))))))))))))</f>
        <v>£0.00</v>
      </c>
      <c r="BB57" s="189" t="str">
        <f t="shared" si="12"/>
        <v>£0.00</v>
      </c>
      <c r="BC57" s="1"/>
      <c r="BD57" s="189" t="str">
        <f>IF(AND(AE57="A",'Claim Details'!$I$28&gt;=Rates!$D$14,'Claim Details'!$I$28&lt;=Rates!$D$15,'Claim Details'!$I$19="Yes"),Rates!$J$17,IF(AND(AE57="A",'Claim Details'!$I$28&gt;=Rates!$D$14,'Claim Details'!$I$28&lt;=Rates!$D$15,'Claim Details'!$I$19="No"),Rates!$D$17,IF(AND(AE57="A",'Claim Details'!$I$28&gt;=Rates!$F$14,'Claim Details'!$I$28&lt;=Rates!$F$15,'Claim Details'!$I$19="Yes"),Rates!$G$17,IF(AND(AE57="A",'Claim Details'!$I$28&gt;=Rates!$F$14,'Claim Details'!$I$28&lt;=Rates!$F$15,'Claim Details'!$I$19="No"),Rates!$F$17,IF(AND(AE57="A",'Claim Details'!$I$28&gt;=Rates!$H$14,'Claim Details'!$I$28&lt;=Rates!$H$15,'Claim Details'!$I$19="Yes"),Rates!$I$17,IF(AND(AE57="A",'Claim Details'!$I$28&gt;=Rates!$H$14,'Claim Details'!$I$28&lt;=Rates!$H$15,'Claim Details'!$I$19="No"),Rates!$H$17,IF(AND(AE57="A",'Claim Details'!$I$28&gt;=Rates!$J$14,'Claim Details'!$I$28&lt;=Rates!$J$15,'Claim Details'!$I$19="Yes"),Rates!$K$17,IF(AND(AE57="A",'Claim Details'!$I$28&gt;=Rates!$J$14,'Claim Details'!$I$28&lt;=Rates!$J$15,'Claim Details'!$I$19="No"),Rates!$J$17,IF(AND(AE57="B",'Claim Details'!$I$28&gt;=Rates!$D$14,'Claim Details'!$I$28&lt;=Rates!$D$15,'Claim Details'!$I$19="Yes"),Rates!$E$18,IF(AND(AE57="B",'Claim Details'!$I$28&gt;=Rates!$D$14,'Claim Details'!$I$28&lt;=Rates!$D$15,'Claim Details'!$I$19="No"),Rates!$D$18,IF(AND(AE57="B",'Claim Details'!$I$28&gt;=Rates!$F$14,'Claim Details'!$I$28&lt;=Rates!$F$15,'Claim Details'!$I$19="Yes"),Rates!$G$18,IF(AND(AE57="B",'Claim Details'!$I$28&gt;=Rates!$F$14,'Claim Details'!$I$28&lt;=Rates!$F$15,'Claim Details'!$I$19="No"),Rates!$F$18,IF(AND(AE57="B",'Claim Details'!$I$28&gt;=Rates!$H$14,'Claim Details'!$I$28&lt;=Rates!$H$15,'Claim Details'!$I$19="Yes"),Rates!$I$18,IF(AND(AE57="B",'Claim Details'!$I$28&gt;=Rates!$H$14,'Claim Details'!$I$28&lt;=Rates!$H$15,'Claim Details'!$I$19="No"),Rates!$H$18,IF(AND(AE57="B",'Claim Details'!$I$28&gt;=Rates!$J$14,'Claim Details'!$I$28&lt;=Rates!$J$15,'Claim Details'!$I$19="Yes"),Rates!$K$18,IF(AND(AE57="B",'Claim Details'!$I$28&gt;=Rates!$J$14,'Claim Details'!$I$28&lt;=Rates!$J$15,'Claim Details'!$I$19="No"),Rates!$J$18,IF(AND(AE57="C",'Claim Details'!$I$28&gt;=Rates!$D$14,'Claim Details'!$I$28&lt;=Rates!$D$15,'Claim Details'!$I$19="Yes"),Rates!$E$19,IF(AND(AE57="C",'Claim Details'!$I$28&gt;=Rates!$D$14,'Claim Details'!$I$28&lt;=Rates!$D$15,'Claim Details'!$I$19="No"),Rates!$D$19,IF(AND(AE57="C",'Claim Details'!$I$28&gt;=Rates!$F$14,'Claim Details'!$I$28&lt;=Rates!$F$15,'Claim Details'!$I$19="Yes"),Rates!$G$19,IF(AND(AE57="C",'Claim Details'!$I$28&gt;=Rates!$F$14,'Claim Details'!$I$28&lt;=Rates!$F$15,'Claim Details'!$I$19="No"),Rates!$F$19,IF(AND(AE57="C",'Claim Details'!$I$28&gt;=Rates!$H$14,'Claim Details'!$I$28&lt;=Rates!$H$15,'Claim Details'!$I$19="Yes"),Rates!$I$19,IF(AND(AE57="C",'Claim Details'!$I$28&gt;=Rates!$H$14,'Claim Details'!$I$28&lt;=Rates!$H$15,'Claim Details'!$I$19="No"),Rates!$H$19,IF(AND(AE57="C",'Claim Details'!$I$28&gt;=Rates!$J$14,'Claim Details'!$I$28&lt;=Rates!$J$15,'Claim Details'!$I$19="Yes"),Rates!$K$19,IF(AND(AE57="C",'Claim Details'!$I$28&gt;=Rates!$J$14,'Claim Details'!$I$28&lt;=Rates!$J$15,'Claim Details'!$I$19="No"),Rates!$J$19,"£0.00"))))))))))))))))))))))))</f>
        <v>£0.00</v>
      </c>
      <c r="BE57" s="189" t="str">
        <f>IF(AND(AE57="A",'Claim Details'!$I$28&gt;=Rates!$D$14,'Claim Details'!$I$28&lt;=Rates!$D$15,'Claim Details'!$I$19="Yes"),Rates!$J$25,IF(AND(AE57="A",'Claim Details'!$I$28&gt;=Rates!$D$14,'Claim Details'!$I$28&lt;=Rates!$D$15,'Claim Details'!$I$19="No"),Rates!$D$25,IF(AND(AE57="A",'Claim Details'!$I$28&gt;=Rates!$F$14,'Claim Details'!$I$28&lt;=Rates!$F$15,'Claim Details'!$I$19="Yes"),Rates!$G$25,IF(AND(AE57="A",'Claim Details'!$I$28&gt;=Rates!$F$14,'Claim Details'!$I$28&lt;=Rates!$F$15,'Claim Details'!$I$19="No"),Rates!$F$25,IF(AND(AE57="A",'Claim Details'!$I$28&gt;=Rates!$H$14,'Claim Details'!$I$28&lt;=Rates!$H$15,'Claim Details'!$I$19="Yes"),Rates!$I$25,IF(AND(AE57="A",'Claim Details'!$I$28&gt;=Rates!$H$14,'Claim Details'!$I$28&lt;=Rates!$H$15,'Claim Details'!$I$19="No"),Rates!$H$25,IF(AND(AE57="A",'Claim Details'!$I$28&gt;=Rates!$J$14,'Claim Details'!$I$28&lt;=Rates!$J$15,'Claim Details'!$I$19="Yes"),Rates!$K$25,IF(AND(AE57="A",'Claim Details'!$I$28&gt;=Rates!$J$14,'Claim Details'!$I$28&lt;=Rates!$J$15,'Claim Details'!$I$19="No"),Rates!$J$25,IF(AND(AE57="B",'Claim Details'!$I$28&gt;=Rates!$D$14,'Claim Details'!$I$28&lt;=Rates!$D$15,'Claim Details'!$I$19="Yes"),Rates!$E$26,IF(AND(AE57="B",'Claim Details'!$I$28&gt;=Rates!$D$14,'Claim Details'!$I$28&lt;=Rates!$D$15,'Claim Details'!$I$19="No"),Rates!$D$26,IF(AND(AE57="B",'Claim Details'!$I$28&gt;=Rates!$F$14,'Claim Details'!$I$28&lt;=Rates!$F$15,'Claim Details'!$I$19="Yes"),Rates!$G$26,IF(AND(AE57="B",'Claim Details'!$I$28&gt;=Rates!$F$14,'Claim Details'!$I$28&lt;=Rates!$F$15,'Claim Details'!$I$19="No"),Rates!$F$26,IF(AND(AE57="B",'Claim Details'!$I$28&gt;=Rates!$H$14,'Claim Details'!$I$28&lt;=Rates!$H$15,'Claim Details'!$I$19="Yes"),Rates!$I$26,IF(AND(AE57="B",'Claim Details'!$I$28&gt;=Rates!$H$14,'Claim Details'!$I$28&lt;=Rates!$H$15,'Claim Details'!$I$19="No"),Rates!$H$26,IF(AND(AE57="B",'Claim Details'!$I$28&gt;=Rates!$J$14,'Claim Details'!$I$28&lt;=Rates!$J$15,'Claim Details'!$I$19="Yes"),Rates!$K$26,IF(AND(AE57="B",'Claim Details'!$I$28&gt;=Rates!$J$14,'Claim Details'!$I$28&lt;=Rates!$J$15,'Claim Details'!$I$19="No"),Rates!$J$26,IF(AND(AE57="C",'Claim Details'!$I$28&gt;=Rates!$D$14,'Claim Details'!$I$28&lt;=Rates!$D$15,'Claim Details'!$I$19="Yes"),Rates!$E$27,IF(AND(AE57="C",'Claim Details'!$I$28&gt;=Rates!$D$14,'Claim Details'!$I$28&lt;=Rates!$D$15,'Claim Details'!$I$19="No"),Rates!$D$27,IF(AND(AE57="C",'Claim Details'!$I$28&gt;=Rates!$F$14,'Claim Details'!$I$28&lt;=Rates!$F$15,'Claim Details'!$I$19="Yes"),Rates!$G$27,IF(AND(AE57="C",'Claim Details'!$I$28&gt;=Rates!$F$14,'Claim Details'!$I$28&lt;=Rates!$F$15,'Claim Details'!$I$19="No"),Rates!$F$27,IF(AND(AE57="C",'Claim Details'!$I$28&gt;=Rates!$H$14,'Claim Details'!$I$28&lt;=Rates!$H$15,'Claim Details'!$I$19="Yes"),Rates!$I$27,IF(AND(AE57="C",'Claim Details'!$I$28&gt;=Rates!$H$14,'Claim Details'!$I$28&lt;=Rates!$H$15,'Claim Details'!$I$19="No"),Rates!$H$27,IF(AND(AE57="C",'Claim Details'!$I$28&gt;=Rates!$J$14,'Claim Details'!$I$28&lt;=Rates!$J$15,'Claim Details'!$I$19="Yes"),Rates!$K$27,IF(AND(AE57="C",'Claim Details'!$I$28&gt;=Rates!$J$14,'Claim Details'!$I$28&lt;=Rates!$J$15,'Claim Details'!$I$19="No"),Rates!$J$27,"£0.00"))))))))))))))))))))))))</f>
        <v>£0.00</v>
      </c>
      <c r="BF57" s="189" t="str">
        <f>IF(AND(AE57="A",'Claim Details'!$I$28&gt;=Rates!$D$14,'Claim Details'!$I$28&lt;=Rates!$D$15,'Claim Details'!$I$19="Yes"),Rates!$E$20,IF(AND(AE57="A",'Claim Details'!$I$28&gt;=Rates!$D$14,'Claim Details'!$I$28&lt;=Rates!$D$15,'Claim Details'!$I$19="No"),Rates!$D$20,IF(AND(AE57="A",'Claim Details'!$I$28&gt;=Rates!$F$14,'Claim Details'!$I$28&lt;=Rates!$F$15,'Claim Details'!$I$19="Yes"),Rates!$G$20,IF(AND(AE57="A",'Claim Details'!$I$28&gt;=Rates!$F$14,'Claim Details'!$I$28&lt;=Rates!$F$15,'Claim Details'!$I$19="No"),Rates!$F$20,IF(AND(AE57="A",'Claim Details'!$I$28&gt;=Rates!$H$14,'Claim Details'!$I$28&lt;=Rates!$H$15,'Claim Details'!$I$19="Yes"),Rates!$I$20,IF(AND(AE57="A",'Claim Details'!$I$28&gt;=Rates!$H$14,'Claim Details'!$I$28&lt;=Rates!$H$15,'Claim Details'!$I$19="No"),Rates!$H$20,IF(AND(AE57="A",'Claim Details'!$I$28&gt;=Rates!$J$14,'Claim Details'!$I$28&lt;=Rates!$J$15,'Claim Details'!$I$19="Yes"),Rates!$K$20,IF(AND(AE57="A",'Claim Details'!$I$28&gt;=Rates!$J$14,'Claim Details'!$I$28&lt;=Rates!$J$15,'Claim Details'!$I$19="No"),Rates!$J$20,IF(AND(AE57="B",'Claim Details'!$I$28&gt;=Rates!$D$14,'Claim Details'!$I$28&lt;=Rates!$D$15,'Claim Details'!$I$19="Yes"),Rates!$E$21,IF(AND(AE57="B",'Claim Details'!$I$28&gt;=Rates!$D$14,'Claim Details'!$I$28&lt;=Rates!$D$15,'Claim Details'!$I$19="No"),Rates!$D$21,IF(AND(AE57="B",'Claim Details'!$I$28&gt;=Rates!$F$14,'Claim Details'!$I$28&lt;=Rates!$F$15,'Claim Details'!$I$19="Yes"),Rates!$G$21,IF(AND(AE57="B",'Claim Details'!$I$28&gt;=Rates!$F$14,'Claim Details'!$I$28&lt;=Rates!$F$15,'Claim Details'!$I$19="No"),Rates!$F$21,IF(AND(AE57="B",'Claim Details'!$I$28&gt;=Rates!$H$14,'Claim Details'!$I$28&lt;=Rates!$H$15,'Claim Details'!$I$19="Yes"),Rates!$I$21,IF(AND(AE57="B",'Claim Details'!$I$28&gt;=Rates!$H$14,'Claim Details'!$I$28&lt;=Rates!$H$15,'Claim Details'!$I$19="No"),Rates!$H$21,IF(AND(AE57="B",'Claim Details'!$I$28&gt;=Rates!$J$14,'Claim Details'!$I$28&lt;=Rates!$J$15,'Claim Details'!$I$19="Yes"),Rates!$K$21,IF(AND(AE57="B",'Claim Details'!$I$28&gt;=Rates!$J$14,'Claim Details'!$I$28&lt;=Rates!$J$15,'Claim Details'!$I$19="No"),Rates!$J$21,"£0.00"))))))))))))))))</f>
        <v>£0.00</v>
      </c>
      <c r="BG57" s="189" t="str">
        <f>IF(AND(AE57="A",'Claim Details'!$I$28&gt;=Rates!$D$14,'Claim Details'!$I$28&lt;=Rates!$D$15,'Claim Details'!$I$19="Yes"),Rates!$E$22,IF(AND(AE57="A",'Claim Details'!$I$28&gt;=Rates!$D$14,'Claim Details'!$I$28&lt;=Rates!$D$15,'Claim Details'!$I$19="No"),Rates!$D$22,IF(AND(AE57="A",'Claim Details'!$I$28&gt;=Rates!$F$14,'Claim Details'!$I$28&lt;=Rates!$F$15,'Claim Details'!$I$19="Yes"),Rates!$G$22,IF(AND(AE57="A",'Claim Details'!$I$28&gt;=Rates!$F$14,'Claim Details'!$I$28&lt;=Rates!$F$15,'Claim Details'!$I$19="No"),Rates!$F$22,IF(AND(AE57="A",'Claim Details'!$I$28&gt;=Rates!$H$14,'Claim Details'!$I$28&lt;=Rates!$H$15,'Claim Details'!$I$19="Yes"),Rates!$I$22,IF(AND(AE57="A",'Claim Details'!$I$28&gt;=Rates!$H$14,'Claim Details'!$I$28&lt;=Rates!$H$15,'Claim Details'!$I$19="No"),Rates!$H$22,IF(AND(AE57="A",'Claim Details'!$I$28&gt;=Rates!$J$14,'Claim Details'!$I$28&lt;=Rates!$J$15,'Claim Details'!$I$19="Yes"),Rates!$K$22,IF(AND(AE57="A",'Claim Details'!$I$28&gt;=Rates!$J$14,'Claim Details'!$I$28&lt;=Rates!$J$15,'Claim Details'!$I$19="No"),Rates!$J$22,IF(AND(AE57="B",'Claim Details'!$I$28&gt;=Rates!$D$14,'Claim Details'!$I$28&lt;=Rates!$D$15,'Claim Details'!$I$19="Yes"),Rates!$E$23,IF(AND(AE57="B",'Claim Details'!$I$28&gt;=Rates!$D$14,'Claim Details'!$I$28&lt;=Rates!$D$15,'Claim Details'!$I$19="No"),Rates!$D$23,IF(AND(AE57="B",'Claim Details'!$I$28&gt;=Rates!$F$14,'Claim Details'!$I$28&lt;=Rates!$F$15,'Claim Details'!$I$19="Yes"),Rates!$G$23,IF(AND(AE57="B",'Claim Details'!$I$28&gt;=Rates!$F$14,'Claim Details'!$I$28&lt;=Rates!$F$15,'Claim Details'!$I$19="No"),Rates!$F$23,IF(AND(AE57="B",'Claim Details'!$I$28&gt;=Rates!$H$14,'Claim Details'!$I$28&lt;=Rates!$H$15,'Claim Details'!$I$19="Yes"),Rates!$I$23,IF(AND(AE57="B",'Claim Details'!$I$28&gt;=Rates!$H$14,'Claim Details'!$I$28&lt;=Rates!$H$15,'Claim Details'!$I$19="No"),Rates!$H$23,IF(AND(AE57="B",'Claim Details'!$I$28&gt;=Rates!$J$14,'Claim Details'!$I$28&lt;=Rates!$J$15,'Claim Details'!$I$19="Yes"),Rates!$K$23,IF(AND(AE57="B",'Claim Details'!$I$28&gt;=Rates!$J$14,'Claim Details'!$I$28&lt;=Rates!$J$15,'Claim Details'!$I$19="No"),Rates!$J$23,IF(AND(AE57="C",'Claim Details'!$I$28&gt;=Rates!$D$14,'Claim Details'!$I$28&lt;=Rates!$D$15,'Claim Details'!$I$19="Yes"),Rates!$E$24,IF(AND(AE57="C",'Claim Details'!$I$28&gt;=Rates!$D$14,'Claim Details'!$I$28&lt;=Rates!$D$15,'Claim Details'!$I$19="No"),Rates!$D$24,IF(AND(AE57="C",'Claim Details'!$I$28&gt;=Rates!$F$14,'Claim Details'!$I$28&lt;=Rates!$F$15,'Claim Details'!$I$19="Yes"),Rates!$G$24,IF(AND(AE57="C",'Claim Details'!$I$28&gt;=Rates!$F$14,'Claim Details'!$I$28&lt;=Rates!$F$15,'Claim Details'!$I$19="No"),Rates!$F$24,IF(AND(AE57="C",'Claim Details'!$I$28&gt;=Rates!$H$14,'Claim Details'!$I$28&lt;=Rates!$H$15,'Claim Details'!$I$19="Yes"),Rates!$I$24,IF(AND(AE57="C",'Claim Details'!$I$28&gt;=Rates!$H$14,'Claim Details'!$I$28&lt;=Rates!$H$15,'Claim Details'!$I$19="No"),Rates!$H$24,IF(AND(AE57="C",'Claim Details'!$I$28&gt;=Rates!$J$14,'Claim Details'!$I$28&lt;=Rates!$J$15,'Claim Details'!$I$19="Yes"),Rates!$K$24,IF(AND(AE57="C",'Claim Details'!$I$28&gt;=Rates!$J$14,'Claim Details'!$I$28&lt;=Rates!$J$15,'Claim Details'!$I$19="No"),Rates!$J$24,"£0.00"))))))))))))))))))))))))</f>
        <v>£0.00</v>
      </c>
      <c r="BH57" s="189" t="str">
        <f t="shared" si="13"/>
        <v>£0.00</v>
      </c>
      <c r="BI57" s="189">
        <f t="shared" si="14"/>
        <v>0</v>
      </c>
      <c r="BO57" s="202" t="str">
        <f>IF(H57="","£0.00",IF(AP57="4","£0.00",IF(AP57="5","£0.00",IF(AP57="1","£0.00",((AQ57*H57)*'Claim Details'!$F$111)/100))))</f>
        <v>£0.00</v>
      </c>
      <c r="BP57" s="202" t="str">
        <f>IF(T57="","£0.00",IF(AP57="4","£0.00",IF(AP57="5","£0.00",IF(AP57="1","£0.00",((AR57*T57)*'Claim Details'!$N$111)/100))))</f>
        <v>£0.00</v>
      </c>
      <c r="BQ57" s="202" t="str">
        <f>IF(AI57="","£0.00",IF(AP57="4","£0.00",IF(AP57="5","£0.00",IF(AP57="1","£0.00",((BI57*AI57)*'Claim Details'!$W$111)/100))))</f>
        <v>£0.00</v>
      </c>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row>
    <row r="58" spans="1:97" ht="15">
      <c r="A58" s="145"/>
      <c r="B58" s="91"/>
      <c r="C58" s="96"/>
      <c r="D58" s="97"/>
      <c r="E58" s="98"/>
      <c r="F58" s="89"/>
      <c r="G58" s="99"/>
      <c r="H58" s="100"/>
      <c r="I58" s="221" t="str">
        <f t="shared" si="15"/>
        <v>£0.00</v>
      </c>
      <c r="J58" s="101"/>
      <c r="K58" s="100"/>
      <c r="L58" s="221" t="str">
        <f t="shared" si="3"/>
        <v>£0.00</v>
      </c>
      <c r="M58" s="101"/>
      <c r="N58" s="102"/>
      <c r="O58" s="145"/>
      <c r="P58" s="77"/>
      <c r="Q58" s="87"/>
      <c r="R58" s="87"/>
      <c r="S58" s="87"/>
      <c r="T58" s="149" t="str">
        <f t="shared" si="4"/>
        <v/>
      </c>
      <c r="U58" s="87" t="str">
        <f t="shared" si="5"/>
        <v/>
      </c>
      <c r="V58" s="87"/>
      <c r="W58" s="53" t="str">
        <f t="shared" si="6"/>
        <v>£0.00</v>
      </c>
      <c r="X58" s="53"/>
      <c r="Y58" s="87"/>
      <c r="Z58" s="78"/>
      <c r="AA58" s="79"/>
      <c r="AB58" s="160"/>
      <c r="AC58" s="98"/>
      <c r="AD58" s="225"/>
      <c r="AE58" s="235" t="str">
        <f t="shared" si="7"/>
        <v/>
      </c>
      <c r="AF58" s="87" t="str">
        <f t="shared" si="8"/>
        <v/>
      </c>
      <c r="AG58" s="53"/>
      <c r="AH58" s="224"/>
      <c r="AI58" s="226" t="str">
        <f t="shared" si="1"/>
        <v/>
      </c>
      <c r="AJ58" s="236" t="str">
        <f t="shared" si="9"/>
        <v>£0.00</v>
      </c>
      <c r="AK58" s="31"/>
      <c r="AL58" s="1"/>
      <c r="AM58" s="1"/>
      <c r="AN58" s="1"/>
      <c r="AO58" s="1"/>
      <c r="AP58" s="1" t="str">
        <f t="shared" si="10"/>
        <v/>
      </c>
      <c r="AQ58" s="27">
        <f t="shared" si="2"/>
        <v>0</v>
      </c>
      <c r="AR58" s="189">
        <f t="shared" si="11"/>
        <v>0</v>
      </c>
      <c r="AS58" s="190" t="str">
        <f>IF(AND(C58="A",'Claim Details'!$E$28&gt;=Rates!$D$14,'Claim Details'!$E$28&lt;=Rates!$D$15,'Claim Details'!$E$19="Yes"),Rates!$E$17,IF(AND(C58="A",'Claim Details'!$E$28&gt;=Rates!$D$14,'Claim Details'!$E$28&lt;=Rates!$D$15,'Claim Details'!$E$19="No"),Rates!$D$17,IF(AND(C58="A",'Claim Details'!$E$28&gt;=Rates!$F$14,'Claim Details'!$E$28&lt;=Rates!$F$15,'Claim Details'!$E$19="Yes"),Rates!$G$17,IF(AND(C58="A",'Claim Details'!$E$28&gt;=Rates!$F$14,'Claim Details'!$E$28&lt;=Rates!$F$15,'Claim Details'!$E$19="No"),Rates!$F$17,IF(AND(C58="A",'Claim Details'!$E$28&gt;=Rates!$H$14,'Claim Details'!$E$28&lt;=Rates!$H$15,'Claim Details'!$E$19="Yes"),Rates!$I$17,IF(AND(C58="A",'Claim Details'!$E$28&gt;=Rates!$H$14,'Claim Details'!$E$28&lt;=Rates!$H$15,'Claim Details'!$E$19="No"),Rates!$H$17,IF(AND(C58="A",'Claim Details'!$E$28&gt;=Rates!$J$14,'Claim Details'!$E$28&lt;=Rates!$J$15,'Claim Details'!$E$19="Yes"),Rates!$K$17,IF(AND(C58="A",'Claim Details'!$E$28&gt;=Rates!$J$14,'Claim Details'!$E$28&lt;=Rates!$J$15,'Claim Details'!$E$19="No"),Rates!$J$17,IF(AND(C58="B",'Claim Details'!$E$28&gt;=Rates!$D$14,'Claim Details'!$E$28&lt;=Rates!$D$15,'Claim Details'!$E$19="Yes"),Rates!$E$18,IF(AND(C58="B",'Claim Details'!$E$28&gt;=Rates!$D$14,'Claim Details'!$E$28&lt;=Rates!$D$15,'Claim Details'!$E$19="No"),Rates!$D$18,IF(AND(C58="B",'Claim Details'!$E$28&gt;=Rates!$F$14,'Claim Details'!$E$28&lt;=Rates!$F$15,'Claim Details'!$E$19="Yes"),Rates!$G$18,IF(AND(C58="B",'Claim Details'!$E$28&gt;=Rates!$F$14,'Claim Details'!$E$28&lt;=Rates!$F$15,'Claim Details'!$E$19="No"),Rates!$F$18,IF(AND(C58="B",'Claim Details'!$E$28&gt;=Rates!$H$14,'Claim Details'!$E$28&lt;=Rates!$H$15,'Claim Details'!$E$19="Yes"),Rates!$I$18,IF(AND(C58="B",'Claim Details'!$E$28&gt;=Rates!$H$14,'Claim Details'!$E$28&lt;=Rates!$H$15,'Claim Details'!$E$19="No"),Rates!$H$18,IF(AND(C58="B",'Claim Details'!$E$28&gt;=Rates!$J$14,'Claim Details'!$E$28&lt;=Rates!$J$15,'Claim Details'!$E$19="Yes"),Rates!$K$18,IF(AND(C58="B",'Claim Details'!$E$28&gt;=Rates!$J$14,'Claim Details'!$E$28&lt;=Rates!$J$15,'Claim Details'!$E$19="No"),Rates!$J$18,IF(AND(C58="C",'Claim Details'!$E$28&gt;=Rates!$D$14,'Claim Details'!$E$28&lt;=Rates!$D$15,'Claim Details'!$E$19="Yes"),Rates!$E$19,IF(AND(C58="C",'Claim Details'!$E$28&gt;=Rates!$D$14,'Claim Details'!$E$28&lt;=Rates!$D$15,'Claim Details'!$E$19="No"),Rates!$D$19,IF(AND(C58="C",'Claim Details'!$E$28&gt;=Rates!$F$14,'Claim Details'!$E$28&lt;=Rates!$F$15,'Claim Details'!$E$19="Yes"),Rates!$G$19,IF(AND(C58="C",'Claim Details'!$E$28&gt;=Rates!$F$14,'Claim Details'!$E$28&lt;=Rates!$F$15,'Claim Details'!$E$19="No"),Rates!$F$19,IF(AND(C58="C",'Claim Details'!$E$28&gt;=Rates!$H$14,'Claim Details'!$E$28&lt;=Rates!$H$15,'Claim Details'!$E$19="Yes"),Rates!$I$19,IF(AND(C58="C",'Claim Details'!$E$28&gt;=Rates!$H$14,'Claim Details'!$E$28&lt;=Rates!$H$15,'Claim Details'!$E$19="No"),Rates!$H$19,IF(AND(C58="C",'Claim Details'!$E$28&gt;=Rates!$J$14,'Claim Details'!$E$28&lt;=Rates!$J$15,'Claim Details'!$E$19="Yes"),Rates!$K$19,IF(AND(C58="C",'Claim Details'!$E$28&gt;=Rates!$J$14,'Claim Details'!$E$28&lt;=Rates!$J$15,'Claim Details'!$E$19="No"),Rates!$J$19,"£0.00"))))))))))))))))))))))))</f>
        <v>£0.00</v>
      </c>
      <c r="AT58" s="189" t="str">
        <f>IF(AND(C58="A",'Claim Details'!$E$28&gt;=Rates!$D$14,'Claim Details'!$E$28&lt;=Rates!$D$15,'Claim Details'!$E$19="Yes"),Rates!$E$25,IF(AND(C58="A",'Claim Details'!$E$28&gt;=Rates!$D$14,'Claim Details'!$E$28&lt;=Rates!$D$15,'Claim Details'!$E$19="No"),Rates!$D$25,IF(AND(C58="A",'Claim Details'!$E$28&gt;=Rates!$F$14,'Claim Details'!$E$28&lt;=Rates!$F$15,'Claim Details'!$E$19="Yes"),Rates!$G$25,IF(AND(C58="A",'Claim Details'!$E$28&gt;=Rates!$F$14,'Claim Details'!$E$28&lt;=Rates!$F$15,'Claim Details'!$E$19="No"),Rates!$F$25,IF(AND(C58="A",'Claim Details'!$E$28&gt;=Rates!$H$14,'Claim Details'!$E$28&lt;=Rates!$H$15,'Claim Details'!$E$19="Yes"),Rates!$I$25,IF(AND(C58="A",'Claim Details'!$E$28&gt;=Rates!$H$14,'Claim Details'!$E$28&lt;=Rates!$H$15,'Claim Details'!$E$19="No"),Rates!$H$25,IF(AND(C58="A",'Claim Details'!$E$28&gt;=Rates!$J$14,'Claim Details'!$E$28&lt;=Rates!$J$15,'Claim Details'!$E$19="Yes"),Rates!$K$25,IF(AND(C58="A",'Claim Details'!$E$28&gt;=Rates!$J$14,'Claim Details'!$E$28&lt;=Rates!$J$15,'Claim Details'!$E$19="No"),Rates!$J$25,IF(AND(C58="B",'Claim Details'!$E$28&gt;=Rates!$D$14,'Claim Details'!$E$28&lt;=Rates!$D$15,'Claim Details'!$E$19="Yes"),Rates!$E$26,IF(AND(C58="B",'Claim Details'!$E$28&gt;=Rates!$D$14,'Claim Details'!$E$28&lt;=Rates!$D$15,'Claim Details'!$E$19="No"),Rates!$D$26,IF(AND(C58="B",'Claim Details'!$E$28&gt;=Rates!$F$14,'Claim Details'!$E$28&lt;=Rates!$F$15,'Claim Details'!$E$19="Yes"),Rates!$G$26,IF(AND(C58="B",'Claim Details'!$E$28&gt;=Rates!$F$14,'Claim Details'!$E$28&lt;=Rates!$F$15,'Claim Details'!$E$19="No"),Rates!$F$26,IF(AND(C58="B",'Claim Details'!$E$28&gt;=Rates!$H$14,'Claim Details'!$E$28&lt;=Rates!$H$15,'Claim Details'!$E$19="Yes"),Rates!$I$26,IF(AND(C58="B",'Claim Details'!$E$28&gt;=Rates!$H$14,'Claim Details'!$E$28&lt;=Rates!$H$15,'Claim Details'!$E$19="No"),Rates!$H$26,IF(AND(C58="B",'Claim Details'!$E$28&gt;=Rates!$J$14,'Claim Details'!$E$28&lt;=Rates!$J$15,'Claim Details'!$E$19="Yes"),Rates!$K$26,IF(AND(C58="B",'Claim Details'!$E$28&gt;=Rates!$J$14,'Claim Details'!$E$28&lt;=Rates!$J$15,'Claim Details'!$E$19="No"),Rates!$J$26,IF(AND(C58="C",'Claim Details'!$E$28&gt;=Rates!$D$14,'Claim Details'!$E$28&lt;=Rates!$D$15,'Claim Details'!$E$19="Yes"),Rates!$E$27,IF(AND(C58="C",'Claim Details'!$E$28&gt;=Rates!$D$14,'Claim Details'!$E$28&lt;=Rates!$D$15,'Claim Details'!$E$19="No"),Rates!$D$27,IF(AND(C58="C",'Claim Details'!$E$28&gt;=Rates!$F$14,'Claim Details'!$E$28&lt;=Rates!$F$15,'Claim Details'!$E$19="Yes"),Rates!$G$27,IF(AND(C58="C",'Claim Details'!$E$28&gt;=Rates!$F$14,'Claim Details'!$E$28&lt;=Rates!$F$15,'Claim Details'!$E$19="No"),Rates!$F$27,IF(AND(C58="C",'Claim Details'!$E$28&gt;=Rates!$H$14,'Claim Details'!$E$28&lt;=Rates!$H$15,'Claim Details'!$E$19="Yes"),Rates!$I$27,IF(AND(C58="C",'Claim Details'!$E$28&gt;=Rates!$H$14,'Claim Details'!$E$28&lt;=Rates!$H$15,'Claim Details'!$E$19="No"),Rates!$H$27,IF(AND(C58="C",'Claim Details'!$E$28&gt;=Rates!$J$14,'Claim Details'!$E$28&lt;=Rates!$J$15,'Claim Details'!$E$19="Yes"),Rates!$K$27,IF(AND(C58="C",'Claim Details'!$E$28&gt;=Rates!$J$14,'Claim Details'!$E$28&lt;=Rates!$J$15,'Claim Details'!$E$19="No"),Rates!$J$27,"£0.00"))))))))))))))))))))))))</f>
        <v>£0.00</v>
      </c>
      <c r="AU58" s="191" t="str">
        <f>IF(AND(C58="A",'Claim Details'!$E$28&gt;=Rates!$D$14,'Claim Details'!$E$28&lt;=Rates!$D$15,'Claim Details'!$E$19="Yes"),Rates!$E$20,IF(AND(C58="A",'Claim Details'!$E$28&gt;=Rates!$D$14,'Claim Details'!$E$28&lt;=Rates!$D$15,'Claim Details'!$E$19="No"),Rates!$D$20,IF(AND(C58="A",'Claim Details'!$E$28&gt;=Rates!$F$14,'Claim Details'!$E$28&lt;=Rates!$F$15,'Claim Details'!$E$19="Yes"),Rates!$G$20,IF(AND(C58="A",'Claim Details'!$E$28&gt;=Rates!$F$14,'Claim Details'!$E$28&lt;=Rates!$F$15,'Claim Details'!$E$19="No"),Rates!$F$20,IF(AND(C58="A",'Claim Details'!$E$28&gt;=Rates!$H$14,'Claim Details'!$E$28&lt;=Rates!$H$15,'Claim Details'!$E$19="Yes"),Rates!$I$20,IF(AND(C58="A",'Claim Details'!$E$28&gt;=Rates!$H$14,'Claim Details'!$E$28&lt;=Rates!$H$15,'Claim Details'!$E$19="No"),Rates!$H$20,IF(AND(C58="A",'Claim Details'!$E$28&gt;=Rates!$J$14,'Claim Details'!$E$28&lt;=Rates!$J$15,'Claim Details'!$E$19="Yes"),Rates!$K$20,IF(AND(C58="A",'Claim Details'!$E$28&gt;=Rates!$J$14,'Claim Details'!$E$28&lt;=Rates!$J$15,'Claim Details'!$E$19="No"),Rates!$J$20,IF(AND(C58="B",'Claim Details'!$E$28&gt;=Rates!$D$14,'Claim Details'!$E$28&lt;=Rates!$D$15,'Claim Details'!$E$19="Yes"),Rates!$E$21,IF(AND(C58="B",'Claim Details'!$E$28&gt;=Rates!$D$14,'Claim Details'!$E$28&lt;=Rates!$D$15,'Claim Details'!$E$19="No"),Rates!$D$21,IF(AND(C58="B",'Claim Details'!$E$28&gt;=Rates!$F$14,'Claim Details'!$E$28&lt;=Rates!$F$15,'Claim Details'!$E$19="Yes"),Rates!$G$21,IF(AND(C58="B",'Claim Details'!$E$28&gt;=Rates!$F$14,'Claim Details'!$E$28&lt;=Rates!$F$15,'Claim Details'!$E$19="No"),Rates!$F$21,IF(AND(C58="B",'Claim Details'!$E$28&gt;=Rates!$H$14,'Claim Details'!$E$28&lt;=Rates!$H$15,'Claim Details'!$E$19="Yes"),Rates!$I$21,IF(AND(C58="B",'Claim Details'!$E$28&gt;=Rates!$H$14,'Claim Details'!$E$28&lt;=Rates!$H$15,'Claim Details'!$E$19="No"),Rates!$H$21,IF(AND(C58="B",'Claim Details'!$E$28&gt;=Rates!$J$14,'Claim Details'!$E$28&lt;=Rates!$J$15,'Claim Details'!$E$19="Yes"),Rates!$K$21,IF(AND(C58="B",'Claim Details'!$E$28&gt;=Rates!$J$14,'Claim Details'!$E$28&lt;=Rates!$J$15,'Claim Details'!$E$19="No"),Rates!$J$21,"£0.00"))))))))))))))))</f>
        <v>£0.00</v>
      </c>
      <c r="AV58" s="191" t="str">
        <f>IF(AND(C58="A",'Claim Details'!$E$28&gt;=Rates!$D$14,'Claim Details'!$E$28&lt;=Rates!$D$15,'Claim Details'!$E$19="Yes"),Rates!$E$22,IF(AND(C58="A",'Claim Details'!$E$28&gt;=Rates!$D$14,'Claim Details'!$E$28&lt;=Rates!$D$15,'Claim Details'!$E$19="No"),Rates!$D$22,IF(AND(C58="A",'Claim Details'!$E$28&gt;=Rates!$F$14,'Claim Details'!$E$28&lt;=Rates!$F$15,'Claim Details'!$E$19="Yes"),Rates!$G$22,IF(AND(C58="A",'Claim Details'!$E$28&gt;=Rates!$F$14,'Claim Details'!$E$28&lt;=Rates!$F$15,'Claim Details'!$E$19="No"),Rates!$F$22,IF(AND(C58="A",'Claim Details'!$E$28&gt;=Rates!$H$14,'Claim Details'!$E$28&lt;=Rates!$H$15,'Claim Details'!$E$19="Yes"),Rates!$I$22,IF(AND(C58="A",'Claim Details'!$E$28&gt;=Rates!$H$14,'Claim Details'!$E$28&lt;=Rates!$H$15,'Claim Details'!$E$19="No"),Rates!$H$22,IF(AND(C58="A",'Claim Details'!$E$28&gt;=Rates!$J$14,'Claim Details'!$E$28&lt;=Rates!$J$15,'Claim Details'!$E$19="Yes"),Rates!$K$22,IF(AND(C58="A",'Claim Details'!$E$28&gt;=Rates!$J$14,'Claim Details'!$E$28&lt;=Rates!$J$15,'Claim Details'!$E$19="No"),Rates!$J$22,IF(AND(C58="B",'Claim Details'!$E$28&gt;=Rates!$D$14,'Claim Details'!$E$28&lt;=Rates!$D$15,'Claim Details'!$E$19="Yes"),Rates!$E$23,IF(AND(C58="B",'Claim Details'!$E$28&gt;=Rates!$D$14,'Claim Details'!$E$28&lt;=Rates!$D$15,'Claim Details'!$E$19="No"),Rates!$D$23,IF(AND(C58="B",'Claim Details'!$E$28&gt;=Rates!$F$14,'Claim Details'!$E$28&lt;=Rates!$F$15,'Claim Details'!$E$19="Yes"),Rates!$G$23,IF(AND(C58="B",'Claim Details'!$E$28&gt;=Rates!$F$14,'Claim Details'!$E$28&lt;=Rates!$F$15,'Claim Details'!$E$19="No"),Rates!$F$23,IF(AND(C58="B",'Claim Details'!$E$28&gt;=Rates!$H$14,'Claim Details'!$E$28&lt;=Rates!$H$15,'Claim Details'!$E$19="Yes"),Rates!$I$23,IF(AND(C58="B",'Claim Details'!$E$28&gt;=Rates!$H$14,'Claim Details'!$E$28&lt;=Rates!$H$15,'Claim Details'!$E$19="No"),Rates!$H$23,IF(AND(C58="B",'Claim Details'!$E$28&gt;=Rates!$J$14,'Claim Details'!$E$28&lt;=Rates!$J$15,'Claim Details'!$E$19="Yes"),Rates!$K$23,IF(AND(C58="B",'Claim Details'!$E$28&gt;=Rates!$J$14,'Claim Details'!$E$28&lt;=Rates!$J$15,'Claim Details'!$E$19="No"),Rates!$J$23,IF(AND(C58="C",'Claim Details'!$E$28&gt;=Rates!$D$14,'Claim Details'!$E$28&lt;=Rates!$D$15,'Claim Details'!$E$19="Yes"),Rates!$E$24,IF(AND(C58="C",'Claim Details'!$E$28&gt;=Rates!$D$14,'Claim Details'!$E$28&lt;=Rates!$D$15,'Claim Details'!$E$19="No"),Rates!$D$24,IF(AND(C58="C",'Claim Details'!$E$28&gt;=Rates!$F$14,'Claim Details'!$E$28&lt;=Rates!$F$15,'Claim Details'!$E$19="Yes"),Rates!$G$24,IF(AND(C58="C",'Claim Details'!$E$28&gt;=Rates!$F$14,'Claim Details'!$E$28&lt;=Rates!$F$15,'Claim Details'!$E$19="No"),Rates!$F$24,IF(AND(C58="C",'Claim Details'!$E$28&gt;=Rates!$H$14,'Claim Details'!$E$28&lt;=Rates!$H$15,'Claim Details'!$E$19="Yes"),Rates!$I$24,IF(AND(C58="C",'Claim Details'!$E$28&gt;=Rates!$H$14,'Claim Details'!$E$28&lt;=Rates!$H$15,'Claim Details'!$E$19="No"),Rates!$H$24,IF(AND(C58="C",'Claim Details'!$E$28&gt;=Rates!$J$14,'Claim Details'!$E$28&lt;=Rates!$J$15,'Claim Details'!$E$19="Yes"),Rates!$K$24,IF(AND(C58="C",'Claim Details'!$E$28&gt;=Rates!$J$14,'Claim Details'!$E$28&lt;=Rates!$J$15,'Claim Details'!$E$19="No"),Rates!$J$24,"£0.00"))))))))))))))))))))))))</f>
        <v>£0.00</v>
      </c>
      <c r="AW58" s="1"/>
      <c r="AX58" s="189" t="str">
        <f>IF(AND(U58="A",'Claim Details'!$I$28&gt;=Rates!$D$14,'Claim Details'!$I$28&lt;=Rates!$D$15,'Claim Details'!$I$19="Yes"),Rates!$J$17,IF(AND(U58="A",'Claim Details'!$I$28&gt;=Rates!$D$14,'Claim Details'!$I$28&lt;=Rates!$D$15,'Claim Details'!$I$19="No"),Rates!$D$17,IF(AND(U58="A",'Claim Details'!$I$28&gt;=Rates!$F$14,'Claim Details'!$I$28&lt;=Rates!$F$15,'Claim Details'!$I$19="Yes"),Rates!$G$17,IF(AND(U58="A",'Claim Details'!$I$28&gt;=Rates!$F$14,'Claim Details'!$I$28&lt;=Rates!$F$15,'Claim Details'!$I$19="No"),Rates!$F$17,IF(AND(U58="A",'Claim Details'!$I$28&gt;=Rates!$H$14,'Claim Details'!$I$28&lt;=Rates!$H$15,'Claim Details'!$I$19="Yes"),Rates!$I$17,IF(AND(U58="A",'Claim Details'!$I$28&gt;=Rates!$H$14,'Claim Details'!$I$28&lt;=Rates!$H$15,'Claim Details'!$I$19="No"),Rates!$H$17,IF(AND(U58="A",'Claim Details'!$I$28&gt;=Rates!$J$14,'Claim Details'!$I$28&lt;=Rates!$J$15,'Claim Details'!$I$19="Yes"),Rates!$K$17,IF(AND(U58="A",'Claim Details'!$I$28&gt;=Rates!$J$14,'Claim Details'!$I$28&lt;=Rates!$J$15,'Claim Details'!$I$19="No"),Rates!$J$17,IF(AND(U58="B",'Claim Details'!$I$28&gt;=Rates!$D$14,'Claim Details'!$I$28&lt;=Rates!$D$15,'Claim Details'!$I$19="Yes"),Rates!$E$18,IF(AND(U58="B",'Claim Details'!$I$28&gt;=Rates!$D$14,'Claim Details'!$I$28&lt;=Rates!$D$15,'Claim Details'!$I$19="No"),Rates!$D$18,IF(AND(U58="B",'Claim Details'!$I$28&gt;=Rates!$F$14,'Claim Details'!$I$28&lt;=Rates!$F$15,'Claim Details'!$I$19="Yes"),Rates!$G$18,IF(AND(U58="B",'Claim Details'!$I$28&gt;=Rates!$F$14,'Claim Details'!$I$28&lt;=Rates!$F$15,'Claim Details'!$I$19="No"),Rates!$F$18,IF(AND(U58="B",'Claim Details'!$I$28&gt;=Rates!$H$14,'Claim Details'!$I$28&lt;=Rates!$H$15,'Claim Details'!$I$19="Yes"),Rates!$I$18,IF(AND(U58="B",'Claim Details'!$I$28&gt;=Rates!$H$14,'Claim Details'!$I$28&lt;=Rates!$H$15,'Claim Details'!$I$19="No"),Rates!$H$18,IF(AND(U58="B",'Claim Details'!$I$28&gt;=Rates!$J$14,'Claim Details'!$I$28&lt;=Rates!$J$15,'Claim Details'!$I$19="Yes"),Rates!$K$18,IF(AND(U58="B",'Claim Details'!$I$28&gt;=Rates!$J$14,'Claim Details'!$I$28&lt;=Rates!$J$15,'Claim Details'!$I$19="No"),Rates!$J$18,IF(AND(U58="C",'Claim Details'!$I$28&gt;=Rates!$D$14,'Claim Details'!$I$28&lt;=Rates!$D$15,'Claim Details'!$I$19="Yes"),Rates!$E$19,IF(AND(U58="C",'Claim Details'!$I$28&gt;=Rates!$D$14,'Claim Details'!$I$28&lt;=Rates!$D$15,'Claim Details'!$I$19="No"),Rates!$D$19,IF(AND(U58="C",'Claim Details'!$I$28&gt;=Rates!$F$14,'Claim Details'!$I$28&lt;=Rates!$F$15,'Claim Details'!$I$19="Yes"),Rates!$G$19,IF(AND(U58="C",'Claim Details'!$I$28&gt;=Rates!$F$14,'Claim Details'!$I$28&lt;=Rates!$F$15,'Claim Details'!$I$19="No"),Rates!$F$19,IF(AND(U58="C",'Claim Details'!$I$28&gt;=Rates!$H$14,'Claim Details'!$I$28&lt;=Rates!$H$15,'Claim Details'!$I$19="Yes"),Rates!$I$19,IF(AND(U58="C",'Claim Details'!$I$28&gt;=Rates!$H$14,'Claim Details'!$I$28&lt;=Rates!$H$15,'Claim Details'!$I$19="No"),Rates!$H$19,IF(AND(U58="C",'Claim Details'!$I$28&gt;=Rates!$J$14,'Claim Details'!$I$28&lt;=Rates!$J$15,'Claim Details'!$I$19="Yes"),Rates!$K$19,IF(AND(U58="C",'Claim Details'!$I$28&gt;=Rates!$J$14,'Claim Details'!$I$28&lt;=Rates!$J$15,'Claim Details'!$I$19="No"),Rates!$J$19,"£0.00"))))))))))))))))))))))))</f>
        <v>£0.00</v>
      </c>
      <c r="AY58" s="189" t="str">
        <f>IF(AND(C58="A",'Claim Details'!$I$28&gt;=Rates!$D$14,'Claim Details'!$I$28&lt;=Rates!$D$15,'Claim Details'!$I$19="Yes"),Rates!$J$25,IF(AND(C58="A",'Claim Details'!$I$28&gt;=Rates!$D$14,'Claim Details'!$I$28&lt;=Rates!$D$15,'Claim Details'!$I$19="No"),Rates!$D$25,IF(AND(C58="A",'Claim Details'!$I$28&gt;=Rates!$F$14,'Claim Details'!$I$28&lt;=Rates!$F$15,'Claim Details'!$I$19="Yes"),Rates!$G$25,IF(AND(C58="A",'Claim Details'!$I$28&gt;=Rates!$F$14,'Claim Details'!$I$28&lt;=Rates!$F$15,'Claim Details'!$I$19="No"),Rates!$F$25,IF(AND(C58="A",'Claim Details'!$I$28&gt;=Rates!$H$14,'Claim Details'!$I$28&lt;=Rates!$H$15,'Claim Details'!$I$19="Yes"),Rates!$I$25,IF(AND(C58="A",'Claim Details'!$I$28&gt;=Rates!$H$14,'Claim Details'!$I$28&lt;=Rates!$H$15,'Claim Details'!$I$19="No"),Rates!$H$25,IF(AND(C58="A",'Claim Details'!$I$28&gt;=Rates!$J$14,'Claim Details'!$I$28&lt;=Rates!$J$15,'Claim Details'!$I$19="Yes"),Rates!$K$25,IF(AND(C58="A",'Claim Details'!$I$28&gt;=Rates!$J$14,'Claim Details'!$I$28&lt;=Rates!$J$15,'Claim Details'!$I$19="No"),Rates!$J$25,IF(AND(C58="B",'Claim Details'!$I$28&gt;=Rates!$D$14,'Claim Details'!$I$28&lt;=Rates!$D$15,'Claim Details'!$I$19="Yes"),Rates!$E$26,IF(AND(C58="B",'Claim Details'!$I$28&gt;=Rates!$D$14,'Claim Details'!$I$28&lt;=Rates!$D$15,'Claim Details'!$I$19="No"),Rates!$D$26,IF(AND(C58="B",'Claim Details'!$I$28&gt;=Rates!$F$14,'Claim Details'!$I$28&lt;=Rates!$F$15,'Claim Details'!$I$19="Yes"),Rates!$G$26,IF(AND(C58="B",'Claim Details'!$I$28&gt;=Rates!$F$14,'Claim Details'!$I$28&lt;=Rates!$F$15,'Claim Details'!$I$19="No"),Rates!$F$26,IF(AND(C58="B",'Claim Details'!$I$28&gt;=Rates!$H$14,'Claim Details'!$I$28&lt;=Rates!$H$15,'Claim Details'!$I$19="Yes"),Rates!$I$26,IF(AND(C58="B",'Claim Details'!$I$28&gt;=Rates!$H$14,'Claim Details'!$I$28&lt;=Rates!$H$15,'Claim Details'!$I$19="No"),Rates!$H$26,IF(AND(C58="B",'Claim Details'!$I$28&gt;=Rates!$J$14,'Claim Details'!$I$28&lt;=Rates!$J$15,'Claim Details'!$I$19="Yes"),Rates!$K$26,IF(AND(C58="B",'Claim Details'!$I$28&gt;=Rates!$J$14,'Claim Details'!$I$28&lt;=Rates!$J$15,'Claim Details'!$I$19="No"),Rates!$J$26,IF(AND(C58="C",'Claim Details'!$I$28&gt;=Rates!$D$14,'Claim Details'!$I$28&lt;=Rates!$D$15,'Claim Details'!$I$19="Yes"),Rates!$E$27,IF(AND(C58="C",'Claim Details'!$I$28&gt;=Rates!$D$14,'Claim Details'!$I$28&lt;=Rates!$D$15,'Claim Details'!$I$19="No"),Rates!$D$27,IF(AND(C58="C",'Claim Details'!$I$28&gt;=Rates!$F$14,'Claim Details'!$I$28&lt;=Rates!$F$15,'Claim Details'!$I$19="Yes"),Rates!$G$27,IF(AND(C58="C",'Claim Details'!$I$28&gt;=Rates!$F$14,'Claim Details'!$I$28&lt;=Rates!$F$15,'Claim Details'!$I$19="No"),Rates!$F$27,IF(AND(C58="C",'Claim Details'!$I$28&gt;=Rates!$H$14,'Claim Details'!$I$28&lt;=Rates!$H$15,'Claim Details'!$I$19="Yes"),Rates!$I$27,IF(AND(C58="C",'Claim Details'!$I$28&gt;=Rates!$H$14,'Claim Details'!$I$28&lt;=Rates!$H$15,'Claim Details'!$I$19="No"),Rates!$H$27,IF(AND(C58="C",'Claim Details'!$I$28&gt;=Rates!$J$14,'Claim Details'!$I$28&lt;=Rates!$J$15,'Claim Details'!$I$19="Yes"),Rates!$K$27,IF(AND(C58="C",'Claim Details'!$I$28&gt;=Rates!$J$14,'Claim Details'!$I$28&lt;=Rates!$J$15,'Claim Details'!$I$19="No"),Rates!$J$27,"£0.00"))))))))))))))))))))))))</f>
        <v>£0.00</v>
      </c>
      <c r="AZ58" s="189" t="str">
        <f>IF(AND(C58="A",'Claim Details'!$I$28&gt;=Rates!$D$14,'Claim Details'!$I$28&lt;=Rates!$D$15,'Claim Details'!$I$19="Yes"),Rates!$E$20,IF(AND(C58="A",'Claim Details'!$I$28&gt;=Rates!$D$14,'Claim Details'!$I$28&lt;=Rates!$D$15,'Claim Details'!$I$19="No"),Rates!$D$20,IF(AND(C58="A",'Claim Details'!$I$28&gt;=Rates!$F$14,'Claim Details'!$I$28&lt;=Rates!$F$15,'Claim Details'!$I$19="Yes"),Rates!$G$20,IF(AND(C58="A",'Claim Details'!$I$28&gt;=Rates!$F$14,'Claim Details'!$I$28&lt;=Rates!$F$15,'Claim Details'!$I$19="No"),Rates!$F$20,IF(AND(C58="A",'Claim Details'!$I$28&gt;=Rates!$H$14,'Claim Details'!$I$28&lt;=Rates!$H$15,'Claim Details'!$I$19="Yes"),Rates!$I$20,IF(AND(C58="A",'Claim Details'!$I$28&gt;=Rates!$H$14,'Claim Details'!$I$28&lt;=Rates!$H$15,'Claim Details'!$I$19="No"),Rates!$H$20,IF(AND(C58="A",'Claim Details'!$I$28&gt;=Rates!$J$14,'Claim Details'!$I$28&lt;=Rates!$J$15,'Claim Details'!$I$19="Yes"),Rates!$K$20,IF(AND(C58="A",'Claim Details'!$I$28&gt;=Rates!$J$14,'Claim Details'!$I$28&lt;=Rates!$J$15,'Claim Details'!$I$19="No"),Rates!$J$20,IF(AND(C58="B",'Claim Details'!$I$28&gt;=Rates!$D$14,'Claim Details'!$I$28&lt;=Rates!$D$15,'Claim Details'!$I$19="Yes"),Rates!$E$21,IF(AND(C58="B",'Claim Details'!$I$28&gt;=Rates!$D$14,'Claim Details'!$I$28&lt;=Rates!$D$15,'Claim Details'!$I$19="No"),Rates!$D$21,IF(AND(C58="B",'Claim Details'!$I$28&gt;=Rates!$F$14,'Claim Details'!$I$28&lt;=Rates!$F$15,'Claim Details'!$I$19="Yes"),Rates!$G$21,IF(AND(C58="B",'Claim Details'!$I$28&gt;=Rates!$F$14,'Claim Details'!$I$28&lt;=Rates!$F$15,'Claim Details'!$I$19="No"),Rates!$F$21,IF(AND(C58="B",'Claim Details'!$I$28&gt;=Rates!$H$14,'Claim Details'!$I$28&lt;=Rates!$H$15,'Claim Details'!$I$19="Yes"),Rates!$I$21,IF(AND(C58="B",'Claim Details'!$I$28&gt;=Rates!$H$14,'Claim Details'!$I$28&lt;=Rates!$H$15,'Claim Details'!$I$19="No"),Rates!$H$21,IF(AND(C58="B",'Claim Details'!$I$28&gt;=Rates!$J$14,'Claim Details'!$I$28&lt;=Rates!$J$15,'Claim Details'!$I$19="Yes"),Rates!$K$21,IF(AND(C58="B",'Claim Details'!$I$28&gt;=Rates!$J$14,'Claim Details'!$I$28&lt;=Rates!$J$15,'Claim Details'!$I$19="No"),Rates!$J$21,"£0.00"))))))))))))))))</f>
        <v>£0.00</v>
      </c>
      <c r="BA58" s="189" t="str">
        <f>IF(AND(C58="A",'Claim Details'!$I$28&gt;=Rates!$D$14,'Claim Details'!$I$28&lt;=Rates!$D$15,'Claim Details'!$I$19="Yes"),Rates!$E$22,IF(AND(C58="A",'Claim Details'!$I$28&gt;=Rates!$D$14,'Claim Details'!$I$28&lt;=Rates!$D$15,'Claim Details'!$I$19="No"),Rates!$D$22,IF(AND(C58="A",'Claim Details'!$I$28&gt;=Rates!$F$14,'Claim Details'!$I$28&lt;=Rates!$F$15,'Claim Details'!$I$19="Yes"),Rates!$G$22,IF(AND(C58="A",'Claim Details'!$I$28&gt;=Rates!$F$14,'Claim Details'!$I$28&lt;=Rates!$F$15,'Claim Details'!$I$19="No"),Rates!$F$22,IF(AND(C58="A",'Claim Details'!$I$28&gt;=Rates!$H$14,'Claim Details'!$I$28&lt;=Rates!$H$15,'Claim Details'!$I$19="Yes"),Rates!$I$22,IF(AND(C58="A",'Claim Details'!$I$28&gt;=Rates!$H$14,'Claim Details'!$I$28&lt;=Rates!$H$15,'Claim Details'!$I$19="No"),Rates!$H$22,IF(AND(C58="A",'Claim Details'!$I$28&gt;=Rates!$J$14,'Claim Details'!$I$28&lt;=Rates!$J$15,'Claim Details'!$I$19="Yes"),Rates!$K$22,IF(AND(C58="A",'Claim Details'!$I$28&gt;=Rates!$J$14,'Claim Details'!$I$28&lt;=Rates!$J$15,'Claim Details'!$I$19="No"),Rates!$J$22,IF(AND(C58="B",'Claim Details'!$I$28&gt;=Rates!$D$14,'Claim Details'!$I$28&lt;=Rates!$D$15,'Claim Details'!$I$19="Yes"),Rates!$E$23,IF(AND(C58="B",'Claim Details'!$I$28&gt;=Rates!$D$14,'Claim Details'!$I$28&lt;=Rates!$D$15,'Claim Details'!$I$19="No"),Rates!$D$23,IF(AND(C58="B",'Claim Details'!$I$28&gt;=Rates!$F$14,'Claim Details'!$I$28&lt;=Rates!$F$15,'Claim Details'!$I$19="Yes"),Rates!$G$23,IF(AND(C58="B",'Claim Details'!$I$28&gt;=Rates!$F$14,'Claim Details'!$I$28&lt;=Rates!$F$15,'Claim Details'!$I$19="No"),Rates!$F$23,IF(AND(C58="B",'Claim Details'!$I$28&gt;=Rates!$H$14,'Claim Details'!$I$28&lt;=Rates!$H$15,'Claim Details'!$I$19="Yes"),Rates!$I$23,IF(AND(C58="B",'Claim Details'!$I$28&gt;=Rates!$H$14,'Claim Details'!$I$28&lt;=Rates!$H$15,'Claim Details'!$I$19="No"),Rates!$H$23,IF(AND(C58="B",'Claim Details'!$I$28&gt;=Rates!$J$14,'Claim Details'!$I$28&lt;=Rates!$J$15,'Claim Details'!$I$19="Yes"),Rates!$K$23,IF(AND(C58="B",'Claim Details'!$I$28&gt;=Rates!$J$14,'Claim Details'!$I$28&lt;=Rates!$J$15,'Claim Details'!$I$19="No"),Rates!$J$23,IF(AND(C58="C",'Claim Details'!$I$28&gt;=Rates!$D$14,'Claim Details'!$I$28&lt;=Rates!$D$15,'Claim Details'!$I$19="Yes"),Rates!$E$24,IF(AND(C58="C",'Claim Details'!$I$28&gt;=Rates!$D$14,'Claim Details'!$I$28&lt;=Rates!$D$15,'Claim Details'!$I$19="No"),Rates!$D$24,IF(AND(C58="C",'Claim Details'!$I$28&gt;=Rates!$F$14,'Claim Details'!$I$28&lt;=Rates!$F$15,'Claim Details'!$I$19="Yes"),Rates!$G$24,IF(AND(C58="C",'Claim Details'!$I$28&gt;=Rates!$F$14,'Claim Details'!$I$28&lt;=Rates!$F$15,'Claim Details'!$I$19="No"),Rates!$F$24,IF(AND(C58="C",'Claim Details'!$I$28&gt;=Rates!$H$14,'Claim Details'!$I$28&lt;=Rates!$H$15,'Claim Details'!$I$19="Yes"),Rates!$I$24,IF(AND(C58="C",'Claim Details'!$I$28&gt;=Rates!$H$14,'Claim Details'!$I$28&lt;=Rates!$H$15,'Claim Details'!$I$19="No"),Rates!$H$24,IF(AND(C58="C",'Claim Details'!$I$28&gt;=Rates!$J$14,'Claim Details'!$I$28&lt;=Rates!$J$15,'Claim Details'!$I$19="Yes"),Rates!$K$24,IF(AND(C58="C",'Claim Details'!$I$28&gt;=Rates!$J$14,'Claim Details'!$I$28&lt;=Rates!$J$15,'Claim Details'!$I$19="No"),Rates!$J$24,"£0.00"))))))))))))))))))))))))</f>
        <v>£0.00</v>
      </c>
      <c r="BB58" s="189" t="str">
        <f t="shared" si="12"/>
        <v>£0.00</v>
      </c>
      <c r="BC58" s="1"/>
      <c r="BD58" s="189" t="str">
        <f>IF(AND(AE58="A",'Claim Details'!$I$28&gt;=Rates!$D$14,'Claim Details'!$I$28&lt;=Rates!$D$15,'Claim Details'!$I$19="Yes"),Rates!$J$17,IF(AND(AE58="A",'Claim Details'!$I$28&gt;=Rates!$D$14,'Claim Details'!$I$28&lt;=Rates!$D$15,'Claim Details'!$I$19="No"),Rates!$D$17,IF(AND(AE58="A",'Claim Details'!$I$28&gt;=Rates!$F$14,'Claim Details'!$I$28&lt;=Rates!$F$15,'Claim Details'!$I$19="Yes"),Rates!$G$17,IF(AND(AE58="A",'Claim Details'!$I$28&gt;=Rates!$F$14,'Claim Details'!$I$28&lt;=Rates!$F$15,'Claim Details'!$I$19="No"),Rates!$F$17,IF(AND(AE58="A",'Claim Details'!$I$28&gt;=Rates!$H$14,'Claim Details'!$I$28&lt;=Rates!$H$15,'Claim Details'!$I$19="Yes"),Rates!$I$17,IF(AND(AE58="A",'Claim Details'!$I$28&gt;=Rates!$H$14,'Claim Details'!$I$28&lt;=Rates!$H$15,'Claim Details'!$I$19="No"),Rates!$H$17,IF(AND(AE58="A",'Claim Details'!$I$28&gt;=Rates!$J$14,'Claim Details'!$I$28&lt;=Rates!$J$15,'Claim Details'!$I$19="Yes"),Rates!$K$17,IF(AND(AE58="A",'Claim Details'!$I$28&gt;=Rates!$J$14,'Claim Details'!$I$28&lt;=Rates!$J$15,'Claim Details'!$I$19="No"),Rates!$J$17,IF(AND(AE58="B",'Claim Details'!$I$28&gt;=Rates!$D$14,'Claim Details'!$I$28&lt;=Rates!$D$15,'Claim Details'!$I$19="Yes"),Rates!$E$18,IF(AND(AE58="B",'Claim Details'!$I$28&gt;=Rates!$D$14,'Claim Details'!$I$28&lt;=Rates!$D$15,'Claim Details'!$I$19="No"),Rates!$D$18,IF(AND(AE58="B",'Claim Details'!$I$28&gt;=Rates!$F$14,'Claim Details'!$I$28&lt;=Rates!$F$15,'Claim Details'!$I$19="Yes"),Rates!$G$18,IF(AND(AE58="B",'Claim Details'!$I$28&gt;=Rates!$F$14,'Claim Details'!$I$28&lt;=Rates!$F$15,'Claim Details'!$I$19="No"),Rates!$F$18,IF(AND(AE58="B",'Claim Details'!$I$28&gt;=Rates!$H$14,'Claim Details'!$I$28&lt;=Rates!$H$15,'Claim Details'!$I$19="Yes"),Rates!$I$18,IF(AND(AE58="B",'Claim Details'!$I$28&gt;=Rates!$H$14,'Claim Details'!$I$28&lt;=Rates!$H$15,'Claim Details'!$I$19="No"),Rates!$H$18,IF(AND(AE58="B",'Claim Details'!$I$28&gt;=Rates!$J$14,'Claim Details'!$I$28&lt;=Rates!$J$15,'Claim Details'!$I$19="Yes"),Rates!$K$18,IF(AND(AE58="B",'Claim Details'!$I$28&gt;=Rates!$J$14,'Claim Details'!$I$28&lt;=Rates!$J$15,'Claim Details'!$I$19="No"),Rates!$J$18,IF(AND(AE58="C",'Claim Details'!$I$28&gt;=Rates!$D$14,'Claim Details'!$I$28&lt;=Rates!$D$15,'Claim Details'!$I$19="Yes"),Rates!$E$19,IF(AND(AE58="C",'Claim Details'!$I$28&gt;=Rates!$D$14,'Claim Details'!$I$28&lt;=Rates!$D$15,'Claim Details'!$I$19="No"),Rates!$D$19,IF(AND(AE58="C",'Claim Details'!$I$28&gt;=Rates!$F$14,'Claim Details'!$I$28&lt;=Rates!$F$15,'Claim Details'!$I$19="Yes"),Rates!$G$19,IF(AND(AE58="C",'Claim Details'!$I$28&gt;=Rates!$F$14,'Claim Details'!$I$28&lt;=Rates!$F$15,'Claim Details'!$I$19="No"),Rates!$F$19,IF(AND(AE58="C",'Claim Details'!$I$28&gt;=Rates!$H$14,'Claim Details'!$I$28&lt;=Rates!$H$15,'Claim Details'!$I$19="Yes"),Rates!$I$19,IF(AND(AE58="C",'Claim Details'!$I$28&gt;=Rates!$H$14,'Claim Details'!$I$28&lt;=Rates!$H$15,'Claim Details'!$I$19="No"),Rates!$H$19,IF(AND(AE58="C",'Claim Details'!$I$28&gt;=Rates!$J$14,'Claim Details'!$I$28&lt;=Rates!$J$15,'Claim Details'!$I$19="Yes"),Rates!$K$19,IF(AND(AE58="C",'Claim Details'!$I$28&gt;=Rates!$J$14,'Claim Details'!$I$28&lt;=Rates!$J$15,'Claim Details'!$I$19="No"),Rates!$J$19,"£0.00"))))))))))))))))))))))))</f>
        <v>£0.00</v>
      </c>
      <c r="BE58" s="189" t="str">
        <f>IF(AND(AE58="A",'Claim Details'!$I$28&gt;=Rates!$D$14,'Claim Details'!$I$28&lt;=Rates!$D$15,'Claim Details'!$I$19="Yes"),Rates!$J$25,IF(AND(AE58="A",'Claim Details'!$I$28&gt;=Rates!$D$14,'Claim Details'!$I$28&lt;=Rates!$D$15,'Claim Details'!$I$19="No"),Rates!$D$25,IF(AND(AE58="A",'Claim Details'!$I$28&gt;=Rates!$F$14,'Claim Details'!$I$28&lt;=Rates!$F$15,'Claim Details'!$I$19="Yes"),Rates!$G$25,IF(AND(AE58="A",'Claim Details'!$I$28&gt;=Rates!$F$14,'Claim Details'!$I$28&lt;=Rates!$F$15,'Claim Details'!$I$19="No"),Rates!$F$25,IF(AND(AE58="A",'Claim Details'!$I$28&gt;=Rates!$H$14,'Claim Details'!$I$28&lt;=Rates!$H$15,'Claim Details'!$I$19="Yes"),Rates!$I$25,IF(AND(AE58="A",'Claim Details'!$I$28&gt;=Rates!$H$14,'Claim Details'!$I$28&lt;=Rates!$H$15,'Claim Details'!$I$19="No"),Rates!$H$25,IF(AND(AE58="A",'Claim Details'!$I$28&gt;=Rates!$J$14,'Claim Details'!$I$28&lt;=Rates!$J$15,'Claim Details'!$I$19="Yes"),Rates!$K$25,IF(AND(AE58="A",'Claim Details'!$I$28&gt;=Rates!$J$14,'Claim Details'!$I$28&lt;=Rates!$J$15,'Claim Details'!$I$19="No"),Rates!$J$25,IF(AND(AE58="B",'Claim Details'!$I$28&gt;=Rates!$D$14,'Claim Details'!$I$28&lt;=Rates!$D$15,'Claim Details'!$I$19="Yes"),Rates!$E$26,IF(AND(AE58="B",'Claim Details'!$I$28&gt;=Rates!$D$14,'Claim Details'!$I$28&lt;=Rates!$D$15,'Claim Details'!$I$19="No"),Rates!$D$26,IF(AND(AE58="B",'Claim Details'!$I$28&gt;=Rates!$F$14,'Claim Details'!$I$28&lt;=Rates!$F$15,'Claim Details'!$I$19="Yes"),Rates!$G$26,IF(AND(AE58="B",'Claim Details'!$I$28&gt;=Rates!$F$14,'Claim Details'!$I$28&lt;=Rates!$F$15,'Claim Details'!$I$19="No"),Rates!$F$26,IF(AND(AE58="B",'Claim Details'!$I$28&gt;=Rates!$H$14,'Claim Details'!$I$28&lt;=Rates!$H$15,'Claim Details'!$I$19="Yes"),Rates!$I$26,IF(AND(AE58="B",'Claim Details'!$I$28&gt;=Rates!$H$14,'Claim Details'!$I$28&lt;=Rates!$H$15,'Claim Details'!$I$19="No"),Rates!$H$26,IF(AND(AE58="B",'Claim Details'!$I$28&gt;=Rates!$J$14,'Claim Details'!$I$28&lt;=Rates!$J$15,'Claim Details'!$I$19="Yes"),Rates!$K$26,IF(AND(AE58="B",'Claim Details'!$I$28&gt;=Rates!$J$14,'Claim Details'!$I$28&lt;=Rates!$J$15,'Claim Details'!$I$19="No"),Rates!$J$26,IF(AND(AE58="C",'Claim Details'!$I$28&gt;=Rates!$D$14,'Claim Details'!$I$28&lt;=Rates!$D$15,'Claim Details'!$I$19="Yes"),Rates!$E$27,IF(AND(AE58="C",'Claim Details'!$I$28&gt;=Rates!$D$14,'Claim Details'!$I$28&lt;=Rates!$D$15,'Claim Details'!$I$19="No"),Rates!$D$27,IF(AND(AE58="C",'Claim Details'!$I$28&gt;=Rates!$F$14,'Claim Details'!$I$28&lt;=Rates!$F$15,'Claim Details'!$I$19="Yes"),Rates!$G$27,IF(AND(AE58="C",'Claim Details'!$I$28&gt;=Rates!$F$14,'Claim Details'!$I$28&lt;=Rates!$F$15,'Claim Details'!$I$19="No"),Rates!$F$27,IF(AND(AE58="C",'Claim Details'!$I$28&gt;=Rates!$H$14,'Claim Details'!$I$28&lt;=Rates!$H$15,'Claim Details'!$I$19="Yes"),Rates!$I$27,IF(AND(AE58="C",'Claim Details'!$I$28&gt;=Rates!$H$14,'Claim Details'!$I$28&lt;=Rates!$H$15,'Claim Details'!$I$19="No"),Rates!$H$27,IF(AND(AE58="C",'Claim Details'!$I$28&gt;=Rates!$J$14,'Claim Details'!$I$28&lt;=Rates!$J$15,'Claim Details'!$I$19="Yes"),Rates!$K$27,IF(AND(AE58="C",'Claim Details'!$I$28&gt;=Rates!$J$14,'Claim Details'!$I$28&lt;=Rates!$J$15,'Claim Details'!$I$19="No"),Rates!$J$27,"£0.00"))))))))))))))))))))))))</f>
        <v>£0.00</v>
      </c>
      <c r="BF58" s="189" t="str">
        <f>IF(AND(AE58="A",'Claim Details'!$I$28&gt;=Rates!$D$14,'Claim Details'!$I$28&lt;=Rates!$D$15,'Claim Details'!$I$19="Yes"),Rates!$E$20,IF(AND(AE58="A",'Claim Details'!$I$28&gt;=Rates!$D$14,'Claim Details'!$I$28&lt;=Rates!$D$15,'Claim Details'!$I$19="No"),Rates!$D$20,IF(AND(AE58="A",'Claim Details'!$I$28&gt;=Rates!$F$14,'Claim Details'!$I$28&lt;=Rates!$F$15,'Claim Details'!$I$19="Yes"),Rates!$G$20,IF(AND(AE58="A",'Claim Details'!$I$28&gt;=Rates!$F$14,'Claim Details'!$I$28&lt;=Rates!$F$15,'Claim Details'!$I$19="No"),Rates!$F$20,IF(AND(AE58="A",'Claim Details'!$I$28&gt;=Rates!$H$14,'Claim Details'!$I$28&lt;=Rates!$H$15,'Claim Details'!$I$19="Yes"),Rates!$I$20,IF(AND(AE58="A",'Claim Details'!$I$28&gt;=Rates!$H$14,'Claim Details'!$I$28&lt;=Rates!$H$15,'Claim Details'!$I$19="No"),Rates!$H$20,IF(AND(AE58="A",'Claim Details'!$I$28&gt;=Rates!$J$14,'Claim Details'!$I$28&lt;=Rates!$J$15,'Claim Details'!$I$19="Yes"),Rates!$K$20,IF(AND(AE58="A",'Claim Details'!$I$28&gt;=Rates!$J$14,'Claim Details'!$I$28&lt;=Rates!$J$15,'Claim Details'!$I$19="No"),Rates!$J$20,IF(AND(AE58="B",'Claim Details'!$I$28&gt;=Rates!$D$14,'Claim Details'!$I$28&lt;=Rates!$D$15,'Claim Details'!$I$19="Yes"),Rates!$E$21,IF(AND(AE58="B",'Claim Details'!$I$28&gt;=Rates!$D$14,'Claim Details'!$I$28&lt;=Rates!$D$15,'Claim Details'!$I$19="No"),Rates!$D$21,IF(AND(AE58="B",'Claim Details'!$I$28&gt;=Rates!$F$14,'Claim Details'!$I$28&lt;=Rates!$F$15,'Claim Details'!$I$19="Yes"),Rates!$G$21,IF(AND(AE58="B",'Claim Details'!$I$28&gt;=Rates!$F$14,'Claim Details'!$I$28&lt;=Rates!$F$15,'Claim Details'!$I$19="No"),Rates!$F$21,IF(AND(AE58="B",'Claim Details'!$I$28&gt;=Rates!$H$14,'Claim Details'!$I$28&lt;=Rates!$H$15,'Claim Details'!$I$19="Yes"),Rates!$I$21,IF(AND(AE58="B",'Claim Details'!$I$28&gt;=Rates!$H$14,'Claim Details'!$I$28&lt;=Rates!$H$15,'Claim Details'!$I$19="No"),Rates!$H$21,IF(AND(AE58="B",'Claim Details'!$I$28&gt;=Rates!$J$14,'Claim Details'!$I$28&lt;=Rates!$J$15,'Claim Details'!$I$19="Yes"),Rates!$K$21,IF(AND(AE58="B",'Claim Details'!$I$28&gt;=Rates!$J$14,'Claim Details'!$I$28&lt;=Rates!$J$15,'Claim Details'!$I$19="No"),Rates!$J$21,"£0.00"))))))))))))))))</f>
        <v>£0.00</v>
      </c>
      <c r="BG58" s="189" t="str">
        <f>IF(AND(AE58="A",'Claim Details'!$I$28&gt;=Rates!$D$14,'Claim Details'!$I$28&lt;=Rates!$D$15,'Claim Details'!$I$19="Yes"),Rates!$E$22,IF(AND(AE58="A",'Claim Details'!$I$28&gt;=Rates!$D$14,'Claim Details'!$I$28&lt;=Rates!$D$15,'Claim Details'!$I$19="No"),Rates!$D$22,IF(AND(AE58="A",'Claim Details'!$I$28&gt;=Rates!$F$14,'Claim Details'!$I$28&lt;=Rates!$F$15,'Claim Details'!$I$19="Yes"),Rates!$G$22,IF(AND(AE58="A",'Claim Details'!$I$28&gt;=Rates!$F$14,'Claim Details'!$I$28&lt;=Rates!$F$15,'Claim Details'!$I$19="No"),Rates!$F$22,IF(AND(AE58="A",'Claim Details'!$I$28&gt;=Rates!$H$14,'Claim Details'!$I$28&lt;=Rates!$H$15,'Claim Details'!$I$19="Yes"),Rates!$I$22,IF(AND(AE58="A",'Claim Details'!$I$28&gt;=Rates!$H$14,'Claim Details'!$I$28&lt;=Rates!$H$15,'Claim Details'!$I$19="No"),Rates!$H$22,IF(AND(AE58="A",'Claim Details'!$I$28&gt;=Rates!$J$14,'Claim Details'!$I$28&lt;=Rates!$J$15,'Claim Details'!$I$19="Yes"),Rates!$K$22,IF(AND(AE58="A",'Claim Details'!$I$28&gt;=Rates!$J$14,'Claim Details'!$I$28&lt;=Rates!$J$15,'Claim Details'!$I$19="No"),Rates!$J$22,IF(AND(AE58="B",'Claim Details'!$I$28&gt;=Rates!$D$14,'Claim Details'!$I$28&lt;=Rates!$D$15,'Claim Details'!$I$19="Yes"),Rates!$E$23,IF(AND(AE58="B",'Claim Details'!$I$28&gt;=Rates!$D$14,'Claim Details'!$I$28&lt;=Rates!$D$15,'Claim Details'!$I$19="No"),Rates!$D$23,IF(AND(AE58="B",'Claim Details'!$I$28&gt;=Rates!$F$14,'Claim Details'!$I$28&lt;=Rates!$F$15,'Claim Details'!$I$19="Yes"),Rates!$G$23,IF(AND(AE58="B",'Claim Details'!$I$28&gt;=Rates!$F$14,'Claim Details'!$I$28&lt;=Rates!$F$15,'Claim Details'!$I$19="No"),Rates!$F$23,IF(AND(AE58="B",'Claim Details'!$I$28&gt;=Rates!$H$14,'Claim Details'!$I$28&lt;=Rates!$H$15,'Claim Details'!$I$19="Yes"),Rates!$I$23,IF(AND(AE58="B",'Claim Details'!$I$28&gt;=Rates!$H$14,'Claim Details'!$I$28&lt;=Rates!$H$15,'Claim Details'!$I$19="No"),Rates!$H$23,IF(AND(AE58="B",'Claim Details'!$I$28&gt;=Rates!$J$14,'Claim Details'!$I$28&lt;=Rates!$J$15,'Claim Details'!$I$19="Yes"),Rates!$K$23,IF(AND(AE58="B",'Claim Details'!$I$28&gt;=Rates!$J$14,'Claim Details'!$I$28&lt;=Rates!$J$15,'Claim Details'!$I$19="No"),Rates!$J$23,IF(AND(AE58="C",'Claim Details'!$I$28&gt;=Rates!$D$14,'Claim Details'!$I$28&lt;=Rates!$D$15,'Claim Details'!$I$19="Yes"),Rates!$E$24,IF(AND(AE58="C",'Claim Details'!$I$28&gt;=Rates!$D$14,'Claim Details'!$I$28&lt;=Rates!$D$15,'Claim Details'!$I$19="No"),Rates!$D$24,IF(AND(AE58="C",'Claim Details'!$I$28&gt;=Rates!$F$14,'Claim Details'!$I$28&lt;=Rates!$F$15,'Claim Details'!$I$19="Yes"),Rates!$G$24,IF(AND(AE58="C",'Claim Details'!$I$28&gt;=Rates!$F$14,'Claim Details'!$I$28&lt;=Rates!$F$15,'Claim Details'!$I$19="No"),Rates!$F$24,IF(AND(AE58="C",'Claim Details'!$I$28&gt;=Rates!$H$14,'Claim Details'!$I$28&lt;=Rates!$H$15,'Claim Details'!$I$19="Yes"),Rates!$I$24,IF(AND(AE58="C",'Claim Details'!$I$28&gt;=Rates!$H$14,'Claim Details'!$I$28&lt;=Rates!$H$15,'Claim Details'!$I$19="No"),Rates!$H$24,IF(AND(AE58="C",'Claim Details'!$I$28&gt;=Rates!$J$14,'Claim Details'!$I$28&lt;=Rates!$J$15,'Claim Details'!$I$19="Yes"),Rates!$K$24,IF(AND(AE58="C",'Claim Details'!$I$28&gt;=Rates!$J$14,'Claim Details'!$I$28&lt;=Rates!$J$15,'Claim Details'!$I$19="No"),Rates!$J$24,"£0.00"))))))))))))))))))))))))</f>
        <v>£0.00</v>
      </c>
      <c r="BH58" s="189" t="str">
        <f t="shared" si="13"/>
        <v>£0.00</v>
      </c>
      <c r="BI58" s="189">
        <f t="shared" si="14"/>
        <v>0</v>
      </c>
      <c r="BO58" s="202" t="str">
        <f>IF(H58="","£0.00",IF(AP58="4","£0.00",IF(AP58="5","£0.00",IF(AP58="1","£0.00",((AQ58*H58)*'Claim Details'!$F$111)/100))))</f>
        <v>£0.00</v>
      </c>
      <c r="BP58" s="202" t="str">
        <f>IF(T58="","£0.00",IF(AP58="4","£0.00",IF(AP58="5","£0.00",IF(AP58="1","£0.00",((AR58*T58)*'Claim Details'!$N$111)/100))))</f>
        <v>£0.00</v>
      </c>
      <c r="BQ58" s="202" t="str">
        <f>IF(AI58="","£0.00",IF(AP58="4","£0.00",IF(AP58="5","£0.00",IF(AP58="1","£0.00",((BI58*AI58)*'Claim Details'!$W$111)/100))))</f>
        <v>£0.00</v>
      </c>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row>
    <row r="59" spans="1:97" ht="15">
      <c r="A59" s="145"/>
      <c r="B59" s="91"/>
      <c r="C59" s="96"/>
      <c r="D59" s="97"/>
      <c r="E59" s="98"/>
      <c r="F59" s="89"/>
      <c r="G59" s="99"/>
      <c r="H59" s="100"/>
      <c r="I59" s="221" t="str">
        <f t="shared" si="15"/>
        <v>£0.00</v>
      </c>
      <c r="J59" s="101"/>
      <c r="K59" s="100"/>
      <c r="L59" s="221" t="str">
        <f t="shared" si="3"/>
        <v>£0.00</v>
      </c>
      <c r="M59" s="101"/>
      <c r="N59" s="102"/>
      <c r="O59" s="145"/>
      <c r="P59" s="77"/>
      <c r="Q59" s="87"/>
      <c r="R59" s="87"/>
      <c r="S59" s="87"/>
      <c r="T59" s="149" t="str">
        <f t="shared" si="4"/>
        <v/>
      </c>
      <c r="U59" s="87" t="str">
        <f t="shared" si="5"/>
        <v/>
      </c>
      <c r="V59" s="87"/>
      <c r="W59" s="53" t="str">
        <f t="shared" si="6"/>
        <v>£0.00</v>
      </c>
      <c r="X59" s="53"/>
      <c r="Y59" s="87"/>
      <c r="Z59" s="78"/>
      <c r="AA59" s="79"/>
      <c r="AB59" s="160"/>
      <c r="AC59" s="98"/>
      <c r="AD59" s="225"/>
      <c r="AE59" s="235" t="str">
        <f t="shared" si="7"/>
        <v/>
      </c>
      <c r="AF59" s="87" t="str">
        <f t="shared" si="8"/>
        <v/>
      </c>
      <c r="AG59" s="53"/>
      <c r="AH59" s="224"/>
      <c r="AI59" s="226" t="str">
        <f t="shared" si="1"/>
        <v/>
      </c>
      <c r="AJ59" s="236" t="str">
        <f t="shared" si="9"/>
        <v>£0.00</v>
      </c>
      <c r="AK59" s="31"/>
      <c r="AL59" s="1"/>
      <c r="AM59" s="1"/>
      <c r="AN59" s="1"/>
      <c r="AO59" s="1"/>
      <c r="AP59" s="1" t="str">
        <f t="shared" si="10"/>
        <v/>
      </c>
      <c r="AQ59" s="27">
        <f t="shared" si="2"/>
        <v>0</v>
      </c>
      <c r="AR59" s="189">
        <f t="shared" si="11"/>
        <v>0</v>
      </c>
      <c r="AS59" s="190" t="str">
        <f>IF(AND(C59="A",'Claim Details'!$E$28&gt;=Rates!$D$14,'Claim Details'!$E$28&lt;=Rates!$D$15,'Claim Details'!$E$19="Yes"),Rates!$E$17,IF(AND(C59="A",'Claim Details'!$E$28&gt;=Rates!$D$14,'Claim Details'!$E$28&lt;=Rates!$D$15,'Claim Details'!$E$19="No"),Rates!$D$17,IF(AND(C59="A",'Claim Details'!$E$28&gt;=Rates!$F$14,'Claim Details'!$E$28&lt;=Rates!$F$15,'Claim Details'!$E$19="Yes"),Rates!$G$17,IF(AND(C59="A",'Claim Details'!$E$28&gt;=Rates!$F$14,'Claim Details'!$E$28&lt;=Rates!$F$15,'Claim Details'!$E$19="No"),Rates!$F$17,IF(AND(C59="A",'Claim Details'!$E$28&gt;=Rates!$H$14,'Claim Details'!$E$28&lt;=Rates!$H$15,'Claim Details'!$E$19="Yes"),Rates!$I$17,IF(AND(C59="A",'Claim Details'!$E$28&gt;=Rates!$H$14,'Claim Details'!$E$28&lt;=Rates!$H$15,'Claim Details'!$E$19="No"),Rates!$H$17,IF(AND(C59="A",'Claim Details'!$E$28&gt;=Rates!$J$14,'Claim Details'!$E$28&lt;=Rates!$J$15,'Claim Details'!$E$19="Yes"),Rates!$K$17,IF(AND(C59="A",'Claim Details'!$E$28&gt;=Rates!$J$14,'Claim Details'!$E$28&lt;=Rates!$J$15,'Claim Details'!$E$19="No"),Rates!$J$17,IF(AND(C59="B",'Claim Details'!$E$28&gt;=Rates!$D$14,'Claim Details'!$E$28&lt;=Rates!$D$15,'Claim Details'!$E$19="Yes"),Rates!$E$18,IF(AND(C59="B",'Claim Details'!$E$28&gt;=Rates!$D$14,'Claim Details'!$E$28&lt;=Rates!$D$15,'Claim Details'!$E$19="No"),Rates!$D$18,IF(AND(C59="B",'Claim Details'!$E$28&gt;=Rates!$F$14,'Claim Details'!$E$28&lt;=Rates!$F$15,'Claim Details'!$E$19="Yes"),Rates!$G$18,IF(AND(C59="B",'Claim Details'!$E$28&gt;=Rates!$F$14,'Claim Details'!$E$28&lt;=Rates!$F$15,'Claim Details'!$E$19="No"),Rates!$F$18,IF(AND(C59="B",'Claim Details'!$E$28&gt;=Rates!$H$14,'Claim Details'!$E$28&lt;=Rates!$H$15,'Claim Details'!$E$19="Yes"),Rates!$I$18,IF(AND(C59="B",'Claim Details'!$E$28&gt;=Rates!$H$14,'Claim Details'!$E$28&lt;=Rates!$H$15,'Claim Details'!$E$19="No"),Rates!$H$18,IF(AND(C59="B",'Claim Details'!$E$28&gt;=Rates!$J$14,'Claim Details'!$E$28&lt;=Rates!$J$15,'Claim Details'!$E$19="Yes"),Rates!$K$18,IF(AND(C59="B",'Claim Details'!$E$28&gt;=Rates!$J$14,'Claim Details'!$E$28&lt;=Rates!$J$15,'Claim Details'!$E$19="No"),Rates!$J$18,IF(AND(C59="C",'Claim Details'!$E$28&gt;=Rates!$D$14,'Claim Details'!$E$28&lt;=Rates!$D$15,'Claim Details'!$E$19="Yes"),Rates!$E$19,IF(AND(C59="C",'Claim Details'!$E$28&gt;=Rates!$D$14,'Claim Details'!$E$28&lt;=Rates!$D$15,'Claim Details'!$E$19="No"),Rates!$D$19,IF(AND(C59="C",'Claim Details'!$E$28&gt;=Rates!$F$14,'Claim Details'!$E$28&lt;=Rates!$F$15,'Claim Details'!$E$19="Yes"),Rates!$G$19,IF(AND(C59="C",'Claim Details'!$E$28&gt;=Rates!$F$14,'Claim Details'!$E$28&lt;=Rates!$F$15,'Claim Details'!$E$19="No"),Rates!$F$19,IF(AND(C59="C",'Claim Details'!$E$28&gt;=Rates!$H$14,'Claim Details'!$E$28&lt;=Rates!$H$15,'Claim Details'!$E$19="Yes"),Rates!$I$19,IF(AND(C59="C",'Claim Details'!$E$28&gt;=Rates!$H$14,'Claim Details'!$E$28&lt;=Rates!$H$15,'Claim Details'!$E$19="No"),Rates!$H$19,IF(AND(C59="C",'Claim Details'!$E$28&gt;=Rates!$J$14,'Claim Details'!$E$28&lt;=Rates!$J$15,'Claim Details'!$E$19="Yes"),Rates!$K$19,IF(AND(C59="C",'Claim Details'!$E$28&gt;=Rates!$J$14,'Claim Details'!$E$28&lt;=Rates!$J$15,'Claim Details'!$E$19="No"),Rates!$J$19,"£0.00"))))))))))))))))))))))))</f>
        <v>£0.00</v>
      </c>
      <c r="AT59" s="189" t="str">
        <f>IF(AND(C59="A",'Claim Details'!$E$28&gt;=Rates!$D$14,'Claim Details'!$E$28&lt;=Rates!$D$15,'Claim Details'!$E$19="Yes"),Rates!$E$25,IF(AND(C59="A",'Claim Details'!$E$28&gt;=Rates!$D$14,'Claim Details'!$E$28&lt;=Rates!$D$15,'Claim Details'!$E$19="No"),Rates!$D$25,IF(AND(C59="A",'Claim Details'!$E$28&gt;=Rates!$F$14,'Claim Details'!$E$28&lt;=Rates!$F$15,'Claim Details'!$E$19="Yes"),Rates!$G$25,IF(AND(C59="A",'Claim Details'!$E$28&gt;=Rates!$F$14,'Claim Details'!$E$28&lt;=Rates!$F$15,'Claim Details'!$E$19="No"),Rates!$F$25,IF(AND(C59="A",'Claim Details'!$E$28&gt;=Rates!$H$14,'Claim Details'!$E$28&lt;=Rates!$H$15,'Claim Details'!$E$19="Yes"),Rates!$I$25,IF(AND(C59="A",'Claim Details'!$E$28&gt;=Rates!$H$14,'Claim Details'!$E$28&lt;=Rates!$H$15,'Claim Details'!$E$19="No"),Rates!$H$25,IF(AND(C59="A",'Claim Details'!$E$28&gt;=Rates!$J$14,'Claim Details'!$E$28&lt;=Rates!$J$15,'Claim Details'!$E$19="Yes"),Rates!$K$25,IF(AND(C59="A",'Claim Details'!$E$28&gt;=Rates!$J$14,'Claim Details'!$E$28&lt;=Rates!$J$15,'Claim Details'!$E$19="No"),Rates!$J$25,IF(AND(C59="B",'Claim Details'!$E$28&gt;=Rates!$D$14,'Claim Details'!$E$28&lt;=Rates!$D$15,'Claim Details'!$E$19="Yes"),Rates!$E$26,IF(AND(C59="B",'Claim Details'!$E$28&gt;=Rates!$D$14,'Claim Details'!$E$28&lt;=Rates!$D$15,'Claim Details'!$E$19="No"),Rates!$D$26,IF(AND(C59="B",'Claim Details'!$E$28&gt;=Rates!$F$14,'Claim Details'!$E$28&lt;=Rates!$F$15,'Claim Details'!$E$19="Yes"),Rates!$G$26,IF(AND(C59="B",'Claim Details'!$E$28&gt;=Rates!$F$14,'Claim Details'!$E$28&lt;=Rates!$F$15,'Claim Details'!$E$19="No"),Rates!$F$26,IF(AND(C59="B",'Claim Details'!$E$28&gt;=Rates!$H$14,'Claim Details'!$E$28&lt;=Rates!$H$15,'Claim Details'!$E$19="Yes"),Rates!$I$26,IF(AND(C59="B",'Claim Details'!$E$28&gt;=Rates!$H$14,'Claim Details'!$E$28&lt;=Rates!$H$15,'Claim Details'!$E$19="No"),Rates!$H$26,IF(AND(C59="B",'Claim Details'!$E$28&gt;=Rates!$J$14,'Claim Details'!$E$28&lt;=Rates!$J$15,'Claim Details'!$E$19="Yes"),Rates!$K$26,IF(AND(C59="B",'Claim Details'!$E$28&gt;=Rates!$J$14,'Claim Details'!$E$28&lt;=Rates!$J$15,'Claim Details'!$E$19="No"),Rates!$J$26,IF(AND(C59="C",'Claim Details'!$E$28&gt;=Rates!$D$14,'Claim Details'!$E$28&lt;=Rates!$D$15,'Claim Details'!$E$19="Yes"),Rates!$E$27,IF(AND(C59="C",'Claim Details'!$E$28&gt;=Rates!$D$14,'Claim Details'!$E$28&lt;=Rates!$D$15,'Claim Details'!$E$19="No"),Rates!$D$27,IF(AND(C59="C",'Claim Details'!$E$28&gt;=Rates!$F$14,'Claim Details'!$E$28&lt;=Rates!$F$15,'Claim Details'!$E$19="Yes"),Rates!$G$27,IF(AND(C59="C",'Claim Details'!$E$28&gt;=Rates!$F$14,'Claim Details'!$E$28&lt;=Rates!$F$15,'Claim Details'!$E$19="No"),Rates!$F$27,IF(AND(C59="C",'Claim Details'!$E$28&gt;=Rates!$H$14,'Claim Details'!$E$28&lt;=Rates!$H$15,'Claim Details'!$E$19="Yes"),Rates!$I$27,IF(AND(C59="C",'Claim Details'!$E$28&gt;=Rates!$H$14,'Claim Details'!$E$28&lt;=Rates!$H$15,'Claim Details'!$E$19="No"),Rates!$H$27,IF(AND(C59="C",'Claim Details'!$E$28&gt;=Rates!$J$14,'Claim Details'!$E$28&lt;=Rates!$J$15,'Claim Details'!$E$19="Yes"),Rates!$K$27,IF(AND(C59="C",'Claim Details'!$E$28&gt;=Rates!$J$14,'Claim Details'!$E$28&lt;=Rates!$J$15,'Claim Details'!$E$19="No"),Rates!$J$27,"£0.00"))))))))))))))))))))))))</f>
        <v>£0.00</v>
      </c>
      <c r="AU59" s="191" t="str">
        <f>IF(AND(C59="A",'Claim Details'!$E$28&gt;=Rates!$D$14,'Claim Details'!$E$28&lt;=Rates!$D$15,'Claim Details'!$E$19="Yes"),Rates!$E$20,IF(AND(C59="A",'Claim Details'!$E$28&gt;=Rates!$D$14,'Claim Details'!$E$28&lt;=Rates!$D$15,'Claim Details'!$E$19="No"),Rates!$D$20,IF(AND(C59="A",'Claim Details'!$E$28&gt;=Rates!$F$14,'Claim Details'!$E$28&lt;=Rates!$F$15,'Claim Details'!$E$19="Yes"),Rates!$G$20,IF(AND(C59="A",'Claim Details'!$E$28&gt;=Rates!$F$14,'Claim Details'!$E$28&lt;=Rates!$F$15,'Claim Details'!$E$19="No"),Rates!$F$20,IF(AND(C59="A",'Claim Details'!$E$28&gt;=Rates!$H$14,'Claim Details'!$E$28&lt;=Rates!$H$15,'Claim Details'!$E$19="Yes"),Rates!$I$20,IF(AND(C59="A",'Claim Details'!$E$28&gt;=Rates!$H$14,'Claim Details'!$E$28&lt;=Rates!$H$15,'Claim Details'!$E$19="No"),Rates!$H$20,IF(AND(C59="A",'Claim Details'!$E$28&gt;=Rates!$J$14,'Claim Details'!$E$28&lt;=Rates!$J$15,'Claim Details'!$E$19="Yes"),Rates!$K$20,IF(AND(C59="A",'Claim Details'!$E$28&gt;=Rates!$J$14,'Claim Details'!$E$28&lt;=Rates!$J$15,'Claim Details'!$E$19="No"),Rates!$J$20,IF(AND(C59="B",'Claim Details'!$E$28&gt;=Rates!$D$14,'Claim Details'!$E$28&lt;=Rates!$D$15,'Claim Details'!$E$19="Yes"),Rates!$E$21,IF(AND(C59="B",'Claim Details'!$E$28&gt;=Rates!$D$14,'Claim Details'!$E$28&lt;=Rates!$D$15,'Claim Details'!$E$19="No"),Rates!$D$21,IF(AND(C59="B",'Claim Details'!$E$28&gt;=Rates!$F$14,'Claim Details'!$E$28&lt;=Rates!$F$15,'Claim Details'!$E$19="Yes"),Rates!$G$21,IF(AND(C59="B",'Claim Details'!$E$28&gt;=Rates!$F$14,'Claim Details'!$E$28&lt;=Rates!$F$15,'Claim Details'!$E$19="No"),Rates!$F$21,IF(AND(C59="B",'Claim Details'!$E$28&gt;=Rates!$H$14,'Claim Details'!$E$28&lt;=Rates!$H$15,'Claim Details'!$E$19="Yes"),Rates!$I$21,IF(AND(C59="B",'Claim Details'!$E$28&gt;=Rates!$H$14,'Claim Details'!$E$28&lt;=Rates!$H$15,'Claim Details'!$E$19="No"),Rates!$H$21,IF(AND(C59="B",'Claim Details'!$E$28&gt;=Rates!$J$14,'Claim Details'!$E$28&lt;=Rates!$J$15,'Claim Details'!$E$19="Yes"),Rates!$K$21,IF(AND(C59="B",'Claim Details'!$E$28&gt;=Rates!$J$14,'Claim Details'!$E$28&lt;=Rates!$J$15,'Claim Details'!$E$19="No"),Rates!$J$21,"£0.00"))))))))))))))))</f>
        <v>£0.00</v>
      </c>
      <c r="AV59" s="191" t="str">
        <f>IF(AND(C59="A",'Claim Details'!$E$28&gt;=Rates!$D$14,'Claim Details'!$E$28&lt;=Rates!$D$15,'Claim Details'!$E$19="Yes"),Rates!$E$22,IF(AND(C59="A",'Claim Details'!$E$28&gt;=Rates!$D$14,'Claim Details'!$E$28&lt;=Rates!$D$15,'Claim Details'!$E$19="No"),Rates!$D$22,IF(AND(C59="A",'Claim Details'!$E$28&gt;=Rates!$F$14,'Claim Details'!$E$28&lt;=Rates!$F$15,'Claim Details'!$E$19="Yes"),Rates!$G$22,IF(AND(C59="A",'Claim Details'!$E$28&gt;=Rates!$F$14,'Claim Details'!$E$28&lt;=Rates!$F$15,'Claim Details'!$E$19="No"),Rates!$F$22,IF(AND(C59="A",'Claim Details'!$E$28&gt;=Rates!$H$14,'Claim Details'!$E$28&lt;=Rates!$H$15,'Claim Details'!$E$19="Yes"),Rates!$I$22,IF(AND(C59="A",'Claim Details'!$E$28&gt;=Rates!$H$14,'Claim Details'!$E$28&lt;=Rates!$H$15,'Claim Details'!$E$19="No"),Rates!$H$22,IF(AND(C59="A",'Claim Details'!$E$28&gt;=Rates!$J$14,'Claim Details'!$E$28&lt;=Rates!$J$15,'Claim Details'!$E$19="Yes"),Rates!$K$22,IF(AND(C59="A",'Claim Details'!$E$28&gt;=Rates!$J$14,'Claim Details'!$E$28&lt;=Rates!$J$15,'Claim Details'!$E$19="No"),Rates!$J$22,IF(AND(C59="B",'Claim Details'!$E$28&gt;=Rates!$D$14,'Claim Details'!$E$28&lt;=Rates!$D$15,'Claim Details'!$E$19="Yes"),Rates!$E$23,IF(AND(C59="B",'Claim Details'!$E$28&gt;=Rates!$D$14,'Claim Details'!$E$28&lt;=Rates!$D$15,'Claim Details'!$E$19="No"),Rates!$D$23,IF(AND(C59="B",'Claim Details'!$E$28&gt;=Rates!$F$14,'Claim Details'!$E$28&lt;=Rates!$F$15,'Claim Details'!$E$19="Yes"),Rates!$G$23,IF(AND(C59="B",'Claim Details'!$E$28&gt;=Rates!$F$14,'Claim Details'!$E$28&lt;=Rates!$F$15,'Claim Details'!$E$19="No"),Rates!$F$23,IF(AND(C59="B",'Claim Details'!$E$28&gt;=Rates!$H$14,'Claim Details'!$E$28&lt;=Rates!$H$15,'Claim Details'!$E$19="Yes"),Rates!$I$23,IF(AND(C59="B",'Claim Details'!$E$28&gt;=Rates!$H$14,'Claim Details'!$E$28&lt;=Rates!$H$15,'Claim Details'!$E$19="No"),Rates!$H$23,IF(AND(C59="B",'Claim Details'!$E$28&gt;=Rates!$J$14,'Claim Details'!$E$28&lt;=Rates!$J$15,'Claim Details'!$E$19="Yes"),Rates!$K$23,IF(AND(C59="B",'Claim Details'!$E$28&gt;=Rates!$J$14,'Claim Details'!$E$28&lt;=Rates!$J$15,'Claim Details'!$E$19="No"),Rates!$J$23,IF(AND(C59="C",'Claim Details'!$E$28&gt;=Rates!$D$14,'Claim Details'!$E$28&lt;=Rates!$D$15,'Claim Details'!$E$19="Yes"),Rates!$E$24,IF(AND(C59="C",'Claim Details'!$E$28&gt;=Rates!$D$14,'Claim Details'!$E$28&lt;=Rates!$D$15,'Claim Details'!$E$19="No"),Rates!$D$24,IF(AND(C59="C",'Claim Details'!$E$28&gt;=Rates!$F$14,'Claim Details'!$E$28&lt;=Rates!$F$15,'Claim Details'!$E$19="Yes"),Rates!$G$24,IF(AND(C59="C",'Claim Details'!$E$28&gt;=Rates!$F$14,'Claim Details'!$E$28&lt;=Rates!$F$15,'Claim Details'!$E$19="No"),Rates!$F$24,IF(AND(C59="C",'Claim Details'!$E$28&gt;=Rates!$H$14,'Claim Details'!$E$28&lt;=Rates!$H$15,'Claim Details'!$E$19="Yes"),Rates!$I$24,IF(AND(C59="C",'Claim Details'!$E$28&gt;=Rates!$H$14,'Claim Details'!$E$28&lt;=Rates!$H$15,'Claim Details'!$E$19="No"),Rates!$H$24,IF(AND(C59="C",'Claim Details'!$E$28&gt;=Rates!$J$14,'Claim Details'!$E$28&lt;=Rates!$J$15,'Claim Details'!$E$19="Yes"),Rates!$K$24,IF(AND(C59="C",'Claim Details'!$E$28&gt;=Rates!$J$14,'Claim Details'!$E$28&lt;=Rates!$J$15,'Claim Details'!$E$19="No"),Rates!$J$24,"£0.00"))))))))))))))))))))))))</f>
        <v>£0.00</v>
      </c>
      <c r="AW59" s="1"/>
      <c r="AX59" s="189" t="str">
        <f>IF(AND(U59="A",'Claim Details'!$I$28&gt;=Rates!$D$14,'Claim Details'!$I$28&lt;=Rates!$D$15,'Claim Details'!$I$19="Yes"),Rates!$J$17,IF(AND(U59="A",'Claim Details'!$I$28&gt;=Rates!$D$14,'Claim Details'!$I$28&lt;=Rates!$D$15,'Claim Details'!$I$19="No"),Rates!$D$17,IF(AND(U59="A",'Claim Details'!$I$28&gt;=Rates!$F$14,'Claim Details'!$I$28&lt;=Rates!$F$15,'Claim Details'!$I$19="Yes"),Rates!$G$17,IF(AND(U59="A",'Claim Details'!$I$28&gt;=Rates!$F$14,'Claim Details'!$I$28&lt;=Rates!$F$15,'Claim Details'!$I$19="No"),Rates!$F$17,IF(AND(U59="A",'Claim Details'!$I$28&gt;=Rates!$H$14,'Claim Details'!$I$28&lt;=Rates!$H$15,'Claim Details'!$I$19="Yes"),Rates!$I$17,IF(AND(U59="A",'Claim Details'!$I$28&gt;=Rates!$H$14,'Claim Details'!$I$28&lt;=Rates!$H$15,'Claim Details'!$I$19="No"),Rates!$H$17,IF(AND(U59="A",'Claim Details'!$I$28&gt;=Rates!$J$14,'Claim Details'!$I$28&lt;=Rates!$J$15,'Claim Details'!$I$19="Yes"),Rates!$K$17,IF(AND(U59="A",'Claim Details'!$I$28&gt;=Rates!$J$14,'Claim Details'!$I$28&lt;=Rates!$J$15,'Claim Details'!$I$19="No"),Rates!$J$17,IF(AND(U59="B",'Claim Details'!$I$28&gt;=Rates!$D$14,'Claim Details'!$I$28&lt;=Rates!$D$15,'Claim Details'!$I$19="Yes"),Rates!$E$18,IF(AND(U59="B",'Claim Details'!$I$28&gt;=Rates!$D$14,'Claim Details'!$I$28&lt;=Rates!$D$15,'Claim Details'!$I$19="No"),Rates!$D$18,IF(AND(U59="B",'Claim Details'!$I$28&gt;=Rates!$F$14,'Claim Details'!$I$28&lt;=Rates!$F$15,'Claim Details'!$I$19="Yes"),Rates!$G$18,IF(AND(U59="B",'Claim Details'!$I$28&gt;=Rates!$F$14,'Claim Details'!$I$28&lt;=Rates!$F$15,'Claim Details'!$I$19="No"),Rates!$F$18,IF(AND(U59="B",'Claim Details'!$I$28&gt;=Rates!$H$14,'Claim Details'!$I$28&lt;=Rates!$H$15,'Claim Details'!$I$19="Yes"),Rates!$I$18,IF(AND(U59="B",'Claim Details'!$I$28&gt;=Rates!$H$14,'Claim Details'!$I$28&lt;=Rates!$H$15,'Claim Details'!$I$19="No"),Rates!$H$18,IF(AND(U59="B",'Claim Details'!$I$28&gt;=Rates!$J$14,'Claim Details'!$I$28&lt;=Rates!$J$15,'Claim Details'!$I$19="Yes"),Rates!$K$18,IF(AND(U59="B",'Claim Details'!$I$28&gt;=Rates!$J$14,'Claim Details'!$I$28&lt;=Rates!$J$15,'Claim Details'!$I$19="No"),Rates!$J$18,IF(AND(U59="C",'Claim Details'!$I$28&gt;=Rates!$D$14,'Claim Details'!$I$28&lt;=Rates!$D$15,'Claim Details'!$I$19="Yes"),Rates!$E$19,IF(AND(U59="C",'Claim Details'!$I$28&gt;=Rates!$D$14,'Claim Details'!$I$28&lt;=Rates!$D$15,'Claim Details'!$I$19="No"),Rates!$D$19,IF(AND(U59="C",'Claim Details'!$I$28&gt;=Rates!$F$14,'Claim Details'!$I$28&lt;=Rates!$F$15,'Claim Details'!$I$19="Yes"),Rates!$G$19,IF(AND(U59="C",'Claim Details'!$I$28&gt;=Rates!$F$14,'Claim Details'!$I$28&lt;=Rates!$F$15,'Claim Details'!$I$19="No"),Rates!$F$19,IF(AND(U59="C",'Claim Details'!$I$28&gt;=Rates!$H$14,'Claim Details'!$I$28&lt;=Rates!$H$15,'Claim Details'!$I$19="Yes"),Rates!$I$19,IF(AND(U59="C",'Claim Details'!$I$28&gt;=Rates!$H$14,'Claim Details'!$I$28&lt;=Rates!$H$15,'Claim Details'!$I$19="No"),Rates!$H$19,IF(AND(U59="C",'Claim Details'!$I$28&gt;=Rates!$J$14,'Claim Details'!$I$28&lt;=Rates!$J$15,'Claim Details'!$I$19="Yes"),Rates!$K$19,IF(AND(U59="C",'Claim Details'!$I$28&gt;=Rates!$J$14,'Claim Details'!$I$28&lt;=Rates!$J$15,'Claim Details'!$I$19="No"),Rates!$J$19,"£0.00"))))))))))))))))))))))))</f>
        <v>£0.00</v>
      </c>
      <c r="AY59" s="189" t="str">
        <f>IF(AND(C59="A",'Claim Details'!$I$28&gt;=Rates!$D$14,'Claim Details'!$I$28&lt;=Rates!$D$15,'Claim Details'!$I$19="Yes"),Rates!$J$25,IF(AND(C59="A",'Claim Details'!$I$28&gt;=Rates!$D$14,'Claim Details'!$I$28&lt;=Rates!$D$15,'Claim Details'!$I$19="No"),Rates!$D$25,IF(AND(C59="A",'Claim Details'!$I$28&gt;=Rates!$F$14,'Claim Details'!$I$28&lt;=Rates!$F$15,'Claim Details'!$I$19="Yes"),Rates!$G$25,IF(AND(C59="A",'Claim Details'!$I$28&gt;=Rates!$F$14,'Claim Details'!$I$28&lt;=Rates!$F$15,'Claim Details'!$I$19="No"),Rates!$F$25,IF(AND(C59="A",'Claim Details'!$I$28&gt;=Rates!$H$14,'Claim Details'!$I$28&lt;=Rates!$H$15,'Claim Details'!$I$19="Yes"),Rates!$I$25,IF(AND(C59="A",'Claim Details'!$I$28&gt;=Rates!$H$14,'Claim Details'!$I$28&lt;=Rates!$H$15,'Claim Details'!$I$19="No"),Rates!$H$25,IF(AND(C59="A",'Claim Details'!$I$28&gt;=Rates!$J$14,'Claim Details'!$I$28&lt;=Rates!$J$15,'Claim Details'!$I$19="Yes"),Rates!$K$25,IF(AND(C59="A",'Claim Details'!$I$28&gt;=Rates!$J$14,'Claim Details'!$I$28&lt;=Rates!$J$15,'Claim Details'!$I$19="No"),Rates!$J$25,IF(AND(C59="B",'Claim Details'!$I$28&gt;=Rates!$D$14,'Claim Details'!$I$28&lt;=Rates!$D$15,'Claim Details'!$I$19="Yes"),Rates!$E$26,IF(AND(C59="B",'Claim Details'!$I$28&gt;=Rates!$D$14,'Claim Details'!$I$28&lt;=Rates!$D$15,'Claim Details'!$I$19="No"),Rates!$D$26,IF(AND(C59="B",'Claim Details'!$I$28&gt;=Rates!$F$14,'Claim Details'!$I$28&lt;=Rates!$F$15,'Claim Details'!$I$19="Yes"),Rates!$G$26,IF(AND(C59="B",'Claim Details'!$I$28&gt;=Rates!$F$14,'Claim Details'!$I$28&lt;=Rates!$F$15,'Claim Details'!$I$19="No"),Rates!$F$26,IF(AND(C59="B",'Claim Details'!$I$28&gt;=Rates!$H$14,'Claim Details'!$I$28&lt;=Rates!$H$15,'Claim Details'!$I$19="Yes"),Rates!$I$26,IF(AND(C59="B",'Claim Details'!$I$28&gt;=Rates!$H$14,'Claim Details'!$I$28&lt;=Rates!$H$15,'Claim Details'!$I$19="No"),Rates!$H$26,IF(AND(C59="B",'Claim Details'!$I$28&gt;=Rates!$J$14,'Claim Details'!$I$28&lt;=Rates!$J$15,'Claim Details'!$I$19="Yes"),Rates!$K$26,IF(AND(C59="B",'Claim Details'!$I$28&gt;=Rates!$J$14,'Claim Details'!$I$28&lt;=Rates!$J$15,'Claim Details'!$I$19="No"),Rates!$J$26,IF(AND(C59="C",'Claim Details'!$I$28&gt;=Rates!$D$14,'Claim Details'!$I$28&lt;=Rates!$D$15,'Claim Details'!$I$19="Yes"),Rates!$E$27,IF(AND(C59="C",'Claim Details'!$I$28&gt;=Rates!$D$14,'Claim Details'!$I$28&lt;=Rates!$D$15,'Claim Details'!$I$19="No"),Rates!$D$27,IF(AND(C59="C",'Claim Details'!$I$28&gt;=Rates!$F$14,'Claim Details'!$I$28&lt;=Rates!$F$15,'Claim Details'!$I$19="Yes"),Rates!$G$27,IF(AND(C59="C",'Claim Details'!$I$28&gt;=Rates!$F$14,'Claim Details'!$I$28&lt;=Rates!$F$15,'Claim Details'!$I$19="No"),Rates!$F$27,IF(AND(C59="C",'Claim Details'!$I$28&gt;=Rates!$H$14,'Claim Details'!$I$28&lt;=Rates!$H$15,'Claim Details'!$I$19="Yes"),Rates!$I$27,IF(AND(C59="C",'Claim Details'!$I$28&gt;=Rates!$H$14,'Claim Details'!$I$28&lt;=Rates!$H$15,'Claim Details'!$I$19="No"),Rates!$H$27,IF(AND(C59="C",'Claim Details'!$I$28&gt;=Rates!$J$14,'Claim Details'!$I$28&lt;=Rates!$J$15,'Claim Details'!$I$19="Yes"),Rates!$K$27,IF(AND(C59="C",'Claim Details'!$I$28&gt;=Rates!$J$14,'Claim Details'!$I$28&lt;=Rates!$J$15,'Claim Details'!$I$19="No"),Rates!$J$27,"£0.00"))))))))))))))))))))))))</f>
        <v>£0.00</v>
      </c>
      <c r="AZ59" s="189" t="str">
        <f>IF(AND(C59="A",'Claim Details'!$I$28&gt;=Rates!$D$14,'Claim Details'!$I$28&lt;=Rates!$D$15,'Claim Details'!$I$19="Yes"),Rates!$E$20,IF(AND(C59="A",'Claim Details'!$I$28&gt;=Rates!$D$14,'Claim Details'!$I$28&lt;=Rates!$D$15,'Claim Details'!$I$19="No"),Rates!$D$20,IF(AND(C59="A",'Claim Details'!$I$28&gt;=Rates!$F$14,'Claim Details'!$I$28&lt;=Rates!$F$15,'Claim Details'!$I$19="Yes"),Rates!$G$20,IF(AND(C59="A",'Claim Details'!$I$28&gt;=Rates!$F$14,'Claim Details'!$I$28&lt;=Rates!$F$15,'Claim Details'!$I$19="No"),Rates!$F$20,IF(AND(C59="A",'Claim Details'!$I$28&gt;=Rates!$H$14,'Claim Details'!$I$28&lt;=Rates!$H$15,'Claim Details'!$I$19="Yes"),Rates!$I$20,IF(AND(C59="A",'Claim Details'!$I$28&gt;=Rates!$H$14,'Claim Details'!$I$28&lt;=Rates!$H$15,'Claim Details'!$I$19="No"),Rates!$H$20,IF(AND(C59="A",'Claim Details'!$I$28&gt;=Rates!$J$14,'Claim Details'!$I$28&lt;=Rates!$J$15,'Claim Details'!$I$19="Yes"),Rates!$K$20,IF(AND(C59="A",'Claim Details'!$I$28&gt;=Rates!$J$14,'Claim Details'!$I$28&lt;=Rates!$J$15,'Claim Details'!$I$19="No"),Rates!$J$20,IF(AND(C59="B",'Claim Details'!$I$28&gt;=Rates!$D$14,'Claim Details'!$I$28&lt;=Rates!$D$15,'Claim Details'!$I$19="Yes"),Rates!$E$21,IF(AND(C59="B",'Claim Details'!$I$28&gt;=Rates!$D$14,'Claim Details'!$I$28&lt;=Rates!$D$15,'Claim Details'!$I$19="No"),Rates!$D$21,IF(AND(C59="B",'Claim Details'!$I$28&gt;=Rates!$F$14,'Claim Details'!$I$28&lt;=Rates!$F$15,'Claim Details'!$I$19="Yes"),Rates!$G$21,IF(AND(C59="B",'Claim Details'!$I$28&gt;=Rates!$F$14,'Claim Details'!$I$28&lt;=Rates!$F$15,'Claim Details'!$I$19="No"),Rates!$F$21,IF(AND(C59="B",'Claim Details'!$I$28&gt;=Rates!$H$14,'Claim Details'!$I$28&lt;=Rates!$H$15,'Claim Details'!$I$19="Yes"),Rates!$I$21,IF(AND(C59="B",'Claim Details'!$I$28&gt;=Rates!$H$14,'Claim Details'!$I$28&lt;=Rates!$H$15,'Claim Details'!$I$19="No"),Rates!$H$21,IF(AND(C59="B",'Claim Details'!$I$28&gt;=Rates!$J$14,'Claim Details'!$I$28&lt;=Rates!$J$15,'Claim Details'!$I$19="Yes"),Rates!$K$21,IF(AND(C59="B",'Claim Details'!$I$28&gt;=Rates!$J$14,'Claim Details'!$I$28&lt;=Rates!$J$15,'Claim Details'!$I$19="No"),Rates!$J$21,"£0.00"))))))))))))))))</f>
        <v>£0.00</v>
      </c>
      <c r="BA59" s="189" t="str">
        <f>IF(AND(C59="A",'Claim Details'!$I$28&gt;=Rates!$D$14,'Claim Details'!$I$28&lt;=Rates!$D$15,'Claim Details'!$I$19="Yes"),Rates!$E$22,IF(AND(C59="A",'Claim Details'!$I$28&gt;=Rates!$D$14,'Claim Details'!$I$28&lt;=Rates!$D$15,'Claim Details'!$I$19="No"),Rates!$D$22,IF(AND(C59="A",'Claim Details'!$I$28&gt;=Rates!$F$14,'Claim Details'!$I$28&lt;=Rates!$F$15,'Claim Details'!$I$19="Yes"),Rates!$G$22,IF(AND(C59="A",'Claim Details'!$I$28&gt;=Rates!$F$14,'Claim Details'!$I$28&lt;=Rates!$F$15,'Claim Details'!$I$19="No"),Rates!$F$22,IF(AND(C59="A",'Claim Details'!$I$28&gt;=Rates!$H$14,'Claim Details'!$I$28&lt;=Rates!$H$15,'Claim Details'!$I$19="Yes"),Rates!$I$22,IF(AND(C59="A",'Claim Details'!$I$28&gt;=Rates!$H$14,'Claim Details'!$I$28&lt;=Rates!$H$15,'Claim Details'!$I$19="No"),Rates!$H$22,IF(AND(C59="A",'Claim Details'!$I$28&gt;=Rates!$J$14,'Claim Details'!$I$28&lt;=Rates!$J$15,'Claim Details'!$I$19="Yes"),Rates!$K$22,IF(AND(C59="A",'Claim Details'!$I$28&gt;=Rates!$J$14,'Claim Details'!$I$28&lt;=Rates!$J$15,'Claim Details'!$I$19="No"),Rates!$J$22,IF(AND(C59="B",'Claim Details'!$I$28&gt;=Rates!$D$14,'Claim Details'!$I$28&lt;=Rates!$D$15,'Claim Details'!$I$19="Yes"),Rates!$E$23,IF(AND(C59="B",'Claim Details'!$I$28&gt;=Rates!$D$14,'Claim Details'!$I$28&lt;=Rates!$D$15,'Claim Details'!$I$19="No"),Rates!$D$23,IF(AND(C59="B",'Claim Details'!$I$28&gt;=Rates!$F$14,'Claim Details'!$I$28&lt;=Rates!$F$15,'Claim Details'!$I$19="Yes"),Rates!$G$23,IF(AND(C59="B",'Claim Details'!$I$28&gt;=Rates!$F$14,'Claim Details'!$I$28&lt;=Rates!$F$15,'Claim Details'!$I$19="No"),Rates!$F$23,IF(AND(C59="B",'Claim Details'!$I$28&gt;=Rates!$H$14,'Claim Details'!$I$28&lt;=Rates!$H$15,'Claim Details'!$I$19="Yes"),Rates!$I$23,IF(AND(C59="B",'Claim Details'!$I$28&gt;=Rates!$H$14,'Claim Details'!$I$28&lt;=Rates!$H$15,'Claim Details'!$I$19="No"),Rates!$H$23,IF(AND(C59="B",'Claim Details'!$I$28&gt;=Rates!$J$14,'Claim Details'!$I$28&lt;=Rates!$J$15,'Claim Details'!$I$19="Yes"),Rates!$K$23,IF(AND(C59="B",'Claim Details'!$I$28&gt;=Rates!$J$14,'Claim Details'!$I$28&lt;=Rates!$J$15,'Claim Details'!$I$19="No"),Rates!$J$23,IF(AND(C59="C",'Claim Details'!$I$28&gt;=Rates!$D$14,'Claim Details'!$I$28&lt;=Rates!$D$15,'Claim Details'!$I$19="Yes"),Rates!$E$24,IF(AND(C59="C",'Claim Details'!$I$28&gt;=Rates!$D$14,'Claim Details'!$I$28&lt;=Rates!$D$15,'Claim Details'!$I$19="No"),Rates!$D$24,IF(AND(C59="C",'Claim Details'!$I$28&gt;=Rates!$F$14,'Claim Details'!$I$28&lt;=Rates!$F$15,'Claim Details'!$I$19="Yes"),Rates!$G$24,IF(AND(C59="C",'Claim Details'!$I$28&gt;=Rates!$F$14,'Claim Details'!$I$28&lt;=Rates!$F$15,'Claim Details'!$I$19="No"),Rates!$F$24,IF(AND(C59="C",'Claim Details'!$I$28&gt;=Rates!$H$14,'Claim Details'!$I$28&lt;=Rates!$H$15,'Claim Details'!$I$19="Yes"),Rates!$I$24,IF(AND(C59="C",'Claim Details'!$I$28&gt;=Rates!$H$14,'Claim Details'!$I$28&lt;=Rates!$H$15,'Claim Details'!$I$19="No"),Rates!$H$24,IF(AND(C59="C",'Claim Details'!$I$28&gt;=Rates!$J$14,'Claim Details'!$I$28&lt;=Rates!$J$15,'Claim Details'!$I$19="Yes"),Rates!$K$24,IF(AND(C59="C",'Claim Details'!$I$28&gt;=Rates!$J$14,'Claim Details'!$I$28&lt;=Rates!$J$15,'Claim Details'!$I$19="No"),Rates!$J$24,"£0.00"))))))))))))))))))))))))</f>
        <v>£0.00</v>
      </c>
      <c r="BB59" s="189" t="str">
        <f t="shared" si="12"/>
        <v>£0.00</v>
      </c>
      <c r="BC59" s="1"/>
      <c r="BD59" s="189" t="str">
        <f>IF(AND(AE59="A",'Claim Details'!$I$28&gt;=Rates!$D$14,'Claim Details'!$I$28&lt;=Rates!$D$15,'Claim Details'!$I$19="Yes"),Rates!$J$17,IF(AND(AE59="A",'Claim Details'!$I$28&gt;=Rates!$D$14,'Claim Details'!$I$28&lt;=Rates!$D$15,'Claim Details'!$I$19="No"),Rates!$D$17,IF(AND(AE59="A",'Claim Details'!$I$28&gt;=Rates!$F$14,'Claim Details'!$I$28&lt;=Rates!$F$15,'Claim Details'!$I$19="Yes"),Rates!$G$17,IF(AND(AE59="A",'Claim Details'!$I$28&gt;=Rates!$F$14,'Claim Details'!$I$28&lt;=Rates!$F$15,'Claim Details'!$I$19="No"),Rates!$F$17,IF(AND(AE59="A",'Claim Details'!$I$28&gt;=Rates!$H$14,'Claim Details'!$I$28&lt;=Rates!$H$15,'Claim Details'!$I$19="Yes"),Rates!$I$17,IF(AND(AE59="A",'Claim Details'!$I$28&gt;=Rates!$H$14,'Claim Details'!$I$28&lt;=Rates!$H$15,'Claim Details'!$I$19="No"),Rates!$H$17,IF(AND(AE59="A",'Claim Details'!$I$28&gt;=Rates!$J$14,'Claim Details'!$I$28&lt;=Rates!$J$15,'Claim Details'!$I$19="Yes"),Rates!$K$17,IF(AND(AE59="A",'Claim Details'!$I$28&gt;=Rates!$J$14,'Claim Details'!$I$28&lt;=Rates!$J$15,'Claim Details'!$I$19="No"),Rates!$J$17,IF(AND(AE59="B",'Claim Details'!$I$28&gt;=Rates!$D$14,'Claim Details'!$I$28&lt;=Rates!$D$15,'Claim Details'!$I$19="Yes"),Rates!$E$18,IF(AND(AE59="B",'Claim Details'!$I$28&gt;=Rates!$D$14,'Claim Details'!$I$28&lt;=Rates!$D$15,'Claim Details'!$I$19="No"),Rates!$D$18,IF(AND(AE59="B",'Claim Details'!$I$28&gt;=Rates!$F$14,'Claim Details'!$I$28&lt;=Rates!$F$15,'Claim Details'!$I$19="Yes"),Rates!$G$18,IF(AND(AE59="B",'Claim Details'!$I$28&gt;=Rates!$F$14,'Claim Details'!$I$28&lt;=Rates!$F$15,'Claim Details'!$I$19="No"),Rates!$F$18,IF(AND(AE59="B",'Claim Details'!$I$28&gt;=Rates!$H$14,'Claim Details'!$I$28&lt;=Rates!$H$15,'Claim Details'!$I$19="Yes"),Rates!$I$18,IF(AND(AE59="B",'Claim Details'!$I$28&gt;=Rates!$H$14,'Claim Details'!$I$28&lt;=Rates!$H$15,'Claim Details'!$I$19="No"),Rates!$H$18,IF(AND(AE59="B",'Claim Details'!$I$28&gt;=Rates!$J$14,'Claim Details'!$I$28&lt;=Rates!$J$15,'Claim Details'!$I$19="Yes"),Rates!$K$18,IF(AND(AE59="B",'Claim Details'!$I$28&gt;=Rates!$J$14,'Claim Details'!$I$28&lt;=Rates!$J$15,'Claim Details'!$I$19="No"),Rates!$J$18,IF(AND(AE59="C",'Claim Details'!$I$28&gt;=Rates!$D$14,'Claim Details'!$I$28&lt;=Rates!$D$15,'Claim Details'!$I$19="Yes"),Rates!$E$19,IF(AND(AE59="C",'Claim Details'!$I$28&gt;=Rates!$D$14,'Claim Details'!$I$28&lt;=Rates!$D$15,'Claim Details'!$I$19="No"),Rates!$D$19,IF(AND(AE59="C",'Claim Details'!$I$28&gt;=Rates!$F$14,'Claim Details'!$I$28&lt;=Rates!$F$15,'Claim Details'!$I$19="Yes"),Rates!$G$19,IF(AND(AE59="C",'Claim Details'!$I$28&gt;=Rates!$F$14,'Claim Details'!$I$28&lt;=Rates!$F$15,'Claim Details'!$I$19="No"),Rates!$F$19,IF(AND(AE59="C",'Claim Details'!$I$28&gt;=Rates!$H$14,'Claim Details'!$I$28&lt;=Rates!$H$15,'Claim Details'!$I$19="Yes"),Rates!$I$19,IF(AND(AE59="C",'Claim Details'!$I$28&gt;=Rates!$H$14,'Claim Details'!$I$28&lt;=Rates!$H$15,'Claim Details'!$I$19="No"),Rates!$H$19,IF(AND(AE59="C",'Claim Details'!$I$28&gt;=Rates!$J$14,'Claim Details'!$I$28&lt;=Rates!$J$15,'Claim Details'!$I$19="Yes"),Rates!$K$19,IF(AND(AE59="C",'Claim Details'!$I$28&gt;=Rates!$J$14,'Claim Details'!$I$28&lt;=Rates!$J$15,'Claim Details'!$I$19="No"),Rates!$J$19,"£0.00"))))))))))))))))))))))))</f>
        <v>£0.00</v>
      </c>
      <c r="BE59" s="189" t="str">
        <f>IF(AND(AE59="A",'Claim Details'!$I$28&gt;=Rates!$D$14,'Claim Details'!$I$28&lt;=Rates!$D$15,'Claim Details'!$I$19="Yes"),Rates!$J$25,IF(AND(AE59="A",'Claim Details'!$I$28&gt;=Rates!$D$14,'Claim Details'!$I$28&lt;=Rates!$D$15,'Claim Details'!$I$19="No"),Rates!$D$25,IF(AND(AE59="A",'Claim Details'!$I$28&gt;=Rates!$F$14,'Claim Details'!$I$28&lt;=Rates!$F$15,'Claim Details'!$I$19="Yes"),Rates!$G$25,IF(AND(AE59="A",'Claim Details'!$I$28&gt;=Rates!$F$14,'Claim Details'!$I$28&lt;=Rates!$F$15,'Claim Details'!$I$19="No"),Rates!$F$25,IF(AND(AE59="A",'Claim Details'!$I$28&gt;=Rates!$H$14,'Claim Details'!$I$28&lt;=Rates!$H$15,'Claim Details'!$I$19="Yes"),Rates!$I$25,IF(AND(AE59="A",'Claim Details'!$I$28&gt;=Rates!$H$14,'Claim Details'!$I$28&lt;=Rates!$H$15,'Claim Details'!$I$19="No"),Rates!$H$25,IF(AND(AE59="A",'Claim Details'!$I$28&gt;=Rates!$J$14,'Claim Details'!$I$28&lt;=Rates!$J$15,'Claim Details'!$I$19="Yes"),Rates!$K$25,IF(AND(AE59="A",'Claim Details'!$I$28&gt;=Rates!$J$14,'Claim Details'!$I$28&lt;=Rates!$J$15,'Claim Details'!$I$19="No"),Rates!$J$25,IF(AND(AE59="B",'Claim Details'!$I$28&gt;=Rates!$D$14,'Claim Details'!$I$28&lt;=Rates!$D$15,'Claim Details'!$I$19="Yes"),Rates!$E$26,IF(AND(AE59="B",'Claim Details'!$I$28&gt;=Rates!$D$14,'Claim Details'!$I$28&lt;=Rates!$D$15,'Claim Details'!$I$19="No"),Rates!$D$26,IF(AND(AE59="B",'Claim Details'!$I$28&gt;=Rates!$F$14,'Claim Details'!$I$28&lt;=Rates!$F$15,'Claim Details'!$I$19="Yes"),Rates!$G$26,IF(AND(AE59="B",'Claim Details'!$I$28&gt;=Rates!$F$14,'Claim Details'!$I$28&lt;=Rates!$F$15,'Claim Details'!$I$19="No"),Rates!$F$26,IF(AND(AE59="B",'Claim Details'!$I$28&gt;=Rates!$H$14,'Claim Details'!$I$28&lt;=Rates!$H$15,'Claim Details'!$I$19="Yes"),Rates!$I$26,IF(AND(AE59="B",'Claim Details'!$I$28&gt;=Rates!$H$14,'Claim Details'!$I$28&lt;=Rates!$H$15,'Claim Details'!$I$19="No"),Rates!$H$26,IF(AND(AE59="B",'Claim Details'!$I$28&gt;=Rates!$J$14,'Claim Details'!$I$28&lt;=Rates!$J$15,'Claim Details'!$I$19="Yes"),Rates!$K$26,IF(AND(AE59="B",'Claim Details'!$I$28&gt;=Rates!$J$14,'Claim Details'!$I$28&lt;=Rates!$J$15,'Claim Details'!$I$19="No"),Rates!$J$26,IF(AND(AE59="C",'Claim Details'!$I$28&gt;=Rates!$D$14,'Claim Details'!$I$28&lt;=Rates!$D$15,'Claim Details'!$I$19="Yes"),Rates!$E$27,IF(AND(AE59="C",'Claim Details'!$I$28&gt;=Rates!$D$14,'Claim Details'!$I$28&lt;=Rates!$D$15,'Claim Details'!$I$19="No"),Rates!$D$27,IF(AND(AE59="C",'Claim Details'!$I$28&gt;=Rates!$F$14,'Claim Details'!$I$28&lt;=Rates!$F$15,'Claim Details'!$I$19="Yes"),Rates!$G$27,IF(AND(AE59="C",'Claim Details'!$I$28&gt;=Rates!$F$14,'Claim Details'!$I$28&lt;=Rates!$F$15,'Claim Details'!$I$19="No"),Rates!$F$27,IF(AND(AE59="C",'Claim Details'!$I$28&gt;=Rates!$H$14,'Claim Details'!$I$28&lt;=Rates!$H$15,'Claim Details'!$I$19="Yes"),Rates!$I$27,IF(AND(AE59="C",'Claim Details'!$I$28&gt;=Rates!$H$14,'Claim Details'!$I$28&lt;=Rates!$H$15,'Claim Details'!$I$19="No"),Rates!$H$27,IF(AND(AE59="C",'Claim Details'!$I$28&gt;=Rates!$J$14,'Claim Details'!$I$28&lt;=Rates!$J$15,'Claim Details'!$I$19="Yes"),Rates!$K$27,IF(AND(AE59="C",'Claim Details'!$I$28&gt;=Rates!$J$14,'Claim Details'!$I$28&lt;=Rates!$J$15,'Claim Details'!$I$19="No"),Rates!$J$27,"£0.00"))))))))))))))))))))))))</f>
        <v>£0.00</v>
      </c>
      <c r="BF59" s="189" t="str">
        <f>IF(AND(AE59="A",'Claim Details'!$I$28&gt;=Rates!$D$14,'Claim Details'!$I$28&lt;=Rates!$D$15,'Claim Details'!$I$19="Yes"),Rates!$E$20,IF(AND(AE59="A",'Claim Details'!$I$28&gt;=Rates!$D$14,'Claim Details'!$I$28&lt;=Rates!$D$15,'Claim Details'!$I$19="No"),Rates!$D$20,IF(AND(AE59="A",'Claim Details'!$I$28&gt;=Rates!$F$14,'Claim Details'!$I$28&lt;=Rates!$F$15,'Claim Details'!$I$19="Yes"),Rates!$G$20,IF(AND(AE59="A",'Claim Details'!$I$28&gt;=Rates!$F$14,'Claim Details'!$I$28&lt;=Rates!$F$15,'Claim Details'!$I$19="No"),Rates!$F$20,IF(AND(AE59="A",'Claim Details'!$I$28&gt;=Rates!$H$14,'Claim Details'!$I$28&lt;=Rates!$H$15,'Claim Details'!$I$19="Yes"),Rates!$I$20,IF(AND(AE59="A",'Claim Details'!$I$28&gt;=Rates!$H$14,'Claim Details'!$I$28&lt;=Rates!$H$15,'Claim Details'!$I$19="No"),Rates!$H$20,IF(AND(AE59="A",'Claim Details'!$I$28&gt;=Rates!$J$14,'Claim Details'!$I$28&lt;=Rates!$J$15,'Claim Details'!$I$19="Yes"),Rates!$K$20,IF(AND(AE59="A",'Claim Details'!$I$28&gt;=Rates!$J$14,'Claim Details'!$I$28&lt;=Rates!$J$15,'Claim Details'!$I$19="No"),Rates!$J$20,IF(AND(AE59="B",'Claim Details'!$I$28&gt;=Rates!$D$14,'Claim Details'!$I$28&lt;=Rates!$D$15,'Claim Details'!$I$19="Yes"),Rates!$E$21,IF(AND(AE59="B",'Claim Details'!$I$28&gt;=Rates!$D$14,'Claim Details'!$I$28&lt;=Rates!$D$15,'Claim Details'!$I$19="No"),Rates!$D$21,IF(AND(AE59="B",'Claim Details'!$I$28&gt;=Rates!$F$14,'Claim Details'!$I$28&lt;=Rates!$F$15,'Claim Details'!$I$19="Yes"),Rates!$G$21,IF(AND(AE59="B",'Claim Details'!$I$28&gt;=Rates!$F$14,'Claim Details'!$I$28&lt;=Rates!$F$15,'Claim Details'!$I$19="No"),Rates!$F$21,IF(AND(AE59="B",'Claim Details'!$I$28&gt;=Rates!$H$14,'Claim Details'!$I$28&lt;=Rates!$H$15,'Claim Details'!$I$19="Yes"),Rates!$I$21,IF(AND(AE59="B",'Claim Details'!$I$28&gt;=Rates!$H$14,'Claim Details'!$I$28&lt;=Rates!$H$15,'Claim Details'!$I$19="No"),Rates!$H$21,IF(AND(AE59="B",'Claim Details'!$I$28&gt;=Rates!$J$14,'Claim Details'!$I$28&lt;=Rates!$J$15,'Claim Details'!$I$19="Yes"),Rates!$K$21,IF(AND(AE59="B",'Claim Details'!$I$28&gt;=Rates!$J$14,'Claim Details'!$I$28&lt;=Rates!$J$15,'Claim Details'!$I$19="No"),Rates!$J$21,"£0.00"))))))))))))))))</f>
        <v>£0.00</v>
      </c>
      <c r="BG59" s="189" t="str">
        <f>IF(AND(AE59="A",'Claim Details'!$I$28&gt;=Rates!$D$14,'Claim Details'!$I$28&lt;=Rates!$D$15,'Claim Details'!$I$19="Yes"),Rates!$E$22,IF(AND(AE59="A",'Claim Details'!$I$28&gt;=Rates!$D$14,'Claim Details'!$I$28&lt;=Rates!$D$15,'Claim Details'!$I$19="No"),Rates!$D$22,IF(AND(AE59="A",'Claim Details'!$I$28&gt;=Rates!$F$14,'Claim Details'!$I$28&lt;=Rates!$F$15,'Claim Details'!$I$19="Yes"),Rates!$G$22,IF(AND(AE59="A",'Claim Details'!$I$28&gt;=Rates!$F$14,'Claim Details'!$I$28&lt;=Rates!$F$15,'Claim Details'!$I$19="No"),Rates!$F$22,IF(AND(AE59="A",'Claim Details'!$I$28&gt;=Rates!$H$14,'Claim Details'!$I$28&lt;=Rates!$H$15,'Claim Details'!$I$19="Yes"),Rates!$I$22,IF(AND(AE59="A",'Claim Details'!$I$28&gt;=Rates!$H$14,'Claim Details'!$I$28&lt;=Rates!$H$15,'Claim Details'!$I$19="No"),Rates!$H$22,IF(AND(AE59="A",'Claim Details'!$I$28&gt;=Rates!$J$14,'Claim Details'!$I$28&lt;=Rates!$J$15,'Claim Details'!$I$19="Yes"),Rates!$K$22,IF(AND(AE59="A",'Claim Details'!$I$28&gt;=Rates!$J$14,'Claim Details'!$I$28&lt;=Rates!$J$15,'Claim Details'!$I$19="No"),Rates!$J$22,IF(AND(AE59="B",'Claim Details'!$I$28&gt;=Rates!$D$14,'Claim Details'!$I$28&lt;=Rates!$D$15,'Claim Details'!$I$19="Yes"),Rates!$E$23,IF(AND(AE59="B",'Claim Details'!$I$28&gt;=Rates!$D$14,'Claim Details'!$I$28&lt;=Rates!$D$15,'Claim Details'!$I$19="No"),Rates!$D$23,IF(AND(AE59="B",'Claim Details'!$I$28&gt;=Rates!$F$14,'Claim Details'!$I$28&lt;=Rates!$F$15,'Claim Details'!$I$19="Yes"),Rates!$G$23,IF(AND(AE59="B",'Claim Details'!$I$28&gt;=Rates!$F$14,'Claim Details'!$I$28&lt;=Rates!$F$15,'Claim Details'!$I$19="No"),Rates!$F$23,IF(AND(AE59="B",'Claim Details'!$I$28&gt;=Rates!$H$14,'Claim Details'!$I$28&lt;=Rates!$H$15,'Claim Details'!$I$19="Yes"),Rates!$I$23,IF(AND(AE59="B",'Claim Details'!$I$28&gt;=Rates!$H$14,'Claim Details'!$I$28&lt;=Rates!$H$15,'Claim Details'!$I$19="No"),Rates!$H$23,IF(AND(AE59="B",'Claim Details'!$I$28&gt;=Rates!$J$14,'Claim Details'!$I$28&lt;=Rates!$J$15,'Claim Details'!$I$19="Yes"),Rates!$K$23,IF(AND(AE59="B",'Claim Details'!$I$28&gt;=Rates!$J$14,'Claim Details'!$I$28&lt;=Rates!$J$15,'Claim Details'!$I$19="No"),Rates!$J$23,IF(AND(AE59="C",'Claim Details'!$I$28&gt;=Rates!$D$14,'Claim Details'!$I$28&lt;=Rates!$D$15,'Claim Details'!$I$19="Yes"),Rates!$E$24,IF(AND(AE59="C",'Claim Details'!$I$28&gt;=Rates!$D$14,'Claim Details'!$I$28&lt;=Rates!$D$15,'Claim Details'!$I$19="No"),Rates!$D$24,IF(AND(AE59="C",'Claim Details'!$I$28&gt;=Rates!$F$14,'Claim Details'!$I$28&lt;=Rates!$F$15,'Claim Details'!$I$19="Yes"),Rates!$G$24,IF(AND(AE59="C",'Claim Details'!$I$28&gt;=Rates!$F$14,'Claim Details'!$I$28&lt;=Rates!$F$15,'Claim Details'!$I$19="No"),Rates!$F$24,IF(AND(AE59="C",'Claim Details'!$I$28&gt;=Rates!$H$14,'Claim Details'!$I$28&lt;=Rates!$H$15,'Claim Details'!$I$19="Yes"),Rates!$I$24,IF(AND(AE59="C",'Claim Details'!$I$28&gt;=Rates!$H$14,'Claim Details'!$I$28&lt;=Rates!$H$15,'Claim Details'!$I$19="No"),Rates!$H$24,IF(AND(AE59="C",'Claim Details'!$I$28&gt;=Rates!$J$14,'Claim Details'!$I$28&lt;=Rates!$J$15,'Claim Details'!$I$19="Yes"),Rates!$K$24,IF(AND(AE59="C",'Claim Details'!$I$28&gt;=Rates!$J$14,'Claim Details'!$I$28&lt;=Rates!$J$15,'Claim Details'!$I$19="No"),Rates!$J$24,"£0.00"))))))))))))))))))))))))</f>
        <v>£0.00</v>
      </c>
      <c r="BH59" s="189" t="str">
        <f t="shared" si="13"/>
        <v>£0.00</v>
      </c>
      <c r="BI59" s="189">
        <f t="shared" si="14"/>
        <v>0</v>
      </c>
      <c r="BO59" s="202" t="str">
        <f>IF(H59="","£0.00",IF(AP59="4","£0.00",IF(AP59="5","£0.00",IF(AP59="1","£0.00",((AQ59*H59)*'Claim Details'!$F$111)/100))))</f>
        <v>£0.00</v>
      </c>
      <c r="BP59" s="202" t="str">
        <f>IF(T59="","£0.00",IF(AP59="4","£0.00",IF(AP59="5","£0.00",IF(AP59="1","£0.00",((AR59*T59)*'Claim Details'!$N$111)/100))))</f>
        <v>£0.00</v>
      </c>
      <c r="BQ59" s="202" t="str">
        <f>IF(AI59="","£0.00",IF(AP59="4","£0.00",IF(AP59="5","£0.00",IF(AP59="1","£0.00",((BI59*AI59)*'Claim Details'!$W$111)/100))))</f>
        <v>£0.00</v>
      </c>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row>
    <row r="60" spans="1:97" ht="15">
      <c r="A60" s="145"/>
      <c r="B60" s="91"/>
      <c r="C60" s="96"/>
      <c r="D60" s="97"/>
      <c r="E60" s="98"/>
      <c r="F60" s="89"/>
      <c r="G60" s="99"/>
      <c r="H60" s="100"/>
      <c r="I60" s="221" t="str">
        <f t="shared" si="15"/>
        <v>£0.00</v>
      </c>
      <c r="J60" s="101"/>
      <c r="K60" s="100"/>
      <c r="L60" s="221" t="str">
        <f t="shared" si="3"/>
        <v>£0.00</v>
      </c>
      <c r="M60" s="101"/>
      <c r="N60" s="102"/>
      <c r="O60" s="145"/>
      <c r="P60" s="77"/>
      <c r="Q60" s="87"/>
      <c r="R60" s="87"/>
      <c r="S60" s="87"/>
      <c r="T60" s="149" t="str">
        <f t="shared" si="4"/>
        <v/>
      </c>
      <c r="U60" s="87" t="str">
        <f t="shared" si="5"/>
        <v/>
      </c>
      <c r="V60" s="87"/>
      <c r="W60" s="53" t="str">
        <f t="shared" si="6"/>
        <v>£0.00</v>
      </c>
      <c r="X60" s="53"/>
      <c r="Y60" s="87"/>
      <c r="Z60" s="78"/>
      <c r="AA60" s="79"/>
      <c r="AB60" s="160"/>
      <c r="AC60" s="98"/>
      <c r="AD60" s="225"/>
      <c r="AE60" s="235" t="str">
        <f t="shared" si="7"/>
        <v/>
      </c>
      <c r="AF60" s="87" t="str">
        <f t="shared" si="8"/>
        <v/>
      </c>
      <c r="AG60" s="53"/>
      <c r="AH60" s="224"/>
      <c r="AI60" s="226" t="str">
        <f t="shared" si="1"/>
        <v/>
      </c>
      <c r="AJ60" s="236" t="str">
        <f t="shared" si="9"/>
        <v>£0.00</v>
      </c>
      <c r="AK60" s="31"/>
      <c r="AL60" s="1"/>
      <c r="AM60" s="1"/>
      <c r="AN60" s="1"/>
      <c r="AO60" s="1"/>
      <c r="AP60" s="1" t="str">
        <f t="shared" si="10"/>
        <v/>
      </c>
      <c r="AQ60" s="27">
        <f t="shared" si="2"/>
        <v>0</v>
      </c>
      <c r="AR60" s="189">
        <f t="shared" si="11"/>
        <v>0</v>
      </c>
      <c r="AS60" s="190" t="str">
        <f>IF(AND(C60="A",'Claim Details'!$E$28&gt;=Rates!$D$14,'Claim Details'!$E$28&lt;=Rates!$D$15,'Claim Details'!$E$19="Yes"),Rates!$E$17,IF(AND(C60="A",'Claim Details'!$E$28&gt;=Rates!$D$14,'Claim Details'!$E$28&lt;=Rates!$D$15,'Claim Details'!$E$19="No"),Rates!$D$17,IF(AND(C60="A",'Claim Details'!$E$28&gt;=Rates!$F$14,'Claim Details'!$E$28&lt;=Rates!$F$15,'Claim Details'!$E$19="Yes"),Rates!$G$17,IF(AND(C60="A",'Claim Details'!$E$28&gt;=Rates!$F$14,'Claim Details'!$E$28&lt;=Rates!$F$15,'Claim Details'!$E$19="No"),Rates!$F$17,IF(AND(C60="A",'Claim Details'!$E$28&gt;=Rates!$H$14,'Claim Details'!$E$28&lt;=Rates!$H$15,'Claim Details'!$E$19="Yes"),Rates!$I$17,IF(AND(C60="A",'Claim Details'!$E$28&gt;=Rates!$H$14,'Claim Details'!$E$28&lt;=Rates!$H$15,'Claim Details'!$E$19="No"),Rates!$H$17,IF(AND(C60="A",'Claim Details'!$E$28&gt;=Rates!$J$14,'Claim Details'!$E$28&lt;=Rates!$J$15,'Claim Details'!$E$19="Yes"),Rates!$K$17,IF(AND(C60="A",'Claim Details'!$E$28&gt;=Rates!$J$14,'Claim Details'!$E$28&lt;=Rates!$J$15,'Claim Details'!$E$19="No"),Rates!$J$17,IF(AND(C60="B",'Claim Details'!$E$28&gt;=Rates!$D$14,'Claim Details'!$E$28&lt;=Rates!$D$15,'Claim Details'!$E$19="Yes"),Rates!$E$18,IF(AND(C60="B",'Claim Details'!$E$28&gt;=Rates!$D$14,'Claim Details'!$E$28&lt;=Rates!$D$15,'Claim Details'!$E$19="No"),Rates!$D$18,IF(AND(C60="B",'Claim Details'!$E$28&gt;=Rates!$F$14,'Claim Details'!$E$28&lt;=Rates!$F$15,'Claim Details'!$E$19="Yes"),Rates!$G$18,IF(AND(C60="B",'Claim Details'!$E$28&gt;=Rates!$F$14,'Claim Details'!$E$28&lt;=Rates!$F$15,'Claim Details'!$E$19="No"),Rates!$F$18,IF(AND(C60="B",'Claim Details'!$E$28&gt;=Rates!$H$14,'Claim Details'!$E$28&lt;=Rates!$H$15,'Claim Details'!$E$19="Yes"),Rates!$I$18,IF(AND(C60="B",'Claim Details'!$E$28&gt;=Rates!$H$14,'Claim Details'!$E$28&lt;=Rates!$H$15,'Claim Details'!$E$19="No"),Rates!$H$18,IF(AND(C60="B",'Claim Details'!$E$28&gt;=Rates!$J$14,'Claim Details'!$E$28&lt;=Rates!$J$15,'Claim Details'!$E$19="Yes"),Rates!$K$18,IF(AND(C60="B",'Claim Details'!$E$28&gt;=Rates!$J$14,'Claim Details'!$E$28&lt;=Rates!$J$15,'Claim Details'!$E$19="No"),Rates!$J$18,IF(AND(C60="C",'Claim Details'!$E$28&gt;=Rates!$D$14,'Claim Details'!$E$28&lt;=Rates!$D$15,'Claim Details'!$E$19="Yes"),Rates!$E$19,IF(AND(C60="C",'Claim Details'!$E$28&gt;=Rates!$D$14,'Claim Details'!$E$28&lt;=Rates!$D$15,'Claim Details'!$E$19="No"),Rates!$D$19,IF(AND(C60="C",'Claim Details'!$E$28&gt;=Rates!$F$14,'Claim Details'!$E$28&lt;=Rates!$F$15,'Claim Details'!$E$19="Yes"),Rates!$G$19,IF(AND(C60="C",'Claim Details'!$E$28&gt;=Rates!$F$14,'Claim Details'!$E$28&lt;=Rates!$F$15,'Claim Details'!$E$19="No"),Rates!$F$19,IF(AND(C60="C",'Claim Details'!$E$28&gt;=Rates!$H$14,'Claim Details'!$E$28&lt;=Rates!$H$15,'Claim Details'!$E$19="Yes"),Rates!$I$19,IF(AND(C60="C",'Claim Details'!$E$28&gt;=Rates!$H$14,'Claim Details'!$E$28&lt;=Rates!$H$15,'Claim Details'!$E$19="No"),Rates!$H$19,IF(AND(C60="C",'Claim Details'!$E$28&gt;=Rates!$J$14,'Claim Details'!$E$28&lt;=Rates!$J$15,'Claim Details'!$E$19="Yes"),Rates!$K$19,IF(AND(C60="C",'Claim Details'!$E$28&gt;=Rates!$J$14,'Claim Details'!$E$28&lt;=Rates!$J$15,'Claim Details'!$E$19="No"),Rates!$J$19,"£0.00"))))))))))))))))))))))))</f>
        <v>£0.00</v>
      </c>
      <c r="AT60" s="189" t="str">
        <f>IF(AND(C60="A",'Claim Details'!$E$28&gt;=Rates!$D$14,'Claim Details'!$E$28&lt;=Rates!$D$15,'Claim Details'!$E$19="Yes"),Rates!$E$25,IF(AND(C60="A",'Claim Details'!$E$28&gt;=Rates!$D$14,'Claim Details'!$E$28&lt;=Rates!$D$15,'Claim Details'!$E$19="No"),Rates!$D$25,IF(AND(C60="A",'Claim Details'!$E$28&gt;=Rates!$F$14,'Claim Details'!$E$28&lt;=Rates!$F$15,'Claim Details'!$E$19="Yes"),Rates!$G$25,IF(AND(C60="A",'Claim Details'!$E$28&gt;=Rates!$F$14,'Claim Details'!$E$28&lt;=Rates!$F$15,'Claim Details'!$E$19="No"),Rates!$F$25,IF(AND(C60="A",'Claim Details'!$E$28&gt;=Rates!$H$14,'Claim Details'!$E$28&lt;=Rates!$H$15,'Claim Details'!$E$19="Yes"),Rates!$I$25,IF(AND(C60="A",'Claim Details'!$E$28&gt;=Rates!$H$14,'Claim Details'!$E$28&lt;=Rates!$H$15,'Claim Details'!$E$19="No"),Rates!$H$25,IF(AND(C60="A",'Claim Details'!$E$28&gt;=Rates!$J$14,'Claim Details'!$E$28&lt;=Rates!$J$15,'Claim Details'!$E$19="Yes"),Rates!$K$25,IF(AND(C60="A",'Claim Details'!$E$28&gt;=Rates!$J$14,'Claim Details'!$E$28&lt;=Rates!$J$15,'Claim Details'!$E$19="No"),Rates!$J$25,IF(AND(C60="B",'Claim Details'!$E$28&gt;=Rates!$D$14,'Claim Details'!$E$28&lt;=Rates!$D$15,'Claim Details'!$E$19="Yes"),Rates!$E$26,IF(AND(C60="B",'Claim Details'!$E$28&gt;=Rates!$D$14,'Claim Details'!$E$28&lt;=Rates!$D$15,'Claim Details'!$E$19="No"),Rates!$D$26,IF(AND(C60="B",'Claim Details'!$E$28&gt;=Rates!$F$14,'Claim Details'!$E$28&lt;=Rates!$F$15,'Claim Details'!$E$19="Yes"),Rates!$G$26,IF(AND(C60="B",'Claim Details'!$E$28&gt;=Rates!$F$14,'Claim Details'!$E$28&lt;=Rates!$F$15,'Claim Details'!$E$19="No"),Rates!$F$26,IF(AND(C60="B",'Claim Details'!$E$28&gt;=Rates!$H$14,'Claim Details'!$E$28&lt;=Rates!$H$15,'Claim Details'!$E$19="Yes"),Rates!$I$26,IF(AND(C60="B",'Claim Details'!$E$28&gt;=Rates!$H$14,'Claim Details'!$E$28&lt;=Rates!$H$15,'Claim Details'!$E$19="No"),Rates!$H$26,IF(AND(C60="B",'Claim Details'!$E$28&gt;=Rates!$J$14,'Claim Details'!$E$28&lt;=Rates!$J$15,'Claim Details'!$E$19="Yes"),Rates!$K$26,IF(AND(C60="B",'Claim Details'!$E$28&gt;=Rates!$J$14,'Claim Details'!$E$28&lt;=Rates!$J$15,'Claim Details'!$E$19="No"),Rates!$J$26,IF(AND(C60="C",'Claim Details'!$E$28&gt;=Rates!$D$14,'Claim Details'!$E$28&lt;=Rates!$D$15,'Claim Details'!$E$19="Yes"),Rates!$E$27,IF(AND(C60="C",'Claim Details'!$E$28&gt;=Rates!$D$14,'Claim Details'!$E$28&lt;=Rates!$D$15,'Claim Details'!$E$19="No"),Rates!$D$27,IF(AND(C60="C",'Claim Details'!$E$28&gt;=Rates!$F$14,'Claim Details'!$E$28&lt;=Rates!$F$15,'Claim Details'!$E$19="Yes"),Rates!$G$27,IF(AND(C60="C",'Claim Details'!$E$28&gt;=Rates!$F$14,'Claim Details'!$E$28&lt;=Rates!$F$15,'Claim Details'!$E$19="No"),Rates!$F$27,IF(AND(C60="C",'Claim Details'!$E$28&gt;=Rates!$H$14,'Claim Details'!$E$28&lt;=Rates!$H$15,'Claim Details'!$E$19="Yes"),Rates!$I$27,IF(AND(C60="C",'Claim Details'!$E$28&gt;=Rates!$H$14,'Claim Details'!$E$28&lt;=Rates!$H$15,'Claim Details'!$E$19="No"),Rates!$H$27,IF(AND(C60="C",'Claim Details'!$E$28&gt;=Rates!$J$14,'Claim Details'!$E$28&lt;=Rates!$J$15,'Claim Details'!$E$19="Yes"),Rates!$K$27,IF(AND(C60="C",'Claim Details'!$E$28&gt;=Rates!$J$14,'Claim Details'!$E$28&lt;=Rates!$J$15,'Claim Details'!$E$19="No"),Rates!$J$27,"£0.00"))))))))))))))))))))))))</f>
        <v>£0.00</v>
      </c>
      <c r="AU60" s="191" t="str">
        <f>IF(AND(C60="A",'Claim Details'!$E$28&gt;=Rates!$D$14,'Claim Details'!$E$28&lt;=Rates!$D$15,'Claim Details'!$E$19="Yes"),Rates!$E$20,IF(AND(C60="A",'Claim Details'!$E$28&gt;=Rates!$D$14,'Claim Details'!$E$28&lt;=Rates!$D$15,'Claim Details'!$E$19="No"),Rates!$D$20,IF(AND(C60="A",'Claim Details'!$E$28&gt;=Rates!$F$14,'Claim Details'!$E$28&lt;=Rates!$F$15,'Claim Details'!$E$19="Yes"),Rates!$G$20,IF(AND(C60="A",'Claim Details'!$E$28&gt;=Rates!$F$14,'Claim Details'!$E$28&lt;=Rates!$F$15,'Claim Details'!$E$19="No"),Rates!$F$20,IF(AND(C60="A",'Claim Details'!$E$28&gt;=Rates!$H$14,'Claim Details'!$E$28&lt;=Rates!$H$15,'Claim Details'!$E$19="Yes"),Rates!$I$20,IF(AND(C60="A",'Claim Details'!$E$28&gt;=Rates!$H$14,'Claim Details'!$E$28&lt;=Rates!$H$15,'Claim Details'!$E$19="No"),Rates!$H$20,IF(AND(C60="A",'Claim Details'!$E$28&gt;=Rates!$J$14,'Claim Details'!$E$28&lt;=Rates!$J$15,'Claim Details'!$E$19="Yes"),Rates!$K$20,IF(AND(C60="A",'Claim Details'!$E$28&gt;=Rates!$J$14,'Claim Details'!$E$28&lt;=Rates!$J$15,'Claim Details'!$E$19="No"),Rates!$J$20,IF(AND(C60="B",'Claim Details'!$E$28&gt;=Rates!$D$14,'Claim Details'!$E$28&lt;=Rates!$D$15,'Claim Details'!$E$19="Yes"),Rates!$E$21,IF(AND(C60="B",'Claim Details'!$E$28&gt;=Rates!$D$14,'Claim Details'!$E$28&lt;=Rates!$D$15,'Claim Details'!$E$19="No"),Rates!$D$21,IF(AND(C60="B",'Claim Details'!$E$28&gt;=Rates!$F$14,'Claim Details'!$E$28&lt;=Rates!$F$15,'Claim Details'!$E$19="Yes"),Rates!$G$21,IF(AND(C60="B",'Claim Details'!$E$28&gt;=Rates!$F$14,'Claim Details'!$E$28&lt;=Rates!$F$15,'Claim Details'!$E$19="No"),Rates!$F$21,IF(AND(C60="B",'Claim Details'!$E$28&gt;=Rates!$H$14,'Claim Details'!$E$28&lt;=Rates!$H$15,'Claim Details'!$E$19="Yes"),Rates!$I$21,IF(AND(C60="B",'Claim Details'!$E$28&gt;=Rates!$H$14,'Claim Details'!$E$28&lt;=Rates!$H$15,'Claim Details'!$E$19="No"),Rates!$H$21,IF(AND(C60="B",'Claim Details'!$E$28&gt;=Rates!$J$14,'Claim Details'!$E$28&lt;=Rates!$J$15,'Claim Details'!$E$19="Yes"),Rates!$K$21,IF(AND(C60="B",'Claim Details'!$E$28&gt;=Rates!$J$14,'Claim Details'!$E$28&lt;=Rates!$J$15,'Claim Details'!$E$19="No"),Rates!$J$21,"£0.00"))))))))))))))))</f>
        <v>£0.00</v>
      </c>
      <c r="AV60" s="191" t="str">
        <f>IF(AND(C60="A",'Claim Details'!$E$28&gt;=Rates!$D$14,'Claim Details'!$E$28&lt;=Rates!$D$15,'Claim Details'!$E$19="Yes"),Rates!$E$22,IF(AND(C60="A",'Claim Details'!$E$28&gt;=Rates!$D$14,'Claim Details'!$E$28&lt;=Rates!$D$15,'Claim Details'!$E$19="No"),Rates!$D$22,IF(AND(C60="A",'Claim Details'!$E$28&gt;=Rates!$F$14,'Claim Details'!$E$28&lt;=Rates!$F$15,'Claim Details'!$E$19="Yes"),Rates!$G$22,IF(AND(C60="A",'Claim Details'!$E$28&gt;=Rates!$F$14,'Claim Details'!$E$28&lt;=Rates!$F$15,'Claim Details'!$E$19="No"),Rates!$F$22,IF(AND(C60="A",'Claim Details'!$E$28&gt;=Rates!$H$14,'Claim Details'!$E$28&lt;=Rates!$H$15,'Claim Details'!$E$19="Yes"),Rates!$I$22,IF(AND(C60="A",'Claim Details'!$E$28&gt;=Rates!$H$14,'Claim Details'!$E$28&lt;=Rates!$H$15,'Claim Details'!$E$19="No"),Rates!$H$22,IF(AND(C60="A",'Claim Details'!$E$28&gt;=Rates!$J$14,'Claim Details'!$E$28&lt;=Rates!$J$15,'Claim Details'!$E$19="Yes"),Rates!$K$22,IF(AND(C60="A",'Claim Details'!$E$28&gt;=Rates!$J$14,'Claim Details'!$E$28&lt;=Rates!$J$15,'Claim Details'!$E$19="No"),Rates!$J$22,IF(AND(C60="B",'Claim Details'!$E$28&gt;=Rates!$D$14,'Claim Details'!$E$28&lt;=Rates!$D$15,'Claim Details'!$E$19="Yes"),Rates!$E$23,IF(AND(C60="B",'Claim Details'!$E$28&gt;=Rates!$D$14,'Claim Details'!$E$28&lt;=Rates!$D$15,'Claim Details'!$E$19="No"),Rates!$D$23,IF(AND(C60="B",'Claim Details'!$E$28&gt;=Rates!$F$14,'Claim Details'!$E$28&lt;=Rates!$F$15,'Claim Details'!$E$19="Yes"),Rates!$G$23,IF(AND(C60="B",'Claim Details'!$E$28&gt;=Rates!$F$14,'Claim Details'!$E$28&lt;=Rates!$F$15,'Claim Details'!$E$19="No"),Rates!$F$23,IF(AND(C60="B",'Claim Details'!$E$28&gt;=Rates!$H$14,'Claim Details'!$E$28&lt;=Rates!$H$15,'Claim Details'!$E$19="Yes"),Rates!$I$23,IF(AND(C60="B",'Claim Details'!$E$28&gt;=Rates!$H$14,'Claim Details'!$E$28&lt;=Rates!$H$15,'Claim Details'!$E$19="No"),Rates!$H$23,IF(AND(C60="B",'Claim Details'!$E$28&gt;=Rates!$J$14,'Claim Details'!$E$28&lt;=Rates!$J$15,'Claim Details'!$E$19="Yes"),Rates!$K$23,IF(AND(C60="B",'Claim Details'!$E$28&gt;=Rates!$J$14,'Claim Details'!$E$28&lt;=Rates!$J$15,'Claim Details'!$E$19="No"),Rates!$J$23,IF(AND(C60="C",'Claim Details'!$E$28&gt;=Rates!$D$14,'Claim Details'!$E$28&lt;=Rates!$D$15,'Claim Details'!$E$19="Yes"),Rates!$E$24,IF(AND(C60="C",'Claim Details'!$E$28&gt;=Rates!$D$14,'Claim Details'!$E$28&lt;=Rates!$D$15,'Claim Details'!$E$19="No"),Rates!$D$24,IF(AND(C60="C",'Claim Details'!$E$28&gt;=Rates!$F$14,'Claim Details'!$E$28&lt;=Rates!$F$15,'Claim Details'!$E$19="Yes"),Rates!$G$24,IF(AND(C60="C",'Claim Details'!$E$28&gt;=Rates!$F$14,'Claim Details'!$E$28&lt;=Rates!$F$15,'Claim Details'!$E$19="No"),Rates!$F$24,IF(AND(C60="C",'Claim Details'!$E$28&gt;=Rates!$H$14,'Claim Details'!$E$28&lt;=Rates!$H$15,'Claim Details'!$E$19="Yes"),Rates!$I$24,IF(AND(C60="C",'Claim Details'!$E$28&gt;=Rates!$H$14,'Claim Details'!$E$28&lt;=Rates!$H$15,'Claim Details'!$E$19="No"),Rates!$H$24,IF(AND(C60="C",'Claim Details'!$E$28&gt;=Rates!$J$14,'Claim Details'!$E$28&lt;=Rates!$J$15,'Claim Details'!$E$19="Yes"),Rates!$K$24,IF(AND(C60="C",'Claim Details'!$E$28&gt;=Rates!$J$14,'Claim Details'!$E$28&lt;=Rates!$J$15,'Claim Details'!$E$19="No"),Rates!$J$24,"£0.00"))))))))))))))))))))))))</f>
        <v>£0.00</v>
      </c>
      <c r="AW60" s="1"/>
      <c r="AX60" s="189" t="str">
        <f>IF(AND(U60="A",'Claim Details'!$I$28&gt;=Rates!$D$14,'Claim Details'!$I$28&lt;=Rates!$D$15,'Claim Details'!$I$19="Yes"),Rates!$J$17,IF(AND(U60="A",'Claim Details'!$I$28&gt;=Rates!$D$14,'Claim Details'!$I$28&lt;=Rates!$D$15,'Claim Details'!$I$19="No"),Rates!$D$17,IF(AND(U60="A",'Claim Details'!$I$28&gt;=Rates!$F$14,'Claim Details'!$I$28&lt;=Rates!$F$15,'Claim Details'!$I$19="Yes"),Rates!$G$17,IF(AND(U60="A",'Claim Details'!$I$28&gt;=Rates!$F$14,'Claim Details'!$I$28&lt;=Rates!$F$15,'Claim Details'!$I$19="No"),Rates!$F$17,IF(AND(U60="A",'Claim Details'!$I$28&gt;=Rates!$H$14,'Claim Details'!$I$28&lt;=Rates!$H$15,'Claim Details'!$I$19="Yes"),Rates!$I$17,IF(AND(U60="A",'Claim Details'!$I$28&gt;=Rates!$H$14,'Claim Details'!$I$28&lt;=Rates!$H$15,'Claim Details'!$I$19="No"),Rates!$H$17,IF(AND(U60="A",'Claim Details'!$I$28&gt;=Rates!$J$14,'Claim Details'!$I$28&lt;=Rates!$J$15,'Claim Details'!$I$19="Yes"),Rates!$K$17,IF(AND(U60="A",'Claim Details'!$I$28&gt;=Rates!$J$14,'Claim Details'!$I$28&lt;=Rates!$J$15,'Claim Details'!$I$19="No"),Rates!$J$17,IF(AND(U60="B",'Claim Details'!$I$28&gt;=Rates!$D$14,'Claim Details'!$I$28&lt;=Rates!$D$15,'Claim Details'!$I$19="Yes"),Rates!$E$18,IF(AND(U60="B",'Claim Details'!$I$28&gt;=Rates!$D$14,'Claim Details'!$I$28&lt;=Rates!$D$15,'Claim Details'!$I$19="No"),Rates!$D$18,IF(AND(U60="B",'Claim Details'!$I$28&gt;=Rates!$F$14,'Claim Details'!$I$28&lt;=Rates!$F$15,'Claim Details'!$I$19="Yes"),Rates!$G$18,IF(AND(U60="B",'Claim Details'!$I$28&gt;=Rates!$F$14,'Claim Details'!$I$28&lt;=Rates!$F$15,'Claim Details'!$I$19="No"),Rates!$F$18,IF(AND(U60="B",'Claim Details'!$I$28&gt;=Rates!$H$14,'Claim Details'!$I$28&lt;=Rates!$H$15,'Claim Details'!$I$19="Yes"),Rates!$I$18,IF(AND(U60="B",'Claim Details'!$I$28&gt;=Rates!$H$14,'Claim Details'!$I$28&lt;=Rates!$H$15,'Claim Details'!$I$19="No"),Rates!$H$18,IF(AND(U60="B",'Claim Details'!$I$28&gt;=Rates!$J$14,'Claim Details'!$I$28&lt;=Rates!$J$15,'Claim Details'!$I$19="Yes"),Rates!$K$18,IF(AND(U60="B",'Claim Details'!$I$28&gt;=Rates!$J$14,'Claim Details'!$I$28&lt;=Rates!$J$15,'Claim Details'!$I$19="No"),Rates!$J$18,IF(AND(U60="C",'Claim Details'!$I$28&gt;=Rates!$D$14,'Claim Details'!$I$28&lt;=Rates!$D$15,'Claim Details'!$I$19="Yes"),Rates!$E$19,IF(AND(U60="C",'Claim Details'!$I$28&gt;=Rates!$D$14,'Claim Details'!$I$28&lt;=Rates!$D$15,'Claim Details'!$I$19="No"),Rates!$D$19,IF(AND(U60="C",'Claim Details'!$I$28&gt;=Rates!$F$14,'Claim Details'!$I$28&lt;=Rates!$F$15,'Claim Details'!$I$19="Yes"),Rates!$G$19,IF(AND(U60="C",'Claim Details'!$I$28&gt;=Rates!$F$14,'Claim Details'!$I$28&lt;=Rates!$F$15,'Claim Details'!$I$19="No"),Rates!$F$19,IF(AND(U60="C",'Claim Details'!$I$28&gt;=Rates!$H$14,'Claim Details'!$I$28&lt;=Rates!$H$15,'Claim Details'!$I$19="Yes"),Rates!$I$19,IF(AND(U60="C",'Claim Details'!$I$28&gt;=Rates!$H$14,'Claim Details'!$I$28&lt;=Rates!$H$15,'Claim Details'!$I$19="No"),Rates!$H$19,IF(AND(U60="C",'Claim Details'!$I$28&gt;=Rates!$J$14,'Claim Details'!$I$28&lt;=Rates!$J$15,'Claim Details'!$I$19="Yes"),Rates!$K$19,IF(AND(U60="C",'Claim Details'!$I$28&gt;=Rates!$J$14,'Claim Details'!$I$28&lt;=Rates!$J$15,'Claim Details'!$I$19="No"),Rates!$J$19,"£0.00"))))))))))))))))))))))))</f>
        <v>£0.00</v>
      </c>
      <c r="AY60" s="189" t="str">
        <f>IF(AND(C60="A",'Claim Details'!$I$28&gt;=Rates!$D$14,'Claim Details'!$I$28&lt;=Rates!$D$15,'Claim Details'!$I$19="Yes"),Rates!$J$25,IF(AND(C60="A",'Claim Details'!$I$28&gt;=Rates!$D$14,'Claim Details'!$I$28&lt;=Rates!$D$15,'Claim Details'!$I$19="No"),Rates!$D$25,IF(AND(C60="A",'Claim Details'!$I$28&gt;=Rates!$F$14,'Claim Details'!$I$28&lt;=Rates!$F$15,'Claim Details'!$I$19="Yes"),Rates!$G$25,IF(AND(C60="A",'Claim Details'!$I$28&gt;=Rates!$F$14,'Claim Details'!$I$28&lt;=Rates!$F$15,'Claim Details'!$I$19="No"),Rates!$F$25,IF(AND(C60="A",'Claim Details'!$I$28&gt;=Rates!$H$14,'Claim Details'!$I$28&lt;=Rates!$H$15,'Claim Details'!$I$19="Yes"),Rates!$I$25,IF(AND(C60="A",'Claim Details'!$I$28&gt;=Rates!$H$14,'Claim Details'!$I$28&lt;=Rates!$H$15,'Claim Details'!$I$19="No"),Rates!$H$25,IF(AND(C60="A",'Claim Details'!$I$28&gt;=Rates!$J$14,'Claim Details'!$I$28&lt;=Rates!$J$15,'Claim Details'!$I$19="Yes"),Rates!$K$25,IF(AND(C60="A",'Claim Details'!$I$28&gt;=Rates!$J$14,'Claim Details'!$I$28&lt;=Rates!$J$15,'Claim Details'!$I$19="No"),Rates!$J$25,IF(AND(C60="B",'Claim Details'!$I$28&gt;=Rates!$D$14,'Claim Details'!$I$28&lt;=Rates!$D$15,'Claim Details'!$I$19="Yes"),Rates!$E$26,IF(AND(C60="B",'Claim Details'!$I$28&gt;=Rates!$D$14,'Claim Details'!$I$28&lt;=Rates!$D$15,'Claim Details'!$I$19="No"),Rates!$D$26,IF(AND(C60="B",'Claim Details'!$I$28&gt;=Rates!$F$14,'Claim Details'!$I$28&lt;=Rates!$F$15,'Claim Details'!$I$19="Yes"),Rates!$G$26,IF(AND(C60="B",'Claim Details'!$I$28&gt;=Rates!$F$14,'Claim Details'!$I$28&lt;=Rates!$F$15,'Claim Details'!$I$19="No"),Rates!$F$26,IF(AND(C60="B",'Claim Details'!$I$28&gt;=Rates!$H$14,'Claim Details'!$I$28&lt;=Rates!$H$15,'Claim Details'!$I$19="Yes"),Rates!$I$26,IF(AND(C60="B",'Claim Details'!$I$28&gt;=Rates!$H$14,'Claim Details'!$I$28&lt;=Rates!$H$15,'Claim Details'!$I$19="No"),Rates!$H$26,IF(AND(C60="B",'Claim Details'!$I$28&gt;=Rates!$J$14,'Claim Details'!$I$28&lt;=Rates!$J$15,'Claim Details'!$I$19="Yes"),Rates!$K$26,IF(AND(C60="B",'Claim Details'!$I$28&gt;=Rates!$J$14,'Claim Details'!$I$28&lt;=Rates!$J$15,'Claim Details'!$I$19="No"),Rates!$J$26,IF(AND(C60="C",'Claim Details'!$I$28&gt;=Rates!$D$14,'Claim Details'!$I$28&lt;=Rates!$D$15,'Claim Details'!$I$19="Yes"),Rates!$E$27,IF(AND(C60="C",'Claim Details'!$I$28&gt;=Rates!$D$14,'Claim Details'!$I$28&lt;=Rates!$D$15,'Claim Details'!$I$19="No"),Rates!$D$27,IF(AND(C60="C",'Claim Details'!$I$28&gt;=Rates!$F$14,'Claim Details'!$I$28&lt;=Rates!$F$15,'Claim Details'!$I$19="Yes"),Rates!$G$27,IF(AND(C60="C",'Claim Details'!$I$28&gt;=Rates!$F$14,'Claim Details'!$I$28&lt;=Rates!$F$15,'Claim Details'!$I$19="No"),Rates!$F$27,IF(AND(C60="C",'Claim Details'!$I$28&gt;=Rates!$H$14,'Claim Details'!$I$28&lt;=Rates!$H$15,'Claim Details'!$I$19="Yes"),Rates!$I$27,IF(AND(C60="C",'Claim Details'!$I$28&gt;=Rates!$H$14,'Claim Details'!$I$28&lt;=Rates!$H$15,'Claim Details'!$I$19="No"),Rates!$H$27,IF(AND(C60="C",'Claim Details'!$I$28&gt;=Rates!$J$14,'Claim Details'!$I$28&lt;=Rates!$J$15,'Claim Details'!$I$19="Yes"),Rates!$K$27,IF(AND(C60="C",'Claim Details'!$I$28&gt;=Rates!$J$14,'Claim Details'!$I$28&lt;=Rates!$J$15,'Claim Details'!$I$19="No"),Rates!$J$27,"£0.00"))))))))))))))))))))))))</f>
        <v>£0.00</v>
      </c>
      <c r="AZ60" s="189" t="str">
        <f>IF(AND(C60="A",'Claim Details'!$I$28&gt;=Rates!$D$14,'Claim Details'!$I$28&lt;=Rates!$D$15,'Claim Details'!$I$19="Yes"),Rates!$E$20,IF(AND(C60="A",'Claim Details'!$I$28&gt;=Rates!$D$14,'Claim Details'!$I$28&lt;=Rates!$D$15,'Claim Details'!$I$19="No"),Rates!$D$20,IF(AND(C60="A",'Claim Details'!$I$28&gt;=Rates!$F$14,'Claim Details'!$I$28&lt;=Rates!$F$15,'Claim Details'!$I$19="Yes"),Rates!$G$20,IF(AND(C60="A",'Claim Details'!$I$28&gt;=Rates!$F$14,'Claim Details'!$I$28&lt;=Rates!$F$15,'Claim Details'!$I$19="No"),Rates!$F$20,IF(AND(C60="A",'Claim Details'!$I$28&gt;=Rates!$H$14,'Claim Details'!$I$28&lt;=Rates!$H$15,'Claim Details'!$I$19="Yes"),Rates!$I$20,IF(AND(C60="A",'Claim Details'!$I$28&gt;=Rates!$H$14,'Claim Details'!$I$28&lt;=Rates!$H$15,'Claim Details'!$I$19="No"),Rates!$H$20,IF(AND(C60="A",'Claim Details'!$I$28&gt;=Rates!$J$14,'Claim Details'!$I$28&lt;=Rates!$J$15,'Claim Details'!$I$19="Yes"),Rates!$K$20,IF(AND(C60="A",'Claim Details'!$I$28&gt;=Rates!$J$14,'Claim Details'!$I$28&lt;=Rates!$J$15,'Claim Details'!$I$19="No"),Rates!$J$20,IF(AND(C60="B",'Claim Details'!$I$28&gt;=Rates!$D$14,'Claim Details'!$I$28&lt;=Rates!$D$15,'Claim Details'!$I$19="Yes"),Rates!$E$21,IF(AND(C60="B",'Claim Details'!$I$28&gt;=Rates!$D$14,'Claim Details'!$I$28&lt;=Rates!$D$15,'Claim Details'!$I$19="No"),Rates!$D$21,IF(AND(C60="B",'Claim Details'!$I$28&gt;=Rates!$F$14,'Claim Details'!$I$28&lt;=Rates!$F$15,'Claim Details'!$I$19="Yes"),Rates!$G$21,IF(AND(C60="B",'Claim Details'!$I$28&gt;=Rates!$F$14,'Claim Details'!$I$28&lt;=Rates!$F$15,'Claim Details'!$I$19="No"),Rates!$F$21,IF(AND(C60="B",'Claim Details'!$I$28&gt;=Rates!$H$14,'Claim Details'!$I$28&lt;=Rates!$H$15,'Claim Details'!$I$19="Yes"),Rates!$I$21,IF(AND(C60="B",'Claim Details'!$I$28&gt;=Rates!$H$14,'Claim Details'!$I$28&lt;=Rates!$H$15,'Claim Details'!$I$19="No"),Rates!$H$21,IF(AND(C60="B",'Claim Details'!$I$28&gt;=Rates!$J$14,'Claim Details'!$I$28&lt;=Rates!$J$15,'Claim Details'!$I$19="Yes"),Rates!$K$21,IF(AND(C60="B",'Claim Details'!$I$28&gt;=Rates!$J$14,'Claim Details'!$I$28&lt;=Rates!$J$15,'Claim Details'!$I$19="No"),Rates!$J$21,"£0.00"))))))))))))))))</f>
        <v>£0.00</v>
      </c>
      <c r="BA60" s="189" t="str">
        <f>IF(AND(C60="A",'Claim Details'!$I$28&gt;=Rates!$D$14,'Claim Details'!$I$28&lt;=Rates!$D$15,'Claim Details'!$I$19="Yes"),Rates!$E$22,IF(AND(C60="A",'Claim Details'!$I$28&gt;=Rates!$D$14,'Claim Details'!$I$28&lt;=Rates!$D$15,'Claim Details'!$I$19="No"),Rates!$D$22,IF(AND(C60="A",'Claim Details'!$I$28&gt;=Rates!$F$14,'Claim Details'!$I$28&lt;=Rates!$F$15,'Claim Details'!$I$19="Yes"),Rates!$G$22,IF(AND(C60="A",'Claim Details'!$I$28&gt;=Rates!$F$14,'Claim Details'!$I$28&lt;=Rates!$F$15,'Claim Details'!$I$19="No"),Rates!$F$22,IF(AND(C60="A",'Claim Details'!$I$28&gt;=Rates!$H$14,'Claim Details'!$I$28&lt;=Rates!$H$15,'Claim Details'!$I$19="Yes"),Rates!$I$22,IF(AND(C60="A",'Claim Details'!$I$28&gt;=Rates!$H$14,'Claim Details'!$I$28&lt;=Rates!$H$15,'Claim Details'!$I$19="No"),Rates!$H$22,IF(AND(C60="A",'Claim Details'!$I$28&gt;=Rates!$J$14,'Claim Details'!$I$28&lt;=Rates!$J$15,'Claim Details'!$I$19="Yes"),Rates!$K$22,IF(AND(C60="A",'Claim Details'!$I$28&gt;=Rates!$J$14,'Claim Details'!$I$28&lt;=Rates!$J$15,'Claim Details'!$I$19="No"),Rates!$J$22,IF(AND(C60="B",'Claim Details'!$I$28&gt;=Rates!$D$14,'Claim Details'!$I$28&lt;=Rates!$D$15,'Claim Details'!$I$19="Yes"),Rates!$E$23,IF(AND(C60="B",'Claim Details'!$I$28&gt;=Rates!$D$14,'Claim Details'!$I$28&lt;=Rates!$D$15,'Claim Details'!$I$19="No"),Rates!$D$23,IF(AND(C60="B",'Claim Details'!$I$28&gt;=Rates!$F$14,'Claim Details'!$I$28&lt;=Rates!$F$15,'Claim Details'!$I$19="Yes"),Rates!$G$23,IF(AND(C60="B",'Claim Details'!$I$28&gt;=Rates!$F$14,'Claim Details'!$I$28&lt;=Rates!$F$15,'Claim Details'!$I$19="No"),Rates!$F$23,IF(AND(C60="B",'Claim Details'!$I$28&gt;=Rates!$H$14,'Claim Details'!$I$28&lt;=Rates!$H$15,'Claim Details'!$I$19="Yes"),Rates!$I$23,IF(AND(C60="B",'Claim Details'!$I$28&gt;=Rates!$H$14,'Claim Details'!$I$28&lt;=Rates!$H$15,'Claim Details'!$I$19="No"),Rates!$H$23,IF(AND(C60="B",'Claim Details'!$I$28&gt;=Rates!$J$14,'Claim Details'!$I$28&lt;=Rates!$J$15,'Claim Details'!$I$19="Yes"),Rates!$K$23,IF(AND(C60="B",'Claim Details'!$I$28&gt;=Rates!$J$14,'Claim Details'!$I$28&lt;=Rates!$J$15,'Claim Details'!$I$19="No"),Rates!$J$23,IF(AND(C60="C",'Claim Details'!$I$28&gt;=Rates!$D$14,'Claim Details'!$I$28&lt;=Rates!$D$15,'Claim Details'!$I$19="Yes"),Rates!$E$24,IF(AND(C60="C",'Claim Details'!$I$28&gt;=Rates!$D$14,'Claim Details'!$I$28&lt;=Rates!$D$15,'Claim Details'!$I$19="No"),Rates!$D$24,IF(AND(C60="C",'Claim Details'!$I$28&gt;=Rates!$F$14,'Claim Details'!$I$28&lt;=Rates!$F$15,'Claim Details'!$I$19="Yes"),Rates!$G$24,IF(AND(C60="C",'Claim Details'!$I$28&gt;=Rates!$F$14,'Claim Details'!$I$28&lt;=Rates!$F$15,'Claim Details'!$I$19="No"),Rates!$F$24,IF(AND(C60="C",'Claim Details'!$I$28&gt;=Rates!$H$14,'Claim Details'!$I$28&lt;=Rates!$H$15,'Claim Details'!$I$19="Yes"),Rates!$I$24,IF(AND(C60="C",'Claim Details'!$I$28&gt;=Rates!$H$14,'Claim Details'!$I$28&lt;=Rates!$H$15,'Claim Details'!$I$19="No"),Rates!$H$24,IF(AND(C60="C",'Claim Details'!$I$28&gt;=Rates!$J$14,'Claim Details'!$I$28&lt;=Rates!$J$15,'Claim Details'!$I$19="Yes"),Rates!$K$24,IF(AND(C60="C",'Claim Details'!$I$28&gt;=Rates!$J$14,'Claim Details'!$I$28&lt;=Rates!$J$15,'Claim Details'!$I$19="No"),Rates!$J$24,"£0.00"))))))))))))))))))))))))</f>
        <v>£0.00</v>
      </c>
      <c r="BB60" s="189" t="str">
        <f t="shared" si="12"/>
        <v>£0.00</v>
      </c>
      <c r="BC60" s="1"/>
      <c r="BD60" s="189" t="str">
        <f>IF(AND(AE60="A",'Claim Details'!$I$28&gt;=Rates!$D$14,'Claim Details'!$I$28&lt;=Rates!$D$15,'Claim Details'!$I$19="Yes"),Rates!$J$17,IF(AND(AE60="A",'Claim Details'!$I$28&gt;=Rates!$D$14,'Claim Details'!$I$28&lt;=Rates!$D$15,'Claim Details'!$I$19="No"),Rates!$D$17,IF(AND(AE60="A",'Claim Details'!$I$28&gt;=Rates!$F$14,'Claim Details'!$I$28&lt;=Rates!$F$15,'Claim Details'!$I$19="Yes"),Rates!$G$17,IF(AND(AE60="A",'Claim Details'!$I$28&gt;=Rates!$F$14,'Claim Details'!$I$28&lt;=Rates!$F$15,'Claim Details'!$I$19="No"),Rates!$F$17,IF(AND(AE60="A",'Claim Details'!$I$28&gt;=Rates!$H$14,'Claim Details'!$I$28&lt;=Rates!$H$15,'Claim Details'!$I$19="Yes"),Rates!$I$17,IF(AND(AE60="A",'Claim Details'!$I$28&gt;=Rates!$H$14,'Claim Details'!$I$28&lt;=Rates!$H$15,'Claim Details'!$I$19="No"),Rates!$H$17,IF(AND(AE60="A",'Claim Details'!$I$28&gt;=Rates!$J$14,'Claim Details'!$I$28&lt;=Rates!$J$15,'Claim Details'!$I$19="Yes"),Rates!$K$17,IF(AND(AE60="A",'Claim Details'!$I$28&gt;=Rates!$J$14,'Claim Details'!$I$28&lt;=Rates!$J$15,'Claim Details'!$I$19="No"),Rates!$J$17,IF(AND(AE60="B",'Claim Details'!$I$28&gt;=Rates!$D$14,'Claim Details'!$I$28&lt;=Rates!$D$15,'Claim Details'!$I$19="Yes"),Rates!$E$18,IF(AND(AE60="B",'Claim Details'!$I$28&gt;=Rates!$D$14,'Claim Details'!$I$28&lt;=Rates!$D$15,'Claim Details'!$I$19="No"),Rates!$D$18,IF(AND(AE60="B",'Claim Details'!$I$28&gt;=Rates!$F$14,'Claim Details'!$I$28&lt;=Rates!$F$15,'Claim Details'!$I$19="Yes"),Rates!$G$18,IF(AND(AE60="B",'Claim Details'!$I$28&gt;=Rates!$F$14,'Claim Details'!$I$28&lt;=Rates!$F$15,'Claim Details'!$I$19="No"),Rates!$F$18,IF(AND(AE60="B",'Claim Details'!$I$28&gt;=Rates!$H$14,'Claim Details'!$I$28&lt;=Rates!$H$15,'Claim Details'!$I$19="Yes"),Rates!$I$18,IF(AND(AE60="B",'Claim Details'!$I$28&gt;=Rates!$H$14,'Claim Details'!$I$28&lt;=Rates!$H$15,'Claim Details'!$I$19="No"),Rates!$H$18,IF(AND(AE60="B",'Claim Details'!$I$28&gt;=Rates!$J$14,'Claim Details'!$I$28&lt;=Rates!$J$15,'Claim Details'!$I$19="Yes"),Rates!$K$18,IF(AND(AE60="B",'Claim Details'!$I$28&gt;=Rates!$J$14,'Claim Details'!$I$28&lt;=Rates!$J$15,'Claim Details'!$I$19="No"),Rates!$J$18,IF(AND(AE60="C",'Claim Details'!$I$28&gt;=Rates!$D$14,'Claim Details'!$I$28&lt;=Rates!$D$15,'Claim Details'!$I$19="Yes"),Rates!$E$19,IF(AND(AE60="C",'Claim Details'!$I$28&gt;=Rates!$D$14,'Claim Details'!$I$28&lt;=Rates!$D$15,'Claim Details'!$I$19="No"),Rates!$D$19,IF(AND(AE60="C",'Claim Details'!$I$28&gt;=Rates!$F$14,'Claim Details'!$I$28&lt;=Rates!$F$15,'Claim Details'!$I$19="Yes"),Rates!$G$19,IF(AND(AE60="C",'Claim Details'!$I$28&gt;=Rates!$F$14,'Claim Details'!$I$28&lt;=Rates!$F$15,'Claim Details'!$I$19="No"),Rates!$F$19,IF(AND(AE60="C",'Claim Details'!$I$28&gt;=Rates!$H$14,'Claim Details'!$I$28&lt;=Rates!$H$15,'Claim Details'!$I$19="Yes"),Rates!$I$19,IF(AND(AE60="C",'Claim Details'!$I$28&gt;=Rates!$H$14,'Claim Details'!$I$28&lt;=Rates!$H$15,'Claim Details'!$I$19="No"),Rates!$H$19,IF(AND(AE60="C",'Claim Details'!$I$28&gt;=Rates!$J$14,'Claim Details'!$I$28&lt;=Rates!$J$15,'Claim Details'!$I$19="Yes"),Rates!$K$19,IF(AND(AE60="C",'Claim Details'!$I$28&gt;=Rates!$J$14,'Claim Details'!$I$28&lt;=Rates!$J$15,'Claim Details'!$I$19="No"),Rates!$J$19,"£0.00"))))))))))))))))))))))))</f>
        <v>£0.00</v>
      </c>
      <c r="BE60" s="189" t="str">
        <f>IF(AND(AE60="A",'Claim Details'!$I$28&gt;=Rates!$D$14,'Claim Details'!$I$28&lt;=Rates!$D$15,'Claim Details'!$I$19="Yes"),Rates!$J$25,IF(AND(AE60="A",'Claim Details'!$I$28&gt;=Rates!$D$14,'Claim Details'!$I$28&lt;=Rates!$D$15,'Claim Details'!$I$19="No"),Rates!$D$25,IF(AND(AE60="A",'Claim Details'!$I$28&gt;=Rates!$F$14,'Claim Details'!$I$28&lt;=Rates!$F$15,'Claim Details'!$I$19="Yes"),Rates!$G$25,IF(AND(AE60="A",'Claim Details'!$I$28&gt;=Rates!$F$14,'Claim Details'!$I$28&lt;=Rates!$F$15,'Claim Details'!$I$19="No"),Rates!$F$25,IF(AND(AE60="A",'Claim Details'!$I$28&gt;=Rates!$H$14,'Claim Details'!$I$28&lt;=Rates!$H$15,'Claim Details'!$I$19="Yes"),Rates!$I$25,IF(AND(AE60="A",'Claim Details'!$I$28&gt;=Rates!$H$14,'Claim Details'!$I$28&lt;=Rates!$H$15,'Claim Details'!$I$19="No"),Rates!$H$25,IF(AND(AE60="A",'Claim Details'!$I$28&gt;=Rates!$J$14,'Claim Details'!$I$28&lt;=Rates!$J$15,'Claim Details'!$I$19="Yes"),Rates!$K$25,IF(AND(AE60="A",'Claim Details'!$I$28&gt;=Rates!$J$14,'Claim Details'!$I$28&lt;=Rates!$J$15,'Claim Details'!$I$19="No"),Rates!$J$25,IF(AND(AE60="B",'Claim Details'!$I$28&gt;=Rates!$D$14,'Claim Details'!$I$28&lt;=Rates!$D$15,'Claim Details'!$I$19="Yes"),Rates!$E$26,IF(AND(AE60="B",'Claim Details'!$I$28&gt;=Rates!$D$14,'Claim Details'!$I$28&lt;=Rates!$D$15,'Claim Details'!$I$19="No"),Rates!$D$26,IF(AND(AE60="B",'Claim Details'!$I$28&gt;=Rates!$F$14,'Claim Details'!$I$28&lt;=Rates!$F$15,'Claim Details'!$I$19="Yes"),Rates!$G$26,IF(AND(AE60="B",'Claim Details'!$I$28&gt;=Rates!$F$14,'Claim Details'!$I$28&lt;=Rates!$F$15,'Claim Details'!$I$19="No"),Rates!$F$26,IF(AND(AE60="B",'Claim Details'!$I$28&gt;=Rates!$H$14,'Claim Details'!$I$28&lt;=Rates!$H$15,'Claim Details'!$I$19="Yes"),Rates!$I$26,IF(AND(AE60="B",'Claim Details'!$I$28&gt;=Rates!$H$14,'Claim Details'!$I$28&lt;=Rates!$H$15,'Claim Details'!$I$19="No"),Rates!$H$26,IF(AND(AE60="B",'Claim Details'!$I$28&gt;=Rates!$J$14,'Claim Details'!$I$28&lt;=Rates!$J$15,'Claim Details'!$I$19="Yes"),Rates!$K$26,IF(AND(AE60="B",'Claim Details'!$I$28&gt;=Rates!$J$14,'Claim Details'!$I$28&lt;=Rates!$J$15,'Claim Details'!$I$19="No"),Rates!$J$26,IF(AND(AE60="C",'Claim Details'!$I$28&gt;=Rates!$D$14,'Claim Details'!$I$28&lt;=Rates!$D$15,'Claim Details'!$I$19="Yes"),Rates!$E$27,IF(AND(AE60="C",'Claim Details'!$I$28&gt;=Rates!$D$14,'Claim Details'!$I$28&lt;=Rates!$D$15,'Claim Details'!$I$19="No"),Rates!$D$27,IF(AND(AE60="C",'Claim Details'!$I$28&gt;=Rates!$F$14,'Claim Details'!$I$28&lt;=Rates!$F$15,'Claim Details'!$I$19="Yes"),Rates!$G$27,IF(AND(AE60="C",'Claim Details'!$I$28&gt;=Rates!$F$14,'Claim Details'!$I$28&lt;=Rates!$F$15,'Claim Details'!$I$19="No"),Rates!$F$27,IF(AND(AE60="C",'Claim Details'!$I$28&gt;=Rates!$H$14,'Claim Details'!$I$28&lt;=Rates!$H$15,'Claim Details'!$I$19="Yes"),Rates!$I$27,IF(AND(AE60="C",'Claim Details'!$I$28&gt;=Rates!$H$14,'Claim Details'!$I$28&lt;=Rates!$H$15,'Claim Details'!$I$19="No"),Rates!$H$27,IF(AND(AE60="C",'Claim Details'!$I$28&gt;=Rates!$J$14,'Claim Details'!$I$28&lt;=Rates!$J$15,'Claim Details'!$I$19="Yes"),Rates!$K$27,IF(AND(AE60="C",'Claim Details'!$I$28&gt;=Rates!$J$14,'Claim Details'!$I$28&lt;=Rates!$J$15,'Claim Details'!$I$19="No"),Rates!$J$27,"£0.00"))))))))))))))))))))))))</f>
        <v>£0.00</v>
      </c>
      <c r="BF60" s="189" t="str">
        <f>IF(AND(AE60="A",'Claim Details'!$I$28&gt;=Rates!$D$14,'Claim Details'!$I$28&lt;=Rates!$D$15,'Claim Details'!$I$19="Yes"),Rates!$E$20,IF(AND(AE60="A",'Claim Details'!$I$28&gt;=Rates!$D$14,'Claim Details'!$I$28&lt;=Rates!$D$15,'Claim Details'!$I$19="No"),Rates!$D$20,IF(AND(AE60="A",'Claim Details'!$I$28&gt;=Rates!$F$14,'Claim Details'!$I$28&lt;=Rates!$F$15,'Claim Details'!$I$19="Yes"),Rates!$G$20,IF(AND(AE60="A",'Claim Details'!$I$28&gt;=Rates!$F$14,'Claim Details'!$I$28&lt;=Rates!$F$15,'Claim Details'!$I$19="No"),Rates!$F$20,IF(AND(AE60="A",'Claim Details'!$I$28&gt;=Rates!$H$14,'Claim Details'!$I$28&lt;=Rates!$H$15,'Claim Details'!$I$19="Yes"),Rates!$I$20,IF(AND(AE60="A",'Claim Details'!$I$28&gt;=Rates!$H$14,'Claim Details'!$I$28&lt;=Rates!$H$15,'Claim Details'!$I$19="No"),Rates!$H$20,IF(AND(AE60="A",'Claim Details'!$I$28&gt;=Rates!$J$14,'Claim Details'!$I$28&lt;=Rates!$J$15,'Claim Details'!$I$19="Yes"),Rates!$K$20,IF(AND(AE60="A",'Claim Details'!$I$28&gt;=Rates!$J$14,'Claim Details'!$I$28&lt;=Rates!$J$15,'Claim Details'!$I$19="No"),Rates!$J$20,IF(AND(AE60="B",'Claim Details'!$I$28&gt;=Rates!$D$14,'Claim Details'!$I$28&lt;=Rates!$D$15,'Claim Details'!$I$19="Yes"),Rates!$E$21,IF(AND(AE60="B",'Claim Details'!$I$28&gt;=Rates!$D$14,'Claim Details'!$I$28&lt;=Rates!$D$15,'Claim Details'!$I$19="No"),Rates!$D$21,IF(AND(AE60="B",'Claim Details'!$I$28&gt;=Rates!$F$14,'Claim Details'!$I$28&lt;=Rates!$F$15,'Claim Details'!$I$19="Yes"),Rates!$G$21,IF(AND(AE60="B",'Claim Details'!$I$28&gt;=Rates!$F$14,'Claim Details'!$I$28&lt;=Rates!$F$15,'Claim Details'!$I$19="No"),Rates!$F$21,IF(AND(AE60="B",'Claim Details'!$I$28&gt;=Rates!$H$14,'Claim Details'!$I$28&lt;=Rates!$H$15,'Claim Details'!$I$19="Yes"),Rates!$I$21,IF(AND(AE60="B",'Claim Details'!$I$28&gt;=Rates!$H$14,'Claim Details'!$I$28&lt;=Rates!$H$15,'Claim Details'!$I$19="No"),Rates!$H$21,IF(AND(AE60="B",'Claim Details'!$I$28&gt;=Rates!$J$14,'Claim Details'!$I$28&lt;=Rates!$J$15,'Claim Details'!$I$19="Yes"),Rates!$K$21,IF(AND(AE60="B",'Claim Details'!$I$28&gt;=Rates!$J$14,'Claim Details'!$I$28&lt;=Rates!$J$15,'Claim Details'!$I$19="No"),Rates!$J$21,"£0.00"))))))))))))))))</f>
        <v>£0.00</v>
      </c>
      <c r="BG60" s="189" t="str">
        <f>IF(AND(AE60="A",'Claim Details'!$I$28&gt;=Rates!$D$14,'Claim Details'!$I$28&lt;=Rates!$D$15,'Claim Details'!$I$19="Yes"),Rates!$E$22,IF(AND(AE60="A",'Claim Details'!$I$28&gt;=Rates!$D$14,'Claim Details'!$I$28&lt;=Rates!$D$15,'Claim Details'!$I$19="No"),Rates!$D$22,IF(AND(AE60="A",'Claim Details'!$I$28&gt;=Rates!$F$14,'Claim Details'!$I$28&lt;=Rates!$F$15,'Claim Details'!$I$19="Yes"),Rates!$G$22,IF(AND(AE60="A",'Claim Details'!$I$28&gt;=Rates!$F$14,'Claim Details'!$I$28&lt;=Rates!$F$15,'Claim Details'!$I$19="No"),Rates!$F$22,IF(AND(AE60="A",'Claim Details'!$I$28&gt;=Rates!$H$14,'Claim Details'!$I$28&lt;=Rates!$H$15,'Claim Details'!$I$19="Yes"),Rates!$I$22,IF(AND(AE60="A",'Claim Details'!$I$28&gt;=Rates!$H$14,'Claim Details'!$I$28&lt;=Rates!$H$15,'Claim Details'!$I$19="No"),Rates!$H$22,IF(AND(AE60="A",'Claim Details'!$I$28&gt;=Rates!$J$14,'Claim Details'!$I$28&lt;=Rates!$J$15,'Claim Details'!$I$19="Yes"),Rates!$K$22,IF(AND(AE60="A",'Claim Details'!$I$28&gt;=Rates!$J$14,'Claim Details'!$I$28&lt;=Rates!$J$15,'Claim Details'!$I$19="No"),Rates!$J$22,IF(AND(AE60="B",'Claim Details'!$I$28&gt;=Rates!$D$14,'Claim Details'!$I$28&lt;=Rates!$D$15,'Claim Details'!$I$19="Yes"),Rates!$E$23,IF(AND(AE60="B",'Claim Details'!$I$28&gt;=Rates!$D$14,'Claim Details'!$I$28&lt;=Rates!$D$15,'Claim Details'!$I$19="No"),Rates!$D$23,IF(AND(AE60="B",'Claim Details'!$I$28&gt;=Rates!$F$14,'Claim Details'!$I$28&lt;=Rates!$F$15,'Claim Details'!$I$19="Yes"),Rates!$G$23,IF(AND(AE60="B",'Claim Details'!$I$28&gt;=Rates!$F$14,'Claim Details'!$I$28&lt;=Rates!$F$15,'Claim Details'!$I$19="No"),Rates!$F$23,IF(AND(AE60="B",'Claim Details'!$I$28&gt;=Rates!$H$14,'Claim Details'!$I$28&lt;=Rates!$H$15,'Claim Details'!$I$19="Yes"),Rates!$I$23,IF(AND(AE60="B",'Claim Details'!$I$28&gt;=Rates!$H$14,'Claim Details'!$I$28&lt;=Rates!$H$15,'Claim Details'!$I$19="No"),Rates!$H$23,IF(AND(AE60="B",'Claim Details'!$I$28&gt;=Rates!$J$14,'Claim Details'!$I$28&lt;=Rates!$J$15,'Claim Details'!$I$19="Yes"),Rates!$K$23,IF(AND(AE60="B",'Claim Details'!$I$28&gt;=Rates!$J$14,'Claim Details'!$I$28&lt;=Rates!$J$15,'Claim Details'!$I$19="No"),Rates!$J$23,IF(AND(AE60="C",'Claim Details'!$I$28&gt;=Rates!$D$14,'Claim Details'!$I$28&lt;=Rates!$D$15,'Claim Details'!$I$19="Yes"),Rates!$E$24,IF(AND(AE60="C",'Claim Details'!$I$28&gt;=Rates!$D$14,'Claim Details'!$I$28&lt;=Rates!$D$15,'Claim Details'!$I$19="No"),Rates!$D$24,IF(AND(AE60="C",'Claim Details'!$I$28&gt;=Rates!$F$14,'Claim Details'!$I$28&lt;=Rates!$F$15,'Claim Details'!$I$19="Yes"),Rates!$G$24,IF(AND(AE60="C",'Claim Details'!$I$28&gt;=Rates!$F$14,'Claim Details'!$I$28&lt;=Rates!$F$15,'Claim Details'!$I$19="No"),Rates!$F$24,IF(AND(AE60="C",'Claim Details'!$I$28&gt;=Rates!$H$14,'Claim Details'!$I$28&lt;=Rates!$H$15,'Claim Details'!$I$19="Yes"),Rates!$I$24,IF(AND(AE60="C",'Claim Details'!$I$28&gt;=Rates!$H$14,'Claim Details'!$I$28&lt;=Rates!$H$15,'Claim Details'!$I$19="No"),Rates!$H$24,IF(AND(AE60="C",'Claim Details'!$I$28&gt;=Rates!$J$14,'Claim Details'!$I$28&lt;=Rates!$J$15,'Claim Details'!$I$19="Yes"),Rates!$K$24,IF(AND(AE60="C",'Claim Details'!$I$28&gt;=Rates!$J$14,'Claim Details'!$I$28&lt;=Rates!$J$15,'Claim Details'!$I$19="No"),Rates!$J$24,"£0.00"))))))))))))))))))))))))</f>
        <v>£0.00</v>
      </c>
      <c r="BH60" s="189" t="str">
        <f t="shared" si="13"/>
        <v>£0.00</v>
      </c>
      <c r="BI60" s="189">
        <f t="shared" si="14"/>
        <v>0</v>
      </c>
      <c r="BO60" s="202" t="str">
        <f>IF(H60="","£0.00",IF(AP60="4","£0.00",IF(AP60="5","£0.00",IF(AP60="1","£0.00",((AQ60*H60)*'Claim Details'!$F$111)/100))))</f>
        <v>£0.00</v>
      </c>
      <c r="BP60" s="202" t="str">
        <f>IF(T60="","£0.00",IF(AP60="4","£0.00",IF(AP60="5","£0.00",IF(AP60="1","£0.00",((AR60*T60)*'Claim Details'!$N$111)/100))))</f>
        <v>£0.00</v>
      </c>
      <c r="BQ60" s="202" t="str">
        <f>IF(AI60="","£0.00",IF(AP60="4","£0.00",IF(AP60="5","£0.00",IF(AP60="1","£0.00",((BI60*AI60)*'Claim Details'!$W$111)/100))))</f>
        <v>£0.00</v>
      </c>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row>
    <row r="61" spans="1:97" ht="15">
      <c r="A61" s="145"/>
      <c r="B61" s="91"/>
      <c r="C61" s="96"/>
      <c r="D61" s="97"/>
      <c r="E61" s="98"/>
      <c r="F61" s="89"/>
      <c r="G61" s="99"/>
      <c r="H61" s="100"/>
      <c r="I61" s="221" t="str">
        <f t="shared" si="15"/>
        <v>£0.00</v>
      </c>
      <c r="J61" s="101"/>
      <c r="K61" s="100"/>
      <c r="L61" s="221" t="str">
        <f t="shared" si="3"/>
        <v>£0.00</v>
      </c>
      <c r="M61" s="101"/>
      <c r="N61" s="102"/>
      <c r="O61" s="145"/>
      <c r="P61" s="77"/>
      <c r="Q61" s="87"/>
      <c r="R61" s="87"/>
      <c r="S61" s="87"/>
      <c r="T61" s="149" t="str">
        <f t="shared" si="4"/>
        <v/>
      </c>
      <c r="U61" s="87" t="str">
        <f t="shared" si="5"/>
        <v/>
      </c>
      <c r="V61" s="87"/>
      <c r="W61" s="53" t="str">
        <f t="shared" si="6"/>
        <v>£0.00</v>
      </c>
      <c r="X61" s="53"/>
      <c r="Y61" s="87"/>
      <c r="Z61" s="78"/>
      <c r="AA61" s="79"/>
      <c r="AB61" s="160"/>
      <c r="AC61" s="98"/>
      <c r="AD61" s="225"/>
      <c r="AE61" s="235" t="str">
        <f t="shared" si="7"/>
        <v/>
      </c>
      <c r="AF61" s="87" t="str">
        <f t="shared" si="8"/>
        <v/>
      </c>
      <c r="AG61" s="53"/>
      <c r="AH61" s="224"/>
      <c r="AI61" s="226" t="str">
        <f t="shared" si="1"/>
        <v/>
      </c>
      <c r="AJ61" s="236" t="str">
        <f t="shared" si="9"/>
        <v>£0.00</v>
      </c>
      <c r="AK61" s="31"/>
      <c r="AL61" s="1"/>
      <c r="AM61" s="1"/>
      <c r="AN61" s="1"/>
      <c r="AO61" s="1"/>
      <c r="AP61" s="1" t="str">
        <f t="shared" si="10"/>
        <v/>
      </c>
      <c r="AQ61" s="27">
        <f t="shared" si="2"/>
        <v>0</v>
      </c>
      <c r="AR61" s="189">
        <f t="shared" si="11"/>
        <v>0</v>
      </c>
      <c r="AS61" s="190" t="str">
        <f>IF(AND(C61="A",'Claim Details'!$E$28&gt;=Rates!$D$14,'Claim Details'!$E$28&lt;=Rates!$D$15,'Claim Details'!$E$19="Yes"),Rates!$E$17,IF(AND(C61="A",'Claim Details'!$E$28&gt;=Rates!$D$14,'Claim Details'!$E$28&lt;=Rates!$D$15,'Claim Details'!$E$19="No"),Rates!$D$17,IF(AND(C61="A",'Claim Details'!$E$28&gt;=Rates!$F$14,'Claim Details'!$E$28&lt;=Rates!$F$15,'Claim Details'!$E$19="Yes"),Rates!$G$17,IF(AND(C61="A",'Claim Details'!$E$28&gt;=Rates!$F$14,'Claim Details'!$E$28&lt;=Rates!$F$15,'Claim Details'!$E$19="No"),Rates!$F$17,IF(AND(C61="A",'Claim Details'!$E$28&gt;=Rates!$H$14,'Claim Details'!$E$28&lt;=Rates!$H$15,'Claim Details'!$E$19="Yes"),Rates!$I$17,IF(AND(C61="A",'Claim Details'!$E$28&gt;=Rates!$H$14,'Claim Details'!$E$28&lt;=Rates!$H$15,'Claim Details'!$E$19="No"),Rates!$H$17,IF(AND(C61="A",'Claim Details'!$E$28&gt;=Rates!$J$14,'Claim Details'!$E$28&lt;=Rates!$J$15,'Claim Details'!$E$19="Yes"),Rates!$K$17,IF(AND(C61="A",'Claim Details'!$E$28&gt;=Rates!$J$14,'Claim Details'!$E$28&lt;=Rates!$J$15,'Claim Details'!$E$19="No"),Rates!$J$17,IF(AND(C61="B",'Claim Details'!$E$28&gt;=Rates!$D$14,'Claim Details'!$E$28&lt;=Rates!$D$15,'Claim Details'!$E$19="Yes"),Rates!$E$18,IF(AND(C61="B",'Claim Details'!$E$28&gt;=Rates!$D$14,'Claim Details'!$E$28&lt;=Rates!$D$15,'Claim Details'!$E$19="No"),Rates!$D$18,IF(AND(C61="B",'Claim Details'!$E$28&gt;=Rates!$F$14,'Claim Details'!$E$28&lt;=Rates!$F$15,'Claim Details'!$E$19="Yes"),Rates!$G$18,IF(AND(C61="B",'Claim Details'!$E$28&gt;=Rates!$F$14,'Claim Details'!$E$28&lt;=Rates!$F$15,'Claim Details'!$E$19="No"),Rates!$F$18,IF(AND(C61="B",'Claim Details'!$E$28&gt;=Rates!$H$14,'Claim Details'!$E$28&lt;=Rates!$H$15,'Claim Details'!$E$19="Yes"),Rates!$I$18,IF(AND(C61="B",'Claim Details'!$E$28&gt;=Rates!$H$14,'Claim Details'!$E$28&lt;=Rates!$H$15,'Claim Details'!$E$19="No"),Rates!$H$18,IF(AND(C61="B",'Claim Details'!$E$28&gt;=Rates!$J$14,'Claim Details'!$E$28&lt;=Rates!$J$15,'Claim Details'!$E$19="Yes"),Rates!$K$18,IF(AND(C61="B",'Claim Details'!$E$28&gt;=Rates!$J$14,'Claim Details'!$E$28&lt;=Rates!$J$15,'Claim Details'!$E$19="No"),Rates!$J$18,IF(AND(C61="C",'Claim Details'!$E$28&gt;=Rates!$D$14,'Claim Details'!$E$28&lt;=Rates!$D$15,'Claim Details'!$E$19="Yes"),Rates!$E$19,IF(AND(C61="C",'Claim Details'!$E$28&gt;=Rates!$D$14,'Claim Details'!$E$28&lt;=Rates!$D$15,'Claim Details'!$E$19="No"),Rates!$D$19,IF(AND(C61="C",'Claim Details'!$E$28&gt;=Rates!$F$14,'Claim Details'!$E$28&lt;=Rates!$F$15,'Claim Details'!$E$19="Yes"),Rates!$G$19,IF(AND(C61="C",'Claim Details'!$E$28&gt;=Rates!$F$14,'Claim Details'!$E$28&lt;=Rates!$F$15,'Claim Details'!$E$19="No"),Rates!$F$19,IF(AND(C61="C",'Claim Details'!$E$28&gt;=Rates!$H$14,'Claim Details'!$E$28&lt;=Rates!$H$15,'Claim Details'!$E$19="Yes"),Rates!$I$19,IF(AND(C61="C",'Claim Details'!$E$28&gt;=Rates!$H$14,'Claim Details'!$E$28&lt;=Rates!$H$15,'Claim Details'!$E$19="No"),Rates!$H$19,IF(AND(C61="C",'Claim Details'!$E$28&gt;=Rates!$J$14,'Claim Details'!$E$28&lt;=Rates!$J$15,'Claim Details'!$E$19="Yes"),Rates!$K$19,IF(AND(C61="C",'Claim Details'!$E$28&gt;=Rates!$J$14,'Claim Details'!$E$28&lt;=Rates!$J$15,'Claim Details'!$E$19="No"),Rates!$J$19,"£0.00"))))))))))))))))))))))))</f>
        <v>£0.00</v>
      </c>
      <c r="AT61" s="189" t="str">
        <f>IF(AND(C61="A",'Claim Details'!$E$28&gt;=Rates!$D$14,'Claim Details'!$E$28&lt;=Rates!$D$15,'Claim Details'!$E$19="Yes"),Rates!$E$25,IF(AND(C61="A",'Claim Details'!$E$28&gt;=Rates!$D$14,'Claim Details'!$E$28&lt;=Rates!$D$15,'Claim Details'!$E$19="No"),Rates!$D$25,IF(AND(C61="A",'Claim Details'!$E$28&gt;=Rates!$F$14,'Claim Details'!$E$28&lt;=Rates!$F$15,'Claim Details'!$E$19="Yes"),Rates!$G$25,IF(AND(C61="A",'Claim Details'!$E$28&gt;=Rates!$F$14,'Claim Details'!$E$28&lt;=Rates!$F$15,'Claim Details'!$E$19="No"),Rates!$F$25,IF(AND(C61="A",'Claim Details'!$E$28&gt;=Rates!$H$14,'Claim Details'!$E$28&lt;=Rates!$H$15,'Claim Details'!$E$19="Yes"),Rates!$I$25,IF(AND(C61="A",'Claim Details'!$E$28&gt;=Rates!$H$14,'Claim Details'!$E$28&lt;=Rates!$H$15,'Claim Details'!$E$19="No"),Rates!$H$25,IF(AND(C61="A",'Claim Details'!$E$28&gt;=Rates!$J$14,'Claim Details'!$E$28&lt;=Rates!$J$15,'Claim Details'!$E$19="Yes"),Rates!$K$25,IF(AND(C61="A",'Claim Details'!$E$28&gt;=Rates!$J$14,'Claim Details'!$E$28&lt;=Rates!$J$15,'Claim Details'!$E$19="No"),Rates!$J$25,IF(AND(C61="B",'Claim Details'!$E$28&gt;=Rates!$D$14,'Claim Details'!$E$28&lt;=Rates!$D$15,'Claim Details'!$E$19="Yes"),Rates!$E$26,IF(AND(C61="B",'Claim Details'!$E$28&gt;=Rates!$D$14,'Claim Details'!$E$28&lt;=Rates!$D$15,'Claim Details'!$E$19="No"),Rates!$D$26,IF(AND(C61="B",'Claim Details'!$E$28&gt;=Rates!$F$14,'Claim Details'!$E$28&lt;=Rates!$F$15,'Claim Details'!$E$19="Yes"),Rates!$G$26,IF(AND(C61="B",'Claim Details'!$E$28&gt;=Rates!$F$14,'Claim Details'!$E$28&lt;=Rates!$F$15,'Claim Details'!$E$19="No"),Rates!$F$26,IF(AND(C61="B",'Claim Details'!$E$28&gt;=Rates!$H$14,'Claim Details'!$E$28&lt;=Rates!$H$15,'Claim Details'!$E$19="Yes"),Rates!$I$26,IF(AND(C61="B",'Claim Details'!$E$28&gt;=Rates!$H$14,'Claim Details'!$E$28&lt;=Rates!$H$15,'Claim Details'!$E$19="No"),Rates!$H$26,IF(AND(C61="B",'Claim Details'!$E$28&gt;=Rates!$J$14,'Claim Details'!$E$28&lt;=Rates!$J$15,'Claim Details'!$E$19="Yes"),Rates!$K$26,IF(AND(C61="B",'Claim Details'!$E$28&gt;=Rates!$J$14,'Claim Details'!$E$28&lt;=Rates!$J$15,'Claim Details'!$E$19="No"),Rates!$J$26,IF(AND(C61="C",'Claim Details'!$E$28&gt;=Rates!$D$14,'Claim Details'!$E$28&lt;=Rates!$D$15,'Claim Details'!$E$19="Yes"),Rates!$E$27,IF(AND(C61="C",'Claim Details'!$E$28&gt;=Rates!$D$14,'Claim Details'!$E$28&lt;=Rates!$D$15,'Claim Details'!$E$19="No"),Rates!$D$27,IF(AND(C61="C",'Claim Details'!$E$28&gt;=Rates!$F$14,'Claim Details'!$E$28&lt;=Rates!$F$15,'Claim Details'!$E$19="Yes"),Rates!$G$27,IF(AND(C61="C",'Claim Details'!$E$28&gt;=Rates!$F$14,'Claim Details'!$E$28&lt;=Rates!$F$15,'Claim Details'!$E$19="No"),Rates!$F$27,IF(AND(C61="C",'Claim Details'!$E$28&gt;=Rates!$H$14,'Claim Details'!$E$28&lt;=Rates!$H$15,'Claim Details'!$E$19="Yes"),Rates!$I$27,IF(AND(C61="C",'Claim Details'!$E$28&gt;=Rates!$H$14,'Claim Details'!$E$28&lt;=Rates!$H$15,'Claim Details'!$E$19="No"),Rates!$H$27,IF(AND(C61="C",'Claim Details'!$E$28&gt;=Rates!$J$14,'Claim Details'!$E$28&lt;=Rates!$J$15,'Claim Details'!$E$19="Yes"),Rates!$K$27,IF(AND(C61="C",'Claim Details'!$E$28&gt;=Rates!$J$14,'Claim Details'!$E$28&lt;=Rates!$J$15,'Claim Details'!$E$19="No"),Rates!$J$27,"£0.00"))))))))))))))))))))))))</f>
        <v>£0.00</v>
      </c>
      <c r="AU61" s="191" t="str">
        <f>IF(AND(C61="A",'Claim Details'!$E$28&gt;=Rates!$D$14,'Claim Details'!$E$28&lt;=Rates!$D$15,'Claim Details'!$E$19="Yes"),Rates!$E$20,IF(AND(C61="A",'Claim Details'!$E$28&gt;=Rates!$D$14,'Claim Details'!$E$28&lt;=Rates!$D$15,'Claim Details'!$E$19="No"),Rates!$D$20,IF(AND(C61="A",'Claim Details'!$E$28&gt;=Rates!$F$14,'Claim Details'!$E$28&lt;=Rates!$F$15,'Claim Details'!$E$19="Yes"),Rates!$G$20,IF(AND(C61="A",'Claim Details'!$E$28&gt;=Rates!$F$14,'Claim Details'!$E$28&lt;=Rates!$F$15,'Claim Details'!$E$19="No"),Rates!$F$20,IF(AND(C61="A",'Claim Details'!$E$28&gt;=Rates!$H$14,'Claim Details'!$E$28&lt;=Rates!$H$15,'Claim Details'!$E$19="Yes"),Rates!$I$20,IF(AND(C61="A",'Claim Details'!$E$28&gt;=Rates!$H$14,'Claim Details'!$E$28&lt;=Rates!$H$15,'Claim Details'!$E$19="No"),Rates!$H$20,IF(AND(C61="A",'Claim Details'!$E$28&gt;=Rates!$J$14,'Claim Details'!$E$28&lt;=Rates!$J$15,'Claim Details'!$E$19="Yes"),Rates!$K$20,IF(AND(C61="A",'Claim Details'!$E$28&gt;=Rates!$J$14,'Claim Details'!$E$28&lt;=Rates!$J$15,'Claim Details'!$E$19="No"),Rates!$J$20,IF(AND(C61="B",'Claim Details'!$E$28&gt;=Rates!$D$14,'Claim Details'!$E$28&lt;=Rates!$D$15,'Claim Details'!$E$19="Yes"),Rates!$E$21,IF(AND(C61="B",'Claim Details'!$E$28&gt;=Rates!$D$14,'Claim Details'!$E$28&lt;=Rates!$D$15,'Claim Details'!$E$19="No"),Rates!$D$21,IF(AND(C61="B",'Claim Details'!$E$28&gt;=Rates!$F$14,'Claim Details'!$E$28&lt;=Rates!$F$15,'Claim Details'!$E$19="Yes"),Rates!$G$21,IF(AND(C61="B",'Claim Details'!$E$28&gt;=Rates!$F$14,'Claim Details'!$E$28&lt;=Rates!$F$15,'Claim Details'!$E$19="No"),Rates!$F$21,IF(AND(C61="B",'Claim Details'!$E$28&gt;=Rates!$H$14,'Claim Details'!$E$28&lt;=Rates!$H$15,'Claim Details'!$E$19="Yes"),Rates!$I$21,IF(AND(C61="B",'Claim Details'!$E$28&gt;=Rates!$H$14,'Claim Details'!$E$28&lt;=Rates!$H$15,'Claim Details'!$E$19="No"),Rates!$H$21,IF(AND(C61="B",'Claim Details'!$E$28&gt;=Rates!$J$14,'Claim Details'!$E$28&lt;=Rates!$J$15,'Claim Details'!$E$19="Yes"),Rates!$K$21,IF(AND(C61="B",'Claim Details'!$E$28&gt;=Rates!$J$14,'Claim Details'!$E$28&lt;=Rates!$J$15,'Claim Details'!$E$19="No"),Rates!$J$21,"£0.00"))))))))))))))))</f>
        <v>£0.00</v>
      </c>
      <c r="AV61" s="191" t="str">
        <f>IF(AND(C61="A",'Claim Details'!$E$28&gt;=Rates!$D$14,'Claim Details'!$E$28&lt;=Rates!$D$15,'Claim Details'!$E$19="Yes"),Rates!$E$22,IF(AND(C61="A",'Claim Details'!$E$28&gt;=Rates!$D$14,'Claim Details'!$E$28&lt;=Rates!$D$15,'Claim Details'!$E$19="No"),Rates!$D$22,IF(AND(C61="A",'Claim Details'!$E$28&gt;=Rates!$F$14,'Claim Details'!$E$28&lt;=Rates!$F$15,'Claim Details'!$E$19="Yes"),Rates!$G$22,IF(AND(C61="A",'Claim Details'!$E$28&gt;=Rates!$F$14,'Claim Details'!$E$28&lt;=Rates!$F$15,'Claim Details'!$E$19="No"),Rates!$F$22,IF(AND(C61="A",'Claim Details'!$E$28&gt;=Rates!$H$14,'Claim Details'!$E$28&lt;=Rates!$H$15,'Claim Details'!$E$19="Yes"),Rates!$I$22,IF(AND(C61="A",'Claim Details'!$E$28&gt;=Rates!$H$14,'Claim Details'!$E$28&lt;=Rates!$H$15,'Claim Details'!$E$19="No"),Rates!$H$22,IF(AND(C61="A",'Claim Details'!$E$28&gt;=Rates!$J$14,'Claim Details'!$E$28&lt;=Rates!$J$15,'Claim Details'!$E$19="Yes"),Rates!$K$22,IF(AND(C61="A",'Claim Details'!$E$28&gt;=Rates!$J$14,'Claim Details'!$E$28&lt;=Rates!$J$15,'Claim Details'!$E$19="No"),Rates!$J$22,IF(AND(C61="B",'Claim Details'!$E$28&gt;=Rates!$D$14,'Claim Details'!$E$28&lt;=Rates!$D$15,'Claim Details'!$E$19="Yes"),Rates!$E$23,IF(AND(C61="B",'Claim Details'!$E$28&gt;=Rates!$D$14,'Claim Details'!$E$28&lt;=Rates!$D$15,'Claim Details'!$E$19="No"),Rates!$D$23,IF(AND(C61="B",'Claim Details'!$E$28&gt;=Rates!$F$14,'Claim Details'!$E$28&lt;=Rates!$F$15,'Claim Details'!$E$19="Yes"),Rates!$G$23,IF(AND(C61="B",'Claim Details'!$E$28&gt;=Rates!$F$14,'Claim Details'!$E$28&lt;=Rates!$F$15,'Claim Details'!$E$19="No"),Rates!$F$23,IF(AND(C61="B",'Claim Details'!$E$28&gt;=Rates!$H$14,'Claim Details'!$E$28&lt;=Rates!$H$15,'Claim Details'!$E$19="Yes"),Rates!$I$23,IF(AND(C61="B",'Claim Details'!$E$28&gt;=Rates!$H$14,'Claim Details'!$E$28&lt;=Rates!$H$15,'Claim Details'!$E$19="No"),Rates!$H$23,IF(AND(C61="B",'Claim Details'!$E$28&gt;=Rates!$J$14,'Claim Details'!$E$28&lt;=Rates!$J$15,'Claim Details'!$E$19="Yes"),Rates!$K$23,IF(AND(C61="B",'Claim Details'!$E$28&gt;=Rates!$J$14,'Claim Details'!$E$28&lt;=Rates!$J$15,'Claim Details'!$E$19="No"),Rates!$J$23,IF(AND(C61="C",'Claim Details'!$E$28&gt;=Rates!$D$14,'Claim Details'!$E$28&lt;=Rates!$D$15,'Claim Details'!$E$19="Yes"),Rates!$E$24,IF(AND(C61="C",'Claim Details'!$E$28&gt;=Rates!$D$14,'Claim Details'!$E$28&lt;=Rates!$D$15,'Claim Details'!$E$19="No"),Rates!$D$24,IF(AND(C61="C",'Claim Details'!$E$28&gt;=Rates!$F$14,'Claim Details'!$E$28&lt;=Rates!$F$15,'Claim Details'!$E$19="Yes"),Rates!$G$24,IF(AND(C61="C",'Claim Details'!$E$28&gt;=Rates!$F$14,'Claim Details'!$E$28&lt;=Rates!$F$15,'Claim Details'!$E$19="No"),Rates!$F$24,IF(AND(C61="C",'Claim Details'!$E$28&gt;=Rates!$H$14,'Claim Details'!$E$28&lt;=Rates!$H$15,'Claim Details'!$E$19="Yes"),Rates!$I$24,IF(AND(C61="C",'Claim Details'!$E$28&gt;=Rates!$H$14,'Claim Details'!$E$28&lt;=Rates!$H$15,'Claim Details'!$E$19="No"),Rates!$H$24,IF(AND(C61="C",'Claim Details'!$E$28&gt;=Rates!$J$14,'Claim Details'!$E$28&lt;=Rates!$J$15,'Claim Details'!$E$19="Yes"),Rates!$K$24,IF(AND(C61="C",'Claim Details'!$E$28&gt;=Rates!$J$14,'Claim Details'!$E$28&lt;=Rates!$J$15,'Claim Details'!$E$19="No"),Rates!$J$24,"£0.00"))))))))))))))))))))))))</f>
        <v>£0.00</v>
      </c>
      <c r="AW61" s="1"/>
      <c r="AX61" s="189" t="str">
        <f>IF(AND(U61="A",'Claim Details'!$I$28&gt;=Rates!$D$14,'Claim Details'!$I$28&lt;=Rates!$D$15,'Claim Details'!$I$19="Yes"),Rates!$J$17,IF(AND(U61="A",'Claim Details'!$I$28&gt;=Rates!$D$14,'Claim Details'!$I$28&lt;=Rates!$D$15,'Claim Details'!$I$19="No"),Rates!$D$17,IF(AND(U61="A",'Claim Details'!$I$28&gt;=Rates!$F$14,'Claim Details'!$I$28&lt;=Rates!$F$15,'Claim Details'!$I$19="Yes"),Rates!$G$17,IF(AND(U61="A",'Claim Details'!$I$28&gt;=Rates!$F$14,'Claim Details'!$I$28&lt;=Rates!$F$15,'Claim Details'!$I$19="No"),Rates!$F$17,IF(AND(U61="A",'Claim Details'!$I$28&gt;=Rates!$H$14,'Claim Details'!$I$28&lt;=Rates!$H$15,'Claim Details'!$I$19="Yes"),Rates!$I$17,IF(AND(U61="A",'Claim Details'!$I$28&gt;=Rates!$H$14,'Claim Details'!$I$28&lt;=Rates!$H$15,'Claim Details'!$I$19="No"),Rates!$H$17,IF(AND(U61="A",'Claim Details'!$I$28&gt;=Rates!$J$14,'Claim Details'!$I$28&lt;=Rates!$J$15,'Claim Details'!$I$19="Yes"),Rates!$K$17,IF(AND(U61="A",'Claim Details'!$I$28&gt;=Rates!$J$14,'Claim Details'!$I$28&lt;=Rates!$J$15,'Claim Details'!$I$19="No"),Rates!$J$17,IF(AND(U61="B",'Claim Details'!$I$28&gt;=Rates!$D$14,'Claim Details'!$I$28&lt;=Rates!$D$15,'Claim Details'!$I$19="Yes"),Rates!$E$18,IF(AND(U61="B",'Claim Details'!$I$28&gt;=Rates!$D$14,'Claim Details'!$I$28&lt;=Rates!$D$15,'Claim Details'!$I$19="No"),Rates!$D$18,IF(AND(U61="B",'Claim Details'!$I$28&gt;=Rates!$F$14,'Claim Details'!$I$28&lt;=Rates!$F$15,'Claim Details'!$I$19="Yes"),Rates!$G$18,IF(AND(U61="B",'Claim Details'!$I$28&gt;=Rates!$F$14,'Claim Details'!$I$28&lt;=Rates!$F$15,'Claim Details'!$I$19="No"),Rates!$F$18,IF(AND(U61="B",'Claim Details'!$I$28&gt;=Rates!$H$14,'Claim Details'!$I$28&lt;=Rates!$H$15,'Claim Details'!$I$19="Yes"),Rates!$I$18,IF(AND(U61="B",'Claim Details'!$I$28&gt;=Rates!$H$14,'Claim Details'!$I$28&lt;=Rates!$H$15,'Claim Details'!$I$19="No"),Rates!$H$18,IF(AND(U61="B",'Claim Details'!$I$28&gt;=Rates!$J$14,'Claim Details'!$I$28&lt;=Rates!$J$15,'Claim Details'!$I$19="Yes"),Rates!$K$18,IF(AND(U61="B",'Claim Details'!$I$28&gt;=Rates!$J$14,'Claim Details'!$I$28&lt;=Rates!$J$15,'Claim Details'!$I$19="No"),Rates!$J$18,IF(AND(U61="C",'Claim Details'!$I$28&gt;=Rates!$D$14,'Claim Details'!$I$28&lt;=Rates!$D$15,'Claim Details'!$I$19="Yes"),Rates!$E$19,IF(AND(U61="C",'Claim Details'!$I$28&gt;=Rates!$D$14,'Claim Details'!$I$28&lt;=Rates!$D$15,'Claim Details'!$I$19="No"),Rates!$D$19,IF(AND(U61="C",'Claim Details'!$I$28&gt;=Rates!$F$14,'Claim Details'!$I$28&lt;=Rates!$F$15,'Claim Details'!$I$19="Yes"),Rates!$G$19,IF(AND(U61="C",'Claim Details'!$I$28&gt;=Rates!$F$14,'Claim Details'!$I$28&lt;=Rates!$F$15,'Claim Details'!$I$19="No"),Rates!$F$19,IF(AND(U61="C",'Claim Details'!$I$28&gt;=Rates!$H$14,'Claim Details'!$I$28&lt;=Rates!$H$15,'Claim Details'!$I$19="Yes"),Rates!$I$19,IF(AND(U61="C",'Claim Details'!$I$28&gt;=Rates!$H$14,'Claim Details'!$I$28&lt;=Rates!$H$15,'Claim Details'!$I$19="No"),Rates!$H$19,IF(AND(U61="C",'Claim Details'!$I$28&gt;=Rates!$J$14,'Claim Details'!$I$28&lt;=Rates!$J$15,'Claim Details'!$I$19="Yes"),Rates!$K$19,IF(AND(U61="C",'Claim Details'!$I$28&gt;=Rates!$J$14,'Claim Details'!$I$28&lt;=Rates!$J$15,'Claim Details'!$I$19="No"),Rates!$J$19,"£0.00"))))))))))))))))))))))))</f>
        <v>£0.00</v>
      </c>
      <c r="AY61" s="189" t="str">
        <f>IF(AND(C61="A",'Claim Details'!$I$28&gt;=Rates!$D$14,'Claim Details'!$I$28&lt;=Rates!$D$15,'Claim Details'!$I$19="Yes"),Rates!$J$25,IF(AND(C61="A",'Claim Details'!$I$28&gt;=Rates!$D$14,'Claim Details'!$I$28&lt;=Rates!$D$15,'Claim Details'!$I$19="No"),Rates!$D$25,IF(AND(C61="A",'Claim Details'!$I$28&gt;=Rates!$F$14,'Claim Details'!$I$28&lt;=Rates!$F$15,'Claim Details'!$I$19="Yes"),Rates!$G$25,IF(AND(C61="A",'Claim Details'!$I$28&gt;=Rates!$F$14,'Claim Details'!$I$28&lt;=Rates!$F$15,'Claim Details'!$I$19="No"),Rates!$F$25,IF(AND(C61="A",'Claim Details'!$I$28&gt;=Rates!$H$14,'Claim Details'!$I$28&lt;=Rates!$H$15,'Claim Details'!$I$19="Yes"),Rates!$I$25,IF(AND(C61="A",'Claim Details'!$I$28&gt;=Rates!$H$14,'Claim Details'!$I$28&lt;=Rates!$H$15,'Claim Details'!$I$19="No"),Rates!$H$25,IF(AND(C61="A",'Claim Details'!$I$28&gt;=Rates!$J$14,'Claim Details'!$I$28&lt;=Rates!$J$15,'Claim Details'!$I$19="Yes"),Rates!$K$25,IF(AND(C61="A",'Claim Details'!$I$28&gt;=Rates!$J$14,'Claim Details'!$I$28&lt;=Rates!$J$15,'Claim Details'!$I$19="No"),Rates!$J$25,IF(AND(C61="B",'Claim Details'!$I$28&gt;=Rates!$D$14,'Claim Details'!$I$28&lt;=Rates!$D$15,'Claim Details'!$I$19="Yes"),Rates!$E$26,IF(AND(C61="B",'Claim Details'!$I$28&gt;=Rates!$D$14,'Claim Details'!$I$28&lt;=Rates!$D$15,'Claim Details'!$I$19="No"),Rates!$D$26,IF(AND(C61="B",'Claim Details'!$I$28&gt;=Rates!$F$14,'Claim Details'!$I$28&lt;=Rates!$F$15,'Claim Details'!$I$19="Yes"),Rates!$G$26,IF(AND(C61="B",'Claim Details'!$I$28&gt;=Rates!$F$14,'Claim Details'!$I$28&lt;=Rates!$F$15,'Claim Details'!$I$19="No"),Rates!$F$26,IF(AND(C61="B",'Claim Details'!$I$28&gt;=Rates!$H$14,'Claim Details'!$I$28&lt;=Rates!$H$15,'Claim Details'!$I$19="Yes"),Rates!$I$26,IF(AND(C61="B",'Claim Details'!$I$28&gt;=Rates!$H$14,'Claim Details'!$I$28&lt;=Rates!$H$15,'Claim Details'!$I$19="No"),Rates!$H$26,IF(AND(C61="B",'Claim Details'!$I$28&gt;=Rates!$J$14,'Claim Details'!$I$28&lt;=Rates!$J$15,'Claim Details'!$I$19="Yes"),Rates!$K$26,IF(AND(C61="B",'Claim Details'!$I$28&gt;=Rates!$J$14,'Claim Details'!$I$28&lt;=Rates!$J$15,'Claim Details'!$I$19="No"),Rates!$J$26,IF(AND(C61="C",'Claim Details'!$I$28&gt;=Rates!$D$14,'Claim Details'!$I$28&lt;=Rates!$D$15,'Claim Details'!$I$19="Yes"),Rates!$E$27,IF(AND(C61="C",'Claim Details'!$I$28&gt;=Rates!$D$14,'Claim Details'!$I$28&lt;=Rates!$D$15,'Claim Details'!$I$19="No"),Rates!$D$27,IF(AND(C61="C",'Claim Details'!$I$28&gt;=Rates!$F$14,'Claim Details'!$I$28&lt;=Rates!$F$15,'Claim Details'!$I$19="Yes"),Rates!$G$27,IF(AND(C61="C",'Claim Details'!$I$28&gt;=Rates!$F$14,'Claim Details'!$I$28&lt;=Rates!$F$15,'Claim Details'!$I$19="No"),Rates!$F$27,IF(AND(C61="C",'Claim Details'!$I$28&gt;=Rates!$H$14,'Claim Details'!$I$28&lt;=Rates!$H$15,'Claim Details'!$I$19="Yes"),Rates!$I$27,IF(AND(C61="C",'Claim Details'!$I$28&gt;=Rates!$H$14,'Claim Details'!$I$28&lt;=Rates!$H$15,'Claim Details'!$I$19="No"),Rates!$H$27,IF(AND(C61="C",'Claim Details'!$I$28&gt;=Rates!$J$14,'Claim Details'!$I$28&lt;=Rates!$J$15,'Claim Details'!$I$19="Yes"),Rates!$K$27,IF(AND(C61="C",'Claim Details'!$I$28&gt;=Rates!$J$14,'Claim Details'!$I$28&lt;=Rates!$J$15,'Claim Details'!$I$19="No"),Rates!$J$27,"£0.00"))))))))))))))))))))))))</f>
        <v>£0.00</v>
      </c>
      <c r="AZ61" s="189" t="str">
        <f>IF(AND(C61="A",'Claim Details'!$I$28&gt;=Rates!$D$14,'Claim Details'!$I$28&lt;=Rates!$D$15,'Claim Details'!$I$19="Yes"),Rates!$E$20,IF(AND(C61="A",'Claim Details'!$I$28&gt;=Rates!$D$14,'Claim Details'!$I$28&lt;=Rates!$D$15,'Claim Details'!$I$19="No"),Rates!$D$20,IF(AND(C61="A",'Claim Details'!$I$28&gt;=Rates!$F$14,'Claim Details'!$I$28&lt;=Rates!$F$15,'Claim Details'!$I$19="Yes"),Rates!$G$20,IF(AND(C61="A",'Claim Details'!$I$28&gt;=Rates!$F$14,'Claim Details'!$I$28&lt;=Rates!$F$15,'Claim Details'!$I$19="No"),Rates!$F$20,IF(AND(C61="A",'Claim Details'!$I$28&gt;=Rates!$H$14,'Claim Details'!$I$28&lt;=Rates!$H$15,'Claim Details'!$I$19="Yes"),Rates!$I$20,IF(AND(C61="A",'Claim Details'!$I$28&gt;=Rates!$H$14,'Claim Details'!$I$28&lt;=Rates!$H$15,'Claim Details'!$I$19="No"),Rates!$H$20,IF(AND(C61="A",'Claim Details'!$I$28&gt;=Rates!$J$14,'Claim Details'!$I$28&lt;=Rates!$J$15,'Claim Details'!$I$19="Yes"),Rates!$K$20,IF(AND(C61="A",'Claim Details'!$I$28&gt;=Rates!$J$14,'Claim Details'!$I$28&lt;=Rates!$J$15,'Claim Details'!$I$19="No"),Rates!$J$20,IF(AND(C61="B",'Claim Details'!$I$28&gt;=Rates!$D$14,'Claim Details'!$I$28&lt;=Rates!$D$15,'Claim Details'!$I$19="Yes"),Rates!$E$21,IF(AND(C61="B",'Claim Details'!$I$28&gt;=Rates!$D$14,'Claim Details'!$I$28&lt;=Rates!$D$15,'Claim Details'!$I$19="No"),Rates!$D$21,IF(AND(C61="B",'Claim Details'!$I$28&gt;=Rates!$F$14,'Claim Details'!$I$28&lt;=Rates!$F$15,'Claim Details'!$I$19="Yes"),Rates!$G$21,IF(AND(C61="B",'Claim Details'!$I$28&gt;=Rates!$F$14,'Claim Details'!$I$28&lt;=Rates!$F$15,'Claim Details'!$I$19="No"),Rates!$F$21,IF(AND(C61="B",'Claim Details'!$I$28&gt;=Rates!$H$14,'Claim Details'!$I$28&lt;=Rates!$H$15,'Claim Details'!$I$19="Yes"),Rates!$I$21,IF(AND(C61="B",'Claim Details'!$I$28&gt;=Rates!$H$14,'Claim Details'!$I$28&lt;=Rates!$H$15,'Claim Details'!$I$19="No"),Rates!$H$21,IF(AND(C61="B",'Claim Details'!$I$28&gt;=Rates!$J$14,'Claim Details'!$I$28&lt;=Rates!$J$15,'Claim Details'!$I$19="Yes"),Rates!$K$21,IF(AND(C61="B",'Claim Details'!$I$28&gt;=Rates!$J$14,'Claim Details'!$I$28&lt;=Rates!$J$15,'Claim Details'!$I$19="No"),Rates!$J$21,"£0.00"))))))))))))))))</f>
        <v>£0.00</v>
      </c>
      <c r="BA61" s="189" t="str">
        <f>IF(AND(C61="A",'Claim Details'!$I$28&gt;=Rates!$D$14,'Claim Details'!$I$28&lt;=Rates!$D$15,'Claim Details'!$I$19="Yes"),Rates!$E$22,IF(AND(C61="A",'Claim Details'!$I$28&gt;=Rates!$D$14,'Claim Details'!$I$28&lt;=Rates!$D$15,'Claim Details'!$I$19="No"),Rates!$D$22,IF(AND(C61="A",'Claim Details'!$I$28&gt;=Rates!$F$14,'Claim Details'!$I$28&lt;=Rates!$F$15,'Claim Details'!$I$19="Yes"),Rates!$G$22,IF(AND(C61="A",'Claim Details'!$I$28&gt;=Rates!$F$14,'Claim Details'!$I$28&lt;=Rates!$F$15,'Claim Details'!$I$19="No"),Rates!$F$22,IF(AND(C61="A",'Claim Details'!$I$28&gt;=Rates!$H$14,'Claim Details'!$I$28&lt;=Rates!$H$15,'Claim Details'!$I$19="Yes"),Rates!$I$22,IF(AND(C61="A",'Claim Details'!$I$28&gt;=Rates!$H$14,'Claim Details'!$I$28&lt;=Rates!$H$15,'Claim Details'!$I$19="No"),Rates!$H$22,IF(AND(C61="A",'Claim Details'!$I$28&gt;=Rates!$J$14,'Claim Details'!$I$28&lt;=Rates!$J$15,'Claim Details'!$I$19="Yes"),Rates!$K$22,IF(AND(C61="A",'Claim Details'!$I$28&gt;=Rates!$J$14,'Claim Details'!$I$28&lt;=Rates!$J$15,'Claim Details'!$I$19="No"),Rates!$J$22,IF(AND(C61="B",'Claim Details'!$I$28&gt;=Rates!$D$14,'Claim Details'!$I$28&lt;=Rates!$D$15,'Claim Details'!$I$19="Yes"),Rates!$E$23,IF(AND(C61="B",'Claim Details'!$I$28&gt;=Rates!$D$14,'Claim Details'!$I$28&lt;=Rates!$D$15,'Claim Details'!$I$19="No"),Rates!$D$23,IF(AND(C61="B",'Claim Details'!$I$28&gt;=Rates!$F$14,'Claim Details'!$I$28&lt;=Rates!$F$15,'Claim Details'!$I$19="Yes"),Rates!$G$23,IF(AND(C61="B",'Claim Details'!$I$28&gt;=Rates!$F$14,'Claim Details'!$I$28&lt;=Rates!$F$15,'Claim Details'!$I$19="No"),Rates!$F$23,IF(AND(C61="B",'Claim Details'!$I$28&gt;=Rates!$H$14,'Claim Details'!$I$28&lt;=Rates!$H$15,'Claim Details'!$I$19="Yes"),Rates!$I$23,IF(AND(C61="B",'Claim Details'!$I$28&gt;=Rates!$H$14,'Claim Details'!$I$28&lt;=Rates!$H$15,'Claim Details'!$I$19="No"),Rates!$H$23,IF(AND(C61="B",'Claim Details'!$I$28&gt;=Rates!$J$14,'Claim Details'!$I$28&lt;=Rates!$J$15,'Claim Details'!$I$19="Yes"),Rates!$K$23,IF(AND(C61="B",'Claim Details'!$I$28&gt;=Rates!$J$14,'Claim Details'!$I$28&lt;=Rates!$J$15,'Claim Details'!$I$19="No"),Rates!$J$23,IF(AND(C61="C",'Claim Details'!$I$28&gt;=Rates!$D$14,'Claim Details'!$I$28&lt;=Rates!$D$15,'Claim Details'!$I$19="Yes"),Rates!$E$24,IF(AND(C61="C",'Claim Details'!$I$28&gt;=Rates!$D$14,'Claim Details'!$I$28&lt;=Rates!$D$15,'Claim Details'!$I$19="No"),Rates!$D$24,IF(AND(C61="C",'Claim Details'!$I$28&gt;=Rates!$F$14,'Claim Details'!$I$28&lt;=Rates!$F$15,'Claim Details'!$I$19="Yes"),Rates!$G$24,IF(AND(C61="C",'Claim Details'!$I$28&gt;=Rates!$F$14,'Claim Details'!$I$28&lt;=Rates!$F$15,'Claim Details'!$I$19="No"),Rates!$F$24,IF(AND(C61="C",'Claim Details'!$I$28&gt;=Rates!$H$14,'Claim Details'!$I$28&lt;=Rates!$H$15,'Claim Details'!$I$19="Yes"),Rates!$I$24,IF(AND(C61="C",'Claim Details'!$I$28&gt;=Rates!$H$14,'Claim Details'!$I$28&lt;=Rates!$H$15,'Claim Details'!$I$19="No"),Rates!$H$24,IF(AND(C61="C",'Claim Details'!$I$28&gt;=Rates!$J$14,'Claim Details'!$I$28&lt;=Rates!$J$15,'Claim Details'!$I$19="Yes"),Rates!$K$24,IF(AND(C61="C",'Claim Details'!$I$28&gt;=Rates!$J$14,'Claim Details'!$I$28&lt;=Rates!$J$15,'Claim Details'!$I$19="No"),Rates!$J$24,"£0.00"))))))))))))))))))))))))</f>
        <v>£0.00</v>
      </c>
      <c r="BB61" s="189" t="str">
        <f t="shared" si="12"/>
        <v>£0.00</v>
      </c>
      <c r="BC61" s="1"/>
      <c r="BD61" s="189" t="str">
        <f>IF(AND(AE61="A",'Claim Details'!$I$28&gt;=Rates!$D$14,'Claim Details'!$I$28&lt;=Rates!$D$15,'Claim Details'!$I$19="Yes"),Rates!$J$17,IF(AND(AE61="A",'Claim Details'!$I$28&gt;=Rates!$D$14,'Claim Details'!$I$28&lt;=Rates!$D$15,'Claim Details'!$I$19="No"),Rates!$D$17,IF(AND(AE61="A",'Claim Details'!$I$28&gt;=Rates!$F$14,'Claim Details'!$I$28&lt;=Rates!$F$15,'Claim Details'!$I$19="Yes"),Rates!$G$17,IF(AND(AE61="A",'Claim Details'!$I$28&gt;=Rates!$F$14,'Claim Details'!$I$28&lt;=Rates!$F$15,'Claim Details'!$I$19="No"),Rates!$F$17,IF(AND(AE61="A",'Claim Details'!$I$28&gt;=Rates!$H$14,'Claim Details'!$I$28&lt;=Rates!$H$15,'Claim Details'!$I$19="Yes"),Rates!$I$17,IF(AND(AE61="A",'Claim Details'!$I$28&gt;=Rates!$H$14,'Claim Details'!$I$28&lt;=Rates!$H$15,'Claim Details'!$I$19="No"),Rates!$H$17,IF(AND(AE61="A",'Claim Details'!$I$28&gt;=Rates!$J$14,'Claim Details'!$I$28&lt;=Rates!$J$15,'Claim Details'!$I$19="Yes"),Rates!$K$17,IF(AND(AE61="A",'Claim Details'!$I$28&gt;=Rates!$J$14,'Claim Details'!$I$28&lt;=Rates!$J$15,'Claim Details'!$I$19="No"),Rates!$J$17,IF(AND(AE61="B",'Claim Details'!$I$28&gt;=Rates!$D$14,'Claim Details'!$I$28&lt;=Rates!$D$15,'Claim Details'!$I$19="Yes"),Rates!$E$18,IF(AND(AE61="B",'Claim Details'!$I$28&gt;=Rates!$D$14,'Claim Details'!$I$28&lt;=Rates!$D$15,'Claim Details'!$I$19="No"),Rates!$D$18,IF(AND(AE61="B",'Claim Details'!$I$28&gt;=Rates!$F$14,'Claim Details'!$I$28&lt;=Rates!$F$15,'Claim Details'!$I$19="Yes"),Rates!$G$18,IF(AND(AE61="B",'Claim Details'!$I$28&gt;=Rates!$F$14,'Claim Details'!$I$28&lt;=Rates!$F$15,'Claim Details'!$I$19="No"),Rates!$F$18,IF(AND(AE61="B",'Claim Details'!$I$28&gt;=Rates!$H$14,'Claim Details'!$I$28&lt;=Rates!$H$15,'Claim Details'!$I$19="Yes"),Rates!$I$18,IF(AND(AE61="B",'Claim Details'!$I$28&gt;=Rates!$H$14,'Claim Details'!$I$28&lt;=Rates!$H$15,'Claim Details'!$I$19="No"),Rates!$H$18,IF(AND(AE61="B",'Claim Details'!$I$28&gt;=Rates!$J$14,'Claim Details'!$I$28&lt;=Rates!$J$15,'Claim Details'!$I$19="Yes"),Rates!$K$18,IF(AND(AE61="B",'Claim Details'!$I$28&gt;=Rates!$J$14,'Claim Details'!$I$28&lt;=Rates!$J$15,'Claim Details'!$I$19="No"),Rates!$J$18,IF(AND(AE61="C",'Claim Details'!$I$28&gt;=Rates!$D$14,'Claim Details'!$I$28&lt;=Rates!$D$15,'Claim Details'!$I$19="Yes"),Rates!$E$19,IF(AND(AE61="C",'Claim Details'!$I$28&gt;=Rates!$D$14,'Claim Details'!$I$28&lt;=Rates!$D$15,'Claim Details'!$I$19="No"),Rates!$D$19,IF(AND(AE61="C",'Claim Details'!$I$28&gt;=Rates!$F$14,'Claim Details'!$I$28&lt;=Rates!$F$15,'Claim Details'!$I$19="Yes"),Rates!$G$19,IF(AND(AE61="C",'Claim Details'!$I$28&gt;=Rates!$F$14,'Claim Details'!$I$28&lt;=Rates!$F$15,'Claim Details'!$I$19="No"),Rates!$F$19,IF(AND(AE61="C",'Claim Details'!$I$28&gt;=Rates!$H$14,'Claim Details'!$I$28&lt;=Rates!$H$15,'Claim Details'!$I$19="Yes"),Rates!$I$19,IF(AND(AE61="C",'Claim Details'!$I$28&gt;=Rates!$H$14,'Claim Details'!$I$28&lt;=Rates!$H$15,'Claim Details'!$I$19="No"),Rates!$H$19,IF(AND(AE61="C",'Claim Details'!$I$28&gt;=Rates!$J$14,'Claim Details'!$I$28&lt;=Rates!$J$15,'Claim Details'!$I$19="Yes"),Rates!$K$19,IF(AND(AE61="C",'Claim Details'!$I$28&gt;=Rates!$J$14,'Claim Details'!$I$28&lt;=Rates!$J$15,'Claim Details'!$I$19="No"),Rates!$J$19,"£0.00"))))))))))))))))))))))))</f>
        <v>£0.00</v>
      </c>
      <c r="BE61" s="189" t="str">
        <f>IF(AND(AE61="A",'Claim Details'!$I$28&gt;=Rates!$D$14,'Claim Details'!$I$28&lt;=Rates!$D$15,'Claim Details'!$I$19="Yes"),Rates!$J$25,IF(AND(AE61="A",'Claim Details'!$I$28&gt;=Rates!$D$14,'Claim Details'!$I$28&lt;=Rates!$D$15,'Claim Details'!$I$19="No"),Rates!$D$25,IF(AND(AE61="A",'Claim Details'!$I$28&gt;=Rates!$F$14,'Claim Details'!$I$28&lt;=Rates!$F$15,'Claim Details'!$I$19="Yes"),Rates!$G$25,IF(AND(AE61="A",'Claim Details'!$I$28&gt;=Rates!$F$14,'Claim Details'!$I$28&lt;=Rates!$F$15,'Claim Details'!$I$19="No"),Rates!$F$25,IF(AND(AE61="A",'Claim Details'!$I$28&gt;=Rates!$H$14,'Claim Details'!$I$28&lt;=Rates!$H$15,'Claim Details'!$I$19="Yes"),Rates!$I$25,IF(AND(AE61="A",'Claim Details'!$I$28&gt;=Rates!$H$14,'Claim Details'!$I$28&lt;=Rates!$H$15,'Claim Details'!$I$19="No"),Rates!$H$25,IF(AND(AE61="A",'Claim Details'!$I$28&gt;=Rates!$J$14,'Claim Details'!$I$28&lt;=Rates!$J$15,'Claim Details'!$I$19="Yes"),Rates!$K$25,IF(AND(AE61="A",'Claim Details'!$I$28&gt;=Rates!$J$14,'Claim Details'!$I$28&lt;=Rates!$J$15,'Claim Details'!$I$19="No"),Rates!$J$25,IF(AND(AE61="B",'Claim Details'!$I$28&gt;=Rates!$D$14,'Claim Details'!$I$28&lt;=Rates!$D$15,'Claim Details'!$I$19="Yes"),Rates!$E$26,IF(AND(AE61="B",'Claim Details'!$I$28&gt;=Rates!$D$14,'Claim Details'!$I$28&lt;=Rates!$D$15,'Claim Details'!$I$19="No"),Rates!$D$26,IF(AND(AE61="B",'Claim Details'!$I$28&gt;=Rates!$F$14,'Claim Details'!$I$28&lt;=Rates!$F$15,'Claim Details'!$I$19="Yes"),Rates!$G$26,IF(AND(AE61="B",'Claim Details'!$I$28&gt;=Rates!$F$14,'Claim Details'!$I$28&lt;=Rates!$F$15,'Claim Details'!$I$19="No"),Rates!$F$26,IF(AND(AE61="B",'Claim Details'!$I$28&gt;=Rates!$H$14,'Claim Details'!$I$28&lt;=Rates!$H$15,'Claim Details'!$I$19="Yes"),Rates!$I$26,IF(AND(AE61="B",'Claim Details'!$I$28&gt;=Rates!$H$14,'Claim Details'!$I$28&lt;=Rates!$H$15,'Claim Details'!$I$19="No"),Rates!$H$26,IF(AND(AE61="B",'Claim Details'!$I$28&gt;=Rates!$J$14,'Claim Details'!$I$28&lt;=Rates!$J$15,'Claim Details'!$I$19="Yes"),Rates!$K$26,IF(AND(AE61="B",'Claim Details'!$I$28&gt;=Rates!$J$14,'Claim Details'!$I$28&lt;=Rates!$J$15,'Claim Details'!$I$19="No"),Rates!$J$26,IF(AND(AE61="C",'Claim Details'!$I$28&gt;=Rates!$D$14,'Claim Details'!$I$28&lt;=Rates!$D$15,'Claim Details'!$I$19="Yes"),Rates!$E$27,IF(AND(AE61="C",'Claim Details'!$I$28&gt;=Rates!$D$14,'Claim Details'!$I$28&lt;=Rates!$D$15,'Claim Details'!$I$19="No"),Rates!$D$27,IF(AND(AE61="C",'Claim Details'!$I$28&gt;=Rates!$F$14,'Claim Details'!$I$28&lt;=Rates!$F$15,'Claim Details'!$I$19="Yes"),Rates!$G$27,IF(AND(AE61="C",'Claim Details'!$I$28&gt;=Rates!$F$14,'Claim Details'!$I$28&lt;=Rates!$F$15,'Claim Details'!$I$19="No"),Rates!$F$27,IF(AND(AE61="C",'Claim Details'!$I$28&gt;=Rates!$H$14,'Claim Details'!$I$28&lt;=Rates!$H$15,'Claim Details'!$I$19="Yes"),Rates!$I$27,IF(AND(AE61="C",'Claim Details'!$I$28&gt;=Rates!$H$14,'Claim Details'!$I$28&lt;=Rates!$H$15,'Claim Details'!$I$19="No"),Rates!$H$27,IF(AND(AE61="C",'Claim Details'!$I$28&gt;=Rates!$J$14,'Claim Details'!$I$28&lt;=Rates!$J$15,'Claim Details'!$I$19="Yes"),Rates!$K$27,IF(AND(AE61="C",'Claim Details'!$I$28&gt;=Rates!$J$14,'Claim Details'!$I$28&lt;=Rates!$J$15,'Claim Details'!$I$19="No"),Rates!$J$27,"£0.00"))))))))))))))))))))))))</f>
        <v>£0.00</v>
      </c>
      <c r="BF61" s="189" t="str">
        <f>IF(AND(AE61="A",'Claim Details'!$I$28&gt;=Rates!$D$14,'Claim Details'!$I$28&lt;=Rates!$D$15,'Claim Details'!$I$19="Yes"),Rates!$E$20,IF(AND(AE61="A",'Claim Details'!$I$28&gt;=Rates!$D$14,'Claim Details'!$I$28&lt;=Rates!$D$15,'Claim Details'!$I$19="No"),Rates!$D$20,IF(AND(AE61="A",'Claim Details'!$I$28&gt;=Rates!$F$14,'Claim Details'!$I$28&lt;=Rates!$F$15,'Claim Details'!$I$19="Yes"),Rates!$G$20,IF(AND(AE61="A",'Claim Details'!$I$28&gt;=Rates!$F$14,'Claim Details'!$I$28&lt;=Rates!$F$15,'Claim Details'!$I$19="No"),Rates!$F$20,IF(AND(AE61="A",'Claim Details'!$I$28&gt;=Rates!$H$14,'Claim Details'!$I$28&lt;=Rates!$H$15,'Claim Details'!$I$19="Yes"),Rates!$I$20,IF(AND(AE61="A",'Claim Details'!$I$28&gt;=Rates!$H$14,'Claim Details'!$I$28&lt;=Rates!$H$15,'Claim Details'!$I$19="No"),Rates!$H$20,IF(AND(AE61="A",'Claim Details'!$I$28&gt;=Rates!$J$14,'Claim Details'!$I$28&lt;=Rates!$J$15,'Claim Details'!$I$19="Yes"),Rates!$K$20,IF(AND(AE61="A",'Claim Details'!$I$28&gt;=Rates!$J$14,'Claim Details'!$I$28&lt;=Rates!$J$15,'Claim Details'!$I$19="No"),Rates!$J$20,IF(AND(AE61="B",'Claim Details'!$I$28&gt;=Rates!$D$14,'Claim Details'!$I$28&lt;=Rates!$D$15,'Claim Details'!$I$19="Yes"),Rates!$E$21,IF(AND(AE61="B",'Claim Details'!$I$28&gt;=Rates!$D$14,'Claim Details'!$I$28&lt;=Rates!$D$15,'Claim Details'!$I$19="No"),Rates!$D$21,IF(AND(AE61="B",'Claim Details'!$I$28&gt;=Rates!$F$14,'Claim Details'!$I$28&lt;=Rates!$F$15,'Claim Details'!$I$19="Yes"),Rates!$G$21,IF(AND(AE61="B",'Claim Details'!$I$28&gt;=Rates!$F$14,'Claim Details'!$I$28&lt;=Rates!$F$15,'Claim Details'!$I$19="No"),Rates!$F$21,IF(AND(AE61="B",'Claim Details'!$I$28&gt;=Rates!$H$14,'Claim Details'!$I$28&lt;=Rates!$H$15,'Claim Details'!$I$19="Yes"),Rates!$I$21,IF(AND(AE61="B",'Claim Details'!$I$28&gt;=Rates!$H$14,'Claim Details'!$I$28&lt;=Rates!$H$15,'Claim Details'!$I$19="No"),Rates!$H$21,IF(AND(AE61="B",'Claim Details'!$I$28&gt;=Rates!$J$14,'Claim Details'!$I$28&lt;=Rates!$J$15,'Claim Details'!$I$19="Yes"),Rates!$K$21,IF(AND(AE61="B",'Claim Details'!$I$28&gt;=Rates!$J$14,'Claim Details'!$I$28&lt;=Rates!$J$15,'Claim Details'!$I$19="No"),Rates!$J$21,"£0.00"))))))))))))))))</f>
        <v>£0.00</v>
      </c>
      <c r="BG61" s="189" t="str">
        <f>IF(AND(AE61="A",'Claim Details'!$I$28&gt;=Rates!$D$14,'Claim Details'!$I$28&lt;=Rates!$D$15,'Claim Details'!$I$19="Yes"),Rates!$E$22,IF(AND(AE61="A",'Claim Details'!$I$28&gt;=Rates!$D$14,'Claim Details'!$I$28&lt;=Rates!$D$15,'Claim Details'!$I$19="No"),Rates!$D$22,IF(AND(AE61="A",'Claim Details'!$I$28&gt;=Rates!$F$14,'Claim Details'!$I$28&lt;=Rates!$F$15,'Claim Details'!$I$19="Yes"),Rates!$G$22,IF(AND(AE61="A",'Claim Details'!$I$28&gt;=Rates!$F$14,'Claim Details'!$I$28&lt;=Rates!$F$15,'Claim Details'!$I$19="No"),Rates!$F$22,IF(AND(AE61="A",'Claim Details'!$I$28&gt;=Rates!$H$14,'Claim Details'!$I$28&lt;=Rates!$H$15,'Claim Details'!$I$19="Yes"),Rates!$I$22,IF(AND(AE61="A",'Claim Details'!$I$28&gt;=Rates!$H$14,'Claim Details'!$I$28&lt;=Rates!$H$15,'Claim Details'!$I$19="No"),Rates!$H$22,IF(AND(AE61="A",'Claim Details'!$I$28&gt;=Rates!$J$14,'Claim Details'!$I$28&lt;=Rates!$J$15,'Claim Details'!$I$19="Yes"),Rates!$K$22,IF(AND(AE61="A",'Claim Details'!$I$28&gt;=Rates!$J$14,'Claim Details'!$I$28&lt;=Rates!$J$15,'Claim Details'!$I$19="No"),Rates!$J$22,IF(AND(AE61="B",'Claim Details'!$I$28&gt;=Rates!$D$14,'Claim Details'!$I$28&lt;=Rates!$D$15,'Claim Details'!$I$19="Yes"),Rates!$E$23,IF(AND(AE61="B",'Claim Details'!$I$28&gt;=Rates!$D$14,'Claim Details'!$I$28&lt;=Rates!$D$15,'Claim Details'!$I$19="No"),Rates!$D$23,IF(AND(AE61="B",'Claim Details'!$I$28&gt;=Rates!$F$14,'Claim Details'!$I$28&lt;=Rates!$F$15,'Claim Details'!$I$19="Yes"),Rates!$G$23,IF(AND(AE61="B",'Claim Details'!$I$28&gt;=Rates!$F$14,'Claim Details'!$I$28&lt;=Rates!$F$15,'Claim Details'!$I$19="No"),Rates!$F$23,IF(AND(AE61="B",'Claim Details'!$I$28&gt;=Rates!$H$14,'Claim Details'!$I$28&lt;=Rates!$H$15,'Claim Details'!$I$19="Yes"),Rates!$I$23,IF(AND(AE61="B",'Claim Details'!$I$28&gt;=Rates!$H$14,'Claim Details'!$I$28&lt;=Rates!$H$15,'Claim Details'!$I$19="No"),Rates!$H$23,IF(AND(AE61="B",'Claim Details'!$I$28&gt;=Rates!$J$14,'Claim Details'!$I$28&lt;=Rates!$J$15,'Claim Details'!$I$19="Yes"),Rates!$K$23,IF(AND(AE61="B",'Claim Details'!$I$28&gt;=Rates!$J$14,'Claim Details'!$I$28&lt;=Rates!$J$15,'Claim Details'!$I$19="No"),Rates!$J$23,IF(AND(AE61="C",'Claim Details'!$I$28&gt;=Rates!$D$14,'Claim Details'!$I$28&lt;=Rates!$D$15,'Claim Details'!$I$19="Yes"),Rates!$E$24,IF(AND(AE61="C",'Claim Details'!$I$28&gt;=Rates!$D$14,'Claim Details'!$I$28&lt;=Rates!$D$15,'Claim Details'!$I$19="No"),Rates!$D$24,IF(AND(AE61="C",'Claim Details'!$I$28&gt;=Rates!$F$14,'Claim Details'!$I$28&lt;=Rates!$F$15,'Claim Details'!$I$19="Yes"),Rates!$G$24,IF(AND(AE61="C",'Claim Details'!$I$28&gt;=Rates!$F$14,'Claim Details'!$I$28&lt;=Rates!$F$15,'Claim Details'!$I$19="No"),Rates!$F$24,IF(AND(AE61="C",'Claim Details'!$I$28&gt;=Rates!$H$14,'Claim Details'!$I$28&lt;=Rates!$H$15,'Claim Details'!$I$19="Yes"),Rates!$I$24,IF(AND(AE61="C",'Claim Details'!$I$28&gt;=Rates!$H$14,'Claim Details'!$I$28&lt;=Rates!$H$15,'Claim Details'!$I$19="No"),Rates!$H$24,IF(AND(AE61="C",'Claim Details'!$I$28&gt;=Rates!$J$14,'Claim Details'!$I$28&lt;=Rates!$J$15,'Claim Details'!$I$19="Yes"),Rates!$K$24,IF(AND(AE61="C",'Claim Details'!$I$28&gt;=Rates!$J$14,'Claim Details'!$I$28&lt;=Rates!$J$15,'Claim Details'!$I$19="No"),Rates!$J$24,"£0.00"))))))))))))))))))))))))</f>
        <v>£0.00</v>
      </c>
      <c r="BH61" s="189" t="str">
        <f t="shared" si="13"/>
        <v>£0.00</v>
      </c>
      <c r="BI61" s="189">
        <f t="shared" si="14"/>
        <v>0</v>
      </c>
      <c r="BO61" s="202" t="str">
        <f>IF(H61="","£0.00",IF(AP61="4","£0.00",IF(AP61="5","£0.00",IF(AP61="1","£0.00",((AQ61*H61)*'Claim Details'!$F$111)/100))))</f>
        <v>£0.00</v>
      </c>
      <c r="BP61" s="202" t="str">
        <f>IF(T61="","£0.00",IF(AP61="4","£0.00",IF(AP61="5","£0.00",IF(AP61="1","£0.00",((AR61*T61)*'Claim Details'!$N$111)/100))))</f>
        <v>£0.00</v>
      </c>
      <c r="BQ61" s="202" t="str">
        <f>IF(AI61="","£0.00",IF(AP61="4","£0.00",IF(AP61="5","£0.00",IF(AP61="1","£0.00",((BI61*AI61)*'Claim Details'!$W$111)/100))))</f>
        <v>£0.00</v>
      </c>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row>
    <row r="62" spans="1:97" ht="15">
      <c r="A62" s="145"/>
      <c r="B62" s="91"/>
      <c r="C62" s="96"/>
      <c r="D62" s="97"/>
      <c r="E62" s="98"/>
      <c r="F62" s="89"/>
      <c r="G62" s="99"/>
      <c r="H62" s="100"/>
      <c r="I62" s="221" t="str">
        <f t="shared" si="15"/>
        <v>£0.00</v>
      </c>
      <c r="J62" s="101"/>
      <c r="K62" s="100"/>
      <c r="L62" s="221" t="str">
        <f t="shared" si="3"/>
        <v>£0.00</v>
      </c>
      <c r="M62" s="101"/>
      <c r="N62" s="102"/>
      <c r="O62" s="145"/>
      <c r="P62" s="77"/>
      <c r="Q62" s="87"/>
      <c r="R62" s="87"/>
      <c r="S62" s="87"/>
      <c r="T62" s="149" t="str">
        <f t="shared" si="4"/>
        <v/>
      </c>
      <c r="U62" s="87" t="str">
        <f t="shared" si="5"/>
        <v/>
      </c>
      <c r="V62" s="87"/>
      <c r="W62" s="53" t="str">
        <f t="shared" si="6"/>
        <v>£0.00</v>
      </c>
      <c r="X62" s="53"/>
      <c r="Y62" s="87"/>
      <c r="Z62" s="78"/>
      <c r="AA62" s="79"/>
      <c r="AB62" s="160"/>
      <c r="AC62" s="98"/>
      <c r="AD62" s="225"/>
      <c r="AE62" s="235" t="str">
        <f t="shared" si="7"/>
        <v/>
      </c>
      <c r="AF62" s="87" t="str">
        <f t="shared" si="8"/>
        <v/>
      </c>
      <c r="AG62" s="53"/>
      <c r="AH62" s="224"/>
      <c r="AI62" s="226" t="str">
        <f t="shared" si="1"/>
        <v/>
      </c>
      <c r="AJ62" s="236" t="str">
        <f t="shared" si="9"/>
        <v>£0.00</v>
      </c>
      <c r="AK62" s="31"/>
      <c r="AL62" s="1"/>
      <c r="AM62" s="1"/>
      <c r="AN62" s="1"/>
      <c r="AO62" s="1"/>
      <c r="AP62" s="1" t="str">
        <f t="shared" si="10"/>
        <v/>
      </c>
      <c r="AQ62" s="27">
        <f t="shared" si="2"/>
        <v>0</v>
      </c>
      <c r="AR62" s="189">
        <f t="shared" si="11"/>
        <v>0</v>
      </c>
      <c r="AS62" s="190" t="str">
        <f>IF(AND(C62="A",'Claim Details'!$E$28&gt;=Rates!$D$14,'Claim Details'!$E$28&lt;=Rates!$D$15,'Claim Details'!$E$19="Yes"),Rates!$E$17,IF(AND(C62="A",'Claim Details'!$E$28&gt;=Rates!$D$14,'Claim Details'!$E$28&lt;=Rates!$D$15,'Claim Details'!$E$19="No"),Rates!$D$17,IF(AND(C62="A",'Claim Details'!$E$28&gt;=Rates!$F$14,'Claim Details'!$E$28&lt;=Rates!$F$15,'Claim Details'!$E$19="Yes"),Rates!$G$17,IF(AND(C62="A",'Claim Details'!$E$28&gt;=Rates!$F$14,'Claim Details'!$E$28&lt;=Rates!$F$15,'Claim Details'!$E$19="No"),Rates!$F$17,IF(AND(C62="A",'Claim Details'!$E$28&gt;=Rates!$H$14,'Claim Details'!$E$28&lt;=Rates!$H$15,'Claim Details'!$E$19="Yes"),Rates!$I$17,IF(AND(C62="A",'Claim Details'!$E$28&gt;=Rates!$H$14,'Claim Details'!$E$28&lt;=Rates!$H$15,'Claim Details'!$E$19="No"),Rates!$H$17,IF(AND(C62="A",'Claim Details'!$E$28&gt;=Rates!$J$14,'Claim Details'!$E$28&lt;=Rates!$J$15,'Claim Details'!$E$19="Yes"),Rates!$K$17,IF(AND(C62="A",'Claim Details'!$E$28&gt;=Rates!$J$14,'Claim Details'!$E$28&lt;=Rates!$J$15,'Claim Details'!$E$19="No"),Rates!$J$17,IF(AND(C62="B",'Claim Details'!$E$28&gt;=Rates!$D$14,'Claim Details'!$E$28&lt;=Rates!$D$15,'Claim Details'!$E$19="Yes"),Rates!$E$18,IF(AND(C62="B",'Claim Details'!$E$28&gt;=Rates!$D$14,'Claim Details'!$E$28&lt;=Rates!$D$15,'Claim Details'!$E$19="No"),Rates!$D$18,IF(AND(C62="B",'Claim Details'!$E$28&gt;=Rates!$F$14,'Claim Details'!$E$28&lt;=Rates!$F$15,'Claim Details'!$E$19="Yes"),Rates!$G$18,IF(AND(C62="B",'Claim Details'!$E$28&gt;=Rates!$F$14,'Claim Details'!$E$28&lt;=Rates!$F$15,'Claim Details'!$E$19="No"),Rates!$F$18,IF(AND(C62="B",'Claim Details'!$E$28&gt;=Rates!$H$14,'Claim Details'!$E$28&lt;=Rates!$H$15,'Claim Details'!$E$19="Yes"),Rates!$I$18,IF(AND(C62="B",'Claim Details'!$E$28&gt;=Rates!$H$14,'Claim Details'!$E$28&lt;=Rates!$H$15,'Claim Details'!$E$19="No"),Rates!$H$18,IF(AND(C62="B",'Claim Details'!$E$28&gt;=Rates!$J$14,'Claim Details'!$E$28&lt;=Rates!$J$15,'Claim Details'!$E$19="Yes"),Rates!$K$18,IF(AND(C62="B",'Claim Details'!$E$28&gt;=Rates!$J$14,'Claim Details'!$E$28&lt;=Rates!$J$15,'Claim Details'!$E$19="No"),Rates!$J$18,IF(AND(C62="C",'Claim Details'!$E$28&gt;=Rates!$D$14,'Claim Details'!$E$28&lt;=Rates!$D$15,'Claim Details'!$E$19="Yes"),Rates!$E$19,IF(AND(C62="C",'Claim Details'!$E$28&gt;=Rates!$D$14,'Claim Details'!$E$28&lt;=Rates!$D$15,'Claim Details'!$E$19="No"),Rates!$D$19,IF(AND(C62="C",'Claim Details'!$E$28&gt;=Rates!$F$14,'Claim Details'!$E$28&lt;=Rates!$F$15,'Claim Details'!$E$19="Yes"),Rates!$G$19,IF(AND(C62="C",'Claim Details'!$E$28&gt;=Rates!$F$14,'Claim Details'!$E$28&lt;=Rates!$F$15,'Claim Details'!$E$19="No"),Rates!$F$19,IF(AND(C62="C",'Claim Details'!$E$28&gt;=Rates!$H$14,'Claim Details'!$E$28&lt;=Rates!$H$15,'Claim Details'!$E$19="Yes"),Rates!$I$19,IF(AND(C62="C",'Claim Details'!$E$28&gt;=Rates!$H$14,'Claim Details'!$E$28&lt;=Rates!$H$15,'Claim Details'!$E$19="No"),Rates!$H$19,IF(AND(C62="C",'Claim Details'!$E$28&gt;=Rates!$J$14,'Claim Details'!$E$28&lt;=Rates!$J$15,'Claim Details'!$E$19="Yes"),Rates!$K$19,IF(AND(C62="C",'Claim Details'!$E$28&gt;=Rates!$J$14,'Claim Details'!$E$28&lt;=Rates!$J$15,'Claim Details'!$E$19="No"),Rates!$J$19,"£0.00"))))))))))))))))))))))))</f>
        <v>£0.00</v>
      </c>
      <c r="AT62" s="189" t="str">
        <f>IF(AND(C62="A",'Claim Details'!$E$28&gt;=Rates!$D$14,'Claim Details'!$E$28&lt;=Rates!$D$15,'Claim Details'!$E$19="Yes"),Rates!$E$25,IF(AND(C62="A",'Claim Details'!$E$28&gt;=Rates!$D$14,'Claim Details'!$E$28&lt;=Rates!$D$15,'Claim Details'!$E$19="No"),Rates!$D$25,IF(AND(C62="A",'Claim Details'!$E$28&gt;=Rates!$F$14,'Claim Details'!$E$28&lt;=Rates!$F$15,'Claim Details'!$E$19="Yes"),Rates!$G$25,IF(AND(C62="A",'Claim Details'!$E$28&gt;=Rates!$F$14,'Claim Details'!$E$28&lt;=Rates!$F$15,'Claim Details'!$E$19="No"),Rates!$F$25,IF(AND(C62="A",'Claim Details'!$E$28&gt;=Rates!$H$14,'Claim Details'!$E$28&lt;=Rates!$H$15,'Claim Details'!$E$19="Yes"),Rates!$I$25,IF(AND(C62="A",'Claim Details'!$E$28&gt;=Rates!$H$14,'Claim Details'!$E$28&lt;=Rates!$H$15,'Claim Details'!$E$19="No"),Rates!$H$25,IF(AND(C62="A",'Claim Details'!$E$28&gt;=Rates!$J$14,'Claim Details'!$E$28&lt;=Rates!$J$15,'Claim Details'!$E$19="Yes"),Rates!$K$25,IF(AND(C62="A",'Claim Details'!$E$28&gt;=Rates!$J$14,'Claim Details'!$E$28&lt;=Rates!$J$15,'Claim Details'!$E$19="No"),Rates!$J$25,IF(AND(C62="B",'Claim Details'!$E$28&gt;=Rates!$D$14,'Claim Details'!$E$28&lt;=Rates!$D$15,'Claim Details'!$E$19="Yes"),Rates!$E$26,IF(AND(C62="B",'Claim Details'!$E$28&gt;=Rates!$D$14,'Claim Details'!$E$28&lt;=Rates!$D$15,'Claim Details'!$E$19="No"),Rates!$D$26,IF(AND(C62="B",'Claim Details'!$E$28&gt;=Rates!$F$14,'Claim Details'!$E$28&lt;=Rates!$F$15,'Claim Details'!$E$19="Yes"),Rates!$G$26,IF(AND(C62="B",'Claim Details'!$E$28&gt;=Rates!$F$14,'Claim Details'!$E$28&lt;=Rates!$F$15,'Claim Details'!$E$19="No"),Rates!$F$26,IF(AND(C62="B",'Claim Details'!$E$28&gt;=Rates!$H$14,'Claim Details'!$E$28&lt;=Rates!$H$15,'Claim Details'!$E$19="Yes"),Rates!$I$26,IF(AND(C62="B",'Claim Details'!$E$28&gt;=Rates!$H$14,'Claim Details'!$E$28&lt;=Rates!$H$15,'Claim Details'!$E$19="No"),Rates!$H$26,IF(AND(C62="B",'Claim Details'!$E$28&gt;=Rates!$J$14,'Claim Details'!$E$28&lt;=Rates!$J$15,'Claim Details'!$E$19="Yes"),Rates!$K$26,IF(AND(C62="B",'Claim Details'!$E$28&gt;=Rates!$J$14,'Claim Details'!$E$28&lt;=Rates!$J$15,'Claim Details'!$E$19="No"),Rates!$J$26,IF(AND(C62="C",'Claim Details'!$E$28&gt;=Rates!$D$14,'Claim Details'!$E$28&lt;=Rates!$D$15,'Claim Details'!$E$19="Yes"),Rates!$E$27,IF(AND(C62="C",'Claim Details'!$E$28&gt;=Rates!$D$14,'Claim Details'!$E$28&lt;=Rates!$D$15,'Claim Details'!$E$19="No"),Rates!$D$27,IF(AND(C62="C",'Claim Details'!$E$28&gt;=Rates!$F$14,'Claim Details'!$E$28&lt;=Rates!$F$15,'Claim Details'!$E$19="Yes"),Rates!$G$27,IF(AND(C62="C",'Claim Details'!$E$28&gt;=Rates!$F$14,'Claim Details'!$E$28&lt;=Rates!$F$15,'Claim Details'!$E$19="No"),Rates!$F$27,IF(AND(C62="C",'Claim Details'!$E$28&gt;=Rates!$H$14,'Claim Details'!$E$28&lt;=Rates!$H$15,'Claim Details'!$E$19="Yes"),Rates!$I$27,IF(AND(C62="C",'Claim Details'!$E$28&gt;=Rates!$H$14,'Claim Details'!$E$28&lt;=Rates!$H$15,'Claim Details'!$E$19="No"),Rates!$H$27,IF(AND(C62="C",'Claim Details'!$E$28&gt;=Rates!$J$14,'Claim Details'!$E$28&lt;=Rates!$J$15,'Claim Details'!$E$19="Yes"),Rates!$K$27,IF(AND(C62="C",'Claim Details'!$E$28&gt;=Rates!$J$14,'Claim Details'!$E$28&lt;=Rates!$J$15,'Claim Details'!$E$19="No"),Rates!$J$27,"£0.00"))))))))))))))))))))))))</f>
        <v>£0.00</v>
      </c>
      <c r="AU62" s="191" t="str">
        <f>IF(AND(C62="A",'Claim Details'!$E$28&gt;=Rates!$D$14,'Claim Details'!$E$28&lt;=Rates!$D$15,'Claim Details'!$E$19="Yes"),Rates!$E$20,IF(AND(C62="A",'Claim Details'!$E$28&gt;=Rates!$D$14,'Claim Details'!$E$28&lt;=Rates!$D$15,'Claim Details'!$E$19="No"),Rates!$D$20,IF(AND(C62="A",'Claim Details'!$E$28&gt;=Rates!$F$14,'Claim Details'!$E$28&lt;=Rates!$F$15,'Claim Details'!$E$19="Yes"),Rates!$G$20,IF(AND(C62="A",'Claim Details'!$E$28&gt;=Rates!$F$14,'Claim Details'!$E$28&lt;=Rates!$F$15,'Claim Details'!$E$19="No"),Rates!$F$20,IF(AND(C62="A",'Claim Details'!$E$28&gt;=Rates!$H$14,'Claim Details'!$E$28&lt;=Rates!$H$15,'Claim Details'!$E$19="Yes"),Rates!$I$20,IF(AND(C62="A",'Claim Details'!$E$28&gt;=Rates!$H$14,'Claim Details'!$E$28&lt;=Rates!$H$15,'Claim Details'!$E$19="No"),Rates!$H$20,IF(AND(C62="A",'Claim Details'!$E$28&gt;=Rates!$J$14,'Claim Details'!$E$28&lt;=Rates!$J$15,'Claim Details'!$E$19="Yes"),Rates!$K$20,IF(AND(C62="A",'Claim Details'!$E$28&gt;=Rates!$J$14,'Claim Details'!$E$28&lt;=Rates!$J$15,'Claim Details'!$E$19="No"),Rates!$J$20,IF(AND(C62="B",'Claim Details'!$E$28&gt;=Rates!$D$14,'Claim Details'!$E$28&lt;=Rates!$D$15,'Claim Details'!$E$19="Yes"),Rates!$E$21,IF(AND(C62="B",'Claim Details'!$E$28&gt;=Rates!$D$14,'Claim Details'!$E$28&lt;=Rates!$D$15,'Claim Details'!$E$19="No"),Rates!$D$21,IF(AND(C62="B",'Claim Details'!$E$28&gt;=Rates!$F$14,'Claim Details'!$E$28&lt;=Rates!$F$15,'Claim Details'!$E$19="Yes"),Rates!$G$21,IF(AND(C62="B",'Claim Details'!$E$28&gt;=Rates!$F$14,'Claim Details'!$E$28&lt;=Rates!$F$15,'Claim Details'!$E$19="No"),Rates!$F$21,IF(AND(C62="B",'Claim Details'!$E$28&gt;=Rates!$H$14,'Claim Details'!$E$28&lt;=Rates!$H$15,'Claim Details'!$E$19="Yes"),Rates!$I$21,IF(AND(C62="B",'Claim Details'!$E$28&gt;=Rates!$H$14,'Claim Details'!$E$28&lt;=Rates!$H$15,'Claim Details'!$E$19="No"),Rates!$H$21,IF(AND(C62="B",'Claim Details'!$E$28&gt;=Rates!$J$14,'Claim Details'!$E$28&lt;=Rates!$J$15,'Claim Details'!$E$19="Yes"),Rates!$K$21,IF(AND(C62="B",'Claim Details'!$E$28&gt;=Rates!$J$14,'Claim Details'!$E$28&lt;=Rates!$J$15,'Claim Details'!$E$19="No"),Rates!$J$21,"£0.00"))))))))))))))))</f>
        <v>£0.00</v>
      </c>
      <c r="AV62" s="191" t="str">
        <f>IF(AND(C62="A",'Claim Details'!$E$28&gt;=Rates!$D$14,'Claim Details'!$E$28&lt;=Rates!$D$15,'Claim Details'!$E$19="Yes"),Rates!$E$22,IF(AND(C62="A",'Claim Details'!$E$28&gt;=Rates!$D$14,'Claim Details'!$E$28&lt;=Rates!$D$15,'Claim Details'!$E$19="No"),Rates!$D$22,IF(AND(C62="A",'Claim Details'!$E$28&gt;=Rates!$F$14,'Claim Details'!$E$28&lt;=Rates!$F$15,'Claim Details'!$E$19="Yes"),Rates!$G$22,IF(AND(C62="A",'Claim Details'!$E$28&gt;=Rates!$F$14,'Claim Details'!$E$28&lt;=Rates!$F$15,'Claim Details'!$E$19="No"),Rates!$F$22,IF(AND(C62="A",'Claim Details'!$E$28&gt;=Rates!$H$14,'Claim Details'!$E$28&lt;=Rates!$H$15,'Claim Details'!$E$19="Yes"),Rates!$I$22,IF(AND(C62="A",'Claim Details'!$E$28&gt;=Rates!$H$14,'Claim Details'!$E$28&lt;=Rates!$H$15,'Claim Details'!$E$19="No"),Rates!$H$22,IF(AND(C62="A",'Claim Details'!$E$28&gt;=Rates!$J$14,'Claim Details'!$E$28&lt;=Rates!$J$15,'Claim Details'!$E$19="Yes"),Rates!$K$22,IF(AND(C62="A",'Claim Details'!$E$28&gt;=Rates!$J$14,'Claim Details'!$E$28&lt;=Rates!$J$15,'Claim Details'!$E$19="No"),Rates!$J$22,IF(AND(C62="B",'Claim Details'!$E$28&gt;=Rates!$D$14,'Claim Details'!$E$28&lt;=Rates!$D$15,'Claim Details'!$E$19="Yes"),Rates!$E$23,IF(AND(C62="B",'Claim Details'!$E$28&gt;=Rates!$D$14,'Claim Details'!$E$28&lt;=Rates!$D$15,'Claim Details'!$E$19="No"),Rates!$D$23,IF(AND(C62="B",'Claim Details'!$E$28&gt;=Rates!$F$14,'Claim Details'!$E$28&lt;=Rates!$F$15,'Claim Details'!$E$19="Yes"),Rates!$G$23,IF(AND(C62="B",'Claim Details'!$E$28&gt;=Rates!$F$14,'Claim Details'!$E$28&lt;=Rates!$F$15,'Claim Details'!$E$19="No"),Rates!$F$23,IF(AND(C62="B",'Claim Details'!$E$28&gt;=Rates!$H$14,'Claim Details'!$E$28&lt;=Rates!$H$15,'Claim Details'!$E$19="Yes"),Rates!$I$23,IF(AND(C62="B",'Claim Details'!$E$28&gt;=Rates!$H$14,'Claim Details'!$E$28&lt;=Rates!$H$15,'Claim Details'!$E$19="No"),Rates!$H$23,IF(AND(C62="B",'Claim Details'!$E$28&gt;=Rates!$J$14,'Claim Details'!$E$28&lt;=Rates!$J$15,'Claim Details'!$E$19="Yes"),Rates!$K$23,IF(AND(C62="B",'Claim Details'!$E$28&gt;=Rates!$J$14,'Claim Details'!$E$28&lt;=Rates!$J$15,'Claim Details'!$E$19="No"),Rates!$J$23,IF(AND(C62="C",'Claim Details'!$E$28&gt;=Rates!$D$14,'Claim Details'!$E$28&lt;=Rates!$D$15,'Claim Details'!$E$19="Yes"),Rates!$E$24,IF(AND(C62="C",'Claim Details'!$E$28&gt;=Rates!$D$14,'Claim Details'!$E$28&lt;=Rates!$D$15,'Claim Details'!$E$19="No"),Rates!$D$24,IF(AND(C62="C",'Claim Details'!$E$28&gt;=Rates!$F$14,'Claim Details'!$E$28&lt;=Rates!$F$15,'Claim Details'!$E$19="Yes"),Rates!$G$24,IF(AND(C62="C",'Claim Details'!$E$28&gt;=Rates!$F$14,'Claim Details'!$E$28&lt;=Rates!$F$15,'Claim Details'!$E$19="No"),Rates!$F$24,IF(AND(C62="C",'Claim Details'!$E$28&gt;=Rates!$H$14,'Claim Details'!$E$28&lt;=Rates!$H$15,'Claim Details'!$E$19="Yes"),Rates!$I$24,IF(AND(C62="C",'Claim Details'!$E$28&gt;=Rates!$H$14,'Claim Details'!$E$28&lt;=Rates!$H$15,'Claim Details'!$E$19="No"),Rates!$H$24,IF(AND(C62="C",'Claim Details'!$E$28&gt;=Rates!$J$14,'Claim Details'!$E$28&lt;=Rates!$J$15,'Claim Details'!$E$19="Yes"),Rates!$K$24,IF(AND(C62="C",'Claim Details'!$E$28&gt;=Rates!$J$14,'Claim Details'!$E$28&lt;=Rates!$J$15,'Claim Details'!$E$19="No"),Rates!$J$24,"£0.00"))))))))))))))))))))))))</f>
        <v>£0.00</v>
      </c>
      <c r="AW62" s="1"/>
      <c r="AX62" s="189" t="str">
        <f>IF(AND(U62="A",'Claim Details'!$I$28&gt;=Rates!$D$14,'Claim Details'!$I$28&lt;=Rates!$D$15,'Claim Details'!$I$19="Yes"),Rates!$J$17,IF(AND(U62="A",'Claim Details'!$I$28&gt;=Rates!$D$14,'Claim Details'!$I$28&lt;=Rates!$D$15,'Claim Details'!$I$19="No"),Rates!$D$17,IF(AND(U62="A",'Claim Details'!$I$28&gt;=Rates!$F$14,'Claim Details'!$I$28&lt;=Rates!$F$15,'Claim Details'!$I$19="Yes"),Rates!$G$17,IF(AND(U62="A",'Claim Details'!$I$28&gt;=Rates!$F$14,'Claim Details'!$I$28&lt;=Rates!$F$15,'Claim Details'!$I$19="No"),Rates!$F$17,IF(AND(U62="A",'Claim Details'!$I$28&gt;=Rates!$H$14,'Claim Details'!$I$28&lt;=Rates!$H$15,'Claim Details'!$I$19="Yes"),Rates!$I$17,IF(AND(U62="A",'Claim Details'!$I$28&gt;=Rates!$H$14,'Claim Details'!$I$28&lt;=Rates!$H$15,'Claim Details'!$I$19="No"),Rates!$H$17,IF(AND(U62="A",'Claim Details'!$I$28&gt;=Rates!$J$14,'Claim Details'!$I$28&lt;=Rates!$J$15,'Claim Details'!$I$19="Yes"),Rates!$K$17,IF(AND(U62="A",'Claim Details'!$I$28&gt;=Rates!$J$14,'Claim Details'!$I$28&lt;=Rates!$J$15,'Claim Details'!$I$19="No"),Rates!$J$17,IF(AND(U62="B",'Claim Details'!$I$28&gt;=Rates!$D$14,'Claim Details'!$I$28&lt;=Rates!$D$15,'Claim Details'!$I$19="Yes"),Rates!$E$18,IF(AND(U62="B",'Claim Details'!$I$28&gt;=Rates!$D$14,'Claim Details'!$I$28&lt;=Rates!$D$15,'Claim Details'!$I$19="No"),Rates!$D$18,IF(AND(U62="B",'Claim Details'!$I$28&gt;=Rates!$F$14,'Claim Details'!$I$28&lt;=Rates!$F$15,'Claim Details'!$I$19="Yes"),Rates!$G$18,IF(AND(U62="B",'Claim Details'!$I$28&gt;=Rates!$F$14,'Claim Details'!$I$28&lt;=Rates!$F$15,'Claim Details'!$I$19="No"),Rates!$F$18,IF(AND(U62="B",'Claim Details'!$I$28&gt;=Rates!$H$14,'Claim Details'!$I$28&lt;=Rates!$H$15,'Claim Details'!$I$19="Yes"),Rates!$I$18,IF(AND(U62="B",'Claim Details'!$I$28&gt;=Rates!$H$14,'Claim Details'!$I$28&lt;=Rates!$H$15,'Claim Details'!$I$19="No"),Rates!$H$18,IF(AND(U62="B",'Claim Details'!$I$28&gt;=Rates!$J$14,'Claim Details'!$I$28&lt;=Rates!$J$15,'Claim Details'!$I$19="Yes"),Rates!$K$18,IF(AND(U62="B",'Claim Details'!$I$28&gt;=Rates!$J$14,'Claim Details'!$I$28&lt;=Rates!$J$15,'Claim Details'!$I$19="No"),Rates!$J$18,IF(AND(U62="C",'Claim Details'!$I$28&gt;=Rates!$D$14,'Claim Details'!$I$28&lt;=Rates!$D$15,'Claim Details'!$I$19="Yes"),Rates!$E$19,IF(AND(U62="C",'Claim Details'!$I$28&gt;=Rates!$D$14,'Claim Details'!$I$28&lt;=Rates!$D$15,'Claim Details'!$I$19="No"),Rates!$D$19,IF(AND(U62="C",'Claim Details'!$I$28&gt;=Rates!$F$14,'Claim Details'!$I$28&lt;=Rates!$F$15,'Claim Details'!$I$19="Yes"),Rates!$G$19,IF(AND(U62="C",'Claim Details'!$I$28&gt;=Rates!$F$14,'Claim Details'!$I$28&lt;=Rates!$F$15,'Claim Details'!$I$19="No"),Rates!$F$19,IF(AND(U62="C",'Claim Details'!$I$28&gt;=Rates!$H$14,'Claim Details'!$I$28&lt;=Rates!$H$15,'Claim Details'!$I$19="Yes"),Rates!$I$19,IF(AND(U62="C",'Claim Details'!$I$28&gt;=Rates!$H$14,'Claim Details'!$I$28&lt;=Rates!$H$15,'Claim Details'!$I$19="No"),Rates!$H$19,IF(AND(U62="C",'Claim Details'!$I$28&gt;=Rates!$J$14,'Claim Details'!$I$28&lt;=Rates!$J$15,'Claim Details'!$I$19="Yes"),Rates!$K$19,IF(AND(U62="C",'Claim Details'!$I$28&gt;=Rates!$J$14,'Claim Details'!$I$28&lt;=Rates!$J$15,'Claim Details'!$I$19="No"),Rates!$J$19,"£0.00"))))))))))))))))))))))))</f>
        <v>£0.00</v>
      </c>
      <c r="AY62" s="189" t="str">
        <f>IF(AND(C62="A",'Claim Details'!$I$28&gt;=Rates!$D$14,'Claim Details'!$I$28&lt;=Rates!$D$15,'Claim Details'!$I$19="Yes"),Rates!$J$25,IF(AND(C62="A",'Claim Details'!$I$28&gt;=Rates!$D$14,'Claim Details'!$I$28&lt;=Rates!$D$15,'Claim Details'!$I$19="No"),Rates!$D$25,IF(AND(C62="A",'Claim Details'!$I$28&gt;=Rates!$F$14,'Claim Details'!$I$28&lt;=Rates!$F$15,'Claim Details'!$I$19="Yes"),Rates!$G$25,IF(AND(C62="A",'Claim Details'!$I$28&gt;=Rates!$F$14,'Claim Details'!$I$28&lt;=Rates!$F$15,'Claim Details'!$I$19="No"),Rates!$F$25,IF(AND(C62="A",'Claim Details'!$I$28&gt;=Rates!$H$14,'Claim Details'!$I$28&lt;=Rates!$H$15,'Claim Details'!$I$19="Yes"),Rates!$I$25,IF(AND(C62="A",'Claim Details'!$I$28&gt;=Rates!$H$14,'Claim Details'!$I$28&lt;=Rates!$H$15,'Claim Details'!$I$19="No"),Rates!$H$25,IF(AND(C62="A",'Claim Details'!$I$28&gt;=Rates!$J$14,'Claim Details'!$I$28&lt;=Rates!$J$15,'Claim Details'!$I$19="Yes"),Rates!$K$25,IF(AND(C62="A",'Claim Details'!$I$28&gt;=Rates!$J$14,'Claim Details'!$I$28&lt;=Rates!$J$15,'Claim Details'!$I$19="No"),Rates!$J$25,IF(AND(C62="B",'Claim Details'!$I$28&gt;=Rates!$D$14,'Claim Details'!$I$28&lt;=Rates!$D$15,'Claim Details'!$I$19="Yes"),Rates!$E$26,IF(AND(C62="B",'Claim Details'!$I$28&gt;=Rates!$D$14,'Claim Details'!$I$28&lt;=Rates!$D$15,'Claim Details'!$I$19="No"),Rates!$D$26,IF(AND(C62="B",'Claim Details'!$I$28&gt;=Rates!$F$14,'Claim Details'!$I$28&lt;=Rates!$F$15,'Claim Details'!$I$19="Yes"),Rates!$G$26,IF(AND(C62="B",'Claim Details'!$I$28&gt;=Rates!$F$14,'Claim Details'!$I$28&lt;=Rates!$F$15,'Claim Details'!$I$19="No"),Rates!$F$26,IF(AND(C62="B",'Claim Details'!$I$28&gt;=Rates!$H$14,'Claim Details'!$I$28&lt;=Rates!$H$15,'Claim Details'!$I$19="Yes"),Rates!$I$26,IF(AND(C62="B",'Claim Details'!$I$28&gt;=Rates!$H$14,'Claim Details'!$I$28&lt;=Rates!$H$15,'Claim Details'!$I$19="No"),Rates!$H$26,IF(AND(C62="B",'Claim Details'!$I$28&gt;=Rates!$J$14,'Claim Details'!$I$28&lt;=Rates!$J$15,'Claim Details'!$I$19="Yes"),Rates!$K$26,IF(AND(C62="B",'Claim Details'!$I$28&gt;=Rates!$J$14,'Claim Details'!$I$28&lt;=Rates!$J$15,'Claim Details'!$I$19="No"),Rates!$J$26,IF(AND(C62="C",'Claim Details'!$I$28&gt;=Rates!$D$14,'Claim Details'!$I$28&lt;=Rates!$D$15,'Claim Details'!$I$19="Yes"),Rates!$E$27,IF(AND(C62="C",'Claim Details'!$I$28&gt;=Rates!$D$14,'Claim Details'!$I$28&lt;=Rates!$D$15,'Claim Details'!$I$19="No"),Rates!$D$27,IF(AND(C62="C",'Claim Details'!$I$28&gt;=Rates!$F$14,'Claim Details'!$I$28&lt;=Rates!$F$15,'Claim Details'!$I$19="Yes"),Rates!$G$27,IF(AND(C62="C",'Claim Details'!$I$28&gt;=Rates!$F$14,'Claim Details'!$I$28&lt;=Rates!$F$15,'Claim Details'!$I$19="No"),Rates!$F$27,IF(AND(C62="C",'Claim Details'!$I$28&gt;=Rates!$H$14,'Claim Details'!$I$28&lt;=Rates!$H$15,'Claim Details'!$I$19="Yes"),Rates!$I$27,IF(AND(C62="C",'Claim Details'!$I$28&gt;=Rates!$H$14,'Claim Details'!$I$28&lt;=Rates!$H$15,'Claim Details'!$I$19="No"),Rates!$H$27,IF(AND(C62="C",'Claim Details'!$I$28&gt;=Rates!$J$14,'Claim Details'!$I$28&lt;=Rates!$J$15,'Claim Details'!$I$19="Yes"),Rates!$K$27,IF(AND(C62="C",'Claim Details'!$I$28&gt;=Rates!$J$14,'Claim Details'!$I$28&lt;=Rates!$J$15,'Claim Details'!$I$19="No"),Rates!$J$27,"£0.00"))))))))))))))))))))))))</f>
        <v>£0.00</v>
      </c>
      <c r="AZ62" s="189" t="str">
        <f>IF(AND(C62="A",'Claim Details'!$I$28&gt;=Rates!$D$14,'Claim Details'!$I$28&lt;=Rates!$D$15,'Claim Details'!$I$19="Yes"),Rates!$E$20,IF(AND(C62="A",'Claim Details'!$I$28&gt;=Rates!$D$14,'Claim Details'!$I$28&lt;=Rates!$D$15,'Claim Details'!$I$19="No"),Rates!$D$20,IF(AND(C62="A",'Claim Details'!$I$28&gt;=Rates!$F$14,'Claim Details'!$I$28&lt;=Rates!$F$15,'Claim Details'!$I$19="Yes"),Rates!$G$20,IF(AND(C62="A",'Claim Details'!$I$28&gt;=Rates!$F$14,'Claim Details'!$I$28&lt;=Rates!$F$15,'Claim Details'!$I$19="No"),Rates!$F$20,IF(AND(C62="A",'Claim Details'!$I$28&gt;=Rates!$H$14,'Claim Details'!$I$28&lt;=Rates!$H$15,'Claim Details'!$I$19="Yes"),Rates!$I$20,IF(AND(C62="A",'Claim Details'!$I$28&gt;=Rates!$H$14,'Claim Details'!$I$28&lt;=Rates!$H$15,'Claim Details'!$I$19="No"),Rates!$H$20,IF(AND(C62="A",'Claim Details'!$I$28&gt;=Rates!$J$14,'Claim Details'!$I$28&lt;=Rates!$J$15,'Claim Details'!$I$19="Yes"),Rates!$K$20,IF(AND(C62="A",'Claim Details'!$I$28&gt;=Rates!$J$14,'Claim Details'!$I$28&lt;=Rates!$J$15,'Claim Details'!$I$19="No"),Rates!$J$20,IF(AND(C62="B",'Claim Details'!$I$28&gt;=Rates!$D$14,'Claim Details'!$I$28&lt;=Rates!$D$15,'Claim Details'!$I$19="Yes"),Rates!$E$21,IF(AND(C62="B",'Claim Details'!$I$28&gt;=Rates!$D$14,'Claim Details'!$I$28&lt;=Rates!$D$15,'Claim Details'!$I$19="No"),Rates!$D$21,IF(AND(C62="B",'Claim Details'!$I$28&gt;=Rates!$F$14,'Claim Details'!$I$28&lt;=Rates!$F$15,'Claim Details'!$I$19="Yes"),Rates!$G$21,IF(AND(C62="B",'Claim Details'!$I$28&gt;=Rates!$F$14,'Claim Details'!$I$28&lt;=Rates!$F$15,'Claim Details'!$I$19="No"),Rates!$F$21,IF(AND(C62="B",'Claim Details'!$I$28&gt;=Rates!$H$14,'Claim Details'!$I$28&lt;=Rates!$H$15,'Claim Details'!$I$19="Yes"),Rates!$I$21,IF(AND(C62="B",'Claim Details'!$I$28&gt;=Rates!$H$14,'Claim Details'!$I$28&lt;=Rates!$H$15,'Claim Details'!$I$19="No"),Rates!$H$21,IF(AND(C62="B",'Claim Details'!$I$28&gt;=Rates!$J$14,'Claim Details'!$I$28&lt;=Rates!$J$15,'Claim Details'!$I$19="Yes"),Rates!$K$21,IF(AND(C62="B",'Claim Details'!$I$28&gt;=Rates!$J$14,'Claim Details'!$I$28&lt;=Rates!$J$15,'Claim Details'!$I$19="No"),Rates!$J$21,"£0.00"))))))))))))))))</f>
        <v>£0.00</v>
      </c>
      <c r="BA62" s="189" t="str">
        <f>IF(AND(C62="A",'Claim Details'!$I$28&gt;=Rates!$D$14,'Claim Details'!$I$28&lt;=Rates!$D$15,'Claim Details'!$I$19="Yes"),Rates!$E$22,IF(AND(C62="A",'Claim Details'!$I$28&gt;=Rates!$D$14,'Claim Details'!$I$28&lt;=Rates!$D$15,'Claim Details'!$I$19="No"),Rates!$D$22,IF(AND(C62="A",'Claim Details'!$I$28&gt;=Rates!$F$14,'Claim Details'!$I$28&lt;=Rates!$F$15,'Claim Details'!$I$19="Yes"),Rates!$G$22,IF(AND(C62="A",'Claim Details'!$I$28&gt;=Rates!$F$14,'Claim Details'!$I$28&lt;=Rates!$F$15,'Claim Details'!$I$19="No"),Rates!$F$22,IF(AND(C62="A",'Claim Details'!$I$28&gt;=Rates!$H$14,'Claim Details'!$I$28&lt;=Rates!$H$15,'Claim Details'!$I$19="Yes"),Rates!$I$22,IF(AND(C62="A",'Claim Details'!$I$28&gt;=Rates!$H$14,'Claim Details'!$I$28&lt;=Rates!$H$15,'Claim Details'!$I$19="No"),Rates!$H$22,IF(AND(C62="A",'Claim Details'!$I$28&gt;=Rates!$J$14,'Claim Details'!$I$28&lt;=Rates!$J$15,'Claim Details'!$I$19="Yes"),Rates!$K$22,IF(AND(C62="A",'Claim Details'!$I$28&gt;=Rates!$J$14,'Claim Details'!$I$28&lt;=Rates!$J$15,'Claim Details'!$I$19="No"),Rates!$J$22,IF(AND(C62="B",'Claim Details'!$I$28&gt;=Rates!$D$14,'Claim Details'!$I$28&lt;=Rates!$D$15,'Claim Details'!$I$19="Yes"),Rates!$E$23,IF(AND(C62="B",'Claim Details'!$I$28&gt;=Rates!$D$14,'Claim Details'!$I$28&lt;=Rates!$D$15,'Claim Details'!$I$19="No"),Rates!$D$23,IF(AND(C62="B",'Claim Details'!$I$28&gt;=Rates!$F$14,'Claim Details'!$I$28&lt;=Rates!$F$15,'Claim Details'!$I$19="Yes"),Rates!$G$23,IF(AND(C62="B",'Claim Details'!$I$28&gt;=Rates!$F$14,'Claim Details'!$I$28&lt;=Rates!$F$15,'Claim Details'!$I$19="No"),Rates!$F$23,IF(AND(C62="B",'Claim Details'!$I$28&gt;=Rates!$H$14,'Claim Details'!$I$28&lt;=Rates!$H$15,'Claim Details'!$I$19="Yes"),Rates!$I$23,IF(AND(C62="B",'Claim Details'!$I$28&gt;=Rates!$H$14,'Claim Details'!$I$28&lt;=Rates!$H$15,'Claim Details'!$I$19="No"),Rates!$H$23,IF(AND(C62="B",'Claim Details'!$I$28&gt;=Rates!$J$14,'Claim Details'!$I$28&lt;=Rates!$J$15,'Claim Details'!$I$19="Yes"),Rates!$K$23,IF(AND(C62="B",'Claim Details'!$I$28&gt;=Rates!$J$14,'Claim Details'!$I$28&lt;=Rates!$J$15,'Claim Details'!$I$19="No"),Rates!$J$23,IF(AND(C62="C",'Claim Details'!$I$28&gt;=Rates!$D$14,'Claim Details'!$I$28&lt;=Rates!$D$15,'Claim Details'!$I$19="Yes"),Rates!$E$24,IF(AND(C62="C",'Claim Details'!$I$28&gt;=Rates!$D$14,'Claim Details'!$I$28&lt;=Rates!$D$15,'Claim Details'!$I$19="No"),Rates!$D$24,IF(AND(C62="C",'Claim Details'!$I$28&gt;=Rates!$F$14,'Claim Details'!$I$28&lt;=Rates!$F$15,'Claim Details'!$I$19="Yes"),Rates!$G$24,IF(AND(C62="C",'Claim Details'!$I$28&gt;=Rates!$F$14,'Claim Details'!$I$28&lt;=Rates!$F$15,'Claim Details'!$I$19="No"),Rates!$F$24,IF(AND(C62="C",'Claim Details'!$I$28&gt;=Rates!$H$14,'Claim Details'!$I$28&lt;=Rates!$H$15,'Claim Details'!$I$19="Yes"),Rates!$I$24,IF(AND(C62="C",'Claim Details'!$I$28&gt;=Rates!$H$14,'Claim Details'!$I$28&lt;=Rates!$H$15,'Claim Details'!$I$19="No"),Rates!$H$24,IF(AND(C62="C",'Claim Details'!$I$28&gt;=Rates!$J$14,'Claim Details'!$I$28&lt;=Rates!$J$15,'Claim Details'!$I$19="Yes"),Rates!$K$24,IF(AND(C62="C",'Claim Details'!$I$28&gt;=Rates!$J$14,'Claim Details'!$I$28&lt;=Rates!$J$15,'Claim Details'!$I$19="No"),Rates!$J$24,"£0.00"))))))))))))))))))))))))</f>
        <v>£0.00</v>
      </c>
      <c r="BB62" s="189" t="str">
        <f t="shared" si="12"/>
        <v>£0.00</v>
      </c>
      <c r="BC62" s="1"/>
      <c r="BD62" s="189" t="str">
        <f>IF(AND(AE62="A",'Claim Details'!$I$28&gt;=Rates!$D$14,'Claim Details'!$I$28&lt;=Rates!$D$15,'Claim Details'!$I$19="Yes"),Rates!$J$17,IF(AND(AE62="A",'Claim Details'!$I$28&gt;=Rates!$D$14,'Claim Details'!$I$28&lt;=Rates!$D$15,'Claim Details'!$I$19="No"),Rates!$D$17,IF(AND(AE62="A",'Claim Details'!$I$28&gt;=Rates!$F$14,'Claim Details'!$I$28&lt;=Rates!$F$15,'Claim Details'!$I$19="Yes"),Rates!$G$17,IF(AND(AE62="A",'Claim Details'!$I$28&gt;=Rates!$F$14,'Claim Details'!$I$28&lt;=Rates!$F$15,'Claim Details'!$I$19="No"),Rates!$F$17,IF(AND(AE62="A",'Claim Details'!$I$28&gt;=Rates!$H$14,'Claim Details'!$I$28&lt;=Rates!$H$15,'Claim Details'!$I$19="Yes"),Rates!$I$17,IF(AND(AE62="A",'Claim Details'!$I$28&gt;=Rates!$H$14,'Claim Details'!$I$28&lt;=Rates!$H$15,'Claim Details'!$I$19="No"),Rates!$H$17,IF(AND(AE62="A",'Claim Details'!$I$28&gt;=Rates!$J$14,'Claim Details'!$I$28&lt;=Rates!$J$15,'Claim Details'!$I$19="Yes"),Rates!$K$17,IF(AND(AE62="A",'Claim Details'!$I$28&gt;=Rates!$J$14,'Claim Details'!$I$28&lt;=Rates!$J$15,'Claim Details'!$I$19="No"),Rates!$J$17,IF(AND(AE62="B",'Claim Details'!$I$28&gt;=Rates!$D$14,'Claim Details'!$I$28&lt;=Rates!$D$15,'Claim Details'!$I$19="Yes"),Rates!$E$18,IF(AND(AE62="B",'Claim Details'!$I$28&gt;=Rates!$D$14,'Claim Details'!$I$28&lt;=Rates!$D$15,'Claim Details'!$I$19="No"),Rates!$D$18,IF(AND(AE62="B",'Claim Details'!$I$28&gt;=Rates!$F$14,'Claim Details'!$I$28&lt;=Rates!$F$15,'Claim Details'!$I$19="Yes"),Rates!$G$18,IF(AND(AE62="B",'Claim Details'!$I$28&gt;=Rates!$F$14,'Claim Details'!$I$28&lt;=Rates!$F$15,'Claim Details'!$I$19="No"),Rates!$F$18,IF(AND(AE62="B",'Claim Details'!$I$28&gt;=Rates!$H$14,'Claim Details'!$I$28&lt;=Rates!$H$15,'Claim Details'!$I$19="Yes"),Rates!$I$18,IF(AND(AE62="B",'Claim Details'!$I$28&gt;=Rates!$H$14,'Claim Details'!$I$28&lt;=Rates!$H$15,'Claim Details'!$I$19="No"),Rates!$H$18,IF(AND(AE62="B",'Claim Details'!$I$28&gt;=Rates!$J$14,'Claim Details'!$I$28&lt;=Rates!$J$15,'Claim Details'!$I$19="Yes"),Rates!$K$18,IF(AND(AE62="B",'Claim Details'!$I$28&gt;=Rates!$J$14,'Claim Details'!$I$28&lt;=Rates!$J$15,'Claim Details'!$I$19="No"),Rates!$J$18,IF(AND(AE62="C",'Claim Details'!$I$28&gt;=Rates!$D$14,'Claim Details'!$I$28&lt;=Rates!$D$15,'Claim Details'!$I$19="Yes"),Rates!$E$19,IF(AND(AE62="C",'Claim Details'!$I$28&gt;=Rates!$D$14,'Claim Details'!$I$28&lt;=Rates!$D$15,'Claim Details'!$I$19="No"),Rates!$D$19,IF(AND(AE62="C",'Claim Details'!$I$28&gt;=Rates!$F$14,'Claim Details'!$I$28&lt;=Rates!$F$15,'Claim Details'!$I$19="Yes"),Rates!$G$19,IF(AND(AE62="C",'Claim Details'!$I$28&gt;=Rates!$F$14,'Claim Details'!$I$28&lt;=Rates!$F$15,'Claim Details'!$I$19="No"),Rates!$F$19,IF(AND(AE62="C",'Claim Details'!$I$28&gt;=Rates!$H$14,'Claim Details'!$I$28&lt;=Rates!$H$15,'Claim Details'!$I$19="Yes"),Rates!$I$19,IF(AND(AE62="C",'Claim Details'!$I$28&gt;=Rates!$H$14,'Claim Details'!$I$28&lt;=Rates!$H$15,'Claim Details'!$I$19="No"),Rates!$H$19,IF(AND(AE62="C",'Claim Details'!$I$28&gt;=Rates!$J$14,'Claim Details'!$I$28&lt;=Rates!$J$15,'Claim Details'!$I$19="Yes"),Rates!$K$19,IF(AND(AE62="C",'Claim Details'!$I$28&gt;=Rates!$J$14,'Claim Details'!$I$28&lt;=Rates!$J$15,'Claim Details'!$I$19="No"),Rates!$J$19,"£0.00"))))))))))))))))))))))))</f>
        <v>£0.00</v>
      </c>
      <c r="BE62" s="189" t="str">
        <f>IF(AND(AE62="A",'Claim Details'!$I$28&gt;=Rates!$D$14,'Claim Details'!$I$28&lt;=Rates!$D$15,'Claim Details'!$I$19="Yes"),Rates!$J$25,IF(AND(AE62="A",'Claim Details'!$I$28&gt;=Rates!$D$14,'Claim Details'!$I$28&lt;=Rates!$D$15,'Claim Details'!$I$19="No"),Rates!$D$25,IF(AND(AE62="A",'Claim Details'!$I$28&gt;=Rates!$F$14,'Claim Details'!$I$28&lt;=Rates!$F$15,'Claim Details'!$I$19="Yes"),Rates!$G$25,IF(AND(AE62="A",'Claim Details'!$I$28&gt;=Rates!$F$14,'Claim Details'!$I$28&lt;=Rates!$F$15,'Claim Details'!$I$19="No"),Rates!$F$25,IF(AND(AE62="A",'Claim Details'!$I$28&gt;=Rates!$H$14,'Claim Details'!$I$28&lt;=Rates!$H$15,'Claim Details'!$I$19="Yes"),Rates!$I$25,IF(AND(AE62="A",'Claim Details'!$I$28&gt;=Rates!$H$14,'Claim Details'!$I$28&lt;=Rates!$H$15,'Claim Details'!$I$19="No"),Rates!$H$25,IF(AND(AE62="A",'Claim Details'!$I$28&gt;=Rates!$J$14,'Claim Details'!$I$28&lt;=Rates!$J$15,'Claim Details'!$I$19="Yes"),Rates!$K$25,IF(AND(AE62="A",'Claim Details'!$I$28&gt;=Rates!$J$14,'Claim Details'!$I$28&lt;=Rates!$J$15,'Claim Details'!$I$19="No"),Rates!$J$25,IF(AND(AE62="B",'Claim Details'!$I$28&gt;=Rates!$D$14,'Claim Details'!$I$28&lt;=Rates!$D$15,'Claim Details'!$I$19="Yes"),Rates!$E$26,IF(AND(AE62="B",'Claim Details'!$I$28&gt;=Rates!$D$14,'Claim Details'!$I$28&lt;=Rates!$D$15,'Claim Details'!$I$19="No"),Rates!$D$26,IF(AND(AE62="B",'Claim Details'!$I$28&gt;=Rates!$F$14,'Claim Details'!$I$28&lt;=Rates!$F$15,'Claim Details'!$I$19="Yes"),Rates!$G$26,IF(AND(AE62="B",'Claim Details'!$I$28&gt;=Rates!$F$14,'Claim Details'!$I$28&lt;=Rates!$F$15,'Claim Details'!$I$19="No"),Rates!$F$26,IF(AND(AE62="B",'Claim Details'!$I$28&gt;=Rates!$H$14,'Claim Details'!$I$28&lt;=Rates!$H$15,'Claim Details'!$I$19="Yes"),Rates!$I$26,IF(AND(AE62="B",'Claim Details'!$I$28&gt;=Rates!$H$14,'Claim Details'!$I$28&lt;=Rates!$H$15,'Claim Details'!$I$19="No"),Rates!$H$26,IF(AND(AE62="B",'Claim Details'!$I$28&gt;=Rates!$J$14,'Claim Details'!$I$28&lt;=Rates!$J$15,'Claim Details'!$I$19="Yes"),Rates!$K$26,IF(AND(AE62="B",'Claim Details'!$I$28&gt;=Rates!$J$14,'Claim Details'!$I$28&lt;=Rates!$J$15,'Claim Details'!$I$19="No"),Rates!$J$26,IF(AND(AE62="C",'Claim Details'!$I$28&gt;=Rates!$D$14,'Claim Details'!$I$28&lt;=Rates!$D$15,'Claim Details'!$I$19="Yes"),Rates!$E$27,IF(AND(AE62="C",'Claim Details'!$I$28&gt;=Rates!$D$14,'Claim Details'!$I$28&lt;=Rates!$D$15,'Claim Details'!$I$19="No"),Rates!$D$27,IF(AND(AE62="C",'Claim Details'!$I$28&gt;=Rates!$F$14,'Claim Details'!$I$28&lt;=Rates!$F$15,'Claim Details'!$I$19="Yes"),Rates!$G$27,IF(AND(AE62="C",'Claim Details'!$I$28&gt;=Rates!$F$14,'Claim Details'!$I$28&lt;=Rates!$F$15,'Claim Details'!$I$19="No"),Rates!$F$27,IF(AND(AE62="C",'Claim Details'!$I$28&gt;=Rates!$H$14,'Claim Details'!$I$28&lt;=Rates!$H$15,'Claim Details'!$I$19="Yes"),Rates!$I$27,IF(AND(AE62="C",'Claim Details'!$I$28&gt;=Rates!$H$14,'Claim Details'!$I$28&lt;=Rates!$H$15,'Claim Details'!$I$19="No"),Rates!$H$27,IF(AND(AE62="C",'Claim Details'!$I$28&gt;=Rates!$J$14,'Claim Details'!$I$28&lt;=Rates!$J$15,'Claim Details'!$I$19="Yes"),Rates!$K$27,IF(AND(AE62="C",'Claim Details'!$I$28&gt;=Rates!$J$14,'Claim Details'!$I$28&lt;=Rates!$J$15,'Claim Details'!$I$19="No"),Rates!$J$27,"£0.00"))))))))))))))))))))))))</f>
        <v>£0.00</v>
      </c>
      <c r="BF62" s="189" t="str">
        <f>IF(AND(AE62="A",'Claim Details'!$I$28&gt;=Rates!$D$14,'Claim Details'!$I$28&lt;=Rates!$D$15,'Claim Details'!$I$19="Yes"),Rates!$E$20,IF(AND(AE62="A",'Claim Details'!$I$28&gt;=Rates!$D$14,'Claim Details'!$I$28&lt;=Rates!$D$15,'Claim Details'!$I$19="No"),Rates!$D$20,IF(AND(AE62="A",'Claim Details'!$I$28&gt;=Rates!$F$14,'Claim Details'!$I$28&lt;=Rates!$F$15,'Claim Details'!$I$19="Yes"),Rates!$G$20,IF(AND(AE62="A",'Claim Details'!$I$28&gt;=Rates!$F$14,'Claim Details'!$I$28&lt;=Rates!$F$15,'Claim Details'!$I$19="No"),Rates!$F$20,IF(AND(AE62="A",'Claim Details'!$I$28&gt;=Rates!$H$14,'Claim Details'!$I$28&lt;=Rates!$H$15,'Claim Details'!$I$19="Yes"),Rates!$I$20,IF(AND(AE62="A",'Claim Details'!$I$28&gt;=Rates!$H$14,'Claim Details'!$I$28&lt;=Rates!$H$15,'Claim Details'!$I$19="No"),Rates!$H$20,IF(AND(AE62="A",'Claim Details'!$I$28&gt;=Rates!$J$14,'Claim Details'!$I$28&lt;=Rates!$J$15,'Claim Details'!$I$19="Yes"),Rates!$K$20,IF(AND(AE62="A",'Claim Details'!$I$28&gt;=Rates!$J$14,'Claim Details'!$I$28&lt;=Rates!$J$15,'Claim Details'!$I$19="No"),Rates!$J$20,IF(AND(AE62="B",'Claim Details'!$I$28&gt;=Rates!$D$14,'Claim Details'!$I$28&lt;=Rates!$D$15,'Claim Details'!$I$19="Yes"),Rates!$E$21,IF(AND(AE62="B",'Claim Details'!$I$28&gt;=Rates!$D$14,'Claim Details'!$I$28&lt;=Rates!$D$15,'Claim Details'!$I$19="No"),Rates!$D$21,IF(AND(AE62="B",'Claim Details'!$I$28&gt;=Rates!$F$14,'Claim Details'!$I$28&lt;=Rates!$F$15,'Claim Details'!$I$19="Yes"),Rates!$G$21,IF(AND(AE62="B",'Claim Details'!$I$28&gt;=Rates!$F$14,'Claim Details'!$I$28&lt;=Rates!$F$15,'Claim Details'!$I$19="No"),Rates!$F$21,IF(AND(AE62="B",'Claim Details'!$I$28&gt;=Rates!$H$14,'Claim Details'!$I$28&lt;=Rates!$H$15,'Claim Details'!$I$19="Yes"),Rates!$I$21,IF(AND(AE62="B",'Claim Details'!$I$28&gt;=Rates!$H$14,'Claim Details'!$I$28&lt;=Rates!$H$15,'Claim Details'!$I$19="No"),Rates!$H$21,IF(AND(AE62="B",'Claim Details'!$I$28&gt;=Rates!$J$14,'Claim Details'!$I$28&lt;=Rates!$J$15,'Claim Details'!$I$19="Yes"),Rates!$K$21,IF(AND(AE62="B",'Claim Details'!$I$28&gt;=Rates!$J$14,'Claim Details'!$I$28&lt;=Rates!$J$15,'Claim Details'!$I$19="No"),Rates!$J$21,"£0.00"))))))))))))))))</f>
        <v>£0.00</v>
      </c>
      <c r="BG62" s="189" t="str">
        <f>IF(AND(AE62="A",'Claim Details'!$I$28&gt;=Rates!$D$14,'Claim Details'!$I$28&lt;=Rates!$D$15,'Claim Details'!$I$19="Yes"),Rates!$E$22,IF(AND(AE62="A",'Claim Details'!$I$28&gt;=Rates!$D$14,'Claim Details'!$I$28&lt;=Rates!$D$15,'Claim Details'!$I$19="No"),Rates!$D$22,IF(AND(AE62="A",'Claim Details'!$I$28&gt;=Rates!$F$14,'Claim Details'!$I$28&lt;=Rates!$F$15,'Claim Details'!$I$19="Yes"),Rates!$G$22,IF(AND(AE62="A",'Claim Details'!$I$28&gt;=Rates!$F$14,'Claim Details'!$I$28&lt;=Rates!$F$15,'Claim Details'!$I$19="No"),Rates!$F$22,IF(AND(AE62="A",'Claim Details'!$I$28&gt;=Rates!$H$14,'Claim Details'!$I$28&lt;=Rates!$H$15,'Claim Details'!$I$19="Yes"),Rates!$I$22,IF(AND(AE62="A",'Claim Details'!$I$28&gt;=Rates!$H$14,'Claim Details'!$I$28&lt;=Rates!$H$15,'Claim Details'!$I$19="No"),Rates!$H$22,IF(AND(AE62="A",'Claim Details'!$I$28&gt;=Rates!$J$14,'Claim Details'!$I$28&lt;=Rates!$J$15,'Claim Details'!$I$19="Yes"),Rates!$K$22,IF(AND(AE62="A",'Claim Details'!$I$28&gt;=Rates!$J$14,'Claim Details'!$I$28&lt;=Rates!$J$15,'Claim Details'!$I$19="No"),Rates!$J$22,IF(AND(AE62="B",'Claim Details'!$I$28&gt;=Rates!$D$14,'Claim Details'!$I$28&lt;=Rates!$D$15,'Claim Details'!$I$19="Yes"),Rates!$E$23,IF(AND(AE62="B",'Claim Details'!$I$28&gt;=Rates!$D$14,'Claim Details'!$I$28&lt;=Rates!$D$15,'Claim Details'!$I$19="No"),Rates!$D$23,IF(AND(AE62="B",'Claim Details'!$I$28&gt;=Rates!$F$14,'Claim Details'!$I$28&lt;=Rates!$F$15,'Claim Details'!$I$19="Yes"),Rates!$G$23,IF(AND(AE62="B",'Claim Details'!$I$28&gt;=Rates!$F$14,'Claim Details'!$I$28&lt;=Rates!$F$15,'Claim Details'!$I$19="No"),Rates!$F$23,IF(AND(AE62="B",'Claim Details'!$I$28&gt;=Rates!$H$14,'Claim Details'!$I$28&lt;=Rates!$H$15,'Claim Details'!$I$19="Yes"),Rates!$I$23,IF(AND(AE62="B",'Claim Details'!$I$28&gt;=Rates!$H$14,'Claim Details'!$I$28&lt;=Rates!$H$15,'Claim Details'!$I$19="No"),Rates!$H$23,IF(AND(AE62="B",'Claim Details'!$I$28&gt;=Rates!$J$14,'Claim Details'!$I$28&lt;=Rates!$J$15,'Claim Details'!$I$19="Yes"),Rates!$K$23,IF(AND(AE62="B",'Claim Details'!$I$28&gt;=Rates!$J$14,'Claim Details'!$I$28&lt;=Rates!$J$15,'Claim Details'!$I$19="No"),Rates!$J$23,IF(AND(AE62="C",'Claim Details'!$I$28&gt;=Rates!$D$14,'Claim Details'!$I$28&lt;=Rates!$D$15,'Claim Details'!$I$19="Yes"),Rates!$E$24,IF(AND(AE62="C",'Claim Details'!$I$28&gt;=Rates!$D$14,'Claim Details'!$I$28&lt;=Rates!$D$15,'Claim Details'!$I$19="No"),Rates!$D$24,IF(AND(AE62="C",'Claim Details'!$I$28&gt;=Rates!$F$14,'Claim Details'!$I$28&lt;=Rates!$F$15,'Claim Details'!$I$19="Yes"),Rates!$G$24,IF(AND(AE62="C",'Claim Details'!$I$28&gt;=Rates!$F$14,'Claim Details'!$I$28&lt;=Rates!$F$15,'Claim Details'!$I$19="No"),Rates!$F$24,IF(AND(AE62="C",'Claim Details'!$I$28&gt;=Rates!$H$14,'Claim Details'!$I$28&lt;=Rates!$H$15,'Claim Details'!$I$19="Yes"),Rates!$I$24,IF(AND(AE62="C",'Claim Details'!$I$28&gt;=Rates!$H$14,'Claim Details'!$I$28&lt;=Rates!$H$15,'Claim Details'!$I$19="No"),Rates!$H$24,IF(AND(AE62="C",'Claim Details'!$I$28&gt;=Rates!$J$14,'Claim Details'!$I$28&lt;=Rates!$J$15,'Claim Details'!$I$19="Yes"),Rates!$K$24,IF(AND(AE62="C",'Claim Details'!$I$28&gt;=Rates!$J$14,'Claim Details'!$I$28&lt;=Rates!$J$15,'Claim Details'!$I$19="No"),Rates!$J$24,"£0.00"))))))))))))))))))))))))</f>
        <v>£0.00</v>
      </c>
      <c r="BH62" s="189" t="str">
        <f t="shared" si="13"/>
        <v>£0.00</v>
      </c>
      <c r="BI62" s="189">
        <f t="shared" si="14"/>
        <v>0</v>
      </c>
      <c r="BO62" s="202" t="str">
        <f>IF(H62="","£0.00",IF(AP62="4","£0.00",IF(AP62="5","£0.00",IF(AP62="1","£0.00",((AQ62*H62)*'Claim Details'!$F$111)/100))))</f>
        <v>£0.00</v>
      </c>
      <c r="BP62" s="202" t="str">
        <f>IF(T62="","£0.00",IF(AP62="4","£0.00",IF(AP62="5","£0.00",IF(AP62="1","£0.00",((AR62*T62)*'Claim Details'!$N$111)/100))))</f>
        <v>£0.00</v>
      </c>
      <c r="BQ62" s="202" t="str">
        <f>IF(AI62="","£0.00",IF(AP62="4","£0.00",IF(AP62="5","£0.00",IF(AP62="1","£0.00",((BI62*AI62)*'Claim Details'!$W$111)/100))))</f>
        <v>£0.00</v>
      </c>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row>
    <row r="63" spans="1:97" ht="15">
      <c r="A63" s="145"/>
      <c r="B63" s="91"/>
      <c r="C63" s="96"/>
      <c r="D63" s="97"/>
      <c r="E63" s="98"/>
      <c r="F63" s="89"/>
      <c r="G63" s="99"/>
      <c r="H63" s="100"/>
      <c r="I63" s="221" t="str">
        <f t="shared" si="15"/>
        <v>£0.00</v>
      </c>
      <c r="J63" s="101"/>
      <c r="K63" s="100"/>
      <c r="L63" s="221" t="str">
        <f t="shared" si="3"/>
        <v>£0.00</v>
      </c>
      <c r="M63" s="101"/>
      <c r="N63" s="102"/>
      <c r="O63" s="145"/>
      <c r="P63" s="77"/>
      <c r="Q63" s="87"/>
      <c r="R63" s="87"/>
      <c r="S63" s="87"/>
      <c r="T63" s="149" t="str">
        <f t="shared" si="4"/>
        <v/>
      </c>
      <c r="U63" s="87" t="str">
        <f t="shared" si="5"/>
        <v/>
      </c>
      <c r="V63" s="87"/>
      <c r="W63" s="53" t="str">
        <f t="shared" si="6"/>
        <v>£0.00</v>
      </c>
      <c r="X63" s="53"/>
      <c r="Y63" s="87"/>
      <c r="Z63" s="78"/>
      <c r="AA63" s="79"/>
      <c r="AB63" s="160"/>
      <c r="AC63" s="98"/>
      <c r="AD63" s="225"/>
      <c r="AE63" s="235" t="str">
        <f t="shared" si="7"/>
        <v/>
      </c>
      <c r="AF63" s="87" t="str">
        <f t="shared" si="8"/>
        <v/>
      </c>
      <c r="AG63" s="53"/>
      <c r="AH63" s="224"/>
      <c r="AI63" s="226" t="str">
        <f t="shared" si="1"/>
        <v/>
      </c>
      <c r="AJ63" s="236" t="str">
        <f t="shared" si="9"/>
        <v>£0.00</v>
      </c>
      <c r="AK63" s="31"/>
      <c r="AL63" s="1"/>
      <c r="AM63" s="1"/>
      <c r="AN63" s="1"/>
      <c r="AO63" s="1"/>
      <c r="AP63" s="1" t="str">
        <f t="shared" si="10"/>
        <v/>
      </c>
      <c r="AQ63" s="27">
        <f t="shared" si="2"/>
        <v>0</v>
      </c>
      <c r="AR63" s="189">
        <f t="shared" si="11"/>
        <v>0</v>
      </c>
      <c r="AS63" s="190" t="str">
        <f>IF(AND(C63="A",'Claim Details'!$E$28&gt;=Rates!$D$14,'Claim Details'!$E$28&lt;=Rates!$D$15,'Claim Details'!$E$19="Yes"),Rates!$E$17,IF(AND(C63="A",'Claim Details'!$E$28&gt;=Rates!$D$14,'Claim Details'!$E$28&lt;=Rates!$D$15,'Claim Details'!$E$19="No"),Rates!$D$17,IF(AND(C63="A",'Claim Details'!$E$28&gt;=Rates!$F$14,'Claim Details'!$E$28&lt;=Rates!$F$15,'Claim Details'!$E$19="Yes"),Rates!$G$17,IF(AND(C63="A",'Claim Details'!$E$28&gt;=Rates!$F$14,'Claim Details'!$E$28&lt;=Rates!$F$15,'Claim Details'!$E$19="No"),Rates!$F$17,IF(AND(C63="A",'Claim Details'!$E$28&gt;=Rates!$H$14,'Claim Details'!$E$28&lt;=Rates!$H$15,'Claim Details'!$E$19="Yes"),Rates!$I$17,IF(AND(C63="A",'Claim Details'!$E$28&gt;=Rates!$H$14,'Claim Details'!$E$28&lt;=Rates!$H$15,'Claim Details'!$E$19="No"),Rates!$H$17,IF(AND(C63="A",'Claim Details'!$E$28&gt;=Rates!$J$14,'Claim Details'!$E$28&lt;=Rates!$J$15,'Claim Details'!$E$19="Yes"),Rates!$K$17,IF(AND(C63="A",'Claim Details'!$E$28&gt;=Rates!$J$14,'Claim Details'!$E$28&lt;=Rates!$J$15,'Claim Details'!$E$19="No"),Rates!$J$17,IF(AND(C63="B",'Claim Details'!$E$28&gt;=Rates!$D$14,'Claim Details'!$E$28&lt;=Rates!$D$15,'Claim Details'!$E$19="Yes"),Rates!$E$18,IF(AND(C63="B",'Claim Details'!$E$28&gt;=Rates!$D$14,'Claim Details'!$E$28&lt;=Rates!$D$15,'Claim Details'!$E$19="No"),Rates!$D$18,IF(AND(C63="B",'Claim Details'!$E$28&gt;=Rates!$F$14,'Claim Details'!$E$28&lt;=Rates!$F$15,'Claim Details'!$E$19="Yes"),Rates!$G$18,IF(AND(C63="B",'Claim Details'!$E$28&gt;=Rates!$F$14,'Claim Details'!$E$28&lt;=Rates!$F$15,'Claim Details'!$E$19="No"),Rates!$F$18,IF(AND(C63="B",'Claim Details'!$E$28&gt;=Rates!$H$14,'Claim Details'!$E$28&lt;=Rates!$H$15,'Claim Details'!$E$19="Yes"),Rates!$I$18,IF(AND(C63="B",'Claim Details'!$E$28&gt;=Rates!$H$14,'Claim Details'!$E$28&lt;=Rates!$H$15,'Claim Details'!$E$19="No"),Rates!$H$18,IF(AND(C63="B",'Claim Details'!$E$28&gt;=Rates!$J$14,'Claim Details'!$E$28&lt;=Rates!$J$15,'Claim Details'!$E$19="Yes"),Rates!$K$18,IF(AND(C63="B",'Claim Details'!$E$28&gt;=Rates!$J$14,'Claim Details'!$E$28&lt;=Rates!$J$15,'Claim Details'!$E$19="No"),Rates!$J$18,IF(AND(C63="C",'Claim Details'!$E$28&gt;=Rates!$D$14,'Claim Details'!$E$28&lt;=Rates!$D$15,'Claim Details'!$E$19="Yes"),Rates!$E$19,IF(AND(C63="C",'Claim Details'!$E$28&gt;=Rates!$D$14,'Claim Details'!$E$28&lt;=Rates!$D$15,'Claim Details'!$E$19="No"),Rates!$D$19,IF(AND(C63="C",'Claim Details'!$E$28&gt;=Rates!$F$14,'Claim Details'!$E$28&lt;=Rates!$F$15,'Claim Details'!$E$19="Yes"),Rates!$G$19,IF(AND(C63="C",'Claim Details'!$E$28&gt;=Rates!$F$14,'Claim Details'!$E$28&lt;=Rates!$F$15,'Claim Details'!$E$19="No"),Rates!$F$19,IF(AND(C63="C",'Claim Details'!$E$28&gt;=Rates!$H$14,'Claim Details'!$E$28&lt;=Rates!$H$15,'Claim Details'!$E$19="Yes"),Rates!$I$19,IF(AND(C63="C",'Claim Details'!$E$28&gt;=Rates!$H$14,'Claim Details'!$E$28&lt;=Rates!$H$15,'Claim Details'!$E$19="No"),Rates!$H$19,IF(AND(C63="C",'Claim Details'!$E$28&gt;=Rates!$J$14,'Claim Details'!$E$28&lt;=Rates!$J$15,'Claim Details'!$E$19="Yes"),Rates!$K$19,IF(AND(C63="C",'Claim Details'!$E$28&gt;=Rates!$J$14,'Claim Details'!$E$28&lt;=Rates!$J$15,'Claim Details'!$E$19="No"),Rates!$J$19,"£0.00"))))))))))))))))))))))))</f>
        <v>£0.00</v>
      </c>
      <c r="AT63" s="189" t="str">
        <f>IF(AND(C63="A",'Claim Details'!$E$28&gt;=Rates!$D$14,'Claim Details'!$E$28&lt;=Rates!$D$15,'Claim Details'!$E$19="Yes"),Rates!$E$25,IF(AND(C63="A",'Claim Details'!$E$28&gt;=Rates!$D$14,'Claim Details'!$E$28&lt;=Rates!$D$15,'Claim Details'!$E$19="No"),Rates!$D$25,IF(AND(C63="A",'Claim Details'!$E$28&gt;=Rates!$F$14,'Claim Details'!$E$28&lt;=Rates!$F$15,'Claim Details'!$E$19="Yes"),Rates!$G$25,IF(AND(C63="A",'Claim Details'!$E$28&gt;=Rates!$F$14,'Claim Details'!$E$28&lt;=Rates!$F$15,'Claim Details'!$E$19="No"),Rates!$F$25,IF(AND(C63="A",'Claim Details'!$E$28&gt;=Rates!$H$14,'Claim Details'!$E$28&lt;=Rates!$H$15,'Claim Details'!$E$19="Yes"),Rates!$I$25,IF(AND(C63="A",'Claim Details'!$E$28&gt;=Rates!$H$14,'Claim Details'!$E$28&lt;=Rates!$H$15,'Claim Details'!$E$19="No"),Rates!$H$25,IF(AND(C63="A",'Claim Details'!$E$28&gt;=Rates!$J$14,'Claim Details'!$E$28&lt;=Rates!$J$15,'Claim Details'!$E$19="Yes"),Rates!$K$25,IF(AND(C63="A",'Claim Details'!$E$28&gt;=Rates!$J$14,'Claim Details'!$E$28&lt;=Rates!$J$15,'Claim Details'!$E$19="No"),Rates!$J$25,IF(AND(C63="B",'Claim Details'!$E$28&gt;=Rates!$D$14,'Claim Details'!$E$28&lt;=Rates!$D$15,'Claim Details'!$E$19="Yes"),Rates!$E$26,IF(AND(C63="B",'Claim Details'!$E$28&gt;=Rates!$D$14,'Claim Details'!$E$28&lt;=Rates!$D$15,'Claim Details'!$E$19="No"),Rates!$D$26,IF(AND(C63="B",'Claim Details'!$E$28&gt;=Rates!$F$14,'Claim Details'!$E$28&lt;=Rates!$F$15,'Claim Details'!$E$19="Yes"),Rates!$G$26,IF(AND(C63="B",'Claim Details'!$E$28&gt;=Rates!$F$14,'Claim Details'!$E$28&lt;=Rates!$F$15,'Claim Details'!$E$19="No"),Rates!$F$26,IF(AND(C63="B",'Claim Details'!$E$28&gt;=Rates!$H$14,'Claim Details'!$E$28&lt;=Rates!$H$15,'Claim Details'!$E$19="Yes"),Rates!$I$26,IF(AND(C63="B",'Claim Details'!$E$28&gt;=Rates!$H$14,'Claim Details'!$E$28&lt;=Rates!$H$15,'Claim Details'!$E$19="No"),Rates!$H$26,IF(AND(C63="B",'Claim Details'!$E$28&gt;=Rates!$J$14,'Claim Details'!$E$28&lt;=Rates!$J$15,'Claim Details'!$E$19="Yes"),Rates!$K$26,IF(AND(C63="B",'Claim Details'!$E$28&gt;=Rates!$J$14,'Claim Details'!$E$28&lt;=Rates!$J$15,'Claim Details'!$E$19="No"),Rates!$J$26,IF(AND(C63="C",'Claim Details'!$E$28&gt;=Rates!$D$14,'Claim Details'!$E$28&lt;=Rates!$D$15,'Claim Details'!$E$19="Yes"),Rates!$E$27,IF(AND(C63="C",'Claim Details'!$E$28&gt;=Rates!$D$14,'Claim Details'!$E$28&lt;=Rates!$D$15,'Claim Details'!$E$19="No"),Rates!$D$27,IF(AND(C63="C",'Claim Details'!$E$28&gt;=Rates!$F$14,'Claim Details'!$E$28&lt;=Rates!$F$15,'Claim Details'!$E$19="Yes"),Rates!$G$27,IF(AND(C63="C",'Claim Details'!$E$28&gt;=Rates!$F$14,'Claim Details'!$E$28&lt;=Rates!$F$15,'Claim Details'!$E$19="No"),Rates!$F$27,IF(AND(C63="C",'Claim Details'!$E$28&gt;=Rates!$H$14,'Claim Details'!$E$28&lt;=Rates!$H$15,'Claim Details'!$E$19="Yes"),Rates!$I$27,IF(AND(C63="C",'Claim Details'!$E$28&gt;=Rates!$H$14,'Claim Details'!$E$28&lt;=Rates!$H$15,'Claim Details'!$E$19="No"),Rates!$H$27,IF(AND(C63="C",'Claim Details'!$E$28&gt;=Rates!$J$14,'Claim Details'!$E$28&lt;=Rates!$J$15,'Claim Details'!$E$19="Yes"),Rates!$K$27,IF(AND(C63="C",'Claim Details'!$E$28&gt;=Rates!$J$14,'Claim Details'!$E$28&lt;=Rates!$J$15,'Claim Details'!$E$19="No"),Rates!$J$27,"£0.00"))))))))))))))))))))))))</f>
        <v>£0.00</v>
      </c>
      <c r="AU63" s="191" t="str">
        <f>IF(AND(C63="A",'Claim Details'!$E$28&gt;=Rates!$D$14,'Claim Details'!$E$28&lt;=Rates!$D$15,'Claim Details'!$E$19="Yes"),Rates!$E$20,IF(AND(C63="A",'Claim Details'!$E$28&gt;=Rates!$D$14,'Claim Details'!$E$28&lt;=Rates!$D$15,'Claim Details'!$E$19="No"),Rates!$D$20,IF(AND(C63="A",'Claim Details'!$E$28&gt;=Rates!$F$14,'Claim Details'!$E$28&lt;=Rates!$F$15,'Claim Details'!$E$19="Yes"),Rates!$G$20,IF(AND(C63="A",'Claim Details'!$E$28&gt;=Rates!$F$14,'Claim Details'!$E$28&lt;=Rates!$F$15,'Claim Details'!$E$19="No"),Rates!$F$20,IF(AND(C63="A",'Claim Details'!$E$28&gt;=Rates!$H$14,'Claim Details'!$E$28&lt;=Rates!$H$15,'Claim Details'!$E$19="Yes"),Rates!$I$20,IF(AND(C63="A",'Claim Details'!$E$28&gt;=Rates!$H$14,'Claim Details'!$E$28&lt;=Rates!$H$15,'Claim Details'!$E$19="No"),Rates!$H$20,IF(AND(C63="A",'Claim Details'!$E$28&gt;=Rates!$J$14,'Claim Details'!$E$28&lt;=Rates!$J$15,'Claim Details'!$E$19="Yes"),Rates!$K$20,IF(AND(C63="A",'Claim Details'!$E$28&gt;=Rates!$J$14,'Claim Details'!$E$28&lt;=Rates!$J$15,'Claim Details'!$E$19="No"),Rates!$J$20,IF(AND(C63="B",'Claim Details'!$E$28&gt;=Rates!$D$14,'Claim Details'!$E$28&lt;=Rates!$D$15,'Claim Details'!$E$19="Yes"),Rates!$E$21,IF(AND(C63="B",'Claim Details'!$E$28&gt;=Rates!$D$14,'Claim Details'!$E$28&lt;=Rates!$D$15,'Claim Details'!$E$19="No"),Rates!$D$21,IF(AND(C63="B",'Claim Details'!$E$28&gt;=Rates!$F$14,'Claim Details'!$E$28&lt;=Rates!$F$15,'Claim Details'!$E$19="Yes"),Rates!$G$21,IF(AND(C63="B",'Claim Details'!$E$28&gt;=Rates!$F$14,'Claim Details'!$E$28&lt;=Rates!$F$15,'Claim Details'!$E$19="No"),Rates!$F$21,IF(AND(C63="B",'Claim Details'!$E$28&gt;=Rates!$H$14,'Claim Details'!$E$28&lt;=Rates!$H$15,'Claim Details'!$E$19="Yes"),Rates!$I$21,IF(AND(C63="B",'Claim Details'!$E$28&gt;=Rates!$H$14,'Claim Details'!$E$28&lt;=Rates!$H$15,'Claim Details'!$E$19="No"),Rates!$H$21,IF(AND(C63="B",'Claim Details'!$E$28&gt;=Rates!$J$14,'Claim Details'!$E$28&lt;=Rates!$J$15,'Claim Details'!$E$19="Yes"),Rates!$K$21,IF(AND(C63="B",'Claim Details'!$E$28&gt;=Rates!$J$14,'Claim Details'!$E$28&lt;=Rates!$J$15,'Claim Details'!$E$19="No"),Rates!$J$21,"£0.00"))))))))))))))))</f>
        <v>£0.00</v>
      </c>
      <c r="AV63" s="191" t="str">
        <f>IF(AND(C63="A",'Claim Details'!$E$28&gt;=Rates!$D$14,'Claim Details'!$E$28&lt;=Rates!$D$15,'Claim Details'!$E$19="Yes"),Rates!$E$22,IF(AND(C63="A",'Claim Details'!$E$28&gt;=Rates!$D$14,'Claim Details'!$E$28&lt;=Rates!$D$15,'Claim Details'!$E$19="No"),Rates!$D$22,IF(AND(C63="A",'Claim Details'!$E$28&gt;=Rates!$F$14,'Claim Details'!$E$28&lt;=Rates!$F$15,'Claim Details'!$E$19="Yes"),Rates!$G$22,IF(AND(C63="A",'Claim Details'!$E$28&gt;=Rates!$F$14,'Claim Details'!$E$28&lt;=Rates!$F$15,'Claim Details'!$E$19="No"),Rates!$F$22,IF(AND(C63="A",'Claim Details'!$E$28&gt;=Rates!$H$14,'Claim Details'!$E$28&lt;=Rates!$H$15,'Claim Details'!$E$19="Yes"),Rates!$I$22,IF(AND(C63="A",'Claim Details'!$E$28&gt;=Rates!$H$14,'Claim Details'!$E$28&lt;=Rates!$H$15,'Claim Details'!$E$19="No"),Rates!$H$22,IF(AND(C63="A",'Claim Details'!$E$28&gt;=Rates!$J$14,'Claim Details'!$E$28&lt;=Rates!$J$15,'Claim Details'!$E$19="Yes"),Rates!$K$22,IF(AND(C63="A",'Claim Details'!$E$28&gt;=Rates!$J$14,'Claim Details'!$E$28&lt;=Rates!$J$15,'Claim Details'!$E$19="No"),Rates!$J$22,IF(AND(C63="B",'Claim Details'!$E$28&gt;=Rates!$D$14,'Claim Details'!$E$28&lt;=Rates!$D$15,'Claim Details'!$E$19="Yes"),Rates!$E$23,IF(AND(C63="B",'Claim Details'!$E$28&gt;=Rates!$D$14,'Claim Details'!$E$28&lt;=Rates!$D$15,'Claim Details'!$E$19="No"),Rates!$D$23,IF(AND(C63="B",'Claim Details'!$E$28&gt;=Rates!$F$14,'Claim Details'!$E$28&lt;=Rates!$F$15,'Claim Details'!$E$19="Yes"),Rates!$G$23,IF(AND(C63="B",'Claim Details'!$E$28&gt;=Rates!$F$14,'Claim Details'!$E$28&lt;=Rates!$F$15,'Claim Details'!$E$19="No"),Rates!$F$23,IF(AND(C63="B",'Claim Details'!$E$28&gt;=Rates!$H$14,'Claim Details'!$E$28&lt;=Rates!$H$15,'Claim Details'!$E$19="Yes"),Rates!$I$23,IF(AND(C63="B",'Claim Details'!$E$28&gt;=Rates!$H$14,'Claim Details'!$E$28&lt;=Rates!$H$15,'Claim Details'!$E$19="No"),Rates!$H$23,IF(AND(C63="B",'Claim Details'!$E$28&gt;=Rates!$J$14,'Claim Details'!$E$28&lt;=Rates!$J$15,'Claim Details'!$E$19="Yes"),Rates!$K$23,IF(AND(C63="B",'Claim Details'!$E$28&gt;=Rates!$J$14,'Claim Details'!$E$28&lt;=Rates!$J$15,'Claim Details'!$E$19="No"),Rates!$J$23,IF(AND(C63="C",'Claim Details'!$E$28&gt;=Rates!$D$14,'Claim Details'!$E$28&lt;=Rates!$D$15,'Claim Details'!$E$19="Yes"),Rates!$E$24,IF(AND(C63="C",'Claim Details'!$E$28&gt;=Rates!$D$14,'Claim Details'!$E$28&lt;=Rates!$D$15,'Claim Details'!$E$19="No"),Rates!$D$24,IF(AND(C63="C",'Claim Details'!$E$28&gt;=Rates!$F$14,'Claim Details'!$E$28&lt;=Rates!$F$15,'Claim Details'!$E$19="Yes"),Rates!$G$24,IF(AND(C63="C",'Claim Details'!$E$28&gt;=Rates!$F$14,'Claim Details'!$E$28&lt;=Rates!$F$15,'Claim Details'!$E$19="No"),Rates!$F$24,IF(AND(C63="C",'Claim Details'!$E$28&gt;=Rates!$H$14,'Claim Details'!$E$28&lt;=Rates!$H$15,'Claim Details'!$E$19="Yes"),Rates!$I$24,IF(AND(C63="C",'Claim Details'!$E$28&gt;=Rates!$H$14,'Claim Details'!$E$28&lt;=Rates!$H$15,'Claim Details'!$E$19="No"),Rates!$H$24,IF(AND(C63="C",'Claim Details'!$E$28&gt;=Rates!$J$14,'Claim Details'!$E$28&lt;=Rates!$J$15,'Claim Details'!$E$19="Yes"),Rates!$K$24,IF(AND(C63="C",'Claim Details'!$E$28&gt;=Rates!$J$14,'Claim Details'!$E$28&lt;=Rates!$J$15,'Claim Details'!$E$19="No"),Rates!$J$24,"£0.00"))))))))))))))))))))))))</f>
        <v>£0.00</v>
      </c>
      <c r="AW63" s="1"/>
      <c r="AX63" s="189" t="str">
        <f>IF(AND(U63="A",'Claim Details'!$I$28&gt;=Rates!$D$14,'Claim Details'!$I$28&lt;=Rates!$D$15,'Claim Details'!$I$19="Yes"),Rates!$J$17,IF(AND(U63="A",'Claim Details'!$I$28&gt;=Rates!$D$14,'Claim Details'!$I$28&lt;=Rates!$D$15,'Claim Details'!$I$19="No"),Rates!$D$17,IF(AND(U63="A",'Claim Details'!$I$28&gt;=Rates!$F$14,'Claim Details'!$I$28&lt;=Rates!$F$15,'Claim Details'!$I$19="Yes"),Rates!$G$17,IF(AND(U63="A",'Claim Details'!$I$28&gt;=Rates!$F$14,'Claim Details'!$I$28&lt;=Rates!$F$15,'Claim Details'!$I$19="No"),Rates!$F$17,IF(AND(U63="A",'Claim Details'!$I$28&gt;=Rates!$H$14,'Claim Details'!$I$28&lt;=Rates!$H$15,'Claim Details'!$I$19="Yes"),Rates!$I$17,IF(AND(U63="A",'Claim Details'!$I$28&gt;=Rates!$H$14,'Claim Details'!$I$28&lt;=Rates!$H$15,'Claim Details'!$I$19="No"),Rates!$H$17,IF(AND(U63="A",'Claim Details'!$I$28&gt;=Rates!$J$14,'Claim Details'!$I$28&lt;=Rates!$J$15,'Claim Details'!$I$19="Yes"),Rates!$K$17,IF(AND(U63="A",'Claim Details'!$I$28&gt;=Rates!$J$14,'Claim Details'!$I$28&lt;=Rates!$J$15,'Claim Details'!$I$19="No"),Rates!$J$17,IF(AND(U63="B",'Claim Details'!$I$28&gt;=Rates!$D$14,'Claim Details'!$I$28&lt;=Rates!$D$15,'Claim Details'!$I$19="Yes"),Rates!$E$18,IF(AND(U63="B",'Claim Details'!$I$28&gt;=Rates!$D$14,'Claim Details'!$I$28&lt;=Rates!$D$15,'Claim Details'!$I$19="No"),Rates!$D$18,IF(AND(U63="B",'Claim Details'!$I$28&gt;=Rates!$F$14,'Claim Details'!$I$28&lt;=Rates!$F$15,'Claim Details'!$I$19="Yes"),Rates!$G$18,IF(AND(U63="B",'Claim Details'!$I$28&gt;=Rates!$F$14,'Claim Details'!$I$28&lt;=Rates!$F$15,'Claim Details'!$I$19="No"),Rates!$F$18,IF(AND(U63="B",'Claim Details'!$I$28&gt;=Rates!$H$14,'Claim Details'!$I$28&lt;=Rates!$H$15,'Claim Details'!$I$19="Yes"),Rates!$I$18,IF(AND(U63="B",'Claim Details'!$I$28&gt;=Rates!$H$14,'Claim Details'!$I$28&lt;=Rates!$H$15,'Claim Details'!$I$19="No"),Rates!$H$18,IF(AND(U63="B",'Claim Details'!$I$28&gt;=Rates!$J$14,'Claim Details'!$I$28&lt;=Rates!$J$15,'Claim Details'!$I$19="Yes"),Rates!$K$18,IF(AND(U63="B",'Claim Details'!$I$28&gt;=Rates!$J$14,'Claim Details'!$I$28&lt;=Rates!$J$15,'Claim Details'!$I$19="No"),Rates!$J$18,IF(AND(U63="C",'Claim Details'!$I$28&gt;=Rates!$D$14,'Claim Details'!$I$28&lt;=Rates!$D$15,'Claim Details'!$I$19="Yes"),Rates!$E$19,IF(AND(U63="C",'Claim Details'!$I$28&gt;=Rates!$D$14,'Claim Details'!$I$28&lt;=Rates!$D$15,'Claim Details'!$I$19="No"),Rates!$D$19,IF(AND(U63="C",'Claim Details'!$I$28&gt;=Rates!$F$14,'Claim Details'!$I$28&lt;=Rates!$F$15,'Claim Details'!$I$19="Yes"),Rates!$G$19,IF(AND(U63="C",'Claim Details'!$I$28&gt;=Rates!$F$14,'Claim Details'!$I$28&lt;=Rates!$F$15,'Claim Details'!$I$19="No"),Rates!$F$19,IF(AND(U63="C",'Claim Details'!$I$28&gt;=Rates!$H$14,'Claim Details'!$I$28&lt;=Rates!$H$15,'Claim Details'!$I$19="Yes"),Rates!$I$19,IF(AND(U63="C",'Claim Details'!$I$28&gt;=Rates!$H$14,'Claim Details'!$I$28&lt;=Rates!$H$15,'Claim Details'!$I$19="No"),Rates!$H$19,IF(AND(U63="C",'Claim Details'!$I$28&gt;=Rates!$J$14,'Claim Details'!$I$28&lt;=Rates!$J$15,'Claim Details'!$I$19="Yes"),Rates!$K$19,IF(AND(U63="C",'Claim Details'!$I$28&gt;=Rates!$J$14,'Claim Details'!$I$28&lt;=Rates!$J$15,'Claim Details'!$I$19="No"),Rates!$J$19,"£0.00"))))))))))))))))))))))))</f>
        <v>£0.00</v>
      </c>
      <c r="AY63" s="189" t="str">
        <f>IF(AND(C63="A",'Claim Details'!$I$28&gt;=Rates!$D$14,'Claim Details'!$I$28&lt;=Rates!$D$15,'Claim Details'!$I$19="Yes"),Rates!$J$25,IF(AND(C63="A",'Claim Details'!$I$28&gt;=Rates!$D$14,'Claim Details'!$I$28&lt;=Rates!$D$15,'Claim Details'!$I$19="No"),Rates!$D$25,IF(AND(C63="A",'Claim Details'!$I$28&gt;=Rates!$F$14,'Claim Details'!$I$28&lt;=Rates!$F$15,'Claim Details'!$I$19="Yes"),Rates!$G$25,IF(AND(C63="A",'Claim Details'!$I$28&gt;=Rates!$F$14,'Claim Details'!$I$28&lt;=Rates!$F$15,'Claim Details'!$I$19="No"),Rates!$F$25,IF(AND(C63="A",'Claim Details'!$I$28&gt;=Rates!$H$14,'Claim Details'!$I$28&lt;=Rates!$H$15,'Claim Details'!$I$19="Yes"),Rates!$I$25,IF(AND(C63="A",'Claim Details'!$I$28&gt;=Rates!$H$14,'Claim Details'!$I$28&lt;=Rates!$H$15,'Claim Details'!$I$19="No"),Rates!$H$25,IF(AND(C63="A",'Claim Details'!$I$28&gt;=Rates!$J$14,'Claim Details'!$I$28&lt;=Rates!$J$15,'Claim Details'!$I$19="Yes"),Rates!$K$25,IF(AND(C63="A",'Claim Details'!$I$28&gt;=Rates!$J$14,'Claim Details'!$I$28&lt;=Rates!$J$15,'Claim Details'!$I$19="No"),Rates!$J$25,IF(AND(C63="B",'Claim Details'!$I$28&gt;=Rates!$D$14,'Claim Details'!$I$28&lt;=Rates!$D$15,'Claim Details'!$I$19="Yes"),Rates!$E$26,IF(AND(C63="B",'Claim Details'!$I$28&gt;=Rates!$D$14,'Claim Details'!$I$28&lt;=Rates!$D$15,'Claim Details'!$I$19="No"),Rates!$D$26,IF(AND(C63="B",'Claim Details'!$I$28&gt;=Rates!$F$14,'Claim Details'!$I$28&lt;=Rates!$F$15,'Claim Details'!$I$19="Yes"),Rates!$G$26,IF(AND(C63="B",'Claim Details'!$I$28&gt;=Rates!$F$14,'Claim Details'!$I$28&lt;=Rates!$F$15,'Claim Details'!$I$19="No"),Rates!$F$26,IF(AND(C63="B",'Claim Details'!$I$28&gt;=Rates!$H$14,'Claim Details'!$I$28&lt;=Rates!$H$15,'Claim Details'!$I$19="Yes"),Rates!$I$26,IF(AND(C63="B",'Claim Details'!$I$28&gt;=Rates!$H$14,'Claim Details'!$I$28&lt;=Rates!$H$15,'Claim Details'!$I$19="No"),Rates!$H$26,IF(AND(C63="B",'Claim Details'!$I$28&gt;=Rates!$J$14,'Claim Details'!$I$28&lt;=Rates!$J$15,'Claim Details'!$I$19="Yes"),Rates!$K$26,IF(AND(C63="B",'Claim Details'!$I$28&gt;=Rates!$J$14,'Claim Details'!$I$28&lt;=Rates!$J$15,'Claim Details'!$I$19="No"),Rates!$J$26,IF(AND(C63="C",'Claim Details'!$I$28&gt;=Rates!$D$14,'Claim Details'!$I$28&lt;=Rates!$D$15,'Claim Details'!$I$19="Yes"),Rates!$E$27,IF(AND(C63="C",'Claim Details'!$I$28&gt;=Rates!$D$14,'Claim Details'!$I$28&lt;=Rates!$D$15,'Claim Details'!$I$19="No"),Rates!$D$27,IF(AND(C63="C",'Claim Details'!$I$28&gt;=Rates!$F$14,'Claim Details'!$I$28&lt;=Rates!$F$15,'Claim Details'!$I$19="Yes"),Rates!$G$27,IF(AND(C63="C",'Claim Details'!$I$28&gt;=Rates!$F$14,'Claim Details'!$I$28&lt;=Rates!$F$15,'Claim Details'!$I$19="No"),Rates!$F$27,IF(AND(C63="C",'Claim Details'!$I$28&gt;=Rates!$H$14,'Claim Details'!$I$28&lt;=Rates!$H$15,'Claim Details'!$I$19="Yes"),Rates!$I$27,IF(AND(C63="C",'Claim Details'!$I$28&gt;=Rates!$H$14,'Claim Details'!$I$28&lt;=Rates!$H$15,'Claim Details'!$I$19="No"),Rates!$H$27,IF(AND(C63="C",'Claim Details'!$I$28&gt;=Rates!$J$14,'Claim Details'!$I$28&lt;=Rates!$J$15,'Claim Details'!$I$19="Yes"),Rates!$K$27,IF(AND(C63="C",'Claim Details'!$I$28&gt;=Rates!$J$14,'Claim Details'!$I$28&lt;=Rates!$J$15,'Claim Details'!$I$19="No"),Rates!$J$27,"£0.00"))))))))))))))))))))))))</f>
        <v>£0.00</v>
      </c>
      <c r="AZ63" s="189" t="str">
        <f>IF(AND(C63="A",'Claim Details'!$I$28&gt;=Rates!$D$14,'Claim Details'!$I$28&lt;=Rates!$D$15,'Claim Details'!$I$19="Yes"),Rates!$E$20,IF(AND(C63="A",'Claim Details'!$I$28&gt;=Rates!$D$14,'Claim Details'!$I$28&lt;=Rates!$D$15,'Claim Details'!$I$19="No"),Rates!$D$20,IF(AND(C63="A",'Claim Details'!$I$28&gt;=Rates!$F$14,'Claim Details'!$I$28&lt;=Rates!$F$15,'Claim Details'!$I$19="Yes"),Rates!$G$20,IF(AND(C63="A",'Claim Details'!$I$28&gt;=Rates!$F$14,'Claim Details'!$I$28&lt;=Rates!$F$15,'Claim Details'!$I$19="No"),Rates!$F$20,IF(AND(C63="A",'Claim Details'!$I$28&gt;=Rates!$H$14,'Claim Details'!$I$28&lt;=Rates!$H$15,'Claim Details'!$I$19="Yes"),Rates!$I$20,IF(AND(C63="A",'Claim Details'!$I$28&gt;=Rates!$H$14,'Claim Details'!$I$28&lt;=Rates!$H$15,'Claim Details'!$I$19="No"),Rates!$H$20,IF(AND(C63="A",'Claim Details'!$I$28&gt;=Rates!$J$14,'Claim Details'!$I$28&lt;=Rates!$J$15,'Claim Details'!$I$19="Yes"),Rates!$K$20,IF(AND(C63="A",'Claim Details'!$I$28&gt;=Rates!$J$14,'Claim Details'!$I$28&lt;=Rates!$J$15,'Claim Details'!$I$19="No"),Rates!$J$20,IF(AND(C63="B",'Claim Details'!$I$28&gt;=Rates!$D$14,'Claim Details'!$I$28&lt;=Rates!$D$15,'Claim Details'!$I$19="Yes"),Rates!$E$21,IF(AND(C63="B",'Claim Details'!$I$28&gt;=Rates!$D$14,'Claim Details'!$I$28&lt;=Rates!$D$15,'Claim Details'!$I$19="No"),Rates!$D$21,IF(AND(C63="B",'Claim Details'!$I$28&gt;=Rates!$F$14,'Claim Details'!$I$28&lt;=Rates!$F$15,'Claim Details'!$I$19="Yes"),Rates!$G$21,IF(AND(C63="B",'Claim Details'!$I$28&gt;=Rates!$F$14,'Claim Details'!$I$28&lt;=Rates!$F$15,'Claim Details'!$I$19="No"),Rates!$F$21,IF(AND(C63="B",'Claim Details'!$I$28&gt;=Rates!$H$14,'Claim Details'!$I$28&lt;=Rates!$H$15,'Claim Details'!$I$19="Yes"),Rates!$I$21,IF(AND(C63="B",'Claim Details'!$I$28&gt;=Rates!$H$14,'Claim Details'!$I$28&lt;=Rates!$H$15,'Claim Details'!$I$19="No"),Rates!$H$21,IF(AND(C63="B",'Claim Details'!$I$28&gt;=Rates!$J$14,'Claim Details'!$I$28&lt;=Rates!$J$15,'Claim Details'!$I$19="Yes"),Rates!$K$21,IF(AND(C63="B",'Claim Details'!$I$28&gt;=Rates!$J$14,'Claim Details'!$I$28&lt;=Rates!$J$15,'Claim Details'!$I$19="No"),Rates!$J$21,"£0.00"))))))))))))))))</f>
        <v>£0.00</v>
      </c>
      <c r="BA63" s="189" t="str">
        <f>IF(AND(C63="A",'Claim Details'!$I$28&gt;=Rates!$D$14,'Claim Details'!$I$28&lt;=Rates!$D$15,'Claim Details'!$I$19="Yes"),Rates!$E$22,IF(AND(C63="A",'Claim Details'!$I$28&gt;=Rates!$D$14,'Claim Details'!$I$28&lt;=Rates!$D$15,'Claim Details'!$I$19="No"),Rates!$D$22,IF(AND(C63="A",'Claim Details'!$I$28&gt;=Rates!$F$14,'Claim Details'!$I$28&lt;=Rates!$F$15,'Claim Details'!$I$19="Yes"),Rates!$G$22,IF(AND(C63="A",'Claim Details'!$I$28&gt;=Rates!$F$14,'Claim Details'!$I$28&lt;=Rates!$F$15,'Claim Details'!$I$19="No"),Rates!$F$22,IF(AND(C63="A",'Claim Details'!$I$28&gt;=Rates!$H$14,'Claim Details'!$I$28&lt;=Rates!$H$15,'Claim Details'!$I$19="Yes"),Rates!$I$22,IF(AND(C63="A",'Claim Details'!$I$28&gt;=Rates!$H$14,'Claim Details'!$I$28&lt;=Rates!$H$15,'Claim Details'!$I$19="No"),Rates!$H$22,IF(AND(C63="A",'Claim Details'!$I$28&gt;=Rates!$J$14,'Claim Details'!$I$28&lt;=Rates!$J$15,'Claim Details'!$I$19="Yes"),Rates!$K$22,IF(AND(C63="A",'Claim Details'!$I$28&gt;=Rates!$J$14,'Claim Details'!$I$28&lt;=Rates!$J$15,'Claim Details'!$I$19="No"),Rates!$J$22,IF(AND(C63="B",'Claim Details'!$I$28&gt;=Rates!$D$14,'Claim Details'!$I$28&lt;=Rates!$D$15,'Claim Details'!$I$19="Yes"),Rates!$E$23,IF(AND(C63="B",'Claim Details'!$I$28&gt;=Rates!$D$14,'Claim Details'!$I$28&lt;=Rates!$D$15,'Claim Details'!$I$19="No"),Rates!$D$23,IF(AND(C63="B",'Claim Details'!$I$28&gt;=Rates!$F$14,'Claim Details'!$I$28&lt;=Rates!$F$15,'Claim Details'!$I$19="Yes"),Rates!$G$23,IF(AND(C63="B",'Claim Details'!$I$28&gt;=Rates!$F$14,'Claim Details'!$I$28&lt;=Rates!$F$15,'Claim Details'!$I$19="No"),Rates!$F$23,IF(AND(C63="B",'Claim Details'!$I$28&gt;=Rates!$H$14,'Claim Details'!$I$28&lt;=Rates!$H$15,'Claim Details'!$I$19="Yes"),Rates!$I$23,IF(AND(C63="B",'Claim Details'!$I$28&gt;=Rates!$H$14,'Claim Details'!$I$28&lt;=Rates!$H$15,'Claim Details'!$I$19="No"),Rates!$H$23,IF(AND(C63="B",'Claim Details'!$I$28&gt;=Rates!$J$14,'Claim Details'!$I$28&lt;=Rates!$J$15,'Claim Details'!$I$19="Yes"),Rates!$K$23,IF(AND(C63="B",'Claim Details'!$I$28&gt;=Rates!$J$14,'Claim Details'!$I$28&lt;=Rates!$J$15,'Claim Details'!$I$19="No"),Rates!$J$23,IF(AND(C63="C",'Claim Details'!$I$28&gt;=Rates!$D$14,'Claim Details'!$I$28&lt;=Rates!$D$15,'Claim Details'!$I$19="Yes"),Rates!$E$24,IF(AND(C63="C",'Claim Details'!$I$28&gt;=Rates!$D$14,'Claim Details'!$I$28&lt;=Rates!$D$15,'Claim Details'!$I$19="No"),Rates!$D$24,IF(AND(C63="C",'Claim Details'!$I$28&gt;=Rates!$F$14,'Claim Details'!$I$28&lt;=Rates!$F$15,'Claim Details'!$I$19="Yes"),Rates!$G$24,IF(AND(C63="C",'Claim Details'!$I$28&gt;=Rates!$F$14,'Claim Details'!$I$28&lt;=Rates!$F$15,'Claim Details'!$I$19="No"),Rates!$F$24,IF(AND(C63="C",'Claim Details'!$I$28&gt;=Rates!$H$14,'Claim Details'!$I$28&lt;=Rates!$H$15,'Claim Details'!$I$19="Yes"),Rates!$I$24,IF(AND(C63="C",'Claim Details'!$I$28&gt;=Rates!$H$14,'Claim Details'!$I$28&lt;=Rates!$H$15,'Claim Details'!$I$19="No"),Rates!$H$24,IF(AND(C63="C",'Claim Details'!$I$28&gt;=Rates!$J$14,'Claim Details'!$I$28&lt;=Rates!$J$15,'Claim Details'!$I$19="Yes"),Rates!$K$24,IF(AND(C63="C",'Claim Details'!$I$28&gt;=Rates!$J$14,'Claim Details'!$I$28&lt;=Rates!$J$15,'Claim Details'!$I$19="No"),Rates!$J$24,"£0.00"))))))))))))))))))))))))</f>
        <v>£0.00</v>
      </c>
      <c r="BB63" s="189" t="str">
        <f t="shared" si="12"/>
        <v>£0.00</v>
      </c>
      <c r="BC63" s="1"/>
      <c r="BD63" s="189" t="str">
        <f>IF(AND(AE63="A",'Claim Details'!$I$28&gt;=Rates!$D$14,'Claim Details'!$I$28&lt;=Rates!$D$15,'Claim Details'!$I$19="Yes"),Rates!$J$17,IF(AND(AE63="A",'Claim Details'!$I$28&gt;=Rates!$D$14,'Claim Details'!$I$28&lt;=Rates!$D$15,'Claim Details'!$I$19="No"),Rates!$D$17,IF(AND(AE63="A",'Claim Details'!$I$28&gt;=Rates!$F$14,'Claim Details'!$I$28&lt;=Rates!$F$15,'Claim Details'!$I$19="Yes"),Rates!$G$17,IF(AND(AE63="A",'Claim Details'!$I$28&gt;=Rates!$F$14,'Claim Details'!$I$28&lt;=Rates!$F$15,'Claim Details'!$I$19="No"),Rates!$F$17,IF(AND(AE63="A",'Claim Details'!$I$28&gt;=Rates!$H$14,'Claim Details'!$I$28&lt;=Rates!$H$15,'Claim Details'!$I$19="Yes"),Rates!$I$17,IF(AND(AE63="A",'Claim Details'!$I$28&gt;=Rates!$H$14,'Claim Details'!$I$28&lt;=Rates!$H$15,'Claim Details'!$I$19="No"),Rates!$H$17,IF(AND(AE63="A",'Claim Details'!$I$28&gt;=Rates!$J$14,'Claim Details'!$I$28&lt;=Rates!$J$15,'Claim Details'!$I$19="Yes"),Rates!$K$17,IF(AND(AE63="A",'Claim Details'!$I$28&gt;=Rates!$J$14,'Claim Details'!$I$28&lt;=Rates!$J$15,'Claim Details'!$I$19="No"),Rates!$J$17,IF(AND(AE63="B",'Claim Details'!$I$28&gt;=Rates!$D$14,'Claim Details'!$I$28&lt;=Rates!$D$15,'Claim Details'!$I$19="Yes"),Rates!$E$18,IF(AND(AE63="B",'Claim Details'!$I$28&gt;=Rates!$D$14,'Claim Details'!$I$28&lt;=Rates!$D$15,'Claim Details'!$I$19="No"),Rates!$D$18,IF(AND(AE63="B",'Claim Details'!$I$28&gt;=Rates!$F$14,'Claim Details'!$I$28&lt;=Rates!$F$15,'Claim Details'!$I$19="Yes"),Rates!$G$18,IF(AND(AE63="B",'Claim Details'!$I$28&gt;=Rates!$F$14,'Claim Details'!$I$28&lt;=Rates!$F$15,'Claim Details'!$I$19="No"),Rates!$F$18,IF(AND(AE63="B",'Claim Details'!$I$28&gt;=Rates!$H$14,'Claim Details'!$I$28&lt;=Rates!$H$15,'Claim Details'!$I$19="Yes"),Rates!$I$18,IF(AND(AE63="B",'Claim Details'!$I$28&gt;=Rates!$H$14,'Claim Details'!$I$28&lt;=Rates!$H$15,'Claim Details'!$I$19="No"),Rates!$H$18,IF(AND(AE63="B",'Claim Details'!$I$28&gt;=Rates!$J$14,'Claim Details'!$I$28&lt;=Rates!$J$15,'Claim Details'!$I$19="Yes"),Rates!$K$18,IF(AND(AE63="B",'Claim Details'!$I$28&gt;=Rates!$J$14,'Claim Details'!$I$28&lt;=Rates!$J$15,'Claim Details'!$I$19="No"),Rates!$J$18,IF(AND(AE63="C",'Claim Details'!$I$28&gt;=Rates!$D$14,'Claim Details'!$I$28&lt;=Rates!$D$15,'Claim Details'!$I$19="Yes"),Rates!$E$19,IF(AND(AE63="C",'Claim Details'!$I$28&gt;=Rates!$D$14,'Claim Details'!$I$28&lt;=Rates!$D$15,'Claim Details'!$I$19="No"),Rates!$D$19,IF(AND(AE63="C",'Claim Details'!$I$28&gt;=Rates!$F$14,'Claim Details'!$I$28&lt;=Rates!$F$15,'Claim Details'!$I$19="Yes"),Rates!$G$19,IF(AND(AE63="C",'Claim Details'!$I$28&gt;=Rates!$F$14,'Claim Details'!$I$28&lt;=Rates!$F$15,'Claim Details'!$I$19="No"),Rates!$F$19,IF(AND(AE63="C",'Claim Details'!$I$28&gt;=Rates!$H$14,'Claim Details'!$I$28&lt;=Rates!$H$15,'Claim Details'!$I$19="Yes"),Rates!$I$19,IF(AND(AE63="C",'Claim Details'!$I$28&gt;=Rates!$H$14,'Claim Details'!$I$28&lt;=Rates!$H$15,'Claim Details'!$I$19="No"),Rates!$H$19,IF(AND(AE63="C",'Claim Details'!$I$28&gt;=Rates!$J$14,'Claim Details'!$I$28&lt;=Rates!$J$15,'Claim Details'!$I$19="Yes"),Rates!$K$19,IF(AND(AE63="C",'Claim Details'!$I$28&gt;=Rates!$J$14,'Claim Details'!$I$28&lt;=Rates!$J$15,'Claim Details'!$I$19="No"),Rates!$J$19,"£0.00"))))))))))))))))))))))))</f>
        <v>£0.00</v>
      </c>
      <c r="BE63" s="189" t="str">
        <f>IF(AND(AE63="A",'Claim Details'!$I$28&gt;=Rates!$D$14,'Claim Details'!$I$28&lt;=Rates!$D$15,'Claim Details'!$I$19="Yes"),Rates!$J$25,IF(AND(AE63="A",'Claim Details'!$I$28&gt;=Rates!$D$14,'Claim Details'!$I$28&lt;=Rates!$D$15,'Claim Details'!$I$19="No"),Rates!$D$25,IF(AND(AE63="A",'Claim Details'!$I$28&gt;=Rates!$F$14,'Claim Details'!$I$28&lt;=Rates!$F$15,'Claim Details'!$I$19="Yes"),Rates!$G$25,IF(AND(AE63="A",'Claim Details'!$I$28&gt;=Rates!$F$14,'Claim Details'!$I$28&lt;=Rates!$F$15,'Claim Details'!$I$19="No"),Rates!$F$25,IF(AND(AE63="A",'Claim Details'!$I$28&gt;=Rates!$H$14,'Claim Details'!$I$28&lt;=Rates!$H$15,'Claim Details'!$I$19="Yes"),Rates!$I$25,IF(AND(AE63="A",'Claim Details'!$I$28&gt;=Rates!$H$14,'Claim Details'!$I$28&lt;=Rates!$H$15,'Claim Details'!$I$19="No"),Rates!$H$25,IF(AND(AE63="A",'Claim Details'!$I$28&gt;=Rates!$J$14,'Claim Details'!$I$28&lt;=Rates!$J$15,'Claim Details'!$I$19="Yes"),Rates!$K$25,IF(AND(AE63="A",'Claim Details'!$I$28&gt;=Rates!$J$14,'Claim Details'!$I$28&lt;=Rates!$J$15,'Claim Details'!$I$19="No"),Rates!$J$25,IF(AND(AE63="B",'Claim Details'!$I$28&gt;=Rates!$D$14,'Claim Details'!$I$28&lt;=Rates!$D$15,'Claim Details'!$I$19="Yes"),Rates!$E$26,IF(AND(AE63="B",'Claim Details'!$I$28&gt;=Rates!$D$14,'Claim Details'!$I$28&lt;=Rates!$D$15,'Claim Details'!$I$19="No"),Rates!$D$26,IF(AND(AE63="B",'Claim Details'!$I$28&gt;=Rates!$F$14,'Claim Details'!$I$28&lt;=Rates!$F$15,'Claim Details'!$I$19="Yes"),Rates!$G$26,IF(AND(AE63="B",'Claim Details'!$I$28&gt;=Rates!$F$14,'Claim Details'!$I$28&lt;=Rates!$F$15,'Claim Details'!$I$19="No"),Rates!$F$26,IF(AND(AE63="B",'Claim Details'!$I$28&gt;=Rates!$H$14,'Claim Details'!$I$28&lt;=Rates!$H$15,'Claim Details'!$I$19="Yes"),Rates!$I$26,IF(AND(AE63="B",'Claim Details'!$I$28&gt;=Rates!$H$14,'Claim Details'!$I$28&lt;=Rates!$H$15,'Claim Details'!$I$19="No"),Rates!$H$26,IF(AND(AE63="B",'Claim Details'!$I$28&gt;=Rates!$J$14,'Claim Details'!$I$28&lt;=Rates!$J$15,'Claim Details'!$I$19="Yes"),Rates!$K$26,IF(AND(AE63="B",'Claim Details'!$I$28&gt;=Rates!$J$14,'Claim Details'!$I$28&lt;=Rates!$J$15,'Claim Details'!$I$19="No"),Rates!$J$26,IF(AND(AE63="C",'Claim Details'!$I$28&gt;=Rates!$D$14,'Claim Details'!$I$28&lt;=Rates!$D$15,'Claim Details'!$I$19="Yes"),Rates!$E$27,IF(AND(AE63="C",'Claim Details'!$I$28&gt;=Rates!$D$14,'Claim Details'!$I$28&lt;=Rates!$D$15,'Claim Details'!$I$19="No"),Rates!$D$27,IF(AND(AE63="C",'Claim Details'!$I$28&gt;=Rates!$F$14,'Claim Details'!$I$28&lt;=Rates!$F$15,'Claim Details'!$I$19="Yes"),Rates!$G$27,IF(AND(AE63="C",'Claim Details'!$I$28&gt;=Rates!$F$14,'Claim Details'!$I$28&lt;=Rates!$F$15,'Claim Details'!$I$19="No"),Rates!$F$27,IF(AND(AE63="C",'Claim Details'!$I$28&gt;=Rates!$H$14,'Claim Details'!$I$28&lt;=Rates!$H$15,'Claim Details'!$I$19="Yes"),Rates!$I$27,IF(AND(AE63="C",'Claim Details'!$I$28&gt;=Rates!$H$14,'Claim Details'!$I$28&lt;=Rates!$H$15,'Claim Details'!$I$19="No"),Rates!$H$27,IF(AND(AE63="C",'Claim Details'!$I$28&gt;=Rates!$J$14,'Claim Details'!$I$28&lt;=Rates!$J$15,'Claim Details'!$I$19="Yes"),Rates!$K$27,IF(AND(AE63="C",'Claim Details'!$I$28&gt;=Rates!$J$14,'Claim Details'!$I$28&lt;=Rates!$J$15,'Claim Details'!$I$19="No"),Rates!$J$27,"£0.00"))))))))))))))))))))))))</f>
        <v>£0.00</v>
      </c>
      <c r="BF63" s="189" t="str">
        <f>IF(AND(AE63="A",'Claim Details'!$I$28&gt;=Rates!$D$14,'Claim Details'!$I$28&lt;=Rates!$D$15,'Claim Details'!$I$19="Yes"),Rates!$E$20,IF(AND(AE63="A",'Claim Details'!$I$28&gt;=Rates!$D$14,'Claim Details'!$I$28&lt;=Rates!$D$15,'Claim Details'!$I$19="No"),Rates!$D$20,IF(AND(AE63="A",'Claim Details'!$I$28&gt;=Rates!$F$14,'Claim Details'!$I$28&lt;=Rates!$F$15,'Claim Details'!$I$19="Yes"),Rates!$G$20,IF(AND(AE63="A",'Claim Details'!$I$28&gt;=Rates!$F$14,'Claim Details'!$I$28&lt;=Rates!$F$15,'Claim Details'!$I$19="No"),Rates!$F$20,IF(AND(AE63="A",'Claim Details'!$I$28&gt;=Rates!$H$14,'Claim Details'!$I$28&lt;=Rates!$H$15,'Claim Details'!$I$19="Yes"),Rates!$I$20,IF(AND(AE63="A",'Claim Details'!$I$28&gt;=Rates!$H$14,'Claim Details'!$I$28&lt;=Rates!$H$15,'Claim Details'!$I$19="No"),Rates!$H$20,IF(AND(AE63="A",'Claim Details'!$I$28&gt;=Rates!$J$14,'Claim Details'!$I$28&lt;=Rates!$J$15,'Claim Details'!$I$19="Yes"),Rates!$K$20,IF(AND(AE63="A",'Claim Details'!$I$28&gt;=Rates!$J$14,'Claim Details'!$I$28&lt;=Rates!$J$15,'Claim Details'!$I$19="No"),Rates!$J$20,IF(AND(AE63="B",'Claim Details'!$I$28&gt;=Rates!$D$14,'Claim Details'!$I$28&lt;=Rates!$D$15,'Claim Details'!$I$19="Yes"),Rates!$E$21,IF(AND(AE63="B",'Claim Details'!$I$28&gt;=Rates!$D$14,'Claim Details'!$I$28&lt;=Rates!$D$15,'Claim Details'!$I$19="No"),Rates!$D$21,IF(AND(AE63="B",'Claim Details'!$I$28&gt;=Rates!$F$14,'Claim Details'!$I$28&lt;=Rates!$F$15,'Claim Details'!$I$19="Yes"),Rates!$G$21,IF(AND(AE63="B",'Claim Details'!$I$28&gt;=Rates!$F$14,'Claim Details'!$I$28&lt;=Rates!$F$15,'Claim Details'!$I$19="No"),Rates!$F$21,IF(AND(AE63="B",'Claim Details'!$I$28&gt;=Rates!$H$14,'Claim Details'!$I$28&lt;=Rates!$H$15,'Claim Details'!$I$19="Yes"),Rates!$I$21,IF(AND(AE63="B",'Claim Details'!$I$28&gt;=Rates!$H$14,'Claim Details'!$I$28&lt;=Rates!$H$15,'Claim Details'!$I$19="No"),Rates!$H$21,IF(AND(AE63="B",'Claim Details'!$I$28&gt;=Rates!$J$14,'Claim Details'!$I$28&lt;=Rates!$J$15,'Claim Details'!$I$19="Yes"),Rates!$K$21,IF(AND(AE63="B",'Claim Details'!$I$28&gt;=Rates!$J$14,'Claim Details'!$I$28&lt;=Rates!$J$15,'Claim Details'!$I$19="No"),Rates!$J$21,"£0.00"))))))))))))))))</f>
        <v>£0.00</v>
      </c>
      <c r="BG63" s="189" t="str">
        <f>IF(AND(AE63="A",'Claim Details'!$I$28&gt;=Rates!$D$14,'Claim Details'!$I$28&lt;=Rates!$D$15,'Claim Details'!$I$19="Yes"),Rates!$E$22,IF(AND(AE63="A",'Claim Details'!$I$28&gt;=Rates!$D$14,'Claim Details'!$I$28&lt;=Rates!$D$15,'Claim Details'!$I$19="No"),Rates!$D$22,IF(AND(AE63="A",'Claim Details'!$I$28&gt;=Rates!$F$14,'Claim Details'!$I$28&lt;=Rates!$F$15,'Claim Details'!$I$19="Yes"),Rates!$G$22,IF(AND(AE63="A",'Claim Details'!$I$28&gt;=Rates!$F$14,'Claim Details'!$I$28&lt;=Rates!$F$15,'Claim Details'!$I$19="No"),Rates!$F$22,IF(AND(AE63="A",'Claim Details'!$I$28&gt;=Rates!$H$14,'Claim Details'!$I$28&lt;=Rates!$H$15,'Claim Details'!$I$19="Yes"),Rates!$I$22,IF(AND(AE63="A",'Claim Details'!$I$28&gt;=Rates!$H$14,'Claim Details'!$I$28&lt;=Rates!$H$15,'Claim Details'!$I$19="No"),Rates!$H$22,IF(AND(AE63="A",'Claim Details'!$I$28&gt;=Rates!$J$14,'Claim Details'!$I$28&lt;=Rates!$J$15,'Claim Details'!$I$19="Yes"),Rates!$K$22,IF(AND(AE63="A",'Claim Details'!$I$28&gt;=Rates!$J$14,'Claim Details'!$I$28&lt;=Rates!$J$15,'Claim Details'!$I$19="No"),Rates!$J$22,IF(AND(AE63="B",'Claim Details'!$I$28&gt;=Rates!$D$14,'Claim Details'!$I$28&lt;=Rates!$D$15,'Claim Details'!$I$19="Yes"),Rates!$E$23,IF(AND(AE63="B",'Claim Details'!$I$28&gt;=Rates!$D$14,'Claim Details'!$I$28&lt;=Rates!$D$15,'Claim Details'!$I$19="No"),Rates!$D$23,IF(AND(AE63="B",'Claim Details'!$I$28&gt;=Rates!$F$14,'Claim Details'!$I$28&lt;=Rates!$F$15,'Claim Details'!$I$19="Yes"),Rates!$G$23,IF(AND(AE63="B",'Claim Details'!$I$28&gt;=Rates!$F$14,'Claim Details'!$I$28&lt;=Rates!$F$15,'Claim Details'!$I$19="No"),Rates!$F$23,IF(AND(AE63="B",'Claim Details'!$I$28&gt;=Rates!$H$14,'Claim Details'!$I$28&lt;=Rates!$H$15,'Claim Details'!$I$19="Yes"),Rates!$I$23,IF(AND(AE63="B",'Claim Details'!$I$28&gt;=Rates!$H$14,'Claim Details'!$I$28&lt;=Rates!$H$15,'Claim Details'!$I$19="No"),Rates!$H$23,IF(AND(AE63="B",'Claim Details'!$I$28&gt;=Rates!$J$14,'Claim Details'!$I$28&lt;=Rates!$J$15,'Claim Details'!$I$19="Yes"),Rates!$K$23,IF(AND(AE63="B",'Claim Details'!$I$28&gt;=Rates!$J$14,'Claim Details'!$I$28&lt;=Rates!$J$15,'Claim Details'!$I$19="No"),Rates!$J$23,IF(AND(AE63="C",'Claim Details'!$I$28&gt;=Rates!$D$14,'Claim Details'!$I$28&lt;=Rates!$D$15,'Claim Details'!$I$19="Yes"),Rates!$E$24,IF(AND(AE63="C",'Claim Details'!$I$28&gt;=Rates!$D$14,'Claim Details'!$I$28&lt;=Rates!$D$15,'Claim Details'!$I$19="No"),Rates!$D$24,IF(AND(AE63="C",'Claim Details'!$I$28&gt;=Rates!$F$14,'Claim Details'!$I$28&lt;=Rates!$F$15,'Claim Details'!$I$19="Yes"),Rates!$G$24,IF(AND(AE63="C",'Claim Details'!$I$28&gt;=Rates!$F$14,'Claim Details'!$I$28&lt;=Rates!$F$15,'Claim Details'!$I$19="No"),Rates!$F$24,IF(AND(AE63="C",'Claim Details'!$I$28&gt;=Rates!$H$14,'Claim Details'!$I$28&lt;=Rates!$H$15,'Claim Details'!$I$19="Yes"),Rates!$I$24,IF(AND(AE63="C",'Claim Details'!$I$28&gt;=Rates!$H$14,'Claim Details'!$I$28&lt;=Rates!$H$15,'Claim Details'!$I$19="No"),Rates!$H$24,IF(AND(AE63="C",'Claim Details'!$I$28&gt;=Rates!$J$14,'Claim Details'!$I$28&lt;=Rates!$J$15,'Claim Details'!$I$19="Yes"),Rates!$K$24,IF(AND(AE63="C",'Claim Details'!$I$28&gt;=Rates!$J$14,'Claim Details'!$I$28&lt;=Rates!$J$15,'Claim Details'!$I$19="No"),Rates!$J$24,"£0.00"))))))))))))))))))))))))</f>
        <v>£0.00</v>
      </c>
      <c r="BH63" s="189" t="str">
        <f t="shared" si="13"/>
        <v>£0.00</v>
      </c>
      <c r="BI63" s="189">
        <f t="shared" si="14"/>
        <v>0</v>
      </c>
      <c r="BO63" s="202" t="str">
        <f>IF(H63="","£0.00",IF(AP63="4","£0.00",IF(AP63="5","£0.00",IF(AP63="1","£0.00",((AQ63*H63)*'Claim Details'!$F$111)/100))))</f>
        <v>£0.00</v>
      </c>
      <c r="BP63" s="202" t="str">
        <f>IF(T63="","£0.00",IF(AP63="4","£0.00",IF(AP63="5","£0.00",IF(AP63="1","£0.00",((AR63*T63)*'Claim Details'!$N$111)/100))))</f>
        <v>£0.00</v>
      </c>
      <c r="BQ63" s="202" t="str">
        <f>IF(AI63="","£0.00",IF(AP63="4","£0.00",IF(AP63="5","£0.00",IF(AP63="1","£0.00",((BI63*AI63)*'Claim Details'!$W$111)/100))))</f>
        <v>£0.00</v>
      </c>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row>
    <row r="64" spans="1:97" ht="15">
      <c r="A64" s="145"/>
      <c r="B64" s="91"/>
      <c r="C64" s="96"/>
      <c r="D64" s="97"/>
      <c r="E64" s="98"/>
      <c r="F64" s="89"/>
      <c r="G64" s="99"/>
      <c r="H64" s="100"/>
      <c r="I64" s="221" t="str">
        <f t="shared" si="15"/>
        <v>£0.00</v>
      </c>
      <c r="J64" s="101"/>
      <c r="K64" s="100"/>
      <c r="L64" s="221" t="str">
        <f t="shared" si="3"/>
        <v>£0.00</v>
      </c>
      <c r="M64" s="101"/>
      <c r="N64" s="102"/>
      <c r="O64" s="145"/>
      <c r="P64" s="77"/>
      <c r="Q64" s="87"/>
      <c r="R64" s="87"/>
      <c r="S64" s="87"/>
      <c r="T64" s="149" t="str">
        <f t="shared" si="4"/>
        <v/>
      </c>
      <c r="U64" s="87" t="str">
        <f t="shared" si="5"/>
        <v/>
      </c>
      <c r="V64" s="87"/>
      <c r="W64" s="53" t="str">
        <f t="shared" si="6"/>
        <v>£0.00</v>
      </c>
      <c r="X64" s="53"/>
      <c r="Y64" s="87"/>
      <c r="Z64" s="78"/>
      <c r="AA64" s="79"/>
      <c r="AB64" s="160"/>
      <c r="AC64" s="98"/>
      <c r="AD64" s="225"/>
      <c r="AE64" s="235" t="str">
        <f t="shared" si="7"/>
        <v/>
      </c>
      <c r="AF64" s="87" t="str">
        <f t="shared" si="8"/>
        <v/>
      </c>
      <c r="AG64" s="53"/>
      <c r="AH64" s="224"/>
      <c r="AI64" s="226" t="str">
        <f t="shared" si="1"/>
        <v/>
      </c>
      <c r="AJ64" s="236" t="str">
        <f t="shared" si="9"/>
        <v>£0.00</v>
      </c>
      <c r="AK64" s="31"/>
      <c r="AL64" s="1"/>
      <c r="AM64" s="1"/>
      <c r="AN64" s="1"/>
      <c r="AO64" s="1"/>
      <c r="AP64" s="1" t="str">
        <f t="shared" si="10"/>
        <v/>
      </c>
      <c r="AQ64" s="27">
        <f t="shared" si="2"/>
        <v>0</v>
      </c>
      <c r="AR64" s="189">
        <f t="shared" si="11"/>
        <v>0</v>
      </c>
      <c r="AS64" s="190" t="str">
        <f>IF(AND(C64="A",'Claim Details'!$E$28&gt;=Rates!$D$14,'Claim Details'!$E$28&lt;=Rates!$D$15,'Claim Details'!$E$19="Yes"),Rates!$E$17,IF(AND(C64="A",'Claim Details'!$E$28&gt;=Rates!$D$14,'Claim Details'!$E$28&lt;=Rates!$D$15,'Claim Details'!$E$19="No"),Rates!$D$17,IF(AND(C64="A",'Claim Details'!$E$28&gt;=Rates!$F$14,'Claim Details'!$E$28&lt;=Rates!$F$15,'Claim Details'!$E$19="Yes"),Rates!$G$17,IF(AND(C64="A",'Claim Details'!$E$28&gt;=Rates!$F$14,'Claim Details'!$E$28&lt;=Rates!$F$15,'Claim Details'!$E$19="No"),Rates!$F$17,IF(AND(C64="A",'Claim Details'!$E$28&gt;=Rates!$H$14,'Claim Details'!$E$28&lt;=Rates!$H$15,'Claim Details'!$E$19="Yes"),Rates!$I$17,IF(AND(C64="A",'Claim Details'!$E$28&gt;=Rates!$H$14,'Claim Details'!$E$28&lt;=Rates!$H$15,'Claim Details'!$E$19="No"),Rates!$H$17,IF(AND(C64="A",'Claim Details'!$E$28&gt;=Rates!$J$14,'Claim Details'!$E$28&lt;=Rates!$J$15,'Claim Details'!$E$19="Yes"),Rates!$K$17,IF(AND(C64="A",'Claim Details'!$E$28&gt;=Rates!$J$14,'Claim Details'!$E$28&lt;=Rates!$J$15,'Claim Details'!$E$19="No"),Rates!$J$17,IF(AND(C64="B",'Claim Details'!$E$28&gt;=Rates!$D$14,'Claim Details'!$E$28&lt;=Rates!$D$15,'Claim Details'!$E$19="Yes"),Rates!$E$18,IF(AND(C64="B",'Claim Details'!$E$28&gt;=Rates!$D$14,'Claim Details'!$E$28&lt;=Rates!$D$15,'Claim Details'!$E$19="No"),Rates!$D$18,IF(AND(C64="B",'Claim Details'!$E$28&gt;=Rates!$F$14,'Claim Details'!$E$28&lt;=Rates!$F$15,'Claim Details'!$E$19="Yes"),Rates!$G$18,IF(AND(C64="B",'Claim Details'!$E$28&gt;=Rates!$F$14,'Claim Details'!$E$28&lt;=Rates!$F$15,'Claim Details'!$E$19="No"),Rates!$F$18,IF(AND(C64="B",'Claim Details'!$E$28&gt;=Rates!$H$14,'Claim Details'!$E$28&lt;=Rates!$H$15,'Claim Details'!$E$19="Yes"),Rates!$I$18,IF(AND(C64="B",'Claim Details'!$E$28&gt;=Rates!$H$14,'Claim Details'!$E$28&lt;=Rates!$H$15,'Claim Details'!$E$19="No"),Rates!$H$18,IF(AND(C64="B",'Claim Details'!$E$28&gt;=Rates!$J$14,'Claim Details'!$E$28&lt;=Rates!$J$15,'Claim Details'!$E$19="Yes"),Rates!$K$18,IF(AND(C64="B",'Claim Details'!$E$28&gt;=Rates!$J$14,'Claim Details'!$E$28&lt;=Rates!$J$15,'Claim Details'!$E$19="No"),Rates!$J$18,IF(AND(C64="C",'Claim Details'!$E$28&gt;=Rates!$D$14,'Claim Details'!$E$28&lt;=Rates!$D$15,'Claim Details'!$E$19="Yes"),Rates!$E$19,IF(AND(C64="C",'Claim Details'!$E$28&gt;=Rates!$D$14,'Claim Details'!$E$28&lt;=Rates!$D$15,'Claim Details'!$E$19="No"),Rates!$D$19,IF(AND(C64="C",'Claim Details'!$E$28&gt;=Rates!$F$14,'Claim Details'!$E$28&lt;=Rates!$F$15,'Claim Details'!$E$19="Yes"),Rates!$G$19,IF(AND(C64="C",'Claim Details'!$E$28&gt;=Rates!$F$14,'Claim Details'!$E$28&lt;=Rates!$F$15,'Claim Details'!$E$19="No"),Rates!$F$19,IF(AND(C64="C",'Claim Details'!$E$28&gt;=Rates!$H$14,'Claim Details'!$E$28&lt;=Rates!$H$15,'Claim Details'!$E$19="Yes"),Rates!$I$19,IF(AND(C64="C",'Claim Details'!$E$28&gt;=Rates!$H$14,'Claim Details'!$E$28&lt;=Rates!$H$15,'Claim Details'!$E$19="No"),Rates!$H$19,IF(AND(C64="C",'Claim Details'!$E$28&gt;=Rates!$J$14,'Claim Details'!$E$28&lt;=Rates!$J$15,'Claim Details'!$E$19="Yes"),Rates!$K$19,IF(AND(C64="C",'Claim Details'!$E$28&gt;=Rates!$J$14,'Claim Details'!$E$28&lt;=Rates!$J$15,'Claim Details'!$E$19="No"),Rates!$J$19,"£0.00"))))))))))))))))))))))))</f>
        <v>£0.00</v>
      </c>
      <c r="AT64" s="189" t="str">
        <f>IF(AND(C64="A",'Claim Details'!$E$28&gt;=Rates!$D$14,'Claim Details'!$E$28&lt;=Rates!$D$15,'Claim Details'!$E$19="Yes"),Rates!$E$25,IF(AND(C64="A",'Claim Details'!$E$28&gt;=Rates!$D$14,'Claim Details'!$E$28&lt;=Rates!$D$15,'Claim Details'!$E$19="No"),Rates!$D$25,IF(AND(C64="A",'Claim Details'!$E$28&gt;=Rates!$F$14,'Claim Details'!$E$28&lt;=Rates!$F$15,'Claim Details'!$E$19="Yes"),Rates!$G$25,IF(AND(C64="A",'Claim Details'!$E$28&gt;=Rates!$F$14,'Claim Details'!$E$28&lt;=Rates!$F$15,'Claim Details'!$E$19="No"),Rates!$F$25,IF(AND(C64="A",'Claim Details'!$E$28&gt;=Rates!$H$14,'Claim Details'!$E$28&lt;=Rates!$H$15,'Claim Details'!$E$19="Yes"),Rates!$I$25,IF(AND(C64="A",'Claim Details'!$E$28&gt;=Rates!$H$14,'Claim Details'!$E$28&lt;=Rates!$H$15,'Claim Details'!$E$19="No"),Rates!$H$25,IF(AND(C64="A",'Claim Details'!$E$28&gt;=Rates!$J$14,'Claim Details'!$E$28&lt;=Rates!$J$15,'Claim Details'!$E$19="Yes"),Rates!$K$25,IF(AND(C64="A",'Claim Details'!$E$28&gt;=Rates!$J$14,'Claim Details'!$E$28&lt;=Rates!$J$15,'Claim Details'!$E$19="No"),Rates!$J$25,IF(AND(C64="B",'Claim Details'!$E$28&gt;=Rates!$D$14,'Claim Details'!$E$28&lt;=Rates!$D$15,'Claim Details'!$E$19="Yes"),Rates!$E$26,IF(AND(C64="B",'Claim Details'!$E$28&gt;=Rates!$D$14,'Claim Details'!$E$28&lt;=Rates!$D$15,'Claim Details'!$E$19="No"),Rates!$D$26,IF(AND(C64="B",'Claim Details'!$E$28&gt;=Rates!$F$14,'Claim Details'!$E$28&lt;=Rates!$F$15,'Claim Details'!$E$19="Yes"),Rates!$G$26,IF(AND(C64="B",'Claim Details'!$E$28&gt;=Rates!$F$14,'Claim Details'!$E$28&lt;=Rates!$F$15,'Claim Details'!$E$19="No"),Rates!$F$26,IF(AND(C64="B",'Claim Details'!$E$28&gt;=Rates!$H$14,'Claim Details'!$E$28&lt;=Rates!$H$15,'Claim Details'!$E$19="Yes"),Rates!$I$26,IF(AND(C64="B",'Claim Details'!$E$28&gt;=Rates!$H$14,'Claim Details'!$E$28&lt;=Rates!$H$15,'Claim Details'!$E$19="No"),Rates!$H$26,IF(AND(C64="B",'Claim Details'!$E$28&gt;=Rates!$J$14,'Claim Details'!$E$28&lt;=Rates!$J$15,'Claim Details'!$E$19="Yes"),Rates!$K$26,IF(AND(C64="B",'Claim Details'!$E$28&gt;=Rates!$J$14,'Claim Details'!$E$28&lt;=Rates!$J$15,'Claim Details'!$E$19="No"),Rates!$J$26,IF(AND(C64="C",'Claim Details'!$E$28&gt;=Rates!$D$14,'Claim Details'!$E$28&lt;=Rates!$D$15,'Claim Details'!$E$19="Yes"),Rates!$E$27,IF(AND(C64="C",'Claim Details'!$E$28&gt;=Rates!$D$14,'Claim Details'!$E$28&lt;=Rates!$D$15,'Claim Details'!$E$19="No"),Rates!$D$27,IF(AND(C64="C",'Claim Details'!$E$28&gt;=Rates!$F$14,'Claim Details'!$E$28&lt;=Rates!$F$15,'Claim Details'!$E$19="Yes"),Rates!$G$27,IF(AND(C64="C",'Claim Details'!$E$28&gt;=Rates!$F$14,'Claim Details'!$E$28&lt;=Rates!$F$15,'Claim Details'!$E$19="No"),Rates!$F$27,IF(AND(C64="C",'Claim Details'!$E$28&gt;=Rates!$H$14,'Claim Details'!$E$28&lt;=Rates!$H$15,'Claim Details'!$E$19="Yes"),Rates!$I$27,IF(AND(C64="C",'Claim Details'!$E$28&gt;=Rates!$H$14,'Claim Details'!$E$28&lt;=Rates!$H$15,'Claim Details'!$E$19="No"),Rates!$H$27,IF(AND(C64="C",'Claim Details'!$E$28&gt;=Rates!$J$14,'Claim Details'!$E$28&lt;=Rates!$J$15,'Claim Details'!$E$19="Yes"),Rates!$K$27,IF(AND(C64="C",'Claim Details'!$E$28&gt;=Rates!$J$14,'Claim Details'!$E$28&lt;=Rates!$J$15,'Claim Details'!$E$19="No"),Rates!$J$27,"£0.00"))))))))))))))))))))))))</f>
        <v>£0.00</v>
      </c>
      <c r="AU64" s="191" t="str">
        <f>IF(AND(C64="A",'Claim Details'!$E$28&gt;=Rates!$D$14,'Claim Details'!$E$28&lt;=Rates!$D$15,'Claim Details'!$E$19="Yes"),Rates!$E$20,IF(AND(C64="A",'Claim Details'!$E$28&gt;=Rates!$D$14,'Claim Details'!$E$28&lt;=Rates!$D$15,'Claim Details'!$E$19="No"),Rates!$D$20,IF(AND(C64="A",'Claim Details'!$E$28&gt;=Rates!$F$14,'Claim Details'!$E$28&lt;=Rates!$F$15,'Claim Details'!$E$19="Yes"),Rates!$G$20,IF(AND(C64="A",'Claim Details'!$E$28&gt;=Rates!$F$14,'Claim Details'!$E$28&lt;=Rates!$F$15,'Claim Details'!$E$19="No"),Rates!$F$20,IF(AND(C64="A",'Claim Details'!$E$28&gt;=Rates!$H$14,'Claim Details'!$E$28&lt;=Rates!$H$15,'Claim Details'!$E$19="Yes"),Rates!$I$20,IF(AND(C64="A",'Claim Details'!$E$28&gt;=Rates!$H$14,'Claim Details'!$E$28&lt;=Rates!$H$15,'Claim Details'!$E$19="No"),Rates!$H$20,IF(AND(C64="A",'Claim Details'!$E$28&gt;=Rates!$J$14,'Claim Details'!$E$28&lt;=Rates!$J$15,'Claim Details'!$E$19="Yes"),Rates!$K$20,IF(AND(C64="A",'Claim Details'!$E$28&gt;=Rates!$J$14,'Claim Details'!$E$28&lt;=Rates!$J$15,'Claim Details'!$E$19="No"),Rates!$J$20,IF(AND(C64="B",'Claim Details'!$E$28&gt;=Rates!$D$14,'Claim Details'!$E$28&lt;=Rates!$D$15,'Claim Details'!$E$19="Yes"),Rates!$E$21,IF(AND(C64="B",'Claim Details'!$E$28&gt;=Rates!$D$14,'Claim Details'!$E$28&lt;=Rates!$D$15,'Claim Details'!$E$19="No"),Rates!$D$21,IF(AND(C64="B",'Claim Details'!$E$28&gt;=Rates!$F$14,'Claim Details'!$E$28&lt;=Rates!$F$15,'Claim Details'!$E$19="Yes"),Rates!$G$21,IF(AND(C64="B",'Claim Details'!$E$28&gt;=Rates!$F$14,'Claim Details'!$E$28&lt;=Rates!$F$15,'Claim Details'!$E$19="No"),Rates!$F$21,IF(AND(C64="B",'Claim Details'!$E$28&gt;=Rates!$H$14,'Claim Details'!$E$28&lt;=Rates!$H$15,'Claim Details'!$E$19="Yes"),Rates!$I$21,IF(AND(C64="B",'Claim Details'!$E$28&gt;=Rates!$H$14,'Claim Details'!$E$28&lt;=Rates!$H$15,'Claim Details'!$E$19="No"),Rates!$H$21,IF(AND(C64="B",'Claim Details'!$E$28&gt;=Rates!$J$14,'Claim Details'!$E$28&lt;=Rates!$J$15,'Claim Details'!$E$19="Yes"),Rates!$K$21,IF(AND(C64="B",'Claim Details'!$E$28&gt;=Rates!$J$14,'Claim Details'!$E$28&lt;=Rates!$J$15,'Claim Details'!$E$19="No"),Rates!$J$21,"£0.00"))))))))))))))))</f>
        <v>£0.00</v>
      </c>
      <c r="AV64" s="191" t="str">
        <f>IF(AND(C64="A",'Claim Details'!$E$28&gt;=Rates!$D$14,'Claim Details'!$E$28&lt;=Rates!$D$15,'Claim Details'!$E$19="Yes"),Rates!$E$22,IF(AND(C64="A",'Claim Details'!$E$28&gt;=Rates!$D$14,'Claim Details'!$E$28&lt;=Rates!$D$15,'Claim Details'!$E$19="No"),Rates!$D$22,IF(AND(C64="A",'Claim Details'!$E$28&gt;=Rates!$F$14,'Claim Details'!$E$28&lt;=Rates!$F$15,'Claim Details'!$E$19="Yes"),Rates!$G$22,IF(AND(C64="A",'Claim Details'!$E$28&gt;=Rates!$F$14,'Claim Details'!$E$28&lt;=Rates!$F$15,'Claim Details'!$E$19="No"),Rates!$F$22,IF(AND(C64="A",'Claim Details'!$E$28&gt;=Rates!$H$14,'Claim Details'!$E$28&lt;=Rates!$H$15,'Claim Details'!$E$19="Yes"),Rates!$I$22,IF(AND(C64="A",'Claim Details'!$E$28&gt;=Rates!$H$14,'Claim Details'!$E$28&lt;=Rates!$H$15,'Claim Details'!$E$19="No"),Rates!$H$22,IF(AND(C64="A",'Claim Details'!$E$28&gt;=Rates!$J$14,'Claim Details'!$E$28&lt;=Rates!$J$15,'Claim Details'!$E$19="Yes"),Rates!$K$22,IF(AND(C64="A",'Claim Details'!$E$28&gt;=Rates!$J$14,'Claim Details'!$E$28&lt;=Rates!$J$15,'Claim Details'!$E$19="No"),Rates!$J$22,IF(AND(C64="B",'Claim Details'!$E$28&gt;=Rates!$D$14,'Claim Details'!$E$28&lt;=Rates!$D$15,'Claim Details'!$E$19="Yes"),Rates!$E$23,IF(AND(C64="B",'Claim Details'!$E$28&gt;=Rates!$D$14,'Claim Details'!$E$28&lt;=Rates!$D$15,'Claim Details'!$E$19="No"),Rates!$D$23,IF(AND(C64="B",'Claim Details'!$E$28&gt;=Rates!$F$14,'Claim Details'!$E$28&lt;=Rates!$F$15,'Claim Details'!$E$19="Yes"),Rates!$G$23,IF(AND(C64="B",'Claim Details'!$E$28&gt;=Rates!$F$14,'Claim Details'!$E$28&lt;=Rates!$F$15,'Claim Details'!$E$19="No"),Rates!$F$23,IF(AND(C64="B",'Claim Details'!$E$28&gt;=Rates!$H$14,'Claim Details'!$E$28&lt;=Rates!$H$15,'Claim Details'!$E$19="Yes"),Rates!$I$23,IF(AND(C64="B",'Claim Details'!$E$28&gt;=Rates!$H$14,'Claim Details'!$E$28&lt;=Rates!$H$15,'Claim Details'!$E$19="No"),Rates!$H$23,IF(AND(C64="B",'Claim Details'!$E$28&gt;=Rates!$J$14,'Claim Details'!$E$28&lt;=Rates!$J$15,'Claim Details'!$E$19="Yes"),Rates!$K$23,IF(AND(C64="B",'Claim Details'!$E$28&gt;=Rates!$J$14,'Claim Details'!$E$28&lt;=Rates!$J$15,'Claim Details'!$E$19="No"),Rates!$J$23,IF(AND(C64="C",'Claim Details'!$E$28&gt;=Rates!$D$14,'Claim Details'!$E$28&lt;=Rates!$D$15,'Claim Details'!$E$19="Yes"),Rates!$E$24,IF(AND(C64="C",'Claim Details'!$E$28&gt;=Rates!$D$14,'Claim Details'!$E$28&lt;=Rates!$D$15,'Claim Details'!$E$19="No"),Rates!$D$24,IF(AND(C64="C",'Claim Details'!$E$28&gt;=Rates!$F$14,'Claim Details'!$E$28&lt;=Rates!$F$15,'Claim Details'!$E$19="Yes"),Rates!$G$24,IF(AND(C64="C",'Claim Details'!$E$28&gt;=Rates!$F$14,'Claim Details'!$E$28&lt;=Rates!$F$15,'Claim Details'!$E$19="No"),Rates!$F$24,IF(AND(C64="C",'Claim Details'!$E$28&gt;=Rates!$H$14,'Claim Details'!$E$28&lt;=Rates!$H$15,'Claim Details'!$E$19="Yes"),Rates!$I$24,IF(AND(C64="C",'Claim Details'!$E$28&gt;=Rates!$H$14,'Claim Details'!$E$28&lt;=Rates!$H$15,'Claim Details'!$E$19="No"),Rates!$H$24,IF(AND(C64="C",'Claim Details'!$E$28&gt;=Rates!$J$14,'Claim Details'!$E$28&lt;=Rates!$J$15,'Claim Details'!$E$19="Yes"),Rates!$K$24,IF(AND(C64="C",'Claim Details'!$E$28&gt;=Rates!$J$14,'Claim Details'!$E$28&lt;=Rates!$J$15,'Claim Details'!$E$19="No"),Rates!$J$24,"£0.00"))))))))))))))))))))))))</f>
        <v>£0.00</v>
      </c>
      <c r="AW64" s="1"/>
      <c r="AX64" s="189" t="str">
        <f>IF(AND(U64="A",'Claim Details'!$I$28&gt;=Rates!$D$14,'Claim Details'!$I$28&lt;=Rates!$D$15,'Claim Details'!$I$19="Yes"),Rates!$J$17,IF(AND(U64="A",'Claim Details'!$I$28&gt;=Rates!$D$14,'Claim Details'!$I$28&lt;=Rates!$D$15,'Claim Details'!$I$19="No"),Rates!$D$17,IF(AND(U64="A",'Claim Details'!$I$28&gt;=Rates!$F$14,'Claim Details'!$I$28&lt;=Rates!$F$15,'Claim Details'!$I$19="Yes"),Rates!$G$17,IF(AND(U64="A",'Claim Details'!$I$28&gt;=Rates!$F$14,'Claim Details'!$I$28&lt;=Rates!$F$15,'Claim Details'!$I$19="No"),Rates!$F$17,IF(AND(U64="A",'Claim Details'!$I$28&gt;=Rates!$H$14,'Claim Details'!$I$28&lt;=Rates!$H$15,'Claim Details'!$I$19="Yes"),Rates!$I$17,IF(AND(U64="A",'Claim Details'!$I$28&gt;=Rates!$H$14,'Claim Details'!$I$28&lt;=Rates!$H$15,'Claim Details'!$I$19="No"),Rates!$H$17,IF(AND(U64="A",'Claim Details'!$I$28&gt;=Rates!$J$14,'Claim Details'!$I$28&lt;=Rates!$J$15,'Claim Details'!$I$19="Yes"),Rates!$K$17,IF(AND(U64="A",'Claim Details'!$I$28&gt;=Rates!$J$14,'Claim Details'!$I$28&lt;=Rates!$J$15,'Claim Details'!$I$19="No"),Rates!$J$17,IF(AND(U64="B",'Claim Details'!$I$28&gt;=Rates!$D$14,'Claim Details'!$I$28&lt;=Rates!$D$15,'Claim Details'!$I$19="Yes"),Rates!$E$18,IF(AND(U64="B",'Claim Details'!$I$28&gt;=Rates!$D$14,'Claim Details'!$I$28&lt;=Rates!$D$15,'Claim Details'!$I$19="No"),Rates!$D$18,IF(AND(U64="B",'Claim Details'!$I$28&gt;=Rates!$F$14,'Claim Details'!$I$28&lt;=Rates!$F$15,'Claim Details'!$I$19="Yes"),Rates!$G$18,IF(AND(U64="B",'Claim Details'!$I$28&gt;=Rates!$F$14,'Claim Details'!$I$28&lt;=Rates!$F$15,'Claim Details'!$I$19="No"),Rates!$F$18,IF(AND(U64="B",'Claim Details'!$I$28&gt;=Rates!$H$14,'Claim Details'!$I$28&lt;=Rates!$H$15,'Claim Details'!$I$19="Yes"),Rates!$I$18,IF(AND(U64="B",'Claim Details'!$I$28&gt;=Rates!$H$14,'Claim Details'!$I$28&lt;=Rates!$H$15,'Claim Details'!$I$19="No"),Rates!$H$18,IF(AND(U64="B",'Claim Details'!$I$28&gt;=Rates!$J$14,'Claim Details'!$I$28&lt;=Rates!$J$15,'Claim Details'!$I$19="Yes"),Rates!$K$18,IF(AND(U64="B",'Claim Details'!$I$28&gt;=Rates!$J$14,'Claim Details'!$I$28&lt;=Rates!$J$15,'Claim Details'!$I$19="No"),Rates!$J$18,IF(AND(U64="C",'Claim Details'!$I$28&gt;=Rates!$D$14,'Claim Details'!$I$28&lt;=Rates!$D$15,'Claim Details'!$I$19="Yes"),Rates!$E$19,IF(AND(U64="C",'Claim Details'!$I$28&gt;=Rates!$D$14,'Claim Details'!$I$28&lt;=Rates!$D$15,'Claim Details'!$I$19="No"),Rates!$D$19,IF(AND(U64="C",'Claim Details'!$I$28&gt;=Rates!$F$14,'Claim Details'!$I$28&lt;=Rates!$F$15,'Claim Details'!$I$19="Yes"),Rates!$G$19,IF(AND(U64="C",'Claim Details'!$I$28&gt;=Rates!$F$14,'Claim Details'!$I$28&lt;=Rates!$F$15,'Claim Details'!$I$19="No"),Rates!$F$19,IF(AND(U64="C",'Claim Details'!$I$28&gt;=Rates!$H$14,'Claim Details'!$I$28&lt;=Rates!$H$15,'Claim Details'!$I$19="Yes"),Rates!$I$19,IF(AND(U64="C",'Claim Details'!$I$28&gt;=Rates!$H$14,'Claim Details'!$I$28&lt;=Rates!$H$15,'Claim Details'!$I$19="No"),Rates!$H$19,IF(AND(U64="C",'Claim Details'!$I$28&gt;=Rates!$J$14,'Claim Details'!$I$28&lt;=Rates!$J$15,'Claim Details'!$I$19="Yes"),Rates!$K$19,IF(AND(U64="C",'Claim Details'!$I$28&gt;=Rates!$J$14,'Claim Details'!$I$28&lt;=Rates!$J$15,'Claim Details'!$I$19="No"),Rates!$J$19,"£0.00"))))))))))))))))))))))))</f>
        <v>£0.00</v>
      </c>
      <c r="AY64" s="189" t="str">
        <f>IF(AND(C64="A",'Claim Details'!$I$28&gt;=Rates!$D$14,'Claim Details'!$I$28&lt;=Rates!$D$15,'Claim Details'!$I$19="Yes"),Rates!$J$25,IF(AND(C64="A",'Claim Details'!$I$28&gt;=Rates!$D$14,'Claim Details'!$I$28&lt;=Rates!$D$15,'Claim Details'!$I$19="No"),Rates!$D$25,IF(AND(C64="A",'Claim Details'!$I$28&gt;=Rates!$F$14,'Claim Details'!$I$28&lt;=Rates!$F$15,'Claim Details'!$I$19="Yes"),Rates!$G$25,IF(AND(C64="A",'Claim Details'!$I$28&gt;=Rates!$F$14,'Claim Details'!$I$28&lt;=Rates!$F$15,'Claim Details'!$I$19="No"),Rates!$F$25,IF(AND(C64="A",'Claim Details'!$I$28&gt;=Rates!$H$14,'Claim Details'!$I$28&lt;=Rates!$H$15,'Claim Details'!$I$19="Yes"),Rates!$I$25,IF(AND(C64="A",'Claim Details'!$I$28&gt;=Rates!$H$14,'Claim Details'!$I$28&lt;=Rates!$H$15,'Claim Details'!$I$19="No"),Rates!$H$25,IF(AND(C64="A",'Claim Details'!$I$28&gt;=Rates!$J$14,'Claim Details'!$I$28&lt;=Rates!$J$15,'Claim Details'!$I$19="Yes"),Rates!$K$25,IF(AND(C64="A",'Claim Details'!$I$28&gt;=Rates!$J$14,'Claim Details'!$I$28&lt;=Rates!$J$15,'Claim Details'!$I$19="No"),Rates!$J$25,IF(AND(C64="B",'Claim Details'!$I$28&gt;=Rates!$D$14,'Claim Details'!$I$28&lt;=Rates!$D$15,'Claim Details'!$I$19="Yes"),Rates!$E$26,IF(AND(C64="B",'Claim Details'!$I$28&gt;=Rates!$D$14,'Claim Details'!$I$28&lt;=Rates!$D$15,'Claim Details'!$I$19="No"),Rates!$D$26,IF(AND(C64="B",'Claim Details'!$I$28&gt;=Rates!$F$14,'Claim Details'!$I$28&lt;=Rates!$F$15,'Claim Details'!$I$19="Yes"),Rates!$G$26,IF(AND(C64="B",'Claim Details'!$I$28&gt;=Rates!$F$14,'Claim Details'!$I$28&lt;=Rates!$F$15,'Claim Details'!$I$19="No"),Rates!$F$26,IF(AND(C64="B",'Claim Details'!$I$28&gt;=Rates!$H$14,'Claim Details'!$I$28&lt;=Rates!$H$15,'Claim Details'!$I$19="Yes"),Rates!$I$26,IF(AND(C64="B",'Claim Details'!$I$28&gt;=Rates!$H$14,'Claim Details'!$I$28&lt;=Rates!$H$15,'Claim Details'!$I$19="No"),Rates!$H$26,IF(AND(C64="B",'Claim Details'!$I$28&gt;=Rates!$J$14,'Claim Details'!$I$28&lt;=Rates!$J$15,'Claim Details'!$I$19="Yes"),Rates!$K$26,IF(AND(C64="B",'Claim Details'!$I$28&gt;=Rates!$J$14,'Claim Details'!$I$28&lt;=Rates!$J$15,'Claim Details'!$I$19="No"),Rates!$J$26,IF(AND(C64="C",'Claim Details'!$I$28&gt;=Rates!$D$14,'Claim Details'!$I$28&lt;=Rates!$D$15,'Claim Details'!$I$19="Yes"),Rates!$E$27,IF(AND(C64="C",'Claim Details'!$I$28&gt;=Rates!$D$14,'Claim Details'!$I$28&lt;=Rates!$D$15,'Claim Details'!$I$19="No"),Rates!$D$27,IF(AND(C64="C",'Claim Details'!$I$28&gt;=Rates!$F$14,'Claim Details'!$I$28&lt;=Rates!$F$15,'Claim Details'!$I$19="Yes"),Rates!$G$27,IF(AND(C64="C",'Claim Details'!$I$28&gt;=Rates!$F$14,'Claim Details'!$I$28&lt;=Rates!$F$15,'Claim Details'!$I$19="No"),Rates!$F$27,IF(AND(C64="C",'Claim Details'!$I$28&gt;=Rates!$H$14,'Claim Details'!$I$28&lt;=Rates!$H$15,'Claim Details'!$I$19="Yes"),Rates!$I$27,IF(AND(C64="C",'Claim Details'!$I$28&gt;=Rates!$H$14,'Claim Details'!$I$28&lt;=Rates!$H$15,'Claim Details'!$I$19="No"),Rates!$H$27,IF(AND(C64="C",'Claim Details'!$I$28&gt;=Rates!$J$14,'Claim Details'!$I$28&lt;=Rates!$J$15,'Claim Details'!$I$19="Yes"),Rates!$K$27,IF(AND(C64="C",'Claim Details'!$I$28&gt;=Rates!$J$14,'Claim Details'!$I$28&lt;=Rates!$J$15,'Claim Details'!$I$19="No"),Rates!$J$27,"£0.00"))))))))))))))))))))))))</f>
        <v>£0.00</v>
      </c>
      <c r="AZ64" s="189" t="str">
        <f>IF(AND(C64="A",'Claim Details'!$I$28&gt;=Rates!$D$14,'Claim Details'!$I$28&lt;=Rates!$D$15,'Claim Details'!$I$19="Yes"),Rates!$E$20,IF(AND(C64="A",'Claim Details'!$I$28&gt;=Rates!$D$14,'Claim Details'!$I$28&lt;=Rates!$D$15,'Claim Details'!$I$19="No"),Rates!$D$20,IF(AND(C64="A",'Claim Details'!$I$28&gt;=Rates!$F$14,'Claim Details'!$I$28&lt;=Rates!$F$15,'Claim Details'!$I$19="Yes"),Rates!$G$20,IF(AND(C64="A",'Claim Details'!$I$28&gt;=Rates!$F$14,'Claim Details'!$I$28&lt;=Rates!$F$15,'Claim Details'!$I$19="No"),Rates!$F$20,IF(AND(C64="A",'Claim Details'!$I$28&gt;=Rates!$H$14,'Claim Details'!$I$28&lt;=Rates!$H$15,'Claim Details'!$I$19="Yes"),Rates!$I$20,IF(AND(C64="A",'Claim Details'!$I$28&gt;=Rates!$H$14,'Claim Details'!$I$28&lt;=Rates!$H$15,'Claim Details'!$I$19="No"),Rates!$H$20,IF(AND(C64="A",'Claim Details'!$I$28&gt;=Rates!$J$14,'Claim Details'!$I$28&lt;=Rates!$J$15,'Claim Details'!$I$19="Yes"),Rates!$K$20,IF(AND(C64="A",'Claim Details'!$I$28&gt;=Rates!$J$14,'Claim Details'!$I$28&lt;=Rates!$J$15,'Claim Details'!$I$19="No"),Rates!$J$20,IF(AND(C64="B",'Claim Details'!$I$28&gt;=Rates!$D$14,'Claim Details'!$I$28&lt;=Rates!$D$15,'Claim Details'!$I$19="Yes"),Rates!$E$21,IF(AND(C64="B",'Claim Details'!$I$28&gt;=Rates!$D$14,'Claim Details'!$I$28&lt;=Rates!$D$15,'Claim Details'!$I$19="No"),Rates!$D$21,IF(AND(C64="B",'Claim Details'!$I$28&gt;=Rates!$F$14,'Claim Details'!$I$28&lt;=Rates!$F$15,'Claim Details'!$I$19="Yes"),Rates!$G$21,IF(AND(C64="B",'Claim Details'!$I$28&gt;=Rates!$F$14,'Claim Details'!$I$28&lt;=Rates!$F$15,'Claim Details'!$I$19="No"),Rates!$F$21,IF(AND(C64="B",'Claim Details'!$I$28&gt;=Rates!$H$14,'Claim Details'!$I$28&lt;=Rates!$H$15,'Claim Details'!$I$19="Yes"),Rates!$I$21,IF(AND(C64="B",'Claim Details'!$I$28&gt;=Rates!$H$14,'Claim Details'!$I$28&lt;=Rates!$H$15,'Claim Details'!$I$19="No"),Rates!$H$21,IF(AND(C64="B",'Claim Details'!$I$28&gt;=Rates!$J$14,'Claim Details'!$I$28&lt;=Rates!$J$15,'Claim Details'!$I$19="Yes"),Rates!$K$21,IF(AND(C64="B",'Claim Details'!$I$28&gt;=Rates!$J$14,'Claim Details'!$I$28&lt;=Rates!$J$15,'Claim Details'!$I$19="No"),Rates!$J$21,"£0.00"))))))))))))))))</f>
        <v>£0.00</v>
      </c>
      <c r="BA64" s="189" t="str">
        <f>IF(AND(C64="A",'Claim Details'!$I$28&gt;=Rates!$D$14,'Claim Details'!$I$28&lt;=Rates!$D$15,'Claim Details'!$I$19="Yes"),Rates!$E$22,IF(AND(C64="A",'Claim Details'!$I$28&gt;=Rates!$D$14,'Claim Details'!$I$28&lt;=Rates!$D$15,'Claim Details'!$I$19="No"),Rates!$D$22,IF(AND(C64="A",'Claim Details'!$I$28&gt;=Rates!$F$14,'Claim Details'!$I$28&lt;=Rates!$F$15,'Claim Details'!$I$19="Yes"),Rates!$G$22,IF(AND(C64="A",'Claim Details'!$I$28&gt;=Rates!$F$14,'Claim Details'!$I$28&lt;=Rates!$F$15,'Claim Details'!$I$19="No"),Rates!$F$22,IF(AND(C64="A",'Claim Details'!$I$28&gt;=Rates!$H$14,'Claim Details'!$I$28&lt;=Rates!$H$15,'Claim Details'!$I$19="Yes"),Rates!$I$22,IF(AND(C64="A",'Claim Details'!$I$28&gt;=Rates!$H$14,'Claim Details'!$I$28&lt;=Rates!$H$15,'Claim Details'!$I$19="No"),Rates!$H$22,IF(AND(C64="A",'Claim Details'!$I$28&gt;=Rates!$J$14,'Claim Details'!$I$28&lt;=Rates!$J$15,'Claim Details'!$I$19="Yes"),Rates!$K$22,IF(AND(C64="A",'Claim Details'!$I$28&gt;=Rates!$J$14,'Claim Details'!$I$28&lt;=Rates!$J$15,'Claim Details'!$I$19="No"),Rates!$J$22,IF(AND(C64="B",'Claim Details'!$I$28&gt;=Rates!$D$14,'Claim Details'!$I$28&lt;=Rates!$D$15,'Claim Details'!$I$19="Yes"),Rates!$E$23,IF(AND(C64="B",'Claim Details'!$I$28&gt;=Rates!$D$14,'Claim Details'!$I$28&lt;=Rates!$D$15,'Claim Details'!$I$19="No"),Rates!$D$23,IF(AND(C64="B",'Claim Details'!$I$28&gt;=Rates!$F$14,'Claim Details'!$I$28&lt;=Rates!$F$15,'Claim Details'!$I$19="Yes"),Rates!$G$23,IF(AND(C64="B",'Claim Details'!$I$28&gt;=Rates!$F$14,'Claim Details'!$I$28&lt;=Rates!$F$15,'Claim Details'!$I$19="No"),Rates!$F$23,IF(AND(C64="B",'Claim Details'!$I$28&gt;=Rates!$H$14,'Claim Details'!$I$28&lt;=Rates!$H$15,'Claim Details'!$I$19="Yes"),Rates!$I$23,IF(AND(C64="B",'Claim Details'!$I$28&gt;=Rates!$H$14,'Claim Details'!$I$28&lt;=Rates!$H$15,'Claim Details'!$I$19="No"),Rates!$H$23,IF(AND(C64="B",'Claim Details'!$I$28&gt;=Rates!$J$14,'Claim Details'!$I$28&lt;=Rates!$J$15,'Claim Details'!$I$19="Yes"),Rates!$K$23,IF(AND(C64="B",'Claim Details'!$I$28&gt;=Rates!$J$14,'Claim Details'!$I$28&lt;=Rates!$J$15,'Claim Details'!$I$19="No"),Rates!$J$23,IF(AND(C64="C",'Claim Details'!$I$28&gt;=Rates!$D$14,'Claim Details'!$I$28&lt;=Rates!$D$15,'Claim Details'!$I$19="Yes"),Rates!$E$24,IF(AND(C64="C",'Claim Details'!$I$28&gt;=Rates!$D$14,'Claim Details'!$I$28&lt;=Rates!$D$15,'Claim Details'!$I$19="No"),Rates!$D$24,IF(AND(C64="C",'Claim Details'!$I$28&gt;=Rates!$F$14,'Claim Details'!$I$28&lt;=Rates!$F$15,'Claim Details'!$I$19="Yes"),Rates!$G$24,IF(AND(C64="C",'Claim Details'!$I$28&gt;=Rates!$F$14,'Claim Details'!$I$28&lt;=Rates!$F$15,'Claim Details'!$I$19="No"),Rates!$F$24,IF(AND(C64="C",'Claim Details'!$I$28&gt;=Rates!$H$14,'Claim Details'!$I$28&lt;=Rates!$H$15,'Claim Details'!$I$19="Yes"),Rates!$I$24,IF(AND(C64="C",'Claim Details'!$I$28&gt;=Rates!$H$14,'Claim Details'!$I$28&lt;=Rates!$H$15,'Claim Details'!$I$19="No"),Rates!$H$24,IF(AND(C64="C",'Claim Details'!$I$28&gt;=Rates!$J$14,'Claim Details'!$I$28&lt;=Rates!$J$15,'Claim Details'!$I$19="Yes"),Rates!$K$24,IF(AND(C64="C",'Claim Details'!$I$28&gt;=Rates!$J$14,'Claim Details'!$I$28&lt;=Rates!$J$15,'Claim Details'!$I$19="No"),Rates!$J$24,"£0.00"))))))))))))))))))))))))</f>
        <v>£0.00</v>
      </c>
      <c r="BB64" s="189" t="str">
        <f t="shared" si="12"/>
        <v>£0.00</v>
      </c>
      <c r="BC64" s="1"/>
      <c r="BD64" s="189" t="str">
        <f>IF(AND(AE64="A",'Claim Details'!$I$28&gt;=Rates!$D$14,'Claim Details'!$I$28&lt;=Rates!$D$15,'Claim Details'!$I$19="Yes"),Rates!$J$17,IF(AND(AE64="A",'Claim Details'!$I$28&gt;=Rates!$D$14,'Claim Details'!$I$28&lt;=Rates!$D$15,'Claim Details'!$I$19="No"),Rates!$D$17,IF(AND(AE64="A",'Claim Details'!$I$28&gt;=Rates!$F$14,'Claim Details'!$I$28&lt;=Rates!$F$15,'Claim Details'!$I$19="Yes"),Rates!$G$17,IF(AND(AE64="A",'Claim Details'!$I$28&gt;=Rates!$F$14,'Claim Details'!$I$28&lt;=Rates!$F$15,'Claim Details'!$I$19="No"),Rates!$F$17,IF(AND(AE64="A",'Claim Details'!$I$28&gt;=Rates!$H$14,'Claim Details'!$I$28&lt;=Rates!$H$15,'Claim Details'!$I$19="Yes"),Rates!$I$17,IF(AND(AE64="A",'Claim Details'!$I$28&gt;=Rates!$H$14,'Claim Details'!$I$28&lt;=Rates!$H$15,'Claim Details'!$I$19="No"),Rates!$H$17,IF(AND(AE64="A",'Claim Details'!$I$28&gt;=Rates!$J$14,'Claim Details'!$I$28&lt;=Rates!$J$15,'Claim Details'!$I$19="Yes"),Rates!$K$17,IF(AND(AE64="A",'Claim Details'!$I$28&gt;=Rates!$J$14,'Claim Details'!$I$28&lt;=Rates!$J$15,'Claim Details'!$I$19="No"),Rates!$J$17,IF(AND(AE64="B",'Claim Details'!$I$28&gt;=Rates!$D$14,'Claim Details'!$I$28&lt;=Rates!$D$15,'Claim Details'!$I$19="Yes"),Rates!$E$18,IF(AND(AE64="B",'Claim Details'!$I$28&gt;=Rates!$D$14,'Claim Details'!$I$28&lt;=Rates!$D$15,'Claim Details'!$I$19="No"),Rates!$D$18,IF(AND(AE64="B",'Claim Details'!$I$28&gt;=Rates!$F$14,'Claim Details'!$I$28&lt;=Rates!$F$15,'Claim Details'!$I$19="Yes"),Rates!$G$18,IF(AND(AE64="B",'Claim Details'!$I$28&gt;=Rates!$F$14,'Claim Details'!$I$28&lt;=Rates!$F$15,'Claim Details'!$I$19="No"),Rates!$F$18,IF(AND(AE64="B",'Claim Details'!$I$28&gt;=Rates!$H$14,'Claim Details'!$I$28&lt;=Rates!$H$15,'Claim Details'!$I$19="Yes"),Rates!$I$18,IF(AND(AE64="B",'Claim Details'!$I$28&gt;=Rates!$H$14,'Claim Details'!$I$28&lt;=Rates!$H$15,'Claim Details'!$I$19="No"),Rates!$H$18,IF(AND(AE64="B",'Claim Details'!$I$28&gt;=Rates!$J$14,'Claim Details'!$I$28&lt;=Rates!$J$15,'Claim Details'!$I$19="Yes"),Rates!$K$18,IF(AND(AE64="B",'Claim Details'!$I$28&gt;=Rates!$J$14,'Claim Details'!$I$28&lt;=Rates!$J$15,'Claim Details'!$I$19="No"),Rates!$J$18,IF(AND(AE64="C",'Claim Details'!$I$28&gt;=Rates!$D$14,'Claim Details'!$I$28&lt;=Rates!$D$15,'Claim Details'!$I$19="Yes"),Rates!$E$19,IF(AND(AE64="C",'Claim Details'!$I$28&gt;=Rates!$D$14,'Claim Details'!$I$28&lt;=Rates!$D$15,'Claim Details'!$I$19="No"),Rates!$D$19,IF(AND(AE64="C",'Claim Details'!$I$28&gt;=Rates!$F$14,'Claim Details'!$I$28&lt;=Rates!$F$15,'Claim Details'!$I$19="Yes"),Rates!$G$19,IF(AND(AE64="C",'Claim Details'!$I$28&gt;=Rates!$F$14,'Claim Details'!$I$28&lt;=Rates!$F$15,'Claim Details'!$I$19="No"),Rates!$F$19,IF(AND(AE64="C",'Claim Details'!$I$28&gt;=Rates!$H$14,'Claim Details'!$I$28&lt;=Rates!$H$15,'Claim Details'!$I$19="Yes"),Rates!$I$19,IF(AND(AE64="C",'Claim Details'!$I$28&gt;=Rates!$H$14,'Claim Details'!$I$28&lt;=Rates!$H$15,'Claim Details'!$I$19="No"),Rates!$H$19,IF(AND(AE64="C",'Claim Details'!$I$28&gt;=Rates!$J$14,'Claim Details'!$I$28&lt;=Rates!$J$15,'Claim Details'!$I$19="Yes"),Rates!$K$19,IF(AND(AE64="C",'Claim Details'!$I$28&gt;=Rates!$J$14,'Claim Details'!$I$28&lt;=Rates!$J$15,'Claim Details'!$I$19="No"),Rates!$J$19,"£0.00"))))))))))))))))))))))))</f>
        <v>£0.00</v>
      </c>
      <c r="BE64" s="189" t="str">
        <f>IF(AND(AE64="A",'Claim Details'!$I$28&gt;=Rates!$D$14,'Claim Details'!$I$28&lt;=Rates!$D$15,'Claim Details'!$I$19="Yes"),Rates!$J$25,IF(AND(AE64="A",'Claim Details'!$I$28&gt;=Rates!$D$14,'Claim Details'!$I$28&lt;=Rates!$D$15,'Claim Details'!$I$19="No"),Rates!$D$25,IF(AND(AE64="A",'Claim Details'!$I$28&gt;=Rates!$F$14,'Claim Details'!$I$28&lt;=Rates!$F$15,'Claim Details'!$I$19="Yes"),Rates!$G$25,IF(AND(AE64="A",'Claim Details'!$I$28&gt;=Rates!$F$14,'Claim Details'!$I$28&lt;=Rates!$F$15,'Claim Details'!$I$19="No"),Rates!$F$25,IF(AND(AE64="A",'Claim Details'!$I$28&gt;=Rates!$H$14,'Claim Details'!$I$28&lt;=Rates!$H$15,'Claim Details'!$I$19="Yes"),Rates!$I$25,IF(AND(AE64="A",'Claim Details'!$I$28&gt;=Rates!$H$14,'Claim Details'!$I$28&lt;=Rates!$H$15,'Claim Details'!$I$19="No"),Rates!$H$25,IF(AND(AE64="A",'Claim Details'!$I$28&gt;=Rates!$J$14,'Claim Details'!$I$28&lt;=Rates!$J$15,'Claim Details'!$I$19="Yes"),Rates!$K$25,IF(AND(AE64="A",'Claim Details'!$I$28&gt;=Rates!$J$14,'Claim Details'!$I$28&lt;=Rates!$J$15,'Claim Details'!$I$19="No"),Rates!$J$25,IF(AND(AE64="B",'Claim Details'!$I$28&gt;=Rates!$D$14,'Claim Details'!$I$28&lt;=Rates!$D$15,'Claim Details'!$I$19="Yes"),Rates!$E$26,IF(AND(AE64="B",'Claim Details'!$I$28&gt;=Rates!$D$14,'Claim Details'!$I$28&lt;=Rates!$D$15,'Claim Details'!$I$19="No"),Rates!$D$26,IF(AND(AE64="B",'Claim Details'!$I$28&gt;=Rates!$F$14,'Claim Details'!$I$28&lt;=Rates!$F$15,'Claim Details'!$I$19="Yes"),Rates!$G$26,IF(AND(AE64="B",'Claim Details'!$I$28&gt;=Rates!$F$14,'Claim Details'!$I$28&lt;=Rates!$F$15,'Claim Details'!$I$19="No"),Rates!$F$26,IF(AND(AE64="B",'Claim Details'!$I$28&gt;=Rates!$H$14,'Claim Details'!$I$28&lt;=Rates!$H$15,'Claim Details'!$I$19="Yes"),Rates!$I$26,IF(AND(AE64="B",'Claim Details'!$I$28&gt;=Rates!$H$14,'Claim Details'!$I$28&lt;=Rates!$H$15,'Claim Details'!$I$19="No"),Rates!$H$26,IF(AND(AE64="B",'Claim Details'!$I$28&gt;=Rates!$J$14,'Claim Details'!$I$28&lt;=Rates!$J$15,'Claim Details'!$I$19="Yes"),Rates!$K$26,IF(AND(AE64="B",'Claim Details'!$I$28&gt;=Rates!$J$14,'Claim Details'!$I$28&lt;=Rates!$J$15,'Claim Details'!$I$19="No"),Rates!$J$26,IF(AND(AE64="C",'Claim Details'!$I$28&gt;=Rates!$D$14,'Claim Details'!$I$28&lt;=Rates!$D$15,'Claim Details'!$I$19="Yes"),Rates!$E$27,IF(AND(AE64="C",'Claim Details'!$I$28&gt;=Rates!$D$14,'Claim Details'!$I$28&lt;=Rates!$D$15,'Claim Details'!$I$19="No"),Rates!$D$27,IF(AND(AE64="C",'Claim Details'!$I$28&gt;=Rates!$F$14,'Claim Details'!$I$28&lt;=Rates!$F$15,'Claim Details'!$I$19="Yes"),Rates!$G$27,IF(AND(AE64="C",'Claim Details'!$I$28&gt;=Rates!$F$14,'Claim Details'!$I$28&lt;=Rates!$F$15,'Claim Details'!$I$19="No"),Rates!$F$27,IF(AND(AE64="C",'Claim Details'!$I$28&gt;=Rates!$H$14,'Claim Details'!$I$28&lt;=Rates!$H$15,'Claim Details'!$I$19="Yes"),Rates!$I$27,IF(AND(AE64="C",'Claim Details'!$I$28&gt;=Rates!$H$14,'Claim Details'!$I$28&lt;=Rates!$H$15,'Claim Details'!$I$19="No"),Rates!$H$27,IF(AND(AE64="C",'Claim Details'!$I$28&gt;=Rates!$J$14,'Claim Details'!$I$28&lt;=Rates!$J$15,'Claim Details'!$I$19="Yes"),Rates!$K$27,IF(AND(AE64="C",'Claim Details'!$I$28&gt;=Rates!$J$14,'Claim Details'!$I$28&lt;=Rates!$J$15,'Claim Details'!$I$19="No"),Rates!$J$27,"£0.00"))))))))))))))))))))))))</f>
        <v>£0.00</v>
      </c>
      <c r="BF64" s="189" t="str">
        <f>IF(AND(AE64="A",'Claim Details'!$I$28&gt;=Rates!$D$14,'Claim Details'!$I$28&lt;=Rates!$D$15,'Claim Details'!$I$19="Yes"),Rates!$E$20,IF(AND(AE64="A",'Claim Details'!$I$28&gt;=Rates!$D$14,'Claim Details'!$I$28&lt;=Rates!$D$15,'Claim Details'!$I$19="No"),Rates!$D$20,IF(AND(AE64="A",'Claim Details'!$I$28&gt;=Rates!$F$14,'Claim Details'!$I$28&lt;=Rates!$F$15,'Claim Details'!$I$19="Yes"),Rates!$G$20,IF(AND(AE64="A",'Claim Details'!$I$28&gt;=Rates!$F$14,'Claim Details'!$I$28&lt;=Rates!$F$15,'Claim Details'!$I$19="No"),Rates!$F$20,IF(AND(AE64="A",'Claim Details'!$I$28&gt;=Rates!$H$14,'Claim Details'!$I$28&lt;=Rates!$H$15,'Claim Details'!$I$19="Yes"),Rates!$I$20,IF(AND(AE64="A",'Claim Details'!$I$28&gt;=Rates!$H$14,'Claim Details'!$I$28&lt;=Rates!$H$15,'Claim Details'!$I$19="No"),Rates!$H$20,IF(AND(AE64="A",'Claim Details'!$I$28&gt;=Rates!$J$14,'Claim Details'!$I$28&lt;=Rates!$J$15,'Claim Details'!$I$19="Yes"),Rates!$K$20,IF(AND(AE64="A",'Claim Details'!$I$28&gt;=Rates!$J$14,'Claim Details'!$I$28&lt;=Rates!$J$15,'Claim Details'!$I$19="No"),Rates!$J$20,IF(AND(AE64="B",'Claim Details'!$I$28&gt;=Rates!$D$14,'Claim Details'!$I$28&lt;=Rates!$D$15,'Claim Details'!$I$19="Yes"),Rates!$E$21,IF(AND(AE64="B",'Claim Details'!$I$28&gt;=Rates!$D$14,'Claim Details'!$I$28&lt;=Rates!$D$15,'Claim Details'!$I$19="No"),Rates!$D$21,IF(AND(AE64="B",'Claim Details'!$I$28&gt;=Rates!$F$14,'Claim Details'!$I$28&lt;=Rates!$F$15,'Claim Details'!$I$19="Yes"),Rates!$G$21,IF(AND(AE64="B",'Claim Details'!$I$28&gt;=Rates!$F$14,'Claim Details'!$I$28&lt;=Rates!$F$15,'Claim Details'!$I$19="No"),Rates!$F$21,IF(AND(AE64="B",'Claim Details'!$I$28&gt;=Rates!$H$14,'Claim Details'!$I$28&lt;=Rates!$H$15,'Claim Details'!$I$19="Yes"),Rates!$I$21,IF(AND(AE64="B",'Claim Details'!$I$28&gt;=Rates!$H$14,'Claim Details'!$I$28&lt;=Rates!$H$15,'Claim Details'!$I$19="No"),Rates!$H$21,IF(AND(AE64="B",'Claim Details'!$I$28&gt;=Rates!$J$14,'Claim Details'!$I$28&lt;=Rates!$J$15,'Claim Details'!$I$19="Yes"),Rates!$K$21,IF(AND(AE64="B",'Claim Details'!$I$28&gt;=Rates!$J$14,'Claim Details'!$I$28&lt;=Rates!$J$15,'Claim Details'!$I$19="No"),Rates!$J$21,"£0.00"))))))))))))))))</f>
        <v>£0.00</v>
      </c>
      <c r="BG64" s="189" t="str">
        <f>IF(AND(AE64="A",'Claim Details'!$I$28&gt;=Rates!$D$14,'Claim Details'!$I$28&lt;=Rates!$D$15,'Claim Details'!$I$19="Yes"),Rates!$E$22,IF(AND(AE64="A",'Claim Details'!$I$28&gt;=Rates!$D$14,'Claim Details'!$I$28&lt;=Rates!$D$15,'Claim Details'!$I$19="No"),Rates!$D$22,IF(AND(AE64="A",'Claim Details'!$I$28&gt;=Rates!$F$14,'Claim Details'!$I$28&lt;=Rates!$F$15,'Claim Details'!$I$19="Yes"),Rates!$G$22,IF(AND(AE64="A",'Claim Details'!$I$28&gt;=Rates!$F$14,'Claim Details'!$I$28&lt;=Rates!$F$15,'Claim Details'!$I$19="No"),Rates!$F$22,IF(AND(AE64="A",'Claim Details'!$I$28&gt;=Rates!$H$14,'Claim Details'!$I$28&lt;=Rates!$H$15,'Claim Details'!$I$19="Yes"),Rates!$I$22,IF(AND(AE64="A",'Claim Details'!$I$28&gt;=Rates!$H$14,'Claim Details'!$I$28&lt;=Rates!$H$15,'Claim Details'!$I$19="No"),Rates!$H$22,IF(AND(AE64="A",'Claim Details'!$I$28&gt;=Rates!$J$14,'Claim Details'!$I$28&lt;=Rates!$J$15,'Claim Details'!$I$19="Yes"),Rates!$K$22,IF(AND(AE64="A",'Claim Details'!$I$28&gt;=Rates!$J$14,'Claim Details'!$I$28&lt;=Rates!$J$15,'Claim Details'!$I$19="No"),Rates!$J$22,IF(AND(AE64="B",'Claim Details'!$I$28&gt;=Rates!$D$14,'Claim Details'!$I$28&lt;=Rates!$D$15,'Claim Details'!$I$19="Yes"),Rates!$E$23,IF(AND(AE64="B",'Claim Details'!$I$28&gt;=Rates!$D$14,'Claim Details'!$I$28&lt;=Rates!$D$15,'Claim Details'!$I$19="No"),Rates!$D$23,IF(AND(AE64="B",'Claim Details'!$I$28&gt;=Rates!$F$14,'Claim Details'!$I$28&lt;=Rates!$F$15,'Claim Details'!$I$19="Yes"),Rates!$G$23,IF(AND(AE64="B",'Claim Details'!$I$28&gt;=Rates!$F$14,'Claim Details'!$I$28&lt;=Rates!$F$15,'Claim Details'!$I$19="No"),Rates!$F$23,IF(AND(AE64="B",'Claim Details'!$I$28&gt;=Rates!$H$14,'Claim Details'!$I$28&lt;=Rates!$H$15,'Claim Details'!$I$19="Yes"),Rates!$I$23,IF(AND(AE64="B",'Claim Details'!$I$28&gt;=Rates!$H$14,'Claim Details'!$I$28&lt;=Rates!$H$15,'Claim Details'!$I$19="No"),Rates!$H$23,IF(AND(AE64="B",'Claim Details'!$I$28&gt;=Rates!$J$14,'Claim Details'!$I$28&lt;=Rates!$J$15,'Claim Details'!$I$19="Yes"),Rates!$K$23,IF(AND(AE64="B",'Claim Details'!$I$28&gt;=Rates!$J$14,'Claim Details'!$I$28&lt;=Rates!$J$15,'Claim Details'!$I$19="No"),Rates!$J$23,IF(AND(AE64="C",'Claim Details'!$I$28&gt;=Rates!$D$14,'Claim Details'!$I$28&lt;=Rates!$D$15,'Claim Details'!$I$19="Yes"),Rates!$E$24,IF(AND(AE64="C",'Claim Details'!$I$28&gt;=Rates!$D$14,'Claim Details'!$I$28&lt;=Rates!$D$15,'Claim Details'!$I$19="No"),Rates!$D$24,IF(AND(AE64="C",'Claim Details'!$I$28&gt;=Rates!$F$14,'Claim Details'!$I$28&lt;=Rates!$F$15,'Claim Details'!$I$19="Yes"),Rates!$G$24,IF(AND(AE64="C",'Claim Details'!$I$28&gt;=Rates!$F$14,'Claim Details'!$I$28&lt;=Rates!$F$15,'Claim Details'!$I$19="No"),Rates!$F$24,IF(AND(AE64="C",'Claim Details'!$I$28&gt;=Rates!$H$14,'Claim Details'!$I$28&lt;=Rates!$H$15,'Claim Details'!$I$19="Yes"),Rates!$I$24,IF(AND(AE64="C",'Claim Details'!$I$28&gt;=Rates!$H$14,'Claim Details'!$I$28&lt;=Rates!$H$15,'Claim Details'!$I$19="No"),Rates!$H$24,IF(AND(AE64="C",'Claim Details'!$I$28&gt;=Rates!$J$14,'Claim Details'!$I$28&lt;=Rates!$J$15,'Claim Details'!$I$19="Yes"),Rates!$K$24,IF(AND(AE64="C",'Claim Details'!$I$28&gt;=Rates!$J$14,'Claim Details'!$I$28&lt;=Rates!$J$15,'Claim Details'!$I$19="No"),Rates!$J$24,"£0.00"))))))))))))))))))))))))</f>
        <v>£0.00</v>
      </c>
      <c r="BH64" s="189" t="str">
        <f t="shared" si="13"/>
        <v>£0.00</v>
      </c>
      <c r="BI64" s="189">
        <f t="shared" si="14"/>
        <v>0</v>
      </c>
      <c r="BO64" s="202" t="str">
        <f>IF(H64="","£0.00",IF(AP64="4","£0.00",IF(AP64="5","£0.00",IF(AP64="1","£0.00",((AQ64*H64)*'Claim Details'!$F$111)/100))))</f>
        <v>£0.00</v>
      </c>
      <c r="BP64" s="202" t="str">
        <f>IF(T64="","£0.00",IF(AP64="4","£0.00",IF(AP64="5","£0.00",IF(AP64="1","£0.00",((AR64*T64)*'Claim Details'!$N$111)/100))))</f>
        <v>£0.00</v>
      </c>
      <c r="BQ64" s="202" t="str">
        <f>IF(AI64="","£0.00",IF(AP64="4","£0.00",IF(AP64="5","£0.00",IF(AP64="1","£0.00",((BI64*AI64)*'Claim Details'!$W$111)/100))))</f>
        <v>£0.00</v>
      </c>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row>
    <row r="65" spans="1:97" ht="15">
      <c r="A65" s="145"/>
      <c r="B65" s="91"/>
      <c r="C65" s="96"/>
      <c r="D65" s="97"/>
      <c r="E65" s="98"/>
      <c r="F65" s="89"/>
      <c r="G65" s="99"/>
      <c r="H65" s="100"/>
      <c r="I65" s="221" t="str">
        <f t="shared" si="15"/>
        <v>£0.00</v>
      </c>
      <c r="J65" s="101"/>
      <c r="K65" s="100"/>
      <c r="L65" s="221" t="str">
        <f t="shared" si="3"/>
        <v>£0.00</v>
      </c>
      <c r="M65" s="101"/>
      <c r="N65" s="102"/>
      <c r="O65" s="145"/>
      <c r="P65" s="77"/>
      <c r="Q65" s="87"/>
      <c r="R65" s="87"/>
      <c r="S65" s="87"/>
      <c r="T65" s="149" t="str">
        <f t="shared" si="4"/>
        <v/>
      </c>
      <c r="U65" s="87" t="str">
        <f t="shared" si="5"/>
        <v/>
      </c>
      <c r="V65" s="87"/>
      <c r="W65" s="53" t="str">
        <f t="shared" si="6"/>
        <v>£0.00</v>
      </c>
      <c r="X65" s="53"/>
      <c r="Y65" s="87"/>
      <c r="Z65" s="78"/>
      <c r="AA65" s="79"/>
      <c r="AB65" s="160"/>
      <c r="AC65" s="98"/>
      <c r="AD65" s="225"/>
      <c r="AE65" s="235" t="str">
        <f t="shared" si="7"/>
        <v/>
      </c>
      <c r="AF65" s="87" t="str">
        <f t="shared" si="8"/>
        <v/>
      </c>
      <c r="AG65" s="53"/>
      <c r="AH65" s="224"/>
      <c r="AI65" s="226" t="str">
        <f t="shared" si="1"/>
        <v/>
      </c>
      <c r="AJ65" s="236" t="str">
        <f t="shared" si="9"/>
        <v>£0.00</v>
      </c>
      <c r="AK65" s="31"/>
      <c r="AL65" s="1"/>
      <c r="AM65" s="1"/>
      <c r="AN65" s="1"/>
      <c r="AO65" s="1"/>
      <c r="AP65" s="1" t="str">
        <f t="shared" si="10"/>
        <v/>
      </c>
      <c r="AQ65" s="27">
        <f t="shared" si="2"/>
        <v>0</v>
      </c>
      <c r="AR65" s="189">
        <f t="shared" si="11"/>
        <v>0</v>
      </c>
      <c r="AS65" s="190" t="str">
        <f>IF(AND(C65="A",'Claim Details'!$E$28&gt;=Rates!$D$14,'Claim Details'!$E$28&lt;=Rates!$D$15,'Claim Details'!$E$19="Yes"),Rates!$E$17,IF(AND(C65="A",'Claim Details'!$E$28&gt;=Rates!$D$14,'Claim Details'!$E$28&lt;=Rates!$D$15,'Claim Details'!$E$19="No"),Rates!$D$17,IF(AND(C65="A",'Claim Details'!$E$28&gt;=Rates!$F$14,'Claim Details'!$E$28&lt;=Rates!$F$15,'Claim Details'!$E$19="Yes"),Rates!$G$17,IF(AND(C65="A",'Claim Details'!$E$28&gt;=Rates!$F$14,'Claim Details'!$E$28&lt;=Rates!$F$15,'Claim Details'!$E$19="No"),Rates!$F$17,IF(AND(C65="A",'Claim Details'!$E$28&gt;=Rates!$H$14,'Claim Details'!$E$28&lt;=Rates!$H$15,'Claim Details'!$E$19="Yes"),Rates!$I$17,IF(AND(C65="A",'Claim Details'!$E$28&gt;=Rates!$H$14,'Claim Details'!$E$28&lt;=Rates!$H$15,'Claim Details'!$E$19="No"),Rates!$H$17,IF(AND(C65="A",'Claim Details'!$E$28&gt;=Rates!$J$14,'Claim Details'!$E$28&lt;=Rates!$J$15,'Claim Details'!$E$19="Yes"),Rates!$K$17,IF(AND(C65="A",'Claim Details'!$E$28&gt;=Rates!$J$14,'Claim Details'!$E$28&lt;=Rates!$J$15,'Claim Details'!$E$19="No"),Rates!$J$17,IF(AND(C65="B",'Claim Details'!$E$28&gt;=Rates!$D$14,'Claim Details'!$E$28&lt;=Rates!$D$15,'Claim Details'!$E$19="Yes"),Rates!$E$18,IF(AND(C65="B",'Claim Details'!$E$28&gt;=Rates!$D$14,'Claim Details'!$E$28&lt;=Rates!$D$15,'Claim Details'!$E$19="No"),Rates!$D$18,IF(AND(C65="B",'Claim Details'!$E$28&gt;=Rates!$F$14,'Claim Details'!$E$28&lt;=Rates!$F$15,'Claim Details'!$E$19="Yes"),Rates!$G$18,IF(AND(C65="B",'Claim Details'!$E$28&gt;=Rates!$F$14,'Claim Details'!$E$28&lt;=Rates!$F$15,'Claim Details'!$E$19="No"),Rates!$F$18,IF(AND(C65="B",'Claim Details'!$E$28&gt;=Rates!$H$14,'Claim Details'!$E$28&lt;=Rates!$H$15,'Claim Details'!$E$19="Yes"),Rates!$I$18,IF(AND(C65="B",'Claim Details'!$E$28&gt;=Rates!$H$14,'Claim Details'!$E$28&lt;=Rates!$H$15,'Claim Details'!$E$19="No"),Rates!$H$18,IF(AND(C65="B",'Claim Details'!$E$28&gt;=Rates!$J$14,'Claim Details'!$E$28&lt;=Rates!$J$15,'Claim Details'!$E$19="Yes"),Rates!$K$18,IF(AND(C65="B",'Claim Details'!$E$28&gt;=Rates!$J$14,'Claim Details'!$E$28&lt;=Rates!$J$15,'Claim Details'!$E$19="No"),Rates!$J$18,IF(AND(C65="C",'Claim Details'!$E$28&gt;=Rates!$D$14,'Claim Details'!$E$28&lt;=Rates!$D$15,'Claim Details'!$E$19="Yes"),Rates!$E$19,IF(AND(C65="C",'Claim Details'!$E$28&gt;=Rates!$D$14,'Claim Details'!$E$28&lt;=Rates!$D$15,'Claim Details'!$E$19="No"),Rates!$D$19,IF(AND(C65="C",'Claim Details'!$E$28&gt;=Rates!$F$14,'Claim Details'!$E$28&lt;=Rates!$F$15,'Claim Details'!$E$19="Yes"),Rates!$G$19,IF(AND(C65="C",'Claim Details'!$E$28&gt;=Rates!$F$14,'Claim Details'!$E$28&lt;=Rates!$F$15,'Claim Details'!$E$19="No"),Rates!$F$19,IF(AND(C65="C",'Claim Details'!$E$28&gt;=Rates!$H$14,'Claim Details'!$E$28&lt;=Rates!$H$15,'Claim Details'!$E$19="Yes"),Rates!$I$19,IF(AND(C65="C",'Claim Details'!$E$28&gt;=Rates!$H$14,'Claim Details'!$E$28&lt;=Rates!$H$15,'Claim Details'!$E$19="No"),Rates!$H$19,IF(AND(C65="C",'Claim Details'!$E$28&gt;=Rates!$J$14,'Claim Details'!$E$28&lt;=Rates!$J$15,'Claim Details'!$E$19="Yes"),Rates!$K$19,IF(AND(C65="C",'Claim Details'!$E$28&gt;=Rates!$J$14,'Claim Details'!$E$28&lt;=Rates!$J$15,'Claim Details'!$E$19="No"),Rates!$J$19,"£0.00"))))))))))))))))))))))))</f>
        <v>£0.00</v>
      </c>
      <c r="AT65" s="189" t="str">
        <f>IF(AND(C65="A",'Claim Details'!$E$28&gt;=Rates!$D$14,'Claim Details'!$E$28&lt;=Rates!$D$15,'Claim Details'!$E$19="Yes"),Rates!$E$25,IF(AND(C65="A",'Claim Details'!$E$28&gt;=Rates!$D$14,'Claim Details'!$E$28&lt;=Rates!$D$15,'Claim Details'!$E$19="No"),Rates!$D$25,IF(AND(C65="A",'Claim Details'!$E$28&gt;=Rates!$F$14,'Claim Details'!$E$28&lt;=Rates!$F$15,'Claim Details'!$E$19="Yes"),Rates!$G$25,IF(AND(C65="A",'Claim Details'!$E$28&gt;=Rates!$F$14,'Claim Details'!$E$28&lt;=Rates!$F$15,'Claim Details'!$E$19="No"),Rates!$F$25,IF(AND(C65="A",'Claim Details'!$E$28&gt;=Rates!$H$14,'Claim Details'!$E$28&lt;=Rates!$H$15,'Claim Details'!$E$19="Yes"),Rates!$I$25,IF(AND(C65="A",'Claim Details'!$E$28&gt;=Rates!$H$14,'Claim Details'!$E$28&lt;=Rates!$H$15,'Claim Details'!$E$19="No"),Rates!$H$25,IF(AND(C65="A",'Claim Details'!$E$28&gt;=Rates!$J$14,'Claim Details'!$E$28&lt;=Rates!$J$15,'Claim Details'!$E$19="Yes"),Rates!$K$25,IF(AND(C65="A",'Claim Details'!$E$28&gt;=Rates!$J$14,'Claim Details'!$E$28&lt;=Rates!$J$15,'Claim Details'!$E$19="No"),Rates!$J$25,IF(AND(C65="B",'Claim Details'!$E$28&gt;=Rates!$D$14,'Claim Details'!$E$28&lt;=Rates!$D$15,'Claim Details'!$E$19="Yes"),Rates!$E$26,IF(AND(C65="B",'Claim Details'!$E$28&gt;=Rates!$D$14,'Claim Details'!$E$28&lt;=Rates!$D$15,'Claim Details'!$E$19="No"),Rates!$D$26,IF(AND(C65="B",'Claim Details'!$E$28&gt;=Rates!$F$14,'Claim Details'!$E$28&lt;=Rates!$F$15,'Claim Details'!$E$19="Yes"),Rates!$G$26,IF(AND(C65="B",'Claim Details'!$E$28&gt;=Rates!$F$14,'Claim Details'!$E$28&lt;=Rates!$F$15,'Claim Details'!$E$19="No"),Rates!$F$26,IF(AND(C65="B",'Claim Details'!$E$28&gt;=Rates!$H$14,'Claim Details'!$E$28&lt;=Rates!$H$15,'Claim Details'!$E$19="Yes"),Rates!$I$26,IF(AND(C65="B",'Claim Details'!$E$28&gt;=Rates!$H$14,'Claim Details'!$E$28&lt;=Rates!$H$15,'Claim Details'!$E$19="No"),Rates!$H$26,IF(AND(C65="B",'Claim Details'!$E$28&gt;=Rates!$J$14,'Claim Details'!$E$28&lt;=Rates!$J$15,'Claim Details'!$E$19="Yes"),Rates!$K$26,IF(AND(C65="B",'Claim Details'!$E$28&gt;=Rates!$J$14,'Claim Details'!$E$28&lt;=Rates!$J$15,'Claim Details'!$E$19="No"),Rates!$J$26,IF(AND(C65="C",'Claim Details'!$E$28&gt;=Rates!$D$14,'Claim Details'!$E$28&lt;=Rates!$D$15,'Claim Details'!$E$19="Yes"),Rates!$E$27,IF(AND(C65="C",'Claim Details'!$E$28&gt;=Rates!$D$14,'Claim Details'!$E$28&lt;=Rates!$D$15,'Claim Details'!$E$19="No"),Rates!$D$27,IF(AND(C65="C",'Claim Details'!$E$28&gt;=Rates!$F$14,'Claim Details'!$E$28&lt;=Rates!$F$15,'Claim Details'!$E$19="Yes"),Rates!$G$27,IF(AND(C65="C",'Claim Details'!$E$28&gt;=Rates!$F$14,'Claim Details'!$E$28&lt;=Rates!$F$15,'Claim Details'!$E$19="No"),Rates!$F$27,IF(AND(C65="C",'Claim Details'!$E$28&gt;=Rates!$H$14,'Claim Details'!$E$28&lt;=Rates!$H$15,'Claim Details'!$E$19="Yes"),Rates!$I$27,IF(AND(C65="C",'Claim Details'!$E$28&gt;=Rates!$H$14,'Claim Details'!$E$28&lt;=Rates!$H$15,'Claim Details'!$E$19="No"),Rates!$H$27,IF(AND(C65="C",'Claim Details'!$E$28&gt;=Rates!$J$14,'Claim Details'!$E$28&lt;=Rates!$J$15,'Claim Details'!$E$19="Yes"),Rates!$K$27,IF(AND(C65="C",'Claim Details'!$E$28&gt;=Rates!$J$14,'Claim Details'!$E$28&lt;=Rates!$J$15,'Claim Details'!$E$19="No"),Rates!$J$27,"£0.00"))))))))))))))))))))))))</f>
        <v>£0.00</v>
      </c>
      <c r="AU65" s="191" t="str">
        <f>IF(AND(C65="A",'Claim Details'!$E$28&gt;=Rates!$D$14,'Claim Details'!$E$28&lt;=Rates!$D$15,'Claim Details'!$E$19="Yes"),Rates!$E$20,IF(AND(C65="A",'Claim Details'!$E$28&gt;=Rates!$D$14,'Claim Details'!$E$28&lt;=Rates!$D$15,'Claim Details'!$E$19="No"),Rates!$D$20,IF(AND(C65="A",'Claim Details'!$E$28&gt;=Rates!$F$14,'Claim Details'!$E$28&lt;=Rates!$F$15,'Claim Details'!$E$19="Yes"),Rates!$G$20,IF(AND(C65="A",'Claim Details'!$E$28&gt;=Rates!$F$14,'Claim Details'!$E$28&lt;=Rates!$F$15,'Claim Details'!$E$19="No"),Rates!$F$20,IF(AND(C65="A",'Claim Details'!$E$28&gt;=Rates!$H$14,'Claim Details'!$E$28&lt;=Rates!$H$15,'Claim Details'!$E$19="Yes"),Rates!$I$20,IF(AND(C65="A",'Claim Details'!$E$28&gt;=Rates!$H$14,'Claim Details'!$E$28&lt;=Rates!$H$15,'Claim Details'!$E$19="No"),Rates!$H$20,IF(AND(C65="A",'Claim Details'!$E$28&gt;=Rates!$J$14,'Claim Details'!$E$28&lt;=Rates!$J$15,'Claim Details'!$E$19="Yes"),Rates!$K$20,IF(AND(C65="A",'Claim Details'!$E$28&gt;=Rates!$J$14,'Claim Details'!$E$28&lt;=Rates!$J$15,'Claim Details'!$E$19="No"),Rates!$J$20,IF(AND(C65="B",'Claim Details'!$E$28&gt;=Rates!$D$14,'Claim Details'!$E$28&lt;=Rates!$D$15,'Claim Details'!$E$19="Yes"),Rates!$E$21,IF(AND(C65="B",'Claim Details'!$E$28&gt;=Rates!$D$14,'Claim Details'!$E$28&lt;=Rates!$D$15,'Claim Details'!$E$19="No"),Rates!$D$21,IF(AND(C65="B",'Claim Details'!$E$28&gt;=Rates!$F$14,'Claim Details'!$E$28&lt;=Rates!$F$15,'Claim Details'!$E$19="Yes"),Rates!$G$21,IF(AND(C65="B",'Claim Details'!$E$28&gt;=Rates!$F$14,'Claim Details'!$E$28&lt;=Rates!$F$15,'Claim Details'!$E$19="No"),Rates!$F$21,IF(AND(C65="B",'Claim Details'!$E$28&gt;=Rates!$H$14,'Claim Details'!$E$28&lt;=Rates!$H$15,'Claim Details'!$E$19="Yes"),Rates!$I$21,IF(AND(C65="B",'Claim Details'!$E$28&gt;=Rates!$H$14,'Claim Details'!$E$28&lt;=Rates!$H$15,'Claim Details'!$E$19="No"),Rates!$H$21,IF(AND(C65="B",'Claim Details'!$E$28&gt;=Rates!$J$14,'Claim Details'!$E$28&lt;=Rates!$J$15,'Claim Details'!$E$19="Yes"),Rates!$K$21,IF(AND(C65="B",'Claim Details'!$E$28&gt;=Rates!$J$14,'Claim Details'!$E$28&lt;=Rates!$J$15,'Claim Details'!$E$19="No"),Rates!$J$21,"£0.00"))))))))))))))))</f>
        <v>£0.00</v>
      </c>
      <c r="AV65" s="191" t="str">
        <f>IF(AND(C65="A",'Claim Details'!$E$28&gt;=Rates!$D$14,'Claim Details'!$E$28&lt;=Rates!$D$15,'Claim Details'!$E$19="Yes"),Rates!$E$22,IF(AND(C65="A",'Claim Details'!$E$28&gt;=Rates!$D$14,'Claim Details'!$E$28&lt;=Rates!$D$15,'Claim Details'!$E$19="No"),Rates!$D$22,IF(AND(C65="A",'Claim Details'!$E$28&gt;=Rates!$F$14,'Claim Details'!$E$28&lt;=Rates!$F$15,'Claim Details'!$E$19="Yes"),Rates!$G$22,IF(AND(C65="A",'Claim Details'!$E$28&gt;=Rates!$F$14,'Claim Details'!$E$28&lt;=Rates!$F$15,'Claim Details'!$E$19="No"),Rates!$F$22,IF(AND(C65="A",'Claim Details'!$E$28&gt;=Rates!$H$14,'Claim Details'!$E$28&lt;=Rates!$H$15,'Claim Details'!$E$19="Yes"),Rates!$I$22,IF(AND(C65="A",'Claim Details'!$E$28&gt;=Rates!$H$14,'Claim Details'!$E$28&lt;=Rates!$H$15,'Claim Details'!$E$19="No"),Rates!$H$22,IF(AND(C65="A",'Claim Details'!$E$28&gt;=Rates!$J$14,'Claim Details'!$E$28&lt;=Rates!$J$15,'Claim Details'!$E$19="Yes"),Rates!$K$22,IF(AND(C65="A",'Claim Details'!$E$28&gt;=Rates!$J$14,'Claim Details'!$E$28&lt;=Rates!$J$15,'Claim Details'!$E$19="No"),Rates!$J$22,IF(AND(C65="B",'Claim Details'!$E$28&gt;=Rates!$D$14,'Claim Details'!$E$28&lt;=Rates!$D$15,'Claim Details'!$E$19="Yes"),Rates!$E$23,IF(AND(C65="B",'Claim Details'!$E$28&gt;=Rates!$D$14,'Claim Details'!$E$28&lt;=Rates!$D$15,'Claim Details'!$E$19="No"),Rates!$D$23,IF(AND(C65="B",'Claim Details'!$E$28&gt;=Rates!$F$14,'Claim Details'!$E$28&lt;=Rates!$F$15,'Claim Details'!$E$19="Yes"),Rates!$G$23,IF(AND(C65="B",'Claim Details'!$E$28&gt;=Rates!$F$14,'Claim Details'!$E$28&lt;=Rates!$F$15,'Claim Details'!$E$19="No"),Rates!$F$23,IF(AND(C65="B",'Claim Details'!$E$28&gt;=Rates!$H$14,'Claim Details'!$E$28&lt;=Rates!$H$15,'Claim Details'!$E$19="Yes"),Rates!$I$23,IF(AND(C65="B",'Claim Details'!$E$28&gt;=Rates!$H$14,'Claim Details'!$E$28&lt;=Rates!$H$15,'Claim Details'!$E$19="No"),Rates!$H$23,IF(AND(C65="B",'Claim Details'!$E$28&gt;=Rates!$J$14,'Claim Details'!$E$28&lt;=Rates!$J$15,'Claim Details'!$E$19="Yes"),Rates!$K$23,IF(AND(C65="B",'Claim Details'!$E$28&gt;=Rates!$J$14,'Claim Details'!$E$28&lt;=Rates!$J$15,'Claim Details'!$E$19="No"),Rates!$J$23,IF(AND(C65="C",'Claim Details'!$E$28&gt;=Rates!$D$14,'Claim Details'!$E$28&lt;=Rates!$D$15,'Claim Details'!$E$19="Yes"),Rates!$E$24,IF(AND(C65="C",'Claim Details'!$E$28&gt;=Rates!$D$14,'Claim Details'!$E$28&lt;=Rates!$D$15,'Claim Details'!$E$19="No"),Rates!$D$24,IF(AND(C65="C",'Claim Details'!$E$28&gt;=Rates!$F$14,'Claim Details'!$E$28&lt;=Rates!$F$15,'Claim Details'!$E$19="Yes"),Rates!$G$24,IF(AND(C65="C",'Claim Details'!$E$28&gt;=Rates!$F$14,'Claim Details'!$E$28&lt;=Rates!$F$15,'Claim Details'!$E$19="No"),Rates!$F$24,IF(AND(C65="C",'Claim Details'!$E$28&gt;=Rates!$H$14,'Claim Details'!$E$28&lt;=Rates!$H$15,'Claim Details'!$E$19="Yes"),Rates!$I$24,IF(AND(C65="C",'Claim Details'!$E$28&gt;=Rates!$H$14,'Claim Details'!$E$28&lt;=Rates!$H$15,'Claim Details'!$E$19="No"),Rates!$H$24,IF(AND(C65="C",'Claim Details'!$E$28&gt;=Rates!$J$14,'Claim Details'!$E$28&lt;=Rates!$J$15,'Claim Details'!$E$19="Yes"),Rates!$K$24,IF(AND(C65="C",'Claim Details'!$E$28&gt;=Rates!$J$14,'Claim Details'!$E$28&lt;=Rates!$J$15,'Claim Details'!$E$19="No"),Rates!$J$24,"£0.00"))))))))))))))))))))))))</f>
        <v>£0.00</v>
      </c>
      <c r="AW65" s="1"/>
      <c r="AX65" s="189" t="str">
        <f>IF(AND(U65="A",'Claim Details'!$I$28&gt;=Rates!$D$14,'Claim Details'!$I$28&lt;=Rates!$D$15,'Claim Details'!$I$19="Yes"),Rates!$J$17,IF(AND(U65="A",'Claim Details'!$I$28&gt;=Rates!$D$14,'Claim Details'!$I$28&lt;=Rates!$D$15,'Claim Details'!$I$19="No"),Rates!$D$17,IF(AND(U65="A",'Claim Details'!$I$28&gt;=Rates!$F$14,'Claim Details'!$I$28&lt;=Rates!$F$15,'Claim Details'!$I$19="Yes"),Rates!$G$17,IF(AND(U65="A",'Claim Details'!$I$28&gt;=Rates!$F$14,'Claim Details'!$I$28&lt;=Rates!$F$15,'Claim Details'!$I$19="No"),Rates!$F$17,IF(AND(U65="A",'Claim Details'!$I$28&gt;=Rates!$H$14,'Claim Details'!$I$28&lt;=Rates!$H$15,'Claim Details'!$I$19="Yes"),Rates!$I$17,IF(AND(U65="A",'Claim Details'!$I$28&gt;=Rates!$H$14,'Claim Details'!$I$28&lt;=Rates!$H$15,'Claim Details'!$I$19="No"),Rates!$H$17,IF(AND(U65="A",'Claim Details'!$I$28&gt;=Rates!$J$14,'Claim Details'!$I$28&lt;=Rates!$J$15,'Claim Details'!$I$19="Yes"),Rates!$K$17,IF(AND(U65="A",'Claim Details'!$I$28&gt;=Rates!$J$14,'Claim Details'!$I$28&lt;=Rates!$J$15,'Claim Details'!$I$19="No"),Rates!$J$17,IF(AND(U65="B",'Claim Details'!$I$28&gt;=Rates!$D$14,'Claim Details'!$I$28&lt;=Rates!$D$15,'Claim Details'!$I$19="Yes"),Rates!$E$18,IF(AND(U65="B",'Claim Details'!$I$28&gt;=Rates!$D$14,'Claim Details'!$I$28&lt;=Rates!$D$15,'Claim Details'!$I$19="No"),Rates!$D$18,IF(AND(U65="B",'Claim Details'!$I$28&gt;=Rates!$F$14,'Claim Details'!$I$28&lt;=Rates!$F$15,'Claim Details'!$I$19="Yes"),Rates!$G$18,IF(AND(U65="B",'Claim Details'!$I$28&gt;=Rates!$F$14,'Claim Details'!$I$28&lt;=Rates!$F$15,'Claim Details'!$I$19="No"),Rates!$F$18,IF(AND(U65="B",'Claim Details'!$I$28&gt;=Rates!$H$14,'Claim Details'!$I$28&lt;=Rates!$H$15,'Claim Details'!$I$19="Yes"),Rates!$I$18,IF(AND(U65="B",'Claim Details'!$I$28&gt;=Rates!$H$14,'Claim Details'!$I$28&lt;=Rates!$H$15,'Claim Details'!$I$19="No"),Rates!$H$18,IF(AND(U65="B",'Claim Details'!$I$28&gt;=Rates!$J$14,'Claim Details'!$I$28&lt;=Rates!$J$15,'Claim Details'!$I$19="Yes"),Rates!$K$18,IF(AND(U65="B",'Claim Details'!$I$28&gt;=Rates!$J$14,'Claim Details'!$I$28&lt;=Rates!$J$15,'Claim Details'!$I$19="No"),Rates!$J$18,IF(AND(U65="C",'Claim Details'!$I$28&gt;=Rates!$D$14,'Claim Details'!$I$28&lt;=Rates!$D$15,'Claim Details'!$I$19="Yes"),Rates!$E$19,IF(AND(U65="C",'Claim Details'!$I$28&gt;=Rates!$D$14,'Claim Details'!$I$28&lt;=Rates!$D$15,'Claim Details'!$I$19="No"),Rates!$D$19,IF(AND(U65="C",'Claim Details'!$I$28&gt;=Rates!$F$14,'Claim Details'!$I$28&lt;=Rates!$F$15,'Claim Details'!$I$19="Yes"),Rates!$G$19,IF(AND(U65="C",'Claim Details'!$I$28&gt;=Rates!$F$14,'Claim Details'!$I$28&lt;=Rates!$F$15,'Claim Details'!$I$19="No"),Rates!$F$19,IF(AND(U65="C",'Claim Details'!$I$28&gt;=Rates!$H$14,'Claim Details'!$I$28&lt;=Rates!$H$15,'Claim Details'!$I$19="Yes"),Rates!$I$19,IF(AND(U65="C",'Claim Details'!$I$28&gt;=Rates!$H$14,'Claim Details'!$I$28&lt;=Rates!$H$15,'Claim Details'!$I$19="No"),Rates!$H$19,IF(AND(U65="C",'Claim Details'!$I$28&gt;=Rates!$J$14,'Claim Details'!$I$28&lt;=Rates!$J$15,'Claim Details'!$I$19="Yes"),Rates!$K$19,IF(AND(U65="C",'Claim Details'!$I$28&gt;=Rates!$J$14,'Claim Details'!$I$28&lt;=Rates!$J$15,'Claim Details'!$I$19="No"),Rates!$J$19,"£0.00"))))))))))))))))))))))))</f>
        <v>£0.00</v>
      </c>
      <c r="AY65" s="189" t="str">
        <f>IF(AND(C65="A",'Claim Details'!$I$28&gt;=Rates!$D$14,'Claim Details'!$I$28&lt;=Rates!$D$15,'Claim Details'!$I$19="Yes"),Rates!$J$25,IF(AND(C65="A",'Claim Details'!$I$28&gt;=Rates!$D$14,'Claim Details'!$I$28&lt;=Rates!$D$15,'Claim Details'!$I$19="No"),Rates!$D$25,IF(AND(C65="A",'Claim Details'!$I$28&gt;=Rates!$F$14,'Claim Details'!$I$28&lt;=Rates!$F$15,'Claim Details'!$I$19="Yes"),Rates!$G$25,IF(AND(C65="A",'Claim Details'!$I$28&gt;=Rates!$F$14,'Claim Details'!$I$28&lt;=Rates!$F$15,'Claim Details'!$I$19="No"),Rates!$F$25,IF(AND(C65="A",'Claim Details'!$I$28&gt;=Rates!$H$14,'Claim Details'!$I$28&lt;=Rates!$H$15,'Claim Details'!$I$19="Yes"),Rates!$I$25,IF(AND(C65="A",'Claim Details'!$I$28&gt;=Rates!$H$14,'Claim Details'!$I$28&lt;=Rates!$H$15,'Claim Details'!$I$19="No"),Rates!$H$25,IF(AND(C65="A",'Claim Details'!$I$28&gt;=Rates!$J$14,'Claim Details'!$I$28&lt;=Rates!$J$15,'Claim Details'!$I$19="Yes"),Rates!$K$25,IF(AND(C65="A",'Claim Details'!$I$28&gt;=Rates!$J$14,'Claim Details'!$I$28&lt;=Rates!$J$15,'Claim Details'!$I$19="No"),Rates!$J$25,IF(AND(C65="B",'Claim Details'!$I$28&gt;=Rates!$D$14,'Claim Details'!$I$28&lt;=Rates!$D$15,'Claim Details'!$I$19="Yes"),Rates!$E$26,IF(AND(C65="B",'Claim Details'!$I$28&gt;=Rates!$D$14,'Claim Details'!$I$28&lt;=Rates!$D$15,'Claim Details'!$I$19="No"),Rates!$D$26,IF(AND(C65="B",'Claim Details'!$I$28&gt;=Rates!$F$14,'Claim Details'!$I$28&lt;=Rates!$F$15,'Claim Details'!$I$19="Yes"),Rates!$G$26,IF(AND(C65="B",'Claim Details'!$I$28&gt;=Rates!$F$14,'Claim Details'!$I$28&lt;=Rates!$F$15,'Claim Details'!$I$19="No"),Rates!$F$26,IF(AND(C65="B",'Claim Details'!$I$28&gt;=Rates!$H$14,'Claim Details'!$I$28&lt;=Rates!$H$15,'Claim Details'!$I$19="Yes"),Rates!$I$26,IF(AND(C65="B",'Claim Details'!$I$28&gt;=Rates!$H$14,'Claim Details'!$I$28&lt;=Rates!$H$15,'Claim Details'!$I$19="No"),Rates!$H$26,IF(AND(C65="B",'Claim Details'!$I$28&gt;=Rates!$J$14,'Claim Details'!$I$28&lt;=Rates!$J$15,'Claim Details'!$I$19="Yes"),Rates!$K$26,IF(AND(C65="B",'Claim Details'!$I$28&gt;=Rates!$J$14,'Claim Details'!$I$28&lt;=Rates!$J$15,'Claim Details'!$I$19="No"),Rates!$J$26,IF(AND(C65="C",'Claim Details'!$I$28&gt;=Rates!$D$14,'Claim Details'!$I$28&lt;=Rates!$D$15,'Claim Details'!$I$19="Yes"),Rates!$E$27,IF(AND(C65="C",'Claim Details'!$I$28&gt;=Rates!$D$14,'Claim Details'!$I$28&lt;=Rates!$D$15,'Claim Details'!$I$19="No"),Rates!$D$27,IF(AND(C65="C",'Claim Details'!$I$28&gt;=Rates!$F$14,'Claim Details'!$I$28&lt;=Rates!$F$15,'Claim Details'!$I$19="Yes"),Rates!$G$27,IF(AND(C65="C",'Claim Details'!$I$28&gt;=Rates!$F$14,'Claim Details'!$I$28&lt;=Rates!$F$15,'Claim Details'!$I$19="No"),Rates!$F$27,IF(AND(C65="C",'Claim Details'!$I$28&gt;=Rates!$H$14,'Claim Details'!$I$28&lt;=Rates!$H$15,'Claim Details'!$I$19="Yes"),Rates!$I$27,IF(AND(C65="C",'Claim Details'!$I$28&gt;=Rates!$H$14,'Claim Details'!$I$28&lt;=Rates!$H$15,'Claim Details'!$I$19="No"),Rates!$H$27,IF(AND(C65="C",'Claim Details'!$I$28&gt;=Rates!$J$14,'Claim Details'!$I$28&lt;=Rates!$J$15,'Claim Details'!$I$19="Yes"),Rates!$K$27,IF(AND(C65="C",'Claim Details'!$I$28&gt;=Rates!$J$14,'Claim Details'!$I$28&lt;=Rates!$J$15,'Claim Details'!$I$19="No"),Rates!$J$27,"£0.00"))))))))))))))))))))))))</f>
        <v>£0.00</v>
      </c>
      <c r="AZ65" s="189" t="str">
        <f>IF(AND(C65="A",'Claim Details'!$I$28&gt;=Rates!$D$14,'Claim Details'!$I$28&lt;=Rates!$D$15,'Claim Details'!$I$19="Yes"),Rates!$E$20,IF(AND(C65="A",'Claim Details'!$I$28&gt;=Rates!$D$14,'Claim Details'!$I$28&lt;=Rates!$D$15,'Claim Details'!$I$19="No"),Rates!$D$20,IF(AND(C65="A",'Claim Details'!$I$28&gt;=Rates!$F$14,'Claim Details'!$I$28&lt;=Rates!$F$15,'Claim Details'!$I$19="Yes"),Rates!$G$20,IF(AND(C65="A",'Claim Details'!$I$28&gt;=Rates!$F$14,'Claim Details'!$I$28&lt;=Rates!$F$15,'Claim Details'!$I$19="No"),Rates!$F$20,IF(AND(C65="A",'Claim Details'!$I$28&gt;=Rates!$H$14,'Claim Details'!$I$28&lt;=Rates!$H$15,'Claim Details'!$I$19="Yes"),Rates!$I$20,IF(AND(C65="A",'Claim Details'!$I$28&gt;=Rates!$H$14,'Claim Details'!$I$28&lt;=Rates!$H$15,'Claim Details'!$I$19="No"),Rates!$H$20,IF(AND(C65="A",'Claim Details'!$I$28&gt;=Rates!$J$14,'Claim Details'!$I$28&lt;=Rates!$J$15,'Claim Details'!$I$19="Yes"),Rates!$K$20,IF(AND(C65="A",'Claim Details'!$I$28&gt;=Rates!$J$14,'Claim Details'!$I$28&lt;=Rates!$J$15,'Claim Details'!$I$19="No"),Rates!$J$20,IF(AND(C65="B",'Claim Details'!$I$28&gt;=Rates!$D$14,'Claim Details'!$I$28&lt;=Rates!$D$15,'Claim Details'!$I$19="Yes"),Rates!$E$21,IF(AND(C65="B",'Claim Details'!$I$28&gt;=Rates!$D$14,'Claim Details'!$I$28&lt;=Rates!$D$15,'Claim Details'!$I$19="No"),Rates!$D$21,IF(AND(C65="B",'Claim Details'!$I$28&gt;=Rates!$F$14,'Claim Details'!$I$28&lt;=Rates!$F$15,'Claim Details'!$I$19="Yes"),Rates!$G$21,IF(AND(C65="B",'Claim Details'!$I$28&gt;=Rates!$F$14,'Claim Details'!$I$28&lt;=Rates!$F$15,'Claim Details'!$I$19="No"),Rates!$F$21,IF(AND(C65="B",'Claim Details'!$I$28&gt;=Rates!$H$14,'Claim Details'!$I$28&lt;=Rates!$H$15,'Claim Details'!$I$19="Yes"),Rates!$I$21,IF(AND(C65="B",'Claim Details'!$I$28&gt;=Rates!$H$14,'Claim Details'!$I$28&lt;=Rates!$H$15,'Claim Details'!$I$19="No"),Rates!$H$21,IF(AND(C65="B",'Claim Details'!$I$28&gt;=Rates!$J$14,'Claim Details'!$I$28&lt;=Rates!$J$15,'Claim Details'!$I$19="Yes"),Rates!$K$21,IF(AND(C65="B",'Claim Details'!$I$28&gt;=Rates!$J$14,'Claim Details'!$I$28&lt;=Rates!$J$15,'Claim Details'!$I$19="No"),Rates!$J$21,"£0.00"))))))))))))))))</f>
        <v>£0.00</v>
      </c>
      <c r="BA65" s="189" t="str">
        <f>IF(AND(C65="A",'Claim Details'!$I$28&gt;=Rates!$D$14,'Claim Details'!$I$28&lt;=Rates!$D$15,'Claim Details'!$I$19="Yes"),Rates!$E$22,IF(AND(C65="A",'Claim Details'!$I$28&gt;=Rates!$D$14,'Claim Details'!$I$28&lt;=Rates!$D$15,'Claim Details'!$I$19="No"),Rates!$D$22,IF(AND(C65="A",'Claim Details'!$I$28&gt;=Rates!$F$14,'Claim Details'!$I$28&lt;=Rates!$F$15,'Claim Details'!$I$19="Yes"),Rates!$G$22,IF(AND(C65="A",'Claim Details'!$I$28&gt;=Rates!$F$14,'Claim Details'!$I$28&lt;=Rates!$F$15,'Claim Details'!$I$19="No"),Rates!$F$22,IF(AND(C65="A",'Claim Details'!$I$28&gt;=Rates!$H$14,'Claim Details'!$I$28&lt;=Rates!$H$15,'Claim Details'!$I$19="Yes"),Rates!$I$22,IF(AND(C65="A",'Claim Details'!$I$28&gt;=Rates!$H$14,'Claim Details'!$I$28&lt;=Rates!$H$15,'Claim Details'!$I$19="No"),Rates!$H$22,IF(AND(C65="A",'Claim Details'!$I$28&gt;=Rates!$J$14,'Claim Details'!$I$28&lt;=Rates!$J$15,'Claim Details'!$I$19="Yes"),Rates!$K$22,IF(AND(C65="A",'Claim Details'!$I$28&gt;=Rates!$J$14,'Claim Details'!$I$28&lt;=Rates!$J$15,'Claim Details'!$I$19="No"),Rates!$J$22,IF(AND(C65="B",'Claim Details'!$I$28&gt;=Rates!$D$14,'Claim Details'!$I$28&lt;=Rates!$D$15,'Claim Details'!$I$19="Yes"),Rates!$E$23,IF(AND(C65="B",'Claim Details'!$I$28&gt;=Rates!$D$14,'Claim Details'!$I$28&lt;=Rates!$D$15,'Claim Details'!$I$19="No"),Rates!$D$23,IF(AND(C65="B",'Claim Details'!$I$28&gt;=Rates!$F$14,'Claim Details'!$I$28&lt;=Rates!$F$15,'Claim Details'!$I$19="Yes"),Rates!$G$23,IF(AND(C65="B",'Claim Details'!$I$28&gt;=Rates!$F$14,'Claim Details'!$I$28&lt;=Rates!$F$15,'Claim Details'!$I$19="No"),Rates!$F$23,IF(AND(C65="B",'Claim Details'!$I$28&gt;=Rates!$H$14,'Claim Details'!$I$28&lt;=Rates!$H$15,'Claim Details'!$I$19="Yes"),Rates!$I$23,IF(AND(C65="B",'Claim Details'!$I$28&gt;=Rates!$H$14,'Claim Details'!$I$28&lt;=Rates!$H$15,'Claim Details'!$I$19="No"),Rates!$H$23,IF(AND(C65="B",'Claim Details'!$I$28&gt;=Rates!$J$14,'Claim Details'!$I$28&lt;=Rates!$J$15,'Claim Details'!$I$19="Yes"),Rates!$K$23,IF(AND(C65="B",'Claim Details'!$I$28&gt;=Rates!$J$14,'Claim Details'!$I$28&lt;=Rates!$J$15,'Claim Details'!$I$19="No"),Rates!$J$23,IF(AND(C65="C",'Claim Details'!$I$28&gt;=Rates!$D$14,'Claim Details'!$I$28&lt;=Rates!$D$15,'Claim Details'!$I$19="Yes"),Rates!$E$24,IF(AND(C65="C",'Claim Details'!$I$28&gt;=Rates!$D$14,'Claim Details'!$I$28&lt;=Rates!$D$15,'Claim Details'!$I$19="No"),Rates!$D$24,IF(AND(C65="C",'Claim Details'!$I$28&gt;=Rates!$F$14,'Claim Details'!$I$28&lt;=Rates!$F$15,'Claim Details'!$I$19="Yes"),Rates!$G$24,IF(AND(C65="C",'Claim Details'!$I$28&gt;=Rates!$F$14,'Claim Details'!$I$28&lt;=Rates!$F$15,'Claim Details'!$I$19="No"),Rates!$F$24,IF(AND(C65="C",'Claim Details'!$I$28&gt;=Rates!$H$14,'Claim Details'!$I$28&lt;=Rates!$H$15,'Claim Details'!$I$19="Yes"),Rates!$I$24,IF(AND(C65="C",'Claim Details'!$I$28&gt;=Rates!$H$14,'Claim Details'!$I$28&lt;=Rates!$H$15,'Claim Details'!$I$19="No"),Rates!$H$24,IF(AND(C65="C",'Claim Details'!$I$28&gt;=Rates!$J$14,'Claim Details'!$I$28&lt;=Rates!$J$15,'Claim Details'!$I$19="Yes"),Rates!$K$24,IF(AND(C65="C",'Claim Details'!$I$28&gt;=Rates!$J$14,'Claim Details'!$I$28&lt;=Rates!$J$15,'Claim Details'!$I$19="No"),Rates!$J$24,"£0.00"))))))))))))))))))))))))</f>
        <v>£0.00</v>
      </c>
      <c r="BB65" s="189" t="str">
        <f t="shared" si="12"/>
        <v>£0.00</v>
      </c>
      <c r="BC65" s="1"/>
      <c r="BD65" s="189" t="str">
        <f>IF(AND(AE65="A",'Claim Details'!$I$28&gt;=Rates!$D$14,'Claim Details'!$I$28&lt;=Rates!$D$15,'Claim Details'!$I$19="Yes"),Rates!$J$17,IF(AND(AE65="A",'Claim Details'!$I$28&gt;=Rates!$D$14,'Claim Details'!$I$28&lt;=Rates!$D$15,'Claim Details'!$I$19="No"),Rates!$D$17,IF(AND(AE65="A",'Claim Details'!$I$28&gt;=Rates!$F$14,'Claim Details'!$I$28&lt;=Rates!$F$15,'Claim Details'!$I$19="Yes"),Rates!$G$17,IF(AND(AE65="A",'Claim Details'!$I$28&gt;=Rates!$F$14,'Claim Details'!$I$28&lt;=Rates!$F$15,'Claim Details'!$I$19="No"),Rates!$F$17,IF(AND(AE65="A",'Claim Details'!$I$28&gt;=Rates!$H$14,'Claim Details'!$I$28&lt;=Rates!$H$15,'Claim Details'!$I$19="Yes"),Rates!$I$17,IF(AND(AE65="A",'Claim Details'!$I$28&gt;=Rates!$H$14,'Claim Details'!$I$28&lt;=Rates!$H$15,'Claim Details'!$I$19="No"),Rates!$H$17,IF(AND(AE65="A",'Claim Details'!$I$28&gt;=Rates!$J$14,'Claim Details'!$I$28&lt;=Rates!$J$15,'Claim Details'!$I$19="Yes"),Rates!$K$17,IF(AND(AE65="A",'Claim Details'!$I$28&gt;=Rates!$J$14,'Claim Details'!$I$28&lt;=Rates!$J$15,'Claim Details'!$I$19="No"),Rates!$J$17,IF(AND(AE65="B",'Claim Details'!$I$28&gt;=Rates!$D$14,'Claim Details'!$I$28&lt;=Rates!$D$15,'Claim Details'!$I$19="Yes"),Rates!$E$18,IF(AND(AE65="B",'Claim Details'!$I$28&gt;=Rates!$D$14,'Claim Details'!$I$28&lt;=Rates!$D$15,'Claim Details'!$I$19="No"),Rates!$D$18,IF(AND(AE65="B",'Claim Details'!$I$28&gt;=Rates!$F$14,'Claim Details'!$I$28&lt;=Rates!$F$15,'Claim Details'!$I$19="Yes"),Rates!$G$18,IF(AND(AE65="B",'Claim Details'!$I$28&gt;=Rates!$F$14,'Claim Details'!$I$28&lt;=Rates!$F$15,'Claim Details'!$I$19="No"),Rates!$F$18,IF(AND(AE65="B",'Claim Details'!$I$28&gt;=Rates!$H$14,'Claim Details'!$I$28&lt;=Rates!$H$15,'Claim Details'!$I$19="Yes"),Rates!$I$18,IF(AND(AE65="B",'Claim Details'!$I$28&gt;=Rates!$H$14,'Claim Details'!$I$28&lt;=Rates!$H$15,'Claim Details'!$I$19="No"),Rates!$H$18,IF(AND(AE65="B",'Claim Details'!$I$28&gt;=Rates!$J$14,'Claim Details'!$I$28&lt;=Rates!$J$15,'Claim Details'!$I$19="Yes"),Rates!$K$18,IF(AND(AE65="B",'Claim Details'!$I$28&gt;=Rates!$J$14,'Claim Details'!$I$28&lt;=Rates!$J$15,'Claim Details'!$I$19="No"),Rates!$J$18,IF(AND(AE65="C",'Claim Details'!$I$28&gt;=Rates!$D$14,'Claim Details'!$I$28&lt;=Rates!$D$15,'Claim Details'!$I$19="Yes"),Rates!$E$19,IF(AND(AE65="C",'Claim Details'!$I$28&gt;=Rates!$D$14,'Claim Details'!$I$28&lt;=Rates!$D$15,'Claim Details'!$I$19="No"),Rates!$D$19,IF(AND(AE65="C",'Claim Details'!$I$28&gt;=Rates!$F$14,'Claim Details'!$I$28&lt;=Rates!$F$15,'Claim Details'!$I$19="Yes"),Rates!$G$19,IF(AND(AE65="C",'Claim Details'!$I$28&gt;=Rates!$F$14,'Claim Details'!$I$28&lt;=Rates!$F$15,'Claim Details'!$I$19="No"),Rates!$F$19,IF(AND(AE65="C",'Claim Details'!$I$28&gt;=Rates!$H$14,'Claim Details'!$I$28&lt;=Rates!$H$15,'Claim Details'!$I$19="Yes"),Rates!$I$19,IF(AND(AE65="C",'Claim Details'!$I$28&gt;=Rates!$H$14,'Claim Details'!$I$28&lt;=Rates!$H$15,'Claim Details'!$I$19="No"),Rates!$H$19,IF(AND(AE65="C",'Claim Details'!$I$28&gt;=Rates!$J$14,'Claim Details'!$I$28&lt;=Rates!$J$15,'Claim Details'!$I$19="Yes"),Rates!$K$19,IF(AND(AE65="C",'Claim Details'!$I$28&gt;=Rates!$J$14,'Claim Details'!$I$28&lt;=Rates!$J$15,'Claim Details'!$I$19="No"),Rates!$J$19,"£0.00"))))))))))))))))))))))))</f>
        <v>£0.00</v>
      </c>
      <c r="BE65" s="189" t="str">
        <f>IF(AND(AE65="A",'Claim Details'!$I$28&gt;=Rates!$D$14,'Claim Details'!$I$28&lt;=Rates!$D$15,'Claim Details'!$I$19="Yes"),Rates!$J$25,IF(AND(AE65="A",'Claim Details'!$I$28&gt;=Rates!$D$14,'Claim Details'!$I$28&lt;=Rates!$D$15,'Claim Details'!$I$19="No"),Rates!$D$25,IF(AND(AE65="A",'Claim Details'!$I$28&gt;=Rates!$F$14,'Claim Details'!$I$28&lt;=Rates!$F$15,'Claim Details'!$I$19="Yes"),Rates!$G$25,IF(AND(AE65="A",'Claim Details'!$I$28&gt;=Rates!$F$14,'Claim Details'!$I$28&lt;=Rates!$F$15,'Claim Details'!$I$19="No"),Rates!$F$25,IF(AND(AE65="A",'Claim Details'!$I$28&gt;=Rates!$H$14,'Claim Details'!$I$28&lt;=Rates!$H$15,'Claim Details'!$I$19="Yes"),Rates!$I$25,IF(AND(AE65="A",'Claim Details'!$I$28&gt;=Rates!$H$14,'Claim Details'!$I$28&lt;=Rates!$H$15,'Claim Details'!$I$19="No"),Rates!$H$25,IF(AND(AE65="A",'Claim Details'!$I$28&gt;=Rates!$J$14,'Claim Details'!$I$28&lt;=Rates!$J$15,'Claim Details'!$I$19="Yes"),Rates!$K$25,IF(AND(AE65="A",'Claim Details'!$I$28&gt;=Rates!$J$14,'Claim Details'!$I$28&lt;=Rates!$J$15,'Claim Details'!$I$19="No"),Rates!$J$25,IF(AND(AE65="B",'Claim Details'!$I$28&gt;=Rates!$D$14,'Claim Details'!$I$28&lt;=Rates!$D$15,'Claim Details'!$I$19="Yes"),Rates!$E$26,IF(AND(AE65="B",'Claim Details'!$I$28&gt;=Rates!$D$14,'Claim Details'!$I$28&lt;=Rates!$D$15,'Claim Details'!$I$19="No"),Rates!$D$26,IF(AND(AE65="B",'Claim Details'!$I$28&gt;=Rates!$F$14,'Claim Details'!$I$28&lt;=Rates!$F$15,'Claim Details'!$I$19="Yes"),Rates!$G$26,IF(AND(AE65="B",'Claim Details'!$I$28&gt;=Rates!$F$14,'Claim Details'!$I$28&lt;=Rates!$F$15,'Claim Details'!$I$19="No"),Rates!$F$26,IF(AND(AE65="B",'Claim Details'!$I$28&gt;=Rates!$H$14,'Claim Details'!$I$28&lt;=Rates!$H$15,'Claim Details'!$I$19="Yes"),Rates!$I$26,IF(AND(AE65="B",'Claim Details'!$I$28&gt;=Rates!$H$14,'Claim Details'!$I$28&lt;=Rates!$H$15,'Claim Details'!$I$19="No"),Rates!$H$26,IF(AND(AE65="B",'Claim Details'!$I$28&gt;=Rates!$J$14,'Claim Details'!$I$28&lt;=Rates!$J$15,'Claim Details'!$I$19="Yes"),Rates!$K$26,IF(AND(AE65="B",'Claim Details'!$I$28&gt;=Rates!$J$14,'Claim Details'!$I$28&lt;=Rates!$J$15,'Claim Details'!$I$19="No"),Rates!$J$26,IF(AND(AE65="C",'Claim Details'!$I$28&gt;=Rates!$D$14,'Claim Details'!$I$28&lt;=Rates!$D$15,'Claim Details'!$I$19="Yes"),Rates!$E$27,IF(AND(AE65="C",'Claim Details'!$I$28&gt;=Rates!$D$14,'Claim Details'!$I$28&lt;=Rates!$D$15,'Claim Details'!$I$19="No"),Rates!$D$27,IF(AND(AE65="C",'Claim Details'!$I$28&gt;=Rates!$F$14,'Claim Details'!$I$28&lt;=Rates!$F$15,'Claim Details'!$I$19="Yes"),Rates!$G$27,IF(AND(AE65="C",'Claim Details'!$I$28&gt;=Rates!$F$14,'Claim Details'!$I$28&lt;=Rates!$F$15,'Claim Details'!$I$19="No"),Rates!$F$27,IF(AND(AE65="C",'Claim Details'!$I$28&gt;=Rates!$H$14,'Claim Details'!$I$28&lt;=Rates!$H$15,'Claim Details'!$I$19="Yes"),Rates!$I$27,IF(AND(AE65="C",'Claim Details'!$I$28&gt;=Rates!$H$14,'Claim Details'!$I$28&lt;=Rates!$H$15,'Claim Details'!$I$19="No"),Rates!$H$27,IF(AND(AE65="C",'Claim Details'!$I$28&gt;=Rates!$J$14,'Claim Details'!$I$28&lt;=Rates!$J$15,'Claim Details'!$I$19="Yes"),Rates!$K$27,IF(AND(AE65="C",'Claim Details'!$I$28&gt;=Rates!$J$14,'Claim Details'!$I$28&lt;=Rates!$J$15,'Claim Details'!$I$19="No"),Rates!$J$27,"£0.00"))))))))))))))))))))))))</f>
        <v>£0.00</v>
      </c>
      <c r="BF65" s="189" t="str">
        <f>IF(AND(AE65="A",'Claim Details'!$I$28&gt;=Rates!$D$14,'Claim Details'!$I$28&lt;=Rates!$D$15,'Claim Details'!$I$19="Yes"),Rates!$E$20,IF(AND(AE65="A",'Claim Details'!$I$28&gt;=Rates!$D$14,'Claim Details'!$I$28&lt;=Rates!$D$15,'Claim Details'!$I$19="No"),Rates!$D$20,IF(AND(AE65="A",'Claim Details'!$I$28&gt;=Rates!$F$14,'Claim Details'!$I$28&lt;=Rates!$F$15,'Claim Details'!$I$19="Yes"),Rates!$G$20,IF(AND(AE65="A",'Claim Details'!$I$28&gt;=Rates!$F$14,'Claim Details'!$I$28&lt;=Rates!$F$15,'Claim Details'!$I$19="No"),Rates!$F$20,IF(AND(AE65="A",'Claim Details'!$I$28&gt;=Rates!$H$14,'Claim Details'!$I$28&lt;=Rates!$H$15,'Claim Details'!$I$19="Yes"),Rates!$I$20,IF(AND(AE65="A",'Claim Details'!$I$28&gt;=Rates!$H$14,'Claim Details'!$I$28&lt;=Rates!$H$15,'Claim Details'!$I$19="No"),Rates!$H$20,IF(AND(AE65="A",'Claim Details'!$I$28&gt;=Rates!$J$14,'Claim Details'!$I$28&lt;=Rates!$J$15,'Claim Details'!$I$19="Yes"),Rates!$K$20,IF(AND(AE65="A",'Claim Details'!$I$28&gt;=Rates!$J$14,'Claim Details'!$I$28&lt;=Rates!$J$15,'Claim Details'!$I$19="No"),Rates!$J$20,IF(AND(AE65="B",'Claim Details'!$I$28&gt;=Rates!$D$14,'Claim Details'!$I$28&lt;=Rates!$D$15,'Claim Details'!$I$19="Yes"),Rates!$E$21,IF(AND(AE65="B",'Claim Details'!$I$28&gt;=Rates!$D$14,'Claim Details'!$I$28&lt;=Rates!$D$15,'Claim Details'!$I$19="No"),Rates!$D$21,IF(AND(AE65="B",'Claim Details'!$I$28&gt;=Rates!$F$14,'Claim Details'!$I$28&lt;=Rates!$F$15,'Claim Details'!$I$19="Yes"),Rates!$G$21,IF(AND(AE65="B",'Claim Details'!$I$28&gt;=Rates!$F$14,'Claim Details'!$I$28&lt;=Rates!$F$15,'Claim Details'!$I$19="No"),Rates!$F$21,IF(AND(AE65="B",'Claim Details'!$I$28&gt;=Rates!$H$14,'Claim Details'!$I$28&lt;=Rates!$H$15,'Claim Details'!$I$19="Yes"),Rates!$I$21,IF(AND(AE65="B",'Claim Details'!$I$28&gt;=Rates!$H$14,'Claim Details'!$I$28&lt;=Rates!$H$15,'Claim Details'!$I$19="No"),Rates!$H$21,IF(AND(AE65="B",'Claim Details'!$I$28&gt;=Rates!$J$14,'Claim Details'!$I$28&lt;=Rates!$J$15,'Claim Details'!$I$19="Yes"),Rates!$K$21,IF(AND(AE65="B",'Claim Details'!$I$28&gt;=Rates!$J$14,'Claim Details'!$I$28&lt;=Rates!$J$15,'Claim Details'!$I$19="No"),Rates!$J$21,"£0.00"))))))))))))))))</f>
        <v>£0.00</v>
      </c>
      <c r="BG65" s="189" t="str">
        <f>IF(AND(AE65="A",'Claim Details'!$I$28&gt;=Rates!$D$14,'Claim Details'!$I$28&lt;=Rates!$D$15,'Claim Details'!$I$19="Yes"),Rates!$E$22,IF(AND(AE65="A",'Claim Details'!$I$28&gt;=Rates!$D$14,'Claim Details'!$I$28&lt;=Rates!$D$15,'Claim Details'!$I$19="No"),Rates!$D$22,IF(AND(AE65="A",'Claim Details'!$I$28&gt;=Rates!$F$14,'Claim Details'!$I$28&lt;=Rates!$F$15,'Claim Details'!$I$19="Yes"),Rates!$G$22,IF(AND(AE65="A",'Claim Details'!$I$28&gt;=Rates!$F$14,'Claim Details'!$I$28&lt;=Rates!$F$15,'Claim Details'!$I$19="No"),Rates!$F$22,IF(AND(AE65="A",'Claim Details'!$I$28&gt;=Rates!$H$14,'Claim Details'!$I$28&lt;=Rates!$H$15,'Claim Details'!$I$19="Yes"),Rates!$I$22,IF(AND(AE65="A",'Claim Details'!$I$28&gt;=Rates!$H$14,'Claim Details'!$I$28&lt;=Rates!$H$15,'Claim Details'!$I$19="No"),Rates!$H$22,IF(AND(AE65="A",'Claim Details'!$I$28&gt;=Rates!$J$14,'Claim Details'!$I$28&lt;=Rates!$J$15,'Claim Details'!$I$19="Yes"),Rates!$K$22,IF(AND(AE65="A",'Claim Details'!$I$28&gt;=Rates!$J$14,'Claim Details'!$I$28&lt;=Rates!$J$15,'Claim Details'!$I$19="No"),Rates!$J$22,IF(AND(AE65="B",'Claim Details'!$I$28&gt;=Rates!$D$14,'Claim Details'!$I$28&lt;=Rates!$D$15,'Claim Details'!$I$19="Yes"),Rates!$E$23,IF(AND(AE65="B",'Claim Details'!$I$28&gt;=Rates!$D$14,'Claim Details'!$I$28&lt;=Rates!$D$15,'Claim Details'!$I$19="No"),Rates!$D$23,IF(AND(AE65="B",'Claim Details'!$I$28&gt;=Rates!$F$14,'Claim Details'!$I$28&lt;=Rates!$F$15,'Claim Details'!$I$19="Yes"),Rates!$G$23,IF(AND(AE65="B",'Claim Details'!$I$28&gt;=Rates!$F$14,'Claim Details'!$I$28&lt;=Rates!$F$15,'Claim Details'!$I$19="No"),Rates!$F$23,IF(AND(AE65="B",'Claim Details'!$I$28&gt;=Rates!$H$14,'Claim Details'!$I$28&lt;=Rates!$H$15,'Claim Details'!$I$19="Yes"),Rates!$I$23,IF(AND(AE65="B",'Claim Details'!$I$28&gt;=Rates!$H$14,'Claim Details'!$I$28&lt;=Rates!$H$15,'Claim Details'!$I$19="No"),Rates!$H$23,IF(AND(AE65="B",'Claim Details'!$I$28&gt;=Rates!$J$14,'Claim Details'!$I$28&lt;=Rates!$J$15,'Claim Details'!$I$19="Yes"),Rates!$K$23,IF(AND(AE65="B",'Claim Details'!$I$28&gt;=Rates!$J$14,'Claim Details'!$I$28&lt;=Rates!$J$15,'Claim Details'!$I$19="No"),Rates!$J$23,IF(AND(AE65="C",'Claim Details'!$I$28&gt;=Rates!$D$14,'Claim Details'!$I$28&lt;=Rates!$D$15,'Claim Details'!$I$19="Yes"),Rates!$E$24,IF(AND(AE65="C",'Claim Details'!$I$28&gt;=Rates!$D$14,'Claim Details'!$I$28&lt;=Rates!$D$15,'Claim Details'!$I$19="No"),Rates!$D$24,IF(AND(AE65="C",'Claim Details'!$I$28&gt;=Rates!$F$14,'Claim Details'!$I$28&lt;=Rates!$F$15,'Claim Details'!$I$19="Yes"),Rates!$G$24,IF(AND(AE65="C",'Claim Details'!$I$28&gt;=Rates!$F$14,'Claim Details'!$I$28&lt;=Rates!$F$15,'Claim Details'!$I$19="No"),Rates!$F$24,IF(AND(AE65="C",'Claim Details'!$I$28&gt;=Rates!$H$14,'Claim Details'!$I$28&lt;=Rates!$H$15,'Claim Details'!$I$19="Yes"),Rates!$I$24,IF(AND(AE65="C",'Claim Details'!$I$28&gt;=Rates!$H$14,'Claim Details'!$I$28&lt;=Rates!$H$15,'Claim Details'!$I$19="No"),Rates!$H$24,IF(AND(AE65="C",'Claim Details'!$I$28&gt;=Rates!$J$14,'Claim Details'!$I$28&lt;=Rates!$J$15,'Claim Details'!$I$19="Yes"),Rates!$K$24,IF(AND(AE65="C",'Claim Details'!$I$28&gt;=Rates!$J$14,'Claim Details'!$I$28&lt;=Rates!$J$15,'Claim Details'!$I$19="No"),Rates!$J$24,"£0.00"))))))))))))))))))))))))</f>
        <v>£0.00</v>
      </c>
      <c r="BH65" s="189" t="str">
        <f t="shared" si="13"/>
        <v>£0.00</v>
      </c>
      <c r="BI65" s="189">
        <f t="shared" si="14"/>
        <v>0</v>
      </c>
      <c r="BO65" s="202" t="str">
        <f>IF(H65="","£0.00",IF(AP65="4","£0.00",IF(AP65="5","£0.00",IF(AP65="1","£0.00",((AQ65*H65)*'Claim Details'!$F$111)/100))))</f>
        <v>£0.00</v>
      </c>
      <c r="BP65" s="202" t="str">
        <f>IF(T65="","£0.00",IF(AP65="4","£0.00",IF(AP65="5","£0.00",IF(AP65="1","£0.00",((AR65*T65)*'Claim Details'!$N$111)/100))))</f>
        <v>£0.00</v>
      </c>
      <c r="BQ65" s="202" t="str">
        <f>IF(AI65="","£0.00",IF(AP65="4","£0.00",IF(AP65="5","£0.00",IF(AP65="1","£0.00",((BI65*AI65)*'Claim Details'!$W$111)/100))))</f>
        <v>£0.00</v>
      </c>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row>
    <row r="66" spans="1:97" ht="15">
      <c r="A66" s="145"/>
      <c r="B66" s="91"/>
      <c r="C66" s="96"/>
      <c r="D66" s="97"/>
      <c r="E66" s="98"/>
      <c r="F66" s="89"/>
      <c r="G66" s="99"/>
      <c r="H66" s="100"/>
      <c r="I66" s="221" t="str">
        <f t="shared" si="15"/>
        <v>£0.00</v>
      </c>
      <c r="J66" s="101"/>
      <c r="K66" s="100"/>
      <c r="L66" s="221" t="str">
        <f t="shared" si="3"/>
        <v>£0.00</v>
      </c>
      <c r="M66" s="101"/>
      <c r="N66" s="102"/>
      <c r="O66" s="145"/>
      <c r="P66" s="77"/>
      <c r="Q66" s="87"/>
      <c r="R66" s="87"/>
      <c r="S66" s="87"/>
      <c r="T66" s="149" t="str">
        <f t="shared" si="4"/>
        <v/>
      </c>
      <c r="U66" s="87" t="str">
        <f t="shared" si="5"/>
        <v/>
      </c>
      <c r="V66" s="87"/>
      <c r="W66" s="53" t="str">
        <f t="shared" si="6"/>
        <v>£0.00</v>
      </c>
      <c r="X66" s="53"/>
      <c r="Y66" s="87"/>
      <c r="Z66" s="78"/>
      <c r="AA66" s="79"/>
      <c r="AB66" s="160"/>
      <c r="AC66" s="98"/>
      <c r="AD66" s="225"/>
      <c r="AE66" s="235" t="str">
        <f t="shared" si="7"/>
        <v/>
      </c>
      <c r="AF66" s="87" t="str">
        <f t="shared" si="8"/>
        <v/>
      </c>
      <c r="AG66" s="53"/>
      <c r="AH66" s="224"/>
      <c r="AI66" s="226" t="str">
        <f t="shared" si="1"/>
        <v/>
      </c>
      <c r="AJ66" s="236" t="str">
        <f t="shared" si="9"/>
        <v>£0.00</v>
      </c>
      <c r="AK66" s="31"/>
      <c r="AL66" s="1"/>
      <c r="AM66" s="1"/>
      <c r="AN66" s="1"/>
      <c r="AO66" s="1"/>
      <c r="AP66" s="1" t="str">
        <f t="shared" si="10"/>
        <v/>
      </c>
      <c r="AQ66" s="27">
        <f t="shared" si="2"/>
        <v>0</v>
      </c>
      <c r="AR66" s="189">
        <f t="shared" si="11"/>
        <v>0</v>
      </c>
      <c r="AS66" s="190" t="str">
        <f>IF(AND(C66="A",'Claim Details'!$E$28&gt;=Rates!$D$14,'Claim Details'!$E$28&lt;=Rates!$D$15,'Claim Details'!$E$19="Yes"),Rates!$E$17,IF(AND(C66="A",'Claim Details'!$E$28&gt;=Rates!$D$14,'Claim Details'!$E$28&lt;=Rates!$D$15,'Claim Details'!$E$19="No"),Rates!$D$17,IF(AND(C66="A",'Claim Details'!$E$28&gt;=Rates!$F$14,'Claim Details'!$E$28&lt;=Rates!$F$15,'Claim Details'!$E$19="Yes"),Rates!$G$17,IF(AND(C66="A",'Claim Details'!$E$28&gt;=Rates!$F$14,'Claim Details'!$E$28&lt;=Rates!$F$15,'Claim Details'!$E$19="No"),Rates!$F$17,IF(AND(C66="A",'Claim Details'!$E$28&gt;=Rates!$H$14,'Claim Details'!$E$28&lt;=Rates!$H$15,'Claim Details'!$E$19="Yes"),Rates!$I$17,IF(AND(C66="A",'Claim Details'!$E$28&gt;=Rates!$H$14,'Claim Details'!$E$28&lt;=Rates!$H$15,'Claim Details'!$E$19="No"),Rates!$H$17,IF(AND(C66="A",'Claim Details'!$E$28&gt;=Rates!$J$14,'Claim Details'!$E$28&lt;=Rates!$J$15,'Claim Details'!$E$19="Yes"),Rates!$K$17,IF(AND(C66="A",'Claim Details'!$E$28&gt;=Rates!$J$14,'Claim Details'!$E$28&lt;=Rates!$J$15,'Claim Details'!$E$19="No"),Rates!$J$17,IF(AND(C66="B",'Claim Details'!$E$28&gt;=Rates!$D$14,'Claim Details'!$E$28&lt;=Rates!$D$15,'Claim Details'!$E$19="Yes"),Rates!$E$18,IF(AND(C66="B",'Claim Details'!$E$28&gt;=Rates!$D$14,'Claim Details'!$E$28&lt;=Rates!$D$15,'Claim Details'!$E$19="No"),Rates!$D$18,IF(AND(C66="B",'Claim Details'!$E$28&gt;=Rates!$F$14,'Claim Details'!$E$28&lt;=Rates!$F$15,'Claim Details'!$E$19="Yes"),Rates!$G$18,IF(AND(C66="B",'Claim Details'!$E$28&gt;=Rates!$F$14,'Claim Details'!$E$28&lt;=Rates!$F$15,'Claim Details'!$E$19="No"),Rates!$F$18,IF(AND(C66="B",'Claim Details'!$E$28&gt;=Rates!$H$14,'Claim Details'!$E$28&lt;=Rates!$H$15,'Claim Details'!$E$19="Yes"),Rates!$I$18,IF(AND(C66="B",'Claim Details'!$E$28&gt;=Rates!$H$14,'Claim Details'!$E$28&lt;=Rates!$H$15,'Claim Details'!$E$19="No"),Rates!$H$18,IF(AND(C66="B",'Claim Details'!$E$28&gt;=Rates!$J$14,'Claim Details'!$E$28&lt;=Rates!$J$15,'Claim Details'!$E$19="Yes"),Rates!$K$18,IF(AND(C66="B",'Claim Details'!$E$28&gt;=Rates!$J$14,'Claim Details'!$E$28&lt;=Rates!$J$15,'Claim Details'!$E$19="No"),Rates!$J$18,IF(AND(C66="C",'Claim Details'!$E$28&gt;=Rates!$D$14,'Claim Details'!$E$28&lt;=Rates!$D$15,'Claim Details'!$E$19="Yes"),Rates!$E$19,IF(AND(C66="C",'Claim Details'!$E$28&gt;=Rates!$D$14,'Claim Details'!$E$28&lt;=Rates!$D$15,'Claim Details'!$E$19="No"),Rates!$D$19,IF(AND(C66="C",'Claim Details'!$E$28&gt;=Rates!$F$14,'Claim Details'!$E$28&lt;=Rates!$F$15,'Claim Details'!$E$19="Yes"),Rates!$G$19,IF(AND(C66="C",'Claim Details'!$E$28&gt;=Rates!$F$14,'Claim Details'!$E$28&lt;=Rates!$F$15,'Claim Details'!$E$19="No"),Rates!$F$19,IF(AND(C66="C",'Claim Details'!$E$28&gt;=Rates!$H$14,'Claim Details'!$E$28&lt;=Rates!$H$15,'Claim Details'!$E$19="Yes"),Rates!$I$19,IF(AND(C66="C",'Claim Details'!$E$28&gt;=Rates!$H$14,'Claim Details'!$E$28&lt;=Rates!$H$15,'Claim Details'!$E$19="No"),Rates!$H$19,IF(AND(C66="C",'Claim Details'!$E$28&gt;=Rates!$J$14,'Claim Details'!$E$28&lt;=Rates!$J$15,'Claim Details'!$E$19="Yes"),Rates!$K$19,IF(AND(C66="C",'Claim Details'!$E$28&gt;=Rates!$J$14,'Claim Details'!$E$28&lt;=Rates!$J$15,'Claim Details'!$E$19="No"),Rates!$J$19,"£0.00"))))))))))))))))))))))))</f>
        <v>£0.00</v>
      </c>
      <c r="AT66" s="189" t="str">
        <f>IF(AND(C66="A",'Claim Details'!$E$28&gt;=Rates!$D$14,'Claim Details'!$E$28&lt;=Rates!$D$15,'Claim Details'!$E$19="Yes"),Rates!$E$25,IF(AND(C66="A",'Claim Details'!$E$28&gt;=Rates!$D$14,'Claim Details'!$E$28&lt;=Rates!$D$15,'Claim Details'!$E$19="No"),Rates!$D$25,IF(AND(C66="A",'Claim Details'!$E$28&gt;=Rates!$F$14,'Claim Details'!$E$28&lt;=Rates!$F$15,'Claim Details'!$E$19="Yes"),Rates!$G$25,IF(AND(C66="A",'Claim Details'!$E$28&gt;=Rates!$F$14,'Claim Details'!$E$28&lt;=Rates!$F$15,'Claim Details'!$E$19="No"),Rates!$F$25,IF(AND(C66="A",'Claim Details'!$E$28&gt;=Rates!$H$14,'Claim Details'!$E$28&lt;=Rates!$H$15,'Claim Details'!$E$19="Yes"),Rates!$I$25,IF(AND(C66="A",'Claim Details'!$E$28&gt;=Rates!$H$14,'Claim Details'!$E$28&lt;=Rates!$H$15,'Claim Details'!$E$19="No"),Rates!$H$25,IF(AND(C66="A",'Claim Details'!$E$28&gt;=Rates!$J$14,'Claim Details'!$E$28&lt;=Rates!$J$15,'Claim Details'!$E$19="Yes"),Rates!$K$25,IF(AND(C66="A",'Claim Details'!$E$28&gt;=Rates!$J$14,'Claim Details'!$E$28&lt;=Rates!$J$15,'Claim Details'!$E$19="No"),Rates!$J$25,IF(AND(C66="B",'Claim Details'!$E$28&gt;=Rates!$D$14,'Claim Details'!$E$28&lt;=Rates!$D$15,'Claim Details'!$E$19="Yes"),Rates!$E$26,IF(AND(C66="B",'Claim Details'!$E$28&gt;=Rates!$D$14,'Claim Details'!$E$28&lt;=Rates!$D$15,'Claim Details'!$E$19="No"),Rates!$D$26,IF(AND(C66="B",'Claim Details'!$E$28&gt;=Rates!$F$14,'Claim Details'!$E$28&lt;=Rates!$F$15,'Claim Details'!$E$19="Yes"),Rates!$G$26,IF(AND(C66="B",'Claim Details'!$E$28&gt;=Rates!$F$14,'Claim Details'!$E$28&lt;=Rates!$F$15,'Claim Details'!$E$19="No"),Rates!$F$26,IF(AND(C66="B",'Claim Details'!$E$28&gt;=Rates!$H$14,'Claim Details'!$E$28&lt;=Rates!$H$15,'Claim Details'!$E$19="Yes"),Rates!$I$26,IF(AND(C66="B",'Claim Details'!$E$28&gt;=Rates!$H$14,'Claim Details'!$E$28&lt;=Rates!$H$15,'Claim Details'!$E$19="No"),Rates!$H$26,IF(AND(C66="B",'Claim Details'!$E$28&gt;=Rates!$J$14,'Claim Details'!$E$28&lt;=Rates!$J$15,'Claim Details'!$E$19="Yes"),Rates!$K$26,IF(AND(C66="B",'Claim Details'!$E$28&gt;=Rates!$J$14,'Claim Details'!$E$28&lt;=Rates!$J$15,'Claim Details'!$E$19="No"),Rates!$J$26,IF(AND(C66="C",'Claim Details'!$E$28&gt;=Rates!$D$14,'Claim Details'!$E$28&lt;=Rates!$D$15,'Claim Details'!$E$19="Yes"),Rates!$E$27,IF(AND(C66="C",'Claim Details'!$E$28&gt;=Rates!$D$14,'Claim Details'!$E$28&lt;=Rates!$D$15,'Claim Details'!$E$19="No"),Rates!$D$27,IF(AND(C66="C",'Claim Details'!$E$28&gt;=Rates!$F$14,'Claim Details'!$E$28&lt;=Rates!$F$15,'Claim Details'!$E$19="Yes"),Rates!$G$27,IF(AND(C66="C",'Claim Details'!$E$28&gt;=Rates!$F$14,'Claim Details'!$E$28&lt;=Rates!$F$15,'Claim Details'!$E$19="No"),Rates!$F$27,IF(AND(C66="C",'Claim Details'!$E$28&gt;=Rates!$H$14,'Claim Details'!$E$28&lt;=Rates!$H$15,'Claim Details'!$E$19="Yes"),Rates!$I$27,IF(AND(C66="C",'Claim Details'!$E$28&gt;=Rates!$H$14,'Claim Details'!$E$28&lt;=Rates!$H$15,'Claim Details'!$E$19="No"),Rates!$H$27,IF(AND(C66="C",'Claim Details'!$E$28&gt;=Rates!$J$14,'Claim Details'!$E$28&lt;=Rates!$J$15,'Claim Details'!$E$19="Yes"),Rates!$K$27,IF(AND(C66="C",'Claim Details'!$E$28&gt;=Rates!$J$14,'Claim Details'!$E$28&lt;=Rates!$J$15,'Claim Details'!$E$19="No"),Rates!$J$27,"£0.00"))))))))))))))))))))))))</f>
        <v>£0.00</v>
      </c>
      <c r="AU66" s="191" t="str">
        <f>IF(AND(C66="A",'Claim Details'!$E$28&gt;=Rates!$D$14,'Claim Details'!$E$28&lt;=Rates!$D$15,'Claim Details'!$E$19="Yes"),Rates!$E$20,IF(AND(C66="A",'Claim Details'!$E$28&gt;=Rates!$D$14,'Claim Details'!$E$28&lt;=Rates!$D$15,'Claim Details'!$E$19="No"),Rates!$D$20,IF(AND(C66="A",'Claim Details'!$E$28&gt;=Rates!$F$14,'Claim Details'!$E$28&lt;=Rates!$F$15,'Claim Details'!$E$19="Yes"),Rates!$G$20,IF(AND(C66="A",'Claim Details'!$E$28&gt;=Rates!$F$14,'Claim Details'!$E$28&lt;=Rates!$F$15,'Claim Details'!$E$19="No"),Rates!$F$20,IF(AND(C66="A",'Claim Details'!$E$28&gt;=Rates!$H$14,'Claim Details'!$E$28&lt;=Rates!$H$15,'Claim Details'!$E$19="Yes"),Rates!$I$20,IF(AND(C66="A",'Claim Details'!$E$28&gt;=Rates!$H$14,'Claim Details'!$E$28&lt;=Rates!$H$15,'Claim Details'!$E$19="No"),Rates!$H$20,IF(AND(C66="A",'Claim Details'!$E$28&gt;=Rates!$J$14,'Claim Details'!$E$28&lt;=Rates!$J$15,'Claim Details'!$E$19="Yes"),Rates!$K$20,IF(AND(C66="A",'Claim Details'!$E$28&gt;=Rates!$J$14,'Claim Details'!$E$28&lt;=Rates!$J$15,'Claim Details'!$E$19="No"),Rates!$J$20,IF(AND(C66="B",'Claim Details'!$E$28&gt;=Rates!$D$14,'Claim Details'!$E$28&lt;=Rates!$D$15,'Claim Details'!$E$19="Yes"),Rates!$E$21,IF(AND(C66="B",'Claim Details'!$E$28&gt;=Rates!$D$14,'Claim Details'!$E$28&lt;=Rates!$D$15,'Claim Details'!$E$19="No"),Rates!$D$21,IF(AND(C66="B",'Claim Details'!$E$28&gt;=Rates!$F$14,'Claim Details'!$E$28&lt;=Rates!$F$15,'Claim Details'!$E$19="Yes"),Rates!$G$21,IF(AND(C66="B",'Claim Details'!$E$28&gt;=Rates!$F$14,'Claim Details'!$E$28&lt;=Rates!$F$15,'Claim Details'!$E$19="No"),Rates!$F$21,IF(AND(C66="B",'Claim Details'!$E$28&gt;=Rates!$H$14,'Claim Details'!$E$28&lt;=Rates!$H$15,'Claim Details'!$E$19="Yes"),Rates!$I$21,IF(AND(C66="B",'Claim Details'!$E$28&gt;=Rates!$H$14,'Claim Details'!$E$28&lt;=Rates!$H$15,'Claim Details'!$E$19="No"),Rates!$H$21,IF(AND(C66="B",'Claim Details'!$E$28&gt;=Rates!$J$14,'Claim Details'!$E$28&lt;=Rates!$J$15,'Claim Details'!$E$19="Yes"),Rates!$K$21,IF(AND(C66="B",'Claim Details'!$E$28&gt;=Rates!$J$14,'Claim Details'!$E$28&lt;=Rates!$J$15,'Claim Details'!$E$19="No"),Rates!$J$21,"£0.00"))))))))))))))))</f>
        <v>£0.00</v>
      </c>
      <c r="AV66" s="191" t="str">
        <f>IF(AND(C66="A",'Claim Details'!$E$28&gt;=Rates!$D$14,'Claim Details'!$E$28&lt;=Rates!$D$15,'Claim Details'!$E$19="Yes"),Rates!$E$22,IF(AND(C66="A",'Claim Details'!$E$28&gt;=Rates!$D$14,'Claim Details'!$E$28&lt;=Rates!$D$15,'Claim Details'!$E$19="No"),Rates!$D$22,IF(AND(C66="A",'Claim Details'!$E$28&gt;=Rates!$F$14,'Claim Details'!$E$28&lt;=Rates!$F$15,'Claim Details'!$E$19="Yes"),Rates!$G$22,IF(AND(C66="A",'Claim Details'!$E$28&gt;=Rates!$F$14,'Claim Details'!$E$28&lt;=Rates!$F$15,'Claim Details'!$E$19="No"),Rates!$F$22,IF(AND(C66="A",'Claim Details'!$E$28&gt;=Rates!$H$14,'Claim Details'!$E$28&lt;=Rates!$H$15,'Claim Details'!$E$19="Yes"),Rates!$I$22,IF(AND(C66="A",'Claim Details'!$E$28&gt;=Rates!$H$14,'Claim Details'!$E$28&lt;=Rates!$H$15,'Claim Details'!$E$19="No"),Rates!$H$22,IF(AND(C66="A",'Claim Details'!$E$28&gt;=Rates!$J$14,'Claim Details'!$E$28&lt;=Rates!$J$15,'Claim Details'!$E$19="Yes"),Rates!$K$22,IF(AND(C66="A",'Claim Details'!$E$28&gt;=Rates!$J$14,'Claim Details'!$E$28&lt;=Rates!$J$15,'Claim Details'!$E$19="No"),Rates!$J$22,IF(AND(C66="B",'Claim Details'!$E$28&gt;=Rates!$D$14,'Claim Details'!$E$28&lt;=Rates!$D$15,'Claim Details'!$E$19="Yes"),Rates!$E$23,IF(AND(C66="B",'Claim Details'!$E$28&gt;=Rates!$D$14,'Claim Details'!$E$28&lt;=Rates!$D$15,'Claim Details'!$E$19="No"),Rates!$D$23,IF(AND(C66="B",'Claim Details'!$E$28&gt;=Rates!$F$14,'Claim Details'!$E$28&lt;=Rates!$F$15,'Claim Details'!$E$19="Yes"),Rates!$G$23,IF(AND(C66="B",'Claim Details'!$E$28&gt;=Rates!$F$14,'Claim Details'!$E$28&lt;=Rates!$F$15,'Claim Details'!$E$19="No"),Rates!$F$23,IF(AND(C66="B",'Claim Details'!$E$28&gt;=Rates!$H$14,'Claim Details'!$E$28&lt;=Rates!$H$15,'Claim Details'!$E$19="Yes"),Rates!$I$23,IF(AND(C66="B",'Claim Details'!$E$28&gt;=Rates!$H$14,'Claim Details'!$E$28&lt;=Rates!$H$15,'Claim Details'!$E$19="No"),Rates!$H$23,IF(AND(C66="B",'Claim Details'!$E$28&gt;=Rates!$J$14,'Claim Details'!$E$28&lt;=Rates!$J$15,'Claim Details'!$E$19="Yes"),Rates!$K$23,IF(AND(C66="B",'Claim Details'!$E$28&gt;=Rates!$J$14,'Claim Details'!$E$28&lt;=Rates!$J$15,'Claim Details'!$E$19="No"),Rates!$J$23,IF(AND(C66="C",'Claim Details'!$E$28&gt;=Rates!$D$14,'Claim Details'!$E$28&lt;=Rates!$D$15,'Claim Details'!$E$19="Yes"),Rates!$E$24,IF(AND(C66="C",'Claim Details'!$E$28&gt;=Rates!$D$14,'Claim Details'!$E$28&lt;=Rates!$D$15,'Claim Details'!$E$19="No"),Rates!$D$24,IF(AND(C66="C",'Claim Details'!$E$28&gt;=Rates!$F$14,'Claim Details'!$E$28&lt;=Rates!$F$15,'Claim Details'!$E$19="Yes"),Rates!$G$24,IF(AND(C66="C",'Claim Details'!$E$28&gt;=Rates!$F$14,'Claim Details'!$E$28&lt;=Rates!$F$15,'Claim Details'!$E$19="No"),Rates!$F$24,IF(AND(C66="C",'Claim Details'!$E$28&gt;=Rates!$H$14,'Claim Details'!$E$28&lt;=Rates!$H$15,'Claim Details'!$E$19="Yes"),Rates!$I$24,IF(AND(C66="C",'Claim Details'!$E$28&gt;=Rates!$H$14,'Claim Details'!$E$28&lt;=Rates!$H$15,'Claim Details'!$E$19="No"),Rates!$H$24,IF(AND(C66="C",'Claim Details'!$E$28&gt;=Rates!$J$14,'Claim Details'!$E$28&lt;=Rates!$J$15,'Claim Details'!$E$19="Yes"),Rates!$K$24,IF(AND(C66="C",'Claim Details'!$E$28&gt;=Rates!$J$14,'Claim Details'!$E$28&lt;=Rates!$J$15,'Claim Details'!$E$19="No"),Rates!$J$24,"£0.00"))))))))))))))))))))))))</f>
        <v>£0.00</v>
      </c>
      <c r="AW66" s="1"/>
      <c r="AX66" s="189" t="str">
        <f>IF(AND(U66="A",'Claim Details'!$I$28&gt;=Rates!$D$14,'Claim Details'!$I$28&lt;=Rates!$D$15,'Claim Details'!$I$19="Yes"),Rates!$J$17,IF(AND(U66="A",'Claim Details'!$I$28&gt;=Rates!$D$14,'Claim Details'!$I$28&lt;=Rates!$D$15,'Claim Details'!$I$19="No"),Rates!$D$17,IF(AND(U66="A",'Claim Details'!$I$28&gt;=Rates!$F$14,'Claim Details'!$I$28&lt;=Rates!$F$15,'Claim Details'!$I$19="Yes"),Rates!$G$17,IF(AND(U66="A",'Claim Details'!$I$28&gt;=Rates!$F$14,'Claim Details'!$I$28&lt;=Rates!$F$15,'Claim Details'!$I$19="No"),Rates!$F$17,IF(AND(U66="A",'Claim Details'!$I$28&gt;=Rates!$H$14,'Claim Details'!$I$28&lt;=Rates!$H$15,'Claim Details'!$I$19="Yes"),Rates!$I$17,IF(AND(U66="A",'Claim Details'!$I$28&gt;=Rates!$H$14,'Claim Details'!$I$28&lt;=Rates!$H$15,'Claim Details'!$I$19="No"),Rates!$H$17,IF(AND(U66="A",'Claim Details'!$I$28&gt;=Rates!$J$14,'Claim Details'!$I$28&lt;=Rates!$J$15,'Claim Details'!$I$19="Yes"),Rates!$K$17,IF(AND(U66="A",'Claim Details'!$I$28&gt;=Rates!$J$14,'Claim Details'!$I$28&lt;=Rates!$J$15,'Claim Details'!$I$19="No"),Rates!$J$17,IF(AND(U66="B",'Claim Details'!$I$28&gt;=Rates!$D$14,'Claim Details'!$I$28&lt;=Rates!$D$15,'Claim Details'!$I$19="Yes"),Rates!$E$18,IF(AND(U66="B",'Claim Details'!$I$28&gt;=Rates!$D$14,'Claim Details'!$I$28&lt;=Rates!$D$15,'Claim Details'!$I$19="No"),Rates!$D$18,IF(AND(U66="B",'Claim Details'!$I$28&gt;=Rates!$F$14,'Claim Details'!$I$28&lt;=Rates!$F$15,'Claim Details'!$I$19="Yes"),Rates!$G$18,IF(AND(U66="B",'Claim Details'!$I$28&gt;=Rates!$F$14,'Claim Details'!$I$28&lt;=Rates!$F$15,'Claim Details'!$I$19="No"),Rates!$F$18,IF(AND(U66="B",'Claim Details'!$I$28&gt;=Rates!$H$14,'Claim Details'!$I$28&lt;=Rates!$H$15,'Claim Details'!$I$19="Yes"),Rates!$I$18,IF(AND(U66="B",'Claim Details'!$I$28&gt;=Rates!$H$14,'Claim Details'!$I$28&lt;=Rates!$H$15,'Claim Details'!$I$19="No"),Rates!$H$18,IF(AND(U66="B",'Claim Details'!$I$28&gt;=Rates!$J$14,'Claim Details'!$I$28&lt;=Rates!$J$15,'Claim Details'!$I$19="Yes"),Rates!$K$18,IF(AND(U66="B",'Claim Details'!$I$28&gt;=Rates!$J$14,'Claim Details'!$I$28&lt;=Rates!$J$15,'Claim Details'!$I$19="No"),Rates!$J$18,IF(AND(U66="C",'Claim Details'!$I$28&gt;=Rates!$D$14,'Claim Details'!$I$28&lt;=Rates!$D$15,'Claim Details'!$I$19="Yes"),Rates!$E$19,IF(AND(U66="C",'Claim Details'!$I$28&gt;=Rates!$D$14,'Claim Details'!$I$28&lt;=Rates!$D$15,'Claim Details'!$I$19="No"),Rates!$D$19,IF(AND(U66="C",'Claim Details'!$I$28&gt;=Rates!$F$14,'Claim Details'!$I$28&lt;=Rates!$F$15,'Claim Details'!$I$19="Yes"),Rates!$G$19,IF(AND(U66="C",'Claim Details'!$I$28&gt;=Rates!$F$14,'Claim Details'!$I$28&lt;=Rates!$F$15,'Claim Details'!$I$19="No"),Rates!$F$19,IF(AND(U66="C",'Claim Details'!$I$28&gt;=Rates!$H$14,'Claim Details'!$I$28&lt;=Rates!$H$15,'Claim Details'!$I$19="Yes"),Rates!$I$19,IF(AND(U66="C",'Claim Details'!$I$28&gt;=Rates!$H$14,'Claim Details'!$I$28&lt;=Rates!$H$15,'Claim Details'!$I$19="No"),Rates!$H$19,IF(AND(U66="C",'Claim Details'!$I$28&gt;=Rates!$J$14,'Claim Details'!$I$28&lt;=Rates!$J$15,'Claim Details'!$I$19="Yes"),Rates!$K$19,IF(AND(U66="C",'Claim Details'!$I$28&gt;=Rates!$J$14,'Claim Details'!$I$28&lt;=Rates!$J$15,'Claim Details'!$I$19="No"),Rates!$J$19,"£0.00"))))))))))))))))))))))))</f>
        <v>£0.00</v>
      </c>
      <c r="AY66" s="189" t="str">
        <f>IF(AND(C66="A",'Claim Details'!$I$28&gt;=Rates!$D$14,'Claim Details'!$I$28&lt;=Rates!$D$15,'Claim Details'!$I$19="Yes"),Rates!$J$25,IF(AND(C66="A",'Claim Details'!$I$28&gt;=Rates!$D$14,'Claim Details'!$I$28&lt;=Rates!$D$15,'Claim Details'!$I$19="No"),Rates!$D$25,IF(AND(C66="A",'Claim Details'!$I$28&gt;=Rates!$F$14,'Claim Details'!$I$28&lt;=Rates!$F$15,'Claim Details'!$I$19="Yes"),Rates!$G$25,IF(AND(C66="A",'Claim Details'!$I$28&gt;=Rates!$F$14,'Claim Details'!$I$28&lt;=Rates!$F$15,'Claim Details'!$I$19="No"),Rates!$F$25,IF(AND(C66="A",'Claim Details'!$I$28&gt;=Rates!$H$14,'Claim Details'!$I$28&lt;=Rates!$H$15,'Claim Details'!$I$19="Yes"),Rates!$I$25,IF(AND(C66="A",'Claim Details'!$I$28&gt;=Rates!$H$14,'Claim Details'!$I$28&lt;=Rates!$H$15,'Claim Details'!$I$19="No"),Rates!$H$25,IF(AND(C66="A",'Claim Details'!$I$28&gt;=Rates!$J$14,'Claim Details'!$I$28&lt;=Rates!$J$15,'Claim Details'!$I$19="Yes"),Rates!$K$25,IF(AND(C66="A",'Claim Details'!$I$28&gt;=Rates!$J$14,'Claim Details'!$I$28&lt;=Rates!$J$15,'Claim Details'!$I$19="No"),Rates!$J$25,IF(AND(C66="B",'Claim Details'!$I$28&gt;=Rates!$D$14,'Claim Details'!$I$28&lt;=Rates!$D$15,'Claim Details'!$I$19="Yes"),Rates!$E$26,IF(AND(C66="B",'Claim Details'!$I$28&gt;=Rates!$D$14,'Claim Details'!$I$28&lt;=Rates!$D$15,'Claim Details'!$I$19="No"),Rates!$D$26,IF(AND(C66="B",'Claim Details'!$I$28&gt;=Rates!$F$14,'Claim Details'!$I$28&lt;=Rates!$F$15,'Claim Details'!$I$19="Yes"),Rates!$G$26,IF(AND(C66="B",'Claim Details'!$I$28&gt;=Rates!$F$14,'Claim Details'!$I$28&lt;=Rates!$F$15,'Claim Details'!$I$19="No"),Rates!$F$26,IF(AND(C66="B",'Claim Details'!$I$28&gt;=Rates!$H$14,'Claim Details'!$I$28&lt;=Rates!$H$15,'Claim Details'!$I$19="Yes"),Rates!$I$26,IF(AND(C66="B",'Claim Details'!$I$28&gt;=Rates!$H$14,'Claim Details'!$I$28&lt;=Rates!$H$15,'Claim Details'!$I$19="No"),Rates!$H$26,IF(AND(C66="B",'Claim Details'!$I$28&gt;=Rates!$J$14,'Claim Details'!$I$28&lt;=Rates!$J$15,'Claim Details'!$I$19="Yes"),Rates!$K$26,IF(AND(C66="B",'Claim Details'!$I$28&gt;=Rates!$J$14,'Claim Details'!$I$28&lt;=Rates!$J$15,'Claim Details'!$I$19="No"),Rates!$J$26,IF(AND(C66="C",'Claim Details'!$I$28&gt;=Rates!$D$14,'Claim Details'!$I$28&lt;=Rates!$D$15,'Claim Details'!$I$19="Yes"),Rates!$E$27,IF(AND(C66="C",'Claim Details'!$I$28&gt;=Rates!$D$14,'Claim Details'!$I$28&lt;=Rates!$D$15,'Claim Details'!$I$19="No"),Rates!$D$27,IF(AND(C66="C",'Claim Details'!$I$28&gt;=Rates!$F$14,'Claim Details'!$I$28&lt;=Rates!$F$15,'Claim Details'!$I$19="Yes"),Rates!$G$27,IF(AND(C66="C",'Claim Details'!$I$28&gt;=Rates!$F$14,'Claim Details'!$I$28&lt;=Rates!$F$15,'Claim Details'!$I$19="No"),Rates!$F$27,IF(AND(C66="C",'Claim Details'!$I$28&gt;=Rates!$H$14,'Claim Details'!$I$28&lt;=Rates!$H$15,'Claim Details'!$I$19="Yes"),Rates!$I$27,IF(AND(C66="C",'Claim Details'!$I$28&gt;=Rates!$H$14,'Claim Details'!$I$28&lt;=Rates!$H$15,'Claim Details'!$I$19="No"),Rates!$H$27,IF(AND(C66="C",'Claim Details'!$I$28&gt;=Rates!$J$14,'Claim Details'!$I$28&lt;=Rates!$J$15,'Claim Details'!$I$19="Yes"),Rates!$K$27,IF(AND(C66="C",'Claim Details'!$I$28&gt;=Rates!$J$14,'Claim Details'!$I$28&lt;=Rates!$J$15,'Claim Details'!$I$19="No"),Rates!$J$27,"£0.00"))))))))))))))))))))))))</f>
        <v>£0.00</v>
      </c>
      <c r="AZ66" s="189" t="str">
        <f>IF(AND(C66="A",'Claim Details'!$I$28&gt;=Rates!$D$14,'Claim Details'!$I$28&lt;=Rates!$D$15,'Claim Details'!$I$19="Yes"),Rates!$E$20,IF(AND(C66="A",'Claim Details'!$I$28&gt;=Rates!$D$14,'Claim Details'!$I$28&lt;=Rates!$D$15,'Claim Details'!$I$19="No"),Rates!$D$20,IF(AND(C66="A",'Claim Details'!$I$28&gt;=Rates!$F$14,'Claim Details'!$I$28&lt;=Rates!$F$15,'Claim Details'!$I$19="Yes"),Rates!$G$20,IF(AND(C66="A",'Claim Details'!$I$28&gt;=Rates!$F$14,'Claim Details'!$I$28&lt;=Rates!$F$15,'Claim Details'!$I$19="No"),Rates!$F$20,IF(AND(C66="A",'Claim Details'!$I$28&gt;=Rates!$H$14,'Claim Details'!$I$28&lt;=Rates!$H$15,'Claim Details'!$I$19="Yes"),Rates!$I$20,IF(AND(C66="A",'Claim Details'!$I$28&gt;=Rates!$H$14,'Claim Details'!$I$28&lt;=Rates!$H$15,'Claim Details'!$I$19="No"),Rates!$H$20,IF(AND(C66="A",'Claim Details'!$I$28&gt;=Rates!$J$14,'Claim Details'!$I$28&lt;=Rates!$J$15,'Claim Details'!$I$19="Yes"),Rates!$K$20,IF(AND(C66="A",'Claim Details'!$I$28&gt;=Rates!$J$14,'Claim Details'!$I$28&lt;=Rates!$J$15,'Claim Details'!$I$19="No"),Rates!$J$20,IF(AND(C66="B",'Claim Details'!$I$28&gt;=Rates!$D$14,'Claim Details'!$I$28&lt;=Rates!$D$15,'Claim Details'!$I$19="Yes"),Rates!$E$21,IF(AND(C66="B",'Claim Details'!$I$28&gt;=Rates!$D$14,'Claim Details'!$I$28&lt;=Rates!$D$15,'Claim Details'!$I$19="No"),Rates!$D$21,IF(AND(C66="B",'Claim Details'!$I$28&gt;=Rates!$F$14,'Claim Details'!$I$28&lt;=Rates!$F$15,'Claim Details'!$I$19="Yes"),Rates!$G$21,IF(AND(C66="B",'Claim Details'!$I$28&gt;=Rates!$F$14,'Claim Details'!$I$28&lt;=Rates!$F$15,'Claim Details'!$I$19="No"),Rates!$F$21,IF(AND(C66="B",'Claim Details'!$I$28&gt;=Rates!$H$14,'Claim Details'!$I$28&lt;=Rates!$H$15,'Claim Details'!$I$19="Yes"),Rates!$I$21,IF(AND(C66="B",'Claim Details'!$I$28&gt;=Rates!$H$14,'Claim Details'!$I$28&lt;=Rates!$H$15,'Claim Details'!$I$19="No"),Rates!$H$21,IF(AND(C66="B",'Claim Details'!$I$28&gt;=Rates!$J$14,'Claim Details'!$I$28&lt;=Rates!$J$15,'Claim Details'!$I$19="Yes"),Rates!$K$21,IF(AND(C66="B",'Claim Details'!$I$28&gt;=Rates!$J$14,'Claim Details'!$I$28&lt;=Rates!$J$15,'Claim Details'!$I$19="No"),Rates!$J$21,"£0.00"))))))))))))))))</f>
        <v>£0.00</v>
      </c>
      <c r="BA66" s="189" t="str">
        <f>IF(AND(C66="A",'Claim Details'!$I$28&gt;=Rates!$D$14,'Claim Details'!$I$28&lt;=Rates!$D$15,'Claim Details'!$I$19="Yes"),Rates!$E$22,IF(AND(C66="A",'Claim Details'!$I$28&gt;=Rates!$D$14,'Claim Details'!$I$28&lt;=Rates!$D$15,'Claim Details'!$I$19="No"),Rates!$D$22,IF(AND(C66="A",'Claim Details'!$I$28&gt;=Rates!$F$14,'Claim Details'!$I$28&lt;=Rates!$F$15,'Claim Details'!$I$19="Yes"),Rates!$G$22,IF(AND(C66="A",'Claim Details'!$I$28&gt;=Rates!$F$14,'Claim Details'!$I$28&lt;=Rates!$F$15,'Claim Details'!$I$19="No"),Rates!$F$22,IF(AND(C66="A",'Claim Details'!$I$28&gt;=Rates!$H$14,'Claim Details'!$I$28&lt;=Rates!$H$15,'Claim Details'!$I$19="Yes"),Rates!$I$22,IF(AND(C66="A",'Claim Details'!$I$28&gt;=Rates!$H$14,'Claim Details'!$I$28&lt;=Rates!$H$15,'Claim Details'!$I$19="No"),Rates!$H$22,IF(AND(C66="A",'Claim Details'!$I$28&gt;=Rates!$J$14,'Claim Details'!$I$28&lt;=Rates!$J$15,'Claim Details'!$I$19="Yes"),Rates!$K$22,IF(AND(C66="A",'Claim Details'!$I$28&gt;=Rates!$J$14,'Claim Details'!$I$28&lt;=Rates!$J$15,'Claim Details'!$I$19="No"),Rates!$J$22,IF(AND(C66="B",'Claim Details'!$I$28&gt;=Rates!$D$14,'Claim Details'!$I$28&lt;=Rates!$D$15,'Claim Details'!$I$19="Yes"),Rates!$E$23,IF(AND(C66="B",'Claim Details'!$I$28&gt;=Rates!$D$14,'Claim Details'!$I$28&lt;=Rates!$D$15,'Claim Details'!$I$19="No"),Rates!$D$23,IF(AND(C66="B",'Claim Details'!$I$28&gt;=Rates!$F$14,'Claim Details'!$I$28&lt;=Rates!$F$15,'Claim Details'!$I$19="Yes"),Rates!$G$23,IF(AND(C66="B",'Claim Details'!$I$28&gt;=Rates!$F$14,'Claim Details'!$I$28&lt;=Rates!$F$15,'Claim Details'!$I$19="No"),Rates!$F$23,IF(AND(C66="B",'Claim Details'!$I$28&gt;=Rates!$H$14,'Claim Details'!$I$28&lt;=Rates!$H$15,'Claim Details'!$I$19="Yes"),Rates!$I$23,IF(AND(C66="B",'Claim Details'!$I$28&gt;=Rates!$H$14,'Claim Details'!$I$28&lt;=Rates!$H$15,'Claim Details'!$I$19="No"),Rates!$H$23,IF(AND(C66="B",'Claim Details'!$I$28&gt;=Rates!$J$14,'Claim Details'!$I$28&lt;=Rates!$J$15,'Claim Details'!$I$19="Yes"),Rates!$K$23,IF(AND(C66="B",'Claim Details'!$I$28&gt;=Rates!$J$14,'Claim Details'!$I$28&lt;=Rates!$J$15,'Claim Details'!$I$19="No"),Rates!$J$23,IF(AND(C66="C",'Claim Details'!$I$28&gt;=Rates!$D$14,'Claim Details'!$I$28&lt;=Rates!$D$15,'Claim Details'!$I$19="Yes"),Rates!$E$24,IF(AND(C66="C",'Claim Details'!$I$28&gt;=Rates!$D$14,'Claim Details'!$I$28&lt;=Rates!$D$15,'Claim Details'!$I$19="No"),Rates!$D$24,IF(AND(C66="C",'Claim Details'!$I$28&gt;=Rates!$F$14,'Claim Details'!$I$28&lt;=Rates!$F$15,'Claim Details'!$I$19="Yes"),Rates!$G$24,IF(AND(C66="C",'Claim Details'!$I$28&gt;=Rates!$F$14,'Claim Details'!$I$28&lt;=Rates!$F$15,'Claim Details'!$I$19="No"),Rates!$F$24,IF(AND(C66="C",'Claim Details'!$I$28&gt;=Rates!$H$14,'Claim Details'!$I$28&lt;=Rates!$H$15,'Claim Details'!$I$19="Yes"),Rates!$I$24,IF(AND(C66="C",'Claim Details'!$I$28&gt;=Rates!$H$14,'Claim Details'!$I$28&lt;=Rates!$H$15,'Claim Details'!$I$19="No"),Rates!$H$24,IF(AND(C66="C",'Claim Details'!$I$28&gt;=Rates!$J$14,'Claim Details'!$I$28&lt;=Rates!$J$15,'Claim Details'!$I$19="Yes"),Rates!$K$24,IF(AND(C66="C",'Claim Details'!$I$28&gt;=Rates!$J$14,'Claim Details'!$I$28&lt;=Rates!$J$15,'Claim Details'!$I$19="No"),Rates!$J$24,"£0.00"))))))))))))))))))))))))</f>
        <v>£0.00</v>
      </c>
      <c r="BB66" s="189" t="str">
        <f t="shared" si="12"/>
        <v>£0.00</v>
      </c>
      <c r="BC66" s="1"/>
      <c r="BD66" s="189" t="str">
        <f>IF(AND(AE66="A",'Claim Details'!$I$28&gt;=Rates!$D$14,'Claim Details'!$I$28&lt;=Rates!$D$15,'Claim Details'!$I$19="Yes"),Rates!$J$17,IF(AND(AE66="A",'Claim Details'!$I$28&gt;=Rates!$D$14,'Claim Details'!$I$28&lt;=Rates!$D$15,'Claim Details'!$I$19="No"),Rates!$D$17,IF(AND(AE66="A",'Claim Details'!$I$28&gt;=Rates!$F$14,'Claim Details'!$I$28&lt;=Rates!$F$15,'Claim Details'!$I$19="Yes"),Rates!$G$17,IF(AND(AE66="A",'Claim Details'!$I$28&gt;=Rates!$F$14,'Claim Details'!$I$28&lt;=Rates!$F$15,'Claim Details'!$I$19="No"),Rates!$F$17,IF(AND(AE66="A",'Claim Details'!$I$28&gt;=Rates!$H$14,'Claim Details'!$I$28&lt;=Rates!$H$15,'Claim Details'!$I$19="Yes"),Rates!$I$17,IF(AND(AE66="A",'Claim Details'!$I$28&gt;=Rates!$H$14,'Claim Details'!$I$28&lt;=Rates!$H$15,'Claim Details'!$I$19="No"),Rates!$H$17,IF(AND(AE66="A",'Claim Details'!$I$28&gt;=Rates!$J$14,'Claim Details'!$I$28&lt;=Rates!$J$15,'Claim Details'!$I$19="Yes"),Rates!$K$17,IF(AND(AE66="A",'Claim Details'!$I$28&gt;=Rates!$J$14,'Claim Details'!$I$28&lt;=Rates!$J$15,'Claim Details'!$I$19="No"),Rates!$J$17,IF(AND(AE66="B",'Claim Details'!$I$28&gt;=Rates!$D$14,'Claim Details'!$I$28&lt;=Rates!$D$15,'Claim Details'!$I$19="Yes"),Rates!$E$18,IF(AND(AE66="B",'Claim Details'!$I$28&gt;=Rates!$D$14,'Claim Details'!$I$28&lt;=Rates!$D$15,'Claim Details'!$I$19="No"),Rates!$D$18,IF(AND(AE66="B",'Claim Details'!$I$28&gt;=Rates!$F$14,'Claim Details'!$I$28&lt;=Rates!$F$15,'Claim Details'!$I$19="Yes"),Rates!$G$18,IF(AND(AE66="B",'Claim Details'!$I$28&gt;=Rates!$F$14,'Claim Details'!$I$28&lt;=Rates!$F$15,'Claim Details'!$I$19="No"),Rates!$F$18,IF(AND(AE66="B",'Claim Details'!$I$28&gt;=Rates!$H$14,'Claim Details'!$I$28&lt;=Rates!$H$15,'Claim Details'!$I$19="Yes"),Rates!$I$18,IF(AND(AE66="B",'Claim Details'!$I$28&gt;=Rates!$H$14,'Claim Details'!$I$28&lt;=Rates!$H$15,'Claim Details'!$I$19="No"),Rates!$H$18,IF(AND(AE66="B",'Claim Details'!$I$28&gt;=Rates!$J$14,'Claim Details'!$I$28&lt;=Rates!$J$15,'Claim Details'!$I$19="Yes"),Rates!$K$18,IF(AND(AE66="B",'Claim Details'!$I$28&gt;=Rates!$J$14,'Claim Details'!$I$28&lt;=Rates!$J$15,'Claim Details'!$I$19="No"),Rates!$J$18,IF(AND(AE66="C",'Claim Details'!$I$28&gt;=Rates!$D$14,'Claim Details'!$I$28&lt;=Rates!$D$15,'Claim Details'!$I$19="Yes"),Rates!$E$19,IF(AND(AE66="C",'Claim Details'!$I$28&gt;=Rates!$D$14,'Claim Details'!$I$28&lt;=Rates!$D$15,'Claim Details'!$I$19="No"),Rates!$D$19,IF(AND(AE66="C",'Claim Details'!$I$28&gt;=Rates!$F$14,'Claim Details'!$I$28&lt;=Rates!$F$15,'Claim Details'!$I$19="Yes"),Rates!$G$19,IF(AND(AE66="C",'Claim Details'!$I$28&gt;=Rates!$F$14,'Claim Details'!$I$28&lt;=Rates!$F$15,'Claim Details'!$I$19="No"),Rates!$F$19,IF(AND(AE66="C",'Claim Details'!$I$28&gt;=Rates!$H$14,'Claim Details'!$I$28&lt;=Rates!$H$15,'Claim Details'!$I$19="Yes"),Rates!$I$19,IF(AND(AE66="C",'Claim Details'!$I$28&gt;=Rates!$H$14,'Claim Details'!$I$28&lt;=Rates!$H$15,'Claim Details'!$I$19="No"),Rates!$H$19,IF(AND(AE66="C",'Claim Details'!$I$28&gt;=Rates!$J$14,'Claim Details'!$I$28&lt;=Rates!$J$15,'Claim Details'!$I$19="Yes"),Rates!$K$19,IF(AND(AE66="C",'Claim Details'!$I$28&gt;=Rates!$J$14,'Claim Details'!$I$28&lt;=Rates!$J$15,'Claim Details'!$I$19="No"),Rates!$J$19,"£0.00"))))))))))))))))))))))))</f>
        <v>£0.00</v>
      </c>
      <c r="BE66" s="189" t="str">
        <f>IF(AND(AE66="A",'Claim Details'!$I$28&gt;=Rates!$D$14,'Claim Details'!$I$28&lt;=Rates!$D$15,'Claim Details'!$I$19="Yes"),Rates!$J$25,IF(AND(AE66="A",'Claim Details'!$I$28&gt;=Rates!$D$14,'Claim Details'!$I$28&lt;=Rates!$D$15,'Claim Details'!$I$19="No"),Rates!$D$25,IF(AND(AE66="A",'Claim Details'!$I$28&gt;=Rates!$F$14,'Claim Details'!$I$28&lt;=Rates!$F$15,'Claim Details'!$I$19="Yes"),Rates!$G$25,IF(AND(AE66="A",'Claim Details'!$I$28&gt;=Rates!$F$14,'Claim Details'!$I$28&lt;=Rates!$F$15,'Claim Details'!$I$19="No"),Rates!$F$25,IF(AND(AE66="A",'Claim Details'!$I$28&gt;=Rates!$H$14,'Claim Details'!$I$28&lt;=Rates!$H$15,'Claim Details'!$I$19="Yes"),Rates!$I$25,IF(AND(AE66="A",'Claim Details'!$I$28&gt;=Rates!$H$14,'Claim Details'!$I$28&lt;=Rates!$H$15,'Claim Details'!$I$19="No"),Rates!$H$25,IF(AND(AE66="A",'Claim Details'!$I$28&gt;=Rates!$J$14,'Claim Details'!$I$28&lt;=Rates!$J$15,'Claim Details'!$I$19="Yes"),Rates!$K$25,IF(AND(AE66="A",'Claim Details'!$I$28&gt;=Rates!$J$14,'Claim Details'!$I$28&lt;=Rates!$J$15,'Claim Details'!$I$19="No"),Rates!$J$25,IF(AND(AE66="B",'Claim Details'!$I$28&gt;=Rates!$D$14,'Claim Details'!$I$28&lt;=Rates!$D$15,'Claim Details'!$I$19="Yes"),Rates!$E$26,IF(AND(AE66="B",'Claim Details'!$I$28&gt;=Rates!$D$14,'Claim Details'!$I$28&lt;=Rates!$D$15,'Claim Details'!$I$19="No"),Rates!$D$26,IF(AND(AE66="B",'Claim Details'!$I$28&gt;=Rates!$F$14,'Claim Details'!$I$28&lt;=Rates!$F$15,'Claim Details'!$I$19="Yes"),Rates!$G$26,IF(AND(AE66="B",'Claim Details'!$I$28&gt;=Rates!$F$14,'Claim Details'!$I$28&lt;=Rates!$F$15,'Claim Details'!$I$19="No"),Rates!$F$26,IF(AND(AE66="B",'Claim Details'!$I$28&gt;=Rates!$H$14,'Claim Details'!$I$28&lt;=Rates!$H$15,'Claim Details'!$I$19="Yes"),Rates!$I$26,IF(AND(AE66="B",'Claim Details'!$I$28&gt;=Rates!$H$14,'Claim Details'!$I$28&lt;=Rates!$H$15,'Claim Details'!$I$19="No"),Rates!$H$26,IF(AND(AE66="B",'Claim Details'!$I$28&gt;=Rates!$J$14,'Claim Details'!$I$28&lt;=Rates!$J$15,'Claim Details'!$I$19="Yes"),Rates!$K$26,IF(AND(AE66="B",'Claim Details'!$I$28&gt;=Rates!$J$14,'Claim Details'!$I$28&lt;=Rates!$J$15,'Claim Details'!$I$19="No"),Rates!$J$26,IF(AND(AE66="C",'Claim Details'!$I$28&gt;=Rates!$D$14,'Claim Details'!$I$28&lt;=Rates!$D$15,'Claim Details'!$I$19="Yes"),Rates!$E$27,IF(AND(AE66="C",'Claim Details'!$I$28&gt;=Rates!$D$14,'Claim Details'!$I$28&lt;=Rates!$D$15,'Claim Details'!$I$19="No"),Rates!$D$27,IF(AND(AE66="C",'Claim Details'!$I$28&gt;=Rates!$F$14,'Claim Details'!$I$28&lt;=Rates!$F$15,'Claim Details'!$I$19="Yes"),Rates!$G$27,IF(AND(AE66="C",'Claim Details'!$I$28&gt;=Rates!$F$14,'Claim Details'!$I$28&lt;=Rates!$F$15,'Claim Details'!$I$19="No"),Rates!$F$27,IF(AND(AE66="C",'Claim Details'!$I$28&gt;=Rates!$H$14,'Claim Details'!$I$28&lt;=Rates!$H$15,'Claim Details'!$I$19="Yes"),Rates!$I$27,IF(AND(AE66="C",'Claim Details'!$I$28&gt;=Rates!$H$14,'Claim Details'!$I$28&lt;=Rates!$H$15,'Claim Details'!$I$19="No"),Rates!$H$27,IF(AND(AE66="C",'Claim Details'!$I$28&gt;=Rates!$J$14,'Claim Details'!$I$28&lt;=Rates!$J$15,'Claim Details'!$I$19="Yes"),Rates!$K$27,IF(AND(AE66="C",'Claim Details'!$I$28&gt;=Rates!$J$14,'Claim Details'!$I$28&lt;=Rates!$J$15,'Claim Details'!$I$19="No"),Rates!$J$27,"£0.00"))))))))))))))))))))))))</f>
        <v>£0.00</v>
      </c>
      <c r="BF66" s="189" t="str">
        <f>IF(AND(AE66="A",'Claim Details'!$I$28&gt;=Rates!$D$14,'Claim Details'!$I$28&lt;=Rates!$D$15,'Claim Details'!$I$19="Yes"),Rates!$E$20,IF(AND(AE66="A",'Claim Details'!$I$28&gt;=Rates!$D$14,'Claim Details'!$I$28&lt;=Rates!$D$15,'Claim Details'!$I$19="No"),Rates!$D$20,IF(AND(AE66="A",'Claim Details'!$I$28&gt;=Rates!$F$14,'Claim Details'!$I$28&lt;=Rates!$F$15,'Claim Details'!$I$19="Yes"),Rates!$G$20,IF(AND(AE66="A",'Claim Details'!$I$28&gt;=Rates!$F$14,'Claim Details'!$I$28&lt;=Rates!$F$15,'Claim Details'!$I$19="No"),Rates!$F$20,IF(AND(AE66="A",'Claim Details'!$I$28&gt;=Rates!$H$14,'Claim Details'!$I$28&lt;=Rates!$H$15,'Claim Details'!$I$19="Yes"),Rates!$I$20,IF(AND(AE66="A",'Claim Details'!$I$28&gt;=Rates!$H$14,'Claim Details'!$I$28&lt;=Rates!$H$15,'Claim Details'!$I$19="No"),Rates!$H$20,IF(AND(AE66="A",'Claim Details'!$I$28&gt;=Rates!$J$14,'Claim Details'!$I$28&lt;=Rates!$J$15,'Claim Details'!$I$19="Yes"),Rates!$K$20,IF(AND(AE66="A",'Claim Details'!$I$28&gt;=Rates!$J$14,'Claim Details'!$I$28&lt;=Rates!$J$15,'Claim Details'!$I$19="No"),Rates!$J$20,IF(AND(AE66="B",'Claim Details'!$I$28&gt;=Rates!$D$14,'Claim Details'!$I$28&lt;=Rates!$D$15,'Claim Details'!$I$19="Yes"),Rates!$E$21,IF(AND(AE66="B",'Claim Details'!$I$28&gt;=Rates!$D$14,'Claim Details'!$I$28&lt;=Rates!$D$15,'Claim Details'!$I$19="No"),Rates!$D$21,IF(AND(AE66="B",'Claim Details'!$I$28&gt;=Rates!$F$14,'Claim Details'!$I$28&lt;=Rates!$F$15,'Claim Details'!$I$19="Yes"),Rates!$G$21,IF(AND(AE66="B",'Claim Details'!$I$28&gt;=Rates!$F$14,'Claim Details'!$I$28&lt;=Rates!$F$15,'Claim Details'!$I$19="No"),Rates!$F$21,IF(AND(AE66="B",'Claim Details'!$I$28&gt;=Rates!$H$14,'Claim Details'!$I$28&lt;=Rates!$H$15,'Claim Details'!$I$19="Yes"),Rates!$I$21,IF(AND(AE66="B",'Claim Details'!$I$28&gt;=Rates!$H$14,'Claim Details'!$I$28&lt;=Rates!$H$15,'Claim Details'!$I$19="No"),Rates!$H$21,IF(AND(AE66="B",'Claim Details'!$I$28&gt;=Rates!$J$14,'Claim Details'!$I$28&lt;=Rates!$J$15,'Claim Details'!$I$19="Yes"),Rates!$K$21,IF(AND(AE66="B",'Claim Details'!$I$28&gt;=Rates!$J$14,'Claim Details'!$I$28&lt;=Rates!$J$15,'Claim Details'!$I$19="No"),Rates!$J$21,"£0.00"))))))))))))))))</f>
        <v>£0.00</v>
      </c>
      <c r="BG66" s="189" t="str">
        <f>IF(AND(AE66="A",'Claim Details'!$I$28&gt;=Rates!$D$14,'Claim Details'!$I$28&lt;=Rates!$D$15,'Claim Details'!$I$19="Yes"),Rates!$E$22,IF(AND(AE66="A",'Claim Details'!$I$28&gt;=Rates!$D$14,'Claim Details'!$I$28&lt;=Rates!$D$15,'Claim Details'!$I$19="No"),Rates!$D$22,IF(AND(AE66="A",'Claim Details'!$I$28&gt;=Rates!$F$14,'Claim Details'!$I$28&lt;=Rates!$F$15,'Claim Details'!$I$19="Yes"),Rates!$G$22,IF(AND(AE66="A",'Claim Details'!$I$28&gt;=Rates!$F$14,'Claim Details'!$I$28&lt;=Rates!$F$15,'Claim Details'!$I$19="No"),Rates!$F$22,IF(AND(AE66="A",'Claim Details'!$I$28&gt;=Rates!$H$14,'Claim Details'!$I$28&lt;=Rates!$H$15,'Claim Details'!$I$19="Yes"),Rates!$I$22,IF(AND(AE66="A",'Claim Details'!$I$28&gt;=Rates!$H$14,'Claim Details'!$I$28&lt;=Rates!$H$15,'Claim Details'!$I$19="No"),Rates!$H$22,IF(AND(AE66="A",'Claim Details'!$I$28&gt;=Rates!$J$14,'Claim Details'!$I$28&lt;=Rates!$J$15,'Claim Details'!$I$19="Yes"),Rates!$K$22,IF(AND(AE66="A",'Claim Details'!$I$28&gt;=Rates!$J$14,'Claim Details'!$I$28&lt;=Rates!$J$15,'Claim Details'!$I$19="No"),Rates!$J$22,IF(AND(AE66="B",'Claim Details'!$I$28&gt;=Rates!$D$14,'Claim Details'!$I$28&lt;=Rates!$D$15,'Claim Details'!$I$19="Yes"),Rates!$E$23,IF(AND(AE66="B",'Claim Details'!$I$28&gt;=Rates!$D$14,'Claim Details'!$I$28&lt;=Rates!$D$15,'Claim Details'!$I$19="No"),Rates!$D$23,IF(AND(AE66="B",'Claim Details'!$I$28&gt;=Rates!$F$14,'Claim Details'!$I$28&lt;=Rates!$F$15,'Claim Details'!$I$19="Yes"),Rates!$G$23,IF(AND(AE66="B",'Claim Details'!$I$28&gt;=Rates!$F$14,'Claim Details'!$I$28&lt;=Rates!$F$15,'Claim Details'!$I$19="No"),Rates!$F$23,IF(AND(AE66="B",'Claim Details'!$I$28&gt;=Rates!$H$14,'Claim Details'!$I$28&lt;=Rates!$H$15,'Claim Details'!$I$19="Yes"),Rates!$I$23,IF(AND(AE66="B",'Claim Details'!$I$28&gt;=Rates!$H$14,'Claim Details'!$I$28&lt;=Rates!$H$15,'Claim Details'!$I$19="No"),Rates!$H$23,IF(AND(AE66="B",'Claim Details'!$I$28&gt;=Rates!$J$14,'Claim Details'!$I$28&lt;=Rates!$J$15,'Claim Details'!$I$19="Yes"),Rates!$K$23,IF(AND(AE66="B",'Claim Details'!$I$28&gt;=Rates!$J$14,'Claim Details'!$I$28&lt;=Rates!$J$15,'Claim Details'!$I$19="No"),Rates!$J$23,IF(AND(AE66="C",'Claim Details'!$I$28&gt;=Rates!$D$14,'Claim Details'!$I$28&lt;=Rates!$D$15,'Claim Details'!$I$19="Yes"),Rates!$E$24,IF(AND(AE66="C",'Claim Details'!$I$28&gt;=Rates!$D$14,'Claim Details'!$I$28&lt;=Rates!$D$15,'Claim Details'!$I$19="No"),Rates!$D$24,IF(AND(AE66="C",'Claim Details'!$I$28&gt;=Rates!$F$14,'Claim Details'!$I$28&lt;=Rates!$F$15,'Claim Details'!$I$19="Yes"),Rates!$G$24,IF(AND(AE66="C",'Claim Details'!$I$28&gt;=Rates!$F$14,'Claim Details'!$I$28&lt;=Rates!$F$15,'Claim Details'!$I$19="No"),Rates!$F$24,IF(AND(AE66="C",'Claim Details'!$I$28&gt;=Rates!$H$14,'Claim Details'!$I$28&lt;=Rates!$H$15,'Claim Details'!$I$19="Yes"),Rates!$I$24,IF(AND(AE66="C",'Claim Details'!$I$28&gt;=Rates!$H$14,'Claim Details'!$I$28&lt;=Rates!$H$15,'Claim Details'!$I$19="No"),Rates!$H$24,IF(AND(AE66="C",'Claim Details'!$I$28&gt;=Rates!$J$14,'Claim Details'!$I$28&lt;=Rates!$J$15,'Claim Details'!$I$19="Yes"),Rates!$K$24,IF(AND(AE66="C",'Claim Details'!$I$28&gt;=Rates!$J$14,'Claim Details'!$I$28&lt;=Rates!$J$15,'Claim Details'!$I$19="No"),Rates!$J$24,"£0.00"))))))))))))))))))))))))</f>
        <v>£0.00</v>
      </c>
      <c r="BH66" s="189" t="str">
        <f t="shared" si="13"/>
        <v>£0.00</v>
      </c>
      <c r="BI66" s="189">
        <f t="shared" si="14"/>
        <v>0</v>
      </c>
      <c r="BO66" s="202" t="str">
        <f>IF(H66="","£0.00",IF(AP66="4","£0.00",IF(AP66="5","£0.00",IF(AP66="1","£0.00",((AQ66*H66)*'Claim Details'!$F$111)/100))))</f>
        <v>£0.00</v>
      </c>
      <c r="BP66" s="202" t="str">
        <f>IF(T66="","£0.00",IF(AP66="4","£0.00",IF(AP66="5","£0.00",IF(AP66="1","£0.00",((AR66*T66)*'Claim Details'!$N$111)/100))))</f>
        <v>£0.00</v>
      </c>
      <c r="BQ66" s="202" t="str">
        <f>IF(AI66="","£0.00",IF(AP66="4","£0.00",IF(AP66="5","£0.00",IF(AP66="1","£0.00",((BI66*AI66)*'Claim Details'!$W$111)/100))))</f>
        <v>£0.00</v>
      </c>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row>
    <row r="67" spans="1:97" ht="15">
      <c r="A67" s="145"/>
      <c r="B67" s="91"/>
      <c r="C67" s="96"/>
      <c r="D67" s="97"/>
      <c r="E67" s="98"/>
      <c r="F67" s="89"/>
      <c r="G67" s="99"/>
      <c r="H67" s="100"/>
      <c r="I67" s="221" t="str">
        <f t="shared" si="15"/>
        <v>£0.00</v>
      </c>
      <c r="J67" s="101"/>
      <c r="K67" s="100"/>
      <c r="L67" s="221" t="str">
        <f t="shared" si="3"/>
        <v>£0.00</v>
      </c>
      <c r="M67" s="101"/>
      <c r="N67" s="102"/>
      <c r="O67" s="145"/>
      <c r="P67" s="77"/>
      <c r="Q67" s="87"/>
      <c r="R67" s="87"/>
      <c r="S67" s="87"/>
      <c r="T67" s="149" t="str">
        <f t="shared" si="4"/>
        <v/>
      </c>
      <c r="U67" s="87" t="str">
        <f t="shared" si="5"/>
        <v/>
      </c>
      <c r="V67" s="87"/>
      <c r="W67" s="53" t="str">
        <f t="shared" si="6"/>
        <v>£0.00</v>
      </c>
      <c r="X67" s="53"/>
      <c r="Y67" s="87"/>
      <c r="Z67" s="78"/>
      <c r="AA67" s="79"/>
      <c r="AB67" s="160"/>
      <c r="AC67" s="98"/>
      <c r="AD67" s="225"/>
      <c r="AE67" s="235" t="str">
        <f t="shared" si="7"/>
        <v/>
      </c>
      <c r="AF67" s="87" t="str">
        <f t="shared" si="8"/>
        <v/>
      </c>
      <c r="AG67" s="53"/>
      <c r="AH67" s="224"/>
      <c r="AI67" s="226" t="str">
        <f t="shared" si="1"/>
        <v/>
      </c>
      <c r="AJ67" s="236" t="str">
        <f t="shared" si="9"/>
        <v>£0.00</v>
      </c>
      <c r="AK67" s="31"/>
      <c r="AL67" s="1"/>
      <c r="AM67" s="1"/>
      <c r="AN67" s="1"/>
      <c r="AO67" s="1"/>
      <c r="AP67" s="1" t="str">
        <f t="shared" si="10"/>
        <v/>
      </c>
      <c r="AQ67" s="27">
        <f t="shared" si="2"/>
        <v>0</v>
      </c>
      <c r="AR67" s="189">
        <f t="shared" si="11"/>
        <v>0</v>
      </c>
      <c r="AS67" s="190" t="str">
        <f>IF(AND(C67="A",'Claim Details'!$E$28&gt;=Rates!$D$14,'Claim Details'!$E$28&lt;=Rates!$D$15,'Claim Details'!$E$19="Yes"),Rates!$E$17,IF(AND(C67="A",'Claim Details'!$E$28&gt;=Rates!$D$14,'Claim Details'!$E$28&lt;=Rates!$D$15,'Claim Details'!$E$19="No"),Rates!$D$17,IF(AND(C67="A",'Claim Details'!$E$28&gt;=Rates!$F$14,'Claim Details'!$E$28&lt;=Rates!$F$15,'Claim Details'!$E$19="Yes"),Rates!$G$17,IF(AND(C67="A",'Claim Details'!$E$28&gt;=Rates!$F$14,'Claim Details'!$E$28&lt;=Rates!$F$15,'Claim Details'!$E$19="No"),Rates!$F$17,IF(AND(C67="A",'Claim Details'!$E$28&gt;=Rates!$H$14,'Claim Details'!$E$28&lt;=Rates!$H$15,'Claim Details'!$E$19="Yes"),Rates!$I$17,IF(AND(C67="A",'Claim Details'!$E$28&gt;=Rates!$H$14,'Claim Details'!$E$28&lt;=Rates!$H$15,'Claim Details'!$E$19="No"),Rates!$H$17,IF(AND(C67="A",'Claim Details'!$E$28&gt;=Rates!$J$14,'Claim Details'!$E$28&lt;=Rates!$J$15,'Claim Details'!$E$19="Yes"),Rates!$K$17,IF(AND(C67="A",'Claim Details'!$E$28&gt;=Rates!$J$14,'Claim Details'!$E$28&lt;=Rates!$J$15,'Claim Details'!$E$19="No"),Rates!$J$17,IF(AND(C67="B",'Claim Details'!$E$28&gt;=Rates!$D$14,'Claim Details'!$E$28&lt;=Rates!$D$15,'Claim Details'!$E$19="Yes"),Rates!$E$18,IF(AND(C67="B",'Claim Details'!$E$28&gt;=Rates!$D$14,'Claim Details'!$E$28&lt;=Rates!$D$15,'Claim Details'!$E$19="No"),Rates!$D$18,IF(AND(C67="B",'Claim Details'!$E$28&gt;=Rates!$F$14,'Claim Details'!$E$28&lt;=Rates!$F$15,'Claim Details'!$E$19="Yes"),Rates!$G$18,IF(AND(C67="B",'Claim Details'!$E$28&gt;=Rates!$F$14,'Claim Details'!$E$28&lt;=Rates!$F$15,'Claim Details'!$E$19="No"),Rates!$F$18,IF(AND(C67="B",'Claim Details'!$E$28&gt;=Rates!$H$14,'Claim Details'!$E$28&lt;=Rates!$H$15,'Claim Details'!$E$19="Yes"),Rates!$I$18,IF(AND(C67="B",'Claim Details'!$E$28&gt;=Rates!$H$14,'Claim Details'!$E$28&lt;=Rates!$H$15,'Claim Details'!$E$19="No"),Rates!$H$18,IF(AND(C67="B",'Claim Details'!$E$28&gt;=Rates!$J$14,'Claim Details'!$E$28&lt;=Rates!$J$15,'Claim Details'!$E$19="Yes"),Rates!$K$18,IF(AND(C67="B",'Claim Details'!$E$28&gt;=Rates!$J$14,'Claim Details'!$E$28&lt;=Rates!$J$15,'Claim Details'!$E$19="No"),Rates!$J$18,IF(AND(C67="C",'Claim Details'!$E$28&gt;=Rates!$D$14,'Claim Details'!$E$28&lt;=Rates!$D$15,'Claim Details'!$E$19="Yes"),Rates!$E$19,IF(AND(C67="C",'Claim Details'!$E$28&gt;=Rates!$D$14,'Claim Details'!$E$28&lt;=Rates!$D$15,'Claim Details'!$E$19="No"),Rates!$D$19,IF(AND(C67="C",'Claim Details'!$E$28&gt;=Rates!$F$14,'Claim Details'!$E$28&lt;=Rates!$F$15,'Claim Details'!$E$19="Yes"),Rates!$G$19,IF(AND(C67="C",'Claim Details'!$E$28&gt;=Rates!$F$14,'Claim Details'!$E$28&lt;=Rates!$F$15,'Claim Details'!$E$19="No"),Rates!$F$19,IF(AND(C67="C",'Claim Details'!$E$28&gt;=Rates!$H$14,'Claim Details'!$E$28&lt;=Rates!$H$15,'Claim Details'!$E$19="Yes"),Rates!$I$19,IF(AND(C67="C",'Claim Details'!$E$28&gt;=Rates!$H$14,'Claim Details'!$E$28&lt;=Rates!$H$15,'Claim Details'!$E$19="No"),Rates!$H$19,IF(AND(C67="C",'Claim Details'!$E$28&gt;=Rates!$J$14,'Claim Details'!$E$28&lt;=Rates!$J$15,'Claim Details'!$E$19="Yes"),Rates!$K$19,IF(AND(C67="C",'Claim Details'!$E$28&gt;=Rates!$J$14,'Claim Details'!$E$28&lt;=Rates!$J$15,'Claim Details'!$E$19="No"),Rates!$J$19,"£0.00"))))))))))))))))))))))))</f>
        <v>£0.00</v>
      </c>
      <c r="AT67" s="189" t="str">
        <f>IF(AND(C67="A",'Claim Details'!$E$28&gt;=Rates!$D$14,'Claim Details'!$E$28&lt;=Rates!$D$15,'Claim Details'!$E$19="Yes"),Rates!$E$25,IF(AND(C67="A",'Claim Details'!$E$28&gt;=Rates!$D$14,'Claim Details'!$E$28&lt;=Rates!$D$15,'Claim Details'!$E$19="No"),Rates!$D$25,IF(AND(C67="A",'Claim Details'!$E$28&gt;=Rates!$F$14,'Claim Details'!$E$28&lt;=Rates!$F$15,'Claim Details'!$E$19="Yes"),Rates!$G$25,IF(AND(C67="A",'Claim Details'!$E$28&gt;=Rates!$F$14,'Claim Details'!$E$28&lt;=Rates!$F$15,'Claim Details'!$E$19="No"),Rates!$F$25,IF(AND(C67="A",'Claim Details'!$E$28&gt;=Rates!$H$14,'Claim Details'!$E$28&lt;=Rates!$H$15,'Claim Details'!$E$19="Yes"),Rates!$I$25,IF(AND(C67="A",'Claim Details'!$E$28&gt;=Rates!$H$14,'Claim Details'!$E$28&lt;=Rates!$H$15,'Claim Details'!$E$19="No"),Rates!$H$25,IF(AND(C67="A",'Claim Details'!$E$28&gt;=Rates!$J$14,'Claim Details'!$E$28&lt;=Rates!$J$15,'Claim Details'!$E$19="Yes"),Rates!$K$25,IF(AND(C67="A",'Claim Details'!$E$28&gt;=Rates!$J$14,'Claim Details'!$E$28&lt;=Rates!$J$15,'Claim Details'!$E$19="No"),Rates!$J$25,IF(AND(C67="B",'Claim Details'!$E$28&gt;=Rates!$D$14,'Claim Details'!$E$28&lt;=Rates!$D$15,'Claim Details'!$E$19="Yes"),Rates!$E$26,IF(AND(C67="B",'Claim Details'!$E$28&gt;=Rates!$D$14,'Claim Details'!$E$28&lt;=Rates!$D$15,'Claim Details'!$E$19="No"),Rates!$D$26,IF(AND(C67="B",'Claim Details'!$E$28&gt;=Rates!$F$14,'Claim Details'!$E$28&lt;=Rates!$F$15,'Claim Details'!$E$19="Yes"),Rates!$G$26,IF(AND(C67="B",'Claim Details'!$E$28&gt;=Rates!$F$14,'Claim Details'!$E$28&lt;=Rates!$F$15,'Claim Details'!$E$19="No"),Rates!$F$26,IF(AND(C67="B",'Claim Details'!$E$28&gt;=Rates!$H$14,'Claim Details'!$E$28&lt;=Rates!$H$15,'Claim Details'!$E$19="Yes"),Rates!$I$26,IF(AND(C67="B",'Claim Details'!$E$28&gt;=Rates!$H$14,'Claim Details'!$E$28&lt;=Rates!$H$15,'Claim Details'!$E$19="No"),Rates!$H$26,IF(AND(C67="B",'Claim Details'!$E$28&gt;=Rates!$J$14,'Claim Details'!$E$28&lt;=Rates!$J$15,'Claim Details'!$E$19="Yes"),Rates!$K$26,IF(AND(C67="B",'Claim Details'!$E$28&gt;=Rates!$J$14,'Claim Details'!$E$28&lt;=Rates!$J$15,'Claim Details'!$E$19="No"),Rates!$J$26,IF(AND(C67="C",'Claim Details'!$E$28&gt;=Rates!$D$14,'Claim Details'!$E$28&lt;=Rates!$D$15,'Claim Details'!$E$19="Yes"),Rates!$E$27,IF(AND(C67="C",'Claim Details'!$E$28&gt;=Rates!$D$14,'Claim Details'!$E$28&lt;=Rates!$D$15,'Claim Details'!$E$19="No"),Rates!$D$27,IF(AND(C67="C",'Claim Details'!$E$28&gt;=Rates!$F$14,'Claim Details'!$E$28&lt;=Rates!$F$15,'Claim Details'!$E$19="Yes"),Rates!$G$27,IF(AND(C67="C",'Claim Details'!$E$28&gt;=Rates!$F$14,'Claim Details'!$E$28&lt;=Rates!$F$15,'Claim Details'!$E$19="No"),Rates!$F$27,IF(AND(C67="C",'Claim Details'!$E$28&gt;=Rates!$H$14,'Claim Details'!$E$28&lt;=Rates!$H$15,'Claim Details'!$E$19="Yes"),Rates!$I$27,IF(AND(C67="C",'Claim Details'!$E$28&gt;=Rates!$H$14,'Claim Details'!$E$28&lt;=Rates!$H$15,'Claim Details'!$E$19="No"),Rates!$H$27,IF(AND(C67="C",'Claim Details'!$E$28&gt;=Rates!$J$14,'Claim Details'!$E$28&lt;=Rates!$J$15,'Claim Details'!$E$19="Yes"),Rates!$K$27,IF(AND(C67="C",'Claim Details'!$E$28&gt;=Rates!$J$14,'Claim Details'!$E$28&lt;=Rates!$J$15,'Claim Details'!$E$19="No"),Rates!$J$27,"£0.00"))))))))))))))))))))))))</f>
        <v>£0.00</v>
      </c>
      <c r="AU67" s="191" t="str">
        <f>IF(AND(C67="A",'Claim Details'!$E$28&gt;=Rates!$D$14,'Claim Details'!$E$28&lt;=Rates!$D$15,'Claim Details'!$E$19="Yes"),Rates!$E$20,IF(AND(C67="A",'Claim Details'!$E$28&gt;=Rates!$D$14,'Claim Details'!$E$28&lt;=Rates!$D$15,'Claim Details'!$E$19="No"),Rates!$D$20,IF(AND(C67="A",'Claim Details'!$E$28&gt;=Rates!$F$14,'Claim Details'!$E$28&lt;=Rates!$F$15,'Claim Details'!$E$19="Yes"),Rates!$G$20,IF(AND(C67="A",'Claim Details'!$E$28&gt;=Rates!$F$14,'Claim Details'!$E$28&lt;=Rates!$F$15,'Claim Details'!$E$19="No"),Rates!$F$20,IF(AND(C67="A",'Claim Details'!$E$28&gt;=Rates!$H$14,'Claim Details'!$E$28&lt;=Rates!$H$15,'Claim Details'!$E$19="Yes"),Rates!$I$20,IF(AND(C67="A",'Claim Details'!$E$28&gt;=Rates!$H$14,'Claim Details'!$E$28&lt;=Rates!$H$15,'Claim Details'!$E$19="No"),Rates!$H$20,IF(AND(C67="A",'Claim Details'!$E$28&gt;=Rates!$J$14,'Claim Details'!$E$28&lt;=Rates!$J$15,'Claim Details'!$E$19="Yes"),Rates!$K$20,IF(AND(C67="A",'Claim Details'!$E$28&gt;=Rates!$J$14,'Claim Details'!$E$28&lt;=Rates!$J$15,'Claim Details'!$E$19="No"),Rates!$J$20,IF(AND(C67="B",'Claim Details'!$E$28&gt;=Rates!$D$14,'Claim Details'!$E$28&lt;=Rates!$D$15,'Claim Details'!$E$19="Yes"),Rates!$E$21,IF(AND(C67="B",'Claim Details'!$E$28&gt;=Rates!$D$14,'Claim Details'!$E$28&lt;=Rates!$D$15,'Claim Details'!$E$19="No"),Rates!$D$21,IF(AND(C67="B",'Claim Details'!$E$28&gt;=Rates!$F$14,'Claim Details'!$E$28&lt;=Rates!$F$15,'Claim Details'!$E$19="Yes"),Rates!$G$21,IF(AND(C67="B",'Claim Details'!$E$28&gt;=Rates!$F$14,'Claim Details'!$E$28&lt;=Rates!$F$15,'Claim Details'!$E$19="No"),Rates!$F$21,IF(AND(C67="B",'Claim Details'!$E$28&gt;=Rates!$H$14,'Claim Details'!$E$28&lt;=Rates!$H$15,'Claim Details'!$E$19="Yes"),Rates!$I$21,IF(AND(C67="B",'Claim Details'!$E$28&gt;=Rates!$H$14,'Claim Details'!$E$28&lt;=Rates!$H$15,'Claim Details'!$E$19="No"),Rates!$H$21,IF(AND(C67="B",'Claim Details'!$E$28&gt;=Rates!$J$14,'Claim Details'!$E$28&lt;=Rates!$J$15,'Claim Details'!$E$19="Yes"),Rates!$K$21,IF(AND(C67="B",'Claim Details'!$E$28&gt;=Rates!$J$14,'Claim Details'!$E$28&lt;=Rates!$J$15,'Claim Details'!$E$19="No"),Rates!$J$21,"£0.00"))))))))))))))))</f>
        <v>£0.00</v>
      </c>
      <c r="AV67" s="191" t="str">
        <f>IF(AND(C67="A",'Claim Details'!$E$28&gt;=Rates!$D$14,'Claim Details'!$E$28&lt;=Rates!$D$15,'Claim Details'!$E$19="Yes"),Rates!$E$22,IF(AND(C67="A",'Claim Details'!$E$28&gt;=Rates!$D$14,'Claim Details'!$E$28&lt;=Rates!$D$15,'Claim Details'!$E$19="No"),Rates!$D$22,IF(AND(C67="A",'Claim Details'!$E$28&gt;=Rates!$F$14,'Claim Details'!$E$28&lt;=Rates!$F$15,'Claim Details'!$E$19="Yes"),Rates!$G$22,IF(AND(C67="A",'Claim Details'!$E$28&gt;=Rates!$F$14,'Claim Details'!$E$28&lt;=Rates!$F$15,'Claim Details'!$E$19="No"),Rates!$F$22,IF(AND(C67="A",'Claim Details'!$E$28&gt;=Rates!$H$14,'Claim Details'!$E$28&lt;=Rates!$H$15,'Claim Details'!$E$19="Yes"),Rates!$I$22,IF(AND(C67="A",'Claim Details'!$E$28&gt;=Rates!$H$14,'Claim Details'!$E$28&lt;=Rates!$H$15,'Claim Details'!$E$19="No"),Rates!$H$22,IF(AND(C67="A",'Claim Details'!$E$28&gt;=Rates!$J$14,'Claim Details'!$E$28&lt;=Rates!$J$15,'Claim Details'!$E$19="Yes"),Rates!$K$22,IF(AND(C67="A",'Claim Details'!$E$28&gt;=Rates!$J$14,'Claim Details'!$E$28&lt;=Rates!$J$15,'Claim Details'!$E$19="No"),Rates!$J$22,IF(AND(C67="B",'Claim Details'!$E$28&gt;=Rates!$D$14,'Claim Details'!$E$28&lt;=Rates!$D$15,'Claim Details'!$E$19="Yes"),Rates!$E$23,IF(AND(C67="B",'Claim Details'!$E$28&gt;=Rates!$D$14,'Claim Details'!$E$28&lt;=Rates!$D$15,'Claim Details'!$E$19="No"),Rates!$D$23,IF(AND(C67="B",'Claim Details'!$E$28&gt;=Rates!$F$14,'Claim Details'!$E$28&lt;=Rates!$F$15,'Claim Details'!$E$19="Yes"),Rates!$G$23,IF(AND(C67="B",'Claim Details'!$E$28&gt;=Rates!$F$14,'Claim Details'!$E$28&lt;=Rates!$F$15,'Claim Details'!$E$19="No"),Rates!$F$23,IF(AND(C67="B",'Claim Details'!$E$28&gt;=Rates!$H$14,'Claim Details'!$E$28&lt;=Rates!$H$15,'Claim Details'!$E$19="Yes"),Rates!$I$23,IF(AND(C67="B",'Claim Details'!$E$28&gt;=Rates!$H$14,'Claim Details'!$E$28&lt;=Rates!$H$15,'Claim Details'!$E$19="No"),Rates!$H$23,IF(AND(C67="B",'Claim Details'!$E$28&gt;=Rates!$J$14,'Claim Details'!$E$28&lt;=Rates!$J$15,'Claim Details'!$E$19="Yes"),Rates!$K$23,IF(AND(C67="B",'Claim Details'!$E$28&gt;=Rates!$J$14,'Claim Details'!$E$28&lt;=Rates!$J$15,'Claim Details'!$E$19="No"),Rates!$J$23,IF(AND(C67="C",'Claim Details'!$E$28&gt;=Rates!$D$14,'Claim Details'!$E$28&lt;=Rates!$D$15,'Claim Details'!$E$19="Yes"),Rates!$E$24,IF(AND(C67="C",'Claim Details'!$E$28&gt;=Rates!$D$14,'Claim Details'!$E$28&lt;=Rates!$D$15,'Claim Details'!$E$19="No"),Rates!$D$24,IF(AND(C67="C",'Claim Details'!$E$28&gt;=Rates!$F$14,'Claim Details'!$E$28&lt;=Rates!$F$15,'Claim Details'!$E$19="Yes"),Rates!$G$24,IF(AND(C67="C",'Claim Details'!$E$28&gt;=Rates!$F$14,'Claim Details'!$E$28&lt;=Rates!$F$15,'Claim Details'!$E$19="No"),Rates!$F$24,IF(AND(C67="C",'Claim Details'!$E$28&gt;=Rates!$H$14,'Claim Details'!$E$28&lt;=Rates!$H$15,'Claim Details'!$E$19="Yes"),Rates!$I$24,IF(AND(C67="C",'Claim Details'!$E$28&gt;=Rates!$H$14,'Claim Details'!$E$28&lt;=Rates!$H$15,'Claim Details'!$E$19="No"),Rates!$H$24,IF(AND(C67="C",'Claim Details'!$E$28&gt;=Rates!$J$14,'Claim Details'!$E$28&lt;=Rates!$J$15,'Claim Details'!$E$19="Yes"),Rates!$K$24,IF(AND(C67="C",'Claim Details'!$E$28&gt;=Rates!$J$14,'Claim Details'!$E$28&lt;=Rates!$J$15,'Claim Details'!$E$19="No"),Rates!$J$24,"£0.00"))))))))))))))))))))))))</f>
        <v>£0.00</v>
      </c>
      <c r="AW67" s="1"/>
      <c r="AX67" s="189" t="str">
        <f>IF(AND(U67="A",'Claim Details'!$I$28&gt;=Rates!$D$14,'Claim Details'!$I$28&lt;=Rates!$D$15,'Claim Details'!$I$19="Yes"),Rates!$J$17,IF(AND(U67="A",'Claim Details'!$I$28&gt;=Rates!$D$14,'Claim Details'!$I$28&lt;=Rates!$D$15,'Claim Details'!$I$19="No"),Rates!$D$17,IF(AND(U67="A",'Claim Details'!$I$28&gt;=Rates!$F$14,'Claim Details'!$I$28&lt;=Rates!$F$15,'Claim Details'!$I$19="Yes"),Rates!$G$17,IF(AND(U67="A",'Claim Details'!$I$28&gt;=Rates!$F$14,'Claim Details'!$I$28&lt;=Rates!$F$15,'Claim Details'!$I$19="No"),Rates!$F$17,IF(AND(U67="A",'Claim Details'!$I$28&gt;=Rates!$H$14,'Claim Details'!$I$28&lt;=Rates!$H$15,'Claim Details'!$I$19="Yes"),Rates!$I$17,IF(AND(U67="A",'Claim Details'!$I$28&gt;=Rates!$H$14,'Claim Details'!$I$28&lt;=Rates!$H$15,'Claim Details'!$I$19="No"),Rates!$H$17,IF(AND(U67="A",'Claim Details'!$I$28&gt;=Rates!$J$14,'Claim Details'!$I$28&lt;=Rates!$J$15,'Claim Details'!$I$19="Yes"),Rates!$K$17,IF(AND(U67="A",'Claim Details'!$I$28&gt;=Rates!$J$14,'Claim Details'!$I$28&lt;=Rates!$J$15,'Claim Details'!$I$19="No"),Rates!$J$17,IF(AND(U67="B",'Claim Details'!$I$28&gt;=Rates!$D$14,'Claim Details'!$I$28&lt;=Rates!$D$15,'Claim Details'!$I$19="Yes"),Rates!$E$18,IF(AND(U67="B",'Claim Details'!$I$28&gt;=Rates!$D$14,'Claim Details'!$I$28&lt;=Rates!$D$15,'Claim Details'!$I$19="No"),Rates!$D$18,IF(AND(U67="B",'Claim Details'!$I$28&gt;=Rates!$F$14,'Claim Details'!$I$28&lt;=Rates!$F$15,'Claim Details'!$I$19="Yes"),Rates!$G$18,IF(AND(U67="B",'Claim Details'!$I$28&gt;=Rates!$F$14,'Claim Details'!$I$28&lt;=Rates!$F$15,'Claim Details'!$I$19="No"),Rates!$F$18,IF(AND(U67="B",'Claim Details'!$I$28&gt;=Rates!$H$14,'Claim Details'!$I$28&lt;=Rates!$H$15,'Claim Details'!$I$19="Yes"),Rates!$I$18,IF(AND(U67="B",'Claim Details'!$I$28&gt;=Rates!$H$14,'Claim Details'!$I$28&lt;=Rates!$H$15,'Claim Details'!$I$19="No"),Rates!$H$18,IF(AND(U67="B",'Claim Details'!$I$28&gt;=Rates!$J$14,'Claim Details'!$I$28&lt;=Rates!$J$15,'Claim Details'!$I$19="Yes"),Rates!$K$18,IF(AND(U67="B",'Claim Details'!$I$28&gt;=Rates!$J$14,'Claim Details'!$I$28&lt;=Rates!$J$15,'Claim Details'!$I$19="No"),Rates!$J$18,IF(AND(U67="C",'Claim Details'!$I$28&gt;=Rates!$D$14,'Claim Details'!$I$28&lt;=Rates!$D$15,'Claim Details'!$I$19="Yes"),Rates!$E$19,IF(AND(U67="C",'Claim Details'!$I$28&gt;=Rates!$D$14,'Claim Details'!$I$28&lt;=Rates!$D$15,'Claim Details'!$I$19="No"),Rates!$D$19,IF(AND(U67="C",'Claim Details'!$I$28&gt;=Rates!$F$14,'Claim Details'!$I$28&lt;=Rates!$F$15,'Claim Details'!$I$19="Yes"),Rates!$G$19,IF(AND(U67="C",'Claim Details'!$I$28&gt;=Rates!$F$14,'Claim Details'!$I$28&lt;=Rates!$F$15,'Claim Details'!$I$19="No"),Rates!$F$19,IF(AND(U67="C",'Claim Details'!$I$28&gt;=Rates!$H$14,'Claim Details'!$I$28&lt;=Rates!$H$15,'Claim Details'!$I$19="Yes"),Rates!$I$19,IF(AND(U67="C",'Claim Details'!$I$28&gt;=Rates!$H$14,'Claim Details'!$I$28&lt;=Rates!$H$15,'Claim Details'!$I$19="No"),Rates!$H$19,IF(AND(U67="C",'Claim Details'!$I$28&gt;=Rates!$J$14,'Claim Details'!$I$28&lt;=Rates!$J$15,'Claim Details'!$I$19="Yes"),Rates!$K$19,IF(AND(U67="C",'Claim Details'!$I$28&gt;=Rates!$J$14,'Claim Details'!$I$28&lt;=Rates!$J$15,'Claim Details'!$I$19="No"),Rates!$J$19,"£0.00"))))))))))))))))))))))))</f>
        <v>£0.00</v>
      </c>
      <c r="AY67" s="189" t="str">
        <f>IF(AND(C67="A",'Claim Details'!$I$28&gt;=Rates!$D$14,'Claim Details'!$I$28&lt;=Rates!$D$15,'Claim Details'!$I$19="Yes"),Rates!$J$25,IF(AND(C67="A",'Claim Details'!$I$28&gt;=Rates!$D$14,'Claim Details'!$I$28&lt;=Rates!$D$15,'Claim Details'!$I$19="No"),Rates!$D$25,IF(AND(C67="A",'Claim Details'!$I$28&gt;=Rates!$F$14,'Claim Details'!$I$28&lt;=Rates!$F$15,'Claim Details'!$I$19="Yes"),Rates!$G$25,IF(AND(C67="A",'Claim Details'!$I$28&gt;=Rates!$F$14,'Claim Details'!$I$28&lt;=Rates!$F$15,'Claim Details'!$I$19="No"),Rates!$F$25,IF(AND(C67="A",'Claim Details'!$I$28&gt;=Rates!$H$14,'Claim Details'!$I$28&lt;=Rates!$H$15,'Claim Details'!$I$19="Yes"),Rates!$I$25,IF(AND(C67="A",'Claim Details'!$I$28&gt;=Rates!$H$14,'Claim Details'!$I$28&lt;=Rates!$H$15,'Claim Details'!$I$19="No"),Rates!$H$25,IF(AND(C67="A",'Claim Details'!$I$28&gt;=Rates!$J$14,'Claim Details'!$I$28&lt;=Rates!$J$15,'Claim Details'!$I$19="Yes"),Rates!$K$25,IF(AND(C67="A",'Claim Details'!$I$28&gt;=Rates!$J$14,'Claim Details'!$I$28&lt;=Rates!$J$15,'Claim Details'!$I$19="No"),Rates!$J$25,IF(AND(C67="B",'Claim Details'!$I$28&gt;=Rates!$D$14,'Claim Details'!$I$28&lt;=Rates!$D$15,'Claim Details'!$I$19="Yes"),Rates!$E$26,IF(AND(C67="B",'Claim Details'!$I$28&gt;=Rates!$D$14,'Claim Details'!$I$28&lt;=Rates!$D$15,'Claim Details'!$I$19="No"),Rates!$D$26,IF(AND(C67="B",'Claim Details'!$I$28&gt;=Rates!$F$14,'Claim Details'!$I$28&lt;=Rates!$F$15,'Claim Details'!$I$19="Yes"),Rates!$G$26,IF(AND(C67="B",'Claim Details'!$I$28&gt;=Rates!$F$14,'Claim Details'!$I$28&lt;=Rates!$F$15,'Claim Details'!$I$19="No"),Rates!$F$26,IF(AND(C67="B",'Claim Details'!$I$28&gt;=Rates!$H$14,'Claim Details'!$I$28&lt;=Rates!$H$15,'Claim Details'!$I$19="Yes"),Rates!$I$26,IF(AND(C67="B",'Claim Details'!$I$28&gt;=Rates!$H$14,'Claim Details'!$I$28&lt;=Rates!$H$15,'Claim Details'!$I$19="No"),Rates!$H$26,IF(AND(C67="B",'Claim Details'!$I$28&gt;=Rates!$J$14,'Claim Details'!$I$28&lt;=Rates!$J$15,'Claim Details'!$I$19="Yes"),Rates!$K$26,IF(AND(C67="B",'Claim Details'!$I$28&gt;=Rates!$J$14,'Claim Details'!$I$28&lt;=Rates!$J$15,'Claim Details'!$I$19="No"),Rates!$J$26,IF(AND(C67="C",'Claim Details'!$I$28&gt;=Rates!$D$14,'Claim Details'!$I$28&lt;=Rates!$D$15,'Claim Details'!$I$19="Yes"),Rates!$E$27,IF(AND(C67="C",'Claim Details'!$I$28&gt;=Rates!$D$14,'Claim Details'!$I$28&lt;=Rates!$D$15,'Claim Details'!$I$19="No"),Rates!$D$27,IF(AND(C67="C",'Claim Details'!$I$28&gt;=Rates!$F$14,'Claim Details'!$I$28&lt;=Rates!$F$15,'Claim Details'!$I$19="Yes"),Rates!$G$27,IF(AND(C67="C",'Claim Details'!$I$28&gt;=Rates!$F$14,'Claim Details'!$I$28&lt;=Rates!$F$15,'Claim Details'!$I$19="No"),Rates!$F$27,IF(AND(C67="C",'Claim Details'!$I$28&gt;=Rates!$H$14,'Claim Details'!$I$28&lt;=Rates!$H$15,'Claim Details'!$I$19="Yes"),Rates!$I$27,IF(AND(C67="C",'Claim Details'!$I$28&gt;=Rates!$H$14,'Claim Details'!$I$28&lt;=Rates!$H$15,'Claim Details'!$I$19="No"),Rates!$H$27,IF(AND(C67="C",'Claim Details'!$I$28&gt;=Rates!$J$14,'Claim Details'!$I$28&lt;=Rates!$J$15,'Claim Details'!$I$19="Yes"),Rates!$K$27,IF(AND(C67="C",'Claim Details'!$I$28&gt;=Rates!$J$14,'Claim Details'!$I$28&lt;=Rates!$J$15,'Claim Details'!$I$19="No"),Rates!$J$27,"£0.00"))))))))))))))))))))))))</f>
        <v>£0.00</v>
      </c>
      <c r="AZ67" s="189" t="str">
        <f>IF(AND(C67="A",'Claim Details'!$I$28&gt;=Rates!$D$14,'Claim Details'!$I$28&lt;=Rates!$D$15,'Claim Details'!$I$19="Yes"),Rates!$E$20,IF(AND(C67="A",'Claim Details'!$I$28&gt;=Rates!$D$14,'Claim Details'!$I$28&lt;=Rates!$D$15,'Claim Details'!$I$19="No"),Rates!$D$20,IF(AND(C67="A",'Claim Details'!$I$28&gt;=Rates!$F$14,'Claim Details'!$I$28&lt;=Rates!$F$15,'Claim Details'!$I$19="Yes"),Rates!$G$20,IF(AND(C67="A",'Claim Details'!$I$28&gt;=Rates!$F$14,'Claim Details'!$I$28&lt;=Rates!$F$15,'Claim Details'!$I$19="No"),Rates!$F$20,IF(AND(C67="A",'Claim Details'!$I$28&gt;=Rates!$H$14,'Claim Details'!$I$28&lt;=Rates!$H$15,'Claim Details'!$I$19="Yes"),Rates!$I$20,IF(AND(C67="A",'Claim Details'!$I$28&gt;=Rates!$H$14,'Claim Details'!$I$28&lt;=Rates!$H$15,'Claim Details'!$I$19="No"),Rates!$H$20,IF(AND(C67="A",'Claim Details'!$I$28&gt;=Rates!$J$14,'Claim Details'!$I$28&lt;=Rates!$J$15,'Claim Details'!$I$19="Yes"),Rates!$K$20,IF(AND(C67="A",'Claim Details'!$I$28&gt;=Rates!$J$14,'Claim Details'!$I$28&lt;=Rates!$J$15,'Claim Details'!$I$19="No"),Rates!$J$20,IF(AND(C67="B",'Claim Details'!$I$28&gt;=Rates!$D$14,'Claim Details'!$I$28&lt;=Rates!$D$15,'Claim Details'!$I$19="Yes"),Rates!$E$21,IF(AND(C67="B",'Claim Details'!$I$28&gt;=Rates!$D$14,'Claim Details'!$I$28&lt;=Rates!$D$15,'Claim Details'!$I$19="No"),Rates!$D$21,IF(AND(C67="B",'Claim Details'!$I$28&gt;=Rates!$F$14,'Claim Details'!$I$28&lt;=Rates!$F$15,'Claim Details'!$I$19="Yes"),Rates!$G$21,IF(AND(C67="B",'Claim Details'!$I$28&gt;=Rates!$F$14,'Claim Details'!$I$28&lt;=Rates!$F$15,'Claim Details'!$I$19="No"),Rates!$F$21,IF(AND(C67="B",'Claim Details'!$I$28&gt;=Rates!$H$14,'Claim Details'!$I$28&lt;=Rates!$H$15,'Claim Details'!$I$19="Yes"),Rates!$I$21,IF(AND(C67="B",'Claim Details'!$I$28&gt;=Rates!$H$14,'Claim Details'!$I$28&lt;=Rates!$H$15,'Claim Details'!$I$19="No"),Rates!$H$21,IF(AND(C67="B",'Claim Details'!$I$28&gt;=Rates!$J$14,'Claim Details'!$I$28&lt;=Rates!$J$15,'Claim Details'!$I$19="Yes"),Rates!$K$21,IF(AND(C67="B",'Claim Details'!$I$28&gt;=Rates!$J$14,'Claim Details'!$I$28&lt;=Rates!$J$15,'Claim Details'!$I$19="No"),Rates!$J$21,"£0.00"))))))))))))))))</f>
        <v>£0.00</v>
      </c>
      <c r="BA67" s="189" t="str">
        <f>IF(AND(C67="A",'Claim Details'!$I$28&gt;=Rates!$D$14,'Claim Details'!$I$28&lt;=Rates!$D$15,'Claim Details'!$I$19="Yes"),Rates!$E$22,IF(AND(C67="A",'Claim Details'!$I$28&gt;=Rates!$D$14,'Claim Details'!$I$28&lt;=Rates!$D$15,'Claim Details'!$I$19="No"),Rates!$D$22,IF(AND(C67="A",'Claim Details'!$I$28&gt;=Rates!$F$14,'Claim Details'!$I$28&lt;=Rates!$F$15,'Claim Details'!$I$19="Yes"),Rates!$G$22,IF(AND(C67="A",'Claim Details'!$I$28&gt;=Rates!$F$14,'Claim Details'!$I$28&lt;=Rates!$F$15,'Claim Details'!$I$19="No"),Rates!$F$22,IF(AND(C67="A",'Claim Details'!$I$28&gt;=Rates!$H$14,'Claim Details'!$I$28&lt;=Rates!$H$15,'Claim Details'!$I$19="Yes"),Rates!$I$22,IF(AND(C67="A",'Claim Details'!$I$28&gt;=Rates!$H$14,'Claim Details'!$I$28&lt;=Rates!$H$15,'Claim Details'!$I$19="No"),Rates!$H$22,IF(AND(C67="A",'Claim Details'!$I$28&gt;=Rates!$J$14,'Claim Details'!$I$28&lt;=Rates!$J$15,'Claim Details'!$I$19="Yes"),Rates!$K$22,IF(AND(C67="A",'Claim Details'!$I$28&gt;=Rates!$J$14,'Claim Details'!$I$28&lt;=Rates!$J$15,'Claim Details'!$I$19="No"),Rates!$J$22,IF(AND(C67="B",'Claim Details'!$I$28&gt;=Rates!$D$14,'Claim Details'!$I$28&lt;=Rates!$D$15,'Claim Details'!$I$19="Yes"),Rates!$E$23,IF(AND(C67="B",'Claim Details'!$I$28&gt;=Rates!$D$14,'Claim Details'!$I$28&lt;=Rates!$D$15,'Claim Details'!$I$19="No"),Rates!$D$23,IF(AND(C67="B",'Claim Details'!$I$28&gt;=Rates!$F$14,'Claim Details'!$I$28&lt;=Rates!$F$15,'Claim Details'!$I$19="Yes"),Rates!$G$23,IF(AND(C67="B",'Claim Details'!$I$28&gt;=Rates!$F$14,'Claim Details'!$I$28&lt;=Rates!$F$15,'Claim Details'!$I$19="No"),Rates!$F$23,IF(AND(C67="B",'Claim Details'!$I$28&gt;=Rates!$H$14,'Claim Details'!$I$28&lt;=Rates!$H$15,'Claim Details'!$I$19="Yes"),Rates!$I$23,IF(AND(C67="B",'Claim Details'!$I$28&gt;=Rates!$H$14,'Claim Details'!$I$28&lt;=Rates!$H$15,'Claim Details'!$I$19="No"),Rates!$H$23,IF(AND(C67="B",'Claim Details'!$I$28&gt;=Rates!$J$14,'Claim Details'!$I$28&lt;=Rates!$J$15,'Claim Details'!$I$19="Yes"),Rates!$K$23,IF(AND(C67="B",'Claim Details'!$I$28&gt;=Rates!$J$14,'Claim Details'!$I$28&lt;=Rates!$J$15,'Claim Details'!$I$19="No"),Rates!$J$23,IF(AND(C67="C",'Claim Details'!$I$28&gt;=Rates!$D$14,'Claim Details'!$I$28&lt;=Rates!$D$15,'Claim Details'!$I$19="Yes"),Rates!$E$24,IF(AND(C67="C",'Claim Details'!$I$28&gt;=Rates!$D$14,'Claim Details'!$I$28&lt;=Rates!$D$15,'Claim Details'!$I$19="No"),Rates!$D$24,IF(AND(C67="C",'Claim Details'!$I$28&gt;=Rates!$F$14,'Claim Details'!$I$28&lt;=Rates!$F$15,'Claim Details'!$I$19="Yes"),Rates!$G$24,IF(AND(C67="C",'Claim Details'!$I$28&gt;=Rates!$F$14,'Claim Details'!$I$28&lt;=Rates!$F$15,'Claim Details'!$I$19="No"),Rates!$F$24,IF(AND(C67="C",'Claim Details'!$I$28&gt;=Rates!$H$14,'Claim Details'!$I$28&lt;=Rates!$H$15,'Claim Details'!$I$19="Yes"),Rates!$I$24,IF(AND(C67="C",'Claim Details'!$I$28&gt;=Rates!$H$14,'Claim Details'!$I$28&lt;=Rates!$H$15,'Claim Details'!$I$19="No"),Rates!$H$24,IF(AND(C67="C",'Claim Details'!$I$28&gt;=Rates!$J$14,'Claim Details'!$I$28&lt;=Rates!$J$15,'Claim Details'!$I$19="Yes"),Rates!$K$24,IF(AND(C67="C",'Claim Details'!$I$28&gt;=Rates!$J$14,'Claim Details'!$I$28&lt;=Rates!$J$15,'Claim Details'!$I$19="No"),Rates!$J$24,"£0.00"))))))))))))))))))))))))</f>
        <v>£0.00</v>
      </c>
      <c r="BB67" s="189" t="str">
        <f t="shared" si="12"/>
        <v>£0.00</v>
      </c>
      <c r="BC67" s="1"/>
      <c r="BD67" s="189" t="str">
        <f>IF(AND(AE67="A",'Claim Details'!$I$28&gt;=Rates!$D$14,'Claim Details'!$I$28&lt;=Rates!$D$15,'Claim Details'!$I$19="Yes"),Rates!$J$17,IF(AND(AE67="A",'Claim Details'!$I$28&gt;=Rates!$D$14,'Claim Details'!$I$28&lt;=Rates!$D$15,'Claim Details'!$I$19="No"),Rates!$D$17,IF(AND(AE67="A",'Claim Details'!$I$28&gt;=Rates!$F$14,'Claim Details'!$I$28&lt;=Rates!$F$15,'Claim Details'!$I$19="Yes"),Rates!$G$17,IF(AND(AE67="A",'Claim Details'!$I$28&gt;=Rates!$F$14,'Claim Details'!$I$28&lt;=Rates!$F$15,'Claim Details'!$I$19="No"),Rates!$F$17,IF(AND(AE67="A",'Claim Details'!$I$28&gt;=Rates!$H$14,'Claim Details'!$I$28&lt;=Rates!$H$15,'Claim Details'!$I$19="Yes"),Rates!$I$17,IF(AND(AE67="A",'Claim Details'!$I$28&gt;=Rates!$H$14,'Claim Details'!$I$28&lt;=Rates!$H$15,'Claim Details'!$I$19="No"),Rates!$H$17,IF(AND(AE67="A",'Claim Details'!$I$28&gt;=Rates!$J$14,'Claim Details'!$I$28&lt;=Rates!$J$15,'Claim Details'!$I$19="Yes"),Rates!$K$17,IF(AND(AE67="A",'Claim Details'!$I$28&gt;=Rates!$J$14,'Claim Details'!$I$28&lt;=Rates!$J$15,'Claim Details'!$I$19="No"),Rates!$J$17,IF(AND(AE67="B",'Claim Details'!$I$28&gt;=Rates!$D$14,'Claim Details'!$I$28&lt;=Rates!$D$15,'Claim Details'!$I$19="Yes"),Rates!$E$18,IF(AND(AE67="B",'Claim Details'!$I$28&gt;=Rates!$D$14,'Claim Details'!$I$28&lt;=Rates!$D$15,'Claim Details'!$I$19="No"),Rates!$D$18,IF(AND(AE67="B",'Claim Details'!$I$28&gt;=Rates!$F$14,'Claim Details'!$I$28&lt;=Rates!$F$15,'Claim Details'!$I$19="Yes"),Rates!$G$18,IF(AND(AE67="B",'Claim Details'!$I$28&gt;=Rates!$F$14,'Claim Details'!$I$28&lt;=Rates!$F$15,'Claim Details'!$I$19="No"),Rates!$F$18,IF(AND(AE67="B",'Claim Details'!$I$28&gt;=Rates!$H$14,'Claim Details'!$I$28&lt;=Rates!$H$15,'Claim Details'!$I$19="Yes"),Rates!$I$18,IF(AND(AE67="B",'Claim Details'!$I$28&gt;=Rates!$H$14,'Claim Details'!$I$28&lt;=Rates!$H$15,'Claim Details'!$I$19="No"),Rates!$H$18,IF(AND(AE67="B",'Claim Details'!$I$28&gt;=Rates!$J$14,'Claim Details'!$I$28&lt;=Rates!$J$15,'Claim Details'!$I$19="Yes"),Rates!$K$18,IF(AND(AE67="B",'Claim Details'!$I$28&gt;=Rates!$J$14,'Claim Details'!$I$28&lt;=Rates!$J$15,'Claim Details'!$I$19="No"),Rates!$J$18,IF(AND(AE67="C",'Claim Details'!$I$28&gt;=Rates!$D$14,'Claim Details'!$I$28&lt;=Rates!$D$15,'Claim Details'!$I$19="Yes"),Rates!$E$19,IF(AND(AE67="C",'Claim Details'!$I$28&gt;=Rates!$D$14,'Claim Details'!$I$28&lt;=Rates!$D$15,'Claim Details'!$I$19="No"),Rates!$D$19,IF(AND(AE67="C",'Claim Details'!$I$28&gt;=Rates!$F$14,'Claim Details'!$I$28&lt;=Rates!$F$15,'Claim Details'!$I$19="Yes"),Rates!$G$19,IF(AND(AE67="C",'Claim Details'!$I$28&gt;=Rates!$F$14,'Claim Details'!$I$28&lt;=Rates!$F$15,'Claim Details'!$I$19="No"),Rates!$F$19,IF(AND(AE67="C",'Claim Details'!$I$28&gt;=Rates!$H$14,'Claim Details'!$I$28&lt;=Rates!$H$15,'Claim Details'!$I$19="Yes"),Rates!$I$19,IF(AND(AE67="C",'Claim Details'!$I$28&gt;=Rates!$H$14,'Claim Details'!$I$28&lt;=Rates!$H$15,'Claim Details'!$I$19="No"),Rates!$H$19,IF(AND(AE67="C",'Claim Details'!$I$28&gt;=Rates!$J$14,'Claim Details'!$I$28&lt;=Rates!$J$15,'Claim Details'!$I$19="Yes"),Rates!$K$19,IF(AND(AE67="C",'Claim Details'!$I$28&gt;=Rates!$J$14,'Claim Details'!$I$28&lt;=Rates!$J$15,'Claim Details'!$I$19="No"),Rates!$J$19,"£0.00"))))))))))))))))))))))))</f>
        <v>£0.00</v>
      </c>
      <c r="BE67" s="189" t="str">
        <f>IF(AND(AE67="A",'Claim Details'!$I$28&gt;=Rates!$D$14,'Claim Details'!$I$28&lt;=Rates!$D$15,'Claim Details'!$I$19="Yes"),Rates!$J$25,IF(AND(AE67="A",'Claim Details'!$I$28&gt;=Rates!$D$14,'Claim Details'!$I$28&lt;=Rates!$D$15,'Claim Details'!$I$19="No"),Rates!$D$25,IF(AND(AE67="A",'Claim Details'!$I$28&gt;=Rates!$F$14,'Claim Details'!$I$28&lt;=Rates!$F$15,'Claim Details'!$I$19="Yes"),Rates!$G$25,IF(AND(AE67="A",'Claim Details'!$I$28&gt;=Rates!$F$14,'Claim Details'!$I$28&lt;=Rates!$F$15,'Claim Details'!$I$19="No"),Rates!$F$25,IF(AND(AE67="A",'Claim Details'!$I$28&gt;=Rates!$H$14,'Claim Details'!$I$28&lt;=Rates!$H$15,'Claim Details'!$I$19="Yes"),Rates!$I$25,IF(AND(AE67="A",'Claim Details'!$I$28&gt;=Rates!$H$14,'Claim Details'!$I$28&lt;=Rates!$H$15,'Claim Details'!$I$19="No"),Rates!$H$25,IF(AND(AE67="A",'Claim Details'!$I$28&gt;=Rates!$J$14,'Claim Details'!$I$28&lt;=Rates!$J$15,'Claim Details'!$I$19="Yes"),Rates!$K$25,IF(AND(AE67="A",'Claim Details'!$I$28&gt;=Rates!$J$14,'Claim Details'!$I$28&lt;=Rates!$J$15,'Claim Details'!$I$19="No"),Rates!$J$25,IF(AND(AE67="B",'Claim Details'!$I$28&gt;=Rates!$D$14,'Claim Details'!$I$28&lt;=Rates!$D$15,'Claim Details'!$I$19="Yes"),Rates!$E$26,IF(AND(AE67="B",'Claim Details'!$I$28&gt;=Rates!$D$14,'Claim Details'!$I$28&lt;=Rates!$D$15,'Claim Details'!$I$19="No"),Rates!$D$26,IF(AND(AE67="B",'Claim Details'!$I$28&gt;=Rates!$F$14,'Claim Details'!$I$28&lt;=Rates!$F$15,'Claim Details'!$I$19="Yes"),Rates!$G$26,IF(AND(AE67="B",'Claim Details'!$I$28&gt;=Rates!$F$14,'Claim Details'!$I$28&lt;=Rates!$F$15,'Claim Details'!$I$19="No"),Rates!$F$26,IF(AND(AE67="B",'Claim Details'!$I$28&gt;=Rates!$H$14,'Claim Details'!$I$28&lt;=Rates!$H$15,'Claim Details'!$I$19="Yes"),Rates!$I$26,IF(AND(AE67="B",'Claim Details'!$I$28&gt;=Rates!$H$14,'Claim Details'!$I$28&lt;=Rates!$H$15,'Claim Details'!$I$19="No"),Rates!$H$26,IF(AND(AE67="B",'Claim Details'!$I$28&gt;=Rates!$J$14,'Claim Details'!$I$28&lt;=Rates!$J$15,'Claim Details'!$I$19="Yes"),Rates!$K$26,IF(AND(AE67="B",'Claim Details'!$I$28&gt;=Rates!$J$14,'Claim Details'!$I$28&lt;=Rates!$J$15,'Claim Details'!$I$19="No"),Rates!$J$26,IF(AND(AE67="C",'Claim Details'!$I$28&gt;=Rates!$D$14,'Claim Details'!$I$28&lt;=Rates!$D$15,'Claim Details'!$I$19="Yes"),Rates!$E$27,IF(AND(AE67="C",'Claim Details'!$I$28&gt;=Rates!$D$14,'Claim Details'!$I$28&lt;=Rates!$D$15,'Claim Details'!$I$19="No"),Rates!$D$27,IF(AND(AE67="C",'Claim Details'!$I$28&gt;=Rates!$F$14,'Claim Details'!$I$28&lt;=Rates!$F$15,'Claim Details'!$I$19="Yes"),Rates!$G$27,IF(AND(AE67="C",'Claim Details'!$I$28&gt;=Rates!$F$14,'Claim Details'!$I$28&lt;=Rates!$F$15,'Claim Details'!$I$19="No"),Rates!$F$27,IF(AND(AE67="C",'Claim Details'!$I$28&gt;=Rates!$H$14,'Claim Details'!$I$28&lt;=Rates!$H$15,'Claim Details'!$I$19="Yes"),Rates!$I$27,IF(AND(AE67="C",'Claim Details'!$I$28&gt;=Rates!$H$14,'Claim Details'!$I$28&lt;=Rates!$H$15,'Claim Details'!$I$19="No"),Rates!$H$27,IF(AND(AE67="C",'Claim Details'!$I$28&gt;=Rates!$J$14,'Claim Details'!$I$28&lt;=Rates!$J$15,'Claim Details'!$I$19="Yes"),Rates!$K$27,IF(AND(AE67="C",'Claim Details'!$I$28&gt;=Rates!$J$14,'Claim Details'!$I$28&lt;=Rates!$J$15,'Claim Details'!$I$19="No"),Rates!$J$27,"£0.00"))))))))))))))))))))))))</f>
        <v>£0.00</v>
      </c>
      <c r="BF67" s="189" t="str">
        <f>IF(AND(AE67="A",'Claim Details'!$I$28&gt;=Rates!$D$14,'Claim Details'!$I$28&lt;=Rates!$D$15,'Claim Details'!$I$19="Yes"),Rates!$E$20,IF(AND(AE67="A",'Claim Details'!$I$28&gt;=Rates!$D$14,'Claim Details'!$I$28&lt;=Rates!$D$15,'Claim Details'!$I$19="No"),Rates!$D$20,IF(AND(AE67="A",'Claim Details'!$I$28&gt;=Rates!$F$14,'Claim Details'!$I$28&lt;=Rates!$F$15,'Claim Details'!$I$19="Yes"),Rates!$G$20,IF(AND(AE67="A",'Claim Details'!$I$28&gt;=Rates!$F$14,'Claim Details'!$I$28&lt;=Rates!$F$15,'Claim Details'!$I$19="No"),Rates!$F$20,IF(AND(AE67="A",'Claim Details'!$I$28&gt;=Rates!$H$14,'Claim Details'!$I$28&lt;=Rates!$H$15,'Claim Details'!$I$19="Yes"),Rates!$I$20,IF(AND(AE67="A",'Claim Details'!$I$28&gt;=Rates!$H$14,'Claim Details'!$I$28&lt;=Rates!$H$15,'Claim Details'!$I$19="No"),Rates!$H$20,IF(AND(AE67="A",'Claim Details'!$I$28&gt;=Rates!$J$14,'Claim Details'!$I$28&lt;=Rates!$J$15,'Claim Details'!$I$19="Yes"),Rates!$K$20,IF(AND(AE67="A",'Claim Details'!$I$28&gt;=Rates!$J$14,'Claim Details'!$I$28&lt;=Rates!$J$15,'Claim Details'!$I$19="No"),Rates!$J$20,IF(AND(AE67="B",'Claim Details'!$I$28&gt;=Rates!$D$14,'Claim Details'!$I$28&lt;=Rates!$D$15,'Claim Details'!$I$19="Yes"),Rates!$E$21,IF(AND(AE67="B",'Claim Details'!$I$28&gt;=Rates!$D$14,'Claim Details'!$I$28&lt;=Rates!$D$15,'Claim Details'!$I$19="No"),Rates!$D$21,IF(AND(AE67="B",'Claim Details'!$I$28&gt;=Rates!$F$14,'Claim Details'!$I$28&lt;=Rates!$F$15,'Claim Details'!$I$19="Yes"),Rates!$G$21,IF(AND(AE67="B",'Claim Details'!$I$28&gt;=Rates!$F$14,'Claim Details'!$I$28&lt;=Rates!$F$15,'Claim Details'!$I$19="No"),Rates!$F$21,IF(AND(AE67="B",'Claim Details'!$I$28&gt;=Rates!$H$14,'Claim Details'!$I$28&lt;=Rates!$H$15,'Claim Details'!$I$19="Yes"),Rates!$I$21,IF(AND(AE67="B",'Claim Details'!$I$28&gt;=Rates!$H$14,'Claim Details'!$I$28&lt;=Rates!$H$15,'Claim Details'!$I$19="No"),Rates!$H$21,IF(AND(AE67="B",'Claim Details'!$I$28&gt;=Rates!$J$14,'Claim Details'!$I$28&lt;=Rates!$J$15,'Claim Details'!$I$19="Yes"),Rates!$K$21,IF(AND(AE67="B",'Claim Details'!$I$28&gt;=Rates!$J$14,'Claim Details'!$I$28&lt;=Rates!$J$15,'Claim Details'!$I$19="No"),Rates!$J$21,"£0.00"))))))))))))))))</f>
        <v>£0.00</v>
      </c>
      <c r="BG67" s="189" t="str">
        <f>IF(AND(AE67="A",'Claim Details'!$I$28&gt;=Rates!$D$14,'Claim Details'!$I$28&lt;=Rates!$D$15,'Claim Details'!$I$19="Yes"),Rates!$E$22,IF(AND(AE67="A",'Claim Details'!$I$28&gt;=Rates!$D$14,'Claim Details'!$I$28&lt;=Rates!$D$15,'Claim Details'!$I$19="No"),Rates!$D$22,IF(AND(AE67="A",'Claim Details'!$I$28&gt;=Rates!$F$14,'Claim Details'!$I$28&lt;=Rates!$F$15,'Claim Details'!$I$19="Yes"),Rates!$G$22,IF(AND(AE67="A",'Claim Details'!$I$28&gt;=Rates!$F$14,'Claim Details'!$I$28&lt;=Rates!$F$15,'Claim Details'!$I$19="No"),Rates!$F$22,IF(AND(AE67="A",'Claim Details'!$I$28&gt;=Rates!$H$14,'Claim Details'!$I$28&lt;=Rates!$H$15,'Claim Details'!$I$19="Yes"),Rates!$I$22,IF(AND(AE67="A",'Claim Details'!$I$28&gt;=Rates!$H$14,'Claim Details'!$I$28&lt;=Rates!$H$15,'Claim Details'!$I$19="No"),Rates!$H$22,IF(AND(AE67="A",'Claim Details'!$I$28&gt;=Rates!$J$14,'Claim Details'!$I$28&lt;=Rates!$J$15,'Claim Details'!$I$19="Yes"),Rates!$K$22,IF(AND(AE67="A",'Claim Details'!$I$28&gt;=Rates!$J$14,'Claim Details'!$I$28&lt;=Rates!$J$15,'Claim Details'!$I$19="No"),Rates!$J$22,IF(AND(AE67="B",'Claim Details'!$I$28&gt;=Rates!$D$14,'Claim Details'!$I$28&lt;=Rates!$D$15,'Claim Details'!$I$19="Yes"),Rates!$E$23,IF(AND(AE67="B",'Claim Details'!$I$28&gt;=Rates!$D$14,'Claim Details'!$I$28&lt;=Rates!$D$15,'Claim Details'!$I$19="No"),Rates!$D$23,IF(AND(AE67="B",'Claim Details'!$I$28&gt;=Rates!$F$14,'Claim Details'!$I$28&lt;=Rates!$F$15,'Claim Details'!$I$19="Yes"),Rates!$G$23,IF(AND(AE67="B",'Claim Details'!$I$28&gt;=Rates!$F$14,'Claim Details'!$I$28&lt;=Rates!$F$15,'Claim Details'!$I$19="No"),Rates!$F$23,IF(AND(AE67="B",'Claim Details'!$I$28&gt;=Rates!$H$14,'Claim Details'!$I$28&lt;=Rates!$H$15,'Claim Details'!$I$19="Yes"),Rates!$I$23,IF(AND(AE67="B",'Claim Details'!$I$28&gt;=Rates!$H$14,'Claim Details'!$I$28&lt;=Rates!$H$15,'Claim Details'!$I$19="No"),Rates!$H$23,IF(AND(AE67="B",'Claim Details'!$I$28&gt;=Rates!$J$14,'Claim Details'!$I$28&lt;=Rates!$J$15,'Claim Details'!$I$19="Yes"),Rates!$K$23,IF(AND(AE67="B",'Claim Details'!$I$28&gt;=Rates!$J$14,'Claim Details'!$I$28&lt;=Rates!$J$15,'Claim Details'!$I$19="No"),Rates!$J$23,IF(AND(AE67="C",'Claim Details'!$I$28&gt;=Rates!$D$14,'Claim Details'!$I$28&lt;=Rates!$D$15,'Claim Details'!$I$19="Yes"),Rates!$E$24,IF(AND(AE67="C",'Claim Details'!$I$28&gt;=Rates!$D$14,'Claim Details'!$I$28&lt;=Rates!$D$15,'Claim Details'!$I$19="No"),Rates!$D$24,IF(AND(AE67="C",'Claim Details'!$I$28&gt;=Rates!$F$14,'Claim Details'!$I$28&lt;=Rates!$F$15,'Claim Details'!$I$19="Yes"),Rates!$G$24,IF(AND(AE67="C",'Claim Details'!$I$28&gt;=Rates!$F$14,'Claim Details'!$I$28&lt;=Rates!$F$15,'Claim Details'!$I$19="No"),Rates!$F$24,IF(AND(AE67="C",'Claim Details'!$I$28&gt;=Rates!$H$14,'Claim Details'!$I$28&lt;=Rates!$H$15,'Claim Details'!$I$19="Yes"),Rates!$I$24,IF(AND(AE67="C",'Claim Details'!$I$28&gt;=Rates!$H$14,'Claim Details'!$I$28&lt;=Rates!$H$15,'Claim Details'!$I$19="No"),Rates!$H$24,IF(AND(AE67="C",'Claim Details'!$I$28&gt;=Rates!$J$14,'Claim Details'!$I$28&lt;=Rates!$J$15,'Claim Details'!$I$19="Yes"),Rates!$K$24,IF(AND(AE67="C",'Claim Details'!$I$28&gt;=Rates!$J$14,'Claim Details'!$I$28&lt;=Rates!$J$15,'Claim Details'!$I$19="No"),Rates!$J$24,"£0.00"))))))))))))))))))))))))</f>
        <v>£0.00</v>
      </c>
      <c r="BH67" s="189" t="str">
        <f t="shared" si="13"/>
        <v>£0.00</v>
      </c>
      <c r="BI67" s="189">
        <f t="shared" si="14"/>
        <v>0</v>
      </c>
      <c r="BO67" s="202" t="str">
        <f>IF(H67="","£0.00",IF(AP67="4","£0.00",IF(AP67="5","£0.00",IF(AP67="1","£0.00",((AQ67*H67)*'Claim Details'!$F$111)/100))))</f>
        <v>£0.00</v>
      </c>
      <c r="BP67" s="202" t="str">
        <f>IF(T67="","£0.00",IF(AP67="4","£0.00",IF(AP67="5","£0.00",IF(AP67="1","£0.00",((AR67*T67)*'Claim Details'!$N$111)/100))))</f>
        <v>£0.00</v>
      </c>
      <c r="BQ67" s="202" t="str">
        <f>IF(AI67="","£0.00",IF(AP67="4","£0.00",IF(AP67="5","£0.00",IF(AP67="1","£0.00",((BI67*AI67)*'Claim Details'!$W$111)/100))))</f>
        <v>£0.00</v>
      </c>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row>
    <row r="68" spans="1:97" ht="15">
      <c r="A68" s="145"/>
      <c r="B68" s="91"/>
      <c r="C68" s="96"/>
      <c r="D68" s="97"/>
      <c r="E68" s="98"/>
      <c r="F68" s="89"/>
      <c r="G68" s="99"/>
      <c r="H68" s="100"/>
      <c r="I68" s="221" t="str">
        <f t="shared" si="15"/>
        <v>£0.00</v>
      </c>
      <c r="J68" s="101"/>
      <c r="K68" s="100"/>
      <c r="L68" s="221" t="str">
        <f t="shared" si="3"/>
        <v>£0.00</v>
      </c>
      <c r="M68" s="101"/>
      <c r="N68" s="102"/>
      <c r="O68" s="145"/>
      <c r="P68" s="77"/>
      <c r="Q68" s="87"/>
      <c r="R68" s="87"/>
      <c r="S68" s="87"/>
      <c r="T68" s="149" t="str">
        <f t="shared" si="4"/>
        <v/>
      </c>
      <c r="U68" s="87" t="str">
        <f t="shared" si="5"/>
        <v/>
      </c>
      <c r="V68" s="87"/>
      <c r="W68" s="53" t="str">
        <f t="shared" si="6"/>
        <v>£0.00</v>
      </c>
      <c r="X68" s="53"/>
      <c r="Y68" s="87"/>
      <c r="Z68" s="78"/>
      <c r="AA68" s="79"/>
      <c r="AB68" s="160"/>
      <c r="AC68" s="98"/>
      <c r="AD68" s="225"/>
      <c r="AE68" s="235" t="str">
        <f t="shared" si="7"/>
        <v/>
      </c>
      <c r="AF68" s="87" t="str">
        <f t="shared" si="8"/>
        <v/>
      </c>
      <c r="AG68" s="53"/>
      <c r="AH68" s="224"/>
      <c r="AI68" s="226" t="str">
        <f t="shared" si="1"/>
        <v/>
      </c>
      <c r="AJ68" s="236" t="str">
        <f t="shared" si="9"/>
        <v>£0.00</v>
      </c>
      <c r="AK68" s="31"/>
      <c r="AL68" s="1"/>
      <c r="AM68" s="1"/>
      <c r="AN68" s="1"/>
      <c r="AO68" s="1"/>
      <c r="AP68" s="1" t="str">
        <f t="shared" si="10"/>
        <v/>
      </c>
      <c r="AQ68" s="27">
        <f t="shared" si="2"/>
        <v>0</v>
      </c>
      <c r="AR68" s="189">
        <f t="shared" si="11"/>
        <v>0</v>
      </c>
      <c r="AS68" s="190" t="str">
        <f>IF(AND(C68="A",'Claim Details'!$E$28&gt;=Rates!$D$14,'Claim Details'!$E$28&lt;=Rates!$D$15,'Claim Details'!$E$19="Yes"),Rates!$E$17,IF(AND(C68="A",'Claim Details'!$E$28&gt;=Rates!$D$14,'Claim Details'!$E$28&lt;=Rates!$D$15,'Claim Details'!$E$19="No"),Rates!$D$17,IF(AND(C68="A",'Claim Details'!$E$28&gt;=Rates!$F$14,'Claim Details'!$E$28&lt;=Rates!$F$15,'Claim Details'!$E$19="Yes"),Rates!$G$17,IF(AND(C68="A",'Claim Details'!$E$28&gt;=Rates!$F$14,'Claim Details'!$E$28&lt;=Rates!$F$15,'Claim Details'!$E$19="No"),Rates!$F$17,IF(AND(C68="A",'Claim Details'!$E$28&gt;=Rates!$H$14,'Claim Details'!$E$28&lt;=Rates!$H$15,'Claim Details'!$E$19="Yes"),Rates!$I$17,IF(AND(C68="A",'Claim Details'!$E$28&gt;=Rates!$H$14,'Claim Details'!$E$28&lt;=Rates!$H$15,'Claim Details'!$E$19="No"),Rates!$H$17,IF(AND(C68="A",'Claim Details'!$E$28&gt;=Rates!$J$14,'Claim Details'!$E$28&lt;=Rates!$J$15,'Claim Details'!$E$19="Yes"),Rates!$K$17,IF(AND(C68="A",'Claim Details'!$E$28&gt;=Rates!$J$14,'Claim Details'!$E$28&lt;=Rates!$J$15,'Claim Details'!$E$19="No"),Rates!$J$17,IF(AND(C68="B",'Claim Details'!$E$28&gt;=Rates!$D$14,'Claim Details'!$E$28&lt;=Rates!$D$15,'Claim Details'!$E$19="Yes"),Rates!$E$18,IF(AND(C68="B",'Claim Details'!$E$28&gt;=Rates!$D$14,'Claim Details'!$E$28&lt;=Rates!$D$15,'Claim Details'!$E$19="No"),Rates!$D$18,IF(AND(C68="B",'Claim Details'!$E$28&gt;=Rates!$F$14,'Claim Details'!$E$28&lt;=Rates!$F$15,'Claim Details'!$E$19="Yes"),Rates!$G$18,IF(AND(C68="B",'Claim Details'!$E$28&gt;=Rates!$F$14,'Claim Details'!$E$28&lt;=Rates!$F$15,'Claim Details'!$E$19="No"),Rates!$F$18,IF(AND(C68="B",'Claim Details'!$E$28&gt;=Rates!$H$14,'Claim Details'!$E$28&lt;=Rates!$H$15,'Claim Details'!$E$19="Yes"),Rates!$I$18,IF(AND(C68="B",'Claim Details'!$E$28&gt;=Rates!$H$14,'Claim Details'!$E$28&lt;=Rates!$H$15,'Claim Details'!$E$19="No"),Rates!$H$18,IF(AND(C68="B",'Claim Details'!$E$28&gt;=Rates!$J$14,'Claim Details'!$E$28&lt;=Rates!$J$15,'Claim Details'!$E$19="Yes"),Rates!$K$18,IF(AND(C68="B",'Claim Details'!$E$28&gt;=Rates!$J$14,'Claim Details'!$E$28&lt;=Rates!$J$15,'Claim Details'!$E$19="No"),Rates!$J$18,IF(AND(C68="C",'Claim Details'!$E$28&gt;=Rates!$D$14,'Claim Details'!$E$28&lt;=Rates!$D$15,'Claim Details'!$E$19="Yes"),Rates!$E$19,IF(AND(C68="C",'Claim Details'!$E$28&gt;=Rates!$D$14,'Claim Details'!$E$28&lt;=Rates!$D$15,'Claim Details'!$E$19="No"),Rates!$D$19,IF(AND(C68="C",'Claim Details'!$E$28&gt;=Rates!$F$14,'Claim Details'!$E$28&lt;=Rates!$F$15,'Claim Details'!$E$19="Yes"),Rates!$G$19,IF(AND(C68="C",'Claim Details'!$E$28&gt;=Rates!$F$14,'Claim Details'!$E$28&lt;=Rates!$F$15,'Claim Details'!$E$19="No"),Rates!$F$19,IF(AND(C68="C",'Claim Details'!$E$28&gt;=Rates!$H$14,'Claim Details'!$E$28&lt;=Rates!$H$15,'Claim Details'!$E$19="Yes"),Rates!$I$19,IF(AND(C68="C",'Claim Details'!$E$28&gt;=Rates!$H$14,'Claim Details'!$E$28&lt;=Rates!$H$15,'Claim Details'!$E$19="No"),Rates!$H$19,IF(AND(C68="C",'Claim Details'!$E$28&gt;=Rates!$J$14,'Claim Details'!$E$28&lt;=Rates!$J$15,'Claim Details'!$E$19="Yes"),Rates!$K$19,IF(AND(C68="C",'Claim Details'!$E$28&gt;=Rates!$J$14,'Claim Details'!$E$28&lt;=Rates!$J$15,'Claim Details'!$E$19="No"),Rates!$J$19,"£0.00"))))))))))))))))))))))))</f>
        <v>£0.00</v>
      </c>
      <c r="AT68" s="189" t="str">
        <f>IF(AND(C68="A",'Claim Details'!$E$28&gt;=Rates!$D$14,'Claim Details'!$E$28&lt;=Rates!$D$15,'Claim Details'!$E$19="Yes"),Rates!$E$25,IF(AND(C68="A",'Claim Details'!$E$28&gt;=Rates!$D$14,'Claim Details'!$E$28&lt;=Rates!$D$15,'Claim Details'!$E$19="No"),Rates!$D$25,IF(AND(C68="A",'Claim Details'!$E$28&gt;=Rates!$F$14,'Claim Details'!$E$28&lt;=Rates!$F$15,'Claim Details'!$E$19="Yes"),Rates!$G$25,IF(AND(C68="A",'Claim Details'!$E$28&gt;=Rates!$F$14,'Claim Details'!$E$28&lt;=Rates!$F$15,'Claim Details'!$E$19="No"),Rates!$F$25,IF(AND(C68="A",'Claim Details'!$E$28&gt;=Rates!$H$14,'Claim Details'!$E$28&lt;=Rates!$H$15,'Claim Details'!$E$19="Yes"),Rates!$I$25,IF(AND(C68="A",'Claim Details'!$E$28&gt;=Rates!$H$14,'Claim Details'!$E$28&lt;=Rates!$H$15,'Claim Details'!$E$19="No"),Rates!$H$25,IF(AND(C68="A",'Claim Details'!$E$28&gt;=Rates!$J$14,'Claim Details'!$E$28&lt;=Rates!$J$15,'Claim Details'!$E$19="Yes"),Rates!$K$25,IF(AND(C68="A",'Claim Details'!$E$28&gt;=Rates!$J$14,'Claim Details'!$E$28&lt;=Rates!$J$15,'Claim Details'!$E$19="No"),Rates!$J$25,IF(AND(C68="B",'Claim Details'!$E$28&gt;=Rates!$D$14,'Claim Details'!$E$28&lt;=Rates!$D$15,'Claim Details'!$E$19="Yes"),Rates!$E$26,IF(AND(C68="B",'Claim Details'!$E$28&gt;=Rates!$D$14,'Claim Details'!$E$28&lt;=Rates!$D$15,'Claim Details'!$E$19="No"),Rates!$D$26,IF(AND(C68="B",'Claim Details'!$E$28&gt;=Rates!$F$14,'Claim Details'!$E$28&lt;=Rates!$F$15,'Claim Details'!$E$19="Yes"),Rates!$G$26,IF(AND(C68="B",'Claim Details'!$E$28&gt;=Rates!$F$14,'Claim Details'!$E$28&lt;=Rates!$F$15,'Claim Details'!$E$19="No"),Rates!$F$26,IF(AND(C68="B",'Claim Details'!$E$28&gt;=Rates!$H$14,'Claim Details'!$E$28&lt;=Rates!$H$15,'Claim Details'!$E$19="Yes"),Rates!$I$26,IF(AND(C68="B",'Claim Details'!$E$28&gt;=Rates!$H$14,'Claim Details'!$E$28&lt;=Rates!$H$15,'Claim Details'!$E$19="No"),Rates!$H$26,IF(AND(C68="B",'Claim Details'!$E$28&gt;=Rates!$J$14,'Claim Details'!$E$28&lt;=Rates!$J$15,'Claim Details'!$E$19="Yes"),Rates!$K$26,IF(AND(C68="B",'Claim Details'!$E$28&gt;=Rates!$J$14,'Claim Details'!$E$28&lt;=Rates!$J$15,'Claim Details'!$E$19="No"),Rates!$J$26,IF(AND(C68="C",'Claim Details'!$E$28&gt;=Rates!$D$14,'Claim Details'!$E$28&lt;=Rates!$D$15,'Claim Details'!$E$19="Yes"),Rates!$E$27,IF(AND(C68="C",'Claim Details'!$E$28&gt;=Rates!$D$14,'Claim Details'!$E$28&lt;=Rates!$D$15,'Claim Details'!$E$19="No"),Rates!$D$27,IF(AND(C68="C",'Claim Details'!$E$28&gt;=Rates!$F$14,'Claim Details'!$E$28&lt;=Rates!$F$15,'Claim Details'!$E$19="Yes"),Rates!$G$27,IF(AND(C68="C",'Claim Details'!$E$28&gt;=Rates!$F$14,'Claim Details'!$E$28&lt;=Rates!$F$15,'Claim Details'!$E$19="No"),Rates!$F$27,IF(AND(C68="C",'Claim Details'!$E$28&gt;=Rates!$H$14,'Claim Details'!$E$28&lt;=Rates!$H$15,'Claim Details'!$E$19="Yes"),Rates!$I$27,IF(AND(C68="C",'Claim Details'!$E$28&gt;=Rates!$H$14,'Claim Details'!$E$28&lt;=Rates!$H$15,'Claim Details'!$E$19="No"),Rates!$H$27,IF(AND(C68="C",'Claim Details'!$E$28&gt;=Rates!$J$14,'Claim Details'!$E$28&lt;=Rates!$J$15,'Claim Details'!$E$19="Yes"),Rates!$K$27,IF(AND(C68="C",'Claim Details'!$E$28&gt;=Rates!$J$14,'Claim Details'!$E$28&lt;=Rates!$J$15,'Claim Details'!$E$19="No"),Rates!$J$27,"£0.00"))))))))))))))))))))))))</f>
        <v>£0.00</v>
      </c>
      <c r="AU68" s="191" t="str">
        <f>IF(AND(C68="A",'Claim Details'!$E$28&gt;=Rates!$D$14,'Claim Details'!$E$28&lt;=Rates!$D$15,'Claim Details'!$E$19="Yes"),Rates!$E$20,IF(AND(C68="A",'Claim Details'!$E$28&gt;=Rates!$D$14,'Claim Details'!$E$28&lt;=Rates!$D$15,'Claim Details'!$E$19="No"),Rates!$D$20,IF(AND(C68="A",'Claim Details'!$E$28&gt;=Rates!$F$14,'Claim Details'!$E$28&lt;=Rates!$F$15,'Claim Details'!$E$19="Yes"),Rates!$G$20,IF(AND(C68="A",'Claim Details'!$E$28&gt;=Rates!$F$14,'Claim Details'!$E$28&lt;=Rates!$F$15,'Claim Details'!$E$19="No"),Rates!$F$20,IF(AND(C68="A",'Claim Details'!$E$28&gt;=Rates!$H$14,'Claim Details'!$E$28&lt;=Rates!$H$15,'Claim Details'!$E$19="Yes"),Rates!$I$20,IF(AND(C68="A",'Claim Details'!$E$28&gt;=Rates!$H$14,'Claim Details'!$E$28&lt;=Rates!$H$15,'Claim Details'!$E$19="No"),Rates!$H$20,IF(AND(C68="A",'Claim Details'!$E$28&gt;=Rates!$J$14,'Claim Details'!$E$28&lt;=Rates!$J$15,'Claim Details'!$E$19="Yes"),Rates!$K$20,IF(AND(C68="A",'Claim Details'!$E$28&gt;=Rates!$J$14,'Claim Details'!$E$28&lt;=Rates!$J$15,'Claim Details'!$E$19="No"),Rates!$J$20,IF(AND(C68="B",'Claim Details'!$E$28&gt;=Rates!$D$14,'Claim Details'!$E$28&lt;=Rates!$D$15,'Claim Details'!$E$19="Yes"),Rates!$E$21,IF(AND(C68="B",'Claim Details'!$E$28&gt;=Rates!$D$14,'Claim Details'!$E$28&lt;=Rates!$D$15,'Claim Details'!$E$19="No"),Rates!$D$21,IF(AND(C68="B",'Claim Details'!$E$28&gt;=Rates!$F$14,'Claim Details'!$E$28&lt;=Rates!$F$15,'Claim Details'!$E$19="Yes"),Rates!$G$21,IF(AND(C68="B",'Claim Details'!$E$28&gt;=Rates!$F$14,'Claim Details'!$E$28&lt;=Rates!$F$15,'Claim Details'!$E$19="No"),Rates!$F$21,IF(AND(C68="B",'Claim Details'!$E$28&gt;=Rates!$H$14,'Claim Details'!$E$28&lt;=Rates!$H$15,'Claim Details'!$E$19="Yes"),Rates!$I$21,IF(AND(C68="B",'Claim Details'!$E$28&gt;=Rates!$H$14,'Claim Details'!$E$28&lt;=Rates!$H$15,'Claim Details'!$E$19="No"),Rates!$H$21,IF(AND(C68="B",'Claim Details'!$E$28&gt;=Rates!$J$14,'Claim Details'!$E$28&lt;=Rates!$J$15,'Claim Details'!$E$19="Yes"),Rates!$K$21,IF(AND(C68="B",'Claim Details'!$E$28&gt;=Rates!$J$14,'Claim Details'!$E$28&lt;=Rates!$J$15,'Claim Details'!$E$19="No"),Rates!$J$21,"£0.00"))))))))))))))))</f>
        <v>£0.00</v>
      </c>
      <c r="AV68" s="191" t="str">
        <f>IF(AND(C68="A",'Claim Details'!$E$28&gt;=Rates!$D$14,'Claim Details'!$E$28&lt;=Rates!$D$15,'Claim Details'!$E$19="Yes"),Rates!$E$22,IF(AND(C68="A",'Claim Details'!$E$28&gt;=Rates!$D$14,'Claim Details'!$E$28&lt;=Rates!$D$15,'Claim Details'!$E$19="No"),Rates!$D$22,IF(AND(C68="A",'Claim Details'!$E$28&gt;=Rates!$F$14,'Claim Details'!$E$28&lt;=Rates!$F$15,'Claim Details'!$E$19="Yes"),Rates!$G$22,IF(AND(C68="A",'Claim Details'!$E$28&gt;=Rates!$F$14,'Claim Details'!$E$28&lt;=Rates!$F$15,'Claim Details'!$E$19="No"),Rates!$F$22,IF(AND(C68="A",'Claim Details'!$E$28&gt;=Rates!$H$14,'Claim Details'!$E$28&lt;=Rates!$H$15,'Claim Details'!$E$19="Yes"),Rates!$I$22,IF(AND(C68="A",'Claim Details'!$E$28&gt;=Rates!$H$14,'Claim Details'!$E$28&lt;=Rates!$H$15,'Claim Details'!$E$19="No"),Rates!$H$22,IF(AND(C68="A",'Claim Details'!$E$28&gt;=Rates!$J$14,'Claim Details'!$E$28&lt;=Rates!$J$15,'Claim Details'!$E$19="Yes"),Rates!$K$22,IF(AND(C68="A",'Claim Details'!$E$28&gt;=Rates!$J$14,'Claim Details'!$E$28&lt;=Rates!$J$15,'Claim Details'!$E$19="No"),Rates!$J$22,IF(AND(C68="B",'Claim Details'!$E$28&gt;=Rates!$D$14,'Claim Details'!$E$28&lt;=Rates!$D$15,'Claim Details'!$E$19="Yes"),Rates!$E$23,IF(AND(C68="B",'Claim Details'!$E$28&gt;=Rates!$D$14,'Claim Details'!$E$28&lt;=Rates!$D$15,'Claim Details'!$E$19="No"),Rates!$D$23,IF(AND(C68="B",'Claim Details'!$E$28&gt;=Rates!$F$14,'Claim Details'!$E$28&lt;=Rates!$F$15,'Claim Details'!$E$19="Yes"),Rates!$G$23,IF(AND(C68="B",'Claim Details'!$E$28&gt;=Rates!$F$14,'Claim Details'!$E$28&lt;=Rates!$F$15,'Claim Details'!$E$19="No"),Rates!$F$23,IF(AND(C68="B",'Claim Details'!$E$28&gt;=Rates!$H$14,'Claim Details'!$E$28&lt;=Rates!$H$15,'Claim Details'!$E$19="Yes"),Rates!$I$23,IF(AND(C68="B",'Claim Details'!$E$28&gt;=Rates!$H$14,'Claim Details'!$E$28&lt;=Rates!$H$15,'Claim Details'!$E$19="No"),Rates!$H$23,IF(AND(C68="B",'Claim Details'!$E$28&gt;=Rates!$J$14,'Claim Details'!$E$28&lt;=Rates!$J$15,'Claim Details'!$E$19="Yes"),Rates!$K$23,IF(AND(C68="B",'Claim Details'!$E$28&gt;=Rates!$J$14,'Claim Details'!$E$28&lt;=Rates!$J$15,'Claim Details'!$E$19="No"),Rates!$J$23,IF(AND(C68="C",'Claim Details'!$E$28&gt;=Rates!$D$14,'Claim Details'!$E$28&lt;=Rates!$D$15,'Claim Details'!$E$19="Yes"),Rates!$E$24,IF(AND(C68="C",'Claim Details'!$E$28&gt;=Rates!$D$14,'Claim Details'!$E$28&lt;=Rates!$D$15,'Claim Details'!$E$19="No"),Rates!$D$24,IF(AND(C68="C",'Claim Details'!$E$28&gt;=Rates!$F$14,'Claim Details'!$E$28&lt;=Rates!$F$15,'Claim Details'!$E$19="Yes"),Rates!$G$24,IF(AND(C68="C",'Claim Details'!$E$28&gt;=Rates!$F$14,'Claim Details'!$E$28&lt;=Rates!$F$15,'Claim Details'!$E$19="No"),Rates!$F$24,IF(AND(C68="C",'Claim Details'!$E$28&gt;=Rates!$H$14,'Claim Details'!$E$28&lt;=Rates!$H$15,'Claim Details'!$E$19="Yes"),Rates!$I$24,IF(AND(C68="C",'Claim Details'!$E$28&gt;=Rates!$H$14,'Claim Details'!$E$28&lt;=Rates!$H$15,'Claim Details'!$E$19="No"),Rates!$H$24,IF(AND(C68="C",'Claim Details'!$E$28&gt;=Rates!$J$14,'Claim Details'!$E$28&lt;=Rates!$J$15,'Claim Details'!$E$19="Yes"),Rates!$K$24,IF(AND(C68="C",'Claim Details'!$E$28&gt;=Rates!$J$14,'Claim Details'!$E$28&lt;=Rates!$J$15,'Claim Details'!$E$19="No"),Rates!$J$24,"£0.00"))))))))))))))))))))))))</f>
        <v>£0.00</v>
      </c>
      <c r="AW68" s="1"/>
      <c r="AX68" s="189" t="str">
        <f>IF(AND(U68="A",'Claim Details'!$I$28&gt;=Rates!$D$14,'Claim Details'!$I$28&lt;=Rates!$D$15,'Claim Details'!$I$19="Yes"),Rates!$J$17,IF(AND(U68="A",'Claim Details'!$I$28&gt;=Rates!$D$14,'Claim Details'!$I$28&lt;=Rates!$D$15,'Claim Details'!$I$19="No"),Rates!$D$17,IF(AND(U68="A",'Claim Details'!$I$28&gt;=Rates!$F$14,'Claim Details'!$I$28&lt;=Rates!$F$15,'Claim Details'!$I$19="Yes"),Rates!$G$17,IF(AND(U68="A",'Claim Details'!$I$28&gt;=Rates!$F$14,'Claim Details'!$I$28&lt;=Rates!$F$15,'Claim Details'!$I$19="No"),Rates!$F$17,IF(AND(U68="A",'Claim Details'!$I$28&gt;=Rates!$H$14,'Claim Details'!$I$28&lt;=Rates!$H$15,'Claim Details'!$I$19="Yes"),Rates!$I$17,IF(AND(U68="A",'Claim Details'!$I$28&gt;=Rates!$H$14,'Claim Details'!$I$28&lt;=Rates!$H$15,'Claim Details'!$I$19="No"),Rates!$H$17,IF(AND(U68="A",'Claim Details'!$I$28&gt;=Rates!$J$14,'Claim Details'!$I$28&lt;=Rates!$J$15,'Claim Details'!$I$19="Yes"),Rates!$K$17,IF(AND(U68="A",'Claim Details'!$I$28&gt;=Rates!$J$14,'Claim Details'!$I$28&lt;=Rates!$J$15,'Claim Details'!$I$19="No"),Rates!$J$17,IF(AND(U68="B",'Claim Details'!$I$28&gt;=Rates!$D$14,'Claim Details'!$I$28&lt;=Rates!$D$15,'Claim Details'!$I$19="Yes"),Rates!$E$18,IF(AND(U68="B",'Claim Details'!$I$28&gt;=Rates!$D$14,'Claim Details'!$I$28&lt;=Rates!$D$15,'Claim Details'!$I$19="No"),Rates!$D$18,IF(AND(U68="B",'Claim Details'!$I$28&gt;=Rates!$F$14,'Claim Details'!$I$28&lt;=Rates!$F$15,'Claim Details'!$I$19="Yes"),Rates!$G$18,IF(AND(U68="B",'Claim Details'!$I$28&gt;=Rates!$F$14,'Claim Details'!$I$28&lt;=Rates!$F$15,'Claim Details'!$I$19="No"),Rates!$F$18,IF(AND(U68="B",'Claim Details'!$I$28&gt;=Rates!$H$14,'Claim Details'!$I$28&lt;=Rates!$H$15,'Claim Details'!$I$19="Yes"),Rates!$I$18,IF(AND(U68="B",'Claim Details'!$I$28&gt;=Rates!$H$14,'Claim Details'!$I$28&lt;=Rates!$H$15,'Claim Details'!$I$19="No"),Rates!$H$18,IF(AND(U68="B",'Claim Details'!$I$28&gt;=Rates!$J$14,'Claim Details'!$I$28&lt;=Rates!$J$15,'Claim Details'!$I$19="Yes"),Rates!$K$18,IF(AND(U68="B",'Claim Details'!$I$28&gt;=Rates!$J$14,'Claim Details'!$I$28&lt;=Rates!$J$15,'Claim Details'!$I$19="No"),Rates!$J$18,IF(AND(U68="C",'Claim Details'!$I$28&gt;=Rates!$D$14,'Claim Details'!$I$28&lt;=Rates!$D$15,'Claim Details'!$I$19="Yes"),Rates!$E$19,IF(AND(U68="C",'Claim Details'!$I$28&gt;=Rates!$D$14,'Claim Details'!$I$28&lt;=Rates!$D$15,'Claim Details'!$I$19="No"),Rates!$D$19,IF(AND(U68="C",'Claim Details'!$I$28&gt;=Rates!$F$14,'Claim Details'!$I$28&lt;=Rates!$F$15,'Claim Details'!$I$19="Yes"),Rates!$G$19,IF(AND(U68="C",'Claim Details'!$I$28&gt;=Rates!$F$14,'Claim Details'!$I$28&lt;=Rates!$F$15,'Claim Details'!$I$19="No"),Rates!$F$19,IF(AND(U68="C",'Claim Details'!$I$28&gt;=Rates!$H$14,'Claim Details'!$I$28&lt;=Rates!$H$15,'Claim Details'!$I$19="Yes"),Rates!$I$19,IF(AND(U68="C",'Claim Details'!$I$28&gt;=Rates!$H$14,'Claim Details'!$I$28&lt;=Rates!$H$15,'Claim Details'!$I$19="No"),Rates!$H$19,IF(AND(U68="C",'Claim Details'!$I$28&gt;=Rates!$J$14,'Claim Details'!$I$28&lt;=Rates!$J$15,'Claim Details'!$I$19="Yes"),Rates!$K$19,IF(AND(U68="C",'Claim Details'!$I$28&gt;=Rates!$J$14,'Claim Details'!$I$28&lt;=Rates!$J$15,'Claim Details'!$I$19="No"),Rates!$J$19,"£0.00"))))))))))))))))))))))))</f>
        <v>£0.00</v>
      </c>
      <c r="AY68" s="189" t="str">
        <f>IF(AND(C68="A",'Claim Details'!$I$28&gt;=Rates!$D$14,'Claim Details'!$I$28&lt;=Rates!$D$15,'Claim Details'!$I$19="Yes"),Rates!$J$25,IF(AND(C68="A",'Claim Details'!$I$28&gt;=Rates!$D$14,'Claim Details'!$I$28&lt;=Rates!$D$15,'Claim Details'!$I$19="No"),Rates!$D$25,IF(AND(C68="A",'Claim Details'!$I$28&gt;=Rates!$F$14,'Claim Details'!$I$28&lt;=Rates!$F$15,'Claim Details'!$I$19="Yes"),Rates!$G$25,IF(AND(C68="A",'Claim Details'!$I$28&gt;=Rates!$F$14,'Claim Details'!$I$28&lt;=Rates!$F$15,'Claim Details'!$I$19="No"),Rates!$F$25,IF(AND(C68="A",'Claim Details'!$I$28&gt;=Rates!$H$14,'Claim Details'!$I$28&lt;=Rates!$H$15,'Claim Details'!$I$19="Yes"),Rates!$I$25,IF(AND(C68="A",'Claim Details'!$I$28&gt;=Rates!$H$14,'Claim Details'!$I$28&lt;=Rates!$H$15,'Claim Details'!$I$19="No"),Rates!$H$25,IF(AND(C68="A",'Claim Details'!$I$28&gt;=Rates!$J$14,'Claim Details'!$I$28&lt;=Rates!$J$15,'Claim Details'!$I$19="Yes"),Rates!$K$25,IF(AND(C68="A",'Claim Details'!$I$28&gt;=Rates!$J$14,'Claim Details'!$I$28&lt;=Rates!$J$15,'Claim Details'!$I$19="No"),Rates!$J$25,IF(AND(C68="B",'Claim Details'!$I$28&gt;=Rates!$D$14,'Claim Details'!$I$28&lt;=Rates!$D$15,'Claim Details'!$I$19="Yes"),Rates!$E$26,IF(AND(C68="B",'Claim Details'!$I$28&gt;=Rates!$D$14,'Claim Details'!$I$28&lt;=Rates!$D$15,'Claim Details'!$I$19="No"),Rates!$D$26,IF(AND(C68="B",'Claim Details'!$I$28&gt;=Rates!$F$14,'Claim Details'!$I$28&lt;=Rates!$F$15,'Claim Details'!$I$19="Yes"),Rates!$G$26,IF(AND(C68="B",'Claim Details'!$I$28&gt;=Rates!$F$14,'Claim Details'!$I$28&lt;=Rates!$F$15,'Claim Details'!$I$19="No"),Rates!$F$26,IF(AND(C68="B",'Claim Details'!$I$28&gt;=Rates!$H$14,'Claim Details'!$I$28&lt;=Rates!$H$15,'Claim Details'!$I$19="Yes"),Rates!$I$26,IF(AND(C68="B",'Claim Details'!$I$28&gt;=Rates!$H$14,'Claim Details'!$I$28&lt;=Rates!$H$15,'Claim Details'!$I$19="No"),Rates!$H$26,IF(AND(C68="B",'Claim Details'!$I$28&gt;=Rates!$J$14,'Claim Details'!$I$28&lt;=Rates!$J$15,'Claim Details'!$I$19="Yes"),Rates!$K$26,IF(AND(C68="B",'Claim Details'!$I$28&gt;=Rates!$J$14,'Claim Details'!$I$28&lt;=Rates!$J$15,'Claim Details'!$I$19="No"),Rates!$J$26,IF(AND(C68="C",'Claim Details'!$I$28&gt;=Rates!$D$14,'Claim Details'!$I$28&lt;=Rates!$D$15,'Claim Details'!$I$19="Yes"),Rates!$E$27,IF(AND(C68="C",'Claim Details'!$I$28&gt;=Rates!$D$14,'Claim Details'!$I$28&lt;=Rates!$D$15,'Claim Details'!$I$19="No"),Rates!$D$27,IF(AND(C68="C",'Claim Details'!$I$28&gt;=Rates!$F$14,'Claim Details'!$I$28&lt;=Rates!$F$15,'Claim Details'!$I$19="Yes"),Rates!$G$27,IF(AND(C68="C",'Claim Details'!$I$28&gt;=Rates!$F$14,'Claim Details'!$I$28&lt;=Rates!$F$15,'Claim Details'!$I$19="No"),Rates!$F$27,IF(AND(C68="C",'Claim Details'!$I$28&gt;=Rates!$H$14,'Claim Details'!$I$28&lt;=Rates!$H$15,'Claim Details'!$I$19="Yes"),Rates!$I$27,IF(AND(C68="C",'Claim Details'!$I$28&gt;=Rates!$H$14,'Claim Details'!$I$28&lt;=Rates!$H$15,'Claim Details'!$I$19="No"),Rates!$H$27,IF(AND(C68="C",'Claim Details'!$I$28&gt;=Rates!$J$14,'Claim Details'!$I$28&lt;=Rates!$J$15,'Claim Details'!$I$19="Yes"),Rates!$K$27,IF(AND(C68="C",'Claim Details'!$I$28&gt;=Rates!$J$14,'Claim Details'!$I$28&lt;=Rates!$J$15,'Claim Details'!$I$19="No"),Rates!$J$27,"£0.00"))))))))))))))))))))))))</f>
        <v>£0.00</v>
      </c>
      <c r="AZ68" s="189" t="str">
        <f>IF(AND(C68="A",'Claim Details'!$I$28&gt;=Rates!$D$14,'Claim Details'!$I$28&lt;=Rates!$D$15,'Claim Details'!$I$19="Yes"),Rates!$E$20,IF(AND(C68="A",'Claim Details'!$I$28&gt;=Rates!$D$14,'Claim Details'!$I$28&lt;=Rates!$D$15,'Claim Details'!$I$19="No"),Rates!$D$20,IF(AND(C68="A",'Claim Details'!$I$28&gt;=Rates!$F$14,'Claim Details'!$I$28&lt;=Rates!$F$15,'Claim Details'!$I$19="Yes"),Rates!$G$20,IF(AND(C68="A",'Claim Details'!$I$28&gt;=Rates!$F$14,'Claim Details'!$I$28&lt;=Rates!$F$15,'Claim Details'!$I$19="No"),Rates!$F$20,IF(AND(C68="A",'Claim Details'!$I$28&gt;=Rates!$H$14,'Claim Details'!$I$28&lt;=Rates!$H$15,'Claim Details'!$I$19="Yes"),Rates!$I$20,IF(AND(C68="A",'Claim Details'!$I$28&gt;=Rates!$H$14,'Claim Details'!$I$28&lt;=Rates!$H$15,'Claim Details'!$I$19="No"),Rates!$H$20,IF(AND(C68="A",'Claim Details'!$I$28&gt;=Rates!$J$14,'Claim Details'!$I$28&lt;=Rates!$J$15,'Claim Details'!$I$19="Yes"),Rates!$K$20,IF(AND(C68="A",'Claim Details'!$I$28&gt;=Rates!$J$14,'Claim Details'!$I$28&lt;=Rates!$J$15,'Claim Details'!$I$19="No"),Rates!$J$20,IF(AND(C68="B",'Claim Details'!$I$28&gt;=Rates!$D$14,'Claim Details'!$I$28&lt;=Rates!$D$15,'Claim Details'!$I$19="Yes"),Rates!$E$21,IF(AND(C68="B",'Claim Details'!$I$28&gt;=Rates!$D$14,'Claim Details'!$I$28&lt;=Rates!$D$15,'Claim Details'!$I$19="No"),Rates!$D$21,IF(AND(C68="B",'Claim Details'!$I$28&gt;=Rates!$F$14,'Claim Details'!$I$28&lt;=Rates!$F$15,'Claim Details'!$I$19="Yes"),Rates!$G$21,IF(AND(C68="B",'Claim Details'!$I$28&gt;=Rates!$F$14,'Claim Details'!$I$28&lt;=Rates!$F$15,'Claim Details'!$I$19="No"),Rates!$F$21,IF(AND(C68="B",'Claim Details'!$I$28&gt;=Rates!$H$14,'Claim Details'!$I$28&lt;=Rates!$H$15,'Claim Details'!$I$19="Yes"),Rates!$I$21,IF(AND(C68="B",'Claim Details'!$I$28&gt;=Rates!$H$14,'Claim Details'!$I$28&lt;=Rates!$H$15,'Claim Details'!$I$19="No"),Rates!$H$21,IF(AND(C68="B",'Claim Details'!$I$28&gt;=Rates!$J$14,'Claim Details'!$I$28&lt;=Rates!$J$15,'Claim Details'!$I$19="Yes"),Rates!$K$21,IF(AND(C68="B",'Claim Details'!$I$28&gt;=Rates!$J$14,'Claim Details'!$I$28&lt;=Rates!$J$15,'Claim Details'!$I$19="No"),Rates!$J$21,"£0.00"))))))))))))))))</f>
        <v>£0.00</v>
      </c>
      <c r="BA68" s="189" t="str">
        <f>IF(AND(C68="A",'Claim Details'!$I$28&gt;=Rates!$D$14,'Claim Details'!$I$28&lt;=Rates!$D$15,'Claim Details'!$I$19="Yes"),Rates!$E$22,IF(AND(C68="A",'Claim Details'!$I$28&gt;=Rates!$D$14,'Claim Details'!$I$28&lt;=Rates!$D$15,'Claim Details'!$I$19="No"),Rates!$D$22,IF(AND(C68="A",'Claim Details'!$I$28&gt;=Rates!$F$14,'Claim Details'!$I$28&lt;=Rates!$F$15,'Claim Details'!$I$19="Yes"),Rates!$G$22,IF(AND(C68="A",'Claim Details'!$I$28&gt;=Rates!$F$14,'Claim Details'!$I$28&lt;=Rates!$F$15,'Claim Details'!$I$19="No"),Rates!$F$22,IF(AND(C68="A",'Claim Details'!$I$28&gt;=Rates!$H$14,'Claim Details'!$I$28&lt;=Rates!$H$15,'Claim Details'!$I$19="Yes"),Rates!$I$22,IF(AND(C68="A",'Claim Details'!$I$28&gt;=Rates!$H$14,'Claim Details'!$I$28&lt;=Rates!$H$15,'Claim Details'!$I$19="No"),Rates!$H$22,IF(AND(C68="A",'Claim Details'!$I$28&gt;=Rates!$J$14,'Claim Details'!$I$28&lt;=Rates!$J$15,'Claim Details'!$I$19="Yes"),Rates!$K$22,IF(AND(C68="A",'Claim Details'!$I$28&gt;=Rates!$J$14,'Claim Details'!$I$28&lt;=Rates!$J$15,'Claim Details'!$I$19="No"),Rates!$J$22,IF(AND(C68="B",'Claim Details'!$I$28&gt;=Rates!$D$14,'Claim Details'!$I$28&lt;=Rates!$D$15,'Claim Details'!$I$19="Yes"),Rates!$E$23,IF(AND(C68="B",'Claim Details'!$I$28&gt;=Rates!$D$14,'Claim Details'!$I$28&lt;=Rates!$D$15,'Claim Details'!$I$19="No"),Rates!$D$23,IF(AND(C68="B",'Claim Details'!$I$28&gt;=Rates!$F$14,'Claim Details'!$I$28&lt;=Rates!$F$15,'Claim Details'!$I$19="Yes"),Rates!$G$23,IF(AND(C68="B",'Claim Details'!$I$28&gt;=Rates!$F$14,'Claim Details'!$I$28&lt;=Rates!$F$15,'Claim Details'!$I$19="No"),Rates!$F$23,IF(AND(C68="B",'Claim Details'!$I$28&gt;=Rates!$H$14,'Claim Details'!$I$28&lt;=Rates!$H$15,'Claim Details'!$I$19="Yes"),Rates!$I$23,IF(AND(C68="B",'Claim Details'!$I$28&gt;=Rates!$H$14,'Claim Details'!$I$28&lt;=Rates!$H$15,'Claim Details'!$I$19="No"),Rates!$H$23,IF(AND(C68="B",'Claim Details'!$I$28&gt;=Rates!$J$14,'Claim Details'!$I$28&lt;=Rates!$J$15,'Claim Details'!$I$19="Yes"),Rates!$K$23,IF(AND(C68="B",'Claim Details'!$I$28&gt;=Rates!$J$14,'Claim Details'!$I$28&lt;=Rates!$J$15,'Claim Details'!$I$19="No"),Rates!$J$23,IF(AND(C68="C",'Claim Details'!$I$28&gt;=Rates!$D$14,'Claim Details'!$I$28&lt;=Rates!$D$15,'Claim Details'!$I$19="Yes"),Rates!$E$24,IF(AND(C68="C",'Claim Details'!$I$28&gt;=Rates!$D$14,'Claim Details'!$I$28&lt;=Rates!$D$15,'Claim Details'!$I$19="No"),Rates!$D$24,IF(AND(C68="C",'Claim Details'!$I$28&gt;=Rates!$F$14,'Claim Details'!$I$28&lt;=Rates!$F$15,'Claim Details'!$I$19="Yes"),Rates!$G$24,IF(AND(C68="C",'Claim Details'!$I$28&gt;=Rates!$F$14,'Claim Details'!$I$28&lt;=Rates!$F$15,'Claim Details'!$I$19="No"),Rates!$F$24,IF(AND(C68="C",'Claim Details'!$I$28&gt;=Rates!$H$14,'Claim Details'!$I$28&lt;=Rates!$H$15,'Claim Details'!$I$19="Yes"),Rates!$I$24,IF(AND(C68="C",'Claim Details'!$I$28&gt;=Rates!$H$14,'Claim Details'!$I$28&lt;=Rates!$H$15,'Claim Details'!$I$19="No"),Rates!$H$24,IF(AND(C68="C",'Claim Details'!$I$28&gt;=Rates!$J$14,'Claim Details'!$I$28&lt;=Rates!$J$15,'Claim Details'!$I$19="Yes"),Rates!$K$24,IF(AND(C68="C",'Claim Details'!$I$28&gt;=Rates!$J$14,'Claim Details'!$I$28&lt;=Rates!$J$15,'Claim Details'!$I$19="No"),Rates!$J$24,"£0.00"))))))))))))))))))))))))</f>
        <v>£0.00</v>
      </c>
      <c r="BB68" s="189" t="str">
        <f t="shared" si="12"/>
        <v>£0.00</v>
      </c>
      <c r="BC68" s="1"/>
      <c r="BD68" s="189" t="str">
        <f>IF(AND(AE68="A",'Claim Details'!$I$28&gt;=Rates!$D$14,'Claim Details'!$I$28&lt;=Rates!$D$15,'Claim Details'!$I$19="Yes"),Rates!$J$17,IF(AND(AE68="A",'Claim Details'!$I$28&gt;=Rates!$D$14,'Claim Details'!$I$28&lt;=Rates!$D$15,'Claim Details'!$I$19="No"),Rates!$D$17,IF(AND(AE68="A",'Claim Details'!$I$28&gt;=Rates!$F$14,'Claim Details'!$I$28&lt;=Rates!$F$15,'Claim Details'!$I$19="Yes"),Rates!$G$17,IF(AND(AE68="A",'Claim Details'!$I$28&gt;=Rates!$F$14,'Claim Details'!$I$28&lt;=Rates!$F$15,'Claim Details'!$I$19="No"),Rates!$F$17,IF(AND(AE68="A",'Claim Details'!$I$28&gt;=Rates!$H$14,'Claim Details'!$I$28&lt;=Rates!$H$15,'Claim Details'!$I$19="Yes"),Rates!$I$17,IF(AND(AE68="A",'Claim Details'!$I$28&gt;=Rates!$H$14,'Claim Details'!$I$28&lt;=Rates!$H$15,'Claim Details'!$I$19="No"),Rates!$H$17,IF(AND(AE68="A",'Claim Details'!$I$28&gt;=Rates!$J$14,'Claim Details'!$I$28&lt;=Rates!$J$15,'Claim Details'!$I$19="Yes"),Rates!$K$17,IF(AND(AE68="A",'Claim Details'!$I$28&gt;=Rates!$J$14,'Claim Details'!$I$28&lt;=Rates!$J$15,'Claim Details'!$I$19="No"),Rates!$J$17,IF(AND(AE68="B",'Claim Details'!$I$28&gt;=Rates!$D$14,'Claim Details'!$I$28&lt;=Rates!$D$15,'Claim Details'!$I$19="Yes"),Rates!$E$18,IF(AND(AE68="B",'Claim Details'!$I$28&gt;=Rates!$D$14,'Claim Details'!$I$28&lt;=Rates!$D$15,'Claim Details'!$I$19="No"),Rates!$D$18,IF(AND(AE68="B",'Claim Details'!$I$28&gt;=Rates!$F$14,'Claim Details'!$I$28&lt;=Rates!$F$15,'Claim Details'!$I$19="Yes"),Rates!$G$18,IF(AND(AE68="B",'Claim Details'!$I$28&gt;=Rates!$F$14,'Claim Details'!$I$28&lt;=Rates!$F$15,'Claim Details'!$I$19="No"),Rates!$F$18,IF(AND(AE68="B",'Claim Details'!$I$28&gt;=Rates!$H$14,'Claim Details'!$I$28&lt;=Rates!$H$15,'Claim Details'!$I$19="Yes"),Rates!$I$18,IF(AND(AE68="B",'Claim Details'!$I$28&gt;=Rates!$H$14,'Claim Details'!$I$28&lt;=Rates!$H$15,'Claim Details'!$I$19="No"),Rates!$H$18,IF(AND(AE68="B",'Claim Details'!$I$28&gt;=Rates!$J$14,'Claim Details'!$I$28&lt;=Rates!$J$15,'Claim Details'!$I$19="Yes"),Rates!$K$18,IF(AND(AE68="B",'Claim Details'!$I$28&gt;=Rates!$J$14,'Claim Details'!$I$28&lt;=Rates!$J$15,'Claim Details'!$I$19="No"),Rates!$J$18,IF(AND(AE68="C",'Claim Details'!$I$28&gt;=Rates!$D$14,'Claim Details'!$I$28&lt;=Rates!$D$15,'Claim Details'!$I$19="Yes"),Rates!$E$19,IF(AND(AE68="C",'Claim Details'!$I$28&gt;=Rates!$D$14,'Claim Details'!$I$28&lt;=Rates!$D$15,'Claim Details'!$I$19="No"),Rates!$D$19,IF(AND(AE68="C",'Claim Details'!$I$28&gt;=Rates!$F$14,'Claim Details'!$I$28&lt;=Rates!$F$15,'Claim Details'!$I$19="Yes"),Rates!$G$19,IF(AND(AE68="C",'Claim Details'!$I$28&gt;=Rates!$F$14,'Claim Details'!$I$28&lt;=Rates!$F$15,'Claim Details'!$I$19="No"),Rates!$F$19,IF(AND(AE68="C",'Claim Details'!$I$28&gt;=Rates!$H$14,'Claim Details'!$I$28&lt;=Rates!$H$15,'Claim Details'!$I$19="Yes"),Rates!$I$19,IF(AND(AE68="C",'Claim Details'!$I$28&gt;=Rates!$H$14,'Claim Details'!$I$28&lt;=Rates!$H$15,'Claim Details'!$I$19="No"),Rates!$H$19,IF(AND(AE68="C",'Claim Details'!$I$28&gt;=Rates!$J$14,'Claim Details'!$I$28&lt;=Rates!$J$15,'Claim Details'!$I$19="Yes"),Rates!$K$19,IF(AND(AE68="C",'Claim Details'!$I$28&gt;=Rates!$J$14,'Claim Details'!$I$28&lt;=Rates!$J$15,'Claim Details'!$I$19="No"),Rates!$J$19,"£0.00"))))))))))))))))))))))))</f>
        <v>£0.00</v>
      </c>
      <c r="BE68" s="189" t="str">
        <f>IF(AND(AE68="A",'Claim Details'!$I$28&gt;=Rates!$D$14,'Claim Details'!$I$28&lt;=Rates!$D$15,'Claim Details'!$I$19="Yes"),Rates!$J$25,IF(AND(AE68="A",'Claim Details'!$I$28&gt;=Rates!$D$14,'Claim Details'!$I$28&lt;=Rates!$D$15,'Claim Details'!$I$19="No"),Rates!$D$25,IF(AND(AE68="A",'Claim Details'!$I$28&gt;=Rates!$F$14,'Claim Details'!$I$28&lt;=Rates!$F$15,'Claim Details'!$I$19="Yes"),Rates!$G$25,IF(AND(AE68="A",'Claim Details'!$I$28&gt;=Rates!$F$14,'Claim Details'!$I$28&lt;=Rates!$F$15,'Claim Details'!$I$19="No"),Rates!$F$25,IF(AND(AE68="A",'Claim Details'!$I$28&gt;=Rates!$H$14,'Claim Details'!$I$28&lt;=Rates!$H$15,'Claim Details'!$I$19="Yes"),Rates!$I$25,IF(AND(AE68="A",'Claim Details'!$I$28&gt;=Rates!$H$14,'Claim Details'!$I$28&lt;=Rates!$H$15,'Claim Details'!$I$19="No"),Rates!$H$25,IF(AND(AE68="A",'Claim Details'!$I$28&gt;=Rates!$J$14,'Claim Details'!$I$28&lt;=Rates!$J$15,'Claim Details'!$I$19="Yes"),Rates!$K$25,IF(AND(AE68="A",'Claim Details'!$I$28&gt;=Rates!$J$14,'Claim Details'!$I$28&lt;=Rates!$J$15,'Claim Details'!$I$19="No"),Rates!$J$25,IF(AND(AE68="B",'Claim Details'!$I$28&gt;=Rates!$D$14,'Claim Details'!$I$28&lt;=Rates!$D$15,'Claim Details'!$I$19="Yes"),Rates!$E$26,IF(AND(AE68="B",'Claim Details'!$I$28&gt;=Rates!$D$14,'Claim Details'!$I$28&lt;=Rates!$D$15,'Claim Details'!$I$19="No"),Rates!$D$26,IF(AND(AE68="B",'Claim Details'!$I$28&gt;=Rates!$F$14,'Claim Details'!$I$28&lt;=Rates!$F$15,'Claim Details'!$I$19="Yes"),Rates!$G$26,IF(AND(AE68="B",'Claim Details'!$I$28&gt;=Rates!$F$14,'Claim Details'!$I$28&lt;=Rates!$F$15,'Claim Details'!$I$19="No"),Rates!$F$26,IF(AND(AE68="B",'Claim Details'!$I$28&gt;=Rates!$H$14,'Claim Details'!$I$28&lt;=Rates!$H$15,'Claim Details'!$I$19="Yes"),Rates!$I$26,IF(AND(AE68="B",'Claim Details'!$I$28&gt;=Rates!$H$14,'Claim Details'!$I$28&lt;=Rates!$H$15,'Claim Details'!$I$19="No"),Rates!$H$26,IF(AND(AE68="B",'Claim Details'!$I$28&gt;=Rates!$J$14,'Claim Details'!$I$28&lt;=Rates!$J$15,'Claim Details'!$I$19="Yes"),Rates!$K$26,IF(AND(AE68="B",'Claim Details'!$I$28&gt;=Rates!$J$14,'Claim Details'!$I$28&lt;=Rates!$J$15,'Claim Details'!$I$19="No"),Rates!$J$26,IF(AND(AE68="C",'Claim Details'!$I$28&gt;=Rates!$D$14,'Claim Details'!$I$28&lt;=Rates!$D$15,'Claim Details'!$I$19="Yes"),Rates!$E$27,IF(AND(AE68="C",'Claim Details'!$I$28&gt;=Rates!$D$14,'Claim Details'!$I$28&lt;=Rates!$D$15,'Claim Details'!$I$19="No"),Rates!$D$27,IF(AND(AE68="C",'Claim Details'!$I$28&gt;=Rates!$F$14,'Claim Details'!$I$28&lt;=Rates!$F$15,'Claim Details'!$I$19="Yes"),Rates!$G$27,IF(AND(AE68="C",'Claim Details'!$I$28&gt;=Rates!$F$14,'Claim Details'!$I$28&lt;=Rates!$F$15,'Claim Details'!$I$19="No"),Rates!$F$27,IF(AND(AE68="C",'Claim Details'!$I$28&gt;=Rates!$H$14,'Claim Details'!$I$28&lt;=Rates!$H$15,'Claim Details'!$I$19="Yes"),Rates!$I$27,IF(AND(AE68="C",'Claim Details'!$I$28&gt;=Rates!$H$14,'Claim Details'!$I$28&lt;=Rates!$H$15,'Claim Details'!$I$19="No"),Rates!$H$27,IF(AND(AE68="C",'Claim Details'!$I$28&gt;=Rates!$J$14,'Claim Details'!$I$28&lt;=Rates!$J$15,'Claim Details'!$I$19="Yes"),Rates!$K$27,IF(AND(AE68="C",'Claim Details'!$I$28&gt;=Rates!$J$14,'Claim Details'!$I$28&lt;=Rates!$J$15,'Claim Details'!$I$19="No"),Rates!$J$27,"£0.00"))))))))))))))))))))))))</f>
        <v>£0.00</v>
      </c>
      <c r="BF68" s="189" t="str">
        <f>IF(AND(AE68="A",'Claim Details'!$I$28&gt;=Rates!$D$14,'Claim Details'!$I$28&lt;=Rates!$D$15,'Claim Details'!$I$19="Yes"),Rates!$E$20,IF(AND(AE68="A",'Claim Details'!$I$28&gt;=Rates!$D$14,'Claim Details'!$I$28&lt;=Rates!$D$15,'Claim Details'!$I$19="No"),Rates!$D$20,IF(AND(AE68="A",'Claim Details'!$I$28&gt;=Rates!$F$14,'Claim Details'!$I$28&lt;=Rates!$F$15,'Claim Details'!$I$19="Yes"),Rates!$G$20,IF(AND(AE68="A",'Claim Details'!$I$28&gt;=Rates!$F$14,'Claim Details'!$I$28&lt;=Rates!$F$15,'Claim Details'!$I$19="No"),Rates!$F$20,IF(AND(AE68="A",'Claim Details'!$I$28&gt;=Rates!$H$14,'Claim Details'!$I$28&lt;=Rates!$H$15,'Claim Details'!$I$19="Yes"),Rates!$I$20,IF(AND(AE68="A",'Claim Details'!$I$28&gt;=Rates!$H$14,'Claim Details'!$I$28&lt;=Rates!$H$15,'Claim Details'!$I$19="No"),Rates!$H$20,IF(AND(AE68="A",'Claim Details'!$I$28&gt;=Rates!$J$14,'Claim Details'!$I$28&lt;=Rates!$J$15,'Claim Details'!$I$19="Yes"),Rates!$K$20,IF(AND(AE68="A",'Claim Details'!$I$28&gt;=Rates!$J$14,'Claim Details'!$I$28&lt;=Rates!$J$15,'Claim Details'!$I$19="No"),Rates!$J$20,IF(AND(AE68="B",'Claim Details'!$I$28&gt;=Rates!$D$14,'Claim Details'!$I$28&lt;=Rates!$D$15,'Claim Details'!$I$19="Yes"),Rates!$E$21,IF(AND(AE68="B",'Claim Details'!$I$28&gt;=Rates!$D$14,'Claim Details'!$I$28&lt;=Rates!$D$15,'Claim Details'!$I$19="No"),Rates!$D$21,IF(AND(AE68="B",'Claim Details'!$I$28&gt;=Rates!$F$14,'Claim Details'!$I$28&lt;=Rates!$F$15,'Claim Details'!$I$19="Yes"),Rates!$G$21,IF(AND(AE68="B",'Claim Details'!$I$28&gt;=Rates!$F$14,'Claim Details'!$I$28&lt;=Rates!$F$15,'Claim Details'!$I$19="No"),Rates!$F$21,IF(AND(AE68="B",'Claim Details'!$I$28&gt;=Rates!$H$14,'Claim Details'!$I$28&lt;=Rates!$H$15,'Claim Details'!$I$19="Yes"),Rates!$I$21,IF(AND(AE68="B",'Claim Details'!$I$28&gt;=Rates!$H$14,'Claim Details'!$I$28&lt;=Rates!$H$15,'Claim Details'!$I$19="No"),Rates!$H$21,IF(AND(AE68="B",'Claim Details'!$I$28&gt;=Rates!$J$14,'Claim Details'!$I$28&lt;=Rates!$J$15,'Claim Details'!$I$19="Yes"),Rates!$K$21,IF(AND(AE68="B",'Claim Details'!$I$28&gt;=Rates!$J$14,'Claim Details'!$I$28&lt;=Rates!$J$15,'Claim Details'!$I$19="No"),Rates!$J$21,"£0.00"))))))))))))))))</f>
        <v>£0.00</v>
      </c>
      <c r="BG68" s="189" t="str">
        <f>IF(AND(AE68="A",'Claim Details'!$I$28&gt;=Rates!$D$14,'Claim Details'!$I$28&lt;=Rates!$D$15,'Claim Details'!$I$19="Yes"),Rates!$E$22,IF(AND(AE68="A",'Claim Details'!$I$28&gt;=Rates!$D$14,'Claim Details'!$I$28&lt;=Rates!$D$15,'Claim Details'!$I$19="No"),Rates!$D$22,IF(AND(AE68="A",'Claim Details'!$I$28&gt;=Rates!$F$14,'Claim Details'!$I$28&lt;=Rates!$F$15,'Claim Details'!$I$19="Yes"),Rates!$G$22,IF(AND(AE68="A",'Claim Details'!$I$28&gt;=Rates!$F$14,'Claim Details'!$I$28&lt;=Rates!$F$15,'Claim Details'!$I$19="No"),Rates!$F$22,IF(AND(AE68="A",'Claim Details'!$I$28&gt;=Rates!$H$14,'Claim Details'!$I$28&lt;=Rates!$H$15,'Claim Details'!$I$19="Yes"),Rates!$I$22,IF(AND(AE68="A",'Claim Details'!$I$28&gt;=Rates!$H$14,'Claim Details'!$I$28&lt;=Rates!$H$15,'Claim Details'!$I$19="No"),Rates!$H$22,IF(AND(AE68="A",'Claim Details'!$I$28&gt;=Rates!$J$14,'Claim Details'!$I$28&lt;=Rates!$J$15,'Claim Details'!$I$19="Yes"),Rates!$K$22,IF(AND(AE68="A",'Claim Details'!$I$28&gt;=Rates!$J$14,'Claim Details'!$I$28&lt;=Rates!$J$15,'Claim Details'!$I$19="No"),Rates!$J$22,IF(AND(AE68="B",'Claim Details'!$I$28&gt;=Rates!$D$14,'Claim Details'!$I$28&lt;=Rates!$D$15,'Claim Details'!$I$19="Yes"),Rates!$E$23,IF(AND(AE68="B",'Claim Details'!$I$28&gt;=Rates!$D$14,'Claim Details'!$I$28&lt;=Rates!$D$15,'Claim Details'!$I$19="No"),Rates!$D$23,IF(AND(AE68="B",'Claim Details'!$I$28&gt;=Rates!$F$14,'Claim Details'!$I$28&lt;=Rates!$F$15,'Claim Details'!$I$19="Yes"),Rates!$G$23,IF(AND(AE68="B",'Claim Details'!$I$28&gt;=Rates!$F$14,'Claim Details'!$I$28&lt;=Rates!$F$15,'Claim Details'!$I$19="No"),Rates!$F$23,IF(AND(AE68="B",'Claim Details'!$I$28&gt;=Rates!$H$14,'Claim Details'!$I$28&lt;=Rates!$H$15,'Claim Details'!$I$19="Yes"),Rates!$I$23,IF(AND(AE68="B",'Claim Details'!$I$28&gt;=Rates!$H$14,'Claim Details'!$I$28&lt;=Rates!$H$15,'Claim Details'!$I$19="No"),Rates!$H$23,IF(AND(AE68="B",'Claim Details'!$I$28&gt;=Rates!$J$14,'Claim Details'!$I$28&lt;=Rates!$J$15,'Claim Details'!$I$19="Yes"),Rates!$K$23,IF(AND(AE68="B",'Claim Details'!$I$28&gt;=Rates!$J$14,'Claim Details'!$I$28&lt;=Rates!$J$15,'Claim Details'!$I$19="No"),Rates!$J$23,IF(AND(AE68="C",'Claim Details'!$I$28&gt;=Rates!$D$14,'Claim Details'!$I$28&lt;=Rates!$D$15,'Claim Details'!$I$19="Yes"),Rates!$E$24,IF(AND(AE68="C",'Claim Details'!$I$28&gt;=Rates!$D$14,'Claim Details'!$I$28&lt;=Rates!$D$15,'Claim Details'!$I$19="No"),Rates!$D$24,IF(AND(AE68="C",'Claim Details'!$I$28&gt;=Rates!$F$14,'Claim Details'!$I$28&lt;=Rates!$F$15,'Claim Details'!$I$19="Yes"),Rates!$G$24,IF(AND(AE68="C",'Claim Details'!$I$28&gt;=Rates!$F$14,'Claim Details'!$I$28&lt;=Rates!$F$15,'Claim Details'!$I$19="No"),Rates!$F$24,IF(AND(AE68="C",'Claim Details'!$I$28&gt;=Rates!$H$14,'Claim Details'!$I$28&lt;=Rates!$H$15,'Claim Details'!$I$19="Yes"),Rates!$I$24,IF(AND(AE68="C",'Claim Details'!$I$28&gt;=Rates!$H$14,'Claim Details'!$I$28&lt;=Rates!$H$15,'Claim Details'!$I$19="No"),Rates!$H$24,IF(AND(AE68="C",'Claim Details'!$I$28&gt;=Rates!$J$14,'Claim Details'!$I$28&lt;=Rates!$J$15,'Claim Details'!$I$19="Yes"),Rates!$K$24,IF(AND(AE68="C",'Claim Details'!$I$28&gt;=Rates!$J$14,'Claim Details'!$I$28&lt;=Rates!$J$15,'Claim Details'!$I$19="No"),Rates!$J$24,"£0.00"))))))))))))))))))))))))</f>
        <v>£0.00</v>
      </c>
      <c r="BH68" s="189" t="str">
        <f t="shared" si="13"/>
        <v>£0.00</v>
      </c>
      <c r="BI68" s="189">
        <f t="shared" si="14"/>
        <v>0</v>
      </c>
      <c r="BO68" s="202" t="str">
        <f>IF(H68="","£0.00",IF(AP68="4","£0.00",IF(AP68="5","£0.00",IF(AP68="1","£0.00",((AQ68*H68)*'Claim Details'!$F$111)/100))))</f>
        <v>£0.00</v>
      </c>
      <c r="BP68" s="202" t="str">
        <f>IF(T68="","£0.00",IF(AP68="4","£0.00",IF(AP68="5","£0.00",IF(AP68="1","£0.00",((AR68*T68)*'Claim Details'!$N$111)/100))))</f>
        <v>£0.00</v>
      </c>
      <c r="BQ68" s="202" t="str">
        <f>IF(AI68="","£0.00",IF(AP68="4","£0.00",IF(AP68="5","£0.00",IF(AP68="1","£0.00",((BI68*AI68)*'Claim Details'!$W$111)/100))))</f>
        <v>£0.00</v>
      </c>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row>
    <row r="69" spans="1:97" ht="15">
      <c r="A69" s="145"/>
      <c r="B69" s="91"/>
      <c r="C69" s="96"/>
      <c r="D69" s="97"/>
      <c r="E69" s="98"/>
      <c r="F69" s="89"/>
      <c r="G69" s="99"/>
      <c r="H69" s="100"/>
      <c r="I69" s="221" t="str">
        <f t="shared" si="15"/>
        <v>£0.00</v>
      </c>
      <c r="J69" s="101"/>
      <c r="K69" s="100"/>
      <c r="L69" s="221" t="str">
        <f t="shared" si="3"/>
        <v>£0.00</v>
      </c>
      <c r="M69" s="101"/>
      <c r="N69" s="102"/>
      <c r="O69" s="145"/>
      <c r="P69" s="77"/>
      <c r="Q69" s="87"/>
      <c r="R69" s="87"/>
      <c r="S69" s="87"/>
      <c r="T69" s="149" t="str">
        <f t="shared" si="4"/>
        <v/>
      </c>
      <c r="U69" s="87" t="str">
        <f t="shared" si="5"/>
        <v/>
      </c>
      <c r="V69" s="87"/>
      <c r="W69" s="53" t="str">
        <f t="shared" si="6"/>
        <v>£0.00</v>
      </c>
      <c r="X69" s="53"/>
      <c r="Y69" s="87"/>
      <c r="Z69" s="78"/>
      <c r="AA69" s="79"/>
      <c r="AB69" s="160"/>
      <c r="AC69" s="98"/>
      <c r="AD69" s="225"/>
      <c r="AE69" s="235" t="str">
        <f t="shared" si="7"/>
        <v/>
      </c>
      <c r="AF69" s="87" t="str">
        <f t="shared" si="8"/>
        <v/>
      </c>
      <c r="AG69" s="53"/>
      <c r="AH69" s="224"/>
      <c r="AI69" s="226" t="str">
        <f t="shared" ref="AI69:AI132" si="16">IF(AD69="",T69,IF(T69="",AD69,AD69+T69))</f>
        <v/>
      </c>
      <c r="AJ69" s="236" t="str">
        <f t="shared" si="9"/>
        <v>£0.00</v>
      </c>
      <c r="AK69" s="31"/>
      <c r="AL69" s="1"/>
      <c r="AM69" s="1"/>
      <c r="AN69" s="1"/>
      <c r="AO69" s="1"/>
      <c r="AP69" s="1" t="str">
        <f t="shared" ref="AP69:AP132" si="17">IF(E69="", "", IF(E69="Travel","1",IF(E69="Waiting","1",IF(E69="Advocacy","2",IF(E69="Attendance at court","3", IF(E69="Appeal: Sentence", "4", IF(E69="Appeal: Conviction and sentence", "5", "6")))))))</f>
        <v/>
      </c>
      <c r="AQ69" s="27">
        <f t="shared" ref="AQ69:AQ132" si="18">MIN(J69, I69)</f>
        <v>0</v>
      </c>
      <c r="AR69" s="189">
        <f t="shared" si="11"/>
        <v>0</v>
      </c>
      <c r="AS69" s="190" t="str">
        <f>IF(AND(C69="A",'Claim Details'!$E$28&gt;=Rates!$D$14,'Claim Details'!$E$28&lt;=Rates!$D$15,'Claim Details'!$E$19="Yes"),Rates!$E$17,IF(AND(C69="A",'Claim Details'!$E$28&gt;=Rates!$D$14,'Claim Details'!$E$28&lt;=Rates!$D$15,'Claim Details'!$E$19="No"),Rates!$D$17,IF(AND(C69="A",'Claim Details'!$E$28&gt;=Rates!$F$14,'Claim Details'!$E$28&lt;=Rates!$F$15,'Claim Details'!$E$19="Yes"),Rates!$G$17,IF(AND(C69="A",'Claim Details'!$E$28&gt;=Rates!$F$14,'Claim Details'!$E$28&lt;=Rates!$F$15,'Claim Details'!$E$19="No"),Rates!$F$17,IF(AND(C69="A",'Claim Details'!$E$28&gt;=Rates!$H$14,'Claim Details'!$E$28&lt;=Rates!$H$15,'Claim Details'!$E$19="Yes"),Rates!$I$17,IF(AND(C69="A",'Claim Details'!$E$28&gt;=Rates!$H$14,'Claim Details'!$E$28&lt;=Rates!$H$15,'Claim Details'!$E$19="No"),Rates!$H$17,IF(AND(C69="A",'Claim Details'!$E$28&gt;=Rates!$J$14,'Claim Details'!$E$28&lt;=Rates!$J$15,'Claim Details'!$E$19="Yes"),Rates!$K$17,IF(AND(C69="A",'Claim Details'!$E$28&gt;=Rates!$J$14,'Claim Details'!$E$28&lt;=Rates!$J$15,'Claim Details'!$E$19="No"),Rates!$J$17,IF(AND(C69="B",'Claim Details'!$E$28&gt;=Rates!$D$14,'Claim Details'!$E$28&lt;=Rates!$D$15,'Claim Details'!$E$19="Yes"),Rates!$E$18,IF(AND(C69="B",'Claim Details'!$E$28&gt;=Rates!$D$14,'Claim Details'!$E$28&lt;=Rates!$D$15,'Claim Details'!$E$19="No"),Rates!$D$18,IF(AND(C69="B",'Claim Details'!$E$28&gt;=Rates!$F$14,'Claim Details'!$E$28&lt;=Rates!$F$15,'Claim Details'!$E$19="Yes"),Rates!$G$18,IF(AND(C69="B",'Claim Details'!$E$28&gt;=Rates!$F$14,'Claim Details'!$E$28&lt;=Rates!$F$15,'Claim Details'!$E$19="No"),Rates!$F$18,IF(AND(C69="B",'Claim Details'!$E$28&gt;=Rates!$H$14,'Claim Details'!$E$28&lt;=Rates!$H$15,'Claim Details'!$E$19="Yes"),Rates!$I$18,IF(AND(C69="B",'Claim Details'!$E$28&gt;=Rates!$H$14,'Claim Details'!$E$28&lt;=Rates!$H$15,'Claim Details'!$E$19="No"),Rates!$H$18,IF(AND(C69="B",'Claim Details'!$E$28&gt;=Rates!$J$14,'Claim Details'!$E$28&lt;=Rates!$J$15,'Claim Details'!$E$19="Yes"),Rates!$K$18,IF(AND(C69="B",'Claim Details'!$E$28&gt;=Rates!$J$14,'Claim Details'!$E$28&lt;=Rates!$J$15,'Claim Details'!$E$19="No"),Rates!$J$18,IF(AND(C69="C",'Claim Details'!$E$28&gt;=Rates!$D$14,'Claim Details'!$E$28&lt;=Rates!$D$15,'Claim Details'!$E$19="Yes"),Rates!$E$19,IF(AND(C69="C",'Claim Details'!$E$28&gt;=Rates!$D$14,'Claim Details'!$E$28&lt;=Rates!$D$15,'Claim Details'!$E$19="No"),Rates!$D$19,IF(AND(C69="C",'Claim Details'!$E$28&gt;=Rates!$F$14,'Claim Details'!$E$28&lt;=Rates!$F$15,'Claim Details'!$E$19="Yes"),Rates!$G$19,IF(AND(C69="C",'Claim Details'!$E$28&gt;=Rates!$F$14,'Claim Details'!$E$28&lt;=Rates!$F$15,'Claim Details'!$E$19="No"),Rates!$F$19,IF(AND(C69="C",'Claim Details'!$E$28&gt;=Rates!$H$14,'Claim Details'!$E$28&lt;=Rates!$H$15,'Claim Details'!$E$19="Yes"),Rates!$I$19,IF(AND(C69="C",'Claim Details'!$E$28&gt;=Rates!$H$14,'Claim Details'!$E$28&lt;=Rates!$H$15,'Claim Details'!$E$19="No"),Rates!$H$19,IF(AND(C69="C",'Claim Details'!$E$28&gt;=Rates!$J$14,'Claim Details'!$E$28&lt;=Rates!$J$15,'Claim Details'!$E$19="Yes"),Rates!$K$19,IF(AND(C69="C",'Claim Details'!$E$28&gt;=Rates!$J$14,'Claim Details'!$E$28&lt;=Rates!$J$15,'Claim Details'!$E$19="No"),Rates!$J$19,"£0.00"))))))))))))))))))))))))</f>
        <v>£0.00</v>
      </c>
      <c r="AT69" s="189" t="str">
        <f>IF(AND(C69="A",'Claim Details'!$E$28&gt;=Rates!$D$14,'Claim Details'!$E$28&lt;=Rates!$D$15,'Claim Details'!$E$19="Yes"),Rates!$E$25,IF(AND(C69="A",'Claim Details'!$E$28&gt;=Rates!$D$14,'Claim Details'!$E$28&lt;=Rates!$D$15,'Claim Details'!$E$19="No"),Rates!$D$25,IF(AND(C69="A",'Claim Details'!$E$28&gt;=Rates!$F$14,'Claim Details'!$E$28&lt;=Rates!$F$15,'Claim Details'!$E$19="Yes"),Rates!$G$25,IF(AND(C69="A",'Claim Details'!$E$28&gt;=Rates!$F$14,'Claim Details'!$E$28&lt;=Rates!$F$15,'Claim Details'!$E$19="No"),Rates!$F$25,IF(AND(C69="A",'Claim Details'!$E$28&gt;=Rates!$H$14,'Claim Details'!$E$28&lt;=Rates!$H$15,'Claim Details'!$E$19="Yes"),Rates!$I$25,IF(AND(C69="A",'Claim Details'!$E$28&gt;=Rates!$H$14,'Claim Details'!$E$28&lt;=Rates!$H$15,'Claim Details'!$E$19="No"),Rates!$H$25,IF(AND(C69="A",'Claim Details'!$E$28&gt;=Rates!$J$14,'Claim Details'!$E$28&lt;=Rates!$J$15,'Claim Details'!$E$19="Yes"),Rates!$K$25,IF(AND(C69="A",'Claim Details'!$E$28&gt;=Rates!$J$14,'Claim Details'!$E$28&lt;=Rates!$J$15,'Claim Details'!$E$19="No"),Rates!$J$25,IF(AND(C69="B",'Claim Details'!$E$28&gt;=Rates!$D$14,'Claim Details'!$E$28&lt;=Rates!$D$15,'Claim Details'!$E$19="Yes"),Rates!$E$26,IF(AND(C69="B",'Claim Details'!$E$28&gt;=Rates!$D$14,'Claim Details'!$E$28&lt;=Rates!$D$15,'Claim Details'!$E$19="No"),Rates!$D$26,IF(AND(C69="B",'Claim Details'!$E$28&gt;=Rates!$F$14,'Claim Details'!$E$28&lt;=Rates!$F$15,'Claim Details'!$E$19="Yes"),Rates!$G$26,IF(AND(C69="B",'Claim Details'!$E$28&gt;=Rates!$F$14,'Claim Details'!$E$28&lt;=Rates!$F$15,'Claim Details'!$E$19="No"),Rates!$F$26,IF(AND(C69="B",'Claim Details'!$E$28&gt;=Rates!$H$14,'Claim Details'!$E$28&lt;=Rates!$H$15,'Claim Details'!$E$19="Yes"),Rates!$I$26,IF(AND(C69="B",'Claim Details'!$E$28&gt;=Rates!$H$14,'Claim Details'!$E$28&lt;=Rates!$H$15,'Claim Details'!$E$19="No"),Rates!$H$26,IF(AND(C69="B",'Claim Details'!$E$28&gt;=Rates!$J$14,'Claim Details'!$E$28&lt;=Rates!$J$15,'Claim Details'!$E$19="Yes"),Rates!$K$26,IF(AND(C69="B",'Claim Details'!$E$28&gt;=Rates!$J$14,'Claim Details'!$E$28&lt;=Rates!$J$15,'Claim Details'!$E$19="No"),Rates!$J$26,IF(AND(C69="C",'Claim Details'!$E$28&gt;=Rates!$D$14,'Claim Details'!$E$28&lt;=Rates!$D$15,'Claim Details'!$E$19="Yes"),Rates!$E$27,IF(AND(C69="C",'Claim Details'!$E$28&gt;=Rates!$D$14,'Claim Details'!$E$28&lt;=Rates!$D$15,'Claim Details'!$E$19="No"),Rates!$D$27,IF(AND(C69="C",'Claim Details'!$E$28&gt;=Rates!$F$14,'Claim Details'!$E$28&lt;=Rates!$F$15,'Claim Details'!$E$19="Yes"),Rates!$G$27,IF(AND(C69="C",'Claim Details'!$E$28&gt;=Rates!$F$14,'Claim Details'!$E$28&lt;=Rates!$F$15,'Claim Details'!$E$19="No"),Rates!$F$27,IF(AND(C69="C",'Claim Details'!$E$28&gt;=Rates!$H$14,'Claim Details'!$E$28&lt;=Rates!$H$15,'Claim Details'!$E$19="Yes"),Rates!$I$27,IF(AND(C69="C",'Claim Details'!$E$28&gt;=Rates!$H$14,'Claim Details'!$E$28&lt;=Rates!$H$15,'Claim Details'!$E$19="No"),Rates!$H$27,IF(AND(C69="C",'Claim Details'!$E$28&gt;=Rates!$J$14,'Claim Details'!$E$28&lt;=Rates!$J$15,'Claim Details'!$E$19="Yes"),Rates!$K$27,IF(AND(C69="C",'Claim Details'!$E$28&gt;=Rates!$J$14,'Claim Details'!$E$28&lt;=Rates!$J$15,'Claim Details'!$E$19="No"),Rates!$J$27,"£0.00"))))))))))))))))))))))))</f>
        <v>£0.00</v>
      </c>
      <c r="AU69" s="191" t="str">
        <f>IF(AND(C69="A",'Claim Details'!$E$28&gt;=Rates!$D$14,'Claim Details'!$E$28&lt;=Rates!$D$15,'Claim Details'!$E$19="Yes"),Rates!$E$20,IF(AND(C69="A",'Claim Details'!$E$28&gt;=Rates!$D$14,'Claim Details'!$E$28&lt;=Rates!$D$15,'Claim Details'!$E$19="No"),Rates!$D$20,IF(AND(C69="A",'Claim Details'!$E$28&gt;=Rates!$F$14,'Claim Details'!$E$28&lt;=Rates!$F$15,'Claim Details'!$E$19="Yes"),Rates!$G$20,IF(AND(C69="A",'Claim Details'!$E$28&gt;=Rates!$F$14,'Claim Details'!$E$28&lt;=Rates!$F$15,'Claim Details'!$E$19="No"),Rates!$F$20,IF(AND(C69="A",'Claim Details'!$E$28&gt;=Rates!$H$14,'Claim Details'!$E$28&lt;=Rates!$H$15,'Claim Details'!$E$19="Yes"),Rates!$I$20,IF(AND(C69="A",'Claim Details'!$E$28&gt;=Rates!$H$14,'Claim Details'!$E$28&lt;=Rates!$H$15,'Claim Details'!$E$19="No"),Rates!$H$20,IF(AND(C69="A",'Claim Details'!$E$28&gt;=Rates!$J$14,'Claim Details'!$E$28&lt;=Rates!$J$15,'Claim Details'!$E$19="Yes"),Rates!$K$20,IF(AND(C69="A",'Claim Details'!$E$28&gt;=Rates!$J$14,'Claim Details'!$E$28&lt;=Rates!$J$15,'Claim Details'!$E$19="No"),Rates!$J$20,IF(AND(C69="B",'Claim Details'!$E$28&gt;=Rates!$D$14,'Claim Details'!$E$28&lt;=Rates!$D$15,'Claim Details'!$E$19="Yes"),Rates!$E$21,IF(AND(C69="B",'Claim Details'!$E$28&gt;=Rates!$D$14,'Claim Details'!$E$28&lt;=Rates!$D$15,'Claim Details'!$E$19="No"),Rates!$D$21,IF(AND(C69="B",'Claim Details'!$E$28&gt;=Rates!$F$14,'Claim Details'!$E$28&lt;=Rates!$F$15,'Claim Details'!$E$19="Yes"),Rates!$G$21,IF(AND(C69="B",'Claim Details'!$E$28&gt;=Rates!$F$14,'Claim Details'!$E$28&lt;=Rates!$F$15,'Claim Details'!$E$19="No"),Rates!$F$21,IF(AND(C69="B",'Claim Details'!$E$28&gt;=Rates!$H$14,'Claim Details'!$E$28&lt;=Rates!$H$15,'Claim Details'!$E$19="Yes"),Rates!$I$21,IF(AND(C69="B",'Claim Details'!$E$28&gt;=Rates!$H$14,'Claim Details'!$E$28&lt;=Rates!$H$15,'Claim Details'!$E$19="No"),Rates!$H$21,IF(AND(C69="B",'Claim Details'!$E$28&gt;=Rates!$J$14,'Claim Details'!$E$28&lt;=Rates!$J$15,'Claim Details'!$E$19="Yes"),Rates!$K$21,IF(AND(C69="B",'Claim Details'!$E$28&gt;=Rates!$J$14,'Claim Details'!$E$28&lt;=Rates!$J$15,'Claim Details'!$E$19="No"),Rates!$J$21,"£0.00"))))))))))))))))</f>
        <v>£0.00</v>
      </c>
      <c r="AV69" s="191" t="str">
        <f>IF(AND(C69="A",'Claim Details'!$E$28&gt;=Rates!$D$14,'Claim Details'!$E$28&lt;=Rates!$D$15,'Claim Details'!$E$19="Yes"),Rates!$E$22,IF(AND(C69="A",'Claim Details'!$E$28&gt;=Rates!$D$14,'Claim Details'!$E$28&lt;=Rates!$D$15,'Claim Details'!$E$19="No"),Rates!$D$22,IF(AND(C69="A",'Claim Details'!$E$28&gt;=Rates!$F$14,'Claim Details'!$E$28&lt;=Rates!$F$15,'Claim Details'!$E$19="Yes"),Rates!$G$22,IF(AND(C69="A",'Claim Details'!$E$28&gt;=Rates!$F$14,'Claim Details'!$E$28&lt;=Rates!$F$15,'Claim Details'!$E$19="No"),Rates!$F$22,IF(AND(C69="A",'Claim Details'!$E$28&gt;=Rates!$H$14,'Claim Details'!$E$28&lt;=Rates!$H$15,'Claim Details'!$E$19="Yes"),Rates!$I$22,IF(AND(C69="A",'Claim Details'!$E$28&gt;=Rates!$H$14,'Claim Details'!$E$28&lt;=Rates!$H$15,'Claim Details'!$E$19="No"),Rates!$H$22,IF(AND(C69="A",'Claim Details'!$E$28&gt;=Rates!$J$14,'Claim Details'!$E$28&lt;=Rates!$J$15,'Claim Details'!$E$19="Yes"),Rates!$K$22,IF(AND(C69="A",'Claim Details'!$E$28&gt;=Rates!$J$14,'Claim Details'!$E$28&lt;=Rates!$J$15,'Claim Details'!$E$19="No"),Rates!$J$22,IF(AND(C69="B",'Claim Details'!$E$28&gt;=Rates!$D$14,'Claim Details'!$E$28&lt;=Rates!$D$15,'Claim Details'!$E$19="Yes"),Rates!$E$23,IF(AND(C69="B",'Claim Details'!$E$28&gt;=Rates!$D$14,'Claim Details'!$E$28&lt;=Rates!$D$15,'Claim Details'!$E$19="No"),Rates!$D$23,IF(AND(C69="B",'Claim Details'!$E$28&gt;=Rates!$F$14,'Claim Details'!$E$28&lt;=Rates!$F$15,'Claim Details'!$E$19="Yes"),Rates!$G$23,IF(AND(C69="B",'Claim Details'!$E$28&gt;=Rates!$F$14,'Claim Details'!$E$28&lt;=Rates!$F$15,'Claim Details'!$E$19="No"),Rates!$F$23,IF(AND(C69="B",'Claim Details'!$E$28&gt;=Rates!$H$14,'Claim Details'!$E$28&lt;=Rates!$H$15,'Claim Details'!$E$19="Yes"),Rates!$I$23,IF(AND(C69="B",'Claim Details'!$E$28&gt;=Rates!$H$14,'Claim Details'!$E$28&lt;=Rates!$H$15,'Claim Details'!$E$19="No"),Rates!$H$23,IF(AND(C69="B",'Claim Details'!$E$28&gt;=Rates!$J$14,'Claim Details'!$E$28&lt;=Rates!$J$15,'Claim Details'!$E$19="Yes"),Rates!$K$23,IF(AND(C69="B",'Claim Details'!$E$28&gt;=Rates!$J$14,'Claim Details'!$E$28&lt;=Rates!$J$15,'Claim Details'!$E$19="No"),Rates!$J$23,IF(AND(C69="C",'Claim Details'!$E$28&gt;=Rates!$D$14,'Claim Details'!$E$28&lt;=Rates!$D$15,'Claim Details'!$E$19="Yes"),Rates!$E$24,IF(AND(C69="C",'Claim Details'!$E$28&gt;=Rates!$D$14,'Claim Details'!$E$28&lt;=Rates!$D$15,'Claim Details'!$E$19="No"),Rates!$D$24,IF(AND(C69="C",'Claim Details'!$E$28&gt;=Rates!$F$14,'Claim Details'!$E$28&lt;=Rates!$F$15,'Claim Details'!$E$19="Yes"),Rates!$G$24,IF(AND(C69="C",'Claim Details'!$E$28&gt;=Rates!$F$14,'Claim Details'!$E$28&lt;=Rates!$F$15,'Claim Details'!$E$19="No"),Rates!$F$24,IF(AND(C69="C",'Claim Details'!$E$28&gt;=Rates!$H$14,'Claim Details'!$E$28&lt;=Rates!$H$15,'Claim Details'!$E$19="Yes"),Rates!$I$24,IF(AND(C69="C",'Claim Details'!$E$28&gt;=Rates!$H$14,'Claim Details'!$E$28&lt;=Rates!$H$15,'Claim Details'!$E$19="No"),Rates!$H$24,IF(AND(C69="C",'Claim Details'!$E$28&gt;=Rates!$J$14,'Claim Details'!$E$28&lt;=Rates!$J$15,'Claim Details'!$E$19="Yes"),Rates!$K$24,IF(AND(C69="C",'Claim Details'!$E$28&gt;=Rates!$J$14,'Claim Details'!$E$28&lt;=Rates!$J$15,'Claim Details'!$E$19="No"),Rates!$J$24,"£0.00"))))))))))))))))))))))))</f>
        <v>£0.00</v>
      </c>
      <c r="AW69" s="1"/>
      <c r="AX69" s="189" t="str">
        <f>IF(AND(U69="A",'Claim Details'!$I$28&gt;=Rates!$D$14,'Claim Details'!$I$28&lt;=Rates!$D$15,'Claim Details'!$I$19="Yes"),Rates!$J$17,IF(AND(U69="A",'Claim Details'!$I$28&gt;=Rates!$D$14,'Claim Details'!$I$28&lt;=Rates!$D$15,'Claim Details'!$I$19="No"),Rates!$D$17,IF(AND(U69="A",'Claim Details'!$I$28&gt;=Rates!$F$14,'Claim Details'!$I$28&lt;=Rates!$F$15,'Claim Details'!$I$19="Yes"),Rates!$G$17,IF(AND(U69="A",'Claim Details'!$I$28&gt;=Rates!$F$14,'Claim Details'!$I$28&lt;=Rates!$F$15,'Claim Details'!$I$19="No"),Rates!$F$17,IF(AND(U69="A",'Claim Details'!$I$28&gt;=Rates!$H$14,'Claim Details'!$I$28&lt;=Rates!$H$15,'Claim Details'!$I$19="Yes"),Rates!$I$17,IF(AND(U69="A",'Claim Details'!$I$28&gt;=Rates!$H$14,'Claim Details'!$I$28&lt;=Rates!$H$15,'Claim Details'!$I$19="No"),Rates!$H$17,IF(AND(U69="A",'Claim Details'!$I$28&gt;=Rates!$J$14,'Claim Details'!$I$28&lt;=Rates!$J$15,'Claim Details'!$I$19="Yes"),Rates!$K$17,IF(AND(U69="A",'Claim Details'!$I$28&gt;=Rates!$J$14,'Claim Details'!$I$28&lt;=Rates!$J$15,'Claim Details'!$I$19="No"),Rates!$J$17,IF(AND(U69="B",'Claim Details'!$I$28&gt;=Rates!$D$14,'Claim Details'!$I$28&lt;=Rates!$D$15,'Claim Details'!$I$19="Yes"),Rates!$E$18,IF(AND(U69="B",'Claim Details'!$I$28&gt;=Rates!$D$14,'Claim Details'!$I$28&lt;=Rates!$D$15,'Claim Details'!$I$19="No"),Rates!$D$18,IF(AND(U69="B",'Claim Details'!$I$28&gt;=Rates!$F$14,'Claim Details'!$I$28&lt;=Rates!$F$15,'Claim Details'!$I$19="Yes"),Rates!$G$18,IF(AND(U69="B",'Claim Details'!$I$28&gt;=Rates!$F$14,'Claim Details'!$I$28&lt;=Rates!$F$15,'Claim Details'!$I$19="No"),Rates!$F$18,IF(AND(U69="B",'Claim Details'!$I$28&gt;=Rates!$H$14,'Claim Details'!$I$28&lt;=Rates!$H$15,'Claim Details'!$I$19="Yes"),Rates!$I$18,IF(AND(U69="B",'Claim Details'!$I$28&gt;=Rates!$H$14,'Claim Details'!$I$28&lt;=Rates!$H$15,'Claim Details'!$I$19="No"),Rates!$H$18,IF(AND(U69="B",'Claim Details'!$I$28&gt;=Rates!$J$14,'Claim Details'!$I$28&lt;=Rates!$J$15,'Claim Details'!$I$19="Yes"),Rates!$K$18,IF(AND(U69="B",'Claim Details'!$I$28&gt;=Rates!$J$14,'Claim Details'!$I$28&lt;=Rates!$J$15,'Claim Details'!$I$19="No"),Rates!$J$18,IF(AND(U69="C",'Claim Details'!$I$28&gt;=Rates!$D$14,'Claim Details'!$I$28&lt;=Rates!$D$15,'Claim Details'!$I$19="Yes"),Rates!$E$19,IF(AND(U69="C",'Claim Details'!$I$28&gt;=Rates!$D$14,'Claim Details'!$I$28&lt;=Rates!$D$15,'Claim Details'!$I$19="No"),Rates!$D$19,IF(AND(U69="C",'Claim Details'!$I$28&gt;=Rates!$F$14,'Claim Details'!$I$28&lt;=Rates!$F$15,'Claim Details'!$I$19="Yes"),Rates!$G$19,IF(AND(U69="C",'Claim Details'!$I$28&gt;=Rates!$F$14,'Claim Details'!$I$28&lt;=Rates!$F$15,'Claim Details'!$I$19="No"),Rates!$F$19,IF(AND(U69="C",'Claim Details'!$I$28&gt;=Rates!$H$14,'Claim Details'!$I$28&lt;=Rates!$H$15,'Claim Details'!$I$19="Yes"),Rates!$I$19,IF(AND(U69="C",'Claim Details'!$I$28&gt;=Rates!$H$14,'Claim Details'!$I$28&lt;=Rates!$H$15,'Claim Details'!$I$19="No"),Rates!$H$19,IF(AND(U69="C",'Claim Details'!$I$28&gt;=Rates!$J$14,'Claim Details'!$I$28&lt;=Rates!$J$15,'Claim Details'!$I$19="Yes"),Rates!$K$19,IF(AND(U69="C",'Claim Details'!$I$28&gt;=Rates!$J$14,'Claim Details'!$I$28&lt;=Rates!$J$15,'Claim Details'!$I$19="No"),Rates!$J$19,"£0.00"))))))))))))))))))))))))</f>
        <v>£0.00</v>
      </c>
      <c r="AY69" s="189" t="str">
        <f>IF(AND(C69="A",'Claim Details'!$I$28&gt;=Rates!$D$14,'Claim Details'!$I$28&lt;=Rates!$D$15,'Claim Details'!$I$19="Yes"),Rates!$J$25,IF(AND(C69="A",'Claim Details'!$I$28&gt;=Rates!$D$14,'Claim Details'!$I$28&lt;=Rates!$D$15,'Claim Details'!$I$19="No"),Rates!$D$25,IF(AND(C69="A",'Claim Details'!$I$28&gt;=Rates!$F$14,'Claim Details'!$I$28&lt;=Rates!$F$15,'Claim Details'!$I$19="Yes"),Rates!$G$25,IF(AND(C69="A",'Claim Details'!$I$28&gt;=Rates!$F$14,'Claim Details'!$I$28&lt;=Rates!$F$15,'Claim Details'!$I$19="No"),Rates!$F$25,IF(AND(C69="A",'Claim Details'!$I$28&gt;=Rates!$H$14,'Claim Details'!$I$28&lt;=Rates!$H$15,'Claim Details'!$I$19="Yes"),Rates!$I$25,IF(AND(C69="A",'Claim Details'!$I$28&gt;=Rates!$H$14,'Claim Details'!$I$28&lt;=Rates!$H$15,'Claim Details'!$I$19="No"),Rates!$H$25,IF(AND(C69="A",'Claim Details'!$I$28&gt;=Rates!$J$14,'Claim Details'!$I$28&lt;=Rates!$J$15,'Claim Details'!$I$19="Yes"),Rates!$K$25,IF(AND(C69="A",'Claim Details'!$I$28&gt;=Rates!$J$14,'Claim Details'!$I$28&lt;=Rates!$J$15,'Claim Details'!$I$19="No"),Rates!$J$25,IF(AND(C69="B",'Claim Details'!$I$28&gt;=Rates!$D$14,'Claim Details'!$I$28&lt;=Rates!$D$15,'Claim Details'!$I$19="Yes"),Rates!$E$26,IF(AND(C69="B",'Claim Details'!$I$28&gt;=Rates!$D$14,'Claim Details'!$I$28&lt;=Rates!$D$15,'Claim Details'!$I$19="No"),Rates!$D$26,IF(AND(C69="B",'Claim Details'!$I$28&gt;=Rates!$F$14,'Claim Details'!$I$28&lt;=Rates!$F$15,'Claim Details'!$I$19="Yes"),Rates!$G$26,IF(AND(C69="B",'Claim Details'!$I$28&gt;=Rates!$F$14,'Claim Details'!$I$28&lt;=Rates!$F$15,'Claim Details'!$I$19="No"),Rates!$F$26,IF(AND(C69="B",'Claim Details'!$I$28&gt;=Rates!$H$14,'Claim Details'!$I$28&lt;=Rates!$H$15,'Claim Details'!$I$19="Yes"),Rates!$I$26,IF(AND(C69="B",'Claim Details'!$I$28&gt;=Rates!$H$14,'Claim Details'!$I$28&lt;=Rates!$H$15,'Claim Details'!$I$19="No"),Rates!$H$26,IF(AND(C69="B",'Claim Details'!$I$28&gt;=Rates!$J$14,'Claim Details'!$I$28&lt;=Rates!$J$15,'Claim Details'!$I$19="Yes"),Rates!$K$26,IF(AND(C69="B",'Claim Details'!$I$28&gt;=Rates!$J$14,'Claim Details'!$I$28&lt;=Rates!$J$15,'Claim Details'!$I$19="No"),Rates!$J$26,IF(AND(C69="C",'Claim Details'!$I$28&gt;=Rates!$D$14,'Claim Details'!$I$28&lt;=Rates!$D$15,'Claim Details'!$I$19="Yes"),Rates!$E$27,IF(AND(C69="C",'Claim Details'!$I$28&gt;=Rates!$D$14,'Claim Details'!$I$28&lt;=Rates!$D$15,'Claim Details'!$I$19="No"),Rates!$D$27,IF(AND(C69="C",'Claim Details'!$I$28&gt;=Rates!$F$14,'Claim Details'!$I$28&lt;=Rates!$F$15,'Claim Details'!$I$19="Yes"),Rates!$G$27,IF(AND(C69="C",'Claim Details'!$I$28&gt;=Rates!$F$14,'Claim Details'!$I$28&lt;=Rates!$F$15,'Claim Details'!$I$19="No"),Rates!$F$27,IF(AND(C69="C",'Claim Details'!$I$28&gt;=Rates!$H$14,'Claim Details'!$I$28&lt;=Rates!$H$15,'Claim Details'!$I$19="Yes"),Rates!$I$27,IF(AND(C69="C",'Claim Details'!$I$28&gt;=Rates!$H$14,'Claim Details'!$I$28&lt;=Rates!$H$15,'Claim Details'!$I$19="No"),Rates!$H$27,IF(AND(C69="C",'Claim Details'!$I$28&gt;=Rates!$J$14,'Claim Details'!$I$28&lt;=Rates!$J$15,'Claim Details'!$I$19="Yes"),Rates!$K$27,IF(AND(C69="C",'Claim Details'!$I$28&gt;=Rates!$J$14,'Claim Details'!$I$28&lt;=Rates!$J$15,'Claim Details'!$I$19="No"),Rates!$J$27,"£0.00"))))))))))))))))))))))))</f>
        <v>£0.00</v>
      </c>
      <c r="AZ69" s="189" t="str">
        <f>IF(AND(C69="A",'Claim Details'!$I$28&gt;=Rates!$D$14,'Claim Details'!$I$28&lt;=Rates!$D$15,'Claim Details'!$I$19="Yes"),Rates!$E$20,IF(AND(C69="A",'Claim Details'!$I$28&gt;=Rates!$D$14,'Claim Details'!$I$28&lt;=Rates!$D$15,'Claim Details'!$I$19="No"),Rates!$D$20,IF(AND(C69="A",'Claim Details'!$I$28&gt;=Rates!$F$14,'Claim Details'!$I$28&lt;=Rates!$F$15,'Claim Details'!$I$19="Yes"),Rates!$G$20,IF(AND(C69="A",'Claim Details'!$I$28&gt;=Rates!$F$14,'Claim Details'!$I$28&lt;=Rates!$F$15,'Claim Details'!$I$19="No"),Rates!$F$20,IF(AND(C69="A",'Claim Details'!$I$28&gt;=Rates!$H$14,'Claim Details'!$I$28&lt;=Rates!$H$15,'Claim Details'!$I$19="Yes"),Rates!$I$20,IF(AND(C69="A",'Claim Details'!$I$28&gt;=Rates!$H$14,'Claim Details'!$I$28&lt;=Rates!$H$15,'Claim Details'!$I$19="No"),Rates!$H$20,IF(AND(C69="A",'Claim Details'!$I$28&gt;=Rates!$J$14,'Claim Details'!$I$28&lt;=Rates!$J$15,'Claim Details'!$I$19="Yes"),Rates!$K$20,IF(AND(C69="A",'Claim Details'!$I$28&gt;=Rates!$J$14,'Claim Details'!$I$28&lt;=Rates!$J$15,'Claim Details'!$I$19="No"),Rates!$J$20,IF(AND(C69="B",'Claim Details'!$I$28&gt;=Rates!$D$14,'Claim Details'!$I$28&lt;=Rates!$D$15,'Claim Details'!$I$19="Yes"),Rates!$E$21,IF(AND(C69="B",'Claim Details'!$I$28&gt;=Rates!$D$14,'Claim Details'!$I$28&lt;=Rates!$D$15,'Claim Details'!$I$19="No"),Rates!$D$21,IF(AND(C69="B",'Claim Details'!$I$28&gt;=Rates!$F$14,'Claim Details'!$I$28&lt;=Rates!$F$15,'Claim Details'!$I$19="Yes"),Rates!$G$21,IF(AND(C69="B",'Claim Details'!$I$28&gt;=Rates!$F$14,'Claim Details'!$I$28&lt;=Rates!$F$15,'Claim Details'!$I$19="No"),Rates!$F$21,IF(AND(C69="B",'Claim Details'!$I$28&gt;=Rates!$H$14,'Claim Details'!$I$28&lt;=Rates!$H$15,'Claim Details'!$I$19="Yes"),Rates!$I$21,IF(AND(C69="B",'Claim Details'!$I$28&gt;=Rates!$H$14,'Claim Details'!$I$28&lt;=Rates!$H$15,'Claim Details'!$I$19="No"),Rates!$H$21,IF(AND(C69="B",'Claim Details'!$I$28&gt;=Rates!$J$14,'Claim Details'!$I$28&lt;=Rates!$J$15,'Claim Details'!$I$19="Yes"),Rates!$K$21,IF(AND(C69="B",'Claim Details'!$I$28&gt;=Rates!$J$14,'Claim Details'!$I$28&lt;=Rates!$J$15,'Claim Details'!$I$19="No"),Rates!$J$21,"£0.00"))))))))))))))))</f>
        <v>£0.00</v>
      </c>
      <c r="BA69" s="189" t="str">
        <f>IF(AND(C69="A",'Claim Details'!$I$28&gt;=Rates!$D$14,'Claim Details'!$I$28&lt;=Rates!$D$15,'Claim Details'!$I$19="Yes"),Rates!$E$22,IF(AND(C69="A",'Claim Details'!$I$28&gt;=Rates!$D$14,'Claim Details'!$I$28&lt;=Rates!$D$15,'Claim Details'!$I$19="No"),Rates!$D$22,IF(AND(C69="A",'Claim Details'!$I$28&gt;=Rates!$F$14,'Claim Details'!$I$28&lt;=Rates!$F$15,'Claim Details'!$I$19="Yes"),Rates!$G$22,IF(AND(C69="A",'Claim Details'!$I$28&gt;=Rates!$F$14,'Claim Details'!$I$28&lt;=Rates!$F$15,'Claim Details'!$I$19="No"),Rates!$F$22,IF(AND(C69="A",'Claim Details'!$I$28&gt;=Rates!$H$14,'Claim Details'!$I$28&lt;=Rates!$H$15,'Claim Details'!$I$19="Yes"),Rates!$I$22,IF(AND(C69="A",'Claim Details'!$I$28&gt;=Rates!$H$14,'Claim Details'!$I$28&lt;=Rates!$H$15,'Claim Details'!$I$19="No"),Rates!$H$22,IF(AND(C69="A",'Claim Details'!$I$28&gt;=Rates!$J$14,'Claim Details'!$I$28&lt;=Rates!$J$15,'Claim Details'!$I$19="Yes"),Rates!$K$22,IF(AND(C69="A",'Claim Details'!$I$28&gt;=Rates!$J$14,'Claim Details'!$I$28&lt;=Rates!$J$15,'Claim Details'!$I$19="No"),Rates!$J$22,IF(AND(C69="B",'Claim Details'!$I$28&gt;=Rates!$D$14,'Claim Details'!$I$28&lt;=Rates!$D$15,'Claim Details'!$I$19="Yes"),Rates!$E$23,IF(AND(C69="B",'Claim Details'!$I$28&gt;=Rates!$D$14,'Claim Details'!$I$28&lt;=Rates!$D$15,'Claim Details'!$I$19="No"),Rates!$D$23,IF(AND(C69="B",'Claim Details'!$I$28&gt;=Rates!$F$14,'Claim Details'!$I$28&lt;=Rates!$F$15,'Claim Details'!$I$19="Yes"),Rates!$G$23,IF(AND(C69="B",'Claim Details'!$I$28&gt;=Rates!$F$14,'Claim Details'!$I$28&lt;=Rates!$F$15,'Claim Details'!$I$19="No"),Rates!$F$23,IF(AND(C69="B",'Claim Details'!$I$28&gt;=Rates!$H$14,'Claim Details'!$I$28&lt;=Rates!$H$15,'Claim Details'!$I$19="Yes"),Rates!$I$23,IF(AND(C69="B",'Claim Details'!$I$28&gt;=Rates!$H$14,'Claim Details'!$I$28&lt;=Rates!$H$15,'Claim Details'!$I$19="No"),Rates!$H$23,IF(AND(C69="B",'Claim Details'!$I$28&gt;=Rates!$J$14,'Claim Details'!$I$28&lt;=Rates!$J$15,'Claim Details'!$I$19="Yes"),Rates!$K$23,IF(AND(C69="B",'Claim Details'!$I$28&gt;=Rates!$J$14,'Claim Details'!$I$28&lt;=Rates!$J$15,'Claim Details'!$I$19="No"),Rates!$J$23,IF(AND(C69="C",'Claim Details'!$I$28&gt;=Rates!$D$14,'Claim Details'!$I$28&lt;=Rates!$D$15,'Claim Details'!$I$19="Yes"),Rates!$E$24,IF(AND(C69="C",'Claim Details'!$I$28&gt;=Rates!$D$14,'Claim Details'!$I$28&lt;=Rates!$D$15,'Claim Details'!$I$19="No"),Rates!$D$24,IF(AND(C69="C",'Claim Details'!$I$28&gt;=Rates!$F$14,'Claim Details'!$I$28&lt;=Rates!$F$15,'Claim Details'!$I$19="Yes"),Rates!$G$24,IF(AND(C69="C",'Claim Details'!$I$28&gt;=Rates!$F$14,'Claim Details'!$I$28&lt;=Rates!$F$15,'Claim Details'!$I$19="No"),Rates!$F$24,IF(AND(C69="C",'Claim Details'!$I$28&gt;=Rates!$H$14,'Claim Details'!$I$28&lt;=Rates!$H$15,'Claim Details'!$I$19="Yes"),Rates!$I$24,IF(AND(C69="C",'Claim Details'!$I$28&gt;=Rates!$H$14,'Claim Details'!$I$28&lt;=Rates!$H$15,'Claim Details'!$I$19="No"),Rates!$H$24,IF(AND(C69="C",'Claim Details'!$I$28&gt;=Rates!$J$14,'Claim Details'!$I$28&lt;=Rates!$J$15,'Claim Details'!$I$19="Yes"),Rates!$K$24,IF(AND(C69="C",'Claim Details'!$I$28&gt;=Rates!$J$14,'Claim Details'!$I$28&lt;=Rates!$J$15,'Claim Details'!$I$19="No"),Rates!$J$24,"£0.00"))))))))))))))))))))))))</f>
        <v>£0.00</v>
      </c>
      <c r="BB69" s="189" t="str">
        <f t="shared" si="12"/>
        <v>£0.00</v>
      </c>
      <c r="BC69" s="1"/>
      <c r="BD69" s="189" t="str">
        <f>IF(AND(AE69="A",'Claim Details'!$I$28&gt;=Rates!$D$14,'Claim Details'!$I$28&lt;=Rates!$D$15,'Claim Details'!$I$19="Yes"),Rates!$J$17,IF(AND(AE69="A",'Claim Details'!$I$28&gt;=Rates!$D$14,'Claim Details'!$I$28&lt;=Rates!$D$15,'Claim Details'!$I$19="No"),Rates!$D$17,IF(AND(AE69="A",'Claim Details'!$I$28&gt;=Rates!$F$14,'Claim Details'!$I$28&lt;=Rates!$F$15,'Claim Details'!$I$19="Yes"),Rates!$G$17,IF(AND(AE69="A",'Claim Details'!$I$28&gt;=Rates!$F$14,'Claim Details'!$I$28&lt;=Rates!$F$15,'Claim Details'!$I$19="No"),Rates!$F$17,IF(AND(AE69="A",'Claim Details'!$I$28&gt;=Rates!$H$14,'Claim Details'!$I$28&lt;=Rates!$H$15,'Claim Details'!$I$19="Yes"),Rates!$I$17,IF(AND(AE69="A",'Claim Details'!$I$28&gt;=Rates!$H$14,'Claim Details'!$I$28&lt;=Rates!$H$15,'Claim Details'!$I$19="No"),Rates!$H$17,IF(AND(AE69="A",'Claim Details'!$I$28&gt;=Rates!$J$14,'Claim Details'!$I$28&lt;=Rates!$J$15,'Claim Details'!$I$19="Yes"),Rates!$K$17,IF(AND(AE69="A",'Claim Details'!$I$28&gt;=Rates!$J$14,'Claim Details'!$I$28&lt;=Rates!$J$15,'Claim Details'!$I$19="No"),Rates!$J$17,IF(AND(AE69="B",'Claim Details'!$I$28&gt;=Rates!$D$14,'Claim Details'!$I$28&lt;=Rates!$D$15,'Claim Details'!$I$19="Yes"),Rates!$E$18,IF(AND(AE69="B",'Claim Details'!$I$28&gt;=Rates!$D$14,'Claim Details'!$I$28&lt;=Rates!$D$15,'Claim Details'!$I$19="No"),Rates!$D$18,IF(AND(AE69="B",'Claim Details'!$I$28&gt;=Rates!$F$14,'Claim Details'!$I$28&lt;=Rates!$F$15,'Claim Details'!$I$19="Yes"),Rates!$G$18,IF(AND(AE69="B",'Claim Details'!$I$28&gt;=Rates!$F$14,'Claim Details'!$I$28&lt;=Rates!$F$15,'Claim Details'!$I$19="No"),Rates!$F$18,IF(AND(AE69="B",'Claim Details'!$I$28&gt;=Rates!$H$14,'Claim Details'!$I$28&lt;=Rates!$H$15,'Claim Details'!$I$19="Yes"),Rates!$I$18,IF(AND(AE69="B",'Claim Details'!$I$28&gt;=Rates!$H$14,'Claim Details'!$I$28&lt;=Rates!$H$15,'Claim Details'!$I$19="No"),Rates!$H$18,IF(AND(AE69="B",'Claim Details'!$I$28&gt;=Rates!$J$14,'Claim Details'!$I$28&lt;=Rates!$J$15,'Claim Details'!$I$19="Yes"),Rates!$K$18,IF(AND(AE69="B",'Claim Details'!$I$28&gt;=Rates!$J$14,'Claim Details'!$I$28&lt;=Rates!$J$15,'Claim Details'!$I$19="No"),Rates!$J$18,IF(AND(AE69="C",'Claim Details'!$I$28&gt;=Rates!$D$14,'Claim Details'!$I$28&lt;=Rates!$D$15,'Claim Details'!$I$19="Yes"),Rates!$E$19,IF(AND(AE69="C",'Claim Details'!$I$28&gt;=Rates!$D$14,'Claim Details'!$I$28&lt;=Rates!$D$15,'Claim Details'!$I$19="No"),Rates!$D$19,IF(AND(AE69="C",'Claim Details'!$I$28&gt;=Rates!$F$14,'Claim Details'!$I$28&lt;=Rates!$F$15,'Claim Details'!$I$19="Yes"),Rates!$G$19,IF(AND(AE69="C",'Claim Details'!$I$28&gt;=Rates!$F$14,'Claim Details'!$I$28&lt;=Rates!$F$15,'Claim Details'!$I$19="No"),Rates!$F$19,IF(AND(AE69="C",'Claim Details'!$I$28&gt;=Rates!$H$14,'Claim Details'!$I$28&lt;=Rates!$H$15,'Claim Details'!$I$19="Yes"),Rates!$I$19,IF(AND(AE69="C",'Claim Details'!$I$28&gt;=Rates!$H$14,'Claim Details'!$I$28&lt;=Rates!$H$15,'Claim Details'!$I$19="No"),Rates!$H$19,IF(AND(AE69="C",'Claim Details'!$I$28&gt;=Rates!$J$14,'Claim Details'!$I$28&lt;=Rates!$J$15,'Claim Details'!$I$19="Yes"),Rates!$K$19,IF(AND(AE69="C",'Claim Details'!$I$28&gt;=Rates!$J$14,'Claim Details'!$I$28&lt;=Rates!$J$15,'Claim Details'!$I$19="No"),Rates!$J$19,"£0.00"))))))))))))))))))))))))</f>
        <v>£0.00</v>
      </c>
      <c r="BE69" s="189" t="str">
        <f>IF(AND(AE69="A",'Claim Details'!$I$28&gt;=Rates!$D$14,'Claim Details'!$I$28&lt;=Rates!$D$15,'Claim Details'!$I$19="Yes"),Rates!$J$25,IF(AND(AE69="A",'Claim Details'!$I$28&gt;=Rates!$D$14,'Claim Details'!$I$28&lt;=Rates!$D$15,'Claim Details'!$I$19="No"),Rates!$D$25,IF(AND(AE69="A",'Claim Details'!$I$28&gt;=Rates!$F$14,'Claim Details'!$I$28&lt;=Rates!$F$15,'Claim Details'!$I$19="Yes"),Rates!$G$25,IF(AND(AE69="A",'Claim Details'!$I$28&gt;=Rates!$F$14,'Claim Details'!$I$28&lt;=Rates!$F$15,'Claim Details'!$I$19="No"),Rates!$F$25,IF(AND(AE69="A",'Claim Details'!$I$28&gt;=Rates!$H$14,'Claim Details'!$I$28&lt;=Rates!$H$15,'Claim Details'!$I$19="Yes"),Rates!$I$25,IF(AND(AE69="A",'Claim Details'!$I$28&gt;=Rates!$H$14,'Claim Details'!$I$28&lt;=Rates!$H$15,'Claim Details'!$I$19="No"),Rates!$H$25,IF(AND(AE69="A",'Claim Details'!$I$28&gt;=Rates!$J$14,'Claim Details'!$I$28&lt;=Rates!$J$15,'Claim Details'!$I$19="Yes"),Rates!$K$25,IF(AND(AE69="A",'Claim Details'!$I$28&gt;=Rates!$J$14,'Claim Details'!$I$28&lt;=Rates!$J$15,'Claim Details'!$I$19="No"),Rates!$J$25,IF(AND(AE69="B",'Claim Details'!$I$28&gt;=Rates!$D$14,'Claim Details'!$I$28&lt;=Rates!$D$15,'Claim Details'!$I$19="Yes"),Rates!$E$26,IF(AND(AE69="B",'Claim Details'!$I$28&gt;=Rates!$D$14,'Claim Details'!$I$28&lt;=Rates!$D$15,'Claim Details'!$I$19="No"),Rates!$D$26,IF(AND(AE69="B",'Claim Details'!$I$28&gt;=Rates!$F$14,'Claim Details'!$I$28&lt;=Rates!$F$15,'Claim Details'!$I$19="Yes"),Rates!$G$26,IF(AND(AE69="B",'Claim Details'!$I$28&gt;=Rates!$F$14,'Claim Details'!$I$28&lt;=Rates!$F$15,'Claim Details'!$I$19="No"),Rates!$F$26,IF(AND(AE69="B",'Claim Details'!$I$28&gt;=Rates!$H$14,'Claim Details'!$I$28&lt;=Rates!$H$15,'Claim Details'!$I$19="Yes"),Rates!$I$26,IF(AND(AE69="B",'Claim Details'!$I$28&gt;=Rates!$H$14,'Claim Details'!$I$28&lt;=Rates!$H$15,'Claim Details'!$I$19="No"),Rates!$H$26,IF(AND(AE69="B",'Claim Details'!$I$28&gt;=Rates!$J$14,'Claim Details'!$I$28&lt;=Rates!$J$15,'Claim Details'!$I$19="Yes"),Rates!$K$26,IF(AND(AE69="B",'Claim Details'!$I$28&gt;=Rates!$J$14,'Claim Details'!$I$28&lt;=Rates!$J$15,'Claim Details'!$I$19="No"),Rates!$J$26,IF(AND(AE69="C",'Claim Details'!$I$28&gt;=Rates!$D$14,'Claim Details'!$I$28&lt;=Rates!$D$15,'Claim Details'!$I$19="Yes"),Rates!$E$27,IF(AND(AE69="C",'Claim Details'!$I$28&gt;=Rates!$D$14,'Claim Details'!$I$28&lt;=Rates!$D$15,'Claim Details'!$I$19="No"),Rates!$D$27,IF(AND(AE69="C",'Claim Details'!$I$28&gt;=Rates!$F$14,'Claim Details'!$I$28&lt;=Rates!$F$15,'Claim Details'!$I$19="Yes"),Rates!$G$27,IF(AND(AE69="C",'Claim Details'!$I$28&gt;=Rates!$F$14,'Claim Details'!$I$28&lt;=Rates!$F$15,'Claim Details'!$I$19="No"),Rates!$F$27,IF(AND(AE69="C",'Claim Details'!$I$28&gt;=Rates!$H$14,'Claim Details'!$I$28&lt;=Rates!$H$15,'Claim Details'!$I$19="Yes"),Rates!$I$27,IF(AND(AE69="C",'Claim Details'!$I$28&gt;=Rates!$H$14,'Claim Details'!$I$28&lt;=Rates!$H$15,'Claim Details'!$I$19="No"),Rates!$H$27,IF(AND(AE69="C",'Claim Details'!$I$28&gt;=Rates!$J$14,'Claim Details'!$I$28&lt;=Rates!$J$15,'Claim Details'!$I$19="Yes"),Rates!$K$27,IF(AND(AE69="C",'Claim Details'!$I$28&gt;=Rates!$J$14,'Claim Details'!$I$28&lt;=Rates!$J$15,'Claim Details'!$I$19="No"),Rates!$J$27,"£0.00"))))))))))))))))))))))))</f>
        <v>£0.00</v>
      </c>
      <c r="BF69" s="189" t="str">
        <f>IF(AND(AE69="A",'Claim Details'!$I$28&gt;=Rates!$D$14,'Claim Details'!$I$28&lt;=Rates!$D$15,'Claim Details'!$I$19="Yes"),Rates!$E$20,IF(AND(AE69="A",'Claim Details'!$I$28&gt;=Rates!$D$14,'Claim Details'!$I$28&lt;=Rates!$D$15,'Claim Details'!$I$19="No"),Rates!$D$20,IF(AND(AE69="A",'Claim Details'!$I$28&gt;=Rates!$F$14,'Claim Details'!$I$28&lt;=Rates!$F$15,'Claim Details'!$I$19="Yes"),Rates!$G$20,IF(AND(AE69="A",'Claim Details'!$I$28&gt;=Rates!$F$14,'Claim Details'!$I$28&lt;=Rates!$F$15,'Claim Details'!$I$19="No"),Rates!$F$20,IF(AND(AE69="A",'Claim Details'!$I$28&gt;=Rates!$H$14,'Claim Details'!$I$28&lt;=Rates!$H$15,'Claim Details'!$I$19="Yes"),Rates!$I$20,IF(AND(AE69="A",'Claim Details'!$I$28&gt;=Rates!$H$14,'Claim Details'!$I$28&lt;=Rates!$H$15,'Claim Details'!$I$19="No"),Rates!$H$20,IF(AND(AE69="A",'Claim Details'!$I$28&gt;=Rates!$J$14,'Claim Details'!$I$28&lt;=Rates!$J$15,'Claim Details'!$I$19="Yes"),Rates!$K$20,IF(AND(AE69="A",'Claim Details'!$I$28&gt;=Rates!$J$14,'Claim Details'!$I$28&lt;=Rates!$J$15,'Claim Details'!$I$19="No"),Rates!$J$20,IF(AND(AE69="B",'Claim Details'!$I$28&gt;=Rates!$D$14,'Claim Details'!$I$28&lt;=Rates!$D$15,'Claim Details'!$I$19="Yes"),Rates!$E$21,IF(AND(AE69="B",'Claim Details'!$I$28&gt;=Rates!$D$14,'Claim Details'!$I$28&lt;=Rates!$D$15,'Claim Details'!$I$19="No"),Rates!$D$21,IF(AND(AE69="B",'Claim Details'!$I$28&gt;=Rates!$F$14,'Claim Details'!$I$28&lt;=Rates!$F$15,'Claim Details'!$I$19="Yes"),Rates!$G$21,IF(AND(AE69="B",'Claim Details'!$I$28&gt;=Rates!$F$14,'Claim Details'!$I$28&lt;=Rates!$F$15,'Claim Details'!$I$19="No"),Rates!$F$21,IF(AND(AE69="B",'Claim Details'!$I$28&gt;=Rates!$H$14,'Claim Details'!$I$28&lt;=Rates!$H$15,'Claim Details'!$I$19="Yes"),Rates!$I$21,IF(AND(AE69="B",'Claim Details'!$I$28&gt;=Rates!$H$14,'Claim Details'!$I$28&lt;=Rates!$H$15,'Claim Details'!$I$19="No"),Rates!$H$21,IF(AND(AE69="B",'Claim Details'!$I$28&gt;=Rates!$J$14,'Claim Details'!$I$28&lt;=Rates!$J$15,'Claim Details'!$I$19="Yes"),Rates!$K$21,IF(AND(AE69="B",'Claim Details'!$I$28&gt;=Rates!$J$14,'Claim Details'!$I$28&lt;=Rates!$J$15,'Claim Details'!$I$19="No"),Rates!$J$21,"£0.00"))))))))))))))))</f>
        <v>£0.00</v>
      </c>
      <c r="BG69" s="189" t="str">
        <f>IF(AND(AE69="A",'Claim Details'!$I$28&gt;=Rates!$D$14,'Claim Details'!$I$28&lt;=Rates!$D$15,'Claim Details'!$I$19="Yes"),Rates!$E$22,IF(AND(AE69="A",'Claim Details'!$I$28&gt;=Rates!$D$14,'Claim Details'!$I$28&lt;=Rates!$D$15,'Claim Details'!$I$19="No"),Rates!$D$22,IF(AND(AE69="A",'Claim Details'!$I$28&gt;=Rates!$F$14,'Claim Details'!$I$28&lt;=Rates!$F$15,'Claim Details'!$I$19="Yes"),Rates!$G$22,IF(AND(AE69="A",'Claim Details'!$I$28&gt;=Rates!$F$14,'Claim Details'!$I$28&lt;=Rates!$F$15,'Claim Details'!$I$19="No"),Rates!$F$22,IF(AND(AE69="A",'Claim Details'!$I$28&gt;=Rates!$H$14,'Claim Details'!$I$28&lt;=Rates!$H$15,'Claim Details'!$I$19="Yes"),Rates!$I$22,IF(AND(AE69="A",'Claim Details'!$I$28&gt;=Rates!$H$14,'Claim Details'!$I$28&lt;=Rates!$H$15,'Claim Details'!$I$19="No"),Rates!$H$22,IF(AND(AE69="A",'Claim Details'!$I$28&gt;=Rates!$J$14,'Claim Details'!$I$28&lt;=Rates!$J$15,'Claim Details'!$I$19="Yes"),Rates!$K$22,IF(AND(AE69="A",'Claim Details'!$I$28&gt;=Rates!$J$14,'Claim Details'!$I$28&lt;=Rates!$J$15,'Claim Details'!$I$19="No"),Rates!$J$22,IF(AND(AE69="B",'Claim Details'!$I$28&gt;=Rates!$D$14,'Claim Details'!$I$28&lt;=Rates!$D$15,'Claim Details'!$I$19="Yes"),Rates!$E$23,IF(AND(AE69="B",'Claim Details'!$I$28&gt;=Rates!$D$14,'Claim Details'!$I$28&lt;=Rates!$D$15,'Claim Details'!$I$19="No"),Rates!$D$23,IF(AND(AE69="B",'Claim Details'!$I$28&gt;=Rates!$F$14,'Claim Details'!$I$28&lt;=Rates!$F$15,'Claim Details'!$I$19="Yes"),Rates!$G$23,IF(AND(AE69="B",'Claim Details'!$I$28&gt;=Rates!$F$14,'Claim Details'!$I$28&lt;=Rates!$F$15,'Claim Details'!$I$19="No"),Rates!$F$23,IF(AND(AE69="B",'Claim Details'!$I$28&gt;=Rates!$H$14,'Claim Details'!$I$28&lt;=Rates!$H$15,'Claim Details'!$I$19="Yes"),Rates!$I$23,IF(AND(AE69="B",'Claim Details'!$I$28&gt;=Rates!$H$14,'Claim Details'!$I$28&lt;=Rates!$H$15,'Claim Details'!$I$19="No"),Rates!$H$23,IF(AND(AE69="B",'Claim Details'!$I$28&gt;=Rates!$J$14,'Claim Details'!$I$28&lt;=Rates!$J$15,'Claim Details'!$I$19="Yes"),Rates!$K$23,IF(AND(AE69="B",'Claim Details'!$I$28&gt;=Rates!$J$14,'Claim Details'!$I$28&lt;=Rates!$J$15,'Claim Details'!$I$19="No"),Rates!$J$23,IF(AND(AE69="C",'Claim Details'!$I$28&gt;=Rates!$D$14,'Claim Details'!$I$28&lt;=Rates!$D$15,'Claim Details'!$I$19="Yes"),Rates!$E$24,IF(AND(AE69="C",'Claim Details'!$I$28&gt;=Rates!$D$14,'Claim Details'!$I$28&lt;=Rates!$D$15,'Claim Details'!$I$19="No"),Rates!$D$24,IF(AND(AE69="C",'Claim Details'!$I$28&gt;=Rates!$F$14,'Claim Details'!$I$28&lt;=Rates!$F$15,'Claim Details'!$I$19="Yes"),Rates!$G$24,IF(AND(AE69="C",'Claim Details'!$I$28&gt;=Rates!$F$14,'Claim Details'!$I$28&lt;=Rates!$F$15,'Claim Details'!$I$19="No"),Rates!$F$24,IF(AND(AE69="C",'Claim Details'!$I$28&gt;=Rates!$H$14,'Claim Details'!$I$28&lt;=Rates!$H$15,'Claim Details'!$I$19="Yes"),Rates!$I$24,IF(AND(AE69="C",'Claim Details'!$I$28&gt;=Rates!$H$14,'Claim Details'!$I$28&lt;=Rates!$H$15,'Claim Details'!$I$19="No"),Rates!$H$24,IF(AND(AE69="C",'Claim Details'!$I$28&gt;=Rates!$J$14,'Claim Details'!$I$28&lt;=Rates!$J$15,'Claim Details'!$I$19="Yes"),Rates!$K$24,IF(AND(AE69="C",'Claim Details'!$I$28&gt;=Rates!$J$14,'Claim Details'!$I$28&lt;=Rates!$J$15,'Claim Details'!$I$19="No"),Rates!$J$24,"£0.00"))))))))))))))))))))))))</f>
        <v>£0.00</v>
      </c>
      <c r="BH69" s="189" t="str">
        <f t="shared" si="13"/>
        <v>£0.00</v>
      </c>
      <c r="BI69" s="189">
        <f t="shared" si="14"/>
        <v>0</v>
      </c>
      <c r="BO69" s="202" t="str">
        <f>IF(H69="","£0.00",IF(AP69="4","£0.00",IF(AP69="5","£0.00",IF(AP69="1","£0.00",((AQ69*H69)*'Claim Details'!$F$111)/100))))</f>
        <v>£0.00</v>
      </c>
      <c r="BP69" s="202" t="str">
        <f>IF(T69="","£0.00",IF(AP69="4","£0.00",IF(AP69="5","£0.00",IF(AP69="1","£0.00",((AR69*T69)*'Claim Details'!$N$111)/100))))</f>
        <v>£0.00</v>
      </c>
      <c r="BQ69" s="202" t="str">
        <f>IF(AI69="","£0.00",IF(AP69="4","£0.00",IF(AP69="5","£0.00",IF(AP69="1","£0.00",((BI69*AI69)*'Claim Details'!$W$111)/100))))</f>
        <v>£0.00</v>
      </c>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row>
    <row r="70" spans="1:97" ht="15">
      <c r="A70" s="145"/>
      <c r="B70" s="91"/>
      <c r="C70" s="96"/>
      <c r="D70" s="97"/>
      <c r="E70" s="98"/>
      <c r="F70" s="89"/>
      <c r="G70" s="99"/>
      <c r="H70" s="100"/>
      <c r="I70" s="221" t="str">
        <f t="shared" ref="I70:I133" si="19">IF(AP70="6", AS70, IF(AP70="2", AU70, IF(AP70="3", AV70, IF(AP70="1", AT70, "£0.00"))))</f>
        <v>£0.00</v>
      </c>
      <c r="J70" s="101"/>
      <c r="K70" s="100"/>
      <c r="L70" s="221" t="str">
        <f t="shared" ref="L70:L133" si="20">IF(H70="","£0.00",IF(K70="",(AQ70*H70),IF(K70="No",(AQ70*H70),IF(AP70="1",(AQ70*H70),IF(K70="Yes",((AQ70*H70)+BO70),"£0.00")))))</f>
        <v>£0.00</v>
      </c>
      <c r="M70" s="101"/>
      <c r="N70" s="102"/>
      <c r="O70" s="145"/>
      <c r="P70" s="77"/>
      <c r="Q70" s="87"/>
      <c r="R70" s="87"/>
      <c r="S70" s="87"/>
      <c r="T70" s="149" t="str">
        <f t="shared" ref="T70:T133" si="21">IF(Q70="No","0.00",IF(Q70="Yes",H70,IF(Q70="Part Pay",R70,"")))</f>
        <v/>
      </c>
      <c r="U70" s="87" t="str">
        <f t="shared" si="5"/>
        <v/>
      </c>
      <c r="V70" s="87"/>
      <c r="W70" s="53" t="str">
        <f t="shared" ref="W70:W133" si="22">IF(T70="","£0.00",IF(V70="",(AR70*T70),IF(V70="No",(AR70*T70),IF(AP70="1",(AR70*T70),IF(V70="Yes",((AR70*T70)+BP70),"£0.00")))))</f>
        <v>£0.00</v>
      </c>
      <c r="X70" s="53"/>
      <c r="Y70" s="87"/>
      <c r="Z70" s="78"/>
      <c r="AA70" s="79"/>
      <c r="AB70" s="160"/>
      <c r="AC70" s="98"/>
      <c r="AD70" s="225"/>
      <c r="AE70" s="235" t="str">
        <f t="shared" ref="AE70:AE133" si="23">IF(AD70&gt;=0,U70,"")</f>
        <v/>
      </c>
      <c r="AF70" s="87" t="str">
        <f t="shared" ref="AF70:AF133" si="24">IF(V70="Yes", "Yes",  "")</f>
        <v/>
      </c>
      <c r="AG70" s="53"/>
      <c r="AH70" s="224"/>
      <c r="AI70" s="226" t="str">
        <f t="shared" si="16"/>
        <v/>
      </c>
      <c r="AJ70" s="236" t="str">
        <f t="shared" ref="AJ70:AJ133" si="25">IF(H70="","£0.00",IF(AF70="",(BI70*AI70),IF(AF70="No",(BI70*AI70),IF(AP70="1",(BI70*AI70),IF(AF70="Yes",((BI70*AI70)+BQ70),"£0.00")))))</f>
        <v>£0.00</v>
      </c>
      <c r="AK70" s="31"/>
      <c r="AL70" s="1"/>
      <c r="AM70" s="1"/>
      <c r="AN70" s="1"/>
      <c r="AO70" s="1"/>
      <c r="AP70" s="1" t="str">
        <f t="shared" si="17"/>
        <v/>
      </c>
      <c r="AQ70" s="27">
        <f t="shared" si="18"/>
        <v>0</v>
      </c>
      <c r="AR70" s="189">
        <f t="shared" ref="AR70:AR133" si="26">MIN(BB70, AQ70)</f>
        <v>0</v>
      </c>
      <c r="AS70" s="190" t="str">
        <f>IF(AND(C70="A",'Claim Details'!$E$28&gt;=Rates!$D$14,'Claim Details'!$E$28&lt;=Rates!$D$15,'Claim Details'!$E$19="Yes"),Rates!$E$17,IF(AND(C70="A",'Claim Details'!$E$28&gt;=Rates!$D$14,'Claim Details'!$E$28&lt;=Rates!$D$15,'Claim Details'!$E$19="No"),Rates!$D$17,IF(AND(C70="A",'Claim Details'!$E$28&gt;=Rates!$F$14,'Claim Details'!$E$28&lt;=Rates!$F$15,'Claim Details'!$E$19="Yes"),Rates!$G$17,IF(AND(C70="A",'Claim Details'!$E$28&gt;=Rates!$F$14,'Claim Details'!$E$28&lt;=Rates!$F$15,'Claim Details'!$E$19="No"),Rates!$F$17,IF(AND(C70="A",'Claim Details'!$E$28&gt;=Rates!$H$14,'Claim Details'!$E$28&lt;=Rates!$H$15,'Claim Details'!$E$19="Yes"),Rates!$I$17,IF(AND(C70="A",'Claim Details'!$E$28&gt;=Rates!$H$14,'Claim Details'!$E$28&lt;=Rates!$H$15,'Claim Details'!$E$19="No"),Rates!$H$17,IF(AND(C70="A",'Claim Details'!$E$28&gt;=Rates!$J$14,'Claim Details'!$E$28&lt;=Rates!$J$15,'Claim Details'!$E$19="Yes"),Rates!$K$17,IF(AND(C70="A",'Claim Details'!$E$28&gt;=Rates!$J$14,'Claim Details'!$E$28&lt;=Rates!$J$15,'Claim Details'!$E$19="No"),Rates!$J$17,IF(AND(C70="B",'Claim Details'!$E$28&gt;=Rates!$D$14,'Claim Details'!$E$28&lt;=Rates!$D$15,'Claim Details'!$E$19="Yes"),Rates!$E$18,IF(AND(C70="B",'Claim Details'!$E$28&gt;=Rates!$D$14,'Claim Details'!$E$28&lt;=Rates!$D$15,'Claim Details'!$E$19="No"),Rates!$D$18,IF(AND(C70="B",'Claim Details'!$E$28&gt;=Rates!$F$14,'Claim Details'!$E$28&lt;=Rates!$F$15,'Claim Details'!$E$19="Yes"),Rates!$G$18,IF(AND(C70="B",'Claim Details'!$E$28&gt;=Rates!$F$14,'Claim Details'!$E$28&lt;=Rates!$F$15,'Claim Details'!$E$19="No"),Rates!$F$18,IF(AND(C70="B",'Claim Details'!$E$28&gt;=Rates!$H$14,'Claim Details'!$E$28&lt;=Rates!$H$15,'Claim Details'!$E$19="Yes"),Rates!$I$18,IF(AND(C70="B",'Claim Details'!$E$28&gt;=Rates!$H$14,'Claim Details'!$E$28&lt;=Rates!$H$15,'Claim Details'!$E$19="No"),Rates!$H$18,IF(AND(C70="B",'Claim Details'!$E$28&gt;=Rates!$J$14,'Claim Details'!$E$28&lt;=Rates!$J$15,'Claim Details'!$E$19="Yes"),Rates!$K$18,IF(AND(C70="B",'Claim Details'!$E$28&gt;=Rates!$J$14,'Claim Details'!$E$28&lt;=Rates!$J$15,'Claim Details'!$E$19="No"),Rates!$J$18,IF(AND(C70="C",'Claim Details'!$E$28&gt;=Rates!$D$14,'Claim Details'!$E$28&lt;=Rates!$D$15,'Claim Details'!$E$19="Yes"),Rates!$E$19,IF(AND(C70="C",'Claim Details'!$E$28&gt;=Rates!$D$14,'Claim Details'!$E$28&lt;=Rates!$D$15,'Claim Details'!$E$19="No"),Rates!$D$19,IF(AND(C70="C",'Claim Details'!$E$28&gt;=Rates!$F$14,'Claim Details'!$E$28&lt;=Rates!$F$15,'Claim Details'!$E$19="Yes"),Rates!$G$19,IF(AND(C70="C",'Claim Details'!$E$28&gt;=Rates!$F$14,'Claim Details'!$E$28&lt;=Rates!$F$15,'Claim Details'!$E$19="No"),Rates!$F$19,IF(AND(C70="C",'Claim Details'!$E$28&gt;=Rates!$H$14,'Claim Details'!$E$28&lt;=Rates!$H$15,'Claim Details'!$E$19="Yes"),Rates!$I$19,IF(AND(C70="C",'Claim Details'!$E$28&gt;=Rates!$H$14,'Claim Details'!$E$28&lt;=Rates!$H$15,'Claim Details'!$E$19="No"),Rates!$H$19,IF(AND(C70="C",'Claim Details'!$E$28&gt;=Rates!$J$14,'Claim Details'!$E$28&lt;=Rates!$J$15,'Claim Details'!$E$19="Yes"),Rates!$K$19,IF(AND(C70="C",'Claim Details'!$E$28&gt;=Rates!$J$14,'Claim Details'!$E$28&lt;=Rates!$J$15,'Claim Details'!$E$19="No"),Rates!$J$19,"£0.00"))))))))))))))))))))))))</f>
        <v>£0.00</v>
      </c>
      <c r="AT70" s="189" t="str">
        <f>IF(AND(C70="A",'Claim Details'!$E$28&gt;=Rates!$D$14,'Claim Details'!$E$28&lt;=Rates!$D$15,'Claim Details'!$E$19="Yes"),Rates!$E$25,IF(AND(C70="A",'Claim Details'!$E$28&gt;=Rates!$D$14,'Claim Details'!$E$28&lt;=Rates!$D$15,'Claim Details'!$E$19="No"),Rates!$D$25,IF(AND(C70="A",'Claim Details'!$E$28&gt;=Rates!$F$14,'Claim Details'!$E$28&lt;=Rates!$F$15,'Claim Details'!$E$19="Yes"),Rates!$G$25,IF(AND(C70="A",'Claim Details'!$E$28&gt;=Rates!$F$14,'Claim Details'!$E$28&lt;=Rates!$F$15,'Claim Details'!$E$19="No"),Rates!$F$25,IF(AND(C70="A",'Claim Details'!$E$28&gt;=Rates!$H$14,'Claim Details'!$E$28&lt;=Rates!$H$15,'Claim Details'!$E$19="Yes"),Rates!$I$25,IF(AND(C70="A",'Claim Details'!$E$28&gt;=Rates!$H$14,'Claim Details'!$E$28&lt;=Rates!$H$15,'Claim Details'!$E$19="No"),Rates!$H$25,IF(AND(C70="A",'Claim Details'!$E$28&gt;=Rates!$J$14,'Claim Details'!$E$28&lt;=Rates!$J$15,'Claim Details'!$E$19="Yes"),Rates!$K$25,IF(AND(C70="A",'Claim Details'!$E$28&gt;=Rates!$J$14,'Claim Details'!$E$28&lt;=Rates!$J$15,'Claim Details'!$E$19="No"),Rates!$J$25,IF(AND(C70="B",'Claim Details'!$E$28&gt;=Rates!$D$14,'Claim Details'!$E$28&lt;=Rates!$D$15,'Claim Details'!$E$19="Yes"),Rates!$E$26,IF(AND(C70="B",'Claim Details'!$E$28&gt;=Rates!$D$14,'Claim Details'!$E$28&lt;=Rates!$D$15,'Claim Details'!$E$19="No"),Rates!$D$26,IF(AND(C70="B",'Claim Details'!$E$28&gt;=Rates!$F$14,'Claim Details'!$E$28&lt;=Rates!$F$15,'Claim Details'!$E$19="Yes"),Rates!$G$26,IF(AND(C70="B",'Claim Details'!$E$28&gt;=Rates!$F$14,'Claim Details'!$E$28&lt;=Rates!$F$15,'Claim Details'!$E$19="No"),Rates!$F$26,IF(AND(C70="B",'Claim Details'!$E$28&gt;=Rates!$H$14,'Claim Details'!$E$28&lt;=Rates!$H$15,'Claim Details'!$E$19="Yes"),Rates!$I$26,IF(AND(C70="B",'Claim Details'!$E$28&gt;=Rates!$H$14,'Claim Details'!$E$28&lt;=Rates!$H$15,'Claim Details'!$E$19="No"),Rates!$H$26,IF(AND(C70="B",'Claim Details'!$E$28&gt;=Rates!$J$14,'Claim Details'!$E$28&lt;=Rates!$J$15,'Claim Details'!$E$19="Yes"),Rates!$K$26,IF(AND(C70="B",'Claim Details'!$E$28&gt;=Rates!$J$14,'Claim Details'!$E$28&lt;=Rates!$J$15,'Claim Details'!$E$19="No"),Rates!$J$26,IF(AND(C70="C",'Claim Details'!$E$28&gt;=Rates!$D$14,'Claim Details'!$E$28&lt;=Rates!$D$15,'Claim Details'!$E$19="Yes"),Rates!$E$27,IF(AND(C70="C",'Claim Details'!$E$28&gt;=Rates!$D$14,'Claim Details'!$E$28&lt;=Rates!$D$15,'Claim Details'!$E$19="No"),Rates!$D$27,IF(AND(C70="C",'Claim Details'!$E$28&gt;=Rates!$F$14,'Claim Details'!$E$28&lt;=Rates!$F$15,'Claim Details'!$E$19="Yes"),Rates!$G$27,IF(AND(C70="C",'Claim Details'!$E$28&gt;=Rates!$F$14,'Claim Details'!$E$28&lt;=Rates!$F$15,'Claim Details'!$E$19="No"),Rates!$F$27,IF(AND(C70="C",'Claim Details'!$E$28&gt;=Rates!$H$14,'Claim Details'!$E$28&lt;=Rates!$H$15,'Claim Details'!$E$19="Yes"),Rates!$I$27,IF(AND(C70="C",'Claim Details'!$E$28&gt;=Rates!$H$14,'Claim Details'!$E$28&lt;=Rates!$H$15,'Claim Details'!$E$19="No"),Rates!$H$27,IF(AND(C70="C",'Claim Details'!$E$28&gt;=Rates!$J$14,'Claim Details'!$E$28&lt;=Rates!$J$15,'Claim Details'!$E$19="Yes"),Rates!$K$27,IF(AND(C70="C",'Claim Details'!$E$28&gt;=Rates!$J$14,'Claim Details'!$E$28&lt;=Rates!$J$15,'Claim Details'!$E$19="No"),Rates!$J$27,"£0.00"))))))))))))))))))))))))</f>
        <v>£0.00</v>
      </c>
      <c r="AU70" s="191" t="str">
        <f>IF(AND(C70="A",'Claim Details'!$E$28&gt;=Rates!$D$14,'Claim Details'!$E$28&lt;=Rates!$D$15,'Claim Details'!$E$19="Yes"),Rates!$E$20,IF(AND(C70="A",'Claim Details'!$E$28&gt;=Rates!$D$14,'Claim Details'!$E$28&lt;=Rates!$D$15,'Claim Details'!$E$19="No"),Rates!$D$20,IF(AND(C70="A",'Claim Details'!$E$28&gt;=Rates!$F$14,'Claim Details'!$E$28&lt;=Rates!$F$15,'Claim Details'!$E$19="Yes"),Rates!$G$20,IF(AND(C70="A",'Claim Details'!$E$28&gt;=Rates!$F$14,'Claim Details'!$E$28&lt;=Rates!$F$15,'Claim Details'!$E$19="No"),Rates!$F$20,IF(AND(C70="A",'Claim Details'!$E$28&gt;=Rates!$H$14,'Claim Details'!$E$28&lt;=Rates!$H$15,'Claim Details'!$E$19="Yes"),Rates!$I$20,IF(AND(C70="A",'Claim Details'!$E$28&gt;=Rates!$H$14,'Claim Details'!$E$28&lt;=Rates!$H$15,'Claim Details'!$E$19="No"),Rates!$H$20,IF(AND(C70="A",'Claim Details'!$E$28&gt;=Rates!$J$14,'Claim Details'!$E$28&lt;=Rates!$J$15,'Claim Details'!$E$19="Yes"),Rates!$K$20,IF(AND(C70="A",'Claim Details'!$E$28&gt;=Rates!$J$14,'Claim Details'!$E$28&lt;=Rates!$J$15,'Claim Details'!$E$19="No"),Rates!$J$20,IF(AND(C70="B",'Claim Details'!$E$28&gt;=Rates!$D$14,'Claim Details'!$E$28&lt;=Rates!$D$15,'Claim Details'!$E$19="Yes"),Rates!$E$21,IF(AND(C70="B",'Claim Details'!$E$28&gt;=Rates!$D$14,'Claim Details'!$E$28&lt;=Rates!$D$15,'Claim Details'!$E$19="No"),Rates!$D$21,IF(AND(C70="B",'Claim Details'!$E$28&gt;=Rates!$F$14,'Claim Details'!$E$28&lt;=Rates!$F$15,'Claim Details'!$E$19="Yes"),Rates!$G$21,IF(AND(C70="B",'Claim Details'!$E$28&gt;=Rates!$F$14,'Claim Details'!$E$28&lt;=Rates!$F$15,'Claim Details'!$E$19="No"),Rates!$F$21,IF(AND(C70="B",'Claim Details'!$E$28&gt;=Rates!$H$14,'Claim Details'!$E$28&lt;=Rates!$H$15,'Claim Details'!$E$19="Yes"),Rates!$I$21,IF(AND(C70="B",'Claim Details'!$E$28&gt;=Rates!$H$14,'Claim Details'!$E$28&lt;=Rates!$H$15,'Claim Details'!$E$19="No"),Rates!$H$21,IF(AND(C70="B",'Claim Details'!$E$28&gt;=Rates!$J$14,'Claim Details'!$E$28&lt;=Rates!$J$15,'Claim Details'!$E$19="Yes"),Rates!$K$21,IF(AND(C70="B",'Claim Details'!$E$28&gt;=Rates!$J$14,'Claim Details'!$E$28&lt;=Rates!$J$15,'Claim Details'!$E$19="No"),Rates!$J$21,"£0.00"))))))))))))))))</f>
        <v>£0.00</v>
      </c>
      <c r="AV70" s="191" t="str">
        <f>IF(AND(C70="A",'Claim Details'!$E$28&gt;=Rates!$D$14,'Claim Details'!$E$28&lt;=Rates!$D$15,'Claim Details'!$E$19="Yes"),Rates!$E$22,IF(AND(C70="A",'Claim Details'!$E$28&gt;=Rates!$D$14,'Claim Details'!$E$28&lt;=Rates!$D$15,'Claim Details'!$E$19="No"),Rates!$D$22,IF(AND(C70="A",'Claim Details'!$E$28&gt;=Rates!$F$14,'Claim Details'!$E$28&lt;=Rates!$F$15,'Claim Details'!$E$19="Yes"),Rates!$G$22,IF(AND(C70="A",'Claim Details'!$E$28&gt;=Rates!$F$14,'Claim Details'!$E$28&lt;=Rates!$F$15,'Claim Details'!$E$19="No"),Rates!$F$22,IF(AND(C70="A",'Claim Details'!$E$28&gt;=Rates!$H$14,'Claim Details'!$E$28&lt;=Rates!$H$15,'Claim Details'!$E$19="Yes"),Rates!$I$22,IF(AND(C70="A",'Claim Details'!$E$28&gt;=Rates!$H$14,'Claim Details'!$E$28&lt;=Rates!$H$15,'Claim Details'!$E$19="No"),Rates!$H$22,IF(AND(C70="A",'Claim Details'!$E$28&gt;=Rates!$J$14,'Claim Details'!$E$28&lt;=Rates!$J$15,'Claim Details'!$E$19="Yes"),Rates!$K$22,IF(AND(C70="A",'Claim Details'!$E$28&gt;=Rates!$J$14,'Claim Details'!$E$28&lt;=Rates!$J$15,'Claim Details'!$E$19="No"),Rates!$J$22,IF(AND(C70="B",'Claim Details'!$E$28&gt;=Rates!$D$14,'Claim Details'!$E$28&lt;=Rates!$D$15,'Claim Details'!$E$19="Yes"),Rates!$E$23,IF(AND(C70="B",'Claim Details'!$E$28&gt;=Rates!$D$14,'Claim Details'!$E$28&lt;=Rates!$D$15,'Claim Details'!$E$19="No"),Rates!$D$23,IF(AND(C70="B",'Claim Details'!$E$28&gt;=Rates!$F$14,'Claim Details'!$E$28&lt;=Rates!$F$15,'Claim Details'!$E$19="Yes"),Rates!$G$23,IF(AND(C70="B",'Claim Details'!$E$28&gt;=Rates!$F$14,'Claim Details'!$E$28&lt;=Rates!$F$15,'Claim Details'!$E$19="No"),Rates!$F$23,IF(AND(C70="B",'Claim Details'!$E$28&gt;=Rates!$H$14,'Claim Details'!$E$28&lt;=Rates!$H$15,'Claim Details'!$E$19="Yes"),Rates!$I$23,IF(AND(C70="B",'Claim Details'!$E$28&gt;=Rates!$H$14,'Claim Details'!$E$28&lt;=Rates!$H$15,'Claim Details'!$E$19="No"),Rates!$H$23,IF(AND(C70="B",'Claim Details'!$E$28&gt;=Rates!$J$14,'Claim Details'!$E$28&lt;=Rates!$J$15,'Claim Details'!$E$19="Yes"),Rates!$K$23,IF(AND(C70="B",'Claim Details'!$E$28&gt;=Rates!$J$14,'Claim Details'!$E$28&lt;=Rates!$J$15,'Claim Details'!$E$19="No"),Rates!$J$23,IF(AND(C70="C",'Claim Details'!$E$28&gt;=Rates!$D$14,'Claim Details'!$E$28&lt;=Rates!$D$15,'Claim Details'!$E$19="Yes"),Rates!$E$24,IF(AND(C70="C",'Claim Details'!$E$28&gt;=Rates!$D$14,'Claim Details'!$E$28&lt;=Rates!$D$15,'Claim Details'!$E$19="No"),Rates!$D$24,IF(AND(C70="C",'Claim Details'!$E$28&gt;=Rates!$F$14,'Claim Details'!$E$28&lt;=Rates!$F$15,'Claim Details'!$E$19="Yes"),Rates!$G$24,IF(AND(C70="C",'Claim Details'!$E$28&gt;=Rates!$F$14,'Claim Details'!$E$28&lt;=Rates!$F$15,'Claim Details'!$E$19="No"),Rates!$F$24,IF(AND(C70="C",'Claim Details'!$E$28&gt;=Rates!$H$14,'Claim Details'!$E$28&lt;=Rates!$H$15,'Claim Details'!$E$19="Yes"),Rates!$I$24,IF(AND(C70="C",'Claim Details'!$E$28&gt;=Rates!$H$14,'Claim Details'!$E$28&lt;=Rates!$H$15,'Claim Details'!$E$19="No"),Rates!$H$24,IF(AND(C70="C",'Claim Details'!$E$28&gt;=Rates!$J$14,'Claim Details'!$E$28&lt;=Rates!$J$15,'Claim Details'!$E$19="Yes"),Rates!$K$24,IF(AND(C70="C",'Claim Details'!$E$28&gt;=Rates!$J$14,'Claim Details'!$E$28&lt;=Rates!$J$15,'Claim Details'!$E$19="No"),Rates!$J$24,"£0.00"))))))))))))))))))))))))</f>
        <v>£0.00</v>
      </c>
      <c r="AW70" s="1"/>
      <c r="AX70" s="189" t="str">
        <f>IF(AND(U70="A",'Claim Details'!$I$28&gt;=Rates!$D$14,'Claim Details'!$I$28&lt;=Rates!$D$15,'Claim Details'!$I$19="Yes"),Rates!$J$17,IF(AND(U70="A",'Claim Details'!$I$28&gt;=Rates!$D$14,'Claim Details'!$I$28&lt;=Rates!$D$15,'Claim Details'!$I$19="No"),Rates!$D$17,IF(AND(U70="A",'Claim Details'!$I$28&gt;=Rates!$F$14,'Claim Details'!$I$28&lt;=Rates!$F$15,'Claim Details'!$I$19="Yes"),Rates!$G$17,IF(AND(U70="A",'Claim Details'!$I$28&gt;=Rates!$F$14,'Claim Details'!$I$28&lt;=Rates!$F$15,'Claim Details'!$I$19="No"),Rates!$F$17,IF(AND(U70="A",'Claim Details'!$I$28&gt;=Rates!$H$14,'Claim Details'!$I$28&lt;=Rates!$H$15,'Claim Details'!$I$19="Yes"),Rates!$I$17,IF(AND(U70="A",'Claim Details'!$I$28&gt;=Rates!$H$14,'Claim Details'!$I$28&lt;=Rates!$H$15,'Claim Details'!$I$19="No"),Rates!$H$17,IF(AND(U70="A",'Claim Details'!$I$28&gt;=Rates!$J$14,'Claim Details'!$I$28&lt;=Rates!$J$15,'Claim Details'!$I$19="Yes"),Rates!$K$17,IF(AND(U70="A",'Claim Details'!$I$28&gt;=Rates!$J$14,'Claim Details'!$I$28&lt;=Rates!$J$15,'Claim Details'!$I$19="No"),Rates!$J$17,IF(AND(U70="B",'Claim Details'!$I$28&gt;=Rates!$D$14,'Claim Details'!$I$28&lt;=Rates!$D$15,'Claim Details'!$I$19="Yes"),Rates!$E$18,IF(AND(U70="B",'Claim Details'!$I$28&gt;=Rates!$D$14,'Claim Details'!$I$28&lt;=Rates!$D$15,'Claim Details'!$I$19="No"),Rates!$D$18,IF(AND(U70="B",'Claim Details'!$I$28&gt;=Rates!$F$14,'Claim Details'!$I$28&lt;=Rates!$F$15,'Claim Details'!$I$19="Yes"),Rates!$G$18,IF(AND(U70="B",'Claim Details'!$I$28&gt;=Rates!$F$14,'Claim Details'!$I$28&lt;=Rates!$F$15,'Claim Details'!$I$19="No"),Rates!$F$18,IF(AND(U70="B",'Claim Details'!$I$28&gt;=Rates!$H$14,'Claim Details'!$I$28&lt;=Rates!$H$15,'Claim Details'!$I$19="Yes"),Rates!$I$18,IF(AND(U70="B",'Claim Details'!$I$28&gt;=Rates!$H$14,'Claim Details'!$I$28&lt;=Rates!$H$15,'Claim Details'!$I$19="No"),Rates!$H$18,IF(AND(U70="B",'Claim Details'!$I$28&gt;=Rates!$J$14,'Claim Details'!$I$28&lt;=Rates!$J$15,'Claim Details'!$I$19="Yes"),Rates!$K$18,IF(AND(U70="B",'Claim Details'!$I$28&gt;=Rates!$J$14,'Claim Details'!$I$28&lt;=Rates!$J$15,'Claim Details'!$I$19="No"),Rates!$J$18,IF(AND(U70="C",'Claim Details'!$I$28&gt;=Rates!$D$14,'Claim Details'!$I$28&lt;=Rates!$D$15,'Claim Details'!$I$19="Yes"),Rates!$E$19,IF(AND(U70="C",'Claim Details'!$I$28&gt;=Rates!$D$14,'Claim Details'!$I$28&lt;=Rates!$D$15,'Claim Details'!$I$19="No"),Rates!$D$19,IF(AND(U70="C",'Claim Details'!$I$28&gt;=Rates!$F$14,'Claim Details'!$I$28&lt;=Rates!$F$15,'Claim Details'!$I$19="Yes"),Rates!$G$19,IF(AND(U70="C",'Claim Details'!$I$28&gt;=Rates!$F$14,'Claim Details'!$I$28&lt;=Rates!$F$15,'Claim Details'!$I$19="No"),Rates!$F$19,IF(AND(U70="C",'Claim Details'!$I$28&gt;=Rates!$H$14,'Claim Details'!$I$28&lt;=Rates!$H$15,'Claim Details'!$I$19="Yes"),Rates!$I$19,IF(AND(U70="C",'Claim Details'!$I$28&gt;=Rates!$H$14,'Claim Details'!$I$28&lt;=Rates!$H$15,'Claim Details'!$I$19="No"),Rates!$H$19,IF(AND(U70="C",'Claim Details'!$I$28&gt;=Rates!$J$14,'Claim Details'!$I$28&lt;=Rates!$J$15,'Claim Details'!$I$19="Yes"),Rates!$K$19,IF(AND(U70="C",'Claim Details'!$I$28&gt;=Rates!$J$14,'Claim Details'!$I$28&lt;=Rates!$J$15,'Claim Details'!$I$19="No"),Rates!$J$19,"£0.00"))))))))))))))))))))))))</f>
        <v>£0.00</v>
      </c>
      <c r="AY70" s="189" t="str">
        <f>IF(AND(C70="A",'Claim Details'!$I$28&gt;=Rates!$D$14,'Claim Details'!$I$28&lt;=Rates!$D$15,'Claim Details'!$I$19="Yes"),Rates!$J$25,IF(AND(C70="A",'Claim Details'!$I$28&gt;=Rates!$D$14,'Claim Details'!$I$28&lt;=Rates!$D$15,'Claim Details'!$I$19="No"),Rates!$D$25,IF(AND(C70="A",'Claim Details'!$I$28&gt;=Rates!$F$14,'Claim Details'!$I$28&lt;=Rates!$F$15,'Claim Details'!$I$19="Yes"),Rates!$G$25,IF(AND(C70="A",'Claim Details'!$I$28&gt;=Rates!$F$14,'Claim Details'!$I$28&lt;=Rates!$F$15,'Claim Details'!$I$19="No"),Rates!$F$25,IF(AND(C70="A",'Claim Details'!$I$28&gt;=Rates!$H$14,'Claim Details'!$I$28&lt;=Rates!$H$15,'Claim Details'!$I$19="Yes"),Rates!$I$25,IF(AND(C70="A",'Claim Details'!$I$28&gt;=Rates!$H$14,'Claim Details'!$I$28&lt;=Rates!$H$15,'Claim Details'!$I$19="No"),Rates!$H$25,IF(AND(C70="A",'Claim Details'!$I$28&gt;=Rates!$J$14,'Claim Details'!$I$28&lt;=Rates!$J$15,'Claim Details'!$I$19="Yes"),Rates!$K$25,IF(AND(C70="A",'Claim Details'!$I$28&gt;=Rates!$J$14,'Claim Details'!$I$28&lt;=Rates!$J$15,'Claim Details'!$I$19="No"),Rates!$J$25,IF(AND(C70="B",'Claim Details'!$I$28&gt;=Rates!$D$14,'Claim Details'!$I$28&lt;=Rates!$D$15,'Claim Details'!$I$19="Yes"),Rates!$E$26,IF(AND(C70="B",'Claim Details'!$I$28&gt;=Rates!$D$14,'Claim Details'!$I$28&lt;=Rates!$D$15,'Claim Details'!$I$19="No"),Rates!$D$26,IF(AND(C70="B",'Claim Details'!$I$28&gt;=Rates!$F$14,'Claim Details'!$I$28&lt;=Rates!$F$15,'Claim Details'!$I$19="Yes"),Rates!$G$26,IF(AND(C70="B",'Claim Details'!$I$28&gt;=Rates!$F$14,'Claim Details'!$I$28&lt;=Rates!$F$15,'Claim Details'!$I$19="No"),Rates!$F$26,IF(AND(C70="B",'Claim Details'!$I$28&gt;=Rates!$H$14,'Claim Details'!$I$28&lt;=Rates!$H$15,'Claim Details'!$I$19="Yes"),Rates!$I$26,IF(AND(C70="B",'Claim Details'!$I$28&gt;=Rates!$H$14,'Claim Details'!$I$28&lt;=Rates!$H$15,'Claim Details'!$I$19="No"),Rates!$H$26,IF(AND(C70="B",'Claim Details'!$I$28&gt;=Rates!$J$14,'Claim Details'!$I$28&lt;=Rates!$J$15,'Claim Details'!$I$19="Yes"),Rates!$K$26,IF(AND(C70="B",'Claim Details'!$I$28&gt;=Rates!$J$14,'Claim Details'!$I$28&lt;=Rates!$J$15,'Claim Details'!$I$19="No"),Rates!$J$26,IF(AND(C70="C",'Claim Details'!$I$28&gt;=Rates!$D$14,'Claim Details'!$I$28&lt;=Rates!$D$15,'Claim Details'!$I$19="Yes"),Rates!$E$27,IF(AND(C70="C",'Claim Details'!$I$28&gt;=Rates!$D$14,'Claim Details'!$I$28&lt;=Rates!$D$15,'Claim Details'!$I$19="No"),Rates!$D$27,IF(AND(C70="C",'Claim Details'!$I$28&gt;=Rates!$F$14,'Claim Details'!$I$28&lt;=Rates!$F$15,'Claim Details'!$I$19="Yes"),Rates!$G$27,IF(AND(C70="C",'Claim Details'!$I$28&gt;=Rates!$F$14,'Claim Details'!$I$28&lt;=Rates!$F$15,'Claim Details'!$I$19="No"),Rates!$F$27,IF(AND(C70="C",'Claim Details'!$I$28&gt;=Rates!$H$14,'Claim Details'!$I$28&lt;=Rates!$H$15,'Claim Details'!$I$19="Yes"),Rates!$I$27,IF(AND(C70="C",'Claim Details'!$I$28&gt;=Rates!$H$14,'Claim Details'!$I$28&lt;=Rates!$H$15,'Claim Details'!$I$19="No"),Rates!$H$27,IF(AND(C70="C",'Claim Details'!$I$28&gt;=Rates!$J$14,'Claim Details'!$I$28&lt;=Rates!$J$15,'Claim Details'!$I$19="Yes"),Rates!$K$27,IF(AND(C70="C",'Claim Details'!$I$28&gt;=Rates!$J$14,'Claim Details'!$I$28&lt;=Rates!$J$15,'Claim Details'!$I$19="No"),Rates!$J$27,"£0.00"))))))))))))))))))))))))</f>
        <v>£0.00</v>
      </c>
      <c r="AZ70" s="189" t="str">
        <f>IF(AND(C70="A",'Claim Details'!$I$28&gt;=Rates!$D$14,'Claim Details'!$I$28&lt;=Rates!$D$15,'Claim Details'!$I$19="Yes"),Rates!$E$20,IF(AND(C70="A",'Claim Details'!$I$28&gt;=Rates!$D$14,'Claim Details'!$I$28&lt;=Rates!$D$15,'Claim Details'!$I$19="No"),Rates!$D$20,IF(AND(C70="A",'Claim Details'!$I$28&gt;=Rates!$F$14,'Claim Details'!$I$28&lt;=Rates!$F$15,'Claim Details'!$I$19="Yes"),Rates!$G$20,IF(AND(C70="A",'Claim Details'!$I$28&gt;=Rates!$F$14,'Claim Details'!$I$28&lt;=Rates!$F$15,'Claim Details'!$I$19="No"),Rates!$F$20,IF(AND(C70="A",'Claim Details'!$I$28&gt;=Rates!$H$14,'Claim Details'!$I$28&lt;=Rates!$H$15,'Claim Details'!$I$19="Yes"),Rates!$I$20,IF(AND(C70="A",'Claim Details'!$I$28&gt;=Rates!$H$14,'Claim Details'!$I$28&lt;=Rates!$H$15,'Claim Details'!$I$19="No"),Rates!$H$20,IF(AND(C70="A",'Claim Details'!$I$28&gt;=Rates!$J$14,'Claim Details'!$I$28&lt;=Rates!$J$15,'Claim Details'!$I$19="Yes"),Rates!$K$20,IF(AND(C70="A",'Claim Details'!$I$28&gt;=Rates!$J$14,'Claim Details'!$I$28&lt;=Rates!$J$15,'Claim Details'!$I$19="No"),Rates!$J$20,IF(AND(C70="B",'Claim Details'!$I$28&gt;=Rates!$D$14,'Claim Details'!$I$28&lt;=Rates!$D$15,'Claim Details'!$I$19="Yes"),Rates!$E$21,IF(AND(C70="B",'Claim Details'!$I$28&gt;=Rates!$D$14,'Claim Details'!$I$28&lt;=Rates!$D$15,'Claim Details'!$I$19="No"),Rates!$D$21,IF(AND(C70="B",'Claim Details'!$I$28&gt;=Rates!$F$14,'Claim Details'!$I$28&lt;=Rates!$F$15,'Claim Details'!$I$19="Yes"),Rates!$G$21,IF(AND(C70="B",'Claim Details'!$I$28&gt;=Rates!$F$14,'Claim Details'!$I$28&lt;=Rates!$F$15,'Claim Details'!$I$19="No"),Rates!$F$21,IF(AND(C70="B",'Claim Details'!$I$28&gt;=Rates!$H$14,'Claim Details'!$I$28&lt;=Rates!$H$15,'Claim Details'!$I$19="Yes"),Rates!$I$21,IF(AND(C70="B",'Claim Details'!$I$28&gt;=Rates!$H$14,'Claim Details'!$I$28&lt;=Rates!$H$15,'Claim Details'!$I$19="No"),Rates!$H$21,IF(AND(C70="B",'Claim Details'!$I$28&gt;=Rates!$J$14,'Claim Details'!$I$28&lt;=Rates!$J$15,'Claim Details'!$I$19="Yes"),Rates!$K$21,IF(AND(C70="B",'Claim Details'!$I$28&gt;=Rates!$J$14,'Claim Details'!$I$28&lt;=Rates!$J$15,'Claim Details'!$I$19="No"),Rates!$J$21,"£0.00"))))))))))))))))</f>
        <v>£0.00</v>
      </c>
      <c r="BA70" s="189" t="str">
        <f>IF(AND(C70="A",'Claim Details'!$I$28&gt;=Rates!$D$14,'Claim Details'!$I$28&lt;=Rates!$D$15,'Claim Details'!$I$19="Yes"),Rates!$E$22,IF(AND(C70="A",'Claim Details'!$I$28&gt;=Rates!$D$14,'Claim Details'!$I$28&lt;=Rates!$D$15,'Claim Details'!$I$19="No"),Rates!$D$22,IF(AND(C70="A",'Claim Details'!$I$28&gt;=Rates!$F$14,'Claim Details'!$I$28&lt;=Rates!$F$15,'Claim Details'!$I$19="Yes"),Rates!$G$22,IF(AND(C70="A",'Claim Details'!$I$28&gt;=Rates!$F$14,'Claim Details'!$I$28&lt;=Rates!$F$15,'Claim Details'!$I$19="No"),Rates!$F$22,IF(AND(C70="A",'Claim Details'!$I$28&gt;=Rates!$H$14,'Claim Details'!$I$28&lt;=Rates!$H$15,'Claim Details'!$I$19="Yes"),Rates!$I$22,IF(AND(C70="A",'Claim Details'!$I$28&gt;=Rates!$H$14,'Claim Details'!$I$28&lt;=Rates!$H$15,'Claim Details'!$I$19="No"),Rates!$H$22,IF(AND(C70="A",'Claim Details'!$I$28&gt;=Rates!$J$14,'Claim Details'!$I$28&lt;=Rates!$J$15,'Claim Details'!$I$19="Yes"),Rates!$K$22,IF(AND(C70="A",'Claim Details'!$I$28&gt;=Rates!$J$14,'Claim Details'!$I$28&lt;=Rates!$J$15,'Claim Details'!$I$19="No"),Rates!$J$22,IF(AND(C70="B",'Claim Details'!$I$28&gt;=Rates!$D$14,'Claim Details'!$I$28&lt;=Rates!$D$15,'Claim Details'!$I$19="Yes"),Rates!$E$23,IF(AND(C70="B",'Claim Details'!$I$28&gt;=Rates!$D$14,'Claim Details'!$I$28&lt;=Rates!$D$15,'Claim Details'!$I$19="No"),Rates!$D$23,IF(AND(C70="B",'Claim Details'!$I$28&gt;=Rates!$F$14,'Claim Details'!$I$28&lt;=Rates!$F$15,'Claim Details'!$I$19="Yes"),Rates!$G$23,IF(AND(C70="B",'Claim Details'!$I$28&gt;=Rates!$F$14,'Claim Details'!$I$28&lt;=Rates!$F$15,'Claim Details'!$I$19="No"),Rates!$F$23,IF(AND(C70="B",'Claim Details'!$I$28&gt;=Rates!$H$14,'Claim Details'!$I$28&lt;=Rates!$H$15,'Claim Details'!$I$19="Yes"),Rates!$I$23,IF(AND(C70="B",'Claim Details'!$I$28&gt;=Rates!$H$14,'Claim Details'!$I$28&lt;=Rates!$H$15,'Claim Details'!$I$19="No"),Rates!$H$23,IF(AND(C70="B",'Claim Details'!$I$28&gt;=Rates!$J$14,'Claim Details'!$I$28&lt;=Rates!$J$15,'Claim Details'!$I$19="Yes"),Rates!$K$23,IF(AND(C70="B",'Claim Details'!$I$28&gt;=Rates!$J$14,'Claim Details'!$I$28&lt;=Rates!$J$15,'Claim Details'!$I$19="No"),Rates!$J$23,IF(AND(C70="C",'Claim Details'!$I$28&gt;=Rates!$D$14,'Claim Details'!$I$28&lt;=Rates!$D$15,'Claim Details'!$I$19="Yes"),Rates!$E$24,IF(AND(C70="C",'Claim Details'!$I$28&gt;=Rates!$D$14,'Claim Details'!$I$28&lt;=Rates!$D$15,'Claim Details'!$I$19="No"),Rates!$D$24,IF(AND(C70="C",'Claim Details'!$I$28&gt;=Rates!$F$14,'Claim Details'!$I$28&lt;=Rates!$F$15,'Claim Details'!$I$19="Yes"),Rates!$G$24,IF(AND(C70="C",'Claim Details'!$I$28&gt;=Rates!$F$14,'Claim Details'!$I$28&lt;=Rates!$F$15,'Claim Details'!$I$19="No"),Rates!$F$24,IF(AND(C70="C",'Claim Details'!$I$28&gt;=Rates!$H$14,'Claim Details'!$I$28&lt;=Rates!$H$15,'Claim Details'!$I$19="Yes"),Rates!$I$24,IF(AND(C70="C",'Claim Details'!$I$28&gt;=Rates!$H$14,'Claim Details'!$I$28&lt;=Rates!$H$15,'Claim Details'!$I$19="No"),Rates!$H$24,IF(AND(C70="C",'Claim Details'!$I$28&gt;=Rates!$J$14,'Claim Details'!$I$28&lt;=Rates!$J$15,'Claim Details'!$I$19="Yes"),Rates!$K$24,IF(AND(C70="C",'Claim Details'!$I$28&gt;=Rates!$J$14,'Claim Details'!$I$28&lt;=Rates!$J$15,'Claim Details'!$I$19="No"),Rates!$J$24,"£0.00"))))))))))))))))))))))))</f>
        <v>£0.00</v>
      </c>
      <c r="BB70" s="189" t="str">
        <f t="shared" ref="BB70:BB133" si="27">IF(AP70="6", AX70, IF(AP70="2", AZ70, IF(AP70="3", BA70, IF(AP70="1", AY70, "£0.00"))))</f>
        <v>£0.00</v>
      </c>
      <c r="BC70" s="1"/>
      <c r="BD70" s="189" t="str">
        <f>IF(AND(AE70="A",'Claim Details'!$I$28&gt;=Rates!$D$14,'Claim Details'!$I$28&lt;=Rates!$D$15,'Claim Details'!$I$19="Yes"),Rates!$J$17,IF(AND(AE70="A",'Claim Details'!$I$28&gt;=Rates!$D$14,'Claim Details'!$I$28&lt;=Rates!$D$15,'Claim Details'!$I$19="No"),Rates!$D$17,IF(AND(AE70="A",'Claim Details'!$I$28&gt;=Rates!$F$14,'Claim Details'!$I$28&lt;=Rates!$F$15,'Claim Details'!$I$19="Yes"),Rates!$G$17,IF(AND(AE70="A",'Claim Details'!$I$28&gt;=Rates!$F$14,'Claim Details'!$I$28&lt;=Rates!$F$15,'Claim Details'!$I$19="No"),Rates!$F$17,IF(AND(AE70="A",'Claim Details'!$I$28&gt;=Rates!$H$14,'Claim Details'!$I$28&lt;=Rates!$H$15,'Claim Details'!$I$19="Yes"),Rates!$I$17,IF(AND(AE70="A",'Claim Details'!$I$28&gt;=Rates!$H$14,'Claim Details'!$I$28&lt;=Rates!$H$15,'Claim Details'!$I$19="No"),Rates!$H$17,IF(AND(AE70="A",'Claim Details'!$I$28&gt;=Rates!$J$14,'Claim Details'!$I$28&lt;=Rates!$J$15,'Claim Details'!$I$19="Yes"),Rates!$K$17,IF(AND(AE70="A",'Claim Details'!$I$28&gt;=Rates!$J$14,'Claim Details'!$I$28&lt;=Rates!$J$15,'Claim Details'!$I$19="No"),Rates!$J$17,IF(AND(AE70="B",'Claim Details'!$I$28&gt;=Rates!$D$14,'Claim Details'!$I$28&lt;=Rates!$D$15,'Claim Details'!$I$19="Yes"),Rates!$E$18,IF(AND(AE70="B",'Claim Details'!$I$28&gt;=Rates!$D$14,'Claim Details'!$I$28&lt;=Rates!$D$15,'Claim Details'!$I$19="No"),Rates!$D$18,IF(AND(AE70="B",'Claim Details'!$I$28&gt;=Rates!$F$14,'Claim Details'!$I$28&lt;=Rates!$F$15,'Claim Details'!$I$19="Yes"),Rates!$G$18,IF(AND(AE70="B",'Claim Details'!$I$28&gt;=Rates!$F$14,'Claim Details'!$I$28&lt;=Rates!$F$15,'Claim Details'!$I$19="No"),Rates!$F$18,IF(AND(AE70="B",'Claim Details'!$I$28&gt;=Rates!$H$14,'Claim Details'!$I$28&lt;=Rates!$H$15,'Claim Details'!$I$19="Yes"),Rates!$I$18,IF(AND(AE70="B",'Claim Details'!$I$28&gt;=Rates!$H$14,'Claim Details'!$I$28&lt;=Rates!$H$15,'Claim Details'!$I$19="No"),Rates!$H$18,IF(AND(AE70="B",'Claim Details'!$I$28&gt;=Rates!$J$14,'Claim Details'!$I$28&lt;=Rates!$J$15,'Claim Details'!$I$19="Yes"),Rates!$K$18,IF(AND(AE70="B",'Claim Details'!$I$28&gt;=Rates!$J$14,'Claim Details'!$I$28&lt;=Rates!$J$15,'Claim Details'!$I$19="No"),Rates!$J$18,IF(AND(AE70="C",'Claim Details'!$I$28&gt;=Rates!$D$14,'Claim Details'!$I$28&lt;=Rates!$D$15,'Claim Details'!$I$19="Yes"),Rates!$E$19,IF(AND(AE70="C",'Claim Details'!$I$28&gt;=Rates!$D$14,'Claim Details'!$I$28&lt;=Rates!$D$15,'Claim Details'!$I$19="No"),Rates!$D$19,IF(AND(AE70="C",'Claim Details'!$I$28&gt;=Rates!$F$14,'Claim Details'!$I$28&lt;=Rates!$F$15,'Claim Details'!$I$19="Yes"),Rates!$G$19,IF(AND(AE70="C",'Claim Details'!$I$28&gt;=Rates!$F$14,'Claim Details'!$I$28&lt;=Rates!$F$15,'Claim Details'!$I$19="No"),Rates!$F$19,IF(AND(AE70="C",'Claim Details'!$I$28&gt;=Rates!$H$14,'Claim Details'!$I$28&lt;=Rates!$H$15,'Claim Details'!$I$19="Yes"),Rates!$I$19,IF(AND(AE70="C",'Claim Details'!$I$28&gt;=Rates!$H$14,'Claim Details'!$I$28&lt;=Rates!$H$15,'Claim Details'!$I$19="No"),Rates!$H$19,IF(AND(AE70="C",'Claim Details'!$I$28&gt;=Rates!$J$14,'Claim Details'!$I$28&lt;=Rates!$J$15,'Claim Details'!$I$19="Yes"),Rates!$K$19,IF(AND(AE70="C",'Claim Details'!$I$28&gt;=Rates!$J$14,'Claim Details'!$I$28&lt;=Rates!$J$15,'Claim Details'!$I$19="No"),Rates!$J$19,"£0.00"))))))))))))))))))))))))</f>
        <v>£0.00</v>
      </c>
      <c r="BE70" s="189" t="str">
        <f>IF(AND(AE70="A",'Claim Details'!$I$28&gt;=Rates!$D$14,'Claim Details'!$I$28&lt;=Rates!$D$15,'Claim Details'!$I$19="Yes"),Rates!$J$25,IF(AND(AE70="A",'Claim Details'!$I$28&gt;=Rates!$D$14,'Claim Details'!$I$28&lt;=Rates!$D$15,'Claim Details'!$I$19="No"),Rates!$D$25,IF(AND(AE70="A",'Claim Details'!$I$28&gt;=Rates!$F$14,'Claim Details'!$I$28&lt;=Rates!$F$15,'Claim Details'!$I$19="Yes"),Rates!$G$25,IF(AND(AE70="A",'Claim Details'!$I$28&gt;=Rates!$F$14,'Claim Details'!$I$28&lt;=Rates!$F$15,'Claim Details'!$I$19="No"),Rates!$F$25,IF(AND(AE70="A",'Claim Details'!$I$28&gt;=Rates!$H$14,'Claim Details'!$I$28&lt;=Rates!$H$15,'Claim Details'!$I$19="Yes"),Rates!$I$25,IF(AND(AE70="A",'Claim Details'!$I$28&gt;=Rates!$H$14,'Claim Details'!$I$28&lt;=Rates!$H$15,'Claim Details'!$I$19="No"),Rates!$H$25,IF(AND(AE70="A",'Claim Details'!$I$28&gt;=Rates!$J$14,'Claim Details'!$I$28&lt;=Rates!$J$15,'Claim Details'!$I$19="Yes"),Rates!$K$25,IF(AND(AE70="A",'Claim Details'!$I$28&gt;=Rates!$J$14,'Claim Details'!$I$28&lt;=Rates!$J$15,'Claim Details'!$I$19="No"),Rates!$J$25,IF(AND(AE70="B",'Claim Details'!$I$28&gt;=Rates!$D$14,'Claim Details'!$I$28&lt;=Rates!$D$15,'Claim Details'!$I$19="Yes"),Rates!$E$26,IF(AND(AE70="B",'Claim Details'!$I$28&gt;=Rates!$D$14,'Claim Details'!$I$28&lt;=Rates!$D$15,'Claim Details'!$I$19="No"),Rates!$D$26,IF(AND(AE70="B",'Claim Details'!$I$28&gt;=Rates!$F$14,'Claim Details'!$I$28&lt;=Rates!$F$15,'Claim Details'!$I$19="Yes"),Rates!$G$26,IF(AND(AE70="B",'Claim Details'!$I$28&gt;=Rates!$F$14,'Claim Details'!$I$28&lt;=Rates!$F$15,'Claim Details'!$I$19="No"),Rates!$F$26,IF(AND(AE70="B",'Claim Details'!$I$28&gt;=Rates!$H$14,'Claim Details'!$I$28&lt;=Rates!$H$15,'Claim Details'!$I$19="Yes"),Rates!$I$26,IF(AND(AE70="B",'Claim Details'!$I$28&gt;=Rates!$H$14,'Claim Details'!$I$28&lt;=Rates!$H$15,'Claim Details'!$I$19="No"),Rates!$H$26,IF(AND(AE70="B",'Claim Details'!$I$28&gt;=Rates!$J$14,'Claim Details'!$I$28&lt;=Rates!$J$15,'Claim Details'!$I$19="Yes"),Rates!$K$26,IF(AND(AE70="B",'Claim Details'!$I$28&gt;=Rates!$J$14,'Claim Details'!$I$28&lt;=Rates!$J$15,'Claim Details'!$I$19="No"),Rates!$J$26,IF(AND(AE70="C",'Claim Details'!$I$28&gt;=Rates!$D$14,'Claim Details'!$I$28&lt;=Rates!$D$15,'Claim Details'!$I$19="Yes"),Rates!$E$27,IF(AND(AE70="C",'Claim Details'!$I$28&gt;=Rates!$D$14,'Claim Details'!$I$28&lt;=Rates!$D$15,'Claim Details'!$I$19="No"),Rates!$D$27,IF(AND(AE70="C",'Claim Details'!$I$28&gt;=Rates!$F$14,'Claim Details'!$I$28&lt;=Rates!$F$15,'Claim Details'!$I$19="Yes"),Rates!$G$27,IF(AND(AE70="C",'Claim Details'!$I$28&gt;=Rates!$F$14,'Claim Details'!$I$28&lt;=Rates!$F$15,'Claim Details'!$I$19="No"),Rates!$F$27,IF(AND(AE70="C",'Claim Details'!$I$28&gt;=Rates!$H$14,'Claim Details'!$I$28&lt;=Rates!$H$15,'Claim Details'!$I$19="Yes"),Rates!$I$27,IF(AND(AE70="C",'Claim Details'!$I$28&gt;=Rates!$H$14,'Claim Details'!$I$28&lt;=Rates!$H$15,'Claim Details'!$I$19="No"),Rates!$H$27,IF(AND(AE70="C",'Claim Details'!$I$28&gt;=Rates!$J$14,'Claim Details'!$I$28&lt;=Rates!$J$15,'Claim Details'!$I$19="Yes"),Rates!$K$27,IF(AND(AE70="C",'Claim Details'!$I$28&gt;=Rates!$J$14,'Claim Details'!$I$28&lt;=Rates!$J$15,'Claim Details'!$I$19="No"),Rates!$J$27,"£0.00"))))))))))))))))))))))))</f>
        <v>£0.00</v>
      </c>
      <c r="BF70" s="189" t="str">
        <f>IF(AND(AE70="A",'Claim Details'!$I$28&gt;=Rates!$D$14,'Claim Details'!$I$28&lt;=Rates!$D$15,'Claim Details'!$I$19="Yes"),Rates!$E$20,IF(AND(AE70="A",'Claim Details'!$I$28&gt;=Rates!$D$14,'Claim Details'!$I$28&lt;=Rates!$D$15,'Claim Details'!$I$19="No"),Rates!$D$20,IF(AND(AE70="A",'Claim Details'!$I$28&gt;=Rates!$F$14,'Claim Details'!$I$28&lt;=Rates!$F$15,'Claim Details'!$I$19="Yes"),Rates!$G$20,IF(AND(AE70="A",'Claim Details'!$I$28&gt;=Rates!$F$14,'Claim Details'!$I$28&lt;=Rates!$F$15,'Claim Details'!$I$19="No"),Rates!$F$20,IF(AND(AE70="A",'Claim Details'!$I$28&gt;=Rates!$H$14,'Claim Details'!$I$28&lt;=Rates!$H$15,'Claim Details'!$I$19="Yes"),Rates!$I$20,IF(AND(AE70="A",'Claim Details'!$I$28&gt;=Rates!$H$14,'Claim Details'!$I$28&lt;=Rates!$H$15,'Claim Details'!$I$19="No"),Rates!$H$20,IF(AND(AE70="A",'Claim Details'!$I$28&gt;=Rates!$J$14,'Claim Details'!$I$28&lt;=Rates!$J$15,'Claim Details'!$I$19="Yes"),Rates!$K$20,IF(AND(AE70="A",'Claim Details'!$I$28&gt;=Rates!$J$14,'Claim Details'!$I$28&lt;=Rates!$J$15,'Claim Details'!$I$19="No"),Rates!$J$20,IF(AND(AE70="B",'Claim Details'!$I$28&gt;=Rates!$D$14,'Claim Details'!$I$28&lt;=Rates!$D$15,'Claim Details'!$I$19="Yes"),Rates!$E$21,IF(AND(AE70="B",'Claim Details'!$I$28&gt;=Rates!$D$14,'Claim Details'!$I$28&lt;=Rates!$D$15,'Claim Details'!$I$19="No"),Rates!$D$21,IF(AND(AE70="B",'Claim Details'!$I$28&gt;=Rates!$F$14,'Claim Details'!$I$28&lt;=Rates!$F$15,'Claim Details'!$I$19="Yes"),Rates!$G$21,IF(AND(AE70="B",'Claim Details'!$I$28&gt;=Rates!$F$14,'Claim Details'!$I$28&lt;=Rates!$F$15,'Claim Details'!$I$19="No"),Rates!$F$21,IF(AND(AE70="B",'Claim Details'!$I$28&gt;=Rates!$H$14,'Claim Details'!$I$28&lt;=Rates!$H$15,'Claim Details'!$I$19="Yes"),Rates!$I$21,IF(AND(AE70="B",'Claim Details'!$I$28&gt;=Rates!$H$14,'Claim Details'!$I$28&lt;=Rates!$H$15,'Claim Details'!$I$19="No"),Rates!$H$21,IF(AND(AE70="B",'Claim Details'!$I$28&gt;=Rates!$J$14,'Claim Details'!$I$28&lt;=Rates!$J$15,'Claim Details'!$I$19="Yes"),Rates!$K$21,IF(AND(AE70="B",'Claim Details'!$I$28&gt;=Rates!$J$14,'Claim Details'!$I$28&lt;=Rates!$J$15,'Claim Details'!$I$19="No"),Rates!$J$21,"£0.00"))))))))))))))))</f>
        <v>£0.00</v>
      </c>
      <c r="BG70" s="189" t="str">
        <f>IF(AND(AE70="A",'Claim Details'!$I$28&gt;=Rates!$D$14,'Claim Details'!$I$28&lt;=Rates!$D$15,'Claim Details'!$I$19="Yes"),Rates!$E$22,IF(AND(AE70="A",'Claim Details'!$I$28&gt;=Rates!$D$14,'Claim Details'!$I$28&lt;=Rates!$D$15,'Claim Details'!$I$19="No"),Rates!$D$22,IF(AND(AE70="A",'Claim Details'!$I$28&gt;=Rates!$F$14,'Claim Details'!$I$28&lt;=Rates!$F$15,'Claim Details'!$I$19="Yes"),Rates!$G$22,IF(AND(AE70="A",'Claim Details'!$I$28&gt;=Rates!$F$14,'Claim Details'!$I$28&lt;=Rates!$F$15,'Claim Details'!$I$19="No"),Rates!$F$22,IF(AND(AE70="A",'Claim Details'!$I$28&gt;=Rates!$H$14,'Claim Details'!$I$28&lt;=Rates!$H$15,'Claim Details'!$I$19="Yes"),Rates!$I$22,IF(AND(AE70="A",'Claim Details'!$I$28&gt;=Rates!$H$14,'Claim Details'!$I$28&lt;=Rates!$H$15,'Claim Details'!$I$19="No"),Rates!$H$22,IF(AND(AE70="A",'Claim Details'!$I$28&gt;=Rates!$J$14,'Claim Details'!$I$28&lt;=Rates!$J$15,'Claim Details'!$I$19="Yes"),Rates!$K$22,IF(AND(AE70="A",'Claim Details'!$I$28&gt;=Rates!$J$14,'Claim Details'!$I$28&lt;=Rates!$J$15,'Claim Details'!$I$19="No"),Rates!$J$22,IF(AND(AE70="B",'Claim Details'!$I$28&gt;=Rates!$D$14,'Claim Details'!$I$28&lt;=Rates!$D$15,'Claim Details'!$I$19="Yes"),Rates!$E$23,IF(AND(AE70="B",'Claim Details'!$I$28&gt;=Rates!$D$14,'Claim Details'!$I$28&lt;=Rates!$D$15,'Claim Details'!$I$19="No"),Rates!$D$23,IF(AND(AE70="B",'Claim Details'!$I$28&gt;=Rates!$F$14,'Claim Details'!$I$28&lt;=Rates!$F$15,'Claim Details'!$I$19="Yes"),Rates!$G$23,IF(AND(AE70="B",'Claim Details'!$I$28&gt;=Rates!$F$14,'Claim Details'!$I$28&lt;=Rates!$F$15,'Claim Details'!$I$19="No"),Rates!$F$23,IF(AND(AE70="B",'Claim Details'!$I$28&gt;=Rates!$H$14,'Claim Details'!$I$28&lt;=Rates!$H$15,'Claim Details'!$I$19="Yes"),Rates!$I$23,IF(AND(AE70="B",'Claim Details'!$I$28&gt;=Rates!$H$14,'Claim Details'!$I$28&lt;=Rates!$H$15,'Claim Details'!$I$19="No"),Rates!$H$23,IF(AND(AE70="B",'Claim Details'!$I$28&gt;=Rates!$J$14,'Claim Details'!$I$28&lt;=Rates!$J$15,'Claim Details'!$I$19="Yes"),Rates!$K$23,IF(AND(AE70="B",'Claim Details'!$I$28&gt;=Rates!$J$14,'Claim Details'!$I$28&lt;=Rates!$J$15,'Claim Details'!$I$19="No"),Rates!$J$23,IF(AND(AE70="C",'Claim Details'!$I$28&gt;=Rates!$D$14,'Claim Details'!$I$28&lt;=Rates!$D$15,'Claim Details'!$I$19="Yes"),Rates!$E$24,IF(AND(AE70="C",'Claim Details'!$I$28&gt;=Rates!$D$14,'Claim Details'!$I$28&lt;=Rates!$D$15,'Claim Details'!$I$19="No"),Rates!$D$24,IF(AND(AE70="C",'Claim Details'!$I$28&gt;=Rates!$F$14,'Claim Details'!$I$28&lt;=Rates!$F$15,'Claim Details'!$I$19="Yes"),Rates!$G$24,IF(AND(AE70="C",'Claim Details'!$I$28&gt;=Rates!$F$14,'Claim Details'!$I$28&lt;=Rates!$F$15,'Claim Details'!$I$19="No"),Rates!$F$24,IF(AND(AE70="C",'Claim Details'!$I$28&gt;=Rates!$H$14,'Claim Details'!$I$28&lt;=Rates!$H$15,'Claim Details'!$I$19="Yes"),Rates!$I$24,IF(AND(AE70="C",'Claim Details'!$I$28&gt;=Rates!$H$14,'Claim Details'!$I$28&lt;=Rates!$H$15,'Claim Details'!$I$19="No"),Rates!$H$24,IF(AND(AE70="C",'Claim Details'!$I$28&gt;=Rates!$J$14,'Claim Details'!$I$28&lt;=Rates!$J$15,'Claim Details'!$I$19="Yes"),Rates!$K$24,IF(AND(AE70="C",'Claim Details'!$I$28&gt;=Rates!$J$14,'Claim Details'!$I$28&lt;=Rates!$J$15,'Claim Details'!$I$19="No"),Rates!$J$24,"£0.00"))))))))))))))))))))))))</f>
        <v>£0.00</v>
      </c>
      <c r="BH70" s="189" t="str">
        <f t="shared" ref="BH70:BH133" si="28">IF(AP70="6", BD70, IF(AP70="2", BF70, IF(AP70="3", BG70, IF(AP70="1", BE70, "£0.00"))))</f>
        <v>£0.00</v>
      </c>
      <c r="BI70" s="189">
        <f t="shared" ref="BI70:BI133" si="29">MIN(BH70, J70)</f>
        <v>0</v>
      </c>
      <c r="BO70" s="202" t="str">
        <f>IF(H70="","£0.00",IF(AP70="4","£0.00",IF(AP70="5","£0.00",IF(AP70="1","£0.00",((AQ70*H70)*'Claim Details'!$F$111)/100))))</f>
        <v>£0.00</v>
      </c>
      <c r="BP70" s="202" t="str">
        <f>IF(T70="","£0.00",IF(AP70="4","£0.00",IF(AP70="5","£0.00",IF(AP70="1","£0.00",((AR70*T70)*'Claim Details'!$N$111)/100))))</f>
        <v>£0.00</v>
      </c>
      <c r="BQ70" s="202" t="str">
        <f>IF(AI70="","£0.00",IF(AP70="4","£0.00",IF(AP70="5","£0.00",IF(AP70="1","£0.00",((BI70*AI70)*'Claim Details'!$W$111)/100))))</f>
        <v>£0.00</v>
      </c>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row>
    <row r="71" spans="1:97" ht="15">
      <c r="A71" s="145"/>
      <c r="B71" s="91"/>
      <c r="C71" s="96"/>
      <c r="D71" s="97"/>
      <c r="E71" s="98"/>
      <c r="F71" s="89"/>
      <c r="G71" s="99"/>
      <c r="H71" s="100"/>
      <c r="I71" s="221" t="str">
        <f t="shared" si="19"/>
        <v>£0.00</v>
      </c>
      <c r="J71" s="101"/>
      <c r="K71" s="100"/>
      <c r="L71" s="221" t="str">
        <f t="shared" si="20"/>
        <v>£0.00</v>
      </c>
      <c r="M71" s="101"/>
      <c r="N71" s="102"/>
      <c r="O71" s="145"/>
      <c r="P71" s="77"/>
      <c r="Q71" s="87"/>
      <c r="R71" s="87"/>
      <c r="S71" s="87"/>
      <c r="T71" s="149" t="str">
        <f t="shared" si="21"/>
        <v/>
      </c>
      <c r="U71" s="87" t="str">
        <f t="shared" ref="U71:U134" si="30">IF(Q71="Yes",C71,IF(Q71="Part Pay",S71,""))</f>
        <v/>
      </c>
      <c r="V71" s="87"/>
      <c r="W71" s="53" t="str">
        <f t="shared" si="22"/>
        <v>£0.00</v>
      </c>
      <c r="X71" s="53"/>
      <c r="Y71" s="87"/>
      <c r="Z71" s="78"/>
      <c r="AA71" s="79"/>
      <c r="AB71" s="160"/>
      <c r="AC71" s="98"/>
      <c r="AD71" s="225"/>
      <c r="AE71" s="235" t="str">
        <f t="shared" si="23"/>
        <v/>
      </c>
      <c r="AF71" s="87" t="str">
        <f t="shared" si="24"/>
        <v/>
      </c>
      <c r="AG71" s="53"/>
      <c r="AH71" s="224"/>
      <c r="AI71" s="226" t="str">
        <f t="shared" si="16"/>
        <v/>
      </c>
      <c r="AJ71" s="236" t="str">
        <f t="shared" si="25"/>
        <v>£0.00</v>
      </c>
      <c r="AK71" s="31"/>
      <c r="AL71" s="1"/>
      <c r="AM71" s="1"/>
      <c r="AN71" s="1"/>
      <c r="AO71" s="1"/>
      <c r="AP71" s="1" t="str">
        <f t="shared" si="17"/>
        <v/>
      </c>
      <c r="AQ71" s="27">
        <f t="shared" si="18"/>
        <v>0</v>
      </c>
      <c r="AR71" s="189">
        <f t="shared" si="26"/>
        <v>0</v>
      </c>
      <c r="AS71" s="190" t="str">
        <f>IF(AND(C71="A",'Claim Details'!$E$28&gt;=Rates!$D$14,'Claim Details'!$E$28&lt;=Rates!$D$15,'Claim Details'!$E$19="Yes"),Rates!$E$17,IF(AND(C71="A",'Claim Details'!$E$28&gt;=Rates!$D$14,'Claim Details'!$E$28&lt;=Rates!$D$15,'Claim Details'!$E$19="No"),Rates!$D$17,IF(AND(C71="A",'Claim Details'!$E$28&gt;=Rates!$F$14,'Claim Details'!$E$28&lt;=Rates!$F$15,'Claim Details'!$E$19="Yes"),Rates!$G$17,IF(AND(C71="A",'Claim Details'!$E$28&gt;=Rates!$F$14,'Claim Details'!$E$28&lt;=Rates!$F$15,'Claim Details'!$E$19="No"),Rates!$F$17,IF(AND(C71="A",'Claim Details'!$E$28&gt;=Rates!$H$14,'Claim Details'!$E$28&lt;=Rates!$H$15,'Claim Details'!$E$19="Yes"),Rates!$I$17,IF(AND(C71="A",'Claim Details'!$E$28&gt;=Rates!$H$14,'Claim Details'!$E$28&lt;=Rates!$H$15,'Claim Details'!$E$19="No"),Rates!$H$17,IF(AND(C71="A",'Claim Details'!$E$28&gt;=Rates!$J$14,'Claim Details'!$E$28&lt;=Rates!$J$15,'Claim Details'!$E$19="Yes"),Rates!$K$17,IF(AND(C71="A",'Claim Details'!$E$28&gt;=Rates!$J$14,'Claim Details'!$E$28&lt;=Rates!$J$15,'Claim Details'!$E$19="No"),Rates!$J$17,IF(AND(C71="B",'Claim Details'!$E$28&gt;=Rates!$D$14,'Claim Details'!$E$28&lt;=Rates!$D$15,'Claim Details'!$E$19="Yes"),Rates!$E$18,IF(AND(C71="B",'Claim Details'!$E$28&gt;=Rates!$D$14,'Claim Details'!$E$28&lt;=Rates!$D$15,'Claim Details'!$E$19="No"),Rates!$D$18,IF(AND(C71="B",'Claim Details'!$E$28&gt;=Rates!$F$14,'Claim Details'!$E$28&lt;=Rates!$F$15,'Claim Details'!$E$19="Yes"),Rates!$G$18,IF(AND(C71="B",'Claim Details'!$E$28&gt;=Rates!$F$14,'Claim Details'!$E$28&lt;=Rates!$F$15,'Claim Details'!$E$19="No"),Rates!$F$18,IF(AND(C71="B",'Claim Details'!$E$28&gt;=Rates!$H$14,'Claim Details'!$E$28&lt;=Rates!$H$15,'Claim Details'!$E$19="Yes"),Rates!$I$18,IF(AND(C71="B",'Claim Details'!$E$28&gt;=Rates!$H$14,'Claim Details'!$E$28&lt;=Rates!$H$15,'Claim Details'!$E$19="No"),Rates!$H$18,IF(AND(C71="B",'Claim Details'!$E$28&gt;=Rates!$J$14,'Claim Details'!$E$28&lt;=Rates!$J$15,'Claim Details'!$E$19="Yes"),Rates!$K$18,IF(AND(C71="B",'Claim Details'!$E$28&gt;=Rates!$J$14,'Claim Details'!$E$28&lt;=Rates!$J$15,'Claim Details'!$E$19="No"),Rates!$J$18,IF(AND(C71="C",'Claim Details'!$E$28&gt;=Rates!$D$14,'Claim Details'!$E$28&lt;=Rates!$D$15,'Claim Details'!$E$19="Yes"),Rates!$E$19,IF(AND(C71="C",'Claim Details'!$E$28&gt;=Rates!$D$14,'Claim Details'!$E$28&lt;=Rates!$D$15,'Claim Details'!$E$19="No"),Rates!$D$19,IF(AND(C71="C",'Claim Details'!$E$28&gt;=Rates!$F$14,'Claim Details'!$E$28&lt;=Rates!$F$15,'Claim Details'!$E$19="Yes"),Rates!$G$19,IF(AND(C71="C",'Claim Details'!$E$28&gt;=Rates!$F$14,'Claim Details'!$E$28&lt;=Rates!$F$15,'Claim Details'!$E$19="No"),Rates!$F$19,IF(AND(C71="C",'Claim Details'!$E$28&gt;=Rates!$H$14,'Claim Details'!$E$28&lt;=Rates!$H$15,'Claim Details'!$E$19="Yes"),Rates!$I$19,IF(AND(C71="C",'Claim Details'!$E$28&gt;=Rates!$H$14,'Claim Details'!$E$28&lt;=Rates!$H$15,'Claim Details'!$E$19="No"),Rates!$H$19,IF(AND(C71="C",'Claim Details'!$E$28&gt;=Rates!$J$14,'Claim Details'!$E$28&lt;=Rates!$J$15,'Claim Details'!$E$19="Yes"),Rates!$K$19,IF(AND(C71="C",'Claim Details'!$E$28&gt;=Rates!$J$14,'Claim Details'!$E$28&lt;=Rates!$J$15,'Claim Details'!$E$19="No"),Rates!$J$19,"£0.00"))))))))))))))))))))))))</f>
        <v>£0.00</v>
      </c>
      <c r="AT71" s="189" t="str">
        <f>IF(AND(C71="A",'Claim Details'!$E$28&gt;=Rates!$D$14,'Claim Details'!$E$28&lt;=Rates!$D$15,'Claim Details'!$E$19="Yes"),Rates!$E$25,IF(AND(C71="A",'Claim Details'!$E$28&gt;=Rates!$D$14,'Claim Details'!$E$28&lt;=Rates!$D$15,'Claim Details'!$E$19="No"),Rates!$D$25,IF(AND(C71="A",'Claim Details'!$E$28&gt;=Rates!$F$14,'Claim Details'!$E$28&lt;=Rates!$F$15,'Claim Details'!$E$19="Yes"),Rates!$G$25,IF(AND(C71="A",'Claim Details'!$E$28&gt;=Rates!$F$14,'Claim Details'!$E$28&lt;=Rates!$F$15,'Claim Details'!$E$19="No"),Rates!$F$25,IF(AND(C71="A",'Claim Details'!$E$28&gt;=Rates!$H$14,'Claim Details'!$E$28&lt;=Rates!$H$15,'Claim Details'!$E$19="Yes"),Rates!$I$25,IF(AND(C71="A",'Claim Details'!$E$28&gt;=Rates!$H$14,'Claim Details'!$E$28&lt;=Rates!$H$15,'Claim Details'!$E$19="No"),Rates!$H$25,IF(AND(C71="A",'Claim Details'!$E$28&gt;=Rates!$J$14,'Claim Details'!$E$28&lt;=Rates!$J$15,'Claim Details'!$E$19="Yes"),Rates!$K$25,IF(AND(C71="A",'Claim Details'!$E$28&gt;=Rates!$J$14,'Claim Details'!$E$28&lt;=Rates!$J$15,'Claim Details'!$E$19="No"),Rates!$J$25,IF(AND(C71="B",'Claim Details'!$E$28&gt;=Rates!$D$14,'Claim Details'!$E$28&lt;=Rates!$D$15,'Claim Details'!$E$19="Yes"),Rates!$E$26,IF(AND(C71="B",'Claim Details'!$E$28&gt;=Rates!$D$14,'Claim Details'!$E$28&lt;=Rates!$D$15,'Claim Details'!$E$19="No"),Rates!$D$26,IF(AND(C71="B",'Claim Details'!$E$28&gt;=Rates!$F$14,'Claim Details'!$E$28&lt;=Rates!$F$15,'Claim Details'!$E$19="Yes"),Rates!$G$26,IF(AND(C71="B",'Claim Details'!$E$28&gt;=Rates!$F$14,'Claim Details'!$E$28&lt;=Rates!$F$15,'Claim Details'!$E$19="No"),Rates!$F$26,IF(AND(C71="B",'Claim Details'!$E$28&gt;=Rates!$H$14,'Claim Details'!$E$28&lt;=Rates!$H$15,'Claim Details'!$E$19="Yes"),Rates!$I$26,IF(AND(C71="B",'Claim Details'!$E$28&gt;=Rates!$H$14,'Claim Details'!$E$28&lt;=Rates!$H$15,'Claim Details'!$E$19="No"),Rates!$H$26,IF(AND(C71="B",'Claim Details'!$E$28&gt;=Rates!$J$14,'Claim Details'!$E$28&lt;=Rates!$J$15,'Claim Details'!$E$19="Yes"),Rates!$K$26,IF(AND(C71="B",'Claim Details'!$E$28&gt;=Rates!$J$14,'Claim Details'!$E$28&lt;=Rates!$J$15,'Claim Details'!$E$19="No"),Rates!$J$26,IF(AND(C71="C",'Claim Details'!$E$28&gt;=Rates!$D$14,'Claim Details'!$E$28&lt;=Rates!$D$15,'Claim Details'!$E$19="Yes"),Rates!$E$27,IF(AND(C71="C",'Claim Details'!$E$28&gt;=Rates!$D$14,'Claim Details'!$E$28&lt;=Rates!$D$15,'Claim Details'!$E$19="No"),Rates!$D$27,IF(AND(C71="C",'Claim Details'!$E$28&gt;=Rates!$F$14,'Claim Details'!$E$28&lt;=Rates!$F$15,'Claim Details'!$E$19="Yes"),Rates!$G$27,IF(AND(C71="C",'Claim Details'!$E$28&gt;=Rates!$F$14,'Claim Details'!$E$28&lt;=Rates!$F$15,'Claim Details'!$E$19="No"),Rates!$F$27,IF(AND(C71="C",'Claim Details'!$E$28&gt;=Rates!$H$14,'Claim Details'!$E$28&lt;=Rates!$H$15,'Claim Details'!$E$19="Yes"),Rates!$I$27,IF(AND(C71="C",'Claim Details'!$E$28&gt;=Rates!$H$14,'Claim Details'!$E$28&lt;=Rates!$H$15,'Claim Details'!$E$19="No"),Rates!$H$27,IF(AND(C71="C",'Claim Details'!$E$28&gt;=Rates!$J$14,'Claim Details'!$E$28&lt;=Rates!$J$15,'Claim Details'!$E$19="Yes"),Rates!$K$27,IF(AND(C71="C",'Claim Details'!$E$28&gt;=Rates!$J$14,'Claim Details'!$E$28&lt;=Rates!$J$15,'Claim Details'!$E$19="No"),Rates!$J$27,"£0.00"))))))))))))))))))))))))</f>
        <v>£0.00</v>
      </c>
      <c r="AU71" s="191" t="str">
        <f>IF(AND(C71="A",'Claim Details'!$E$28&gt;=Rates!$D$14,'Claim Details'!$E$28&lt;=Rates!$D$15,'Claim Details'!$E$19="Yes"),Rates!$E$20,IF(AND(C71="A",'Claim Details'!$E$28&gt;=Rates!$D$14,'Claim Details'!$E$28&lt;=Rates!$D$15,'Claim Details'!$E$19="No"),Rates!$D$20,IF(AND(C71="A",'Claim Details'!$E$28&gt;=Rates!$F$14,'Claim Details'!$E$28&lt;=Rates!$F$15,'Claim Details'!$E$19="Yes"),Rates!$G$20,IF(AND(C71="A",'Claim Details'!$E$28&gt;=Rates!$F$14,'Claim Details'!$E$28&lt;=Rates!$F$15,'Claim Details'!$E$19="No"),Rates!$F$20,IF(AND(C71="A",'Claim Details'!$E$28&gt;=Rates!$H$14,'Claim Details'!$E$28&lt;=Rates!$H$15,'Claim Details'!$E$19="Yes"),Rates!$I$20,IF(AND(C71="A",'Claim Details'!$E$28&gt;=Rates!$H$14,'Claim Details'!$E$28&lt;=Rates!$H$15,'Claim Details'!$E$19="No"),Rates!$H$20,IF(AND(C71="A",'Claim Details'!$E$28&gt;=Rates!$J$14,'Claim Details'!$E$28&lt;=Rates!$J$15,'Claim Details'!$E$19="Yes"),Rates!$K$20,IF(AND(C71="A",'Claim Details'!$E$28&gt;=Rates!$J$14,'Claim Details'!$E$28&lt;=Rates!$J$15,'Claim Details'!$E$19="No"),Rates!$J$20,IF(AND(C71="B",'Claim Details'!$E$28&gt;=Rates!$D$14,'Claim Details'!$E$28&lt;=Rates!$D$15,'Claim Details'!$E$19="Yes"),Rates!$E$21,IF(AND(C71="B",'Claim Details'!$E$28&gt;=Rates!$D$14,'Claim Details'!$E$28&lt;=Rates!$D$15,'Claim Details'!$E$19="No"),Rates!$D$21,IF(AND(C71="B",'Claim Details'!$E$28&gt;=Rates!$F$14,'Claim Details'!$E$28&lt;=Rates!$F$15,'Claim Details'!$E$19="Yes"),Rates!$G$21,IF(AND(C71="B",'Claim Details'!$E$28&gt;=Rates!$F$14,'Claim Details'!$E$28&lt;=Rates!$F$15,'Claim Details'!$E$19="No"),Rates!$F$21,IF(AND(C71="B",'Claim Details'!$E$28&gt;=Rates!$H$14,'Claim Details'!$E$28&lt;=Rates!$H$15,'Claim Details'!$E$19="Yes"),Rates!$I$21,IF(AND(C71="B",'Claim Details'!$E$28&gt;=Rates!$H$14,'Claim Details'!$E$28&lt;=Rates!$H$15,'Claim Details'!$E$19="No"),Rates!$H$21,IF(AND(C71="B",'Claim Details'!$E$28&gt;=Rates!$J$14,'Claim Details'!$E$28&lt;=Rates!$J$15,'Claim Details'!$E$19="Yes"),Rates!$K$21,IF(AND(C71="B",'Claim Details'!$E$28&gt;=Rates!$J$14,'Claim Details'!$E$28&lt;=Rates!$J$15,'Claim Details'!$E$19="No"),Rates!$J$21,"£0.00"))))))))))))))))</f>
        <v>£0.00</v>
      </c>
      <c r="AV71" s="191" t="str">
        <f>IF(AND(C71="A",'Claim Details'!$E$28&gt;=Rates!$D$14,'Claim Details'!$E$28&lt;=Rates!$D$15,'Claim Details'!$E$19="Yes"),Rates!$E$22,IF(AND(C71="A",'Claim Details'!$E$28&gt;=Rates!$D$14,'Claim Details'!$E$28&lt;=Rates!$D$15,'Claim Details'!$E$19="No"),Rates!$D$22,IF(AND(C71="A",'Claim Details'!$E$28&gt;=Rates!$F$14,'Claim Details'!$E$28&lt;=Rates!$F$15,'Claim Details'!$E$19="Yes"),Rates!$G$22,IF(AND(C71="A",'Claim Details'!$E$28&gt;=Rates!$F$14,'Claim Details'!$E$28&lt;=Rates!$F$15,'Claim Details'!$E$19="No"),Rates!$F$22,IF(AND(C71="A",'Claim Details'!$E$28&gt;=Rates!$H$14,'Claim Details'!$E$28&lt;=Rates!$H$15,'Claim Details'!$E$19="Yes"),Rates!$I$22,IF(AND(C71="A",'Claim Details'!$E$28&gt;=Rates!$H$14,'Claim Details'!$E$28&lt;=Rates!$H$15,'Claim Details'!$E$19="No"),Rates!$H$22,IF(AND(C71="A",'Claim Details'!$E$28&gt;=Rates!$J$14,'Claim Details'!$E$28&lt;=Rates!$J$15,'Claim Details'!$E$19="Yes"),Rates!$K$22,IF(AND(C71="A",'Claim Details'!$E$28&gt;=Rates!$J$14,'Claim Details'!$E$28&lt;=Rates!$J$15,'Claim Details'!$E$19="No"),Rates!$J$22,IF(AND(C71="B",'Claim Details'!$E$28&gt;=Rates!$D$14,'Claim Details'!$E$28&lt;=Rates!$D$15,'Claim Details'!$E$19="Yes"),Rates!$E$23,IF(AND(C71="B",'Claim Details'!$E$28&gt;=Rates!$D$14,'Claim Details'!$E$28&lt;=Rates!$D$15,'Claim Details'!$E$19="No"),Rates!$D$23,IF(AND(C71="B",'Claim Details'!$E$28&gt;=Rates!$F$14,'Claim Details'!$E$28&lt;=Rates!$F$15,'Claim Details'!$E$19="Yes"),Rates!$G$23,IF(AND(C71="B",'Claim Details'!$E$28&gt;=Rates!$F$14,'Claim Details'!$E$28&lt;=Rates!$F$15,'Claim Details'!$E$19="No"),Rates!$F$23,IF(AND(C71="B",'Claim Details'!$E$28&gt;=Rates!$H$14,'Claim Details'!$E$28&lt;=Rates!$H$15,'Claim Details'!$E$19="Yes"),Rates!$I$23,IF(AND(C71="B",'Claim Details'!$E$28&gt;=Rates!$H$14,'Claim Details'!$E$28&lt;=Rates!$H$15,'Claim Details'!$E$19="No"),Rates!$H$23,IF(AND(C71="B",'Claim Details'!$E$28&gt;=Rates!$J$14,'Claim Details'!$E$28&lt;=Rates!$J$15,'Claim Details'!$E$19="Yes"),Rates!$K$23,IF(AND(C71="B",'Claim Details'!$E$28&gt;=Rates!$J$14,'Claim Details'!$E$28&lt;=Rates!$J$15,'Claim Details'!$E$19="No"),Rates!$J$23,IF(AND(C71="C",'Claim Details'!$E$28&gt;=Rates!$D$14,'Claim Details'!$E$28&lt;=Rates!$D$15,'Claim Details'!$E$19="Yes"),Rates!$E$24,IF(AND(C71="C",'Claim Details'!$E$28&gt;=Rates!$D$14,'Claim Details'!$E$28&lt;=Rates!$D$15,'Claim Details'!$E$19="No"),Rates!$D$24,IF(AND(C71="C",'Claim Details'!$E$28&gt;=Rates!$F$14,'Claim Details'!$E$28&lt;=Rates!$F$15,'Claim Details'!$E$19="Yes"),Rates!$G$24,IF(AND(C71="C",'Claim Details'!$E$28&gt;=Rates!$F$14,'Claim Details'!$E$28&lt;=Rates!$F$15,'Claim Details'!$E$19="No"),Rates!$F$24,IF(AND(C71="C",'Claim Details'!$E$28&gt;=Rates!$H$14,'Claim Details'!$E$28&lt;=Rates!$H$15,'Claim Details'!$E$19="Yes"),Rates!$I$24,IF(AND(C71="C",'Claim Details'!$E$28&gt;=Rates!$H$14,'Claim Details'!$E$28&lt;=Rates!$H$15,'Claim Details'!$E$19="No"),Rates!$H$24,IF(AND(C71="C",'Claim Details'!$E$28&gt;=Rates!$J$14,'Claim Details'!$E$28&lt;=Rates!$J$15,'Claim Details'!$E$19="Yes"),Rates!$K$24,IF(AND(C71="C",'Claim Details'!$E$28&gt;=Rates!$J$14,'Claim Details'!$E$28&lt;=Rates!$J$15,'Claim Details'!$E$19="No"),Rates!$J$24,"£0.00"))))))))))))))))))))))))</f>
        <v>£0.00</v>
      </c>
      <c r="AW71" s="1"/>
      <c r="AX71" s="189" t="str">
        <f>IF(AND(U71="A",'Claim Details'!$I$28&gt;=Rates!$D$14,'Claim Details'!$I$28&lt;=Rates!$D$15,'Claim Details'!$I$19="Yes"),Rates!$J$17,IF(AND(U71="A",'Claim Details'!$I$28&gt;=Rates!$D$14,'Claim Details'!$I$28&lt;=Rates!$D$15,'Claim Details'!$I$19="No"),Rates!$D$17,IF(AND(U71="A",'Claim Details'!$I$28&gt;=Rates!$F$14,'Claim Details'!$I$28&lt;=Rates!$F$15,'Claim Details'!$I$19="Yes"),Rates!$G$17,IF(AND(U71="A",'Claim Details'!$I$28&gt;=Rates!$F$14,'Claim Details'!$I$28&lt;=Rates!$F$15,'Claim Details'!$I$19="No"),Rates!$F$17,IF(AND(U71="A",'Claim Details'!$I$28&gt;=Rates!$H$14,'Claim Details'!$I$28&lt;=Rates!$H$15,'Claim Details'!$I$19="Yes"),Rates!$I$17,IF(AND(U71="A",'Claim Details'!$I$28&gt;=Rates!$H$14,'Claim Details'!$I$28&lt;=Rates!$H$15,'Claim Details'!$I$19="No"),Rates!$H$17,IF(AND(U71="A",'Claim Details'!$I$28&gt;=Rates!$J$14,'Claim Details'!$I$28&lt;=Rates!$J$15,'Claim Details'!$I$19="Yes"),Rates!$K$17,IF(AND(U71="A",'Claim Details'!$I$28&gt;=Rates!$J$14,'Claim Details'!$I$28&lt;=Rates!$J$15,'Claim Details'!$I$19="No"),Rates!$J$17,IF(AND(U71="B",'Claim Details'!$I$28&gt;=Rates!$D$14,'Claim Details'!$I$28&lt;=Rates!$D$15,'Claim Details'!$I$19="Yes"),Rates!$E$18,IF(AND(U71="B",'Claim Details'!$I$28&gt;=Rates!$D$14,'Claim Details'!$I$28&lt;=Rates!$D$15,'Claim Details'!$I$19="No"),Rates!$D$18,IF(AND(U71="B",'Claim Details'!$I$28&gt;=Rates!$F$14,'Claim Details'!$I$28&lt;=Rates!$F$15,'Claim Details'!$I$19="Yes"),Rates!$G$18,IF(AND(U71="B",'Claim Details'!$I$28&gt;=Rates!$F$14,'Claim Details'!$I$28&lt;=Rates!$F$15,'Claim Details'!$I$19="No"),Rates!$F$18,IF(AND(U71="B",'Claim Details'!$I$28&gt;=Rates!$H$14,'Claim Details'!$I$28&lt;=Rates!$H$15,'Claim Details'!$I$19="Yes"),Rates!$I$18,IF(AND(U71="B",'Claim Details'!$I$28&gt;=Rates!$H$14,'Claim Details'!$I$28&lt;=Rates!$H$15,'Claim Details'!$I$19="No"),Rates!$H$18,IF(AND(U71="B",'Claim Details'!$I$28&gt;=Rates!$J$14,'Claim Details'!$I$28&lt;=Rates!$J$15,'Claim Details'!$I$19="Yes"),Rates!$K$18,IF(AND(U71="B",'Claim Details'!$I$28&gt;=Rates!$J$14,'Claim Details'!$I$28&lt;=Rates!$J$15,'Claim Details'!$I$19="No"),Rates!$J$18,IF(AND(U71="C",'Claim Details'!$I$28&gt;=Rates!$D$14,'Claim Details'!$I$28&lt;=Rates!$D$15,'Claim Details'!$I$19="Yes"),Rates!$E$19,IF(AND(U71="C",'Claim Details'!$I$28&gt;=Rates!$D$14,'Claim Details'!$I$28&lt;=Rates!$D$15,'Claim Details'!$I$19="No"),Rates!$D$19,IF(AND(U71="C",'Claim Details'!$I$28&gt;=Rates!$F$14,'Claim Details'!$I$28&lt;=Rates!$F$15,'Claim Details'!$I$19="Yes"),Rates!$G$19,IF(AND(U71="C",'Claim Details'!$I$28&gt;=Rates!$F$14,'Claim Details'!$I$28&lt;=Rates!$F$15,'Claim Details'!$I$19="No"),Rates!$F$19,IF(AND(U71="C",'Claim Details'!$I$28&gt;=Rates!$H$14,'Claim Details'!$I$28&lt;=Rates!$H$15,'Claim Details'!$I$19="Yes"),Rates!$I$19,IF(AND(U71="C",'Claim Details'!$I$28&gt;=Rates!$H$14,'Claim Details'!$I$28&lt;=Rates!$H$15,'Claim Details'!$I$19="No"),Rates!$H$19,IF(AND(U71="C",'Claim Details'!$I$28&gt;=Rates!$J$14,'Claim Details'!$I$28&lt;=Rates!$J$15,'Claim Details'!$I$19="Yes"),Rates!$K$19,IF(AND(U71="C",'Claim Details'!$I$28&gt;=Rates!$J$14,'Claim Details'!$I$28&lt;=Rates!$J$15,'Claim Details'!$I$19="No"),Rates!$J$19,"£0.00"))))))))))))))))))))))))</f>
        <v>£0.00</v>
      </c>
      <c r="AY71" s="189" t="str">
        <f>IF(AND(C71="A",'Claim Details'!$I$28&gt;=Rates!$D$14,'Claim Details'!$I$28&lt;=Rates!$D$15,'Claim Details'!$I$19="Yes"),Rates!$J$25,IF(AND(C71="A",'Claim Details'!$I$28&gt;=Rates!$D$14,'Claim Details'!$I$28&lt;=Rates!$D$15,'Claim Details'!$I$19="No"),Rates!$D$25,IF(AND(C71="A",'Claim Details'!$I$28&gt;=Rates!$F$14,'Claim Details'!$I$28&lt;=Rates!$F$15,'Claim Details'!$I$19="Yes"),Rates!$G$25,IF(AND(C71="A",'Claim Details'!$I$28&gt;=Rates!$F$14,'Claim Details'!$I$28&lt;=Rates!$F$15,'Claim Details'!$I$19="No"),Rates!$F$25,IF(AND(C71="A",'Claim Details'!$I$28&gt;=Rates!$H$14,'Claim Details'!$I$28&lt;=Rates!$H$15,'Claim Details'!$I$19="Yes"),Rates!$I$25,IF(AND(C71="A",'Claim Details'!$I$28&gt;=Rates!$H$14,'Claim Details'!$I$28&lt;=Rates!$H$15,'Claim Details'!$I$19="No"),Rates!$H$25,IF(AND(C71="A",'Claim Details'!$I$28&gt;=Rates!$J$14,'Claim Details'!$I$28&lt;=Rates!$J$15,'Claim Details'!$I$19="Yes"),Rates!$K$25,IF(AND(C71="A",'Claim Details'!$I$28&gt;=Rates!$J$14,'Claim Details'!$I$28&lt;=Rates!$J$15,'Claim Details'!$I$19="No"),Rates!$J$25,IF(AND(C71="B",'Claim Details'!$I$28&gt;=Rates!$D$14,'Claim Details'!$I$28&lt;=Rates!$D$15,'Claim Details'!$I$19="Yes"),Rates!$E$26,IF(AND(C71="B",'Claim Details'!$I$28&gt;=Rates!$D$14,'Claim Details'!$I$28&lt;=Rates!$D$15,'Claim Details'!$I$19="No"),Rates!$D$26,IF(AND(C71="B",'Claim Details'!$I$28&gt;=Rates!$F$14,'Claim Details'!$I$28&lt;=Rates!$F$15,'Claim Details'!$I$19="Yes"),Rates!$G$26,IF(AND(C71="B",'Claim Details'!$I$28&gt;=Rates!$F$14,'Claim Details'!$I$28&lt;=Rates!$F$15,'Claim Details'!$I$19="No"),Rates!$F$26,IF(AND(C71="B",'Claim Details'!$I$28&gt;=Rates!$H$14,'Claim Details'!$I$28&lt;=Rates!$H$15,'Claim Details'!$I$19="Yes"),Rates!$I$26,IF(AND(C71="B",'Claim Details'!$I$28&gt;=Rates!$H$14,'Claim Details'!$I$28&lt;=Rates!$H$15,'Claim Details'!$I$19="No"),Rates!$H$26,IF(AND(C71="B",'Claim Details'!$I$28&gt;=Rates!$J$14,'Claim Details'!$I$28&lt;=Rates!$J$15,'Claim Details'!$I$19="Yes"),Rates!$K$26,IF(AND(C71="B",'Claim Details'!$I$28&gt;=Rates!$J$14,'Claim Details'!$I$28&lt;=Rates!$J$15,'Claim Details'!$I$19="No"),Rates!$J$26,IF(AND(C71="C",'Claim Details'!$I$28&gt;=Rates!$D$14,'Claim Details'!$I$28&lt;=Rates!$D$15,'Claim Details'!$I$19="Yes"),Rates!$E$27,IF(AND(C71="C",'Claim Details'!$I$28&gt;=Rates!$D$14,'Claim Details'!$I$28&lt;=Rates!$D$15,'Claim Details'!$I$19="No"),Rates!$D$27,IF(AND(C71="C",'Claim Details'!$I$28&gt;=Rates!$F$14,'Claim Details'!$I$28&lt;=Rates!$F$15,'Claim Details'!$I$19="Yes"),Rates!$G$27,IF(AND(C71="C",'Claim Details'!$I$28&gt;=Rates!$F$14,'Claim Details'!$I$28&lt;=Rates!$F$15,'Claim Details'!$I$19="No"),Rates!$F$27,IF(AND(C71="C",'Claim Details'!$I$28&gt;=Rates!$H$14,'Claim Details'!$I$28&lt;=Rates!$H$15,'Claim Details'!$I$19="Yes"),Rates!$I$27,IF(AND(C71="C",'Claim Details'!$I$28&gt;=Rates!$H$14,'Claim Details'!$I$28&lt;=Rates!$H$15,'Claim Details'!$I$19="No"),Rates!$H$27,IF(AND(C71="C",'Claim Details'!$I$28&gt;=Rates!$J$14,'Claim Details'!$I$28&lt;=Rates!$J$15,'Claim Details'!$I$19="Yes"),Rates!$K$27,IF(AND(C71="C",'Claim Details'!$I$28&gt;=Rates!$J$14,'Claim Details'!$I$28&lt;=Rates!$J$15,'Claim Details'!$I$19="No"),Rates!$J$27,"£0.00"))))))))))))))))))))))))</f>
        <v>£0.00</v>
      </c>
      <c r="AZ71" s="189" t="str">
        <f>IF(AND(C71="A",'Claim Details'!$I$28&gt;=Rates!$D$14,'Claim Details'!$I$28&lt;=Rates!$D$15,'Claim Details'!$I$19="Yes"),Rates!$E$20,IF(AND(C71="A",'Claim Details'!$I$28&gt;=Rates!$D$14,'Claim Details'!$I$28&lt;=Rates!$D$15,'Claim Details'!$I$19="No"),Rates!$D$20,IF(AND(C71="A",'Claim Details'!$I$28&gt;=Rates!$F$14,'Claim Details'!$I$28&lt;=Rates!$F$15,'Claim Details'!$I$19="Yes"),Rates!$G$20,IF(AND(C71="A",'Claim Details'!$I$28&gt;=Rates!$F$14,'Claim Details'!$I$28&lt;=Rates!$F$15,'Claim Details'!$I$19="No"),Rates!$F$20,IF(AND(C71="A",'Claim Details'!$I$28&gt;=Rates!$H$14,'Claim Details'!$I$28&lt;=Rates!$H$15,'Claim Details'!$I$19="Yes"),Rates!$I$20,IF(AND(C71="A",'Claim Details'!$I$28&gt;=Rates!$H$14,'Claim Details'!$I$28&lt;=Rates!$H$15,'Claim Details'!$I$19="No"),Rates!$H$20,IF(AND(C71="A",'Claim Details'!$I$28&gt;=Rates!$J$14,'Claim Details'!$I$28&lt;=Rates!$J$15,'Claim Details'!$I$19="Yes"),Rates!$K$20,IF(AND(C71="A",'Claim Details'!$I$28&gt;=Rates!$J$14,'Claim Details'!$I$28&lt;=Rates!$J$15,'Claim Details'!$I$19="No"),Rates!$J$20,IF(AND(C71="B",'Claim Details'!$I$28&gt;=Rates!$D$14,'Claim Details'!$I$28&lt;=Rates!$D$15,'Claim Details'!$I$19="Yes"),Rates!$E$21,IF(AND(C71="B",'Claim Details'!$I$28&gt;=Rates!$D$14,'Claim Details'!$I$28&lt;=Rates!$D$15,'Claim Details'!$I$19="No"),Rates!$D$21,IF(AND(C71="B",'Claim Details'!$I$28&gt;=Rates!$F$14,'Claim Details'!$I$28&lt;=Rates!$F$15,'Claim Details'!$I$19="Yes"),Rates!$G$21,IF(AND(C71="B",'Claim Details'!$I$28&gt;=Rates!$F$14,'Claim Details'!$I$28&lt;=Rates!$F$15,'Claim Details'!$I$19="No"),Rates!$F$21,IF(AND(C71="B",'Claim Details'!$I$28&gt;=Rates!$H$14,'Claim Details'!$I$28&lt;=Rates!$H$15,'Claim Details'!$I$19="Yes"),Rates!$I$21,IF(AND(C71="B",'Claim Details'!$I$28&gt;=Rates!$H$14,'Claim Details'!$I$28&lt;=Rates!$H$15,'Claim Details'!$I$19="No"),Rates!$H$21,IF(AND(C71="B",'Claim Details'!$I$28&gt;=Rates!$J$14,'Claim Details'!$I$28&lt;=Rates!$J$15,'Claim Details'!$I$19="Yes"),Rates!$K$21,IF(AND(C71="B",'Claim Details'!$I$28&gt;=Rates!$J$14,'Claim Details'!$I$28&lt;=Rates!$J$15,'Claim Details'!$I$19="No"),Rates!$J$21,"£0.00"))))))))))))))))</f>
        <v>£0.00</v>
      </c>
      <c r="BA71" s="189" t="str">
        <f>IF(AND(C71="A",'Claim Details'!$I$28&gt;=Rates!$D$14,'Claim Details'!$I$28&lt;=Rates!$D$15,'Claim Details'!$I$19="Yes"),Rates!$E$22,IF(AND(C71="A",'Claim Details'!$I$28&gt;=Rates!$D$14,'Claim Details'!$I$28&lt;=Rates!$D$15,'Claim Details'!$I$19="No"),Rates!$D$22,IF(AND(C71="A",'Claim Details'!$I$28&gt;=Rates!$F$14,'Claim Details'!$I$28&lt;=Rates!$F$15,'Claim Details'!$I$19="Yes"),Rates!$G$22,IF(AND(C71="A",'Claim Details'!$I$28&gt;=Rates!$F$14,'Claim Details'!$I$28&lt;=Rates!$F$15,'Claim Details'!$I$19="No"),Rates!$F$22,IF(AND(C71="A",'Claim Details'!$I$28&gt;=Rates!$H$14,'Claim Details'!$I$28&lt;=Rates!$H$15,'Claim Details'!$I$19="Yes"),Rates!$I$22,IF(AND(C71="A",'Claim Details'!$I$28&gt;=Rates!$H$14,'Claim Details'!$I$28&lt;=Rates!$H$15,'Claim Details'!$I$19="No"),Rates!$H$22,IF(AND(C71="A",'Claim Details'!$I$28&gt;=Rates!$J$14,'Claim Details'!$I$28&lt;=Rates!$J$15,'Claim Details'!$I$19="Yes"),Rates!$K$22,IF(AND(C71="A",'Claim Details'!$I$28&gt;=Rates!$J$14,'Claim Details'!$I$28&lt;=Rates!$J$15,'Claim Details'!$I$19="No"),Rates!$J$22,IF(AND(C71="B",'Claim Details'!$I$28&gt;=Rates!$D$14,'Claim Details'!$I$28&lt;=Rates!$D$15,'Claim Details'!$I$19="Yes"),Rates!$E$23,IF(AND(C71="B",'Claim Details'!$I$28&gt;=Rates!$D$14,'Claim Details'!$I$28&lt;=Rates!$D$15,'Claim Details'!$I$19="No"),Rates!$D$23,IF(AND(C71="B",'Claim Details'!$I$28&gt;=Rates!$F$14,'Claim Details'!$I$28&lt;=Rates!$F$15,'Claim Details'!$I$19="Yes"),Rates!$G$23,IF(AND(C71="B",'Claim Details'!$I$28&gt;=Rates!$F$14,'Claim Details'!$I$28&lt;=Rates!$F$15,'Claim Details'!$I$19="No"),Rates!$F$23,IF(AND(C71="B",'Claim Details'!$I$28&gt;=Rates!$H$14,'Claim Details'!$I$28&lt;=Rates!$H$15,'Claim Details'!$I$19="Yes"),Rates!$I$23,IF(AND(C71="B",'Claim Details'!$I$28&gt;=Rates!$H$14,'Claim Details'!$I$28&lt;=Rates!$H$15,'Claim Details'!$I$19="No"),Rates!$H$23,IF(AND(C71="B",'Claim Details'!$I$28&gt;=Rates!$J$14,'Claim Details'!$I$28&lt;=Rates!$J$15,'Claim Details'!$I$19="Yes"),Rates!$K$23,IF(AND(C71="B",'Claim Details'!$I$28&gt;=Rates!$J$14,'Claim Details'!$I$28&lt;=Rates!$J$15,'Claim Details'!$I$19="No"),Rates!$J$23,IF(AND(C71="C",'Claim Details'!$I$28&gt;=Rates!$D$14,'Claim Details'!$I$28&lt;=Rates!$D$15,'Claim Details'!$I$19="Yes"),Rates!$E$24,IF(AND(C71="C",'Claim Details'!$I$28&gt;=Rates!$D$14,'Claim Details'!$I$28&lt;=Rates!$D$15,'Claim Details'!$I$19="No"),Rates!$D$24,IF(AND(C71="C",'Claim Details'!$I$28&gt;=Rates!$F$14,'Claim Details'!$I$28&lt;=Rates!$F$15,'Claim Details'!$I$19="Yes"),Rates!$G$24,IF(AND(C71="C",'Claim Details'!$I$28&gt;=Rates!$F$14,'Claim Details'!$I$28&lt;=Rates!$F$15,'Claim Details'!$I$19="No"),Rates!$F$24,IF(AND(C71="C",'Claim Details'!$I$28&gt;=Rates!$H$14,'Claim Details'!$I$28&lt;=Rates!$H$15,'Claim Details'!$I$19="Yes"),Rates!$I$24,IF(AND(C71="C",'Claim Details'!$I$28&gt;=Rates!$H$14,'Claim Details'!$I$28&lt;=Rates!$H$15,'Claim Details'!$I$19="No"),Rates!$H$24,IF(AND(C71="C",'Claim Details'!$I$28&gt;=Rates!$J$14,'Claim Details'!$I$28&lt;=Rates!$J$15,'Claim Details'!$I$19="Yes"),Rates!$K$24,IF(AND(C71="C",'Claim Details'!$I$28&gt;=Rates!$J$14,'Claim Details'!$I$28&lt;=Rates!$J$15,'Claim Details'!$I$19="No"),Rates!$J$24,"£0.00"))))))))))))))))))))))))</f>
        <v>£0.00</v>
      </c>
      <c r="BB71" s="189" t="str">
        <f t="shared" si="27"/>
        <v>£0.00</v>
      </c>
      <c r="BC71" s="1"/>
      <c r="BD71" s="189" t="str">
        <f>IF(AND(AE71="A",'Claim Details'!$I$28&gt;=Rates!$D$14,'Claim Details'!$I$28&lt;=Rates!$D$15,'Claim Details'!$I$19="Yes"),Rates!$J$17,IF(AND(AE71="A",'Claim Details'!$I$28&gt;=Rates!$D$14,'Claim Details'!$I$28&lt;=Rates!$D$15,'Claim Details'!$I$19="No"),Rates!$D$17,IF(AND(AE71="A",'Claim Details'!$I$28&gt;=Rates!$F$14,'Claim Details'!$I$28&lt;=Rates!$F$15,'Claim Details'!$I$19="Yes"),Rates!$G$17,IF(AND(AE71="A",'Claim Details'!$I$28&gt;=Rates!$F$14,'Claim Details'!$I$28&lt;=Rates!$F$15,'Claim Details'!$I$19="No"),Rates!$F$17,IF(AND(AE71="A",'Claim Details'!$I$28&gt;=Rates!$H$14,'Claim Details'!$I$28&lt;=Rates!$H$15,'Claim Details'!$I$19="Yes"),Rates!$I$17,IF(AND(AE71="A",'Claim Details'!$I$28&gt;=Rates!$H$14,'Claim Details'!$I$28&lt;=Rates!$H$15,'Claim Details'!$I$19="No"),Rates!$H$17,IF(AND(AE71="A",'Claim Details'!$I$28&gt;=Rates!$J$14,'Claim Details'!$I$28&lt;=Rates!$J$15,'Claim Details'!$I$19="Yes"),Rates!$K$17,IF(AND(AE71="A",'Claim Details'!$I$28&gt;=Rates!$J$14,'Claim Details'!$I$28&lt;=Rates!$J$15,'Claim Details'!$I$19="No"),Rates!$J$17,IF(AND(AE71="B",'Claim Details'!$I$28&gt;=Rates!$D$14,'Claim Details'!$I$28&lt;=Rates!$D$15,'Claim Details'!$I$19="Yes"),Rates!$E$18,IF(AND(AE71="B",'Claim Details'!$I$28&gt;=Rates!$D$14,'Claim Details'!$I$28&lt;=Rates!$D$15,'Claim Details'!$I$19="No"),Rates!$D$18,IF(AND(AE71="B",'Claim Details'!$I$28&gt;=Rates!$F$14,'Claim Details'!$I$28&lt;=Rates!$F$15,'Claim Details'!$I$19="Yes"),Rates!$G$18,IF(AND(AE71="B",'Claim Details'!$I$28&gt;=Rates!$F$14,'Claim Details'!$I$28&lt;=Rates!$F$15,'Claim Details'!$I$19="No"),Rates!$F$18,IF(AND(AE71="B",'Claim Details'!$I$28&gt;=Rates!$H$14,'Claim Details'!$I$28&lt;=Rates!$H$15,'Claim Details'!$I$19="Yes"),Rates!$I$18,IF(AND(AE71="B",'Claim Details'!$I$28&gt;=Rates!$H$14,'Claim Details'!$I$28&lt;=Rates!$H$15,'Claim Details'!$I$19="No"),Rates!$H$18,IF(AND(AE71="B",'Claim Details'!$I$28&gt;=Rates!$J$14,'Claim Details'!$I$28&lt;=Rates!$J$15,'Claim Details'!$I$19="Yes"),Rates!$K$18,IF(AND(AE71="B",'Claim Details'!$I$28&gt;=Rates!$J$14,'Claim Details'!$I$28&lt;=Rates!$J$15,'Claim Details'!$I$19="No"),Rates!$J$18,IF(AND(AE71="C",'Claim Details'!$I$28&gt;=Rates!$D$14,'Claim Details'!$I$28&lt;=Rates!$D$15,'Claim Details'!$I$19="Yes"),Rates!$E$19,IF(AND(AE71="C",'Claim Details'!$I$28&gt;=Rates!$D$14,'Claim Details'!$I$28&lt;=Rates!$D$15,'Claim Details'!$I$19="No"),Rates!$D$19,IF(AND(AE71="C",'Claim Details'!$I$28&gt;=Rates!$F$14,'Claim Details'!$I$28&lt;=Rates!$F$15,'Claim Details'!$I$19="Yes"),Rates!$G$19,IF(AND(AE71="C",'Claim Details'!$I$28&gt;=Rates!$F$14,'Claim Details'!$I$28&lt;=Rates!$F$15,'Claim Details'!$I$19="No"),Rates!$F$19,IF(AND(AE71="C",'Claim Details'!$I$28&gt;=Rates!$H$14,'Claim Details'!$I$28&lt;=Rates!$H$15,'Claim Details'!$I$19="Yes"),Rates!$I$19,IF(AND(AE71="C",'Claim Details'!$I$28&gt;=Rates!$H$14,'Claim Details'!$I$28&lt;=Rates!$H$15,'Claim Details'!$I$19="No"),Rates!$H$19,IF(AND(AE71="C",'Claim Details'!$I$28&gt;=Rates!$J$14,'Claim Details'!$I$28&lt;=Rates!$J$15,'Claim Details'!$I$19="Yes"),Rates!$K$19,IF(AND(AE71="C",'Claim Details'!$I$28&gt;=Rates!$J$14,'Claim Details'!$I$28&lt;=Rates!$J$15,'Claim Details'!$I$19="No"),Rates!$J$19,"£0.00"))))))))))))))))))))))))</f>
        <v>£0.00</v>
      </c>
      <c r="BE71" s="189" t="str">
        <f>IF(AND(AE71="A",'Claim Details'!$I$28&gt;=Rates!$D$14,'Claim Details'!$I$28&lt;=Rates!$D$15,'Claim Details'!$I$19="Yes"),Rates!$J$25,IF(AND(AE71="A",'Claim Details'!$I$28&gt;=Rates!$D$14,'Claim Details'!$I$28&lt;=Rates!$D$15,'Claim Details'!$I$19="No"),Rates!$D$25,IF(AND(AE71="A",'Claim Details'!$I$28&gt;=Rates!$F$14,'Claim Details'!$I$28&lt;=Rates!$F$15,'Claim Details'!$I$19="Yes"),Rates!$G$25,IF(AND(AE71="A",'Claim Details'!$I$28&gt;=Rates!$F$14,'Claim Details'!$I$28&lt;=Rates!$F$15,'Claim Details'!$I$19="No"),Rates!$F$25,IF(AND(AE71="A",'Claim Details'!$I$28&gt;=Rates!$H$14,'Claim Details'!$I$28&lt;=Rates!$H$15,'Claim Details'!$I$19="Yes"),Rates!$I$25,IF(AND(AE71="A",'Claim Details'!$I$28&gt;=Rates!$H$14,'Claim Details'!$I$28&lt;=Rates!$H$15,'Claim Details'!$I$19="No"),Rates!$H$25,IF(AND(AE71="A",'Claim Details'!$I$28&gt;=Rates!$J$14,'Claim Details'!$I$28&lt;=Rates!$J$15,'Claim Details'!$I$19="Yes"),Rates!$K$25,IF(AND(AE71="A",'Claim Details'!$I$28&gt;=Rates!$J$14,'Claim Details'!$I$28&lt;=Rates!$J$15,'Claim Details'!$I$19="No"),Rates!$J$25,IF(AND(AE71="B",'Claim Details'!$I$28&gt;=Rates!$D$14,'Claim Details'!$I$28&lt;=Rates!$D$15,'Claim Details'!$I$19="Yes"),Rates!$E$26,IF(AND(AE71="B",'Claim Details'!$I$28&gt;=Rates!$D$14,'Claim Details'!$I$28&lt;=Rates!$D$15,'Claim Details'!$I$19="No"),Rates!$D$26,IF(AND(AE71="B",'Claim Details'!$I$28&gt;=Rates!$F$14,'Claim Details'!$I$28&lt;=Rates!$F$15,'Claim Details'!$I$19="Yes"),Rates!$G$26,IF(AND(AE71="B",'Claim Details'!$I$28&gt;=Rates!$F$14,'Claim Details'!$I$28&lt;=Rates!$F$15,'Claim Details'!$I$19="No"),Rates!$F$26,IF(AND(AE71="B",'Claim Details'!$I$28&gt;=Rates!$H$14,'Claim Details'!$I$28&lt;=Rates!$H$15,'Claim Details'!$I$19="Yes"),Rates!$I$26,IF(AND(AE71="B",'Claim Details'!$I$28&gt;=Rates!$H$14,'Claim Details'!$I$28&lt;=Rates!$H$15,'Claim Details'!$I$19="No"),Rates!$H$26,IF(AND(AE71="B",'Claim Details'!$I$28&gt;=Rates!$J$14,'Claim Details'!$I$28&lt;=Rates!$J$15,'Claim Details'!$I$19="Yes"),Rates!$K$26,IF(AND(AE71="B",'Claim Details'!$I$28&gt;=Rates!$J$14,'Claim Details'!$I$28&lt;=Rates!$J$15,'Claim Details'!$I$19="No"),Rates!$J$26,IF(AND(AE71="C",'Claim Details'!$I$28&gt;=Rates!$D$14,'Claim Details'!$I$28&lt;=Rates!$D$15,'Claim Details'!$I$19="Yes"),Rates!$E$27,IF(AND(AE71="C",'Claim Details'!$I$28&gt;=Rates!$D$14,'Claim Details'!$I$28&lt;=Rates!$D$15,'Claim Details'!$I$19="No"),Rates!$D$27,IF(AND(AE71="C",'Claim Details'!$I$28&gt;=Rates!$F$14,'Claim Details'!$I$28&lt;=Rates!$F$15,'Claim Details'!$I$19="Yes"),Rates!$G$27,IF(AND(AE71="C",'Claim Details'!$I$28&gt;=Rates!$F$14,'Claim Details'!$I$28&lt;=Rates!$F$15,'Claim Details'!$I$19="No"),Rates!$F$27,IF(AND(AE71="C",'Claim Details'!$I$28&gt;=Rates!$H$14,'Claim Details'!$I$28&lt;=Rates!$H$15,'Claim Details'!$I$19="Yes"),Rates!$I$27,IF(AND(AE71="C",'Claim Details'!$I$28&gt;=Rates!$H$14,'Claim Details'!$I$28&lt;=Rates!$H$15,'Claim Details'!$I$19="No"),Rates!$H$27,IF(AND(AE71="C",'Claim Details'!$I$28&gt;=Rates!$J$14,'Claim Details'!$I$28&lt;=Rates!$J$15,'Claim Details'!$I$19="Yes"),Rates!$K$27,IF(AND(AE71="C",'Claim Details'!$I$28&gt;=Rates!$J$14,'Claim Details'!$I$28&lt;=Rates!$J$15,'Claim Details'!$I$19="No"),Rates!$J$27,"£0.00"))))))))))))))))))))))))</f>
        <v>£0.00</v>
      </c>
      <c r="BF71" s="189" t="str">
        <f>IF(AND(AE71="A",'Claim Details'!$I$28&gt;=Rates!$D$14,'Claim Details'!$I$28&lt;=Rates!$D$15,'Claim Details'!$I$19="Yes"),Rates!$E$20,IF(AND(AE71="A",'Claim Details'!$I$28&gt;=Rates!$D$14,'Claim Details'!$I$28&lt;=Rates!$D$15,'Claim Details'!$I$19="No"),Rates!$D$20,IF(AND(AE71="A",'Claim Details'!$I$28&gt;=Rates!$F$14,'Claim Details'!$I$28&lt;=Rates!$F$15,'Claim Details'!$I$19="Yes"),Rates!$G$20,IF(AND(AE71="A",'Claim Details'!$I$28&gt;=Rates!$F$14,'Claim Details'!$I$28&lt;=Rates!$F$15,'Claim Details'!$I$19="No"),Rates!$F$20,IF(AND(AE71="A",'Claim Details'!$I$28&gt;=Rates!$H$14,'Claim Details'!$I$28&lt;=Rates!$H$15,'Claim Details'!$I$19="Yes"),Rates!$I$20,IF(AND(AE71="A",'Claim Details'!$I$28&gt;=Rates!$H$14,'Claim Details'!$I$28&lt;=Rates!$H$15,'Claim Details'!$I$19="No"),Rates!$H$20,IF(AND(AE71="A",'Claim Details'!$I$28&gt;=Rates!$J$14,'Claim Details'!$I$28&lt;=Rates!$J$15,'Claim Details'!$I$19="Yes"),Rates!$K$20,IF(AND(AE71="A",'Claim Details'!$I$28&gt;=Rates!$J$14,'Claim Details'!$I$28&lt;=Rates!$J$15,'Claim Details'!$I$19="No"),Rates!$J$20,IF(AND(AE71="B",'Claim Details'!$I$28&gt;=Rates!$D$14,'Claim Details'!$I$28&lt;=Rates!$D$15,'Claim Details'!$I$19="Yes"),Rates!$E$21,IF(AND(AE71="B",'Claim Details'!$I$28&gt;=Rates!$D$14,'Claim Details'!$I$28&lt;=Rates!$D$15,'Claim Details'!$I$19="No"),Rates!$D$21,IF(AND(AE71="B",'Claim Details'!$I$28&gt;=Rates!$F$14,'Claim Details'!$I$28&lt;=Rates!$F$15,'Claim Details'!$I$19="Yes"),Rates!$G$21,IF(AND(AE71="B",'Claim Details'!$I$28&gt;=Rates!$F$14,'Claim Details'!$I$28&lt;=Rates!$F$15,'Claim Details'!$I$19="No"),Rates!$F$21,IF(AND(AE71="B",'Claim Details'!$I$28&gt;=Rates!$H$14,'Claim Details'!$I$28&lt;=Rates!$H$15,'Claim Details'!$I$19="Yes"),Rates!$I$21,IF(AND(AE71="B",'Claim Details'!$I$28&gt;=Rates!$H$14,'Claim Details'!$I$28&lt;=Rates!$H$15,'Claim Details'!$I$19="No"),Rates!$H$21,IF(AND(AE71="B",'Claim Details'!$I$28&gt;=Rates!$J$14,'Claim Details'!$I$28&lt;=Rates!$J$15,'Claim Details'!$I$19="Yes"),Rates!$K$21,IF(AND(AE71="B",'Claim Details'!$I$28&gt;=Rates!$J$14,'Claim Details'!$I$28&lt;=Rates!$J$15,'Claim Details'!$I$19="No"),Rates!$J$21,"£0.00"))))))))))))))))</f>
        <v>£0.00</v>
      </c>
      <c r="BG71" s="189" t="str">
        <f>IF(AND(AE71="A",'Claim Details'!$I$28&gt;=Rates!$D$14,'Claim Details'!$I$28&lt;=Rates!$D$15,'Claim Details'!$I$19="Yes"),Rates!$E$22,IF(AND(AE71="A",'Claim Details'!$I$28&gt;=Rates!$D$14,'Claim Details'!$I$28&lt;=Rates!$D$15,'Claim Details'!$I$19="No"),Rates!$D$22,IF(AND(AE71="A",'Claim Details'!$I$28&gt;=Rates!$F$14,'Claim Details'!$I$28&lt;=Rates!$F$15,'Claim Details'!$I$19="Yes"),Rates!$G$22,IF(AND(AE71="A",'Claim Details'!$I$28&gt;=Rates!$F$14,'Claim Details'!$I$28&lt;=Rates!$F$15,'Claim Details'!$I$19="No"),Rates!$F$22,IF(AND(AE71="A",'Claim Details'!$I$28&gt;=Rates!$H$14,'Claim Details'!$I$28&lt;=Rates!$H$15,'Claim Details'!$I$19="Yes"),Rates!$I$22,IF(AND(AE71="A",'Claim Details'!$I$28&gt;=Rates!$H$14,'Claim Details'!$I$28&lt;=Rates!$H$15,'Claim Details'!$I$19="No"),Rates!$H$22,IF(AND(AE71="A",'Claim Details'!$I$28&gt;=Rates!$J$14,'Claim Details'!$I$28&lt;=Rates!$J$15,'Claim Details'!$I$19="Yes"),Rates!$K$22,IF(AND(AE71="A",'Claim Details'!$I$28&gt;=Rates!$J$14,'Claim Details'!$I$28&lt;=Rates!$J$15,'Claim Details'!$I$19="No"),Rates!$J$22,IF(AND(AE71="B",'Claim Details'!$I$28&gt;=Rates!$D$14,'Claim Details'!$I$28&lt;=Rates!$D$15,'Claim Details'!$I$19="Yes"),Rates!$E$23,IF(AND(AE71="B",'Claim Details'!$I$28&gt;=Rates!$D$14,'Claim Details'!$I$28&lt;=Rates!$D$15,'Claim Details'!$I$19="No"),Rates!$D$23,IF(AND(AE71="B",'Claim Details'!$I$28&gt;=Rates!$F$14,'Claim Details'!$I$28&lt;=Rates!$F$15,'Claim Details'!$I$19="Yes"),Rates!$G$23,IF(AND(AE71="B",'Claim Details'!$I$28&gt;=Rates!$F$14,'Claim Details'!$I$28&lt;=Rates!$F$15,'Claim Details'!$I$19="No"),Rates!$F$23,IF(AND(AE71="B",'Claim Details'!$I$28&gt;=Rates!$H$14,'Claim Details'!$I$28&lt;=Rates!$H$15,'Claim Details'!$I$19="Yes"),Rates!$I$23,IF(AND(AE71="B",'Claim Details'!$I$28&gt;=Rates!$H$14,'Claim Details'!$I$28&lt;=Rates!$H$15,'Claim Details'!$I$19="No"),Rates!$H$23,IF(AND(AE71="B",'Claim Details'!$I$28&gt;=Rates!$J$14,'Claim Details'!$I$28&lt;=Rates!$J$15,'Claim Details'!$I$19="Yes"),Rates!$K$23,IF(AND(AE71="B",'Claim Details'!$I$28&gt;=Rates!$J$14,'Claim Details'!$I$28&lt;=Rates!$J$15,'Claim Details'!$I$19="No"),Rates!$J$23,IF(AND(AE71="C",'Claim Details'!$I$28&gt;=Rates!$D$14,'Claim Details'!$I$28&lt;=Rates!$D$15,'Claim Details'!$I$19="Yes"),Rates!$E$24,IF(AND(AE71="C",'Claim Details'!$I$28&gt;=Rates!$D$14,'Claim Details'!$I$28&lt;=Rates!$D$15,'Claim Details'!$I$19="No"),Rates!$D$24,IF(AND(AE71="C",'Claim Details'!$I$28&gt;=Rates!$F$14,'Claim Details'!$I$28&lt;=Rates!$F$15,'Claim Details'!$I$19="Yes"),Rates!$G$24,IF(AND(AE71="C",'Claim Details'!$I$28&gt;=Rates!$F$14,'Claim Details'!$I$28&lt;=Rates!$F$15,'Claim Details'!$I$19="No"),Rates!$F$24,IF(AND(AE71="C",'Claim Details'!$I$28&gt;=Rates!$H$14,'Claim Details'!$I$28&lt;=Rates!$H$15,'Claim Details'!$I$19="Yes"),Rates!$I$24,IF(AND(AE71="C",'Claim Details'!$I$28&gt;=Rates!$H$14,'Claim Details'!$I$28&lt;=Rates!$H$15,'Claim Details'!$I$19="No"),Rates!$H$24,IF(AND(AE71="C",'Claim Details'!$I$28&gt;=Rates!$J$14,'Claim Details'!$I$28&lt;=Rates!$J$15,'Claim Details'!$I$19="Yes"),Rates!$K$24,IF(AND(AE71="C",'Claim Details'!$I$28&gt;=Rates!$J$14,'Claim Details'!$I$28&lt;=Rates!$J$15,'Claim Details'!$I$19="No"),Rates!$J$24,"£0.00"))))))))))))))))))))))))</f>
        <v>£0.00</v>
      </c>
      <c r="BH71" s="189" t="str">
        <f t="shared" si="28"/>
        <v>£0.00</v>
      </c>
      <c r="BI71" s="189">
        <f t="shared" si="29"/>
        <v>0</v>
      </c>
      <c r="BO71" s="202" t="str">
        <f>IF(H71="","£0.00",IF(AP71="4","£0.00",IF(AP71="5","£0.00",IF(AP71="1","£0.00",((AQ71*H71)*'Claim Details'!$F$111)/100))))</f>
        <v>£0.00</v>
      </c>
      <c r="BP71" s="202" t="str">
        <f>IF(T71="","£0.00",IF(AP71="4","£0.00",IF(AP71="5","£0.00",IF(AP71="1","£0.00",((AR71*T71)*'Claim Details'!$N$111)/100))))</f>
        <v>£0.00</v>
      </c>
      <c r="BQ71" s="202" t="str">
        <f>IF(AI71="","£0.00",IF(AP71="4","£0.00",IF(AP71="5","£0.00",IF(AP71="1","£0.00",((BI71*AI71)*'Claim Details'!$W$111)/100))))</f>
        <v>£0.00</v>
      </c>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row>
    <row r="72" spans="1:97" ht="15">
      <c r="A72" s="145"/>
      <c r="B72" s="91"/>
      <c r="C72" s="96"/>
      <c r="D72" s="97"/>
      <c r="E72" s="98"/>
      <c r="F72" s="89"/>
      <c r="G72" s="99"/>
      <c r="H72" s="100"/>
      <c r="I72" s="221" t="str">
        <f t="shared" si="19"/>
        <v>£0.00</v>
      </c>
      <c r="J72" s="101"/>
      <c r="K72" s="100"/>
      <c r="L72" s="221" t="str">
        <f t="shared" si="20"/>
        <v>£0.00</v>
      </c>
      <c r="M72" s="101"/>
      <c r="N72" s="102"/>
      <c r="O72" s="145"/>
      <c r="P72" s="77"/>
      <c r="Q72" s="87"/>
      <c r="R72" s="87"/>
      <c r="S72" s="87"/>
      <c r="T72" s="149" t="str">
        <f t="shared" si="21"/>
        <v/>
      </c>
      <c r="U72" s="87" t="str">
        <f t="shared" si="30"/>
        <v/>
      </c>
      <c r="V72" s="87"/>
      <c r="W72" s="53" t="str">
        <f t="shared" si="22"/>
        <v>£0.00</v>
      </c>
      <c r="X72" s="53"/>
      <c r="Y72" s="87"/>
      <c r="Z72" s="78"/>
      <c r="AA72" s="79"/>
      <c r="AB72" s="160"/>
      <c r="AC72" s="98"/>
      <c r="AD72" s="225"/>
      <c r="AE72" s="235" t="str">
        <f t="shared" si="23"/>
        <v/>
      </c>
      <c r="AF72" s="87" t="str">
        <f t="shared" si="24"/>
        <v/>
      </c>
      <c r="AG72" s="53"/>
      <c r="AH72" s="224"/>
      <c r="AI72" s="226" t="str">
        <f t="shared" si="16"/>
        <v/>
      </c>
      <c r="AJ72" s="236" t="str">
        <f t="shared" si="25"/>
        <v>£0.00</v>
      </c>
      <c r="AK72" s="31"/>
      <c r="AL72" s="1"/>
      <c r="AM72" s="1"/>
      <c r="AN72" s="1"/>
      <c r="AO72" s="1"/>
      <c r="AP72" s="1" t="str">
        <f t="shared" si="17"/>
        <v/>
      </c>
      <c r="AQ72" s="27">
        <f t="shared" si="18"/>
        <v>0</v>
      </c>
      <c r="AR72" s="189">
        <f t="shared" si="26"/>
        <v>0</v>
      </c>
      <c r="AS72" s="190" t="str">
        <f>IF(AND(C72="A",'Claim Details'!$E$28&gt;=Rates!$D$14,'Claim Details'!$E$28&lt;=Rates!$D$15,'Claim Details'!$E$19="Yes"),Rates!$E$17,IF(AND(C72="A",'Claim Details'!$E$28&gt;=Rates!$D$14,'Claim Details'!$E$28&lt;=Rates!$D$15,'Claim Details'!$E$19="No"),Rates!$D$17,IF(AND(C72="A",'Claim Details'!$E$28&gt;=Rates!$F$14,'Claim Details'!$E$28&lt;=Rates!$F$15,'Claim Details'!$E$19="Yes"),Rates!$G$17,IF(AND(C72="A",'Claim Details'!$E$28&gt;=Rates!$F$14,'Claim Details'!$E$28&lt;=Rates!$F$15,'Claim Details'!$E$19="No"),Rates!$F$17,IF(AND(C72="A",'Claim Details'!$E$28&gt;=Rates!$H$14,'Claim Details'!$E$28&lt;=Rates!$H$15,'Claim Details'!$E$19="Yes"),Rates!$I$17,IF(AND(C72="A",'Claim Details'!$E$28&gt;=Rates!$H$14,'Claim Details'!$E$28&lt;=Rates!$H$15,'Claim Details'!$E$19="No"),Rates!$H$17,IF(AND(C72="A",'Claim Details'!$E$28&gt;=Rates!$J$14,'Claim Details'!$E$28&lt;=Rates!$J$15,'Claim Details'!$E$19="Yes"),Rates!$K$17,IF(AND(C72="A",'Claim Details'!$E$28&gt;=Rates!$J$14,'Claim Details'!$E$28&lt;=Rates!$J$15,'Claim Details'!$E$19="No"),Rates!$J$17,IF(AND(C72="B",'Claim Details'!$E$28&gt;=Rates!$D$14,'Claim Details'!$E$28&lt;=Rates!$D$15,'Claim Details'!$E$19="Yes"),Rates!$E$18,IF(AND(C72="B",'Claim Details'!$E$28&gt;=Rates!$D$14,'Claim Details'!$E$28&lt;=Rates!$D$15,'Claim Details'!$E$19="No"),Rates!$D$18,IF(AND(C72="B",'Claim Details'!$E$28&gt;=Rates!$F$14,'Claim Details'!$E$28&lt;=Rates!$F$15,'Claim Details'!$E$19="Yes"),Rates!$G$18,IF(AND(C72="B",'Claim Details'!$E$28&gt;=Rates!$F$14,'Claim Details'!$E$28&lt;=Rates!$F$15,'Claim Details'!$E$19="No"),Rates!$F$18,IF(AND(C72="B",'Claim Details'!$E$28&gt;=Rates!$H$14,'Claim Details'!$E$28&lt;=Rates!$H$15,'Claim Details'!$E$19="Yes"),Rates!$I$18,IF(AND(C72="B",'Claim Details'!$E$28&gt;=Rates!$H$14,'Claim Details'!$E$28&lt;=Rates!$H$15,'Claim Details'!$E$19="No"),Rates!$H$18,IF(AND(C72="B",'Claim Details'!$E$28&gt;=Rates!$J$14,'Claim Details'!$E$28&lt;=Rates!$J$15,'Claim Details'!$E$19="Yes"),Rates!$K$18,IF(AND(C72="B",'Claim Details'!$E$28&gt;=Rates!$J$14,'Claim Details'!$E$28&lt;=Rates!$J$15,'Claim Details'!$E$19="No"),Rates!$J$18,IF(AND(C72="C",'Claim Details'!$E$28&gt;=Rates!$D$14,'Claim Details'!$E$28&lt;=Rates!$D$15,'Claim Details'!$E$19="Yes"),Rates!$E$19,IF(AND(C72="C",'Claim Details'!$E$28&gt;=Rates!$D$14,'Claim Details'!$E$28&lt;=Rates!$D$15,'Claim Details'!$E$19="No"),Rates!$D$19,IF(AND(C72="C",'Claim Details'!$E$28&gt;=Rates!$F$14,'Claim Details'!$E$28&lt;=Rates!$F$15,'Claim Details'!$E$19="Yes"),Rates!$G$19,IF(AND(C72="C",'Claim Details'!$E$28&gt;=Rates!$F$14,'Claim Details'!$E$28&lt;=Rates!$F$15,'Claim Details'!$E$19="No"),Rates!$F$19,IF(AND(C72="C",'Claim Details'!$E$28&gt;=Rates!$H$14,'Claim Details'!$E$28&lt;=Rates!$H$15,'Claim Details'!$E$19="Yes"),Rates!$I$19,IF(AND(C72="C",'Claim Details'!$E$28&gt;=Rates!$H$14,'Claim Details'!$E$28&lt;=Rates!$H$15,'Claim Details'!$E$19="No"),Rates!$H$19,IF(AND(C72="C",'Claim Details'!$E$28&gt;=Rates!$J$14,'Claim Details'!$E$28&lt;=Rates!$J$15,'Claim Details'!$E$19="Yes"),Rates!$K$19,IF(AND(C72="C",'Claim Details'!$E$28&gt;=Rates!$J$14,'Claim Details'!$E$28&lt;=Rates!$J$15,'Claim Details'!$E$19="No"),Rates!$J$19,"£0.00"))))))))))))))))))))))))</f>
        <v>£0.00</v>
      </c>
      <c r="AT72" s="189" t="str">
        <f>IF(AND(C72="A",'Claim Details'!$E$28&gt;=Rates!$D$14,'Claim Details'!$E$28&lt;=Rates!$D$15,'Claim Details'!$E$19="Yes"),Rates!$E$25,IF(AND(C72="A",'Claim Details'!$E$28&gt;=Rates!$D$14,'Claim Details'!$E$28&lt;=Rates!$D$15,'Claim Details'!$E$19="No"),Rates!$D$25,IF(AND(C72="A",'Claim Details'!$E$28&gt;=Rates!$F$14,'Claim Details'!$E$28&lt;=Rates!$F$15,'Claim Details'!$E$19="Yes"),Rates!$G$25,IF(AND(C72="A",'Claim Details'!$E$28&gt;=Rates!$F$14,'Claim Details'!$E$28&lt;=Rates!$F$15,'Claim Details'!$E$19="No"),Rates!$F$25,IF(AND(C72="A",'Claim Details'!$E$28&gt;=Rates!$H$14,'Claim Details'!$E$28&lt;=Rates!$H$15,'Claim Details'!$E$19="Yes"),Rates!$I$25,IF(AND(C72="A",'Claim Details'!$E$28&gt;=Rates!$H$14,'Claim Details'!$E$28&lt;=Rates!$H$15,'Claim Details'!$E$19="No"),Rates!$H$25,IF(AND(C72="A",'Claim Details'!$E$28&gt;=Rates!$J$14,'Claim Details'!$E$28&lt;=Rates!$J$15,'Claim Details'!$E$19="Yes"),Rates!$K$25,IF(AND(C72="A",'Claim Details'!$E$28&gt;=Rates!$J$14,'Claim Details'!$E$28&lt;=Rates!$J$15,'Claim Details'!$E$19="No"),Rates!$J$25,IF(AND(C72="B",'Claim Details'!$E$28&gt;=Rates!$D$14,'Claim Details'!$E$28&lt;=Rates!$D$15,'Claim Details'!$E$19="Yes"),Rates!$E$26,IF(AND(C72="B",'Claim Details'!$E$28&gt;=Rates!$D$14,'Claim Details'!$E$28&lt;=Rates!$D$15,'Claim Details'!$E$19="No"),Rates!$D$26,IF(AND(C72="B",'Claim Details'!$E$28&gt;=Rates!$F$14,'Claim Details'!$E$28&lt;=Rates!$F$15,'Claim Details'!$E$19="Yes"),Rates!$G$26,IF(AND(C72="B",'Claim Details'!$E$28&gt;=Rates!$F$14,'Claim Details'!$E$28&lt;=Rates!$F$15,'Claim Details'!$E$19="No"),Rates!$F$26,IF(AND(C72="B",'Claim Details'!$E$28&gt;=Rates!$H$14,'Claim Details'!$E$28&lt;=Rates!$H$15,'Claim Details'!$E$19="Yes"),Rates!$I$26,IF(AND(C72="B",'Claim Details'!$E$28&gt;=Rates!$H$14,'Claim Details'!$E$28&lt;=Rates!$H$15,'Claim Details'!$E$19="No"),Rates!$H$26,IF(AND(C72="B",'Claim Details'!$E$28&gt;=Rates!$J$14,'Claim Details'!$E$28&lt;=Rates!$J$15,'Claim Details'!$E$19="Yes"),Rates!$K$26,IF(AND(C72="B",'Claim Details'!$E$28&gt;=Rates!$J$14,'Claim Details'!$E$28&lt;=Rates!$J$15,'Claim Details'!$E$19="No"),Rates!$J$26,IF(AND(C72="C",'Claim Details'!$E$28&gt;=Rates!$D$14,'Claim Details'!$E$28&lt;=Rates!$D$15,'Claim Details'!$E$19="Yes"),Rates!$E$27,IF(AND(C72="C",'Claim Details'!$E$28&gt;=Rates!$D$14,'Claim Details'!$E$28&lt;=Rates!$D$15,'Claim Details'!$E$19="No"),Rates!$D$27,IF(AND(C72="C",'Claim Details'!$E$28&gt;=Rates!$F$14,'Claim Details'!$E$28&lt;=Rates!$F$15,'Claim Details'!$E$19="Yes"),Rates!$G$27,IF(AND(C72="C",'Claim Details'!$E$28&gt;=Rates!$F$14,'Claim Details'!$E$28&lt;=Rates!$F$15,'Claim Details'!$E$19="No"),Rates!$F$27,IF(AND(C72="C",'Claim Details'!$E$28&gt;=Rates!$H$14,'Claim Details'!$E$28&lt;=Rates!$H$15,'Claim Details'!$E$19="Yes"),Rates!$I$27,IF(AND(C72="C",'Claim Details'!$E$28&gt;=Rates!$H$14,'Claim Details'!$E$28&lt;=Rates!$H$15,'Claim Details'!$E$19="No"),Rates!$H$27,IF(AND(C72="C",'Claim Details'!$E$28&gt;=Rates!$J$14,'Claim Details'!$E$28&lt;=Rates!$J$15,'Claim Details'!$E$19="Yes"),Rates!$K$27,IF(AND(C72="C",'Claim Details'!$E$28&gt;=Rates!$J$14,'Claim Details'!$E$28&lt;=Rates!$J$15,'Claim Details'!$E$19="No"),Rates!$J$27,"£0.00"))))))))))))))))))))))))</f>
        <v>£0.00</v>
      </c>
      <c r="AU72" s="191" t="str">
        <f>IF(AND(C72="A",'Claim Details'!$E$28&gt;=Rates!$D$14,'Claim Details'!$E$28&lt;=Rates!$D$15,'Claim Details'!$E$19="Yes"),Rates!$E$20,IF(AND(C72="A",'Claim Details'!$E$28&gt;=Rates!$D$14,'Claim Details'!$E$28&lt;=Rates!$D$15,'Claim Details'!$E$19="No"),Rates!$D$20,IF(AND(C72="A",'Claim Details'!$E$28&gt;=Rates!$F$14,'Claim Details'!$E$28&lt;=Rates!$F$15,'Claim Details'!$E$19="Yes"),Rates!$G$20,IF(AND(C72="A",'Claim Details'!$E$28&gt;=Rates!$F$14,'Claim Details'!$E$28&lt;=Rates!$F$15,'Claim Details'!$E$19="No"),Rates!$F$20,IF(AND(C72="A",'Claim Details'!$E$28&gt;=Rates!$H$14,'Claim Details'!$E$28&lt;=Rates!$H$15,'Claim Details'!$E$19="Yes"),Rates!$I$20,IF(AND(C72="A",'Claim Details'!$E$28&gt;=Rates!$H$14,'Claim Details'!$E$28&lt;=Rates!$H$15,'Claim Details'!$E$19="No"),Rates!$H$20,IF(AND(C72="A",'Claim Details'!$E$28&gt;=Rates!$J$14,'Claim Details'!$E$28&lt;=Rates!$J$15,'Claim Details'!$E$19="Yes"),Rates!$K$20,IF(AND(C72="A",'Claim Details'!$E$28&gt;=Rates!$J$14,'Claim Details'!$E$28&lt;=Rates!$J$15,'Claim Details'!$E$19="No"),Rates!$J$20,IF(AND(C72="B",'Claim Details'!$E$28&gt;=Rates!$D$14,'Claim Details'!$E$28&lt;=Rates!$D$15,'Claim Details'!$E$19="Yes"),Rates!$E$21,IF(AND(C72="B",'Claim Details'!$E$28&gt;=Rates!$D$14,'Claim Details'!$E$28&lt;=Rates!$D$15,'Claim Details'!$E$19="No"),Rates!$D$21,IF(AND(C72="B",'Claim Details'!$E$28&gt;=Rates!$F$14,'Claim Details'!$E$28&lt;=Rates!$F$15,'Claim Details'!$E$19="Yes"),Rates!$G$21,IF(AND(C72="B",'Claim Details'!$E$28&gt;=Rates!$F$14,'Claim Details'!$E$28&lt;=Rates!$F$15,'Claim Details'!$E$19="No"),Rates!$F$21,IF(AND(C72="B",'Claim Details'!$E$28&gt;=Rates!$H$14,'Claim Details'!$E$28&lt;=Rates!$H$15,'Claim Details'!$E$19="Yes"),Rates!$I$21,IF(AND(C72="B",'Claim Details'!$E$28&gt;=Rates!$H$14,'Claim Details'!$E$28&lt;=Rates!$H$15,'Claim Details'!$E$19="No"),Rates!$H$21,IF(AND(C72="B",'Claim Details'!$E$28&gt;=Rates!$J$14,'Claim Details'!$E$28&lt;=Rates!$J$15,'Claim Details'!$E$19="Yes"),Rates!$K$21,IF(AND(C72="B",'Claim Details'!$E$28&gt;=Rates!$J$14,'Claim Details'!$E$28&lt;=Rates!$J$15,'Claim Details'!$E$19="No"),Rates!$J$21,"£0.00"))))))))))))))))</f>
        <v>£0.00</v>
      </c>
      <c r="AV72" s="191" t="str">
        <f>IF(AND(C72="A",'Claim Details'!$E$28&gt;=Rates!$D$14,'Claim Details'!$E$28&lt;=Rates!$D$15,'Claim Details'!$E$19="Yes"),Rates!$E$22,IF(AND(C72="A",'Claim Details'!$E$28&gt;=Rates!$D$14,'Claim Details'!$E$28&lt;=Rates!$D$15,'Claim Details'!$E$19="No"),Rates!$D$22,IF(AND(C72="A",'Claim Details'!$E$28&gt;=Rates!$F$14,'Claim Details'!$E$28&lt;=Rates!$F$15,'Claim Details'!$E$19="Yes"),Rates!$G$22,IF(AND(C72="A",'Claim Details'!$E$28&gt;=Rates!$F$14,'Claim Details'!$E$28&lt;=Rates!$F$15,'Claim Details'!$E$19="No"),Rates!$F$22,IF(AND(C72="A",'Claim Details'!$E$28&gt;=Rates!$H$14,'Claim Details'!$E$28&lt;=Rates!$H$15,'Claim Details'!$E$19="Yes"),Rates!$I$22,IF(AND(C72="A",'Claim Details'!$E$28&gt;=Rates!$H$14,'Claim Details'!$E$28&lt;=Rates!$H$15,'Claim Details'!$E$19="No"),Rates!$H$22,IF(AND(C72="A",'Claim Details'!$E$28&gt;=Rates!$J$14,'Claim Details'!$E$28&lt;=Rates!$J$15,'Claim Details'!$E$19="Yes"),Rates!$K$22,IF(AND(C72="A",'Claim Details'!$E$28&gt;=Rates!$J$14,'Claim Details'!$E$28&lt;=Rates!$J$15,'Claim Details'!$E$19="No"),Rates!$J$22,IF(AND(C72="B",'Claim Details'!$E$28&gt;=Rates!$D$14,'Claim Details'!$E$28&lt;=Rates!$D$15,'Claim Details'!$E$19="Yes"),Rates!$E$23,IF(AND(C72="B",'Claim Details'!$E$28&gt;=Rates!$D$14,'Claim Details'!$E$28&lt;=Rates!$D$15,'Claim Details'!$E$19="No"),Rates!$D$23,IF(AND(C72="B",'Claim Details'!$E$28&gt;=Rates!$F$14,'Claim Details'!$E$28&lt;=Rates!$F$15,'Claim Details'!$E$19="Yes"),Rates!$G$23,IF(AND(C72="B",'Claim Details'!$E$28&gt;=Rates!$F$14,'Claim Details'!$E$28&lt;=Rates!$F$15,'Claim Details'!$E$19="No"),Rates!$F$23,IF(AND(C72="B",'Claim Details'!$E$28&gt;=Rates!$H$14,'Claim Details'!$E$28&lt;=Rates!$H$15,'Claim Details'!$E$19="Yes"),Rates!$I$23,IF(AND(C72="B",'Claim Details'!$E$28&gt;=Rates!$H$14,'Claim Details'!$E$28&lt;=Rates!$H$15,'Claim Details'!$E$19="No"),Rates!$H$23,IF(AND(C72="B",'Claim Details'!$E$28&gt;=Rates!$J$14,'Claim Details'!$E$28&lt;=Rates!$J$15,'Claim Details'!$E$19="Yes"),Rates!$K$23,IF(AND(C72="B",'Claim Details'!$E$28&gt;=Rates!$J$14,'Claim Details'!$E$28&lt;=Rates!$J$15,'Claim Details'!$E$19="No"),Rates!$J$23,IF(AND(C72="C",'Claim Details'!$E$28&gt;=Rates!$D$14,'Claim Details'!$E$28&lt;=Rates!$D$15,'Claim Details'!$E$19="Yes"),Rates!$E$24,IF(AND(C72="C",'Claim Details'!$E$28&gt;=Rates!$D$14,'Claim Details'!$E$28&lt;=Rates!$D$15,'Claim Details'!$E$19="No"),Rates!$D$24,IF(AND(C72="C",'Claim Details'!$E$28&gt;=Rates!$F$14,'Claim Details'!$E$28&lt;=Rates!$F$15,'Claim Details'!$E$19="Yes"),Rates!$G$24,IF(AND(C72="C",'Claim Details'!$E$28&gt;=Rates!$F$14,'Claim Details'!$E$28&lt;=Rates!$F$15,'Claim Details'!$E$19="No"),Rates!$F$24,IF(AND(C72="C",'Claim Details'!$E$28&gt;=Rates!$H$14,'Claim Details'!$E$28&lt;=Rates!$H$15,'Claim Details'!$E$19="Yes"),Rates!$I$24,IF(AND(C72="C",'Claim Details'!$E$28&gt;=Rates!$H$14,'Claim Details'!$E$28&lt;=Rates!$H$15,'Claim Details'!$E$19="No"),Rates!$H$24,IF(AND(C72="C",'Claim Details'!$E$28&gt;=Rates!$J$14,'Claim Details'!$E$28&lt;=Rates!$J$15,'Claim Details'!$E$19="Yes"),Rates!$K$24,IF(AND(C72="C",'Claim Details'!$E$28&gt;=Rates!$J$14,'Claim Details'!$E$28&lt;=Rates!$J$15,'Claim Details'!$E$19="No"),Rates!$J$24,"£0.00"))))))))))))))))))))))))</f>
        <v>£0.00</v>
      </c>
      <c r="AW72" s="1"/>
      <c r="AX72" s="189" t="str">
        <f>IF(AND(U72="A",'Claim Details'!$I$28&gt;=Rates!$D$14,'Claim Details'!$I$28&lt;=Rates!$D$15,'Claim Details'!$I$19="Yes"),Rates!$J$17,IF(AND(U72="A",'Claim Details'!$I$28&gt;=Rates!$D$14,'Claim Details'!$I$28&lt;=Rates!$D$15,'Claim Details'!$I$19="No"),Rates!$D$17,IF(AND(U72="A",'Claim Details'!$I$28&gt;=Rates!$F$14,'Claim Details'!$I$28&lt;=Rates!$F$15,'Claim Details'!$I$19="Yes"),Rates!$G$17,IF(AND(U72="A",'Claim Details'!$I$28&gt;=Rates!$F$14,'Claim Details'!$I$28&lt;=Rates!$F$15,'Claim Details'!$I$19="No"),Rates!$F$17,IF(AND(U72="A",'Claim Details'!$I$28&gt;=Rates!$H$14,'Claim Details'!$I$28&lt;=Rates!$H$15,'Claim Details'!$I$19="Yes"),Rates!$I$17,IF(AND(U72="A",'Claim Details'!$I$28&gt;=Rates!$H$14,'Claim Details'!$I$28&lt;=Rates!$H$15,'Claim Details'!$I$19="No"),Rates!$H$17,IF(AND(U72="A",'Claim Details'!$I$28&gt;=Rates!$J$14,'Claim Details'!$I$28&lt;=Rates!$J$15,'Claim Details'!$I$19="Yes"),Rates!$K$17,IF(AND(U72="A",'Claim Details'!$I$28&gt;=Rates!$J$14,'Claim Details'!$I$28&lt;=Rates!$J$15,'Claim Details'!$I$19="No"),Rates!$J$17,IF(AND(U72="B",'Claim Details'!$I$28&gt;=Rates!$D$14,'Claim Details'!$I$28&lt;=Rates!$D$15,'Claim Details'!$I$19="Yes"),Rates!$E$18,IF(AND(U72="B",'Claim Details'!$I$28&gt;=Rates!$D$14,'Claim Details'!$I$28&lt;=Rates!$D$15,'Claim Details'!$I$19="No"),Rates!$D$18,IF(AND(U72="B",'Claim Details'!$I$28&gt;=Rates!$F$14,'Claim Details'!$I$28&lt;=Rates!$F$15,'Claim Details'!$I$19="Yes"),Rates!$G$18,IF(AND(U72="B",'Claim Details'!$I$28&gt;=Rates!$F$14,'Claim Details'!$I$28&lt;=Rates!$F$15,'Claim Details'!$I$19="No"),Rates!$F$18,IF(AND(U72="B",'Claim Details'!$I$28&gt;=Rates!$H$14,'Claim Details'!$I$28&lt;=Rates!$H$15,'Claim Details'!$I$19="Yes"),Rates!$I$18,IF(AND(U72="B",'Claim Details'!$I$28&gt;=Rates!$H$14,'Claim Details'!$I$28&lt;=Rates!$H$15,'Claim Details'!$I$19="No"),Rates!$H$18,IF(AND(U72="B",'Claim Details'!$I$28&gt;=Rates!$J$14,'Claim Details'!$I$28&lt;=Rates!$J$15,'Claim Details'!$I$19="Yes"),Rates!$K$18,IF(AND(U72="B",'Claim Details'!$I$28&gt;=Rates!$J$14,'Claim Details'!$I$28&lt;=Rates!$J$15,'Claim Details'!$I$19="No"),Rates!$J$18,IF(AND(U72="C",'Claim Details'!$I$28&gt;=Rates!$D$14,'Claim Details'!$I$28&lt;=Rates!$D$15,'Claim Details'!$I$19="Yes"),Rates!$E$19,IF(AND(U72="C",'Claim Details'!$I$28&gt;=Rates!$D$14,'Claim Details'!$I$28&lt;=Rates!$D$15,'Claim Details'!$I$19="No"),Rates!$D$19,IF(AND(U72="C",'Claim Details'!$I$28&gt;=Rates!$F$14,'Claim Details'!$I$28&lt;=Rates!$F$15,'Claim Details'!$I$19="Yes"),Rates!$G$19,IF(AND(U72="C",'Claim Details'!$I$28&gt;=Rates!$F$14,'Claim Details'!$I$28&lt;=Rates!$F$15,'Claim Details'!$I$19="No"),Rates!$F$19,IF(AND(U72="C",'Claim Details'!$I$28&gt;=Rates!$H$14,'Claim Details'!$I$28&lt;=Rates!$H$15,'Claim Details'!$I$19="Yes"),Rates!$I$19,IF(AND(U72="C",'Claim Details'!$I$28&gt;=Rates!$H$14,'Claim Details'!$I$28&lt;=Rates!$H$15,'Claim Details'!$I$19="No"),Rates!$H$19,IF(AND(U72="C",'Claim Details'!$I$28&gt;=Rates!$J$14,'Claim Details'!$I$28&lt;=Rates!$J$15,'Claim Details'!$I$19="Yes"),Rates!$K$19,IF(AND(U72="C",'Claim Details'!$I$28&gt;=Rates!$J$14,'Claim Details'!$I$28&lt;=Rates!$J$15,'Claim Details'!$I$19="No"),Rates!$J$19,"£0.00"))))))))))))))))))))))))</f>
        <v>£0.00</v>
      </c>
      <c r="AY72" s="189" t="str">
        <f>IF(AND(C72="A",'Claim Details'!$I$28&gt;=Rates!$D$14,'Claim Details'!$I$28&lt;=Rates!$D$15,'Claim Details'!$I$19="Yes"),Rates!$J$25,IF(AND(C72="A",'Claim Details'!$I$28&gt;=Rates!$D$14,'Claim Details'!$I$28&lt;=Rates!$D$15,'Claim Details'!$I$19="No"),Rates!$D$25,IF(AND(C72="A",'Claim Details'!$I$28&gt;=Rates!$F$14,'Claim Details'!$I$28&lt;=Rates!$F$15,'Claim Details'!$I$19="Yes"),Rates!$G$25,IF(AND(C72="A",'Claim Details'!$I$28&gt;=Rates!$F$14,'Claim Details'!$I$28&lt;=Rates!$F$15,'Claim Details'!$I$19="No"),Rates!$F$25,IF(AND(C72="A",'Claim Details'!$I$28&gt;=Rates!$H$14,'Claim Details'!$I$28&lt;=Rates!$H$15,'Claim Details'!$I$19="Yes"),Rates!$I$25,IF(AND(C72="A",'Claim Details'!$I$28&gt;=Rates!$H$14,'Claim Details'!$I$28&lt;=Rates!$H$15,'Claim Details'!$I$19="No"),Rates!$H$25,IF(AND(C72="A",'Claim Details'!$I$28&gt;=Rates!$J$14,'Claim Details'!$I$28&lt;=Rates!$J$15,'Claim Details'!$I$19="Yes"),Rates!$K$25,IF(AND(C72="A",'Claim Details'!$I$28&gt;=Rates!$J$14,'Claim Details'!$I$28&lt;=Rates!$J$15,'Claim Details'!$I$19="No"),Rates!$J$25,IF(AND(C72="B",'Claim Details'!$I$28&gt;=Rates!$D$14,'Claim Details'!$I$28&lt;=Rates!$D$15,'Claim Details'!$I$19="Yes"),Rates!$E$26,IF(AND(C72="B",'Claim Details'!$I$28&gt;=Rates!$D$14,'Claim Details'!$I$28&lt;=Rates!$D$15,'Claim Details'!$I$19="No"),Rates!$D$26,IF(AND(C72="B",'Claim Details'!$I$28&gt;=Rates!$F$14,'Claim Details'!$I$28&lt;=Rates!$F$15,'Claim Details'!$I$19="Yes"),Rates!$G$26,IF(AND(C72="B",'Claim Details'!$I$28&gt;=Rates!$F$14,'Claim Details'!$I$28&lt;=Rates!$F$15,'Claim Details'!$I$19="No"),Rates!$F$26,IF(AND(C72="B",'Claim Details'!$I$28&gt;=Rates!$H$14,'Claim Details'!$I$28&lt;=Rates!$H$15,'Claim Details'!$I$19="Yes"),Rates!$I$26,IF(AND(C72="B",'Claim Details'!$I$28&gt;=Rates!$H$14,'Claim Details'!$I$28&lt;=Rates!$H$15,'Claim Details'!$I$19="No"),Rates!$H$26,IF(AND(C72="B",'Claim Details'!$I$28&gt;=Rates!$J$14,'Claim Details'!$I$28&lt;=Rates!$J$15,'Claim Details'!$I$19="Yes"),Rates!$K$26,IF(AND(C72="B",'Claim Details'!$I$28&gt;=Rates!$J$14,'Claim Details'!$I$28&lt;=Rates!$J$15,'Claim Details'!$I$19="No"),Rates!$J$26,IF(AND(C72="C",'Claim Details'!$I$28&gt;=Rates!$D$14,'Claim Details'!$I$28&lt;=Rates!$D$15,'Claim Details'!$I$19="Yes"),Rates!$E$27,IF(AND(C72="C",'Claim Details'!$I$28&gt;=Rates!$D$14,'Claim Details'!$I$28&lt;=Rates!$D$15,'Claim Details'!$I$19="No"),Rates!$D$27,IF(AND(C72="C",'Claim Details'!$I$28&gt;=Rates!$F$14,'Claim Details'!$I$28&lt;=Rates!$F$15,'Claim Details'!$I$19="Yes"),Rates!$G$27,IF(AND(C72="C",'Claim Details'!$I$28&gt;=Rates!$F$14,'Claim Details'!$I$28&lt;=Rates!$F$15,'Claim Details'!$I$19="No"),Rates!$F$27,IF(AND(C72="C",'Claim Details'!$I$28&gt;=Rates!$H$14,'Claim Details'!$I$28&lt;=Rates!$H$15,'Claim Details'!$I$19="Yes"),Rates!$I$27,IF(AND(C72="C",'Claim Details'!$I$28&gt;=Rates!$H$14,'Claim Details'!$I$28&lt;=Rates!$H$15,'Claim Details'!$I$19="No"),Rates!$H$27,IF(AND(C72="C",'Claim Details'!$I$28&gt;=Rates!$J$14,'Claim Details'!$I$28&lt;=Rates!$J$15,'Claim Details'!$I$19="Yes"),Rates!$K$27,IF(AND(C72="C",'Claim Details'!$I$28&gt;=Rates!$J$14,'Claim Details'!$I$28&lt;=Rates!$J$15,'Claim Details'!$I$19="No"),Rates!$J$27,"£0.00"))))))))))))))))))))))))</f>
        <v>£0.00</v>
      </c>
      <c r="AZ72" s="189" t="str">
        <f>IF(AND(C72="A",'Claim Details'!$I$28&gt;=Rates!$D$14,'Claim Details'!$I$28&lt;=Rates!$D$15,'Claim Details'!$I$19="Yes"),Rates!$E$20,IF(AND(C72="A",'Claim Details'!$I$28&gt;=Rates!$D$14,'Claim Details'!$I$28&lt;=Rates!$D$15,'Claim Details'!$I$19="No"),Rates!$D$20,IF(AND(C72="A",'Claim Details'!$I$28&gt;=Rates!$F$14,'Claim Details'!$I$28&lt;=Rates!$F$15,'Claim Details'!$I$19="Yes"),Rates!$G$20,IF(AND(C72="A",'Claim Details'!$I$28&gt;=Rates!$F$14,'Claim Details'!$I$28&lt;=Rates!$F$15,'Claim Details'!$I$19="No"),Rates!$F$20,IF(AND(C72="A",'Claim Details'!$I$28&gt;=Rates!$H$14,'Claim Details'!$I$28&lt;=Rates!$H$15,'Claim Details'!$I$19="Yes"),Rates!$I$20,IF(AND(C72="A",'Claim Details'!$I$28&gt;=Rates!$H$14,'Claim Details'!$I$28&lt;=Rates!$H$15,'Claim Details'!$I$19="No"),Rates!$H$20,IF(AND(C72="A",'Claim Details'!$I$28&gt;=Rates!$J$14,'Claim Details'!$I$28&lt;=Rates!$J$15,'Claim Details'!$I$19="Yes"),Rates!$K$20,IF(AND(C72="A",'Claim Details'!$I$28&gt;=Rates!$J$14,'Claim Details'!$I$28&lt;=Rates!$J$15,'Claim Details'!$I$19="No"),Rates!$J$20,IF(AND(C72="B",'Claim Details'!$I$28&gt;=Rates!$D$14,'Claim Details'!$I$28&lt;=Rates!$D$15,'Claim Details'!$I$19="Yes"),Rates!$E$21,IF(AND(C72="B",'Claim Details'!$I$28&gt;=Rates!$D$14,'Claim Details'!$I$28&lt;=Rates!$D$15,'Claim Details'!$I$19="No"),Rates!$D$21,IF(AND(C72="B",'Claim Details'!$I$28&gt;=Rates!$F$14,'Claim Details'!$I$28&lt;=Rates!$F$15,'Claim Details'!$I$19="Yes"),Rates!$G$21,IF(AND(C72="B",'Claim Details'!$I$28&gt;=Rates!$F$14,'Claim Details'!$I$28&lt;=Rates!$F$15,'Claim Details'!$I$19="No"),Rates!$F$21,IF(AND(C72="B",'Claim Details'!$I$28&gt;=Rates!$H$14,'Claim Details'!$I$28&lt;=Rates!$H$15,'Claim Details'!$I$19="Yes"),Rates!$I$21,IF(AND(C72="B",'Claim Details'!$I$28&gt;=Rates!$H$14,'Claim Details'!$I$28&lt;=Rates!$H$15,'Claim Details'!$I$19="No"),Rates!$H$21,IF(AND(C72="B",'Claim Details'!$I$28&gt;=Rates!$J$14,'Claim Details'!$I$28&lt;=Rates!$J$15,'Claim Details'!$I$19="Yes"),Rates!$K$21,IF(AND(C72="B",'Claim Details'!$I$28&gt;=Rates!$J$14,'Claim Details'!$I$28&lt;=Rates!$J$15,'Claim Details'!$I$19="No"),Rates!$J$21,"£0.00"))))))))))))))))</f>
        <v>£0.00</v>
      </c>
      <c r="BA72" s="189" t="str">
        <f>IF(AND(C72="A",'Claim Details'!$I$28&gt;=Rates!$D$14,'Claim Details'!$I$28&lt;=Rates!$D$15,'Claim Details'!$I$19="Yes"),Rates!$E$22,IF(AND(C72="A",'Claim Details'!$I$28&gt;=Rates!$D$14,'Claim Details'!$I$28&lt;=Rates!$D$15,'Claim Details'!$I$19="No"),Rates!$D$22,IF(AND(C72="A",'Claim Details'!$I$28&gt;=Rates!$F$14,'Claim Details'!$I$28&lt;=Rates!$F$15,'Claim Details'!$I$19="Yes"),Rates!$G$22,IF(AND(C72="A",'Claim Details'!$I$28&gt;=Rates!$F$14,'Claim Details'!$I$28&lt;=Rates!$F$15,'Claim Details'!$I$19="No"),Rates!$F$22,IF(AND(C72="A",'Claim Details'!$I$28&gt;=Rates!$H$14,'Claim Details'!$I$28&lt;=Rates!$H$15,'Claim Details'!$I$19="Yes"),Rates!$I$22,IF(AND(C72="A",'Claim Details'!$I$28&gt;=Rates!$H$14,'Claim Details'!$I$28&lt;=Rates!$H$15,'Claim Details'!$I$19="No"),Rates!$H$22,IF(AND(C72="A",'Claim Details'!$I$28&gt;=Rates!$J$14,'Claim Details'!$I$28&lt;=Rates!$J$15,'Claim Details'!$I$19="Yes"),Rates!$K$22,IF(AND(C72="A",'Claim Details'!$I$28&gt;=Rates!$J$14,'Claim Details'!$I$28&lt;=Rates!$J$15,'Claim Details'!$I$19="No"),Rates!$J$22,IF(AND(C72="B",'Claim Details'!$I$28&gt;=Rates!$D$14,'Claim Details'!$I$28&lt;=Rates!$D$15,'Claim Details'!$I$19="Yes"),Rates!$E$23,IF(AND(C72="B",'Claim Details'!$I$28&gt;=Rates!$D$14,'Claim Details'!$I$28&lt;=Rates!$D$15,'Claim Details'!$I$19="No"),Rates!$D$23,IF(AND(C72="B",'Claim Details'!$I$28&gt;=Rates!$F$14,'Claim Details'!$I$28&lt;=Rates!$F$15,'Claim Details'!$I$19="Yes"),Rates!$G$23,IF(AND(C72="B",'Claim Details'!$I$28&gt;=Rates!$F$14,'Claim Details'!$I$28&lt;=Rates!$F$15,'Claim Details'!$I$19="No"),Rates!$F$23,IF(AND(C72="B",'Claim Details'!$I$28&gt;=Rates!$H$14,'Claim Details'!$I$28&lt;=Rates!$H$15,'Claim Details'!$I$19="Yes"),Rates!$I$23,IF(AND(C72="B",'Claim Details'!$I$28&gt;=Rates!$H$14,'Claim Details'!$I$28&lt;=Rates!$H$15,'Claim Details'!$I$19="No"),Rates!$H$23,IF(AND(C72="B",'Claim Details'!$I$28&gt;=Rates!$J$14,'Claim Details'!$I$28&lt;=Rates!$J$15,'Claim Details'!$I$19="Yes"),Rates!$K$23,IF(AND(C72="B",'Claim Details'!$I$28&gt;=Rates!$J$14,'Claim Details'!$I$28&lt;=Rates!$J$15,'Claim Details'!$I$19="No"),Rates!$J$23,IF(AND(C72="C",'Claim Details'!$I$28&gt;=Rates!$D$14,'Claim Details'!$I$28&lt;=Rates!$D$15,'Claim Details'!$I$19="Yes"),Rates!$E$24,IF(AND(C72="C",'Claim Details'!$I$28&gt;=Rates!$D$14,'Claim Details'!$I$28&lt;=Rates!$D$15,'Claim Details'!$I$19="No"),Rates!$D$24,IF(AND(C72="C",'Claim Details'!$I$28&gt;=Rates!$F$14,'Claim Details'!$I$28&lt;=Rates!$F$15,'Claim Details'!$I$19="Yes"),Rates!$G$24,IF(AND(C72="C",'Claim Details'!$I$28&gt;=Rates!$F$14,'Claim Details'!$I$28&lt;=Rates!$F$15,'Claim Details'!$I$19="No"),Rates!$F$24,IF(AND(C72="C",'Claim Details'!$I$28&gt;=Rates!$H$14,'Claim Details'!$I$28&lt;=Rates!$H$15,'Claim Details'!$I$19="Yes"),Rates!$I$24,IF(AND(C72="C",'Claim Details'!$I$28&gt;=Rates!$H$14,'Claim Details'!$I$28&lt;=Rates!$H$15,'Claim Details'!$I$19="No"),Rates!$H$24,IF(AND(C72="C",'Claim Details'!$I$28&gt;=Rates!$J$14,'Claim Details'!$I$28&lt;=Rates!$J$15,'Claim Details'!$I$19="Yes"),Rates!$K$24,IF(AND(C72="C",'Claim Details'!$I$28&gt;=Rates!$J$14,'Claim Details'!$I$28&lt;=Rates!$J$15,'Claim Details'!$I$19="No"),Rates!$J$24,"£0.00"))))))))))))))))))))))))</f>
        <v>£0.00</v>
      </c>
      <c r="BB72" s="189" t="str">
        <f t="shared" si="27"/>
        <v>£0.00</v>
      </c>
      <c r="BC72" s="1"/>
      <c r="BD72" s="189" t="str">
        <f>IF(AND(AE72="A",'Claim Details'!$I$28&gt;=Rates!$D$14,'Claim Details'!$I$28&lt;=Rates!$D$15,'Claim Details'!$I$19="Yes"),Rates!$J$17,IF(AND(AE72="A",'Claim Details'!$I$28&gt;=Rates!$D$14,'Claim Details'!$I$28&lt;=Rates!$D$15,'Claim Details'!$I$19="No"),Rates!$D$17,IF(AND(AE72="A",'Claim Details'!$I$28&gt;=Rates!$F$14,'Claim Details'!$I$28&lt;=Rates!$F$15,'Claim Details'!$I$19="Yes"),Rates!$G$17,IF(AND(AE72="A",'Claim Details'!$I$28&gt;=Rates!$F$14,'Claim Details'!$I$28&lt;=Rates!$F$15,'Claim Details'!$I$19="No"),Rates!$F$17,IF(AND(AE72="A",'Claim Details'!$I$28&gt;=Rates!$H$14,'Claim Details'!$I$28&lt;=Rates!$H$15,'Claim Details'!$I$19="Yes"),Rates!$I$17,IF(AND(AE72="A",'Claim Details'!$I$28&gt;=Rates!$H$14,'Claim Details'!$I$28&lt;=Rates!$H$15,'Claim Details'!$I$19="No"),Rates!$H$17,IF(AND(AE72="A",'Claim Details'!$I$28&gt;=Rates!$J$14,'Claim Details'!$I$28&lt;=Rates!$J$15,'Claim Details'!$I$19="Yes"),Rates!$K$17,IF(AND(AE72="A",'Claim Details'!$I$28&gt;=Rates!$J$14,'Claim Details'!$I$28&lt;=Rates!$J$15,'Claim Details'!$I$19="No"),Rates!$J$17,IF(AND(AE72="B",'Claim Details'!$I$28&gt;=Rates!$D$14,'Claim Details'!$I$28&lt;=Rates!$D$15,'Claim Details'!$I$19="Yes"),Rates!$E$18,IF(AND(AE72="B",'Claim Details'!$I$28&gt;=Rates!$D$14,'Claim Details'!$I$28&lt;=Rates!$D$15,'Claim Details'!$I$19="No"),Rates!$D$18,IF(AND(AE72="B",'Claim Details'!$I$28&gt;=Rates!$F$14,'Claim Details'!$I$28&lt;=Rates!$F$15,'Claim Details'!$I$19="Yes"),Rates!$G$18,IF(AND(AE72="B",'Claim Details'!$I$28&gt;=Rates!$F$14,'Claim Details'!$I$28&lt;=Rates!$F$15,'Claim Details'!$I$19="No"),Rates!$F$18,IF(AND(AE72="B",'Claim Details'!$I$28&gt;=Rates!$H$14,'Claim Details'!$I$28&lt;=Rates!$H$15,'Claim Details'!$I$19="Yes"),Rates!$I$18,IF(AND(AE72="B",'Claim Details'!$I$28&gt;=Rates!$H$14,'Claim Details'!$I$28&lt;=Rates!$H$15,'Claim Details'!$I$19="No"),Rates!$H$18,IF(AND(AE72="B",'Claim Details'!$I$28&gt;=Rates!$J$14,'Claim Details'!$I$28&lt;=Rates!$J$15,'Claim Details'!$I$19="Yes"),Rates!$K$18,IF(AND(AE72="B",'Claim Details'!$I$28&gt;=Rates!$J$14,'Claim Details'!$I$28&lt;=Rates!$J$15,'Claim Details'!$I$19="No"),Rates!$J$18,IF(AND(AE72="C",'Claim Details'!$I$28&gt;=Rates!$D$14,'Claim Details'!$I$28&lt;=Rates!$D$15,'Claim Details'!$I$19="Yes"),Rates!$E$19,IF(AND(AE72="C",'Claim Details'!$I$28&gt;=Rates!$D$14,'Claim Details'!$I$28&lt;=Rates!$D$15,'Claim Details'!$I$19="No"),Rates!$D$19,IF(AND(AE72="C",'Claim Details'!$I$28&gt;=Rates!$F$14,'Claim Details'!$I$28&lt;=Rates!$F$15,'Claim Details'!$I$19="Yes"),Rates!$G$19,IF(AND(AE72="C",'Claim Details'!$I$28&gt;=Rates!$F$14,'Claim Details'!$I$28&lt;=Rates!$F$15,'Claim Details'!$I$19="No"),Rates!$F$19,IF(AND(AE72="C",'Claim Details'!$I$28&gt;=Rates!$H$14,'Claim Details'!$I$28&lt;=Rates!$H$15,'Claim Details'!$I$19="Yes"),Rates!$I$19,IF(AND(AE72="C",'Claim Details'!$I$28&gt;=Rates!$H$14,'Claim Details'!$I$28&lt;=Rates!$H$15,'Claim Details'!$I$19="No"),Rates!$H$19,IF(AND(AE72="C",'Claim Details'!$I$28&gt;=Rates!$J$14,'Claim Details'!$I$28&lt;=Rates!$J$15,'Claim Details'!$I$19="Yes"),Rates!$K$19,IF(AND(AE72="C",'Claim Details'!$I$28&gt;=Rates!$J$14,'Claim Details'!$I$28&lt;=Rates!$J$15,'Claim Details'!$I$19="No"),Rates!$J$19,"£0.00"))))))))))))))))))))))))</f>
        <v>£0.00</v>
      </c>
      <c r="BE72" s="189" t="str">
        <f>IF(AND(AE72="A",'Claim Details'!$I$28&gt;=Rates!$D$14,'Claim Details'!$I$28&lt;=Rates!$D$15,'Claim Details'!$I$19="Yes"),Rates!$J$25,IF(AND(AE72="A",'Claim Details'!$I$28&gt;=Rates!$D$14,'Claim Details'!$I$28&lt;=Rates!$D$15,'Claim Details'!$I$19="No"),Rates!$D$25,IF(AND(AE72="A",'Claim Details'!$I$28&gt;=Rates!$F$14,'Claim Details'!$I$28&lt;=Rates!$F$15,'Claim Details'!$I$19="Yes"),Rates!$G$25,IF(AND(AE72="A",'Claim Details'!$I$28&gt;=Rates!$F$14,'Claim Details'!$I$28&lt;=Rates!$F$15,'Claim Details'!$I$19="No"),Rates!$F$25,IF(AND(AE72="A",'Claim Details'!$I$28&gt;=Rates!$H$14,'Claim Details'!$I$28&lt;=Rates!$H$15,'Claim Details'!$I$19="Yes"),Rates!$I$25,IF(AND(AE72="A",'Claim Details'!$I$28&gt;=Rates!$H$14,'Claim Details'!$I$28&lt;=Rates!$H$15,'Claim Details'!$I$19="No"),Rates!$H$25,IF(AND(AE72="A",'Claim Details'!$I$28&gt;=Rates!$J$14,'Claim Details'!$I$28&lt;=Rates!$J$15,'Claim Details'!$I$19="Yes"),Rates!$K$25,IF(AND(AE72="A",'Claim Details'!$I$28&gt;=Rates!$J$14,'Claim Details'!$I$28&lt;=Rates!$J$15,'Claim Details'!$I$19="No"),Rates!$J$25,IF(AND(AE72="B",'Claim Details'!$I$28&gt;=Rates!$D$14,'Claim Details'!$I$28&lt;=Rates!$D$15,'Claim Details'!$I$19="Yes"),Rates!$E$26,IF(AND(AE72="B",'Claim Details'!$I$28&gt;=Rates!$D$14,'Claim Details'!$I$28&lt;=Rates!$D$15,'Claim Details'!$I$19="No"),Rates!$D$26,IF(AND(AE72="B",'Claim Details'!$I$28&gt;=Rates!$F$14,'Claim Details'!$I$28&lt;=Rates!$F$15,'Claim Details'!$I$19="Yes"),Rates!$G$26,IF(AND(AE72="B",'Claim Details'!$I$28&gt;=Rates!$F$14,'Claim Details'!$I$28&lt;=Rates!$F$15,'Claim Details'!$I$19="No"),Rates!$F$26,IF(AND(AE72="B",'Claim Details'!$I$28&gt;=Rates!$H$14,'Claim Details'!$I$28&lt;=Rates!$H$15,'Claim Details'!$I$19="Yes"),Rates!$I$26,IF(AND(AE72="B",'Claim Details'!$I$28&gt;=Rates!$H$14,'Claim Details'!$I$28&lt;=Rates!$H$15,'Claim Details'!$I$19="No"),Rates!$H$26,IF(AND(AE72="B",'Claim Details'!$I$28&gt;=Rates!$J$14,'Claim Details'!$I$28&lt;=Rates!$J$15,'Claim Details'!$I$19="Yes"),Rates!$K$26,IF(AND(AE72="B",'Claim Details'!$I$28&gt;=Rates!$J$14,'Claim Details'!$I$28&lt;=Rates!$J$15,'Claim Details'!$I$19="No"),Rates!$J$26,IF(AND(AE72="C",'Claim Details'!$I$28&gt;=Rates!$D$14,'Claim Details'!$I$28&lt;=Rates!$D$15,'Claim Details'!$I$19="Yes"),Rates!$E$27,IF(AND(AE72="C",'Claim Details'!$I$28&gt;=Rates!$D$14,'Claim Details'!$I$28&lt;=Rates!$D$15,'Claim Details'!$I$19="No"),Rates!$D$27,IF(AND(AE72="C",'Claim Details'!$I$28&gt;=Rates!$F$14,'Claim Details'!$I$28&lt;=Rates!$F$15,'Claim Details'!$I$19="Yes"),Rates!$G$27,IF(AND(AE72="C",'Claim Details'!$I$28&gt;=Rates!$F$14,'Claim Details'!$I$28&lt;=Rates!$F$15,'Claim Details'!$I$19="No"),Rates!$F$27,IF(AND(AE72="C",'Claim Details'!$I$28&gt;=Rates!$H$14,'Claim Details'!$I$28&lt;=Rates!$H$15,'Claim Details'!$I$19="Yes"),Rates!$I$27,IF(AND(AE72="C",'Claim Details'!$I$28&gt;=Rates!$H$14,'Claim Details'!$I$28&lt;=Rates!$H$15,'Claim Details'!$I$19="No"),Rates!$H$27,IF(AND(AE72="C",'Claim Details'!$I$28&gt;=Rates!$J$14,'Claim Details'!$I$28&lt;=Rates!$J$15,'Claim Details'!$I$19="Yes"),Rates!$K$27,IF(AND(AE72="C",'Claim Details'!$I$28&gt;=Rates!$J$14,'Claim Details'!$I$28&lt;=Rates!$J$15,'Claim Details'!$I$19="No"),Rates!$J$27,"£0.00"))))))))))))))))))))))))</f>
        <v>£0.00</v>
      </c>
      <c r="BF72" s="189" t="str">
        <f>IF(AND(AE72="A",'Claim Details'!$I$28&gt;=Rates!$D$14,'Claim Details'!$I$28&lt;=Rates!$D$15,'Claim Details'!$I$19="Yes"),Rates!$E$20,IF(AND(AE72="A",'Claim Details'!$I$28&gt;=Rates!$D$14,'Claim Details'!$I$28&lt;=Rates!$D$15,'Claim Details'!$I$19="No"),Rates!$D$20,IF(AND(AE72="A",'Claim Details'!$I$28&gt;=Rates!$F$14,'Claim Details'!$I$28&lt;=Rates!$F$15,'Claim Details'!$I$19="Yes"),Rates!$G$20,IF(AND(AE72="A",'Claim Details'!$I$28&gt;=Rates!$F$14,'Claim Details'!$I$28&lt;=Rates!$F$15,'Claim Details'!$I$19="No"),Rates!$F$20,IF(AND(AE72="A",'Claim Details'!$I$28&gt;=Rates!$H$14,'Claim Details'!$I$28&lt;=Rates!$H$15,'Claim Details'!$I$19="Yes"),Rates!$I$20,IF(AND(AE72="A",'Claim Details'!$I$28&gt;=Rates!$H$14,'Claim Details'!$I$28&lt;=Rates!$H$15,'Claim Details'!$I$19="No"),Rates!$H$20,IF(AND(AE72="A",'Claim Details'!$I$28&gt;=Rates!$J$14,'Claim Details'!$I$28&lt;=Rates!$J$15,'Claim Details'!$I$19="Yes"),Rates!$K$20,IF(AND(AE72="A",'Claim Details'!$I$28&gt;=Rates!$J$14,'Claim Details'!$I$28&lt;=Rates!$J$15,'Claim Details'!$I$19="No"),Rates!$J$20,IF(AND(AE72="B",'Claim Details'!$I$28&gt;=Rates!$D$14,'Claim Details'!$I$28&lt;=Rates!$D$15,'Claim Details'!$I$19="Yes"),Rates!$E$21,IF(AND(AE72="B",'Claim Details'!$I$28&gt;=Rates!$D$14,'Claim Details'!$I$28&lt;=Rates!$D$15,'Claim Details'!$I$19="No"),Rates!$D$21,IF(AND(AE72="B",'Claim Details'!$I$28&gt;=Rates!$F$14,'Claim Details'!$I$28&lt;=Rates!$F$15,'Claim Details'!$I$19="Yes"),Rates!$G$21,IF(AND(AE72="B",'Claim Details'!$I$28&gt;=Rates!$F$14,'Claim Details'!$I$28&lt;=Rates!$F$15,'Claim Details'!$I$19="No"),Rates!$F$21,IF(AND(AE72="B",'Claim Details'!$I$28&gt;=Rates!$H$14,'Claim Details'!$I$28&lt;=Rates!$H$15,'Claim Details'!$I$19="Yes"),Rates!$I$21,IF(AND(AE72="B",'Claim Details'!$I$28&gt;=Rates!$H$14,'Claim Details'!$I$28&lt;=Rates!$H$15,'Claim Details'!$I$19="No"),Rates!$H$21,IF(AND(AE72="B",'Claim Details'!$I$28&gt;=Rates!$J$14,'Claim Details'!$I$28&lt;=Rates!$J$15,'Claim Details'!$I$19="Yes"),Rates!$K$21,IF(AND(AE72="B",'Claim Details'!$I$28&gt;=Rates!$J$14,'Claim Details'!$I$28&lt;=Rates!$J$15,'Claim Details'!$I$19="No"),Rates!$J$21,"£0.00"))))))))))))))))</f>
        <v>£0.00</v>
      </c>
      <c r="BG72" s="189" t="str">
        <f>IF(AND(AE72="A",'Claim Details'!$I$28&gt;=Rates!$D$14,'Claim Details'!$I$28&lt;=Rates!$D$15,'Claim Details'!$I$19="Yes"),Rates!$E$22,IF(AND(AE72="A",'Claim Details'!$I$28&gt;=Rates!$D$14,'Claim Details'!$I$28&lt;=Rates!$D$15,'Claim Details'!$I$19="No"),Rates!$D$22,IF(AND(AE72="A",'Claim Details'!$I$28&gt;=Rates!$F$14,'Claim Details'!$I$28&lt;=Rates!$F$15,'Claim Details'!$I$19="Yes"),Rates!$G$22,IF(AND(AE72="A",'Claim Details'!$I$28&gt;=Rates!$F$14,'Claim Details'!$I$28&lt;=Rates!$F$15,'Claim Details'!$I$19="No"),Rates!$F$22,IF(AND(AE72="A",'Claim Details'!$I$28&gt;=Rates!$H$14,'Claim Details'!$I$28&lt;=Rates!$H$15,'Claim Details'!$I$19="Yes"),Rates!$I$22,IF(AND(AE72="A",'Claim Details'!$I$28&gt;=Rates!$H$14,'Claim Details'!$I$28&lt;=Rates!$H$15,'Claim Details'!$I$19="No"),Rates!$H$22,IF(AND(AE72="A",'Claim Details'!$I$28&gt;=Rates!$J$14,'Claim Details'!$I$28&lt;=Rates!$J$15,'Claim Details'!$I$19="Yes"),Rates!$K$22,IF(AND(AE72="A",'Claim Details'!$I$28&gt;=Rates!$J$14,'Claim Details'!$I$28&lt;=Rates!$J$15,'Claim Details'!$I$19="No"),Rates!$J$22,IF(AND(AE72="B",'Claim Details'!$I$28&gt;=Rates!$D$14,'Claim Details'!$I$28&lt;=Rates!$D$15,'Claim Details'!$I$19="Yes"),Rates!$E$23,IF(AND(AE72="B",'Claim Details'!$I$28&gt;=Rates!$D$14,'Claim Details'!$I$28&lt;=Rates!$D$15,'Claim Details'!$I$19="No"),Rates!$D$23,IF(AND(AE72="B",'Claim Details'!$I$28&gt;=Rates!$F$14,'Claim Details'!$I$28&lt;=Rates!$F$15,'Claim Details'!$I$19="Yes"),Rates!$G$23,IF(AND(AE72="B",'Claim Details'!$I$28&gt;=Rates!$F$14,'Claim Details'!$I$28&lt;=Rates!$F$15,'Claim Details'!$I$19="No"),Rates!$F$23,IF(AND(AE72="B",'Claim Details'!$I$28&gt;=Rates!$H$14,'Claim Details'!$I$28&lt;=Rates!$H$15,'Claim Details'!$I$19="Yes"),Rates!$I$23,IF(AND(AE72="B",'Claim Details'!$I$28&gt;=Rates!$H$14,'Claim Details'!$I$28&lt;=Rates!$H$15,'Claim Details'!$I$19="No"),Rates!$H$23,IF(AND(AE72="B",'Claim Details'!$I$28&gt;=Rates!$J$14,'Claim Details'!$I$28&lt;=Rates!$J$15,'Claim Details'!$I$19="Yes"),Rates!$K$23,IF(AND(AE72="B",'Claim Details'!$I$28&gt;=Rates!$J$14,'Claim Details'!$I$28&lt;=Rates!$J$15,'Claim Details'!$I$19="No"),Rates!$J$23,IF(AND(AE72="C",'Claim Details'!$I$28&gt;=Rates!$D$14,'Claim Details'!$I$28&lt;=Rates!$D$15,'Claim Details'!$I$19="Yes"),Rates!$E$24,IF(AND(AE72="C",'Claim Details'!$I$28&gt;=Rates!$D$14,'Claim Details'!$I$28&lt;=Rates!$D$15,'Claim Details'!$I$19="No"),Rates!$D$24,IF(AND(AE72="C",'Claim Details'!$I$28&gt;=Rates!$F$14,'Claim Details'!$I$28&lt;=Rates!$F$15,'Claim Details'!$I$19="Yes"),Rates!$G$24,IF(AND(AE72="C",'Claim Details'!$I$28&gt;=Rates!$F$14,'Claim Details'!$I$28&lt;=Rates!$F$15,'Claim Details'!$I$19="No"),Rates!$F$24,IF(AND(AE72="C",'Claim Details'!$I$28&gt;=Rates!$H$14,'Claim Details'!$I$28&lt;=Rates!$H$15,'Claim Details'!$I$19="Yes"),Rates!$I$24,IF(AND(AE72="C",'Claim Details'!$I$28&gt;=Rates!$H$14,'Claim Details'!$I$28&lt;=Rates!$H$15,'Claim Details'!$I$19="No"),Rates!$H$24,IF(AND(AE72="C",'Claim Details'!$I$28&gt;=Rates!$J$14,'Claim Details'!$I$28&lt;=Rates!$J$15,'Claim Details'!$I$19="Yes"),Rates!$K$24,IF(AND(AE72="C",'Claim Details'!$I$28&gt;=Rates!$J$14,'Claim Details'!$I$28&lt;=Rates!$J$15,'Claim Details'!$I$19="No"),Rates!$J$24,"£0.00"))))))))))))))))))))))))</f>
        <v>£0.00</v>
      </c>
      <c r="BH72" s="189" t="str">
        <f t="shared" si="28"/>
        <v>£0.00</v>
      </c>
      <c r="BI72" s="189">
        <f t="shared" si="29"/>
        <v>0</v>
      </c>
      <c r="BO72" s="202" t="str">
        <f>IF(H72="","£0.00",IF(AP72="4","£0.00",IF(AP72="5","£0.00",IF(AP72="1","£0.00",((AQ72*H72)*'Claim Details'!$F$111)/100))))</f>
        <v>£0.00</v>
      </c>
      <c r="BP72" s="202" t="str">
        <f>IF(T72="","£0.00",IF(AP72="4","£0.00",IF(AP72="5","£0.00",IF(AP72="1","£0.00",((AR72*T72)*'Claim Details'!$N$111)/100))))</f>
        <v>£0.00</v>
      </c>
      <c r="BQ72" s="202" t="str">
        <f>IF(AI72="","£0.00",IF(AP72="4","£0.00",IF(AP72="5","£0.00",IF(AP72="1","£0.00",((BI72*AI72)*'Claim Details'!$W$111)/100))))</f>
        <v>£0.00</v>
      </c>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row>
    <row r="73" spans="1:97" ht="15">
      <c r="A73" s="145"/>
      <c r="B73" s="91"/>
      <c r="C73" s="96"/>
      <c r="D73" s="97"/>
      <c r="E73" s="98"/>
      <c r="F73" s="89"/>
      <c r="G73" s="99"/>
      <c r="H73" s="100"/>
      <c r="I73" s="221" t="str">
        <f t="shared" si="19"/>
        <v>£0.00</v>
      </c>
      <c r="J73" s="101"/>
      <c r="K73" s="100"/>
      <c r="L73" s="221" t="str">
        <f t="shared" si="20"/>
        <v>£0.00</v>
      </c>
      <c r="M73" s="101"/>
      <c r="N73" s="102"/>
      <c r="O73" s="145"/>
      <c r="P73" s="77"/>
      <c r="Q73" s="87"/>
      <c r="R73" s="87"/>
      <c r="S73" s="87"/>
      <c r="T73" s="149" t="str">
        <f t="shared" si="21"/>
        <v/>
      </c>
      <c r="U73" s="87" t="str">
        <f t="shared" si="30"/>
        <v/>
      </c>
      <c r="V73" s="87"/>
      <c r="W73" s="53" t="str">
        <f t="shared" si="22"/>
        <v>£0.00</v>
      </c>
      <c r="X73" s="53"/>
      <c r="Y73" s="87"/>
      <c r="Z73" s="78"/>
      <c r="AA73" s="79"/>
      <c r="AB73" s="160"/>
      <c r="AC73" s="98"/>
      <c r="AD73" s="225"/>
      <c r="AE73" s="235" t="str">
        <f t="shared" si="23"/>
        <v/>
      </c>
      <c r="AF73" s="87" t="str">
        <f t="shared" si="24"/>
        <v/>
      </c>
      <c r="AG73" s="53"/>
      <c r="AH73" s="224"/>
      <c r="AI73" s="226" t="str">
        <f t="shared" si="16"/>
        <v/>
      </c>
      <c r="AJ73" s="236" t="str">
        <f t="shared" si="25"/>
        <v>£0.00</v>
      </c>
      <c r="AK73" s="31"/>
      <c r="AL73" s="1"/>
      <c r="AM73" s="1"/>
      <c r="AN73" s="1"/>
      <c r="AO73" s="1"/>
      <c r="AP73" s="1" t="str">
        <f t="shared" si="17"/>
        <v/>
      </c>
      <c r="AQ73" s="27">
        <f t="shared" si="18"/>
        <v>0</v>
      </c>
      <c r="AR73" s="189">
        <f t="shared" si="26"/>
        <v>0</v>
      </c>
      <c r="AS73" s="190" t="str">
        <f>IF(AND(C73="A",'Claim Details'!$E$28&gt;=Rates!$D$14,'Claim Details'!$E$28&lt;=Rates!$D$15,'Claim Details'!$E$19="Yes"),Rates!$E$17,IF(AND(C73="A",'Claim Details'!$E$28&gt;=Rates!$D$14,'Claim Details'!$E$28&lt;=Rates!$D$15,'Claim Details'!$E$19="No"),Rates!$D$17,IF(AND(C73="A",'Claim Details'!$E$28&gt;=Rates!$F$14,'Claim Details'!$E$28&lt;=Rates!$F$15,'Claim Details'!$E$19="Yes"),Rates!$G$17,IF(AND(C73="A",'Claim Details'!$E$28&gt;=Rates!$F$14,'Claim Details'!$E$28&lt;=Rates!$F$15,'Claim Details'!$E$19="No"),Rates!$F$17,IF(AND(C73="A",'Claim Details'!$E$28&gt;=Rates!$H$14,'Claim Details'!$E$28&lt;=Rates!$H$15,'Claim Details'!$E$19="Yes"),Rates!$I$17,IF(AND(C73="A",'Claim Details'!$E$28&gt;=Rates!$H$14,'Claim Details'!$E$28&lt;=Rates!$H$15,'Claim Details'!$E$19="No"),Rates!$H$17,IF(AND(C73="A",'Claim Details'!$E$28&gt;=Rates!$J$14,'Claim Details'!$E$28&lt;=Rates!$J$15,'Claim Details'!$E$19="Yes"),Rates!$K$17,IF(AND(C73="A",'Claim Details'!$E$28&gt;=Rates!$J$14,'Claim Details'!$E$28&lt;=Rates!$J$15,'Claim Details'!$E$19="No"),Rates!$J$17,IF(AND(C73="B",'Claim Details'!$E$28&gt;=Rates!$D$14,'Claim Details'!$E$28&lt;=Rates!$D$15,'Claim Details'!$E$19="Yes"),Rates!$E$18,IF(AND(C73="B",'Claim Details'!$E$28&gt;=Rates!$D$14,'Claim Details'!$E$28&lt;=Rates!$D$15,'Claim Details'!$E$19="No"),Rates!$D$18,IF(AND(C73="B",'Claim Details'!$E$28&gt;=Rates!$F$14,'Claim Details'!$E$28&lt;=Rates!$F$15,'Claim Details'!$E$19="Yes"),Rates!$G$18,IF(AND(C73="B",'Claim Details'!$E$28&gt;=Rates!$F$14,'Claim Details'!$E$28&lt;=Rates!$F$15,'Claim Details'!$E$19="No"),Rates!$F$18,IF(AND(C73="B",'Claim Details'!$E$28&gt;=Rates!$H$14,'Claim Details'!$E$28&lt;=Rates!$H$15,'Claim Details'!$E$19="Yes"),Rates!$I$18,IF(AND(C73="B",'Claim Details'!$E$28&gt;=Rates!$H$14,'Claim Details'!$E$28&lt;=Rates!$H$15,'Claim Details'!$E$19="No"),Rates!$H$18,IF(AND(C73="B",'Claim Details'!$E$28&gt;=Rates!$J$14,'Claim Details'!$E$28&lt;=Rates!$J$15,'Claim Details'!$E$19="Yes"),Rates!$K$18,IF(AND(C73="B",'Claim Details'!$E$28&gt;=Rates!$J$14,'Claim Details'!$E$28&lt;=Rates!$J$15,'Claim Details'!$E$19="No"),Rates!$J$18,IF(AND(C73="C",'Claim Details'!$E$28&gt;=Rates!$D$14,'Claim Details'!$E$28&lt;=Rates!$D$15,'Claim Details'!$E$19="Yes"),Rates!$E$19,IF(AND(C73="C",'Claim Details'!$E$28&gt;=Rates!$D$14,'Claim Details'!$E$28&lt;=Rates!$D$15,'Claim Details'!$E$19="No"),Rates!$D$19,IF(AND(C73="C",'Claim Details'!$E$28&gt;=Rates!$F$14,'Claim Details'!$E$28&lt;=Rates!$F$15,'Claim Details'!$E$19="Yes"),Rates!$G$19,IF(AND(C73="C",'Claim Details'!$E$28&gt;=Rates!$F$14,'Claim Details'!$E$28&lt;=Rates!$F$15,'Claim Details'!$E$19="No"),Rates!$F$19,IF(AND(C73="C",'Claim Details'!$E$28&gt;=Rates!$H$14,'Claim Details'!$E$28&lt;=Rates!$H$15,'Claim Details'!$E$19="Yes"),Rates!$I$19,IF(AND(C73="C",'Claim Details'!$E$28&gt;=Rates!$H$14,'Claim Details'!$E$28&lt;=Rates!$H$15,'Claim Details'!$E$19="No"),Rates!$H$19,IF(AND(C73="C",'Claim Details'!$E$28&gt;=Rates!$J$14,'Claim Details'!$E$28&lt;=Rates!$J$15,'Claim Details'!$E$19="Yes"),Rates!$K$19,IF(AND(C73="C",'Claim Details'!$E$28&gt;=Rates!$J$14,'Claim Details'!$E$28&lt;=Rates!$J$15,'Claim Details'!$E$19="No"),Rates!$J$19,"£0.00"))))))))))))))))))))))))</f>
        <v>£0.00</v>
      </c>
      <c r="AT73" s="189" t="str">
        <f>IF(AND(C73="A",'Claim Details'!$E$28&gt;=Rates!$D$14,'Claim Details'!$E$28&lt;=Rates!$D$15,'Claim Details'!$E$19="Yes"),Rates!$E$25,IF(AND(C73="A",'Claim Details'!$E$28&gt;=Rates!$D$14,'Claim Details'!$E$28&lt;=Rates!$D$15,'Claim Details'!$E$19="No"),Rates!$D$25,IF(AND(C73="A",'Claim Details'!$E$28&gt;=Rates!$F$14,'Claim Details'!$E$28&lt;=Rates!$F$15,'Claim Details'!$E$19="Yes"),Rates!$G$25,IF(AND(C73="A",'Claim Details'!$E$28&gt;=Rates!$F$14,'Claim Details'!$E$28&lt;=Rates!$F$15,'Claim Details'!$E$19="No"),Rates!$F$25,IF(AND(C73="A",'Claim Details'!$E$28&gt;=Rates!$H$14,'Claim Details'!$E$28&lt;=Rates!$H$15,'Claim Details'!$E$19="Yes"),Rates!$I$25,IF(AND(C73="A",'Claim Details'!$E$28&gt;=Rates!$H$14,'Claim Details'!$E$28&lt;=Rates!$H$15,'Claim Details'!$E$19="No"),Rates!$H$25,IF(AND(C73="A",'Claim Details'!$E$28&gt;=Rates!$J$14,'Claim Details'!$E$28&lt;=Rates!$J$15,'Claim Details'!$E$19="Yes"),Rates!$K$25,IF(AND(C73="A",'Claim Details'!$E$28&gt;=Rates!$J$14,'Claim Details'!$E$28&lt;=Rates!$J$15,'Claim Details'!$E$19="No"),Rates!$J$25,IF(AND(C73="B",'Claim Details'!$E$28&gt;=Rates!$D$14,'Claim Details'!$E$28&lt;=Rates!$D$15,'Claim Details'!$E$19="Yes"),Rates!$E$26,IF(AND(C73="B",'Claim Details'!$E$28&gt;=Rates!$D$14,'Claim Details'!$E$28&lt;=Rates!$D$15,'Claim Details'!$E$19="No"),Rates!$D$26,IF(AND(C73="B",'Claim Details'!$E$28&gt;=Rates!$F$14,'Claim Details'!$E$28&lt;=Rates!$F$15,'Claim Details'!$E$19="Yes"),Rates!$G$26,IF(AND(C73="B",'Claim Details'!$E$28&gt;=Rates!$F$14,'Claim Details'!$E$28&lt;=Rates!$F$15,'Claim Details'!$E$19="No"),Rates!$F$26,IF(AND(C73="B",'Claim Details'!$E$28&gt;=Rates!$H$14,'Claim Details'!$E$28&lt;=Rates!$H$15,'Claim Details'!$E$19="Yes"),Rates!$I$26,IF(AND(C73="B",'Claim Details'!$E$28&gt;=Rates!$H$14,'Claim Details'!$E$28&lt;=Rates!$H$15,'Claim Details'!$E$19="No"),Rates!$H$26,IF(AND(C73="B",'Claim Details'!$E$28&gt;=Rates!$J$14,'Claim Details'!$E$28&lt;=Rates!$J$15,'Claim Details'!$E$19="Yes"),Rates!$K$26,IF(AND(C73="B",'Claim Details'!$E$28&gt;=Rates!$J$14,'Claim Details'!$E$28&lt;=Rates!$J$15,'Claim Details'!$E$19="No"),Rates!$J$26,IF(AND(C73="C",'Claim Details'!$E$28&gt;=Rates!$D$14,'Claim Details'!$E$28&lt;=Rates!$D$15,'Claim Details'!$E$19="Yes"),Rates!$E$27,IF(AND(C73="C",'Claim Details'!$E$28&gt;=Rates!$D$14,'Claim Details'!$E$28&lt;=Rates!$D$15,'Claim Details'!$E$19="No"),Rates!$D$27,IF(AND(C73="C",'Claim Details'!$E$28&gt;=Rates!$F$14,'Claim Details'!$E$28&lt;=Rates!$F$15,'Claim Details'!$E$19="Yes"),Rates!$G$27,IF(AND(C73="C",'Claim Details'!$E$28&gt;=Rates!$F$14,'Claim Details'!$E$28&lt;=Rates!$F$15,'Claim Details'!$E$19="No"),Rates!$F$27,IF(AND(C73="C",'Claim Details'!$E$28&gt;=Rates!$H$14,'Claim Details'!$E$28&lt;=Rates!$H$15,'Claim Details'!$E$19="Yes"),Rates!$I$27,IF(AND(C73="C",'Claim Details'!$E$28&gt;=Rates!$H$14,'Claim Details'!$E$28&lt;=Rates!$H$15,'Claim Details'!$E$19="No"),Rates!$H$27,IF(AND(C73="C",'Claim Details'!$E$28&gt;=Rates!$J$14,'Claim Details'!$E$28&lt;=Rates!$J$15,'Claim Details'!$E$19="Yes"),Rates!$K$27,IF(AND(C73="C",'Claim Details'!$E$28&gt;=Rates!$J$14,'Claim Details'!$E$28&lt;=Rates!$J$15,'Claim Details'!$E$19="No"),Rates!$J$27,"£0.00"))))))))))))))))))))))))</f>
        <v>£0.00</v>
      </c>
      <c r="AU73" s="191" t="str">
        <f>IF(AND(C73="A",'Claim Details'!$E$28&gt;=Rates!$D$14,'Claim Details'!$E$28&lt;=Rates!$D$15,'Claim Details'!$E$19="Yes"),Rates!$E$20,IF(AND(C73="A",'Claim Details'!$E$28&gt;=Rates!$D$14,'Claim Details'!$E$28&lt;=Rates!$D$15,'Claim Details'!$E$19="No"),Rates!$D$20,IF(AND(C73="A",'Claim Details'!$E$28&gt;=Rates!$F$14,'Claim Details'!$E$28&lt;=Rates!$F$15,'Claim Details'!$E$19="Yes"),Rates!$G$20,IF(AND(C73="A",'Claim Details'!$E$28&gt;=Rates!$F$14,'Claim Details'!$E$28&lt;=Rates!$F$15,'Claim Details'!$E$19="No"),Rates!$F$20,IF(AND(C73="A",'Claim Details'!$E$28&gt;=Rates!$H$14,'Claim Details'!$E$28&lt;=Rates!$H$15,'Claim Details'!$E$19="Yes"),Rates!$I$20,IF(AND(C73="A",'Claim Details'!$E$28&gt;=Rates!$H$14,'Claim Details'!$E$28&lt;=Rates!$H$15,'Claim Details'!$E$19="No"),Rates!$H$20,IF(AND(C73="A",'Claim Details'!$E$28&gt;=Rates!$J$14,'Claim Details'!$E$28&lt;=Rates!$J$15,'Claim Details'!$E$19="Yes"),Rates!$K$20,IF(AND(C73="A",'Claim Details'!$E$28&gt;=Rates!$J$14,'Claim Details'!$E$28&lt;=Rates!$J$15,'Claim Details'!$E$19="No"),Rates!$J$20,IF(AND(C73="B",'Claim Details'!$E$28&gt;=Rates!$D$14,'Claim Details'!$E$28&lt;=Rates!$D$15,'Claim Details'!$E$19="Yes"),Rates!$E$21,IF(AND(C73="B",'Claim Details'!$E$28&gt;=Rates!$D$14,'Claim Details'!$E$28&lt;=Rates!$D$15,'Claim Details'!$E$19="No"),Rates!$D$21,IF(AND(C73="B",'Claim Details'!$E$28&gt;=Rates!$F$14,'Claim Details'!$E$28&lt;=Rates!$F$15,'Claim Details'!$E$19="Yes"),Rates!$G$21,IF(AND(C73="B",'Claim Details'!$E$28&gt;=Rates!$F$14,'Claim Details'!$E$28&lt;=Rates!$F$15,'Claim Details'!$E$19="No"),Rates!$F$21,IF(AND(C73="B",'Claim Details'!$E$28&gt;=Rates!$H$14,'Claim Details'!$E$28&lt;=Rates!$H$15,'Claim Details'!$E$19="Yes"),Rates!$I$21,IF(AND(C73="B",'Claim Details'!$E$28&gt;=Rates!$H$14,'Claim Details'!$E$28&lt;=Rates!$H$15,'Claim Details'!$E$19="No"),Rates!$H$21,IF(AND(C73="B",'Claim Details'!$E$28&gt;=Rates!$J$14,'Claim Details'!$E$28&lt;=Rates!$J$15,'Claim Details'!$E$19="Yes"),Rates!$K$21,IF(AND(C73="B",'Claim Details'!$E$28&gt;=Rates!$J$14,'Claim Details'!$E$28&lt;=Rates!$J$15,'Claim Details'!$E$19="No"),Rates!$J$21,"£0.00"))))))))))))))))</f>
        <v>£0.00</v>
      </c>
      <c r="AV73" s="191" t="str">
        <f>IF(AND(C73="A",'Claim Details'!$E$28&gt;=Rates!$D$14,'Claim Details'!$E$28&lt;=Rates!$D$15,'Claim Details'!$E$19="Yes"),Rates!$E$22,IF(AND(C73="A",'Claim Details'!$E$28&gt;=Rates!$D$14,'Claim Details'!$E$28&lt;=Rates!$D$15,'Claim Details'!$E$19="No"),Rates!$D$22,IF(AND(C73="A",'Claim Details'!$E$28&gt;=Rates!$F$14,'Claim Details'!$E$28&lt;=Rates!$F$15,'Claim Details'!$E$19="Yes"),Rates!$G$22,IF(AND(C73="A",'Claim Details'!$E$28&gt;=Rates!$F$14,'Claim Details'!$E$28&lt;=Rates!$F$15,'Claim Details'!$E$19="No"),Rates!$F$22,IF(AND(C73="A",'Claim Details'!$E$28&gt;=Rates!$H$14,'Claim Details'!$E$28&lt;=Rates!$H$15,'Claim Details'!$E$19="Yes"),Rates!$I$22,IF(AND(C73="A",'Claim Details'!$E$28&gt;=Rates!$H$14,'Claim Details'!$E$28&lt;=Rates!$H$15,'Claim Details'!$E$19="No"),Rates!$H$22,IF(AND(C73="A",'Claim Details'!$E$28&gt;=Rates!$J$14,'Claim Details'!$E$28&lt;=Rates!$J$15,'Claim Details'!$E$19="Yes"),Rates!$K$22,IF(AND(C73="A",'Claim Details'!$E$28&gt;=Rates!$J$14,'Claim Details'!$E$28&lt;=Rates!$J$15,'Claim Details'!$E$19="No"),Rates!$J$22,IF(AND(C73="B",'Claim Details'!$E$28&gt;=Rates!$D$14,'Claim Details'!$E$28&lt;=Rates!$D$15,'Claim Details'!$E$19="Yes"),Rates!$E$23,IF(AND(C73="B",'Claim Details'!$E$28&gt;=Rates!$D$14,'Claim Details'!$E$28&lt;=Rates!$D$15,'Claim Details'!$E$19="No"),Rates!$D$23,IF(AND(C73="B",'Claim Details'!$E$28&gt;=Rates!$F$14,'Claim Details'!$E$28&lt;=Rates!$F$15,'Claim Details'!$E$19="Yes"),Rates!$G$23,IF(AND(C73="B",'Claim Details'!$E$28&gt;=Rates!$F$14,'Claim Details'!$E$28&lt;=Rates!$F$15,'Claim Details'!$E$19="No"),Rates!$F$23,IF(AND(C73="B",'Claim Details'!$E$28&gt;=Rates!$H$14,'Claim Details'!$E$28&lt;=Rates!$H$15,'Claim Details'!$E$19="Yes"),Rates!$I$23,IF(AND(C73="B",'Claim Details'!$E$28&gt;=Rates!$H$14,'Claim Details'!$E$28&lt;=Rates!$H$15,'Claim Details'!$E$19="No"),Rates!$H$23,IF(AND(C73="B",'Claim Details'!$E$28&gt;=Rates!$J$14,'Claim Details'!$E$28&lt;=Rates!$J$15,'Claim Details'!$E$19="Yes"),Rates!$K$23,IF(AND(C73="B",'Claim Details'!$E$28&gt;=Rates!$J$14,'Claim Details'!$E$28&lt;=Rates!$J$15,'Claim Details'!$E$19="No"),Rates!$J$23,IF(AND(C73="C",'Claim Details'!$E$28&gt;=Rates!$D$14,'Claim Details'!$E$28&lt;=Rates!$D$15,'Claim Details'!$E$19="Yes"),Rates!$E$24,IF(AND(C73="C",'Claim Details'!$E$28&gt;=Rates!$D$14,'Claim Details'!$E$28&lt;=Rates!$D$15,'Claim Details'!$E$19="No"),Rates!$D$24,IF(AND(C73="C",'Claim Details'!$E$28&gt;=Rates!$F$14,'Claim Details'!$E$28&lt;=Rates!$F$15,'Claim Details'!$E$19="Yes"),Rates!$G$24,IF(AND(C73="C",'Claim Details'!$E$28&gt;=Rates!$F$14,'Claim Details'!$E$28&lt;=Rates!$F$15,'Claim Details'!$E$19="No"),Rates!$F$24,IF(AND(C73="C",'Claim Details'!$E$28&gt;=Rates!$H$14,'Claim Details'!$E$28&lt;=Rates!$H$15,'Claim Details'!$E$19="Yes"),Rates!$I$24,IF(AND(C73="C",'Claim Details'!$E$28&gt;=Rates!$H$14,'Claim Details'!$E$28&lt;=Rates!$H$15,'Claim Details'!$E$19="No"),Rates!$H$24,IF(AND(C73="C",'Claim Details'!$E$28&gt;=Rates!$J$14,'Claim Details'!$E$28&lt;=Rates!$J$15,'Claim Details'!$E$19="Yes"),Rates!$K$24,IF(AND(C73="C",'Claim Details'!$E$28&gt;=Rates!$J$14,'Claim Details'!$E$28&lt;=Rates!$J$15,'Claim Details'!$E$19="No"),Rates!$J$24,"£0.00"))))))))))))))))))))))))</f>
        <v>£0.00</v>
      </c>
      <c r="AW73" s="1"/>
      <c r="AX73" s="189" t="str">
        <f>IF(AND(U73="A",'Claim Details'!$I$28&gt;=Rates!$D$14,'Claim Details'!$I$28&lt;=Rates!$D$15,'Claim Details'!$I$19="Yes"),Rates!$J$17,IF(AND(U73="A",'Claim Details'!$I$28&gt;=Rates!$D$14,'Claim Details'!$I$28&lt;=Rates!$D$15,'Claim Details'!$I$19="No"),Rates!$D$17,IF(AND(U73="A",'Claim Details'!$I$28&gt;=Rates!$F$14,'Claim Details'!$I$28&lt;=Rates!$F$15,'Claim Details'!$I$19="Yes"),Rates!$G$17,IF(AND(U73="A",'Claim Details'!$I$28&gt;=Rates!$F$14,'Claim Details'!$I$28&lt;=Rates!$F$15,'Claim Details'!$I$19="No"),Rates!$F$17,IF(AND(U73="A",'Claim Details'!$I$28&gt;=Rates!$H$14,'Claim Details'!$I$28&lt;=Rates!$H$15,'Claim Details'!$I$19="Yes"),Rates!$I$17,IF(AND(U73="A",'Claim Details'!$I$28&gt;=Rates!$H$14,'Claim Details'!$I$28&lt;=Rates!$H$15,'Claim Details'!$I$19="No"),Rates!$H$17,IF(AND(U73="A",'Claim Details'!$I$28&gt;=Rates!$J$14,'Claim Details'!$I$28&lt;=Rates!$J$15,'Claim Details'!$I$19="Yes"),Rates!$K$17,IF(AND(U73="A",'Claim Details'!$I$28&gt;=Rates!$J$14,'Claim Details'!$I$28&lt;=Rates!$J$15,'Claim Details'!$I$19="No"),Rates!$J$17,IF(AND(U73="B",'Claim Details'!$I$28&gt;=Rates!$D$14,'Claim Details'!$I$28&lt;=Rates!$D$15,'Claim Details'!$I$19="Yes"),Rates!$E$18,IF(AND(U73="B",'Claim Details'!$I$28&gt;=Rates!$D$14,'Claim Details'!$I$28&lt;=Rates!$D$15,'Claim Details'!$I$19="No"),Rates!$D$18,IF(AND(U73="B",'Claim Details'!$I$28&gt;=Rates!$F$14,'Claim Details'!$I$28&lt;=Rates!$F$15,'Claim Details'!$I$19="Yes"),Rates!$G$18,IF(AND(U73="B",'Claim Details'!$I$28&gt;=Rates!$F$14,'Claim Details'!$I$28&lt;=Rates!$F$15,'Claim Details'!$I$19="No"),Rates!$F$18,IF(AND(U73="B",'Claim Details'!$I$28&gt;=Rates!$H$14,'Claim Details'!$I$28&lt;=Rates!$H$15,'Claim Details'!$I$19="Yes"),Rates!$I$18,IF(AND(U73="B",'Claim Details'!$I$28&gt;=Rates!$H$14,'Claim Details'!$I$28&lt;=Rates!$H$15,'Claim Details'!$I$19="No"),Rates!$H$18,IF(AND(U73="B",'Claim Details'!$I$28&gt;=Rates!$J$14,'Claim Details'!$I$28&lt;=Rates!$J$15,'Claim Details'!$I$19="Yes"),Rates!$K$18,IF(AND(U73="B",'Claim Details'!$I$28&gt;=Rates!$J$14,'Claim Details'!$I$28&lt;=Rates!$J$15,'Claim Details'!$I$19="No"),Rates!$J$18,IF(AND(U73="C",'Claim Details'!$I$28&gt;=Rates!$D$14,'Claim Details'!$I$28&lt;=Rates!$D$15,'Claim Details'!$I$19="Yes"),Rates!$E$19,IF(AND(U73="C",'Claim Details'!$I$28&gt;=Rates!$D$14,'Claim Details'!$I$28&lt;=Rates!$D$15,'Claim Details'!$I$19="No"),Rates!$D$19,IF(AND(U73="C",'Claim Details'!$I$28&gt;=Rates!$F$14,'Claim Details'!$I$28&lt;=Rates!$F$15,'Claim Details'!$I$19="Yes"),Rates!$G$19,IF(AND(U73="C",'Claim Details'!$I$28&gt;=Rates!$F$14,'Claim Details'!$I$28&lt;=Rates!$F$15,'Claim Details'!$I$19="No"),Rates!$F$19,IF(AND(U73="C",'Claim Details'!$I$28&gt;=Rates!$H$14,'Claim Details'!$I$28&lt;=Rates!$H$15,'Claim Details'!$I$19="Yes"),Rates!$I$19,IF(AND(U73="C",'Claim Details'!$I$28&gt;=Rates!$H$14,'Claim Details'!$I$28&lt;=Rates!$H$15,'Claim Details'!$I$19="No"),Rates!$H$19,IF(AND(U73="C",'Claim Details'!$I$28&gt;=Rates!$J$14,'Claim Details'!$I$28&lt;=Rates!$J$15,'Claim Details'!$I$19="Yes"),Rates!$K$19,IF(AND(U73="C",'Claim Details'!$I$28&gt;=Rates!$J$14,'Claim Details'!$I$28&lt;=Rates!$J$15,'Claim Details'!$I$19="No"),Rates!$J$19,"£0.00"))))))))))))))))))))))))</f>
        <v>£0.00</v>
      </c>
      <c r="AY73" s="189" t="str">
        <f>IF(AND(C73="A",'Claim Details'!$I$28&gt;=Rates!$D$14,'Claim Details'!$I$28&lt;=Rates!$D$15,'Claim Details'!$I$19="Yes"),Rates!$J$25,IF(AND(C73="A",'Claim Details'!$I$28&gt;=Rates!$D$14,'Claim Details'!$I$28&lt;=Rates!$D$15,'Claim Details'!$I$19="No"),Rates!$D$25,IF(AND(C73="A",'Claim Details'!$I$28&gt;=Rates!$F$14,'Claim Details'!$I$28&lt;=Rates!$F$15,'Claim Details'!$I$19="Yes"),Rates!$G$25,IF(AND(C73="A",'Claim Details'!$I$28&gt;=Rates!$F$14,'Claim Details'!$I$28&lt;=Rates!$F$15,'Claim Details'!$I$19="No"),Rates!$F$25,IF(AND(C73="A",'Claim Details'!$I$28&gt;=Rates!$H$14,'Claim Details'!$I$28&lt;=Rates!$H$15,'Claim Details'!$I$19="Yes"),Rates!$I$25,IF(AND(C73="A",'Claim Details'!$I$28&gt;=Rates!$H$14,'Claim Details'!$I$28&lt;=Rates!$H$15,'Claim Details'!$I$19="No"),Rates!$H$25,IF(AND(C73="A",'Claim Details'!$I$28&gt;=Rates!$J$14,'Claim Details'!$I$28&lt;=Rates!$J$15,'Claim Details'!$I$19="Yes"),Rates!$K$25,IF(AND(C73="A",'Claim Details'!$I$28&gt;=Rates!$J$14,'Claim Details'!$I$28&lt;=Rates!$J$15,'Claim Details'!$I$19="No"),Rates!$J$25,IF(AND(C73="B",'Claim Details'!$I$28&gt;=Rates!$D$14,'Claim Details'!$I$28&lt;=Rates!$D$15,'Claim Details'!$I$19="Yes"),Rates!$E$26,IF(AND(C73="B",'Claim Details'!$I$28&gt;=Rates!$D$14,'Claim Details'!$I$28&lt;=Rates!$D$15,'Claim Details'!$I$19="No"),Rates!$D$26,IF(AND(C73="B",'Claim Details'!$I$28&gt;=Rates!$F$14,'Claim Details'!$I$28&lt;=Rates!$F$15,'Claim Details'!$I$19="Yes"),Rates!$G$26,IF(AND(C73="B",'Claim Details'!$I$28&gt;=Rates!$F$14,'Claim Details'!$I$28&lt;=Rates!$F$15,'Claim Details'!$I$19="No"),Rates!$F$26,IF(AND(C73="B",'Claim Details'!$I$28&gt;=Rates!$H$14,'Claim Details'!$I$28&lt;=Rates!$H$15,'Claim Details'!$I$19="Yes"),Rates!$I$26,IF(AND(C73="B",'Claim Details'!$I$28&gt;=Rates!$H$14,'Claim Details'!$I$28&lt;=Rates!$H$15,'Claim Details'!$I$19="No"),Rates!$H$26,IF(AND(C73="B",'Claim Details'!$I$28&gt;=Rates!$J$14,'Claim Details'!$I$28&lt;=Rates!$J$15,'Claim Details'!$I$19="Yes"),Rates!$K$26,IF(AND(C73="B",'Claim Details'!$I$28&gt;=Rates!$J$14,'Claim Details'!$I$28&lt;=Rates!$J$15,'Claim Details'!$I$19="No"),Rates!$J$26,IF(AND(C73="C",'Claim Details'!$I$28&gt;=Rates!$D$14,'Claim Details'!$I$28&lt;=Rates!$D$15,'Claim Details'!$I$19="Yes"),Rates!$E$27,IF(AND(C73="C",'Claim Details'!$I$28&gt;=Rates!$D$14,'Claim Details'!$I$28&lt;=Rates!$D$15,'Claim Details'!$I$19="No"),Rates!$D$27,IF(AND(C73="C",'Claim Details'!$I$28&gt;=Rates!$F$14,'Claim Details'!$I$28&lt;=Rates!$F$15,'Claim Details'!$I$19="Yes"),Rates!$G$27,IF(AND(C73="C",'Claim Details'!$I$28&gt;=Rates!$F$14,'Claim Details'!$I$28&lt;=Rates!$F$15,'Claim Details'!$I$19="No"),Rates!$F$27,IF(AND(C73="C",'Claim Details'!$I$28&gt;=Rates!$H$14,'Claim Details'!$I$28&lt;=Rates!$H$15,'Claim Details'!$I$19="Yes"),Rates!$I$27,IF(AND(C73="C",'Claim Details'!$I$28&gt;=Rates!$H$14,'Claim Details'!$I$28&lt;=Rates!$H$15,'Claim Details'!$I$19="No"),Rates!$H$27,IF(AND(C73="C",'Claim Details'!$I$28&gt;=Rates!$J$14,'Claim Details'!$I$28&lt;=Rates!$J$15,'Claim Details'!$I$19="Yes"),Rates!$K$27,IF(AND(C73="C",'Claim Details'!$I$28&gt;=Rates!$J$14,'Claim Details'!$I$28&lt;=Rates!$J$15,'Claim Details'!$I$19="No"),Rates!$J$27,"£0.00"))))))))))))))))))))))))</f>
        <v>£0.00</v>
      </c>
      <c r="AZ73" s="189" t="str">
        <f>IF(AND(C73="A",'Claim Details'!$I$28&gt;=Rates!$D$14,'Claim Details'!$I$28&lt;=Rates!$D$15,'Claim Details'!$I$19="Yes"),Rates!$E$20,IF(AND(C73="A",'Claim Details'!$I$28&gt;=Rates!$D$14,'Claim Details'!$I$28&lt;=Rates!$D$15,'Claim Details'!$I$19="No"),Rates!$D$20,IF(AND(C73="A",'Claim Details'!$I$28&gt;=Rates!$F$14,'Claim Details'!$I$28&lt;=Rates!$F$15,'Claim Details'!$I$19="Yes"),Rates!$G$20,IF(AND(C73="A",'Claim Details'!$I$28&gt;=Rates!$F$14,'Claim Details'!$I$28&lt;=Rates!$F$15,'Claim Details'!$I$19="No"),Rates!$F$20,IF(AND(C73="A",'Claim Details'!$I$28&gt;=Rates!$H$14,'Claim Details'!$I$28&lt;=Rates!$H$15,'Claim Details'!$I$19="Yes"),Rates!$I$20,IF(AND(C73="A",'Claim Details'!$I$28&gt;=Rates!$H$14,'Claim Details'!$I$28&lt;=Rates!$H$15,'Claim Details'!$I$19="No"),Rates!$H$20,IF(AND(C73="A",'Claim Details'!$I$28&gt;=Rates!$J$14,'Claim Details'!$I$28&lt;=Rates!$J$15,'Claim Details'!$I$19="Yes"),Rates!$K$20,IF(AND(C73="A",'Claim Details'!$I$28&gt;=Rates!$J$14,'Claim Details'!$I$28&lt;=Rates!$J$15,'Claim Details'!$I$19="No"),Rates!$J$20,IF(AND(C73="B",'Claim Details'!$I$28&gt;=Rates!$D$14,'Claim Details'!$I$28&lt;=Rates!$D$15,'Claim Details'!$I$19="Yes"),Rates!$E$21,IF(AND(C73="B",'Claim Details'!$I$28&gt;=Rates!$D$14,'Claim Details'!$I$28&lt;=Rates!$D$15,'Claim Details'!$I$19="No"),Rates!$D$21,IF(AND(C73="B",'Claim Details'!$I$28&gt;=Rates!$F$14,'Claim Details'!$I$28&lt;=Rates!$F$15,'Claim Details'!$I$19="Yes"),Rates!$G$21,IF(AND(C73="B",'Claim Details'!$I$28&gt;=Rates!$F$14,'Claim Details'!$I$28&lt;=Rates!$F$15,'Claim Details'!$I$19="No"),Rates!$F$21,IF(AND(C73="B",'Claim Details'!$I$28&gt;=Rates!$H$14,'Claim Details'!$I$28&lt;=Rates!$H$15,'Claim Details'!$I$19="Yes"),Rates!$I$21,IF(AND(C73="B",'Claim Details'!$I$28&gt;=Rates!$H$14,'Claim Details'!$I$28&lt;=Rates!$H$15,'Claim Details'!$I$19="No"),Rates!$H$21,IF(AND(C73="B",'Claim Details'!$I$28&gt;=Rates!$J$14,'Claim Details'!$I$28&lt;=Rates!$J$15,'Claim Details'!$I$19="Yes"),Rates!$K$21,IF(AND(C73="B",'Claim Details'!$I$28&gt;=Rates!$J$14,'Claim Details'!$I$28&lt;=Rates!$J$15,'Claim Details'!$I$19="No"),Rates!$J$21,"£0.00"))))))))))))))))</f>
        <v>£0.00</v>
      </c>
      <c r="BA73" s="189" t="str">
        <f>IF(AND(C73="A",'Claim Details'!$I$28&gt;=Rates!$D$14,'Claim Details'!$I$28&lt;=Rates!$D$15,'Claim Details'!$I$19="Yes"),Rates!$E$22,IF(AND(C73="A",'Claim Details'!$I$28&gt;=Rates!$D$14,'Claim Details'!$I$28&lt;=Rates!$D$15,'Claim Details'!$I$19="No"),Rates!$D$22,IF(AND(C73="A",'Claim Details'!$I$28&gt;=Rates!$F$14,'Claim Details'!$I$28&lt;=Rates!$F$15,'Claim Details'!$I$19="Yes"),Rates!$G$22,IF(AND(C73="A",'Claim Details'!$I$28&gt;=Rates!$F$14,'Claim Details'!$I$28&lt;=Rates!$F$15,'Claim Details'!$I$19="No"),Rates!$F$22,IF(AND(C73="A",'Claim Details'!$I$28&gt;=Rates!$H$14,'Claim Details'!$I$28&lt;=Rates!$H$15,'Claim Details'!$I$19="Yes"),Rates!$I$22,IF(AND(C73="A",'Claim Details'!$I$28&gt;=Rates!$H$14,'Claim Details'!$I$28&lt;=Rates!$H$15,'Claim Details'!$I$19="No"),Rates!$H$22,IF(AND(C73="A",'Claim Details'!$I$28&gt;=Rates!$J$14,'Claim Details'!$I$28&lt;=Rates!$J$15,'Claim Details'!$I$19="Yes"),Rates!$K$22,IF(AND(C73="A",'Claim Details'!$I$28&gt;=Rates!$J$14,'Claim Details'!$I$28&lt;=Rates!$J$15,'Claim Details'!$I$19="No"),Rates!$J$22,IF(AND(C73="B",'Claim Details'!$I$28&gt;=Rates!$D$14,'Claim Details'!$I$28&lt;=Rates!$D$15,'Claim Details'!$I$19="Yes"),Rates!$E$23,IF(AND(C73="B",'Claim Details'!$I$28&gt;=Rates!$D$14,'Claim Details'!$I$28&lt;=Rates!$D$15,'Claim Details'!$I$19="No"),Rates!$D$23,IF(AND(C73="B",'Claim Details'!$I$28&gt;=Rates!$F$14,'Claim Details'!$I$28&lt;=Rates!$F$15,'Claim Details'!$I$19="Yes"),Rates!$G$23,IF(AND(C73="B",'Claim Details'!$I$28&gt;=Rates!$F$14,'Claim Details'!$I$28&lt;=Rates!$F$15,'Claim Details'!$I$19="No"),Rates!$F$23,IF(AND(C73="B",'Claim Details'!$I$28&gt;=Rates!$H$14,'Claim Details'!$I$28&lt;=Rates!$H$15,'Claim Details'!$I$19="Yes"),Rates!$I$23,IF(AND(C73="B",'Claim Details'!$I$28&gt;=Rates!$H$14,'Claim Details'!$I$28&lt;=Rates!$H$15,'Claim Details'!$I$19="No"),Rates!$H$23,IF(AND(C73="B",'Claim Details'!$I$28&gt;=Rates!$J$14,'Claim Details'!$I$28&lt;=Rates!$J$15,'Claim Details'!$I$19="Yes"),Rates!$K$23,IF(AND(C73="B",'Claim Details'!$I$28&gt;=Rates!$J$14,'Claim Details'!$I$28&lt;=Rates!$J$15,'Claim Details'!$I$19="No"),Rates!$J$23,IF(AND(C73="C",'Claim Details'!$I$28&gt;=Rates!$D$14,'Claim Details'!$I$28&lt;=Rates!$D$15,'Claim Details'!$I$19="Yes"),Rates!$E$24,IF(AND(C73="C",'Claim Details'!$I$28&gt;=Rates!$D$14,'Claim Details'!$I$28&lt;=Rates!$D$15,'Claim Details'!$I$19="No"),Rates!$D$24,IF(AND(C73="C",'Claim Details'!$I$28&gt;=Rates!$F$14,'Claim Details'!$I$28&lt;=Rates!$F$15,'Claim Details'!$I$19="Yes"),Rates!$G$24,IF(AND(C73="C",'Claim Details'!$I$28&gt;=Rates!$F$14,'Claim Details'!$I$28&lt;=Rates!$F$15,'Claim Details'!$I$19="No"),Rates!$F$24,IF(AND(C73="C",'Claim Details'!$I$28&gt;=Rates!$H$14,'Claim Details'!$I$28&lt;=Rates!$H$15,'Claim Details'!$I$19="Yes"),Rates!$I$24,IF(AND(C73="C",'Claim Details'!$I$28&gt;=Rates!$H$14,'Claim Details'!$I$28&lt;=Rates!$H$15,'Claim Details'!$I$19="No"),Rates!$H$24,IF(AND(C73="C",'Claim Details'!$I$28&gt;=Rates!$J$14,'Claim Details'!$I$28&lt;=Rates!$J$15,'Claim Details'!$I$19="Yes"),Rates!$K$24,IF(AND(C73="C",'Claim Details'!$I$28&gt;=Rates!$J$14,'Claim Details'!$I$28&lt;=Rates!$J$15,'Claim Details'!$I$19="No"),Rates!$J$24,"£0.00"))))))))))))))))))))))))</f>
        <v>£0.00</v>
      </c>
      <c r="BB73" s="189" t="str">
        <f t="shared" si="27"/>
        <v>£0.00</v>
      </c>
      <c r="BC73" s="1"/>
      <c r="BD73" s="189" t="str">
        <f>IF(AND(AE73="A",'Claim Details'!$I$28&gt;=Rates!$D$14,'Claim Details'!$I$28&lt;=Rates!$D$15,'Claim Details'!$I$19="Yes"),Rates!$J$17,IF(AND(AE73="A",'Claim Details'!$I$28&gt;=Rates!$D$14,'Claim Details'!$I$28&lt;=Rates!$D$15,'Claim Details'!$I$19="No"),Rates!$D$17,IF(AND(AE73="A",'Claim Details'!$I$28&gt;=Rates!$F$14,'Claim Details'!$I$28&lt;=Rates!$F$15,'Claim Details'!$I$19="Yes"),Rates!$G$17,IF(AND(AE73="A",'Claim Details'!$I$28&gt;=Rates!$F$14,'Claim Details'!$I$28&lt;=Rates!$F$15,'Claim Details'!$I$19="No"),Rates!$F$17,IF(AND(AE73="A",'Claim Details'!$I$28&gt;=Rates!$H$14,'Claim Details'!$I$28&lt;=Rates!$H$15,'Claim Details'!$I$19="Yes"),Rates!$I$17,IF(AND(AE73="A",'Claim Details'!$I$28&gt;=Rates!$H$14,'Claim Details'!$I$28&lt;=Rates!$H$15,'Claim Details'!$I$19="No"),Rates!$H$17,IF(AND(AE73="A",'Claim Details'!$I$28&gt;=Rates!$J$14,'Claim Details'!$I$28&lt;=Rates!$J$15,'Claim Details'!$I$19="Yes"),Rates!$K$17,IF(AND(AE73="A",'Claim Details'!$I$28&gt;=Rates!$J$14,'Claim Details'!$I$28&lt;=Rates!$J$15,'Claim Details'!$I$19="No"),Rates!$J$17,IF(AND(AE73="B",'Claim Details'!$I$28&gt;=Rates!$D$14,'Claim Details'!$I$28&lt;=Rates!$D$15,'Claim Details'!$I$19="Yes"),Rates!$E$18,IF(AND(AE73="B",'Claim Details'!$I$28&gt;=Rates!$D$14,'Claim Details'!$I$28&lt;=Rates!$D$15,'Claim Details'!$I$19="No"),Rates!$D$18,IF(AND(AE73="B",'Claim Details'!$I$28&gt;=Rates!$F$14,'Claim Details'!$I$28&lt;=Rates!$F$15,'Claim Details'!$I$19="Yes"),Rates!$G$18,IF(AND(AE73="B",'Claim Details'!$I$28&gt;=Rates!$F$14,'Claim Details'!$I$28&lt;=Rates!$F$15,'Claim Details'!$I$19="No"),Rates!$F$18,IF(AND(AE73="B",'Claim Details'!$I$28&gt;=Rates!$H$14,'Claim Details'!$I$28&lt;=Rates!$H$15,'Claim Details'!$I$19="Yes"),Rates!$I$18,IF(AND(AE73="B",'Claim Details'!$I$28&gt;=Rates!$H$14,'Claim Details'!$I$28&lt;=Rates!$H$15,'Claim Details'!$I$19="No"),Rates!$H$18,IF(AND(AE73="B",'Claim Details'!$I$28&gt;=Rates!$J$14,'Claim Details'!$I$28&lt;=Rates!$J$15,'Claim Details'!$I$19="Yes"),Rates!$K$18,IF(AND(AE73="B",'Claim Details'!$I$28&gt;=Rates!$J$14,'Claim Details'!$I$28&lt;=Rates!$J$15,'Claim Details'!$I$19="No"),Rates!$J$18,IF(AND(AE73="C",'Claim Details'!$I$28&gt;=Rates!$D$14,'Claim Details'!$I$28&lt;=Rates!$D$15,'Claim Details'!$I$19="Yes"),Rates!$E$19,IF(AND(AE73="C",'Claim Details'!$I$28&gt;=Rates!$D$14,'Claim Details'!$I$28&lt;=Rates!$D$15,'Claim Details'!$I$19="No"),Rates!$D$19,IF(AND(AE73="C",'Claim Details'!$I$28&gt;=Rates!$F$14,'Claim Details'!$I$28&lt;=Rates!$F$15,'Claim Details'!$I$19="Yes"),Rates!$G$19,IF(AND(AE73="C",'Claim Details'!$I$28&gt;=Rates!$F$14,'Claim Details'!$I$28&lt;=Rates!$F$15,'Claim Details'!$I$19="No"),Rates!$F$19,IF(AND(AE73="C",'Claim Details'!$I$28&gt;=Rates!$H$14,'Claim Details'!$I$28&lt;=Rates!$H$15,'Claim Details'!$I$19="Yes"),Rates!$I$19,IF(AND(AE73="C",'Claim Details'!$I$28&gt;=Rates!$H$14,'Claim Details'!$I$28&lt;=Rates!$H$15,'Claim Details'!$I$19="No"),Rates!$H$19,IF(AND(AE73="C",'Claim Details'!$I$28&gt;=Rates!$J$14,'Claim Details'!$I$28&lt;=Rates!$J$15,'Claim Details'!$I$19="Yes"),Rates!$K$19,IF(AND(AE73="C",'Claim Details'!$I$28&gt;=Rates!$J$14,'Claim Details'!$I$28&lt;=Rates!$J$15,'Claim Details'!$I$19="No"),Rates!$J$19,"£0.00"))))))))))))))))))))))))</f>
        <v>£0.00</v>
      </c>
      <c r="BE73" s="189" t="str">
        <f>IF(AND(AE73="A",'Claim Details'!$I$28&gt;=Rates!$D$14,'Claim Details'!$I$28&lt;=Rates!$D$15,'Claim Details'!$I$19="Yes"),Rates!$J$25,IF(AND(AE73="A",'Claim Details'!$I$28&gt;=Rates!$D$14,'Claim Details'!$I$28&lt;=Rates!$D$15,'Claim Details'!$I$19="No"),Rates!$D$25,IF(AND(AE73="A",'Claim Details'!$I$28&gt;=Rates!$F$14,'Claim Details'!$I$28&lt;=Rates!$F$15,'Claim Details'!$I$19="Yes"),Rates!$G$25,IF(AND(AE73="A",'Claim Details'!$I$28&gt;=Rates!$F$14,'Claim Details'!$I$28&lt;=Rates!$F$15,'Claim Details'!$I$19="No"),Rates!$F$25,IF(AND(AE73="A",'Claim Details'!$I$28&gt;=Rates!$H$14,'Claim Details'!$I$28&lt;=Rates!$H$15,'Claim Details'!$I$19="Yes"),Rates!$I$25,IF(AND(AE73="A",'Claim Details'!$I$28&gt;=Rates!$H$14,'Claim Details'!$I$28&lt;=Rates!$H$15,'Claim Details'!$I$19="No"),Rates!$H$25,IF(AND(AE73="A",'Claim Details'!$I$28&gt;=Rates!$J$14,'Claim Details'!$I$28&lt;=Rates!$J$15,'Claim Details'!$I$19="Yes"),Rates!$K$25,IF(AND(AE73="A",'Claim Details'!$I$28&gt;=Rates!$J$14,'Claim Details'!$I$28&lt;=Rates!$J$15,'Claim Details'!$I$19="No"),Rates!$J$25,IF(AND(AE73="B",'Claim Details'!$I$28&gt;=Rates!$D$14,'Claim Details'!$I$28&lt;=Rates!$D$15,'Claim Details'!$I$19="Yes"),Rates!$E$26,IF(AND(AE73="B",'Claim Details'!$I$28&gt;=Rates!$D$14,'Claim Details'!$I$28&lt;=Rates!$D$15,'Claim Details'!$I$19="No"),Rates!$D$26,IF(AND(AE73="B",'Claim Details'!$I$28&gt;=Rates!$F$14,'Claim Details'!$I$28&lt;=Rates!$F$15,'Claim Details'!$I$19="Yes"),Rates!$G$26,IF(AND(AE73="B",'Claim Details'!$I$28&gt;=Rates!$F$14,'Claim Details'!$I$28&lt;=Rates!$F$15,'Claim Details'!$I$19="No"),Rates!$F$26,IF(AND(AE73="B",'Claim Details'!$I$28&gt;=Rates!$H$14,'Claim Details'!$I$28&lt;=Rates!$H$15,'Claim Details'!$I$19="Yes"),Rates!$I$26,IF(AND(AE73="B",'Claim Details'!$I$28&gt;=Rates!$H$14,'Claim Details'!$I$28&lt;=Rates!$H$15,'Claim Details'!$I$19="No"),Rates!$H$26,IF(AND(AE73="B",'Claim Details'!$I$28&gt;=Rates!$J$14,'Claim Details'!$I$28&lt;=Rates!$J$15,'Claim Details'!$I$19="Yes"),Rates!$K$26,IF(AND(AE73="B",'Claim Details'!$I$28&gt;=Rates!$J$14,'Claim Details'!$I$28&lt;=Rates!$J$15,'Claim Details'!$I$19="No"),Rates!$J$26,IF(AND(AE73="C",'Claim Details'!$I$28&gt;=Rates!$D$14,'Claim Details'!$I$28&lt;=Rates!$D$15,'Claim Details'!$I$19="Yes"),Rates!$E$27,IF(AND(AE73="C",'Claim Details'!$I$28&gt;=Rates!$D$14,'Claim Details'!$I$28&lt;=Rates!$D$15,'Claim Details'!$I$19="No"),Rates!$D$27,IF(AND(AE73="C",'Claim Details'!$I$28&gt;=Rates!$F$14,'Claim Details'!$I$28&lt;=Rates!$F$15,'Claim Details'!$I$19="Yes"),Rates!$G$27,IF(AND(AE73="C",'Claim Details'!$I$28&gt;=Rates!$F$14,'Claim Details'!$I$28&lt;=Rates!$F$15,'Claim Details'!$I$19="No"),Rates!$F$27,IF(AND(AE73="C",'Claim Details'!$I$28&gt;=Rates!$H$14,'Claim Details'!$I$28&lt;=Rates!$H$15,'Claim Details'!$I$19="Yes"),Rates!$I$27,IF(AND(AE73="C",'Claim Details'!$I$28&gt;=Rates!$H$14,'Claim Details'!$I$28&lt;=Rates!$H$15,'Claim Details'!$I$19="No"),Rates!$H$27,IF(AND(AE73="C",'Claim Details'!$I$28&gt;=Rates!$J$14,'Claim Details'!$I$28&lt;=Rates!$J$15,'Claim Details'!$I$19="Yes"),Rates!$K$27,IF(AND(AE73="C",'Claim Details'!$I$28&gt;=Rates!$J$14,'Claim Details'!$I$28&lt;=Rates!$J$15,'Claim Details'!$I$19="No"),Rates!$J$27,"£0.00"))))))))))))))))))))))))</f>
        <v>£0.00</v>
      </c>
      <c r="BF73" s="189" t="str">
        <f>IF(AND(AE73="A",'Claim Details'!$I$28&gt;=Rates!$D$14,'Claim Details'!$I$28&lt;=Rates!$D$15,'Claim Details'!$I$19="Yes"),Rates!$E$20,IF(AND(AE73="A",'Claim Details'!$I$28&gt;=Rates!$D$14,'Claim Details'!$I$28&lt;=Rates!$D$15,'Claim Details'!$I$19="No"),Rates!$D$20,IF(AND(AE73="A",'Claim Details'!$I$28&gt;=Rates!$F$14,'Claim Details'!$I$28&lt;=Rates!$F$15,'Claim Details'!$I$19="Yes"),Rates!$G$20,IF(AND(AE73="A",'Claim Details'!$I$28&gt;=Rates!$F$14,'Claim Details'!$I$28&lt;=Rates!$F$15,'Claim Details'!$I$19="No"),Rates!$F$20,IF(AND(AE73="A",'Claim Details'!$I$28&gt;=Rates!$H$14,'Claim Details'!$I$28&lt;=Rates!$H$15,'Claim Details'!$I$19="Yes"),Rates!$I$20,IF(AND(AE73="A",'Claim Details'!$I$28&gt;=Rates!$H$14,'Claim Details'!$I$28&lt;=Rates!$H$15,'Claim Details'!$I$19="No"),Rates!$H$20,IF(AND(AE73="A",'Claim Details'!$I$28&gt;=Rates!$J$14,'Claim Details'!$I$28&lt;=Rates!$J$15,'Claim Details'!$I$19="Yes"),Rates!$K$20,IF(AND(AE73="A",'Claim Details'!$I$28&gt;=Rates!$J$14,'Claim Details'!$I$28&lt;=Rates!$J$15,'Claim Details'!$I$19="No"),Rates!$J$20,IF(AND(AE73="B",'Claim Details'!$I$28&gt;=Rates!$D$14,'Claim Details'!$I$28&lt;=Rates!$D$15,'Claim Details'!$I$19="Yes"),Rates!$E$21,IF(AND(AE73="B",'Claim Details'!$I$28&gt;=Rates!$D$14,'Claim Details'!$I$28&lt;=Rates!$D$15,'Claim Details'!$I$19="No"),Rates!$D$21,IF(AND(AE73="B",'Claim Details'!$I$28&gt;=Rates!$F$14,'Claim Details'!$I$28&lt;=Rates!$F$15,'Claim Details'!$I$19="Yes"),Rates!$G$21,IF(AND(AE73="B",'Claim Details'!$I$28&gt;=Rates!$F$14,'Claim Details'!$I$28&lt;=Rates!$F$15,'Claim Details'!$I$19="No"),Rates!$F$21,IF(AND(AE73="B",'Claim Details'!$I$28&gt;=Rates!$H$14,'Claim Details'!$I$28&lt;=Rates!$H$15,'Claim Details'!$I$19="Yes"),Rates!$I$21,IF(AND(AE73="B",'Claim Details'!$I$28&gt;=Rates!$H$14,'Claim Details'!$I$28&lt;=Rates!$H$15,'Claim Details'!$I$19="No"),Rates!$H$21,IF(AND(AE73="B",'Claim Details'!$I$28&gt;=Rates!$J$14,'Claim Details'!$I$28&lt;=Rates!$J$15,'Claim Details'!$I$19="Yes"),Rates!$K$21,IF(AND(AE73="B",'Claim Details'!$I$28&gt;=Rates!$J$14,'Claim Details'!$I$28&lt;=Rates!$J$15,'Claim Details'!$I$19="No"),Rates!$J$21,"£0.00"))))))))))))))))</f>
        <v>£0.00</v>
      </c>
      <c r="BG73" s="189" t="str">
        <f>IF(AND(AE73="A",'Claim Details'!$I$28&gt;=Rates!$D$14,'Claim Details'!$I$28&lt;=Rates!$D$15,'Claim Details'!$I$19="Yes"),Rates!$E$22,IF(AND(AE73="A",'Claim Details'!$I$28&gt;=Rates!$D$14,'Claim Details'!$I$28&lt;=Rates!$D$15,'Claim Details'!$I$19="No"),Rates!$D$22,IF(AND(AE73="A",'Claim Details'!$I$28&gt;=Rates!$F$14,'Claim Details'!$I$28&lt;=Rates!$F$15,'Claim Details'!$I$19="Yes"),Rates!$G$22,IF(AND(AE73="A",'Claim Details'!$I$28&gt;=Rates!$F$14,'Claim Details'!$I$28&lt;=Rates!$F$15,'Claim Details'!$I$19="No"),Rates!$F$22,IF(AND(AE73="A",'Claim Details'!$I$28&gt;=Rates!$H$14,'Claim Details'!$I$28&lt;=Rates!$H$15,'Claim Details'!$I$19="Yes"),Rates!$I$22,IF(AND(AE73="A",'Claim Details'!$I$28&gt;=Rates!$H$14,'Claim Details'!$I$28&lt;=Rates!$H$15,'Claim Details'!$I$19="No"),Rates!$H$22,IF(AND(AE73="A",'Claim Details'!$I$28&gt;=Rates!$J$14,'Claim Details'!$I$28&lt;=Rates!$J$15,'Claim Details'!$I$19="Yes"),Rates!$K$22,IF(AND(AE73="A",'Claim Details'!$I$28&gt;=Rates!$J$14,'Claim Details'!$I$28&lt;=Rates!$J$15,'Claim Details'!$I$19="No"),Rates!$J$22,IF(AND(AE73="B",'Claim Details'!$I$28&gt;=Rates!$D$14,'Claim Details'!$I$28&lt;=Rates!$D$15,'Claim Details'!$I$19="Yes"),Rates!$E$23,IF(AND(AE73="B",'Claim Details'!$I$28&gt;=Rates!$D$14,'Claim Details'!$I$28&lt;=Rates!$D$15,'Claim Details'!$I$19="No"),Rates!$D$23,IF(AND(AE73="B",'Claim Details'!$I$28&gt;=Rates!$F$14,'Claim Details'!$I$28&lt;=Rates!$F$15,'Claim Details'!$I$19="Yes"),Rates!$G$23,IF(AND(AE73="B",'Claim Details'!$I$28&gt;=Rates!$F$14,'Claim Details'!$I$28&lt;=Rates!$F$15,'Claim Details'!$I$19="No"),Rates!$F$23,IF(AND(AE73="B",'Claim Details'!$I$28&gt;=Rates!$H$14,'Claim Details'!$I$28&lt;=Rates!$H$15,'Claim Details'!$I$19="Yes"),Rates!$I$23,IF(AND(AE73="B",'Claim Details'!$I$28&gt;=Rates!$H$14,'Claim Details'!$I$28&lt;=Rates!$H$15,'Claim Details'!$I$19="No"),Rates!$H$23,IF(AND(AE73="B",'Claim Details'!$I$28&gt;=Rates!$J$14,'Claim Details'!$I$28&lt;=Rates!$J$15,'Claim Details'!$I$19="Yes"),Rates!$K$23,IF(AND(AE73="B",'Claim Details'!$I$28&gt;=Rates!$J$14,'Claim Details'!$I$28&lt;=Rates!$J$15,'Claim Details'!$I$19="No"),Rates!$J$23,IF(AND(AE73="C",'Claim Details'!$I$28&gt;=Rates!$D$14,'Claim Details'!$I$28&lt;=Rates!$D$15,'Claim Details'!$I$19="Yes"),Rates!$E$24,IF(AND(AE73="C",'Claim Details'!$I$28&gt;=Rates!$D$14,'Claim Details'!$I$28&lt;=Rates!$D$15,'Claim Details'!$I$19="No"),Rates!$D$24,IF(AND(AE73="C",'Claim Details'!$I$28&gt;=Rates!$F$14,'Claim Details'!$I$28&lt;=Rates!$F$15,'Claim Details'!$I$19="Yes"),Rates!$G$24,IF(AND(AE73="C",'Claim Details'!$I$28&gt;=Rates!$F$14,'Claim Details'!$I$28&lt;=Rates!$F$15,'Claim Details'!$I$19="No"),Rates!$F$24,IF(AND(AE73="C",'Claim Details'!$I$28&gt;=Rates!$H$14,'Claim Details'!$I$28&lt;=Rates!$H$15,'Claim Details'!$I$19="Yes"),Rates!$I$24,IF(AND(AE73="C",'Claim Details'!$I$28&gt;=Rates!$H$14,'Claim Details'!$I$28&lt;=Rates!$H$15,'Claim Details'!$I$19="No"),Rates!$H$24,IF(AND(AE73="C",'Claim Details'!$I$28&gt;=Rates!$J$14,'Claim Details'!$I$28&lt;=Rates!$J$15,'Claim Details'!$I$19="Yes"),Rates!$K$24,IF(AND(AE73="C",'Claim Details'!$I$28&gt;=Rates!$J$14,'Claim Details'!$I$28&lt;=Rates!$J$15,'Claim Details'!$I$19="No"),Rates!$J$24,"£0.00"))))))))))))))))))))))))</f>
        <v>£0.00</v>
      </c>
      <c r="BH73" s="189" t="str">
        <f t="shared" si="28"/>
        <v>£0.00</v>
      </c>
      <c r="BI73" s="189">
        <f t="shared" si="29"/>
        <v>0</v>
      </c>
      <c r="BO73" s="202" t="str">
        <f>IF(H73="","£0.00",IF(AP73="4","£0.00",IF(AP73="5","£0.00",IF(AP73="1","£0.00",((AQ73*H73)*'Claim Details'!$F$111)/100))))</f>
        <v>£0.00</v>
      </c>
      <c r="BP73" s="202" t="str">
        <f>IF(T73="","£0.00",IF(AP73="4","£0.00",IF(AP73="5","£0.00",IF(AP73="1","£0.00",((AR73*T73)*'Claim Details'!$N$111)/100))))</f>
        <v>£0.00</v>
      </c>
      <c r="BQ73" s="202" t="str">
        <f>IF(AI73="","£0.00",IF(AP73="4","£0.00",IF(AP73="5","£0.00",IF(AP73="1","£0.00",((BI73*AI73)*'Claim Details'!$W$111)/100))))</f>
        <v>£0.00</v>
      </c>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row>
    <row r="74" spans="1:97" ht="15">
      <c r="A74" s="145"/>
      <c r="B74" s="91"/>
      <c r="C74" s="96"/>
      <c r="D74" s="97"/>
      <c r="E74" s="98"/>
      <c r="F74" s="89"/>
      <c r="G74" s="99"/>
      <c r="H74" s="100"/>
      <c r="I74" s="221" t="str">
        <f t="shared" si="19"/>
        <v>£0.00</v>
      </c>
      <c r="J74" s="101"/>
      <c r="K74" s="100"/>
      <c r="L74" s="221" t="str">
        <f t="shared" si="20"/>
        <v>£0.00</v>
      </c>
      <c r="M74" s="101"/>
      <c r="N74" s="102"/>
      <c r="O74" s="145"/>
      <c r="P74" s="77"/>
      <c r="Q74" s="87"/>
      <c r="R74" s="87"/>
      <c r="S74" s="87"/>
      <c r="T74" s="149" t="str">
        <f t="shared" si="21"/>
        <v/>
      </c>
      <c r="U74" s="87" t="str">
        <f t="shared" si="30"/>
        <v/>
      </c>
      <c r="V74" s="87"/>
      <c r="W74" s="53" t="str">
        <f t="shared" si="22"/>
        <v>£0.00</v>
      </c>
      <c r="X74" s="53"/>
      <c r="Y74" s="87"/>
      <c r="Z74" s="78"/>
      <c r="AA74" s="79"/>
      <c r="AB74" s="160"/>
      <c r="AC74" s="98"/>
      <c r="AD74" s="225"/>
      <c r="AE74" s="235" t="str">
        <f t="shared" si="23"/>
        <v/>
      </c>
      <c r="AF74" s="87" t="str">
        <f t="shared" si="24"/>
        <v/>
      </c>
      <c r="AG74" s="53"/>
      <c r="AH74" s="224"/>
      <c r="AI74" s="226" t="str">
        <f t="shared" si="16"/>
        <v/>
      </c>
      <c r="AJ74" s="236" t="str">
        <f t="shared" si="25"/>
        <v>£0.00</v>
      </c>
      <c r="AK74" s="31"/>
      <c r="AL74" s="1"/>
      <c r="AM74" s="1"/>
      <c r="AN74" s="1"/>
      <c r="AO74" s="1"/>
      <c r="AP74" s="1" t="str">
        <f t="shared" si="17"/>
        <v/>
      </c>
      <c r="AQ74" s="27">
        <f t="shared" si="18"/>
        <v>0</v>
      </c>
      <c r="AR74" s="189">
        <f t="shared" si="26"/>
        <v>0</v>
      </c>
      <c r="AS74" s="190" t="str">
        <f>IF(AND(C74="A",'Claim Details'!$E$28&gt;=Rates!$D$14,'Claim Details'!$E$28&lt;=Rates!$D$15,'Claim Details'!$E$19="Yes"),Rates!$E$17,IF(AND(C74="A",'Claim Details'!$E$28&gt;=Rates!$D$14,'Claim Details'!$E$28&lt;=Rates!$D$15,'Claim Details'!$E$19="No"),Rates!$D$17,IF(AND(C74="A",'Claim Details'!$E$28&gt;=Rates!$F$14,'Claim Details'!$E$28&lt;=Rates!$F$15,'Claim Details'!$E$19="Yes"),Rates!$G$17,IF(AND(C74="A",'Claim Details'!$E$28&gt;=Rates!$F$14,'Claim Details'!$E$28&lt;=Rates!$F$15,'Claim Details'!$E$19="No"),Rates!$F$17,IF(AND(C74="A",'Claim Details'!$E$28&gt;=Rates!$H$14,'Claim Details'!$E$28&lt;=Rates!$H$15,'Claim Details'!$E$19="Yes"),Rates!$I$17,IF(AND(C74="A",'Claim Details'!$E$28&gt;=Rates!$H$14,'Claim Details'!$E$28&lt;=Rates!$H$15,'Claim Details'!$E$19="No"),Rates!$H$17,IF(AND(C74="A",'Claim Details'!$E$28&gt;=Rates!$J$14,'Claim Details'!$E$28&lt;=Rates!$J$15,'Claim Details'!$E$19="Yes"),Rates!$K$17,IF(AND(C74="A",'Claim Details'!$E$28&gt;=Rates!$J$14,'Claim Details'!$E$28&lt;=Rates!$J$15,'Claim Details'!$E$19="No"),Rates!$J$17,IF(AND(C74="B",'Claim Details'!$E$28&gt;=Rates!$D$14,'Claim Details'!$E$28&lt;=Rates!$D$15,'Claim Details'!$E$19="Yes"),Rates!$E$18,IF(AND(C74="B",'Claim Details'!$E$28&gt;=Rates!$D$14,'Claim Details'!$E$28&lt;=Rates!$D$15,'Claim Details'!$E$19="No"),Rates!$D$18,IF(AND(C74="B",'Claim Details'!$E$28&gt;=Rates!$F$14,'Claim Details'!$E$28&lt;=Rates!$F$15,'Claim Details'!$E$19="Yes"),Rates!$G$18,IF(AND(C74="B",'Claim Details'!$E$28&gt;=Rates!$F$14,'Claim Details'!$E$28&lt;=Rates!$F$15,'Claim Details'!$E$19="No"),Rates!$F$18,IF(AND(C74="B",'Claim Details'!$E$28&gt;=Rates!$H$14,'Claim Details'!$E$28&lt;=Rates!$H$15,'Claim Details'!$E$19="Yes"),Rates!$I$18,IF(AND(C74="B",'Claim Details'!$E$28&gt;=Rates!$H$14,'Claim Details'!$E$28&lt;=Rates!$H$15,'Claim Details'!$E$19="No"),Rates!$H$18,IF(AND(C74="B",'Claim Details'!$E$28&gt;=Rates!$J$14,'Claim Details'!$E$28&lt;=Rates!$J$15,'Claim Details'!$E$19="Yes"),Rates!$K$18,IF(AND(C74="B",'Claim Details'!$E$28&gt;=Rates!$J$14,'Claim Details'!$E$28&lt;=Rates!$J$15,'Claim Details'!$E$19="No"),Rates!$J$18,IF(AND(C74="C",'Claim Details'!$E$28&gt;=Rates!$D$14,'Claim Details'!$E$28&lt;=Rates!$D$15,'Claim Details'!$E$19="Yes"),Rates!$E$19,IF(AND(C74="C",'Claim Details'!$E$28&gt;=Rates!$D$14,'Claim Details'!$E$28&lt;=Rates!$D$15,'Claim Details'!$E$19="No"),Rates!$D$19,IF(AND(C74="C",'Claim Details'!$E$28&gt;=Rates!$F$14,'Claim Details'!$E$28&lt;=Rates!$F$15,'Claim Details'!$E$19="Yes"),Rates!$G$19,IF(AND(C74="C",'Claim Details'!$E$28&gt;=Rates!$F$14,'Claim Details'!$E$28&lt;=Rates!$F$15,'Claim Details'!$E$19="No"),Rates!$F$19,IF(AND(C74="C",'Claim Details'!$E$28&gt;=Rates!$H$14,'Claim Details'!$E$28&lt;=Rates!$H$15,'Claim Details'!$E$19="Yes"),Rates!$I$19,IF(AND(C74="C",'Claim Details'!$E$28&gt;=Rates!$H$14,'Claim Details'!$E$28&lt;=Rates!$H$15,'Claim Details'!$E$19="No"),Rates!$H$19,IF(AND(C74="C",'Claim Details'!$E$28&gt;=Rates!$J$14,'Claim Details'!$E$28&lt;=Rates!$J$15,'Claim Details'!$E$19="Yes"),Rates!$K$19,IF(AND(C74="C",'Claim Details'!$E$28&gt;=Rates!$J$14,'Claim Details'!$E$28&lt;=Rates!$J$15,'Claim Details'!$E$19="No"),Rates!$J$19,"£0.00"))))))))))))))))))))))))</f>
        <v>£0.00</v>
      </c>
      <c r="AT74" s="189" t="str">
        <f>IF(AND(C74="A",'Claim Details'!$E$28&gt;=Rates!$D$14,'Claim Details'!$E$28&lt;=Rates!$D$15,'Claim Details'!$E$19="Yes"),Rates!$E$25,IF(AND(C74="A",'Claim Details'!$E$28&gt;=Rates!$D$14,'Claim Details'!$E$28&lt;=Rates!$D$15,'Claim Details'!$E$19="No"),Rates!$D$25,IF(AND(C74="A",'Claim Details'!$E$28&gt;=Rates!$F$14,'Claim Details'!$E$28&lt;=Rates!$F$15,'Claim Details'!$E$19="Yes"),Rates!$G$25,IF(AND(C74="A",'Claim Details'!$E$28&gt;=Rates!$F$14,'Claim Details'!$E$28&lt;=Rates!$F$15,'Claim Details'!$E$19="No"),Rates!$F$25,IF(AND(C74="A",'Claim Details'!$E$28&gt;=Rates!$H$14,'Claim Details'!$E$28&lt;=Rates!$H$15,'Claim Details'!$E$19="Yes"),Rates!$I$25,IF(AND(C74="A",'Claim Details'!$E$28&gt;=Rates!$H$14,'Claim Details'!$E$28&lt;=Rates!$H$15,'Claim Details'!$E$19="No"),Rates!$H$25,IF(AND(C74="A",'Claim Details'!$E$28&gt;=Rates!$J$14,'Claim Details'!$E$28&lt;=Rates!$J$15,'Claim Details'!$E$19="Yes"),Rates!$K$25,IF(AND(C74="A",'Claim Details'!$E$28&gt;=Rates!$J$14,'Claim Details'!$E$28&lt;=Rates!$J$15,'Claim Details'!$E$19="No"),Rates!$J$25,IF(AND(C74="B",'Claim Details'!$E$28&gt;=Rates!$D$14,'Claim Details'!$E$28&lt;=Rates!$D$15,'Claim Details'!$E$19="Yes"),Rates!$E$26,IF(AND(C74="B",'Claim Details'!$E$28&gt;=Rates!$D$14,'Claim Details'!$E$28&lt;=Rates!$D$15,'Claim Details'!$E$19="No"),Rates!$D$26,IF(AND(C74="B",'Claim Details'!$E$28&gt;=Rates!$F$14,'Claim Details'!$E$28&lt;=Rates!$F$15,'Claim Details'!$E$19="Yes"),Rates!$G$26,IF(AND(C74="B",'Claim Details'!$E$28&gt;=Rates!$F$14,'Claim Details'!$E$28&lt;=Rates!$F$15,'Claim Details'!$E$19="No"),Rates!$F$26,IF(AND(C74="B",'Claim Details'!$E$28&gt;=Rates!$H$14,'Claim Details'!$E$28&lt;=Rates!$H$15,'Claim Details'!$E$19="Yes"),Rates!$I$26,IF(AND(C74="B",'Claim Details'!$E$28&gt;=Rates!$H$14,'Claim Details'!$E$28&lt;=Rates!$H$15,'Claim Details'!$E$19="No"),Rates!$H$26,IF(AND(C74="B",'Claim Details'!$E$28&gt;=Rates!$J$14,'Claim Details'!$E$28&lt;=Rates!$J$15,'Claim Details'!$E$19="Yes"),Rates!$K$26,IF(AND(C74="B",'Claim Details'!$E$28&gt;=Rates!$J$14,'Claim Details'!$E$28&lt;=Rates!$J$15,'Claim Details'!$E$19="No"),Rates!$J$26,IF(AND(C74="C",'Claim Details'!$E$28&gt;=Rates!$D$14,'Claim Details'!$E$28&lt;=Rates!$D$15,'Claim Details'!$E$19="Yes"),Rates!$E$27,IF(AND(C74="C",'Claim Details'!$E$28&gt;=Rates!$D$14,'Claim Details'!$E$28&lt;=Rates!$D$15,'Claim Details'!$E$19="No"),Rates!$D$27,IF(AND(C74="C",'Claim Details'!$E$28&gt;=Rates!$F$14,'Claim Details'!$E$28&lt;=Rates!$F$15,'Claim Details'!$E$19="Yes"),Rates!$G$27,IF(AND(C74="C",'Claim Details'!$E$28&gt;=Rates!$F$14,'Claim Details'!$E$28&lt;=Rates!$F$15,'Claim Details'!$E$19="No"),Rates!$F$27,IF(AND(C74="C",'Claim Details'!$E$28&gt;=Rates!$H$14,'Claim Details'!$E$28&lt;=Rates!$H$15,'Claim Details'!$E$19="Yes"),Rates!$I$27,IF(AND(C74="C",'Claim Details'!$E$28&gt;=Rates!$H$14,'Claim Details'!$E$28&lt;=Rates!$H$15,'Claim Details'!$E$19="No"),Rates!$H$27,IF(AND(C74="C",'Claim Details'!$E$28&gt;=Rates!$J$14,'Claim Details'!$E$28&lt;=Rates!$J$15,'Claim Details'!$E$19="Yes"),Rates!$K$27,IF(AND(C74="C",'Claim Details'!$E$28&gt;=Rates!$J$14,'Claim Details'!$E$28&lt;=Rates!$J$15,'Claim Details'!$E$19="No"),Rates!$J$27,"£0.00"))))))))))))))))))))))))</f>
        <v>£0.00</v>
      </c>
      <c r="AU74" s="191" t="str">
        <f>IF(AND(C74="A",'Claim Details'!$E$28&gt;=Rates!$D$14,'Claim Details'!$E$28&lt;=Rates!$D$15,'Claim Details'!$E$19="Yes"),Rates!$E$20,IF(AND(C74="A",'Claim Details'!$E$28&gt;=Rates!$D$14,'Claim Details'!$E$28&lt;=Rates!$D$15,'Claim Details'!$E$19="No"),Rates!$D$20,IF(AND(C74="A",'Claim Details'!$E$28&gt;=Rates!$F$14,'Claim Details'!$E$28&lt;=Rates!$F$15,'Claim Details'!$E$19="Yes"),Rates!$G$20,IF(AND(C74="A",'Claim Details'!$E$28&gt;=Rates!$F$14,'Claim Details'!$E$28&lt;=Rates!$F$15,'Claim Details'!$E$19="No"),Rates!$F$20,IF(AND(C74="A",'Claim Details'!$E$28&gt;=Rates!$H$14,'Claim Details'!$E$28&lt;=Rates!$H$15,'Claim Details'!$E$19="Yes"),Rates!$I$20,IF(AND(C74="A",'Claim Details'!$E$28&gt;=Rates!$H$14,'Claim Details'!$E$28&lt;=Rates!$H$15,'Claim Details'!$E$19="No"),Rates!$H$20,IF(AND(C74="A",'Claim Details'!$E$28&gt;=Rates!$J$14,'Claim Details'!$E$28&lt;=Rates!$J$15,'Claim Details'!$E$19="Yes"),Rates!$K$20,IF(AND(C74="A",'Claim Details'!$E$28&gt;=Rates!$J$14,'Claim Details'!$E$28&lt;=Rates!$J$15,'Claim Details'!$E$19="No"),Rates!$J$20,IF(AND(C74="B",'Claim Details'!$E$28&gt;=Rates!$D$14,'Claim Details'!$E$28&lt;=Rates!$D$15,'Claim Details'!$E$19="Yes"),Rates!$E$21,IF(AND(C74="B",'Claim Details'!$E$28&gt;=Rates!$D$14,'Claim Details'!$E$28&lt;=Rates!$D$15,'Claim Details'!$E$19="No"),Rates!$D$21,IF(AND(C74="B",'Claim Details'!$E$28&gt;=Rates!$F$14,'Claim Details'!$E$28&lt;=Rates!$F$15,'Claim Details'!$E$19="Yes"),Rates!$G$21,IF(AND(C74="B",'Claim Details'!$E$28&gt;=Rates!$F$14,'Claim Details'!$E$28&lt;=Rates!$F$15,'Claim Details'!$E$19="No"),Rates!$F$21,IF(AND(C74="B",'Claim Details'!$E$28&gt;=Rates!$H$14,'Claim Details'!$E$28&lt;=Rates!$H$15,'Claim Details'!$E$19="Yes"),Rates!$I$21,IF(AND(C74="B",'Claim Details'!$E$28&gt;=Rates!$H$14,'Claim Details'!$E$28&lt;=Rates!$H$15,'Claim Details'!$E$19="No"),Rates!$H$21,IF(AND(C74="B",'Claim Details'!$E$28&gt;=Rates!$J$14,'Claim Details'!$E$28&lt;=Rates!$J$15,'Claim Details'!$E$19="Yes"),Rates!$K$21,IF(AND(C74="B",'Claim Details'!$E$28&gt;=Rates!$J$14,'Claim Details'!$E$28&lt;=Rates!$J$15,'Claim Details'!$E$19="No"),Rates!$J$21,"£0.00"))))))))))))))))</f>
        <v>£0.00</v>
      </c>
      <c r="AV74" s="191" t="str">
        <f>IF(AND(C74="A",'Claim Details'!$E$28&gt;=Rates!$D$14,'Claim Details'!$E$28&lt;=Rates!$D$15,'Claim Details'!$E$19="Yes"),Rates!$E$22,IF(AND(C74="A",'Claim Details'!$E$28&gt;=Rates!$D$14,'Claim Details'!$E$28&lt;=Rates!$D$15,'Claim Details'!$E$19="No"),Rates!$D$22,IF(AND(C74="A",'Claim Details'!$E$28&gt;=Rates!$F$14,'Claim Details'!$E$28&lt;=Rates!$F$15,'Claim Details'!$E$19="Yes"),Rates!$G$22,IF(AND(C74="A",'Claim Details'!$E$28&gt;=Rates!$F$14,'Claim Details'!$E$28&lt;=Rates!$F$15,'Claim Details'!$E$19="No"),Rates!$F$22,IF(AND(C74="A",'Claim Details'!$E$28&gt;=Rates!$H$14,'Claim Details'!$E$28&lt;=Rates!$H$15,'Claim Details'!$E$19="Yes"),Rates!$I$22,IF(AND(C74="A",'Claim Details'!$E$28&gt;=Rates!$H$14,'Claim Details'!$E$28&lt;=Rates!$H$15,'Claim Details'!$E$19="No"),Rates!$H$22,IF(AND(C74="A",'Claim Details'!$E$28&gt;=Rates!$J$14,'Claim Details'!$E$28&lt;=Rates!$J$15,'Claim Details'!$E$19="Yes"),Rates!$K$22,IF(AND(C74="A",'Claim Details'!$E$28&gt;=Rates!$J$14,'Claim Details'!$E$28&lt;=Rates!$J$15,'Claim Details'!$E$19="No"),Rates!$J$22,IF(AND(C74="B",'Claim Details'!$E$28&gt;=Rates!$D$14,'Claim Details'!$E$28&lt;=Rates!$D$15,'Claim Details'!$E$19="Yes"),Rates!$E$23,IF(AND(C74="B",'Claim Details'!$E$28&gt;=Rates!$D$14,'Claim Details'!$E$28&lt;=Rates!$D$15,'Claim Details'!$E$19="No"),Rates!$D$23,IF(AND(C74="B",'Claim Details'!$E$28&gt;=Rates!$F$14,'Claim Details'!$E$28&lt;=Rates!$F$15,'Claim Details'!$E$19="Yes"),Rates!$G$23,IF(AND(C74="B",'Claim Details'!$E$28&gt;=Rates!$F$14,'Claim Details'!$E$28&lt;=Rates!$F$15,'Claim Details'!$E$19="No"),Rates!$F$23,IF(AND(C74="B",'Claim Details'!$E$28&gt;=Rates!$H$14,'Claim Details'!$E$28&lt;=Rates!$H$15,'Claim Details'!$E$19="Yes"),Rates!$I$23,IF(AND(C74="B",'Claim Details'!$E$28&gt;=Rates!$H$14,'Claim Details'!$E$28&lt;=Rates!$H$15,'Claim Details'!$E$19="No"),Rates!$H$23,IF(AND(C74="B",'Claim Details'!$E$28&gt;=Rates!$J$14,'Claim Details'!$E$28&lt;=Rates!$J$15,'Claim Details'!$E$19="Yes"),Rates!$K$23,IF(AND(C74="B",'Claim Details'!$E$28&gt;=Rates!$J$14,'Claim Details'!$E$28&lt;=Rates!$J$15,'Claim Details'!$E$19="No"),Rates!$J$23,IF(AND(C74="C",'Claim Details'!$E$28&gt;=Rates!$D$14,'Claim Details'!$E$28&lt;=Rates!$D$15,'Claim Details'!$E$19="Yes"),Rates!$E$24,IF(AND(C74="C",'Claim Details'!$E$28&gt;=Rates!$D$14,'Claim Details'!$E$28&lt;=Rates!$D$15,'Claim Details'!$E$19="No"),Rates!$D$24,IF(AND(C74="C",'Claim Details'!$E$28&gt;=Rates!$F$14,'Claim Details'!$E$28&lt;=Rates!$F$15,'Claim Details'!$E$19="Yes"),Rates!$G$24,IF(AND(C74="C",'Claim Details'!$E$28&gt;=Rates!$F$14,'Claim Details'!$E$28&lt;=Rates!$F$15,'Claim Details'!$E$19="No"),Rates!$F$24,IF(AND(C74="C",'Claim Details'!$E$28&gt;=Rates!$H$14,'Claim Details'!$E$28&lt;=Rates!$H$15,'Claim Details'!$E$19="Yes"),Rates!$I$24,IF(AND(C74="C",'Claim Details'!$E$28&gt;=Rates!$H$14,'Claim Details'!$E$28&lt;=Rates!$H$15,'Claim Details'!$E$19="No"),Rates!$H$24,IF(AND(C74="C",'Claim Details'!$E$28&gt;=Rates!$J$14,'Claim Details'!$E$28&lt;=Rates!$J$15,'Claim Details'!$E$19="Yes"),Rates!$K$24,IF(AND(C74="C",'Claim Details'!$E$28&gt;=Rates!$J$14,'Claim Details'!$E$28&lt;=Rates!$J$15,'Claim Details'!$E$19="No"),Rates!$J$24,"£0.00"))))))))))))))))))))))))</f>
        <v>£0.00</v>
      </c>
      <c r="AW74" s="1"/>
      <c r="AX74" s="189" t="str">
        <f>IF(AND(U74="A",'Claim Details'!$I$28&gt;=Rates!$D$14,'Claim Details'!$I$28&lt;=Rates!$D$15,'Claim Details'!$I$19="Yes"),Rates!$J$17,IF(AND(U74="A",'Claim Details'!$I$28&gt;=Rates!$D$14,'Claim Details'!$I$28&lt;=Rates!$D$15,'Claim Details'!$I$19="No"),Rates!$D$17,IF(AND(U74="A",'Claim Details'!$I$28&gt;=Rates!$F$14,'Claim Details'!$I$28&lt;=Rates!$F$15,'Claim Details'!$I$19="Yes"),Rates!$G$17,IF(AND(U74="A",'Claim Details'!$I$28&gt;=Rates!$F$14,'Claim Details'!$I$28&lt;=Rates!$F$15,'Claim Details'!$I$19="No"),Rates!$F$17,IF(AND(U74="A",'Claim Details'!$I$28&gt;=Rates!$H$14,'Claim Details'!$I$28&lt;=Rates!$H$15,'Claim Details'!$I$19="Yes"),Rates!$I$17,IF(AND(U74="A",'Claim Details'!$I$28&gt;=Rates!$H$14,'Claim Details'!$I$28&lt;=Rates!$H$15,'Claim Details'!$I$19="No"),Rates!$H$17,IF(AND(U74="A",'Claim Details'!$I$28&gt;=Rates!$J$14,'Claim Details'!$I$28&lt;=Rates!$J$15,'Claim Details'!$I$19="Yes"),Rates!$K$17,IF(AND(U74="A",'Claim Details'!$I$28&gt;=Rates!$J$14,'Claim Details'!$I$28&lt;=Rates!$J$15,'Claim Details'!$I$19="No"),Rates!$J$17,IF(AND(U74="B",'Claim Details'!$I$28&gt;=Rates!$D$14,'Claim Details'!$I$28&lt;=Rates!$D$15,'Claim Details'!$I$19="Yes"),Rates!$E$18,IF(AND(U74="B",'Claim Details'!$I$28&gt;=Rates!$D$14,'Claim Details'!$I$28&lt;=Rates!$D$15,'Claim Details'!$I$19="No"),Rates!$D$18,IF(AND(U74="B",'Claim Details'!$I$28&gt;=Rates!$F$14,'Claim Details'!$I$28&lt;=Rates!$F$15,'Claim Details'!$I$19="Yes"),Rates!$G$18,IF(AND(U74="B",'Claim Details'!$I$28&gt;=Rates!$F$14,'Claim Details'!$I$28&lt;=Rates!$F$15,'Claim Details'!$I$19="No"),Rates!$F$18,IF(AND(U74="B",'Claim Details'!$I$28&gt;=Rates!$H$14,'Claim Details'!$I$28&lt;=Rates!$H$15,'Claim Details'!$I$19="Yes"),Rates!$I$18,IF(AND(U74="B",'Claim Details'!$I$28&gt;=Rates!$H$14,'Claim Details'!$I$28&lt;=Rates!$H$15,'Claim Details'!$I$19="No"),Rates!$H$18,IF(AND(U74="B",'Claim Details'!$I$28&gt;=Rates!$J$14,'Claim Details'!$I$28&lt;=Rates!$J$15,'Claim Details'!$I$19="Yes"),Rates!$K$18,IF(AND(U74="B",'Claim Details'!$I$28&gt;=Rates!$J$14,'Claim Details'!$I$28&lt;=Rates!$J$15,'Claim Details'!$I$19="No"),Rates!$J$18,IF(AND(U74="C",'Claim Details'!$I$28&gt;=Rates!$D$14,'Claim Details'!$I$28&lt;=Rates!$D$15,'Claim Details'!$I$19="Yes"),Rates!$E$19,IF(AND(U74="C",'Claim Details'!$I$28&gt;=Rates!$D$14,'Claim Details'!$I$28&lt;=Rates!$D$15,'Claim Details'!$I$19="No"),Rates!$D$19,IF(AND(U74="C",'Claim Details'!$I$28&gt;=Rates!$F$14,'Claim Details'!$I$28&lt;=Rates!$F$15,'Claim Details'!$I$19="Yes"),Rates!$G$19,IF(AND(U74="C",'Claim Details'!$I$28&gt;=Rates!$F$14,'Claim Details'!$I$28&lt;=Rates!$F$15,'Claim Details'!$I$19="No"),Rates!$F$19,IF(AND(U74="C",'Claim Details'!$I$28&gt;=Rates!$H$14,'Claim Details'!$I$28&lt;=Rates!$H$15,'Claim Details'!$I$19="Yes"),Rates!$I$19,IF(AND(U74="C",'Claim Details'!$I$28&gt;=Rates!$H$14,'Claim Details'!$I$28&lt;=Rates!$H$15,'Claim Details'!$I$19="No"),Rates!$H$19,IF(AND(U74="C",'Claim Details'!$I$28&gt;=Rates!$J$14,'Claim Details'!$I$28&lt;=Rates!$J$15,'Claim Details'!$I$19="Yes"),Rates!$K$19,IF(AND(U74="C",'Claim Details'!$I$28&gt;=Rates!$J$14,'Claim Details'!$I$28&lt;=Rates!$J$15,'Claim Details'!$I$19="No"),Rates!$J$19,"£0.00"))))))))))))))))))))))))</f>
        <v>£0.00</v>
      </c>
      <c r="AY74" s="189" t="str">
        <f>IF(AND(C74="A",'Claim Details'!$I$28&gt;=Rates!$D$14,'Claim Details'!$I$28&lt;=Rates!$D$15,'Claim Details'!$I$19="Yes"),Rates!$J$25,IF(AND(C74="A",'Claim Details'!$I$28&gt;=Rates!$D$14,'Claim Details'!$I$28&lt;=Rates!$D$15,'Claim Details'!$I$19="No"),Rates!$D$25,IF(AND(C74="A",'Claim Details'!$I$28&gt;=Rates!$F$14,'Claim Details'!$I$28&lt;=Rates!$F$15,'Claim Details'!$I$19="Yes"),Rates!$G$25,IF(AND(C74="A",'Claim Details'!$I$28&gt;=Rates!$F$14,'Claim Details'!$I$28&lt;=Rates!$F$15,'Claim Details'!$I$19="No"),Rates!$F$25,IF(AND(C74="A",'Claim Details'!$I$28&gt;=Rates!$H$14,'Claim Details'!$I$28&lt;=Rates!$H$15,'Claim Details'!$I$19="Yes"),Rates!$I$25,IF(AND(C74="A",'Claim Details'!$I$28&gt;=Rates!$H$14,'Claim Details'!$I$28&lt;=Rates!$H$15,'Claim Details'!$I$19="No"),Rates!$H$25,IF(AND(C74="A",'Claim Details'!$I$28&gt;=Rates!$J$14,'Claim Details'!$I$28&lt;=Rates!$J$15,'Claim Details'!$I$19="Yes"),Rates!$K$25,IF(AND(C74="A",'Claim Details'!$I$28&gt;=Rates!$J$14,'Claim Details'!$I$28&lt;=Rates!$J$15,'Claim Details'!$I$19="No"),Rates!$J$25,IF(AND(C74="B",'Claim Details'!$I$28&gt;=Rates!$D$14,'Claim Details'!$I$28&lt;=Rates!$D$15,'Claim Details'!$I$19="Yes"),Rates!$E$26,IF(AND(C74="B",'Claim Details'!$I$28&gt;=Rates!$D$14,'Claim Details'!$I$28&lt;=Rates!$D$15,'Claim Details'!$I$19="No"),Rates!$D$26,IF(AND(C74="B",'Claim Details'!$I$28&gt;=Rates!$F$14,'Claim Details'!$I$28&lt;=Rates!$F$15,'Claim Details'!$I$19="Yes"),Rates!$G$26,IF(AND(C74="B",'Claim Details'!$I$28&gt;=Rates!$F$14,'Claim Details'!$I$28&lt;=Rates!$F$15,'Claim Details'!$I$19="No"),Rates!$F$26,IF(AND(C74="B",'Claim Details'!$I$28&gt;=Rates!$H$14,'Claim Details'!$I$28&lt;=Rates!$H$15,'Claim Details'!$I$19="Yes"),Rates!$I$26,IF(AND(C74="B",'Claim Details'!$I$28&gt;=Rates!$H$14,'Claim Details'!$I$28&lt;=Rates!$H$15,'Claim Details'!$I$19="No"),Rates!$H$26,IF(AND(C74="B",'Claim Details'!$I$28&gt;=Rates!$J$14,'Claim Details'!$I$28&lt;=Rates!$J$15,'Claim Details'!$I$19="Yes"),Rates!$K$26,IF(AND(C74="B",'Claim Details'!$I$28&gt;=Rates!$J$14,'Claim Details'!$I$28&lt;=Rates!$J$15,'Claim Details'!$I$19="No"),Rates!$J$26,IF(AND(C74="C",'Claim Details'!$I$28&gt;=Rates!$D$14,'Claim Details'!$I$28&lt;=Rates!$D$15,'Claim Details'!$I$19="Yes"),Rates!$E$27,IF(AND(C74="C",'Claim Details'!$I$28&gt;=Rates!$D$14,'Claim Details'!$I$28&lt;=Rates!$D$15,'Claim Details'!$I$19="No"),Rates!$D$27,IF(AND(C74="C",'Claim Details'!$I$28&gt;=Rates!$F$14,'Claim Details'!$I$28&lt;=Rates!$F$15,'Claim Details'!$I$19="Yes"),Rates!$G$27,IF(AND(C74="C",'Claim Details'!$I$28&gt;=Rates!$F$14,'Claim Details'!$I$28&lt;=Rates!$F$15,'Claim Details'!$I$19="No"),Rates!$F$27,IF(AND(C74="C",'Claim Details'!$I$28&gt;=Rates!$H$14,'Claim Details'!$I$28&lt;=Rates!$H$15,'Claim Details'!$I$19="Yes"),Rates!$I$27,IF(AND(C74="C",'Claim Details'!$I$28&gt;=Rates!$H$14,'Claim Details'!$I$28&lt;=Rates!$H$15,'Claim Details'!$I$19="No"),Rates!$H$27,IF(AND(C74="C",'Claim Details'!$I$28&gt;=Rates!$J$14,'Claim Details'!$I$28&lt;=Rates!$J$15,'Claim Details'!$I$19="Yes"),Rates!$K$27,IF(AND(C74="C",'Claim Details'!$I$28&gt;=Rates!$J$14,'Claim Details'!$I$28&lt;=Rates!$J$15,'Claim Details'!$I$19="No"),Rates!$J$27,"£0.00"))))))))))))))))))))))))</f>
        <v>£0.00</v>
      </c>
      <c r="AZ74" s="189" t="str">
        <f>IF(AND(C74="A",'Claim Details'!$I$28&gt;=Rates!$D$14,'Claim Details'!$I$28&lt;=Rates!$D$15,'Claim Details'!$I$19="Yes"),Rates!$E$20,IF(AND(C74="A",'Claim Details'!$I$28&gt;=Rates!$D$14,'Claim Details'!$I$28&lt;=Rates!$D$15,'Claim Details'!$I$19="No"),Rates!$D$20,IF(AND(C74="A",'Claim Details'!$I$28&gt;=Rates!$F$14,'Claim Details'!$I$28&lt;=Rates!$F$15,'Claim Details'!$I$19="Yes"),Rates!$G$20,IF(AND(C74="A",'Claim Details'!$I$28&gt;=Rates!$F$14,'Claim Details'!$I$28&lt;=Rates!$F$15,'Claim Details'!$I$19="No"),Rates!$F$20,IF(AND(C74="A",'Claim Details'!$I$28&gt;=Rates!$H$14,'Claim Details'!$I$28&lt;=Rates!$H$15,'Claim Details'!$I$19="Yes"),Rates!$I$20,IF(AND(C74="A",'Claim Details'!$I$28&gt;=Rates!$H$14,'Claim Details'!$I$28&lt;=Rates!$H$15,'Claim Details'!$I$19="No"),Rates!$H$20,IF(AND(C74="A",'Claim Details'!$I$28&gt;=Rates!$J$14,'Claim Details'!$I$28&lt;=Rates!$J$15,'Claim Details'!$I$19="Yes"),Rates!$K$20,IF(AND(C74="A",'Claim Details'!$I$28&gt;=Rates!$J$14,'Claim Details'!$I$28&lt;=Rates!$J$15,'Claim Details'!$I$19="No"),Rates!$J$20,IF(AND(C74="B",'Claim Details'!$I$28&gt;=Rates!$D$14,'Claim Details'!$I$28&lt;=Rates!$D$15,'Claim Details'!$I$19="Yes"),Rates!$E$21,IF(AND(C74="B",'Claim Details'!$I$28&gt;=Rates!$D$14,'Claim Details'!$I$28&lt;=Rates!$D$15,'Claim Details'!$I$19="No"),Rates!$D$21,IF(AND(C74="B",'Claim Details'!$I$28&gt;=Rates!$F$14,'Claim Details'!$I$28&lt;=Rates!$F$15,'Claim Details'!$I$19="Yes"),Rates!$G$21,IF(AND(C74="B",'Claim Details'!$I$28&gt;=Rates!$F$14,'Claim Details'!$I$28&lt;=Rates!$F$15,'Claim Details'!$I$19="No"),Rates!$F$21,IF(AND(C74="B",'Claim Details'!$I$28&gt;=Rates!$H$14,'Claim Details'!$I$28&lt;=Rates!$H$15,'Claim Details'!$I$19="Yes"),Rates!$I$21,IF(AND(C74="B",'Claim Details'!$I$28&gt;=Rates!$H$14,'Claim Details'!$I$28&lt;=Rates!$H$15,'Claim Details'!$I$19="No"),Rates!$H$21,IF(AND(C74="B",'Claim Details'!$I$28&gt;=Rates!$J$14,'Claim Details'!$I$28&lt;=Rates!$J$15,'Claim Details'!$I$19="Yes"),Rates!$K$21,IF(AND(C74="B",'Claim Details'!$I$28&gt;=Rates!$J$14,'Claim Details'!$I$28&lt;=Rates!$J$15,'Claim Details'!$I$19="No"),Rates!$J$21,"£0.00"))))))))))))))))</f>
        <v>£0.00</v>
      </c>
      <c r="BA74" s="189" t="str">
        <f>IF(AND(C74="A",'Claim Details'!$I$28&gt;=Rates!$D$14,'Claim Details'!$I$28&lt;=Rates!$D$15,'Claim Details'!$I$19="Yes"),Rates!$E$22,IF(AND(C74="A",'Claim Details'!$I$28&gt;=Rates!$D$14,'Claim Details'!$I$28&lt;=Rates!$D$15,'Claim Details'!$I$19="No"),Rates!$D$22,IF(AND(C74="A",'Claim Details'!$I$28&gt;=Rates!$F$14,'Claim Details'!$I$28&lt;=Rates!$F$15,'Claim Details'!$I$19="Yes"),Rates!$G$22,IF(AND(C74="A",'Claim Details'!$I$28&gt;=Rates!$F$14,'Claim Details'!$I$28&lt;=Rates!$F$15,'Claim Details'!$I$19="No"),Rates!$F$22,IF(AND(C74="A",'Claim Details'!$I$28&gt;=Rates!$H$14,'Claim Details'!$I$28&lt;=Rates!$H$15,'Claim Details'!$I$19="Yes"),Rates!$I$22,IF(AND(C74="A",'Claim Details'!$I$28&gt;=Rates!$H$14,'Claim Details'!$I$28&lt;=Rates!$H$15,'Claim Details'!$I$19="No"),Rates!$H$22,IF(AND(C74="A",'Claim Details'!$I$28&gt;=Rates!$J$14,'Claim Details'!$I$28&lt;=Rates!$J$15,'Claim Details'!$I$19="Yes"),Rates!$K$22,IF(AND(C74="A",'Claim Details'!$I$28&gt;=Rates!$J$14,'Claim Details'!$I$28&lt;=Rates!$J$15,'Claim Details'!$I$19="No"),Rates!$J$22,IF(AND(C74="B",'Claim Details'!$I$28&gt;=Rates!$D$14,'Claim Details'!$I$28&lt;=Rates!$D$15,'Claim Details'!$I$19="Yes"),Rates!$E$23,IF(AND(C74="B",'Claim Details'!$I$28&gt;=Rates!$D$14,'Claim Details'!$I$28&lt;=Rates!$D$15,'Claim Details'!$I$19="No"),Rates!$D$23,IF(AND(C74="B",'Claim Details'!$I$28&gt;=Rates!$F$14,'Claim Details'!$I$28&lt;=Rates!$F$15,'Claim Details'!$I$19="Yes"),Rates!$G$23,IF(AND(C74="B",'Claim Details'!$I$28&gt;=Rates!$F$14,'Claim Details'!$I$28&lt;=Rates!$F$15,'Claim Details'!$I$19="No"),Rates!$F$23,IF(AND(C74="B",'Claim Details'!$I$28&gt;=Rates!$H$14,'Claim Details'!$I$28&lt;=Rates!$H$15,'Claim Details'!$I$19="Yes"),Rates!$I$23,IF(AND(C74="B",'Claim Details'!$I$28&gt;=Rates!$H$14,'Claim Details'!$I$28&lt;=Rates!$H$15,'Claim Details'!$I$19="No"),Rates!$H$23,IF(AND(C74="B",'Claim Details'!$I$28&gt;=Rates!$J$14,'Claim Details'!$I$28&lt;=Rates!$J$15,'Claim Details'!$I$19="Yes"),Rates!$K$23,IF(AND(C74="B",'Claim Details'!$I$28&gt;=Rates!$J$14,'Claim Details'!$I$28&lt;=Rates!$J$15,'Claim Details'!$I$19="No"),Rates!$J$23,IF(AND(C74="C",'Claim Details'!$I$28&gt;=Rates!$D$14,'Claim Details'!$I$28&lt;=Rates!$D$15,'Claim Details'!$I$19="Yes"),Rates!$E$24,IF(AND(C74="C",'Claim Details'!$I$28&gt;=Rates!$D$14,'Claim Details'!$I$28&lt;=Rates!$D$15,'Claim Details'!$I$19="No"),Rates!$D$24,IF(AND(C74="C",'Claim Details'!$I$28&gt;=Rates!$F$14,'Claim Details'!$I$28&lt;=Rates!$F$15,'Claim Details'!$I$19="Yes"),Rates!$G$24,IF(AND(C74="C",'Claim Details'!$I$28&gt;=Rates!$F$14,'Claim Details'!$I$28&lt;=Rates!$F$15,'Claim Details'!$I$19="No"),Rates!$F$24,IF(AND(C74="C",'Claim Details'!$I$28&gt;=Rates!$H$14,'Claim Details'!$I$28&lt;=Rates!$H$15,'Claim Details'!$I$19="Yes"),Rates!$I$24,IF(AND(C74="C",'Claim Details'!$I$28&gt;=Rates!$H$14,'Claim Details'!$I$28&lt;=Rates!$H$15,'Claim Details'!$I$19="No"),Rates!$H$24,IF(AND(C74="C",'Claim Details'!$I$28&gt;=Rates!$J$14,'Claim Details'!$I$28&lt;=Rates!$J$15,'Claim Details'!$I$19="Yes"),Rates!$K$24,IF(AND(C74="C",'Claim Details'!$I$28&gt;=Rates!$J$14,'Claim Details'!$I$28&lt;=Rates!$J$15,'Claim Details'!$I$19="No"),Rates!$J$24,"£0.00"))))))))))))))))))))))))</f>
        <v>£0.00</v>
      </c>
      <c r="BB74" s="189" t="str">
        <f t="shared" si="27"/>
        <v>£0.00</v>
      </c>
      <c r="BC74" s="1"/>
      <c r="BD74" s="189" t="str">
        <f>IF(AND(AE74="A",'Claim Details'!$I$28&gt;=Rates!$D$14,'Claim Details'!$I$28&lt;=Rates!$D$15,'Claim Details'!$I$19="Yes"),Rates!$J$17,IF(AND(AE74="A",'Claim Details'!$I$28&gt;=Rates!$D$14,'Claim Details'!$I$28&lt;=Rates!$D$15,'Claim Details'!$I$19="No"),Rates!$D$17,IF(AND(AE74="A",'Claim Details'!$I$28&gt;=Rates!$F$14,'Claim Details'!$I$28&lt;=Rates!$F$15,'Claim Details'!$I$19="Yes"),Rates!$G$17,IF(AND(AE74="A",'Claim Details'!$I$28&gt;=Rates!$F$14,'Claim Details'!$I$28&lt;=Rates!$F$15,'Claim Details'!$I$19="No"),Rates!$F$17,IF(AND(AE74="A",'Claim Details'!$I$28&gt;=Rates!$H$14,'Claim Details'!$I$28&lt;=Rates!$H$15,'Claim Details'!$I$19="Yes"),Rates!$I$17,IF(AND(AE74="A",'Claim Details'!$I$28&gt;=Rates!$H$14,'Claim Details'!$I$28&lt;=Rates!$H$15,'Claim Details'!$I$19="No"),Rates!$H$17,IF(AND(AE74="A",'Claim Details'!$I$28&gt;=Rates!$J$14,'Claim Details'!$I$28&lt;=Rates!$J$15,'Claim Details'!$I$19="Yes"),Rates!$K$17,IF(AND(AE74="A",'Claim Details'!$I$28&gt;=Rates!$J$14,'Claim Details'!$I$28&lt;=Rates!$J$15,'Claim Details'!$I$19="No"),Rates!$J$17,IF(AND(AE74="B",'Claim Details'!$I$28&gt;=Rates!$D$14,'Claim Details'!$I$28&lt;=Rates!$D$15,'Claim Details'!$I$19="Yes"),Rates!$E$18,IF(AND(AE74="B",'Claim Details'!$I$28&gt;=Rates!$D$14,'Claim Details'!$I$28&lt;=Rates!$D$15,'Claim Details'!$I$19="No"),Rates!$D$18,IF(AND(AE74="B",'Claim Details'!$I$28&gt;=Rates!$F$14,'Claim Details'!$I$28&lt;=Rates!$F$15,'Claim Details'!$I$19="Yes"),Rates!$G$18,IF(AND(AE74="B",'Claim Details'!$I$28&gt;=Rates!$F$14,'Claim Details'!$I$28&lt;=Rates!$F$15,'Claim Details'!$I$19="No"),Rates!$F$18,IF(AND(AE74="B",'Claim Details'!$I$28&gt;=Rates!$H$14,'Claim Details'!$I$28&lt;=Rates!$H$15,'Claim Details'!$I$19="Yes"),Rates!$I$18,IF(AND(AE74="B",'Claim Details'!$I$28&gt;=Rates!$H$14,'Claim Details'!$I$28&lt;=Rates!$H$15,'Claim Details'!$I$19="No"),Rates!$H$18,IF(AND(AE74="B",'Claim Details'!$I$28&gt;=Rates!$J$14,'Claim Details'!$I$28&lt;=Rates!$J$15,'Claim Details'!$I$19="Yes"),Rates!$K$18,IF(AND(AE74="B",'Claim Details'!$I$28&gt;=Rates!$J$14,'Claim Details'!$I$28&lt;=Rates!$J$15,'Claim Details'!$I$19="No"),Rates!$J$18,IF(AND(AE74="C",'Claim Details'!$I$28&gt;=Rates!$D$14,'Claim Details'!$I$28&lt;=Rates!$D$15,'Claim Details'!$I$19="Yes"),Rates!$E$19,IF(AND(AE74="C",'Claim Details'!$I$28&gt;=Rates!$D$14,'Claim Details'!$I$28&lt;=Rates!$D$15,'Claim Details'!$I$19="No"),Rates!$D$19,IF(AND(AE74="C",'Claim Details'!$I$28&gt;=Rates!$F$14,'Claim Details'!$I$28&lt;=Rates!$F$15,'Claim Details'!$I$19="Yes"),Rates!$G$19,IF(AND(AE74="C",'Claim Details'!$I$28&gt;=Rates!$F$14,'Claim Details'!$I$28&lt;=Rates!$F$15,'Claim Details'!$I$19="No"),Rates!$F$19,IF(AND(AE74="C",'Claim Details'!$I$28&gt;=Rates!$H$14,'Claim Details'!$I$28&lt;=Rates!$H$15,'Claim Details'!$I$19="Yes"),Rates!$I$19,IF(AND(AE74="C",'Claim Details'!$I$28&gt;=Rates!$H$14,'Claim Details'!$I$28&lt;=Rates!$H$15,'Claim Details'!$I$19="No"),Rates!$H$19,IF(AND(AE74="C",'Claim Details'!$I$28&gt;=Rates!$J$14,'Claim Details'!$I$28&lt;=Rates!$J$15,'Claim Details'!$I$19="Yes"),Rates!$K$19,IF(AND(AE74="C",'Claim Details'!$I$28&gt;=Rates!$J$14,'Claim Details'!$I$28&lt;=Rates!$J$15,'Claim Details'!$I$19="No"),Rates!$J$19,"£0.00"))))))))))))))))))))))))</f>
        <v>£0.00</v>
      </c>
      <c r="BE74" s="189" t="str">
        <f>IF(AND(AE74="A",'Claim Details'!$I$28&gt;=Rates!$D$14,'Claim Details'!$I$28&lt;=Rates!$D$15,'Claim Details'!$I$19="Yes"),Rates!$J$25,IF(AND(AE74="A",'Claim Details'!$I$28&gt;=Rates!$D$14,'Claim Details'!$I$28&lt;=Rates!$D$15,'Claim Details'!$I$19="No"),Rates!$D$25,IF(AND(AE74="A",'Claim Details'!$I$28&gt;=Rates!$F$14,'Claim Details'!$I$28&lt;=Rates!$F$15,'Claim Details'!$I$19="Yes"),Rates!$G$25,IF(AND(AE74="A",'Claim Details'!$I$28&gt;=Rates!$F$14,'Claim Details'!$I$28&lt;=Rates!$F$15,'Claim Details'!$I$19="No"),Rates!$F$25,IF(AND(AE74="A",'Claim Details'!$I$28&gt;=Rates!$H$14,'Claim Details'!$I$28&lt;=Rates!$H$15,'Claim Details'!$I$19="Yes"),Rates!$I$25,IF(AND(AE74="A",'Claim Details'!$I$28&gt;=Rates!$H$14,'Claim Details'!$I$28&lt;=Rates!$H$15,'Claim Details'!$I$19="No"),Rates!$H$25,IF(AND(AE74="A",'Claim Details'!$I$28&gt;=Rates!$J$14,'Claim Details'!$I$28&lt;=Rates!$J$15,'Claim Details'!$I$19="Yes"),Rates!$K$25,IF(AND(AE74="A",'Claim Details'!$I$28&gt;=Rates!$J$14,'Claim Details'!$I$28&lt;=Rates!$J$15,'Claim Details'!$I$19="No"),Rates!$J$25,IF(AND(AE74="B",'Claim Details'!$I$28&gt;=Rates!$D$14,'Claim Details'!$I$28&lt;=Rates!$D$15,'Claim Details'!$I$19="Yes"),Rates!$E$26,IF(AND(AE74="B",'Claim Details'!$I$28&gt;=Rates!$D$14,'Claim Details'!$I$28&lt;=Rates!$D$15,'Claim Details'!$I$19="No"),Rates!$D$26,IF(AND(AE74="B",'Claim Details'!$I$28&gt;=Rates!$F$14,'Claim Details'!$I$28&lt;=Rates!$F$15,'Claim Details'!$I$19="Yes"),Rates!$G$26,IF(AND(AE74="B",'Claim Details'!$I$28&gt;=Rates!$F$14,'Claim Details'!$I$28&lt;=Rates!$F$15,'Claim Details'!$I$19="No"),Rates!$F$26,IF(AND(AE74="B",'Claim Details'!$I$28&gt;=Rates!$H$14,'Claim Details'!$I$28&lt;=Rates!$H$15,'Claim Details'!$I$19="Yes"),Rates!$I$26,IF(AND(AE74="B",'Claim Details'!$I$28&gt;=Rates!$H$14,'Claim Details'!$I$28&lt;=Rates!$H$15,'Claim Details'!$I$19="No"),Rates!$H$26,IF(AND(AE74="B",'Claim Details'!$I$28&gt;=Rates!$J$14,'Claim Details'!$I$28&lt;=Rates!$J$15,'Claim Details'!$I$19="Yes"),Rates!$K$26,IF(AND(AE74="B",'Claim Details'!$I$28&gt;=Rates!$J$14,'Claim Details'!$I$28&lt;=Rates!$J$15,'Claim Details'!$I$19="No"),Rates!$J$26,IF(AND(AE74="C",'Claim Details'!$I$28&gt;=Rates!$D$14,'Claim Details'!$I$28&lt;=Rates!$D$15,'Claim Details'!$I$19="Yes"),Rates!$E$27,IF(AND(AE74="C",'Claim Details'!$I$28&gt;=Rates!$D$14,'Claim Details'!$I$28&lt;=Rates!$D$15,'Claim Details'!$I$19="No"),Rates!$D$27,IF(AND(AE74="C",'Claim Details'!$I$28&gt;=Rates!$F$14,'Claim Details'!$I$28&lt;=Rates!$F$15,'Claim Details'!$I$19="Yes"),Rates!$G$27,IF(AND(AE74="C",'Claim Details'!$I$28&gt;=Rates!$F$14,'Claim Details'!$I$28&lt;=Rates!$F$15,'Claim Details'!$I$19="No"),Rates!$F$27,IF(AND(AE74="C",'Claim Details'!$I$28&gt;=Rates!$H$14,'Claim Details'!$I$28&lt;=Rates!$H$15,'Claim Details'!$I$19="Yes"),Rates!$I$27,IF(AND(AE74="C",'Claim Details'!$I$28&gt;=Rates!$H$14,'Claim Details'!$I$28&lt;=Rates!$H$15,'Claim Details'!$I$19="No"),Rates!$H$27,IF(AND(AE74="C",'Claim Details'!$I$28&gt;=Rates!$J$14,'Claim Details'!$I$28&lt;=Rates!$J$15,'Claim Details'!$I$19="Yes"),Rates!$K$27,IF(AND(AE74="C",'Claim Details'!$I$28&gt;=Rates!$J$14,'Claim Details'!$I$28&lt;=Rates!$J$15,'Claim Details'!$I$19="No"),Rates!$J$27,"£0.00"))))))))))))))))))))))))</f>
        <v>£0.00</v>
      </c>
      <c r="BF74" s="189" t="str">
        <f>IF(AND(AE74="A",'Claim Details'!$I$28&gt;=Rates!$D$14,'Claim Details'!$I$28&lt;=Rates!$D$15,'Claim Details'!$I$19="Yes"),Rates!$E$20,IF(AND(AE74="A",'Claim Details'!$I$28&gt;=Rates!$D$14,'Claim Details'!$I$28&lt;=Rates!$D$15,'Claim Details'!$I$19="No"),Rates!$D$20,IF(AND(AE74="A",'Claim Details'!$I$28&gt;=Rates!$F$14,'Claim Details'!$I$28&lt;=Rates!$F$15,'Claim Details'!$I$19="Yes"),Rates!$G$20,IF(AND(AE74="A",'Claim Details'!$I$28&gt;=Rates!$F$14,'Claim Details'!$I$28&lt;=Rates!$F$15,'Claim Details'!$I$19="No"),Rates!$F$20,IF(AND(AE74="A",'Claim Details'!$I$28&gt;=Rates!$H$14,'Claim Details'!$I$28&lt;=Rates!$H$15,'Claim Details'!$I$19="Yes"),Rates!$I$20,IF(AND(AE74="A",'Claim Details'!$I$28&gt;=Rates!$H$14,'Claim Details'!$I$28&lt;=Rates!$H$15,'Claim Details'!$I$19="No"),Rates!$H$20,IF(AND(AE74="A",'Claim Details'!$I$28&gt;=Rates!$J$14,'Claim Details'!$I$28&lt;=Rates!$J$15,'Claim Details'!$I$19="Yes"),Rates!$K$20,IF(AND(AE74="A",'Claim Details'!$I$28&gt;=Rates!$J$14,'Claim Details'!$I$28&lt;=Rates!$J$15,'Claim Details'!$I$19="No"),Rates!$J$20,IF(AND(AE74="B",'Claim Details'!$I$28&gt;=Rates!$D$14,'Claim Details'!$I$28&lt;=Rates!$D$15,'Claim Details'!$I$19="Yes"),Rates!$E$21,IF(AND(AE74="B",'Claim Details'!$I$28&gt;=Rates!$D$14,'Claim Details'!$I$28&lt;=Rates!$D$15,'Claim Details'!$I$19="No"),Rates!$D$21,IF(AND(AE74="B",'Claim Details'!$I$28&gt;=Rates!$F$14,'Claim Details'!$I$28&lt;=Rates!$F$15,'Claim Details'!$I$19="Yes"),Rates!$G$21,IF(AND(AE74="B",'Claim Details'!$I$28&gt;=Rates!$F$14,'Claim Details'!$I$28&lt;=Rates!$F$15,'Claim Details'!$I$19="No"),Rates!$F$21,IF(AND(AE74="B",'Claim Details'!$I$28&gt;=Rates!$H$14,'Claim Details'!$I$28&lt;=Rates!$H$15,'Claim Details'!$I$19="Yes"),Rates!$I$21,IF(AND(AE74="B",'Claim Details'!$I$28&gt;=Rates!$H$14,'Claim Details'!$I$28&lt;=Rates!$H$15,'Claim Details'!$I$19="No"),Rates!$H$21,IF(AND(AE74="B",'Claim Details'!$I$28&gt;=Rates!$J$14,'Claim Details'!$I$28&lt;=Rates!$J$15,'Claim Details'!$I$19="Yes"),Rates!$K$21,IF(AND(AE74="B",'Claim Details'!$I$28&gt;=Rates!$J$14,'Claim Details'!$I$28&lt;=Rates!$J$15,'Claim Details'!$I$19="No"),Rates!$J$21,"£0.00"))))))))))))))))</f>
        <v>£0.00</v>
      </c>
      <c r="BG74" s="189" t="str">
        <f>IF(AND(AE74="A",'Claim Details'!$I$28&gt;=Rates!$D$14,'Claim Details'!$I$28&lt;=Rates!$D$15,'Claim Details'!$I$19="Yes"),Rates!$E$22,IF(AND(AE74="A",'Claim Details'!$I$28&gt;=Rates!$D$14,'Claim Details'!$I$28&lt;=Rates!$D$15,'Claim Details'!$I$19="No"),Rates!$D$22,IF(AND(AE74="A",'Claim Details'!$I$28&gt;=Rates!$F$14,'Claim Details'!$I$28&lt;=Rates!$F$15,'Claim Details'!$I$19="Yes"),Rates!$G$22,IF(AND(AE74="A",'Claim Details'!$I$28&gt;=Rates!$F$14,'Claim Details'!$I$28&lt;=Rates!$F$15,'Claim Details'!$I$19="No"),Rates!$F$22,IF(AND(AE74="A",'Claim Details'!$I$28&gt;=Rates!$H$14,'Claim Details'!$I$28&lt;=Rates!$H$15,'Claim Details'!$I$19="Yes"),Rates!$I$22,IF(AND(AE74="A",'Claim Details'!$I$28&gt;=Rates!$H$14,'Claim Details'!$I$28&lt;=Rates!$H$15,'Claim Details'!$I$19="No"),Rates!$H$22,IF(AND(AE74="A",'Claim Details'!$I$28&gt;=Rates!$J$14,'Claim Details'!$I$28&lt;=Rates!$J$15,'Claim Details'!$I$19="Yes"),Rates!$K$22,IF(AND(AE74="A",'Claim Details'!$I$28&gt;=Rates!$J$14,'Claim Details'!$I$28&lt;=Rates!$J$15,'Claim Details'!$I$19="No"),Rates!$J$22,IF(AND(AE74="B",'Claim Details'!$I$28&gt;=Rates!$D$14,'Claim Details'!$I$28&lt;=Rates!$D$15,'Claim Details'!$I$19="Yes"),Rates!$E$23,IF(AND(AE74="B",'Claim Details'!$I$28&gt;=Rates!$D$14,'Claim Details'!$I$28&lt;=Rates!$D$15,'Claim Details'!$I$19="No"),Rates!$D$23,IF(AND(AE74="B",'Claim Details'!$I$28&gt;=Rates!$F$14,'Claim Details'!$I$28&lt;=Rates!$F$15,'Claim Details'!$I$19="Yes"),Rates!$G$23,IF(AND(AE74="B",'Claim Details'!$I$28&gt;=Rates!$F$14,'Claim Details'!$I$28&lt;=Rates!$F$15,'Claim Details'!$I$19="No"),Rates!$F$23,IF(AND(AE74="B",'Claim Details'!$I$28&gt;=Rates!$H$14,'Claim Details'!$I$28&lt;=Rates!$H$15,'Claim Details'!$I$19="Yes"),Rates!$I$23,IF(AND(AE74="B",'Claim Details'!$I$28&gt;=Rates!$H$14,'Claim Details'!$I$28&lt;=Rates!$H$15,'Claim Details'!$I$19="No"),Rates!$H$23,IF(AND(AE74="B",'Claim Details'!$I$28&gt;=Rates!$J$14,'Claim Details'!$I$28&lt;=Rates!$J$15,'Claim Details'!$I$19="Yes"),Rates!$K$23,IF(AND(AE74="B",'Claim Details'!$I$28&gt;=Rates!$J$14,'Claim Details'!$I$28&lt;=Rates!$J$15,'Claim Details'!$I$19="No"),Rates!$J$23,IF(AND(AE74="C",'Claim Details'!$I$28&gt;=Rates!$D$14,'Claim Details'!$I$28&lt;=Rates!$D$15,'Claim Details'!$I$19="Yes"),Rates!$E$24,IF(AND(AE74="C",'Claim Details'!$I$28&gt;=Rates!$D$14,'Claim Details'!$I$28&lt;=Rates!$D$15,'Claim Details'!$I$19="No"),Rates!$D$24,IF(AND(AE74="C",'Claim Details'!$I$28&gt;=Rates!$F$14,'Claim Details'!$I$28&lt;=Rates!$F$15,'Claim Details'!$I$19="Yes"),Rates!$G$24,IF(AND(AE74="C",'Claim Details'!$I$28&gt;=Rates!$F$14,'Claim Details'!$I$28&lt;=Rates!$F$15,'Claim Details'!$I$19="No"),Rates!$F$24,IF(AND(AE74="C",'Claim Details'!$I$28&gt;=Rates!$H$14,'Claim Details'!$I$28&lt;=Rates!$H$15,'Claim Details'!$I$19="Yes"),Rates!$I$24,IF(AND(AE74="C",'Claim Details'!$I$28&gt;=Rates!$H$14,'Claim Details'!$I$28&lt;=Rates!$H$15,'Claim Details'!$I$19="No"),Rates!$H$24,IF(AND(AE74="C",'Claim Details'!$I$28&gt;=Rates!$J$14,'Claim Details'!$I$28&lt;=Rates!$J$15,'Claim Details'!$I$19="Yes"),Rates!$K$24,IF(AND(AE74="C",'Claim Details'!$I$28&gt;=Rates!$J$14,'Claim Details'!$I$28&lt;=Rates!$J$15,'Claim Details'!$I$19="No"),Rates!$J$24,"£0.00"))))))))))))))))))))))))</f>
        <v>£0.00</v>
      </c>
      <c r="BH74" s="189" t="str">
        <f t="shared" si="28"/>
        <v>£0.00</v>
      </c>
      <c r="BI74" s="189">
        <f t="shared" si="29"/>
        <v>0</v>
      </c>
      <c r="BO74" s="202" t="str">
        <f>IF(H74="","£0.00",IF(AP74="4","£0.00",IF(AP74="5","£0.00",IF(AP74="1","£0.00",((AQ74*H74)*'Claim Details'!$F$111)/100))))</f>
        <v>£0.00</v>
      </c>
      <c r="BP74" s="202" t="str">
        <f>IF(T74="","£0.00",IF(AP74="4","£0.00",IF(AP74="5","£0.00",IF(AP74="1","£0.00",((AR74*T74)*'Claim Details'!$N$111)/100))))</f>
        <v>£0.00</v>
      </c>
      <c r="BQ74" s="202" t="str">
        <f>IF(AI74="","£0.00",IF(AP74="4","£0.00",IF(AP74="5","£0.00",IF(AP74="1","£0.00",((BI74*AI74)*'Claim Details'!$W$111)/100))))</f>
        <v>£0.00</v>
      </c>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row>
    <row r="75" spans="1:97" ht="15">
      <c r="A75" s="145"/>
      <c r="B75" s="91"/>
      <c r="C75" s="96"/>
      <c r="D75" s="97"/>
      <c r="E75" s="98"/>
      <c r="F75" s="89"/>
      <c r="G75" s="99"/>
      <c r="H75" s="100"/>
      <c r="I75" s="221" t="str">
        <f t="shared" si="19"/>
        <v>£0.00</v>
      </c>
      <c r="J75" s="101"/>
      <c r="K75" s="100"/>
      <c r="L75" s="221" t="str">
        <f t="shared" si="20"/>
        <v>£0.00</v>
      </c>
      <c r="M75" s="101"/>
      <c r="N75" s="102"/>
      <c r="O75" s="145"/>
      <c r="P75" s="77"/>
      <c r="Q75" s="87"/>
      <c r="R75" s="87"/>
      <c r="S75" s="87"/>
      <c r="T75" s="149" t="str">
        <f t="shared" si="21"/>
        <v/>
      </c>
      <c r="U75" s="87" t="str">
        <f t="shared" si="30"/>
        <v/>
      </c>
      <c r="V75" s="87"/>
      <c r="W75" s="53" t="str">
        <f t="shared" si="22"/>
        <v>£0.00</v>
      </c>
      <c r="X75" s="53"/>
      <c r="Y75" s="87"/>
      <c r="Z75" s="78"/>
      <c r="AA75" s="79"/>
      <c r="AB75" s="160"/>
      <c r="AC75" s="98"/>
      <c r="AD75" s="225"/>
      <c r="AE75" s="235" t="str">
        <f t="shared" si="23"/>
        <v/>
      </c>
      <c r="AF75" s="87" t="str">
        <f t="shared" si="24"/>
        <v/>
      </c>
      <c r="AG75" s="53"/>
      <c r="AH75" s="224"/>
      <c r="AI75" s="226" t="str">
        <f t="shared" si="16"/>
        <v/>
      </c>
      <c r="AJ75" s="236" t="str">
        <f t="shared" si="25"/>
        <v>£0.00</v>
      </c>
      <c r="AK75" s="31"/>
      <c r="AL75" s="1"/>
      <c r="AM75" s="1"/>
      <c r="AN75" s="1"/>
      <c r="AO75" s="1"/>
      <c r="AP75" s="1" t="str">
        <f t="shared" si="17"/>
        <v/>
      </c>
      <c r="AQ75" s="27">
        <f t="shared" si="18"/>
        <v>0</v>
      </c>
      <c r="AR75" s="189">
        <f t="shared" si="26"/>
        <v>0</v>
      </c>
      <c r="AS75" s="190" t="str">
        <f>IF(AND(C75="A",'Claim Details'!$E$28&gt;=Rates!$D$14,'Claim Details'!$E$28&lt;=Rates!$D$15,'Claim Details'!$E$19="Yes"),Rates!$E$17,IF(AND(C75="A",'Claim Details'!$E$28&gt;=Rates!$D$14,'Claim Details'!$E$28&lt;=Rates!$D$15,'Claim Details'!$E$19="No"),Rates!$D$17,IF(AND(C75="A",'Claim Details'!$E$28&gt;=Rates!$F$14,'Claim Details'!$E$28&lt;=Rates!$F$15,'Claim Details'!$E$19="Yes"),Rates!$G$17,IF(AND(C75="A",'Claim Details'!$E$28&gt;=Rates!$F$14,'Claim Details'!$E$28&lt;=Rates!$F$15,'Claim Details'!$E$19="No"),Rates!$F$17,IF(AND(C75="A",'Claim Details'!$E$28&gt;=Rates!$H$14,'Claim Details'!$E$28&lt;=Rates!$H$15,'Claim Details'!$E$19="Yes"),Rates!$I$17,IF(AND(C75="A",'Claim Details'!$E$28&gt;=Rates!$H$14,'Claim Details'!$E$28&lt;=Rates!$H$15,'Claim Details'!$E$19="No"),Rates!$H$17,IF(AND(C75="A",'Claim Details'!$E$28&gt;=Rates!$J$14,'Claim Details'!$E$28&lt;=Rates!$J$15,'Claim Details'!$E$19="Yes"),Rates!$K$17,IF(AND(C75="A",'Claim Details'!$E$28&gt;=Rates!$J$14,'Claim Details'!$E$28&lt;=Rates!$J$15,'Claim Details'!$E$19="No"),Rates!$J$17,IF(AND(C75="B",'Claim Details'!$E$28&gt;=Rates!$D$14,'Claim Details'!$E$28&lt;=Rates!$D$15,'Claim Details'!$E$19="Yes"),Rates!$E$18,IF(AND(C75="B",'Claim Details'!$E$28&gt;=Rates!$D$14,'Claim Details'!$E$28&lt;=Rates!$D$15,'Claim Details'!$E$19="No"),Rates!$D$18,IF(AND(C75="B",'Claim Details'!$E$28&gt;=Rates!$F$14,'Claim Details'!$E$28&lt;=Rates!$F$15,'Claim Details'!$E$19="Yes"),Rates!$G$18,IF(AND(C75="B",'Claim Details'!$E$28&gt;=Rates!$F$14,'Claim Details'!$E$28&lt;=Rates!$F$15,'Claim Details'!$E$19="No"),Rates!$F$18,IF(AND(C75="B",'Claim Details'!$E$28&gt;=Rates!$H$14,'Claim Details'!$E$28&lt;=Rates!$H$15,'Claim Details'!$E$19="Yes"),Rates!$I$18,IF(AND(C75="B",'Claim Details'!$E$28&gt;=Rates!$H$14,'Claim Details'!$E$28&lt;=Rates!$H$15,'Claim Details'!$E$19="No"),Rates!$H$18,IF(AND(C75="B",'Claim Details'!$E$28&gt;=Rates!$J$14,'Claim Details'!$E$28&lt;=Rates!$J$15,'Claim Details'!$E$19="Yes"),Rates!$K$18,IF(AND(C75="B",'Claim Details'!$E$28&gt;=Rates!$J$14,'Claim Details'!$E$28&lt;=Rates!$J$15,'Claim Details'!$E$19="No"),Rates!$J$18,IF(AND(C75="C",'Claim Details'!$E$28&gt;=Rates!$D$14,'Claim Details'!$E$28&lt;=Rates!$D$15,'Claim Details'!$E$19="Yes"),Rates!$E$19,IF(AND(C75="C",'Claim Details'!$E$28&gt;=Rates!$D$14,'Claim Details'!$E$28&lt;=Rates!$D$15,'Claim Details'!$E$19="No"),Rates!$D$19,IF(AND(C75="C",'Claim Details'!$E$28&gt;=Rates!$F$14,'Claim Details'!$E$28&lt;=Rates!$F$15,'Claim Details'!$E$19="Yes"),Rates!$G$19,IF(AND(C75="C",'Claim Details'!$E$28&gt;=Rates!$F$14,'Claim Details'!$E$28&lt;=Rates!$F$15,'Claim Details'!$E$19="No"),Rates!$F$19,IF(AND(C75="C",'Claim Details'!$E$28&gt;=Rates!$H$14,'Claim Details'!$E$28&lt;=Rates!$H$15,'Claim Details'!$E$19="Yes"),Rates!$I$19,IF(AND(C75="C",'Claim Details'!$E$28&gt;=Rates!$H$14,'Claim Details'!$E$28&lt;=Rates!$H$15,'Claim Details'!$E$19="No"),Rates!$H$19,IF(AND(C75="C",'Claim Details'!$E$28&gt;=Rates!$J$14,'Claim Details'!$E$28&lt;=Rates!$J$15,'Claim Details'!$E$19="Yes"),Rates!$K$19,IF(AND(C75="C",'Claim Details'!$E$28&gt;=Rates!$J$14,'Claim Details'!$E$28&lt;=Rates!$J$15,'Claim Details'!$E$19="No"),Rates!$J$19,"£0.00"))))))))))))))))))))))))</f>
        <v>£0.00</v>
      </c>
      <c r="AT75" s="189" t="str">
        <f>IF(AND(C75="A",'Claim Details'!$E$28&gt;=Rates!$D$14,'Claim Details'!$E$28&lt;=Rates!$D$15,'Claim Details'!$E$19="Yes"),Rates!$E$25,IF(AND(C75="A",'Claim Details'!$E$28&gt;=Rates!$D$14,'Claim Details'!$E$28&lt;=Rates!$D$15,'Claim Details'!$E$19="No"),Rates!$D$25,IF(AND(C75="A",'Claim Details'!$E$28&gt;=Rates!$F$14,'Claim Details'!$E$28&lt;=Rates!$F$15,'Claim Details'!$E$19="Yes"),Rates!$G$25,IF(AND(C75="A",'Claim Details'!$E$28&gt;=Rates!$F$14,'Claim Details'!$E$28&lt;=Rates!$F$15,'Claim Details'!$E$19="No"),Rates!$F$25,IF(AND(C75="A",'Claim Details'!$E$28&gt;=Rates!$H$14,'Claim Details'!$E$28&lt;=Rates!$H$15,'Claim Details'!$E$19="Yes"),Rates!$I$25,IF(AND(C75="A",'Claim Details'!$E$28&gt;=Rates!$H$14,'Claim Details'!$E$28&lt;=Rates!$H$15,'Claim Details'!$E$19="No"),Rates!$H$25,IF(AND(C75="A",'Claim Details'!$E$28&gt;=Rates!$J$14,'Claim Details'!$E$28&lt;=Rates!$J$15,'Claim Details'!$E$19="Yes"),Rates!$K$25,IF(AND(C75="A",'Claim Details'!$E$28&gt;=Rates!$J$14,'Claim Details'!$E$28&lt;=Rates!$J$15,'Claim Details'!$E$19="No"),Rates!$J$25,IF(AND(C75="B",'Claim Details'!$E$28&gt;=Rates!$D$14,'Claim Details'!$E$28&lt;=Rates!$D$15,'Claim Details'!$E$19="Yes"),Rates!$E$26,IF(AND(C75="B",'Claim Details'!$E$28&gt;=Rates!$D$14,'Claim Details'!$E$28&lt;=Rates!$D$15,'Claim Details'!$E$19="No"),Rates!$D$26,IF(AND(C75="B",'Claim Details'!$E$28&gt;=Rates!$F$14,'Claim Details'!$E$28&lt;=Rates!$F$15,'Claim Details'!$E$19="Yes"),Rates!$G$26,IF(AND(C75="B",'Claim Details'!$E$28&gt;=Rates!$F$14,'Claim Details'!$E$28&lt;=Rates!$F$15,'Claim Details'!$E$19="No"),Rates!$F$26,IF(AND(C75="B",'Claim Details'!$E$28&gt;=Rates!$H$14,'Claim Details'!$E$28&lt;=Rates!$H$15,'Claim Details'!$E$19="Yes"),Rates!$I$26,IF(AND(C75="B",'Claim Details'!$E$28&gt;=Rates!$H$14,'Claim Details'!$E$28&lt;=Rates!$H$15,'Claim Details'!$E$19="No"),Rates!$H$26,IF(AND(C75="B",'Claim Details'!$E$28&gt;=Rates!$J$14,'Claim Details'!$E$28&lt;=Rates!$J$15,'Claim Details'!$E$19="Yes"),Rates!$K$26,IF(AND(C75="B",'Claim Details'!$E$28&gt;=Rates!$J$14,'Claim Details'!$E$28&lt;=Rates!$J$15,'Claim Details'!$E$19="No"),Rates!$J$26,IF(AND(C75="C",'Claim Details'!$E$28&gt;=Rates!$D$14,'Claim Details'!$E$28&lt;=Rates!$D$15,'Claim Details'!$E$19="Yes"),Rates!$E$27,IF(AND(C75="C",'Claim Details'!$E$28&gt;=Rates!$D$14,'Claim Details'!$E$28&lt;=Rates!$D$15,'Claim Details'!$E$19="No"),Rates!$D$27,IF(AND(C75="C",'Claim Details'!$E$28&gt;=Rates!$F$14,'Claim Details'!$E$28&lt;=Rates!$F$15,'Claim Details'!$E$19="Yes"),Rates!$G$27,IF(AND(C75="C",'Claim Details'!$E$28&gt;=Rates!$F$14,'Claim Details'!$E$28&lt;=Rates!$F$15,'Claim Details'!$E$19="No"),Rates!$F$27,IF(AND(C75="C",'Claim Details'!$E$28&gt;=Rates!$H$14,'Claim Details'!$E$28&lt;=Rates!$H$15,'Claim Details'!$E$19="Yes"),Rates!$I$27,IF(AND(C75="C",'Claim Details'!$E$28&gt;=Rates!$H$14,'Claim Details'!$E$28&lt;=Rates!$H$15,'Claim Details'!$E$19="No"),Rates!$H$27,IF(AND(C75="C",'Claim Details'!$E$28&gt;=Rates!$J$14,'Claim Details'!$E$28&lt;=Rates!$J$15,'Claim Details'!$E$19="Yes"),Rates!$K$27,IF(AND(C75="C",'Claim Details'!$E$28&gt;=Rates!$J$14,'Claim Details'!$E$28&lt;=Rates!$J$15,'Claim Details'!$E$19="No"),Rates!$J$27,"£0.00"))))))))))))))))))))))))</f>
        <v>£0.00</v>
      </c>
      <c r="AU75" s="191" t="str">
        <f>IF(AND(C75="A",'Claim Details'!$E$28&gt;=Rates!$D$14,'Claim Details'!$E$28&lt;=Rates!$D$15,'Claim Details'!$E$19="Yes"),Rates!$E$20,IF(AND(C75="A",'Claim Details'!$E$28&gt;=Rates!$D$14,'Claim Details'!$E$28&lt;=Rates!$D$15,'Claim Details'!$E$19="No"),Rates!$D$20,IF(AND(C75="A",'Claim Details'!$E$28&gt;=Rates!$F$14,'Claim Details'!$E$28&lt;=Rates!$F$15,'Claim Details'!$E$19="Yes"),Rates!$G$20,IF(AND(C75="A",'Claim Details'!$E$28&gt;=Rates!$F$14,'Claim Details'!$E$28&lt;=Rates!$F$15,'Claim Details'!$E$19="No"),Rates!$F$20,IF(AND(C75="A",'Claim Details'!$E$28&gt;=Rates!$H$14,'Claim Details'!$E$28&lt;=Rates!$H$15,'Claim Details'!$E$19="Yes"),Rates!$I$20,IF(AND(C75="A",'Claim Details'!$E$28&gt;=Rates!$H$14,'Claim Details'!$E$28&lt;=Rates!$H$15,'Claim Details'!$E$19="No"),Rates!$H$20,IF(AND(C75="A",'Claim Details'!$E$28&gt;=Rates!$J$14,'Claim Details'!$E$28&lt;=Rates!$J$15,'Claim Details'!$E$19="Yes"),Rates!$K$20,IF(AND(C75="A",'Claim Details'!$E$28&gt;=Rates!$J$14,'Claim Details'!$E$28&lt;=Rates!$J$15,'Claim Details'!$E$19="No"),Rates!$J$20,IF(AND(C75="B",'Claim Details'!$E$28&gt;=Rates!$D$14,'Claim Details'!$E$28&lt;=Rates!$D$15,'Claim Details'!$E$19="Yes"),Rates!$E$21,IF(AND(C75="B",'Claim Details'!$E$28&gt;=Rates!$D$14,'Claim Details'!$E$28&lt;=Rates!$D$15,'Claim Details'!$E$19="No"),Rates!$D$21,IF(AND(C75="B",'Claim Details'!$E$28&gt;=Rates!$F$14,'Claim Details'!$E$28&lt;=Rates!$F$15,'Claim Details'!$E$19="Yes"),Rates!$G$21,IF(AND(C75="B",'Claim Details'!$E$28&gt;=Rates!$F$14,'Claim Details'!$E$28&lt;=Rates!$F$15,'Claim Details'!$E$19="No"),Rates!$F$21,IF(AND(C75="B",'Claim Details'!$E$28&gt;=Rates!$H$14,'Claim Details'!$E$28&lt;=Rates!$H$15,'Claim Details'!$E$19="Yes"),Rates!$I$21,IF(AND(C75="B",'Claim Details'!$E$28&gt;=Rates!$H$14,'Claim Details'!$E$28&lt;=Rates!$H$15,'Claim Details'!$E$19="No"),Rates!$H$21,IF(AND(C75="B",'Claim Details'!$E$28&gt;=Rates!$J$14,'Claim Details'!$E$28&lt;=Rates!$J$15,'Claim Details'!$E$19="Yes"),Rates!$K$21,IF(AND(C75="B",'Claim Details'!$E$28&gt;=Rates!$J$14,'Claim Details'!$E$28&lt;=Rates!$J$15,'Claim Details'!$E$19="No"),Rates!$J$21,"£0.00"))))))))))))))))</f>
        <v>£0.00</v>
      </c>
      <c r="AV75" s="191" t="str">
        <f>IF(AND(C75="A",'Claim Details'!$E$28&gt;=Rates!$D$14,'Claim Details'!$E$28&lt;=Rates!$D$15,'Claim Details'!$E$19="Yes"),Rates!$E$22,IF(AND(C75="A",'Claim Details'!$E$28&gt;=Rates!$D$14,'Claim Details'!$E$28&lt;=Rates!$D$15,'Claim Details'!$E$19="No"),Rates!$D$22,IF(AND(C75="A",'Claim Details'!$E$28&gt;=Rates!$F$14,'Claim Details'!$E$28&lt;=Rates!$F$15,'Claim Details'!$E$19="Yes"),Rates!$G$22,IF(AND(C75="A",'Claim Details'!$E$28&gt;=Rates!$F$14,'Claim Details'!$E$28&lt;=Rates!$F$15,'Claim Details'!$E$19="No"),Rates!$F$22,IF(AND(C75="A",'Claim Details'!$E$28&gt;=Rates!$H$14,'Claim Details'!$E$28&lt;=Rates!$H$15,'Claim Details'!$E$19="Yes"),Rates!$I$22,IF(AND(C75="A",'Claim Details'!$E$28&gt;=Rates!$H$14,'Claim Details'!$E$28&lt;=Rates!$H$15,'Claim Details'!$E$19="No"),Rates!$H$22,IF(AND(C75="A",'Claim Details'!$E$28&gt;=Rates!$J$14,'Claim Details'!$E$28&lt;=Rates!$J$15,'Claim Details'!$E$19="Yes"),Rates!$K$22,IF(AND(C75="A",'Claim Details'!$E$28&gt;=Rates!$J$14,'Claim Details'!$E$28&lt;=Rates!$J$15,'Claim Details'!$E$19="No"),Rates!$J$22,IF(AND(C75="B",'Claim Details'!$E$28&gt;=Rates!$D$14,'Claim Details'!$E$28&lt;=Rates!$D$15,'Claim Details'!$E$19="Yes"),Rates!$E$23,IF(AND(C75="B",'Claim Details'!$E$28&gt;=Rates!$D$14,'Claim Details'!$E$28&lt;=Rates!$D$15,'Claim Details'!$E$19="No"),Rates!$D$23,IF(AND(C75="B",'Claim Details'!$E$28&gt;=Rates!$F$14,'Claim Details'!$E$28&lt;=Rates!$F$15,'Claim Details'!$E$19="Yes"),Rates!$G$23,IF(AND(C75="B",'Claim Details'!$E$28&gt;=Rates!$F$14,'Claim Details'!$E$28&lt;=Rates!$F$15,'Claim Details'!$E$19="No"),Rates!$F$23,IF(AND(C75="B",'Claim Details'!$E$28&gt;=Rates!$H$14,'Claim Details'!$E$28&lt;=Rates!$H$15,'Claim Details'!$E$19="Yes"),Rates!$I$23,IF(AND(C75="B",'Claim Details'!$E$28&gt;=Rates!$H$14,'Claim Details'!$E$28&lt;=Rates!$H$15,'Claim Details'!$E$19="No"),Rates!$H$23,IF(AND(C75="B",'Claim Details'!$E$28&gt;=Rates!$J$14,'Claim Details'!$E$28&lt;=Rates!$J$15,'Claim Details'!$E$19="Yes"),Rates!$K$23,IF(AND(C75="B",'Claim Details'!$E$28&gt;=Rates!$J$14,'Claim Details'!$E$28&lt;=Rates!$J$15,'Claim Details'!$E$19="No"),Rates!$J$23,IF(AND(C75="C",'Claim Details'!$E$28&gt;=Rates!$D$14,'Claim Details'!$E$28&lt;=Rates!$D$15,'Claim Details'!$E$19="Yes"),Rates!$E$24,IF(AND(C75="C",'Claim Details'!$E$28&gt;=Rates!$D$14,'Claim Details'!$E$28&lt;=Rates!$D$15,'Claim Details'!$E$19="No"),Rates!$D$24,IF(AND(C75="C",'Claim Details'!$E$28&gt;=Rates!$F$14,'Claim Details'!$E$28&lt;=Rates!$F$15,'Claim Details'!$E$19="Yes"),Rates!$G$24,IF(AND(C75="C",'Claim Details'!$E$28&gt;=Rates!$F$14,'Claim Details'!$E$28&lt;=Rates!$F$15,'Claim Details'!$E$19="No"),Rates!$F$24,IF(AND(C75="C",'Claim Details'!$E$28&gt;=Rates!$H$14,'Claim Details'!$E$28&lt;=Rates!$H$15,'Claim Details'!$E$19="Yes"),Rates!$I$24,IF(AND(C75="C",'Claim Details'!$E$28&gt;=Rates!$H$14,'Claim Details'!$E$28&lt;=Rates!$H$15,'Claim Details'!$E$19="No"),Rates!$H$24,IF(AND(C75="C",'Claim Details'!$E$28&gt;=Rates!$J$14,'Claim Details'!$E$28&lt;=Rates!$J$15,'Claim Details'!$E$19="Yes"),Rates!$K$24,IF(AND(C75="C",'Claim Details'!$E$28&gt;=Rates!$J$14,'Claim Details'!$E$28&lt;=Rates!$J$15,'Claim Details'!$E$19="No"),Rates!$J$24,"£0.00"))))))))))))))))))))))))</f>
        <v>£0.00</v>
      </c>
      <c r="AW75" s="1"/>
      <c r="AX75" s="189" t="str">
        <f>IF(AND(U75="A",'Claim Details'!$I$28&gt;=Rates!$D$14,'Claim Details'!$I$28&lt;=Rates!$D$15,'Claim Details'!$I$19="Yes"),Rates!$J$17,IF(AND(U75="A",'Claim Details'!$I$28&gt;=Rates!$D$14,'Claim Details'!$I$28&lt;=Rates!$D$15,'Claim Details'!$I$19="No"),Rates!$D$17,IF(AND(U75="A",'Claim Details'!$I$28&gt;=Rates!$F$14,'Claim Details'!$I$28&lt;=Rates!$F$15,'Claim Details'!$I$19="Yes"),Rates!$G$17,IF(AND(U75="A",'Claim Details'!$I$28&gt;=Rates!$F$14,'Claim Details'!$I$28&lt;=Rates!$F$15,'Claim Details'!$I$19="No"),Rates!$F$17,IF(AND(U75="A",'Claim Details'!$I$28&gt;=Rates!$H$14,'Claim Details'!$I$28&lt;=Rates!$H$15,'Claim Details'!$I$19="Yes"),Rates!$I$17,IF(AND(U75="A",'Claim Details'!$I$28&gt;=Rates!$H$14,'Claim Details'!$I$28&lt;=Rates!$H$15,'Claim Details'!$I$19="No"),Rates!$H$17,IF(AND(U75="A",'Claim Details'!$I$28&gt;=Rates!$J$14,'Claim Details'!$I$28&lt;=Rates!$J$15,'Claim Details'!$I$19="Yes"),Rates!$K$17,IF(AND(U75="A",'Claim Details'!$I$28&gt;=Rates!$J$14,'Claim Details'!$I$28&lt;=Rates!$J$15,'Claim Details'!$I$19="No"),Rates!$J$17,IF(AND(U75="B",'Claim Details'!$I$28&gt;=Rates!$D$14,'Claim Details'!$I$28&lt;=Rates!$D$15,'Claim Details'!$I$19="Yes"),Rates!$E$18,IF(AND(U75="B",'Claim Details'!$I$28&gt;=Rates!$D$14,'Claim Details'!$I$28&lt;=Rates!$D$15,'Claim Details'!$I$19="No"),Rates!$D$18,IF(AND(U75="B",'Claim Details'!$I$28&gt;=Rates!$F$14,'Claim Details'!$I$28&lt;=Rates!$F$15,'Claim Details'!$I$19="Yes"),Rates!$G$18,IF(AND(U75="B",'Claim Details'!$I$28&gt;=Rates!$F$14,'Claim Details'!$I$28&lt;=Rates!$F$15,'Claim Details'!$I$19="No"),Rates!$F$18,IF(AND(U75="B",'Claim Details'!$I$28&gt;=Rates!$H$14,'Claim Details'!$I$28&lt;=Rates!$H$15,'Claim Details'!$I$19="Yes"),Rates!$I$18,IF(AND(U75="B",'Claim Details'!$I$28&gt;=Rates!$H$14,'Claim Details'!$I$28&lt;=Rates!$H$15,'Claim Details'!$I$19="No"),Rates!$H$18,IF(AND(U75="B",'Claim Details'!$I$28&gt;=Rates!$J$14,'Claim Details'!$I$28&lt;=Rates!$J$15,'Claim Details'!$I$19="Yes"),Rates!$K$18,IF(AND(U75="B",'Claim Details'!$I$28&gt;=Rates!$J$14,'Claim Details'!$I$28&lt;=Rates!$J$15,'Claim Details'!$I$19="No"),Rates!$J$18,IF(AND(U75="C",'Claim Details'!$I$28&gt;=Rates!$D$14,'Claim Details'!$I$28&lt;=Rates!$D$15,'Claim Details'!$I$19="Yes"),Rates!$E$19,IF(AND(U75="C",'Claim Details'!$I$28&gt;=Rates!$D$14,'Claim Details'!$I$28&lt;=Rates!$D$15,'Claim Details'!$I$19="No"),Rates!$D$19,IF(AND(U75="C",'Claim Details'!$I$28&gt;=Rates!$F$14,'Claim Details'!$I$28&lt;=Rates!$F$15,'Claim Details'!$I$19="Yes"),Rates!$G$19,IF(AND(U75="C",'Claim Details'!$I$28&gt;=Rates!$F$14,'Claim Details'!$I$28&lt;=Rates!$F$15,'Claim Details'!$I$19="No"),Rates!$F$19,IF(AND(U75="C",'Claim Details'!$I$28&gt;=Rates!$H$14,'Claim Details'!$I$28&lt;=Rates!$H$15,'Claim Details'!$I$19="Yes"),Rates!$I$19,IF(AND(U75="C",'Claim Details'!$I$28&gt;=Rates!$H$14,'Claim Details'!$I$28&lt;=Rates!$H$15,'Claim Details'!$I$19="No"),Rates!$H$19,IF(AND(U75="C",'Claim Details'!$I$28&gt;=Rates!$J$14,'Claim Details'!$I$28&lt;=Rates!$J$15,'Claim Details'!$I$19="Yes"),Rates!$K$19,IF(AND(U75="C",'Claim Details'!$I$28&gt;=Rates!$J$14,'Claim Details'!$I$28&lt;=Rates!$J$15,'Claim Details'!$I$19="No"),Rates!$J$19,"£0.00"))))))))))))))))))))))))</f>
        <v>£0.00</v>
      </c>
      <c r="AY75" s="189" t="str">
        <f>IF(AND(C75="A",'Claim Details'!$I$28&gt;=Rates!$D$14,'Claim Details'!$I$28&lt;=Rates!$D$15,'Claim Details'!$I$19="Yes"),Rates!$J$25,IF(AND(C75="A",'Claim Details'!$I$28&gt;=Rates!$D$14,'Claim Details'!$I$28&lt;=Rates!$D$15,'Claim Details'!$I$19="No"),Rates!$D$25,IF(AND(C75="A",'Claim Details'!$I$28&gt;=Rates!$F$14,'Claim Details'!$I$28&lt;=Rates!$F$15,'Claim Details'!$I$19="Yes"),Rates!$G$25,IF(AND(C75="A",'Claim Details'!$I$28&gt;=Rates!$F$14,'Claim Details'!$I$28&lt;=Rates!$F$15,'Claim Details'!$I$19="No"),Rates!$F$25,IF(AND(C75="A",'Claim Details'!$I$28&gt;=Rates!$H$14,'Claim Details'!$I$28&lt;=Rates!$H$15,'Claim Details'!$I$19="Yes"),Rates!$I$25,IF(AND(C75="A",'Claim Details'!$I$28&gt;=Rates!$H$14,'Claim Details'!$I$28&lt;=Rates!$H$15,'Claim Details'!$I$19="No"),Rates!$H$25,IF(AND(C75="A",'Claim Details'!$I$28&gt;=Rates!$J$14,'Claim Details'!$I$28&lt;=Rates!$J$15,'Claim Details'!$I$19="Yes"),Rates!$K$25,IF(AND(C75="A",'Claim Details'!$I$28&gt;=Rates!$J$14,'Claim Details'!$I$28&lt;=Rates!$J$15,'Claim Details'!$I$19="No"),Rates!$J$25,IF(AND(C75="B",'Claim Details'!$I$28&gt;=Rates!$D$14,'Claim Details'!$I$28&lt;=Rates!$D$15,'Claim Details'!$I$19="Yes"),Rates!$E$26,IF(AND(C75="B",'Claim Details'!$I$28&gt;=Rates!$D$14,'Claim Details'!$I$28&lt;=Rates!$D$15,'Claim Details'!$I$19="No"),Rates!$D$26,IF(AND(C75="B",'Claim Details'!$I$28&gt;=Rates!$F$14,'Claim Details'!$I$28&lt;=Rates!$F$15,'Claim Details'!$I$19="Yes"),Rates!$G$26,IF(AND(C75="B",'Claim Details'!$I$28&gt;=Rates!$F$14,'Claim Details'!$I$28&lt;=Rates!$F$15,'Claim Details'!$I$19="No"),Rates!$F$26,IF(AND(C75="B",'Claim Details'!$I$28&gt;=Rates!$H$14,'Claim Details'!$I$28&lt;=Rates!$H$15,'Claim Details'!$I$19="Yes"),Rates!$I$26,IF(AND(C75="B",'Claim Details'!$I$28&gt;=Rates!$H$14,'Claim Details'!$I$28&lt;=Rates!$H$15,'Claim Details'!$I$19="No"),Rates!$H$26,IF(AND(C75="B",'Claim Details'!$I$28&gt;=Rates!$J$14,'Claim Details'!$I$28&lt;=Rates!$J$15,'Claim Details'!$I$19="Yes"),Rates!$K$26,IF(AND(C75="B",'Claim Details'!$I$28&gt;=Rates!$J$14,'Claim Details'!$I$28&lt;=Rates!$J$15,'Claim Details'!$I$19="No"),Rates!$J$26,IF(AND(C75="C",'Claim Details'!$I$28&gt;=Rates!$D$14,'Claim Details'!$I$28&lt;=Rates!$D$15,'Claim Details'!$I$19="Yes"),Rates!$E$27,IF(AND(C75="C",'Claim Details'!$I$28&gt;=Rates!$D$14,'Claim Details'!$I$28&lt;=Rates!$D$15,'Claim Details'!$I$19="No"),Rates!$D$27,IF(AND(C75="C",'Claim Details'!$I$28&gt;=Rates!$F$14,'Claim Details'!$I$28&lt;=Rates!$F$15,'Claim Details'!$I$19="Yes"),Rates!$G$27,IF(AND(C75="C",'Claim Details'!$I$28&gt;=Rates!$F$14,'Claim Details'!$I$28&lt;=Rates!$F$15,'Claim Details'!$I$19="No"),Rates!$F$27,IF(AND(C75="C",'Claim Details'!$I$28&gt;=Rates!$H$14,'Claim Details'!$I$28&lt;=Rates!$H$15,'Claim Details'!$I$19="Yes"),Rates!$I$27,IF(AND(C75="C",'Claim Details'!$I$28&gt;=Rates!$H$14,'Claim Details'!$I$28&lt;=Rates!$H$15,'Claim Details'!$I$19="No"),Rates!$H$27,IF(AND(C75="C",'Claim Details'!$I$28&gt;=Rates!$J$14,'Claim Details'!$I$28&lt;=Rates!$J$15,'Claim Details'!$I$19="Yes"),Rates!$K$27,IF(AND(C75="C",'Claim Details'!$I$28&gt;=Rates!$J$14,'Claim Details'!$I$28&lt;=Rates!$J$15,'Claim Details'!$I$19="No"),Rates!$J$27,"£0.00"))))))))))))))))))))))))</f>
        <v>£0.00</v>
      </c>
      <c r="AZ75" s="189" t="str">
        <f>IF(AND(C75="A",'Claim Details'!$I$28&gt;=Rates!$D$14,'Claim Details'!$I$28&lt;=Rates!$D$15,'Claim Details'!$I$19="Yes"),Rates!$E$20,IF(AND(C75="A",'Claim Details'!$I$28&gt;=Rates!$D$14,'Claim Details'!$I$28&lt;=Rates!$D$15,'Claim Details'!$I$19="No"),Rates!$D$20,IF(AND(C75="A",'Claim Details'!$I$28&gt;=Rates!$F$14,'Claim Details'!$I$28&lt;=Rates!$F$15,'Claim Details'!$I$19="Yes"),Rates!$G$20,IF(AND(C75="A",'Claim Details'!$I$28&gt;=Rates!$F$14,'Claim Details'!$I$28&lt;=Rates!$F$15,'Claim Details'!$I$19="No"),Rates!$F$20,IF(AND(C75="A",'Claim Details'!$I$28&gt;=Rates!$H$14,'Claim Details'!$I$28&lt;=Rates!$H$15,'Claim Details'!$I$19="Yes"),Rates!$I$20,IF(AND(C75="A",'Claim Details'!$I$28&gt;=Rates!$H$14,'Claim Details'!$I$28&lt;=Rates!$H$15,'Claim Details'!$I$19="No"),Rates!$H$20,IF(AND(C75="A",'Claim Details'!$I$28&gt;=Rates!$J$14,'Claim Details'!$I$28&lt;=Rates!$J$15,'Claim Details'!$I$19="Yes"),Rates!$K$20,IF(AND(C75="A",'Claim Details'!$I$28&gt;=Rates!$J$14,'Claim Details'!$I$28&lt;=Rates!$J$15,'Claim Details'!$I$19="No"),Rates!$J$20,IF(AND(C75="B",'Claim Details'!$I$28&gt;=Rates!$D$14,'Claim Details'!$I$28&lt;=Rates!$D$15,'Claim Details'!$I$19="Yes"),Rates!$E$21,IF(AND(C75="B",'Claim Details'!$I$28&gt;=Rates!$D$14,'Claim Details'!$I$28&lt;=Rates!$D$15,'Claim Details'!$I$19="No"),Rates!$D$21,IF(AND(C75="B",'Claim Details'!$I$28&gt;=Rates!$F$14,'Claim Details'!$I$28&lt;=Rates!$F$15,'Claim Details'!$I$19="Yes"),Rates!$G$21,IF(AND(C75="B",'Claim Details'!$I$28&gt;=Rates!$F$14,'Claim Details'!$I$28&lt;=Rates!$F$15,'Claim Details'!$I$19="No"),Rates!$F$21,IF(AND(C75="B",'Claim Details'!$I$28&gt;=Rates!$H$14,'Claim Details'!$I$28&lt;=Rates!$H$15,'Claim Details'!$I$19="Yes"),Rates!$I$21,IF(AND(C75="B",'Claim Details'!$I$28&gt;=Rates!$H$14,'Claim Details'!$I$28&lt;=Rates!$H$15,'Claim Details'!$I$19="No"),Rates!$H$21,IF(AND(C75="B",'Claim Details'!$I$28&gt;=Rates!$J$14,'Claim Details'!$I$28&lt;=Rates!$J$15,'Claim Details'!$I$19="Yes"),Rates!$K$21,IF(AND(C75="B",'Claim Details'!$I$28&gt;=Rates!$J$14,'Claim Details'!$I$28&lt;=Rates!$J$15,'Claim Details'!$I$19="No"),Rates!$J$21,"£0.00"))))))))))))))))</f>
        <v>£0.00</v>
      </c>
      <c r="BA75" s="189" t="str">
        <f>IF(AND(C75="A",'Claim Details'!$I$28&gt;=Rates!$D$14,'Claim Details'!$I$28&lt;=Rates!$D$15,'Claim Details'!$I$19="Yes"),Rates!$E$22,IF(AND(C75="A",'Claim Details'!$I$28&gt;=Rates!$D$14,'Claim Details'!$I$28&lt;=Rates!$D$15,'Claim Details'!$I$19="No"),Rates!$D$22,IF(AND(C75="A",'Claim Details'!$I$28&gt;=Rates!$F$14,'Claim Details'!$I$28&lt;=Rates!$F$15,'Claim Details'!$I$19="Yes"),Rates!$G$22,IF(AND(C75="A",'Claim Details'!$I$28&gt;=Rates!$F$14,'Claim Details'!$I$28&lt;=Rates!$F$15,'Claim Details'!$I$19="No"),Rates!$F$22,IF(AND(C75="A",'Claim Details'!$I$28&gt;=Rates!$H$14,'Claim Details'!$I$28&lt;=Rates!$H$15,'Claim Details'!$I$19="Yes"),Rates!$I$22,IF(AND(C75="A",'Claim Details'!$I$28&gt;=Rates!$H$14,'Claim Details'!$I$28&lt;=Rates!$H$15,'Claim Details'!$I$19="No"),Rates!$H$22,IF(AND(C75="A",'Claim Details'!$I$28&gt;=Rates!$J$14,'Claim Details'!$I$28&lt;=Rates!$J$15,'Claim Details'!$I$19="Yes"),Rates!$K$22,IF(AND(C75="A",'Claim Details'!$I$28&gt;=Rates!$J$14,'Claim Details'!$I$28&lt;=Rates!$J$15,'Claim Details'!$I$19="No"),Rates!$J$22,IF(AND(C75="B",'Claim Details'!$I$28&gt;=Rates!$D$14,'Claim Details'!$I$28&lt;=Rates!$D$15,'Claim Details'!$I$19="Yes"),Rates!$E$23,IF(AND(C75="B",'Claim Details'!$I$28&gt;=Rates!$D$14,'Claim Details'!$I$28&lt;=Rates!$D$15,'Claim Details'!$I$19="No"),Rates!$D$23,IF(AND(C75="B",'Claim Details'!$I$28&gt;=Rates!$F$14,'Claim Details'!$I$28&lt;=Rates!$F$15,'Claim Details'!$I$19="Yes"),Rates!$G$23,IF(AND(C75="B",'Claim Details'!$I$28&gt;=Rates!$F$14,'Claim Details'!$I$28&lt;=Rates!$F$15,'Claim Details'!$I$19="No"),Rates!$F$23,IF(AND(C75="B",'Claim Details'!$I$28&gt;=Rates!$H$14,'Claim Details'!$I$28&lt;=Rates!$H$15,'Claim Details'!$I$19="Yes"),Rates!$I$23,IF(AND(C75="B",'Claim Details'!$I$28&gt;=Rates!$H$14,'Claim Details'!$I$28&lt;=Rates!$H$15,'Claim Details'!$I$19="No"),Rates!$H$23,IF(AND(C75="B",'Claim Details'!$I$28&gt;=Rates!$J$14,'Claim Details'!$I$28&lt;=Rates!$J$15,'Claim Details'!$I$19="Yes"),Rates!$K$23,IF(AND(C75="B",'Claim Details'!$I$28&gt;=Rates!$J$14,'Claim Details'!$I$28&lt;=Rates!$J$15,'Claim Details'!$I$19="No"),Rates!$J$23,IF(AND(C75="C",'Claim Details'!$I$28&gt;=Rates!$D$14,'Claim Details'!$I$28&lt;=Rates!$D$15,'Claim Details'!$I$19="Yes"),Rates!$E$24,IF(AND(C75="C",'Claim Details'!$I$28&gt;=Rates!$D$14,'Claim Details'!$I$28&lt;=Rates!$D$15,'Claim Details'!$I$19="No"),Rates!$D$24,IF(AND(C75="C",'Claim Details'!$I$28&gt;=Rates!$F$14,'Claim Details'!$I$28&lt;=Rates!$F$15,'Claim Details'!$I$19="Yes"),Rates!$G$24,IF(AND(C75="C",'Claim Details'!$I$28&gt;=Rates!$F$14,'Claim Details'!$I$28&lt;=Rates!$F$15,'Claim Details'!$I$19="No"),Rates!$F$24,IF(AND(C75="C",'Claim Details'!$I$28&gt;=Rates!$H$14,'Claim Details'!$I$28&lt;=Rates!$H$15,'Claim Details'!$I$19="Yes"),Rates!$I$24,IF(AND(C75="C",'Claim Details'!$I$28&gt;=Rates!$H$14,'Claim Details'!$I$28&lt;=Rates!$H$15,'Claim Details'!$I$19="No"),Rates!$H$24,IF(AND(C75="C",'Claim Details'!$I$28&gt;=Rates!$J$14,'Claim Details'!$I$28&lt;=Rates!$J$15,'Claim Details'!$I$19="Yes"),Rates!$K$24,IF(AND(C75="C",'Claim Details'!$I$28&gt;=Rates!$J$14,'Claim Details'!$I$28&lt;=Rates!$J$15,'Claim Details'!$I$19="No"),Rates!$J$24,"£0.00"))))))))))))))))))))))))</f>
        <v>£0.00</v>
      </c>
      <c r="BB75" s="189" t="str">
        <f t="shared" si="27"/>
        <v>£0.00</v>
      </c>
      <c r="BC75" s="1"/>
      <c r="BD75" s="189" t="str">
        <f>IF(AND(AE75="A",'Claim Details'!$I$28&gt;=Rates!$D$14,'Claim Details'!$I$28&lt;=Rates!$D$15,'Claim Details'!$I$19="Yes"),Rates!$J$17,IF(AND(AE75="A",'Claim Details'!$I$28&gt;=Rates!$D$14,'Claim Details'!$I$28&lt;=Rates!$D$15,'Claim Details'!$I$19="No"),Rates!$D$17,IF(AND(AE75="A",'Claim Details'!$I$28&gt;=Rates!$F$14,'Claim Details'!$I$28&lt;=Rates!$F$15,'Claim Details'!$I$19="Yes"),Rates!$G$17,IF(AND(AE75="A",'Claim Details'!$I$28&gt;=Rates!$F$14,'Claim Details'!$I$28&lt;=Rates!$F$15,'Claim Details'!$I$19="No"),Rates!$F$17,IF(AND(AE75="A",'Claim Details'!$I$28&gt;=Rates!$H$14,'Claim Details'!$I$28&lt;=Rates!$H$15,'Claim Details'!$I$19="Yes"),Rates!$I$17,IF(AND(AE75="A",'Claim Details'!$I$28&gt;=Rates!$H$14,'Claim Details'!$I$28&lt;=Rates!$H$15,'Claim Details'!$I$19="No"),Rates!$H$17,IF(AND(AE75="A",'Claim Details'!$I$28&gt;=Rates!$J$14,'Claim Details'!$I$28&lt;=Rates!$J$15,'Claim Details'!$I$19="Yes"),Rates!$K$17,IF(AND(AE75="A",'Claim Details'!$I$28&gt;=Rates!$J$14,'Claim Details'!$I$28&lt;=Rates!$J$15,'Claim Details'!$I$19="No"),Rates!$J$17,IF(AND(AE75="B",'Claim Details'!$I$28&gt;=Rates!$D$14,'Claim Details'!$I$28&lt;=Rates!$D$15,'Claim Details'!$I$19="Yes"),Rates!$E$18,IF(AND(AE75="B",'Claim Details'!$I$28&gt;=Rates!$D$14,'Claim Details'!$I$28&lt;=Rates!$D$15,'Claim Details'!$I$19="No"),Rates!$D$18,IF(AND(AE75="B",'Claim Details'!$I$28&gt;=Rates!$F$14,'Claim Details'!$I$28&lt;=Rates!$F$15,'Claim Details'!$I$19="Yes"),Rates!$G$18,IF(AND(AE75="B",'Claim Details'!$I$28&gt;=Rates!$F$14,'Claim Details'!$I$28&lt;=Rates!$F$15,'Claim Details'!$I$19="No"),Rates!$F$18,IF(AND(AE75="B",'Claim Details'!$I$28&gt;=Rates!$H$14,'Claim Details'!$I$28&lt;=Rates!$H$15,'Claim Details'!$I$19="Yes"),Rates!$I$18,IF(AND(AE75="B",'Claim Details'!$I$28&gt;=Rates!$H$14,'Claim Details'!$I$28&lt;=Rates!$H$15,'Claim Details'!$I$19="No"),Rates!$H$18,IF(AND(AE75="B",'Claim Details'!$I$28&gt;=Rates!$J$14,'Claim Details'!$I$28&lt;=Rates!$J$15,'Claim Details'!$I$19="Yes"),Rates!$K$18,IF(AND(AE75="B",'Claim Details'!$I$28&gt;=Rates!$J$14,'Claim Details'!$I$28&lt;=Rates!$J$15,'Claim Details'!$I$19="No"),Rates!$J$18,IF(AND(AE75="C",'Claim Details'!$I$28&gt;=Rates!$D$14,'Claim Details'!$I$28&lt;=Rates!$D$15,'Claim Details'!$I$19="Yes"),Rates!$E$19,IF(AND(AE75="C",'Claim Details'!$I$28&gt;=Rates!$D$14,'Claim Details'!$I$28&lt;=Rates!$D$15,'Claim Details'!$I$19="No"),Rates!$D$19,IF(AND(AE75="C",'Claim Details'!$I$28&gt;=Rates!$F$14,'Claim Details'!$I$28&lt;=Rates!$F$15,'Claim Details'!$I$19="Yes"),Rates!$G$19,IF(AND(AE75="C",'Claim Details'!$I$28&gt;=Rates!$F$14,'Claim Details'!$I$28&lt;=Rates!$F$15,'Claim Details'!$I$19="No"),Rates!$F$19,IF(AND(AE75="C",'Claim Details'!$I$28&gt;=Rates!$H$14,'Claim Details'!$I$28&lt;=Rates!$H$15,'Claim Details'!$I$19="Yes"),Rates!$I$19,IF(AND(AE75="C",'Claim Details'!$I$28&gt;=Rates!$H$14,'Claim Details'!$I$28&lt;=Rates!$H$15,'Claim Details'!$I$19="No"),Rates!$H$19,IF(AND(AE75="C",'Claim Details'!$I$28&gt;=Rates!$J$14,'Claim Details'!$I$28&lt;=Rates!$J$15,'Claim Details'!$I$19="Yes"),Rates!$K$19,IF(AND(AE75="C",'Claim Details'!$I$28&gt;=Rates!$J$14,'Claim Details'!$I$28&lt;=Rates!$J$15,'Claim Details'!$I$19="No"),Rates!$J$19,"£0.00"))))))))))))))))))))))))</f>
        <v>£0.00</v>
      </c>
      <c r="BE75" s="189" t="str">
        <f>IF(AND(AE75="A",'Claim Details'!$I$28&gt;=Rates!$D$14,'Claim Details'!$I$28&lt;=Rates!$D$15,'Claim Details'!$I$19="Yes"),Rates!$J$25,IF(AND(AE75="A",'Claim Details'!$I$28&gt;=Rates!$D$14,'Claim Details'!$I$28&lt;=Rates!$D$15,'Claim Details'!$I$19="No"),Rates!$D$25,IF(AND(AE75="A",'Claim Details'!$I$28&gt;=Rates!$F$14,'Claim Details'!$I$28&lt;=Rates!$F$15,'Claim Details'!$I$19="Yes"),Rates!$G$25,IF(AND(AE75="A",'Claim Details'!$I$28&gt;=Rates!$F$14,'Claim Details'!$I$28&lt;=Rates!$F$15,'Claim Details'!$I$19="No"),Rates!$F$25,IF(AND(AE75="A",'Claim Details'!$I$28&gt;=Rates!$H$14,'Claim Details'!$I$28&lt;=Rates!$H$15,'Claim Details'!$I$19="Yes"),Rates!$I$25,IF(AND(AE75="A",'Claim Details'!$I$28&gt;=Rates!$H$14,'Claim Details'!$I$28&lt;=Rates!$H$15,'Claim Details'!$I$19="No"),Rates!$H$25,IF(AND(AE75="A",'Claim Details'!$I$28&gt;=Rates!$J$14,'Claim Details'!$I$28&lt;=Rates!$J$15,'Claim Details'!$I$19="Yes"),Rates!$K$25,IF(AND(AE75="A",'Claim Details'!$I$28&gt;=Rates!$J$14,'Claim Details'!$I$28&lt;=Rates!$J$15,'Claim Details'!$I$19="No"),Rates!$J$25,IF(AND(AE75="B",'Claim Details'!$I$28&gt;=Rates!$D$14,'Claim Details'!$I$28&lt;=Rates!$D$15,'Claim Details'!$I$19="Yes"),Rates!$E$26,IF(AND(AE75="B",'Claim Details'!$I$28&gt;=Rates!$D$14,'Claim Details'!$I$28&lt;=Rates!$D$15,'Claim Details'!$I$19="No"),Rates!$D$26,IF(AND(AE75="B",'Claim Details'!$I$28&gt;=Rates!$F$14,'Claim Details'!$I$28&lt;=Rates!$F$15,'Claim Details'!$I$19="Yes"),Rates!$G$26,IF(AND(AE75="B",'Claim Details'!$I$28&gt;=Rates!$F$14,'Claim Details'!$I$28&lt;=Rates!$F$15,'Claim Details'!$I$19="No"),Rates!$F$26,IF(AND(AE75="B",'Claim Details'!$I$28&gt;=Rates!$H$14,'Claim Details'!$I$28&lt;=Rates!$H$15,'Claim Details'!$I$19="Yes"),Rates!$I$26,IF(AND(AE75="B",'Claim Details'!$I$28&gt;=Rates!$H$14,'Claim Details'!$I$28&lt;=Rates!$H$15,'Claim Details'!$I$19="No"),Rates!$H$26,IF(AND(AE75="B",'Claim Details'!$I$28&gt;=Rates!$J$14,'Claim Details'!$I$28&lt;=Rates!$J$15,'Claim Details'!$I$19="Yes"),Rates!$K$26,IF(AND(AE75="B",'Claim Details'!$I$28&gt;=Rates!$J$14,'Claim Details'!$I$28&lt;=Rates!$J$15,'Claim Details'!$I$19="No"),Rates!$J$26,IF(AND(AE75="C",'Claim Details'!$I$28&gt;=Rates!$D$14,'Claim Details'!$I$28&lt;=Rates!$D$15,'Claim Details'!$I$19="Yes"),Rates!$E$27,IF(AND(AE75="C",'Claim Details'!$I$28&gt;=Rates!$D$14,'Claim Details'!$I$28&lt;=Rates!$D$15,'Claim Details'!$I$19="No"),Rates!$D$27,IF(AND(AE75="C",'Claim Details'!$I$28&gt;=Rates!$F$14,'Claim Details'!$I$28&lt;=Rates!$F$15,'Claim Details'!$I$19="Yes"),Rates!$G$27,IF(AND(AE75="C",'Claim Details'!$I$28&gt;=Rates!$F$14,'Claim Details'!$I$28&lt;=Rates!$F$15,'Claim Details'!$I$19="No"),Rates!$F$27,IF(AND(AE75="C",'Claim Details'!$I$28&gt;=Rates!$H$14,'Claim Details'!$I$28&lt;=Rates!$H$15,'Claim Details'!$I$19="Yes"),Rates!$I$27,IF(AND(AE75="C",'Claim Details'!$I$28&gt;=Rates!$H$14,'Claim Details'!$I$28&lt;=Rates!$H$15,'Claim Details'!$I$19="No"),Rates!$H$27,IF(AND(AE75="C",'Claim Details'!$I$28&gt;=Rates!$J$14,'Claim Details'!$I$28&lt;=Rates!$J$15,'Claim Details'!$I$19="Yes"),Rates!$K$27,IF(AND(AE75="C",'Claim Details'!$I$28&gt;=Rates!$J$14,'Claim Details'!$I$28&lt;=Rates!$J$15,'Claim Details'!$I$19="No"),Rates!$J$27,"£0.00"))))))))))))))))))))))))</f>
        <v>£0.00</v>
      </c>
      <c r="BF75" s="189" t="str">
        <f>IF(AND(AE75="A",'Claim Details'!$I$28&gt;=Rates!$D$14,'Claim Details'!$I$28&lt;=Rates!$D$15,'Claim Details'!$I$19="Yes"),Rates!$E$20,IF(AND(AE75="A",'Claim Details'!$I$28&gt;=Rates!$D$14,'Claim Details'!$I$28&lt;=Rates!$D$15,'Claim Details'!$I$19="No"),Rates!$D$20,IF(AND(AE75="A",'Claim Details'!$I$28&gt;=Rates!$F$14,'Claim Details'!$I$28&lt;=Rates!$F$15,'Claim Details'!$I$19="Yes"),Rates!$G$20,IF(AND(AE75="A",'Claim Details'!$I$28&gt;=Rates!$F$14,'Claim Details'!$I$28&lt;=Rates!$F$15,'Claim Details'!$I$19="No"),Rates!$F$20,IF(AND(AE75="A",'Claim Details'!$I$28&gt;=Rates!$H$14,'Claim Details'!$I$28&lt;=Rates!$H$15,'Claim Details'!$I$19="Yes"),Rates!$I$20,IF(AND(AE75="A",'Claim Details'!$I$28&gt;=Rates!$H$14,'Claim Details'!$I$28&lt;=Rates!$H$15,'Claim Details'!$I$19="No"),Rates!$H$20,IF(AND(AE75="A",'Claim Details'!$I$28&gt;=Rates!$J$14,'Claim Details'!$I$28&lt;=Rates!$J$15,'Claim Details'!$I$19="Yes"),Rates!$K$20,IF(AND(AE75="A",'Claim Details'!$I$28&gt;=Rates!$J$14,'Claim Details'!$I$28&lt;=Rates!$J$15,'Claim Details'!$I$19="No"),Rates!$J$20,IF(AND(AE75="B",'Claim Details'!$I$28&gt;=Rates!$D$14,'Claim Details'!$I$28&lt;=Rates!$D$15,'Claim Details'!$I$19="Yes"),Rates!$E$21,IF(AND(AE75="B",'Claim Details'!$I$28&gt;=Rates!$D$14,'Claim Details'!$I$28&lt;=Rates!$D$15,'Claim Details'!$I$19="No"),Rates!$D$21,IF(AND(AE75="B",'Claim Details'!$I$28&gt;=Rates!$F$14,'Claim Details'!$I$28&lt;=Rates!$F$15,'Claim Details'!$I$19="Yes"),Rates!$G$21,IF(AND(AE75="B",'Claim Details'!$I$28&gt;=Rates!$F$14,'Claim Details'!$I$28&lt;=Rates!$F$15,'Claim Details'!$I$19="No"),Rates!$F$21,IF(AND(AE75="B",'Claim Details'!$I$28&gt;=Rates!$H$14,'Claim Details'!$I$28&lt;=Rates!$H$15,'Claim Details'!$I$19="Yes"),Rates!$I$21,IF(AND(AE75="B",'Claim Details'!$I$28&gt;=Rates!$H$14,'Claim Details'!$I$28&lt;=Rates!$H$15,'Claim Details'!$I$19="No"),Rates!$H$21,IF(AND(AE75="B",'Claim Details'!$I$28&gt;=Rates!$J$14,'Claim Details'!$I$28&lt;=Rates!$J$15,'Claim Details'!$I$19="Yes"),Rates!$K$21,IF(AND(AE75="B",'Claim Details'!$I$28&gt;=Rates!$J$14,'Claim Details'!$I$28&lt;=Rates!$J$15,'Claim Details'!$I$19="No"),Rates!$J$21,"£0.00"))))))))))))))))</f>
        <v>£0.00</v>
      </c>
      <c r="BG75" s="189" t="str">
        <f>IF(AND(AE75="A",'Claim Details'!$I$28&gt;=Rates!$D$14,'Claim Details'!$I$28&lt;=Rates!$D$15,'Claim Details'!$I$19="Yes"),Rates!$E$22,IF(AND(AE75="A",'Claim Details'!$I$28&gt;=Rates!$D$14,'Claim Details'!$I$28&lt;=Rates!$D$15,'Claim Details'!$I$19="No"),Rates!$D$22,IF(AND(AE75="A",'Claim Details'!$I$28&gt;=Rates!$F$14,'Claim Details'!$I$28&lt;=Rates!$F$15,'Claim Details'!$I$19="Yes"),Rates!$G$22,IF(AND(AE75="A",'Claim Details'!$I$28&gt;=Rates!$F$14,'Claim Details'!$I$28&lt;=Rates!$F$15,'Claim Details'!$I$19="No"),Rates!$F$22,IF(AND(AE75="A",'Claim Details'!$I$28&gt;=Rates!$H$14,'Claim Details'!$I$28&lt;=Rates!$H$15,'Claim Details'!$I$19="Yes"),Rates!$I$22,IF(AND(AE75="A",'Claim Details'!$I$28&gt;=Rates!$H$14,'Claim Details'!$I$28&lt;=Rates!$H$15,'Claim Details'!$I$19="No"),Rates!$H$22,IF(AND(AE75="A",'Claim Details'!$I$28&gt;=Rates!$J$14,'Claim Details'!$I$28&lt;=Rates!$J$15,'Claim Details'!$I$19="Yes"),Rates!$K$22,IF(AND(AE75="A",'Claim Details'!$I$28&gt;=Rates!$J$14,'Claim Details'!$I$28&lt;=Rates!$J$15,'Claim Details'!$I$19="No"),Rates!$J$22,IF(AND(AE75="B",'Claim Details'!$I$28&gt;=Rates!$D$14,'Claim Details'!$I$28&lt;=Rates!$D$15,'Claim Details'!$I$19="Yes"),Rates!$E$23,IF(AND(AE75="B",'Claim Details'!$I$28&gt;=Rates!$D$14,'Claim Details'!$I$28&lt;=Rates!$D$15,'Claim Details'!$I$19="No"),Rates!$D$23,IF(AND(AE75="B",'Claim Details'!$I$28&gt;=Rates!$F$14,'Claim Details'!$I$28&lt;=Rates!$F$15,'Claim Details'!$I$19="Yes"),Rates!$G$23,IF(AND(AE75="B",'Claim Details'!$I$28&gt;=Rates!$F$14,'Claim Details'!$I$28&lt;=Rates!$F$15,'Claim Details'!$I$19="No"),Rates!$F$23,IF(AND(AE75="B",'Claim Details'!$I$28&gt;=Rates!$H$14,'Claim Details'!$I$28&lt;=Rates!$H$15,'Claim Details'!$I$19="Yes"),Rates!$I$23,IF(AND(AE75="B",'Claim Details'!$I$28&gt;=Rates!$H$14,'Claim Details'!$I$28&lt;=Rates!$H$15,'Claim Details'!$I$19="No"),Rates!$H$23,IF(AND(AE75="B",'Claim Details'!$I$28&gt;=Rates!$J$14,'Claim Details'!$I$28&lt;=Rates!$J$15,'Claim Details'!$I$19="Yes"),Rates!$K$23,IF(AND(AE75="B",'Claim Details'!$I$28&gt;=Rates!$J$14,'Claim Details'!$I$28&lt;=Rates!$J$15,'Claim Details'!$I$19="No"),Rates!$J$23,IF(AND(AE75="C",'Claim Details'!$I$28&gt;=Rates!$D$14,'Claim Details'!$I$28&lt;=Rates!$D$15,'Claim Details'!$I$19="Yes"),Rates!$E$24,IF(AND(AE75="C",'Claim Details'!$I$28&gt;=Rates!$D$14,'Claim Details'!$I$28&lt;=Rates!$D$15,'Claim Details'!$I$19="No"),Rates!$D$24,IF(AND(AE75="C",'Claim Details'!$I$28&gt;=Rates!$F$14,'Claim Details'!$I$28&lt;=Rates!$F$15,'Claim Details'!$I$19="Yes"),Rates!$G$24,IF(AND(AE75="C",'Claim Details'!$I$28&gt;=Rates!$F$14,'Claim Details'!$I$28&lt;=Rates!$F$15,'Claim Details'!$I$19="No"),Rates!$F$24,IF(AND(AE75="C",'Claim Details'!$I$28&gt;=Rates!$H$14,'Claim Details'!$I$28&lt;=Rates!$H$15,'Claim Details'!$I$19="Yes"),Rates!$I$24,IF(AND(AE75="C",'Claim Details'!$I$28&gt;=Rates!$H$14,'Claim Details'!$I$28&lt;=Rates!$H$15,'Claim Details'!$I$19="No"),Rates!$H$24,IF(AND(AE75="C",'Claim Details'!$I$28&gt;=Rates!$J$14,'Claim Details'!$I$28&lt;=Rates!$J$15,'Claim Details'!$I$19="Yes"),Rates!$K$24,IF(AND(AE75="C",'Claim Details'!$I$28&gt;=Rates!$J$14,'Claim Details'!$I$28&lt;=Rates!$J$15,'Claim Details'!$I$19="No"),Rates!$J$24,"£0.00"))))))))))))))))))))))))</f>
        <v>£0.00</v>
      </c>
      <c r="BH75" s="189" t="str">
        <f t="shared" si="28"/>
        <v>£0.00</v>
      </c>
      <c r="BI75" s="189">
        <f t="shared" si="29"/>
        <v>0</v>
      </c>
      <c r="BO75" s="202" t="str">
        <f>IF(H75="","£0.00",IF(AP75="4","£0.00",IF(AP75="5","£0.00",IF(AP75="1","£0.00",((AQ75*H75)*'Claim Details'!$F$111)/100))))</f>
        <v>£0.00</v>
      </c>
      <c r="BP75" s="202" t="str">
        <f>IF(T75="","£0.00",IF(AP75="4","£0.00",IF(AP75="5","£0.00",IF(AP75="1","£0.00",((AR75*T75)*'Claim Details'!$N$111)/100))))</f>
        <v>£0.00</v>
      </c>
      <c r="BQ75" s="202" t="str">
        <f>IF(AI75="","£0.00",IF(AP75="4","£0.00",IF(AP75="5","£0.00",IF(AP75="1","£0.00",((BI75*AI75)*'Claim Details'!$W$111)/100))))</f>
        <v>£0.00</v>
      </c>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row>
    <row r="76" spans="1:97" ht="15">
      <c r="A76" s="145"/>
      <c r="B76" s="91"/>
      <c r="C76" s="96"/>
      <c r="D76" s="97"/>
      <c r="E76" s="98"/>
      <c r="F76" s="89"/>
      <c r="G76" s="99"/>
      <c r="H76" s="100"/>
      <c r="I76" s="221" t="str">
        <f t="shared" si="19"/>
        <v>£0.00</v>
      </c>
      <c r="J76" s="101"/>
      <c r="K76" s="100"/>
      <c r="L76" s="221" t="str">
        <f t="shared" si="20"/>
        <v>£0.00</v>
      </c>
      <c r="M76" s="101"/>
      <c r="N76" s="102"/>
      <c r="O76" s="145"/>
      <c r="P76" s="77"/>
      <c r="Q76" s="87"/>
      <c r="R76" s="87"/>
      <c r="S76" s="87"/>
      <c r="T76" s="149" t="str">
        <f t="shared" si="21"/>
        <v/>
      </c>
      <c r="U76" s="87" t="str">
        <f t="shared" si="30"/>
        <v/>
      </c>
      <c r="V76" s="87"/>
      <c r="W76" s="53" t="str">
        <f t="shared" si="22"/>
        <v>£0.00</v>
      </c>
      <c r="X76" s="53"/>
      <c r="Y76" s="87"/>
      <c r="Z76" s="78"/>
      <c r="AA76" s="79"/>
      <c r="AB76" s="160"/>
      <c r="AC76" s="98"/>
      <c r="AD76" s="225"/>
      <c r="AE76" s="235" t="str">
        <f t="shared" si="23"/>
        <v/>
      </c>
      <c r="AF76" s="87" t="str">
        <f t="shared" si="24"/>
        <v/>
      </c>
      <c r="AG76" s="53"/>
      <c r="AH76" s="224"/>
      <c r="AI76" s="226" t="str">
        <f t="shared" si="16"/>
        <v/>
      </c>
      <c r="AJ76" s="236" t="str">
        <f t="shared" si="25"/>
        <v>£0.00</v>
      </c>
      <c r="AK76" s="31"/>
      <c r="AL76" s="1"/>
      <c r="AM76" s="1"/>
      <c r="AN76" s="1"/>
      <c r="AO76" s="1"/>
      <c r="AP76" s="1" t="str">
        <f t="shared" si="17"/>
        <v/>
      </c>
      <c r="AQ76" s="27">
        <f t="shared" si="18"/>
        <v>0</v>
      </c>
      <c r="AR76" s="189">
        <f t="shared" si="26"/>
        <v>0</v>
      </c>
      <c r="AS76" s="190" t="str">
        <f>IF(AND(C76="A",'Claim Details'!$E$28&gt;=Rates!$D$14,'Claim Details'!$E$28&lt;=Rates!$D$15,'Claim Details'!$E$19="Yes"),Rates!$E$17,IF(AND(C76="A",'Claim Details'!$E$28&gt;=Rates!$D$14,'Claim Details'!$E$28&lt;=Rates!$D$15,'Claim Details'!$E$19="No"),Rates!$D$17,IF(AND(C76="A",'Claim Details'!$E$28&gt;=Rates!$F$14,'Claim Details'!$E$28&lt;=Rates!$F$15,'Claim Details'!$E$19="Yes"),Rates!$G$17,IF(AND(C76="A",'Claim Details'!$E$28&gt;=Rates!$F$14,'Claim Details'!$E$28&lt;=Rates!$F$15,'Claim Details'!$E$19="No"),Rates!$F$17,IF(AND(C76="A",'Claim Details'!$E$28&gt;=Rates!$H$14,'Claim Details'!$E$28&lt;=Rates!$H$15,'Claim Details'!$E$19="Yes"),Rates!$I$17,IF(AND(C76="A",'Claim Details'!$E$28&gt;=Rates!$H$14,'Claim Details'!$E$28&lt;=Rates!$H$15,'Claim Details'!$E$19="No"),Rates!$H$17,IF(AND(C76="A",'Claim Details'!$E$28&gt;=Rates!$J$14,'Claim Details'!$E$28&lt;=Rates!$J$15,'Claim Details'!$E$19="Yes"),Rates!$K$17,IF(AND(C76="A",'Claim Details'!$E$28&gt;=Rates!$J$14,'Claim Details'!$E$28&lt;=Rates!$J$15,'Claim Details'!$E$19="No"),Rates!$J$17,IF(AND(C76="B",'Claim Details'!$E$28&gt;=Rates!$D$14,'Claim Details'!$E$28&lt;=Rates!$D$15,'Claim Details'!$E$19="Yes"),Rates!$E$18,IF(AND(C76="B",'Claim Details'!$E$28&gt;=Rates!$D$14,'Claim Details'!$E$28&lt;=Rates!$D$15,'Claim Details'!$E$19="No"),Rates!$D$18,IF(AND(C76="B",'Claim Details'!$E$28&gt;=Rates!$F$14,'Claim Details'!$E$28&lt;=Rates!$F$15,'Claim Details'!$E$19="Yes"),Rates!$G$18,IF(AND(C76="B",'Claim Details'!$E$28&gt;=Rates!$F$14,'Claim Details'!$E$28&lt;=Rates!$F$15,'Claim Details'!$E$19="No"),Rates!$F$18,IF(AND(C76="B",'Claim Details'!$E$28&gt;=Rates!$H$14,'Claim Details'!$E$28&lt;=Rates!$H$15,'Claim Details'!$E$19="Yes"),Rates!$I$18,IF(AND(C76="B",'Claim Details'!$E$28&gt;=Rates!$H$14,'Claim Details'!$E$28&lt;=Rates!$H$15,'Claim Details'!$E$19="No"),Rates!$H$18,IF(AND(C76="B",'Claim Details'!$E$28&gt;=Rates!$J$14,'Claim Details'!$E$28&lt;=Rates!$J$15,'Claim Details'!$E$19="Yes"),Rates!$K$18,IF(AND(C76="B",'Claim Details'!$E$28&gt;=Rates!$J$14,'Claim Details'!$E$28&lt;=Rates!$J$15,'Claim Details'!$E$19="No"),Rates!$J$18,IF(AND(C76="C",'Claim Details'!$E$28&gt;=Rates!$D$14,'Claim Details'!$E$28&lt;=Rates!$D$15,'Claim Details'!$E$19="Yes"),Rates!$E$19,IF(AND(C76="C",'Claim Details'!$E$28&gt;=Rates!$D$14,'Claim Details'!$E$28&lt;=Rates!$D$15,'Claim Details'!$E$19="No"),Rates!$D$19,IF(AND(C76="C",'Claim Details'!$E$28&gt;=Rates!$F$14,'Claim Details'!$E$28&lt;=Rates!$F$15,'Claim Details'!$E$19="Yes"),Rates!$G$19,IF(AND(C76="C",'Claim Details'!$E$28&gt;=Rates!$F$14,'Claim Details'!$E$28&lt;=Rates!$F$15,'Claim Details'!$E$19="No"),Rates!$F$19,IF(AND(C76="C",'Claim Details'!$E$28&gt;=Rates!$H$14,'Claim Details'!$E$28&lt;=Rates!$H$15,'Claim Details'!$E$19="Yes"),Rates!$I$19,IF(AND(C76="C",'Claim Details'!$E$28&gt;=Rates!$H$14,'Claim Details'!$E$28&lt;=Rates!$H$15,'Claim Details'!$E$19="No"),Rates!$H$19,IF(AND(C76="C",'Claim Details'!$E$28&gt;=Rates!$J$14,'Claim Details'!$E$28&lt;=Rates!$J$15,'Claim Details'!$E$19="Yes"),Rates!$K$19,IF(AND(C76="C",'Claim Details'!$E$28&gt;=Rates!$J$14,'Claim Details'!$E$28&lt;=Rates!$J$15,'Claim Details'!$E$19="No"),Rates!$J$19,"£0.00"))))))))))))))))))))))))</f>
        <v>£0.00</v>
      </c>
      <c r="AT76" s="189" t="str">
        <f>IF(AND(C76="A",'Claim Details'!$E$28&gt;=Rates!$D$14,'Claim Details'!$E$28&lt;=Rates!$D$15,'Claim Details'!$E$19="Yes"),Rates!$E$25,IF(AND(C76="A",'Claim Details'!$E$28&gt;=Rates!$D$14,'Claim Details'!$E$28&lt;=Rates!$D$15,'Claim Details'!$E$19="No"),Rates!$D$25,IF(AND(C76="A",'Claim Details'!$E$28&gt;=Rates!$F$14,'Claim Details'!$E$28&lt;=Rates!$F$15,'Claim Details'!$E$19="Yes"),Rates!$G$25,IF(AND(C76="A",'Claim Details'!$E$28&gt;=Rates!$F$14,'Claim Details'!$E$28&lt;=Rates!$F$15,'Claim Details'!$E$19="No"),Rates!$F$25,IF(AND(C76="A",'Claim Details'!$E$28&gt;=Rates!$H$14,'Claim Details'!$E$28&lt;=Rates!$H$15,'Claim Details'!$E$19="Yes"),Rates!$I$25,IF(AND(C76="A",'Claim Details'!$E$28&gt;=Rates!$H$14,'Claim Details'!$E$28&lt;=Rates!$H$15,'Claim Details'!$E$19="No"),Rates!$H$25,IF(AND(C76="A",'Claim Details'!$E$28&gt;=Rates!$J$14,'Claim Details'!$E$28&lt;=Rates!$J$15,'Claim Details'!$E$19="Yes"),Rates!$K$25,IF(AND(C76="A",'Claim Details'!$E$28&gt;=Rates!$J$14,'Claim Details'!$E$28&lt;=Rates!$J$15,'Claim Details'!$E$19="No"),Rates!$J$25,IF(AND(C76="B",'Claim Details'!$E$28&gt;=Rates!$D$14,'Claim Details'!$E$28&lt;=Rates!$D$15,'Claim Details'!$E$19="Yes"),Rates!$E$26,IF(AND(C76="B",'Claim Details'!$E$28&gt;=Rates!$D$14,'Claim Details'!$E$28&lt;=Rates!$D$15,'Claim Details'!$E$19="No"),Rates!$D$26,IF(AND(C76="B",'Claim Details'!$E$28&gt;=Rates!$F$14,'Claim Details'!$E$28&lt;=Rates!$F$15,'Claim Details'!$E$19="Yes"),Rates!$G$26,IF(AND(C76="B",'Claim Details'!$E$28&gt;=Rates!$F$14,'Claim Details'!$E$28&lt;=Rates!$F$15,'Claim Details'!$E$19="No"),Rates!$F$26,IF(AND(C76="B",'Claim Details'!$E$28&gt;=Rates!$H$14,'Claim Details'!$E$28&lt;=Rates!$H$15,'Claim Details'!$E$19="Yes"),Rates!$I$26,IF(AND(C76="B",'Claim Details'!$E$28&gt;=Rates!$H$14,'Claim Details'!$E$28&lt;=Rates!$H$15,'Claim Details'!$E$19="No"),Rates!$H$26,IF(AND(C76="B",'Claim Details'!$E$28&gt;=Rates!$J$14,'Claim Details'!$E$28&lt;=Rates!$J$15,'Claim Details'!$E$19="Yes"),Rates!$K$26,IF(AND(C76="B",'Claim Details'!$E$28&gt;=Rates!$J$14,'Claim Details'!$E$28&lt;=Rates!$J$15,'Claim Details'!$E$19="No"),Rates!$J$26,IF(AND(C76="C",'Claim Details'!$E$28&gt;=Rates!$D$14,'Claim Details'!$E$28&lt;=Rates!$D$15,'Claim Details'!$E$19="Yes"),Rates!$E$27,IF(AND(C76="C",'Claim Details'!$E$28&gt;=Rates!$D$14,'Claim Details'!$E$28&lt;=Rates!$D$15,'Claim Details'!$E$19="No"),Rates!$D$27,IF(AND(C76="C",'Claim Details'!$E$28&gt;=Rates!$F$14,'Claim Details'!$E$28&lt;=Rates!$F$15,'Claim Details'!$E$19="Yes"),Rates!$G$27,IF(AND(C76="C",'Claim Details'!$E$28&gt;=Rates!$F$14,'Claim Details'!$E$28&lt;=Rates!$F$15,'Claim Details'!$E$19="No"),Rates!$F$27,IF(AND(C76="C",'Claim Details'!$E$28&gt;=Rates!$H$14,'Claim Details'!$E$28&lt;=Rates!$H$15,'Claim Details'!$E$19="Yes"),Rates!$I$27,IF(AND(C76="C",'Claim Details'!$E$28&gt;=Rates!$H$14,'Claim Details'!$E$28&lt;=Rates!$H$15,'Claim Details'!$E$19="No"),Rates!$H$27,IF(AND(C76="C",'Claim Details'!$E$28&gt;=Rates!$J$14,'Claim Details'!$E$28&lt;=Rates!$J$15,'Claim Details'!$E$19="Yes"),Rates!$K$27,IF(AND(C76="C",'Claim Details'!$E$28&gt;=Rates!$J$14,'Claim Details'!$E$28&lt;=Rates!$J$15,'Claim Details'!$E$19="No"),Rates!$J$27,"£0.00"))))))))))))))))))))))))</f>
        <v>£0.00</v>
      </c>
      <c r="AU76" s="191" t="str">
        <f>IF(AND(C76="A",'Claim Details'!$E$28&gt;=Rates!$D$14,'Claim Details'!$E$28&lt;=Rates!$D$15,'Claim Details'!$E$19="Yes"),Rates!$E$20,IF(AND(C76="A",'Claim Details'!$E$28&gt;=Rates!$D$14,'Claim Details'!$E$28&lt;=Rates!$D$15,'Claim Details'!$E$19="No"),Rates!$D$20,IF(AND(C76="A",'Claim Details'!$E$28&gt;=Rates!$F$14,'Claim Details'!$E$28&lt;=Rates!$F$15,'Claim Details'!$E$19="Yes"),Rates!$G$20,IF(AND(C76="A",'Claim Details'!$E$28&gt;=Rates!$F$14,'Claim Details'!$E$28&lt;=Rates!$F$15,'Claim Details'!$E$19="No"),Rates!$F$20,IF(AND(C76="A",'Claim Details'!$E$28&gt;=Rates!$H$14,'Claim Details'!$E$28&lt;=Rates!$H$15,'Claim Details'!$E$19="Yes"),Rates!$I$20,IF(AND(C76="A",'Claim Details'!$E$28&gt;=Rates!$H$14,'Claim Details'!$E$28&lt;=Rates!$H$15,'Claim Details'!$E$19="No"),Rates!$H$20,IF(AND(C76="A",'Claim Details'!$E$28&gt;=Rates!$J$14,'Claim Details'!$E$28&lt;=Rates!$J$15,'Claim Details'!$E$19="Yes"),Rates!$K$20,IF(AND(C76="A",'Claim Details'!$E$28&gt;=Rates!$J$14,'Claim Details'!$E$28&lt;=Rates!$J$15,'Claim Details'!$E$19="No"),Rates!$J$20,IF(AND(C76="B",'Claim Details'!$E$28&gt;=Rates!$D$14,'Claim Details'!$E$28&lt;=Rates!$D$15,'Claim Details'!$E$19="Yes"),Rates!$E$21,IF(AND(C76="B",'Claim Details'!$E$28&gt;=Rates!$D$14,'Claim Details'!$E$28&lt;=Rates!$D$15,'Claim Details'!$E$19="No"),Rates!$D$21,IF(AND(C76="B",'Claim Details'!$E$28&gt;=Rates!$F$14,'Claim Details'!$E$28&lt;=Rates!$F$15,'Claim Details'!$E$19="Yes"),Rates!$G$21,IF(AND(C76="B",'Claim Details'!$E$28&gt;=Rates!$F$14,'Claim Details'!$E$28&lt;=Rates!$F$15,'Claim Details'!$E$19="No"),Rates!$F$21,IF(AND(C76="B",'Claim Details'!$E$28&gt;=Rates!$H$14,'Claim Details'!$E$28&lt;=Rates!$H$15,'Claim Details'!$E$19="Yes"),Rates!$I$21,IF(AND(C76="B",'Claim Details'!$E$28&gt;=Rates!$H$14,'Claim Details'!$E$28&lt;=Rates!$H$15,'Claim Details'!$E$19="No"),Rates!$H$21,IF(AND(C76="B",'Claim Details'!$E$28&gt;=Rates!$J$14,'Claim Details'!$E$28&lt;=Rates!$J$15,'Claim Details'!$E$19="Yes"),Rates!$K$21,IF(AND(C76="B",'Claim Details'!$E$28&gt;=Rates!$J$14,'Claim Details'!$E$28&lt;=Rates!$J$15,'Claim Details'!$E$19="No"),Rates!$J$21,"£0.00"))))))))))))))))</f>
        <v>£0.00</v>
      </c>
      <c r="AV76" s="191" t="str">
        <f>IF(AND(C76="A",'Claim Details'!$E$28&gt;=Rates!$D$14,'Claim Details'!$E$28&lt;=Rates!$D$15,'Claim Details'!$E$19="Yes"),Rates!$E$22,IF(AND(C76="A",'Claim Details'!$E$28&gt;=Rates!$D$14,'Claim Details'!$E$28&lt;=Rates!$D$15,'Claim Details'!$E$19="No"),Rates!$D$22,IF(AND(C76="A",'Claim Details'!$E$28&gt;=Rates!$F$14,'Claim Details'!$E$28&lt;=Rates!$F$15,'Claim Details'!$E$19="Yes"),Rates!$G$22,IF(AND(C76="A",'Claim Details'!$E$28&gt;=Rates!$F$14,'Claim Details'!$E$28&lt;=Rates!$F$15,'Claim Details'!$E$19="No"),Rates!$F$22,IF(AND(C76="A",'Claim Details'!$E$28&gt;=Rates!$H$14,'Claim Details'!$E$28&lt;=Rates!$H$15,'Claim Details'!$E$19="Yes"),Rates!$I$22,IF(AND(C76="A",'Claim Details'!$E$28&gt;=Rates!$H$14,'Claim Details'!$E$28&lt;=Rates!$H$15,'Claim Details'!$E$19="No"),Rates!$H$22,IF(AND(C76="A",'Claim Details'!$E$28&gt;=Rates!$J$14,'Claim Details'!$E$28&lt;=Rates!$J$15,'Claim Details'!$E$19="Yes"),Rates!$K$22,IF(AND(C76="A",'Claim Details'!$E$28&gt;=Rates!$J$14,'Claim Details'!$E$28&lt;=Rates!$J$15,'Claim Details'!$E$19="No"),Rates!$J$22,IF(AND(C76="B",'Claim Details'!$E$28&gt;=Rates!$D$14,'Claim Details'!$E$28&lt;=Rates!$D$15,'Claim Details'!$E$19="Yes"),Rates!$E$23,IF(AND(C76="B",'Claim Details'!$E$28&gt;=Rates!$D$14,'Claim Details'!$E$28&lt;=Rates!$D$15,'Claim Details'!$E$19="No"),Rates!$D$23,IF(AND(C76="B",'Claim Details'!$E$28&gt;=Rates!$F$14,'Claim Details'!$E$28&lt;=Rates!$F$15,'Claim Details'!$E$19="Yes"),Rates!$G$23,IF(AND(C76="B",'Claim Details'!$E$28&gt;=Rates!$F$14,'Claim Details'!$E$28&lt;=Rates!$F$15,'Claim Details'!$E$19="No"),Rates!$F$23,IF(AND(C76="B",'Claim Details'!$E$28&gt;=Rates!$H$14,'Claim Details'!$E$28&lt;=Rates!$H$15,'Claim Details'!$E$19="Yes"),Rates!$I$23,IF(AND(C76="B",'Claim Details'!$E$28&gt;=Rates!$H$14,'Claim Details'!$E$28&lt;=Rates!$H$15,'Claim Details'!$E$19="No"),Rates!$H$23,IF(AND(C76="B",'Claim Details'!$E$28&gt;=Rates!$J$14,'Claim Details'!$E$28&lt;=Rates!$J$15,'Claim Details'!$E$19="Yes"),Rates!$K$23,IF(AND(C76="B",'Claim Details'!$E$28&gt;=Rates!$J$14,'Claim Details'!$E$28&lt;=Rates!$J$15,'Claim Details'!$E$19="No"),Rates!$J$23,IF(AND(C76="C",'Claim Details'!$E$28&gt;=Rates!$D$14,'Claim Details'!$E$28&lt;=Rates!$D$15,'Claim Details'!$E$19="Yes"),Rates!$E$24,IF(AND(C76="C",'Claim Details'!$E$28&gt;=Rates!$D$14,'Claim Details'!$E$28&lt;=Rates!$D$15,'Claim Details'!$E$19="No"),Rates!$D$24,IF(AND(C76="C",'Claim Details'!$E$28&gt;=Rates!$F$14,'Claim Details'!$E$28&lt;=Rates!$F$15,'Claim Details'!$E$19="Yes"),Rates!$G$24,IF(AND(C76="C",'Claim Details'!$E$28&gt;=Rates!$F$14,'Claim Details'!$E$28&lt;=Rates!$F$15,'Claim Details'!$E$19="No"),Rates!$F$24,IF(AND(C76="C",'Claim Details'!$E$28&gt;=Rates!$H$14,'Claim Details'!$E$28&lt;=Rates!$H$15,'Claim Details'!$E$19="Yes"),Rates!$I$24,IF(AND(C76="C",'Claim Details'!$E$28&gt;=Rates!$H$14,'Claim Details'!$E$28&lt;=Rates!$H$15,'Claim Details'!$E$19="No"),Rates!$H$24,IF(AND(C76="C",'Claim Details'!$E$28&gt;=Rates!$J$14,'Claim Details'!$E$28&lt;=Rates!$J$15,'Claim Details'!$E$19="Yes"),Rates!$K$24,IF(AND(C76="C",'Claim Details'!$E$28&gt;=Rates!$J$14,'Claim Details'!$E$28&lt;=Rates!$J$15,'Claim Details'!$E$19="No"),Rates!$J$24,"£0.00"))))))))))))))))))))))))</f>
        <v>£0.00</v>
      </c>
      <c r="AW76" s="1"/>
      <c r="AX76" s="189" t="str">
        <f>IF(AND(U76="A",'Claim Details'!$I$28&gt;=Rates!$D$14,'Claim Details'!$I$28&lt;=Rates!$D$15,'Claim Details'!$I$19="Yes"),Rates!$J$17,IF(AND(U76="A",'Claim Details'!$I$28&gt;=Rates!$D$14,'Claim Details'!$I$28&lt;=Rates!$D$15,'Claim Details'!$I$19="No"),Rates!$D$17,IF(AND(U76="A",'Claim Details'!$I$28&gt;=Rates!$F$14,'Claim Details'!$I$28&lt;=Rates!$F$15,'Claim Details'!$I$19="Yes"),Rates!$G$17,IF(AND(U76="A",'Claim Details'!$I$28&gt;=Rates!$F$14,'Claim Details'!$I$28&lt;=Rates!$F$15,'Claim Details'!$I$19="No"),Rates!$F$17,IF(AND(U76="A",'Claim Details'!$I$28&gt;=Rates!$H$14,'Claim Details'!$I$28&lt;=Rates!$H$15,'Claim Details'!$I$19="Yes"),Rates!$I$17,IF(AND(U76="A",'Claim Details'!$I$28&gt;=Rates!$H$14,'Claim Details'!$I$28&lt;=Rates!$H$15,'Claim Details'!$I$19="No"),Rates!$H$17,IF(AND(U76="A",'Claim Details'!$I$28&gt;=Rates!$J$14,'Claim Details'!$I$28&lt;=Rates!$J$15,'Claim Details'!$I$19="Yes"),Rates!$K$17,IF(AND(U76="A",'Claim Details'!$I$28&gt;=Rates!$J$14,'Claim Details'!$I$28&lt;=Rates!$J$15,'Claim Details'!$I$19="No"),Rates!$J$17,IF(AND(U76="B",'Claim Details'!$I$28&gt;=Rates!$D$14,'Claim Details'!$I$28&lt;=Rates!$D$15,'Claim Details'!$I$19="Yes"),Rates!$E$18,IF(AND(U76="B",'Claim Details'!$I$28&gt;=Rates!$D$14,'Claim Details'!$I$28&lt;=Rates!$D$15,'Claim Details'!$I$19="No"),Rates!$D$18,IF(AND(U76="B",'Claim Details'!$I$28&gt;=Rates!$F$14,'Claim Details'!$I$28&lt;=Rates!$F$15,'Claim Details'!$I$19="Yes"),Rates!$G$18,IF(AND(U76="B",'Claim Details'!$I$28&gt;=Rates!$F$14,'Claim Details'!$I$28&lt;=Rates!$F$15,'Claim Details'!$I$19="No"),Rates!$F$18,IF(AND(U76="B",'Claim Details'!$I$28&gt;=Rates!$H$14,'Claim Details'!$I$28&lt;=Rates!$H$15,'Claim Details'!$I$19="Yes"),Rates!$I$18,IF(AND(U76="B",'Claim Details'!$I$28&gt;=Rates!$H$14,'Claim Details'!$I$28&lt;=Rates!$H$15,'Claim Details'!$I$19="No"),Rates!$H$18,IF(AND(U76="B",'Claim Details'!$I$28&gt;=Rates!$J$14,'Claim Details'!$I$28&lt;=Rates!$J$15,'Claim Details'!$I$19="Yes"),Rates!$K$18,IF(AND(U76="B",'Claim Details'!$I$28&gt;=Rates!$J$14,'Claim Details'!$I$28&lt;=Rates!$J$15,'Claim Details'!$I$19="No"),Rates!$J$18,IF(AND(U76="C",'Claim Details'!$I$28&gt;=Rates!$D$14,'Claim Details'!$I$28&lt;=Rates!$D$15,'Claim Details'!$I$19="Yes"),Rates!$E$19,IF(AND(U76="C",'Claim Details'!$I$28&gt;=Rates!$D$14,'Claim Details'!$I$28&lt;=Rates!$D$15,'Claim Details'!$I$19="No"),Rates!$D$19,IF(AND(U76="C",'Claim Details'!$I$28&gt;=Rates!$F$14,'Claim Details'!$I$28&lt;=Rates!$F$15,'Claim Details'!$I$19="Yes"),Rates!$G$19,IF(AND(U76="C",'Claim Details'!$I$28&gt;=Rates!$F$14,'Claim Details'!$I$28&lt;=Rates!$F$15,'Claim Details'!$I$19="No"),Rates!$F$19,IF(AND(U76="C",'Claim Details'!$I$28&gt;=Rates!$H$14,'Claim Details'!$I$28&lt;=Rates!$H$15,'Claim Details'!$I$19="Yes"),Rates!$I$19,IF(AND(U76="C",'Claim Details'!$I$28&gt;=Rates!$H$14,'Claim Details'!$I$28&lt;=Rates!$H$15,'Claim Details'!$I$19="No"),Rates!$H$19,IF(AND(U76="C",'Claim Details'!$I$28&gt;=Rates!$J$14,'Claim Details'!$I$28&lt;=Rates!$J$15,'Claim Details'!$I$19="Yes"),Rates!$K$19,IF(AND(U76="C",'Claim Details'!$I$28&gt;=Rates!$J$14,'Claim Details'!$I$28&lt;=Rates!$J$15,'Claim Details'!$I$19="No"),Rates!$J$19,"£0.00"))))))))))))))))))))))))</f>
        <v>£0.00</v>
      </c>
      <c r="AY76" s="189" t="str">
        <f>IF(AND(C76="A",'Claim Details'!$I$28&gt;=Rates!$D$14,'Claim Details'!$I$28&lt;=Rates!$D$15,'Claim Details'!$I$19="Yes"),Rates!$J$25,IF(AND(C76="A",'Claim Details'!$I$28&gt;=Rates!$D$14,'Claim Details'!$I$28&lt;=Rates!$D$15,'Claim Details'!$I$19="No"),Rates!$D$25,IF(AND(C76="A",'Claim Details'!$I$28&gt;=Rates!$F$14,'Claim Details'!$I$28&lt;=Rates!$F$15,'Claim Details'!$I$19="Yes"),Rates!$G$25,IF(AND(C76="A",'Claim Details'!$I$28&gt;=Rates!$F$14,'Claim Details'!$I$28&lt;=Rates!$F$15,'Claim Details'!$I$19="No"),Rates!$F$25,IF(AND(C76="A",'Claim Details'!$I$28&gt;=Rates!$H$14,'Claim Details'!$I$28&lt;=Rates!$H$15,'Claim Details'!$I$19="Yes"),Rates!$I$25,IF(AND(C76="A",'Claim Details'!$I$28&gt;=Rates!$H$14,'Claim Details'!$I$28&lt;=Rates!$H$15,'Claim Details'!$I$19="No"),Rates!$H$25,IF(AND(C76="A",'Claim Details'!$I$28&gt;=Rates!$J$14,'Claim Details'!$I$28&lt;=Rates!$J$15,'Claim Details'!$I$19="Yes"),Rates!$K$25,IF(AND(C76="A",'Claim Details'!$I$28&gt;=Rates!$J$14,'Claim Details'!$I$28&lt;=Rates!$J$15,'Claim Details'!$I$19="No"),Rates!$J$25,IF(AND(C76="B",'Claim Details'!$I$28&gt;=Rates!$D$14,'Claim Details'!$I$28&lt;=Rates!$D$15,'Claim Details'!$I$19="Yes"),Rates!$E$26,IF(AND(C76="B",'Claim Details'!$I$28&gt;=Rates!$D$14,'Claim Details'!$I$28&lt;=Rates!$D$15,'Claim Details'!$I$19="No"),Rates!$D$26,IF(AND(C76="B",'Claim Details'!$I$28&gt;=Rates!$F$14,'Claim Details'!$I$28&lt;=Rates!$F$15,'Claim Details'!$I$19="Yes"),Rates!$G$26,IF(AND(C76="B",'Claim Details'!$I$28&gt;=Rates!$F$14,'Claim Details'!$I$28&lt;=Rates!$F$15,'Claim Details'!$I$19="No"),Rates!$F$26,IF(AND(C76="B",'Claim Details'!$I$28&gt;=Rates!$H$14,'Claim Details'!$I$28&lt;=Rates!$H$15,'Claim Details'!$I$19="Yes"),Rates!$I$26,IF(AND(C76="B",'Claim Details'!$I$28&gt;=Rates!$H$14,'Claim Details'!$I$28&lt;=Rates!$H$15,'Claim Details'!$I$19="No"),Rates!$H$26,IF(AND(C76="B",'Claim Details'!$I$28&gt;=Rates!$J$14,'Claim Details'!$I$28&lt;=Rates!$J$15,'Claim Details'!$I$19="Yes"),Rates!$K$26,IF(AND(C76="B",'Claim Details'!$I$28&gt;=Rates!$J$14,'Claim Details'!$I$28&lt;=Rates!$J$15,'Claim Details'!$I$19="No"),Rates!$J$26,IF(AND(C76="C",'Claim Details'!$I$28&gt;=Rates!$D$14,'Claim Details'!$I$28&lt;=Rates!$D$15,'Claim Details'!$I$19="Yes"),Rates!$E$27,IF(AND(C76="C",'Claim Details'!$I$28&gt;=Rates!$D$14,'Claim Details'!$I$28&lt;=Rates!$D$15,'Claim Details'!$I$19="No"),Rates!$D$27,IF(AND(C76="C",'Claim Details'!$I$28&gt;=Rates!$F$14,'Claim Details'!$I$28&lt;=Rates!$F$15,'Claim Details'!$I$19="Yes"),Rates!$G$27,IF(AND(C76="C",'Claim Details'!$I$28&gt;=Rates!$F$14,'Claim Details'!$I$28&lt;=Rates!$F$15,'Claim Details'!$I$19="No"),Rates!$F$27,IF(AND(C76="C",'Claim Details'!$I$28&gt;=Rates!$H$14,'Claim Details'!$I$28&lt;=Rates!$H$15,'Claim Details'!$I$19="Yes"),Rates!$I$27,IF(AND(C76="C",'Claim Details'!$I$28&gt;=Rates!$H$14,'Claim Details'!$I$28&lt;=Rates!$H$15,'Claim Details'!$I$19="No"),Rates!$H$27,IF(AND(C76="C",'Claim Details'!$I$28&gt;=Rates!$J$14,'Claim Details'!$I$28&lt;=Rates!$J$15,'Claim Details'!$I$19="Yes"),Rates!$K$27,IF(AND(C76="C",'Claim Details'!$I$28&gt;=Rates!$J$14,'Claim Details'!$I$28&lt;=Rates!$J$15,'Claim Details'!$I$19="No"),Rates!$J$27,"£0.00"))))))))))))))))))))))))</f>
        <v>£0.00</v>
      </c>
      <c r="AZ76" s="189" t="str">
        <f>IF(AND(C76="A",'Claim Details'!$I$28&gt;=Rates!$D$14,'Claim Details'!$I$28&lt;=Rates!$D$15,'Claim Details'!$I$19="Yes"),Rates!$E$20,IF(AND(C76="A",'Claim Details'!$I$28&gt;=Rates!$D$14,'Claim Details'!$I$28&lt;=Rates!$D$15,'Claim Details'!$I$19="No"),Rates!$D$20,IF(AND(C76="A",'Claim Details'!$I$28&gt;=Rates!$F$14,'Claim Details'!$I$28&lt;=Rates!$F$15,'Claim Details'!$I$19="Yes"),Rates!$G$20,IF(AND(C76="A",'Claim Details'!$I$28&gt;=Rates!$F$14,'Claim Details'!$I$28&lt;=Rates!$F$15,'Claim Details'!$I$19="No"),Rates!$F$20,IF(AND(C76="A",'Claim Details'!$I$28&gt;=Rates!$H$14,'Claim Details'!$I$28&lt;=Rates!$H$15,'Claim Details'!$I$19="Yes"),Rates!$I$20,IF(AND(C76="A",'Claim Details'!$I$28&gt;=Rates!$H$14,'Claim Details'!$I$28&lt;=Rates!$H$15,'Claim Details'!$I$19="No"),Rates!$H$20,IF(AND(C76="A",'Claim Details'!$I$28&gt;=Rates!$J$14,'Claim Details'!$I$28&lt;=Rates!$J$15,'Claim Details'!$I$19="Yes"),Rates!$K$20,IF(AND(C76="A",'Claim Details'!$I$28&gt;=Rates!$J$14,'Claim Details'!$I$28&lt;=Rates!$J$15,'Claim Details'!$I$19="No"),Rates!$J$20,IF(AND(C76="B",'Claim Details'!$I$28&gt;=Rates!$D$14,'Claim Details'!$I$28&lt;=Rates!$D$15,'Claim Details'!$I$19="Yes"),Rates!$E$21,IF(AND(C76="B",'Claim Details'!$I$28&gt;=Rates!$D$14,'Claim Details'!$I$28&lt;=Rates!$D$15,'Claim Details'!$I$19="No"),Rates!$D$21,IF(AND(C76="B",'Claim Details'!$I$28&gt;=Rates!$F$14,'Claim Details'!$I$28&lt;=Rates!$F$15,'Claim Details'!$I$19="Yes"),Rates!$G$21,IF(AND(C76="B",'Claim Details'!$I$28&gt;=Rates!$F$14,'Claim Details'!$I$28&lt;=Rates!$F$15,'Claim Details'!$I$19="No"),Rates!$F$21,IF(AND(C76="B",'Claim Details'!$I$28&gt;=Rates!$H$14,'Claim Details'!$I$28&lt;=Rates!$H$15,'Claim Details'!$I$19="Yes"),Rates!$I$21,IF(AND(C76="B",'Claim Details'!$I$28&gt;=Rates!$H$14,'Claim Details'!$I$28&lt;=Rates!$H$15,'Claim Details'!$I$19="No"),Rates!$H$21,IF(AND(C76="B",'Claim Details'!$I$28&gt;=Rates!$J$14,'Claim Details'!$I$28&lt;=Rates!$J$15,'Claim Details'!$I$19="Yes"),Rates!$K$21,IF(AND(C76="B",'Claim Details'!$I$28&gt;=Rates!$J$14,'Claim Details'!$I$28&lt;=Rates!$J$15,'Claim Details'!$I$19="No"),Rates!$J$21,"£0.00"))))))))))))))))</f>
        <v>£0.00</v>
      </c>
      <c r="BA76" s="189" t="str">
        <f>IF(AND(C76="A",'Claim Details'!$I$28&gt;=Rates!$D$14,'Claim Details'!$I$28&lt;=Rates!$D$15,'Claim Details'!$I$19="Yes"),Rates!$E$22,IF(AND(C76="A",'Claim Details'!$I$28&gt;=Rates!$D$14,'Claim Details'!$I$28&lt;=Rates!$D$15,'Claim Details'!$I$19="No"),Rates!$D$22,IF(AND(C76="A",'Claim Details'!$I$28&gt;=Rates!$F$14,'Claim Details'!$I$28&lt;=Rates!$F$15,'Claim Details'!$I$19="Yes"),Rates!$G$22,IF(AND(C76="A",'Claim Details'!$I$28&gt;=Rates!$F$14,'Claim Details'!$I$28&lt;=Rates!$F$15,'Claim Details'!$I$19="No"),Rates!$F$22,IF(AND(C76="A",'Claim Details'!$I$28&gt;=Rates!$H$14,'Claim Details'!$I$28&lt;=Rates!$H$15,'Claim Details'!$I$19="Yes"),Rates!$I$22,IF(AND(C76="A",'Claim Details'!$I$28&gt;=Rates!$H$14,'Claim Details'!$I$28&lt;=Rates!$H$15,'Claim Details'!$I$19="No"),Rates!$H$22,IF(AND(C76="A",'Claim Details'!$I$28&gt;=Rates!$J$14,'Claim Details'!$I$28&lt;=Rates!$J$15,'Claim Details'!$I$19="Yes"),Rates!$K$22,IF(AND(C76="A",'Claim Details'!$I$28&gt;=Rates!$J$14,'Claim Details'!$I$28&lt;=Rates!$J$15,'Claim Details'!$I$19="No"),Rates!$J$22,IF(AND(C76="B",'Claim Details'!$I$28&gt;=Rates!$D$14,'Claim Details'!$I$28&lt;=Rates!$D$15,'Claim Details'!$I$19="Yes"),Rates!$E$23,IF(AND(C76="B",'Claim Details'!$I$28&gt;=Rates!$D$14,'Claim Details'!$I$28&lt;=Rates!$D$15,'Claim Details'!$I$19="No"),Rates!$D$23,IF(AND(C76="B",'Claim Details'!$I$28&gt;=Rates!$F$14,'Claim Details'!$I$28&lt;=Rates!$F$15,'Claim Details'!$I$19="Yes"),Rates!$G$23,IF(AND(C76="B",'Claim Details'!$I$28&gt;=Rates!$F$14,'Claim Details'!$I$28&lt;=Rates!$F$15,'Claim Details'!$I$19="No"),Rates!$F$23,IF(AND(C76="B",'Claim Details'!$I$28&gt;=Rates!$H$14,'Claim Details'!$I$28&lt;=Rates!$H$15,'Claim Details'!$I$19="Yes"),Rates!$I$23,IF(AND(C76="B",'Claim Details'!$I$28&gt;=Rates!$H$14,'Claim Details'!$I$28&lt;=Rates!$H$15,'Claim Details'!$I$19="No"),Rates!$H$23,IF(AND(C76="B",'Claim Details'!$I$28&gt;=Rates!$J$14,'Claim Details'!$I$28&lt;=Rates!$J$15,'Claim Details'!$I$19="Yes"),Rates!$K$23,IF(AND(C76="B",'Claim Details'!$I$28&gt;=Rates!$J$14,'Claim Details'!$I$28&lt;=Rates!$J$15,'Claim Details'!$I$19="No"),Rates!$J$23,IF(AND(C76="C",'Claim Details'!$I$28&gt;=Rates!$D$14,'Claim Details'!$I$28&lt;=Rates!$D$15,'Claim Details'!$I$19="Yes"),Rates!$E$24,IF(AND(C76="C",'Claim Details'!$I$28&gt;=Rates!$D$14,'Claim Details'!$I$28&lt;=Rates!$D$15,'Claim Details'!$I$19="No"),Rates!$D$24,IF(AND(C76="C",'Claim Details'!$I$28&gt;=Rates!$F$14,'Claim Details'!$I$28&lt;=Rates!$F$15,'Claim Details'!$I$19="Yes"),Rates!$G$24,IF(AND(C76="C",'Claim Details'!$I$28&gt;=Rates!$F$14,'Claim Details'!$I$28&lt;=Rates!$F$15,'Claim Details'!$I$19="No"),Rates!$F$24,IF(AND(C76="C",'Claim Details'!$I$28&gt;=Rates!$H$14,'Claim Details'!$I$28&lt;=Rates!$H$15,'Claim Details'!$I$19="Yes"),Rates!$I$24,IF(AND(C76="C",'Claim Details'!$I$28&gt;=Rates!$H$14,'Claim Details'!$I$28&lt;=Rates!$H$15,'Claim Details'!$I$19="No"),Rates!$H$24,IF(AND(C76="C",'Claim Details'!$I$28&gt;=Rates!$J$14,'Claim Details'!$I$28&lt;=Rates!$J$15,'Claim Details'!$I$19="Yes"),Rates!$K$24,IF(AND(C76="C",'Claim Details'!$I$28&gt;=Rates!$J$14,'Claim Details'!$I$28&lt;=Rates!$J$15,'Claim Details'!$I$19="No"),Rates!$J$24,"£0.00"))))))))))))))))))))))))</f>
        <v>£0.00</v>
      </c>
      <c r="BB76" s="189" t="str">
        <f t="shared" si="27"/>
        <v>£0.00</v>
      </c>
      <c r="BC76" s="1"/>
      <c r="BD76" s="189" t="str">
        <f>IF(AND(AE76="A",'Claim Details'!$I$28&gt;=Rates!$D$14,'Claim Details'!$I$28&lt;=Rates!$D$15,'Claim Details'!$I$19="Yes"),Rates!$J$17,IF(AND(AE76="A",'Claim Details'!$I$28&gt;=Rates!$D$14,'Claim Details'!$I$28&lt;=Rates!$D$15,'Claim Details'!$I$19="No"),Rates!$D$17,IF(AND(AE76="A",'Claim Details'!$I$28&gt;=Rates!$F$14,'Claim Details'!$I$28&lt;=Rates!$F$15,'Claim Details'!$I$19="Yes"),Rates!$G$17,IF(AND(AE76="A",'Claim Details'!$I$28&gt;=Rates!$F$14,'Claim Details'!$I$28&lt;=Rates!$F$15,'Claim Details'!$I$19="No"),Rates!$F$17,IF(AND(AE76="A",'Claim Details'!$I$28&gt;=Rates!$H$14,'Claim Details'!$I$28&lt;=Rates!$H$15,'Claim Details'!$I$19="Yes"),Rates!$I$17,IF(AND(AE76="A",'Claim Details'!$I$28&gt;=Rates!$H$14,'Claim Details'!$I$28&lt;=Rates!$H$15,'Claim Details'!$I$19="No"),Rates!$H$17,IF(AND(AE76="A",'Claim Details'!$I$28&gt;=Rates!$J$14,'Claim Details'!$I$28&lt;=Rates!$J$15,'Claim Details'!$I$19="Yes"),Rates!$K$17,IF(AND(AE76="A",'Claim Details'!$I$28&gt;=Rates!$J$14,'Claim Details'!$I$28&lt;=Rates!$J$15,'Claim Details'!$I$19="No"),Rates!$J$17,IF(AND(AE76="B",'Claim Details'!$I$28&gt;=Rates!$D$14,'Claim Details'!$I$28&lt;=Rates!$D$15,'Claim Details'!$I$19="Yes"),Rates!$E$18,IF(AND(AE76="B",'Claim Details'!$I$28&gt;=Rates!$D$14,'Claim Details'!$I$28&lt;=Rates!$D$15,'Claim Details'!$I$19="No"),Rates!$D$18,IF(AND(AE76="B",'Claim Details'!$I$28&gt;=Rates!$F$14,'Claim Details'!$I$28&lt;=Rates!$F$15,'Claim Details'!$I$19="Yes"),Rates!$G$18,IF(AND(AE76="B",'Claim Details'!$I$28&gt;=Rates!$F$14,'Claim Details'!$I$28&lt;=Rates!$F$15,'Claim Details'!$I$19="No"),Rates!$F$18,IF(AND(AE76="B",'Claim Details'!$I$28&gt;=Rates!$H$14,'Claim Details'!$I$28&lt;=Rates!$H$15,'Claim Details'!$I$19="Yes"),Rates!$I$18,IF(AND(AE76="B",'Claim Details'!$I$28&gt;=Rates!$H$14,'Claim Details'!$I$28&lt;=Rates!$H$15,'Claim Details'!$I$19="No"),Rates!$H$18,IF(AND(AE76="B",'Claim Details'!$I$28&gt;=Rates!$J$14,'Claim Details'!$I$28&lt;=Rates!$J$15,'Claim Details'!$I$19="Yes"),Rates!$K$18,IF(AND(AE76="B",'Claim Details'!$I$28&gt;=Rates!$J$14,'Claim Details'!$I$28&lt;=Rates!$J$15,'Claim Details'!$I$19="No"),Rates!$J$18,IF(AND(AE76="C",'Claim Details'!$I$28&gt;=Rates!$D$14,'Claim Details'!$I$28&lt;=Rates!$D$15,'Claim Details'!$I$19="Yes"),Rates!$E$19,IF(AND(AE76="C",'Claim Details'!$I$28&gt;=Rates!$D$14,'Claim Details'!$I$28&lt;=Rates!$D$15,'Claim Details'!$I$19="No"),Rates!$D$19,IF(AND(AE76="C",'Claim Details'!$I$28&gt;=Rates!$F$14,'Claim Details'!$I$28&lt;=Rates!$F$15,'Claim Details'!$I$19="Yes"),Rates!$G$19,IF(AND(AE76="C",'Claim Details'!$I$28&gt;=Rates!$F$14,'Claim Details'!$I$28&lt;=Rates!$F$15,'Claim Details'!$I$19="No"),Rates!$F$19,IF(AND(AE76="C",'Claim Details'!$I$28&gt;=Rates!$H$14,'Claim Details'!$I$28&lt;=Rates!$H$15,'Claim Details'!$I$19="Yes"),Rates!$I$19,IF(AND(AE76="C",'Claim Details'!$I$28&gt;=Rates!$H$14,'Claim Details'!$I$28&lt;=Rates!$H$15,'Claim Details'!$I$19="No"),Rates!$H$19,IF(AND(AE76="C",'Claim Details'!$I$28&gt;=Rates!$J$14,'Claim Details'!$I$28&lt;=Rates!$J$15,'Claim Details'!$I$19="Yes"),Rates!$K$19,IF(AND(AE76="C",'Claim Details'!$I$28&gt;=Rates!$J$14,'Claim Details'!$I$28&lt;=Rates!$J$15,'Claim Details'!$I$19="No"),Rates!$J$19,"£0.00"))))))))))))))))))))))))</f>
        <v>£0.00</v>
      </c>
      <c r="BE76" s="189" t="str">
        <f>IF(AND(AE76="A",'Claim Details'!$I$28&gt;=Rates!$D$14,'Claim Details'!$I$28&lt;=Rates!$D$15,'Claim Details'!$I$19="Yes"),Rates!$J$25,IF(AND(AE76="A",'Claim Details'!$I$28&gt;=Rates!$D$14,'Claim Details'!$I$28&lt;=Rates!$D$15,'Claim Details'!$I$19="No"),Rates!$D$25,IF(AND(AE76="A",'Claim Details'!$I$28&gt;=Rates!$F$14,'Claim Details'!$I$28&lt;=Rates!$F$15,'Claim Details'!$I$19="Yes"),Rates!$G$25,IF(AND(AE76="A",'Claim Details'!$I$28&gt;=Rates!$F$14,'Claim Details'!$I$28&lt;=Rates!$F$15,'Claim Details'!$I$19="No"),Rates!$F$25,IF(AND(AE76="A",'Claim Details'!$I$28&gt;=Rates!$H$14,'Claim Details'!$I$28&lt;=Rates!$H$15,'Claim Details'!$I$19="Yes"),Rates!$I$25,IF(AND(AE76="A",'Claim Details'!$I$28&gt;=Rates!$H$14,'Claim Details'!$I$28&lt;=Rates!$H$15,'Claim Details'!$I$19="No"),Rates!$H$25,IF(AND(AE76="A",'Claim Details'!$I$28&gt;=Rates!$J$14,'Claim Details'!$I$28&lt;=Rates!$J$15,'Claim Details'!$I$19="Yes"),Rates!$K$25,IF(AND(AE76="A",'Claim Details'!$I$28&gt;=Rates!$J$14,'Claim Details'!$I$28&lt;=Rates!$J$15,'Claim Details'!$I$19="No"),Rates!$J$25,IF(AND(AE76="B",'Claim Details'!$I$28&gt;=Rates!$D$14,'Claim Details'!$I$28&lt;=Rates!$D$15,'Claim Details'!$I$19="Yes"),Rates!$E$26,IF(AND(AE76="B",'Claim Details'!$I$28&gt;=Rates!$D$14,'Claim Details'!$I$28&lt;=Rates!$D$15,'Claim Details'!$I$19="No"),Rates!$D$26,IF(AND(AE76="B",'Claim Details'!$I$28&gt;=Rates!$F$14,'Claim Details'!$I$28&lt;=Rates!$F$15,'Claim Details'!$I$19="Yes"),Rates!$G$26,IF(AND(AE76="B",'Claim Details'!$I$28&gt;=Rates!$F$14,'Claim Details'!$I$28&lt;=Rates!$F$15,'Claim Details'!$I$19="No"),Rates!$F$26,IF(AND(AE76="B",'Claim Details'!$I$28&gt;=Rates!$H$14,'Claim Details'!$I$28&lt;=Rates!$H$15,'Claim Details'!$I$19="Yes"),Rates!$I$26,IF(AND(AE76="B",'Claim Details'!$I$28&gt;=Rates!$H$14,'Claim Details'!$I$28&lt;=Rates!$H$15,'Claim Details'!$I$19="No"),Rates!$H$26,IF(AND(AE76="B",'Claim Details'!$I$28&gt;=Rates!$J$14,'Claim Details'!$I$28&lt;=Rates!$J$15,'Claim Details'!$I$19="Yes"),Rates!$K$26,IF(AND(AE76="B",'Claim Details'!$I$28&gt;=Rates!$J$14,'Claim Details'!$I$28&lt;=Rates!$J$15,'Claim Details'!$I$19="No"),Rates!$J$26,IF(AND(AE76="C",'Claim Details'!$I$28&gt;=Rates!$D$14,'Claim Details'!$I$28&lt;=Rates!$D$15,'Claim Details'!$I$19="Yes"),Rates!$E$27,IF(AND(AE76="C",'Claim Details'!$I$28&gt;=Rates!$D$14,'Claim Details'!$I$28&lt;=Rates!$D$15,'Claim Details'!$I$19="No"),Rates!$D$27,IF(AND(AE76="C",'Claim Details'!$I$28&gt;=Rates!$F$14,'Claim Details'!$I$28&lt;=Rates!$F$15,'Claim Details'!$I$19="Yes"),Rates!$G$27,IF(AND(AE76="C",'Claim Details'!$I$28&gt;=Rates!$F$14,'Claim Details'!$I$28&lt;=Rates!$F$15,'Claim Details'!$I$19="No"),Rates!$F$27,IF(AND(AE76="C",'Claim Details'!$I$28&gt;=Rates!$H$14,'Claim Details'!$I$28&lt;=Rates!$H$15,'Claim Details'!$I$19="Yes"),Rates!$I$27,IF(AND(AE76="C",'Claim Details'!$I$28&gt;=Rates!$H$14,'Claim Details'!$I$28&lt;=Rates!$H$15,'Claim Details'!$I$19="No"),Rates!$H$27,IF(AND(AE76="C",'Claim Details'!$I$28&gt;=Rates!$J$14,'Claim Details'!$I$28&lt;=Rates!$J$15,'Claim Details'!$I$19="Yes"),Rates!$K$27,IF(AND(AE76="C",'Claim Details'!$I$28&gt;=Rates!$J$14,'Claim Details'!$I$28&lt;=Rates!$J$15,'Claim Details'!$I$19="No"),Rates!$J$27,"£0.00"))))))))))))))))))))))))</f>
        <v>£0.00</v>
      </c>
      <c r="BF76" s="189" t="str">
        <f>IF(AND(AE76="A",'Claim Details'!$I$28&gt;=Rates!$D$14,'Claim Details'!$I$28&lt;=Rates!$D$15,'Claim Details'!$I$19="Yes"),Rates!$E$20,IF(AND(AE76="A",'Claim Details'!$I$28&gt;=Rates!$D$14,'Claim Details'!$I$28&lt;=Rates!$D$15,'Claim Details'!$I$19="No"),Rates!$D$20,IF(AND(AE76="A",'Claim Details'!$I$28&gt;=Rates!$F$14,'Claim Details'!$I$28&lt;=Rates!$F$15,'Claim Details'!$I$19="Yes"),Rates!$G$20,IF(AND(AE76="A",'Claim Details'!$I$28&gt;=Rates!$F$14,'Claim Details'!$I$28&lt;=Rates!$F$15,'Claim Details'!$I$19="No"),Rates!$F$20,IF(AND(AE76="A",'Claim Details'!$I$28&gt;=Rates!$H$14,'Claim Details'!$I$28&lt;=Rates!$H$15,'Claim Details'!$I$19="Yes"),Rates!$I$20,IF(AND(AE76="A",'Claim Details'!$I$28&gt;=Rates!$H$14,'Claim Details'!$I$28&lt;=Rates!$H$15,'Claim Details'!$I$19="No"),Rates!$H$20,IF(AND(AE76="A",'Claim Details'!$I$28&gt;=Rates!$J$14,'Claim Details'!$I$28&lt;=Rates!$J$15,'Claim Details'!$I$19="Yes"),Rates!$K$20,IF(AND(AE76="A",'Claim Details'!$I$28&gt;=Rates!$J$14,'Claim Details'!$I$28&lt;=Rates!$J$15,'Claim Details'!$I$19="No"),Rates!$J$20,IF(AND(AE76="B",'Claim Details'!$I$28&gt;=Rates!$D$14,'Claim Details'!$I$28&lt;=Rates!$D$15,'Claim Details'!$I$19="Yes"),Rates!$E$21,IF(AND(AE76="B",'Claim Details'!$I$28&gt;=Rates!$D$14,'Claim Details'!$I$28&lt;=Rates!$D$15,'Claim Details'!$I$19="No"),Rates!$D$21,IF(AND(AE76="B",'Claim Details'!$I$28&gt;=Rates!$F$14,'Claim Details'!$I$28&lt;=Rates!$F$15,'Claim Details'!$I$19="Yes"),Rates!$G$21,IF(AND(AE76="B",'Claim Details'!$I$28&gt;=Rates!$F$14,'Claim Details'!$I$28&lt;=Rates!$F$15,'Claim Details'!$I$19="No"),Rates!$F$21,IF(AND(AE76="B",'Claim Details'!$I$28&gt;=Rates!$H$14,'Claim Details'!$I$28&lt;=Rates!$H$15,'Claim Details'!$I$19="Yes"),Rates!$I$21,IF(AND(AE76="B",'Claim Details'!$I$28&gt;=Rates!$H$14,'Claim Details'!$I$28&lt;=Rates!$H$15,'Claim Details'!$I$19="No"),Rates!$H$21,IF(AND(AE76="B",'Claim Details'!$I$28&gt;=Rates!$J$14,'Claim Details'!$I$28&lt;=Rates!$J$15,'Claim Details'!$I$19="Yes"),Rates!$K$21,IF(AND(AE76="B",'Claim Details'!$I$28&gt;=Rates!$J$14,'Claim Details'!$I$28&lt;=Rates!$J$15,'Claim Details'!$I$19="No"),Rates!$J$21,"£0.00"))))))))))))))))</f>
        <v>£0.00</v>
      </c>
      <c r="BG76" s="189" t="str">
        <f>IF(AND(AE76="A",'Claim Details'!$I$28&gt;=Rates!$D$14,'Claim Details'!$I$28&lt;=Rates!$D$15,'Claim Details'!$I$19="Yes"),Rates!$E$22,IF(AND(AE76="A",'Claim Details'!$I$28&gt;=Rates!$D$14,'Claim Details'!$I$28&lt;=Rates!$D$15,'Claim Details'!$I$19="No"),Rates!$D$22,IF(AND(AE76="A",'Claim Details'!$I$28&gt;=Rates!$F$14,'Claim Details'!$I$28&lt;=Rates!$F$15,'Claim Details'!$I$19="Yes"),Rates!$G$22,IF(AND(AE76="A",'Claim Details'!$I$28&gt;=Rates!$F$14,'Claim Details'!$I$28&lt;=Rates!$F$15,'Claim Details'!$I$19="No"),Rates!$F$22,IF(AND(AE76="A",'Claim Details'!$I$28&gt;=Rates!$H$14,'Claim Details'!$I$28&lt;=Rates!$H$15,'Claim Details'!$I$19="Yes"),Rates!$I$22,IF(AND(AE76="A",'Claim Details'!$I$28&gt;=Rates!$H$14,'Claim Details'!$I$28&lt;=Rates!$H$15,'Claim Details'!$I$19="No"),Rates!$H$22,IF(AND(AE76="A",'Claim Details'!$I$28&gt;=Rates!$J$14,'Claim Details'!$I$28&lt;=Rates!$J$15,'Claim Details'!$I$19="Yes"),Rates!$K$22,IF(AND(AE76="A",'Claim Details'!$I$28&gt;=Rates!$J$14,'Claim Details'!$I$28&lt;=Rates!$J$15,'Claim Details'!$I$19="No"),Rates!$J$22,IF(AND(AE76="B",'Claim Details'!$I$28&gt;=Rates!$D$14,'Claim Details'!$I$28&lt;=Rates!$D$15,'Claim Details'!$I$19="Yes"),Rates!$E$23,IF(AND(AE76="B",'Claim Details'!$I$28&gt;=Rates!$D$14,'Claim Details'!$I$28&lt;=Rates!$D$15,'Claim Details'!$I$19="No"),Rates!$D$23,IF(AND(AE76="B",'Claim Details'!$I$28&gt;=Rates!$F$14,'Claim Details'!$I$28&lt;=Rates!$F$15,'Claim Details'!$I$19="Yes"),Rates!$G$23,IF(AND(AE76="B",'Claim Details'!$I$28&gt;=Rates!$F$14,'Claim Details'!$I$28&lt;=Rates!$F$15,'Claim Details'!$I$19="No"),Rates!$F$23,IF(AND(AE76="B",'Claim Details'!$I$28&gt;=Rates!$H$14,'Claim Details'!$I$28&lt;=Rates!$H$15,'Claim Details'!$I$19="Yes"),Rates!$I$23,IF(AND(AE76="B",'Claim Details'!$I$28&gt;=Rates!$H$14,'Claim Details'!$I$28&lt;=Rates!$H$15,'Claim Details'!$I$19="No"),Rates!$H$23,IF(AND(AE76="B",'Claim Details'!$I$28&gt;=Rates!$J$14,'Claim Details'!$I$28&lt;=Rates!$J$15,'Claim Details'!$I$19="Yes"),Rates!$K$23,IF(AND(AE76="B",'Claim Details'!$I$28&gt;=Rates!$J$14,'Claim Details'!$I$28&lt;=Rates!$J$15,'Claim Details'!$I$19="No"),Rates!$J$23,IF(AND(AE76="C",'Claim Details'!$I$28&gt;=Rates!$D$14,'Claim Details'!$I$28&lt;=Rates!$D$15,'Claim Details'!$I$19="Yes"),Rates!$E$24,IF(AND(AE76="C",'Claim Details'!$I$28&gt;=Rates!$D$14,'Claim Details'!$I$28&lt;=Rates!$D$15,'Claim Details'!$I$19="No"),Rates!$D$24,IF(AND(AE76="C",'Claim Details'!$I$28&gt;=Rates!$F$14,'Claim Details'!$I$28&lt;=Rates!$F$15,'Claim Details'!$I$19="Yes"),Rates!$G$24,IF(AND(AE76="C",'Claim Details'!$I$28&gt;=Rates!$F$14,'Claim Details'!$I$28&lt;=Rates!$F$15,'Claim Details'!$I$19="No"),Rates!$F$24,IF(AND(AE76="C",'Claim Details'!$I$28&gt;=Rates!$H$14,'Claim Details'!$I$28&lt;=Rates!$H$15,'Claim Details'!$I$19="Yes"),Rates!$I$24,IF(AND(AE76="C",'Claim Details'!$I$28&gt;=Rates!$H$14,'Claim Details'!$I$28&lt;=Rates!$H$15,'Claim Details'!$I$19="No"),Rates!$H$24,IF(AND(AE76="C",'Claim Details'!$I$28&gt;=Rates!$J$14,'Claim Details'!$I$28&lt;=Rates!$J$15,'Claim Details'!$I$19="Yes"),Rates!$K$24,IF(AND(AE76="C",'Claim Details'!$I$28&gt;=Rates!$J$14,'Claim Details'!$I$28&lt;=Rates!$J$15,'Claim Details'!$I$19="No"),Rates!$J$24,"£0.00"))))))))))))))))))))))))</f>
        <v>£0.00</v>
      </c>
      <c r="BH76" s="189" t="str">
        <f t="shared" si="28"/>
        <v>£0.00</v>
      </c>
      <c r="BI76" s="189">
        <f t="shared" si="29"/>
        <v>0</v>
      </c>
      <c r="BO76" s="202" t="str">
        <f>IF(H76="","£0.00",IF(AP76="4","£0.00",IF(AP76="5","£0.00",IF(AP76="1","£0.00",((AQ76*H76)*'Claim Details'!$F$111)/100))))</f>
        <v>£0.00</v>
      </c>
      <c r="BP76" s="202" t="str">
        <f>IF(T76="","£0.00",IF(AP76="4","£0.00",IF(AP76="5","£0.00",IF(AP76="1","£0.00",((AR76*T76)*'Claim Details'!$N$111)/100))))</f>
        <v>£0.00</v>
      </c>
      <c r="BQ76" s="202" t="str">
        <f>IF(AI76="","£0.00",IF(AP76="4","£0.00",IF(AP76="5","£0.00",IF(AP76="1","£0.00",((BI76*AI76)*'Claim Details'!$W$111)/100))))</f>
        <v>£0.00</v>
      </c>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row>
    <row r="77" spans="1:97" ht="15">
      <c r="A77" s="145"/>
      <c r="B77" s="91"/>
      <c r="C77" s="96"/>
      <c r="D77" s="97"/>
      <c r="E77" s="98"/>
      <c r="F77" s="89"/>
      <c r="G77" s="99"/>
      <c r="H77" s="100"/>
      <c r="I77" s="221" t="str">
        <f t="shared" si="19"/>
        <v>£0.00</v>
      </c>
      <c r="J77" s="101"/>
      <c r="K77" s="100"/>
      <c r="L77" s="221" t="str">
        <f t="shared" si="20"/>
        <v>£0.00</v>
      </c>
      <c r="M77" s="101"/>
      <c r="N77" s="102"/>
      <c r="O77" s="145"/>
      <c r="P77" s="77"/>
      <c r="Q77" s="87"/>
      <c r="R77" s="87"/>
      <c r="S77" s="87"/>
      <c r="T77" s="149" t="str">
        <f t="shared" si="21"/>
        <v/>
      </c>
      <c r="U77" s="87" t="str">
        <f t="shared" si="30"/>
        <v/>
      </c>
      <c r="V77" s="87"/>
      <c r="W77" s="53" t="str">
        <f t="shared" si="22"/>
        <v>£0.00</v>
      </c>
      <c r="X77" s="53"/>
      <c r="Y77" s="87"/>
      <c r="Z77" s="78"/>
      <c r="AA77" s="79"/>
      <c r="AB77" s="160"/>
      <c r="AC77" s="98"/>
      <c r="AD77" s="225"/>
      <c r="AE77" s="235" t="str">
        <f t="shared" si="23"/>
        <v/>
      </c>
      <c r="AF77" s="87" t="str">
        <f t="shared" si="24"/>
        <v/>
      </c>
      <c r="AG77" s="53"/>
      <c r="AH77" s="224"/>
      <c r="AI77" s="226" t="str">
        <f t="shared" si="16"/>
        <v/>
      </c>
      <c r="AJ77" s="236" t="str">
        <f t="shared" si="25"/>
        <v>£0.00</v>
      </c>
      <c r="AK77" s="31"/>
      <c r="AL77" s="1"/>
      <c r="AM77" s="1"/>
      <c r="AN77" s="1"/>
      <c r="AO77" s="1"/>
      <c r="AP77" s="1" t="str">
        <f t="shared" si="17"/>
        <v/>
      </c>
      <c r="AQ77" s="27">
        <f t="shared" si="18"/>
        <v>0</v>
      </c>
      <c r="AR77" s="189">
        <f t="shared" si="26"/>
        <v>0</v>
      </c>
      <c r="AS77" s="190" t="str">
        <f>IF(AND(C77="A",'Claim Details'!$E$28&gt;=Rates!$D$14,'Claim Details'!$E$28&lt;=Rates!$D$15,'Claim Details'!$E$19="Yes"),Rates!$E$17,IF(AND(C77="A",'Claim Details'!$E$28&gt;=Rates!$D$14,'Claim Details'!$E$28&lt;=Rates!$D$15,'Claim Details'!$E$19="No"),Rates!$D$17,IF(AND(C77="A",'Claim Details'!$E$28&gt;=Rates!$F$14,'Claim Details'!$E$28&lt;=Rates!$F$15,'Claim Details'!$E$19="Yes"),Rates!$G$17,IF(AND(C77="A",'Claim Details'!$E$28&gt;=Rates!$F$14,'Claim Details'!$E$28&lt;=Rates!$F$15,'Claim Details'!$E$19="No"),Rates!$F$17,IF(AND(C77="A",'Claim Details'!$E$28&gt;=Rates!$H$14,'Claim Details'!$E$28&lt;=Rates!$H$15,'Claim Details'!$E$19="Yes"),Rates!$I$17,IF(AND(C77="A",'Claim Details'!$E$28&gt;=Rates!$H$14,'Claim Details'!$E$28&lt;=Rates!$H$15,'Claim Details'!$E$19="No"),Rates!$H$17,IF(AND(C77="A",'Claim Details'!$E$28&gt;=Rates!$J$14,'Claim Details'!$E$28&lt;=Rates!$J$15,'Claim Details'!$E$19="Yes"),Rates!$K$17,IF(AND(C77="A",'Claim Details'!$E$28&gt;=Rates!$J$14,'Claim Details'!$E$28&lt;=Rates!$J$15,'Claim Details'!$E$19="No"),Rates!$J$17,IF(AND(C77="B",'Claim Details'!$E$28&gt;=Rates!$D$14,'Claim Details'!$E$28&lt;=Rates!$D$15,'Claim Details'!$E$19="Yes"),Rates!$E$18,IF(AND(C77="B",'Claim Details'!$E$28&gt;=Rates!$D$14,'Claim Details'!$E$28&lt;=Rates!$D$15,'Claim Details'!$E$19="No"),Rates!$D$18,IF(AND(C77="B",'Claim Details'!$E$28&gt;=Rates!$F$14,'Claim Details'!$E$28&lt;=Rates!$F$15,'Claim Details'!$E$19="Yes"),Rates!$G$18,IF(AND(C77="B",'Claim Details'!$E$28&gt;=Rates!$F$14,'Claim Details'!$E$28&lt;=Rates!$F$15,'Claim Details'!$E$19="No"),Rates!$F$18,IF(AND(C77="B",'Claim Details'!$E$28&gt;=Rates!$H$14,'Claim Details'!$E$28&lt;=Rates!$H$15,'Claim Details'!$E$19="Yes"),Rates!$I$18,IF(AND(C77="B",'Claim Details'!$E$28&gt;=Rates!$H$14,'Claim Details'!$E$28&lt;=Rates!$H$15,'Claim Details'!$E$19="No"),Rates!$H$18,IF(AND(C77="B",'Claim Details'!$E$28&gt;=Rates!$J$14,'Claim Details'!$E$28&lt;=Rates!$J$15,'Claim Details'!$E$19="Yes"),Rates!$K$18,IF(AND(C77="B",'Claim Details'!$E$28&gt;=Rates!$J$14,'Claim Details'!$E$28&lt;=Rates!$J$15,'Claim Details'!$E$19="No"),Rates!$J$18,IF(AND(C77="C",'Claim Details'!$E$28&gt;=Rates!$D$14,'Claim Details'!$E$28&lt;=Rates!$D$15,'Claim Details'!$E$19="Yes"),Rates!$E$19,IF(AND(C77="C",'Claim Details'!$E$28&gt;=Rates!$D$14,'Claim Details'!$E$28&lt;=Rates!$D$15,'Claim Details'!$E$19="No"),Rates!$D$19,IF(AND(C77="C",'Claim Details'!$E$28&gt;=Rates!$F$14,'Claim Details'!$E$28&lt;=Rates!$F$15,'Claim Details'!$E$19="Yes"),Rates!$G$19,IF(AND(C77="C",'Claim Details'!$E$28&gt;=Rates!$F$14,'Claim Details'!$E$28&lt;=Rates!$F$15,'Claim Details'!$E$19="No"),Rates!$F$19,IF(AND(C77="C",'Claim Details'!$E$28&gt;=Rates!$H$14,'Claim Details'!$E$28&lt;=Rates!$H$15,'Claim Details'!$E$19="Yes"),Rates!$I$19,IF(AND(C77="C",'Claim Details'!$E$28&gt;=Rates!$H$14,'Claim Details'!$E$28&lt;=Rates!$H$15,'Claim Details'!$E$19="No"),Rates!$H$19,IF(AND(C77="C",'Claim Details'!$E$28&gt;=Rates!$J$14,'Claim Details'!$E$28&lt;=Rates!$J$15,'Claim Details'!$E$19="Yes"),Rates!$K$19,IF(AND(C77="C",'Claim Details'!$E$28&gt;=Rates!$J$14,'Claim Details'!$E$28&lt;=Rates!$J$15,'Claim Details'!$E$19="No"),Rates!$J$19,"£0.00"))))))))))))))))))))))))</f>
        <v>£0.00</v>
      </c>
      <c r="AT77" s="189" t="str">
        <f>IF(AND(C77="A",'Claim Details'!$E$28&gt;=Rates!$D$14,'Claim Details'!$E$28&lt;=Rates!$D$15,'Claim Details'!$E$19="Yes"),Rates!$E$25,IF(AND(C77="A",'Claim Details'!$E$28&gt;=Rates!$D$14,'Claim Details'!$E$28&lt;=Rates!$D$15,'Claim Details'!$E$19="No"),Rates!$D$25,IF(AND(C77="A",'Claim Details'!$E$28&gt;=Rates!$F$14,'Claim Details'!$E$28&lt;=Rates!$F$15,'Claim Details'!$E$19="Yes"),Rates!$G$25,IF(AND(C77="A",'Claim Details'!$E$28&gt;=Rates!$F$14,'Claim Details'!$E$28&lt;=Rates!$F$15,'Claim Details'!$E$19="No"),Rates!$F$25,IF(AND(C77="A",'Claim Details'!$E$28&gt;=Rates!$H$14,'Claim Details'!$E$28&lt;=Rates!$H$15,'Claim Details'!$E$19="Yes"),Rates!$I$25,IF(AND(C77="A",'Claim Details'!$E$28&gt;=Rates!$H$14,'Claim Details'!$E$28&lt;=Rates!$H$15,'Claim Details'!$E$19="No"),Rates!$H$25,IF(AND(C77="A",'Claim Details'!$E$28&gt;=Rates!$J$14,'Claim Details'!$E$28&lt;=Rates!$J$15,'Claim Details'!$E$19="Yes"),Rates!$K$25,IF(AND(C77="A",'Claim Details'!$E$28&gt;=Rates!$J$14,'Claim Details'!$E$28&lt;=Rates!$J$15,'Claim Details'!$E$19="No"),Rates!$J$25,IF(AND(C77="B",'Claim Details'!$E$28&gt;=Rates!$D$14,'Claim Details'!$E$28&lt;=Rates!$D$15,'Claim Details'!$E$19="Yes"),Rates!$E$26,IF(AND(C77="B",'Claim Details'!$E$28&gt;=Rates!$D$14,'Claim Details'!$E$28&lt;=Rates!$D$15,'Claim Details'!$E$19="No"),Rates!$D$26,IF(AND(C77="B",'Claim Details'!$E$28&gt;=Rates!$F$14,'Claim Details'!$E$28&lt;=Rates!$F$15,'Claim Details'!$E$19="Yes"),Rates!$G$26,IF(AND(C77="B",'Claim Details'!$E$28&gt;=Rates!$F$14,'Claim Details'!$E$28&lt;=Rates!$F$15,'Claim Details'!$E$19="No"),Rates!$F$26,IF(AND(C77="B",'Claim Details'!$E$28&gt;=Rates!$H$14,'Claim Details'!$E$28&lt;=Rates!$H$15,'Claim Details'!$E$19="Yes"),Rates!$I$26,IF(AND(C77="B",'Claim Details'!$E$28&gt;=Rates!$H$14,'Claim Details'!$E$28&lt;=Rates!$H$15,'Claim Details'!$E$19="No"),Rates!$H$26,IF(AND(C77="B",'Claim Details'!$E$28&gt;=Rates!$J$14,'Claim Details'!$E$28&lt;=Rates!$J$15,'Claim Details'!$E$19="Yes"),Rates!$K$26,IF(AND(C77="B",'Claim Details'!$E$28&gt;=Rates!$J$14,'Claim Details'!$E$28&lt;=Rates!$J$15,'Claim Details'!$E$19="No"),Rates!$J$26,IF(AND(C77="C",'Claim Details'!$E$28&gt;=Rates!$D$14,'Claim Details'!$E$28&lt;=Rates!$D$15,'Claim Details'!$E$19="Yes"),Rates!$E$27,IF(AND(C77="C",'Claim Details'!$E$28&gt;=Rates!$D$14,'Claim Details'!$E$28&lt;=Rates!$D$15,'Claim Details'!$E$19="No"),Rates!$D$27,IF(AND(C77="C",'Claim Details'!$E$28&gt;=Rates!$F$14,'Claim Details'!$E$28&lt;=Rates!$F$15,'Claim Details'!$E$19="Yes"),Rates!$G$27,IF(AND(C77="C",'Claim Details'!$E$28&gt;=Rates!$F$14,'Claim Details'!$E$28&lt;=Rates!$F$15,'Claim Details'!$E$19="No"),Rates!$F$27,IF(AND(C77="C",'Claim Details'!$E$28&gt;=Rates!$H$14,'Claim Details'!$E$28&lt;=Rates!$H$15,'Claim Details'!$E$19="Yes"),Rates!$I$27,IF(AND(C77="C",'Claim Details'!$E$28&gt;=Rates!$H$14,'Claim Details'!$E$28&lt;=Rates!$H$15,'Claim Details'!$E$19="No"),Rates!$H$27,IF(AND(C77="C",'Claim Details'!$E$28&gt;=Rates!$J$14,'Claim Details'!$E$28&lt;=Rates!$J$15,'Claim Details'!$E$19="Yes"),Rates!$K$27,IF(AND(C77="C",'Claim Details'!$E$28&gt;=Rates!$J$14,'Claim Details'!$E$28&lt;=Rates!$J$15,'Claim Details'!$E$19="No"),Rates!$J$27,"£0.00"))))))))))))))))))))))))</f>
        <v>£0.00</v>
      </c>
      <c r="AU77" s="191" t="str">
        <f>IF(AND(C77="A",'Claim Details'!$E$28&gt;=Rates!$D$14,'Claim Details'!$E$28&lt;=Rates!$D$15,'Claim Details'!$E$19="Yes"),Rates!$E$20,IF(AND(C77="A",'Claim Details'!$E$28&gt;=Rates!$D$14,'Claim Details'!$E$28&lt;=Rates!$D$15,'Claim Details'!$E$19="No"),Rates!$D$20,IF(AND(C77="A",'Claim Details'!$E$28&gt;=Rates!$F$14,'Claim Details'!$E$28&lt;=Rates!$F$15,'Claim Details'!$E$19="Yes"),Rates!$G$20,IF(AND(C77="A",'Claim Details'!$E$28&gt;=Rates!$F$14,'Claim Details'!$E$28&lt;=Rates!$F$15,'Claim Details'!$E$19="No"),Rates!$F$20,IF(AND(C77="A",'Claim Details'!$E$28&gt;=Rates!$H$14,'Claim Details'!$E$28&lt;=Rates!$H$15,'Claim Details'!$E$19="Yes"),Rates!$I$20,IF(AND(C77="A",'Claim Details'!$E$28&gt;=Rates!$H$14,'Claim Details'!$E$28&lt;=Rates!$H$15,'Claim Details'!$E$19="No"),Rates!$H$20,IF(AND(C77="A",'Claim Details'!$E$28&gt;=Rates!$J$14,'Claim Details'!$E$28&lt;=Rates!$J$15,'Claim Details'!$E$19="Yes"),Rates!$K$20,IF(AND(C77="A",'Claim Details'!$E$28&gt;=Rates!$J$14,'Claim Details'!$E$28&lt;=Rates!$J$15,'Claim Details'!$E$19="No"),Rates!$J$20,IF(AND(C77="B",'Claim Details'!$E$28&gt;=Rates!$D$14,'Claim Details'!$E$28&lt;=Rates!$D$15,'Claim Details'!$E$19="Yes"),Rates!$E$21,IF(AND(C77="B",'Claim Details'!$E$28&gt;=Rates!$D$14,'Claim Details'!$E$28&lt;=Rates!$D$15,'Claim Details'!$E$19="No"),Rates!$D$21,IF(AND(C77="B",'Claim Details'!$E$28&gt;=Rates!$F$14,'Claim Details'!$E$28&lt;=Rates!$F$15,'Claim Details'!$E$19="Yes"),Rates!$G$21,IF(AND(C77="B",'Claim Details'!$E$28&gt;=Rates!$F$14,'Claim Details'!$E$28&lt;=Rates!$F$15,'Claim Details'!$E$19="No"),Rates!$F$21,IF(AND(C77="B",'Claim Details'!$E$28&gt;=Rates!$H$14,'Claim Details'!$E$28&lt;=Rates!$H$15,'Claim Details'!$E$19="Yes"),Rates!$I$21,IF(AND(C77="B",'Claim Details'!$E$28&gt;=Rates!$H$14,'Claim Details'!$E$28&lt;=Rates!$H$15,'Claim Details'!$E$19="No"),Rates!$H$21,IF(AND(C77="B",'Claim Details'!$E$28&gt;=Rates!$J$14,'Claim Details'!$E$28&lt;=Rates!$J$15,'Claim Details'!$E$19="Yes"),Rates!$K$21,IF(AND(C77="B",'Claim Details'!$E$28&gt;=Rates!$J$14,'Claim Details'!$E$28&lt;=Rates!$J$15,'Claim Details'!$E$19="No"),Rates!$J$21,"£0.00"))))))))))))))))</f>
        <v>£0.00</v>
      </c>
      <c r="AV77" s="191" t="str">
        <f>IF(AND(C77="A",'Claim Details'!$E$28&gt;=Rates!$D$14,'Claim Details'!$E$28&lt;=Rates!$D$15,'Claim Details'!$E$19="Yes"),Rates!$E$22,IF(AND(C77="A",'Claim Details'!$E$28&gt;=Rates!$D$14,'Claim Details'!$E$28&lt;=Rates!$D$15,'Claim Details'!$E$19="No"),Rates!$D$22,IF(AND(C77="A",'Claim Details'!$E$28&gt;=Rates!$F$14,'Claim Details'!$E$28&lt;=Rates!$F$15,'Claim Details'!$E$19="Yes"),Rates!$G$22,IF(AND(C77="A",'Claim Details'!$E$28&gt;=Rates!$F$14,'Claim Details'!$E$28&lt;=Rates!$F$15,'Claim Details'!$E$19="No"),Rates!$F$22,IF(AND(C77="A",'Claim Details'!$E$28&gt;=Rates!$H$14,'Claim Details'!$E$28&lt;=Rates!$H$15,'Claim Details'!$E$19="Yes"),Rates!$I$22,IF(AND(C77="A",'Claim Details'!$E$28&gt;=Rates!$H$14,'Claim Details'!$E$28&lt;=Rates!$H$15,'Claim Details'!$E$19="No"),Rates!$H$22,IF(AND(C77="A",'Claim Details'!$E$28&gt;=Rates!$J$14,'Claim Details'!$E$28&lt;=Rates!$J$15,'Claim Details'!$E$19="Yes"),Rates!$K$22,IF(AND(C77="A",'Claim Details'!$E$28&gt;=Rates!$J$14,'Claim Details'!$E$28&lt;=Rates!$J$15,'Claim Details'!$E$19="No"),Rates!$J$22,IF(AND(C77="B",'Claim Details'!$E$28&gt;=Rates!$D$14,'Claim Details'!$E$28&lt;=Rates!$D$15,'Claim Details'!$E$19="Yes"),Rates!$E$23,IF(AND(C77="B",'Claim Details'!$E$28&gt;=Rates!$D$14,'Claim Details'!$E$28&lt;=Rates!$D$15,'Claim Details'!$E$19="No"),Rates!$D$23,IF(AND(C77="B",'Claim Details'!$E$28&gt;=Rates!$F$14,'Claim Details'!$E$28&lt;=Rates!$F$15,'Claim Details'!$E$19="Yes"),Rates!$G$23,IF(AND(C77="B",'Claim Details'!$E$28&gt;=Rates!$F$14,'Claim Details'!$E$28&lt;=Rates!$F$15,'Claim Details'!$E$19="No"),Rates!$F$23,IF(AND(C77="B",'Claim Details'!$E$28&gt;=Rates!$H$14,'Claim Details'!$E$28&lt;=Rates!$H$15,'Claim Details'!$E$19="Yes"),Rates!$I$23,IF(AND(C77="B",'Claim Details'!$E$28&gt;=Rates!$H$14,'Claim Details'!$E$28&lt;=Rates!$H$15,'Claim Details'!$E$19="No"),Rates!$H$23,IF(AND(C77="B",'Claim Details'!$E$28&gt;=Rates!$J$14,'Claim Details'!$E$28&lt;=Rates!$J$15,'Claim Details'!$E$19="Yes"),Rates!$K$23,IF(AND(C77="B",'Claim Details'!$E$28&gt;=Rates!$J$14,'Claim Details'!$E$28&lt;=Rates!$J$15,'Claim Details'!$E$19="No"),Rates!$J$23,IF(AND(C77="C",'Claim Details'!$E$28&gt;=Rates!$D$14,'Claim Details'!$E$28&lt;=Rates!$D$15,'Claim Details'!$E$19="Yes"),Rates!$E$24,IF(AND(C77="C",'Claim Details'!$E$28&gt;=Rates!$D$14,'Claim Details'!$E$28&lt;=Rates!$D$15,'Claim Details'!$E$19="No"),Rates!$D$24,IF(AND(C77="C",'Claim Details'!$E$28&gt;=Rates!$F$14,'Claim Details'!$E$28&lt;=Rates!$F$15,'Claim Details'!$E$19="Yes"),Rates!$G$24,IF(AND(C77="C",'Claim Details'!$E$28&gt;=Rates!$F$14,'Claim Details'!$E$28&lt;=Rates!$F$15,'Claim Details'!$E$19="No"),Rates!$F$24,IF(AND(C77="C",'Claim Details'!$E$28&gt;=Rates!$H$14,'Claim Details'!$E$28&lt;=Rates!$H$15,'Claim Details'!$E$19="Yes"),Rates!$I$24,IF(AND(C77="C",'Claim Details'!$E$28&gt;=Rates!$H$14,'Claim Details'!$E$28&lt;=Rates!$H$15,'Claim Details'!$E$19="No"),Rates!$H$24,IF(AND(C77="C",'Claim Details'!$E$28&gt;=Rates!$J$14,'Claim Details'!$E$28&lt;=Rates!$J$15,'Claim Details'!$E$19="Yes"),Rates!$K$24,IF(AND(C77="C",'Claim Details'!$E$28&gt;=Rates!$J$14,'Claim Details'!$E$28&lt;=Rates!$J$15,'Claim Details'!$E$19="No"),Rates!$J$24,"£0.00"))))))))))))))))))))))))</f>
        <v>£0.00</v>
      </c>
      <c r="AW77" s="1"/>
      <c r="AX77" s="189" t="str">
        <f>IF(AND(U77="A",'Claim Details'!$I$28&gt;=Rates!$D$14,'Claim Details'!$I$28&lt;=Rates!$D$15,'Claim Details'!$I$19="Yes"),Rates!$J$17,IF(AND(U77="A",'Claim Details'!$I$28&gt;=Rates!$D$14,'Claim Details'!$I$28&lt;=Rates!$D$15,'Claim Details'!$I$19="No"),Rates!$D$17,IF(AND(U77="A",'Claim Details'!$I$28&gt;=Rates!$F$14,'Claim Details'!$I$28&lt;=Rates!$F$15,'Claim Details'!$I$19="Yes"),Rates!$G$17,IF(AND(U77="A",'Claim Details'!$I$28&gt;=Rates!$F$14,'Claim Details'!$I$28&lt;=Rates!$F$15,'Claim Details'!$I$19="No"),Rates!$F$17,IF(AND(U77="A",'Claim Details'!$I$28&gt;=Rates!$H$14,'Claim Details'!$I$28&lt;=Rates!$H$15,'Claim Details'!$I$19="Yes"),Rates!$I$17,IF(AND(U77="A",'Claim Details'!$I$28&gt;=Rates!$H$14,'Claim Details'!$I$28&lt;=Rates!$H$15,'Claim Details'!$I$19="No"),Rates!$H$17,IF(AND(U77="A",'Claim Details'!$I$28&gt;=Rates!$J$14,'Claim Details'!$I$28&lt;=Rates!$J$15,'Claim Details'!$I$19="Yes"),Rates!$K$17,IF(AND(U77="A",'Claim Details'!$I$28&gt;=Rates!$J$14,'Claim Details'!$I$28&lt;=Rates!$J$15,'Claim Details'!$I$19="No"),Rates!$J$17,IF(AND(U77="B",'Claim Details'!$I$28&gt;=Rates!$D$14,'Claim Details'!$I$28&lt;=Rates!$D$15,'Claim Details'!$I$19="Yes"),Rates!$E$18,IF(AND(U77="B",'Claim Details'!$I$28&gt;=Rates!$D$14,'Claim Details'!$I$28&lt;=Rates!$D$15,'Claim Details'!$I$19="No"),Rates!$D$18,IF(AND(U77="B",'Claim Details'!$I$28&gt;=Rates!$F$14,'Claim Details'!$I$28&lt;=Rates!$F$15,'Claim Details'!$I$19="Yes"),Rates!$G$18,IF(AND(U77="B",'Claim Details'!$I$28&gt;=Rates!$F$14,'Claim Details'!$I$28&lt;=Rates!$F$15,'Claim Details'!$I$19="No"),Rates!$F$18,IF(AND(U77="B",'Claim Details'!$I$28&gt;=Rates!$H$14,'Claim Details'!$I$28&lt;=Rates!$H$15,'Claim Details'!$I$19="Yes"),Rates!$I$18,IF(AND(U77="B",'Claim Details'!$I$28&gt;=Rates!$H$14,'Claim Details'!$I$28&lt;=Rates!$H$15,'Claim Details'!$I$19="No"),Rates!$H$18,IF(AND(U77="B",'Claim Details'!$I$28&gt;=Rates!$J$14,'Claim Details'!$I$28&lt;=Rates!$J$15,'Claim Details'!$I$19="Yes"),Rates!$K$18,IF(AND(U77="B",'Claim Details'!$I$28&gt;=Rates!$J$14,'Claim Details'!$I$28&lt;=Rates!$J$15,'Claim Details'!$I$19="No"),Rates!$J$18,IF(AND(U77="C",'Claim Details'!$I$28&gt;=Rates!$D$14,'Claim Details'!$I$28&lt;=Rates!$D$15,'Claim Details'!$I$19="Yes"),Rates!$E$19,IF(AND(U77="C",'Claim Details'!$I$28&gt;=Rates!$D$14,'Claim Details'!$I$28&lt;=Rates!$D$15,'Claim Details'!$I$19="No"),Rates!$D$19,IF(AND(U77="C",'Claim Details'!$I$28&gt;=Rates!$F$14,'Claim Details'!$I$28&lt;=Rates!$F$15,'Claim Details'!$I$19="Yes"),Rates!$G$19,IF(AND(U77="C",'Claim Details'!$I$28&gt;=Rates!$F$14,'Claim Details'!$I$28&lt;=Rates!$F$15,'Claim Details'!$I$19="No"),Rates!$F$19,IF(AND(U77="C",'Claim Details'!$I$28&gt;=Rates!$H$14,'Claim Details'!$I$28&lt;=Rates!$H$15,'Claim Details'!$I$19="Yes"),Rates!$I$19,IF(AND(U77="C",'Claim Details'!$I$28&gt;=Rates!$H$14,'Claim Details'!$I$28&lt;=Rates!$H$15,'Claim Details'!$I$19="No"),Rates!$H$19,IF(AND(U77="C",'Claim Details'!$I$28&gt;=Rates!$J$14,'Claim Details'!$I$28&lt;=Rates!$J$15,'Claim Details'!$I$19="Yes"),Rates!$K$19,IF(AND(U77="C",'Claim Details'!$I$28&gt;=Rates!$J$14,'Claim Details'!$I$28&lt;=Rates!$J$15,'Claim Details'!$I$19="No"),Rates!$J$19,"£0.00"))))))))))))))))))))))))</f>
        <v>£0.00</v>
      </c>
      <c r="AY77" s="189" t="str">
        <f>IF(AND(C77="A",'Claim Details'!$I$28&gt;=Rates!$D$14,'Claim Details'!$I$28&lt;=Rates!$D$15,'Claim Details'!$I$19="Yes"),Rates!$J$25,IF(AND(C77="A",'Claim Details'!$I$28&gt;=Rates!$D$14,'Claim Details'!$I$28&lt;=Rates!$D$15,'Claim Details'!$I$19="No"),Rates!$D$25,IF(AND(C77="A",'Claim Details'!$I$28&gt;=Rates!$F$14,'Claim Details'!$I$28&lt;=Rates!$F$15,'Claim Details'!$I$19="Yes"),Rates!$G$25,IF(AND(C77="A",'Claim Details'!$I$28&gt;=Rates!$F$14,'Claim Details'!$I$28&lt;=Rates!$F$15,'Claim Details'!$I$19="No"),Rates!$F$25,IF(AND(C77="A",'Claim Details'!$I$28&gt;=Rates!$H$14,'Claim Details'!$I$28&lt;=Rates!$H$15,'Claim Details'!$I$19="Yes"),Rates!$I$25,IF(AND(C77="A",'Claim Details'!$I$28&gt;=Rates!$H$14,'Claim Details'!$I$28&lt;=Rates!$H$15,'Claim Details'!$I$19="No"),Rates!$H$25,IF(AND(C77="A",'Claim Details'!$I$28&gt;=Rates!$J$14,'Claim Details'!$I$28&lt;=Rates!$J$15,'Claim Details'!$I$19="Yes"),Rates!$K$25,IF(AND(C77="A",'Claim Details'!$I$28&gt;=Rates!$J$14,'Claim Details'!$I$28&lt;=Rates!$J$15,'Claim Details'!$I$19="No"),Rates!$J$25,IF(AND(C77="B",'Claim Details'!$I$28&gt;=Rates!$D$14,'Claim Details'!$I$28&lt;=Rates!$D$15,'Claim Details'!$I$19="Yes"),Rates!$E$26,IF(AND(C77="B",'Claim Details'!$I$28&gt;=Rates!$D$14,'Claim Details'!$I$28&lt;=Rates!$D$15,'Claim Details'!$I$19="No"),Rates!$D$26,IF(AND(C77="B",'Claim Details'!$I$28&gt;=Rates!$F$14,'Claim Details'!$I$28&lt;=Rates!$F$15,'Claim Details'!$I$19="Yes"),Rates!$G$26,IF(AND(C77="B",'Claim Details'!$I$28&gt;=Rates!$F$14,'Claim Details'!$I$28&lt;=Rates!$F$15,'Claim Details'!$I$19="No"),Rates!$F$26,IF(AND(C77="B",'Claim Details'!$I$28&gt;=Rates!$H$14,'Claim Details'!$I$28&lt;=Rates!$H$15,'Claim Details'!$I$19="Yes"),Rates!$I$26,IF(AND(C77="B",'Claim Details'!$I$28&gt;=Rates!$H$14,'Claim Details'!$I$28&lt;=Rates!$H$15,'Claim Details'!$I$19="No"),Rates!$H$26,IF(AND(C77="B",'Claim Details'!$I$28&gt;=Rates!$J$14,'Claim Details'!$I$28&lt;=Rates!$J$15,'Claim Details'!$I$19="Yes"),Rates!$K$26,IF(AND(C77="B",'Claim Details'!$I$28&gt;=Rates!$J$14,'Claim Details'!$I$28&lt;=Rates!$J$15,'Claim Details'!$I$19="No"),Rates!$J$26,IF(AND(C77="C",'Claim Details'!$I$28&gt;=Rates!$D$14,'Claim Details'!$I$28&lt;=Rates!$D$15,'Claim Details'!$I$19="Yes"),Rates!$E$27,IF(AND(C77="C",'Claim Details'!$I$28&gt;=Rates!$D$14,'Claim Details'!$I$28&lt;=Rates!$D$15,'Claim Details'!$I$19="No"),Rates!$D$27,IF(AND(C77="C",'Claim Details'!$I$28&gt;=Rates!$F$14,'Claim Details'!$I$28&lt;=Rates!$F$15,'Claim Details'!$I$19="Yes"),Rates!$G$27,IF(AND(C77="C",'Claim Details'!$I$28&gt;=Rates!$F$14,'Claim Details'!$I$28&lt;=Rates!$F$15,'Claim Details'!$I$19="No"),Rates!$F$27,IF(AND(C77="C",'Claim Details'!$I$28&gt;=Rates!$H$14,'Claim Details'!$I$28&lt;=Rates!$H$15,'Claim Details'!$I$19="Yes"),Rates!$I$27,IF(AND(C77="C",'Claim Details'!$I$28&gt;=Rates!$H$14,'Claim Details'!$I$28&lt;=Rates!$H$15,'Claim Details'!$I$19="No"),Rates!$H$27,IF(AND(C77="C",'Claim Details'!$I$28&gt;=Rates!$J$14,'Claim Details'!$I$28&lt;=Rates!$J$15,'Claim Details'!$I$19="Yes"),Rates!$K$27,IF(AND(C77="C",'Claim Details'!$I$28&gt;=Rates!$J$14,'Claim Details'!$I$28&lt;=Rates!$J$15,'Claim Details'!$I$19="No"),Rates!$J$27,"£0.00"))))))))))))))))))))))))</f>
        <v>£0.00</v>
      </c>
      <c r="AZ77" s="189" t="str">
        <f>IF(AND(C77="A",'Claim Details'!$I$28&gt;=Rates!$D$14,'Claim Details'!$I$28&lt;=Rates!$D$15,'Claim Details'!$I$19="Yes"),Rates!$E$20,IF(AND(C77="A",'Claim Details'!$I$28&gt;=Rates!$D$14,'Claim Details'!$I$28&lt;=Rates!$D$15,'Claim Details'!$I$19="No"),Rates!$D$20,IF(AND(C77="A",'Claim Details'!$I$28&gt;=Rates!$F$14,'Claim Details'!$I$28&lt;=Rates!$F$15,'Claim Details'!$I$19="Yes"),Rates!$G$20,IF(AND(C77="A",'Claim Details'!$I$28&gt;=Rates!$F$14,'Claim Details'!$I$28&lt;=Rates!$F$15,'Claim Details'!$I$19="No"),Rates!$F$20,IF(AND(C77="A",'Claim Details'!$I$28&gt;=Rates!$H$14,'Claim Details'!$I$28&lt;=Rates!$H$15,'Claim Details'!$I$19="Yes"),Rates!$I$20,IF(AND(C77="A",'Claim Details'!$I$28&gt;=Rates!$H$14,'Claim Details'!$I$28&lt;=Rates!$H$15,'Claim Details'!$I$19="No"),Rates!$H$20,IF(AND(C77="A",'Claim Details'!$I$28&gt;=Rates!$J$14,'Claim Details'!$I$28&lt;=Rates!$J$15,'Claim Details'!$I$19="Yes"),Rates!$K$20,IF(AND(C77="A",'Claim Details'!$I$28&gt;=Rates!$J$14,'Claim Details'!$I$28&lt;=Rates!$J$15,'Claim Details'!$I$19="No"),Rates!$J$20,IF(AND(C77="B",'Claim Details'!$I$28&gt;=Rates!$D$14,'Claim Details'!$I$28&lt;=Rates!$D$15,'Claim Details'!$I$19="Yes"),Rates!$E$21,IF(AND(C77="B",'Claim Details'!$I$28&gt;=Rates!$D$14,'Claim Details'!$I$28&lt;=Rates!$D$15,'Claim Details'!$I$19="No"),Rates!$D$21,IF(AND(C77="B",'Claim Details'!$I$28&gt;=Rates!$F$14,'Claim Details'!$I$28&lt;=Rates!$F$15,'Claim Details'!$I$19="Yes"),Rates!$G$21,IF(AND(C77="B",'Claim Details'!$I$28&gt;=Rates!$F$14,'Claim Details'!$I$28&lt;=Rates!$F$15,'Claim Details'!$I$19="No"),Rates!$F$21,IF(AND(C77="B",'Claim Details'!$I$28&gt;=Rates!$H$14,'Claim Details'!$I$28&lt;=Rates!$H$15,'Claim Details'!$I$19="Yes"),Rates!$I$21,IF(AND(C77="B",'Claim Details'!$I$28&gt;=Rates!$H$14,'Claim Details'!$I$28&lt;=Rates!$H$15,'Claim Details'!$I$19="No"),Rates!$H$21,IF(AND(C77="B",'Claim Details'!$I$28&gt;=Rates!$J$14,'Claim Details'!$I$28&lt;=Rates!$J$15,'Claim Details'!$I$19="Yes"),Rates!$K$21,IF(AND(C77="B",'Claim Details'!$I$28&gt;=Rates!$J$14,'Claim Details'!$I$28&lt;=Rates!$J$15,'Claim Details'!$I$19="No"),Rates!$J$21,"£0.00"))))))))))))))))</f>
        <v>£0.00</v>
      </c>
      <c r="BA77" s="189" t="str">
        <f>IF(AND(C77="A",'Claim Details'!$I$28&gt;=Rates!$D$14,'Claim Details'!$I$28&lt;=Rates!$D$15,'Claim Details'!$I$19="Yes"),Rates!$E$22,IF(AND(C77="A",'Claim Details'!$I$28&gt;=Rates!$D$14,'Claim Details'!$I$28&lt;=Rates!$D$15,'Claim Details'!$I$19="No"),Rates!$D$22,IF(AND(C77="A",'Claim Details'!$I$28&gt;=Rates!$F$14,'Claim Details'!$I$28&lt;=Rates!$F$15,'Claim Details'!$I$19="Yes"),Rates!$G$22,IF(AND(C77="A",'Claim Details'!$I$28&gt;=Rates!$F$14,'Claim Details'!$I$28&lt;=Rates!$F$15,'Claim Details'!$I$19="No"),Rates!$F$22,IF(AND(C77="A",'Claim Details'!$I$28&gt;=Rates!$H$14,'Claim Details'!$I$28&lt;=Rates!$H$15,'Claim Details'!$I$19="Yes"),Rates!$I$22,IF(AND(C77="A",'Claim Details'!$I$28&gt;=Rates!$H$14,'Claim Details'!$I$28&lt;=Rates!$H$15,'Claim Details'!$I$19="No"),Rates!$H$22,IF(AND(C77="A",'Claim Details'!$I$28&gt;=Rates!$J$14,'Claim Details'!$I$28&lt;=Rates!$J$15,'Claim Details'!$I$19="Yes"),Rates!$K$22,IF(AND(C77="A",'Claim Details'!$I$28&gt;=Rates!$J$14,'Claim Details'!$I$28&lt;=Rates!$J$15,'Claim Details'!$I$19="No"),Rates!$J$22,IF(AND(C77="B",'Claim Details'!$I$28&gt;=Rates!$D$14,'Claim Details'!$I$28&lt;=Rates!$D$15,'Claim Details'!$I$19="Yes"),Rates!$E$23,IF(AND(C77="B",'Claim Details'!$I$28&gt;=Rates!$D$14,'Claim Details'!$I$28&lt;=Rates!$D$15,'Claim Details'!$I$19="No"),Rates!$D$23,IF(AND(C77="B",'Claim Details'!$I$28&gt;=Rates!$F$14,'Claim Details'!$I$28&lt;=Rates!$F$15,'Claim Details'!$I$19="Yes"),Rates!$G$23,IF(AND(C77="B",'Claim Details'!$I$28&gt;=Rates!$F$14,'Claim Details'!$I$28&lt;=Rates!$F$15,'Claim Details'!$I$19="No"),Rates!$F$23,IF(AND(C77="B",'Claim Details'!$I$28&gt;=Rates!$H$14,'Claim Details'!$I$28&lt;=Rates!$H$15,'Claim Details'!$I$19="Yes"),Rates!$I$23,IF(AND(C77="B",'Claim Details'!$I$28&gt;=Rates!$H$14,'Claim Details'!$I$28&lt;=Rates!$H$15,'Claim Details'!$I$19="No"),Rates!$H$23,IF(AND(C77="B",'Claim Details'!$I$28&gt;=Rates!$J$14,'Claim Details'!$I$28&lt;=Rates!$J$15,'Claim Details'!$I$19="Yes"),Rates!$K$23,IF(AND(C77="B",'Claim Details'!$I$28&gt;=Rates!$J$14,'Claim Details'!$I$28&lt;=Rates!$J$15,'Claim Details'!$I$19="No"),Rates!$J$23,IF(AND(C77="C",'Claim Details'!$I$28&gt;=Rates!$D$14,'Claim Details'!$I$28&lt;=Rates!$D$15,'Claim Details'!$I$19="Yes"),Rates!$E$24,IF(AND(C77="C",'Claim Details'!$I$28&gt;=Rates!$D$14,'Claim Details'!$I$28&lt;=Rates!$D$15,'Claim Details'!$I$19="No"),Rates!$D$24,IF(AND(C77="C",'Claim Details'!$I$28&gt;=Rates!$F$14,'Claim Details'!$I$28&lt;=Rates!$F$15,'Claim Details'!$I$19="Yes"),Rates!$G$24,IF(AND(C77="C",'Claim Details'!$I$28&gt;=Rates!$F$14,'Claim Details'!$I$28&lt;=Rates!$F$15,'Claim Details'!$I$19="No"),Rates!$F$24,IF(AND(C77="C",'Claim Details'!$I$28&gt;=Rates!$H$14,'Claim Details'!$I$28&lt;=Rates!$H$15,'Claim Details'!$I$19="Yes"),Rates!$I$24,IF(AND(C77="C",'Claim Details'!$I$28&gt;=Rates!$H$14,'Claim Details'!$I$28&lt;=Rates!$H$15,'Claim Details'!$I$19="No"),Rates!$H$24,IF(AND(C77="C",'Claim Details'!$I$28&gt;=Rates!$J$14,'Claim Details'!$I$28&lt;=Rates!$J$15,'Claim Details'!$I$19="Yes"),Rates!$K$24,IF(AND(C77="C",'Claim Details'!$I$28&gt;=Rates!$J$14,'Claim Details'!$I$28&lt;=Rates!$J$15,'Claim Details'!$I$19="No"),Rates!$J$24,"£0.00"))))))))))))))))))))))))</f>
        <v>£0.00</v>
      </c>
      <c r="BB77" s="189" t="str">
        <f t="shared" si="27"/>
        <v>£0.00</v>
      </c>
      <c r="BC77" s="1"/>
      <c r="BD77" s="189" t="str">
        <f>IF(AND(AE77="A",'Claim Details'!$I$28&gt;=Rates!$D$14,'Claim Details'!$I$28&lt;=Rates!$D$15,'Claim Details'!$I$19="Yes"),Rates!$J$17,IF(AND(AE77="A",'Claim Details'!$I$28&gt;=Rates!$D$14,'Claim Details'!$I$28&lt;=Rates!$D$15,'Claim Details'!$I$19="No"),Rates!$D$17,IF(AND(AE77="A",'Claim Details'!$I$28&gt;=Rates!$F$14,'Claim Details'!$I$28&lt;=Rates!$F$15,'Claim Details'!$I$19="Yes"),Rates!$G$17,IF(AND(AE77="A",'Claim Details'!$I$28&gt;=Rates!$F$14,'Claim Details'!$I$28&lt;=Rates!$F$15,'Claim Details'!$I$19="No"),Rates!$F$17,IF(AND(AE77="A",'Claim Details'!$I$28&gt;=Rates!$H$14,'Claim Details'!$I$28&lt;=Rates!$H$15,'Claim Details'!$I$19="Yes"),Rates!$I$17,IF(AND(AE77="A",'Claim Details'!$I$28&gt;=Rates!$H$14,'Claim Details'!$I$28&lt;=Rates!$H$15,'Claim Details'!$I$19="No"),Rates!$H$17,IF(AND(AE77="A",'Claim Details'!$I$28&gt;=Rates!$J$14,'Claim Details'!$I$28&lt;=Rates!$J$15,'Claim Details'!$I$19="Yes"),Rates!$K$17,IF(AND(AE77="A",'Claim Details'!$I$28&gt;=Rates!$J$14,'Claim Details'!$I$28&lt;=Rates!$J$15,'Claim Details'!$I$19="No"),Rates!$J$17,IF(AND(AE77="B",'Claim Details'!$I$28&gt;=Rates!$D$14,'Claim Details'!$I$28&lt;=Rates!$D$15,'Claim Details'!$I$19="Yes"),Rates!$E$18,IF(AND(AE77="B",'Claim Details'!$I$28&gt;=Rates!$D$14,'Claim Details'!$I$28&lt;=Rates!$D$15,'Claim Details'!$I$19="No"),Rates!$D$18,IF(AND(AE77="B",'Claim Details'!$I$28&gt;=Rates!$F$14,'Claim Details'!$I$28&lt;=Rates!$F$15,'Claim Details'!$I$19="Yes"),Rates!$G$18,IF(AND(AE77="B",'Claim Details'!$I$28&gt;=Rates!$F$14,'Claim Details'!$I$28&lt;=Rates!$F$15,'Claim Details'!$I$19="No"),Rates!$F$18,IF(AND(AE77="B",'Claim Details'!$I$28&gt;=Rates!$H$14,'Claim Details'!$I$28&lt;=Rates!$H$15,'Claim Details'!$I$19="Yes"),Rates!$I$18,IF(AND(AE77="B",'Claim Details'!$I$28&gt;=Rates!$H$14,'Claim Details'!$I$28&lt;=Rates!$H$15,'Claim Details'!$I$19="No"),Rates!$H$18,IF(AND(AE77="B",'Claim Details'!$I$28&gt;=Rates!$J$14,'Claim Details'!$I$28&lt;=Rates!$J$15,'Claim Details'!$I$19="Yes"),Rates!$K$18,IF(AND(AE77="B",'Claim Details'!$I$28&gt;=Rates!$J$14,'Claim Details'!$I$28&lt;=Rates!$J$15,'Claim Details'!$I$19="No"),Rates!$J$18,IF(AND(AE77="C",'Claim Details'!$I$28&gt;=Rates!$D$14,'Claim Details'!$I$28&lt;=Rates!$D$15,'Claim Details'!$I$19="Yes"),Rates!$E$19,IF(AND(AE77="C",'Claim Details'!$I$28&gt;=Rates!$D$14,'Claim Details'!$I$28&lt;=Rates!$D$15,'Claim Details'!$I$19="No"),Rates!$D$19,IF(AND(AE77="C",'Claim Details'!$I$28&gt;=Rates!$F$14,'Claim Details'!$I$28&lt;=Rates!$F$15,'Claim Details'!$I$19="Yes"),Rates!$G$19,IF(AND(AE77="C",'Claim Details'!$I$28&gt;=Rates!$F$14,'Claim Details'!$I$28&lt;=Rates!$F$15,'Claim Details'!$I$19="No"),Rates!$F$19,IF(AND(AE77="C",'Claim Details'!$I$28&gt;=Rates!$H$14,'Claim Details'!$I$28&lt;=Rates!$H$15,'Claim Details'!$I$19="Yes"),Rates!$I$19,IF(AND(AE77="C",'Claim Details'!$I$28&gt;=Rates!$H$14,'Claim Details'!$I$28&lt;=Rates!$H$15,'Claim Details'!$I$19="No"),Rates!$H$19,IF(AND(AE77="C",'Claim Details'!$I$28&gt;=Rates!$J$14,'Claim Details'!$I$28&lt;=Rates!$J$15,'Claim Details'!$I$19="Yes"),Rates!$K$19,IF(AND(AE77="C",'Claim Details'!$I$28&gt;=Rates!$J$14,'Claim Details'!$I$28&lt;=Rates!$J$15,'Claim Details'!$I$19="No"),Rates!$J$19,"£0.00"))))))))))))))))))))))))</f>
        <v>£0.00</v>
      </c>
      <c r="BE77" s="189" t="str">
        <f>IF(AND(AE77="A",'Claim Details'!$I$28&gt;=Rates!$D$14,'Claim Details'!$I$28&lt;=Rates!$D$15,'Claim Details'!$I$19="Yes"),Rates!$J$25,IF(AND(AE77="A",'Claim Details'!$I$28&gt;=Rates!$D$14,'Claim Details'!$I$28&lt;=Rates!$D$15,'Claim Details'!$I$19="No"),Rates!$D$25,IF(AND(AE77="A",'Claim Details'!$I$28&gt;=Rates!$F$14,'Claim Details'!$I$28&lt;=Rates!$F$15,'Claim Details'!$I$19="Yes"),Rates!$G$25,IF(AND(AE77="A",'Claim Details'!$I$28&gt;=Rates!$F$14,'Claim Details'!$I$28&lt;=Rates!$F$15,'Claim Details'!$I$19="No"),Rates!$F$25,IF(AND(AE77="A",'Claim Details'!$I$28&gt;=Rates!$H$14,'Claim Details'!$I$28&lt;=Rates!$H$15,'Claim Details'!$I$19="Yes"),Rates!$I$25,IF(AND(AE77="A",'Claim Details'!$I$28&gt;=Rates!$H$14,'Claim Details'!$I$28&lt;=Rates!$H$15,'Claim Details'!$I$19="No"),Rates!$H$25,IF(AND(AE77="A",'Claim Details'!$I$28&gt;=Rates!$J$14,'Claim Details'!$I$28&lt;=Rates!$J$15,'Claim Details'!$I$19="Yes"),Rates!$K$25,IF(AND(AE77="A",'Claim Details'!$I$28&gt;=Rates!$J$14,'Claim Details'!$I$28&lt;=Rates!$J$15,'Claim Details'!$I$19="No"),Rates!$J$25,IF(AND(AE77="B",'Claim Details'!$I$28&gt;=Rates!$D$14,'Claim Details'!$I$28&lt;=Rates!$D$15,'Claim Details'!$I$19="Yes"),Rates!$E$26,IF(AND(AE77="B",'Claim Details'!$I$28&gt;=Rates!$D$14,'Claim Details'!$I$28&lt;=Rates!$D$15,'Claim Details'!$I$19="No"),Rates!$D$26,IF(AND(AE77="B",'Claim Details'!$I$28&gt;=Rates!$F$14,'Claim Details'!$I$28&lt;=Rates!$F$15,'Claim Details'!$I$19="Yes"),Rates!$G$26,IF(AND(AE77="B",'Claim Details'!$I$28&gt;=Rates!$F$14,'Claim Details'!$I$28&lt;=Rates!$F$15,'Claim Details'!$I$19="No"),Rates!$F$26,IF(AND(AE77="B",'Claim Details'!$I$28&gt;=Rates!$H$14,'Claim Details'!$I$28&lt;=Rates!$H$15,'Claim Details'!$I$19="Yes"),Rates!$I$26,IF(AND(AE77="B",'Claim Details'!$I$28&gt;=Rates!$H$14,'Claim Details'!$I$28&lt;=Rates!$H$15,'Claim Details'!$I$19="No"),Rates!$H$26,IF(AND(AE77="B",'Claim Details'!$I$28&gt;=Rates!$J$14,'Claim Details'!$I$28&lt;=Rates!$J$15,'Claim Details'!$I$19="Yes"),Rates!$K$26,IF(AND(AE77="B",'Claim Details'!$I$28&gt;=Rates!$J$14,'Claim Details'!$I$28&lt;=Rates!$J$15,'Claim Details'!$I$19="No"),Rates!$J$26,IF(AND(AE77="C",'Claim Details'!$I$28&gt;=Rates!$D$14,'Claim Details'!$I$28&lt;=Rates!$D$15,'Claim Details'!$I$19="Yes"),Rates!$E$27,IF(AND(AE77="C",'Claim Details'!$I$28&gt;=Rates!$D$14,'Claim Details'!$I$28&lt;=Rates!$D$15,'Claim Details'!$I$19="No"),Rates!$D$27,IF(AND(AE77="C",'Claim Details'!$I$28&gt;=Rates!$F$14,'Claim Details'!$I$28&lt;=Rates!$F$15,'Claim Details'!$I$19="Yes"),Rates!$G$27,IF(AND(AE77="C",'Claim Details'!$I$28&gt;=Rates!$F$14,'Claim Details'!$I$28&lt;=Rates!$F$15,'Claim Details'!$I$19="No"),Rates!$F$27,IF(AND(AE77="C",'Claim Details'!$I$28&gt;=Rates!$H$14,'Claim Details'!$I$28&lt;=Rates!$H$15,'Claim Details'!$I$19="Yes"),Rates!$I$27,IF(AND(AE77="C",'Claim Details'!$I$28&gt;=Rates!$H$14,'Claim Details'!$I$28&lt;=Rates!$H$15,'Claim Details'!$I$19="No"),Rates!$H$27,IF(AND(AE77="C",'Claim Details'!$I$28&gt;=Rates!$J$14,'Claim Details'!$I$28&lt;=Rates!$J$15,'Claim Details'!$I$19="Yes"),Rates!$K$27,IF(AND(AE77="C",'Claim Details'!$I$28&gt;=Rates!$J$14,'Claim Details'!$I$28&lt;=Rates!$J$15,'Claim Details'!$I$19="No"),Rates!$J$27,"£0.00"))))))))))))))))))))))))</f>
        <v>£0.00</v>
      </c>
      <c r="BF77" s="189" t="str">
        <f>IF(AND(AE77="A",'Claim Details'!$I$28&gt;=Rates!$D$14,'Claim Details'!$I$28&lt;=Rates!$D$15,'Claim Details'!$I$19="Yes"),Rates!$E$20,IF(AND(AE77="A",'Claim Details'!$I$28&gt;=Rates!$D$14,'Claim Details'!$I$28&lt;=Rates!$D$15,'Claim Details'!$I$19="No"),Rates!$D$20,IF(AND(AE77="A",'Claim Details'!$I$28&gt;=Rates!$F$14,'Claim Details'!$I$28&lt;=Rates!$F$15,'Claim Details'!$I$19="Yes"),Rates!$G$20,IF(AND(AE77="A",'Claim Details'!$I$28&gt;=Rates!$F$14,'Claim Details'!$I$28&lt;=Rates!$F$15,'Claim Details'!$I$19="No"),Rates!$F$20,IF(AND(AE77="A",'Claim Details'!$I$28&gt;=Rates!$H$14,'Claim Details'!$I$28&lt;=Rates!$H$15,'Claim Details'!$I$19="Yes"),Rates!$I$20,IF(AND(AE77="A",'Claim Details'!$I$28&gt;=Rates!$H$14,'Claim Details'!$I$28&lt;=Rates!$H$15,'Claim Details'!$I$19="No"),Rates!$H$20,IF(AND(AE77="A",'Claim Details'!$I$28&gt;=Rates!$J$14,'Claim Details'!$I$28&lt;=Rates!$J$15,'Claim Details'!$I$19="Yes"),Rates!$K$20,IF(AND(AE77="A",'Claim Details'!$I$28&gt;=Rates!$J$14,'Claim Details'!$I$28&lt;=Rates!$J$15,'Claim Details'!$I$19="No"),Rates!$J$20,IF(AND(AE77="B",'Claim Details'!$I$28&gt;=Rates!$D$14,'Claim Details'!$I$28&lt;=Rates!$D$15,'Claim Details'!$I$19="Yes"),Rates!$E$21,IF(AND(AE77="B",'Claim Details'!$I$28&gt;=Rates!$D$14,'Claim Details'!$I$28&lt;=Rates!$D$15,'Claim Details'!$I$19="No"),Rates!$D$21,IF(AND(AE77="B",'Claim Details'!$I$28&gt;=Rates!$F$14,'Claim Details'!$I$28&lt;=Rates!$F$15,'Claim Details'!$I$19="Yes"),Rates!$G$21,IF(AND(AE77="B",'Claim Details'!$I$28&gt;=Rates!$F$14,'Claim Details'!$I$28&lt;=Rates!$F$15,'Claim Details'!$I$19="No"),Rates!$F$21,IF(AND(AE77="B",'Claim Details'!$I$28&gt;=Rates!$H$14,'Claim Details'!$I$28&lt;=Rates!$H$15,'Claim Details'!$I$19="Yes"),Rates!$I$21,IF(AND(AE77="B",'Claim Details'!$I$28&gt;=Rates!$H$14,'Claim Details'!$I$28&lt;=Rates!$H$15,'Claim Details'!$I$19="No"),Rates!$H$21,IF(AND(AE77="B",'Claim Details'!$I$28&gt;=Rates!$J$14,'Claim Details'!$I$28&lt;=Rates!$J$15,'Claim Details'!$I$19="Yes"),Rates!$K$21,IF(AND(AE77="B",'Claim Details'!$I$28&gt;=Rates!$J$14,'Claim Details'!$I$28&lt;=Rates!$J$15,'Claim Details'!$I$19="No"),Rates!$J$21,"£0.00"))))))))))))))))</f>
        <v>£0.00</v>
      </c>
      <c r="BG77" s="189" t="str">
        <f>IF(AND(AE77="A",'Claim Details'!$I$28&gt;=Rates!$D$14,'Claim Details'!$I$28&lt;=Rates!$D$15,'Claim Details'!$I$19="Yes"),Rates!$E$22,IF(AND(AE77="A",'Claim Details'!$I$28&gt;=Rates!$D$14,'Claim Details'!$I$28&lt;=Rates!$D$15,'Claim Details'!$I$19="No"),Rates!$D$22,IF(AND(AE77="A",'Claim Details'!$I$28&gt;=Rates!$F$14,'Claim Details'!$I$28&lt;=Rates!$F$15,'Claim Details'!$I$19="Yes"),Rates!$G$22,IF(AND(AE77="A",'Claim Details'!$I$28&gt;=Rates!$F$14,'Claim Details'!$I$28&lt;=Rates!$F$15,'Claim Details'!$I$19="No"),Rates!$F$22,IF(AND(AE77="A",'Claim Details'!$I$28&gt;=Rates!$H$14,'Claim Details'!$I$28&lt;=Rates!$H$15,'Claim Details'!$I$19="Yes"),Rates!$I$22,IF(AND(AE77="A",'Claim Details'!$I$28&gt;=Rates!$H$14,'Claim Details'!$I$28&lt;=Rates!$H$15,'Claim Details'!$I$19="No"),Rates!$H$22,IF(AND(AE77="A",'Claim Details'!$I$28&gt;=Rates!$J$14,'Claim Details'!$I$28&lt;=Rates!$J$15,'Claim Details'!$I$19="Yes"),Rates!$K$22,IF(AND(AE77="A",'Claim Details'!$I$28&gt;=Rates!$J$14,'Claim Details'!$I$28&lt;=Rates!$J$15,'Claim Details'!$I$19="No"),Rates!$J$22,IF(AND(AE77="B",'Claim Details'!$I$28&gt;=Rates!$D$14,'Claim Details'!$I$28&lt;=Rates!$D$15,'Claim Details'!$I$19="Yes"),Rates!$E$23,IF(AND(AE77="B",'Claim Details'!$I$28&gt;=Rates!$D$14,'Claim Details'!$I$28&lt;=Rates!$D$15,'Claim Details'!$I$19="No"),Rates!$D$23,IF(AND(AE77="B",'Claim Details'!$I$28&gt;=Rates!$F$14,'Claim Details'!$I$28&lt;=Rates!$F$15,'Claim Details'!$I$19="Yes"),Rates!$G$23,IF(AND(AE77="B",'Claim Details'!$I$28&gt;=Rates!$F$14,'Claim Details'!$I$28&lt;=Rates!$F$15,'Claim Details'!$I$19="No"),Rates!$F$23,IF(AND(AE77="B",'Claim Details'!$I$28&gt;=Rates!$H$14,'Claim Details'!$I$28&lt;=Rates!$H$15,'Claim Details'!$I$19="Yes"),Rates!$I$23,IF(AND(AE77="B",'Claim Details'!$I$28&gt;=Rates!$H$14,'Claim Details'!$I$28&lt;=Rates!$H$15,'Claim Details'!$I$19="No"),Rates!$H$23,IF(AND(AE77="B",'Claim Details'!$I$28&gt;=Rates!$J$14,'Claim Details'!$I$28&lt;=Rates!$J$15,'Claim Details'!$I$19="Yes"),Rates!$K$23,IF(AND(AE77="B",'Claim Details'!$I$28&gt;=Rates!$J$14,'Claim Details'!$I$28&lt;=Rates!$J$15,'Claim Details'!$I$19="No"),Rates!$J$23,IF(AND(AE77="C",'Claim Details'!$I$28&gt;=Rates!$D$14,'Claim Details'!$I$28&lt;=Rates!$D$15,'Claim Details'!$I$19="Yes"),Rates!$E$24,IF(AND(AE77="C",'Claim Details'!$I$28&gt;=Rates!$D$14,'Claim Details'!$I$28&lt;=Rates!$D$15,'Claim Details'!$I$19="No"),Rates!$D$24,IF(AND(AE77="C",'Claim Details'!$I$28&gt;=Rates!$F$14,'Claim Details'!$I$28&lt;=Rates!$F$15,'Claim Details'!$I$19="Yes"),Rates!$G$24,IF(AND(AE77="C",'Claim Details'!$I$28&gt;=Rates!$F$14,'Claim Details'!$I$28&lt;=Rates!$F$15,'Claim Details'!$I$19="No"),Rates!$F$24,IF(AND(AE77="C",'Claim Details'!$I$28&gt;=Rates!$H$14,'Claim Details'!$I$28&lt;=Rates!$H$15,'Claim Details'!$I$19="Yes"),Rates!$I$24,IF(AND(AE77="C",'Claim Details'!$I$28&gt;=Rates!$H$14,'Claim Details'!$I$28&lt;=Rates!$H$15,'Claim Details'!$I$19="No"),Rates!$H$24,IF(AND(AE77="C",'Claim Details'!$I$28&gt;=Rates!$J$14,'Claim Details'!$I$28&lt;=Rates!$J$15,'Claim Details'!$I$19="Yes"),Rates!$K$24,IF(AND(AE77="C",'Claim Details'!$I$28&gt;=Rates!$J$14,'Claim Details'!$I$28&lt;=Rates!$J$15,'Claim Details'!$I$19="No"),Rates!$J$24,"£0.00"))))))))))))))))))))))))</f>
        <v>£0.00</v>
      </c>
      <c r="BH77" s="189" t="str">
        <f t="shared" si="28"/>
        <v>£0.00</v>
      </c>
      <c r="BI77" s="189">
        <f t="shared" si="29"/>
        <v>0</v>
      </c>
      <c r="BO77" s="202" t="str">
        <f>IF(H77="","£0.00",IF(AP77="4","£0.00",IF(AP77="5","£0.00",IF(AP77="1","£0.00",((AQ77*H77)*'Claim Details'!$F$111)/100))))</f>
        <v>£0.00</v>
      </c>
      <c r="BP77" s="202" t="str">
        <f>IF(T77="","£0.00",IF(AP77="4","£0.00",IF(AP77="5","£0.00",IF(AP77="1","£0.00",((AR77*T77)*'Claim Details'!$N$111)/100))))</f>
        <v>£0.00</v>
      </c>
      <c r="BQ77" s="202" t="str">
        <f>IF(AI77="","£0.00",IF(AP77="4","£0.00",IF(AP77="5","£0.00",IF(AP77="1","£0.00",((BI77*AI77)*'Claim Details'!$W$111)/100))))</f>
        <v>£0.00</v>
      </c>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row>
    <row r="78" spans="1:97" ht="15">
      <c r="A78" s="145"/>
      <c r="B78" s="91"/>
      <c r="C78" s="96"/>
      <c r="D78" s="97"/>
      <c r="E78" s="98"/>
      <c r="F78" s="89"/>
      <c r="G78" s="99"/>
      <c r="H78" s="100"/>
      <c r="I78" s="221" t="str">
        <f t="shared" si="19"/>
        <v>£0.00</v>
      </c>
      <c r="J78" s="101"/>
      <c r="K78" s="100"/>
      <c r="L78" s="221" t="str">
        <f t="shared" si="20"/>
        <v>£0.00</v>
      </c>
      <c r="M78" s="101"/>
      <c r="N78" s="102"/>
      <c r="O78" s="145"/>
      <c r="P78" s="77"/>
      <c r="Q78" s="87"/>
      <c r="R78" s="87"/>
      <c r="S78" s="87"/>
      <c r="T78" s="149" t="str">
        <f t="shared" si="21"/>
        <v/>
      </c>
      <c r="U78" s="87" t="str">
        <f t="shared" si="30"/>
        <v/>
      </c>
      <c r="V78" s="87"/>
      <c r="W78" s="53" t="str">
        <f t="shared" si="22"/>
        <v>£0.00</v>
      </c>
      <c r="X78" s="53"/>
      <c r="Y78" s="87"/>
      <c r="Z78" s="78"/>
      <c r="AA78" s="79"/>
      <c r="AB78" s="160"/>
      <c r="AC78" s="98"/>
      <c r="AD78" s="225"/>
      <c r="AE78" s="235" t="str">
        <f t="shared" si="23"/>
        <v/>
      </c>
      <c r="AF78" s="87" t="str">
        <f t="shared" si="24"/>
        <v/>
      </c>
      <c r="AG78" s="53"/>
      <c r="AH78" s="224"/>
      <c r="AI78" s="226" t="str">
        <f t="shared" si="16"/>
        <v/>
      </c>
      <c r="AJ78" s="236" t="str">
        <f t="shared" si="25"/>
        <v>£0.00</v>
      </c>
      <c r="AK78" s="31"/>
      <c r="AL78" s="1"/>
      <c r="AM78" s="1"/>
      <c r="AN78" s="1"/>
      <c r="AO78" s="1"/>
      <c r="AP78" s="1" t="str">
        <f t="shared" si="17"/>
        <v/>
      </c>
      <c r="AQ78" s="27">
        <f t="shared" si="18"/>
        <v>0</v>
      </c>
      <c r="AR78" s="189">
        <f t="shared" si="26"/>
        <v>0</v>
      </c>
      <c r="AS78" s="190" t="str">
        <f>IF(AND(C78="A",'Claim Details'!$E$28&gt;=Rates!$D$14,'Claim Details'!$E$28&lt;=Rates!$D$15,'Claim Details'!$E$19="Yes"),Rates!$E$17,IF(AND(C78="A",'Claim Details'!$E$28&gt;=Rates!$D$14,'Claim Details'!$E$28&lt;=Rates!$D$15,'Claim Details'!$E$19="No"),Rates!$D$17,IF(AND(C78="A",'Claim Details'!$E$28&gt;=Rates!$F$14,'Claim Details'!$E$28&lt;=Rates!$F$15,'Claim Details'!$E$19="Yes"),Rates!$G$17,IF(AND(C78="A",'Claim Details'!$E$28&gt;=Rates!$F$14,'Claim Details'!$E$28&lt;=Rates!$F$15,'Claim Details'!$E$19="No"),Rates!$F$17,IF(AND(C78="A",'Claim Details'!$E$28&gt;=Rates!$H$14,'Claim Details'!$E$28&lt;=Rates!$H$15,'Claim Details'!$E$19="Yes"),Rates!$I$17,IF(AND(C78="A",'Claim Details'!$E$28&gt;=Rates!$H$14,'Claim Details'!$E$28&lt;=Rates!$H$15,'Claim Details'!$E$19="No"),Rates!$H$17,IF(AND(C78="A",'Claim Details'!$E$28&gt;=Rates!$J$14,'Claim Details'!$E$28&lt;=Rates!$J$15,'Claim Details'!$E$19="Yes"),Rates!$K$17,IF(AND(C78="A",'Claim Details'!$E$28&gt;=Rates!$J$14,'Claim Details'!$E$28&lt;=Rates!$J$15,'Claim Details'!$E$19="No"),Rates!$J$17,IF(AND(C78="B",'Claim Details'!$E$28&gt;=Rates!$D$14,'Claim Details'!$E$28&lt;=Rates!$D$15,'Claim Details'!$E$19="Yes"),Rates!$E$18,IF(AND(C78="B",'Claim Details'!$E$28&gt;=Rates!$D$14,'Claim Details'!$E$28&lt;=Rates!$D$15,'Claim Details'!$E$19="No"),Rates!$D$18,IF(AND(C78="B",'Claim Details'!$E$28&gt;=Rates!$F$14,'Claim Details'!$E$28&lt;=Rates!$F$15,'Claim Details'!$E$19="Yes"),Rates!$G$18,IF(AND(C78="B",'Claim Details'!$E$28&gt;=Rates!$F$14,'Claim Details'!$E$28&lt;=Rates!$F$15,'Claim Details'!$E$19="No"),Rates!$F$18,IF(AND(C78="B",'Claim Details'!$E$28&gt;=Rates!$H$14,'Claim Details'!$E$28&lt;=Rates!$H$15,'Claim Details'!$E$19="Yes"),Rates!$I$18,IF(AND(C78="B",'Claim Details'!$E$28&gt;=Rates!$H$14,'Claim Details'!$E$28&lt;=Rates!$H$15,'Claim Details'!$E$19="No"),Rates!$H$18,IF(AND(C78="B",'Claim Details'!$E$28&gt;=Rates!$J$14,'Claim Details'!$E$28&lt;=Rates!$J$15,'Claim Details'!$E$19="Yes"),Rates!$K$18,IF(AND(C78="B",'Claim Details'!$E$28&gt;=Rates!$J$14,'Claim Details'!$E$28&lt;=Rates!$J$15,'Claim Details'!$E$19="No"),Rates!$J$18,IF(AND(C78="C",'Claim Details'!$E$28&gt;=Rates!$D$14,'Claim Details'!$E$28&lt;=Rates!$D$15,'Claim Details'!$E$19="Yes"),Rates!$E$19,IF(AND(C78="C",'Claim Details'!$E$28&gt;=Rates!$D$14,'Claim Details'!$E$28&lt;=Rates!$D$15,'Claim Details'!$E$19="No"),Rates!$D$19,IF(AND(C78="C",'Claim Details'!$E$28&gt;=Rates!$F$14,'Claim Details'!$E$28&lt;=Rates!$F$15,'Claim Details'!$E$19="Yes"),Rates!$G$19,IF(AND(C78="C",'Claim Details'!$E$28&gt;=Rates!$F$14,'Claim Details'!$E$28&lt;=Rates!$F$15,'Claim Details'!$E$19="No"),Rates!$F$19,IF(AND(C78="C",'Claim Details'!$E$28&gt;=Rates!$H$14,'Claim Details'!$E$28&lt;=Rates!$H$15,'Claim Details'!$E$19="Yes"),Rates!$I$19,IF(AND(C78="C",'Claim Details'!$E$28&gt;=Rates!$H$14,'Claim Details'!$E$28&lt;=Rates!$H$15,'Claim Details'!$E$19="No"),Rates!$H$19,IF(AND(C78="C",'Claim Details'!$E$28&gt;=Rates!$J$14,'Claim Details'!$E$28&lt;=Rates!$J$15,'Claim Details'!$E$19="Yes"),Rates!$K$19,IF(AND(C78="C",'Claim Details'!$E$28&gt;=Rates!$J$14,'Claim Details'!$E$28&lt;=Rates!$J$15,'Claim Details'!$E$19="No"),Rates!$J$19,"£0.00"))))))))))))))))))))))))</f>
        <v>£0.00</v>
      </c>
      <c r="AT78" s="189" t="str">
        <f>IF(AND(C78="A",'Claim Details'!$E$28&gt;=Rates!$D$14,'Claim Details'!$E$28&lt;=Rates!$D$15,'Claim Details'!$E$19="Yes"),Rates!$E$25,IF(AND(C78="A",'Claim Details'!$E$28&gt;=Rates!$D$14,'Claim Details'!$E$28&lt;=Rates!$D$15,'Claim Details'!$E$19="No"),Rates!$D$25,IF(AND(C78="A",'Claim Details'!$E$28&gt;=Rates!$F$14,'Claim Details'!$E$28&lt;=Rates!$F$15,'Claim Details'!$E$19="Yes"),Rates!$G$25,IF(AND(C78="A",'Claim Details'!$E$28&gt;=Rates!$F$14,'Claim Details'!$E$28&lt;=Rates!$F$15,'Claim Details'!$E$19="No"),Rates!$F$25,IF(AND(C78="A",'Claim Details'!$E$28&gt;=Rates!$H$14,'Claim Details'!$E$28&lt;=Rates!$H$15,'Claim Details'!$E$19="Yes"),Rates!$I$25,IF(AND(C78="A",'Claim Details'!$E$28&gt;=Rates!$H$14,'Claim Details'!$E$28&lt;=Rates!$H$15,'Claim Details'!$E$19="No"),Rates!$H$25,IF(AND(C78="A",'Claim Details'!$E$28&gt;=Rates!$J$14,'Claim Details'!$E$28&lt;=Rates!$J$15,'Claim Details'!$E$19="Yes"),Rates!$K$25,IF(AND(C78="A",'Claim Details'!$E$28&gt;=Rates!$J$14,'Claim Details'!$E$28&lt;=Rates!$J$15,'Claim Details'!$E$19="No"),Rates!$J$25,IF(AND(C78="B",'Claim Details'!$E$28&gt;=Rates!$D$14,'Claim Details'!$E$28&lt;=Rates!$D$15,'Claim Details'!$E$19="Yes"),Rates!$E$26,IF(AND(C78="B",'Claim Details'!$E$28&gt;=Rates!$D$14,'Claim Details'!$E$28&lt;=Rates!$D$15,'Claim Details'!$E$19="No"),Rates!$D$26,IF(AND(C78="B",'Claim Details'!$E$28&gt;=Rates!$F$14,'Claim Details'!$E$28&lt;=Rates!$F$15,'Claim Details'!$E$19="Yes"),Rates!$G$26,IF(AND(C78="B",'Claim Details'!$E$28&gt;=Rates!$F$14,'Claim Details'!$E$28&lt;=Rates!$F$15,'Claim Details'!$E$19="No"),Rates!$F$26,IF(AND(C78="B",'Claim Details'!$E$28&gt;=Rates!$H$14,'Claim Details'!$E$28&lt;=Rates!$H$15,'Claim Details'!$E$19="Yes"),Rates!$I$26,IF(AND(C78="B",'Claim Details'!$E$28&gt;=Rates!$H$14,'Claim Details'!$E$28&lt;=Rates!$H$15,'Claim Details'!$E$19="No"),Rates!$H$26,IF(AND(C78="B",'Claim Details'!$E$28&gt;=Rates!$J$14,'Claim Details'!$E$28&lt;=Rates!$J$15,'Claim Details'!$E$19="Yes"),Rates!$K$26,IF(AND(C78="B",'Claim Details'!$E$28&gt;=Rates!$J$14,'Claim Details'!$E$28&lt;=Rates!$J$15,'Claim Details'!$E$19="No"),Rates!$J$26,IF(AND(C78="C",'Claim Details'!$E$28&gt;=Rates!$D$14,'Claim Details'!$E$28&lt;=Rates!$D$15,'Claim Details'!$E$19="Yes"),Rates!$E$27,IF(AND(C78="C",'Claim Details'!$E$28&gt;=Rates!$D$14,'Claim Details'!$E$28&lt;=Rates!$D$15,'Claim Details'!$E$19="No"),Rates!$D$27,IF(AND(C78="C",'Claim Details'!$E$28&gt;=Rates!$F$14,'Claim Details'!$E$28&lt;=Rates!$F$15,'Claim Details'!$E$19="Yes"),Rates!$G$27,IF(AND(C78="C",'Claim Details'!$E$28&gt;=Rates!$F$14,'Claim Details'!$E$28&lt;=Rates!$F$15,'Claim Details'!$E$19="No"),Rates!$F$27,IF(AND(C78="C",'Claim Details'!$E$28&gt;=Rates!$H$14,'Claim Details'!$E$28&lt;=Rates!$H$15,'Claim Details'!$E$19="Yes"),Rates!$I$27,IF(AND(C78="C",'Claim Details'!$E$28&gt;=Rates!$H$14,'Claim Details'!$E$28&lt;=Rates!$H$15,'Claim Details'!$E$19="No"),Rates!$H$27,IF(AND(C78="C",'Claim Details'!$E$28&gt;=Rates!$J$14,'Claim Details'!$E$28&lt;=Rates!$J$15,'Claim Details'!$E$19="Yes"),Rates!$K$27,IF(AND(C78="C",'Claim Details'!$E$28&gt;=Rates!$J$14,'Claim Details'!$E$28&lt;=Rates!$J$15,'Claim Details'!$E$19="No"),Rates!$J$27,"£0.00"))))))))))))))))))))))))</f>
        <v>£0.00</v>
      </c>
      <c r="AU78" s="191" t="str">
        <f>IF(AND(C78="A",'Claim Details'!$E$28&gt;=Rates!$D$14,'Claim Details'!$E$28&lt;=Rates!$D$15,'Claim Details'!$E$19="Yes"),Rates!$E$20,IF(AND(C78="A",'Claim Details'!$E$28&gt;=Rates!$D$14,'Claim Details'!$E$28&lt;=Rates!$D$15,'Claim Details'!$E$19="No"),Rates!$D$20,IF(AND(C78="A",'Claim Details'!$E$28&gt;=Rates!$F$14,'Claim Details'!$E$28&lt;=Rates!$F$15,'Claim Details'!$E$19="Yes"),Rates!$G$20,IF(AND(C78="A",'Claim Details'!$E$28&gt;=Rates!$F$14,'Claim Details'!$E$28&lt;=Rates!$F$15,'Claim Details'!$E$19="No"),Rates!$F$20,IF(AND(C78="A",'Claim Details'!$E$28&gt;=Rates!$H$14,'Claim Details'!$E$28&lt;=Rates!$H$15,'Claim Details'!$E$19="Yes"),Rates!$I$20,IF(AND(C78="A",'Claim Details'!$E$28&gt;=Rates!$H$14,'Claim Details'!$E$28&lt;=Rates!$H$15,'Claim Details'!$E$19="No"),Rates!$H$20,IF(AND(C78="A",'Claim Details'!$E$28&gt;=Rates!$J$14,'Claim Details'!$E$28&lt;=Rates!$J$15,'Claim Details'!$E$19="Yes"),Rates!$K$20,IF(AND(C78="A",'Claim Details'!$E$28&gt;=Rates!$J$14,'Claim Details'!$E$28&lt;=Rates!$J$15,'Claim Details'!$E$19="No"),Rates!$J$20,IF(AND(C78="B",'Claim Details'!$E$28&gt;=Rates!$D$14,'Claim Details'!$E$28&lt;=Rates!$D$15,'Claim Details'!$E$19="Yes"),Rates!$E$21,IF(AND(C78="B",'Claim Details'!$E$28&gt;=Rates!$D$14,'Claim Details'!$E$28&lt;=Rates!$D$15,'Claim Details'!$E$19="No"),Rates!$D$21,IF(AND(C78="B",'Claim Details'!$E$28&gt;=Rates!$F$14,'Claim Details'!$E$28&lt;=Rates!$F$15,'Claim Details'!$E$19="Yes"),Rates!$G$21,IF(AND(C78="B",'Claim Details'!$E$28&gt;=Rates!$F$14,'Claim Details'!$E$28&lt;=Rates!$F$15,'Claim Details'!$E$19="No"),Rates!$F$21,IF(AND(C78="B",'Claim Details'!$E$28&gt;=Rates!$H$14,'Claim Details'!$E$28&lt;=Rates!$H$15,'Claim Details'!$E$19="Yes"),Rates!$I$21,IF(AND(C78="B",'Claim Details'!$E$28&gt;=Rates!$H$14,'Claim Details'!$E$28&lt;=Rates!$H$15,'Claim Details'!$E$19="No"),Rates!$H$21,IF(AND(C78="B",'Claim Details'!$E$28&gt;=Rates!$J$14,'Claim Details'!$E$28&lt;=Rates!$J$15,'Claim Details'!$E$19="Yes"),Rates!$K$21,IF(AND(C78="B",'Claim Details'!$E$28&gt;=Rates!$J$14,'Claim Details'!$E$28&lt;=Rates!$J$15,'Claim Details'!$E$19="No"),Rates!$J$21,"£0.00"))))))))))))))))</f>
        <v>£0.00</v>
      </c>
      <c r="AV78" s="191" t="str">
        <f>IF(AND(C78="A",'Claim Details'!$E$28&gt;=Rates!$D$14,'Claim Details'!$E$28&lt;=Rates!$D$15,'Claim Details'!$E$19="Yes"),Rates!$E$22,IF(AND(C78="A",'Claim Details'!$E$28&gt;=Rates!$D$14,'Claim Details'!$E$28&lt;=Rates!$D$15,'Claim Details'!$E$19="No"),Rates!$D$22,IF(AND(C78="A",'Claim Details'!$E$28&gt;=Rates!$F$14,'Claim Details'!$E$28&lt;=Rates!$F$15,'Claim Details'!$E$19="Yes"),Rates!$G$22,IF(AND(C78="A",'Claim Details'!$E$28&gt;=Rates!$F$14,'Claim Details'!$E$28&lt;=Rates!$F$15,'Claim Details'!$E$19="No"),Rates!$F$22,IF(AND(C78="A",'Claim Details'!$E$28&gt;=Rates!$H$14,'Claim Details'!$E$28&lt;=Rates!$H$15,'Claim Details'!$E$19="Yes"),Rates!$I$22,IF(AND(C78="A",'Claim Details'!$E$28&gt;=Rates!$H$14,'Claim Details'!$E$28&lt;=Rates!$H$15,'Claim Details'!$E$19="No"),Rates!$H$22,IF(AND(C78="A",'Claim Details'!$E$28&gt;=Rates!$J$14,'Claim Details'!$E$28&lt;=Rates!$J$15,'Claim Details'!$E$19="Yes"),Rates!$K$22,IF(AND(C78="A",'Claim Details'!$E$28&gt;=Rates!$J$14,'Claim Details'!$E$28&lt;=Rates!$J$15,'Claim Details'!$E$19="No"),Rates!$J$22,IF(AND(C78="B",'Claim Details'!$E$28&gt;=Rates!$D$14,'Claim Details'!$E$28&lt;=Rates!$D$15,'Claim Details'!$E$19="Yes"),Rates!$E$23,IF(AND(C78="B",'Claim Details'!$E$28&gt;=Rates!$D$14,'Claim Details'!$E$28&lt;=Rates!$D$15,'Claim Details'!$E$19="No"),Rates!$D$23,IF(AND(C78="B",'Claim Details'!$E$28&gt;=Rates!$F$14,'Claim Details'!$E$28&lt;=Rates!$F$15,'Claim Details'!$E$19="Yes"),Rates!$G$23,IF(AND(C78="B",'Claim Details'!$E$28&gt;=Rates!$F$14,'Claim Details'!$E$28&lt;=Rates!$F$15,'Claim Details'!$E$19="No"),Rates!$F$23,IF(AND(C78="B",'Claim Details'!$E$28&gt;=Rates!$H$14,'Claim Details'!$E$28&lt;=Rates!$H$15,'Claim Details'!$E$19="Yes"),Rates!$I$23,IF(AND(C78="B",'Claim Details'!$E$28&gt;=Rates!$H$14,'Claim Details'!$E$28&lt;=Rates!$H$15,'Claim Details'!$E$19="No"),Rates!$H$23,IF(AND(C78="B",'Claim Details'!$E$28&gt;=Rates!$J$14,'Claim Details'!$E$28&lt;=Rates!$J$15,'Claim Details'!$E$19="Yes"),Rates!$K$23,IF(AND(C78="B",'Claim Details'!$E$28&gt;=Rates!$J$14,'Claim Details'!$E$28&lt;=Rates!$J$15,'Claim Details'!$E$19="No"),Rates!$J$23,IF(AND(C78="C",'Claim Details'!$E$28&gt;=Rates!$D$14,'Claim Details'!$E$28&lt;=Rates!$D$15,'Claim Details'!$E$19="Yes"),Rates!$E$24,IF(AND(C78="C",'Claim Details'!$E$28&gt;=Rates!$D$14,'Claim Details'!$E$28&lt;=Rates!$D$15,'Claim Details'!$E$19="No"),Rates!$D$24,IF(AND(C78="C",'Claim Details'!$E$28&gt;=Rates!$F$14,'Claim Details'!$E$28&lt;=Rates!$F$15,'Claim Details'!$E$19="Yes"),Rates!$G$24,IF(AND(C78="C",'Claim Details'!$E$28&gt;=Rates!$F$14,'Claim Details'!$E$28&lt;=Rates!$F$15,'Claim Details'!$E$19="No"),Rates!$F$24,IF(AND(C78="C",'Claim Details'!$E$28&gt;=Rates!$H$14,'Claim Details'!$E$28&lt;=Rates!$H$15,'Claim Details'!$E$19="Yes"),Rates!$I$24,IF(AND(C78="C",'Claim Details'!$E$28&gt;=Rates!$H$14,'Claim Details'!$E$28&lt;=Rates!$H$15,'Claim Details'!$E$19="No"),Rates!$H$24,IF(AND(C78="C",'Claim Details'!$E$28&gt;=Rates!$J$14,'Claim Details'!$E$28&lt;=Rates!$J$15,'Claim Details'!$E$19="Yes"),Rates!$K$24,IF(AND(C78="C",'Claim Details'!$E$28&gt;=Rates!$J$14,'Claim Details'!$E$28&lt;=Rates!$J$15,'Claim Details'!$E$19="No"),Rates!$J$24,"£0.00"))))))))))))))))))))))))</f>
        <v>£0.00</v>
      </c>
      <c r="AW78" s="1"/>
      <c r="AX78" s="189" t="str">
        <f>IF(AND(U78="A",'Claim Details'!$I$28&gt;=Rates!$D$14,'Claim Details'!$I$28&lt;=Rates!$D$15,'Claim Details'!$I$19="Yes"),Rates!$J$17,IF(AND(U78="A",'Claim Details'!$I$28&gt;=Rates!$D$14,'Claim Details'!$I$28&lt;=Rates!$D$15,'Claim Details'!$I$19="No"),Rates!$D$17,IF(AND(U78="A",'Claim Details'!$I$28&gt;=Rates!$F$14,'Claim Details'!$I$28&lt;=Rates!$F$15,'Claim Details'!$I$19="Yes"),Rates!$G$17,IF(AND(U78="A",'Claim Details'!$I$28&gt;=Rates!$F$14,'Claim Details'!$I$28&lt;=Rates!$F$15,'Claim Details'!$I$19="No"),Rates!$F$17,IF(AND(U78="A",'Claim Details'!$I$28&gt;=Rates!$H$14,'Claim Details'!$I$28&lt;=Rates!$H$15,'Claim Details'!$I$19="Yes"),Rates!$I$17,IF(AND(U78="A",'Claim Details'!$I$28&gt;=Rates!$H$14,'Claim Details'!$I$28&lt;=Rates!$H$15,'Claim Details'!$I$19="No"),Rates!$H$17,IF(AND(U78="A",'Claim Details'!$I$28&gt;=Rates!$J$14,'Claim Details'!$I$28&lt;=Rates!$J$15,'Claim Details'!$I$19="Yes"),Rates!$K$17,IF(AND(U78="A",'Claim Details'!$I$28&gt;=Rates!$J$14,'Claim Details'!$I$28&lt;=Rates!$J$15,'Claim Details'!$I$19="No"),Rates!$J$17,IF(AND(U78="B",'Claim Details'!$I$28&gt;=Rates!$D$14,'Claim Details'!$I$28&lt;=Rates!$D$15,'Claim Details'!$I$19="Yes"),Rates!$E$18,IF(AND(U78="B",'Claim Details'!$I$28&gt;=Rates!$D$14,'Claim Details'!$I$28&lt;=Rates!$D$15,'Claim Details'!$I$19="No"),Rates!$D$18,IF(AND(U78="B",'Claim Details'!$I$28&gt;=Rates!$F$14,'Claim Details'!$I$28&lt;=Rates!$F$15,'Claim Details'!$I$19="Yes"),Rates!$G$18,IF(AND(U78="B",'Claim Details'!$I$28&gt;=Rates!$F$14,'Claim Details'!$I$28&lt;=Rates!$F$15,'Claim Details'!$I$19="No"),Rates!$F$18,IF(AND(U78="B",'Claim Details'!$I$28&gt;=Rates!$H$14,'Claim Details'!$I$28&lt;=Rates!$H$15,'Claim Details'!$I$19="Yes"),Rates!$I$18,IF(AND(U78="B",'Claim Details'!$I$28&gt;=Rates!$H$14,'Claim Details'!$I$28&lt;=Rates!$H$15,'Claim Details'!$I$19="No"),Rates!$H$18,IF(AND(U78="B",'Claim Details'!$I$28&gt;=Rates!$J$14,'Claim Details'!$I$28&lt;=Rates!$J$15,'Claim Details'!$I$19="Yes"),Rates!$K$18,IF(AND(U78="B",'Claim Details'!$I$28&gt;=Rates!$J$14,'Claim Details'!$I$28&lt;=Rates!$J$15,'Claim Details'!$I$19="No"),Rates!$J$18,IF(AND(U78="C",'Claim Details'!$I$28&gt;=Rates!$D$14,'Claim Details'!$I$28&lt;=Rates!$D$15,'Claim Details'!$I$19="Yes"),Rates!$E$19,IF(AND(U78="C",'Claim Details'!$I$28&gt;=Rates!$D$14,'Claim Details'!$I$28&lt;=Rates!$D$15,'Claim Details'!$I$19="No"),Rates!$D$19,IF(AND(U78="C",'Claim Details'!$I$28&gt;=Rates!$F$14,'Claim Details'!$I$28&lt;=Rates!$F$15,'Claim Details'!$I$19="Yes"),Rates!$G$19,IF(AND(U78="C",'Claim Details'!$I$28&gt;=Rates!$F$14,'Claim Details'!$I$28&lt;=Rates!$F$15,'Claim Details'!$I$19="No"),Rates!$F$19,IF(AND(U78="C",'Claim Details'!$I$28&gt;=Rates!$H$14,'Claim Details'!$I$28&lt;=Rates!$H$15,'Claim Details'!$I$19="Yes"),Rates!$I$19,IF(AND(U78="C",'Claim Details'!$I$28&gt;=Rates!$H$14,'Claim Details'!$I$28&lt;=Rates!$H$15,'Claim Details'!$I$19="No"),Rates!$H$19,IF(AND(U78="C",'Claim Details'!$I$28&gt;=Rates!$J$14,'Claim Details'!$I$28&lt;=Rates!$J$15,'Claim Details'!$I$19="Yes"),Rates!$K$19,IF(AND(U78="C",'Claim Details'!$I$28&gt;=Rates!$J$14,'Claim Details'!$I$28&lt;=Rates!$J$15,'Claim Details'!$I$19="No"),Rates!$J$19,"£0.00"))))))))))))))))))))))))</f>
        <v>£0.00</v>
      </c>
      <c r="AY78" s="189" t="str">
        <f>IF(AND(C78="A",'Claim Details'!$I$28&gt;=Rates!$D$14,'Claim Details'!$I$28&lt;=Rates!$D$15,'Claim Details'!$I$19="Yes"),Rates!$J$25,IF(AND(C78="A",'Claim Details'!$I$28&gt;=Rates!$D$14,'Claim Details'!$I$28&lt;=Rates!$D$15,'Claim Details'!$I$19="No"),Rates!$D$25,IF(AND(C78="A",'Claim Details'!$I$28&gt;=Rates!$F$14,'Claim Details'!$I$28&lt;=Rates!$F$15,'Claim Details'!$I$19="Yes"),Rates!$G$25,IF(AND(C78="A",'Claim Details'!$I$28&gt;=Rates!$F$14,'Claim Details'!$I$28&lt;=Rates!$F$15,'Claim Details'!$I$19="No"),Rates!$F$25,IF(AND(C78="A",'Claim Details'!$I$28&gt;=Rates!$H$14,'Claim Details'!$I$28&lt;=Rates!$H$15,'Claim Details'!$I$19="Yes"),Rates!$I$25,IF(AND(C78="A",'Claim Details'!$I$28&gt;=Rates!$H$14,'Claim Details'!$I$28&lt;=Rates!$H$15,'Claim Details'!$I$19="No"),Rates!$H$25,IF(AND(C78="A",'Claim Details'!$I$28&gt;=Rates!$J$14,'Claim Details'!$I$28&lt;=Rates!$J$15,'Claim Details'!$I$19="Yes"),Rates!$K$25,IF(AND(C78="A",'Claim Details'!$I$28&gt;=Rates!$J$14,'Claim Details'!$I$28&lt;=Rates!$J$15,'Claim Details'!$I$19="No"),Rates!$J$25,IF(AND(C78="B",'Claim Details'!$I$28&gt;=Rates!$D$14,'Claim Details'!$I$28&lt;=Rates!$D$15,'Claim Details'!$I$19="Yes"),Rates!$E$26,IF(AND(C78="B",'Claim Details'!$I$28&gt;=Rates!$D$14,'Claim Details'!$I$28&lt;=Rates!$D$15,'Claim Details'!$I$19="No"),Rates!$D$26,IF(AND(C78="B",'Claim Details'!$I$28&gt;=Rates!$F$14,'Claim Details'!$I$28&lt;=Rates!$F$15,'Claim Details'!$I$19="Yes"),Rates!$G$26,IF(AND(C78="B",'Claim Details'!$I$28&gt;=Rates!$F$14,'Claim Details'!$I$28&lt;=Rates!$F$15,'Claim Details'!$I$19="No"),Rates!$F$26,IF(AND(C78="B",'Claim Details'!$I$28&gt;=Rates!$H$14,'Claim Details'!$I$28&lt;=Rates!$H$15,'Claim Details'!$I$19="Yes"),Rates!$I$26,IF(AND(C78="B",'Claim Details'!$I$28&gt;=Rates!$H$14,'Claim Details'!$I$28&lt;=Rates!$H$15,'Claim Details'!$I$19="No"),Rates!$H$26,IF(AND(C78="B",'Claim Details'!$I$28&gt;=Rates!$J$14,'Claim Details'!$I$28&lt;=Rates!$J$15,'Claim Details'!$I$19="Yes"),Rates!$K$26,IF(AND(C78="B",'Claim Details'!$I$28&gt;=Rates!$J$14,'Claim Details'!$I$28&lt;=Rates!$J$15,'Claim Details'!$I$19="No"),Rates!$J$26,IF(AND(C78="C",'Claim Details'!$I$28&gt;=Rates!$D$14,'Claim Details'!$I$28&lt;=Rates!$D$15,'Claim Details'!$I$19="Yes"),Rates!$E$27,IF(AND(C78="C",'Claim Details'!$I$28&gt;=Rates!$D$14,'Claim Details'!$I$28&lt;=Rates!$D$15,'Claim Details'!$I$19="No"),Rates!$D$27,IF(AND(C78="C",'Claim Details'!$I$28&gt;=Rates!$F$14,'Claim Details'!$I$28&lt;=Rates!$F$15,'Claim Details'!$I$19="Yes"),Rates!$G$27,IF(AND(C78="C",'Claim Details'!$I$28&gt;=Rates!$F$14,'Claim Details'!$I$28&lt;=Rates!$F$15,'Claim Details'!$I$19="No"),Rates!$F$27,IF(AND(C78="C",'Claim Details'!$I$28&gt;=Rates!$H$14,'Claim Details'!$I$28&lt;=Rates!$H$15,'Claim Details'!$I$19="Yes"),Rates!$I$27,IF(AND(C78="C",'Claim Details'!$I$28&gt;=Rates!$H$14,'Claim Details'!$I$28&lt;=Rates!$H$15,'Claim Details'!$I$19="No"),Rates!$H$27,IF(AND(C78="C",'Claim Details'!$I$28&gt;=Rates!$J$14,'Claim Details'!$I$28&lt;=Rates!$J$15,'Claim Details'!$I$19="Yes"),Rates!$K$27,IF(AND(C78="C",'Claim Details'!$I$28&gt;=Rates!$J$14,'Claim Details'!$I$28&lt;=Rates!$J$15,'Claim Details'!$I$19="No"),Rates!$J$27,"£0.00"))))))))))))))))))))))))</f>
        <v>£0.00</v>
      </c>
      <c r="AZ78" s="189" t="str">
        <f>IF(AND(C78="A",'Claim Details'!$I$28&gt;=Rates!$D$14,'Claim Details'!$I$28&lt;=Rates!$D$15,'Claim Details'!$I$19="Yes"),Rates!$E$20,IF(AND(C78="A",'Claim Details'!$I$28&gt;=Rates!$D$14,'Claim Details'!$I$28&lt;=Rates!$D$15,'Claim Details'!$I$19="No"),Rates!$D$20,IF(AND(C78="A",'Claim Details'!$I$28&gt;=Rates!$F$14,'Claim Details'!$I$28&lt;=Rates!$F$15,'Claim Details'!$I$19="Yes"),Rates!$G$20,IF(AND(C78="A",'Claim Details'!$I$28&gt;=Rates!$F$14,'Claim Details'!$I$28&lt;=Rates!$F$15,'Claim Details'!$I$19="No"),Rates!$F$20,IF(AND(C78="A",'Claim Details'!$I$28&gt;=Rates!$H$14,'Claim Details'!$I$28&lt;=Rates!$H$15,'Claim Details'!$I$19="Yes"),Rates!$I$20,IF(AND(C78="A",'Claim Details'!$I$28&gt;=Rates!$H$14,'Claim Details'!$I$28&lt;=Rates!$H$15,'Claim Details'!$I$19="No"),Rates!$H$20,IF(AND(C78="A",'Claim Details'!$I$28&gt;=Rates!$J$14,'Claim Details'!$I$28&lt;=Rates!$J$15,'Claim Details'!$I$19="Yes"),Rates!$K$20,IF(AND(C78="A",'Claim Details'!$I$28&gt;=Rates!$J$14,'Claim Details'!$I$28&lt;=Rates!$J$15,'Claim Details'!$I$19="No"),Rates!$J$20,IF(AND(C78="B",'Claim Details'!$I$28&gt;=Rates!$D$14,'Claim Details'!$I$28&lt;=Rates!$D$15,'Claim Details'!$I$19="Yes"),Rates!$E$21,IF(AND(C78="B",'Claim Details'!$I$28&gt;=Rates!$D$14,'Claim Details'!$I$28&lt;=Rates!$D$15,'Claim Details'!$I$19="No"),Rates!$D$21,IF(AND(C78="B",'Claim Details'!$I$28&gt;=Rates!$F$14,'Claim Details'!$I$28&lt;=Rates!$F$15,'Claim Details'!$I$19="Yes"),Rates!$G$21,IF(AND(C78="B",'Claim Details'!$I$28&gt;=Rates!$F$14,'Claim Details'!$I$28&lt;=Rates!$F$15,'Claim Details'!$I$19="No"),Rates!$F$21,IF(AND(C78="B",'Claim Details'!$I$28&gt;=Rates!$H$14,'Claim Details'!$I$28&lt;=Rates!$H$15,'Claim Details'!$I$19="Yes"),Rates!$I$21,IF(AND(C78="B",'Claim Details'!$I$28&gt;=Rates!$H$14,'Claim Details'!$I$28&lt;=Rates!$H$15,'Claim Details'!$I$19="No"),Rates!$H$21,IF(AND(C78="B",'Claim Details'!$I$28&gt;=Rates!$J$14,'Claim Details'!$I$28&lt;=Rates!$J$15,'Claim Details'!$I$19="Yes"),Rates!$K$21,IF(AND(C78="B",'Claim Details'!$I$28&gt;=Rates!$J$14,'Claim Details'!$I$28&lt;=Rates!$J$15,'Claim Details'!$I$19="No"),Rates!$J$21,"£0.00"))))))))))))))))</f>
        <v>£0.00</v>
      </c>
      <c r="BA78" s="189" t="str">
        <f>IF(AND(C78="A",'Claim Details'!$I$28&gt;=Rates!$D$14,'Claim Details'!$I$28&lt;=Rates!$D$15,'Claim Details'!$I$19="Yes"),Rates!$E$22,IF(AND(C78="A",'Claim Details'!$I$28&gt;=Rates!$D$14,'Claim Details'!$I$28&lt;=Rates!$D$15,'Claim Details'!$I$19="No"),Rates!$D$22,IF(AND(C78="A",'Claim Details'!$I$28&gt;=Rates!$F$14,'Claim Details'!$I$28&lt;=Rates!$F$15,'Claim Details'!$I$19="Yes"),Rates!$G$22,IF(AND(C78="A",'Claim Details'!$I$28&gt;=Rates!$F$14,'Claim Details'!$I$28&lt;=Rates!$F$15,'Claim Details'!$I$19="No"),Rates!$F$22,IF(AND(C78="A",'Claim Details'!$I$28&gt;=Rates!$H$14,'Claim Details'!$I$28&lt;=Rates!$H$15,'Claim Details'!$I$19="Yes"),Rates!$I$22,IF(AND(C78="A",'Claim Details'!$I$28&gt;=Rates!$H$14,'Claim Details'!$I$28&lt;=Rates!$H$15,'Claim Details'!$I$19="No"),Rates!$H$22,IF(AND(C78="A",'Claim Details'!$I$28&gt;=Rates!$J$14,'Claim Details'!$I$28&lt;=Rates!$J$15,'Claim Details'!$I$19="Yes"),Rates!$K$22,IF(AND(C78="A",'Claim Details'!$I$28&gt;=Rates!$J$14,'Claim Details'!$I$28&lt;=Rates!$J$15,'Claim Details'!$I$19="No"),Rates!$J$22,IF(AND(C78="B",'Claim Details'!$I$28&gt;=Rates!$D$14,'Claim Details'!$I$28&lt;=Rates!$D$15,'Claim Details'!$I$19="Yes"),Rates!$E$23,IF(AND(C78="B",'Claim Details'!$I$28&gt;=Rates!$D$14,'Claim Details'!$I$28&lt;=Rates!$D$15,'Claim Details'!$I$19="No"),Rates!$D$23,IF(AND(C78="B",'Claim Details'!$I$28&gt;=Rates!$F$14,'Claim Details'!$I$28&lt;=Rates!$F$15,'Claim Details'!$I$19="Yes"),Rates!$G$23,IF(AND(C78="B",'Claim Details'!$I$28&gt;=Rates!$F$14,'Claim Details'!$I$28&lt;=Rates!$F$15,'Claim Details'!$I$19="No"),Rates!$F$23,IF(AND(C78="B",'Claim Details'!$I$28&gt;=Rates!$H$14,'Claim Details'!$I$28&lt;=Rates!$H$15,'Claim Details'!$I$19="Yes"),Rates!$I$23,IF(AND(C78="B",'Claim Details'!$I$28&gt;=Rates!$H$14,'Claim Details'!$I$28&lt;=Rates!$H$15,'Claim Details'!$I$19="No"),Rates!$H$23,IF(AND(C78="B",'Claim Details'!$I$28&gt;=Rates!$J$14,'Claim Details'!$I$28&lt;=Rates!$J$15,'Claim Details'!$I$19="Yes"),Rates!$K$23,IF(AND(C78="B",'Claim Details'!$I$28&gt;=Rates!$J$14,'Claim Details'!$I$28&lt;=Rates!$J$15,'Claim Details'!$I$19="No"),Rates!$J$23,IF(AND(C78="C",'Claim Details'!$I$28&gt;=Rates!$D$14,'Claim Details'!$I$28&lt;=Rates!$D$15,'Claim Details'!$I$19="Yes"),Rates!$E$24,IF(AND(C78="C",'Claim Details'!$I$28&gt;=Rates!$D$14,'Claim Details'!$I$28&lt;=Rates!$D$15,'Claim Details'!$I$19="No"),Rates!$D$24,IF(AND(C78="C",'Claim Details'!$I$28&gt;=Rates!$F$14,'Claim Details'!$I$28&lt;=Rates!$F$15,'Claim Details'!$I$19="Yes"),Rates!$G$24,IF(AND(C78="C",'Claim Details'!$I$28&gt;=Rates!$F$14,'Claim Details'!$I$28&lt;=Rates!$F$15,'Claim Details'!$I$19="No"),Rates!$F$24,IF(AND(C78="C",'Claim Details'!$I$28&gt;=Rates!$H$14,'Claim Details'!$I$28&lt;=Rates!$H$15,'Claim Details'!$I$19="Yes"),Rates!$I$24,IF(AND(C78="C",'Claim Details'!$I$28&gt;=Rates!$H$14,'Claim Details'!$I$28&lt;=Rates!$H$15,'Claim Details'!$I$19="No"),Rates!$H$24,IF(AND(C78="C",'Claim Details'!$I$28&gt;=Rates!$J$14,'Claim Details'!$I$28&lt;=Rates!$J$15,'Claim Details'!$I$19="Yes"),Rates!$K$24,IF(AND(C78="C",'Claim Details'!$I$28&gt;=Rates!$J$14,'Claim Details'!$I$28&lt;=Rates!$J$15,'Claim Details'!$I$19="No"),Rates!$J$24,"£0.00"))))))))))))))))))))))))</f>
        <v>£0.00</v>
      </c>
      <c r="BB78" s="189" t="str">
        <f t="shared" si="27"/>
        <v>£0.00</v>
      </c>
      <c r="BC78" s="1"/>
      <c r="BD78" s="189" t="str">
        <f>IF(AND(AE78="A",'Claim Details'!$I$28&gt;=Rates!$D$14,'Claim Details'!$I$28&lt;=Rates!$D$15,'Claim Details'!$I$19="Yes"),Rates!$J$17,IF(AND(AE78="A",'Claim Details'!$I$28&gt;=Rates!$D$14,'Claim Details'!$I$28&lt;=Rates!$D$15,'Claim Details'!$I$19="No"),Rates!$D$17,IF(AND(AE78="A",'Claim Details'!$I$28&gt;=Rates!$F$14,'Claim Details'!$I$28&lt;=Rates!$F$15,'Claim Details'!$I$19="Yes"),Rates!$G$17,IF(AND(AE78="A",'Claim Details'!$I$28&gt;=Rates!$F$14,'Claim Details'!$I$28&lt;=Rates!$F$15,'Claim Details'!$I$19="No"),Rates!$F$17,IF(AND(AE78="A",'Claim Details'!$I$28&gt;=Rates!$H$14,'Claim Details'!$I$28&lt;=Rates!$H$15,'Claim Details'!$I$19="Yes"),Rates!$I$17,IF(AND(AE78="A",'Claim Details'!$I$28&gt;=Rates!$H$14,'Claim Details'!$I$28&lt;=Rates!$H$15,'Claim Details'!$I$19="No"),Rates!$H$17,IF(AND(AE78="A",'Claim Details'!$I$28&gt;=Rates!$J$14,'Claim Details'!$I$28&lt;=Rates!$J$15,'Claim Details'!$I$19="Yes"),Rates!$K$17,IF(AND(AE78="A",'Claim Details'!$I$28&gt;=Rates!$J$14,'Claim Details'!$I$28&lt;=Rates!$J$15,'Claim Details'!$I$19="No"),Rates!$J$17,IF(AND(AE78="B",'Claim Details'!$I$28&gt;=Rates!$D$14,'Claim Details'!$I$28&lt;=Rates!$D$15,'Claim Details'!$I$19="Yes"),Rates!$E$18,IF(AND(AE78="B",'Claim Details'!$I$28&gt;=Rates!$D$14,'Claim Details'!$I$28&lt;=Rates!$D$15,'Claim Details'!$I$19="No"),Rates!$D$18,IF(AND(AE78="B",'Claim Details'!$I$28&gt;=Rates!$F$14,'Claim Details'!$I$28&lt;=Rates!$F$15,'Claim Details'!$I$19="Yes"),Rates!$G$18,IF(AND(AE78="B",'Claim Details'!$I$28&gt;=Rates!$F$14,'Claim Details'!$I$28&lt;=Rates!$F$15,'Claim Details'!$I$19="No"),Rates!$F$18,IF(AND(AE78="B",'Claim Details'!$I$28&gt;=Rates!$H$14,'Claim Details'!$I$28&lt;=Rates!$H$15,'Claim Details'!$I$19="Yes"),Rates!$I$18,IF(AND(AE78="B",'Claim Details'!$I$28&gt;=Rates!$H$14,'Claim Details'!$I$28&lt;=Rates!$H$15,'Claim Details'!$I$19="No"),Rates!$H$18,IF(AND(AE78="B",'Claim Details'!$I$28&gt;=Rates!$J$14,'Claim Details'!$I$28&lt;=Rates!$J$15,'Claim Details'!$I$19="Yes"),Rates!$K$18,IF(AND(AE78="B",'Claim Details'!$I$28&gt;=Rates!$J$14,'Claim Details'!$I$28&lt;=Rates!$J$15,'Claim Details'!$I$19="No"),Rates!$J$18,IF(AND(AE78="C",'Claim Details'!$I$28&gt;=Rates!$D$14,'Claim Details'!$I$28&lt;=Rates!$D$15,'Claim Details'!$I$19="Yes"),Rates!$E$19,IF(AND(AE78="C",'Claim Details'!$I$28&gt;=Rates!$D$14,'Claim Details'!$I$28&lt;=Rates!$D$15,'Claim Details'!$I$19="No"),Rates!$D$19,IF(AND(AE78="C",'Claim Details'!$I$28&gt;=Rates!$F$14,'Claim Details'!$I$28&lt;=Rates!$F$15,'Claim Details'!$I$19="Yes"),Rates!$G$19,IF(AND(AE78="C",'Claim Details'!$I$28&gt;=Rates!$F$14,'Claim Details'!$I$28&lt;=Rates!$F$15,'Claim Details'!$I$19="No"),Rates!$F$19,IF(AND(AE78="C",'Claim Details'!$I$28&gt;=Rates!$H$14,'Claim Details'!$I$28&lt;=Rates!$H$15,'Claim Details'!$I$19="Yes"),Rates!$I$19,IF(AND(AE78="C",'Claim Details'!$I$28&gt;=Rates!$H$14,'Claim Details'!$I$28&lt;=Rates!$H$15,'Claim Details'!$I$19="No"),Rates!$H$19,IF(AND(AE78="C",'Claim Details'!$I$28&gt;=Rates!$J$14,'Claim Details'!$I$28&lt;=Rates!$J$15,'Claim Details'!$I$19="Yes"),Rates!$K$19,IF(AND(AE78="C",'Claim Details'!$I$28&gt;=Rates!$J$14,'Claim Details'!$I$28&lt;=Rates!$J$15,'Claim Details'!$I$19="No"),Rates!$J$19,"£0.00"))))))))))))))))))))))))</f>
        <v>£0.00</v>
      </c>
      <c r="BE78" s="189" t="str">
        <f>IF(AND(AE78="A",'Claim Details'!$I$28&gt;=Rates!$D$14,'Claim Details'!$I$28&lt;=Rates!$D$15,'Claim Details'!$I$19="Yes"),Rates!$J$25,IF(AND(AE78="A",'Claim Details'!$I$28&gt;=Rates!$D$14,'Claim Details'!$I$28&lt;=Rates!$D$15,'Claim Details'!$I$19="No"),Rates!$D$25,IF(AND(AE78="A",'Claim Details'!$I$28&gt;=Rates!$F$14,'Claim Details'!$I$28&lt;=Rates!$F$15,'Claim Details'!$I$19="Yes"),Rates!$G$25,IF(AND(AE78="A",'Claim Details'!$I$28&gt;=Rates!$F$14,'Claim Details'!$I$28&lt;=Rates!$F$15,'Claim Details'!$I$19="No"),Rates!$F$25,IF(AND(AE78="A",'Claim Details'!$I$28&gt;=Rates!$H$14,'Claim Details'!$I$28&lt;=Rates!$H$15,'Claim Details'!$I$19="Yes"),Rates!$I$25,IF(AND(AE78="A",'Claim Details'!$I$28&gt;=Rates!$H$14,'Claim Details'!$I$28&lt;=Rates!$H$15,'Claim Details'!$I$19="No"),Rates!$H$25,IF(AND(AE78="A",'Claim Details'!$I$28&gt;=Rates!$J$14,'Claim Details'!$I$28&lt;=Rates!$J$15,'Claim Details'!$I$19="Yes"),Rates!$K$25,IF(AND(AE78="A",'Claim Details'!$I$28&gt;=Rates!$J$14,'Claim Details'!$I$28&lt;=Rates!$J$15,'Claim Details'!$I$19="No"),Rates!$J$25,IF(AND(AE78="B",'Claim Details'!$I$28&gt;=Rates!$D$14,'Claim Details'!$I$28&lt;=Rates!$D$15,'Claim Details'!$I$19="Yes"),Rates!$E$26,IF(AND(AE78="B",'Claim Details'!$I$28&gt;=Rates!$D$14,'Claim Details'!$I$28&lt;=Rates!$D$15,'Claim Details'!$I$19="No"),Rates!$D$26,IF(AND(AE78="B",'Claim Details'!$I$28&gt;=Rates!$F$14,'Claim Details'!$I$28&lt;=Rates!$F$15,'Claim Details'!$I$19="Yes"),Rates!$G$26,IF(AND(AE78="B",'Claim Details'!$I$28&gt;=Rates!$F$14,'Claim Details'!$I$28&lt;=Rates!$F$15,'Claim Details'!$I$19="No"),Rates!$F$26,IF(AND(AE78="B",'Claim Details'!$I$28&gt;=Rates!$H$14,'Claim Details'!$I$28&lt;=Rates!$H$15,'Claim Details'!$I$19="Yes"),Rates!$I$26,IF(AND(AE78="B",'Claim Details'!$I$28&gt;=Rates!$H$14,'Claim Details'!$I$28&lt;=Rates!$H$15,'Claim Details'!$I$19="No"),Rates!$H$26,IF(AND(AE78="B",'Claim Details'!$I$28&gt;=Rates!$J$14,'Claim Details'!$I$28&lt;=Rates!$J$15,'Claim Details'!$I$19="Yes"),Rates!$K$26,IF(AND(AE78="B",'Claim Details'!$I$28&gt;=Rates!$J$14,'Claim Details'!$I$28&lt;=Rates!$J$15,'Claim Details'!$I$19="No"),Rates!$J$26,IF(AND(AE78="C",'Claim Details'!$I$28&gt;=Rates!$D$14,'Claim Details'!$I$28&lt;=Rates!$D$15,'Claim Details'!$I$19="Yes"),Rates!$E$27,IF(AND(AE78="C",'Claim Details'!$I$28&gt;=Rates!$D$14,'Claim Details'!$I$28&lt;=Rates!$D$15,'Claim Details'!$I$19="No"),Rates!$D$27,IF(AND(AE78="C",'Claim Details'!$I$28&gt;=Rates!$F$14,'Claim Details'!$I$28&lt;=Rates!$F$15,'Claim Details'!$I$19="Yes"),Rates!$G$27,IF(AND(AE78="C",'Claim Details'!$I$28&gt;=Rates!$F$14,'Claim Details'!$I$28&lt;=Rates!$F$15,'Claim Details'!$I$19="No"),Rates!$F$27,IF(AND(AE78="C",'Claim Details'!$I$28&gt;=Rates!$H$14,'Claim Details'!$I$28&lt;=Rates!$H$15,'Claim Details'!$I$19="Yes"),Rates!$I$27,IF(AND(AE78="C",'Claim Details'!$I$28&gt;=Rates!$H$14,'Claim Details'!$I$28&lt;=Rates!$H$15,'Claim Details'!$I$19="No"),Rates!$H$27,IF(AND(AE78="C",'Claim Details'!$I$28&gt;=Rates!$J$14,'Claim Details'!$I$28&lt;=Rates!$J$15,'Claim Details'!$I$19="Yes"),Rates!$K$27,IF(AND(AE78="C",'Claim Details'!$I$28&gt;=Rates!$J$14,'Claim Details'!$I$28&lt;=Rates!$J$15,'Claim Details'!$I$19="No"),Rates!$J$27,"£0.00"))))))))))))))))))))))))</f>
        <v>£0.00</v>
      </c>
      <c r="BF78" s="189" t="str">
        <f>IF(AND(AE78="A",'Claim Details'!$I$28&gt;=Rates!$D$14,'Claim Details'!$I$28&lt;=Rates!$D$15,'Claim Details'!$I$19="Yes"),Rates!$E$20,IF(AND(AE78="A",'Claim Details'!$I$28&gt;=Rates!$D$14,'Claim Details'!$I$28&lt;=Rates!$D$15,'Claim Details'!$I$19="No"),Rates!$D$20,IF(AND(AE78="A",'Claim Details'!$I$28&gt;=Rates!$F$14,'Claim Details'!$I$28&lt;=Rates!$F$15,'Claim Details'!$I$19="Yes"),Rates!$G$20,IF(AND(AE78="A",'Claim Details'!$I$28&gt;=Rates!$F$14,'Claim Details'!$I$28&lt;=Rates!$F$15,'Claim Details'!$I$19="No"),Rates!$F$20,IF(AND(AE78="A",'Claim Details'!$I$28&gt;=Rates!$H$14,'Claim Details'!$I$28&lt;=Rates!$H$15,'Claim Details'!$I$19="Yes"),Rates!$I$20,IF(AND(AE78="A",'Claim Details'!$I$28&gt;=Rates!$H$14,'Claim Details'!$I$28&lt;=Rates!$H$15,'Claim Details'!$I$19="No"),Rates!$H$20,IF(AND(AE78="A",'Claim Details'!$I$28&gt;=Rates!$J$14,'Claim Details'!$I$28&lt;=Rates!$J$15,'Claim Details'!$I$19="Yes"),Rates!$K$20,IF(AND(AE78="A",'Claim Details'!$I$28&gt;=Rates!$J$14,'Claim Details'!$I$28&lt;=Rates!$J$15,'Claim Details'!$I$19="No"),Rates!$J$20,IF(AND(AE78="B",'Claim Details'!$I$28&gt;=Rates!$D$14,'Claim Details'!$I$28&lt;=Rates!$D$15,'Claim Details'!$I$19="Yes"),Rates!$E$21,IF(AND(AE78="B",'Claim Details'!$I$28&gt;=Rates!$D$14,'Claim Details'!$I$28&lt;=Rates!$D$15,'Claim Details'!$I$19="No"),Rates!$D$21,IF(AND(AE78="B",'Claim Details'!$I$28&gt;=Rates!$F$14,'Claim Details'!$I$28&lt;=Rates!$F$15,'Claim Details'!$I$19="Yes"),Rates!$G$21,IF(AND(AE78="B",'Claim Details'!$I$28&gt;=Rates!$F$14,'Claim Details'!$I$28&lt;=Rates!$F$15,'Claim Details'!$I$19="No"),Rates!$F$21,IF(AND(AE78="B",'Claim Details'!$I$28&gt;=Rates!$H$14,'Claim Details'!$I$28&lt;=Rates!$H$15,'Claim Details'!$I$19="Yes"),Rates!$I$21,IF(AND(AE78="B",'Claim Details'!$I$28&gt;=Rates!$H$14,'Claim Details'!$I$28&lt;=Rates!$H$15,'Claim Details'!$I$19="No"),Rates!$H$21,IF(AND(AE78="B",'Claim Details'!$I$28&gt;=Rates!$J$14,'Claim Details'!$I$28&lt;=Rates!$J$15,'Claim Details'!$I$19="Yes"),Rates!$K$21,IF(AND(AE78="B",'Claim Details'!$I$28&gt;=Rates!$J$14,'Claim Details'!$I$28&lt;=Rates!$J$15,'Claim Details'!$I$19="No"),Rates!$J$21,"£0.00"))))))))))))))))</f>
        <v>£0.00</v>
      </c>
      <c r="BG78" s="189" t="str">
        <f>IF(AND(AE78="A",'Claim Details'!$I$28&gt;=Rates!$D$14,'Claim Details'!$I$28&lt;=Rates!$D$15,'Claim Details'!$I$19="Yes"),Rates!$E$22,IF(AND(AE78="A",'Claim Details'!$I$28&gt;=Rates!$D$14,'Claim Details'!$I$28&lt;=Rates!$D$15,'Claim Details'!$I$19="No"),Rates!$D$22,IF(AND(AE78="A",'Claim Details'!$I$28&gt;=Rates!$F$14,'Claim Details'!$I$28&lt;=Rates!$F$15,'Claim Details'!$I$19="Yes"),Rates!$G$22,IF(AND(AE78="A",'Claim Details'!$I$28&gt;=Rates!$F$14,'Claim Details'!$I$28&lt;=Rates!$F$15,'Claim Details'!$I$19="No"),Rates!$F$22,IF(AND(AE78="A",'Claim Details'!$I$28&gt;=Rates!$H$14,'Claim Details'!$I$28&lt;=Rates!$H$15,'Claim Details'!$I$19="Yes"),Rates!$I$22,IF(AND(AE78="A",'Claim Details'!$I$28&gt;=Rates!$H$14,'Claim Details'!$I$28&lt;=Rates!$H$15,'Claim Details'!$I$19="No"),Rates!$H$22,IF(AND(AE78="A",'Claim Details'!$I$28&gt;=Rates!$J$14,'Claim Details'!$I$28&lt;=Rates!$J$15,'Claim Details'!$I$19="Yes"),Rates!$K$22,IF(AND(AE78="A",'Claim Details'!$I$28&gt;=Rates!$J$14,'Claim Details'!$I$28&lt;=Rates!$J$15,'Claim Details'!$I$19="No"),Rates!$J$22,IF(AND(AE78="B",'Claim Details'!$I$28&gt;=Rates!$D$14,'Claim Details'!$I$28&lt;=Rates!$D$15,'Claim Details'!$I$19="Yes"),Rates!$E$23,IF(AND(AE78="B",'Claim Details'!$I$28&gt;=Rates!$D$14,'Claim Details'!$I$28&lt;=Rates!$D$15,'Claim Details'!$I$19="No"),Rates!$D$23,IF(AND(AE78="B",'Claim Details'!$I$28&gt;=Rates!$F$14,'Claim Details'!$I$28&lt;=Rates!$F$15,'Claim Details'!$I$19="Yes"),Rates!$G$23,IF(AND(AE78="B",'Claim Details'!$I$28&gt;=Rates!$F$14,'Claim Details'!$I$28&lt;=Rates!$F$15,'Claim Details'!$I$19="No"),Rates!$F$23,IF(AND(AE78="B",'Claim Details'!$I$28&gt;=Rates!$H$14,'Claim Details'!$I$28&lt;=Rates!$H$15,'Claim Details'!$I$19="Yes"),Rates!$I$23,IF(AND(AE78="B",'Claim Details'!$I$28&gt;=Rates!$H$14,'Claim Details'!$I$28&lt;=Rates!$H$15,'Claim Details'!$I$19="No"),Rates!$H$23,IF(AND(AE78="B",'Claim Details'!$I$28&gt;=Rates!$J$14,'Claim Details'!$I$28&lt;=Rates!$J$15,'Claim Details'!$I$19="Yes"),Rates!$K$23,IF(AND(AE78="B",'Claim Details'!$I$28&gt;=Rates!$J$14,'Claim Details'!$I$28&lt;=Rates!$J$15,'Claim Details'!$I$19="No"),Rates!$J$23,IF(AND(AE78="C",'Claim Details'!$I$28&gt;=Rates!$D$14,'Claim Details'!$I$28&lt;=Rates!$D$15,'Claim Details'!$I$19="Yes"),Rates!$E$24,IF(AND(AE78="C",'Claim Details'!$I$28&gt;=Rates!$D$14,'Claim Details'!$I$28&lt;=Rates!$D$15,'Claim Details'!$I$19="No"),Rates!$D$24,IF(AND(AE78="C",'Claim Details'!$I$28&gt;=Rates!$F$14,'Claim Details'!$I$28&lt;=Rates!$F$15,'Claim Details'!$I$19="Yes"),Rates!$G$24,IF(AND(AE78="C",'Claim Details'!$I$28&gt;=Rates!$F$14,'Claim Details'!$I$28&lt;=Rates!$F$15,'Claim Details'!$I$19="No"),Rates!$F$24,IF(AND(AE78="C",'Claim Details'!$I$28&gt;=Rates!$H$14,'Claim Details'!$I$28&lt;=Rates!$H$15,'Claim Details'!$I$19="Yes"),Rates!$I$24,IF(AND(AE78="C",'Claim Details'!$I$28&gt;=Rates!$H$14,'Claim Details'!$I$28&lt;=Rates!$H$15,'Claim Details'!$I$19="No"),Rates!$H$24,IF(AND(AE78="C",'Claim Details'!$I$28&gt;=Rates!$J$14,'Claim Details'!$I$28&lt;=Rates!$J$15,'Claim Details'!$I$19="Yes"),Rates!$K$24,IF(AND(AE78="C",'Claim Details'!$I$28&gt;=Rates!$J$14,'Claim Details'!$I$28&lt;=Rates!$J$15,'Claim Details'!$I$19="No"),Rates!$J$24,"£0.00"))))))))))))))))))))))))</f>
        <v>£0.00</v>
      </c>
      <c r="BH78" s="189" t="str">
        <f t="shared" si="28"/>
        <v>£0.00</v>
      </c>
      <c r="BI78" s="189">
        <f t="shared" si="29"/>
        <v>0</v>
      </c>
      <c r="BO78" s="202" t="str">
        <f>IF(H78="","£0.00",IF(AP78="4","£0.00",IF(AP78="5","£0.00",IF(AP78="1","£0.00",((AQ78*H78)*'Claim Details'!$F$111)/100))))</f>
        <v>£0.00</v>
      </c>
      <c r="BP78" s="202" t="str">
        <f>IF(T78="","£0.00",IF(AP78="4","£0.00",IF(AP78="5","£0.00",IF(AP78="1","£0.00",((AR78*T78)*'Claim Details'!$N$111)/100))))</f>
        <v>£0.00</v>
      </c>
      <c r="BQ78" s="202" t="str">
        <f>IF(AI78="","£0.00",IF(AP78="4","£0.00",IF(AP78="5","£0.00",IF(AP78="1","£0.00",((BI78*AI78)*'Claim Details'!$W$111)/100))))</f>
        <v>£0.00</v>
      </c>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row>
    <row r="79" spans="1:97" ht="15">
      <c r="A79" s="145"/>
      <c r="B79" s="91"/>
      <c r="C79" s="96"/>
      <c r="D79" s="97"/>
      <c r="E79" s="98"/>
      <c r="F79" s="89"/>
      <c r="G79" s="99"/>
      <c r="H79" s="100"/>
      <c r="I79" s="221" t="str">
        <f t="shared" si="19"/>
        <v>£0.00</v>
      </c>
      <c r="J79" s="101"/>
      <c r="K79" s="100"/>
      <c r="L79" s="221" t="str">
        <f t="shared" si="20"/>
        <v>£0.00</v>
      </c>
      <c r="M79" s="101"/>
      <c r="N79" s="102"/>
      <c r="O79" s="145"/>
      <c r="P79" s="77"/>
      <c r="Q79" s="87"/>
      <c r="R79" s="87"/>
      <c r="S79" s="87"/>
      <c r="T79" s="149" t="str">
        <f t="shared" si="21"/>
        <v/>
      </c>
      <c r="U79" s="87" t="str">
        <f t="shared" si="30"/>
        <v/>
      </c>
      <c r="V79" s="87"/>
      <c r="W79" s="53" t="str">
        <f t="shared" si="22"/>
        <v>£0.00</v>
      </c>
      <c r="X79" s="53"/>
      <c r="Y79" s="87"/>
      <c r="Z79" s="78"/>
      <c r="AA79" s="79"/>
      <c r="AB79" s="160"/>
      <c r="AC79" s="98"/>
      <c r="AD79" s="225"/>
      <c r="AE79" s="235" t="str">
        <f t="shared" si="23"/>
        <v/>
      </c>
      <c r="AF79" s="87" t="str">
        <f t="shared" si="24"/>
        <v/>
      </c>
      <c r="AG79" s="53"/>
      <c r="AH79" s="224"/>
      <c r="AI79" s="226" t="str">
        <f t="shared" si="16"/>
        <v/>
      </c>
      <c r="AJ79" s="236" t="str">
        <f t="shared" si="25"/>
        <v>£0.00</v>
      </c>
      <c r="AK79" s="31"/>
      <c r="AL79" s="1"/>
      <c r="AM79" s="1"/>
      <c r="AN79" s="1"/>
      <c r="AO79" s="1"/>
      <c r="AP79" s="1" t="str">
        <f t="shared" si="17"/>
        <v/>
      </c>
      <c r="AQ79" s="27">
        <f t="shared" si="18"/>
        <v>0</v>
      </c>
      <c r="AR79" s="189">
        <f t="shared" si="26"/>
        <v>0</v>
      </c>
      <c r="AS79" s="190" t="str">
        <f>IF(AND(C79="A",'Claim Details'!$E$28&gt;=Rates!$D$14,'Claim Details'!$E$28&lt;=Rates!$D$15,'Claim Details'!$E$19="Yes"),Rates!$E$17,IF(AND(C79="A",'Claim Details'!$E$28&gt;=Rates!$D$14,'Claim Details'!$E$28&lt;=Rates!$D$15,'Claim Details'!$E$19="No"),Rates!$D$17,IF(AND(C79="A",'Claim Details'!$E$28&gt;=Rates!$F$14,'Claim Details'!$E$28&lt;=Rates!$F$15,'Claim Details'!$E$19="Yes"),Rates!$G$17,IF(AND(C79="A",'Claim Details'!$E$28&gt;=Rates!$F$14,'Claim Details'!$E$28&lt;=Rates!$F$15,'Claim Details'!$E$19="No"),Rates!$F$17,IF(AND(C79="A",'Claim Details'!$E$28&gt;=Rates!$H$14,'Claim Details'!$E$28&lt;=Rates!$H$15,'Claim Details'!$E$19="Yes"),Rates!$I$17,IF(AND(C79="A",'Claim Details'!$E$28&gt;=Rates!$H$14,'Claim Details'!$E$28&lt;=Rates!$H$15,'Claim Details'!$E$19="No"),Rates!$H$17,IF(AND(C79="A",'Claim Details'!$E$28&gt;=Rates!$J$14,'Claim Details'!$E$28&lt;=Rates!$J$15,'Claim Details'!$E$19="Yes"),Rates!$K$17,IF(AND(C79="A",'Claim Details'!$E$28&gt;=Rates!$J$14,'Claim Details'!$E$28&lt;=Rates!$J$15,'Claim Details'!$E$19="No"),Rates!$J$17,IF(AND(C79="B",'Claim Details'!$E$28&gt;=Rates!$D$14,'Claim Details'!$E$28&lt;=Rates!$D$15,'Claim Details'!$E$19="Yes"),Rates!$E$18,IF(AND(C79="B",'Claim Details'!$E$28&gt;=Rates!$D$14,'Claim Details'!$E$28&lt;=Rates!$D$15,'Claim Details'!$E$19="No"),Rates!$D$18,IF(AND(C79="B",'Claim Details'!$E$28&gt;=Rates!$F$14,'Claim Details'!$E$28&lt;=Rates!$F$15,'Claim Details'!$E$19="Yes"),Rates!$G$18,IF(AND(C79="B",'Claim Details'!$E$28&gt;=Rates!$F$14,'Claim Details'!$E$28&lt;=Rates!$F$15,'Claim Details'!$E$19="No"),Rates!$F$18,IF(AND(C79="B",'Claim Details'!$E$28&gt;=Rates!$H$14,'Claim Details'!$E$28&lt;=Rates!$H$15,'Claim Details'!$E$19="Yes"),Rates!$I$18,IF(AND(C79="B",'Claim Details'!$E$28&gt;=Rates!$H$14,'Claim Details'!$E$28&lt;=Rates!$H$15,'Claim Details'!$E$19="No"),Rates!$H$18,IF(AND(C79="B",'Claim Details'!$E$28&gt;=Rates!$J$14,'Claim Details'!$E$28&lt;=Rates!$J$15,'Claim Details'!$E$19="Yes"),Rates!$K$18,IF(AND(C79="B",'Claim Details'!$E$28&gt;=Rates!$J$14,'Claim Details'!$E$28&lt;=Rates!$J$15,'Claim Details'!$E$19="No"),Rates!$J$18,IF(AND(C79="C",'Claim Details'!$E$28&gt;=Rates!$D$14,'Claim Details'!$E$28&lt;=Rates!$D$15,'Claim Details'!$E$19="Yes"),Rates!$E$19,IF(AND(C79="C",'Claim Details'!$E$28&gt;=Rates!$D$14,'Claim Details'!$E$28&lt;=Rates!$D$15,'Claim Details'!$E$19="No"),Rates!$D$19,IF(AND(C79="C",'Claim Details'!$E$28&gt;=Rates!$F$14,'Claim Details'!$E$28&lt;=Rates!$F$15,'Claim Details'!$E$19="Yes"),Rates!$G$19,IF(AND(C79="C",'Claim Details'!$E$28&gt;=Rates!$F$14,'Claim Details'!$E$28&lt;=Rates!$F$15,'Claim Details'!$E$19="No"),Rates!$F$19,IF(AND(C79="C",'Claim Details'!$E$28&gt;=Rates!$H$14,'Claim Details'!$E$28&lt;=Rates!$H$15,'Claim Details'!$E$19="Yes"),Rates!$I$19,IF(AND(C79="C",'Claim Details'!$E$28&gt;=Rates!$H$14,'Claim Details'!$E$28&lt;=Rates!$H$15,'Claim Details'!$E$19="No"),Rates!$H$19,IF(AND(C79="C",'Claim Details'!$E$28&gt;=Rates!$J$14,'Claim Details'!$E$28&lt;=Rates!$J$15,'Claim Details'!$E$19="Yes"),Rates!$K$19,IF(AND(C79="C",'Claim Details'!$E$28&gt;=Rates!$J$14,'Claim Details'!$E$28&lt;=Rates!$J$15,'Claim Details'!$E$19="No"),Rates!$J$19,"£0.00"))))))))))))))))))))))))</f>
        <v>£0.00</v>
      </c>
      <c r="AT79" s="189" t="str">
        <f>IF(AND(C79="A",'Claim Details'!$E$28&gt;=Rates!$D$14,'Claim Details'!$E$28&lt;=Rates!$D$15,'Claim Details'!$E$19="Yes"),Rates!$E$25,IF(AND(C79="A",'Claim Details'!$E$28&gt;=Rates!$D$14,'Claim Details'!$E$28&lt;=Rates!$D$15,'Claim Details'!$E$19="No"),Rates!$D$25,IF(AND(C79="A",'Claim Details'!$E$28&gt;=Rates!$F$14,'Claim Details'!$E$28&lt;=Rates!$F$15,'Claim Details'!$E$19="Yes"),Rates!$G$25,IF(AND(C79="A",'Claim Details'!$E$28&gt;=Rates!$F$14,'Claim Details'!$E$28&lt;=Rates!$F$15,'Claim Details'!$E$19="No"),Rates!$F$25,IF(AND(C79="A",'Claim Details'!$E$28&gt;=Rates!$H$14,'Claim Details'!$E$28&lt;=Rates!$H$15,'Claim Details'!$E$19="Yes"),Rates!$I$25,IF(AND(C79="A",'Claim Details'!$E$28&gt;=Rates!$H$14,'Claim Details'!$E$28&lt;=Rates!$H$15,'Claim Details'!$E$19="No"),Rates!$H$25,IF(AND(C79="A",'Claim Details'!$E$28&gt;=Rates!$J$14,'Claim Details'!$E$28&lt;=Rates!$J$15,'Claim Details'!$E$19="Yes"),Rates!$K$25,IF(AND(C79="A",'Claim Details'!$E$28&gt;=Rates!$J$14,'Claim Details'!$E$28&lt;=Rates!$J$15,'Claim Details'!$E$19="No"),Rates!$J$25,IF(AND(C79="B",'Claim Details'!$E$28&gt;=Rates!$D$14,'Claim Details'!$E$28&lt;=Rates!$D$15,'Claim Details'!$E$19="Yes"),Rates!$E$26,IF(AND(C79="B",'Claim Details'!$E$28&gt;=Rates!$D$14,'Claim Details'!$E$28&lt;=Rates!$D$15,'Claim Details'!$E$19="No"),Rates!$D$26,IF(AND(C79="B",'Claim Details'!$E$28&gt;=Rates!$F$14,'Claim Details'!$E$28&lt;=Rates!$F$15,'Claim Details'!$E$19="Yes"),Rates!$G$26,IF(AND(C79="B",'Claim Details'!$E$28&gt;=Rates!$F$14,'Claim Details'!$E$28&lt;=Rates!$F$15,'Claim Details'!$E$19="No"),Rates!$F$26,IF(AND(C79="B",'Claim Details'!$E$28&gt;=Rates!$H$14,'Claim Details'!$E$28&lt;=Rates!$H$15,'Claim Details'!$E$19="Yes"),Rates!$I$26,IF(AND(C79="B",'Claim Details'!$E$28&gt;=Rates!$H$14,'Claim Details'!$E$28&lt;=Rates!$H$15,'Claim Details'!$E$19="No"),Rates!$H$26,IF(AND(C79="B",'Claim Details'!$E$28&gt;=Rates!$J$14,'Claim Details'!$E$28&lt;=Rates!$J$15,'Claim Details'!$E$19="Yes"),Rates!$K$26,IF(AND(C79="B",'Claim Details'!$E$28&gt;=Rates!$J$14,'Claim Details'!$E$28&lt;=Rates!$J$15,'Claim Details'!$E$19="No"),Rates!$J$26,IF(AND(C79="C",'Claim Details'!$E$28&gt;=Rates!$D$14,'Claim Details'!$E$28&lt;=Rates!$D$15,'Claim Details'!$E$19="Yes"),Rates!$E$27,IF(AND(C79="C",'Claim Details'!$E$28&gt;=Rates!$D$14,'Claim Details'!$E$28&lt;=Rates!$D$15,'Claim Details'!$E$19="No"),Rates!$D$27,IF(AND(C79="C",'Claim Details'!$E$28&gt;=Rates!$F$14,'Claim Details'!$E$28&lt;=Rates!$F$15,'Claim Details'!$E$19="Yes"),Rates!$G$27,IF(AND(C79="C",'Claim Details'!$E$28&gt;=Rates!$F$14,'Claim Details'!$E$28&lt;=Rates!$F$15,'Claim Details'!$E$19="No"),Rates!$F$27,IF(AND(C79="C",'Claim Details'!$E$28&gt;=Rates!$H$14,'Claim Details'!$E$28&lt;=Rates!$H$15,'Claim Details'!$E$19="Yes"),Rates!$I$27,IF(AND(C79="C",'Claim Details'!$E$28&gt;=Rates!$H$14,'Claim Details'!$E$28&lt;=Rates!$H$15,'Claim Details'!$E$19="No"),Rates!$H$27,IF(AND(C79="C",'Claim Details'!$E$28&gt;=Rates!$J$14,'Claim Details'!$E$28&lt;=Rates!$J$15,'Claim Details'!$E$19="Yes"),Rates!$K$27,IF(AND(C79="C",'Claim Details'!$E$28&gt;=Rates!$J$14,'Claim Details'!$E$28&lt;=Rates!$J$15,'Claim Details'!$E$19="No"),Rates!$J$27,"£0.00"))))))))))))))))))))))))</f>
        <v>£0.00</v>
      </c>
      <c r="AU79" s="191" t="str">
        <f>IF(AND(C79="A",'Claim Details'!$E$28&gt;=Rates!$D$14,'Claim Details'!$E$28&lt;=Rates!$D$15,'Claim Details'!$E$19="Yes"),Rates!$E$20,IF(AND(C79="A",'Claim Details'!$E$28&gt;=Rates!$D$14,'Claim Details'!$E$28&lt;=Rates!$D$15,'Claim Details'!$E$19="No"),Rates!$D$20,IF(AND(C79="A",'Claim Details'!$E$28&gt;=Rates!$F$14,'Claim Details'!$E$28&lt;=Rates!$F$15,'Claim Details'!$E$19="Yes"),Rates!$G$20,IF(AND(C79="A",'Claim Details'!$E$28&gt;=Rates!$F$14,'Claim Details'!$E$28&lt;=Rates!$F$15,'Claim Details'!$E$19="No"),Rates!$F$20,IF(AND(C79="A",'Claim Details'!$E$28&gt;=Rates!$H$14,'Claim Details'!$E$28&lt;=Rates!$H$15,'Claim Details'!$E$19="Yes"),Rates!$I$20,IF(AND(C79="A",'Claim Details'!$E$28&gt;=Rates!$H$14,'Claim Details'!$E$28&lt;=Rates!$H$15,'Claim Details'!$E$19="No"),Rates!$H$20,IF(AND(C79="A",'Claim Details'!$E$28&gt;=Rates!$J$14,'Claim Details'!$E$28&lt;=Rates!$J$15,'Claim Details'!$E$19="Yes"),Rates!$K$20,IF(AND(C79="A",'Claim Details'!$E$28&gt;=Rates!$J$14,'Claim Details'!$E$28&lt;=Rates!$J$15,'Claim Details'!$E$19="No"),Rates!$J$20,IF(AND(C79="B",'Claim Details'!$E$28&gt;=Rates!$D$14,'Claim Details'!$E$28&lt;=Rates!$D$15,'Claim Details'!$E$19="Yes"),Rates!$E$21,IF(AND(C79="B",'Claim Details'!$E$28&gt;=Rates!$D$14,'Claim Details'!$E$28&lt;=Rates!$D$15,'Claim Details'!$E$19="No"),Rates!$D$21,IF(AND(C79="B",'Claim Details'!$E$28&gt;=Rates!$F$14,'Claim Details'!$E$28&lt;=Rates!$F$15,'Claim Details'!$E$19="Yes"),Rates!$G$21,IF(AND(C79="B",'Claim Details'!$E$28&gt;=Rates!$F$14,'Claim Details'!$E$28&lt;=Rates!$F$15,'Claim Details'!$E$19="No"),Rates!$F$21,IF(AND(C79="B",'Claim Details'!$E$28&gt;=Rates!$H$14,'Claim Details'!$E$28&lt;=Rates!$H$15,'Claim Details'!$E$19="Yes"),Rates!$I$21,IF(AND(C79="B",'Claim Details'!$E$28&gt;=Rates!$H$14,'Claim Details'!$E$28&lt;=Rates!$H$15,'Claim Details'!$E$19="No"),Rates!$H$21,IF(AND(C79="B",'Claim Details'!$E$28&gt;=Rates!$J$14,'Claim Details'!$E$28&lt;=Rates!$J$15,'Claim Details'!$E$19="Yes"),Rates!$K$21,IF(AND(C79="B",'Claim Details'!$E$28&gt;=Rates!$J$14,'Claim Details'!$E$28&lt;=Rates!$J$15,'Claim Details'!$E$19="No"),Rates!$J$21,"£0.00"))))))))))))))))</f>
        <v>£0.00</v>
      </c>
      <c r="AV79" s="191" t="str">
        <f>IF(AND(C79="A",'Claim Details'!$E$28&gt;=Rates!$D$14,'Claim Details'!$E$28&lt;=Rates!$D$15,'Claim Details'!$E$19="Yes"),Rates!$E$22,IF(AND(C79="A",'Claim Details'!$E$28&gt;=Rates!$D$14,'Claim Details'!$E$28&lt;=Rates!$D$15,'Claim Details'!$E$19="No"),Rates!$D$22,IF(AND(C79="A",'Claim Details'!$E$28&gt;=Rates!$F$14,'Claim Details'!$E$28&lt;=Rates!$F$15,'Claim Details'!$E$19="Yes"),Rates!$G$22,IF(AND(C79="A",'Claim Details'!$E$28&gt;=Rates!$F$14,'Claim Details'!$E$28&lt;=Rates!$F$15,'Claim Details'!$E$19="No"),Rates!$F$22,IF(AND(C79="A",'Claim Details'!$E$28&gt;=Rates!$H$14,'Claim Details'!$E$28&lt;=Rates!$H$15,'Claim Details'!$E$19="Yes"),Rates!$I$22,IF(AND(C79="A",'Claim Details'!$E$28&gt;=Rates!$H$14,'Claim Details'!$E$28&lt;=Rates!$H$15,'Claim Details'!$E$19="No"),Rates!$H$22,IF(AND(C79="A",'Claim Details'!$E$28&gt;=Rates!$J$14,'Claim Details'!$E$28&lt;=Rates!$J$15,'Claim Details'!$E$19="Yes"),Rates!$K$22,IF(AND(C79="A",'Claim Details'!$E$28&gt;=Rates!$J$14,'Claim Details'!$E$28&lt;=Rates!$J$15,'Claim Details'!$E$19="No"),Rates!$J$22,IF(AND(C79="B",'Claim Details'!$E$28&gt;=Rates!$D$14,'Claim Details'!$E$28&lt;=Rates!$D$15,'Claim Details'!$E$19="Yes"),Rates!$E$23,IF(AND(C79="B",'Claim Details'!$E$28&gt;=Rates!$D$14,'Claim Details'!$E$28&lt;=Rates!$D$15,'Claim Details'!$E$19="No"),Rates!$D$23,IF(AND(C79="B",'Claim Details'!$E$28&gt;=Rates!$F$14,'Claim Details'!$E$28&lt;=Rates!$F$15,'Claim Details'!$E$19="Yes"),Rates!$G$23,IF(AND(C79="B",'Claim Details'!$E$28&gt;=Rates!$F$14,'Claim Details'!$E$28&lt;=Rates!$F$15,'Claim Details'!$E$19="No"),Rates!$F$23,IF(AND(C79="B",'Claim Details'!$E$28&gt;=Rates!$H$14,'Claim Details'!$E$28&lt;=Rates!$H$15,'Claim Details'!$E$19="Yes"),Rates!$I$23,IF(AND(C79="B",'Claim Details'!$E$28&gt;=Rates!$H$14,'Claim Details'!$E$28&lt;=Rates!$H$15,'Claim Details'!$E$19="No"),Rates!$H$23,IF(AND(C79="B",'Claim Details'!$E$28&gt;=Rates!$J$14,'Claim Details'!$E$28&lt;=Rates!$J$15,'Claim Details'!$E$19="Yes"),Rates!$K$23,IF(AND(C79="B",'Claim Details'!$E$28&gt;=Rates!$J$14,'Claim Details'!$E$28&lt;=Rates!$J$15,'Claim Details'!$E$19="No"),Rates!$J$23,IF(AND(C79="C",'Claim Details'!$E$28&gt;=Rates!$D$14,'Claim Details'!$E$28&lt;=Rates!$D$15,'Claim Details'!$E$19="Yes"),Rates!$E$24,IF(AND(C79="C",'Claim Details'!$E$28&gt;=Rates!$D$14,'Claim Details'!$E$28&lt;=Rates!$D$15,'Claim Details'!$E$19="No"),Rates!$D$24,IF(AND(C79="C",'Claim Details'!$E$28&gt;=Rates!$F$14,'Claim Details'!$E$28&lt;=Rates!$F$15,'Claim Details'!$E$19="Yes"),Rates!$G$24,IF(AND(C79="C",'Claim Details'!$E$28&gt;=Rates!$F$14,'Claim Details'!$E$28&lt;=Rates!$F$15,'Claim Details'!$E$19="No"),Rates!$F$24,IF(AND(C79="C",'Claim Details'!$E$28&gt;=Rates!$H$14,'Claim Details'!$E$28&lt;=Rates!$H$15,'Claim Details'!$E$19="Yes"),Rates!$I$24,IF(AND(C79="C",'Claim Details'!$E$28&gt;=Rates!$H$14,'Claim Details'!$E$28&lt;=Rates!$H$15,'Claim Details'!$E$19="No"),Rates!$H$24,IF(AND(C79="C",'Claim Details'!$E$28&gt;=Rates!$J$14,'Claim Details'!$E$28&lt;=Rates!$J$15,'Claim Details'!$E$19="Yes"),Rates!$K$24,IF(AND(C79="C",'Claim Details'!$E$28&gt;=Rates!$J$14,'Claim Details'!$E$28&lt;=Rates!$J$15,'Claim Details'!$E$19="No"),Rates!$J$24,"£0.00"))))))))))))))))))))))))</f>
        <v>£0.00</v>
      </c>
      <c r="AW79" s="1"/>
      <c r="AX79" s="189" t="str">
        <f>IF(AND(U79="A",'Claim Details'!$I$28&gt;=Rates!$D$14,'Claim Details'!$I$28&lt;=Rates!$D$15,'Claim Details'!$I$19="Yes"),Rates!$J$17,IF(AND(U79="A",'Claim Details'!$I$28&gt;=Rates!$D$14,'Claim Details'!$I$28&lt;=Rates!$D$15,'Claim Details'!$I$19="No"),Rates!$D$17,IF(AND(U79="A",'Claim Details'!$I$28&gt;=Rates!$F$14,'Claim Details'!$I$28&lt;=Rates!$F$15,'Claim Details'!$I$19="Yes"),Rates!$G$17,IF(AND(U79="A",'Claim Details'!$I$28&gt;=Rates!$F$14,'Claim Details'!$I$28&lt;=Rates!$F$15,'Claim Details'!$I$19="No"),Rates!$F$17,IF(AND(U79="A",'Claim Details'!$I$28&gt;=Rates!$H$14,'Claim Details'!$I$28&lt;=Rates!$H$15,'Claim Details'!$I$19="Yes"),Rates!$I$17,IF(AND(U79="A",'Claim Details'!$I$28&gt;=Rates!$H$14,'Claim Details'!$I$28&lt;=Rates!$H$15,'Claim Details'!$I$19="No"),Rates!$H$17,IF(AND(U79="A",'Claim Details'!$I$28&gt;=Rates!$J$14,'Claim Details'!$I$28&lt;=Rates!$J$15,'Claim Details'!$I$19="Yes"),Rates!$K$17,IF(AND(U79="A",'Claim Details'!$I$28&gt;=Rates!$J$14,'Claim Details'!$I$28&lt;=Rates!$J$15,'Claim Details'!$I$19="No"),Rates!$J$17,IF(AND(U79="B",'Claim Details'!$I$28&gt;=Rates!$D$14,'Claim Details'!$I$28&lt;=Rates!$D$15,'Claim Details'!$I$19="Yes"),Rates!$E$18,IF(AND(U79="B",'Claim Details'!$I$28&gt;=Rates!$D$14,'Claim Details'!$I$28&lt;=Rates!$D$15,'Claim Details'!$I$19="No"),Rates!$D$18,IF(AND(U79="B",'Claim Details'!$I$28&gt;=Rates!$F$14,'Claim Details'!$I$28&lt;=Rates!$F$15,'Claim Details'!$I$19="Yes"),Rates!$G$18,IF(AND(U79="B",'Claim Details'!$I$28&gt;=Rates!$F$14,'Claim Details'!$I$28&lt;=Rates!$F$15,'Claim Details'!$I$19="No"),Rates!$F$18,IF(AND(U79="B",'Claim Details'!$I$28&gt;=Rates!$H$14,'Claim Details'!$I$28&lt;=Rates!$H$15,'Claim Details'!$I$19="Yes"),Rates!$I$18,IF(AND(U79="B",'Claim Details'!$I$28&gt;=Rates!$H$14,'Claim Details'!$I$28&lt;=Rates!$H$15,'Claim Details'!$I$19="No"),Rates!$H$18,IF(AND(U79="B",'Claim Details'!$I$28&gt;=Rates!$J$14,'Claim Details'!$I$28&lt;=Rates!$J$15,'Claim Details'!$I$19="Yes"),Rates!$K$18,IF(AND(U79="B",'Claim Details'!$I$28&gt;=Rates!$J$14,'Claim Details'!$I$28&lt;=Rates!$J$15,'Claim Details'!$I$19="No"),Rates!$J$18,IF(AND(U79="C",'Claim Details'!$I$28&gt;=Rates!$D$14,'Claim Details'!$I$28&lt;=Rates!$D$15,'Claim Details'!$I$19="Yes"),Rates!$E$19,IF(AND(U79="C",'Claim Details'!$I$28&gt;=Rates!$D$14,'Claim Details'!$I$28&lt;=Rates!$D$15,'Claim Details'!$I$19="No"),Rates!$D$19,IF(AND(U79="C",'Claim Details'!$I$28&gt;=Rates!$F$14,'Claim Details'!$I$28&lt;=Rates!$F$15,'Claim Details'!$I$19="Yes"),Rates!$G$19,IF(AND(U79="C",'Claim Details'!$I$28&gt;=Rates!$F$14,'Claim Details'!$I$28&lt;=Rates!$F$15,'Claim Details'!$I$19="No"),Rates!$F$19,IF(AND(U79="C",'Claim Details'!$I$28&gt;=Rates!$H$14,'Claim Details'!$I$28&lt;=Rates!$H$15,'Claim Details'!$I$19="Yes"),Rates!$I$19,IF(AND(U79="C",'Claim Details'!$I$28&gt;=Rates!$H$14,'Claim Details'!$I$28&lt;=Rates!$H$15,'Claim Details'!$I$19="No"),Rates!$H$19,IF(AND(U79="C",'Claim Details'!$I$28&gt;=Rates!$J$14,'Claim Details'!$I$28&lt;=Rates!$J$15,'Claim Details'!$I$19="Yes"),Rates!$K$19,IF(AND(U79="C",'Claim Details'!$I$28&gt;=Rates!$J$14,'Claim Details'!$I$28&lt;=Rates!$J$15,'Claim Details'!$I$19="No"),Rates!$J$19,"£0.00"))))))))))))))))))))))))</f>
        <v>£0.00</v>
      </c>
      <c r="AY79" s="189" t="str">
        <f>IF(AND(C79="A",'Claim Details'!$I$28&gt;=Rates!$D$14,'Claim Details'!$I$28&lt;=Rates!$D$15,'Claim Details'!$I$19="Yes"),Rates!$J$25,IF(AND(C79="A",'Claim Details'!$I$28&gt;=Rates!$D$14,'Claim Details'!$I$28&lt;=Rates!$D$15,'Claim Details'!$I$19="No"),Rates!$D$25,IF(AND(C79="A",'Claim Details'!$I$28&gt;=Rates!$F$14,'Claim Details'!$I$28&lt;=Rates!$F$15,'Claim Details'!$I$19="Yes"),Rates!$G$25,IF(AND(C79="A",'Claim Details'!$I$28&gt;=Rates!$F$14,'Claim Details'!$I$28&lt;=Rates!$F$15,'Claim Details'!$I$19="No"),Rates!$F$25,IF(AND(C79="A",'Claim Details'!$I$28&gt;=Rates!$H$14,'Claim Details'!$I$28&lt;=Rates!$H$15,'Claim Details'!$I$19="Yes"),Rates!$I$25,IF(AND(C79="A",'Claim Details'!$I$28&gt;=Rates!$H$14,'Claim Details'!$I$28&lt;=Rates!$H$15,'Claim Details'!$I$19="No"),Rates!$H$25,IF(AND(C79="A",'Claim Details'!$I$28&gt;=Rates!$J$14,'Claim Details'!$I$28&lt;=Rates!$J$15,'Claim Details'!$I$19="Yes"),Rates!$K$25,IF(AND(C79="A",'Claim Details'!$I$28&gt;=Rates!$J$14,'Claim Details'!$I$28&lt;=Rates!$J$15,'Claim Details'!$I$19="No"),Rates!$J$25,IF(AND(C79="B",'Claim Details'!$I$28&gt;=Rates!$D$14,'Claim Details'!$I$28&lt;=Rates!$D$15,'Claim Details'!$I$19="Yes"),Rates!$E$26,IF(AND(C79="B",'Claim Details'!$I$28&gt;=Rates!$D$14,'Claim Details'!$I$28&lt;=Rates!$D$15,'Claim Details'!$I$19="No"),Rates!$D$26,IF(AND(C79="B",'Claim Details'!$I$28&gt;=Rates!$F$14,'Claim Details'!$I$28&lt;=Rates!$F$15,'Claim Details'!$I$19="Yes"),Rates!$G$26,IF(AND(C79="B",'Claim Details'!$I$28&gt;=Rates!$F$14,'Claim Details'!$I$28&lt;=Rates!$F$15,'Claim Details'!$I$19="No"),Rates!$F$26,IF(AND(C79="B",'Claim Details'!$I$28&gt;=Rates!$H$14,'Claim Details'!$I$28&lt;=Rates!$H$15,'Claim Details'!$I$19="Yes"),Rates!$I$26,IF(AND(C79="B",'Claim Details'!$I$28&gt;=Rates!$H$14,'Claim Details'!$I$28&lt;=Rates!$H$15,'Claim Details'!$I$19="No"),Rates!$H$26,IF(AND(C79="B",'Claim Details'!$I$28&gt;=Rates!$J$14,'Claim Details'!$I$28&lt;=Rates!$J$15,'Claim Details'!$I$19="Yes"),Rates!$K$26,IF(AND(C79="B",'Claim Details'!$I$28&gt;=Rates!$J$14,'Claim Details'!$I$28&lt;=Rates!$J$15,'Claim Details'!$I$19="No"),Rates!$J$26,IF(AND(C79="C",'Claim Details'!$I$28&gt;=Rates!$D$14,'Claim Details'!$I$28&lt;=Rates!$D$15,'Claim Details'!$I$19="Yes"),Rates!$E$27,IF(AND(C79="C",'Claim Details'!$I$28&gt;=Rates!$D$14,'Claim Details'!$I$28&lt;=Rates!$D$15,'Claim Details'!$I$19="No"),Rates!$D$27,IF(AND(C79="C",'Claim Details'!$I$28&gt;=Rates!$F$14,'Claim Details'!$I$28&lt;=Rates!$F$15,'Claim Details'!$I$19="Yes"),Rates!$G$27,IF(AND(C79="C",'Claim Details'!$I$28&gt;=Rates!$F$14,'Claim Details'!$I$28&lt;=Rates!$F$15,'Claim Details'!$I$19="No"),Rates!$F$27,IF(AND(C79="C",'Claim Details'!$I$28&gt;=Rates!$H$14,'Claim Details'!$I$28&lt;=Rates!$H$15,'Claim Details'!$I$19="Yes"),Rates!$I$27,IF(AND(C79="C",'Claim Details'!$I$28&gt;=Rates!$H$14,'Claim Details'!$I$28&lt;=Rates!$H$15,'Claim Details'!$I$19="No"),Rates!$H$27,IF(AND(C79="C",'Claim Details'!$I$28&gt;=Rates!$J$14,'Claim Details'!$I$28&lt;=Rates!$J$15,'Claim Details'!$I$19="Yes"),Rates!$K$27,IF(AND(C79="C",'Claim Details'!$I$28&gt;=Rates!$J$14,'Claim Details'!$I$28&lt;=Rates!$J$15,'Claim Details'!$I$19="No"),Rates!$J$27,"£0.00"))))))))))))))))))))))))</f>
        <v>£0.00</v>
      </c>
      <c r="AZ79" s="189" t="str">
        <f>IF(AND(C79="A",'Claim Details'!$I$28&gt;=Rates!$D$14,'Claim Details'!$I$28&lt;=Rates!$D$15,'Claim Details'!$I$19="Yes"),Rates!$E$20,IF(AND(C79="A",'Claim Details'!$I$28&gt;=Rates!$D$14,'Claim Details'!$I$28&lt;=Rates!$D$15,'Claim Details'!$I$19="No"),Rates!$D$20,IF(AND(C79="A",'Claim Details'!$I$28&gt;=Rates!$F$14,'Claim Details'!$I$28&lt;=Rates!$F$15,'Claim Details'!$I$19="Yes"),Rates!$G$20,IF(AND(C79="A",'Claim Details'!$I$28&gt;=Rates!$F$14,'Claim Details'!$I$28&lt;=Rates!$F$15,'Claim Details'!$I$19="No"),Rates!$F$20,IF(AND(C79="A",'Claim Details'!$I$28&gt;=Rates!$H$14,'Claim Details'!$I$28&lt;=Rates!$H$15,'Claim Details'!$I$19="Yes"),Rates!$I$20,IF(AND(C79="A",'Claim Details'!$I$28&gt;=Rates!$H$14,'Claim Details'!$I$28&lt;=Rates!$H$15,'Claim Details'!$I$19="No"),Rates!$H$20,IF(AND(C79="A",'Claim Details'!$I$28&gt;=Rates!$J$14,'Claim Details'!$I$28&lt;=Rates!$J$15,'Claim Details'!$I$19="Yes"),Rates!$K$20,IF(AND(C79="A",'Claim Details'!$I$28&gt;=Rates!$J$14,'Claim Details'!$I$28&lt;=Rates!$J$15,'Claim Details'!$I$19="No"),Rates!$J$20,IF(AND(C79="B",'Claim Details'!$I$28&gt;=Rates!$D$14,'Claim Details'!$I$28&lt;=Rates!$D$15,'Claim Details'!$I$19="Yes"),Rates!$E$21,IF(AND(C79="B",'Claim Details'!$I$28&gt;=Rates!$D$14,'Claim Details'!$I$28&lt;=Rates!$D$15,'Claim Details'!$I$19="No"),Rates!$D$21,IF(AND(C79="B",'Claim Details'!$I$28&gt;=Rates!$F$14,'Claim Details'!$I$28&lt;=Rates!$F$15,'Claim Details'!$I$19="Yes"),Rates!$G$21,IF(AND(C79="B",'Claim Details'!$I$28&gt;=Rates!$F$14,'Claim Details'!$I$28&lt;=Rates!$F$15,'Claim Details'!$I$19="No"),Rates!$F$21,IF(AND(C79="B",'Claim Details'!$I$28&gt;=Rates!$H$14,'Claim Details'!$I$28&lt;=Rates!$H$15,'Claim Details'!$I$19="Yes"),Rates!$I$21,IF(AND(C79="B",'Claim Details'!$I$28&gt;=Rates!$H$14,'Claim Details'!$I$28&lt;=Rates!$H$15,'Claim Details'!$I$19="No"),Rates!$H$21,IF(AND(C79="B",'Claim Details'!$I$28&gt;=Rates!$J$14,'Claim Details'!$I$28&lt;=Rates!$J$15,'Claim Details'!$I$19="Yes"),Rates!$K$21,IF(AND(C79="B",'Claim Details'!$I$28&gt;=Rates!$J$14,'Claim Details'!$I$28&lt;=Rates!$J$15,'Claim Details'!$I$19="No"),Rates!$J$21,"£0.00"))))))))))))))))</f>
        <v>£0.00</v>
      </c>
      <c r="BA79" s="189" t="str">
        <f>IF(AND(C79="A",'Claim Details'!$I$28&gt;=Rates!$D$14,'Claim Details'!$I$28&lt;=Rates!$D$15,'Claim Details'!$I$19="Yes"),Rates!$E$22,IF(AND(C79="A",'Claim Details'!$I$28&gt;=Rates!$D$14,'Claim Details'!$I$28&lt;=Rates!$D$15,'Claim Details'!$I$19="No"),Rates!$D$22,IF(AND(C79="A",'Claim Details'!$I$28&gt;=Rates!$F$14,'Claim Details'!$I$28&lt;=Rates!$F$15,'Claim Details'!$I$19="Yes"),Rates!$G$22,IF(AND(C79="A",'Claim Details'!$I$28&gt;=Rates!$F$14,'Claim Details'!$I$28&lt;=Rates!$F$15,'Claim Details'!$I$19="No"),Rates!$F$22,IF(AND(C79="A",'Claim Details'!$I$28&gt;=Rates!$H$14,'Claim Details'!$I$28&lt;=Rates!$H$15,'Claim Details'!$I$19="Yes"),Rates!$I$22,IF(AND(C79="A",'Claim Details'!$I$28&gt;=Rates!$H$14,'Claim Details'!$I$28&lt;=Rates!$H$15,'Claim Details'!$I$19="No"),Rates!$H$22,IF(AND(C79="A",'Claim Details'!$I$28&gt;=Rates!$J$14,'Claim Details'!$I$28&lt;=Rates!$J$15,'Claim Details'!$I$19="Yes"),Rates!$K$22,IF(AND(C79="A",'Claim Details'!$I$28&gt;=Rates!$J$14,'Claim Details'!$I$28&lt;=Rates!$J$15,'Claim Details'!$I$19="No"),Rates!$J$22,IF(AND(C79="B",'Claim Details'!$I$28&gt;=Rates!$D$14,'Claim Details'!$I$28&lt;=Rates!$D$15,'Claim Details'!$I$19="Yes"),Rates!$E$23,IF(AND(C79="B",'Claim Details'!$I$28&gt;=Rates!$D$14,'Claim Details'!$I$28&lt;=Rates!$D$15,'Claim Details'!$I$19="No"),Rates!$D$23,IF(AND(C79="B",'Claim Details'!$I$28&gt;=Rates!$F$14,'Claim Details'!$I$28&lt;=Rates!$F$15,'Claim Details'!$I$19="Yes"),Rates!$G$23,IF(AND(C79="B",'Claim Details'!$I$28&gt;=Rates!$F$14,'Claim Details'!$I$28&lt;=Rates!$F$15,'Claim Details'!$I$19="No"),Rates!$F$23,IF(AND(C79="B",'Claim Details'!$I$28&gt;=Rates!$H$14,'Claim Details'!$I$28&lt;=Rates!$H$15,'Claim Details'!$I$19="Yes"),Rates!$I$23,IF(AND(C79="B",'Claim Details'!$I$28&gt;=Rates!$H$14,'Claim Details'!$I$28&lt;=Rates!$H$15,'Claim Details'!$I$19="No"),Rates!$H$23,IF(AND(C79="B",'Claim Details'!$I$28&gt;=Rates!$J$14,'Claim Details'!$I$28&lt;=Rates!$J$15,'Claim Details'!$I$19="Yes"),Rates!$K$23,IF(AND(C79="B",'Claim Details'!$I$28&gt;=Rates!$J$14,'Claim Details'!$I$28&lt;=Rates!$J$15,'Claim Details'!$I$19="No"),Rates!$J$23,IF(AND(C79="C",'Claim Details'!$I$28&gt;=Rates!$D$14,'Claim Details'!$I$28&lt;=Rates!$D$15,'Claim Details'!$I$19="Yes"),Rates!$E$24,IF(AND(C79="C",'Claim Details'!$I$28&gt;=Rates!$D$14,'Claim Details'!$I$28&lt;=Rates!$D$15,'Claim Details'!$I$19="No"),Rates!$D$24,IF(AND(C79="C",'Claim Details'!$I$28&gt;=Rates!$F$14,'Claim Details'!$I$28&lt;=Rates!$F$15,'Claim Details'!$I$19="Yes"),Rates!$G$24,IF(AND(C79="C",'Claim Details'!$I$28&gt;=Rates!$F$14,'Claim Details'!$I$28&lt;=Rates!$F$15,'Claim Details'!$I$19="No"),Rates!$F$24,IF(AND(C79="C",'Claim Details'!$I$28&gt;=Rates!$H$14,'Claim Details'!$I$28&lt;=Rates!$H$15,'Claim Details'!$I$19="Yes"),Rates!$I$24,IF(AND(C79="C",'Claim Details'!$I$28&gt;=Rates!$H$14,'Claim Details'!$I$28&lt;=Rates!$H$15,'Claim Details'!$I$19="No"),Rates!$H$24,IF(AND(C79="C",'Claim Details'!$I$28&gt;=Rates!$J$14,'Claim Details'!$I$28&lt;=Rates!$J$15,'Claim Details'!$I$19="Yes"),Rates!$K$24,IF(AND(C79="C",'Claim Details'!$I$28&gt;=Rates!$J$14,'Claim Details'!$I$28&lt;=Rates!$J$15,'Claim Details'!$I$19="No"),Rates!$J$24,"£0.00"))))))))))))))))))))))))</f>
        <v>£0.00</v>
      </c>
      <c r="BB79" s="189" t="str">
        <f t="shared" si="27"/>
        <v>£0.00</v>
      </c>
      <c r="BC79" s="1"/>
      <c r="BD79" s="189" t="str">
        <f>IF(AND(AE79="A",'Claim Details'!$I$28&gt;=Rates!$D$14,'Claim Details'!$I$28&lt;=Rates!$D$15,'Claim Details'!$I$19="Yes"),Rates!$J$17,IF(AND(AE79="A",'Claim Details'!$I$28&gt;=Rates!$D$14,'Claim Details'!$I$28&lt;=Rates!$D$15,'Claim Details'!$I$19="No"),Rates!$D$17,IF(AND(AE79="A",'Claim Details'!$I$28&gt;=Rates!$F$14,'Claim Details'!$I$28&lt;=Rates!$F$15,'Claim Details'!$I$19="Yes"),Rates!$G$17,IF(AND(AE79="A",'Claim Details'!$I$28&gt;=Rates!$F$14,'Claim Details'!$I$28&lt;=Rates!$F$15,'Claim Details'!$I$19="No"),Rates!$F$17,IF(AND(AE79="A",'Claim Details'!$I$28&gt;=Rates!$H$14,'Claim Details'!$I$28&lt;=Rates!$H$15,'Claim Details'!$I$19="Yes"),Rates!$I$17,IF(AND(AE79="A",'Claim Details'!$I$28&gt;=Rates!$H$14,'Claim Details'!$I$28&lt;=Rates!$H$15,'Claim Details'!$I$19="No"),Rates!$H$17,IF(AND(AE79="A",'Claim Details'!$I$28&gt;=Rates!$J$14,'Claim Details'!$I$28&lt;=Rates!$J$15,'Claim Details'!$I$19="Yes"),Rates!$K$17,IF(AND(AE79="A",'Claim Details'!$I$28&gt;=Rates!$J$14,'Claim Details'!$I$28&lt;=Rates!$J$15,'Claim Details'!$I$19="No"),Rates!$J$17,IF(AND(AE79="B",'Claim Details'!$I$28&gt;=Rates!$D$14,'Claim Details'!$I$28&lt;=Rates!$D$15,'Claim Details'!$I$19="Yes"),Rates!$E$18,IF(AND(AE79="B",'Claim Details'!$I$28&gt;=Rates!$D$14,'Claim Details'!$I$28&lt;=Rates!$D$15,'Claim Details'!$I$19="No"),Rates!$D$18,IF(AND(AE79="B",'Claim Details'!$I$28&gt;=Rates!$F$14,'Claim Details'!$I$28&lt;=Rates!$F$15,'Claim Details'!$I$19="Yes"),Rates!$G$18,IF(AND(AE79="B",'Claim Details'!$I$28&gt;=Rates!$F$14,'Claim Details'!$I$28&lt;=Rates!$F$15,'Claim Details'!$I$19="No"),Rates!$F$18,IF(AND(AE79="B",'Claim Details'!$I$28&gt;=Rates!$H$14,'Claim Details'!$I$28&lt;=Rates!$H$15,'Claim Details'!$I$19="Yes"),Rates!$I$18,IF(AND(AE79="B",'Claim Details'!$I$28&gt;=Rates!$H$14,'Claim Details'!$I$28&lt;=Rates!$H$15,'Claim Details'!$I$19="No"),Rates!$H$18,IF(AND(AE79="B",'Claim Details'!$I$28&gt;=Rates!$J$14,'Claim Details'!$I$28&lt;=Rates!$J$15,'Claim Details'!$I$19="Yes"),Rates!$K$18,IF(AND(AE79="B",'Claim Details'!$I$28&gt;=Rates!$J$14,'Claim Details'!$I$28&lt;=Rates!$J$15,'Claim Details'!$I$19="No"),Rates!$J$18,IF(AND(AE79="C",'Claim Details'!$I$28&gt;=Rates!$D$14,'Claim Details'!$I$28&lt;=Rates!$D$15,'Claim Details'!$I$19="Yes"),Rates!$E$19,IF(AND(AE79="C",'Claim Details'!$I$28&gt;=Rates!$D$14,'Claim Details'!$I$28&lt;=Rates!$D$15,'Claim Details'!$I$19="No"),Rates!$D$19,IF(AND(AE79="C",'Claim Details'!$I$28&gt;=Rates!$F$14,'Claim Details'!$I$28&lt;=Rates!$F$15,'Claim Details'!$I$19="Yes"),Rates!$G$19,IF(AND(AE79="C",'Claim Details'!$I$28&gt;=Rates!$F$14,'Claim Details'!$I$28&lt;=Rates!$F$15,'Claim Details'!$I$19="No"),Rates!$F$19,IF(AND(AE79="C",'Claim Details'!$I$28&gt;=Rates!$H$14,'Claim Details'!$I$28&lt;=Rates!$H$15,'Claim Details'!$I$19="Yes"),Rates!$I$19,IF(AND(AE79="C",'Claim Details'!$I$28&gt;=Rates!$H$14,'Claim Details'!$I$28&lt;=Rates!$H$15,'Claim Details'!$I$19="No"),Rates!$H$19,IF(AND(AE79="C",'Claim Details'!$I$28&gt;=Rates!$J$14,'Claim Details'!$I$28&lt;=Rates!$J$15,'Claim Details'!$I$19="Yes"),Rates!$K$19,IF(AND(AE79="C",'Claim Details'!$I$28&gt;=Rates!$J$14,'Claim Details'!$I$28&lt;=Rates!$J$15,'Claim Details'!$I$19="No"),Rates!$J$19,"£0.00"))))))))))))))))))))))))</f>
        <v>£0.00</v>
      </c>
      <c r="BE79" s="189" t="str">
        <f>IF(AND(AE79="A",'Claim Details'!$I$28&gt;=Rates!$D$14,'Claim Details'!$I$28&lt;=Rates!$D$15,'Claim Details'!$I$19="Yes"),Rates!$J$25,IF(AND(AE79="A",'Claim Details'!$I$28&gt;=Rates!$D$14,'Claim Details'!$I$28&lt;=Rates!$D$15,'Claim Details'!$I$19="No"),Rates!$D$25,IF(AND(AE79="A",'Claim Details'!$I$28&gt;=Rates!$F$14,'Claim Details'!$I$28&lt;=Rates!$F$15,'Claim Details'!$I$19="Yes"),Rates!$G$25,IF(AND(AE79="A",'Claim Details'!$I$28&gt;=Rates!$F$14,'Claim Details'!$I$28&lt;=Rates!$F$15,'Claim Details'!$I$19="No"),Rates!$F$25,IF(AND(AE79="A",'Claim Details'!$I$28&gt;=Rates!$H$14,'Claim Details'!$I$28&lt;=Rates!$H$15,'Claim Details'!$I$19="Yes"),Rates!$I$25,IF(AND(AE79="A",'Claim Details'!$I$28&gt;=Rates!$H$14,'Claim Details'!$I$28&lt;=Rates!$H$15,'Claim Details'!$I$19="No"),Rates!$H$25,IF(AND(AE79="A",'Claim Details'!$I$28&gt;=Rates!$J$14,'Claim Details'!$I$28&lt;=Rates!$J$15,'Claim Details'!$I$19="Yes"),Rates!$K$25,IF(AND(AE79="A",'Claim Details'!$I$28&gt;=Rates!$J$14,'Claim Details'!$I$28&lt;=Rates!$J$15,'Claim Details'!$I$19="No"),Rates!$J$25,IF(AND(AE79="B",'Claim Details'!$I$28&gt;=Rates!$D$14,'Claim Details'!$I$28&lt;=Rates!$D$15,'Claim Details'!$I$19="Yes"),Rates!$E$26,IF(AND(AE79="B",'Claim Details'!$I$28&gt;=Rates!$D$14,'Claim Details'!$I$28&lt;=Rates!$D$15,'Claim Details'!$I$19="No"),Rates!$D$26,IF(AND(AE79="B",'Claim Details'!$I$28&gt;=Rates!$F$14,'Claim Details'!$I$28&lt;=Rates!$F$15,'Claim Details'!$I$19="Yes"),Rates!$G$26,IF(AND(AE79="B",'Claim Details'!$I$28&gt;=Rates!$F$14,'Claim Details'!$I$28&lt;=Rates!$F$15,'Claim Details'!$I$19="No"),Rates!$F$26,IF(AND(AE79="B",'Claim Details'!$I$28&gt;=Rates!$H$14,'Claim Details'!$I$28&lt;=Rates!$H$15,'Claim Details'!$I$19="Yes"),Rates!$I$26,IF(AND(AE79="B",'Claim Details'!$I$28&gt;=Rates!$H$14,'Claim Details'!$I$28&lt;=Rates!$H$15,'Claim Details'!$I$19="No"),Rates!$H$26,IF(AND(AE79="B",'Claim Details'!$I$28&gt;=Rates!$J$14,'Claim Details'!$I$28&lt;=Rates!$J$15,'Claim Details'!$I$19="Yes"),Rates!$K$26,IF(AND(AE79="B",'Claim Details'!$I$28&gt;=Rates!$J$14,'Claim Details'!$I$28&lt;=Rates!$J$15,'Claim Details'!$I$19="No"),Rates!$J$26,IF(AND(AE79="C",'Claim Details'!$I$28&gt;=Rates!$D$14,'Claim Details'!$I$28&lt;=Rates!$D$15,'Claim Details'!$I$19="Yes"),Rates!$E$27,IF(AND(AE79="C",'Claim Details'!$I$28&gt;=Rates!$D$14,'Claim Details'!$I$28&lt;=Rates!$D$15,'Claim Details'!$I$19="No"),Rates!$D$27,IF(AND(AE79="C",'Claim Details'!$I$28&gt;=Rates!$F$14,'Claim Details'!$I$28&lt;=Rates!$F$15,'Claim Details'!$I$19="Yes"),Rates!$G$27,IF(AND(AE79="C",'Claim Details'!$I$28&gt;=Rates!$F$14,'Claim Details'!$I$28&lt;=Rates!$F$15,'Claim Details'!$I$19="No"),Rates!$F$27,IF(AND(AE79="C",'Claim Details'!$I$28&gt;=Rates!$H$14,'Claim Details'!$I$28&lt;=Rates!$H$15,'Claim Details'!$I$19="Yes"),Rates!$I$27,IF(AND(AE79="C",'Claim Details'!$I$28&gt;=Rates!$H$14,'Claim Details'!$I$28&lt;=Rates!$H$15,'Claim Details'!$I$19="No"),Rates!$H$27,IF(AND(AE79="C",'Claim Details'!$I$28&gt;=Rates!$J$14,'Claim Details'!$I$28&lt;=Rates!$J$15,'Claim Details'!$I$19="Yes"),Rates!$K$27,IF(AND(AE79="C",'Claim Details'!$I$28&gt;=Rates!$J$14,'Claim Details'!$I$28&lt;=Rates!$J$15,'Claim Details'!$I$19="No"),Rates!$J$27,"£0.00"))))))))))))))))))))))))</f>
        <v>£0.00</v>
      </c>
      <c r="BF79" s="189" t="str">
        <f>IF(AND(AE79="A",'Claim Details'!$I$28&gt;=Rates!$D$14,'Claim Details'!$I$28&lt;=Rates!$D$15,'Claim Details'!$I$19="Yes"),Rates!$E$20,IF(AND(AE79="A",'Claim Details'!$I$28&gt;=Rates!$D$14,'Claim Details'!$I$28&lt;=Rates!$D$15,'Claim Details'!$I$19="No"),Rates!$D$20,IF(AND(AE79="A",'Claim Details'!$I$28&gt;=Rates!$F$14,'Claim Details'!$I$28&lt;=Rates!$F$15,'Claim Details'!$I$19="Yes"),Rates!$G$20,IF(AND(AE79="A",'Claim Details'!$I$28&gt;=Rates!$F$14,'Claim Details'!$I$28&lt;=Rates!$F$15,'Claim Details'!$I$19="No"),Rates!$F$20,IF(AND(AE79="A",'Claim Details'!$I$28&gt;=Rates!$H$14,'Claim Details'!$I$28&lt;=Rates!$H$15,'Claim Details'!$I$19="Yes"),Rates!$I$20,IF(AND(AE79="A",'Claim Details'!$I$28&gt;=Rates!$H$14,'Claim Details'!$I$28&lt;=Rates!$H$15,'Claim Details'!$I$19="No"),Rates!$H$20,IF(AND(AE79="A",'Claim Details'!$I$28&gt;=Rates!$J$14,'Claim Details'!$I$28&lt;=Rates!$J$15,'Claim Details'!$I$19="Yes"),Rates!$K$20,IF(AND(AE79="A",'Claim Details'!$I$28&gt;=Rates!$J$14,'Claim Details'!$I$28&lt;=Rates!$J$15,'Claim Details'!$I$19="No"),Rates!$J$20,IF(AND(AE79="B",'Claim Details'!$I$28&gt;=Rates!$D$14,'Claim Details'!$I$28&lt;=Rates!$D$15,'Claim Details'!$I$19="Yes"),Rates!$E$21,IF(AND(AE79="B",'Claim Details'!$I$28&gt;=Rates!$D$14,'Claim Details'!$I$28&lt;=Rates!$D$15,'Claim Details'!$I$19="No"),Rates!$D$21,IF(AND(AE79="B",'Claim Details'!$I$28&gt;=Rates!$F$14,'Claim Details'!$I$28&lt;=Rates!$F$15,'Claim Details'!$I$19="Yes"),Rates!$G$21,IF(AND(AE79="B",'Claim Details'!$I$28&gt;=Rates!$F$14,'Claim Details'!$I$28&lt;=Rates!$F$15,'Claim Details'!$I$19="No"),Rates!$F$21,IF(AND(AE79="B",'Claim Details'!$I$28&gt;=Rates!$H$14,'Claim Details'!$I$28&lt;=Rates!$H$15,'Claim Details'!$I$19="Yes"),Rates!$I$21,IF(AND(AE79="B",'Claim Details'!$I$28&gt;=Rates!$H$14,'Claim Details'!$I$28&lt;=Rates!$H$15,'Claim Details'!$I$19="No"),Rates!$H$21,IF(AND(AE79="B",'Claim Details'!$I$28&gt;=Rates!$J$14,'Claim Details'!$I$28&lt;=Rates!$J$15,'Claim Details'!$I$19="Yes"),Rates!$K$21,IF(AND(AE79="B",'Claim Details'!$I$28&gt;=Rates!$J$14,'Claim Details'!$I$28&lt;=Rates!$J$15,'Claim Details'!$I$19="No"),Rates!$J$21,"£0.00"))))))))))))))))</f>
        <v>£0.00</v>
      </c>
      <c r="BG79" s="189" t="str">
        <f>IF(AND(AE79="A",'Claim Details'!$I$28&gt;=Rates!$D$14,'Claim Details'!$I$28&lt;=Rates!$D$15,'Claim Details'!$I$19="Yes"),Rates!$E$22,IF(AND(AE79="A",'Claim Details'!$I$28&gt;=Rates!$D$14,'Claim Details'!$I$28&lt;=Rates!$D$15,'Claim Details'!$I$19="No"),Rates!$D$22,IF(AND(AE79="A",'Claim Details'!$I$28&gt;=Rates!$F$14,'Claim Details'!$I$28&lt;=Rates!$F$15,'Claim Details'!$I$19="Yes"),Rates!$G$22,IF(AND(AE79="A",'Claim Details'!$I$28&gt;=Rates!$F$14,'Claim Details'!$I$28&lt;=Rates!$F$15,'Claim Details'!$I$19="No"),Rates!$F$22,IF(AND(AE79="A",'Claim Details'!$I$28&gt;=Rates!$H$14,'Claim Details'!$I$28&lt;=Rates!$H$15,'Claim Details'!$I$19="Yes"),Rates!$I$22,IF(AND(AE79="A",'Claim Details'!$I$28&gt;=Rates!$H$14,'Claim Details'!$I$28&lt;=Rates!$H$15,'Claim Details'!$I$19="No"),Rates!$H$22,IF(AND(AE79="A",'Claim Details'!$I$28&gt;=Rates!$J$14,'Claim Details'!$I$28&lt;=Rates!$J$15,'Claim Details'!$I$19="Yes"),Rates!$K$22,IF(AND(AE79="A",'Claim Details'!$I$28&gt;=Rates!$J$14,'Claim Details'!$I$28&lt;=Rates!$J$15,'Claim Details'!$I$19="No"),Rates!$J$22,IF(AND(AE79="B",'Claim Details'!$I$28&gt;=Rates!$D$14,'Claim Details'!$I$28&lt;=Rates!$D$15,'Claim Details'!$I$19="Yes"),Rates!$E$23,IF(AND(AE79="B",'Claim Details'!$I$28&gt;=Rates!$D$14,'Claim Details'!$I$28&lt;=Rates!$D$15,'Claim Details'!$I$19="No"),Rates!$D$23,IF(AND(AE79="B",'Claim Details'!$I$28&gt;=Rates!$F$14,'Claim Details'!$I$28&lt;=Rates!$F$15,'Claim Details'!$I$19="Yes"),Rates!$G$23,IF(AND(AE79="B",'Claim Details'!$I$28&gt;=Rates!$F$14,'Claim Details'!$I$28&lt;=Rates!$F$15,'Claim Details'!$I$19="No"),Rates!$F$23,IF(AND(AE79="B",'Claim Details'!$I$28&gt;=Rates!$H$14,'Claim Details'!$I$28&lt;=Rates!$H$15,'Claim Details'!$I$19="Yes"),Rates!$I$23,IF(AND(AE79="B",'Claim Details'!$I$28&gt;=Rates!$H$14,'Claim Details'!$I$28&lt;=Rates!$H$15,'Claim Details'!$I$19="No"),Rates!$H$23,IF(AND(AE79="B",'Claim Details'!$I$28&gt;=Rates!$J$14,'Claim Details'!$I$28&lt;=Rates!$J$15,'Claim Details'!$I$19="Yes"),Rates!$K$23,IF(AND(AE79="B",'Claim Details'!$I$28&gt;=Rates!$J$14,'Claim Details'!$I$28&lt;=Rates!$J$15,'Claim Details'!$I$19="No"),Rates!$J$23,IF(AND(AE79="C",'Claim Details'!$I$28&gt;=Rates!$D$14,'Claim Details'!$I$28&lt;=Rates!$D$15,'Claim Details'!$I$19="Yes"),Rates!$E$24,IF(AND(AE79="C",'Claim Details'!$I$28&gt;=Rates!$D$14,'Claim Details'!$I$28&lt;=Rates!$D$15,'Claim Details'!$I$19="No"),Rates!$D$24,IF(AND(AE79="C",'Claim Details'!$I$28&gt;=Rates!$F$14,'Claim Details'!$I$28&lt;=Rates!$F$15,'Claim Details'!$I$19="Yes"),Rates!$G$24,IF(AND(AE79="C",'Claim Details'!$I$28&gt;=Rates!$F$14,'Claim Details'!$I$28&lt;=Rates!$F$15,'Claim Details'!$I$19="No"),Rates!$F$24,IF(AND(AE79="C",'Claim Details'!$I$28&gt;=Rates!$H$14,'Claim Details'!$I$28&lt;=Rates!$H$15,'Claim Details'!$I$19="Yes"),Rates!$I$24,IF(AND(AE79="C",'Claim Details'!$I$28&gt;=Rates!$H$14,'Claim Details'!$I$28&lt;=Rates!$H$15,'Claim Details'!$I$19="No"),Rates!$H$24,IF(AND(AE79="C",'Claim Details'!$I$28&gt;=Rates!$J$14,'Claim Details'!$I$28&lt;=Rates!$J$15,'Claim Details'!$I$19="Yes"),Rates!$K$24,IF(AND(AE79="C",'Claim Details'!$I$28&gt;=Rates!$J$14,'Claim Details'!$I$28&lt;=Rates!$J$15,'Claim Details'!$I$19="No"),Rates!$J$24,"£0.00"))))))))))))))))))))))))</f>
        <v>£0.00</v>
      </c>
      <c r="BH79" s="189" t="str">
        <f t="shared" si="28"/>
        <v>£0.00</v>
      </c>
      <c r="BI79" s="189">
        <f t="shared" si="29"/>
        <v>0</v>
      </c>
      <c r="BO79" s="202" t="str">
        <f>IF(H79="","£0.00",IF(AP79="4","£0.00",IF(AP79="5","£0.00",IF(AP79="1","£0.00",((AQ79*H79)*'Claim Details'!$F$111)/100))))</f>
        <v>£0.00</v>
      </c>
      <c r="BP79" s="202" t="str">
        <f>IF(T79="","£0.00",IF(AP79="4","£0.00",IF(AP79="5","£0.00",IF(AP79="1","£0.00",((AR79*T79)*'Claim Details'!$N$111)/100))))</f>
        <v>£0.00</v>
      </c>
      <c r="BQ79" s="202" t="str">
        <f>IF(AI79="","£0.00",IF(AP79="4","£0.00",IF(AP79="5","£0.00",IF(AP79="1","£0.00",((BI79*AI79)*'Claim Details'!$W$111)/100))))</f>
        <v>£0.00</v>
      </c>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row>
    <row r="80" spans="1:97" ht="15">
      <c r="A80" s="145"/>
      <c r="B80" s="91"/>
      <c r="C80" s="96"/>
      <c r="D80" s="97"/>
      <c r="E80" s="98"/>
      <c r="F80" s="89"/>
      <c r="G80" s="99"/>
      <c r="H80" s="100"/>
      <c r="I80" s="221" t="str">
        <f t="shared" si="19"/>
        <v>£0.00</v>
      </c>
      <c r="J80" s="101"/>
      <c r="K80" s="100"/>
      <c r="L80" s="221" t="str">
        <f t="shared" si="20"/>
        <v>£0.00</v>
      </c>
      <c r="M80" s="101"/>
      <c r="N80" s="102"/>
      <c r="O80" s="145"/>
      <c r="P80" s="77"/>
      <c r="Q80" s="87"/>
      <c r="R80" s="87"/>
      <c r="S80" s="87"/>
      <c r="T80" s="149" t="str">
        <f t="shared" si="21"/>
        <v/>
      </c>
      <c r="U80" s="87" t="str">
        <f t="shared" si="30"/>
        <v/>
      </c>
      <c r="V80" s="87"/>
      <c r="W80" s="53" t="str">
        <f t="shared" si="22"/>
        <v>£0.00</v>
      </c>
      <c r="X80" s="53"/>
      <c r="Y80" s="87"/>
      <c r="Z80" s="78"/>
      <c r="AA80" s="79"/>
      <c r="AB80" s="160"/>
      <c r="AC80" s="98"/>
      <c r="AD80" s="225"/>
      <c r="AE80" s="235" t="str">
        <f t="shared" si="23"/>
        <v/>
      </c>
      <c r="AF80" s="87" t="str">
        <f t="shared" si="24"/>
        <v/>
      </c>
      <c r="AG80" s="53"/>
      <c r="AH80" s="224"/>
      <c r="AI80" s="226" t="str">
        <f t="shared" si="16"/>
        <v/>
      </c>
      <c r="AJ80" s="236" t="str">
        <f t="shared" si="25"/>
        <v>£0.00</v>
      </c>
      <c r="AK80" s="31"/>
      <c r="AL80" s="1"/>
      <c r="AM80" s="1"/>
      <c r="AN80" s="1"/>
      <c r="AO80" s="1"/>
      <c r="AP80" s="1" t="str">
        <f t="shared" si="17"/>
        <v/>
      </c>
      <c r="AQ80" s="27">
        <f t="shared" si="18"/>
        <v>0</v>
      </c>
      <c r="AR80" s="189">
        <f t="shared" si="26"/>
        <v>0</v>
      </c>
      <c r="AS80" s="190" t="str">
        <f>IF(AND(C80="A",'Claim Details'!$E$28&gt;=Rates!$D$14,'Claim Details'!$E$28&lt;=Rates!$D$15,'Claim Details'!$E$19="Yes"),Rates!$E$17,IF(AND(C80="A",'Claim Details'!$E$28&gt;=Rates!$D$14,'Claim Details'!$E$28&lt;=Rates!$D$15,'Claim Details'!$E$19="No"),Rates!$D$17,IF(AND(C80="A",'Claim Details'!$E$28&gt;=Rates!$F$14,'Claim Details'!$E$28&lt;=Rates!$F$15,'Claim Details'!$E$19="Yes"),Rates!$G$17,IF(AND(C80="A",'Claim Details'!$E$28&gt;=Rates!$F$14,'Claim Details'!$E$28&lt;=Rates!$F$15,'Claim Details'!$E$19="No"),Rates!$F$17,IF(AND(C80="A",'Claim Details'!$E$28&gt;=Rates!$H$14,'Claim Details'!$E$28&lt;=Rates!$H$15,'Claim Details'!$E$19="Yes"),Rates!$I$17,IF(AND(C80="A",'Claim Details'!$E$28&gt;=Rates!$H$14,'Claim Details'!$E$28&lt;=Rates!$H$15,'Claim Details'!$E$19="No"),Rates!$H$17,IF(AND(C80="A",'Claim Details'!$E$28&gt;=Rates!$J$14,'Claim Details'!$E$28&lt;=Rates!$J$15,'Claim Details'!$E$19="Yes"),Rates!$K$17,IF(AND(C80="A",'Claim Details'!$E$28&gt;=Rates!$J$14,'Claim Details'!$E$28&lt;=Rates!$J$15,'Claim Details'!$E$19="No"),Rates!$J$17,IF(AND(C80="B",'Claim Details'!$E$28&gt;=Rates!$D$14,'Claim Details'!$E$28&lt;=Rates!$D$15,'Claim Details'!$E$19="Yes"),Rates!$E$18,IF(AND(C80="B",'Claim Details'!$E$28&gt;=Rates!$D$14,'Claim Details'!$E$28&lt;=Rates!$D$15,'Claim Details'!$E$19="No"),Rates!$D$18,IF(AND(C80="B",'Claim Details'!$E$28&gt;=Rates!$F$14,'Claim Details'!$E$28&lt;=Rates!$F$15,'Claim Details'!$E$19="Yes"),Rates!$G$18,IF(AND(C80="B",'Claim Details'!$E$28&gt;=Rates!$F$14,'Claim Details'!$E$28&lt;=Rates!$F$15,'Claim Details'!$E$19="No"),Rates!$F$18,IF(AND(C80="B",'Claim Details'!$E$28&gt;=Rates!$H$14,'Claim Details'!$E$28&lt;=Rates!$H$15,'Claim Details'!$E$19="Yes"),Rates!$I$18,IF(AND(C80="B",'Claim Details'!$E$28&gt;=Rates!$H$14,'Claim Details'!$E$28&lt;=Rates!$H$15,'Claim Details'!$E$19="No"),Rates!$H$18,IF(AND(C80="B",'Claim Details'!$E$28&gt;=Rates!$J$14,'Claim Details'!$E$28&lt;=Rates!$J$15,'Claim Details'!$E$19="Yes"),Rates!$K$18,IF(AND(C80="B",'Claim Details'!$E$28&gt;=Rates!$J$14,'Claim Details'!$E$28&lt;=Rates!$J$15,'Claim Details'!$E$19="No"),Rates!$J$18,IF(AND(C80="C",'Claim Details'!$E$28&gt;=Rates!$D$14,'Claim Details'!$E$28&lt;=Rates!$D$15,'Claim Details'!$E$19="Yes"),Rates!$E$19,IF(AND(C80="C",'Claim Details'!$E$28&gt;=Rates!$D$14,'Claim Details'!$E$28&lt;=Rates!$D$15,'Claim Details'!$E$19="No"),Rates!$D$19,IF(AND(C80="C",'Claim Details'!$E$28&gt;=Rates!$F$14,'Claim Details'!$E$28&lt;=Rates!$F$15,'Claim Details'!$E$19="Yes"),Rates!$G$19,IF(AND(C80="C",'Claim Details'!$E$28&gt;=Rates!$F$14,'Claim Details'!$E$28&lt;=Rates!$F$15,'Claim Details'!$E$19="No"),Rates!$F$19,IF(AND(C80="C",'Claim Details'!$E$28&gt;=Rates!$H$14,'Claim Details'!$E$28&lt;=Rates!$H$15,'Claim Details'!$E$19="Yes"),Rates!$I$19,IF(AND(C80="C",'Claim Details'!$E$28&gt;=Rates!$H$14,'Claim Details'!$E$28&lt;=Rates!$H$15,'Claim Details'!$E$19="No"),Rates!$H$19,IF(AND(C80="C",'Claim Details'!$E$28&gt;=Rates!$J$14,'Claim Details'!$E$28&lt;=Rates!$J$15,'Claim Details'!$E$19="Yes"),Rates!$K$19,IF(AND(C80="C",'Claim Details'!$E$28&gt;=Rates!$J$14,'Claim Details'!$E$28&lt;=Rates!$J$15,'Claim Details'!$E$19="No"),Rates!$J$19,"£0.00"))))))))))))))))))))))))</f>
        <v>£0.00</v>
      </c>
      <c r="AT80" s="189" t="str">
        <f>IF(AND(C80="A",'Claim Details'!$E$28&gt;=Rates!$D$14,'Claim Details'!$E$28&lt;=Rates!$D$15,'Claim Details'!$E$19="Yes"),Rates!$E$25,IF(AND(C80="A",'Claim Details'!$E$28&gt;=Rates!$D$14,'Claim Details'!$E$28&lt;=Rates!$D$15,'Claim Details'!$E$19="No"),Rates!$D$25,IF(AND(C80="A",'Claim Details'!$E$28&gt;=Rates!$F$14,'Claim Details'!$E$28&lt;=Rates!$F$15,'Claim Details'!$E$19="Yes"),Rates!$G$25,IF(AND(C80="A",'Claim Details'!$E$28&gt;=Rates!$F$14,'Claim Details'!$E$28&lt;=Rates!$F$15,'Claim Details'!$E$19="No"),Rates!$F$25,IF(AND(C80="A",'Claim Details'!$E$28&gt;=Rates!$H$14,'Claim Details'!$E$28&lt;=Rates!$H$15,'Claim Details'!$E$19="Yes"),Rates!$I$25,IF(AND(C80="A",'Claim Details'!$E$28&gt;=Rates!$H$14,'Claim Details'!$E$28&lt;=Rates!$H$15,'Claim Details'!$E$19="No"),Rates!$H$25,IF(AND(C80="A",'Claim Details'!$E$28&gt;=Rates!$J$14,'Claim Details'!$E$28&lt;=Rates!$J$15,'Claim Details'!$E$19="Yes"),Rates!$K$25,IF(AND(C80="A",'Claim Details'!$E$28&gt;=Rates!$J$14,'Claim Details'!$E$28&lt;=Rates!$J$15,'Claim Details'!$E$19="No"),Rates!$J$25,IF(AND(C80="B",'Claim Details'!$E$28&gt;=Rates!$D$14,'Claim Details'!$E$28&lt;=Rates!$D$15,'Claim Details'!$E$19="Yes"),Rates!$E$26,IF(AND(C80="B",'Claim Details'!$E$28&gt;=Rates!$D$14,'Claim Details'!$E$28&lt;=Rates!$D$15,'Claim Details'!$E$19="No"),Rates!$D$26,IF(AND(C80="B",'Claim Details'!$E$28&gt;=Rates!$F$14,'Claim Details'!$E$28&lt;=Rates!$F$15,'Claim Details'!$E$19="Yes"),Rates!$G$26,IF(AND(C80="B",'Claim Details'!$E$28&gt;=Rates!$F$14,'Claim Details'!$E$28&lt;=Rates!$F$15,'Claim Details'!$E$19="No"),Rates!$F$26,IF(AND(C80="B",'Claim Details'!$E$28&gt;=Rates!$H$14,'Claim Details'!$E$28&lt;=Rates!$H$15,'Claim Details'!$E$19="Yes"),Rates!$I$26,IF(AND(C80="B",'Claim Details'!$E$28&gt;=Rates!$H$14,'Claim Details'!$E$28&lt;=Rates!$H$15,'Claim Details'!$E$19="No"),Rates!$H$26,IF(AND(C80="B",'Claim Details'!$E$28&gt;=Rates!$J$14,'Claim Details'!$E$28&lt;=Rates!$J$15,'Claim Details'!$E$19="Yes"),Rates!$K$26,IF(AND(C80="B",'Claim Details'!$E$28&gt;=Rates!$J$14,'Claim Details'!$E$28&lt;=Rates!$J$15,'Claim Details'!$E$19="No"),Rates!$J$26,IF(AND(C80="C",'Claim Details'!$E$28&gt;=Rates!$D$14,'Claim Details'!$E$28&lt;=Rates!$D$15,'Claim Details'!$E$19="Yes"),Rates!$E$27,IF(AND(C80="C",'Claim Details'!$E$28&gt;=Rates!$D$14,'Claim Details'!$E$28&lt;=Rates!$D$15,'Claim Details'!$E$19="No"),Rates!$D$27,IF(AND(C80="C",'Claim Details'!$E$28&gt;=Rates!$F$14,'Claim Details'!$E$28&lt;=Rates!$F$15,'Claim Details'!$E$19="Yes"),Rates!$G$27,IF(AND(C80="C",'Claim Details'!$E$28&gt;=Rates!$F$14,'Claim Details'!$E$28&lt;=Rates!$F$15,'Claim Details'!$E$19="No"),Rates!$F$27,IF(AND(C80="C",'Claim Details'!$E$28&gt;=Rates!$H$14,'Claim Details'!$E$28&lt;=Rates!$H$15,'Claim Details'!$E$19="Yes"),Rates!$I$27,IF(AND(C80="C",'Claim Details'!$E$28&gt;=Rates!$H$14,'Claim Details'!$E$28&lt;=Rates!$H$15,'Claim Details'!$E$19="No"),Rates!$H$27,IF(AND(C80="C",'Claim Details'!$E$28&gt;=Rates!$J$14,'Claim Details'!$E$28&lt;=Rates!$J$15,'Claim Details'!$E$19="Yes"),Rates!$K$27,IF(AND(C80="C",'Claim Details'!$E$28&gt;=Rates!$J$14,'Claim Details'!$E$28&lt;=Rates!$J$15,'Claim Details'!$E$19="No"),Rates!$J$27,"£0.00"))))))))))))))))))))))))</f>
        <v>£0.00</v>
      </c>
      <c r="AU80" s="191" t="str">
        <f>IF(AND(C80="A",'Claim Details'!$E$28&gt;=Rates!$D$14,'Claim Details'!$E$28&lt;=Rates!$D$15,'Claim Details'!$E$19="Yes"),Rates!$E$20,IF(AND(C80="A",'Claim Details'!$E$28&gt;=Rates!$D$14,'Claim Details'!$E$28&lt;=Rates!$D$15,'Claim Details'!$E$19="No"),Rates!$D$20,IF(AND(C80="A",'Claim Details'!$E$28&gt;=Rates!$F$14,'Claim Details'!$E$28&lt;=Rates!$F$15,'Claim Details'!$E$19="Yes"),Rates!$G$20,IF(AND(C80="A",'Claim Details'!$E$28&gt;=Rates!$F$14,'Claim Details'!$E$28&lt;=Rates!$F$15,'Claim Details'!$E$19="No"),Rates!$F$20,IF(AND(C80="A",'Claim Details'!$E$28&gt;=Rates!$H$14,'Claim Details'!$E$28&lt;=Rates!$H$15,'Claim Details'!$E$19="Yes"),Rates!$I$20,IF(AND(C80="A",'Claim Details'!$E$28&gt;=Rates!$H$14,'Claim Details'!$E$28&lt;=Rates!$H$15,'Claim Details'!$E$19="No"),Rates!$H$20,IF(AND(C80="A",'Claim Details'!$E$28&gt;=Rates!$J$14,'Claim Details'!$E$28&lt;=Rates!$J$15,'Claim Details'!$E$19="Yes"),Rates!$K$20,IF(AND(C80="A",'Claim Details'!$E$28&gt;=Rates!$J$14,'Claim Details'!$E$28&lt;=Rates!$J$15,'Claim Details'!$E$19="No"),Rates!$J$20,IF(AND(C80="B",'Claim Details'!$E$28&gt;=Rates!$D$14,'Claim Details'!$E$28&lt;=Rates!$D$15,'Claim Details'!$E$19="Yes"),Rates!$E$21,IF(AND(C80="B",'Claim Details'!$E$28&gt;=Rates!$D$14,'Claim Details'!$E$28&lt;=Rates!$D$15,'Claim Details'!$E$19="No"),Rates!$D$21,IF(AND(C80="B",'Claim Details'!$E$28&gt;=Rates!$F$14,'Claim Details'!$E$28&lt;=Rates!$F$15,'Claim Details'!$E$19="Yes"),Rates!$G$21,IF(AND(C80="B",'Claim Details'!$E$28&gt;=Rates!$F$14,'Claim Details'!$E$28&lt;=Rates!$F$15,'Claim Details'!$E$19="No"),Rates!$F$21,IF(AND(C80="B",'Claim Details'!$E$28&gt;=Rates!$H$14,'Claim Details'!$E$28&lt;=Rates!$H$15,'Claim Details'!$E$19="Yes"),Rates!$I$21,IF(AND(C80="B",'Claim Details'!$E$28&gt;=Rates!$H$14,'Claim Details'!$E$28&lt;=Rates!$H$15,'Claim Details'!$E$19="No"),Rates!$H$21,IF(AND(C80="B",'Claim Details'!$E$28&gt;=Rates!$J$14,'Claim Details'!$E$28&lt;=Rates!$J$15,'Claim Details'!$E$19="Yes"),Rates!$K$21,IF(AND(C80="B",'Claim Details'!$E$28&gt;=Rates!$J$14,'Claim Details'!$E$28&lt;=Rates!$J$15,'Claim Details'!$E$19="No"),Rates!$J$21,"£0.00"))))))))))))))))</f>
        <v>£0.00</v>
      </c>
      <c r="AV80" s="191" t="str">
        <f>IF(AND(C80="A",'Claim Details'!$E$28&gt;=Rates!$D$14,'Claim Details'!$E$28&lt;=Rates!$D$15,'Claim Details'!$E$19="Yes"),Rates!$E$22,IF(AND(C80="A",'Claim Details'!$E$28&gt;=Rates!$D$14,'Claim Details'!$E$28&lt;=Rates!$D$15,'Claim Details'!$E$19="No"),Rates!$D$22,IF(AND(C80="A",'Claim Details'!$E$28&gt;=Rates!$F$14,'Claim Details'!$E$28&lt;=Rates!$F$15,'Claim Details'!$E$19="Yes"),Rates!$G$22,IF(AND(C80="A",'Claim Details'!$E$28&gt;=Rates!$F$14,'Claim Details'!$E$28&lt;=Rates!$F$15,'Claim Details'!$E$19="No"),Rates!$F$22,IF(AND(C80="A",'Claim Details'!$E$28&gt;=Rates!$H$14,'Claim Details'!$E$28&lt;=Rates!$H$15,'Claim Details'!$E$19="Yes"),Rates!$I$22,IF(AND(C80="A",'Claim Details'!$E$28&gt;=Rates!$H$14,'Claim Details'!$E$28&lt;=Rates!$H$15,'Claim Details'!$E$19="No"),Rates!$H$22,IF(AND(C80="A",'Claim Details'!$E$28&gt;=Rates!$J$14,'Claim Details'!$E$28&lt;=Rates!$J$15,'Claim Details'!$E$19="Yes"),Rates!$K$22,IF(AND(C80="A",'Claim Details'!$E$28&gt;=Rates!$J$14,'Claim Details'!$E$28&lt;=Rates!$J$15,'Claim Details'!$E$19="No"),Rates!$J$22,IF(AND(C80="B",'Claim Details'!$E$28&gt;=Rates!$D$14,'Claim Details'!$E$28&lt;=Rates!$D$15,'Claim Details'!$E$19="Yes"),Rates!$E$23,IF(AND(C80="B",'Claim Details'!$E$28&gt;=Rates!$D$14,'Claim Details'!$E$28&lt;=Rates!$D$15,'Claim Details'!$E$19="No"),Rates!$D$23,IF(AND(C80="B",'Claim Details'!$E$28&gt;=Rates!$F$14,'Claim Details'!$E$28&lt;=Rates!$F$15,'Claim Details'!$E$19="Yes"),Rates!$G$23,IF(AND(C80="B",'Claim Details'!$E$28&gt;=Rates!$F$14,'Claim Details'!$E$28&lt;=Rates!$F$15,'Claim Details'!$E$19="No"),Rates!$F$23,IF(AND(C80="B",'Claim Details'!$E$28&gt;=Rates!$H$14,'Claim Details'!$E$28&lt;=Rates!$H$15,'Claim Details'!$E$19="Yes"),Rates!$I$23,IF(AND(C80="B",'Claim Details'!$E$28&gt;=Rates!$H$14,'Claim Details'!$E$28&lt;=Rates!$H$15,'Claim Details'!$E$19="No"),Rates!$H$23,IF(AND(C80="B",'Claim Details'!$E$28&gt;=Rates!$J$14,'Claim Details'!$E$28&lt;=Rates!$J$15,'Claim Details'!$E$19="Yes"),Rates!$K$23,IF(AND(C80="B",'Claim Details'!$E$28&gt;=Rates!$J$14,'Claim Details'!$E$28&lt;=Rates!$J$15,'Claim Details'!$E$19="No"),Rates!$J$23,IF(AND(C80="C",'Claim Details'!$E$28&gt;=Rates!$D$14,'Claim Details'!$E$28&lt;=Rates!$D$15,'Claim Details'!$E$19="Yes"),Rates!$E$24,IF(AND(C80="C",'Claim Details'!$E$28&gt;=Rates!$D$14,'Claim Details'!$E$28&lt;=Rates!$D$15,'Claim Details'!$E$19="No"),Rates!$D$24,IF(AND(C80="C",'Claim Details'!$E$28&gt;=Rates!$F$14,'Claim Details'!$E$28&lt;=Rates!$F$15,'Claim Details'!$E$19="Yes"),Rates!$G$24,IF(AND(C80="C",'Claim Details'!$E$28&gt;=Rates!$F$14,'Claim Details'!$E$28&lt;=Rates!$F$15,'Claim Details'!$E$19="No"),Rates!$F$24,IF(AND(C80="C",'Claim Details'!$E$28&gt;=Rates!$H$14,'Claim Details'!$E$28&lt;=Rates!$H$15,'Claim Details'!$E$19="Yes"),Rates!$I$24,IF(AND(C80="C",'Claim Details'!$E$28&gt;=Rates!$H$14,'Claim Details'!$E$28&lt;=Rates!$H$15,'Claim Details'!$E$19="No"),Rates!$H$24,IF(AND(C80="C",'Claim Details'!$E$28&gt;=Rates!$J$14,'Claim Details'!$E$28&lt;=Rates!$J$15,'Claim Details'!$E$19="Yes"),Rates!$K$24,IF(AND(C80="C",'Claim Details'!$E$28&gt;=Rates!$J$14,'Claim Details'!$E$28&lt;=Rates!$J$15,'Claim Details'!$E$19="No"),Rates!$J$24,"£0.00"))))))))))))))))))))))))</f>
        <v>£0.00</v>
      </c>
      <c r="AW80" s="1"/>
      <c r="AX80" s="189" t="str">
        <f>IF(AND(U80="A",'Claim Details'!$I$28&gt;=Rates!$D$14,'Claim Details'!$I$28&lt;=Rates!$D$15,'Claim Details'!$I$19="Yes"),Rates!$J$17,IF(AND(U80="A",'Claim Details'!$I$28&gt;=Rates!$D$14,'Claim Details'!$I$28&lt;=Rates!$D$15,'Claim Details'!$I$19="No"),Rates!$D$17,IF(AND(U80="A",'Claim Details'!$I$28&gt;=Rates!$F$14,'Claim Details'!$I$28&lt;=Rates!$F$15,'Claim Details'!$I$19="Yes"),Rates!$G$17,IF(AND(U80="A",'Claim Details'!$I$28&gt;=Rates!$F$14,'Claim Details'!$I$28&lt;=Rates!$F$15,'Claim Details'!$I$19="No"),Rates!$F$17,IF(AND(U80="A",'Claim Details'!$I$28&gt;=Rates!$H$14,'Claim Details'!$I$28&lt;=Rates!$H$15,'Claim Details'!$I$19="Yes"),Rates!$I$17,IF(AND(U80="A",'Claim Details'!$I$28&gt;=Rates!$H$14,'Claim Details'!$I$28&lt;=Rates!$H$15,'Claim Details'!$I$19="No"),Rates!$H$17,IF(AND(U80="A",'Claim Details'!$I$28&gt;=Rates!$J$14,'Claim Details'!$I$28&lt;=Rates!$J$15,'Claim Details'!$I$19="Yes"),Rates!$K$17,IF(AND(U80="A",'Claim Details'!$I$28&gt;=Rates!$J$14,'Claim Details'!$I$28&lt;=Rates!$J$15,'Claim Details'!$I$19="No"),Rates!$J$17,IF(AND(U80="B",'Claim Details'!$I$28&gt;=Rates!$D$14,'Claim Details'!$I$28&lt;=Rates!$D$15,'Claim Details'!$I$19="Yes"),Rates!$E$18,IF(AND(U80="B",'Claim Details'!$I$28&gt;=Rates!$D$14,'Claim Details'!$I$28&lt;=Rates!$D$15,'Claim Details'!$I$19="No"),Rates!$D$18,IF(AND(U80="B",'Claim Details'!$I$28&gt;=Rates!$F$14,'Claim Details'!$I$28&lt;=Rates!$F$15,'Claim Details'!$I$19="Yes"),Rates!$G$18,IF(AND(U80="B",'Claim Details'!$I$28&gt;=Rates!$F$14,'Claim Details'!$I$28&lt;=Rates!$F$15,'Claim Details'!$I$19="No"),Rates!$F$18,IF(AND(U80="B",'Claim Details'!$I$28&gt;=Rates!$H$14,'Claim Details'!$I$28&lt;=Rates!$H$15,'Claim Details'!$I$19="Yes"),Rates!$I$18,IF(AND(U80="B",'Claim Details'!$I$28&gt;=Rates!$H$14,'Claim Details'!$I$28&lt;=Rates!$H$15,'Claim Details'!$I$19="No"),Rates!$H$18,IF(AND(U80="B",'Claim Details'!$I$28&gt;=Rates!$J$14,'Claim Details'!$I$28&lt;=Rates!$J$15,'Claim Details'!$I$19="Yes"),Rates!$K$18,IF(AND(U80="B",'Claim Details'!$I$28&gt;=Rates!$J$14,'Claim Details'!$I$28&lt;=Rates!$J$15,'Claim Details'!$I$19="No"),Rates!$J$18,IF(AND(U80="C",'Claim Details'!$I$28&gt;=Rates!$D$14,'Claim Details'!$I$28&lt;=Rates!$D$15,'Claim Details'!$I$19="Yes"),Rates!$E$19,IF(AND(U80="C",'Claim Details'!$I$28&gt;=Rates!$D$14,'Claim Details'!$I$28&lt;=Rates!$D$15,'Claim Details'!$I$19="No"),Rates!$D$19,IF(AND(U80="C",'Claim Details'!$I$28&gt;=Rates!$F$14,'Claim Details'!$I$28&lt;=Rates!$F$15,'Claim Details'!$I$19="Yes"),Rates!$G$19,IF(AND(U80="C",'Claim Details'!$I$28&gt;=Rates!$F$14,'Claim Details'!$I$28&lt;=Rates!$F$15,'Claim Details'!$I$19="No"),Rates!$F$19,IF(AND(U80="C",'Claim Details'!$I$28&gt;=Rates!$H$14,'Claim Details'!$I$28&lt;=Rates!$H$15,'Claim Details'!$I$19="Yes"),Rates!$I$19,IF(AND(U80="C",'Claim Details'!$I$28&gt;=Rates!$H$14,'Claim Details'!$I$28&lt;=Rates!$H$15,'Claim Details'!$I$19="No"),Rates!$H$19,IF(AND(U80="C",'Claim Details'!$I$28&gt;=Rates!$J$14,'Claim Details'!$I$28&lt;=Rates!$J$15,'Claim Details'!$I$19="Yes"),Rates!$K$19,IF(AND(U80="C",'Claim Details'!$I$28&gt;=Rates!$J$14,'Claim Details'!$I$28&lt;=Rates!$J$15,'Claim Details'!$I$19="No"),Rates!$J$19,"£0.00"))))))))))))))))))))))))</f>
        <v>£0.00</v>
      </c>
      <c r="AY80" s="189" t="str">
        <f>IF(AND(C80="A",'Claim Details'!$I$28&gt;=Rates!$D$14,'Claim Details'!$I$28&lt;=Rates!$D$15,'Claim Details'!$I$19="Yes"),Rates!$J$25,IF(AND(C80="A",'Claim Details'!$I$28&gt;=Rates!$D$14,'Claim Details'!$I$28&lt;=Rates!$D$15,'Claim Details'!$I$19="No"),Rates!$D$25,IF(AND(C80="A",'Claim Details'!$I$28&gt;=Rates!$F$14,'Claim Details'!$I$28&lt;=Rates!$F$15,'Claim Details'!$I$19="Yes"),Rates!$G$25,IF(AND(C80="A",'Claim Details'!$I$28&gt;=Rates!$F$14,'Claim Details'!$I$28&lt;=Rates!$F$15,'Claim Details'!$I$19="No"),Rates!$F$25,IF(AND(C80="A",'Claim Details'!$I$28&gt;=Rates!$H$14,'Claim Details'!$I$28&lt;=Rates!$H$15,'Claim Details'!$I$19="Yes"),Rates!$I$25,IF(AND(C80="A",'Claim Details'!$I$28&gt;=Rates!$H$14,'Claim Details'!$I$28&lt;=Rates!$H$15,'Claim Details'!$I$19="No"),Rates!$H$25,IF(AND(C80="A",'Claim Details'!$I$28&gt;=Rates!$J$14,'Claim Details'!$I$28&lt;=Rates!$J$15,'Claim Details'!$I$19="Yes"),Rates!$K$25,IF(AND(C80="A",'Claim Details'!$I$28&gt;=Rates!$J$14,'Claim Details'!$I$28&lt;=Rates!$J$15,'Claim Details'!$I$19="No"),Rates!$J$25,IF(AND(C80="B",'Claim Details'!$I$28&gt;=Rates!$D$14,'Claim Details'!$I$28&lt;=Rates!$D$15,'Claim Details'!$I$19="Yes"),Rates!$E$26,IF(AND(C80="B",'Claim Details'!$I$28&gt;=Rates!$D$14,'Claim Details'!$I$28&lt;=Rates!$D$15,'Claim Details'!$I$19="No"),Rates!$D$26,IF(AND(C80="B",'Claim Details'!$I$28&gt;=Rates!$F$14,'Claim Details'!$I$28&lt;=Rates!$F$15,'Claim Details'!$I$19="Yes"),Rates!$G$26,IF(AND(C80="B",'Claim Details'!$I$28&gt;=Rates!$F$14,'Claim Details'!$I$28&lt;=Rates!$F$15,'Claim Details'!$I$19="No"),Rates!$F$26,IF(AND(C80="B",'Claim Details'!$I$28&gt;=Rates!$H$14,'Claim Details'!$I$28&lt;=Rates!$H$15,'Claim Details'!$I$19="Yes"),Rates!$I$26,IF(AND(C80="B",'Claim Details'!$I$28&gt;=Rates!$H$14,'Claim Details'!$I$28&lt;=Rates!$H$15,'Claim Details'!$I$19="No"),Rates!$H$26,IF(AND(C80="B",'Claim Details'!$I$28&gt;=Rates!$J$14,'Claim Details'!$I$28&lt;=Rates!$J$15,'Claim Details'!$I$19="Yes"),Rates!$K$26,IF(AND(C80="B",'Claim Details'!$I$28&gt;=Rates!$J$14,'Claim Details'!$I$28&lt;=Rates!$J$15,'Claim Details'!$I$19="No"),Rates!$J$26,IF(AND(C80="C",'Claim Details'!$I$28&gt;=Rates!$D$14,'Claim Details'!$I$28&lt;=Rates!$D$15,'Claim Details'!$I$19="Yes"),Rates!$E$27,IF(AND(C80="C",'Claim Details'!$I$28&gt;=Rates!$D$14,'Claim Details'!$I$28&lt;=Rates!$D$15,'Claim Details'!$I$19="No"),Rates!$D$27,IF(AND(C80="C",'Claim Details'!$I$28&gt;=Rates!$F$14,'Claim Details'!$I$28&lt;=Rates!$F$15,'Claim Details'!$I$19="Yes"),Rates!$G$27,IF(AND(C80="C",'Claim Details'!$I$28&gt;=Rates!$F$14,'Claim Details'!$I$28&lt;=Rates!$F$15,'Claim Details'!$I$19="No"),Rates!$F$27,IF(AND(C80="C",'Claim Details'!$I$28&gt;=Rates!$H$14,'Claim Details'!$I$28&lt;=Rates!$H$15,'Claim Details'!$I$19="Yes"),Rates!$I$27,IF(AND(C80="C",'Claim Details'!$I$28&gt;=Rates!$H$14,'Claim Details'!$I$28&lt;=Rates!$H$15,'Claim Details'!$I$19="No"),Rates!$H$27,IF(AND(C80="C",'Claim Details'!$I$28&gt;=Rates!$J$14,'Claim Details'!$I$28&lt;=Rates!$J$15,'Claim Details'!$I$19="Yes"),Rates!$K$27,IF(AND(C80="C",'Claim Details'!$I$28&gt;=Rates!$J$14,'Claim Details'!$I$28&lt;=Rates!$J$15,'Claim Details'!$I$19="No"),Rates!$J$27,"£0.00"))))))))))))))))))))))))</f>
        <v>£0.00</v>
      </c>
      <c r="AZ80" s="189" t="str">
        <f>IF(AND(C80="A",'Claim Details'!$I$28&gt;=Rates!$D$14,'Claim Details'!$I$28&lt;=Rates!$D$15,'Claim Details'!$I$19="Yes"),Rates!$E$20,IF(AND(C80="A",'Claim Details'!$I$28&gt;=Rates!$D$14,'Claim Details'!$I$28&lt;=Rates!$D$15,'Claim Details'!$I$19="No"),Rates!$D$20,IF(AND(C80="A",'Claim Details'!$I$28&gt;=Rates!$F$14,'Claim Details'!$I$28&lt;=Rates!$F$15,'Claim Details'!$I$19="Yes"),Rates!$G$20,IF(AND(C80="A",'Claim Details'!$I$28&gt;=Rates!$F$14,'Claim Details'!$I$28&lt;=Rates!$F$15,'Claim Details'!$I$19="No"),Rates!$F$20,IF(AND(C80="A",'Claim Details'!$I$28&gt;=Rates!$H$14,'Claim Details'!$I$28&lt;=Rates!$H$15,'Claim Details'!$I$19="Yes"),Rates!$I$20,IF(AND(C80="A",'Claim Details'!$I$28&gt;=Rates!$H$14,'Claim Details'!$I$28&lt;=Rates!$H$15,'Claim Details'!$I$19="No"),Rates!$H$20,IF(AND(C80="A",'Claim Details'!$I$28&gt;=Rates!$J$14,'Claim Details'!$I$28&lt;=Rates!$J$15,'Claim Details'!$I$19="Yes"),Rates!$K$20,IF(AND(C80="A",'Claim Details'!$I$28&gt;=Rates!$J$14,'Claim Details'!$I$28&lt;=Rates!$J$15,'Claim Details'!$I$19="No"),Rates!$J$20,IF(AND(C80="B",'Claim Details'!$I$28&gt;=Rates!$D$14,'Claim Details'!$I$28&lt;=Rates!$D$15,'Claim Details'!$I$19="Yes"),Rates!$E$21,IF(AND(C80="B",'Claim Details'!$I$28&gt;=Rates!$D$14,'Claim Details'!$I$28&lt;=Rates!$D$15,'Claim Details'!$I$19="No"),Rates!$D$21,IF(AND(C80="B",'Claim Details'!$I$28&gt;=Rates!$F$14,'Claim Details'!$I$28&lt;=Rates!$F$15,'Claim Details'!$I$19="Yes"),Rates!$G$21,IF(AND(C80="B",'Claim Details'!$I$28&gt;=Rates!$F$14,'Claim Details'!$I$28&lt;=Rates!$F$15,'Claim Details'!$I$19="No"),Rates!$F$21,IF(AND(C80="B",'Claim Details'!$I$28&gt;=Rates!$H$14,'Claim Details'!$I$28&lt;=Rates!$H$15,'Claim Details'!$I$19="Yes"),Rates!$I$21,IF(AND(C80="B",'Claim Details'!$I$28&gt;=Rates!$H$14,'Claim Details'!$I$28&lt;=Rates!$H$15,'Claim Details'!$I$19="No"),Rates!$H$21,IF(AND(C80="B",'Claim Details'!$I$28&gt;=Rates!$J$14,'Claim Details'!$I$28&lt;=Rates!$J$15,'Claim Details'!$I$19="Yes"),Rates!$K$21,IF(AND(C80="B",'Claim Details'!$I$28&gt;=Rates!$J$14,'Claim Details'!$I$28&lt;=Rates!$J$15,'Claim Details'!$I$19="No"),Rates!$J$21,"£0.00"))))))))))))))))</f>
        <v>£0.00</v>
      </c>
      <c r="BA80" s="189" t="str">
        <f>IF(AND(C80="A",'Claim Details'!$I$28&gt;=Rates!$D$14,'Claim Details'!$I$28&lt;=Rates!$D$15,'Claim Details'!$I$19="Yes"),Rates!$E$22,IF(AND(C80="A",'Claim Details'!$I$28&gt;=Rates!$D$14,'Claim Details'!$I$28&lt;=Rates!$D$15,'Claim Details'!$I$19="No"),Rates!$D$22,IF(AND(C80="A",'Claim Details'!$I$28&gt;=Rates!$F$14,'Claim Details'!$I$28&lt;=Rates!$F$15,'Claim Details'!$I$19="Yes"),Rates!$G$22,IF(AND(C80="A",'Claim Details'!$I$28&gt;=Rates!$F$14,'Claim Details'!$I$28&lt;=Rates!$F$15,'Claim Details'!$I$19="No"),Rates!$F$22,IF(AND(C80="A",'Claim Details'!$I$28&gt;=Rates!$H$14,'Claim Details'!$I$28&lt;=Rates!$H$15,'Claim Details'!$I$19="Yes"),Rates!$I$22,IF(AND(C80="A",'Claim Details'!$I$28&gt;=Rates!$H$14,'Claim Details'!$I$28&lt;=Rates!$H$15,'Claim Details'!$I$19="No"),Rates!$H$22,IF(AND(C80="A",'Claim Details'!$I$28&gt;=Rates!$J$14,'Claim Details'!$I$28&lt;=Rates!$J$15,'Claim Details'!$I$19="Yes"),Rates!$K$22,IF(AND(C80="A",'Claim Details'!$I$28&gt;=Rates!$J$14,'Claim Details'!$I$28&lt;=Rates!$J$15,'Claim Details'!$I$19="No"),Rates!$J$22,IF(AND(C80="B",'Claim Details'!$I$28&gt;=Rates!$D$14,'Claim Details'!$I$28&lt;=Rates!$D$15,'Claim Details'!$I$19="Yes"),Rates!$E$23,IF(AND(C80="B",'Claim Details'!$I$28&gt;=Rates!$D$14,'Claim Details'!$I$28&lt;=Rates!$D$15,'Claim Details'!$I$19="No"),Rates!$D$23,IF(AND(C80="B",'Claim Details'!$I$28&gt;=Rates!$F$14,'Claim Details'!$I$28&lt;=Rates!$F$15,'Claim Details'!$I$19="Yes"),Rates!$G$23,IF(AND(C80="B",'Claim Details'!$I$28&gt;=Rates!$F$14,'Claim Details'!$I$28&lt;=Rates!$F$15,'Claim Details'!$I$19="No"),Rates!$F$23,IF(AND(C80="B",'Claim Details'!$I$28&gt;=Rates!$H$14,'Claim Details'!$I$28&lt;=Rates!$H$15,'Claim Details'!$I$19="Yes"),Rates!$I$23,IF(AND(C80="B",'Claim Details'!$I$28&gt;=Rates!$H$14,'Claim Details'!$I$28&lt;=Rates!$H$15,'Claim Details'!$I$19="No"),Rates!$H$23,IF(AND(C80="B",'Claim Details'!$I$28&gt;=Rates!$J$14,'Claim Details'!$I$28&lt;=Rates!$J$15,'Claim Details'!$I$19="Yes"),Rates!$K$23,IF(AND(C80="B",'Claim Details'!$I$28&gt;=Rates!$J$14,'Claim Details'!$I$28&lt;=Rates!$J$15,'Claim Details'!$I$19="No"),Rates!$J$23,IF(AND(C80="C",'Claim Details'!$I$28&gt;=Rates!$D$14,'Claim Details'!$I$28&lt;=Rates!$D$15,'Claim Details'!$I$19="Yes"),Rates!$E$24,IF(AND(C80="C",'Claim Details'!$I$28&gt;=Rates!$D$14,'Claim Details'!$I$28&lt;=Rates!$D$15,'Claim Details'!$I$19="No"),Rates!$D$24,IF(AND(C80="C",'Claim Details'!$I$28&gt;=Rates!$F$14,'Claim Details'!$I$28&lt;=Rates!$F$15,'Claim Details'!$I$19="Yes"),Rates!$G$24,IF(AND(C80="C",'Claim Details'!$I$28&gt;=Rates!$F$14,'Claim Details'!$I$28&lt;=Rates!$F$15,'Claim Details'!$I$19="No"),Rates!$F$24,IF(AND(C80="C",'Claim Details'!$I$28&gt;=Rates!$H$14,'Claim Details'!$I$28&lt;=Rates!$H$15,'Claim Details'!$I$19="Yes"),Rates!$I$24,IF(AND(C80="C",'Claim Details'!$I$28&gt;=Rates!$H$14,'Claim Details'!$I$28&lt;=Rates!$H$15,'Claim Details'!$I$19="No"),Rates!$H$24,IF(AND(C80="C",'Claim Details'!$I$28&gt;=Rates!$J$14,'Claim Details'!$I$28&lt;=Rates!$J$15,'Claim Details'!$I$19="Yes"),Rates!$K$24,IF(AND(C80="C",'Claim Details'!$I$28&gt;=Rates!$J$14,'Claim Details'!$I$28&lt;=Rates!$J$15,'Claim Details'!$I$19="No"),Rates!$J$24,"£0.00"))))))))))))))))))))))))</f>
        <v>£0.00</v>
      </c>
      <c r="BB80" s="189" t="str">
        <f t="shared" si="27"/>
        <v>£0.00</v>
      </c>
      <c r="BC80" s="1"/>
      <c r="BD80" s="189" t="str">
        <f>IF(AND(AE80="A",'Claim Details'!$I$28&gt;=Rates!$D$14,'Claim Details'!$I$28&lt;=Rates!$D$15,'Claim Details'!$I$19="Yes"),Rates!$J$17,IF(AND(AE80="A",'Claim Details'!$I$28&gt;=Rates!$D$14,'Claim Details'!$I$28&lt;=Rates!$D$15,'Claim Details'!$I$19="No"),Rates!$D$17,IF(AND(AE80="A",'Claim Details'!$I$28&gt;=Rates!$F$14,'Claim Details'!$I$28&lt;=Rates!$F$15,'Claim Details'!$I$19="Yes"),Rates!$G$17,IF(AND(AE80="A",'Claim Details'!$I$28&gt;=Rates!$F$14,'Claim Details'!$I$28&lt;=Rates!$F$15,'Claim Details'!$I$19="No"),Rates!$F$17,IF(AND(AE80="A",'Claim Details'!$I$28&gt;=Rates!$H$14,'Claim Details'!$I$28&lt;=Rates!$H$15,'Claim Details'!$I$19="Yes"),Rates!$I$17,IF(AND(AE80="A",'Claim Details'!$I$28&gt;=Rates!$H$14,'Claim Details'!$I$28&lt;=Rates!$H$15,'Claim Details'!$I$19="No"),Rates!$H$17,IF(AND(AE80="A",'Claim Details'!$I$28&gt;=Rates!$J$14,'Claim Details'!$I$28&lt;=Rates!$J$15,'Claim Details'!$I$19="Yes"),Rates!$K$17,IF(AND(AE80="A",'Claim Details'!$I$28&gt;=Rates!$J$14,'Claim Details'!$I$28&lt;=Rates!$J$15,'Claim Details'!$I$19="No"),Rates!$J$17,IF(AND(AE80="B",'Claim Details'!$I$28&gt;=Rates!$D$14,'Claim Details'!$I$28&lt;=Rates!$D$15,'Claim Details'!$I$19="Yes"),Rates!$E$18,IF(AND(AE80="B",'Claim Details'!$I$28&gt;=Rates!$D$14,'Claim Details'!$I$28&lt;=Rates!$D$15,'Claim Details'!$I$19="No"),Rates!$D$18,IF(AND(AE80="B",'Claim Details'!$I$28&gt;=Rates!$F$14,'Claim Details'!$I$28&lt;=Rates!$F$15,'Claim Details'!$I$19="Yes"),Rates!$G$18,IF(AND(AE80="B",'Claim Details'!$I$28&gt;=Rates!$F$14,'Claim Details'!$I$28&lt;=Rates!$F$15,'Claim Details'!$I$19="No"),Rates!$F$18,IF(AND(AE80="B",'Claim Details'!$I$28&gt;=Rates!$H$14,'Claim Details'!$I$28&lt;=Rates!$H$15,'Claim Details'!$I$19="Yes"),Rates!$I$18,IF(AND(AE80="B",'Claim Details'!$I$28&gt;=Rates!$H$14,'Claim Details'!$I$28&lt;=Rates!$H$15,'Claim Details'!$I$19="No"),Rates!$H$18,IF(AND(AE80="B",'Claim Details'!$I$28&gt;=Rates!$J$14,'Claim Details'!$I$28&lt;=Rates!$J$15,'Claim Details'!$I$19="Yes"),Rates!$K$18,IF(AND(AE80="B",'Claim Details'!$I$28&gt;=Rates!$J$14,'Claim Details'!$I$28&lt;=Rates!$J$15,'Claim Details'!$I$19="No"),Rates!$J$18,IF(AND(AE80="C",'Claim Details'!$I$28&gt;=Rates!$D$14,'Claim Details'!$I$28&lt;=Rates!$D$15,'Claim Details'!$I$19="Yes"),Rates!$E$19,IF(AND(AE80="C",'Claim Details'!$I$28&gt;=Rates!$D$14,'Claim Details'!$I$28&lt;=Rates!$D$15,'Claim Details'!$I$19="No"),Rates!$D$19,IF(AND(AE80="C",'Claim Details'!$I$28&gt;=Rates!$F$14,'Claim Details'!$I$28&lt;=Rates!$F$15,'Claim Details'!$I$19="Yes"),Rates!$G$19,IF(AND(AE80="C",'Claim Details'!$I$28&gt;=Rates!$F$14,'Claim Details'!$I$28&lt;=Rates!$F$15,'Claim Details'!$I$19="No"),Rates!$F$19,IF(AND(AE80="C",'Claim Details'!$I$28&gt;=Rates!$H$14,'Claim Details'!$I$28&lt;=Rates!$H$15,'Claim Details'!$I$19="Yes"),Rates!$I$19,IF(AND(AE80="C",'Claim Details'!$I$28&gt;=Rates!$H$14,'Claim Details'!$I$28&lt;=Rates!$H$15,'Claim Details'!$I$19="No"),Rates!$H$19,IF(AND(AE80="C",'Claim Details'!$I$28&gt;=Rates!$J$14,'Claim Details'!$I$28&lt;=Rates!$J$15,'Claim Details'!$I$19="Yes"),Rates!$K$19,IF(AND(AE80="C",'Claim Details'!$I$28&gt;=Rates!$J$14,'Claim Details'!$I$28&lt;=Rates!$J$15,'Claim Details'!$I$19="No"),Rates!$J$19,"£0.00"))))))))))))))))))))))))</f>
        <v>£0.00</v>
      </c>
      <c r="BE80" s="189" t="str">
        <f>IF(AND(AE80="A",'Claim Details'!$I$28&gt;=Rates!$D$14,'Claim Details'!$I$28&lt;=Rates!$D$15,'Claim Details'!$I$19="Yes"),Rates!$J$25,IF(AND(AE80="A",'Claim Details'!$I$28&gt;=Rates!$D$14,'Claim Details'!$I$28&lt;=Rates!$D$15,'Claim Details'!$I$19="No"),Rates!$D$25,IF(AND(AE80="A",'Claim Details'!$I$28&gt;=Rates!$F$14,'Claim Details'!$I$28&lt;=Rates!$F$15,'Claim Details'!$I$19="Yes"),Rates!$G$25,IF(AND(AE80="A",'Claim Details'!$I$28&gt;=Rates!$F$14,'Claim Details'!$I$28&lt;=Rates!$F$15,'Claim Details'!$I$19="No"),Rates!$F$25,IF(AND(AE80="A",'Claim Details'!$I$28&gt;=Rates!$H$14,'Claim Details'!$I$28&lt;=Rates!$H$15,'Claim Details'!$I$19="Yes"),Rates!$I$25,IF(AND(AE80="A",'Claim Details'!$I$28&gt;=Rates!$H$14,'Claim Details'!$I$28&lt;=Rates!$H$15,'Claim Details'!$I$19="No"),Rates!$H$25,IF(AND(AE80="A",'Claim Details'!$I$28&gt;=Rates!$J$14,'Claim Details'!$I$28&lt;=Rates!$J$15,'Claim Details'!$I$19="Yes"),Rates!$K$25,IF(AND(AE80="A",'Claim Details'!$I$28&gt;=Rates!$J$14,'Claim Details'!$I$28&lt;=Rates!$J$15,'Claim Details'!$I$19="No"),Rates!$J$25,IF(AND(AE80="B",'Claim Details'!$I$28&gt;=Rates!$D$14,'Claim Details'!$I$28&lt;=Rates!$D$15,'Claim Details'!$I$19="Yes"),Rates!$E$26,IF(AND(AE80="B",'Claim Details'!$I$28&gt;=Rates!$D$14,'Claim Details'!$I$28&lt;=Rates!$D$15,'Claim Details'!$I$19="No"),Rates!$D$26,IF(AND(AE80="B",'Claim Details'!$I$28&gt;=Rates!$F$14,'Claim Details'!$I$28&lt;=Rates!$F$15,'Claim Details'!$I$19="Yes"),Rates!$G$26,IF(AND(AE80="B",'Claim Details'!$I$28&gt;=Rates!$F$14,'Claim Details'!$I$28&lt;=Rates!$F$15,'Claim Details'!$I$19="No"),Rates!$F$26,IF(AND(AE80="B",'Claim Details'!$I$28&gt;=Rates!$H$14,'Claim Details'!$I$28&lt;=Rates!$H$15,'Claim Details'!$I$19="Yes"),Rates!$I$26,IF(AND(AE80="B",'Claim Details'!$I$28&gt;=Rates!$H$14,'Claim Details'!$I$28&lt;=Rates!$H$15,'Claim Details'!$I$19="No"),Rates!$H$26,IF(AND(AE80="B",'Claim Details'!$I$28&gt;=Rates!$J$14,'Claim Details'!$I$28&lt;=Rates!$J$15,'Claim Details'!$I$19="Yes"),Rates!$K$26,IF(AND(AE80="B",'Claim Details'!$I$28&gt;=Rates!$J$14,'Claim Details'!$I$28&lt;=Rates!$J$15,'Claim Details'!$I$19="No"),Rates!$J$26,IF(AND(AE80="C",'Claim Details'!$I$28&gt;=Rates!$D$14,'Claim Details'!$I$28&lt;=Rates!$D$15,'Claim Details'!$I$19="Yes"),Rates!$E$27,IF(AND(AE80="C",'Claim Details'!$I$28&gt;=Rates!$D$14,'Claim Details'!$I$28&lt;=Rates!$D$15,'Claim Details'!$I$19="No"),Rates!$D$27,IF(AND(AE80="C",'Claim Details'!$I$28&gt;=Rates!$F$14,'Claim Details'!$I$28&lt;=Rates!$F$15,'Claim Details'!$I$19="Yes"),Rates!$G$27,IF(AND(AE80="C",'Claim Details'!$I$28&gt;=Rates!$F$14,'Claim Details'!$I$28&lt;=Rates!$F$15,'Claim Details'!$I$19="No"),Rates!$F$27,IF(AND(AE80="C",'Claim Details'!$I$28&gt;=Rates!$H$14,'Claim Details'!$I$28&lt;=Rates!$H$15,'Claim Details'!$I$19="Yes"),Rates!$I$27,IF(AND(AE80="C",'Claim Details'!$I$28&gt;=Rates!$H$14,'Claim Details'!$I$28&lt;=Rates!$H$15,'Claim Details'!$I$19="No"),Rates!$H$27,IF(AND(AE80="C",'Claim Details'!$I$28&gt;=Rates!$J$14,'Claim Details'!$I$28&lt;=Rates!$J$15,'Claim Details'!$I$19="Yes"),Rates!$K$27,IF(AND(AE80="C",'Claim Details'!$I$28&gt;=Rates!$J$14,'Claim Details'!$I$28&lt;=Rates!$J$15,'Claim Details'!$I$19="No"),Rates!$J$27,"£0.00"))))))))))))))))))))))))</f>
        <v>£0.00</v>
      </c>
      <c r="BF80" s="189" t="str">
        <f>IF(AND(AE80="A",'Claim Details'!$I$28&gt;=Rates!$D$14,'Claim Details'!$I$28&lt;=Rates!$D$15,'Claim Details'!$I$19="Yes"),Rates!$E$20,IF(AND(AE80="A",'Claim Details'!$I$28&gt;=Rates!$D$14,'Claim Details'!$I$28&lt;=Rates!$D$15,'Claim Details'!$I$19="No"),Rates!$D$20,IF(AND(AE80="A",'Claim Details'!$I$28&gt;=Rates!$F$14,'Claim Details'!$I$28&lt;=Rates!$F$15,'Claim Details'!$I$19="Yes"),Rates!$G$20,IF(AND(AE80="A",'Claim Details'!$I$28&gt;=Rates!$F$14,'Claim Details'!$I$28&lt;=Rates!$F$15,'Claim Details'!$I$19="No"),Rates!$F$20,IF(AND(AE80="A",'Claim Details'!$I$28&gt;=Rates!$H$14,'Claim Details'!$I$28&lt;=Rates!$H$15,'Claim Details'!$I$19="Yes"),Rates!$I$20,IF(AND(AE80="A",'Claim Details'!$I$28&gt;=Rates!$H$14,'Claim Details'!$I$28&lt;=Rates!$H$15,'Claim Details'!$I$19="No"),Rates!$H$20,IF(AND(AE80="A",'Claim Details'!$I$28&gt;=Rates!$J$14,'Claim Details'!$I$28&lt;=Rates!$J$15,'Claim Details'!$I$19="Yes"),Rates!$K$20,IF(AND(AE80="A",'Claim Details'!$I$28&gt;=Rates!$J$14,'Claim Details'!$I$28&lt;=Rates!$J$15,'Claim Details'!$I$19="No"),Rates!$J$20,IF(AND(AE80="B",'Claim Details'!$I$28&gt;=Rates!$D$14,'Claim Details'!$I$28&lt;=Rates!$D$15,'Claim Details'!$I$19="Yes"),Rates!$E$21,IF(AND(AE80="B",'Claim Details'!$I$28&gt;=Rates!$D$14,'Claim Details'!$I$28&lt;=Rates!$D$15,'Claim Details'!$I$19="No"),Rates!$D$21,IF(AND(AE80="B",'Claim Details'!$I$28&gt;=Rates!$F$14,'Claim Details'!$I$28&lt;=Rates!$F$15,'Claim Details'!$I$19="Yes"),Rates!$G$21,IF(AND(AE80="B",'Claim Details'!$I$28&gt;=Rates!$F$14,'Claim Details'!$I$28&lt;=Rates!$F$15,'Claim Details'!$I$19="No"),Rates!$F$21,IF(AND(AE80="B",'Claim Details'!$I$28&gt;=Rates!$H$14,'Claim Details'!$I$28&lt;=Rates!$H$15,'Claim Details'!$I$19="Yes"),Rates!$I$21,IF(AND(AE80="B",'Claim Details'!$I$28&gt;=Rates!$H$14,'Claim Details'!$I$28&lt;=Rates!$H$15,'Claim Details'!$I$19="No"),Rates!$H$21,IF(AND(AE80="B",'Claim Details'!$I$28&gt;=Rates!$J$14,'Claim Details'!$I$28&lt;=Rates!$J$15,'Claim Details'!$I$19="Yes"),Rates!$K$21,IF(AND(AE80="B",'Claim Details'!$I$28&gt;=Rates!$J$14,'Claim Details'!$I$28&lt;=Rates!$J$15,'Claim Details'!$I$19="No"),Rates!$J$21,"£0.00"))))))))))))))))</f>
        <v>£0.00</v>
      </c>
      <c r="BG80" s="189" t="str">
        <f>IF(AND(AE80="A",'Claim Details'!$I$28&gt;=Rates!$D$14,'Claim Details'!$I$28&lt;=Rates!$D$15,'Claim Details'!$I$19="Yes"),Rates!$E$22,IF(AND(AE80="A",'Claim Details'!$I$28&gt;=Rates!$D$14,'Claim Details'!$I$28&lt;=Rates!$D$15,'Claim Details'!$I$19="No"),Rates!$D$22,IF(AND(AE80="A",'Claim Details'!$I$28&gt;=Rates!$F$14,'Claim Details'!$I$28&lt;=Rates!$F$15,'Claim Details'!$I$19="Yes"),Rates!$G$22,IF(AND(AE80="A",'Claim Details'!$I$28&gt;=Rates!$F$14,'Claim Details'!$I$28&lt;=Rates!$F$15,'Claim Details'!$I$19="No"),Rates!$F$22,IF(AND(AE80="A",'Claim Details'!$I$28&gt;=Rates!$H$14,'Claim Details'!$I$28&lt;=Rates!$H$15,'Claim Details'!$I$19="Yes"),Rates!$I$22,IF(AND(AE80="A",'Claim Details'!$I$28&gt;=Rates!$H$14,'Claim Details'!$I$28&lt;=Rates!$H$15,'Claim Details'!$I$19="No"),Rates!$H$22,IF(AND(AE80="A",'Claim Details'!$I$28&gt;=Rates!$J$14,'Claim Details'!$I$28&lt;=Rates!$J$15,'Claim Details'!$I$19="Yes"),Rates!$K$22,IF(AND(AE80="A",'Claim Details'!$I$28&gt;=Rates!$J$14,'Claim Details'!$I$28&lt;=Rates!$J$15,'Claim Details'!$I$19="No"),Rates!$J$22,IF(AND(AE80="B",'Claim Details'!$I$28&gt;=Rates!$D$14,'Claim Details'!$I$28&lt;=Rates!$D$15,'Claim Details'!$I$19="Yes"),Rates!$E$23,IF(AND(AE80="B",'Claim Details'!$I$28&gt;=Rates!$D$14,'Claim Details'!$I$28&lt;=Rates!$D$15,'Claim Details'!$I$19="No"),Rates!$D$23,IF(AND(AE80="B",'Claim Details'!$I$28&gt;=Rates!$F$14,'Claim Details'!$I$28&lt;=Rates!$F$15,'Claim Details'!$I$19="Yes"),Rates!$G$23,IF(AND(AE80="B",'Claim Details'!$I$28&gt;=Rates!$F$14,'Claim Details'!$I$28&lt;=Rates!$F$15,'Claim Details'!$I$19="No"),Rates!$F$23,IF(AND(AE80="B",'Claim Details'!$I$28&gt;=Rates!$H$14,'Claim Details'!$I$28&lt;=Rates!$H$15,'Claim Details'!$I$19="Yes"),Rates!$I$23,IF(AND(AE80="B",'Claim Details'!$I$28&gt;=Rates!$H$14,'Claim Details'!$I$28&lt;=Rates!$H$15,'Claim Details'!$I$19="No"),Rates!$H$23,IF(AND(AE80="B",'Claim Details'!$I$28&gt;=Rates!$J$14,'Claim Details'!$I$28&lt;=Rates!$J$15,'Claim Details'!$I$19="Yes"),Rates!$K$23,IF(AND(AE80="B",'Claim Details'!$I$28&gt;=Rates!$J$14,'Claim Details'!$I$28&lt;=Rates!$J$15,'Claim Details'!$I$19="No"),Rates!$J$23,IF(AND(AE80="C",'Claim Details'!$I$28&gt;=Rates!$D$14,'Claim Details'!$I$28&lt;=Rates!$D$15,'Claim Details'!$I$19="Yes"),Rates!$E$24,IF(AND(AE80="C",'Claim Details'!$I$28&gt;=Rates!$D$14,'Claim Details'!$I$28&lt;=Rates!$D$15,'Claim Details'!$I$19="No"),Rates!$D$24,IF(AND(AE80="C",'Claim Details'!$I$28&gt;=Rates!$F$14,'Claim Details'!$I$28&lt;=Rates!$F$15,'Claim Details'!$I$19="Yes"),Rates!$G$24,IF(AND(AE80="C",'Claim Details'!$I$28&gt;=Rates!$F$14,'Claim Details'!$I$28&lt;=Rates!$F$15,'Claim Details'!$I$19="No"),Rates!$F$24,IF(AND(AE80="C",'Claim Details'!$I$28&gt;=Rates!$H$14,'Claim Details'!$I$28&lt;=Rates!$H$15,'Claim Details'!$I$19="Yes"),Rates!$I$24,IF(AND(AE80="C",'Claim Details'!$I$28&gt;=Rates!$H$14,'Claim Details'!$I$28&lt;=Rates!$H$15,'Claim Details'!$I$19="No"),Rates!$H$24,IF(AND(AE80="C",'Claim Details'!$I$28&gt;=Rates!$J$14,'Claim Details'!$I$28&lt;=Rates!$J$15,'Claim Details'!$I$19="Yes"),Rates!$K$24,IF(AND(AE80="C",'Claim Details'!$I$28&gt;=Rates!$J$14,'Claim Details'!$I$28&lt;=Rates!$J$15,'Claim Details'!$I$19="No"),Rates!$J$24,"£0.00"))))))))))))))))))))))))</f>
        <v>£0.00</v>
      </c>
      <c r="BH80" s="189" t="str">
        <f t="shared" si="28"/>
        <v>£0.00</v>
      </c>
      <c r="BI80" s="189">
        <f t="shared" si="29"/>
        <v>0</v>
      </c>
      <c r="BO80" s="202" t="str">
        <f>IF(H80="","£0.00",IF(AP80="4","£0.00",IF(AP80="5","£0.00",IF(AP80="1","£0.00",((AQ80*H80)*'Claim Details'!$F$111)/100))))</f>
        <v>£0.00</v>
      </c>
      <c r="BP80" s="202" t="str">
        <f>IF(T80="","£0.00",IF(AP80="4","£0.00",IF(AP80="5","£0.00",IF(AP80="1","£0.00",((AR80*T80)*'Claim Details'!$N$111)/100))))</f>
        <v>£0.00</v>
      </c>
      <c r="BQ80" s="202" t="str">
        <f>IF(AI80="","£0.00",IF(AP80="4","£0.00",IF(AP80="5","£0.00",IF(AP80="1","£0.00",((BI80*AI80)*'Claim Details'!$W$111)/100))))</f>
        <v>£0.00</v>
      </c>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row>
    <row r="81" spans="1:97" ht="15">
      <c r="A81" s="145"/>
      <c r="B81" s="91"/>
      <c r="C81" s="96"/>
      <c r="D81" s="97"/>
      <c r="E81" s="98"/>
      <c r="F81" s="89"/>
      <c r="G81" s="99"/>
      <c r="H81" s="100"/>
      <c r="I81" s="221" t="str">
        <f t="shared" si="19"/>
        <v>£0.00</v>
      </c>
      <c r="J81" s="101"/>
      <c r="K81" s="100"/>
      <c r="L81" s="221" t="str">
        <f t="shared" si="20"/>
        <v>£0.00</v>
      </c>
      <c r="M81" s="101"/>
      <c r="N81" s="102"/>
      <c r="O81" s="145"/>
      <c r="P81" s="77"/>
      <c r="Q81" s="87"/>
      <c r="R81" s="87"/>
      <c r="S81" s="87"/>
      <c r="T81" s="149" t="str">
        <f t="shared" si="21"/>
        <v/>
      </c>
      <c r="U81" s="87" t="str">
        <f t="shared" si="30"/>
        <v/>
      </c>
      <c r="V81" s="87"/>
      <c r="W81" s="53" t="str">
        <f t="shared" si="22"/>
        <v>£0.00</v>
      </c>
      <c r="X81" s="53"/>
      <c r="Y81" s="87"/>
      <c r="Z81" s="78"/>
      <c r="AA81" s="79"/>
      <c r="AB81" s="160"/>
      <c r="AC81" s="98"/>
      <c r="AD81" s="225"/>
      <c r="AE81" s="235" t="str">
        <f t="shared" si="23"/>
        <v/>
      </c>
      <c r="AF81" s="87" t="str">
        <f t="shared" si="24"/>
        <v/>
      </c>
      <c r="AG81" s="53"/>
      <c r="AH81" s="224"/>
      <c r="AI81" s="226" t="str">
        <f t="shared" si="16"/>
        <v/>
      </c>
      <c r="AJ81" s="236" t="str">
        <f t="shared" si="25"/>
        <v>£0.00</v>
      </c>
      <c r="AK81" s="31"/>
      <c r="AL81" s="1"/>
      <c r="AM81" s="1"/>
      <c r="AN81" s="1"/>
      <c r="AO81" s="1"/>
      <c r="AP81" s="1" t="str">
        <f t="shared" si="17"/>
        <v/>
      </c>
      <c r="AQ81" s="27">
        <f t="shared" si="18"/>
        <v>0</v>
      </c>
      <c r="AR81" s="189">
        <f t="shared" si="26"/>
        <v>0</v>
      </c>
      <c r="AS81" s="190" t="str">
        <f>IF(AND(C81="A",'Claim Details'!$E$28&gt;=Rates!$D$14,'Claim Details'!$E$28&lt;=Rates!$D$15,'Claim Details'!$E$19="Yes"),Rates!$E$17,IF(AND(C81="A",'Claim Details'!$E$28&gt;=Rates!$D$14,'Claim Details'!$E$28&lt;=Rates!$D$15,'Claim Details'!$E$19="No"),Rates!$D$17,IF(AND(C81="A",'Claim Details'!$E$28&gt;=Rates!$F$14,'Claim Details'!$E$28&lt;=Rates!$F$15,'Claim Details'!$E$19="Yes"),Rates!$G$17,IF(AND(C81="A",'Claim Details'!$E$28&gt;=Rates!$F$14,'Claim Details'!$E$28&lt;=Rates!$F$15,'Claim Details'!$E$19="No"),Rates!$F$17,IF(AND(C81="A",'Claim Details'!$E$28&gt;=Rates!$H$14,'Claim Details'!$E$28&lt;=Rates!$H$15,'Claim Details'!$E$19="Yes"),Rates!$I$17,IF(AND(C81="A",'Claim Details'!$E$28&gt;=Rates!$H$14,'Claim Details'!$E$28&lt;=Rates!$H$15,'Claim Details'!$E$19="No"),Rates!$H$17,IF(AND(C81="A",'Claim Details'!$E$28&gt;=Rates!$J$14,'Claim Details'!$E$28&lt;=Rates!$J$15,'Claim Details'!$E$19="Yes"),Rates!$K$17,IF(AND(C81="A",'Claim Details'!$E$28&gt;=Rates!$J$14,'Claim Details'!$E$28&lt;=Rates!$J$15,'Claim Details'!$E$19="No"),Rates!$J$17,IF(AND(C81="B",'Claim Details'!$E$28&gt;=Rates!$D$14,'Claim Details'!$E$28&lt;=Rates!$D$15,'Claim Details'!$E$19="Yes"),Rates!$E$18,IF(AND(C81="B",'Claim Details'!$E$28&gt;=Rates!$D$14,'Claim Details'!$E$28&lt;=Rates!$D$15,'Claim Details'!$E$19="No"),Rates!$D$18,IF(AND(C81="B",'Claim Details'!$E$28&gt;=Rates!$F$14,'Claim Details'!$E$28&lt;=Rates!$F$15,'Claim Details'!$E$19="Yes"),Rates!$G$18,IF(AND(C81="B",'Claim Details'!$E$28&gt;=Rates!$F$14,'Claim Details'!$E$28&lt;=Rates!$F$15,'Claim Details'!$E$19="No"),Rates!$F$18,IF(AND(C81="B",'Claim Details'!$E$28&gt;=Rates!$H$14,'Claim Details'!$E$28&lt;=Rates!$H$15,'Claim Details'!$E$19="Yes"),Rates!$I$18,IF(AND(C81="B",'Claim Details'!$E$28&gt;=Rates!$H$14,'Claim Details'!$E$28&lt;=Rates!$H$15,'Claim Details'!$E$19="No"),Rates!$H$18,IF(AND(C81="B",'Claim Details'!$E$28&gt;=Rates!$J$14,'Claim Details'!$E$28&lt;=Rates!$J$15,'Claim Details'!$E$19="Yes"),Rates!$K$18,IF(AND(C81="B",'Claim Details'!$E$28&gt;=Rates!$J$14,'Claim Details'!$E$28&lt;=Rates!$J$15,'Claim Details'!$E$19="No"),Rates!$J$18,IF(AND(C81="C",'Claim Details'!$E$28&gt;=Rates!$D$14,'Claim Details'!$E$28&lt;=Rates!$D$15,'Claim Details'!$E$19="Yes"),Rates!$E$19,IF(AND(C81="C",'Claim Details'!$E$28&gt;=Rates!$D$14,'Claim Details'!$E$28&lt;=Rates!$D$15,'Claim Details'!$E$19="No"),Rates!$D$19,IF(AND(C81="C",'Claim Details'!$E$28&gt;=Rates!$F$14,'Claim Details'!$E$28&lt;=Rates!$F$15,'Claim Details'!$E$19="Yes"),Rates!$G$19,IF(AND(C81="C",'Claim Details'!$E$28&gt;=Rates!$F$14,'Claim Details'!$E$28&lt;=Rates!$F$15,'Claim Details'!$E$19="No"),Rates!$F$19,IF(AND(C81="C",'Claim Details'!$E$28&gt;=Rates!$H$14,'Claim Details'!$E$28&lt;=Rates!$H$15,'Claim Details'!$E$19="Yes"),Rates!$I$19,IF(AND(C81="C",'Claim Details'!$E$28&gt;=Rates!$H$14,'Claim Details'!$E$28&lt;=Rates!$H$15,'Claim Details'!$E$19="No"),Rates!$H$19,IF(AND(C81="C",'Claim Details'!$E$28&gt;=Rates!$J$14,'Claim Details'!$E$28&lt;=Rates!$J$15,'Claim Details'!$E$19="Yes"),Rates!$K$19,IF(AND(C81="C",'Claim Details'!$E$28&gt;=Rates!$J$14,'Claim Details'!$E$28&lt;=Rates!$J$15,'Claim Details'!$E$19="No"),Rates!$J$19,"£0.00"))))))))))))))))))))))))</f>
        <v>£0.00</v>
      </c>
      <c r="AT81" s="189" t="str">
        <f>IF(AND(C81="A",'Claim Details'!$E$28&gt;=Rates!$D$14,'Claim Details'!$E$28&lt;=Rates!$D$15,'Claim Details'!$E$19="Yes"),Rates!$E$25,IF(AND(C81="A",'Claim Details'!$E$28&gt;=Rates!$D$14,'Claim Details'!$E$28&lt;=Rates!$D$15,'Claim Details'!$E$19="No"),Rates!$D$25,IF(AND(C81="A",'Claim Details'!$E$28&gt;=Rates!$F$14,'Claim Details'!$E$28&lt;=Rates!$F$15,'Claim Details'!$E$19="Yes"),Rates!$G$25,IF(AND(C81="A",'Claim Details'!$E$28&gt;=Rates!$F$14,'Claim Details'!$E$28&lt;=Rates!$F$15,'Claim Details'!$E$19="No"),Rates!$F$25,IF(AND(C81="A",'Claim Details'!$E$28&gt;=Rates!$H$14,'Claim Details'!$E$28&lt;=Rates!$H$15,'Claim Details'!$E$19="Yes"),Rates!$I$25,IF(AND(C81="A",'Claim Details'!$E$28&gt;=Rates!$H$14,'Claim Details'!$E$28&lt;=Rates!$H$15,'Claim Details'!$E$19="No"),Rates!$H$25,IF(AND(C81="A",'Claim Details'!$E$28&gt;=Rates!$J$14,'Claim Details'!$E$28&lt;=Rates!$J$15,'Claim Details'!$E$19="Yes"),Rates!$K$25,IF(AND(C81="A",'Claim Details'!$E$28&gt;=Rates!$J$14,'Claim Details'!$E$28&lt;=Rates!$J$15,'Claim Details'!$E$19="No"),Rates!$J$25,IF(AND(C81="B",'Claim Details'!$E$28&gt;=Rates!$D$14,'Claim Details'!$E$28&lt;=Rates!$D$15,'Claim Details'!$E$19="Yes"),Rates!$E$26,IF(AND(C81="B",'Claim Details'!$E$28&gt;=Rates!$D$14,'Claim Details'!$E$28&lt;=Rates!$D$15,'Claim Details'!$E$19="No"),Rates!$D$26,IF(AND(C81="B",'Claim Details'!$E$28&gt;=Rates!$F$14,'Claim Details'!$E$28&lt;=Rates!$F$15,'Claim Details'!$E$19="Yes"),Rates!$G$26,IF(AND(C81="B",'Claim Details'!$E$28&gt;=Rates!$F$14,'Claim Details'!$E$28&lt;=Rates!$F$15,'Claim Details'!$E$19="No"),Rates!$F$26,IF(AND(C81="B",'Claim Details'!$E$28&gt;=Rates!$H$14,'Claim Details'!$E$28&lt;=Rates!$H$15,'Claim Details'!$E$19="Yes"),Rates!$I$26,IF(AND(C81="B",'Claim Details'!$E$28&gt;=Rates!$H$14,'Claim Details'!$E$28&lt;=Rates!$H$15,'Claim Details'!$E$19="No"),Rates!$H$26,IF(AND(C81="B",'Claim Details'!$E$28&gt;=Rates!$J$14,'Claim Details'!$E$28&lt;=Rates!$J$15,'Claim Details'!$E$19="Yes"),Rates!$K$26,IF(AND(C81="B",'Claim Details'!$E$28&gt;=Rates!$J$14,'Claim Details'!$E$28&lt;=Rates!$J$15,'Claim Details'!$E$19="No"),Rates!$J$26,IF(AND(C81="C",'Claim Details'!$E$28&gt;=Rates!$D$14,'Claim Details'!$E$28&lt;=Rates!$D$15,'Claim Details'!$E$19="Yes"),Rates!$E$27,IF(AND(C81="C",'Claim Details'!$E$28&gt;=Rates!$D$14,'Claim Details'!$E$28&lt;=Rates!$D$15,'Claim Details'!$E$19="No"),Rates!$D$27,IF(AND(C81="C",'Claim Details'!$E$28&gt;=Rates!$F$14,'Claim Details'!$E$28&lt;=Rates!$F$15,'Claim Details'!$E$19="Yes"),Rates!$G$27,IF(AND(C81="C",'Claim Details'!$E$28&gt;=Rates!$F$14,'Claim Details'!$E$28&lt;=Rates!$F$15,'Claim Details'!$E$19="No"),Rates!$F$27,IF(AND(C81="C",'Claim Details'!$E$28&gt;=Rates!$H$14,'Claim Details'!$E$28&lt;=Rates!$H$15,'Claim Details'!$E$19="Yes"),Rates!$I$27,IF(AND(C81="C",'Claim Details'!$E$28&gt;=Rates!$H$14,'Claim Details'!$E$28&lt;=Rates!$H$15,'Claim Details'!$E$19="No"),Rates!$H$27,IF(AND(C81="C",'Claim Details'!$E$28&gt;=Rates!$J$14,'Claim Details'!$E$28&lt;=Rates!$J$15,'Claim Details'!$E$19="Yes"),Rates!$K$27,IF(AND(C81="C",'Claim Details'!$E$28&gt;=Rates!$J$14,'Claim Details'!$E$28&lt;=Rates!$J$15,'Claim Details'!$E$19="No"),Rates!$J$27,"£0.00"))))))))))))))))))))))))</f>
        <v>£0.00</v>
      </c>
      <c r="AU81" s="191" t="str">
        <f>IF(AND(C81="A",'Claim Details'!$E$28&gt;=Rates!$D$14,'Claim Details'!$E$28&lt;=Rates!$D$15,'Claim Details'!$E$19="Yes"),Rates!$E$20,IF(AND(C81="A",'Claim Details'!$E$28&gt;=Rates!$D$14,'Claim Details'!$E$28&lt;=Rates!$D$15,'Claim Details'!$E$19="No"),Rates!$D$20,IF(AND(C81="A",'Claim Details'!$E$28&gt;=Rates!$F$14,'Claim Details'!$E$28&lt;=Rates!$F$15,'Claim Details'!$E$19="Yes"),Rates!$G$20,IF(AND(C81="A",'Claim Details'!$E$28&gt;=Rates!$F$14,'Claim Details'!$E$28&lt;=Rates!$F$15,'Claim Details'!$E$19="No"),Rates!$F$20,IF(AND(C81="A",'Claim Details'!$E$28&gt;=Rates!$H$14,'Claim Details'!$E$28&lt;=Rates!$H$15,'Claim Details'!$E$19="Yes"),Rates!$I$20,IF(AND(C81="A",'Claim Details'!$E$28&gt;=Rates!$H$14,'Claim Details'!$E$28&lt;=Rates!$H$15,'Claim Details'!$E$19="No"),Rates!$H$20,IF(AND(C81="A",'Claim Details'!$E$28&gt;=Rates!$J$14,'Claim Details'!$E$28&lt;=Rates!$J$15,'Claim Details'!$E$19="Yes"),Rates!$K$20,IF(AND(C81="A",'Claim Details'!$E$28&gt;=Rates!$J$14,'Claim Details'!$E$28&lt;=Rates!$J$15,'Claim Details'!$E$19="No"),Rates!$J$20,IF(AND(C81="B",'Claim Details'!$E$28&gt;=Rates!$D$14,'Claim Details'!$E$28&lt;=Rates!$D$15,'Claim Details'!$E$19="Yes"),Rates!$E$21,IF(AND(C81="B",'Claim Details'!$E$28&gt;=Rates!$D$14,'Claim Details'!$E$28&lt;=Rates!$D$15,'Claim Details'!$E$19="No"),Rates!$D$21,IF(AND(C81="B",'Claim Details'!$E$28&gt;=Rates!$F$14,'Claim Details'!$E$28&lt;=Rates!$F$15,'Claim Details'!$E$19="Yes"),Rates!$G$21,IF(AND(C81="B",'Claim Details'!$E$28&gt;=Rates!$F$14,'Claim Details'!$E$28&lt;=Rates!$F$15,'Claim Details'!$E$19="No"),Rates!$F$21,IF(AND(C81="B",'Claim Details'!$E$28&gt;=Rates!$H$14,'Claim Details'!$E$28&lt;=Rates!$H$15,'Claim Details'!$E$19="Yes"),Rates!$I$21,IF(AND(C81="B",'Claim Details'!$E$28&gt;=Rates!$H$14,'Claim Details'!$E$28&lt;=Rates!$H$15,'Claim Details'!$E$19="No"),Rates!$H$21,IF(AND(C81="B",'Claim Details'!$E$28&gt;=Rates!$J$14,'Claim Details'!$E$28&lt;=Rates!$J$15,'Claim Details'!$E$19="Yes"),Rates!$K$21,IF(AND(C81="B",'Claim Details'!$E$28&gt;=Rates!$J$14,'Claim Details'!$E$28&lt;=Rates!$J$15,'Claim Details'!$E$19="No"),Rates!$J$21,"£0.00"))))))))))))))))</f>
        <v>£0.00</v>
      </c>
      <c r="AV81" s="191" t="str">
        <f>IF(AND(C81="A",'Claim Details'!$E$28&gt;=Rates!$D$14,'Claim Details'!$E$28&lt;=Rates!$D$15,'Claim Details'!$E$19="Yes"),Rates!$E$22,IF(AND(C81="A",'Claim Details'!$E$28&gt;=Rates!$D$14,'Claim Details'!$E$28&lt;=Rates!$D$15,'Claim Details'!$E$19="No"),Rates!$D$22,IF(AND(C81="A",'Claim Details'!$E$28&gt;=Rates!$F$14,'Claim Details'!$E$28&lt;=Rates!$F$15,'Claim Details'!$E$19="Yes"),Rates!$G$22,IF(AND(C81="A",'Claim Details'!$E$28&gt;=Rates!$F$14,'Claim Details'!$E$28&lt;=Rates!$F$15,'Claim Details'!$E$19="No"),Rates!$F$22,IF(AND(C81="A",'Claim Details'!$E$28&gt;=Rates!$H$14,'Claim Details'!$E$28&lt;=Rates!$H$15,'Claim Details'!$E$19="Yes"),Rates!$I$22,IF(AND(C81="A",'Claim Details'!$E$28&gt;=Rates!$H$14,'Claim Details'!$E$28&lt;=Rates!$H$15,'Claim Details'!$E$19="No"),Rates!$H$22,IF(AND(C81="A",'Claim Details'!$E$28&gt;=Rates!$J$14,'Claim Details'!$E$28&lt;=Rates!$J$15,'Claim Details'!$E$19="Yes"),Rates!$K$22,IF(AND(C81="A",'Claim Details'!$E$28&gt;=Rates!$J$14,'Claim Details'!$E$28&lt;=Rates!$J$15,'Claim Details'!$E$19="No"),Rates!$J$22,IF(AND(C81="B",'Claim Details'!$E$28&gt;=Rates!$D$14,'Claim Details'!$E$28&lt;=Rates!$D$15,'Claim Details'!$E$19="Yes"),Rates!$E$23,IF(AND(C81="B",'Claim Details'!$E$28&gt;=Rates!$D$14,'Claim Details'!$E$28&lt;=Rates!$D$15,'Claim Details'!$E$19="No"),Rates!$D$23,IF(AND(C81="B",'Claim Details'!$E$28&gt;=Rates!$F$14,'Claim Details'!$E$28&lt;=Rates!$F$15,'Claim Details'!$E$19="Yes"),Rates!$G$23,IF(AND(C81="B",'Claim Details'!$E$28&gt;=Rates!$F$14,'Claim Details'!$E$28&lt;=Rates!$F$15,'Claim Details'!$E$19="No"),Rates!$F$23,IF(AND(C81="B",'Claim Details'!$E$28&gt;=Rates!$H$14,'Claim Details'!$E$28&lt;=Rates!$H$15,'Claim Details'!$E$19="Yes"),Rates!$I$23,IF(AND(C81="B",'Claim Details'!$E$28&gt;=Rates!$H$14,'Claim Details'!$E$28&lt;=Rates!$H$15,'Claim Details'!$E$19="No"),Rates!$H$23,IF(AND(C81="B",'Claim Details'!$E$28&gt;=Rates!$J$14,'Claim Details'!$E$28&lt;=Rates!$J$15,'Claim Details'!$E$19="Yes"),Rates!$K$23,IF(AND(C81="B",'Claim Details'!$E$28&gt;=Rates!$J$14,'Claim Details'!$E$28&lt;=Rates!$J$15,'Claim Details'!$E$19="No"),Rates!$J$23,IF(AND(C81="C",'Claim Details'!$E$28&gt;=Rates!$D$14,'Claim Details'!$E$28&lt;=Rates!$D$15,'Claim Details'!$E$19="Yes"),Rates!$E$24,IF(AND(C81="C",'Claim Details'!$E$28&gt;=Rates!$D$14,'Claim Details'!$E$28&lt;=Rates!$D$15,'Claim Details'!$E$19="No"),Rates!$D$24,IF(AND(C81="C",'Claim Details'!$E$28&gt;=Rates!$F$14,'Claim Details'!$E$28&lt;=Rates!$F$15,'Claim Details'!$E$19="Yes"),Rates!$G$24,IF(AND(C81="C",'Claim Details'!$E$28&gt;=Rates!$F$14,'Claim Details'!$E$28&lt;=Rates!$F$15,'Claim Details'!$E$19="No"),Rates!$F$24,IF(AND(C81="C",'Claim Details'!$E$28&gt;=Rates!$H$14,'Claim Details'!$E$28&lt;=Rates!$H$15,'Claim Details'!$E$19="Yes"),Rates!$I$24,IF(AND(C81="C",'Claim Details'!$E$28&gt;=Rates!$H$14,'Claim Details'!$E$28&lt;=Rates!$H$15,'Claim Details'!$E$19="No"),Rates!$H$24,IF(AND(C81="C",'Claim Details'!$E$28&gt;=Rates!$J$14,'Claim Details'!$E$28&lt;=Rates!$J$15,'Claim Details'!$E$19="Yes"),Rates!$K$24,IF(AND(C81="C",'Claim Details'!$E$28&gt;=Rates!$J$14,'Claim Details'!$E$28&lt;=Rates!$J$15,'Claim Details'!$E$19="No"),Rates!$J$24,"£0.00"))))))))))))))))))))))))</f>
        <v>£0.00</v>
      </c>
      <c r="AW81" s="1"/>
      <c r="AX81" s="189" t="str">
        <f>IF(AND(U81="A",'Claim Details'!$I$28&gt;=Rates!$D$14,'Claim Details'!$I$28&lt;=Rates!$D$15,'Claim Details'!$I$19="Yes"),Rates!$J$17,IF(AND(U81="A",'Claim Details'!$I$28&gt;=Rates!$D$14,'Claim Details'!$I$28&lt;=Rates!$D$15,'Claim Details'!$I$19="No"),Rates!$D$17,IF(AND(U81="A",'Claim Details'!$I$28&gt;=Rates!$F$14,'Claim Details'!$I$28&lt;=Rates!$F$15,'Claim Details'!$I$19="Yes"),Rates!$G$17,IF(AND(U81="A",'Claim Details'!$I$28&gt;=Rates!$F$14,'Claim Details'!$I$28&lt;=Rates!$F$15,'Claim Details'!$I$19="No"),Rates!$F$17,IF(AND(U81="A",'Claim Details'!$I$28&gt;=Rates!$H$14,'Claim Details'!$I$28&lt;=Rates!$H$15,'Claim Details'!$I$19="Yes"),Rates!$I$17,IF(AND(U81="A",'Claim Details'!$I$28&gt;=Rates!$H$14,'Claim Details'!$I$28&lt;=Rates!$H$15,'Claim Details'!$I$19="No"),Rates!$H$17,IF(AND(U81="A",'Claim Details'!$I$28&gt;=Rates!$J$14,'Claim Details'!$I$28&lt;=Rates!$J$15,'Claim Details'!$I$19="Yes"),Rates!$K$17,IF(AND(U81="A",'Claim Details'!$I$28&gt;=Rates!$J$14,'Claim Details'!$I$28&lt;=Rates!$J$15,'Claim Details'!$I$19="No"),Rates!$J$17,IF(AND(U81="B",'Claim Details'!$I$28&gt;=Rates!$D$14,'Claim Details'!$I$28&lt;=Rates!$D$15,'Claim Details'!$I$19="Yes"),Rates!$E$18,IF(AND(U81="B",'Claim Details'!$I$28&gt;=Rates!$D$14,'Claim Details'!$I$28&lt;=Rates!$D$15,'Claim Details'!$I$19="No"),Rates!$D$18,IF(AND(U81="B",'Claim Details'!$I$28&gt;=Rates!$F$14,'Claim Details'!$I$28&lt;=Rates!$F$15,'Claim Details'!$I$19="Yes"),Rates!$G$18,IF(AND(U81="B",'Claim Details'!$I$28&gt;=Rates!$F$14,'Claim Details'!$I$28&lt;=Rates!$F$15,'Claim Details'!$I$19="No"),Rates!$F$18,IF(AND(U81="B",'Claim Details'!$I$28&gt;=Rates!$H$14,'Claim Details'!$I$28&lt;=Rates!$H$15,'Claim Details'!$I$19="Yes"),Rates!$I$18,IF(AND(U81="B",'Claim Details'!$I$28&gt;=Rates!$H$14,'Claim Details'!$I$28&lt;=Rates!$H$15,'Claim Details'!$I$19="No"),Rates!$H$18,IF(AND(U81="B",'Claim Details'!$I$28&gt;=Rates!$J$14,'Claim Details'!$I$28&lt;=Rates!$J$15,'Claim Details'!$I$19="Yes"),Rates!$K$18,IF(AND(U81="B",'Claim Details'!$I$28&gt;=Rates!$J$14,'Claim Details'!$I$28&lt;=Rates!$J$15,'Claim Details'!$I$19="No"),Rates!$J$18,IF(AND(U81="C",'Claim Details'!$I$28&gt;=Rates!$D$14,'Claim Details'!$I$28&lt;=Rates!$D$15,'Claim Details'!$I$19="Yes"),Rates!$E$19,IF(AND(U81="C",'Claim Details'!$I$28&gt;=Rates!$D$14,'Claim Details'!$I$28&lt;=Rates!$D$15,'Claim Details'!$I$19="No"),Rates!$D$19,IF(AND(U81="C",'Claim Details'!$I$28&gt;=Rates!$F$14,'Claim Details'!$I$28&lt;=Rates!$F$15,'Claim Details'!$I$19="Yes"),Rates!$G$19,IF(AND(U81="C",'Claim Details'!$I$28&gt;=Rates!$F$14,'Claim Details'!$I$28&lt;=Rates!$F$15,'Claim Details'!$I$19="No"),Rates!$F$19,IF(AND(U81="C",'Claim Details'!$I$28&gt;=Rates!$H$14,'Claim Details'!$I$28&lt;=Rates!$H$15,'Claim Details'!$I$19="Yes"),Rates!$I$19,IF(AND(U81="C",'Claim Details'!$I$28&gt;=Rates!$H$14,'Claim Details'!$I$28&lt;=Rates!$H$15,'Claim Details'!$I$19="No"),Rates!$H$19,IF(AND(U81="C",'Claim Details'!$I$28&gt;=Rates!$J$14,'Claim Details'!$I$28&lt;=Rates!$J$15,'Claim Details'!$I$19="Yes"),Rates!$K$19,IF(AND(U81="C",'Claim Details'!$I$28&gt;=Rates!$J$14,'Claim Details'!$I$28&lt;=Rates!$J$15,'Claim Details'!$I$19="No"),Rates!$J$19,"£0.00"))))))))))))))))))))))))</f>
        <v>£0.00</v>
      </c>
      <c r="AY81" s="189" t="str">
        <f>IF(AND(C81="A",'Claim Details'!$I$28&gt;=Rates!$D$14,'Claim Details'!$I$28&lt;=Rates!$D$15,'Claim Details'!$I$19="Yes"),Rates!$J$25,IF(AND(C81="A",'Claim Details'!$I$28&gt;=Rates!$D$14,'Claim Details'!$I$28&lt;=Rates!$D$15,'Claim Details'!$I$19="No"),Rates!$D$25,IF(AND(C81="A",'Claim Details'!$I$28&gt;=Rates!$F$14,'Claim Details'!$I$28&lt;=Rates!$F$15,'Claim Details'!$I$19="Yes"),Rates!$G$25,IF(AND(C81="A",'Claim Details'!$I$28&gt;=Rates!$F$14,'Claim Details'!$I$28&lt;=Rates!$F$15,'Claim Details'!$I$19="No"),Rates!$F$25,IF(AND(C81="A",'Claim Details'!$I$28&gt;=Rates!$H$14,'Claim Details'!$I$28&lt;=Rates!$H$15,'Claim Details'!$I$19="Yes"),Rates!$I$25,IF(AND(C81="A",'Claim Details'!$I$28&gt;=Rates!$H$14,'Claim Details'!$I$28&lt;=Rates!$H$15,'Claim Details'!$I$19="No"),Rates!$H$25,IF(AND(C81="A",'Claim Details'!$I$28&gt;=Rates!$J$14,'Claim Details'!$I$28&lt;=Rates!$J$15,'Claim Details'!$I$19="Yes"),Rates!$K$25,IF(AND(C81="A",'Claim Details'!$I$28&gt;=Rates!$J$14,'Claim Details'!$I$28&lt;=Rates!$J$15,'Claim Details'!$I$19="No"),Rates!$J$25,IF(AND(C81="B",'Claim Details'!$I$28&gt;=Rates!$D$14,'Claim Details'!$I$28&lt;=Rates!$D$15,'Claim Details'!$I$19="Yes"),Rates!$E$26,IF(AND(C81="B",'Claim Details'!$I$28&gt;=Rates!$D$14,'Claim Details'!$I$28&lt;=Rates!$D$15,'Claim Details'!$I$19="No"),Rates!$D$26,IF(AND(C81="B",'Claim Details'!$I$28&gt;=Rates!$F$14,'Claim Details'!$I$28&lt;=Rates!$F$15,'Claim Details'!$I$19="Yes"),Rates!$G$26,IF(AND(C81="B",'Claim Details'!$I$28&gt;=Rates!$F$14,'Claim Details'!$I$28&lt;=Rates!$F$15,'Claim Details'!$I$19="No"),Rates!$F$26,IF(AND(C81="B",'Claim Details'!$I$28&gt;=Rates!$H$14,'Claim Details'!$I$28&lt;=Rates!$H$15,'Claim Details'!$I$19="Yes"),Rates!$I$26,IF(AND(C81="B",'Claim Details'!$I$28&gt;=Rates!$H$14,'Claim Details'!$I$28&lt;=Rates!$H$15,'Claim Details'!$I$19="No"),Rates!$H$26,IF(AND(C81="B",'Claim Details'!$I$28&gt;=Rates!$J$14,'Claim Details'!$I$28&lt;=Rates!$J$15,'Claim Details'!$I$19="Yes"),Rates!$K$26,IF(AND(C81="B",'Claim Details'!$I$28&gt;=Rates!$J$14,'Claim Details'!$I$28&lt;=Rates!$J$15,'Claim Details'!$I$19="No"),Rates!$J$26,IF(AND(C81="C",'Claim Details'!$I$28&gt;=Rates!$D$14,'Claim Details'!$I$28&lt;=Rates!$D$15,'Claim Details'!$I$19="Yes"),Rates!$E$27,IF(AND(C81="C",'Claim Details'!$I$28&gt;=Rates!$D$14,'Claim Details'!$I$28&lt;=Rates!$D$15,'Claim Details'!$I$19="No"),Rates!$D$27,IF(AND(C81="C",'Claim Details'!$I$28&gt;=Rates!$F$14,'Claim Details'!$I$28&lt;=Rates!$F$15,'Claim Details'!$I$19="Yes"),Rates!$G$27,IF(AND(C81="C",'Claim Details'!$I$28&gt;=Rates!$F$14,'Claim Details'!$I$28&lt;=Rates!$F$15,'Claim Details'!$I$19="No"),Rates!$F$27,IF(AND(C81="C",'Claim Details'!$I$28&gt;=Rates!$H$14,'Claim Details'!$I$28&lt;=Rates!$H$15,'Claim Details'!$I$19="Yes"),Rates!$I$27,IF(AND(C81="C",'Claim Details'!$I$28&gt;=Rates!$H$14,'Claim Details'!$I$28&lt;=Rates!$H$15,'Claim Details'!$I$19="No"),Rates!$H$27,IF(AND(C81="C",'Claim Details'!$I$28&gt;=Rates!$J$14,'Claim Details'!$I$28&lt;=Rates!$J$15,'Claim Details'!$I$19="Yes"),Rates!$K$27,IF(AND(C81="C",'Claim Details'!$I$28&gt;=Rates!$J$14,'Claim Details'!$I$28&lt;=Rates!$J$15,'Claim Details'!$I$19="No"),Rates!$J$27,"£0.00"))))))))))))))))))))))))</f>
        <v>£0.00</v>
      </c>
      <c r="AZ81" s="189" t="str">
        <f>IF(AND(C81="A",'Claim Details'!$I$28&gt;=Rates!$D$14,'Claim Details'!$I$28&lt;=Rates!$D$15,'Claim Details'!$I$19="Yes"),Rates!$E$20,IF(AND(C81="A",'Claim Details'!$I$28&gt;=Rates!$D$14,'Claim Details'!$I$28&lt;=Rates!$D$15,'Claim Details'!$I$19="No"),Rates!$D$20,IF(AND(C81="A",'Claim Details'!$I$28&gt;=Rates!$F$14,'Claim Details'!$I$28&lt;=Rates!$F$15,'Claim Details'!$I$19="Yes"),Rates!$G$20,IF(AND(C81="A",'Claim Details'!$I$28&gt;=Rates!$F$14,'Claim Details'!$I$28&lt;=Rates!$F$15,'Claim Details'!$I$19="No"),Rates!$F$20,IF(AND(C81="A",'Claim Details'!$I$28&gt;=Rates!$H$14,'Claim Details'!$I$28&lt;=Rates!$H$15,'Claim Details'!$I$19="Yes"),Rates!$I$20,IF(AND(C81="A",'Claim Details'!$I$28&gt;=Rates!$H$14,'Claim Details'!$I$28&lt;=Rates!$H$15,'Claim Details'!$I$19="No"),Rates!$H$20,IF(AND(C81="A",'Claim Details'!$I$28&gt;=Rates!$J$14,'Claim Details'!$I$28&lt;=Rates!$J$15,'Claim Details'!$I$19="Yes"),Rates!$K$20,IF(AND(C81="A",'Claim Details'!$I$28&gt;=Rates!$J$14,'Claim Details'!$I$28&lt;=Rates!$J$15,'Claim Details'!$I$19="No"),Rates!$J$20,IF(AND(C81="B",'Claim Details'!$I$28&gt;=Rates!$D$14,'Claim Details'!$I$28&lt;=Rates!$D$15,'Claim Details'!$I$19="Yes"),Rates!$E$21,IF(AND(C81="B",'Claim Details'!$I$28&gt;=Rates!$D$14,'Claim Details'!$I$28&lt;=Rates!$D$15,'Claim Details'!$I$19="No"),Rates!$D$21,IF(AND(C81="B",'Claim Details'!$I$28&gt;=Rates!$F$14,'Claim Details'!$I$28&lt;=Rates!$F$15,'Claim Details'!$I$19="Yes"),Rates!$G$21,IF(AND(C81="B",'Claim Details'!$I$28&gt;=Rates!$F$14,'Claim Details'!$I$28&lt;=Rates!$F$15,'Claim Details'!$I$19="No"),Rates!$F$21,IF(AND(C81="B",'Claim Details'!$I$28&gt;=Rates!$H$14,'Claim Details'!$I$28&lt;=Rates!$H$15,'Claim Details'!$I$19="Yes"),Rates!$I$21,IF(AND(C81="B",'Claim Details'!$I$28&gt;=Rates!$H$14,'Claim Details'!$I$28&lt;=Rates!$H$15,'Claim Details'!$I$19="No"),Rates!$H$21,IF(AND(C81="B",'Claim Details'!$I$28&gt;=Rates!$J$14,'Claim Details'!$I$28&lt;=Rates!$J$15,'Claim Details'!$I$19="Yes"),Rates!$K$21,IF(AND(C81="B",'Claim Details'!$I$28&gt;=Rates!$J$14,'Claim Details'!$I$28&lt;=Rates!$J$15,'Claim Details'!$I$19="No"),Rates!$J$21,"£0.00"))))))))))))))))</f>
        <v>£0.00</v>
      </c>
      <c r="BA81" s="189" t="str">
        <f>IF(AND(C81="A",'Claim Details'!$I$28&gt;=Rates!$D$14,'Claim Details'!$I$28&lt;=Rates!$D$15,'Claim Details'!$I$19="Yes"),Rates!$E$22,IF(AND(C81="A",'Claim Details'!$I$28&gt;=Rates!$D$14,'Claim Details'!$I$28&lt;=Rates!$D$15,'Claim Details'!$I$19="No"),Rates!$D$22,IF(AND(C81="A",'Claim Details'!$I$28&gt;=Rates!$F$14,'Claim Details'!$I$28&lt;=Rates!$F$15,'Claim Details'!$I$19="Yes"),Rates!$G$22,IF(AND(C81="A",'Claim Details'!$I$28&gt;=Rates!$F$14,'Claim Details'!$I$28&lt;=Rates!$F$15,'Claim Details'!$I$19="No"),Rates!$F$22,IF(AND(C81="A",'Claim Details'!$I$28&gt;=Rates!$H$14,'Claim Details'!$I$28&lt;=Rates!$H$15,'Claim Details'!$I$19="Yes"),Rates!$I$22,IF(AND(C81="A",'Claim Details'!$I$28&gt;=Rates!$H$14,'Claim Details'!$I$28&lt;=Rates!$H$15,'Claim Details'!$I$19="No"),Rates!$H$22,IF(AND(C81="A",'Claim Details'!$I$28&gt;=Rates!$J$14,'Claim Details'!$I$28&lt;=Rates!$J$15,'Claim Details'!$I$19="Yes"),Rates!$K$22,IF(AND(C81="A",'Claim Details'!$I$28&gt;=Rates!$J$14,'Claim Details'!$I$28&lt;=Rates!$J$15,'Claim Details'!$I$19="No"),Rates!$J$22,IF(AND(C81="B",'Claim Details'!$I$28&gt;=Rates!$D$14,'Claim Details'!$I$28&lt;=Rates!$D$15,'Claim Details'!$I$19="Yes"),Rates!$E$23,IF(AND(C81="B",'Claim Details'!$I$28&gt;=Rates!$D$14,'Claim Details'!$I$28&lt;=Rates!$D$15,'Claim Details'!$I$19="No"),Rates!$D$23,IF(AND(C81="B",'Claim Details'!$I$28&gt;=Rates!$F$14,'Claim Details'!$I$28&lt;=Rates!$F$15,'Claim Details'!$I$19="Yes"),Rates!$G$23,IF(AND(C81="B",'Claim Details'!$I$28&gt;=Rates!$F$14,'Claim Details'!$I$28&lt;=Rates!$F$15,'Claim Details'!$I$19="No"),Rates!$F$23,IF(AND(C81="B",'Claim Details'!$I$28&gt;=Rates!$H$14,'Claim Details'!$I$28&lt;=Rates!$H$15,'Claim Details'!$I$19="Yes"),Rates!$I$23,IF(AND(C81="B",'Claim Details'!$I$28&gt;=Rates!$H$14,'Claim Details'!$I$28&lt;=Rates!$H$15,'Claim Details'!$I$19="No"),Rates!$H$23,IF(AND(C81="B",'Claim Details'!$I$28&gt;=Rates!$J$14,'Claim Details'!$I$28&lt;=Rates!$J$15,'Claim Details'!$I$19="Yes"),Rates!$K$23,IF(AND(C81="B",'Claim Details'!$I$28&gt;=Rates!$J$14,'Claim Details'!$I$28&lt;=Rates!$J$15,'Claim Details'!$I$19="No"),Rates!$J$23,IF(AND(C81="C",'Claim Details'!$I$28&gt;=Rates!$D$14,'Claim Details'!$I$28&lt;=Rates!$D$15,'Claim Details'!$I$19="Yes"),Rates!$E$24,IF(AND(C81="C",'Claim Details'!$I$28&gt;=Rates!$D$14,'Claim Details'!$I$28&lt;=Rates!$D$15,'Claim Details'!$I$19="No"),Rates!$D$24,IF(AND(C81="C",'Claim Details'!$I$28&gt;=Rates!$F$14,'Claim Details'!$I$28&lt;=Rates!$F$15,'Claim Details'!$I$19="Yes"),Rates!$G$24,IF(AND(C81="C",'Claim Details'!$I$28&gt;=Rates!$F$14,'Claim Details'!$I$28&lt;=Rates!$F$15,'Claim Details'!$I$19="No"),Rates!$F$24,IF(AND(C81="C",'Claim Details'!$I$28&gt;=Rates!$H$14,'Claim Details'!$I$28&lt;=Rates!$H$15,'Claim Details'!$I$19="Yes"),Rates!$I$24,IF(AND(C81="C",'Claim Details'!$I$28&gt;=Rates!$H$14,'Claim Details'!$I$28&lt;=Rates!$H$15,'Claim Details'!$I$19="No"),Rates!$H$24,IF(AND(C81="C",'Claim Details'!$I$28&gt;=Rates!$J$14,'Claim Details'!$I$28&lt;=Rates!$J$15,'Claim Details'!$I$19="Yes"),Rates!$K$24,IF(AND(C81="C",'Claim Details'!$I$28&gt;=Rates!$J$14,'Claim Details'!$I$28&lt;=Rates!$J$15,'Claim Details'!$I$19="No"),Rates!$J$24,"£0.00"))))))))))))))))))))))))</f>
        <v>£0.00</v>
      </c>
      <c r="BB81" s="189" t="str">
        <f t="shared" si="27"/>
        <v>£0.00</v>
      </c>
      <c r="BC81" s="1"/>
      <c r="BD81" s="189" t="str">
        <f>IF(AND(AE81="A",'Claim Details'!$I$28&gt;=Rates!$D$14,'Claim Details'!$I$28&lt;=Rates!$D$15,'Claim Details'!$I$19="Yes"),Rates!$J$17,IF(AND(AE81="A",'Claim Details'!$I$28&gt;=Rates!$D$14,'Claim Details'!$I$28&lt;=Rates!$D$15,'Claim Details'!$I$19="No"),Rates!$D$17,IF(AND(AE81="A",'Claim Details'!$I$28&gt;=Rates!$F$14,'Claim Details'!$I$28&lt;=Rates!$F$15,'Claim Details'!$I$19="Yes"),Rates!$G$17,IF(AND(AE81="A",'Claim Details'!$I$28&gt;=Rates!$F$14,'Claim Details'!$I$28&lt;=Rates!$F$15,'Claim Details'!$I$19="No"),Rates!$F$17,IF(AND(AE81="A",'Claim Details'!$I$28&gt;=Rates!$H$14,'Claim Details'!$I$28&lt;=Rates!$H$15,'Claim Details'!$I$19="Yes"),Rates!$I$17,IF(AND(AE81="A",'Claim Details'!$I$28&gt;=Rates!$H$14,'Claim Details'!$I$28&lt;=Rates!$H$15,'Claim Details'!$I$19="No"),Rates!$H$17,IF(AND(AE81="A",'Claim Details'!$I$28&gt;=Rates!$J$14,'Claim Details'!$I$28&lt;=Rates!$J$15,'Claim Details'!$I$19="Yes"),Rates!$K$17,IF(AND(AE81="A",'Claim Details'!$I$28&gt;=Rates!$J$14,'Claim Details'!$I$28&lt;=Rates!$J$15,'Claim Details'!$I$19="No"),Rates!$J$17,IF(AND(AE81="B",'Claim Details'!$I$28&gt;=Rates!$D$14,'Claim Details'!$I$28&lt;=Rates!$D$15,'Claim Details'!$I$19="Yes"),Rates!$E$18,IF(AND(AE81="B",'Claim Details'!$I$28&gt;=Rates!$D$14,'Claim Details'!$I$28&lt;=Rates!$D$15,'Claim Details'!$I$19="No"),Rates!$D$18,IF(AND(AE81="B",'Claim Details'!$I$28&gt;=Rates!$F$14,'Claim Details'!$I$28&lt;=Rates!$F$15,'Claim Details'!$I$19="Yes"),Rates!$G$18,IF(AND(AE81="B",'Claim Details'!$I$28&gt;=Rates!$F$14,'Claim Details'!$I$28&lt;=Rates!$F$15,'Claim Details'!$I$19="No"),Rates!$F$18,IF(AND(AE81="B",'Claim Details'!$I$28&gt;=Rates!$H$14,'Claim Details'!$I$28&lt;=Rates!$H$15,'Claim Details'!$I$19="Yes"),Rates!$I$18,IF(AND(AE81="B",'Claim Details'!$I$28&gt;=Rates!$H$14,'Claim Details'!$I$28&lt;=Rates!$H$15,'Claim Details'!$I$19="No"),Rates!$H$18,IF(AND(AE81="B",'Claim Details'!$I$28&gt;=Rates!$J$14,'Claim Details'!$I$28&lt;=Rates!$J$15,'Claim Details'!$I$19="Yes"),Rates!$K$18,IF(AND(AE81="B",'Claim Details'!$I$28&gt;=Rates!$J$14,'Claim Details'!$I$28&lt;=Rates!$J$15,'Claim Details'!$I$19="No"),Rates!$J$18,IF(AND(AE81="C",'Claim Details'!$I$28&gt;=Rates!$D$14,'Claim Details'!$I$28&lt;=Rates!$D$15,'Claim Details'!$I$19="Yes"),Rates!$E$19,IF(AND(AE81="C",'Claim Details'!$I$28&gt;=Rates!$D$14,'Claim Details'!$I$28&lt;=Rates!$D$15,'Claim Details'!$I$19="No"),Rates!$D$19,IF(AND(AE81="C",'Claim Details'!$I$28&gt;=Rates!$F$14,'Claim Details'!$I$28&lt;=Rates!$F$15,'Claim Details'!$I$19="Yes"),Rates!$G$19,IF(AND(AE81="C",'Claim Details'!$I$28&gt;=Rates!$F$14,'Claim Details'!$I$28&lt;=Rates!$F$15,'Claim Details'!$I$19="No"),Rates!$F$19,IF(AND(AE81="C",'Claim Details'!$I$28&gt;=Rates!$H$14,'Claim Details'!$I$28&lt;=Rates!$H$15,'Claim Details'!$I$19="Yes"),Rates!$I$19,IF(AND(AE81="C",'Claim Details'!$I$28&gt;=Rates!$H$14,'Claim Details'!$I$28&lt;=Rates!$H$15,'Claim Details'!$I$19="No"),Rates!$H$19,IF(AND(AE81="C",'Claim Details'!$I$28&gt;=Rates!$J$14,'Claim Details'!$I$28&lt;=Rates!$J$15,'Claim Details'!$I$19="Yes"),Rates!$K$19,IF(AND(AE81="C",'Claim Details'!$I$28&gt;=Rates!$J$14,'Claim Details'!$I$28&lt;=Rates!$J$15,'Claim Details'!$I$19="No"),Rates!$J$19,"£0.00"))))))))))))))))))))))))</f>
        <v>£0.00</v>
      </c>
      <c r="BE81" s="189" t="str">
        <f>IF(AND(AE81="A",'Claim Details'!$I$28&gt;=Rates!$D$14,'Claim Details'!$I$28&lt;=Rates!$D$15,'Claim Details'!$I$19="Yes"),Rates!$J$25,IF(AND(AE81="A",'Claim Details'!$I$28&gt;=Rates!$D$14,'Claim Details'!$I$28&lt;=Rates!$D$15,'Claim Details'!$I$19="No"),Rates!$D$25,IF(AND(AE81="A",'Claim Details'!$I$28&gt;=Rates!$F$14,'Claim Details'!$I$28&lt;=Rates!$F$15,'Claim Details'!$I$19="Yes"),Rates!$G$25,IF(AND(AE81="A",'Claim Details'!$I$28&gt;=Rates!$F$14,'Claim Details'!$I$28&lt;=Rates!$F$15,'Claim Details'!$I$19="No"),Rates!$F$25,IF(AND(AE81="A",'Claim Details'!$I$28&gt;=Rates!$H$14,'Claim Details'!$I$28&lt;=Rates!$H$15,'Claim Details'!$I$19="Yes"),Rates!$I$25,IF(AND(AE81="A",'Claim Details'!$I$28&gt;=Rates!$H$14,'Claim Details'!$I$28&lt;=Rates!$H$15,'Claim Details'!$I$19="No"),Rates!$H$25,IF(AND(AE81="A",'Claim Details'!$I$28&gt;=Rates!$J$14,'Claim Details'!$I$28&lt;=Rates!$J$15,'Claim Details'!$I$19="Yes"),Rates!$K$25,IF(AND(AE81="A",'Claim Details'!$I$28&gt;=Rates!$J$14,'Claim Details'!$I$28&lt;=Rates!$J$15,'Claim Details'!$I$19="No"),Rates!$J$25,IF(AND(AE81="B",'Claim Details'!$I$28&gt;=Rates!$D$14,'Claim Details'!$I$28&lt;=Rates!$D$15,'Claim Details'!$I$19="Yes"),Rates!$E$26,IF(AND(AE81="B",'Claim Details'!$I$28&gt;=Rates!$D$14,'Claim Details'!$I$28&lt;=Rates!$D$15,'Claim Details'!$I$19="No"),Rates!$D$26,IF(AND(AE81="B",'Claim Details'!$I$28&gt;=Rates!$F$14,'Claim Details'!$I$28&lt;=Rates!$F$15,'Claim Details'!$I$19="Yes"),Rates!$G$26,IF(AND(AE81="B",'Claim Details'!$I$28&gt;=Rates!$F$14,'Claim Details'!$I$28&lt;=Rates!$F$15,'Claim Details'!$I$19="No"),Rates!$F$26,IF(AND(AE81="B",'Claim Details'!$I$28&gt;=Rates!$H$14,'Claim Details'!$I$28&lt;=Rates!$H$15,'Claim Details'!$I$19="Yes"),Rates!$I$26,IF(AND(AE81="B",'Claim Details'!$I$28&gt;=Rates!$H$14,'Claim Details'!$I$28&lt;=Rates!$H$15,'Claim Details'!$I$19="No"),Rates!$H$26,IF(AND(AE81="B",'Claim Details'!$I$28&gt;=Rates!$J$14,'Claim Details'!$I$28&lt;=Rates!$J$15,'Claim Details'!$I$19="Yes"),Rates!$K$26,IF(AND(AE81="B",'Claim Details'!$I$28&gt;=Rates!$J$14,'Claim Details'!$I$28&lt;=Rates!$J$15,'Claim Details'!$I$19="No"),Rates!$J$26,IF(AND(AE81="C",'Claim Details'!$I$28&gt;=Rates!$D$14,'Claim Details'!$I$28&lt;=Rates!$D$15,'Claim Details'!$I$19="Yes"),Rates!$E$27,IF(AND(AE81="C",'Claim Details'!$I$28&gt;=Rates!$D$14,'Claim Details'!$I$28&lt;=Rates!$D$15,'Claim Details'!$I$19="No"),Rates!$D$27,IF(AND(AE81="C",'Claim Details'!$I$28&gt;=Rates!$F$14,'Claim Details'!$I$28&lt;=Rates!$F$15,'Claim Details'!$I$19="Yes"),Rates!$G$27,IF(AND(AE81="C",'Claim Details'!$I$28&gt;=Rates!$F$14,'Claim Details'!$I$28&lt;=Rates!$F$15,'Claim Details'!$I$19="No"),Rates!$F$27,IF(AND(AE81="C",'Claim Details'!$I$28&gt;=Rates!$H$14,'Claim Details'!$I$28&lt;=Rates!$H$15,'Claim Details'!$I$19="Yes"),Rates!$I$27,IF(AND(AE81="C",'Claim Details'!$I$28&gt;=Rates!$H$14,'Claim Details'!$I$28&lt;=Rates!$H$15,'Claim Details'!$I$19="No"),Rates!$H$27,IF(AND(AE81="C",'Claim Details'!$I$28&gt;=Rates!$J$14,'Claim Details'!$I$28&lt;=Rates!$J$15,'Claim Details'!$I$19="Yes"),Rates!$K$27,IF(AND(AE81="C",'Claim Details'!$I$28&gt;=Rates!$J$14,'Claim Details'!$I$28&lt;=Rates!$J$15,'Claim Details'!$I$19="No"),Rates!$J$27,"£0.00"))))))))))))))))))))))))</f>
        <v>£0.00</v>
      </c>
      <c r="BF81" s="189" t="str">
        <f>IF(AND(AE81="A",'Claim Details'!$I$28&gt;=Rates!$D$14,'Claim Details'!$I$28&lt;=Rates!$D$15,'Claim Details'!$I$19="Yes"),Rates!$E$20,IF(AND(AE81="A",'Claim Details'!$I$28&gt;=Rates!$D$14,'Claim Details'!$I$28&lt;=Rates!$D$15,'Claim Details'!$I$19="No"),Rates!$D$20,IF(AND(AE81="A",'Claim Details'!$I$28&gt;=Rates!$F$14,'Claim Details'!$I$28&lt;=Rates!$F$15,'Claim Details'!$I$19="Yes"),Rates!$G$20,IF(AND(AE81="A",'Claim Details'!$I$28&gt;=Rates!$F$14,'Claim Details'!$I$28&lt;=Rates!$F$15,'Claim Details'!$I$19="No"),Rates!$F$20,IF(AND(AE81="A",'Claim Details'!$I$28&gt;=Rates!$H$14,'Claim Details'!$I$28&lt;=Rates!$H$15,'Claim Details'!$I$19="Yes"),Rates!$I$20,IF(AND(AE81="A",'Claim Details'!$I$28&gt;=Rates!$H$14,'Claim Details'!$I$28&lt;=Rates!$H$15,'Claim Details'!$I$19="No"),Rates!$H$20,IF(AND(AE81="A",'Claim Details'!$I$28&gt;=Rates!$J$14,'Claim Details'!$I$28&lt;=Rates!$J$15,'Claim Details'!$I$19="Yes"),Rates!$K$20,IF(AND(AE81="A",'Claim Details'!$I$28&gt;=Rates!$J$14,'Claim Details'!$I$28&lt;=Rates!$J$15,'Claim Details'!$I$19="No"),Rates!$J$20,IF(AND(AE81="B",'Claim Details'!$I$28&gt;=Rates!$D$14,'Claim Details'!$I$28&lt;=Rates!$D$15,'Claim Details'!$I$19="Yes"),Rates!$E$21,IF(AND(AE81="B",'Claim Details'!$I$28&gt;=Rates!$D$14,'Claim Details'!$I$28&lt;=Rates!$D$15,'Claim Details'!$I$19="No"),Rates!$D$21,IF(AND(AE81="B",'Claim Details'!$I$28&gt;=Rates!$F$14,'Claim Details'!$I$28&lt;=Rates!$F$15,'Claim Details'!$I$19="Yes"),Rates!$G$21,IF(AND(AE81="B",'Claim Details'!$I$28&gt;=Rates!$F$14,'Claim Details'!$I$28&lt;=Rates!$F$15,'Claim Details'!$I$19="No"),Rates!$F$21,IF(AND(AE81="B",'Claim Details'!$I$28&gt;=Rates!$H$14,'Claim Details'!$I$28&lt;=Rates!$H$15,'Claim Details'!$I$19="Yes"),Rates!$I$21,IF(AND(AE81="B",'Claim Details'!$I$28&gt;=Rates!$H$14,'Claim Details'!$I$28&lt;=Rates!$H$15,'Claim Details'!$I$19="No"),Rates!$H$21,IF(AND(AE81="B",'Claim Details'!$I$28&gt;=Rates!$J$14,'Claim Details'!$I$28&lt;=Rates!$J$15,'Claim Details'!$I$19="Yes"),Rates!$K$21,IF(AND(AE81="B",'Claim Details'!$I$28&gt;=Rates!$J$14,'Claim Details'!$I$28&lt;=Rates!$J$15,'Claim Details'!$I$19="No"),Rates!$J$21,"£0.00"))))))))))))))))</f>
        <v>£0.00</v>
      </c>
      <c r="BG81" s="189" t="str">
        <f>IF(AND(AE81="A",'Claim Details'!$I$28&gt;=Rates!$D$14,'Claim Details'!$I$28&lt;=Rates!$D$15,'Claim Details'!$I$19="Yes"),Rates!$E$22,IF(AND(AE81="A",'Claim Details'!$I$28&gt;=Rates!$D$14,'Claim Details'!$I$28&lt;=Rates!$D$15,'Claim Details'!$I$19="No"),Rates!$D$22,IF(AND(AE81="A",'Claim Details'!$I$28&gt;=Rates!$F$14,'Claim Details'!$I$28&lt;=Rates!$F$15,'Claim Details'!$I$19="Yes"),Rates!$G$22,IF(AND(AE81="A",'Claim Details'!$I$28&gt;=Rates!$F$14,'Claim Details'!$I$28&lt;=Rates!$F$15,'Claim Details'!$I$19="No"),Rates!$F$22,IF(AND(AE81="A",'Claim Details'!$I$28&gt;=Rates!$H$14,'Claim Details'!$I$28&lt;=Rates!$H$15,'Claim Details'!$I$19="Yes"),Rates!$I$22,IF(AND(AE81="A",'Claim Details'!$I$28&gt;=Rates!$H$14,'Claim Details'!$I$28&lt;=Rates!$H$15,'Claim Details'!$I$19="No"),Rates!$H$22,IF(AND(AE81="A",'Claim Details'!$I$28&gt;=Rates!$J$14,'Claim Details'!$I$28&lt;=Rates!$J$15,'Claim Details'!$I$19="Yes"),Rates!$K$22,IF(AND(AE81="A",'Claim Details'!$I$28&gt;=Rates!$J$14,'Claim Details'!$I$28&lt;=Rates!$J$15,'Claim Details'!$I$19="No"),Rates!$J$22,IF(AND(AE81="B",'Claim Details'!$I$28&gt;=Rates!$D$14,'Claim Details'!$I$28&lt;=Rates!$D$15,'Claim Details'!$I$19="Yes"),Rates!$E$23,IF(AND(AE81="B",'Claim Details'!$I$28&gt;=Rates!$D$14,'Claim Details'!$I$28&lt;=Rates!$D$15,'Claim Details'!$I$19="No"),Rates!$D$23,IF(AND(AE81="B",'Claim Details'!$I$28&gt;=Rates!$F$14,'Claim Details'!$I$28&lt;=Rates!$F$15,'Claim Details'!$I$19="Yes"),Rates!$G$23,IF(AND(AE81="B",'Claim Details'!$I$28&gt;=Rates!$F$14,'Claim Details'!$I$28&lt;=Rates!$F$15,'Claim Details'!$I$19="No"),Rates!$F$23,IF(AND(AE81="B",'Claim Details'!$I$28&gt;=Rates!$H$14,'Claim Details'!$I$28&lt;=Rates!$H$15,'Claim Details'!$I$19="Yes"),Rates!$I$23,IF(AND(AE81="B",'Claim Details'!$I$28&gt;=Rates!$H$14,'Claim Details'!$I$28&lt;=Rates!$H$15,'Claim Details'!$I$19="No"),Rates!$H$23,IF(AND(AE81="B",'Claim Details'!$I$28&gt;=Rates!$J$14,'Claim Details'!$I$28&lt;=Rates!$J$15,'Claim Details'!$I$19="Yes"),Rates!$K$23,IF(AND(AE81="B",'Claim Details'!$I$28&gt;=Rates!$J$14,'Claim Details'!$I$28&lt;=Rates!$J$15,'Claim Details'!$I$19="No"),Rates!$J$23,IF(AND(AE81="C",'Claim Details'!$I$28&gt;=Rates!$D$14,'Claim Details'!$I$28&lt;=Rates!$D$15,'Claim Details'!$I$19="Yes"),Rates!$E$24,IF(AND(AE81="C",'Claim Details'!$I$28&gt;=Rates!$D$14,'Claim Details'!$I$28&lt;=Rates!$D$15,'Claim Details'!$I$19="No"),Rates!$D$24,IF(AND(AE81="C",'Claim Details'!$I$28&gt;=Rates!$F$14,'Claim Details'!$I$28&lt;=Rates!$F$15,'Claim Details'!$I$19="Yes"),Rates!$G$24,IF(AND(AE81="C",'Claim Details'!$I$28&gt;=Rates!$F$14,'Claim Details'!$I$28&lt;=Rates!$F$15,'Claim Details'!$I$19="No"),Rates!$F$24,IF(AND(AE81="C",'Claim Details'!$I$28&gt;=Rates!$H$14,'Claim Details'!$I$28&lt;=Rates!$H$15,'Claim Details'!$I$19="Yes"),Rates!$I$24,IF(AND(AE81="C",'Claim Details'!$I$28&gt;=Rates!$H$14,'Claim Details'!$I$28&lt;=Rates!$H$15,'Claim Details'!$I$19="No"),Rates!$H$24,IF(AND(AE81="C",'Claim Details'!$I$28&gt;=Rates!$J$14,'Claim Details'!$I$28&lt;=Rates!$J$15,'Claim Details'!$I$19="Yes"),Rates!$K$24,IF(AND(AE81="C",'Claim Details'!$I$28&gt;=Rates!$J$14,'Claim Details'!$I$28&lt;=Rates!$J$15,'Claim Details'!$I$19="No"),Rates!$J$24,"£0.00"))))))))))))))))))))))))</f>
        <v>£0.00</v>
      </c>
      <c r="BH81" s="189" t="str">
        <f t="shared" si="28"/>
        <v>£0.00</v>
      </c>
      <c r="BI81" s="189">
        <f t="shared" si="29"/>
        <v>0</v>
      </c>
      <c r="BO81" s="202" t="str">
        <f>IF(H81="","£0.00",IF(AP81="4","£0.00",IF(AP81="5","£0.00",IF(AP81="1","£0.00",((AQ81*H81)*'Claim Details'!$F$111)/100))))</f>
        <v>£0.00</v>
      </c>
      <c r="BP81" s="202" t="str">
        <f>IF(T81="","£0.00",IF(AP81="4","£0.00",IF(AP81="5","£0.00",IF(AP81="1","£0.00",((AR81*T81)*'Claim Details'!$N$111)/100))))</f>
        <v>£0.00</v>
      </c>
      <c r="BQ81" s="202" t="str">
        <f>IF(AI81="","£0.00",IF(AP81="4","£0.00",IF(AP81="5","£0.00",IF(AP81="1","£0.00",((BI81*AI81)*'Claim Details'!$W$111)/100))))</f>
        <v>£0.00</v>
      </c>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row>
    <row r="82" spans="1:97" ht="15">
      <c r="A82" s="145"/>
      <c r="B82" s="91"/>
      <c r="C82" s="96"/>
      <c r="D82" s="97"/>
      <c r="E82" s="98"/>
      <c r="F82" s="89"/>
      <c r="G82" s="99"/>
      <c r="H82" s="100"/>
      <c r="I82" s="221" t="str">
        <f t="shared" si="19"/>
        <v>£0.00</v>
      </c>
      <c r="J82" s="101"/>
      <c r="K82" s="100"/>
      <c r="L82" s="221" t="str">
        <f t="shared" si="20"/>
        <v>£0.00</v>
      </c>
      <c r="M82" s="101"/>
      <c r="N82" s="102"/>
      <c r="O82" s="145"/>
      <c r="P82" s="77"/>
      <c r="Q82" s="87"/>
      <c r="R82" s="87"/>
      <c r="S82" s="87"/>
      <c r="T82" s="149" t="str">
        <f t="shared" si="21"/>
        <v/>
      </c>
      <c r="U82" s="87" t="str">
        <f t="shared" si="30"/>
        <v/>
      </c>
      <c r="V82" s="87"/>
      <c r="W82" s="53" t="str">
        <f t="shared" si="22"/>
        <v>£0.00</v>
      </c>
      <c r="X82" s="53"/>
      <c r="Y82" s="87"/>
      <c r="Z82" s="78"/>
      <c r="AA82" s="79"/>
      <c r="AB82" s="160"/>
      <c r="AC82" s="98"/>
      <c r="AD82" s="225"/>
      <c r="AE82" s="235" t="str">
        <f t="shared" si="23"/>
        <v/>
      </c>
      <c r="AF82" s="87" t="str">
        <f t="shared" si="24"/>
        <v/>
      </c>
      <c r="AG82" s="53"/>
      <c r="AH82" s="224"/>
      <c r="AI82" s="226" t="str">
        <f t="shared" si="16"/>
        <v/>
      </c>
      <c r="AJ82" s="236" t="str">
        <f t="shared" si="25"/>
        <v>£0.00</v>
      </c>
      <c r="AK82" s="31"/>
      <c r="AL82" s="1"/>
      <c r="AM82" s="1"/>
      <c r="AN82" s="1"/>
      <c r="AO82" s="1"/>
      <c r="AP82" s="1" t="str">
        <f t="shared" si="17"/>
        <v/>
      </c>
      <c r="AQ82" s="27">
        <f t="shared" si="18"/>
        <v>0</v>
      </c>
      <c r="AR82" s="189">
        <f t="shared" si="26"/>
        <v>0</v>
      </c>
      <c r="AS82" s="190" t="str">
        <f>IF(AND(C82="A",'Claim Details'!$E$28&gt;=Rates!$D$14,'Claim Details'!$E$28&lt;=Rates!$D$15,'Claim Details'!$E$19="Yes"),Rates!$E$17,IF(AND(C82="A",'Claim Details'!$E$28&gt;=Rates!$D$14,'Claim Details'!$E$28&lt;=Rates!$D$15,'Claim Details'!$E$19="No"),Rates!$D$17,IF(AND(C82="A",'Claim Details'!$E$28&gt;=Rates!$F$14,'Claim Details'!$E$28&lt;=Rates!$F$15,'Claim Details'!$E$19="Yes"),Rates!$G$17,IF(AND(C82="A",'Claim Details'!$E$28&gt;=Rates!$F$14,'Claim Details'!$E$28&lt;=Rates!$F$15,'Claim Details'!$E$19="No"),Rates!$F$17,IF(AND(C82="A",'Claim Details'!$E$28&gt;=Rates!$H$14,'Claim Details'!$E$28&lt;=Rates!$H$15,'Claim Details'!$E$19="Yes"),Rates!$I$17,IF(AND(C82="A",'Claim Details'!$E$28&gt;=Rates!$H$14,'Claim Details'!$E$28&lt;=Rates!$H$15,'Claim Details'!$E$19="No"),Rates!$H$17,IF(AND(C82="A",'Claim Details'!$E$28&gt;=Rates!$J$14,'Claim Details'!$E$28&lt;=Rates!$J$15,'Claim Details'!$E$19="Yes"),Rates!$K$17,IF(AND(C82="A",'Claim Details'!$E$28&gt;=Rates!$J$14,'Claim Details'!$E$28&lt;=Rates!$J$15,'Claim Details'!$E$19="No"),Rates!$J$17,IF(AND(C82="B",'Claim Details'!$E$28&gt;=Rates!$D$14,'Claim Details'!$E$28&lt;=Rates!$D$15,'Claim Details'!$E$19="Yes"),Rates!$E$18,IF(AND(C82="B",'Claim Details'!$E$28&gt;=Rates!$D$14,'Claim Details'!$E$28&lt;=Rates!$D$15,'Claim Details'!$E$19="No"),Rates!$D$18,IF(AND(C82="B",'Claim Details'!$E$28&gt;=Rates!$F$14,'Claim Details'!$E$28&lt;=Rates!$F$15,'Claim Details'!$E$19="Yes"),Rates!$G$18,IF(AND(C82="B",'Claim Details'!$E$28&gt;=Rates!$F$14,'Claim Details'!$E$28&lt;=Rates!$F$15,'Claim Details'!$E$19="No"),Rates!$F$18,IF(AND(C82="B",'Claim Details'!$E$28&gt;=Rates!$H$14,'Claim Details'!$E$28&lt;=Rates!$H$15,'Claim Details'!$E$19="Yes"),Rates!$I$18,IF(AND(C82="B",'Claim Details'!$E$28&gt;=Rates!$H$14,'Claim Details'!$E$28&lt;=Rates!$H$15,'Claim Details'!$E$19="No"),Rates!$H$18,IF(AND(C82="B",'Claim Details'!$E$28&gt;=Rates!$J$14,'Claim Details'!$E$28&lt;=Rates!$J$15,'Claim Details'!$E$19="Yes"),Rates!$K$18,IF(AND(C82="B",'Claim Details'!$E$28&gt;=Rates!$J$14,'Claim Details'!$E$28&lt;=Rates!$J$15,'Claim Details'!$E$19="No"),Rates!$J$18,IF(AND(C82="C",'Claim Details'!$E$28&gt;=Rates!$D$14,'Claim Details'!$E$28&lt;=Rates!$D$15,'Claim Details'!$E$19="Yes"),Rates!$E$19,IF(AND(C82="C",'Claim Details'!$E$28&gt;=Rates!$D$14,'Claim Details'!$E$28&lt;=Rates!$D$15,'Claim Details'!$E$19="No"),Rates!$D$19,IF(AND(C82="C",'Claim Details'!$E$28&gt;=Rates!$F$14,'Claim Details'!$E$28&lt;=Rates!$F$15,'Claim Details'!$E$19="Yes"),Rates!$G$19,IF(AND(C82="C",'Claim Details'!$E$28&gt;=Rates!$F$14,'Claim Details'!$E$28&lt;=Rates!$F$15,'Claim Details'!$E$19="No"),Rates!$F$19,IF(AND(C82="C",'Claim Details'!$E$28&gt;=Rates!$H$14,'Claim Details'!$E$28&lt;=Rates!$H$15,'Claim Details'!$E$19="Yes"),Rates!$I$19,IF(AND(C82="C",'Claim Details'!$E$28&gt;=Rates!$H$14,'Claim Details'!$E$28&lt;=Rates!$H$15,'Claim Details'!$E$19="No"),Rates!$H$19,IF(AND(C82="C",'Claim Details'!$E$28&gt;=Rates!$J$14,'Claim Details'!$E$28&lt;=Rates!$J$15,'Claim Details'!$E$19="Yes"),Rates!$K$19,IF(AND(C82="C",'Claim Details'!$E$28&gt;=Rates!$J$14,'Claim Details'!$E$28&lt;=Rates!$J$15,'Claim Details'!$E$19="No"),Rates!$J$19,"£0.00"))))))))))))))))))))))))</f>
        <v>£0.00</v>
      </c>
      <c r="AT82" s="189" t="str">
        <f>IF(AND(C82="A",'Claim Details'!$E$28&gt;=Rates!$D$14,'Claim Details'!$E$28&lt;=Rates!$D$15,'Claim Details'!$E$19="Yes"),Rates!$E$25,IF(AND(C82="A",'Claim Details'!$E$28&gt;=Rates!$D$14,'Claim Details'!$E$28&lt;=Rates!$D$15,'Claim Details'!$E$19="No"),Rates!$D$25,IF(AND(C82="A",'Claim Details'!$E$28&gt;=Rates!$F$14,'Claim Details'!$E$28&lt;=Rates!$F$15,'Claim Details'!$E$19="Yes"),Rates!$G$25,IF(AND(C82="A",'Claim Details'!$E$28&gt;=Rates!$F$14,'Claim Details'!$E$28&lt;=Rates!$F$15,'Claim Details'!$E$19="No"),Rates!$F$25,IF(AND(C82="A",'Claim Details'!$E$28&gt;=Rates!$H$14,'Claim Details'!$E$28&lt;=Rates!$H$15,'Claim Details'!$E$19="Yes"),Rates!$I$25,IF(AND(C82="A",'Claim Details'!$E$28&gt;=Rates!$H$14,'Claim Details'!$E$28&lt;=Rates!$H$15,'Claim Details'!$E$19="No"),Rates!$H$25,IF(AND(C82="A",'Claim Details'!$E$28&gt;=Rates!$J$14,'Claim Details'!$E$28&lt;=Rates!$J$15,'Claim Details'!$E$19="Yes"),Rates!$K$25,IF(AND(C82="A",'Claim Details'!$E$28&gt;=Rates!$J$14,'Claim Details'!$E$28&lt;=Rates!$J$15,'Claim Details'!$E$19="No"),Rates!$J$25,IF(AND(C82="B",'Claim Details'!$E$28&gt;=Rates!$D$14,'Claim Details'!$E$28&lt;=Rates!$D$15,'Claim Details'!$E$19="Yes"),Rates!$E$26,IF(AND(C82="B",'Claim Details'!$E$28&gt;=Rates!$D$14,'Claim Details'!$E$28&lt;=Rates!$D$15,'Claim Details'!$E$19="No"),Rates!$D$26,IF(AND(C82="B",'Claim Details'!$E$28&gt;=Rates!$F$14,'Claim Details'!$E$28&lt;=Rates!$F$15,'Claim Details'!$E$19="Yes"),Rates!$G$26,IF(AND(C82="B",'Claim Details'!$E$28&gt;=Rates!$F$14,'Claim Details'!$E$28&lt;=Rates!$F$15,'Claim Details'!$E$19="No"),Rates!$F$26,IF(AND(C82="B",'Claim Details'!$E$28&gt;=Rates!$H$14,'Claim Details'!$E$28&lt;=Rates!$H$15,'Claim Details'!$E$19="Yes"),Rates!$I$26,IF(AND(C82="B",'Claim Details'!$E$28&gt;=Rates!$H$14,'Claim Details'!$E$28&lt;=Rates!$H$15,'Claim Details'!$E$19="No"),Rates!$H$26,IF(AND(C82="B",'Claim Details'!$E$28&gt;=Rates!$J$14,'Claim Details'!$E$28&lt;=Rates!$J$15,'Claim Details'!$E$19="Yes"),Rates!$K$26,IF(AND(C82="B",'Claim Details'!$E$28&gt;=Rates!$J$14,'Claim Details'!$E$28&lt;=Rates!$J$15,'Claim Details'!$E$19="No"),Rates!$J$26,IF(AND(C82="C",'Claim Details'!$E$28&gt;=Rates!$D$14,'Claim Details'!$E$28&lt;=Rates!$D$15,'Claim Details'!$E$19="Yes"),Rates!$E$27,IF(AND(C82="C",'Claim Details'!$E$28&gt;=Rates!$D$14,'Claim Details'!$E$28&lt;=Rates!$D$15,'Claim Details'!$E$19="No"),Rates!$D$27,IF(AND(C82="C",'Claim Details'!$E$28&gt;=Rates!$F$14,'Claim Details'!$E$28&lt;=Rates!$F$15,'Claim Details'!$E$19="Yes"),Rates!$G$27,IF(AND(C82="C",'Claim Details'!$E$28&gt;=Rates!$F$14,'Claim Details'!$E$28&lt;=Rates!$F$15,'Claim Details'!$E$19="No"),Rates!$F$27,IF(AND(C82="C",'Claim Details'!$E$28&gt;=Rates!$H$14,'Claim Details'!$E$28&lt;=Rates!$H$15,'Claim Details'!$E$19="Yes"),Rates!$I$27,IF(AND(C82="C",'Claim Details'!$E$28&gt;=Rates!$H$14,'Claim Details'!$E$28&lt;=Rates!$H$15,'Claim Details'!$E$19="No"),Rates!$H$27,IF(AND(C82="C",'Claim Details'!$E$28&gt;=Rates!$J$14,'Claim Details'!$E$28&lt;=Rates!$J$15,'Claim Details'!$E$19="Yes"),Rates!$K$27,IF(AND(C82="C",'Claim Details'!$E$28&gt;=Rates!$J$14,'Claim Details'!$E$28&lt;=Rates!$J$15,'Claim Details'!$E$19="No"),Rates!$J$27,"£0.00"))))))))))))))))))))))))</f>
        <v>£0.00</v>
      </c>
      <c r="AU82" s="191" t="str">
        <f>IF(AND(C82="A",'Claim Details'!$E$28&gt;=Rates!$D$14,'Claim Details'!$E$28&lt;=Rates!$D$15,'Claim Details'!$E$19="Yes"),Rates!$E$20,IF(AND(C82="A",'Claim Details'!$E$28&gt;=Rates!$D$14,'Claim Details'!$E$28&lt;=Rates!$D$15,'Claim Details'!$E$19="No"),Rates!$D$20,IF(AND(C82="A",'Claim Details'!$E$28&gt;=Rates!$F$14,'Claim Details'!$E$28&lt;=Rates!$F$15,'Claim Details'!$E$19="Yes"),Rates!$G$20,IF(AND(C82="A",'Claim Details'!$E$28&gt;=Rates!$F$14,'Claim Details'!$E$28&lt;=Rates!$F$15,'Claim Details'!$E$19="No"),Rates!$F$20,IF(AND(C82="A",'Claim Details'!$E$28&gt;=Rates!$H$14,'Claim Details'!$E$28&lt;=Rates!$H$15,'Claim Details'!$E$19="Yes"),Rates!$I$20,IF(AND(C82="A",'Claim Details'!$E$28&gt;=Rates!$H$14,'Claim Details'!$E$28&lt;=Rates!$H$15,'Claim Details'!$E$19="No"),Rates!$H$20,IF(AND(C82="A",'Claim Details'!$E$28&gt;=Rates!$J$14,'Claim Details'!$E$28&lt;=Rates!$J$15,'Claim Details'!$E$19="Yes"),Rates!$K$20,IF(AND(C82="A",'Claim Details'!$E$28&gt;=Rates!$J$14,'Claim Details'!$E$28&lt;=Rates!$J$15,'Claim Details'!$E$19="No"),Rates!$J$20,IF(AND(C82="B",'Claim Details'!$E$28&gt;=Rates!$D$14,'Claim Details'!$E$28&lt;=Rates!$D$15,'Claim Details'!$E$19="Yes"),Rates!$E$21,IF(AND(C82="B",'Claim Details'!$E$28&gt;=Rates!$D$14,'Claim Details'!$E$28&lt;=Rates!$D$15,'Claim Details'!$E$19="No"),Rates!$D$21,IF(AND(C82="B",'Claim Details'!$E$28&gt;=Rates!$F$14,'Claim Details'!$E$28&lt;=Rates!$F$15,'Claim Details'!$E$19="Yes"),Rates!$G$21,IF(AND(C82="B",'Claim Details'!$E$28&gt;=Rates!$F$14,'Claim Details'!$E$28&lt;=Rates!$F$15,'Claim Details'!$E$19="No"),Rates!$F$21,IF(AND(C82="B",'Claim Details'!$E$28&gt;=Rates!$H$14,'Claim Details'!$E$28&lt;=Rates!$H$15,'Claim Details'!$E$19="Yes"),Rates!$I$21,IF(AND(C82="B",'Claim Details'!$E$28&gt;=Rates!$H$14,'Claim Details'!$E$28&lt;=Rates!$H$15,'Claim Details'!$E$19="No"),Rates!$H$21,IF(AND(C82="B",'Claim Details'!$E$28&gt;=Rates!$J$14,'Claim Details'!$E$28&lt;=Rates!$J$15,'Claim Details'!$E$19="Yes"),Rates!$K$21,IF(AND(C82="B",'Claim Details'!$E$28&gt;=Rates!$J$14,'Claim Details'!$E$28&lt;=Rates!$J$15,'Claim Details'!$E$19="No"),Rates!$J$21,"£0.00"))))))))))))))))</f>
        <v>£0.00</v>
      </c>
      <c r="AV82" s="191" t="str">
        <f>IF(AND(C82="A",'Claim Details'!$E$28&gt;=Rates!$D$14,'Claim Details'!$E$28&lt;=Rates!$D$15,'Claim Details'!$E$19="Yes"),Rates!$E$22,IF(AND(C82="A",'Claim Details'!$E$28&gt;=Rates!$D$14,'Claim Details'!$E$28&lt;=Rates!$D$15,'Claim Details'!$E$19="No"),Rates!$D$22,IF(AND(C82="A",'Claim Details'!$E$28&gt;=Rates!$F$14,'Claim Details'!$E$28&lt;=Rates!$F$15,'Claim Details'!$E$19="Yes"),Rates!$G$22,IF(AND(C82="A",'Claim Details'!$E$28&gt;=Rates!$F$14,'Claim Details'!$E$28&lt;=Rates!$F$15,'Claim Details'!$E$19="No"),Rates!$F$22,IF(AND(C82="A",'Claim Details'!$E$28&gt;=Rates!$H$14,'Claim Details'!$E$28&lt;=Rates!$H$15,'Claim Details'!$E$19="Yes"),Rates!$I$22,IF(AND(C82="A",'Claim Details'!$E$28&gt;=Rates!$H$14,'Claim Details'!$E$28&lt;=Rates!$H$15,'Claim Details'!$E$19="No"),Rates!$H$22,IF(AND(C82="A",'Claim Details'!$E$28&gt;=Rates!$J$14,'Claim Details'!$E$28&lt;=Rates!$J$15,'Claim Details'!$E$19="Yes"),Rates!$K$22,IF(AND(C82="A",'Claim Details'!$E$28&gt;=Rates!$J$14,'Claim Details'!$E$28&lt;=Rates!$J$15,'Claim Details'!$E$19="No"),Rates!$J$22,IF(AND(C82="B",'Claim Details'!$E$28&gt;=Rates!$D$14,'Claim Details'!$E$28&lt;=Rates!$D$15,'Claim Details'!$E$19="Yes"),Rates!$E$23,IF(AND(C82="B",'Claim Details'!$E$28&gt;=Rates!$D$14,'Claim Details'!$E$28&lt;=Rates!$D$15,'Claim Details'!$E$19="No"),Rates!$D$23,IF(AND(C82="B",'Claim Details'!$E$28&gt;=Rates!$F$14,'Claim Details'!$E$28&lt;=Rates!$F$15,'Claim Details'!$E$19="Yes"),Rates!$G$23,IF(AND(C82="B",'Claim Details'!$E$28&gt;=Rates!$F$14,'Claim Details'!$E$28&lt;=Rates!$F$15,'Claim Details'!$E$19="No"),Rates!$F$23,IF(AND(C82="B",'Claim Details'!$E$28&gt;=Rates!$H$14,'Claim Details'!$E$28&lt;=Rates!$H$15,'Claim Details'!$E$19="Yes"),Rates!$I$23,IF(AND(C82="B",'Claim Details'!$E$28&gt;=Rates!$H$14,'Claim Details'!$E$28&lt;=Rates!$H$15,'Claim Details'!$E$19="No"),Rates!$H$23,IF(AND(C82="B",'Claim Details'!$E$28&gt;=Rates!$J$14,'Claim Details'!$E$28&lt;=Rates!$J$15,'Claim Details'!$E$19="Yes"),Rates!$K$23,IF(AND(C82="B",'Claim Details'!$E$28&gt;=Rates!$J$14,'Claim Details'!$E$28&lt;=Rates!$J$15,'Claim Details'!$E$19="No"),Rates!$J$23,IF(AND(C82="C",'Claim Details'!$E$28&gt;=Rates!$D$14,'Claim Details'!$E$28&lt;=Rates!$D$15,'Claim Details'!$E$19="Yes"),Rates!$E$24,IF(AND(C82="C",'Claim Details'!$E$28&gt;=Rates!$D$14,'Claim Details'!$E$28&lt;=Rates!$D$15,'Claim Details'!$E$19="No"),Rates!$D$24,IF(AND(C82="C",'Claim Details'!$E$28&gt;=Rates!$F$14,'Claim Details'!$E$28&lt;=Rates!$F$15,'Claim Details'!$E$19="Yes"),Rates!$G$24,IF(AND(C82="C",'Claim Details'!$E$28&gt;=Rates!$F$14,'Claim Details'!$E$28&lt;=Rates!$F$15,'Claim Details'!$E$19="No"),Rates!$F$24,IF(AND(C82="C",'Claim Details'!$E$28&gt;=Rates!$H$14,'Claim Details'!$E$28&lt;=Rates!$H$15,'Claim Details'!$E$19="Yes"),Rates!$I$24,IF(AND(C82="C",'Claim Details'!$E$28&gt;=Rates!$H$14,'Claim Details'!$E$28&lt;=Rates!$H$15,'Claim Details'!$E$19="No"),Rates!$H$24,IF(AND(C82="C",'Claim Details'!$E$28&gt;=Rates!$J$14,'Claim Details'!$E$28&lt;=Rates!$J$15,'Claim Details'!$E$19="Yes"),Rates!$K$24,IF(AND(C82="C",'Claim Details'!$E$28&gt;=Rates!$J$14,'Claim Details'!$E$28&lt;=Rates!$J$15,'Claim Details'!$E$19="No"),Rates!$J$24,"£0.00"))))))))))))))))))))))))</f>
        <v>£0.00</v>
      </c>
      <c r="AW82" s="1"/>
      <c r="AX82" s="189" t="str">
        <f>IF(AND(U82="A",'Claim Details'!$I$28&gt;=Rates!$D$14,'Claim Details'!$I$28&lt;=Rates!$D$15,'Claim Details'!$I$19="Yes"),Rates!$J$17,IF(AND(U82="A",'Claim Details'!$I$28&gt;=Rates!$D$14,'Claim Details'!$I$28&lt;=Rates!$D$15,'Claim Details'!$I$19="No"),Rates!$D$17,IF(AND(U82="A",'Claim Details'!$I$28&gt;=Rates!$F$14,'Claim Details'!$I$28&lt;=Rates!$F$15,'Claim Details'!$I$19="Yes"),Rates!$G$17,IF(AND(U82="A",'Claim Details'!$I$28&gt;=Rates!$F$14,'Claim Details'!$I$28&lt;=Rates!$F$15,'Claim Details'!$I$19="No"),Rates!$F$17,IF(AND(U82="A",'Claim Details'!$I$28&gt;=Rates!$H$14,'Claim Details'!$I$28&lt;=Rates!$H$15,'Claim Details'!$I$19="Yes"),Rates!$I$17,IF(AND(U82="A",'Claim Details'!$I$28&gt;=Rates!$H$14,'Claim Details'!$I$28&lt;=Rates!$H$15,'Claim Details'!$I$19="No"),Rates!$H$17,IF(AND(U82="A",'Claim Details'!$I$28&gt;=Rates!$J$14,'Claim Details'!$I$28&lt;=Rates!$J$15,'Claim Details'!$I$19="Yes"),Rates!$K$17,IF(AND(U82="A",'Claim Details'!$I$28&gt;=Rates!$J$14,'Claim Details'!$I$28&lt;=Rates!$J$15,'Claim Details'!$I$19="No"),Rates!$J$17,IF(AND(U82="B",'Claim Details'!$I$28&gt;=Rates!$D$14,'Claim Details'!$I$28&lt;=Rates!$D$15,'Claim Details'!$I$19="Yes"),Rates!$E$18,IF(AND(U82="B",'Claim Details'!$I$28&gt;=Rates!$D$14,'Claim Details'!$I$28&lt;=Rates!$D$15,'Claim Details'!$I$19="No"),Rates!$D$18,IF(AND(U82="B",'Claim Details'!$I$28&gt;=Rates!$F$14,'Claim Details'!$I$28&lt;=Rates!$F$15,'Claim Details'!$I$19="Yes"),Rates!$G$18,IF(AND(U82="B",'Claim Details'!$I$28&gt;=Rates!$F$14,'Claim Details'!$I$28&lt;=Rates!$F$15,'Claim Details'!$I$19="No"),Rates!$F$18,IF(AND(U82="B",'Claim Details'!$I$28&gt;=Rates!$H$14,'Claim Details'!$I$28&lt;=Rates!$H$15,'Claim Details'!$I$19="Yes"),Rates!$I$18,IF(AND(U82="B",'Claim Details'!$I$28&gt;=Rates!$H$14,'Claim Details'!$I$28&lt;=Rates!$H$15,'Claim Details'!$I$19="No"),Rates!$H$18,IF(AND(U82="B",'Claim Details'!$I$28&gt;=Rates!$J$14,'Claim Details'!$I$28&lt;=Rates!$J$15,'Claim Details'!$I$19="Yes"),Rates!$K$18,IF(AND(U82="B",'Claim Details'!$I$28&gt;=Rates!$J$14,'Claim Details'!$I$28&lt;=Rates!$J$15,'Claim Details'!$I$19="No"),Rates!$J$18,IF(AND(U82="C",'Claim Details'!$I$28&gt;=Rates!$D$14,'Claim Details'!$I$28&lt;=Rates!$D$15,'Claim Details'!$I$19="Yes"),Rates!$E$19,IF(AND(U82="C",'Claim Details'!$I$28&gt;=Rates!$D$14,'Claim Details'!$I$28&lt;=Rates!$D$15,'Claim Details'!$I$19="No"),Rates!$D$19,IF(AND(U82="C",'Claim Details'!$I$28&gt;=Rates!$F$14,'Claim Details'!$I$28&lt;=Rates!$F$15,'Claim Details'!$I$19="Yes"),Rates!$G$19,IF(AND(U82="C",'Claim Details'!$I$28&gt;=Rates!$F$14,'Claim Details'!$I$28&lt;=Rates!$F$15,'Claim Details'!$I$19="No"),Rates!$F$19,IF(AND(U82="C",'Claim Details'!$I$28&gt;=Rates!$H$14,'Claim Details'!$I$28&lt;=Rates!$H$15,'Claim Details'!$I$19="Yes"),Rates!$I$19,IF(AND(U82="C",'Claim Details'!$I$28&gt;=Rates!$H$14,'Claim Details'!$I$28&lt;=Rates!$H$15,'Claim Details'!$I$19="No"),Rates!$H$19,IF(AND(U82="C",'Claim Details'!$I$28&gt;=Rates!$J$14,'Claim Details'!$I$28&lt;=Rates!$J$15,'Claim Details'!$I$19="Yes"),Rates!$K$19,IF(AND(U82="C",'Claim Details'!$I$28&gt;=Rates!$J$14,'Claim Details'!$I$28&lt;=Rates!$J$15,'Claim Details'!$I$19="No"),Rates!$J$19,"£0.00"))))))))))))))))))))))))</f>
        <v>£0.00</v>
      </c>
      <c r="AY82" s="189" t="str">
        <f>IF(AND(C82="A",'Claim Details'!$I$28&gt;=Rates!$D$14,'Claim Details'!$I$28&lt;=Rates!$D$15,'Claim Details'!$I$19="Yes"),Rates!$J$25,IF(AND(C82="A",'Claim Details'!$I$28&gt;=Rates!$D$14,'Claim Details'!$I$28&lt;=Rates!$D$15,'Claim Details'!$I$19="No"),Rates!$D$25,IF(AND(C82="A",'Claim Details'!$I$28&gt;=Rates!$F$14,'Claim Details'!$I$28&lt;=Rates!$F$15,'Claim Details'!$I$19="Yes"),Rates!$G$25,IF(AND(C82="A",'Claim Details'!$I$28&gt;=Rates!$F$14,'Claim Details'!$I$28&lt;=Rates!$F$15,'Claim Details'!$I$19="No"),Rates!$F$25,IF(AND(C82="A",'Claim Details'!$I$28&gt;=Rates!$H$14,'Claim Details'!$I$28&lt;=Rates!$H$15,'Claim Details'!$I$19="Yes"),Rates!$I$25,IF(AND(C82="A",'Claim Details'!$I$28&gt;=Rates!$H$14,'Claim Details'!$I$28&lt;=Rates!$H$15,'Claim Details'!$I$19="No"),Rates!$H$25,IF(AND(C82="A",'Claim Details'!$I$28&gt;=Rates!$J$14,'Claim Details'!$I$28&lt;=Rates!$J$15,'Claim Details'!$I$19="Yes"),Rates!$K$25,IF(AND(C82="A",'Claim Details'!$I$28&gt;=Rates!$J$14,'Claim Details'!$I$28&lt;=Rates!$J$15,'Claim Details'!$I$19="No"),Rates!$J$25,IF(AND(C82="B",'Claim Details'!$I$28&gt;=Rates!$D$14,'Claim Details'!$I$28&lt;=Rates!$D$15,'Claim Details'!$I$19="Yes"),Rates!$E$26,IF(AND(C82="B",'Claim Details'!$I$28&gt;=Rates!$D$14,'Claim Details'!$I$28&lt;=Rates!$D$15,'Claim Details'!$I$19="No"),Rates!$D$26,IF(AND(C82="B",'Claim Details'!$I$28&gt;=Rates!$F$14,'Claim Details'!$I$28&lt;=Rates!$F$15,'Claim Details'!$I$19="Yes"),Rates!$G$26,IF(AND(C82="B",'Claim Details'!$I$28&gt;=Rates!$F$14,'Claim Details'!$I$28&lt;=Rates!$F$15,'Claim Details'!$I$19="No"),Rates!$F$26,IF(AND(C82="B",'Claim Details'!$I$28&gt;=Rates!$H$14,'Claim Details'!$I$28&lt;=Rates!$H$15,'Claim Details'!$I$19="Yes"),Rates!$I$26,IF(AND(C82="B",'Claim Details'!$I$28&gt;=Rates!$H$14,'Claim Details'!$I$28&lt;=Rates!$H$15,'Claim Details'!$I$19="No"),Rates!$H$26,IF(AND(C82="B",'Claim Details'!$I$28&gt;=Rates!$J$14,'Claim Details'!$I$28&lt;=Rates!$J$15,'Claim Details'!$I$19="Yes"),Rates!$K$26,IF(AND(C82="B",'Claim Details'!$I$28&gt;=Rates!$J$14,'Claim Details'!$I$28&lt;=Rates!$J$15,'Claim Details'!$I$19="No"),Rates!$J$26,IF(AND(C82="C",'Claim Details'!$I$28&gt;=Rates!$D$14,'Claim Details'!$I$28&lt;=Rates!$D$15,'Claim Details'!$I$19="Yes"),Rates!$E$27,IF(AND(C82="C",'Claim Details'!$I$28&gt;=Rates!$D$14,'Claim Details'!$I$28&lt;=Rates!$D$15,'Claim Details'!$I$19="No"),Rates!$D$27,IF(AND(C82="C",'Claim Details'!$I$28&gt;=Rates!$F$14,'Claim Details'!$I$28&lt;=Rates!$F$15,'Claim Details'!$I$19="Yes"),Rates!$G$27,IF(AND(C82="C",'Claim Details'!$I$28&gt;=Rates!$F$14,'Claim Details'!$I$28&lt;=Rates!$F$15,'Claim Details'!$I$19="No"),Rates!$F$27,IF(AND(C82="C",'Claim Details'!$I$28&gt;=Rates!$H$14,'Claim Details'!$I$28&lt;=Rates!$H$15,'Claim Details'!$I$19="Yes"),Rates!$I$27,IF(AND(C82="C",'Claim Details'!$I$28&gt;=Rates!$H$14,'Claim Details'!$I$28&lt;=Rates!$H$15,'Claim Details'!$I$19="No"),Rates!$H$27,IF(AND(C82="C",'Claim Details'!$I$28&gt;=Rates!$J$14,'Claim Details'!$I$28&lt;=Rates!$J$15,'Claim Details'!$I$19="Yes"),Rates!$K$27,IF(AND(C82="C",'Claim Details'!$I$28&gt;=Rates!$J$14,'Claim Details'!$I$28&lt;=Rates!$J$15,'Claim Details'!$I$19="No"),Rates!$J$27,"£0.00"))))))))))))))))))))))))</f>
        <v>£0.00</v>
      </c>
      <c r="AZ82" s="189" t="str">
        <f>IF(AND(C82="A",'Claim Details'!$I$28&gt;=Rates!$D$14,'Claim Details'!$I$28&lt;=Rates!$D$15,'Claim Details'!$I$19="Yes"),Rates!$E$20,IF(AND(C82="A",'Claim Details'!$I$28&gt;=Rates!$D$14,'Claim Details'!$I$28&lt;=Rates!$D$15,'Claim Details'!$I$19="No"),Rates!$D$20,IF(AND(C82="A",'Claim Details'!$I$28&gt;=Rates!$F$14,'Claim Details'!$I$28&lt;=Rates!$F$15,'Claim Details'!$I$19="Yes"),Rates!$G$20,IF(AND(C82="A",'Claim Details'!$I$28&gt;=Rates!$F$14,'Claim Details'!$I$28&lt;=Rates!$F$15,'Claim Details'!$I$19="No"),Rates!$F$20,IF(AND(C82="A",'Claim Details'!$I$28&gt;=Rates!$H$14,'Claim Details'!$I$28&lt;=Rates!$H$15,'Claim Details'!$I$19="Yes"),Rates!$I$20,IF(AND(C82="A",'Claim Details'!$I$28&gt;=Rates!$H$14,'Claim Details'!$I$28&lt;=Rates!$H$15,'Claim Details'!$I$19="No"),Rates!$H$20,IF(AND(C82="A",'Claim Details'!$I$28&gt;=Rates!$J$14,'Claim Details'!$I$28&lt;=Rates!$J$15,'Claim Details'!$I$19="Yes"),Rates!$K$20,IF(AND(C82="A",'Claim Details'!$I$28&gt;=Rates!$J$14,'Claim Details'!$I$28&lt;=Rates!$J$15,'Claim Details'!$I$19="No"),Rates!$J$20,IF(AND(C82="B",'Claim Details'!$I$28&gt;=Rates!$D$14,'Claim Details'!$I$28&lt;=Rates!$D$15,'Claim Details'!$I$19="Yes"),Rates!$E$21,IF(AND(C82="B",'Claim Details'!$I$28&gt;=Rates!$D$14,'Claim Details'!$I$28&lt;=Rates!$D$15,'Claim Details'!$I$19="No"),Rates!$D$21,IF(AND(C82="B",'Claim Details'!$I$28&gt;=Rates!$F$14,'Claim Details'!$I$28&lt;=Rates!$F$15,'Claim Details'!$I$19="Yes"),Rates!$G$21,IF(AND(C82="B",'Claim Details'!$I$28&gt;=Rates!$F$14,'Claim Details'!$I$28&lt;=Rates!$F$15,'Claim Details'!$I$19="No"),Rates!$F$21,IF(AND(C82="B",'Claim Details'!$I$28&gt;=Rates!$H$14,'Claim Details'!$I$28&lt;=Rates!$H$15,'Claim Details'!$I$19="Yes"),Rates!$I$21,IF(AND(C82="B",'Claim Details'!$I$28&gt;=Rates!$H$14,'Claim Details'!$I$28&lt;=Rates!$H$15,'Claim Details'!$I$19="No"),Rates!$H$21,IF(AND(C82="B",'Claim Details'!$I$28&gt;=Rates!$J$14,'Claim Details'!$I$28&lt;=Rates!$J$15,'Claim Details'!$I$19="Yes"),Rates!$K$21,IF(AND(C82="B",'Claim Details'!$I$28&gt;=Rates!$J$14,'Claim Details'!$I$28&lt;=Rates!$J$15,'Claim Details'!$I$19="No"),Rates!$J$21,"£0.00"))))))))))))))))</f>
        <v>£0.00</v>
      </c>
      <c r="BA82" s="189" t="str">
        <f>IF(AND(C82="A",'Claim Details'!$I$28&gt;=Rates!$D$14,'Claim Details'!$I$28&lt;=Rates!$D$15,'Claim Details'!$I$19="Yes"),Rates!$E$22,IF(AND(C82="A",'Claim Details'!$I$28&gt;=Rates!$D$14,'Claim Details'!$I$28&lt;=Rates!$D$15,'Claim Details'!$I$19="No"),Rates!$D$22,IF(AND(C82="A",'Claim Details'!$I$28&gt;=Rates!$F$14,'Claim Details'!$I$28&lt;=Rates!$F$15,'Claim Details'!$I$19="Yes"),Rates!$G$22,IF(AND(C82="A",'Claim Details'!$I$28&gt;=Rates!$F$14,'Claim Details'!$I$28&lt;=Rates!$F$15,'Claim Details'!$I$19="No"),Rates!$F$22,IF(AND(C82="A",'Claim Details'!$I$28&gt;=Rates!$H$14,'Claim Details'!$I$28&lt;=Rates!$H$15,'Claim Details'!$I$19="Yes"),Rates!$I$22,IF(AND(C82="A",'Claim Details'!$I$28&gt;=Rates!$H$14,'Claim Details'!$I$28&lt;=Rates!$H$15,'Claim Details'!$I$19="No"),Rates!$H$22,IF(AND(C82="A",'Claim Details'!$I$28&gt;=Rates!$J$14,'Claim Details'!$I$28&lt;=Rates!$J$15,'Claim Details'!$I$19="Yes"),Rates!$K$22,IF(AND(C82="A",'Claim Details'!$I$28&gt;=Rates!$J$14,'Claim Details'!$I$28&lt;=Rates!$J$15,'Claim Details'!$I$19="No"),Rates!$J$22,IF(AND(C82="B",'Claim Details'!$I$28&gt;=Rates!$D$14,'Claim Details'!$I$28&lt;=Rates!$D$15,'Claim Details'!$I$19="Yes"),Rates!$E$23,IF(AND(C82="B",'Claim Details'!$I$28&gt;=Rates!$D$14,'Claim Details'!$I$28&lt;=Rates!$D$15,'Claim Details'!$I$19="No"),Rates!$D$23,IF(AND(C82="B",'Claim Details'!$I$28&gt;=Rates!$F$14,'Claim Details'!$I$28&lt;=Rates!$F$15,'Claim Details'!$I$19="Yes"),Rates!$G$23,IF(AND(C82="B",'Claim Details'!$I$28&gt;=Rates!$F$14,'Claim Details'!$I$28&lt;=Rates!$F$15,'Claim Details'!$I$19="No"),Rates!$F$23,IF(AND(C82="B",'Claim Details'!$I$28&gt;=Rates!$H$14,'Claim Details'!$I$28&lt;=Rates!$H$15,'Claim Details'!$I$19="Yes"),Rates!$I$23,IF(AND(C82="B",'Claim Details'!$I$28&gt;=Rates!$H$14,'Claim Details'!$I$28&lt;=Rates!$H$15,'Claim Details'!$I$19="No"),Rates!$H$23,IF(AND(C82="B",'Claim Details'!$I$28&gt;=Rates!$J$14,'Claim Details'!$I$28&lt;=Rates!$J$15,'Claim Details'!$I$19="Yes"),Rates!$K$23,IF(AND(C82="B",'Claim Details'!$I$28&gt;=Rates!$J$14,'Claim Details'!$I$28&lt;=Rates!$J$15,'Claim Details'!$I$19="No"),Rates!$J$23,IF(AND(C82="C",'Claim Details'!$I$28&gt;=Rates!$D$14,'Claim Details'!$I$28&lt;=Rates!$D$15,'Claim Details'!$I$19="Yes"),Rates!$E$24,IF(AND(C82="C",'Claim Details'!$I$28&gt;=Rates!$D$14,'Claim Details'!$I$28&lt;=Rates!$D$15,'Claim Details'!$I$19="No"),Rates!$D$24,IF(AND(C82="C",'Claim Details'!$I$28&gt;=Rates!$F$14,'Claim Details'!$I$28&lt;=Rates!$F$15,'Claim Details'!$I$19="Yes"),Rates!$G$24,IF(AND(C82="C",'Claim Details'!$I$28&gt;=Rates!$F$14,'Claim Details'!$I$28&lt;=Rates!$F$15,'Claim Details'!$I$19="No"),Rates!$F$24,IF(AND(C82="C",'Claim Details'!$I$28&gt;=Rates!$H$14,'Claim Details'!$I$28&lt;=Rates!$H$15,'Claim Details'!$I$19="Yes"),Rates!$I$24,IF(AND(C82="C",'Claim Details'!$I$28&gt;=Rates!$H$14,'Claim Details'!$I$28&lt;=Rates!$H$15,'Claim Details'!$I$19="No"),Rates!$H$24,IF(AND(C82="C",'Claim Details'!$I$28&gt;=Rates!$J$14,'Claim Details'!$I$28&lt;=Rates!$J$15,'Claim Details'!$I$19="Yes"),Rates!$K$24,IF(AND(C82="C",'Claim Details'!$I$28&gt;=Rates!$J$14,'Claim Details'!$I$28&lt;=Rates!$J$15,'Claim Details'!$I$19="No"),Rates!$J$24,"£0.00"))))))))))))))))))))))))</f>
        <v>£0.00</v>
      </c>
      <c r="BB82" s="189" t="str">
        <f t="shared" si="27"/>
        <v>£0.00</v>
      </c>
      <c r="BC82" s="1"/>
      <c r="BD82" s="189" t="str">
        <f>IF(AND(AE82="A",'Claim Details'!$I$28&gt;=Rates!$D$14,'Claim Details'!$I$28&lt;=Rates!$D$15,'Claim Details'!$I$19="Yes"),Rates!$J$17,IF(AND(AE82="A",'Claim Details'!$I$28&gt;=Rates!$D$14,'Claim Details'!$I$28&lt;=Rates!$D$15,'Claim Details'!$I$19="No"),Rates!$D$17,IF(AND(AE82="A",'Claim Details'!$I$28&gt;=Rates!$F$14,'Claim Details'!$I$28&lt;=Rates!$F$15,'Claim Details'!$I$19="Yes"),Rates!$G$17,IF(AND(AE82="A",'Claim Details'!$I$28&gt;=Rates!$F$14,'Claim Details'!$I$28&lt;=Rates!$F$15,'Claim Details'!$I$19="No"),Rates!$F$17,IF(AND(AE82="A",'Claim Details'!$I$28&gt;=Rates!$H$14,'Claim Details'!$I$28&lt;=Rates!$H$15,'Claim Details'!$I$19="Yes"),Rates!$I$17,IF(AND(AE82="A",'Claim Details'!$I$28&gt;=Rates!$H$14,'Claim Details'!$I$28&lt;=Rates!$H$15,'Claim Details'!$I$19="No"),Rates!$H$17,IF(AND(AE82="A",'Claim Details'!$I$28&gt;=Rates!$J$14,'Claim Details'!$I$28&lt;=Rates!$J$15,'Claim Details'!$I$19="Yes"),Rates!$K$17,IF(AND(AE82="A",'Claim Details'!$I$28&gt;=Rates!$J$14,'Claim Details'!$I$28&lt;=Rates!$J$15,'Claim Details'!$I$19="No"),Rates!$J$17,IF(AND(AE82="B",'Claim Details'!$I$28&gt;=Rates!$D$14,'Claim Details'!$I$28&lt;=Rates!$D$15,'Claim Details'!$I$19="Yes"),Rates!$E$18,IF(AND(AE82="B",'Claim Details'!$I$28&gt;=Rates!$D$14,'Claim Details'!$I$28&lt;=Rates!$D$15,'Claim Details'!$I$19="No"),Rates!$D$18,IF(AND(AE82="B",'Claim Details'!$I$28&gt;=Rates!$F$14,'Claim Details'!$I$28&lt;=Rates!$F$15,'Claim Details'!$I$19="Yes"),Rates!$G$18,IF(AND(AE82="B",'Claim Details'!$I$28&gt;=Rates!$F$14,'Claim Details'!$I$28&lt;=Rates!$F$15,'Claim Details'!$I$19="No"),Rates!$F$18,IF(AND(AE82="B",'Claim Details'!$I$28&gt;=Rates!$H$14,'Claim Details'!$I$28&lt;=Rates!$H$15,'Claim Details'!$I$19="Yes"),Rates!$I$18,IF(AND(AE82="B",'Claim Details'!$I$28&gt;=Rates!$H$14,'Claim Details'!$I$28&lt;=Rates!$H$15,'Claim Details'!$I$19="No"),Rates!$H$18,IF(AND(AE82="B",'Claim Details'!$I$28&gt;=Rates!$J$14,'Claim Details'!$I$28&lt;=Rates!$J$15,'Claim Details'!$I$19="Yes"),Rates!$K$18,IF(AND(AE82="B",'Claim Details'!$I$28&gt;=Rates!$J$14,'Claim Details'!$I$28&lt;=Rates!$J$15,'Claim Details'!$I$19="No"),Rates!$J$18,IF(AND(AE82="C",'Claim Details'!$I$28&gt;=Rates!$D$14,'Claim Details'!$I$28&lt;=Rates!$D$15,'Claim Details'!$I$19="Yes"),Rates!$E$19,IF(AND(AE82="C",'Claim Details'!$I$28&gt;=Rates!$D$14,'Claim Details'!$I$28&lt;=Rates!$D$15,'Claim Details'!$I$19="No"),Rates!$D$19,IF(AND(AE82="C",'Claim Details'!$I$28&gt;=Rates!$F$14,'Claim Details'!$I$28&lt;=Rates!$F$15,'Claim Details'!$I$19="Yes"),Rates!$G$19,IF(AND(AE82="C",'Claim Details'!$I$28&gt;=Rates!$F$14,'Claim Details'!$I$28&lt;=Rates!$F$15,'Claim Details'!$I$19="No"),Rates!$F$19,IF(AND(AE82="C",'Claim Details'!$I$28&gt;=Rates!$H$14,'Claim Details'!$I$28&lt;=Rates!$H$15,'Claim Details'!$I$19="Yes"),Rates!$I$19,IF(AND(AE82="C",'Claim Details'!$I$28&gt;=Rates!$H$14,'Claim Details'!$I$28&lt;=Rates!$H$15,'Claim Details'!$I$19="No"),Rates!$H$19,IF(AND(AE82="C",'Claim Details'!$I$28&gt;=Rates!$J$14,'Claim Details'!$I$28&lt;=Rates!$J$15,'Claim Details'!$I$19="Yes"),Rates!$K$19,IF(AND(AE82="C",'Claim Details'!$I$28&gt;=Rates!$J$14,'Claim Details'!$I$28&lt;=Rates!$J$15,'Claim Details'!$I$19="No"),Rates!$J$19,"£0.00"))))))))))))))))))))))))</f>
        <v>£0.00</v>
      </c>
      <c r="BE82" s="189" t="str">
        <f>IF(AND(AE82="A",'Claim Details'!$I$28&gt;=Rates!$D$14,'Claim Details'!$I$28&lt;=Rates!$D$15,'Claim Details'!$I$19="Yes"),Rates!$J$25,IF(AND(AE82="A",'Claim Details'!$I$28&gt;=Rates!$D$14,'Claim Details'!$I$28&lt;=Rates!$D$15,'Claim Details'!$I$19="No"),Rates!$D$25,IF(AND(AE82="A",'Claim Details'!$I$28&gt;=Rates!$F$14,'Claim Details'!$I$28&lt;=Rates!$F$15,'Claim Details'!$I$19="Yes"),Rates!$G$25,IF(AND(AE82="A",'Claim Details'!$I$28&gt;=Rates!$F$14,'Claim Details'!$I$28&lt;=Rates!$F$15,'Claim Details'!$I$19="No"),Rates!$F$25,IF(AND(AE82="A",'Claim Details'!$I$28&gt;=Rates!$H$14,'Claim Details'!$I$28&lt;=Rates!$H$15,'Claim Details'!$I$19="Yes"),Rates!$I$25,IF(AND(AE82="A",'Claim Details'!$I$28&gt;=Rates!$H$14,'Claim Details'!$I$28&lt;=Rates!$H$15,'Claim Details'!$I$19="No"),Rates!$H$25,IF(AND(AE82="A",'Claim Details'!$I$28&gt;=Rates!$J$14,'Claim Details'!$I$28&lt;=Rates!$J$15,'Claim Details'!$I$19="Yes"),Rates!$K$25,IF(AND(AE82="A",'Claim Details'!$I$28&gt;=Rates!$J$14,'Claim Details'!$I$28&lt;=Rates!$J$15,'Claim Details'!$I$19="No"),Rates!$J$25,IF(AND(AE82="B",'Claim Details'!$I$28&gt;=Rates!$D$14,'Claim Details'!$I$28&lt;=Rates!$D$15,'Claim Details'!$I$19="Yes"),Rates!$E$26,IF(AND(AE82="B",'Claim Details'!$I$28&gt;=Rates!$D$14,'Claim Details'!$I$28&lt;=Rates!$D$15,'Claim Details'!$I$19="No"),Rates!$D$26,IF(AND(AE82="B",'Claim Details'!$I$28&gt;=Rates!$F$14,'Claim Details'!$I$28&lt;=Rates!$F$15,'Claim Details'!$I$19="Yes"),Rates!$G$26,IF(AND(AE82="B",'Claim Details'!$I$28&gt;=Rates!$F$14,'Claim Details'!$I$28&lt;=Rates!$F$15,'Claim Details'!$I$19="No"),Rates!$F$26,IF(AND(AE82="B",'Claim Details'!$I$28&gt;=Rates!$H$14,'Claim Details'!$I$28&lt;=Rates!$H$15,'Claim Details'!$I$19="Yes"),Rates!$I$26,IF(AND(AE82="B",'Claim Details'!$I$28&gt;=Rates!$H$14,'Claim Details'!$I$28&lt;=Rates!$H$15,'Claim Details'!$I$19="No"),Rates!$H$26,IF(AND(AE82="B",'Claim Details'!$I$28&gt;=Rates!$J$14,'Claim Details'!$I$28&lt;=Rates!$J$15,'Claim Details'!$I$19="Yes"),Rates!$K$26,IF(AND(AE82="B",'Claim Details'!$I$28&gt;=Rates!$J$14,'Claim Details'!$I$28&lt;=Rates!$J$15,'Claim Details'!$I$19="No"),Rates!$J$26,IF(AND(AE82="C",'Claim Details'!$I$28&gt;=Rates!$D$14,'Claim Details'!$I$28&lt;=Rates!$D$15,'Claim Details'!$I$19="Yes"),Rates!$E$27,IF(AND(AE82="C",'Claim Details'!$I$28&gt;=Rates!$D$14,'Claim Details'!$I$28&lt;=Rates!$D$15,'Claim Details'!$I$19="No"),Rates!$D$27,IF(AND(AE82="C",'Claim Details'!$I$28&gt;=Rates!$F$14,'Claim Details'!$I$28&lt;=Rates!$F$15,'Claim Details'!$I$19="Yes"),Rates!$G$27,IF(AND(AE82="C",'Claim Details'!$I$28&gt;=Rates!$F$14,'Claim Details'!$I$28&lt;=Rates!$F$15,'Claim Details'!$I$19="No"),Rates!$F$27,IF(AND(AE82="C",'Claim Details'!$I$28&gt;=Rates!$H$14,'Claim Details'!$I$28&lt;=Rates!$H$15,'Claim Details'!$I$19="Yes"),Rates!$I$27,IF(AND(AE82="C",'Claim Details'!$I$28&gt;=Rates!$H$14,'Claim Details'!$I$28&lt;=Rates!$H$15,'Claim Details'!$I$19="No"),Rates!$H$27,IF(AND(AE82="C",'Claim Details'!$I$28&gt;=Rates!$J$14,'Claim Details'!$I$28&lt;=Rates!$J$15,'Claim Details'!$I$19="Yes"),Rates!$K$27,IF(AND(AE82="C",'Claim Details'!$I$28&gt;=Rates!$J$14,'Claim Details'!$I$28&lt;=Rates!$J$15,'Claim Details'!$I$19="No"),Rates!$J$27,"£0.00"))))))))))))))))))))))))</f>
        <v>£0.00</v>
      </c>
      <c r="BF82" s="189" t="str">
        <f>IF(AND(AE82="A",'Claim Details'!$I$28&gt;=Rates!$D$14,'Claim Details'!$I$28&lt;=Rates!$D$15,'Claim Details'!$I$19="Yes"),Rates!$E$20,IF(AND(AE82="A",'Claim Details'!$I$28&gt;=Rates!$D$14,'Claim Details'!$I$28&lt;=Rates!$D$15,'Claim Details'!$I$19="No"),Rates!$D$20,IF(AND(AE82="A",'Claim Details'!$I$28&gt;=Rates!$F$14,'Claim Details'!$I$28&lt;=Rates!$F$15,'Claim Details'!$I$19="Yes"),Rates!$G$20,IF(AND(AE82="A",'Claim Details'!$I$28&gt;=Rates!$F$14,'Claim Details'!$I$28&lt;=Rates!$F$15,'Claim Details'!$I$19="No"),Rates!$F$20,IF(AND(AE82="A",'Claim Details'!$I$28&gt;=Rates!$H$14,'Claim Details'!$I$28&lt;=Rates!$H$15,'Claim Details'!$I$19="Yes"),Rates!$I$20,IF(AND(AE82="A",'Claim Details'!$I$28&gt;=Rates!$H$14,'Claim Details'!$I$28&lt;=Rates!$H$15,'Claim Details'!$I$19="No"),Rates!$H$20,IF(AND(AE82="A",'Claim Details'!$I$28&gt;=Rates!$J$14,'Claim Details'!$I$28&lt;=Rates!$J$15,'Claim Details'!$I$19="Yes"),Rates!$K$20,IF(AND(AE82="A",'Claim Details'!$I$28&gt;=Rates!$J$14,'Claim Details'!$I$28&lt;=Rates!$J$15,'Claim Details'!$I$19="No"),Rates!$J$20,IF(AND(AE82="B",'Claim Details'!$I$28&gt;=Rates!$D$14,'Claim Details'!$I$28&lt;=Rates!$D$15,'Claim Details'!$I$19="Yes"),Rates!$E$21,IF(AND(AE82="B",'Claim Details'!$I$28&gt;=Rates!$D$14,'Claim Details'!$I$28&lt;=Rates!$D$15,'Claim Details'!$I$19="No"),Rates!$D$21,IF(AND(AE82="B",'Claim Details'!$I$28&gt;=Rates!$F$14,'Claim Details'!$I$28&lt;=Rates!$F$15,'Claim Details'!$I$19="Yes"),Rates!$G$21,IF(AND(AE82="B",'Claim Details'!$I$28&gt;=Rates!$F$14,'Claim Details'!$I$28&lt;=Rates!$F$15,'Claim Details'!$I$19="No"),Rates!$F$21,IF(AND(AE82="B",'Claim Details'!$I$28&gt;=Rates!$H$14,'Claim Details'!$I$28&lt;=Rates!$H$15,'Claim Details'!$I$19="Yes"),Rates!$I$21,IF(AND(AE82="B",'Claim Details'!$I$28&gt;=Rates!$H$14,'Claim Details'!$I$28&lt;=Rates!$H$15,'Claim Details'!$I$19="No"),Rates!$H$21,IF(AND(AE82="B",'Claim Details'!$I$28&gt;=Rates!$J$14,'Claim Details'!$I$28&lt;=Rates!$J$15,'Claim Details'!$I$19="Yes"),Rates!$K$21,IF(AND(AE82="B",'Claim Details'!$I$28&gt;=Rates!$J$14,'Claim Details'!$I$28&lt;=Rates!$J$15,'Claim Details'!$I$19="No"),Rates!$J$21,"£0.00"))))))))))))))))</f>
        <v>£0.00</v>
      </c>
      <c r="BG82" s="189" t="str">
        <f>IF(AND(AE82="A",'Claim Details'!$I$28&gt;=Rates!$D$14,'Claim Details'!$I$28&lt;=Rates!$D$15,'Claim Details'!$I$19="Yes"),Rates!$E$22,IF(AND(AE82="A",'Claim Details'!$I$28&gt;=Rates!$D$14,'Claim Details'!$I$28&lt;=Rates!$D$15,'Claim Details'!$I$19="No"),Rates!$D$22,IF(AND(AE82="A",'Claim Details'!$I$28&gt;=Rates!$F$14,'Claim Details'!$I$28&lt;=Rates!$F$15,'Claim Details'!$I$19="Yes"),Rates!$G$22,IF(AND(AE82="A",'Claim Details'!$I$28&gt;=Rates!$F$14,'Claim Details'!$I$28&lt;=Rates!$F$15,'Claim Details'!$I$19="No"),Rates!$F$22,IF(AND(AE82="A",'Claim Details'!$I$28&gt;=Rates!$H$14,'Claim Details'!$I$28&lt;=Rates!$H$15,'Claim Details'!$I$19="Yes"),Rates!$I$22,IF(AND(AE82="A",'Claim Details'!$I$28&gt;=Rates!$H$14,'Claim Details'!$I$28&lt;=Rates!$H$15,'Claim Details'!$I$19="No"),Rates!$H$22,IF(AND(AE82="A",'Claim Details'!$I$28&gt;=Rates!$J$14,'Claim Details'!$I$28&lt;=Rates!$J$15,'Claim Details'!$I$19="Yes"),Rates!$K$22,IF(AND(AE82="A",'Claim Details'!$I$28&gt;=Rates!$J$14,'Claim Details'!$I$28&lt;=Rates!$J$15,'Claim Details'!$I$19="No"),Rates!$J$22,IF(AND(AE82="B",'Claim Details'!$I$28&gt;=Rates!$D$14,'Claim Details'!$I$28&lt;=Rates!$D$15,'Claim Details'!$I$19="Yes"),Rates!$E$23,IF(AND(AE82="B",'Claim Details'!$I$28&gt;=Rates!$D$14,'Claim Details'!$I$28&lt;=Rates!$D$15,'Claim Details'!$I$19="No"),Rates!$D$23,IF(AND(AE82="B",'Claim Details'!$I$28&gt;=Rates!$F$14,'Claim Details'!$I$28&lt;=Rates!$F$15,'Claim Details'!$I$19="Yes"),Rates!$G$23,IF(AND(AE82="B",'Claim Details'!$I$28&gt;=Rates!$F$14,'Claim Details'!$I$28&lt;=Rates!$F$15,'Claim Details'!$I$19="No"),Rates!$F$23,IF(AND(AE82="B",'Claim Details'!$I$28&gt;=Rates!$H$14,'Claim Details'!$I$28&lt;=Rates!$H$15,'Claim Details'!$I$19="Yes"),Rates!$I$23,IF(AND(AE82="B",'Claim Details'!$I$28&gt;=Rates!$H$14,'Claim Details'!$I$28&lt;=Rates!$H$15,'Claim Details'!$I$19="No"),Rates!$H$23,IF(AND(AE82="B",'Claim Details'!$I$28&gt;=Rates!$J$14,'Claim Details'!$I$28&lt;=Rates!$J$15,'Claim Details'!$I$19="Yes"),Rates!$K$23,IF(AND(AE82="B",'Claim Details'!$I$28&gt;=Rates!$J$14,'Claim Details'!$I$28&lt;=Rates!$J$15,'Claim Details'!$I$19="No"),Rates!$J$23,IF(AND(AE82="C",'Claim Details'!$I$28&gt;=Rates!$D$14,'Claim Details'!$I$28&lt;=Rates!$D$15,'Claim Details'!$I$19="Yes"),Rates!$E$24,IF(AND(AE82="C",'Claim Details'!$I$28&gt;=Rates!$D$14,'Claim Details'!$I$28&lt;=Rates!$D$15,'Claim Details'!$I$19="No"),Rates!$D$24,IF(AND(AE82="C",'Claim Details'!$I$28&gt;=Rates!$F$14,'Claim Details'!$I$28&lt;=Rates!$F$15,'Claim Details'!$I$19="Yes"),Rates!$G$24,IF(AND(AE82="C",'Claim Details'!$I$28&gt;=Rates!$F$14,'Claim Details'!$I$28&lt;=Rates!$F$15,'Claim Details'!$I$19="No"),Rates!$F$24,IF(AND(AE82="C",'Claim Details'!$I$28&gt;=Rates!$H$14,'Claim Details'!$I$28&lt;=Rates!$H$15,'Claim Details'!$I$19="Yes"),Rates!$I$24,IF(AND(AE82="C",'Claim Details'!$I$28&gt;=Rates!$H$14,'Claim Details'!$I$28&lt;=Rates!$H$15,'Claim Details'!$I$19="No"),Rates!$H$24,IF(AND(AE82="C",'Claim Details'!$I$28&gt;=Rates!$J$14,'Claim Details'!$I$28&lt;=Rates!$J$15,'Claim Details'!$I$19="Yes"),Rates!$K$24,IF(AND(AE82="C",'Claim Details'!$I$28&gt;=Rates!$J$14,'Claim Details'!$I$28&lt;=Rates!$J$15,'Claim Details'!$I$19="No"),Rates!$J$24,"£0.00"))))))))))))))))))))))))</f>
        <v>£0.00</v>
      </c>
      <c r="BH82" s="189" t="str">
        <f t="shared" si="28"/>
        <v>£0.00</v>
      </c>
      <c r="BI82" s="189">
        <f t="shared" si="29"/>
        <v>0</v>
      </c>
      <c r="BO82" s="202" t="str">
        <f>IF(H82="","£0.00",IF(AP82="4","£0.00",IF(AP82="5","£0.00",IF(AP82="1","£0.00",((AQ82*H82)*'Claim Details'!$F$111)/100))))</f>
        <v>£0.00</v>
      </c>
      <c r="BP82" s="202" t="str">
        <f>IF(T82="","£0.00",IF(AP82="4","£0.00",IF(AP82="5","£0.00",IF(AP82="1","£0.00",((AR82*T82)*'Claim Details'!$N$111)/100))))</f>
        <v>£0.00</v>
      </c>
      <c r="BQ82" s="202" t="str">
        <f>IF(AI82="","£0.00",IF(AP82="4","£0.00",IF(AP82="5","£0.00",IF(AP82="1","£0.00",((BI82*AI82)*'Claim Details'!$W$111)/100))))</f>
        <v>£0.00</v>
      </c>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row>
    <row r="83" spans="1:97" ht="15">
      <c r="A83" s="145"/>
      <c r="B83" s="91"/>
      <c r="C83" s="96"/>
      <c r="D83" s="97"/>
      <c r="E83" s="98"/>
      <c r="F83" s="89"/>
      <c r="G83" s="99"/>
      <c r="H83" s="100"/>
      <c r="I83" s="221" t="str">
        <f t="shared" si="19"/>
        <v>£0.00</v>
      </c>
      <c r="J83" s="101"/>
      <c r="K83" s="100"/>
      <c r="L83" s="221" t="str">
        <f t="shared" si="20"/>
        <v>£0.00</v>
      </c>
      <c r="M83" s="101"/>
      <c r="N83" s="102"/>
      <c r="O83" s="145"/>
      <c r="P83" s="77"/>
      <c r="Q83" s="87"/>
      <c r="R83" s="87"/>
      <c r="S83" s="87"/>
      <c r="T83" s="149" t="str">
        <f t="shared" si="21"/>
        <v/>
      </c>
      <c r="U83" s="87" t="str">
        <f t="shared" si="30"/>
        <v/>
      </c>
      <c r="V83" s="87"/>
      <c r="W83" s="53" t="str">
        <f t="shared" si="22"/>
        <v>£0.00</v>
      </c>
      <c r="X83" s="53"/>
      <c r="Y83" s="87"/>
      <c r="Z83" s="78"/>
      <c r="AA83" s="79"/>
      <c r="AB83" s="160"/>
      <c r="AC83" s="98"/>
      <c r="AD83" s="225"/>
      <c r="AE83" s="235" t="str">
        <f t="shared" si="23"/>
        <v/>
      </c>
      <c r="AF83" s="87" t="str">
        <f t="shared" si="24"/>
        <v/>
      </c>
      <c r="AG83" s="53"/>
      <c r="AH83" s="224"/>
      <c r="AI83" s="226" t="str">
        <f t="shared" si="16"/>
        <v/>
      </c>
      <c r="AJ83" s="236" t="str">
        <f t="shared" si="25"/>
        <v>£0.00</v>
      </c>
      <c r="AK83" s="31"/>
      <c r="AL83" s="1"/>
      <c r="AM83" s="1"/>
      <c r="AN83" s="1"/>
      <c r="AO83" s="1"/>
      <c r="AP83" s="1" t="str">
        <f t="shared" si="17"/>
        <v/>
      </c>
      <c r="AQ83" s="27">
        <f t="shared" si="18"/>
        <v>0</v>
      </c>
      <c r="AR83" s="189">
        <f t="shared" si="26"/>
        <v>0</v>
      </c>
      <c r="AS83" s="190" t="str">
        <f>IF(AND(C83="A",'Claim Details'!$E$28&gt;=Rates!$D$14,'Claim Details'!$E$28&lt;=Rates!$D$15,'Claim Details'!$E$19="Yes"),Rates!$E$17,IF(AND(C83="A",'Claim Details'!$E$28&gt;=Rates!$D$14,'Claim Details'!$E$28&lt;=Rates!$D$15,'Claim Details'!$E$19="No"),Rates!$D$17,IF(AND(C83="A",'Claim Details'!$E$28&gt;=Rates!$F$14,'Claim Details'!$E$28&lt;=Rates!$F$15,'Claim Details'!$E$19="Yes"),Rates!$G$17,IF(AND(C83="A",'Claim Details'!$E$28&gt;=Rates!$F$14,'Claim Details'!$E$28&lt;=Rates!$F$15,'Claim Details'!$E$19="No"),Rates!$F$17,IF(AND(C83="A",'Claim Details'!$E$28&gt;=Rates!$H$14,'Claim Details'!$E$28&lt;=Rates!$H$15,'Claim Details'!$E$19="Yes"),Rates!$I$17,IF(AND(C83="A",'Claim Details'!$E$28&gt;=Rates!$H$14,'Claim Details'!$E$28&lt;=Rates!$H$15,'Claim Details'!$E$19="No"),Rates!$H$17,IF(AND(C83="A",'Claim Details'!$E$28&gt;=Rates!$J$14,'Claim Details'!$E$28&lt;=Rates!$J$15,'Claim Details'!$E$19="Yes"),Rates!$K$17,IF(AND(C83="A",'Claim Details'!$E$28&gt;=Rates!$J$14,'Claim Details'!$E$28&lt;=Rates!$J$15,'Claim Details'!$E$19="No"),Rates!$J$17,IF(AND(C83="B",'Claim Details'!$E$28&gt;=Rates!$D$14,'Claim Details'!$E$28&lt;=Rates!$D$15,'Claim Details'!$E$19="Yes"),Rates!$E$18,IF(AND(C83="B",'Claim Details'!$E$28&gt;=Rates!$D$14,'Claim Details'!$E$28&lt;=Rates!$D$15,'Claim Details'!$E$19="No"),Rates!$D$18,IF(AND(C83="B",'Claim Details'!$E$28&gt;=Rates!$F$14,'Claim Details'!$E$28&lt;=Rates!$F$15,'Claim Details'!$E$19="Yes"),Rates!$G$18,IF(AND(C83="B",'Claim Details'!$E$28&gt;=Rates!$F$14,'Claim Details'!$E$28&lt;=Rates!$F$15,'Claim Details'!$E$19="No"),Rates!$F$18,IF(AND(C83="B",'Claim Details'!$E$28&gt;=Rates!$H$14,'Claim Details'!$E$28&lt;=Rates!$H$15,'Claim Details'!$E$19="Yes"),Rates!$I$18,IF(AND(C83="B",'Claim Details'!$E$28&gt;=Rates!$H$14,'Claim Details'!$E$28&lt;=Rates!$H$15,'Claim Details'!$E$19="No"),Rates!$H$18,IF(AND(C83="B",'Claim Details'!$E$28&gt;=Rates!$J$14,'Claim Details'!$E$28&lt;=Rates!$J$15,'Claim Details'!$E$19="Yes"),Rates!$K$18,IF(AND(C83="B",'Claim Details'!$E$28&gt;=Rates!$J$14,'Claim Details'!$E$28&lt;=Rates!$J$15,'Claim Details'!$E$19="No"),Rates!$J$18,IF(AND(C83="C",'Claim Details'!$E$28&gt;=Rates!$D$14,'Claim Details'!$E$28&lt;=Rates!$D$15,'Claim Details'!$E$19="Yes"),Rates!$E$19,IF(AND(C83="C",'Claim Details'!$E$28&gt;=Rates!$D$14,'Claim Details'!$E$28&lt;=Rates!$D$15,'Claim Details'!$E$19="No"),Rates!$D$19,IF(AND(C83="C",'Claim Details'!$E$28&gt;=Rates!$F$14,'Claim Details'!$E$28&lt;=Rates!$F$15,'Claim Details'!$E$19="Yes"),Rates!$G$19,IF(AND(C83="C",'Claim Details'!$E$28&gt;=Rates!$F$14,'Claim Details'!$E$28&lt;=Rates!$F$15,'Claim Details'!$E$19="No"),Rates!$F$19,IF(AND(C83="C",'Claim Details'!$E$28&gt;=Rates!$H$14,'Claim Details'!$E$28&lt;=Rates!$H$15,'Claim Details'!$E$19="Yes"),Rates!$I$19,IF(AND(C83="C",'Claim Details'!$E$28&gt;=Rates!$H$14,'Claim Details'!$E$28&lt;=Rates!$H$15,'Claim Details'!$E$19="No"),Rates!$H$19,IF(AND(C83="C",'Claim Details'!$E$28&gt;=Rates!$J$14,'Claim Details'!$E$28&lt;=Rates!$J$15,'Claim Details'!$E$19="Yes"),Rates!$K$19,IF(AND(C83="C",'Claim Details'!$E$28&gt;=Rates!$J$14,'Claim Details'!$E$28&lt;=Rates!$J$15,'Claim Details'!$E$19="No"),Rates!$J$19,"£0.00"))))))))))))))))))))))))</f>
        <v>£0.00</v>
      </c>
      <c r="AT83" s="189" t="str">
        <f>IF(AND(C83="A",'Claim Details'!$E$28&gt;=Rates!$D$14,'Claim Details'!$E$28&lt;=Rates!$D$15,'Claim Details'!$E$19="Yes"),Rates!$E$25,IF(AND(C83="A",'Claim Details'!$E$28&gt;=Rates!$D$14,'Claim Details'!$E$28&lt;=Rates!$D$15,'Claim Details'!$E$19="No"),Rates!$D$25,IF(AND(C83="A",'Claim Details'!$E$28&gt;=Rates!$F$14,'Claim Details'!$E$28&lt;=Rates!$F$15,'Claim Details'!$E$19="Yes"),Rates!$G$25,IF(AND(C83="A",'Claim Details'!$E$28&gt;=Rates!$F$14,'Claim Details'!$E$28&lt;=Rates!$F$15,'Claim Details'!$E$19="No"),Rates!$F$25,IF(AND(C83="A",'Claim Details'!$E$28&gt;=Rates!$H$14,'Claim Details'!$E$28&lt;=Rates!$H$15,'Claim Details'!$E$19="Yes"),Rates!$I$25,IF(AND(C83="A",'Claim Details'!$E$28&gt;=Rates!$H$14,'Claim Details'!$E$28&lt;=Rates!$H$15,'Claim Details'!$E$19="No"),Rates!$H$25,IF(AND(C83="A",'Claim Details'!$E$28&gt;=Rates!$J$14,'Claim Details'!$E$28&lt;=Rates!$J$15,'Claim Details'!$E$19="Yes"),Rates!$K$25,IF(AND(C83="A",'Claim Details'!$E$28&gt;=Rates!$J$14,'Claim Details'!$E$28&lt;=Rates!$J$15,'Claim Details'!$E$19="No"),Rates!$J$25,IF(AND(C83="B",'Claim Details'!$E$28&gt;=Rates!$D$14,'Claim Details'!$E$28&lt;=Rates!$D$15,'Claim Details'!$E$19="Yes"),Rates!$E$26,IF(AND(C83="B",'Claim Details'!$E$28&gt;=Rates!$D$14,'Claim Details'!$E$28&lt;=Rates!$D$15,'Claim Details'!$E$19="No"),Rates!$D$26,IF(AND(C83="B",'Claim Details'!$E$28&gt;=Rates!$F$14,'Claim Details'!$E$28&lt;=Rates!$F$15,'Claim Details'!$E$19="Yes"),Rates!$G$26,IF(AND(C83="B",'Claim Details'!$E$28&gt;=Rates!$F$14,'Claim Details'!$E$28&lt;=Rates!$F$15,'Claim Details'!$E$19="No"),Rates!$F$26,IF(AND(C83="B",'Claim Details'!$E$28&gt;=Rates!$H$14,'Claim Details'!$E$28&lt;=Rates!$H$15,'Claim Details'!$E$19="Yes"),Rates!$I$26,IF(AND(C83="B",'Claim Details'!$E$28&gt;=Rates!$H$14,'Claim Details'!$E$28&lt;=Rates!$H$15,'Claim Details'!$E$19="No"),Rates!$H$26,IF(AND(C83="B",'Claim Details'!$E$28&gt;=Rates!$J$14,'Claim Details'!$E$28&lt;=Rates!$J$15,'Claim Details'!$E$19="Yes"),Rates!$K$26,IF(AND(C83="B",'Claim Details'!$E$28&gt;=Rates!$J$14,'Claim Details'!$E$28&lt;=Rates!$J$15,'Claim Details'!$E$19="No"),Rates!$J$26,IF(AND(C83="C",'Claim Details'!$E$28&gt;=Rates!$D$14,'Claim Details'!$E$28&lt;=Rates!$D$15,'Claim Details'!$E$19="Yes"),Rates!$E$27,IF(AND(C83="C",'Claim Details'!$E$28&gt;=Rates!$D$14,'Claim Details'!$E$28&lt;=Rates!$D$15,'Claim Details'!$E$19="No"),Rates!$D$27,IF(AND(C83="C",'Claim Details'!$E$28&gt;=Rates!$F$14,'Claim Details'!$E$28&lt;=Rates!$F$15,'Claim Details'!$E$19="Yes"),Rates!$G$27,IF(AND(C83="C",'Claim Details'!$E$28&gt;=Rates!$F$14,'Claim Details'!$E$28&lt;=Rates!$F$15,'Claim Details'!$E$19="No"),Rates!$F$27,IF(AND(C83="C",'Claim Details'!$E$28&gt;=Rates!$H$14,'Claim Details'!$E$28&lt;=Rates!$H$15,'Claim Details'!$E$19="Yes"),Rates!$I$27,IF(AND(C83="C",'Claim Details'!$E$28&gt;=Rates!$H$14,'Claim Details'!$E$28&lt;=Rates!$H$15,'Claim Details'!$E$19="No"),Rates!$H$27,IF(AND(C83="C",'Claim Details'!$E$28&gt;=Rates!$J$14,'Claim Details'!$E$28&lt;=Rates!$J$15,'Claim Details'!$E$19="Yes"),Rates!$K$27,IF(AND(C83="C",'Claim Details'!$E$28&gt;=Rates!$J$14,'Claim Details'!$E$28&lt;=Rates!$J$15,'Claim Details'!$E$19="No"),Rates!$J$27,"£0.00"))))))))))))))))))))))))</f>
        <v>£0.00</v>
      </c>
      <c r="AU83" s="191" t="str">
        <f>IF(AND(C83="A",'Claim Details'!$E$28&gt;=Rates!$D$14,'Claim Details'!$E$28&lt;=Rates!$D$15,'Claim Details'!$E$19="Yes"),Rates!$E$20,IF(AND(C83="A",'Claim Details'!$E$28&gt;=Rates!$D$14,'Claim Details'!$E$28&lt;=Rates!$D$15,'Claim Details'!$E$19="No"),Rates!$D$20,IF(AND(C83="A",'Claim Details'!$E$28&gt;=Rates!$F$14,'Claim Details'!$E$28&lt;=Rates!$F$15,'Claim Details'!$E$19="Yes"),Rates!$G$20,IF(AND(C83="A",'Claim Details'!$E$28&gt;=Rates!$F$14,'Claim Details'!$E$28&lt;=Rates!$F$15,'Claim Details'!$E$19="No"),Rates!$F$20,IF(AND(C83="A",'Claim Details'!$E$28&gt;=Rates!$H$14,'Claim Details'!$E$28&lt;=Rates!$H$15,'Claim Details'!$E$19="Yes"),Rates!$I$20,IF(AND(C83="A",'Claim Details'!$E$28&gt;=Rates!$H$14,'Claim Details'!$E$28&lt;=Rates!$H$15,'Claim Details'!$E$19="No"),Rates!$H$20,IF(AND(C83="A",'Claim Details'!$E$28&gt;=Rates!$J$14,'Claim Details'!$E$28&lt;=Rates!$J$15,'Claim Details'!$E$19="Yes"),Rates!$K$20,IF(AND(C83="A",'Claim Details'!$E$28&gt;=Rates!$J$14,'Claim Details'!$E$28&lt;=Rates!$J$15,'Claim Details'!$E$19="No"),Rates!$J$20,IF(AND(C83="B",'Claim Details'!$E$28&gt;=Rates!$D$14,'Claim Details'!$E$28&lt;=Rates!$D$15,'Claim Details'!$E$19="Yes"),Rates!$E$21,IF(AND(C83="B",'Claim Details'!$E$28&gt;=Rates!$D$14,'Claim Details'!$E$28&lt;=Rates!$D$15,'Claim Details'!$E$19="No"),Rates!$D$21,IF(AND(C83="B",'Claim Details'!$E$28&gt;=Rates!$F$14,'Claim Details'!$E$28&lt;=Rates!$F$15,'Claim Details'!$E$19="Yes"),Rates!$G$21,IF(AND(C83="B",'Claim Details'!$E$28&gt;=Rates!$F$14,'Claim Details'!$E$28&lt;=Rates!$F$15,'Claim Details'!$E$19="No"),Rates!$F$21,IF(AND(C83="B",'Claim Details'!$E$28&gt;=Rates!$H$14,'Claim Details'!$E$28&lt;=Rates!$H$15,'Claim Details'!$E$19="Yes"),Rates!$I$21,IF(AND(C83="B",'Claim Details'!$E$28&gt;=Rates!$H$14,'Claim Details'!$E$28&lt;=Rates!$H$15,'Claim Details'!$E$19="No"),Rates!$H$21,IF(AND(C83="B",'Claim Details'!$E$28&gt;=Rates!$J$14,'Claim Details'!$E$28&lt;=Rates!$J$15,'Claim Details'!$E$19="Yes"),Rates!$K$21,IF(AND(C83="B",'Claim Details'!$E$28&gt;=Rates!$J$14,'Claim Details'!$E$28&lt;=Rates!$J$15,'Claim Details'!$E$19="No"),Rates!$J$21,"£0.00"))))))))))))))))</f>
        <v>£0.00</v>
      </c>
      <c r="AV83" s="191" t="str">
        <f>IF(AND(C83="A",'Claim Details'!$E$28&gt;=Rates!$D$14,'Claim Details'!$E$28&lt;=Rates!$D$15,'Claim Details'!$E$19="Yes"),Rates!$E$22,IF(AND(C83="A",'Claim Details'!$E$28&gt;=Rates!$D$14,'Claim Details'!$E$28&lt;=Rates!$D$15,'Claim Details'!$E$19="No"),Rates!$D$22,IF(AND(C83="A",'Claim Details'!$E$28&gt;=Rates!$F$14,'Claim Details'!$E$28&lt;=Rates!$F$15,'Claim Details'!$E$19="Yes"),Rates!$G$22,IF(AND(C83="A",'Claim Details'!$E$28&gt;=Rates!$F$14,'Claim Details'!$E$28&lt;=Rates!$F$15,'Claim Details'!$E$19="No"),Rates!$F$22,IF(AND(C83="A",'Claim Details'!$E$28&gt;=Rates!$H$14,'Claim Details'!$E$28&lt;=Rates!$H$15,'Claim Details'!$E$19="Yes"),Rates!$I$22,IF(AND(C83="A",'Claim Details'!$E$28&gt;=Rates!$H$14,'Claim Details'!$E$28&lt;=Rates!$H$15,'Claim Details'!$E$19="No"),Rates!$H$22,IF(AND(C83="A",'Claim Details'!$E$28&gt;=Rates!$J$14,'Claim Details'!$E$28&lt;=Rates!$J$15,'Claim Details'!$E$19="Yes"),Rates!$K$22,IF(AND(C83="A",'Claim Details'!$E$28&gt;=Rates!$J$14,'Claim Details'!$E$28&lt;=Rates!$J$15,'Claim Details'!$E$19="No"),Rates!$J$22,IF(AND(C83="B",'Claim Details'!$E$28&gt;=Rates!$D$14,'Claim Details'!$E$28&lt;=Rates!$D$15,'Claim Details'!$E$19="Yes"),Rates!$E$23,IF(AND(C83="B",'Claim Details'!$E$28&gt;=Rates!$D$14,'Claim Details'!$E$28&lt;=Rates!$D$15,'Claim Details'!$E$19="No"),Rates!$D$23,IF(AND(C83="B",'Claim Details'!$E$28&gt;=Rates!$F$14,'Claim Details'!$E$28&lt;=Rates!$F$15,'Claim Details'!$E$19="Yes"),Rates!$G$23,IF(AND(C83="B",'Claim Details'!$E$28&gt;=Rates!$F$14,'Claim Details'!$E$28&lt;=Rates!$F$15,'Claim Details'!$E$19="No"),Rates!$F$23,IF(AND(C83="B",'Claim Details'!$E$28&gt;=Rates!$H$14,'Claim Details'!$E$28&lt;=Rates!$H$15,'Claim Details'!$E$19="Yes"),Rates!$I$23,IF(AND(C83="B",'Claim Details'!$E$28&gt;=Rates!$H$14,'Claim Details'!$E$28&lt;=Rates!$H$15,'Claim Details'!$E$19="No"),Rates!$H$23,IF(AND(C83="B",'Claim Details'!$E$28&gt;=Rates!$J$14,'Claim Details'!$E$28&lt;=Rates!$J$15,'Claim Details'!$E$19="Yes"),Rates!$K$23,IF(AND(C83="B",'Claim Details'!$E$28&gt;=Rates!$J$14,'Claim Details'!$E$28&lt;=Rates!$J$15,'Claim Details'!$E$19="No"),Rates!$J$23,IF(AND(C83="C",'Claim Details'!$E$28&gt;=Rates!$D$14,'Claim Details'!$E$28&lt;=Rates!$D$15,'Claim Details'!$E$19="Yes"),Rates!$E$24,IF(AND(C83="C",'Claim Details'!$E$28&gt;=Rates!$D$14,'Claim Details'!$E$28&lt;=Rates!$D$15,'Claim Details'!$E$19="No"),Rates!$D$24,IF(AND(C83="C",'Claim Details'!$E$28&gt;=Rates!$F$14,'Claim Details'!$E$28&lt;=Rates!$F$15,'Claim Details'!$E$19="Yes"),Rates!$G$24,IF(AND(C83="C",'Claim Details'!$E$28&gt;=Rates!$F$14,'Claim Details'!$E$28&lt;=Rates!$F$15,'Claim Details'!$E$19="No"),Rates!$F$24,IF(AND(C83="C",'Claim Details'!$E$28&gt;=Rates!$H$14,'Claim Details'!$E$28&lt;=Rates!$H$15,'Claim Details'!$E$19="Yes"),Rates!$I$24,IF(AND(C83="C",'Claim Details'!$E$28&gt;=Rates!$H$14,'Claim Details'!$E$28&lt;=Rates!$H$15,'Claim Details'!$E$19="No"),Rates!$H$24,IF(AND(C83="C",'Claim Details'!$E$28&gt;=Rates!$J$14,'Claim Details'!$E$28&lt;=Rates!$J$15,'Claim Details'!$E$19="Yes"),Rates!$K$24,IF(AND(C83="C",'Claim Details'!$E$28&gt;=Rates!$J$14,'Claim Details'!$E$28&lt;=Rates!$J$15,'Claim Details'!$E$19="No"),Rates!$J$24,"£0.00"))))))))))))))))))))))))</f>
        <v>£0.00</v>
      </c>
      <c r="AW83" s="1"/>
      <c r="AX83" s="189" t="str">
        <f>IF(AND(U83="A",'Claim Details'!$I$28&gt;=Rates!$D$14,'Claim Details'!$I$28&lt;=Rates!$D$15,'Claim Details'!$I$19="Yes"),Rates!$J$17,IF(AND(U83="A",'Claim Details'!$I$28&gt;=Rates!$D$14,'Claim Details'!$I$28&lt;=Rates!$D$15,'Claim Details'!$I$19="No"),Rates!$D$17,IF(AND(U83="A",'Claim Details'!$I$28&gt;=Rates!$F$14,'Claim Details'!$I$28&lt;=Rates!$F$15,'Claim Details'!$I$19="Yes"),Rates!$G$17,IF(AND(U83="A",'Claim Details'!$I$28&gt;=Rates!$F$14,'Claim Details'!$I$28&lt;=Rates!$F$15,'Claim Details'!$I$19="No"),Rates!$F$17,IF(AND(U83="A",'Claim Details'!$I$28&gt;=Rates!$H$14,'Claim Details'!$I$28&lt;=Rates!$H$15,'Claim Details'!$I$19="Yes"),Rates!$I$17,IF(AND(U83="A",'Claim Details'!$I$28&gt;=Rates!$H$14,'Claim Details'!$I$28&lt;=Rates!$H$15,'Claim Details'!$I$19="No"),Rates!$H$17,IF(AND(U83="A",'Claim Details'!$I$28&gt;=Rates!$J$14,'Claim Details'!$I$28&lt;=Rates!$J$15,'Claim Details'!$I$19="Yes"),Rates!$K$17,IF(AND(U83="A",'Claim Details'!$I$28&gt;=Rates!$J$14,'Claim Details'!$I$28&lt;=Rates!$J$15,'Claim Details'!$I$19="No"),Rates!$J$17,IF(AND(U83="B",'Claim Details'!$I$28&gt;=Rates!$D$14,'Claim Details'!$I$28&lt;=Rates!$D$15,'Claim Details'!$I$19="Yes"),Rates!$E$18,IF(AND(U83="B",'Claim Details'!$I$28&gt;=Rates!$D$14,'Claim Details'!$I$28&lt;=Rates!$D$15,'Claim Details'!$I$19="No"),Rates!$D$18,IF(AND(U83="B",'Claim Details'!$I$28&gt;=Rates!$F$14,'Claim Details'!$I$28&lt;=Rates!$F$15,'Claim Details'!$I$19="Yes"),Rates!$G$18,IF(AND(U83="B",'Claim Details'!$I$28&gt;=Rates!$F$14,'Claim Details'!$I$28&lt;=Rates!$F$15,'Claim Details'!$I$19="No"),Rates!$F$18,IF(AND(U83="B",'Claim Details'!$I$28&gt;=Rates!$H$14,'Claim Details'!$I$28&lt;=Rates!$H$15,'Claim Details'!$I$19="Yes"),Rates!$I$18,IF(AND(U83="B",'Claim Details'!$I$28&gt;=Rates!$H$14,'Claim Details'!$I$28&lt;=Rates!$H$15,'Claim Details'!$I$19="No"),Rates!$H$18,IF(AND(U83="B",'Claim Details'!$I$28&gt;=Rates!$J$14,'Claim Details'!$I$28&lt;=Rates!$J$15,'Claim Details'!$I$19="Yes"),Rates!$K$18,IF(AND(U83="B",'Claim Details'!$I$28&gt;=Rates!$J$14,'Claim Details'!$I$28&lt;=Rates!$J$15,'Claim Details'!$I$19="No"),Rates!$J$18,IF(AND(U83="C",'Claim Details'!$I$28&gt;=Rates!$D$14,'Claim Details'!$I$28&lt;=Rates!$D$15,'Claim Details'!$I$19="Yes"),Rates!$E$19,IF(AND(U83="C",'Claim Details'!$I$28&gt;=Rates!$D$14,'Claim Details'!$I$28&lt;=Rates!$D$15,'Claim Details'!$I$19="No"),Rates!$D$19,IF(AND(U83="C",'Claim Details'!$I$28&gt;=Rates!$F$14,'Claim Details'!$I$28&lt;=Rates!$F$15,'Claim Details'!$I$19="Yes"),Rates!$G$19,IF(AND(U83="C",'Claim Details'!$I$28&gt;=Rates!$F$14,'Claim Details'!$I$28&lt;=Rates!$F$15,'Claim Details'!$I$19="No"),Rates!$F$19,IF(AND(U83="C",'Claim Details'!$I$28&gt;=Rates!$H$14,'Claim Details'!$I$28&lt;=Rates!$H$15,'Claim Details'!$I$19="Yes"),Rates!$I$19,IF(AND(U83="C",'Claim Details'!$I$28&gt;=Rates!$H$14,'Claim Details'!$I$28&lt;=Rates!$H$15,'Claim Details'!$I$19="No"),Rates!$H$19,IF(AND(U83="C",'Claim Details'!$I$28&gt;=Rates!$J$14,'Claim Details'!$I$28&lt;=Rates!$J$15,'Claim Details'!$I$19="Yes"),Rates!$K$19,IF(AND(U83="C",'Claim Details'!$I$28&gt;=Rates!$J$14,'Claim Details'!$I$28&lt;=Rates!$J$15,'Claim Details'!$I$19="No"),Rates!$J$19,"£0.00"))))))))))))))))))))))))</f>
        <v>£0.00</v>
      </c>
      <c r="AY83" s="189" t="str">
        <f>IF(AND(C83="A",'Claim Details'!$I$28&gt;=Rates!$D$14,'Claim Details'!$I$28&lt;=Rates!$D$15,'Claim Details'!$I$19="Yes"),Rates!$J$25,IF(AND(C83="A",'Claim Details'!$I$28&gt;=Rates!$D$14,'Claim Details'!$I$28&lt;=Rates!$D$15,'Claim Details'!$I$19="No"),Rates!$D$25,IF(AND(C83="A",'Claim Details'!$I$28&gt;=Rates!$F$14,'Claim Details'!$I$28&lt;=Rates!$F$15,'Claim Details'!$I$19="Yes"),Rates!$G$25,IF(AND(C83="A",'Claim Details'!$I$28&gt;=Rates!$F$14,'Claim Details'!$I$28&lt;=Rates!$F$15,'Claim Details'!$I$19="No"),Rates!$F$25,IF(AND(C83="A",'Claim Details'!$I$28&gt;=Rates!$H$14,'Claim Details'!$I$28&lt;=Rates!$H$15,'Claim Details'!$I$19="Yes"),Rates!$I$25,IF(AND(C83="A",'Claim Details'!$I$28&gt;=Rates!$H$14,'Claim Details'!$I$28&lt;=Rates!$H$15,'Claim Details'!$I$19="No"),Rates!$H$25,IF(AND(C83="A",'Claim Details'!$I$28&gt;=Rates!$J$14,'Claim Details'!$I$28&lt;=Rates!$J$15,'Claim Details'!$I$19="Yes"),Rates!$K$25,IF(AND(C83="A",'Claim Details'!$I$28&gt;=Rates!$J$14,'Claim Details'!$I$28&lt;=Rates!$J$15,'Claim Details'!$I$19="No"),Rates!$J$25,IF(AND(C83="B",'Claim Details'!$I$28&gt;=Rates!$D$14,'Claim Details'!$I$28&lt;=Rates!$D$15,'Claim Details'!$I$19="Yes"),Rates!$E$26,IF(AND(C83="B",'Claim Details'!$I$28&gt;=Rates!$D$14,'Claim Details'!$I$28&lt;=Rates!$D$15,'Claim Details'!$I$19="No"),Rates!$D$26,IF(AND(C83="B",'Claim Details'!$I$28&gt;=Rates!$F$14,'Claim Details'!$I$28&lt;=Rates!$F$15,'Claim Details'!$I$19="Yes"),Rates!$G$26,IF(AND(C83="B",'Claim Details'!$I$28&gt;=Rates!$F$14,'Claim Details'!$I$28&lt;=Rates!$F$15,'Claim Details'!$I$19="No"),Rates!$F$26,IF(AND(C83="B",'Claim Details'!$I$28&gt;=Rates!$H$14,'Claim Details'!$I$28&lt;=Rates!$H$15,'Claim Details'!$I$19="Yes"),Rates!$I$26,IF(AND(C83="B",'Claim Details'!$I$28&gt;=Rates!$H$14,'Claim Details'!$I$28&lt;=Rates!$H$15,'Claim Details'!$I$19="No"),Rates!$H$26,IF(AND(C83="B",'Claim Details'!$I$28&gt;=Rates!$J$14,'Claim Details'!$I$28&lt;=Rates!$J$15,'Claim Details'!$I$19="Yes"),Rates!$K$26,IF(AND(C83="B",'Claim Details'!$I$28&gt;=Rates!$J$14,'Claim Details'!$I$28&lt;=Rates!$J$15,'Claim Details'!$I$19="No"),Rates!$J$26,IF(AND(C83="C",'Claim Details'!$I$28&gt;=Rates!$D$14,'Claim Details'!$I$28&lt;=Rates!$D$15,'Claim Details'!$I$19="Yes"),Rates!$E$27,IF(AND(C83="C",'Claim Details'!$I$28&gt;=Rates!$D$14,'Claim Details'!$I$28&lt;=Rates!$D$15,'Claim Details'!$I$19="No"),Rates!$D$27,IF(AND(C83="C",'Claim Details'!$I$28&gt;=Rates!$F$14,'Claim Details'!$I$28&lt;=Rates!$F$15,'Claim Details'!$I$19="Yes"),Rates!$G$27,IF(AND(C83="C",'Claim Details'!$I$28&gt;=Rates!$F$14,'Claim Details'!$I$28&lt;=Rates!$F$15,'Claim Details'!$I$19="No"),Rates!$F$27,IF(AND(C83="C",'Claim Details'!$I$28&gt;=Rates!$H$14,'Claim Details'!$I$28&lt;=Rates!$H$15,'Claim Details'!$I$19="Yes"),Rates!$I$27,IF(AND(C83="C",'Claim Details'!$I$28&gt;=Rates!$H$14,'Claim Details'!$I$28&lt;=Rates!$H$15,'Claim Details'!$I$19="No"),Rates!$H$27,IF(AND(C83="C",'Claim Details'!$I$28&gt;=Rates!$J$14,'Claim Details'!$I$28&lt;=Rates!$J$15,'Claim Details'!$I$19="Yes"),Rates!$K$27,IF(AND(C83="C",'Claim Details'!$I$28&gt;=Rates!$J$14,'Claim Details'!$I$28&lt;=Rates!$J$15,'Claim Details'!$I$19="No"),Rates!$J$27,"£0.00"))))))))))))))))))))))))</f>
        <v>£0.00</v>
      </c>
      <c r="AZ83" s="189" t="str">
        <f>IF(AND(C83="A",'Claim Details'!$I$28&gt;=Rates!$D$14,'Claim Details'!$I$28&lt;=Rates!$D$15,'Claim Details'!$I$19="Yes"),Rates!$E$20,IF(AND(C83="A",'Claim Details'!$I$28&gt;=Rates!$D$14,'Claim Details'!$I$28&lt;=Rates!$D$15,'Claim Details'!$I$19="No"),Rates!$D$20,IF(AND(C83="A",'Claim Details'!$I$28&gt;=Rates!$F$14,'Claim Details'!$I$28&lt;=Rates!$F$15,'Claim Details'!$I$19="Yes"),Rates!$G$20,IF(AND(C83="A",'Claim Details'!$I$28&gt;=Rates!$F$14,'Claim Details'!$I$28&lt;=Rates!$F$15,'Claim Details'!$I$19="No"),Rates!$F$20,IF(AND(C83="A",'Claim Details'!$I$28&gt;=Rates!$H$14,'Claim Details'!$I$28&lt;=Rates!$H$15,'Claim Details'!$I$19="Yes"),Rates!$I$20,IF(AND(C83="A",'Claim Details'!$I$28&gt;=Rates!$H$14,'Claim Details'!$I$28&lt;=Rates!$H$15,'Claim Details'!$I$19="No"),Rates!$H$20,IF(AND(C83="A",'Claim Details'!$I$28&gt;=Rates!$J$14,'Claim Details'!$I$28&lt;=Rates!$J$15,'Claim Details'!$I$19="Yes"),Rates!$K$20,IF(AND(C83="A",'Claim Details'!$I$28&gt;=Rates!$J$14,'Claim Details'!$I$28&lt;=Rates!$J$15,'Claim Details'!$I$19="No"),Rates!$J$20,IF(AND(C83="B",'Claim Details'!$I$28&gt;=Rates!$D$14,'Claim Details'!$I$28&lt;=Rates!$D$15,'Claim Details'!$I$19="Yes"),Rates!$E$21,IF(AND(C83="B",'Claim Details'!$I$28&gt;=Rates!$D$14,'Claim Details'!$I$28&lt;=Rates!$D$15,'Claim Details'!$I$19="No"),Rates!$D$21,IF(AND(C83="B",'Claim Details'!$I$28&gt;=Rates!$F$14,'Claim Details'!$I$28&lt;=Rates!$F$15,'Claim Details'!$I$19="Yes"),Rates!$G$21,IF(AND(C83="B",'Claim Details'!$I$28&gt;=Rates!$F$14,'Claim Details'!$I$28&lt;=Rates!$F$15,'Claim Details'!$I$19="No"),Rates!$F$21,IF(AND(C83="B",'Claim Details'!$I$28&gt;=Rates!$H$14,'Claim Details'!$I$28&lt;=Rates!$H$15,'Claim Details'!$I$19="Yes"),Rates!$I$21,IF(AND(C83="B",'Claim Details'!$I$28&gt;=Rates!$H$14,'Claim Details'!$I$28&lt;=Rates!$H$15,'Claim Details'!$I$19="No"),Rates!$H$21,IF(AND(C83="B",'Claim Details'!$I$28&gt;=Rates!$J$14,'Claim Details'!$I$28&lt;=Rates!$J$15,'Claim Details'!$I$19="Yes"),Rates!$K$21,IF(AND(C83="B",'Claim Details'!$I$28&gt;=Rates!$J$14,'Claim Details'!$I$28&lt;=Rates!$J$15,'Claim Details'!$I$19="No"),Rates!$J$21,"£0.00"))))))))))))))))</f>
        <v>£0.00</v>
      </c>
      <c r="BA83" s="189" t="str">
        <f>IF(AND(C83="A",'Claim Details'!$I$28&gt;=Rates!$D$14,'Claim Details'!$I$28&lt;=Rates!$D$15,'Claim Details'!$I$19="Yes"),Rates!$E$22,IF(AND(C83="A",'Claim Details'!$I$28&gt;=Rates!$D$14,'Claim Details'!$I$28&lt;=Rates!$D$15,'Claim Details'!$I$19="No"),Rates!$D$22,IF(AND(C83="A",'Claim Details'!$I$28&gt;=Rates!$F$14,'Claim Details'!$I$28&lt;=Rates!$F$15,'Claim Details'!$I$19="Yes"),Rates!$G$22,IF(AND(C83="A",'Claim Details'!$I$28&gt;=Rates!$F$14,'Claim Details'!$I$28&lt;=Rates!$F$15,'Claim Details'!$I$19="No"),Rates!$F$22,IF(AND(C83="A",'Claim Details'!$I$28&gt;=Rates!$H$14,'Claim Details'!$I$28&lt;=Rates!$H$15,'Claim Details'!$I$19="Yes"),Rates!$I$22,IF(AND(C83="A",'Claim Details'!$I$28&gt;=Rates!$H$14,'Claim Details'!$I$28&lt;=Rates!$H$15,'Claim Details'!$I$19="No"),Rates!$H$22,IF(AND(C83="A",'Claim Details'!$I$28&gt;=Rates!$J$14,'Claim Details'!$I$28&lt;=Rates!$J$15,'Claim Details'!$I$19="Yes"),Rates!$K$22,IF(AND(C83="A",'Claim Details'!$I$28&gt;=Rates!$J$14,'Claim Details'!$I$28&lt;=Rates!$J$15,'Claim Details'!$I$19="No"),Rates!$J$22,IF(AND(C83="B",'Claim Details'!$I$28&gt;=Rates!$D$14,'Claim Details'!$I$28&lt;=Rates!$D$15,'Claim Details'!$I$19="Yes"),Rates!$E$23,IF(AND(C83="B",'Claim Details'!$I$28&gt;=Rates!$D$14,'Claim Details'!$I$28&lt;=Rates!$D$15,'Claim Details'!$I$19="No"),Rates!$D$23,IF(AND(C83="B",'Claim Details'!$I$28&gt;=Rates!$F$14,'Claim Details'!$I$28&lt;=Rates!$F$15,'Claim Details'!$I$19="Yes"),Rates!$G$23,IF(AND(C83="B",'Claim Details'!$I$28&gt;=Rates!$F$14,'Claim Details'!$I$28&lt;=Rates!$F$15,'Claim Details'!$I$19="No"),Rates!$F$23,IF(AND(C83="B",'Claim Details'!$I$28&gt;=Rates!$H$14,'Claim Details'!$I$28&lt;=Rates!$H$15,'Claim Details'!$I$19="Yes"),Rates!$I$23,IF(AND(C83="B",'Claim Details'!$I$28&gt;=Rates!$H$14,'Claim Details'!$I$28&lt;=Rates!$H$15,'Claim Details'!$I$19="No"),Rates!$H$23,IF(AND(C83="B",'Claim Details'!$I$28&gt;=Rates!$J$14,'Claim Details'!$I$28&lt;=Rates!$J$15,'Claim Details'!$I$19="Yes"),Rates!$K$23,IF(AND(C83="B",'Claim Details'!$I$28&gt;=Rates!$J$14,'Claim Details'!$I$28&lt;=Rates!$J$15,'Claim Details'!$I$19="No"),Rates!$J$23,IF(AND(C83="C",'Claim Details'!$I$28&gt;=Rates!$D$14,'Claim Details'!$I$28&lt;=Rates!$D$15,'Claim Details'!$I$19="Yes"),Rates!$E$24,IF(AND(C83="C",'Claim Details'!$I$28&gt;=Rates!$D$14,'Claim Details'!$I$28&lt;=Rates!$D$15,'Claim Details'!$I$19="No"),Rates!$D$24,IF(AND(C83="C",'Claim Details'!$I$28&gt;=Rates!$F$14,'Claim Details'!$I$28&lt;=Rates!$F$15,'Claim Details'!$I$19="Yes"),Rates!$G$24,IF(AND(C83="C",'Claim Details'!$I$28&gt;=Rates!$F$14,'Claim Details'!$I$28&lt;=Rates!$F$15,'Claim Details'!$I$19="No"),Rates!$F$24,IF(AND(C83="C",'Claim Details'!$I$28&gt;=Rates!$H$14,'Claim Details'!$I$28&lt;=Rates!$H$15,'Claim Details'!$I$19="Yes"),Rates!$I$24,IF(AND(C83="C",'Claim Details'!$I$28&gt;=Rates!$H$14,'Claim Details'!$I$28&lt;=Rates!$H$15,'Claim Details'!$I$19="No"),Rates!$H$24,IF(AND(C83="C",'Claim Details'!$I$28&gt;=Rates!$J$14,'Claim Details'!$I$28&lt;=Rates!$J$15,'Claim Details'!$I$19="Yes"),Rates!$K$24,IF(AND(C83="C",'Claim Details'!$I$28&gt;=Rates!$J$14,'Claim Details'!$I$28&lt;=Rates!$J$15,'Claim Details'!$I$19="No"),Rates!$J$24,"£0.00"))))))))))))))))))))))))</f>
        <v>£0.00</v>
      </c>
      <c r="BB83" s="189" t="str">
        <f t="shared" si="27"/>
        <v>£0.00</v>
      </c>
      <c r="BC83" s="1"/>
      <c r="BD83" s="189" t="str">
        <f>IF(AND(AE83="A",'Claim Details'!$I$28&gt;=Rates!$D$14,'Claim Details'!$I$28&lt;=Rates!$D$15,'Claim Details'!$I$19="Yes"),Rates!$J$17,IF(AND(AE83="A",'Claim Details'!$I$28&gt;=Rates!$D$14,'Claim Details'!$I$28&lt;=Rates!$D$15,'Claim Details'!$I$19="No"),Rates!$D$17,IF(AND(AE83="A",'Claim Details'!$I$28&gt;=Rates!$F$14,'Claim Details'!$I$28&lt;=Rates!$F$15,'Claim Details'!$I$19="Yes"),Rates!$G$17,IF(AND(AE83="A",'Claim Details'!$I$28&gt;=Rates!$F$14,'Claim Details'!$I$28&lt;=Rates!$F$15,'Claim Details'!$I$19="No"),Rates!$F$17,IF(AND(AE83="A",'Claim Details'!$I$28&gt;=Rates!$H$14,'Claim Details'!$I$28&lt;=Rates!$H$15,'Claim Details'!$I$19="Yes"),Rates!$I$17,IF(AND(AE83="A",'Claim Details'!$I$28&gt;=Rates!$H$14,'Claim Details'!$I$28&lt;=Rates!$H$15,'Claim Details'!$I$19="No"),Rates!$H$17,IF(AND(AE83="A",'Claim Details'!$I$28&gt;=Rates!$J$14,'Claim Details'!$I$28&lt;=Rates!$J$15,'Claim Details'!$I$19="Yes"),Rates!$K$17,IF(AND(AE83="A",'Claim Details'!$I$28&gt;=Rates!$J$14,'Claim Details'!$I$28&lt;=Rates!$J$15,'Claim Details'!$I$19="No"),Rates!$J$17,IF(AND(AE83="B",'Claim Details'!$I$28&gt;=Rates!$D$14,'Claim Details'!$I$28&lt;=Rates!$D$15,'Claim Details'!$I$19="Yes"),Rates!$E$18,IF(AND(AE83="B",'Claim Details'!$I$28&gt;=Rates!$D$14,'Claim Details'!$I$28&lt;=Rates!$D$15,'Claim Details'!$I$19="No"),Rates!$D$18,IF(AND(AE83="B",'Claim Details'!$I$28&gt;=Rates!$F$14,'Claim Details'!$I$28&lt;=Rates!$F$15,'Claim Details'!$I$19="Yes"),Rates!$G$18,IF(AND(AE83="B",'Claim Details'!$I$28&gt;=Rates!$F$14,'Claim Details'!$I$28&lt;=Rates!$F$15,'Claim Details'!$I$19="No"),Rates!$F$18,IF(AND(AE83="B",'Claim Details'!$I$28&gt;=Rates!$H$14,'Claim Details'!$I$28&lt;=Rates!$H$15,'Claim Details'!$I$19="Yes"),Rates!$I$18,IF(AND(AE83="B",'Claim Details'!$I$28&gt;=Rates!$H$14,'Claim Details'!$I$28&lt;=Rates!$H$15,'Claim Details'!$I$19="No"),Rates!$H$18,IF(AND(AE83="B",'Claim Details'!$I$28&gt;=Rates!$J$14,'Claim Details'!$I$28&lt;=Rates!$J$15,'Claim Details'!$I$19="Yes"),Rates!$K$18,IF(AND(AE83="B",'Claim Details'!$I$28&gt;=Rates!$J$14,'Claim Details'!$I$28&lt;=Rates!$J$15,'Claim Details'!$I$19="No"),Rates!$J$18,IF(AND(AE83="C",'Claim Details'!$I$28&gt;=Rates!$D$14,'Claim Details'!$I$28&lt;=Rates!$D$15,'Claim Details'!$I$19="Yes"),Rates!$E$19,IF(AND(AE83="C",'Claim Details'!$I$28&gt;=Rates!$D$14,'Claim Details'!$I$28&lt;=Rates!$D$15,'Claim Details'!$I$19="No"),Rates!$D$19,IF(AND(AE83="C",'Claim Details'!$I$28&gt;=Rates!$F$14,'Claim Details'!$I$28&lt;=Rates!$F$15,'Claim Details'!$I$19="Yes"),Rates!$G$19,IF(AND(AE83="C",'Claim Details'!$I$28&gt;=Rates!$F$14,'Claim Details'!$I$28&lt;=Rates!$F$15,'Claim Details'!$I$19="No"),Rates!$F$19,IF(AND(AE83="C",'Claim Details'!$I$28&gt;=Rates!$H$14,'Claim Details'!$I$28&lt;=Rates!$H$15,'Claim Details'!$I$19="Yes"),Rates!$I$19,IF(AND(AE83="C",'Claim Details'!$I$28&gt;=Rates!$H$14,'Claim Details'!$I$28&lt;=Rates!$H$15,'Claim Details'!$I$19="No"),Rates!$H$19,IF(AND(AE83="C",'Claim Details'!$I$28&gt;=Rates!$J$14,'Claim Details'!$I$28&lt;=Rates!$J$15,'Claim Details'!$I$19="Yes"),Rates!$K$19,IF(AND(AE83="C",'Claim Details'!$I$28&gt;=Rates!$J$14,'Claim Details'!$I$28&lt;=Rates!$J$15,'Claim Details'!$I$19="No"),Rates!$J$19,"£0.00"))))))))))))))))))))))))</f>
        <v>£0.00</v>
      </c>
      <c r="BE83" s="189" t="str">
        <f>IF(AND(AE83="A",'Claim Details'!$I$28&gt;=Rates!$D$14,'Claim Details'!$I$28&lt;=Rates!$D$15,'Claim Details'!$I$19="Yes"),Rates!$J$25,IF(AND(AE83="A",'Claim Details'!$I$28&gt;=Rates!$D$14,'Claim Details'!$I$28&lt;=Rates!$D$15,'Claim Details'!$I$19="No"),Rates!$D$25,IF(AND(AE83="A",'Claim Details'!$I$28&gt;=Rates!$F$14,'Claim Details'!$I$28&lt;=Rates!$F$15,'Claim Details'!$I$19="Yes"),Rates!$G$25,IF(AND(AE83="A",'Claim Details'!$I$28&gt;=Rates!$F$14,'Claim Details'!$I$28&lt;=Rates!$F$15,'Claim Details'!$I$19="No"),Rates!$F$25,IF(AND(AE83="A",'Claim Details'!$I$28&gt;=Rates!$H$14,'Claim Details'!$I$28&lt;=Rates!$H$15,'Claim Details'!$I$19="Yes"),Rates!$I$25,IF(AND(AE83="A",'Claim Details'!$I$28&gt;=Rates!$H$14,'Claim Details'!$I$28&lt;=Rates!$H$15,'Claim Details'!$I$19="No"),Rates!$H$25,IF(AND(AE83="A",'Claim Details'!$I$28&gt;=Rates!$J$14,'Claim Details'!$I$28&lt;=Rates!$J$15,'Claim Details'!$I$19="Yes"),Rates!$K$25,IF(AND(AE83="A",'Claim Details'!$I$28&gt;=Rates!$J$14,'Claim Details'!$I$28&lt;=Rates!$J$15,'Claim Details'!$I$19="No"),Rates!$J$25,IF(AND(AE83="B",'Claim Details'!$I$28&gt;=Rates!$D$14,'Claim Details'!$I$28&lt;=Rates!$D$15,'Claim Details'!$I$19="Yes"),Rates!$E$26,IF(AND(AE83="B",'Claim Details'!$I$28&gt;=Rates!$D$14,'Claim Details'!$I$28&lt;=Rates!$D$15,'Claim Details'!$I$19="No"),Rates!$D$26,IF(AND(AE83="B",'Claim Details'!$I$28&gt;=Rates!$F$14,'Claim Details'!$I$28&lt;=Rates!$F$15,'Claim Details'!$I$19="Yes"),Rates!$G$26,IF(AND(AE83="B",'Claim Details'!$I$28&gt;=Rates!$F$14,'Claim Details'!$I$28&lt;=Rates!$F$15,'Claim Details'!$I$19="No"),Rates!$F$26,IF(AND(AE83="B",'Claim Details'!$I$28&gt;=Rates!$H$14,'Claim Details'!$I$28&lt;=Rates!$H$15,'Claim Details'!$I$19="Yes"),Rates!$I$26,IF(AND(AE83="B",'Claim Details'!$I$28&gt;=Rates!$H$14,'Claim Details'!$I$28&lt;=Rates!$H$15,'Claim Details'!$I$19="No"),Rates!$H$26,IF(AND(AE83="B",'Claim Details'!$I$28&gt;=Rates!$J$14,'Claim Details'!$I$28&lt;=Rates!$J$15,'Claim Details'!$I$19="Yes"),Rates!$K$26,IF(AND(AE83="B",'Claim Details'!$I$28&gt;=Rates!$J$14,'Claim Details'!$I$28&lt;=Rates!$J$15,'Claim Details'!$I$19="No"),Rates!$J$26,IF(AND(AE83="C",'Claim Details'!$I$28&gt;=Rates!$D$14,'Claim Details'!$I$28&lt;=Rates!$D$15,'Claim Details'!$I$19="Yes"),Rates!$E$27,IF(AND(AE83="C",'Claim Details'!$I$28&gt;=Rates!$D$14,'Claim Details'!$I$28&lt;=Rates!$D$15,'Claim Details'!$I$19="No"),Rates!$D$27,IF(AND(AE83="C",'Claim Details'!$I$28&gt;=Rates!$F$14,'Claim Details'!$I$28&lt;=Rates!$F$15,'Claim Details'!$I$19="Yes"),Rates!$G$27,IF(AND(AE83="C",'Claim Details'!$I$28&gt;=Rates!$F$14,'Claim Details'!$I$28&lt;=Rates!$F$15,'Claim Details'!$I$19="No"),Rates!$F$27,IF(AND(AE83="C",'Claim Details'!$I$28&gt;=Rates!$H$14,'Claim Details'!$I$28&lt;=Rates!$H$15,'Claim Details'!$I$19="Yes"),Rates!$I$27,IF(AND(AE83="C",'Claim Details'!$I$28&gt;=Rates!$H$14,'Claim Details'!$I$28&lt;=Rates!$H$15,'Claim Details'!$I$19="No"),Rates!$H$27,IF(AND(AE83="C",'Claim Details'!$I$28&gt;=Rates!$J$14,'Claim Details'!$I$28&lt;=Rates!$J$15,'Claim Details'!$I$19="Yes"),Rates!$K$27,IF(AND(AE83="C",'Claim Details'!$I$28&gt;=Rates!$J$14,'Claim Details'!$I$28&lt;=Rates!$J$15,'Claim Details'!$I$19="No"),Rates!$J$27,"£0.00"))))))))))))))))))))))))</f>
        <v>£0.00</v>
      </c>
      <c r="BF83" s="189" t="str">
        <f>IF(AND(AE83="A",'Claim Details'!$I$28&gt;=Rates!$D$14,'Claim Details'!$I$28&lt;=Rates!$D$15,'Claim Details'!$I$19="Yes"),Rates!$E$20,IF(AND(AE83="A",'Claim Details'!$I$28&gt;=Rates!$D$14,'Claim Details'!$I$28&lt;=Rates!$D$15,'Claim Details'!$I$19="No"),Rates!$D$20,IF(AND(AE83="A",'Claim Details'!$I$28&gt;=Rates!$F$14,'Claim Details'!$I$28&lt;=Rates!$F$15,'Claim Details'!$I$19="Yes"),Rates!$G$20,IF(AND(AE83="A",'Claim Details'!$I$28&gt;=Rates!$F$14,'Claim Details'!$I$28&lt;=Rates!$F$15,'Claim Details'!$I$19="No"),Rates!$F$20,IF(AND(AE83="A",'Claim Details'!$I$28&gt;=Rates!$H$14,'Claim Details'!$I$28&lt;=Rates!$H$15,'Claim Details'!$I$19="Yes"),Rates!$I$20,IF(AND(AE83="A",'Claim Details'!$I$28&gt;=Rates!$H$14,'Claim Details'!$I$28&lt;=Rates!$H$15,'Claim Details'!$I$19="No"),Rates!$H$20,IF(AND(AE83="A",'Claim Details'!$I$28&gt;=Rates!$J$14,'Claim Details'!$I$28&lt;=Rates!$J$15,'Claim Details'!$I$19="Yes"),Rates!$K$20,IF(AND(AE83="A",'Claim Details'!$I$28&gt;=Rates!$J$14,'Claim Details'!$I$28&lt;=Rates!$J$15,'Claim Details'!$I$19="No"),Rates!$J$20,IF(AND(AE83="B",'Claim Details'!$I$28&gt;=Rates!$D$14,'Claim Details'!$I$28&lt;=Rates!$D$15,'Claim Details'!$I$19="Yes"),Rates!$E$21,IF(AND(AE83="B",'Claim Details'!$I$28&gt;=Rates!$D$14,'Claim Details'!$I$28&lt;=Rates!$D$15,'Claim Details'!$I$19="No"),Rates!$D$21,IF(AND(AE83="B",'Claim Details'!$I$28&gt;=Rates!$F$14,'Claim Details'!$I$28&lt;=Rates!$F$15,'Claim Details'!$I$19="Yes"),Rates!$G$21,IF(AND(AE83="B",'Claim Details'!$I$28&gt;=Rates!$F$14,'Claim Details'!$I$28&lt;=Rates!$F$15,'Claim Details'!$I$19="No"),Rates!$F$21,IF(AND(AE83="B",'Claim Details'!$I$28&gt;=Rates!$H$14,'Claim Details'!$I$28&lt;=Rates!$H$15,'Claim Details'!$I$19="Yes"),Rates!$I$21,IF(AND(AE83="B",'Claim Details'!$I$28&gt;=Rates!$H$14,'Claim Details'!$I$28&lt;=Rates!$H$15,'Claim Details'!$I$19="No"),Rates!$H$21,IF(AND(AE83="B",'Claim Details'!$I$28&gt;=Rates!$J$14,'Claim Details'!$I$28&lt;=Rates!$J$15,'Claim Details'!$I$19="Yes"),Rates!$K$21,IF(AND(AE83="B",'Claim Details'!$I$28&gt;=Rates!$J$14,'Claim Details'!$I$28&lt;=Rates!$J$15,'Claim Details'!$I$19="No"),Rates!$J$21,"£0.00"))))))))))))))))</f>
        <v>£0.00</v>
      </c>
      <c r="BG83" s="189" t="str">
        <f>IF(AND(AE83="A",'Claim Details'!$I$28&gt;=Rates!$D$14,'Claim Details'!$I$28&lt;=Rates!$D$15,'Claim Details'!$I$19="Yes"),Rates!$E$22,IF(AND(AE83="A",'Claim Details'!$I$28&gt;=Rates!$D$14,'Claim Details'!$I$28&lt;=Rates!$D$15,'Claim Details'!$I$19="No"),Rates!$D$22,IF(AND(AE83="A",'Claim Details'!$I$28&gt;=Rates!$F$14,'Claim Details'!$I$28&lt;=Rates!$F$15,'Claim Details'!$I$19="Yes"),Rates!$G$22,IF(AND(AE83="A",'Claim Details'!$I$28&gt;=Rates!$F$14,'Claim Details'!$I$28&lt;=Rates!$F$15,'Claim Details'!$I$19="No"),Rates!$F$22,IF(AND(AE83="A",'Claim Details'!$I$28&gt;=Rates!$H$14,'Claim Details'!$I$28&lt;=Rates!$H$15,'Claim Details'!$I$19="Yes"),Rates!$I$22,IF(AND(AE83="A",'Claim Details'!$I$28&gt;=Rates!$H$14,'Claim Details'!$I$28&lt;=Rates!$H$15,'Claim Details'!$I$19="No"),Rates!$H$22,IF(AND(AE83="A",'Claim Details'!$I$28&gt;=Rates!$J$14,'Claim Details'!$I$28&lt;=Rates!$J$15,'Claim Details'!$I$19="Yes"),Rates!$K$22,IF(AND(AE83="A",'Claim Details'!$I$28&gt;=Rates!$J$14,'Claim Details'!$I$28&lt;=Rates!$J$15,'Claim Details'!$I$19="No"),Rates!$J$22,IF(AND(AE83="B",'Claim Details'!$I$28&gt;=Rates!$D$14,'Claim Details'!$I$28&lt;=Rates!$D$15,'Claim Details'!$I$19="Yes"),Rates!$E$23,IF(AND(AE83="B",'Claim Details'!$I$28&gt;=Rates!$D$14,'Claim Details'!$I$28&lt;=Rates!$D$15,'Claim Details'!$I$19="No"),Rates!$D$23,IF(AND(AE83="B",'Claim Details'!$I$28&gt;=Rates!$F$14,'Claim Details'!$I$28&lt;=Rates!$F$15,'Claim Details'!$I$19="Yes"),Rates!$G$23,IF(AND(AE83="B",'Claim Details'!$I$28&gt;=Rates!$F$14,'Claim Details'!$I$28&lt;=Rates!$F$15,'Claim Details'!$I$19="No"),Rates!$F$23,IF(AND(AE83="B",'Claim Details'!$I$28&gt;=Rates!$H$14,'Claim Details'!$I$28&lt;=Rates!$H$15,'Claim Details'!$I$19="Yes"),Rates!$I$23,IF(AND(AE83="B",'Claim Details'!$I$28&gt;=Rates!$H$14,'Claim Details'!$I$28&lt;=Rates!$H$15,'Claim Details'!$I$19="No"),Rates!$H$23,IF(AND(AE83="B",'Claim Details'!$I$28&gt;=Rates!$J$14,'Claim Details'!$I$28&lt;=Rates!$J$15,'Claim Details'!$I$19="Yes"),Rates!$K$23,IF(AND(AE83="B",'Claim Details'!$I$28&gt;=Rates!$J$14,'Claim Details'!$I$28&lt;=Rates!$J$15,'Claim Details'!$I$19="No"),Rates!$J$23,IF(AND(AE83="C",'Claim Details'!$I$28&gt;=Rates!$D$14,'Claim Details'!$I$28&lt;=Rates!$D$15,'Claim Details'!$I$19="Yes"),Rates!$E$24,IF(AND(AE83="C",'Claim Details'!$I$28&gt;=Rates!$D$14,'Claim Details'!$I$28&lt;=Rates!$D$15,'Claim Details'!$I$19="No"),Rates!$D$24,IF(AND(AE83="C",'Claim Details'!$I$28&gt;=Rates!$F$14,'Claim Details'!$I$28&lt;=Rates!$F$15,'Claim Details'!$I$19="Yes"),Rates!$G$24,IF(AND(AE83="C",'Claim Details'!$I$28&gt;=Rates!$F$14,'Claim Details'!$I$28&lt;=Rates!$F$15,'Claim Details'!$I$19="No"),Rates!$F$24,IF(AND(AE83="C",'Claim Details'!$I$28&gt;=Rates!$H$14,'Claim Details'!$I$28&lt;=Rates!$H$15,'Claim Details'!$I$19="Yes"),Rates!$I$24,IF(AND(AE83="C",'Claim Details'!$I$28&gt;=Rates!$H$14,'Claim Details'!$I$28&lt;=Rates!$H$15,'Claim Details'!$I$19="No"),Rates!$H$24,IF(AND(AE83="C",'Claim Details'!$I$28&gt;=Rates!$J$14,'Claim Details'!$I$28&lt;=Rates!$J$15,'Claim Details'!$I$19="Yes"),Rates!$K$24,IF(AND(AE83="C",'Claim Details'!$I$28&gt;=Rates!$J$14,'Claim Details'!$I$28&lt;=Rates!$J$15,'Claim Details'!$I$19="No"),Rates!$J$24,"£0.00"))))))))))))))))))))))))</f>
        <v>£0.00</v>
      </c>
      <c r="BH83" s="189" t="str">
        <f t="shared" si="28"/>
        <v>£0.00</v>
      </c>
      <c r="BI83" s="189">
        <f t="shared" si="29"/>
        <v>0</v>
      </c>
      <c r="BO83" s="202" t="str">
        <f>IF(H83="","£0.00",IF(AP83="4","£0.00",IF(AP83="5","£0.00",IF(AP83="1","£0.00",((AQ83*H83)*'Claim Details'!$F$111)/100))))</f>
        <v>£0.00</v>
      </c>
      <c r="BP83" s="202" t="str">
        <f>IF(T83="","£0.00",IF(AP83="4","£0.00",IF(AP83="5","£0.00",IF(AP83="1","£0.00",((AR83*T83)*'Claim Details'!$N$111)/100))))</f>
        <v>£0.00</v>
      </c>
      <c r="BQ83" s="202" t="str">
        <f>IF(AI83="","£0.00",IF(AP83="4","£0.00",IF(AP83="5","£0.00",IF(AP83="1","£0.00",((BI83*AI83)*'Claim Details'!$W$111)/100))))</f>
        <v>£0.00</v>
      </c>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row>
    <row r="84" spans="1:97" ht="15">
      <c r="A84" s="145"/>
      <c r="B84" s="91"/>
      <c r="C84" s="96"/>
      <c r="D84" s="97"/>
      <c r="E84" s="98"/>
      <c r="F84" s="89"/>
      <c r="G84" s="99"/>
      <c r="H84" s="100"/>
      <c r="I84" s="221" t="str">
        <f t="shared" si="19"/>
        <v>£0.00</v>
      </c>
      <c r="J84" s="101"/>
      <c r="K84" s="100"/>
      <c r="L84" s="221" t="str">
        <f t="shared" si="20"/>
        <v>£0.00</v>
      </c>
      <c r="M84" s="101"/>
      <c r="N84" s="102"/>
      <c r="O84" s="145"/>
      <c r="P84" s="77"/>
      <c r="Q84" s="87"/>
      <c r="R84" s="87"/>
      <c r="S84" s="87"/>
      <c r="T84" s="149" t="str">
        <f t="shared" si="21"/>
        <v/>
      </c>
      <c r="U84" s="87" t="str">
        <f t="shared" si="30"/>
        <v/>
      </c>
      <c r="V84" s="87"/>
      <c r="W84" s="53" t="str">
        <f t="shared" si="22"/>
        <v>£0.00</v>
      </c>
      <c r="X84" s="53"/>
      <c r="Y84" s="87"/>
      <c r="Z84" s="78"/>
      <c r="AA84" s="79"/>
      <c r="AB84" s="160"/>
      <c r="AC84" s="98"/>
      <c r="AD84" s="225"/>
      <c r="AE84" s="235" t="str">
        <f t="shared" si="23"/>
        <v/>
      </c>
      <c r="AF84" s="87" t="str">
        <f t="shared" si="24"/>
        <v/>
      </c>
      <c r="AG84" s="53"/>
      <c r="AH84" s="224"/>
      <c r="AI84" s="226" t="str">
        <f t="shared" si="16"/>
        <v/>
      </c>
      <c r="AJ84" s="236" t="str">
        <f t="shared" si="25"/>
        <v>£0.00</v>
      </c>
      <c r="AK84" s="31"/>
      <c r="AL84" s="1"/>
      <c r="AM84" s="1"/>
      <c r="AN84" s="1"/>
      <c r="AO84" s="1"/>
      <c r="AP84" s="1" t="str">
        <f t="shared" si="17"/>
        <v/>
      </c>
      <c r="AQ84" s="27">
        <f t="shared" si="18"/>
        <v>0</v>
      </c>
      <c r="AR84" s="189">
        <f t="shared" si="26"/>
        <v>0</v>
      </c>
      <c r="AS84" s="190" t="str">
        <f>IF(AND(C84="A",'Claim Details'!$E$28&gt;=Rates!$D$14,'Claim Details'!$E$28&lt;=Rates!$D$15,'Claim Details'!$E$19="Yes"),Rates!$E$17,IF(AND(C84="A",'Claim Details'!$E$28&gt;=Rates!$D$14,'Claim Details'!$E$28&lt;=Rates!$D$15,'Claim Details'!$E$19="No"),Rates!$D$17,IF(AND(C84="A",'Claim Details'!$E$28&gt;=Rates!$F$14,'Claim Details'!$E$28&lt;=Rates!$F$15,'Claim Details'!$E$19="Yes"),Rates!$G$17,IF(AND(C84="A",'Claim Details'!$E$28&gt;=Rates!$F$14,'Claim Details'!$E$28&lt;=Rates!$F$15,'Claim Details'!$E$19="No"),Rates!$F$17,IF(AND(C84="A",'Claim Details'!$E$28&gt;=Rates!$H$14,'Claim Details'!$E$28&lt;=Rates!$H$15,'Claim Details'!$E$19="Yes"),Rates!$I$17,IF(AND(C84="A",'Claim Details'!$E$28&gt;=Rates!$H$14,'Claim Details'!$E$28&lt;=Rates!$H$15,'Claim Details'!$E$19="No"),Rates!$H$17,IF(AND(C84="A",'Claim Details'!$E$28&gt;=Rates!$J$14,'Claim Details'!$E$28&lt;=Rates!$J$15,'Claim Details'!$E$19="Yes"),Rates!$K$17,IF(AND(C84="A",'Claim Details'!$E$28&gt;=Rates!$J$14,'Claim Details'!$E$28&lt;=Rates!$J$15,'Claim Details'!$E$19="No"),Rates!$J$17,IF(AND(C84="B",'Claim Details'!$E$28&gt;=Rates!$D$14,'Claim Details'!$E$28&lt;=Rates!$D$15,'Claim Details'!$E$19="Yes"),Rates!$E$18,IF(AND(C84="B",'Claim Details'!$E$28&gt;=Rates!$D$14,'Claim Details'!$E$28&lt;=Rates!$D$15,'Claim Details'!$E$19="No"),Rates!$D$18,IF(AND(C84="B",'Claim Details'!$E$28&gt;=Rates!$F$14,'Claim Details'!$E$28&lt;=Rates!$F$15,'Claim Details'!$E$19="Yes"),Rates!$G$18,IF(AND(C84="B",'Claim Details'!$E$28&gt;=Rates!$F$14,'Claim Details'!$E$28&lt;=Rates!$F$15,'Claim Details'!$E$19="No"),Rates!$F$18,IF(AND(C84="B",'Claim Details'!$E$28&gt;=Rates!$H$14,'Claim Details'!$E$28&lt;=Rates!$H$15,'Claim Details'!$E$19="Yes"),Rates!$I$18,IF(AND(C84="B",'Claim Details'!$E$28&gt;=Rates!$H$14,'Claim Details'!$E$28&lt;=Rates!$H$15,'Claim Details'!$E$19="No"),Rates!$H$18,IF(AND(C84="B",'Claim Details'!$E$28&gt;=Rates!$J$14,'Claim Details'!$E$28&lt;=Rates!$J$15,'Claim Details'!$E$19="Yes"),Rates!$K$18,IF(AND(C84="B",'Claim Details'!$E$28&gt;=Rates!$J$14,'Claim Details'!$E$28&lt;=Rates!$J$15,'Claim Details'!$E$19="No"),Rates!$J$18,IF(AND(C84="C",'Claim Details'!$E$28&gt;=Rates!$D$14,'Claim Details'!$E$28&lt;=Rates!$D$15,'Claim Details'!$E$19="Yes"),Rates!$E$19,IF(AND(C84="C",'Claim Details'!$E$28&gt;=Rates!$D$14,'Claim Details'!$E$28&lt;=Rates!$D$15,'Claim Details'!$E$19="No"),Rates!$D$19,IF(AND(C84="C",'Claim Details'!$E$28&gt;=Rates!$F$14,'Claim Details'!$E$28&lt;=Rates!$F$15,'Claim Details'!$E$19="Yes"),Rates!$G$19,IF(AND(C84="C",'Claim Details'!$E$28&gt;=Rates!$F$14,'Claim Details'!$E$28&lt;=Rates!$F$15,'Claim Details'!$E$19="No"),Rates!$F$19,IF(AND(C84="C",'Claim Details'!$E$28&gt;=Rates!$H$14,'Claim Details'!$E$28&lt;=Rates!$H$15,'Claim Details'!$E$19="Yes"),Rates!$I$19,IF(AND(C84="C",'Claim Details'!$E$28&gt;=Rates!$H$14,'Claim Details'!$E$28&lt;=Rates!$H$15,'Claim Details'!$E$19="No"),Rates!$H$19,IF(AND(C84="C",'Claim Details'!$E$28&gt;=Rates!$J$14,'Claim Details'!$E$28&lt;=Rates!$J$15,'Claim Details'!$E$19="Yes"),Rates!$K$19,IF(AND(C84="C",'Claim Details'!$E$28&gt;=Rates!$J$14,'Claim Details'!$E$28&lt;=Rates!$J$15,'Claim Details'!$E$19="No"),Rates!$J$19,"£0.00"))))))))))))))))))))))))</f>
        <v>£0.00</v>
      </c>
      <c r="AT84" s="189" t="str">
        <f>IF(AND(C84="A",'Claim Details'!$E$28&gt;=Rates!$D$14,'Claim Details'!$E$28&lt;=Rates!$D$15,'Claim Details'!$E$19="Yes"),Rates!$E$25,IF(AND(C84="A",'Claim Details'!$E$28&gt;=Rates!$D$14,'Claim Details'!$E$28&lt;=Rates!$D$15,'Claim Details'!$E$19="No"),Rates!$D$25,IF(AND(C84="A",'Claim Details'!$E$28&gt;=Rates!$F$14,'Claim Details'!$E$28&lt;=Rates!$F$15,'Claim Details'!$E$19="Yes"),Rates!$G$25,IF(AND(C84="A",'Claim Details'!$E$28&gt;=Rates!$F$14,'Claim Details'!$E$28&lt;=Rates!$F$15,'Claim Details'!$E$19="No"),Rates!$F$25,IF(AND(C84="A",'Claim Details'!$E$28&gt;=Rates!$H$14,'Claim Details'!$E$28&lt;=Rates!$H$15,'Claim Details'!$E$19="Yes"),Rates!$I$25,IF(AND(C84="A",'Claim Details'!$E$28&gt;=Rates!$H$14,'Claim Details'!$E$28&lt;=Rates!$H$15,'Claim Details'!$E$19="No"),Rates!$H$25,IF(AND(C84="A",'Claim Details'!$E$28&gt;=Rates!$J$14,'Claim Details'!$E$28&lt;=Rates!$J$15,'Claim Details'!$E$19="Yes"),Rates!$K$25,IF(AND(C84="A",'Claim Details'!$E$28&gt;=Rates!$J$14,'Claim Details'!$E$28&lt;=Rates!$J$15,'Claim Details'!$E$19="No"),Rates!$J$25,IF(AND(C84="B",'Claim Details'!$E$28&gt;=Rates!$D$14,'Claim Details'!$E$28&lt;=Rates!$D$15,'Claim Details'!$E$19="Yes"),Rates!$E$26,IF(AND(C84="B",'Claim Details'!$E$28&gt;=Rates!$D$14,'Claim Details'!$E$28&lt;=Rates!$D$15,'Claim Details'!$E$19="No"),Rates!$D$26,IF(AND(C84="B",'Claim Details'!$E$28&gt;=Rates!$F$14,'Claim Details'!$E$28&lt;=Rates!$F$15,'Claim Details'!$E$19="Yes"),Rates!$G$26,IF(AND(C84="B",'Claim Details'!$E$28&gt;=Rates!$F$14,'Claim Details'!$E$28&lt;=Rates!$F$15,'Claim Details'!$E$19="No"),Rates!$F$26,IF(AND(C84="B",'Claim Details'!$E$28&gt;=Rates!$H$14,'Claim Details'!$E$28&lt;=Rates!$H$15,'Claim Details'!$E$19="Yes"),Rates!$I$26,IF(AND(C84="B",'Claim Details'!$E$28&gt;=Rates!$H$14,'Claim Details'!$E$28&lt;=Rates!$H$15,'Claim Details'!$E$19="No"),Rates!$H$26,IF(AND(C84="B",'Claim Details'!$E$28&gt;=Rates!$J$14,'Claim Details'!$E$28&lt;=Rates!$J$15,'Claim Details'!$E$19="Yes"),Rates!$K$26,IF(AND(C84="B",'Claim Details'!$E$28&gt;=Rates!$J$14,'Claim Details'!$E$28&lt;=Rates!$J$15,'Claim Details'!$E$19="No"),Rates!$J$26,IF(AND(C84="C",'Claim Details'!$E$28&gt;=Rates!$D$14,'Claim Details'!$E$28&lt;=Rates!$D$15,'Claim Details'!$E$19="Yes"),Rates!$E$27,IF(AND(C84="C",'Claim Details'!$E$28&gt;=Rates!$D$14,'Claim Details'!$E$28&lt;=Rates!$D$15,'Claim Details'!$E$19="No"),Rates!$D$27,IF(AND(C84="C",'Claim Details'!$E$28&gt;=Rates!$F$14,'Claim Details'!$E$28&lt;=Rates!$F$15,'Claim Details'!$E$19="Yes"),Rates!$G$27,IF(AND(C84="C",'Claim Details'!$E$28&gt;=Rates!$F$14,'Claim Details'!$E$28&lt;=Rates!$F$15,'Claim Details'!$E$19="No"),Rates!$F$27,IF(AND(C84="C",'Claim Details'!$E$28&gt;=Rates!$H$14,'Claim Details'!$E$28&lt;=Rates!$H$15,'Claim Details'!$E$19="Yes"),Rates!$I$27,IF(AND(C84="C",'Claim Details'!$E$28&gt;=Rates!$H$14,'Claim Details'!$E$28&lt;=Rates!$H$15,'Claim Details'!$E$19="No"),Rates!$H$27,IF(AND(C84="C",'Claim Details'!$E$28&gt;=Rates!$J$14,'Claim Details'!$E$28&lt;=Rates!$J$15,'Claim Details'!$E$19="Yes"),Rates!$K$27,IF(AND(C84="C",'Claim Details'!$E$28&gt;=Rates!$J$14,'Claim Details'!$E$28&lt;=Rates!$J$15,'Claim Details'!$E$19="No"),Rates!$J$27,"£0.00"))))))))))))))))))))))))</f>
        <v>£0.00</v>
      </c>
      <c r="AU84" s="191" t="str">
        <f>IF(AND(C84="A",'Claim Details'!$E$28&gt;=Rates!$D$14,'Claim Details'!$E$28&lt;=Rates!$D$15,'Claim Details'!$E$19="Yes"),Rates!$E$20,IF(AND(C84="A",'Claim Details'!$E$28&gt;=Rates!$D$14,'Claim Details'!$E$28&lt;=Rates!$D$15,'Claim Details'!$E$19="No"),Rates!$D$20,IF(AND(C84="A",'Claim Details'!$E$28&gt;=Rates!$F$14,'Claim Details'!$E$28&lt;=Rates!$F$15,'Claim Details'!$E$19="Yes"),Rates!$G$20,IF(AND(C84="A",'Claim Details'!$E$28&gt;=Rates!$F$14,'Claim Details'!$E$28&lt;=Rates!$F$15,'Claim Details'!$E$19="No"),Rates!$F$20,IF(AND(C84="A",'Claim Details'!$E$28&gt;=Rates!$H$14,'Claim Details'!$E$28&lt;=Rates!$H$15,'Claim Details'!$E$19="Yes"),Rates!$I$20,IF(AND(C84="A",'Claim Details'!$E$28&gt;=Rates!$H$14,'Claim Details'!$E$28&lt;=Rates!$H$15,'Claim Details'!$E$19="No"),Rates!$H$20,IF(AND(C84="A",'Claim Details'!$E$28&gt;=Rates!$J$14,'Claim Details'!$E$28&lt;=Rates!$J$15,'Claim Details'!$E$19="Yes"),Rates!$K$20,IF(AND(C84="A",'Claim Details'!$E$28&gt;=Rates!$J$14,'Claim Details'!$E$28&lt;=Rates!$J$15,'Claim Details'!$E$19="No"),Rates!$J$20,IF(AND(C84="B",'Claim Details'!$E$28&gt;=Rates!$D$14,'Claim Details'!$E$28&lt;=Rates!$D$15,'Claim Details'!$E$19="Yes"),Rates!$E$21,IF(AND(C84="B",'Claim Details'!$E$28&gt;=Rates!$D$14,'Claim Details'!$E$28&lt;=Rates!$D$15,'Claim Details'!$E$19="No"),Rates!$D$21,IF(AND(C84="B",'Claim Details'!$E$28&gt;=Rates!$F$14,'Claim Details'!$E$28&lt;=Rates!$F$15,'Claim Details'!$E$19="Yes"),Rates!$G$21,IF(AND(C84="B",'Claim Details'!$E$28&gt;=Rates!$F$14,'Claim Details'!$E$28&lt;=Rates!$F$15,'Claim Details'!$E$19="No"),Rates!$F$21,IF(AND(C84="B",'Claim Details'!$E$28&gt;=Rates!$H$14,'Claim Details'!$E$28&lt;=Rates!$H$15,'Claim Details'!$E$19="Yes"),Rates!$I$21,IF(AND(C84="B",'Claim Details'!$E$28&gt;=Rates!$H$14,'Claim Details'!$E$28&lt;=Rates!$H$15,'Claim Details'!$E$19="No"),Rates!$H$21,IF(AND(C84="B",'Claim Details'!$E$28&gt;=Rates!$J$14,'Claim Details'!$E$28&lt;=Rates!$J$15,'Claim Details'!$E$19="Yes"),Rates!$K$21,IF(AND(C84="B",'Claim Details'!$E$28&gt;=Rates!$J$14,'Claim Details'!$E$28&lt;=Rates!$J$15,'Claim Details'!$E$19="No"),Rates!$J$21,"£0.00"))))))))))))))))</f>
        <v>£0.00</v>
      </c>
      <c r="AV84" s="191" t="str">
        <f>IF(AND(C84="A",'Claim Details'!$E$28&gt;=Rates!$D$14,'Claim Details'!$E$28&lt;=Rates!$D$15,'Claim Details'!$E$19="Yes"),Rates!$E$22,IF(AND(C84="A",'Claim Details'!$E$28&gt;=Rates!$D$14,'Claim Details'!$E$28&lt;=Rates!$D$15,'Claim Details'!$E$19="No"),Rates!$D$22,IF(AND(C84="A",'Claim Details'!$E$28&gt;=Rates!$F$14,'Claim Details'!$E$28&lt;=Rates!$F$15,'Claim Details'!$E$19="Yes"),Rates!$G$22,IF(AND(C84="A",'Claim Details'!$E$28&gt;=Rates!$F$14,'Claim Details'!$E$28&lt;=Rates!$F$15,'Claim Details'!$E$19="No"),Rates!$F$22,IF(AND(C84="A",'Claim Details'!$E$28&gt;=Rates!$H$14,'Claim Details'!$E$28&lt;=Rates!$H$15,'Claim Details'!$E$19="Yes"),Rates!$I$22,IF(AND(C84="A",'Claim Details'!$E$28&gt;=Rates!$H$14,'Claim Details'!$E$28&lt;=Rates!$H$15,'Claim Details'!$E$19="No"),Rates!$H$22,IF(AND(C84="A",'Claim Details'!$E$28&gt;=Rates!$J$14,'Claim Details'!$E$28&lt;=Rates!$J$15,'Claim Details'!$E$19="Yes"),Rates!$K$22,IF(AND(C84="A",'Claim Details'!$E$28&gt;=Rates!$J$14,'Claim Details'!$E$28&lt;=Rates!$J$15,'Claim Details'!$E$19="No"),Rates!$J$22,IF(AND(C84="B",'Claim Details'!$E$28&gt;=Rates!$D$14,'Claim Details'!$E$28&lt;=Rates!$D$15,'Claim Details'!$E$19="Yes"),Rates!$E$23,IF(AND(C84="B",'Claim Details'!$E$28&gt;=Rates!$D$14,'Claim Details'!$E$28&lt;=Rates!$D$15,'Claim Details'!$E$19="No"),Rates!$D$23,IF(AND(C84="B",'Claim Details'!$E$28&gt;=Rates!$F$14,'Claim Details'!$E$28&lt;=Rates!$F$15,'Claim Details'!$E$19="Yes"),Rates!$G$23,IF(AND(C84="B",'Claim Details'!$E$28&gt;=Rates!$F$14,'Claim Details'!$E$28&lt;=Rates!$F$15,'Claim Details'!$E$19="No"),Rates!$F$23,IF(AND(C84="B",'Claim Details'!$E$28&gt;=Rates!$H$14,'Claim Details'!$E$28&lt;=Rates!$H$15,'Claim Details'!$E$19="Yes"),Rates!$I$23,IF(AND(C84="B",'Claim Details'!$E$28&gt;=Rates!$H$14,'Claim Details'!$E$28&lt;=Rates!$H$15,'Claim Details'!$E$19="No"),Rates!$H$23,IF(AND(C84="B",'Claim Details'!$E$28&gt;=Rates!$J$14,'Claim Details'!$E$28&lt;=Rates!$J$15,'Claim Details'!$E$19="Yes"),Rates!$K$23,IF(AND(C84="B",'Claim Details'!$E$28&gt;=Rates!$J$14,'Claim Details'!$E$28&lt;=Rates!$J$15,'Claim Details'!$E$19="No"),Rates!$J$23,IF(AND(C84="C",'Claim Details'!$E$28&gt;=Rates!$D$14,'Claim Details'!$E$28&lt;=Rates!$D$15,'Claim Details'!$E$19="Yes"),Rates!$E$24,IF(AND(C84="C",'Claim Details'!$E$28&gt;=Rates!$D$14,'Claim Details'!$E$28&lt;=Rates!$D$15,'Claim Details'!$E$19="No"),Rates!$D$24,IF(AND(C84="C",'Claim Details'!$E$28&gt;=Rates!$F$14,'Claim Details'!$E$28&lt;=Rates!$F$15,'Claim Details'!$E$19="Yes"),Rates!$G$24,IF(AND(C84="C",'Claim Details'!$E$28&gt;=Rates!$F$14,'Claim Details'!$E$28&lt;=Rates!$F$15,'Claim Details'!$E$19="No"),Rates!$F$24,IF(AND(C84="C",'Claim Details'!$E$28&gt;=Rates!$H$14,'Claim Details'!$E$28&lt;=Rates!$H$15,'Claim Details'!$E$19="Yes"),Rates!$I$24,IF(AND(C84="C",'Claim Details'!$E$28&gt;=Rates!$H$14,'Claim Details'!$E$28&lt;=Rates!$H$15,'Claim Details'!$E$19="No"),Rates!$H$24,IF(AND(C84="C",'Claim Details'!$E$28&gt;=Rates!$J$14,'Claim Details'!$E$28&lt;=Rates!$J$15,'Claim Details'!$E$19="Yes"),Rates!$K$24,IF(AND(C84="C",'Claim Details'!$E$28&gt;=Rates!$J$14,'Claim Details'!$E$28&lt;=Rates!$J$15,'Claim Details'!$E$19="No"),Rates!$J$24,"£0.00"))))))))))))))))))))))))</f>
        <v>£0.00</v>
      </c>
      <c r="AW84" s="1"/>
      <c r="AX84" s="189" t="str">
        <f>IF(AND(U84="A",'Claim Details'!$I$28&gt;=Rates!$D$14,'Claim Details'!$I$28&lt;=Rates!$D$15,'Claim Details'!$I$19="Yes"),Rates!$J$17,IF(AND(U84="A",'Claim Details'!$I$28&gt;=Rates!$D$14,'Claim Details'!$I$28&lt;=Rates!$D$15,'Claim Details'!$I$19="No"),Rates!$D$17,IF(AND(U84="A",'Claim Details'!$I$28&gt;=Rates!$F$14,'Claim Details'!$I$28&lt;=Rates!$F$15,'Claim Details'!$I$19="Yes"),Rates!$G$17,IF(AND(U84="A",'Claim Details'!$I$28&gt;=Rates!$F$14,'Claim Details'!$I$28&lt;=Rates!$F$15,'Claim Details'!$I$19="No"),Rates!$F$17,IF(AND(U84="A",'Claim Details'!$I$28&gt;=Rates!$H$14,'Claim Details'!$I$28&lt;=Rates!$H$15,'Claim Details'!$I$19="Yes"),Rates!$I$17,IF(AND(U84="A",'Claim Details'!$I$28&gt;=Rates!$H$14,'Claim Details'!$I$28&lt;=Rates!$H$15,'Claim Details'!$I$19="No"),Rates!$H$17,IF(AND(U84="A",'Claim Details'!$I$28&gt;=Rates!$J$14,'Claim Details'!$I$28&lt;=Rates!$J$15,'Claim Details'!$I$19="Yes"),Rates!$K$17,IF(AND(U84="A",'Claim Details'!$I$28&gt;=Rates!$J$14,'Claim Details'!$I$28&lt;=Rates!$J$15,'Claim Details'!$I$19="No"),Rates!$J$17,IF(AND(U84="B",'Claim Details'!$I$28&gt;=Rates!$D$14,'Claim Details'!$I$28&lt;=Rates!$D$15,'Claim Details'!$I$19="Yes"),Rates!$E$18,IF(AND(U84="B",'Claim Details'!$I$28&gt;=Rates!$D$14,'Claim Details'!$I$28&lt;=Rates!$D$15,'Claim Details'!$I$19="No"),Rates!$D$18,IF(AND(U84="B",'Claim Details'!$I$28&gt;=Rates!$F$14,'Claim Details'!$I$28&lt;=Rates!$F$15,'Claim Details'!$I$19="Yes"),Rates!$G$18,IF(AND(U84="B",'Claim Details'!$I$28&gt;=Rates!$F$14,'Claim Details'!$I$28&lt;=Rates!$F$15,'Claim Details'!$I$19="No"),Rates!$F$18,IF(AND(U84="B",'Claim Details'!$I$28&gt;=Rates!$H$14,'Claim Details'!$I$28&lt;=Rates!$H$15,'Claim Details'!$I$19="Yes"),Rates!$I$18,IF(AND(U84="B",'Claim Details'!$I$28&gt;=Rates!$H$14,'Claim Details'!$I$28&lt;=Rates!$H$15,'Claim Details'!$I$19="No"),Rates!$H$18,IF(AND(U84="B",'Claim Details'!$I$28&gt;=Rates!$J$14,'Claim Details'!$I$28&lt;=Rates!$J$15,'Claim Details'!$I$19="Yes"),Rates!$K$18,IF(AND(U84="B",'Claim Details'!$I$28&gt;=Rates!$J$14,'Claim Details'!$I$28&lt;=Rates!$J$15,'Claim Details'!$I$19="No"),Rates!$J$18,IF(AND(U84="C",'Claim Details'!$I$28&gt;=Rates!$D$14,'Claim Details'!$I$28&lt;=Rates!$D$15,'Claim Details'!$I$19="Yes"),Rates!$E$19,IF(AND(U84="C",'Claim Details'!$I$28&gt;=Rates!$D$14,'Claim Details'!$I$28&lt;=Rates!$D$15,'Claim Details'!$I$19="No"),Rates!$D$19,IF(AND(U84="C",'Claim Details'!$I$28&gt;=Rates!$F$14,'Claim Details'!$I$28&lt;=Rates!$F$15,'Claim Details'!$I$19="Yes"),Rates!$G$19,IF(AND(U84="C",'Claim Details'!$I$28&gt;=Rates!$F$14,'Claim Details'!$I$28&lt;=Rates!$F$15,'Claim Details'!$I$19="No"),Rates!$F$19,IF(AND(U84="C",'Claim Details'!$I$28&gt;=Rates!$H$14,'Claim Details'!$I$28&lt;=Rates!$H$15,'Claim Details'!$I$19="Yes"),Rates!$I$19,IF(AND(U84="C",'Claim Details'!$I$28&gt;=Rates!$H$14,'Claim Details'!$I$28&lt;=Rates!$H$15,'Claim Details'!$I$19="No"),Rates!$H$19,IF(AND(U84="C",'Claim Details'!$I$28&gt;=Rates!$J$14,'Claim Details'!$I$28&lt;=Rates!$J$15,'Claim Details'!$I$19="Yes"),Rates!$K$19,IF(AND(U84="C",'Claim Details'!$I$28&gt;=Rates!$J$14,'Claim Details'!$I$28&lt;=Rates!$J$15,'Claim Details'!$I$19="No"),Rates!$J$19,"£0.00"))))))))))))))))))))))))</f>
        <v>£0.00</v>
      </c>
      <c r="AY84" s="189" t="str">
        <f>IF(AND(C84="A",'Claim Details'!$I$28&gt;=Rates!$D$14,'Claim Details'!$I$28&lt;=Rates!$D$15,'Claim Details'!$I$19="Yes"),Rates!$J$25,IF(AND(C84="A",'Claim Details'!$I$28&gt;=Rates!$D$14,'Claim Details'!$I$28&lt;=Rates!$D$15,'Claim Details'!$I$19="No"),Rates!$D$25,IF(AND(C84="A",'Claim Details'!$I$28&gt;=Rates!$F$14,'Claim Details'!$I$28&lt;=Rates!$F$15,'Claim Details'!$I$19="Yes"),Rates!$G$25,IF(AND(C84="A",'Claim Details'!$I$28&gt;=Rates!$F$14,'Claim Details'!$I$28&lt;=Rates!$F$15,'Claim Details'!$I$19="No"),Rates!$F$25,IF(AND(C84="A",'Claim Details'!$I$28&gt;=Rates!$H$14,'Claim Details'!$I$28&lt;=Rates!$H$15,'Claim Details'!$I$19="Yes"),Rates!$I$25,IF(AND(C84="A",'Claim Details'!$I$28&gt;=Rates!$H$14,'Claim Details'!$I$28&lt;=Rates!$H$15,'Claim Details'!$I$19="No"),Rates!$H$25,IF(AND(C84="A",'Claim Details'!$I$28&gt;=Rates!$J$14,'Claim Details'!$I$28&lt;=Rates!$J$15,'Claim Details'!$I$19="Yes"),Rates!$K$25,IF(AND(C84="A",'Claim Details'!$I$28&gt;=Rates!$J$14,'Claim Details'!$I$28&lt;=Rates!$J$15,'Claim Details'!$I$19="No"),Rates!$J$25,IF(AND(C84="B",'Claim Details'!$I$28&gt;=Rates!$D$14,'Claim Details'!$I$28&lt;=Rates!$D$15,'Claim Details'!$I$19="Yes"),Rates!$E$26,IF(AND(C84="B",'Claim Details'!$I$28&gt;=Rates!$D$14,'Claim Details'!$I$28&lt;=Rates!$D$15,'Claim Details'!$I$19="No"),Rates!$D$26,IF(AND(C84="B",'Claim Details'!$I$28&gt;=Rates!$F$14,'Claim Details'!$I$28&lt;=Rates!$F$15,'Claim Details'!$I$19="Yes"),Rates!$G$26,IF(AND(C84="B",'Claim Details'!$I$28&gt;=Rates!$F$14,'Claim Details'!$I$28&lt;=Rates!$F$15,'Claim Details'!$I$19="No"),Rates!$F$26,IF(AND(C84="B",'Claim Details'!$I$28&gt;=Rates!$H$14,'Claim Details'!$I$28&lt;=Rates!$H$15,'Claim Details'!$I$19="Yes"),Rates!$I$26,IF(AND(C84="B",'Claim Details'!$I$28&gt;=Rates!$H$14,'Claim Details'!$I$28&lt;=Rates!$H$15,'Claim Details'!$I$19="No"),Rates!$H$26,IF(AND(C84="B",'Claim Details'!$I$28&gt;=Rates!$J$14,'Claim Details'!$I$28&lt;=Rates!$J$15,'Claim Details'!$I$19="Yes"),Rates!$K$26,IF(AND(C84="B",'Claim Details'!$I$28&gt;=Rates!$J$14,'Claim Details'!$I$28&lt;=Rates!$J$15,'Claim Details'!$I$19="No"),Rates!$J$26,IF(AND(C84="C",'Claim Details'!$I$28&gt;=Rates!$D$14,'Claim Details'!$I$28&lt;=Rates!$D$15,'Claim Details'!$I$19="Yes"),Rates!$E$27,IF(AND(C84="C",'Claim Details'!$I$28&gt;=Rates!$D$14,'Claim Details'!$I$28&lt;=Rates!$D$15,'Claim Details'!$I$19="No"),Rates!$D$27,IF(AND(C84="C",'Claim Details'!$I$28&gt;=Rates!$F$14,'Claim Details'!$I$28&lt;=Rates!$F$15,'Claim Details'!$I$19="Yes"),Rates!$G$27,IF(AND(C84="C",'Claim Details'!$I$28&gt;=Rates!$F$14,'Claim Details'!$I$28&lt;=Rates!$F$15,'Claim Details'!$I$19="No"),Rates!$F$27,IF(AND(C84="C",'Claim Details'!$I$28&gt;=Rates!$H$14,'Claim Details'!$I$28&lt;=Rates!$H$15,'Claim Details'!$I$19="Yes"),Rates!$I$27,IF(AND(C84="C",'Claim Details'!$I$28&gt;=Rates!$H$14,'Claim Details'!$I$28&lt;=Rates!$H$15,'Claim Details'!$I$19="No"),Rates!$H$27,IF(AND(C84="C",'Claim Details'!$I$28&gt;=Rates!$J$14,'Claim Details'!$I$28&lt;=Rates!$J$15,'Claim Details'!$I$19="Yes"),Rates!$K$27,IF(AND(C84="C",'Claim Details'!$I$28&gt;=Rates!$J$14,'Claim Details'!$I$28&lt;=Rates!$J$15,'Claim Details'!$I$19="No"),Rates!$J$27,"£0.00"))))))))))))))))))))))))</f>
        <v>£0.00</v>
      </c>
      <c r="AZ84" s="189" t="str">
        <f>IF(AND(C84="A",'Claim Details'!$I$28&gt;=Rates!$D$14,'Claim Details'!$I$28&lt;=Rates!$D$15,'Claim Details'!$I$19="Yes"),Rates!$E$20,IF(AND(C84="A",'Claim Details'!$I$28&gt;=Rates!$D$14,'Claim Details'!$I$28&lt;=Rates!$D$15,'Claim Details'!$I$19="No"),Rates!$D$20,IF(AND(C84="A",'Claim Details'!$I$28&gt;=Rates!$F$14,'Claim Details'!$I$28&lt;=Rates!$F$15,'Claim Details'!$I$19="Yes"),Rates!$G$20,IF(AND(C84="A",'Claim Details'!$I$28&gt;=Rates!$F$14,'Claim Details'!$I$28&lt;=Rates!$F$15,'Claim Details'!$I$19="No"),Rates!$F$20,IF(AND(C84="A",'Claim Details'!$I$28&gt;=Rates!$H$14,'Claim Details'!$I$28&lt;=Rates!$H$15,'Claim Details'!$I$19="Yes"),Rates!$I$20,IF(AND(C84="A",'Claim Details'!$I$28&gt;=Rates!$H$14,'Claim Details'!$I$28&lt;=Rates!$H$15,'Claim Details'!$I$19="No"),Rates!$H$20,IF(AND(C84="A",'Claim Details'!$I$28&gt;=Rates!$J$14,'Claim Details'!$I$28&lt;=Rates!$J$15,'Claim Details'!$I$19="Yes"),Rates!$K$20,IF(AND(C84="A",'Claim Details'!$I$28&gt;=Rates!$J$14,'Claim Details'!$I$28&lt;=Rates!$J$15,'Claim Details'!$I$19="No"),Rates!$J$20,IF(AND(C84="B",'Claim Details'!$I$28&gt;=Rates!$D$14,'Claim Details'!$I$28&lt;=Rates!$D$15,'Claim Details'!$I$19="Yes"),Rates!$E$21,IF(AND(C84="B",'Claim Details'!$I$28&gt;=Rates!$D$14,'Claim Details'!$I$28&lt;=Rates!$D$15,'Claim Details'!$I$19="No"),Rates!$D$21,IF(AND(C84="B",'Claim Details'!$I$28&gt;=Rates!$F$14,'Claim Details'!$I$28&lt;=Rates!$F$15,'Claim Details'!$I$19="Yes"),Rates!$G$21,IF(AND(C84="B",'Claim Details'!$I$28&gt;=Rates!$F$14,'Claim Details'!$I$28&lt;=Rates!$F$15,'Claim Details'!$I$19="No"),Rates!$F$21,IF(AND(C84="B",'Claim Details'!$I$28&gt;=Rates!$H$14,'Claim Details'!$I$28&lt;=Rates!$H$15,'Claim Details'!$I$19="Yes"),Rates!$I$21,IF(AND(C84="B",'Claim Details'!$I$28&gt;=Rates!$H$14,'Claim Details'!$I$28&lt;=Rates!$H$15,'Claim Details'!$I$19="No"),Rates!$H$21,IF(AND(C84="B",'Claim Details'!$I$28&gt;=Rates!$J$14,'Claim Details'!$I$28&lt;=Rates!$J$15,'Claim Details'!$I$19="Yes"),Rates!$K$21,IF(AND(C84="B",'Claim Details'!$I$28&gt;=Rates!$J$14,'Claim Details'!$I$28&lt;=Rates!$J$15,'Claim Details'!$I$19="No"),Rates!$J$21,"£0.00"))))))))))))))))</f>
        <v>£0.00</v>
      </c>
      <c r="BA84" s="189" t="str">
        <f>IF(AND(C84="A",'Claim Details'!$I$28&gt;=Rates!$D$14,'Claim Details'!$I$28&lt;=Rates!$D$15,'Claim Details'!$I$19="Yes"),Rates!$E$22,IF(AND(C84="A",'Claim Details'!$I$28&gt;=Rates!$D$14,'Claim Details'!$I$28&lt;=Rates!$D$15,'Claim Details'!$I$19="No"),Rates!$D$22,IF(AND(C84="A",'Claim Details'!$I$28&gt;=Rates!$F$14,'Claim Details'!$I$28&lt;=Rates!$F$15,'Claim Details'!$I$19="Yes"),Rates!$G$22,IF(AND(C84="A",'Claim Details'!$I$28&gt;=Rates!$F$14,'Claim Details'!$I$28&lt;=Rates!$F$15,'Claim Details'!$I$19="No"),Rates!$F$22,IF(AND(C84="A",'Claim Details'!$I$28&gt;=Rates!$H$14,'Claim Details'!$I$28&lt;=Rates!$H$15,'Claim Details'!$I$19="Yes"),Rates!$I$22,IF(AND(C84="A",'Claim Details'!$I$28&gt;=Rates!$H$14,'Claim Details'!$I$28&lt;=Rates!$H$15,'Claim Details'!$I$19="No"),Rates!$H$22,IF(AND(C84="A",'Claim Details'!$I$28&gt;=Rates!$J$14,'Claim Details'!$I$28&lt;=Rates!$J$15,'Claim Details'!$I$19="Yes"),Rates!$K$22,IF(AND(C84="A",'Claim Details'!$I$28&gt;=Rates!$J$14,'Claim Details'!$I$28&lt;=Rates!$J$15,'Claim Details'!$I$19="No"),Rates!$J$22,IF(AND(C84="B",'Claim Details'!$I$28&gt;=Rates!$D$14,'Claim Details'!$I$28&lt;=Rates!$D$15,'Claim Details'!$I$19="Yes"),Rates!$E$23,IF(AND(C84="B",'Claim Details'!$I$28&gt;=Rates!$D$14,'Claim Details'!$I$28&lt;=Rates!$D$15,'Claim Details'!$I$19="No"),Rates!$D$23,IF(AND(C84="B",'Claim Details'!$I$28&gt;=Rates!$F$14,'Claim Details'!$I$28&lt;=Rates!$F$15,'Claim Details'!$I$19="Yes"),Rates!$G$23,IF(AND(C84="B",'Claim Details'!$I$28&gt;=Rates!$F$14,'Claim Details'!$I$28&lt;=Rates!$F$15,'Claim Details'!$I$19="No"),Rates!$F$23,IF(AND(C84="B",'Claim Details'!$I$28&gt;=Rates!$H$14,'Claim Details'!$I$28&lt;=Rates!$H$15,'Claim Details'!$I$19="Yes"),Rates!$I$23,IF(AND(C84="B",'Claim Details'!$I$28&gt;=Rates!$H$14,'Claim Details'!$I$28&lt;=Rates!$H$15,'Claim Details'!$I$19="No"),Rates!$H$23,IF(AND(C84="B",'Claim Details'!$I$28&gt;=Rates!$J$14,'Claim Details'!$I$28&lt;=Rates!$J$15,'Claim Details'!$I$19="Yes"),Rates!$K$23,IF(AND(C84="B",'Claim Details'!$I$28&gt;=Rates!$J$14,'Claim Details'!$I$28&lt;=Rates!$J$15,'Claim Details'!$I$19="No"),Rates!$J$23,IF(AND(C84="C",'Claim Details'!$I$28&gt;=Rates!$D$14,'Claim Details'!$I$28&lt;=Rates!$D$15,'Claim Details'!$I$19="Yes"),Rates!$E$24,IF(AND(C84="C",'Claim Details'!$I$28&gt;=Rates!$D$14,'Claim Details'!$I$28&lt;=Rates!$D$15,'Claim Details'!$I$19="No"),Rates!$D$24,IF(AND(C84="C",'Claim Details'!$I$28&gt;=Rates!$F$14,'Claim Details'!$I$28&lt;=Rates!$F$15,'Claim Details'!$I$19="Yes"),Rates!$G$24,IF(AND(C84="C",'Claim Details'!$I$28&gt;=Rates!$F$14,'Claim Details'!$I$28&lt;=Rates!$F$15,'Claim Details'!$I$19="No"),Rates!$F$24,IF(AND(C84="C",'Claim Details'!$I$28&gt;=Rates!$H$14,'Claim Details'!$I$28&lt;=Rates!$H$15,'Claim Details'!$I$19="Yes"),Rates!$I$24,IF(AND(C84="C",'Claim Details'!$I$28&gt;=Rates!$H$14,'Claim Details'!$I$28&lt;=Rates!$H$15,'Claim Details'!$I$19="No"),Rates!$H$24,IF(AND(C84="C",'Claim Details'!$I$28&gt;=Rates!$J$14,'Claim Details'!$I$28&lt;=Rates!$J$15,'Claim Details'!$I$19="Yes"),Rates!$K$24,IF(AND(C84="C",'Claim Details'!$I$28&gt;=Rates!$J$14,'Claim Details'!$I$28&lt;=Rates!$J$15,'Claim Details'!$I$19="No"),Rates!$J$24,"£0.00"))))))))))))))))))))))))</f>
        <v>£0.00</v>
      </c>
      <c r="BB84" s="189" t="str">
        <f t="shared" si="27"/>
        <v>£0.00</v>
      </c>
      <c r="BC84" s="1"/>
      <c r="BD84" s="189" t="str">
        <f>IF(AND(AE84="A",'Claim Details'!$I$28&gt;=Rates!$D$14,'Claim Details'!$I$28&lt;=Rates!$D$15,'Claim Details'!$I$19="Yes"),Rates!$J$17,IF(AND(AE84="A",'Claim Details'!$I$28&gt;=Rates!$D$14,'Claim Details'!$I$28&lt;=Rates!$D$15,'Claim Details'!$I$19="No"),Rates!$D$17,IF(AND(AE84="A",'Claim Details'!$I$28&gt;=Rates!$F$14,'Claim Details'!$I$28&lt;=Rates!$F$15,'Claim Details'!$I$19="Yes"),Rates!$G$17,IF(AND(AE84="A",'Claim Details'!$I$28&gt;=Rates!$F$14,'Claim Details'!$I$28&lt;=Rates!$F$15,'Claim Details'!$I$19="No"),Rates!$F$17,IF(AND(AE84="A",'Claim Details'!$I$28&gt;=Rates!$H$14,'Claim Details'!$I$28&lt;=Rates!$H$15,'Claim Details'!$I$19="Yes"),Rates!$I$17,IF(AND(AE84="A",'Claim Details'!$I$28&gt;=Rates!$H$14,'Claim Details'!$I$28&lt;=Rates!$H$15,'Claim Details'!$I$19="No"),Rates!$H$17,IF(AND(AE84="A",'Claim Details'!$I$28&gt;=Rates!$J$14,'Claim Details'!$I$28&lt;=Rates!$J$15,'Claim Details'!$I$19="Yes"),Rates!$K$17,IF(AND(AE84="A",'Claim Details'!$I$28&gt;=Rates!$J$14,'Claim Details'!$I$28&lt;=Rates!$J$15,'Claim Details'!$I$19="No"),Rates!$J$17,IF(AND(AE84="B",'Claim Details'!$I$28&gt;=Rates!$D$14,'Claim Details'!$I$28&lt;=Rates!$D$15,'Claim Details'!$I$19="Yes"),Rates!$E$18,IF(AND(AE84="B",'Claim Details'!$I$28&gt;=Rates!$D$14,'Claim Details'!$I$28&lt;=Rates!$D$15,'Claim Details'!$I$19="No"),Rates!$D$18,IF(AND(AE84="B",'Claim Details'!$I$28&gt;=Rates!$F$14,'Claim Details'!$I$28&lt;=Rates!$F$15,'Claim Details'!$I$19="Yes"),Rates!$G$18,IF(AND(AE84="B",'Claim Details'!$I$28&gt;=Rates!$F$14,'Claim Details'!$I$28&lt;=Rates!$F$15,'Claim Details'!$I$19="No"),Rates!$F$18,IF(AND(AE84="B",'Claim Details'!$I$28&gt;=Rates!$H$14,'Claim Details'!$I$28&lt;=Rates!$H$15,'Claim Details'!$I$19="Yes"),Rates!$I$18,IF(AND(AE84="B",'Claim Details'!$I$28&gt;=Rates!$H$14,'Claim Details'!$I$28&lt;=Rates!$H$15,'Claim Details'!$I$19="No"),Rates!$H$18,IF(AND(AE84="B",'Claim Details'!$I$28&gt;=Rates!$J$14,'Claim Details'!$I$28&lt;=Rates!$J$15,'Claim Details'!$I$19="Yes"),Rates!$K$18,IF(AND(AE84="B",'Claim Details'!$I$28&gt;=Rates!$J$14,'Claim Details'!$I$28&lt;=Rates!$J$15,'Claim Details'!$I$19="No"),Rates!$J$18,IF(AND(AE84="C",'Claim Details'!$I$28&gt;=Rates!$D$14,'Claim Details'!$I$28&lt;=Rates!$D$15,'Claim Details'!$I$19="Yes"),Rates!$E$19,IF(AND(AE84="C",'Claim Details'!$I$28&gt;=Rates!$D$14,'Claim Details'!$I$28&lt;=Rates!$D$15,'Claim Details'!$I$19="No"),Rates!$D$19,IF(AND(AE84="C",'Claim Details'!$I$28&gt;=Rates!$F$14,'Claim Details'!$I$28&lt;=Rates!$F$15,'Claim Details'!$I$19="Yes"),Rates!$G$19,IF(AND(AE84="C",'Claim Details'!$I$28&gt;=Rates!$F$14,'Claim Details'!$I$28&lt;=Rates!$F$15,'Claim Details'!$I$19="No"),Rates!$F$19,IF(AND(AE84="C",'Claim Details'!$I$28&gt;=Rates!$H$14,'Claim Details'!$I$28&lt;=Rates!$H$15,'Claim Details'!$I$19="Yes"),Rates!$I$19,IF(AND(AE84="C",'Claim Details'!$I$28&gt;=Rates!$H$14,'Claim Details'!$I$28&lt;=Rates!$H$15,'Claim Details'!$I$19="No"),Rates!$H$19,IF(AND(AE84="C",'Claim Details'!$I$28&gt;=Rates!$J$14,'Claim Details'!$I$28&lt;=Rates!$J$15,'Claim Details'!$I$19="Yes"),Rates!$K$19,IF(AND(AE84="C",'Claim Details'!$I$28&gt;=Rates!$J$14,'Claim Details'!$I$28&lt;=Rates!$J$15,'Claim Details'!$I$19="No"),Rates!$J$19,"£0.00"))))))))))))))))))))))))</f>
        <v>£0.00</v>
      </c>
      <c r="BE84" s="189" t="str">
        <f>IF(AND(AE84="A",'Claim Details'!$I$28&gt;=Rates!$D$14,'Claim Details'!$I$28&lt;=Rates!$D$15,'Claim Details'!$I$19="Yes"),Rates!$J$25,IF(AND(AE84="A",'Claim Details'!$I$28&gt;=Rates!$D$14,'Claim Details'!$I$28&lt;=Rates!$D$15,'Claim Details'!$I$19="No"),Rates!$D$25,IF(AND(AE84="A",'Claim Details'!$I$28&gt;=Rates!$F$14,'Claim Details'!$I$28&lt;=Rates!$F$15,'Claim Details'!$I$19="Yes"),Rates!$G$25,IF(AND(AE84="A",'Claim Details'!$I$28&gt;=Rates!$F$14,'Claim Details'!$I$28&lt;=Rates!$F$15,'Claim Details'!$I$19="No"),Rates!$F$25,IF(AND(AE84="A",'Claim Details'!$I$28&gt;=Rates!$H$14,'Claim Details'!$I$28&lt;=Rates!$H$15,'Claim Details'!$I$19="Yes"),Rates!$I$25,IF(AND(AE84="A",'Claim Details'!$I$28&gt;=Rates!$H$14,'Claim Details'!$I$28&lt;=Rates!$H$15,'Claim Details'!$I$19="No"),Rates!$H$25,IF(AND(AE84="A",'Claim Details'!$I$28&gt;=Rates!$J$14,'Claim Details'!$I$28&lt;=Rates!$J$15,'Claim Details'!$I$19="Yes"),Rates!$K$25,IF(AND(AE84="A",'Claim Details'!$I$28&gt;=Rates!$J$14,'Claim Details'!$I$28&lt;=Rates!$J$15,'Claim Details'!$I$19="No"),Rates!$J$25,IF(AND(AE84="B",'Claim Details'!$I$28&gt;=Rates!$D$14,'Claim Details'!$I$28&lt;=Rates!$D$15,'Claim Details'!$I$19="Yes"),Rates!$E$26,IF(AND(AE84="B",'Claim Details'!$I$28&gt;=Rates!$D$14,'Claim Details'!$I$28&lt;=Rates!$D$15,'Claim Details'!$I$19="No"),Rates!$D$26,IF(AND(AE84="B",'Claim Details'!$I$28&gt;=Rates!$F$14,'Claim Details'!$I$28&lt;=Rates!$F$15,'Claim Details'!$I$19="Yes"),Rates!$G$26,IF(AND(AE84="B",'Claim Details'!$I$28&gt;=Rates!$F$14,'Claim Details'!$I$28&lt;=Rates!$F$15,'Claim Details'!$I$19="No"),Rates!$F$26,IF(AND(AE84="B",'Claim Details'!$I$28&gt;=Rates!$H$14,'Claim Details'!$I$28&lt;=Rates!$H$15,'Claim Details'!$I$19="Yes"),Rates!$I$26,IF(AND(AE84="B",'Claim Details'!$I$28&gt;=Rates!$H$14,'Claim Details'!$I$28&lt;=Rates!$H$15,'Claim Details'!$I$19="No"),Rates!$H$26,IF(AND(AE84="B",'Claim Details'!$I$28&gt;=Rates!$J$14,'Claim Details'!$I$28&lt;=Rates!$J$15,'Claim Details'!$I$19="Yes"),Rates!$K$26,IF(AND(AE84="B",'Claim Details'!$I$28&gt;=Rates!$J$14,'Claim Details'!$I$28&lt;=Rates!$J$15,'Claim Details'!$I$19="No"),Rates!$J$26,IF(AND(AE84="C",'Claim Details'!$I$28&gt;=Rates!$D$14,'Claim Details'!$I$28&lt;=Rates!$D$15,'Claim Details'!$I$19="Yes"),Rates!$E$27,IF(AND(AE84="C",'Claim Details'!$I$28&gt;=Rates!$D$14,'Claim Details'!$I$28&lt;=Rates!$D$15,'Claim Details'!$I$19="No"),Rates!$D$27,IF(AND(AE84="C",'Claim Details'!$I$28&gt;=Rates!$F$14,'Claim Details'!$I$28&lt;=Rates!$F$15,'Claim Details'!$I$19="Yes"),Rates!$G$27,IF(AND(AE84="C",'Claim Details'!$I$28&gt;=Rates!$F$14,'Claim Details'!$I$28&lt;=Rates!$F$15,'Claim Details'!$I$19="No"),Rates!$F$27,IF(AND(AE84="C",'Claim Details'!$I$28&gt;=Rates!$H$14,'Claim Details'!$I$28&lt;=Rates!$H$15,'Claim Details'!$I$19="Yes"),Rates!$I$27,IF(AND(AE84="C",'Claim Details'!$I$28&gt;=Rates!$H$14,'Claim Details'!$I$28&lt;=Rates!$H$15,'Claim Details'!$I$19="No"),Rates!$H$27,IF(AND(AE84="C",'Claim Details'!$I$28&gt;=Rates!$J$14,'Claim Details'!$I$28&lt;=Rates!$J$15,'Claim Details'!$I$19="Yes"),Rates!$K$27,IF(AND(AE84="C",'Claim Details'!$I$28&gt;=Rates!$J$14,'Claim Details'!$I$28&lt;=Rates!$J$15,'Claim Details'!$I$19="No"),Rates!$J$27,"£0.00"))))))))))))))))))))))))</f>
        <v>£0.00</v>
      </c>
      <c r="BF84" s="189" t="str">
        <f>IF(AND(AE84="A",'Claim Details'!$I$28&gt;=Rates!$D$14,'Claim Details'!$I$28&lt;=Rates!$D$15,'Claim Details'!$I$19="Yes"),Rates!$E$20,IF(AND(AE84="A",'Claim Details'!$I$28&gt;=Rates!$D$14,'Claim Details'!$I$28&lt;=Rates!$D$15,'Claim Details'!$I$19="No"),Rates!$D$20,IF(AND(AE84="A",'Claim Details'!$I$28&gt;=Rates!$F$14,'Claim Details'!$I$28&lt;=Rates!$F$15,'Claim Details'!$I$19="Yes"),Rates!$G$20,IF(AND(AE84="A",'Claim Details'!$I$28&gt;=Rates!$F$14,'Claim Details'!$I$28&lt;=Rates!$F$15,'Claim Details'!$I$19="No"),Rates!$F$20,IF(AND(AE84="A",'Claim Details'!$I$28&gt;=Rates!$H$14,'Claim Details'!$I$28&lt;=Rates!$H$15,'Claim Details'!$I$19="Yes"),Rates!$I$20,IF(AND(AE84="A",'Claim Details'!$I$28&gt;=Rates!$H$14,'Claim Details'!$I$28&lt;=Rates!$H$15,'Claim Details'!$I$19="No"),Rates!$H$20,IF(AND(AE84="A",'Claim Details'!$I$28&gt;=Rates!$J$14,'Claim Details'!$I$28&lt;=Rates!$J$15,'Claim Details'!$I$19="Yes"),Rates!$K$20,IF(AND(AE84="A",'Claim Details'!$I$28&gt;=Rates!$J$14,'Claim Details'!$I$28&lt;=Rates!$J$15,'Claim Details'!$I$19="No"),Rates!$J$20,IF(AND(AE84="B",'Claim Details'!$I$28&gt;=Rates!$D$14,'Claim Details'!$I$28&lt;=Rates!$D$15,'Claim Details'!$I$19="Yes"),Rates!$E$21,IF(AND(AE84="B",'Claim Details'!$I$28&gt;=Rates!$D$14,'Claim Details'!$I$28&lt;=Rates!$D$15,'Claim Details'!$I$19="No"),Rates!$D$21,IF(AND(AE84="B",'Claim Details'!$I$28&gt;=Rates!$F$14,'Claim Details'!$I$28&lt;=Rates!$F$15,'Claim Details'!$I$19="Yes"),Rates!$G$21,IF(AND(AE84="B",'Claim Details'!$I$28&gt;=Rates!$F$14,'Claim Details'!$I$28&lt;=Rates!$F$15,'Claim Details'!$I$19="No"),Rates!$F$21,IF(AND(AE84="B",'Claim Details'!$I$28&gt;=Rates!$H$14,'Claim Details'!$I$28&lt;=Rates!$H$15,'Claim Details'!$I$19="Yes"),Rates!$I$21,IF(AND(AE84="B",'Claim Details'!$I$28&gt;=Rates!$H$14,'Claim Details'!$I$28&lt;=Rates!$H$15,'Claim Details'!$I$19="No"),Rates!$H$21,IF(AND(AE84="B",'Claim Details'!$I$28&gt;=Rates!$J$14,'Claim Details'!$I$28&lt;=Rates!$J$15,'Claim Details'!$I$19="Yes"),Rates!$K$21,IF(AND(AE84="B",'Claim Details'!$I$28&gt;=Rates!$J$14,'Claim Details'!$I$28&lt;=Rates!$J$15,'Claim Details'!$I$19="No"),Rates!$J$21,"£0.00"))))))))))))))))</f>
        <v>£0.00</v>
      </c>
      <c r="BG84" s="189" t="str">
        <f>IF(AND(AE84="A",'Claim Details'!$I$28&gt;=Rates!$D$14,'Claim Details'!$I$28&lt;=Rates!$D$15,'Claim Details'!$I$19="Yes"),Rates!$E$22,IF(AND(AE84="A",'Claim Details'!$I$28&gt;=Rates!$D$14,'Claim Details'!$I$28&lt;=Rates!$D$15,'Claim Details'!$I$19="No"),Rates!$D$22,IF(AND(AE84="A",'Claim Details'!$I$28&gt;=Rates!$F$14,'Claim Details'!$I$28&lt;=Rates!$F$15,'Claim Details'!$I$19="Yes"),Rates!$G$22,IF(AND(AE84="A",'Claim Details'!$I$28&gt;=Rates!$F$14,'Claim Details'!$I$28&lt;=Rates!$F$15,'Claim Details'!$I$19="No"),Rates!$F$22,IF(AND(AE84="A",'Claim Details'!$I$28&gt;=Rates!$H$14,'Claim Details'!$I$28&lt;=Rates!$H$15,'Claim Details'!$I$19="Yes"),Rates!$I$22,IF(AND(AE84="A",'Claim Details'!$I$28&gt;=Rates!$H$14,'Claim Details'!$I$28&lt;=Rates!$H$15,'Claim Details'!$I$19="No"),Rates!$H$22,IF(AND(AE84="A",'Claim Details'!$I$28&gt;=Rates!$J$14,'Claim Details'!$I$28&lt;=Rates!$J$15,'Claim Details'!$I$19="Yes"),Rates!$K$22,IF(AND(AE84="A",'Claim Details'!$I$28&gt;=Rates!$J$14,'Claim Details'!$I$28&lt;=Rates!$J$15,'Claim Details'!$I$19="No"),Rates!$J$22,IF(AND(AE84="B",'Claim Details'!$I$28&gt;=Rates!$D$14,'Claim Details'!$I$28&lt;=Rates!$D$15,'Claim Details'!$I$19="Yes"),Rates!$E$23,IF(AND(AE84="B",'Claim Details'!$I$28&gt;=Rates!$D$14,'Claim Details'!$I$28&lt;=Rates!$D$15,'Claim Details'!$I$19="No"),Rates!$D$23,IF(AND(AE84="B",'Claim Details'!$I$28&gt;=Rates!$F$14,'Claim Details'!$I$28&lt;=Rates!$F$15,'Claim Details'!$I$19="Yes"),Rates!$G$23,IF(AND(AE84="B",'Claim Details'!$I$28&gt;=Rates!$F$14,'Claim Details'!$I$28&lt;=Rates!$F$15,'Claim Details'!$I$19="No"),Rates!$F$23,IF(AND(AE84="B",'Claim Details'!$I$28&gt;=Rates!$H$14,'Claim Details'!$I$28&lt;=Rates!$H$15,'Claim Details'!$I$19="Yes"),Rates!$I$23,IF(AND(AE84="B",'Claim Details'!$I$28&gt;=Rates!$H$14,'Claim Details'!$I$28&lt;=Rates!$H$15,'Claim Details'!$I$19="No"),Rates!$H$23,IF(AND(AE84="B",'Claim Details'!$I$28&gt;=Rates!$J$14,'Claim Details'!$I$28&lt;=Rates!$J$15,'Claim Details'!$I$19="Yes"),Rates!$K$23,IF(AND(AE84="B",'Claim Details'!$I$28&gt;=Rates!$J$14,'Claim Details'!$I$28&lt;=Rates!$J$15,'Claim Details'!$I$19="No"),Rates!$J$23,IF(AND(AE84="C",'Claim Details'!$I$28&gt;=Rates!$D$14,'Claim Details'!$I$28&lt;=Rates!$D$15,'Claim Details'!$I$19="Yes"),Rates!$E$24,IF(AND(AE84="C",'Claim Details'!$I$28&gt;=Rates!$D$14,'Claim Details'!$I$28&lt;=Rates!$D$15,'Claim Details'!$I$19="No"),Rates!$D$24,IF(AND(AE84="C",'Claim Details'!$I$28&gt;=Rates!$F$14,'Claim Details'!$I$28&lt;=Rates!$F$15,'Claim Details'!$I$19="Yes"),Rates!$G$24,IF(AND(AE84="C",'Claim Details'!$I$28&gt;=Rates!$F$14,'Claim Details'!$I$28&lt;=Rates!$F$15,'Claim Details'!$I$19="No"),Rates!$F$24,IF(AND(AE84="C",'Claim Details'!$I$28&gt;=Rates!$H$14,'Claim Details'!$I$28&lt;=Rates!$H$15,'Claim Details'!$I$19="Yes"),Rates!$I$24,IF(AND(AE84="C",'Claim Details'!$I$28&gt;=Rates!$H$14,'Claim Details'!$I$28&lt;=Rates!$H$15,'Claim Details'!$I$19="No"),Rates!$H$24,IF(AND(AE84="C",'Claim Details'!$I$28&gt;=Rates!$J$14,'Claim Details'!$I$28&lt;=Rates!$J$15,'Claim Details'!$I$19="Yes"),Rates!$K$24,IF(AND(AE84="C",'Claim Details'!$I$28&gt;=Rates!$J$14,'Claim Details'!$I$28&lt;=Rates!$J$15,'Claim Details'!$I$19="No"),Rates!$J$24,"£0.00"))))))))))))))))))))))))</f>
        <v>£0.00</v>
      </c>
      <c r="BH84" s="189" t="str">
        <f t="shared" si="28"/>
        <v>£0.00</v>
      </c>
      <c r="BI84" s="189">
        <f t="shared" si="29"/>
        <v>0</v>
      </c>
      <c r="BO84" s="202" t="str">
        <f>IF(H84="","£0.00",IF(AP84="4","£0.00",IF(AP84="5","£0.00",IF(AP84="1","£0.00",((AQ84*H84)*'Claim Details'!$F$111)/100))))</f>
        <v>£0.00</v>
      </c>
      <c r="BP84" s="202" t="str">
        <f>IF(T84="","£0.00",IF(AP84="4","£0.00",IF(AP84="5","£0.00",IF(AP84="1","£0.00",((AR84*T84)*'Claim Details'!$N$111)/100))))</f>
        <v>£0.00</v>
      </c>
      <c r="BQ84" s="202" t="str">
        <f>IF(AI84="","£0.00",IF(AP84="4","£0.00",IF(AP84="5","£0.00",IF(AP84="1","£0.00",((BI84*AI84)*'Claim Details'!$W$111)/100))))</f>
        <v>£0.00</v>
      </c>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row>
    <row r="85" spans="1:97" ht="15">
      <c r="A85" s="145"/>
      <c r="B85" s="91"/>
      <c r="C85" s="96"/>
      <c r="D85" s="97"/>
      <c r="E85" s="98"/>
      <c r="F85" s="89"/>
      <c r="G85" s="99"/>
      <c r="H85" s="100"/>
      <c r="I85" s="221" t="str">
        <f t="shared" si="19"/>
        <v>£0.00</v>
      </c>
      <c r="J85" s="101"/>
      <c r="K85" s="100"/>
      <c r="L85" s="221" t="str">
        <f t="shared" si="20"/>
        <v>£0.00</v>
      </c>
      <c r="M85" s="101"/>
      <c r="N85" s="102"/>
      <c r="O85" s="145"/>
      <c r="P85" s="77"/>
      <c r="Q85" s="87"/>
      <c r="R85" s="87"/>
      <c r="S85" s="87"/>
      <c r="T85" s="149" t="str">
        <f t="shared" si="21"/>
        <v/>
      </c>
      <c r="U85" s="87" t="str">
        <f t="shared" si="30"/>
        <v/>
      </c>
      <c r="V85" s="87"/>
      <c r="W85" s="53" t="str">
        <f t="shared" si="22"/>
        <v>£0.00</v>
      </c>
      <c r="X85" s="53"/>
      <c r="Y85" s="87"/>
      <c r="Z85" s="78"/>
      <c r="AA85" s="79"/>
      <c r="AB85" s="160"/>
      <c r="AC85" s="98"/>
      <c r="AD85" s="225"/>
      <c r="AE85" s="235" t="str">
        <f t="shared" si="23"/>
        <v/>
      </c>
      <c r="AF85" s="87" t="str">
        <f t="shared" si="24"/>
        <v/>
      </c>
      <c r="AG85" s="53"/>
      <c r="AH85" s="224"/>
      <c r="AI85" s="226" t="str">
        <f t="shared" si="16"/>
        <v/>
      </c>
      <c r="AJ85" s="236" t="str">
        <f t="shared" si="25"/>
        <v>£0.00</v>
      </c>
      <c r="AK85" s="31"/>
      <c r="AL85" s="1"/>
      <c r="AM85" s="1"/>
      <c r="AN85" s="1"/>
      <c r="AO85" s="1"/>
      <c r="AP85" s="1" t="str">
        <f t="shared" si="17"/>
        <v/>
      </c>
      <c r="AQ85" s="27">
        <f t="shared" si="18"/>
        <v>0</v>
      </c>
      <c r="AR85" s="189">
        <f t="shared" si="26"/>
        <v>0</v>
      </c>
      <c r="AS85" s="190" t="str">
        <f>IF(AND(C85="A",'Claim Details'!$E$28&gt;=Rates!$D$14,'Claim Details'!$E$28&lt;=Rates!$D$15,'Claim Details'!$E$19="Yes"),Rates!$E$17,IF(AND(C85="A",'Claim Details'!$E$28&gt;=Rates!$D$14,'Claim Details'!$E$28&lt;=Rates!$D$15,'Claim Details'!$E$19="No"),Rates!$D$17,IF(AND(C85="A",'Claim Details'!$E$28&gt;=Rates!$F$14,'Claim Details'!$E$28&lt;=Rates!$F$15,'Claim Details'!$E$19="Yes"),Rates!$G$17,IF(AND(C85="A",'Claim Details'!$E$28&gt;=Rates!$F$14,'Claim Details'!$E$28&lt;=Rates!$F$15,'Claim Details'!$E$19="No"),Rates!$F$17,IF(AND(C85="A",'Claim Details'!$E$28&gt;=Rates!$H$14,'Claim Details'!$E$28&lt;=Rates!$H$15,'Claim Details'!$E$19="Yes"),Rates!$I$17,IF(AND(C85="A",'Claim Details'!$E$28&gt;=Rates!$H$14,'Claim Details'!$E$28&lt;=Rates!$H$15,'Claim Details'!$E$19="No"),Rates!$H$17,IF(AND(C85="A",'Claim Details'!$E$28&gt;=Rates!$J$14,'Claim Details'!$E$28&lt;=Rates!$J$15,'Claim Details'!$E$19="Yes"),Rates!$K$17,IF(AND(C85="A",'Claim Details'!$E$28&gt;=Rates!$J$14,'Claim Details'!$E$28&lt;=Rates!$J$15,'Claim Details'!$E$19="No"),Rates!$J$17,IF(AND(C85="B",'Claim Details'!$E$28&gt;=Rates!$D$14,'Claim Details'!$E$28&lt;=Rates!$D$15,'Claim Details'!$E$19="Yes"),Rates!$E$18,IF(AND(C85="B",'Claim Details'!$E$28&gt;=Rates!$D$14,'Claim Details'!$E$28&lt;=Rates!$D$15,'Claim Details'!$E$19="No"),Rates!$D$18,IF(AND(C85="B",'Claim Details'!$E$28&gt;=Rates!$F$14,'Claim Details'!$E$28&lt;=Rates!$F$15,'Claim Details'!$E$19="Yes"),Rates!$G$18,IF(AND(C85="B",'Claim Details'!$E$28&gt;=Rates!$F$14,'Claim Details'!$E$28&lt;=Rates!$F$15,'Claim Details'!$E$19="No"),Rates!$F$18,IF(AND(C85="B",'Claim Details'!$E$28&gt;=Rates!$H$14,'Claim Details'!$E$28&lt;=Rates!$H$15,'Claim Details'!$E$19="Yes"),Rates!$I$18,IF(AND(C85="B",'Claim Details'!$E$28&gt;=Rates!$H$14,'Claim Details'!$E$28&lt;=Rates!$H$15,'Claim Details'!$E$19="No"),Rates!$H$18,IF(AND(C85="B",'Claim Details'!$E$28&gt;=Rates!$J$14,'Claim Details'!$E$28&lt;=Rates!$J$15,'Claim Details'!$E$19="Yes"),Rates!$K$18,IF(AND(C85="B",'Claim Details'!$E$28&gt;=Rates!$J$14,'Claim Details'!$E$28&lt;=Rates!$J$15,'Claim Details'!$E$19="No"),Rates!$J$18,IF(AND(C85="C",'Claim Details'!$E$28&gt;=Rates!$D$14,'Claim Details'!$E$28&lt;=Rates!$D$15,'Claim Details'!$E$19="Yes"),Rates!$E$19,IF(AND(C85="C",'Claim Details'!$E$28&gt;=Rates!$D$14,'Claim Details'!$E$28&lt;=Rates!$D$15,'Claim Details'!$E$19="No"),Rates!$D$19,IF(AND(C85="C",'Claim Details'!$E$28&gt;=Rates!$F$14,'Claim Details'!$E$28&lt;=Rates!$F$15,'Claim Details'!$E$19="Yes"),Rates!$G$19,IF(AND(C85="C",'Claim Details'!$E$28&gt;=Rates!$F$14,'Claim Details'!$E$28&lt;=Rates!$F$15,'Claim Details'!$E$19="No"),Rates!$F$19,IF(AND(C85="C",'Claim Details'!$E$28&gt;=Rates!$H$14,'Claim Details'!$E$28&lt;=Rates!$H$15,'Claim Details'!$E$19="Yes"),Rates!$I$19,IF(AND(C85="C",'Claim Details'!$E$28&gt;=Rates!$H$14,'Claim Details'!$E$28&lt;=Rates!$H$15,'Claim Details'!$E$19="No"),Rates!$H$19,IF(AND(C85="C",'Claim Details'!$E$28&gt;=Rates!$J$14,'Claim Details'!$E$28&lt;=Rates!$J$15,'Claim Details'!$E$19="Yes"),Rates!$K$19,IF(AND(C85="C",'Claim Details'!$E$28&gt;=Rates!$J$14,'Claim Details'!$E$28&lt;=Rates!$J$15,'Claim Details'!$E$19="No"),Rates!$J$19,"£0.00"))))))))))))))))))))))))</f>
        <v>£0.00</v>
      </c>
      <c r="AT85" s="189" t="str">
        <f>IF(AND(C85="A",'Claim Details'!$E$28&gt;=Rates!$D$14,'Claim Details'!$E$28&lt;=Rates!$D$15,'Claim Details'!$E$19="Yes"),Rates!$E$25,IF(AND(C85="A",'Claim Details'!$E$28&gt;=Rates!$D$14,'Claim Details'!$E$28&lt;=Rates!$D$15,'Claim Details'!$E$19="No"),Rates!$D$25,IF(AND(C85="A",'Claim Details'!$E$28&gt;=Rates!$F$14,'Claim Details'!$E$28&lt;=Rates!$F$15,'Claim Details'!$E$19="Yes"),Rates!$G$25,IF(AND(C85="A",'Claim Details'!$E$28&gt;=Rates!$F$14,'Claim Details'!$E$28&lt;=Rates!$F$15,'Claim Details'!$E$19="No"),Rates!$F$25,IF(AND(C85="A",'Claim Details'!$E$28&gt;=Rates!$H$14,'Claim Details'!$E$28&lt;=Rates!$H$15,'Claim Details'!$E$19="Yes"),Rates!$I$25,IF(AND(C85="A",'Claim Details'!$E$28&gt;=Rates!$H$14,'Claim Details'!$E$28&lt;=Rates!$H$15,'Claim Details'!$E$19="No"),Rates!$H$25,IF(AND(C85="A",'Claim Details'!$E$28&gt;=Rates!$J$14,'Claim Details'!$E$28&lt;=Rates!$J$15,'Claim Details'!$E$19="Yes"),Rates!$K$25,IF(AND(C85="A",'Claim Details'!$E$28&gt;=Rates!$J$14,'Claim Details'!$E$28&lt;=Rates!$J$15,'Claim Details'!$E$19="No"),Rates!$J$25,IF(AND(C85="B",'Claim Details'!$E$28&gt;=Rates!$D$14,'Claim Details'!$E$28&lt;=Rates!$D$15,'Claim Details'!$E$19="Yes"),Rates!$E$26,IF(AND(C85="B",'Claim Details'!$E$28&gt;=Rates!$D$14,'Claim Details'!$E$28&lt;=Rates!$D$15,'Claim Details'!$E$19="No"),Rates!$D$26,IF(AND(C85="B",'Claim Details'!$E$28&gt;=Rates!$F$14,'Claim Details'!$E$28&lt;=Rates!$F$15,'Claim Details'!$E$19="Yes"),Rates!$G$26,IF(AND(C85="B",'Claim Details'!$E$28&gt;=Rates!$F$14,'Claim Details'!$E$28&lt;=Rates!$F$15,'Claim Details'!$E$19="No"),Rates!$F$26,IF(AND(C85="B",'Claim Details'!$E$28&gt;=Rates!$H$14,'Claim Details'!$E$28&lt;=Rates!$H$15,'Claim Details'!$E$19="Yes"),Rates!$I$26,IF(AND(C85="B",'Claim Details'!$E$28&gt;=Rates!$H$14,'Claim Details'!$E$28&lt;=Rates!$H$15,'Claim Details'!$E$19="No"),Rates!$H$26,IF(AND(C85="B",'Claim Details'!$E$28&gt;=Rates!$J$14,'Claim Details'!$E$28&lt;=Rates!$J$15,'Claim Details'!$E$19="Yes"),Rates!$K$26,IF(AND(C85="B",'Claim Details'!$E$28&gt;=Rates!$J$14,'Claim Details'!$E$28&lt;=Rates!$J$15,'Claim Details'!$E$19="No"),Rates!$J$26,IF(AND(C85="C",'Claim Details'!$E$28&gt;=Rates!$D$14,'Claim Details'!$E$28&lt;=Rates!$D$15,'Claim Details'!$E$19="Yes"),Rates!$E$27,IF(AND(C85="C",'Claim Details'!$E$28&gt;=Rates!$D$14,'Claim Details'!$E$28&lt;=Rates!$D$15,'Claim Details'!$E$19="No"),Rates!$D$27,IF(AND(C85="C",'Claim Details'!$E$28&gt;=Rates!$F$14,'Claim Details'!$E$28&lt;=Rates!$F$15,'Claim Details'!$E$19="Yes"),Rates!$G$27,IF(AND(C85="C",'Claim Details'!$E$28&gt;=Rates!$F$14,'Claim Details'!$E$28&lt;=Rates!$F$15,'Claim Details'!$E$19="No"),Rates!$F$27,IF(AND(C85="C",'Claim Details'!$E$28&gt;=Rates!$H$14,'Claim Details'!$E$28&lt;=Rates!$H$15,'Claim Details'!$E$19="Yes"),Rates!$I$27,IF(AND(C85="C",'Claim Details'!$E$28&gt;=Rates!$H$14,'Claim Details'!$E$28&lt;=Rates!$H$15,'Claim Details'!$E$19="No"),Rates!$H$27,IF(AND(C85="C",'Claim Details'!$E$28&gt;=Rates!$J$14,'Claim Details'!$E$28&lt;=Rates!$J$15,'Claim Details'!$E$19="Yes"),Rates!$K$27,IF(AND(C85="C",'Claim Details'!$E$28&gt;=Rates!$J$14,'Claim Details'!$E$28&lt;=Rates!$J$15,'Claim Details'!$E$19="No"),Rates!$J$27,"£0.00"))))))))))))))))))))))))</f>
        <v>£0.00</v>
      </c>
      <c r="AU85" s="191" t="str">
        <f>IF(AND(C85="A",'Claim Details'!$E$28&gt;=Rates!$D$14,'Claim Details'!$E$28&lt;=Rates!$D$15,'Claim Details'!$E$19="Yes"),Rates!$E$20,IF(AND(C85="A",'Claim Details'!$E$28&gt;=Rates!$D$14,'Claim Details'!$E$28&lt;=Rates!$D$15,'Claim Details'!$E$19="No"),Rates!$D$20,IF(AND(C85="A",'Claim Details'!$E$28&gt;=Rates!$F$14,'Claim Details'!$E$28&lt;=Rates!$F$15,'Claim Details'!$E$19="Yes"),Rates!$G$20,IF(AND(C85="A",'Claim Details'!$E$28&gt;=Rates!$F$14,'Claim Details'!$E$28&lt;=Rates!$F$15,'Claim Details'!$E$19="No"),Rates!$F$20,IF(AND(C85="A",'Claim Details'!$E$28&gt;=Rates!$H$14,'Claim Details'!$E$28&lt;=Rates!$H$15,'Claim Details'!$E$19="Yes"),Rates!$I$20,IF(AND(C85="A",'Claim Details'!$E$28&gt;=Rates!$H$14,'Claim Details'!$E$28&lt;=Rates!$H$15,'Claim Details'!$E$19="No"),Rates!$H$20,IF(AND(C85="A",'Claim Details'!$E$28&gt;=Rates!$J$14,'Claim Details'!$E$28&lt;=Rates!$J$15,'Claim Details'!$E$19="Yes"),Rates!$K$20,IF(AND(C85="A",'Claim Details'!$E$28&gt;=Rates!$J$14,'Claim Details'!$E$28&lt;=Rates!$J$15,'Claim Details'!$E$19="No"),Rates!$J$20,IF(AND(C85="B",'Claim Details'!$E$28&gt;=Rates!$D$14,'Claim Details'!$E$28&lt;=Rates!$D$15,'Claim Details'!$E$19="Yes"),Rates!$E$21,IF(AND(C85="B",'Claim Details'!$E$28&gt;=Rates!$D$14,'Claim Details'!$E$28&lt;=Rates!$D$15,'Claim Details'!$E$19="No"),Rates!$D$21,IF(AND(C85="B",'Claim Details'!$E$28&gt;=Rates!$F$14,'Claim Details'!$E$28&lt;=Rates!$F$15,'Claim Details'!$E$19="Yes"),Rates!$G$21,IF(AND(C85="B",'Claim Details'!$E$28&gt;=Rates!$F$14,'Claim Details'!$E$28&lt;=Rates!$F$15,'Claim Details'!$E$19="No"),Rates!$F$21,IF(AND(C85="B",'Claim Details'!$E$28&gt;=Rates!$H$14,'Claim Details'!$E$28&lt;=Rates!$H$15,'Claim Details'!$E$19="Yes"),Rates!$I$21,IF(AND(C85="B",'Claim Details'!$E$28&gt;=Rates!$H$14,'Claim Details'!$E$28&lt;=Rates!$H$15,'Claim Details'!$E$19="No"),Rates!$H$21,IF(AND(C85="B",'Claim Details'!$E$28&gt;=Rates!$J$14,'Claim Details'!$E$28&lt;=Rates!$J$15,'Claim Details'!$E$19="Yes"),Rates!$K$21,IF(AND(C85="B",'Claim Details'!$E$28&gt;=Rates!$J$14,'Claim Details'!$E$28&lt;=Rates!$J$15,'Claim Details'!$E$19="No"),Rates!$J$21,"£0.00"))))))))))))))))</f>
        <v>£0.00</v>
      </c>
      <c r="AV85" s="191" t="str">
        <f>IF(AND(C85="A",'Claim Details'!$E$28&gt;=Rates!$D$14,'Claim Details'!$E$28&lt;=Rates!$D$15,'Claim Details'!$E$19="Yes"),Rates!$E$22,IF(AND(C85="A",'Claim Details'!$E$28&gt;=Rates!$D$14,'Claim Details'!$E$28&lt;=Rates!$D$15,'Claim Details'!$E$19="No"),Rates!$D$22,IF(AND(C85="A",'Claim Details'!$E$28&gt;=Rates!$F$14,'Claim Details'!$E$28&lt;=Rates!$F$15,'Claim Details'!$E$19="Yes"),Rates!$G$22,IF(AND(C85="A",'Claim Details'!$E$28&gt;=Rates!$F$14,'Claim Details'!$E$28&lt;=Rates!$F$15,'Claim Details'!$E$19="No"),Rates!$F$22,IF(AND(C85="A",'Claim Details'!$E$28&gt;=Rates!$H$14,'Claim Details'!$E$28&lt;=Rates!$H$15,'Claim Details'!$E$19="Yes"),Rates!$I$22,IF(AND(C85="A",'Claim Details'!$E$28&gt;=Rates!$H$14,'Claim Details'!$E$28&lt;=Rates!$H$15,'Claim Details'!$E$19="No"),Rates!$H$22,IF(AND(C85="A",'Claim Details'!$E$28&gt;=Rates!$J$14,'Claim Details'!$E$28&lt;=Rates!$J$15,'Claim Details'!$E$19="Yes"),Rates!$K$22,IF(AND(C85="A",'Claim Details'!$E$28&gt;=Rates!$J$14,'Claim Details'!$E$28&lt;=Rates!$J$15,'Claim Details'!$E$19="No"),Rates!$J$22,IF(AND(C85="B",'Claim Details'!$E$28&gt;=Rates!$D$14,'Claim Details'!$E$28&lt;=Rates!$D$15,'Claim Details'!$E$19="Yes"),Rates!$E$23,IF(AND(C85="B",'Claim Details'!$E$28&gt;=Rates!$D$14,'Claim Details'!$E$28&lt;=Rates!$D$15,'Claim Details'!$E$19="No"),Rates!$D$23,IF(AND(C85="B",'Claim Details'!$E$28&gt;=Rates!$F$14,'Claim Details'!$E$28&lt;=Rates!$F$15,'Claim Details'!$E$19="Yes"),Rates!$G$23,IF(AND(C85="B",'Claim Details'!$E$28&gt;=Rates!$F$14,'Claim Details'!$E$28&lt;=Rates!$F$15,'Claim Details'!$E$19="No"),Rates!$F$23,IF(AND(C85="B",'Claim Details'!$E$28&gt;=Rates!$H$14,'Claim Details'!$E$28&lt;=Rates!$H$15,'Claim Details'!$E$19="Yes"),Rates!$I$23,IF(AND(C85="B",'Claim Details'!$E$28&gt;=Rates!$H$14,'Claim Details'!$E$28&lt;=Rates!$H$15,'Claim Details'!$E$19="No"),Rates!$H$23,IF(AND(C85="B",'Claim Details'!$E$28&gt;=Rates!$J$14,'Claim Details'!$E$28&lt;=Rates!$J$15,'Claim Details'!$E$19="Yes"),Rates!$K$23,IF(AND(C85="B",'Claim Details'!$E$28&gt;=Rates!$J$14,'Claim Details'!$E$28&lt;=Rates!$J$15,'Claim Details'!$E$19="No"),Rates!$J$23,IF(AND(C85="C",'Claim Details'!$E$28&gt;=Rates!$D$14,'Claim Details'!$E$28&lt;=Rates!$D$15,'Claim Details'!$E$19="Yes"),Rates!$E$24,IF(AND(C85="C",'Claim Details'!$E$28&gt;=Rates!$D$14,'Claim Details'!$E$28&lt;=Rates!$D$15,'Claim Details'!$E$19="No"),Rates!$D$24,IF(AND(C85="C",'Claim Details'!$E$28&gt;=Rates!$F$14,'Claim Details'!$E$28&lt;=Rates!$F$15,'Claim Details'!$E$19="Yes"),Rates!$G$24,IF(AND(C85="C",'Claim Details'!$E$28&gt;=Rates!$F$14,'Claim Details'!$E$28&lt;=Rates!$F$15,'Claim Details'!$E$19="No"),Rates!$F$24,IF(AND(C85="C",'Claim Details'!$E$28&gt;=Rates!$H$14,'Claim Details'!$E$28&lt;=Rates!$H$15,'Claim Details'!$E$19="Yes"),Rates!$I$24,IF(AND(C85="C",'Claim Details'!$E$28&gt;=Rates!$H$14,'Claim Details'!$E$28&lt;=Rates!$H$15,'Claim Details'!$E$19="No"),Rates!$H$24,IF(AND(C85="C",'Claim Details'!$E$28&gt;=Rates!$J$14,'Claim Details'!$E$28&lt;=Rates!$J$15,'Claim Details'!$E$19="Yes"),Rates!$K$24,IF(AND(C85="C",'Claim Details'!$E$28&gt;=Rates!$J$14,'Claim Details'!$E$28&lt;=Rates!$J$15,'Claim Details'!$E$19="No"),Rates!$J$24,"£0.00"))))))))))))))))))))))))</f>
        <v>£0.00</v>
      </c>
      <c r="AW85" s="1"/>
      <c r="AX85" s="189" t="str">
        <f>IF(AND(U85="A",'Claim Details'!$I$28&gt;=Rates!$D$14,'Claim Details'!$I$28&lt;=Rates!$D$15,'Claim Details'!$I$19="Yes"),Rates!$J$17,IF(AND(U85="A",'Claim Details'!$I$28&gt;=Rates!$D$14,'Claim Details'!$I$28&lt;=Rates!$D$15,'Claim Details'!$I$19="No"),Rates!$D$17,IF(AND(U85="A",'Claim Details'!$I$28&gt;=Rates!$F$14,'Claim Details'!$I$28&lt;=Rates!$F$15,'Claim Details'!$I$19="Yes"),Rates!$G$17,IF(AND(U85="A",'Claim Details'!$I$28&gt;=Rates!$F$14,'Claim Details'!$I$28&lt;=Rates!$F$15,'Claim Details'!$I$19="No"),Rates!$F$17,IF(AND(U85="A",'Claim Details'!$I$28&gt;=Rates!$H$14,'Claim Details'!$I$28&lt;=Rates!$H$15,'Claim Details'!$I$19="Yes"),Rates!$I$17,IF(AND(U85="A",'Claim Details'!$I$28&gt;=Rates!$H$14,'Claim Details'!$I$28&lt;=Rates!$H$15,'Claim Details'!$I$19="No"),Rates!$H$17,IF(AND(U85="A",'Claim Details'!$I$28&gt;=Rates!$J$14,'Claim Details'!$I$28&lt;=Rates!$J$15,'Claim Details'!$I$19="Yes"),Rates!$K$17,IF(AND(U85="A",'Claim Details'!$I$28&gt;=Rates!$J$14,'Claim Details'!$I$28&lt;=Rates!$J$15,'Claim Details'!$I$19="No"),Rates!$J$17,IF(AND(U85="B",'Claim Details'!$I$28&gt;=Rates!$D$14,'Claim Details'!$I$28&lt;=Rates!$D$15,'Claim Details'!$I$19="Yes"),Rates!$E$18,IF(AND(U85="B",'Claim Details'!$I$28&gt;=Rates!$D$14,'Claim Details'!$I$28&lt;=Rates!$D$15,'Claim Details'!$I$19="No"),Rates!$D$18,IF(AND(U85="B",'Claim Details'!$I$28&gt;=Rates!$F$14,'Claim Details'!$I$28&lt;=Rates!$F$15,'Claim Details'!$I$19="Yes"),Rates!$G$18,IF(AND(U85="B",'Claim Details'!$I$28&gt;=Rates!$F$14,'Claim Details'!$I$28&lt;=Rates!$F$15,'Claim Details'!$I$19="No"),Rates!$F$18,IF(AND(U85="B",'Claim Details'!$I$28&gt;=Rates!$H$14,'Claim Details'!$I$28&lt;=Rates!$H$15,'Claim Details'!$I$19="Yes"),Rates!$I$18,IF(AND(U85="B",'Claim Details'!$I$28&gt;=Rates!$H$14,'Claim Details'!$I$28&lt;=Rates!$H$15,'Claim Details'!$I$19="No"),Rates!$H$18,IF(AND(U85="B",'Claim Details'!$I$28&gt;=Rates!$J$14,'Claim Details'!$I$28&lt;=Rates!$J$15,'Claim Details'!$I$19="Yes"),Rates!$K$18,IF(AND(U85="B",'Claim Details'!$I$28&gt;=Rates!$J$14,'Claim Details'!$I$28&lt;=Rates!$J$15,'Claim Details'!$I$19="No"),Rates!$J$18,IF(AND(U85="C",'Claim Details'!$I$28&gt;=Rates!$D$14,'Claim Details'!$I$28&lt;=Rates!$D$15,'Claim Details'!$I$19="Yes"),Rates!$E$19,IF(AND(U85="C",'Claim Details'!$I$28&gt;=Rates!$D$14,'Claim Details'!$I$28&lt;=Rates!$D$15,'Claim Details'!$I$19="No"),Rates!$D$19,IF(AND(U85="C",'Claim Details'!$I$28&gt;=Rates!$F$14,'Claim Details'!$I$28&lt;=Rates!$F$15,'Claim Details'!$I$19="Yes"),Rates!$G$19,IF(AND(U85="C",'Claim Details'!$I$28&gt;=Rates!$F$14,'Claim Details'!$I$28&lt;=Rates!$F$15,'Claim Details'!$I$19="No"),Rates!$F$19,IF(AND(U85="C",'Claim Details'!$I$28&gt;=Rates!$H$14,'Claim Details'!$I$28&lt;=Rates!$H$15,'Claim Details'!$I$19="Yes"),Rates!$I$19,IF(AND(U85="C",'Claim Details'!$I$28&gt;=Rates!$H$14,'Claim Details'!$I$28&lt;=Rates!$H$15,'Claim Details'!$I$19="No"),Rates!$H$19,IF(AND(U85="C",'Claim Details'!$I$28&gt;=Rates!$J$14,'Claim Details'!$I$28&lt;=Rates!$J$15,'Claim Details'!$I$19="Yes"),Rates!$K$19,IF(AND(U85="C",'Claim Details'!$I$28&gt;=Rates!$J$14,'Claim Details'!$I$28&lt;=Rates!$J$15,'Claim Details'!$I$19="No"),Rates!$J$19,"£0.00"))))))))))))))))))))))))</f>
        <v>£0.00</v>
      </c>
      <c r="AY85" s="189" t="str">
        <f>IF(AND(C85="A",'Claim Details'!$I$28&gt;=Rates!$D$14,'Claim Details'!$I$28&lt;=Rates!$D$15,'Claim Details'!$I$19="Yes"),Rates!$J$25,IF(AND(C85="A",'Claim Details'!$I$28&gt;=Rates!$D$14,'Claim Details'!$I$28&lt;=Rates!$D$15,'Claim Details'!$I$19="No"),Rates!$D$25,IF(AND(C85="A",'Claim Details'!$I$28&gt;=Rates!$F$14,'Claim Details'!$I$28&lt;=Rates!$F$15,'Claim Details'!$I$19="Yes"),Rates!$G$25,IF(AND(C85="A",'Claim Details'!$I$28&gt;=Rates!$F$14,'Claim Details'!$I$28&lt;=Rates!$F$15,'Claim Details'!$I$19="No"),Rates!$F$25,IF(AND(C85="A",'Claim Details'!$I$28&gt;=Rates!$H$14,'Claim Details'!$I$28&lt;=Rates!$H$15,'Claim Details'!$I$19="Yes"),Rates!$I$25,IF(AND(C85="A",'Claim Details'!$I$28&gt;=Rates!$H$14,'Claim Details'!$I$28&lt;=Rates!$H$15,'Claim Details'!$I$19="No"),Rates!$H$25,IF(AND(C85="A",'Claim Details'!$I$28&gt;=Rates!$J$14,'Claim Details'!$I$28&lt;=Rates!$J$15,'Claim Details'!$I$19="Yes"),Rates!$K$25,IF(AND(C85="A",'Claim Details'!$I$28&gt;=Rates!$J$14,'Claim Details'!$I$28&lt;=Rates!$J$15,'Claim Details'!$I$19="No"),Rates!$J$25,IF(AND(C85="B",'Claim Details'!$I$28&gt;=Rates!$D$14,'Claim Details'!$I$28&lt;=Rates!$D$15,'Claim Details'!$I$19="Yes"),Rates!$E$26,IF(AND(C85="B",'Claim Details'!$I$28&gt;=Rates!$D$14,'Claim Details'!$I$28&lt;=Rates!$D$15,'Claim Details'!$I$19="No"),Rates!$D$26,IF(AND(C85="B",'Claim Details'!$I$28&gt;=Rates!$F$14,'Claim Details'!$I$28&lt;=Rates!$F$15,'Claim Details'!$I$19="Yes"),Rates!$G$26,IF(AND(C85="B",'Claim Details'!$I$28&gt;=Rates!$F$14,'Claim Details'!$I$28&lt;=Rates!$F$15,'Claim Details'!$I$19="No"),Rates!$F$26,IF(AND(C85="B",'Claim Details'!$I$28&gt;=Rates!$H$14,'Claim Details'!$I$28&lt;=Rates!$H$15,'Claim Details'!$I$19="Yes"),Rates!$I$26,IF(AND(C85="B",'Claim Details'!$I$28&gt;=Rates!$H$14,'Claim Details'!$I$28&lt;=Rates!$H$15,'Claim Details'!$I$19="No"),Rates!$H$26,IF(AND(C85="B",'Claim Details'!$I$28&gt;=Rates!$J$14,'Claim Details'!$I$28&lt;=Rates!$J$15,'Claim Details'!$I$19="Yes"),Rates!$K$26,IF(AND(C85="B",'Claim Details'!$I$28&gt;=Rates!$J$14,'Claim Details'!$I$28&lt;=Rates!$J$15,'Claim Details'!$I$19="No"),Rates!$J$26,IF(AND(C85="C",'Claim Details'!$I$28&gt;=Rates!$D$14,'Claim Details'!$I$28&lt;=Rates!$D$15,'Claim Details'!$I$19="Yes"),Rates!$E$27,IF(AND(C85="C",'Claim Details'!$I$28&gt;=Rates!$D$14,'Claim Details'!$I$28&lt;=Rates!$D$15,'Claim Details'!$I$19="No"),Rates!$D$27,IF(AND(C85="C",'Claim Details'!$I$28&gt;=Rates!$F$14,'Claim Details'!$I$28&lt;=Rates!$F$15,'Claim Details'!$I$19="Yes"),Rates!$G$27,IF(AND(C85="C",'Claim Details'!$I$28&gt;=Rates!$F$14,'Claim Details'!$I$28&lt;=Rates!$F$15,'Claim Details'!$I$19="No"),Rates!$F$27,IF(AND(C85="C",'Claim Details'!$I$28&gt;=Rates!$H$14,'Claim Details'!$I$28&lt;=Rates!$H$15,'Claim Details'!$I$19="Yes"),Rates!$I$27,IF(AND(C85="C",'Claim Details'!$I$28&gt;=Rates!$H$14,'Claim Details'!$I$28&lt;=Rates!$H$15,'Claim Details'!$I$19="No"),Rates!$H$27,IF(AND(C85="C",'Claim Details'!$I$28&gt;=Rates!$J$14,'Claim Details'!$I$28&lt;=Rates!$J$15,'Claim Details'!$I$19="Yes"),Rates!$K$27,IF(AND(C85="C",'Claim Details'!$I$28&gt;=Rates!$J$14,'Claim Details'!$I$28&lt;=Rates!$J$15,'Claim Details'!$I$19="No"),Rates!$J$27,"£0.00"))))))))))))))))))))))))</f>
        <v>£0.00</v>
      </c>
      <c r="AZ85" s="189" t="str">
        <f>IF(AND(C85="A",'Claim Details'!$I$28&gt;=Rates!$D$14,'Claim Details'!$I$28&lt;=Rates!$D$15,'Claim Details'!$I$19="Yes"),Rates!$E$20,IF(AND(C85="A",'Claim Details'!$I$28&gt;=Rates!$D$14,'Claim Details'!$I$28&lt;=Rates!$D$15,'Claim Details'!$I$19="No"),Rates!$D$20,IF(AND(C85="A",'Claim Details'!$I$28&gt;=Rates!$F$14,'Claim Details'!$I$28&lt;=Rates!$F$15,'Claim Details'!$I$19="Yes"),Rates!$G$20,IF(AND(C85="A",'Claim Details'!$I$28&gt;=Rates!$F$14,'Claim Details'!$I$28&lt;=Rates!$F$15,'Claim Details'!$I$19="No"),Rates!$F$20,IF(AND(C85="A",'Claim Details'!$I$28&gt;=Rates!$H$14,'Claim Details'!$I$28&lt;=Rates!$H$15,'Claim Details'!$I$19="Yes"),Rates!$I$20,IF(AND(C85="A",'Claim Details'!$I$28&gt;=Rates!$H$14,'Claim Details'!$I$28&lt;=Rates!$H$15,'Claim Details'!$I$19="No"),Rates!$H$20,IF(AND(C85="A",'Claim Details'!$I$28&gt;=Rates!$J$14,'Claim Details'!$I$28&lt;=Rates!$J$15,'Claim Details'!$I$19="Yes"),Rates!$K$20,IF(AND(C85="A",'Claim Details'!$I$28&gt;=Rates!$J$14,'Claim Details'!$I$28&lt;=Rates!$J$15,'Claim Details'!$I$19="No"),Rates!$J$20,IF(AND(C85="B",'Claim Details'!$I$28&gt;=Rates!$D$14,'Claim Details'!$I$28&lt;=Rates!$D$15,'Claim Details'!$I$19="Yes"),Rates!$E$21,IF(AND(C85="B",'Claim Details'!$I$28&gt;=Rates!$D$14,'Claim Details'!$I$28&lt;=Rates!$D$15,'Claim Details'!$I$19="No"),Rates!$D$21,IF(AND(C85="B",'Claim Details'!$I$28&gt;=Rates!$F$14,'Claim Details'!$I$28&lt;=Rates!$F$15,'Claim Details'!$I$19="Yes"),Rates!$G$21,IF(AND(C85="B",'Claim Details'!$I$28&gt;=Rates!$F$14,'Claim Details'!$I$28&lt;=Rates!$F$15,'Claim Details'!$I$19="No"),Rates!$F$21,IF(AND(C85="B",'Claim Details'!$I$28&gt;=Rates!$H$14,'Claim Details'!$I$28&lt;=Rates!$H$15,'Claim Details'!$I$19="Yes"),Rates!$I$21,IF(AND(C85="B",'Claim Details'!$I$28&gt;=Rates!$H$14,'Claim Details'!$I$28&lt;=Rates!$H$15,'Claim Details'!$I$19="No"),Rates!$H$21,IF(AND(C85="B",'Claim Details'!$I$28&gt;=Rates!$J$14,'Claim Details'!$I$28&lt;=Rates!$J$15,'Claim Details'!$I$19="Yes"),Rates!$K$21,IF(AND(C85="B",'Claim Details'!$I$28&gt;=Rates!$J$14,'Claim Details'!$I$28&lt;=Rates!$J$15,'Claim Details'!$I$19="No"),Rates!$J$21,"£0.00"))))))))))))))))</f>
        <v>£0.00</v>
      </c>
      <c r="BA85" s="189" t="str">
        <f>IF(AND(C85="A",'Claim Details'!$I$28&gt;=Rates!$D$14,'Claim Details'!$I$28&lt;=Rates!$D$15,'Claim Details'!$I$19="Yes"),Rates!$E$22,IF(AND(C85="A",'Claim Details'!$I$28&gt;=Rates!$D$14,'Claim Details'!$I$28&lt;=Rates!$D$15,'Claim Details'!$I$19="No"),Rates!$D$22,IF(AND(C85="A",'Claim Details'!$I$28&gt;=Rates!$F$14,'Claim Details'!$I$28&lt;=Rates!$F$15,'Claim Details'!$I$19="Yes"),Rates!$G$22,IF(AND(C85="A",'Claim Details'!$I$28&gt;=Rates!$F$14,'Claim Details'!$I$28&lt;=Rates!$F$15,'Claim Details'!$I$19="No"),Rates!$F$22,IF(AND(C85="A",'Claim Details'!$I$28&gt;=Rates!$H$14,'Claim Details'!$I$28&lt;=Rates!$H$15,'Claim Details'!$I$19="Yes"),Rates!$I$22,IF(AND(C85="A",'Claim Details'!$I$28&gt;=Rates!$H$14,'Claim Details'!$I$28&lt;=Rates!$H$15,'Claim Details'!$I$19="No"),Rates!$H$22,IF(AND(C85="A",'Claim Details'!$I$28&gt;=Rates!$J$14,'Claim Details'!$I$28&lt;=Rates!$J$15,'Claim Details'!$I$19="Yes"),Rates!$K$22,IF(AND(C85="A",'Claim Details'!$I$28&gt;=Rates!$J$14,'Claim Details'!$I$28&lt;=Rates!$J$15,'Claim Details'!$I$19="No"),Rates!$J$22,IF(AND(C85="B",'Claim Details'!$I$28&gt;=Rates!$D$14,'Claim Details'!$I$28&lt;=Rates!$D$15,'Claim Details'!$I$19="Yes"),Rates!$E$23,IF(AND(C85="B",'Claim Details'!$I$28&gt;=Rates!$D$14,'Claim Details'!$I$28&lt;=Rates!$D$15,'Claim Details'!$I$19="No"),Rates!$D$23,IF(AND(C85="B",'Claim Details'!$I$28&gt;=Rates!$F$14,'Claim Details'!$I$28&lt;=Rates!$F$15,'Claim Details'!$I$19="Yes"),Rates!$G$23,IF(AND(C85="B",'Claim Details'!$I$28&gt;=Rates!$F$14,'Claim Details'!$I$28&lt;=Rates!$F$15,'Claim Details'!$I$19="No"),Rates!$F$23,IF(AND(C85="B",'Claim Details'!$I$28&gt;=Rates!$H$14,'Claim Details'!$I$28&lt;=Rates!$H$15,'Claim Details'!$I$19="Yes"),Rates!$I$23,IF(AND(C85="B",'Claim Details'!$I$28&gt;=Rates!$H$14,'Claim Details'!$I$28&lt;=Rates!$H$15,'Claim Details'!$I$19="No"),Rates!$H$23,IF(AND(C85="B",'Claim Details'!$I$28&gt;=Rates!$J$14,'Claim Details'!$I$28&lt;=Rates!$J$15,'Claim Details'!$I$19="Yes"),Rates!$K$23,IF(AND(C85="B",'Claim Details'!$I$28&gt;=Rates!$J$14,'Claim Details'!$I$28&lt;=Rates!$J$15,'Claim Details'!$I$19="No"),Rates!$J$23,IF(AND(C85="C",'Claim Details'!$I$28&gt;=Rates!$D$14,'Claim Details'!$I$28&lt;=Rates!$D$15,'Claim Details'!$I$19="Yes"),Rates!$E$24,IF(AND(C85="C",'Claim Details'!$I$28&gt;=Rates!$D$14,'Claim Details'!$I$28&lt;=Rates!$D$15,'Claim Details'!$I$19="No"),Rates!$D$24,IF(AND(C85="C",'Claim Details'!$I$28&gt;=Rates!$F$14,'Claim Details'!$I$28&lt;=Rates!$F$15,'Claim Details'!$I$19="Yes"),Rates!$G$24,IF(AND(C85="C",'Claim Details'!$I$28&gt;=Rates!$F$14,'Claim Details'!$I$28&lt;=Rates!$F$15,'Claim Details'!$I$19="No"),Rates!$F$24,IF(AND(C85="C",'Claim Details'!$I$28&gt;=Rates!$H$14,'Claim Details'!$I$28&lt;=Rates!$H$15,'Claim Details'!$I$19="Yes"),Rates!$I$24,IF(AND(C85="C",'Claim Details'!$I$28&gt;=Rates!$H$14,'Claim Details'!$I$28&lt;=Rates!$H$15,'Claim Details'!$I$19="No"),Rates!$H$24,IF(AND(C85="C",'Claim Details'!$I$28&gt;=Rates!$J$14,'Claim Details'!$I$28&lt;=Rates!$J$15,'Claim Details'!$I$19="Yes"),Rates!$K$24,IF(AND(C85="C",'Claim Details'!$I$28&gt;=Rates!$J$14,'Claim Details'!$I$28&lt;=Rates!$J$15,'Claim Details'!$I$19="No"),Rates!$J$24,"£0.00"))))))))))))))))))))))))</f>
        <v>£0.00</v>
      </c>
      <c r="BB85" s="189" t="str">
        <f t="shared" si="27"/>
        <v>£0.00</v>
      </c>
      <c r="BC85" s="1"/>
      <c r="BD85" s="189" t="str">
        <f>IF(AND(AE85="A",'Claim Details'!$I$28&gt;=Rates!$D$14,'Claim Details'!$I$28&lt;=Rates!$D$15,'Claim Details'!$I$19="Yes"),Rates!$J$17,IF(AND(AE85="A",'Claim Details'!$I$28&gt;=Rates!$D$14,'Claim Details'!$I$28&lt;=Rates!$D$15,'Claim Details'!$I$19="No"),Rates!$D$17,IF(AND(AE85="A",'Claim Details'!$I$28&gt;=Rates!$F$14,'Claim Details'!$I$28&lt;=Rates!$F$15,'Claim Details'!$I$19="Yes"),Rates!$G$17,IF(AND(AE85="A",'Claim Details'!$I$28&gt;=Rates!$F$14,'Claim Details'!$I$28&lt;=Rates!$F$15,'Claim Details'!$I$19="No"),Rates!$F$17,IF(AND(AE85="A",'Claim Details'!$I$28&gt;=Rates!$H$14,'Claim Details'!$I$28&lt;=Rates!$H$15,'Claim Details'!$I$19="Yes"),Rates!$I$17,IF(AND(AE85="A",'Claim Details'!$I$28&gt;=Rates!$H$14,'Claim Details'!$I$28&lt;=Rates!$H$15,'Claim Details'!$I$19="No"),Rates!$H$17,IF(AND(AE85="A",'Claim Details'!$I$28&gt;=Rates!$J$14,'Claim Details'!$I$28&lt;=Rates!$J$15,'Claim Details'!$I$19="Yes"),Rates!$K$17,IF(AND(AE85="A",'Claim Details'!$I$28&gt;=Rates!$J$14,'Claim Details'!$I$28&lt;=Rates!$J$15,'Claim Details'!$I$19="No"),Rates!$J$17,IF(AND(AE85="B",'Claim Details'!$I$28&gt;=Rates!$D$14,'Claim Details'!$I$28&lt;=Rates!$D$15,'Claim Details'!$I$19="Yes"),Rates!$E$18,IF(AND(AE85="B",'Claim Details'!$I$28&gt;=Rates!$D$14,'Claim Details'!$I$28&lt;=Rates!$D$15,'Claim Details'!$I$19="No"),Rates!$D$18,IF(AND(AE85="B",'Claim Details'!$I$28&gt;=Rates!$F$14,'Claim Details'!$I$28&lt;=Rates!$F$15,'Claim Details'!$I$19="Yes"),Rates!$G$18,IF(AND(AE85="B",'Claim Details'!$I$28&gt;=Rates!$F$14,'Claim Details'!$I$28&lt;=Rates!$F$15,'Claim Details'!$I$19="No"),Rates!$F$18,IF(AND(AE85="B",'Claim Details'!$I$28&gt;=Rates!$H$14,'Claim Details'!$I$28&lt;=Rates!$H$15,'Claim Details'!$I$19="Yes"),Rates!$I$18,IF(AND(AE85="B",'Claim Details'!$I$28&gt;=Rates!$H$14,'Claim Details'!$I$28&lt;=Rates!$H$15,'Claim Details'!$I$19="No"),Rates!$H$18,IF(AND(AE85="B",'Claim Details'!$I$28&gt;=Rates!$J$14,'Claim Details'!$I$28&lt;=Rates!$J$15,'Claim Details'!$I$19="Yes"),Rates!$K$18,IF(AND(AE85="B",'Claim Details'!$I$28&gt;=Rates!$J$14,'Claim Details'!$I$28&lt;=Rates!$J$15,'Claim Details'!$I$19="No"),Rates!$J$18,IF(AND(AE85="C",'Claim Details'!$I$28&gt;=Rates!$D$14,'Claim Details'!$I$28&lt;=Rates!$D$15,'Claim Details'!$I$19="Yes"),Rates!$E$19,IF(AND(AE85="C",'Claim Details'!$I$28&gt;=Rates!$D$14,'Claim Details'!$I$28&lt;=Rates!$D$15,'Claim Details'!$I$19="No"),Rates!$D$19,IF(AND(AE85="C",'Claim Details'!$I$28&gt;=Rates!$F$14,'Claim Details'!$I$28&lt;=Rates!$F$15,'Claim Details'!$I$19="Yes"),Rates!$G$19,IF(AND(AE85="C",'Claim Details'!$I$28&gt;=Rates!$F$14,'Claim Details'!$I$28&lt;=Rates!$F$15,'Claim Details'!$I$19="No"),Rates!$F$19,IF(AND(AE85="C",'Claim Details'!$I$28&gt;=Rates!$H$14,'Claim Details'!$I$28&lt;=Rates!$H$15,'Claim Details'!$I$19="Yes"),Rates!$I$19,IF(AND(AE85="C",'Claim Details'!$I$28&gt;=Rates!$H$14,'Claim Details'!$I$28&lt;=Rates!$H$15,'Claim Details'!$I$19="No"),Rates!$H$19,IF(AND(AE85="C",'Claim Details'!$I$28&gt;=Rates!$J$14,'Claim Details'!$I$28&lt;=Rates!$J$15,'Claim Details'!$I$19="Yes"),Rates!$K$19,IF(AND(AE85="C",'Claim Details'!$I$28&gt;=Rates!$J$14,'Claim Details'!$I$28&lt;=Rates!$J$15,'Claim Details'!$I$19="No"),Rates!$J$19,"£0.00"))))))))))))))))))))))))</f>
        <v>£0.00</v>
      </c>
      <c r="BE85" s="189" t="str">
        <f>IF(AND(AE85="A",'Claim Details'!$I$28&gt;=Rates!$D$14,'Claim Details'!$I$28&lt;=Rates!$D$15,'Claim Details'!$I$19="Yes"),Rates!$J$25,IF(AND(AE85="A",'Claim Details'!$I$28&gt;=Rates!$D$14,'Claim Details'!$I$28&lt;=Rates!$D$15,'Claim Details'!$I$19="No"),Rates!$D$25,IF(AND(AE85="A",'Claim Details'!$I$28&gt;=Rates!$F$14,'Claim Details'!$I$28&lt;=Rates!$F$15,'Claim Details'!$I$19="Yes"),Rates!$G$25,IF(AND(AE85="A",'Claim Details'!$I$28&gt;=Rates!$F$14,'Claim Details'!$I$28&lt;=Rates!$F$15,'Claim Details'!$I$19="No"),Rates!$F$25,IF(AND(AE85="A",'Claim Details'!$I$28&gt;=Rates!$H$14,'Claim Details'!$I$28&lt;=Rates!$H$15,'Claim Details'!$I$19="Yes"),Rates!$I$25,IF(AND(AE85="A",'Claim Details'!$I$28&gt;=Rates!$H$14,'Claim Details'!$I$28&lt;=Rates!$H$15,'Claim Details'!$I$19="No"),Rates!$H$25,IF(AND(AE85="A",'Claim Details'!$I$28&gt;=Rates!$J$14,'Claim Details'!$I$28&lt;=Rates!$J$15,'Claim Details'!$I$19="Yes"),Rates!$K$25,IF(AND(AE85="A",'Claim Details'!$I$28&gt;=Rates!$J$14,'Claim Details'!$I$28&lt;=Rates!$J$15,'Claim Details'!$I$19="No"),Rates!$J$25,IF(AND(AE85="B",'Claim Details'!$I$28&gt;=Rates!$D$14,'Claim Details'!$I$28&lt;=Rates!$D$15,'Claim Details'!$I$19="Yes"),Rates!$E$26,IF(AND(AE85="B",'Claim Details'!$I$28&gt;=Rates!$D$14,'Claim Details'!$I$28&lt;=Rates!$D$15,'Claim Details'!$I$19="No"),Rates!$D$26,IF(AND(AE85="B",'Claim Details'!$I$28&gt;=Rates!$F$14,'Claim Details'!$I$28&lt;=Rates!$F$15,'Claim Details'!$I$19="Yes"),Rates!$G$26,IF(AND(AE85="B",'Claim Details'!$I$28&gt;=Rates!$F$14,'Claim Details'!$I$28&lt;=Rates!$F$15,'Claim Details'!$I$19="No"),Rates!$F$26,IF(AND(AE85="B",'Claim Details'!$I$28&gt;=Rates!$H$14,'Claim Details'!$I$28&lt;=Rates!$H$15,'Claim Details'!$I$19="Yes"),Rates!$I$26,IF(AND(AE85="B",'Claim Details'!$I$28&gt;=Rates!$H$14,'Claim Details'!$I$28&lt;=Rates!$H$15,'Claim Details'!$I$19="No"),Rates!$H$26,IF(AND(AE85="B",'Claim Details'!$I$28&gt;=Rates!$J$14,'Claim Details'!$I$28&lt;=Rates!$J$15,'Claim Details'!$I$19="Yes"),Rates!$K$26,IF(AND(AE85="B",'Claim Details'!$I$28&gt;=Rates!$J$14,'Claim Details'!$I$28&lt;=Rates!$J$15,'Claim Details'!$I$19="No"),Rates!$J$26,IF(AND(AE85="C",'Claim Details'!$I$28&gt;=Rates!$D$14,'Claim Details'!$I$28&lt;=Rates!$D$15,'Claim Details'!$I$19="Yes"),Rates!$E$27,IF(AND(AE85="C",'Claim Details'!$I$28&gt;=Rates!$D$14,'Claim Details'!$I$28&lt;=Rates!$D$15,'Claim Details'!$I$19="No"),Rates!$D$27,IF(AND(AE85="C",'Claim Details'!$I$28&gt;=Rates!$F$14,'Claim Details'!$I$28&lt;=Rates!$F$15,'Claim Details'!$I$19="Yes"),Rates!$G$27,IF(AND(AE85="C",'Claim Details'!$I$28&gt;=Rates!$F$14,'Claim Details'!$I$28&lt;=Rates!$F$15,'Claim Details'!$I$19="No"),Rates!$F$27,IF(AND(AE85="C",'Claim Details'!$I$28&gt;=Rates!$H$14,'Claim Details'!$I$28&lt;=Rates!$H$15,'Claim Details'!$I$19="Yes"),Rates!$I$27,IF(AND(AE85="C",'Claim Details'!$I$28&gt;=Rates!$H$14,'Claim Details'!$I$28&lt;=Rates!$H$15,'Claim Details'!$I$19="No"),Rates!$H$27,IF(AND(AE85="C",'Claim Details'!$I$28&gt;=Rates!$J$14,'Claim Details'!$I$28&lt;=Rates!$J$15,'Claim Details'!$I$19="Yes"),Rates!$K$27,IF(AND(AE85="C",'Claim Details'!$I$28&gt;=Rates!$J$14,'Claim Details'!$I$28&lt;=Rates!$J$15,'Claim Details'!$I$19="No"),Rates!$J$27,"£0.00"))))))))))))))))))))))))</f>
        <v>£0.00</v>
      </c>
      <c r="BF85" s="189" t="str">
        <f>IF(AND(AE85="A",'Claim Details'!$I$28&gt;=Rates!$D$14,'Claim Details'!$I$28&lt;=Rates!$D$15,'Claim Details'!$I$19="Yes"),Rates!$E$20,IF(AND(AE85="A",'Claim Details'!$I$28&gt;=Rates!$D$14,'Claim Details'!$I$28&lt;=Rates!$D$15,'Claim Details'!$I$19="No"),Rates!$D$20,IF(AND(AE85="A",'Claim Details'!$I$28&gt;=Rates!$F$14,'Claim Details'!$I$28&lt;=Rates!$F$15,'Claim Details'!$I$19="Yes"),Rates!$G$20,IF(AND(AE85="A",'Claim Details'!$I$28&gt;=Rates!$F$14,'Claim Details'!$I$28&lt;=Rates!$F$15,'Claim Details'!$I$19="No"),Rates!$F$20,IF(AND(AE85="A",'Claim Details'!$I$28&gt;=Rates!$H$14,'Claim Details'!$I$28&lt;=Rates!$H$15,'Claim Details'!$I$19="Yes"),Rates!$I$20,IF(AND(AE85="A",'Claim Details'!$I$28&gt;=Rates!$H$14,'Claim Details'!$I$28&lt;=Rates!$H$15,'Claim Details'!$I$19="No"),Rates!$H$20,IF(AND(AE85="A",'Claim Details'!$I$28&gt;=Rates!$J$14,'Claim Details'!$I$28&lt;=Rates!$J$15,'Claim Details'!$I$19="Yes"),Rates!$K$20,IF(AND(AE85="A",'Claim Details'!$I$28&gt;=Rates!$J$14,'Claim Details'!$I$28&lt;=Rates!$J$15,'Claim Details'!$I$19="No"),Rates!$J$20,IF(AND(AE85="B",'Claim Details'!$I$28&gt;=Rates!$D$14,'Claim Details'!$I$28&lt;=Rates!$D$15,'Claim Details'!$I$19="Yes"),Rates!$E$21,IF(AND(AE85="B",'Claim Details'!$I$28&gt;=Rates!$D$14,'Claim Details'!$I$28&lt;=Rates!$D$15,'Claim Details'!$I$19="No"),Rates!$D$21,IF(AND(AE85="B",'Claim Details'!$I$28&gt;=Rates!$F$14,'Claim Details'!$I$28&lt;=Rates!$F$15,'Claim Details'!$I$19="Yes"),Rates!$G$21,IF(AND(AE85="B",'Claim Details'!$I$28&gt;=Rates!$F$14,'Claim Details'!$I$28&lt;=Rates!$F$15,'Claim Details'!$I$19="No"),Rates!$F$21,IF(AND(AE85="B",'Claim Details'!$I$28&gt;=Rates!$H$14,'Claim Details'!$I$28&lt;=Rates!$H$15,'Claim Details'!$I$19="Yes"),Rates!$I$21,IF(AND(AE85="B",'Claim Details'!$I$28&gt;=Rates!$H$14,'Claim Details'!$I$28&lt;=Rates!$H$15,'Claim Details'!$I$19="No"),Rates!$H$21,IF(AND(AE85="B",'Claim Details'!$I$28&gt;=Rates!$J$14,'Claim Details'!$I$28&lt;=Rates!$J$15,'Claim Details'!$I$19="Yes"),Rates!$K$21,IF(AND(AE85="B",'Claim Details'!$I$28&gt;=Rates!$J$14,'Claim Details'!$I$28&lt;=Rates!$J$15,'Claim Details'!$I$19="No"),Rates!$J$21,"£0.00"))))))))))))))))</f>
        <v>£0.00</v>
      </c>
      <c r="BG85" s="189" t="str">
        <f>IF(AND(AE85="A",'Claim Details'!$I$28&gt;=Rates!$D$14,'Claim Details'!$I$28&lt;=Rates!$D$15,'Claim Details'!$I$19="Yes"),Rates!$E$22,IF(AND(AE85="A",'Claim Details'!$I$28&gt;=Rates!$D$14,'Claim Details'!$I$28&lt;=Rates!$D$15,'Claim Details'!$I$19="No"),Rates!$D$22,IF(AND(AE85="A",'Claim Details'!$I$28&gt;=Rates!$F$14,'Claim Details'!$I$28&lt;=Rates!$F$15,'Claim Details'!$I$19="Yes"),Rates!$G$22,IF(AND(AE85="A",'Claim Details'!$I$28&gt;=Rates!$F$14,'Claim Details'!$I$28&lt;=Rates!$F$15,'Claim Details'!$I$19="No"),Rates!$F$22,IF(AND(AE85="A",'Claim Details'!$I$28&gt;=Rates!$H$14,'Claim Details'!$I$28&lt;=Rates!$H$15,'Claim Details'!$I$19="Yes"),Rates!$I$22,IF(AND(AE85="A",'Claim Details'!$I$28&gt;=Rates!$H$14,'Claim Details'!$I$28&lt;=Rates!$H$15,'Claim Details'!$I$19="No"),Rates!$H$22,IF(AND(AE85="A",'Claim Details'!$I$28&gt;=Rates!$J$14,'Claim Details'!$I$28&lt;=Rates!$J$15,'Claim Details'!$I$19="Yes"),Rates!$K$22,IF(AND(AE85="A",'Claim Details'!$I$28&gt;=Rates!$J$14,'Claim Details'!$I$28&lt;=Rates!$J$15,'Claim Details'!$I$19="No"),Rates!$J$22,IF(AND(AE85="B",'Claim Details'!$I$28&gt;=Rates!$D$14,'Claim Details'!$I$28&lt;=Rates!$D$15,'Claim Details'!$I$19="Yes"),Rates!$E$23,IF(AND(AE85="B",'Claim Details'!$I$28&gt;=Rates!$D$14,'Claim Details'!$I$28&lt;=Rates!$D$15,'Claim Details'!$I$19="No"),Rates!$D$23,IF(AND(AE85="B",'Claim Details'!$I$28&gt;=Rates!$F$14,'Claim Details'!$I$28&lt;=Rates!$F$15,'Claim Details'!$I$19="Yes"),Rates!$G$23,IF(AND(AE85="B",'Claim Details'!$I$28&gt;=Rates!$F$14,'Claim Details'!$I$28&lt;=Rates!$F$15,'Claim Details'!$I$19="No"),Rates!$F$23,IF(AND(AE85="B",'Claim Details'!$I$28&gt;=Rates!$H$14,'Claim Details'!$I$28&lt;=Rates!$H$15,'Claim Details'!$I$19="Yes"),Rates!$I$23,IF(AND(AE85="B",'Claim Details'!$I$28&gt;=Rates!$H$14,'Claim Details'!$I$28&lt;=Rates!$H$15,'Claim Details'!$I$19="No"),Rates!$H$23,IF(AND(AE85="B",'Claim Details'!$I$28&gt;=Rates!$J$14,'Claim Details'!$I$28&lt;=Rates!$J$15,'Claim Details'!$I$19="Yes"),Rates!$K$23,IF(AND(AE85="B",'Claim Details'!$I$28&gt;=Rates!$J$14,'Claim Details'!$I$28&lt;=Rates!$J$15,'Claim Details'!$I$19="No"),Rates!$J$23,IF(AND(AE85="C",'Claim Details'!$I$28&gt;=Rates!$D$14,'Claim Details'!$I$28&lt;=Rates!$D$15,'Claim Details'!$I$19="Yes"),Rates!$E$24,IF(AND(AE85="C",'Claim Details'!$I$28&gt;=Rates!$D$14,'Claim Details'!$I$28&lt;=Rates!$D$15,'Claim Details'!$I$19="No"),Rates!$D$24,IF(AND(AE85="C",'Claim Details'!$I$28&gt;=Rates!$F$14,'Claim Details'!$I$28&lt;=Rates!$F$15,'Claim Details'!$I$19="Yes"),Rates!$G$24,IF(AND(AE85="C",'Claim Details'!$I$28&gt;=Rates!$F$14,'Claim Details'!$I$28&lt;=Rates!$F$15,'Claim Details'!$I$19="No"),Rates!$F$24,IF(AND(AE85="C",'Claim Details'!$I$28&gt;=Rates!$H$14,'Claim Details'!$I$28&lt;=Rates!$H$15,'Claim Details'!$I$19="Yes"),Rates!$I$24,IF(AND(AE85="C",'Claim Details'!$I$28&gt;=Rates!$H$14,'Claim Details'!$I$28&lt;=Rates!$H$15,'Claim Details'!$I$19="No"),Rates!$H$24,IF(AND(AE85="C",'Claim Details'!$I$28&gt;=Rates!$J$14,'Claim Details'!$I$28&lt;=Rates!$J$15,'Claim Details'!$I$19="Yes"),Rates!$K$24,IF(AND(AE85="C",'Claim Details'!$I$28&gt;=Rates!$J$14,'Claim Details'!$I$28&lt;=Rates!$J$15,'Claim Details'!$I$19="No"),Rates!$J$24,"£0.00"))))))))))))))))))))))))</f>
        <v>£0.00</v>
      </c>
      <c r="BH85" s="189" t="str">
        <f t="shared" si="28"/>
        <v>£0.00</v>
      </c>
      <c r="BI85" s="189">
        <f t="shared" si="29"/>
        <v>0</v>
      </c>
      <c r="BO85" s="202" t="str">
        <f>IF(H85="","£0.00",IF(AP85="4","£0.00",IF(AP85="5","£0.00",IF(AP85="1","£0.00",((AQ85*H85)*'Claim Details'!$F$111)/100))))</f>
        <v>£0.00</v>
      </c>
      <c r="BP85" s="202" t="str">
        <f>IF(T85="","£0.00",IF(AP85="4","£0.00",IF(AP85="5","£0.00",IF(AP85="1","£0.00",((AR85*T85)*'Claim Details'!$N$111)/100))))</f>
        <v>£0.00</v>
      </c>
      <c r="BQ85" s="202" t="str">
        <f>IF(AI85="","£0.00",IF(AP85="4","£0.00",IF(AP85="5","£0.00",IF(AP85="1","£0.00",((BI85*AI85)*'Claim Details'!$W$111)/100))))</f>
        <v>£0.00</v>
      </c>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row>
    <row r="86" spans="1:97" ht="15">
      <c r="A86" s="145"/>
      <c r="B86" s="91"/>
      <c r="C86" s="96"/>
      <c r="D86" s="97"/>
      <c r="E86" s="98"/>
      <c r="F86" s="89"/>
      <c r="G86" s="99"/>
      <c r="H86" s="100"/>
      <c r="I86" s="221" t="str">
        <f t="shared" si="19"/>
        <v>£0.00</v>
      </c>
      <c r="J86" s="101"/>
      <c r="K86" s="100"/>
      <c r="L86" s="221" t="str">
        <f t="shared" si="20"/>
        <v>£0.00</v>
      </c>
      <c r="M86" s="101"/>
      <c r="N86" s="102"/>
      <c r="O86" s="145"/>
      <c r="P86" s="77"/>
      <c r="Q86" s="87"/>
      <c r="R86" s="87"/>
      <c r="S86" s="87"/>
      <c r="T86" s="149" t="str">
        <f t="shared" si="21"/>
        <v/>
      </c>
      <c r="U86" s="87" t="str">
        <f t="shared" si="30"/>
        <v/>
      </c>
      <c r="V86" s="87"/>
      <c r="W86" s="53" t="str">
        <f t="shared" si="22"/>
        <v>£0.00</v>
      </c>
      <c r="X86" s="53"/>
      <c r="Y86" s="87"/>
      <c r="Z86" s="78"/>
      <c r="AA86" s="79"/>
      <c r="AB86" s="160"/>
      <c r="AC86" s="98"/>
      <c r="AD86" s="225"/>
      <c r="AE86" s="235" t="str">
        <f t="shared" si="23"/>
        <v/>
      </c>
      <c r="AF86" s="87" t="str">
        <f t="shared" si="24"/>
        <v/>
      </c>
      <c r="AG86" s="53"/>
      <c r="AH86" s="224"/>
      <c r="AI86" s="226" t="str">
        <f t="shared" si="16"/>
        <v/>
      </c>
      <c r="AJ86" s="236" t="str">
        <f t="shared" si="25"/>
        <v>£0.00</v>
      </c>
      <c r="AK86" s="31"/>
      <c r="AL86" s="1"/>
      <c r="AM86" s="1"/>
      <c r="AN86" s="1"/>
      <c r="AO86" s="1"/>
      <c r="AP86" s="1" t="str">
        <f t="shared" si="17"/>
        <v/>
      </c>
      <c r="AQ86" s="27">
        <f t="shared" si="18"/>
        <v>0</v>
      </c>
      <c r="AR86" s="189">
        <f t="shared" si="26"/>
        <v>0</v>
      </c>
      <c r="AS86" s="190" t="str">
        <f>IF(AND(C86="A",'Claim Details'!$E$28&gt;=Rates!$D$14,'Claim Details'!$E$28&lt;=Rates!$D$15,'Claim Details'!$E$19="Yes"),Rates!$E$17,IF(AND(C86="A",'Claim Details'!$E$28&gt;=Rates!$D$14,'Claim Details'!$E$28&lt;=Rates!$D$15,'Claim Details'!$E$19="No"),Rates!$D$17,IF(AND(C86="A",'Claim Details'!$E$28&gt;=Rates!$F$14,'Claim Details'!$E$28&lt;=Rates!$F$15,'Claim Details'!$E$19="Yes"),Rates!$G$17,IF(AND(C86="A",'Claim Details'!$E$28&gt;=Rates!$F$14,'Claim Details'!$E$28&lt;=Rates!$F$15,'Claim Details'!$E$19="No"),Rates!$F$17,IF(AND(C86="A",'Claim Details'!$E$28&gt;=Rates!$H$14,'Claim Details'!$E$28&lt;=Rates!$H$15,'Claim Details'!$E$19="Yes"),Rates!$I$17,IF(AND(C86="A",'Claim Details'!$E$28&gt;=Rates!$H$14,'Claim Details'!$E$28&lt;=Rates!$H$15,'Claim Details'!$E$19="No"),Rates!$H$17,IF(AND(C86="A",'Claim Details'!$E$28&gt;=Rates!$J$14,'Claim Details'!$E$28&lt;=Rates!$J$15,'Claim Details'!$E$19="Yes"),Rates!$K$17,IF(AND(C86="A",'Claim Details'!$E$28&gt;=Rates!$J$14,'Claim Details'!$E$28&lt;=Rates!$J$15,'Claim Details'!$E$19="No"),Rates!$J$17,IF(AND(C86="B",'Claim Details'!$E$28&gt;=Rates!$D$14,'Claim Details'!$E$28&lt;=Rates!$D$15,'Claim Details'!$E$19="Yes"),Rates!$E$18,IF(AND(C86="B",'Claim Details'!$E$28&gt;=Rates!$D$14,'Claim Details'!$E$28&lt;=Rates!$D$15,'Claim Details'!$E$19="No"),Rates!$D$18,IF(AND(C86="B",'Claim Details'!$E$28&gt;=Rates!$F$14,'Claim Details'!$E$28&lt;=Rates!$F$15,'Claim Details'!$E$19="Yes"),Rates!$G$18,IF(AND(C86="B",'Claim Details'!$E$28&gt;=Rates!$F$14,'Claim Details'!$E$28&lt;=Rates!$F$15,'Claim Details'!$E$19="No"),Rates!$F$18,IF(AND(C86="B",'Claim Details'!$E$28&gt;=Rates!$H$14,'Claim Details'!$E$28&lt;=Rates!$H$15,'Claim Details'!$E$19="Yes"),Rates!$I$18,IF(AND(C86="B",'Claim Details'!$E$28&gt;=Rates!$H$14,'Claim Details'!$E$28&lt;=Rates!$H$15,'Claim Details'!$E$19="No"),Rates!$H$18,IF(AND(C86="B",'Claim Details'!$E$28&gt;=Rates!$J$14,'Claim Details'!$E$28&lt;=Rates!$J$15,'Claim Details'!$E$19="Yes"),Rates!$K$18,IF(AND(C86="B",'Claim Details'!$E$28&gt;=Rates!$J$14,'Claim Details'!$E$28&lt;=Rates!$J$15,'Claim Details'!$E$19="No"),Rates!$J$18,IF(AND(C86="C",'Claim Details'!$E$28&gt;=Rates!$D$14,'Claim Details'!$E$28&lt;=Rates!$D$15,'Claim Details'!$E$19="Yes"),Rates!$E$19,IF(AND(C86="C",'Claim Details'!$E$28&gt;=Rates!$D$14,'Claim Details'!$E$28&lt;=Rates!$D$15,'Claim Details'!$E$19="No"),Rates!$D$19,IF(AND(C86="C",'Claim Details'!$E$28&gt;=Rates!$F$14,'Claim Details'!$E$28&lt;=Rates!$F$15,'Claim Details'!$E$19="Yes"),Rates!$G$19,IF(AND(C86="C",'Claim Details'!$E$28&gt;=Rates!$F$14,'Claim Details'!$E$28&lt;=Rates!$F$15,'Claim Details'!$E$19="No"),Rates!$F$19,IF(AND(C86="C",'Claim Details'!$E$28&gt;=Rates!$H$14,'Claim Details'!$E$28&lt;=Rates!$H$15,'Claim Details'!$E$19="Yes"),Rates!$I$19,IF(AND(C86="C",'Claim Details'!$E$28&gt;=Rates!$H$14,'Claim Details'!$E$28&lt;=Rates!$H$15,'Claim Details'!$E$19="No"),Rates!$H$19,IF(AND(C86="C",'Claim Details'!$E$28&gt;=Rates!$J$14,'Claim Details'!$E$28&lt;=Rates!$J$15,'Claim Details'!$E$19="Yes"),Rates!$K$19,IF(AND(C86="C",'Claim Details'!$E$28&gt;=Rates!$J$14,'Claim Details'!$E$28&lt;=Rates!$J$15,'Claim Details'!$E$19="No"),Rates!$J$19,"£0.00"))))))))))))))))))))))))</f>
        <v>£0.00</v>
      </c>
      <c r="AT86" s="189" t="str">
        <f>IF(AND(C86="A",'Claim Details'!$E$28&gt;=Rates!$D$14,'Claim Details'!$E$28&lt;=Rates!$D$15,'Claim Details'!$E$19="Yes"),Rates!$E$25,IF(AND(C86="A",'Claim Details'!$E$28&gt;=Rates!$D$14,'Claim Details'!$E$28&lt;=Rates!$D$15,'Claim Details'!$E$19="No"),Rates!$D$25,IF(AND(C86="A",'Claim Details'!$E$28&gt;=Rates!$F$14,'Claim Details'!$E$28&lt;=Rates!$F$15,'Claim Details'!$E$19="Yes"),Rates!$G$25,IF(AND(C86="A",'Claim Details'!$E$28&gt;=Rates!$F$14,'Claim Details'!$E$28&lt;=Rates!$F$15,'Claim Details'!$E$19="No"),Rates!$F$25,IF(AND(C86="A",'Claim Details'!$E$28&gt;=Rates!$H$14,'Claim Details'!$E$28&lt;=Rates!$H$15,'Claim Details'!$E$19="Yes"),Rates!$I$25,IF(AND(C86="A",'Claim Details'!$E$28&gt;=Rates!$H$14,'Claim Details'!$E$28&lt;=Rates!$H$15,'Claim Details'!$E$19="No"),Rates!$H$25,IF(AND(C86="A",'Claim Details'!$E$28&gt;=Rates!$J$14,'Claim Details'!$E$28&lt;=Rates!$J$15,'Claim Details'!$E$19="Yes"),Rates!$K$25,IF(AND(C86="A",'Claim Details'!$E$28&gt;=Rates!$J$14,'Claim Details'!$E$28&lt;=Rates!$J$15,'Claim Details'!$E$19="No"),Rates!$J$25,IF(AND(C86="B",'Claim Details'!$E$28&gt;=Rates!$D$14,'Claim Details'!$E$28&lt;=Rates!$D$15,'Claim Details'!$E$19="Yes"),Rates!$E$26,IF(AND(C86="B",'Claim Details'!$E$28&gt;=Rates!$D$14,'Claim Details'!$E$28&lt;=Rates!$D$15,'Claim Details'!$E$19="No"),Rates!$D$26,IF(AND(C86="B",'Claim Details'!$E$28&gt;=Rates!$F$14,'Claim Details'!$E$28&lt;=Rates!$F$15,'Claim Details'!$E$19="Yes"),Rates!$G$26,IF(AND(C86="B",'Claim Details'!$E$28&gt;=Rates!$F$14,'Claim Details'!$E$28&lt;=Rates!$F$15,'Claim Details'!$E$19="No"),Rates!$F$26,IF(AND(C86="B",'Claim Details'!$E$28&gt;=Rates!$H$14,'Claim Details'!$E$28&lt;=Rates!$H$15,'Claim Details'!$E$19="Yes"),Rates!$I$26,IF(AND(C86="B",'Claim Details'!$E$28&gt;=Rates!$H$14,'Claim Details'!$E$28&lt;=Rates!$H$15,'Claim Details'!$E$19="No"),Rates!$H$26,IF(AND(C86="B",'Claim Details'!$E$28&gt;=Rates!$J$14,'Claim Details'!$E$28&lt;=Rates!$J$15,'Claim Details'!$E$19="Yes"),Rates!$K$26,IF(AND(C86="B",'Claim Details'!$E$28&gt;=Rates!$J$14,'Claim Details'!$E$28&lt;=Rates!$J$15,'Claim Details'!$E$19="No"),Rates!$J$26,IF(AND(C86="C",'Claim Details'!$E$28&gt;=Rates!$D$14,'Claim Details'!$E$28&lt;=Rates!$D$15,'Claim Details'!$E$19="Yes"),Rates!$E$27,IF(AND(C86="C",'Claim Details'!$E$28&gt;=Rates!$D$14,'Claim Details'!$E$28&lt;=Rates!$D$15,'Claim Details'!$E$19="No"),Rates!$D$27,IF(AND(C86="C",'Claim Details'!$E$28&gt;=Rates!$F$14,'Claim Details'!$E$28&lt;=Rates!$F$15,'Claim Details'!$E$19="Yes"),Rates!$G$27,IF(AND(C86="C",'Claim Details'!$E$28&gt;=Rates!$F$14,'Claim Details'!$E$28&lt;=Rates!$F$15,'Claim Details'!$E$19="No"),Rates!$F$27,IF(AND(C86="C",'Claim Details'!$E$28&gt;=Rates!$H$14,'Claim Details'!$E$28&lt;=Rates!$H$15,'Claim Details'!$E$19="Yes"),Rates!$I$27,IF(AND(C86="C",'Claim Details'!$E$28&gt;=Rates!$H$14,'Claim Details'!$E$28&lt;=Rates!$H$15,'Claim Details'!$E$19="No"),Rates!$H$27,IF(AND(C86="C",'Claim Details'!$E$28&gt;=Rates!$J$14,'Claim Details'!$E$28&lt;=Rates!$J$15,'Claim Details'!$E$19="Yes"),Rates!$K$27,IF(AND(C86="C",'Claim Details'!$E$28&gt;=Rates!$J$14,'Claim Details'!$E$28&lt;=Rates!$J$15,'Claim Details'!$E$19="No"),Rates!$J$27,"£0.00"))))))))))))))))))))))))</f>
        <v>£0.00</v>
      </c>
      <c r="AU86" s="191" t="str">
        <f>IF(AND(C86="A",'Claim Details'!$E$28&gt;=Rates!$D$14,'Claim Details'!$E$28&lt;=Rates!$D$15,'Claim Details'!$E$19="Yes"),Rates!$E$20,IF(AND(C86="A",'Claim Details'!$E$28&gt;=Rates!$D$14,'Claim Details'!$E$28&lt;=Rates!$D$15,'Claim Details'!$E$19="No"),Rates!$D$20,IF(AND(C86="A",'Claim Details'!$E$28&gt;=Rates!$F$14,'Claim Details'!$E$28&lt;=Rates!$F$15,'Claim Details'!$E$19="Yes"),Rates!$G$20,IF(AND(C86="A",'Claim Details'!$E$28&gt;=Rates!$F$14,'Claim Details'!$E$28&lt;=Rates!$F$15,'Claim Details'!$E$19="No"),Rates!$F$20,IF(AND(C86="A",'Claim Details'!$E$28&gt;=Rates!$H$14,'Claim Details'!$E$28&lt;=Rates!$H$15,'Claim Details'!$E$19="Yes"),Rates!$I$20,IF(AND(C86="A",'Claim Details'!$E$28&gt;=Rates!$H$14,'Claim Details'!$E$28&lt;=Rates!$H$15,'Claim Details'!$E$19="No"),Rates!$H$20,IF(AND(C86="A",'Claim Details'!$E$28&gt;=Rates!$J$14,'Claim Details'!$E$28&lt;=Rates!$J$15,'Claim Details'!$E$19="Yes"),Rates!$K$20,IF(AND(C86="A",'Claim Details'!$E$28&gt;=Rates!$J$14,'Claim Details'!$E$28&lt;=Rates!$J$15,'Claim Details'!$E$19="No"),Rates!$J$20,IF(AND(C86="B",'Claim Details'!$E$28&gt;=Rates!$D$14,'Claim Details'!$E$28&lt;=Rates!$D$15,'Claim Details'!$E$19="Yes"),Rates!$E$21,IF(AND(C86="B",'Claim Details'!$E$28&gt;=Rates!$D$14,'Claim Details'!$E$28&lt;=Rates!$D$15,'Claim Details'!$E$19="No"),Rates!$D$21,IF(AND(C86="B",'Claim Details'!$E$28&gt;=Rates!$F$14,'Claim Details'!$E$28&lt;=Rates!$F$15,'Claim Details'!$E$19="Yes"),Rates!$G$21,IF(AND(C86="B",'Claim Details'!$E$28&gt;=Rates!$F$14,'Claim Details'!$E$28&lt;=Rates!$F$15,'Claim Details'!$E$19="No"),Rates!$F$21,IF(AND(C86="B",'Claim Details'!$E$28&gt;=Rates!$H$14,'Claim Details'!$E$28&lt;=Rates!$H$15,'Claim Details'!$E$19="Yes"),Rates!$I$21,IF(AND(C86="B",'Claim Details'!$E$28&gt;=Rates!$H$14,'Claim Details'!$E$28&lt;=Rates!$H$15,'Claim Details'!$E$19="No"),Rates!$H$21,IF(AND(C86="B",'Claim Details'!$E$28&gt;=Rates!$J$14,'Claim Details'!$E$28&lt;=Rates!$J$15,'Claim Details'!$E$19="Yes"),Rates!$K$21,IF(AND(C86="B",'Claim Details'!$E$28&gt;=Rates!$J$14,'Claim Details'!$E$28&lt;=Rates!$J$15,'Claim Details'!$E$19="No"),Rates!$J$21,"£0.00"))))))))))))))))</f>
        <v>£0.00</v>
      </c>
      <c r="AV86" s="191" t="str">
        <f>IF(AND(C86="A",'Claim Details'!$E$28&gt;=Rates!$D$14,'Claim Details'!$E$28&lt;=Rates!$D$15,'Claim Details'!$E$19="Yes"),Rates!$E$22,IF(AND(C86="A",'Claim Details'!$E$28&gt;=Rates!$D$14,'Claim Details'!$E$28&lt;=Rates!$D$15,'Claim Details'!$E$19="No"),Rates!$D$22,IF(AND(C86="A",'Claim Details'!$E$28&gt;=Rates!$F$14,'Claim Details'!$E$28&lt;=Rates!$F$15,'Claim Details'!$E$19="Yes"),Rates!$G$22,IF(AND(C86="A",'Claim Details'!$E$28&gt;=Rates!$F$14,'Claim Details'!$E$28&lt;=Rates!$F$15,'Claim Details'!$E$19="No"),Rates!$F$22,IF(AND(C86="A",'Claim Details'!$E$28&gt;=Rates!$H$14,'Claim Details'!$E$28&lt;=Rates!$H$15,'Claim Details'!$E$19="Yes"),Rates!$I$22,IF(AND(C86="A",'Claim Details'!$E$28&gt;=Rates!$H$14,'Claim Details'!$E$28&lt;=Rates!$H$15,'Claim Details'!$E$19="No"),Rates!$H$22,IF(AND(C86="A",'Claim Details'!$E$28&gt;=Rates!$J$14,'Claim Details'!$E$28&lt;=Rates!$J$15,'Claim Details'!$E$19="Yes"),Rates!$K$22,IF(AND(C86="A",'Claim Details'!$E$28&gt;=Rates!$J$14,'Claim Details'!$E$28&lt;=Rates!$J$15,'Claim Details'!$E$19="No"),Rates!$J$22,IF(AND(C86="B",'Claim Details'!$E$28&gt;=Rates!$D$14,'Claim Details'!$E$28&lt;=Rates!$D$15,'Claim Details'!$E$19="Yes"),Rates!$E$23,IF(AND(C86="B",'Claim Details'!$E$28&gt;=Rates!$D$14,'Claim Details'!$E$28&lt;=Rates!$D$15,'Claim Details'!$E$19="No"),Rates!$D$23,IF(AND(C86="B",'Claim Details'!$E$28&gt;=Rates!$F$14,'Claim Details'!$E$28&lt;=Rates!$F$15,'Claim Details'!$E$19="Yes"),Rates!$G$23,IF(AND(C86="B",'Claim Details'!$E$28&gt;=Rates!$F$14,'Claim Details'!$E$28&lt;=Rates!$F$15,'Claim Details'!$E$19="No"),Rates!$F$23,IF(AND(C86="B",'Claim Details'!$E$28&gt;=Rates!$H$14,'Claim Details'!$E$28&lt;=Rates!$H$15,'Claim Details'!$E$19="Yes"),Rates!$I$23,IF(AND(C86="B",'Claim Details'!$E$28&gt;=Rates!$H$14,'Claim Details'!$E$28&lt;=Rates!$H$15,'Claim Details'!$E$19="No"),Rates!$H$23,IF(AND(C86="B",'Claim Details'!$E$28&gt;=Rates!$J$14,'Claim Details'!$E$28&lt;=Rates!$J$15,'Claim Details'!$E$19="Yes"),Rates!$K$23,IF(AND(C86="B",'Claim Details'!$E$28&gt;=Rates!$J$14,'Claim Details'!$E$28&lt;=Rates!$J$15,'Claim Details'!$E$19="No"),Rates!$J$23,IF(AND(C86="C",'Claim Details'!$E$28&gt;=Rates!$D$14,'Claim Details'!$E$28&lt;=Rates!$D$15,'Claim Details'!$E$19="Yes"),Rates!$E$24,IF(AND(C86="C",'Claim Details'!$E$28&gt;=Rates!$D$14,'Claim Details'!$E$28&lt;=Rates!$D$15,'Claim Details'!$E$19="No"),Rates!$D$24,IF(AND(C86="C",'Claim Details'!$E$28&gt;=Rates!$F$14,'Claim Details'!$E$28&lt;=Rates!$F$15,'Claim Details'!$E$19="Yes"),Rates!$G$24,IF(AND(C86="C",'Claim Details'!$E$28&gt;=Rates!$F$14,'Claim Details'!$E$28&lt;=Rates!$F$15,'Claim Details'!$E$19="No"),Rates!$F$24,IF(AND(C86="C",'Claim Details'!$E$28&gt;=Rates!$H$14,'Claim Details'!$E$28&lt;=Rates!$H$15,'Claim Details'!$E$19="Yes"),Rates!$I$24,IF(AND(C86="C",'Claim Details'!$E$28&gt;=Rates!$H$14,'Claim Details'!$E$28&lt;=Rates!$H$15,'Claim Details'!$E$19="No"),Rates!$H$24,IF(AND(C86="C",'Claim Details'!$E$28&gt;=Rates!$J$14,'Claim Details'!$E$28&lt;=Rates!$J$15,'Claim Details'!$E$19="Yes"),Rates!$K$24,IF(AND(C86="C",'Claim Details'!$E$28&gt;=Rates!$J$14,'Claim Details'!$E$28&lt;=Rates!$J$15,'Claim Details'!$E$19="No"),Rates!$J$24,"£0.00"))))))))))))))))))))))))</f>
        <v>£0.00</v>
      </c>
      <c r="AW86" s="1"/>
      <c r="AX86" s="189" t="str">
        <f>IF(AND(U86="A",'Claim Details'!$I$28&gt;=Rates!$D$14,'Claim Details'!$I$28&lt;=Rates!$D$15,'Claim Details'!$I$19="Yes"),Rates!$J$17,IF(AND(U86="A",'Claim Details'!$I$28&gt;=Rates!$D$14,'Claim Details'!$I$28&lt;=Rates!$D$15,'Claim Details'!$I$19="No"),Rates!$D$17,IF(AND(U86="A",'Claim Details'!$I$28&gt;=Rates!$F$14,'Claim Details'!$I$28&lt;=Rates!$F$15,'Claim Details'!$I$19="Yes"),Rates!$G$17,IF(AND(U86="A",'Claim Details'!$I$28&gt;=Rates!$F$14,'Claim Details'!$I$28&lt;=Rates!$F$15,'Claim Details'!$I$19="No"),Rates!$F$17,IF(AND(U86="A",'Claim Details'!$I$28&gt;=Rates!$H$14,'Claim Details'!$I$28&lt;=Rates!$H$15,'Claim Details'!$I$19="Yes"),Rates!$I$17,IF(AND(U86="A",'Claim Details'!$I$28&gt;=Rates!$H$14,'Claim Details'!$I$28&lt;=Rates!$H$15,'Claim Details'!$I$19="No"),Rates!$H$17,IF(AND(U86="A",'Claim Details'!$I$28&gt;=Rates!$J$14,'Claim Details'!$I$28&lt;=Rates!$J$15,'Claim Details'!$I$19="Yes"),Rates!$K$17,IF(AND(U86="A",'Claim Details'!$I$28&gt;=Rates!$J$14,'Claim Details'!$I$28&lt;=Rates!$J$15,'Claim Details'!$I$19="No"),Rates!$J$17,IF(AND(U86="B",'Claim Details'!$I$28&gt;=Rates!$D$14,'Claim Details'!$I$28&lt;=Rates!$D$15,'Claim Details'!$I$19="Yes"),Rates!$E$18,IF(AND(U86="B",'Claim Details'!$I$28&gt;=Rates!$D$14,'Claim Details'!$I$28&lt;=Rates!$D$15,'Claim Details'!$I$19="No"),Rates!$D$18,IF(AND(U86="B",'Claim Details'!$I$28&gt;=Rates!$F$14,'Claim Details'!$I$28&lt;=Rates!$F$15,'Claim Details'!$I$19="Yes"),Rates!$G$18,IF(AND(U86="B",'Claim Details'!$I$28&gt;=Rates!$F$14,'Claim Details'!$I$28&lt;=Rates!$F$15,'Claim Details'!$I$19="No"),Rates!$F$18,IF(AND(U86="B",'Claim Details'!$I$28&gt;=Rates!$H$14,'Claim Details'!$I$28&lt;=Rates!$H$15,'Claim Details'!$I$19="Yes"),Rates!$I$18,IF(AND(U86="B",'Claim Details'!$I$28&gt;=Rates!$H$14,'Claim Details'!$I$28&lt;=Rates!$H$15,'Claim Details'!$I$19="No"),Rates!$H$18,IF(AND(U86="B",'Claim Details'!$I$28&gt;=Rates!$J$14,'Claim Details'!$I$28&lt;=Rates!$J$15,'Claim Details'!$I$19="Yes"),Rates!$K$18,IF(AND(U86="B",'Claim Details'!$I$28&gt;=Rates!$J$14,'Claim Details'!$I$28&lt;=Rates!$J$15,'Claim Details'!$I$19="No"),Rates!$J$18,IF(AND(U86="C",'Claim Details'!$I$28&gt;=Rates!$D$14,'Claim Details'!$I$28&lt;=Rates!$D$15,'Claim Details'!$I$19="Yes"),Rates!$E$19,IF(AND(U86="C",'Claim Details'!$I$28&gt;=Rates!$D$14,'Claim Details'!$I$28&lt;=Rates!$D$15,'Claim Details'!$I$19="No"),Rates!$D$19,IF(AND(U86="C",'Claim Details'!$I$28&gt;=Rates!$F$14,'Claim Details'!$I$28&lt;=Rates!$F$15,'Claim Details'!$I$19="Yes"),Rates!$G$19,IF(AND(U86="C",'Claim Details'!$I$28&gt;=Rates!$F$14,'Claim Details'!$I$28&lt;=Rates!$F$15,'Claim Details'!$I$19="No"),Rates!$F$19,IF(AND(U86="C",'Claim Details'!$I$28&gt;=Rates!$H$14,'Claim Details'!$I$28&lt;=Rates!$H$15,'Claim Details'!$I$19="Yes"),Rates!$I$19,IF(AND(U86="C",'Claim Details'!$I$28&gt;=Rates!$H$14,'Claim Details'!$I$28&lt;=Rates!$H$15,'Claim Details'!$I$19="No"),Rates!$H$19,IF(AND(U86="C",'Claim Details'!$I$28&gt;=Rates!$J$14,'Claim Details'!$I$28&lt;=Rates!$J$15,'Claim Details'!$I$19="Yes"),Rates!$K$19,IF(AND(U86="C",'Claim Details'!$I$28&gt;=Rates!$J$14,'Claim Details'!$I$28&lt;=Rates!$J$15,'Claim Details'!$I$19="No"),Rates!$J$19,"£0.00"))))))))))))))))))))))))</f>
        <v>£0.00</v>
      </c>
      <c r="AY86" s="189" t="str">
        <f>IF(AND(C86="A",'Claim Details'!$I$28&gt;=Rates!$D$14,'Claim Details'!$I$28&lt;=Rates!$D$15,'Claim Details'!$I$19="Yes"),Rates!$J$25,IF(AND(C86="A",'Claim Details'!$I$28&gt;=Rates!$D$14,'Claim Details'!$I$28&lt;=Rates!$D$15,'Claim Details'!$I$19="No"),Rates!$D$25,IF(AND(C86="A",'Claim Details'!$I$28&gt;=Rates!$F$14,'Claim Details'!$I$28&lt;=Rates!$F$15,'Claim Details'!$I$19="Yes"),Rates!$G$25,IF(AND(C86="A",'Claim Details'!$I$28&gt;=Rates!$F$14,'Claim Details'!$I$28&lt;=Rates!$F$15,'Claim Details'!$I$19="No"),Rates!$F$25,IF(AND(C86="A",'Claim Details'!$I$28&gt;=Rates!$H$14,'Claim Details'!$I$28&lt;=Rates!$H$15,'Claim Details'!$I$19="Yes"),Rates!$I$25,IF(AND(C86="A",'Claim Details'!$I$28&gt;=Rates!$H$14,'Claim Details'!$I$28&lt;=Rates!$H$15,'Claim Details'!$I$19="No"),Rates!$H$25,IF(AND(C86="A",'Claim Details'!$I$28&gt;=Rates!$J$14,'Claim Details'!$I$28&lt;=Rates!$J$15,'Claim Details'!$I$19="Yes"),Rates!$K$25,IF(AND(C86="A",'Claim Details'!$I$28&gt;=Rates!$J$14,'Claim Details'!$I$28&lt;=Rates!$J$15,'Claim Details'!$I$19="No"),Rates!$J$25,IF(AND(C86="B",'Claim Details'!$I$28&gt;=Rates!$D$14,'Claim Details'!$I$28&lt;=Rates!$D$15,'Claim Details'!$I$19="Yes"),Rates!$E$26,IF(AND(C86="B",'Claim Details'!$I$28&gt;=Rates!$D$14,'Claim Details'!$I$28&lt;=Rates!$D$15,'Claim Details'!$I$19="No"),Rates!$D$26,IF(AND(C86="B",'Claim Details'!$I$28&gt;=Rates!$F$14,'Claim Details'!$I$28&lt;=Rates!$F$15,'Claim Details'!$I$19="Yes"),Rates!$G$26,IF(AND(C86="B",'Claim Details'!$I$28&gt;=Rates!$F$14,'Claim Details'!$I$28&lt;=Rates!$F$15,'Claim Details'!$I$19="No"),Rates!$F$26,IF(AND(C86="B",'Claim Details'!$I$28&gt;=Rates!$H$14,'Claim Details'!$I$28&lt;=Rates!$H$15,'Claim Details'!$I$19="Yes"),Rates!$I$26,IF(AND(C86="B",'Claim Details'!$I$28&gt;=Rates!$H$14,'Claim Details'!$I$28&lt;=Rates!$H$15,'Claim Details'!$I$19="No"),Rates!$H$26,IF(AND(C86="B",'Claim Details'!$I$28&gt;=Rates!$J$14,'Claim Details'!$I$28&lt;=Rates!$J$15,'Claim Details'!$I$19="Yes"),Rates!$K$26,IF(AND(C86="B",'Claim Details'!$I$28&gt;=Rates!$J$14,'Claim Details'!$I$28&lt;=Rates!$J$15,'Claim Details'!$I$19="No"),Rates!$J$26,IF(AND(C86="C",'Claim Details'!$I$28&gt;=Rates!$D$14,'Claim Details'!$I$28&lt;=Rates!$D$15,'Claim Details'!$I$19="Yes"),Rates!$E$27,IF(AND(C86="C",'Claim Details'!$I$28&gt;=Rates!$D$14,'Claim Details'!$I$28&lt;=Rates!$D$15,'Claim Details'!$I$19="No"),Rates!$D$27,IF(AND(C86="C",'Claim Details'!$I$28&gt;=Rates!$F$14,'Claim Details'!$I$28&lt;=Rates!$F$15,'Claim Details'!$I$19="Yes"),Rates!$G$27,IF(AND(C86="C",'Claim Details'!$I$28&gt;=Rates!$F$14,'Claim Details'!$I$28&lt;=Rates!$F$15,'Claim Details'!$I$19="No"),Rates!$F$27,IF(AND(C86="C",'Claim Details'!$I$28&gt;=Rates!$H$14,'Claim Details'!$I$28&lt;=Rates!$H$15,'Claim Details'!$I$19="Yes"),Rates!$I$27,IF(AND(C86="C",'Claim Details'!$I$28&gt;=Rates!$H$14,'Claim Details'!$I$28&lt;=Rates!$H$15,'Claim Details'!$I$19="No"),Rates!$H$27,IF(AND(C86="C",'Claim Details'!$I$28&gt;=Rates!$J$14,'Claim Details'!$I$28&lt;=Rates!$J$15,'Claim Details'!$I$19="Yes"),Rates!$K$27,IF(AND(C86="C",'Claim Details'!$I$28&gt;=Rates!$J$14,'Claim Details'!$I$28&lt;=Rates!$J$15,'Claim Details'!$I$19="No"),Rates!$J$27,"£0.00"))))))))))))))))))))))))</f>
        <v>£0.00</v>
      </c>
      <c r="AZ86" s="189" t="str">
        <f>IF(AND(C86="A",'Claim Details'!$I$28&gt;=Rates!$D$14,'Claim Details'!$I$28&lt;=Rates!$D$15,'Claim Details'!$I$19="Yes"),Rates!$E$20,IF(AND(C86="A",'Claim Details'!$I$28&gt;=Rates!$D$14,'Claim Details'!$I$28&lt;=Rates!$D$15,'Claim Details'!$I$19="No"),Rates!$D$20,IF(AND(C86="A",'Claim Details'!$I$28&gt;=Rates!$F$14,'Claim Details'!$I$28&lt;=Rates!$F$15,'Claim Details'!$I$19="Yes"),Rates!$G$20,IF(AND(C86="A",'Claim Details'!$I$28&gt;=Rates!$F$14,'Claim Details'!$I$28&lt;=Rates!$F$15,'Claim Details'!$I$19="No"),Rates!$F$20,IF(AND(C86="A",'Claim Details'!$I$28&gt;=Rates!$H$14,'Claim Details'!$I$28&lt;=Rates!$H$15,'Claim Details'!$I$19="Yes"),Rates!$I$20,IF(AND(C86="A",'Claim Details'!$I$28&gt;=Rates!$H$14,'Claim Details'!$I$28&lt;=Rates!$H$15,'Claim Details'!$I$19="No"),Rates!$H$20,IF(AND(C86="A",'Claim Details'!$I$28&gt;=Rates!$J$14,'Claim Details'!$I$28&lt;=Rates!$J$15,'Claim Details'!$I$19="Yes"),Rates!$K$20,IF(AND(C86="A",'Claim Details'!$I$28&gt;=Rates!$J$14,'Claim Details'!$I$28&lt;=Rates!$J$15,'Claim Details'!$I$19="No"),Rates!$J$20,IF(AND(C86="B",'Claim Details'!$I$28&gt;=Rates!$D$14,'Claim Details'!$I$28&lt;=Rates!$D$15,'Claim Details'!$I$19="Yes"),Rates!$E$21,IF(AND(C86="B",'Claim Details'!$I$28&gt;=Rates!$D$14,'Claim Details'!$I$28&lt;=Rates!$D$15,'Claim Details'!$I$19="No"),Rates!$D$21,IF(AND(C86="B",'Claim Details'!$I$28&gt;=Rates!$F$14,'Claim Details'!$I$28&lt;=Rates!$F$15,'Claim Details'!$I$19="Yes"),Rates!$G$21,IF(AND(C86="B",'Claim Details'!$I$28&gt;=Rates!$F$14,'Claim Details'!$I$28&lt;=Rates!$F$15,'Claim Details'!$I$19="No"),Rates!$F$21,IF(AND(C86="B",'Claim Details'!$I$28&gt;=Rates!$H$14,'Claim Details'!$I$28&lt;=Rates!$H$15,'Claim Details'!$I$19="Yes"),Rates!$I$21,IF(AND(C86="B",'Claim Details'!$I$28&gt;=Rates!$H$14,'Claim Details'!$I$28&lt;=Rates!$H$15,'Claim Details'!$I$19="No"),Rates!$H$21,IF(AND(C86="B",'Claim Details'!$I$28&gt;=Rates!$J$14,'Claim Details'!$I$28&lt;=Rates!$J$15,'Claim Details'!$I$19="Yes"),Rates!$K$21,IF(AND(C86="B",'Claim Details'!$I$28&gt;=Rates!$J$14,'Claim Details'!$I$28&lt;=Rates!$J$15,'Claim Details'!$I$19="No"),Rates!$J$21,"£0.00"))))))))))))))))</f>
        <v>£0.00</v>
      </c>
      <c r="BA86" s="189" t="str">
        <f>IF(AND(C86="A",'Claim Details'!$I$28&gt;=Rates!$D$14,'Claim Details'!$I$28&lt;=Rates!$D$15,'Claim Details'!$I$19="Yes"),Rates!$E$22,IF(AND(C86="A",'Claim Details'!$I$28&gt;=Rates!$D$14,'Claim Details'!$I$28&lt;=Rates!$D$15,'Claim Details'!$I$19="No"),Rates!$D$22,IF(AND(C86="A",'Claim Details'!$I$28&gt;=Rates!$F$14,'Claim Details'!$I$28&lt;=Rates!$F$15,'Claim Details'!$I$19="Yes"),Rates!$G$22,IF(AND(C86="A",'Claim Details'!$I$28&gt;=Rates!$F$14,'Claim Details'!$I$28&lt;=Rates!$F$15,'Claim Details'!$I$19="No"),Rates!$F$22,IF(AND(C86="A",'Claim Details'!$I$28&gt;=Rates!$H$14,'Claim Details'!$I$28&lt;=Rates!$H$15,'Claim Details'!$I$19="Yes"),Rates!$I$22,IF(AND(C86="A",'Claim Details'!$I$28&gt;=Rates!$H$14,'Claim Details'!$I$28&lt;=Rates!$H$15,'Claim Details'!$I$19="No"),Rates!$H$22,IF(AND(C86="A",'Claim Details'!$I$28&gt;=Rates!$J$14,'Claim Details'!$I$28&lt;=Rates!$J$15,'Claim Details'!$I$19="Yes"),Rates!$K$22,IF(AND(C86="A",'Claim Details'!$I$28&gt;=Rates!$J$14,'Claim Details'!$I$28&lt;=Rates!$J$15,'Claim Details'!$I$19="No"),Rates!$J$22,IF(AND(C86="B",'Claim Details'!$I$28&gt;=Rates!$D$14,'Claim Details'!$I$28&lt;=Rates!$D$15,'Claim Details'!$I$19="Yes"),Rates!$E$23,IF(AND(C86="B",'Claim Details'!$I$28&gt;=Rates!$D$14,'Claim Details'!$I$28&lt;=Rates!$D$15,'Claim Details'!$I$19="No"),Rates!$D$23,IF(AND(C86="B",'Claim Details'!$I$28&gt;=Rates!$F$14,'Claim Details'!$I$28&lt;=Rates!$F$15,'Claim Details'!$I$19="Yes"),Rates!$G$23,IF(AND(C86="B",'Claim Details'!$I$28&gt;=Rates!$F$14,'Claim Details'!$I$28&lt;=Rates!$F$15,'Claim Details'!$I$19="No"),Rates!$F$23,IF(AND(C86="B",'Claim Details'!$I$28&gt;=Rates!$H$14,'Claim Details'!$I$28&lt;=Rates!$H$15,'Claim Details'!$I$19="Yes"),Rates!$I$23,IF(AND(C86="B",'Claim Details'!$I$28&gt;=Rates!$H$14,'Claim Details'!$I$28&lt;=Rates!$H$15,'Claim Details'!$I$19="No"),Rates!$H$23,IF(AND(C86="B",'Claim Details'!$I$28&gt;=Rates!$J$14,'Claim Details'!$I$28&lt;=Rates!$J$15,'Claim Details'!$I$19="Yes"),Rates!$K$23,IF(AND(C86="B",'Claim Details'!$I$28&gt;=Rates!$J$14,'Claim Details'!$I$28&lt;=Rates!$J$15,'Claim Details'!$I$19="No"),Rates!$J$23,IF(AND(C86="C",'Claim Details'!$I$28&gt;=Rates!$D$14,'Claim Details'!$I$28&lt;=Rates!$D$15,'Claim Details'!$I$19="Yes"),Rates!$E$24,IF(AND(C86="C",'Claim Details'!$I$28&gt;=Rates!$D$14,'Claim Details'!$I$28&lt;=Rates!$D$15,'Claim Details'!$I$19="No"),Rates!$D$24,IF(AND(C86="C",'Claim Details'!$I$28&gt;=Rates!$F$14,'Claim Details'!$I$28&lt;=Rates!$F$15,'Claim Details'!$I$19="Yes"),Rates!$G$24,IF(AND(C86="C",'Claim Details'!$I$28&gt;=Rates!$F$14,'Claim Details'!$I$28&lt;=Rates!$F$15,'Claim Details'!$I$19="No"),Rates!$F$24,IF(AND(C86="C",'Claim Details'!$I$28&gt;=Rates!$H$14,'Claim Details'!$I$28&lt;=Rates!$H$15,'Claim Details'!$I$19="Yes"),Rates!$I$24,IF(AND(C86="C",'Claim Details'!$I$28&gt;=Rates!$H$14,'Claim Details'!$I$28&lt;=Rates!$H$15,'Claim Details'!$I$19="No"),Rates!$H$24,IF(AND(C86="C",'Claim Details'!$I$28&gt;=Rates!$J$14,'Claim Details'!$I$28&lt;=Rates!$J$15,'Claim Details'!$I$19="Yes"),Rates!$K$24,IF(AND(C86="C",'Claim Details'!$I$28&gt;=Rates!$J$14,'Claim Details'!$I$28&lt;=Rates!$J$15,'Claim Details'!$I$19="No"),Rates!$J$24,"£0.00"))))))))))))))))))))))))</f>
        <v>£0.00</v>
      </c>
      <c r="BB86" s="189" t="str">
        <f t="shared" si="27"/>
        <v>£0.00</v>
      </c>
      <c r="BC86" s="1"/>
      <c r="BD86" s="189" t="str">
        <f>IF(AND(AE86="A",'Claim Details'!$I$28&gt;=Rates!$D$14,'Claim Details'!$I$28&lt;=Rates!$D$15,'Claim Details'!$I$19="Yes"),Rates!$J$17,IF(AND(AE86="A",'Claim Details'!$I$28&gt;=Rates!$D$14,'Claim Details'!$I$28&lt;=Rates!$D$15,'Claim Details'!$I$19="No"),Rates!$D$17,IF(AND(AE86="A",'Claim Details'!$I$28&gt;=Rates!$F$14,'Claim Details'!$I$28&lt;=Rates!$F$15,'Claim Details'!$I$19="Yes"),Rates!$G$17,IF(AND(AE86="A",'Claim Details'!$I$28&gt;=Rates!$F$14,'Claim Details'!$I$28&lt;=Rates!$F$15,'Claim Details'!$I$19="No"),Rates!$F$17,IF(AND(AE86="A",'Claim Details'!$I$28&gt;=Rates!$H$14,'Claim Details'!$I$28&lt;=Rates!$H$15,'Claim Details'!$I$19="Yes"),Rates!$I$17,IF(AND(AE86="A",'Claim Details'!$I$28&gt;=Rates!$H$14,'Claim Details'!$I$28&lt;=Rates!$H$15,'Claim Details'!$I$19="No"),Rates!$H$17,IF(AND(AE86="A",'Claim Details'!$I$28&gt;=Rates!$J$14,'Claim Details'!$I$28&lt;=Rates!$J$15,'Claim Details'!$I$19="Yes"),Rates!$K$17,IF(AND(AE86="A",'Claim Details'!$I$28&gt;=Rates!$J$14,'Claim Details'!$I$28&lt;=Rates!$J$15,'Claim Details'!$I$19="No"),Rates!$J$17,IF(AND(AE86="B",'Claim Details'!$I$28&gt;=Rates!$D$14,'Claim Details'!$I$28&lt;=Rates!$D$15,'Claim Details'!$I$19="Yes"),Rates!$E$18,IF(AND(AE86="B",'Claim Details'!$I$28&gt;=Rates!$D$14,'Claim Details'!$I$28&lt;=Rates!$D$15,'Claim Details'!$I$19="No"),Rates!$D$18,IF(AND(AE86="B",'Claim Details'!$I$28&gt;=Rates!$F$14,'Claim Details'!$I$28&lt;=Rates!$F$15,'Claim Details'!$I$19="Yes"),Rates!$G$18,IF(AND(AE86="B",'Claim Details'!$I$28&gt;=Rates!$F$14,'Claim Details'!$I$28&lt;=Rates!$F$15,'Claim Details'!$I$19="No"),Rates!$F$18,IF(AND(AE86="B",'Claim Details'!$I$28&gt;=Rates!$H$14,'Claim Details'!$I$28&lt;=Rates!$H$15,'Claim Details'!$I$19="Yes"),Rates!$I$18,IF(AND(AE86="B",'Claim Details'!$I$28&gt;=Rates!$H$14,'Claim Details'!$I$28&lt;=Rates!$H$15,'Claim Details'!$I$19="No"),Rates!$H$18,IF(AND(AE86="B",'Claim Details'!$I$28&gt;=Rates!$J$14,'Claim Details'!$I$28&lt;=Rates!$J$15,'Claim Details'!$I$19="Yes"),Rates!$K$18,IF(AND(AE86="B",'Claim Details'!$I$28&gt;=Rates!$J$14,'Claim Details'!$I$28&lt;=Rates!$J$15,'Claim Details'!$I$19="No"),Rates!$J$18,IF(AND(AE86="C",'Claim Details'!$I$28&gt;=Rates!$D$14,'Claim Details'!$I$28&lt;=Rates!$D$15,'Claim Details'!$I$19="Yes"),Rates!$E$19,IF(AND(AE86="C",'Claim Details'!$I$28&gt;=Rates!$D$14,'Claim Details'!$I$28&lt;=Rates!$D$15,'Claim Details'!$I$19="No"),Rates!$D$19,IF(AND(AE86="C",'Claim Details'!$I$28&gt;=Rates!$F$14,'Claim Details'!$I$28&lt;=Rates!$F$15,'Claim Details'!$I$19="Yes"),Rates!$G$19,IF(AND(AE86="C",'Claim Details'!$I$28&gt;=Rates!$F$14,'Claim Details'!$I$28&lt;=Rates!$F$15,'Claim Details'!$I$19="No"),Rates!$F$19,IF(AND(AE86="C",'Claim Details'!$I$28&gt;=Rates!$H$14,'Claim Details'!$I$28&lt;=Rates!$H$15,'Claim Details'!$I$19="Yes"),Rates!$I$19,IF(AND(AE86="C",'Claim Details'!$I$28&gt;=Rates!$H$14,'Claim Details'!$I$28&lt;=Rates!$H$15,'Claim Details'!$I$19="No"),Rates!$H$19,IF(AND(AE86="C",'Claim Details'!$I$28&gt;=Rates!$J$14,'Claim Details'!$I$28&lt;=Rates!$J$15,'Claim Details'!$I$19="Yes"),Rates!$K$19,IF(AND(AE86="C",'Claim Details'!$I$28&gt;=Rates!$J$14,'Claim Details'!$I$28&lt;=Rates!$J$15,'Claim Details'!$I$19="No"),Rates!$J$19,"£0.00"))))))))))))))))))))))))</f>
        <v>£0.00</v>
      </c>
      <c r="BE86" s="189" t="str">
        <f>IF(AND(AE86="A",'Claim Details'!$I$28&gt;=Rates!$D$14,'Claim Details'!$I$28&lt;=Rates!$D$15,'Claim Details'!$I$19="Yes"),Rates!$J$25,IF(AND(AE86="A",'Claim Details'!$I$28&gt;=Rates!$D$14,'Claim Details'!$I$28&lt;=Rates!$D$15,'Claim Details'!$I$19="No"),Rates!$D$25,IF(AND(AE86="A",'Claim Details'!$I$28&gt;=Rates!$F$14,'Claim Details'!$I$28&lt;=Rates!$F$15,'Claim Details'!$I$19="Yes"),Rates!$G$25,IF(AND(AE86="A",'Claim Details'!$I$28&gt;=Rates!$F$14,'Claim Details'!$I$28&lt;=Rates!$F$15,'Claim Details'!$I$19="No"),Rates!$F$25,IF(AND(AE86="A",'Claim Details'!$I$28&gt;=Rates!$H$14,'Claim Details'!$I$28&lt;=Rates!$H$15,'Claim Details'!$I$19="Yes"),Rates!$I$25,IF(AND(AE86="A",'Claim Details'!$I$28&gt;=Rates!$H$14,'Claim Details'!$I$28&lt;=Rates!$H$15,'Claim Details'!$I$19="No"),Rates!$H$25,IF(AND(AE86="A",'Claim Details'!$I$28&gt;=Rates!$J$14,'Claim Details'!$I$28&lt;=Rates!$J$15,'Claim Details'!$I$19="Yes"),Rates!$K$25,IF(AND(AE86="A",'Claim Details'!$I$28&gt;=Rates!$J$14,'Claim Details'!$I$28&lt;=Rates!$J$15,'Claim Details'!$I$19="No"),Rates!$J$25,IF(AND(AE86="B",'Claim Details'!$I$28&gt;=Rates!$D$14,'Claim Details'!$I$28&lt;=Rates!$D$15,'Claim Details'!$I$19="Yes"),Rates!$E$26,IF(AND(AE86="B",'Claim Details'!$I$28&gt;=Rates!$D$14,'Claim Details'!$I$28&lt;=Rates!$D$15,'Claim Details'!$I$19="No"),Rates!$D$26,IF(AND(AE86="B",'Claim Details'!$I$28&gt;=Rates!$F$14,'Claim Details'!$I$28&lt;=Rates!$F$15,'Claim Details'!$I$19="Yes"),Rates!$G$26,IF(AND(AE86="B",'Claim Details'!$I$28&gt;=Rates!$F$14,'Claim Details'!$I$28&lt;=Rates!$F$15,'Claim Details'!$I$19="No"),Rates!$F$26,IF(AND(AE86="B",'Claim Details'!$I$28&gt;=Rates!$H$14,'Claim Details'!$I$28&lt;=Rates!$H$15,'Claim Details'!$I$19="Yes"),Rates!$I$26,IF(AND(AE86="B",'Claim Details'!$I$28&gt;=Rates!$H$14,'Claim Details'!$I$28&lt;=Rates!$H$15,'Claim Details'!$I$19="No"),Rates!$H$26,IF(AND(AE86="B",'Claim Details'!$I$28&gt;=Rates!$J$14,'Claim Details'!$I$28&lt;=Rates!$J$15,'Claim Details'!$I$19="Yes"),Rates!$K$26,IF(AND(AE86="B",'Claim Details'!$I$28&gt;=Rates!$J$14,'Claim Details'!$I$28&lt;=Rates!$J$15,'Claim Details'!$I$19="No"),Rates!$J$26,IF(AND(AE86="C",'Claim Details'!$I$28&gt;=Rates!$D$14,'Claim Details'!$I$28&lt;=Rates!$D$15,'Claim Details'!$I$19="Yes"),Rates!$E$27,IF(AND(AE86="C",'Claim Details'!$I$28&gt;=Rates!$D$14,'Claim Details'!$I$28&lt;=Rates!$D$15,'Claim Details'!$I$19="No"),Rates!$D$27,IF(AND(AE86="C",'Claim Details'!$I$28&gt;=Rates!$F$14,'Claim Details'!$I$28&lt;=Rates!$F$15,'Claim Details'!$I$19="Yes"),Rates!$G$27,IF(AND(AE86="C",'Claim Details'!$I$28&gt;=Rates!$F$14,'Claim Details'!$I$28&lt;=Rates!$F$15,'Claim Details'!$I$19="No"),Rates!$F$27,IF(AND(AE86="C",'Claim Details'!$I$28&gt;=Rates!$H$14,'Claim Details'!$I$28&lt;=Rates!$H$15,'Claim Details'!$I$19="Yes"),Rates!$I$27,IF(AND(AE86="C",'Claim Details'!$I$28&gt;=Rates!$H$14,'Claim Details'!$I$28&lt;=Rates!$H$15,'Claim Details'!$I$19="No"),Rates!$H$27,IF(AND(AE86="C",'Claim Details'!$I$28&gt;=Rates!$J$14,'Claim Details'!$I$28&lt;=Rates!$J$15,'Claim Details'!$I$19="Yes"),Rates!$K$27,IF(AND(AE86="C",'Claim Details'!$I$28&gt;=Rates!$J$14,'Claim Details'!$I$28&lt;=Rates!$J$15,'Claim Details'!$I$19="No"),Rates!$J$27,"£0.00"))))))))))))))))))))))))</f>
        <v>£0.00</v>
      </c>
      <c r="BF86" s="189" t="str">
        <f>IF(AND(AE86="A",'Claim Details'!$I$28&gt;=Rates!$D$14,'Claim Details'!$I$28&lt;=Rates!$D$15,'Claim Details'!$I$19="Yes"),Rates!$E$20,IF(AND(AE86="A",'Claim Details'!$I$28&gt;=Rates!$D$14,'Claim Details'!$I$28&lt;=Rates!$D$15,'Claim Details'!$I$19="No"),Rates!$D$20,IF(AND(AE86="A",'Claim Details'!$I$28&gt;=Rates!$F$14,'Claim Details'!$I$28&lt;=Rates!$F$15,'Claim Details'!$I$19="Yes"),Rates!$G$20,IF(AND(AE86="A",'Claim Details'!$I$28&gt;=Rates!$F$14,'Claim Details'!$I$28&lt;=Rates!$F$15,'Claim Details'!$I$19="No"),Rates!$F$20,IF(AND(AE86="A",'Claim Details'!$I$28&gt;=Rates!$H$14,'Claim Details'!$I$28&lt;=Rates!$H$15,'Claim Details'!$I$19="Yes"),Rates!$I$20,IF(AND(AE86="A",'Claim Details'!$I$28&gt;=Rates!$H$14,'Claim Details'!$I$28&lt;=Rates!$H$15,'Claim Details'!$I$19="No"),Rates!$H$20,IF(AND(AE86="A",'Claim Details'!$I$28&gt;=Rates!$J$14,'Claim Details'!$I$28&lt;=Rates!$J$15,'Claim Details'!$I$19="Yes"),Rates!$K$20,IF(AND(AE86="A",'Claim Details'!$I$28&gt;=Rates!$J$14,'Claim Details'!$I$28&lt;=Rates!$J$15,'Claim Details'!$I$19="No"),Rates!$J$20,IF(AND(AE86="B",'Claim Details'!$I$28&gt;=Rates!$D$14,'Claim Details'!$I$28&lt;=Rates!$D$15,'Claim Details'!$I$19="Yes"),Rates!$E$21,IF(AND(AE86="B",'Claim Details'!$I$28&gt;=Rates!$D$14,'Claim Details'!$I$28&lt;=Rates!$D$15,'Claim Details'!$I$19="No"),Rates!$D$21,IF(AND(AE86="B",'Claim Details'!$I$28&gt;=Rates!$F$14,'Claim Details'!$I$28&lt;=Rates!$F$15,'Claim Details'!$I$19="Yes"),Rates!$G$21,IF(AND(AE86="B",'Claim Details'!$I$28&gt;=Rates!$F$14,'Claim Details'!$I$28&lt;=Rates!$F$15,'Claim Details'!$I$19="No"),Rates!$F$21,IF(AND(AE86="B",'Claim Details'!$I$28&gt;=Rates!$H$14,'Claim Details'!$I$28&lt;=Rates!$H$15,'Claim Details'!$I$19="Yes"),Rates!$I$21,IF(AND(AE86="B",'Claim Details'!$I$28&gt;=Rates!$H$14,'Claim Details'!$I$28&lt;=Rates!$H$15,'Claim Details'!$I$19="No"),Rates!$H$21,IF(AND(AE86="B",'Claim Details'!$I$28&gt;=Rates!$J$14,'Claim Details'!$I$28&lt;=Rates!$J$15,'Claim Details'!$I$19="Yes"),Rates!$K$21,IF(AND(AE86="B",'Claim Details'!$I$28&gt;=Rates!$J$14,'Claim Details'!$I$28&lt;=Rates!$J$15,'Claim Details'!$I$19="No"),Rates!$J$21,"£0.00"))))))))))))))))</f>
        <v>£0.00</v>
      </c>
      <c r="BG86" s="189" t="str">
        <f>IF(AND(AE86="A",'Claim Details'!$I$28&gt;=Rates!$D$14,'Claim Details'!$I$28&lt;=Rates!$D$15,'Claim Details'!$I$19="Yes"),Rates!$E$22,IF(AND(AE86="A",'Claim Details'!$I$28&gt;=Rates!$D$14,'Claim Details'!$I$28&lt;=Rates!$D$15,'Claim Details'!$I$19="No"),Rates!$D$22,IF(AND(AE86="A",'Claim Details'!$I$28&gt;=Rates!$F$14,'Claim Details'!$I$28&lt;=Rates!$F$15,'Claim Details'!$I$19="Yes"),Rates!$G$22,IF(AND(AE86="A",'Claim Details'!$I$28&gt;=Rates!$F$14,'Claim Details'!$I$28&lt;=Rates!$F$15,'Claim Details'!$I$19="No"),Rates!$F$22,IF(AND(AE86="A",'Claim Details'!$I$28&gt;=Rates!$H$14,'Claim Details'!$I$28&lt;=Rates!$H$15,'Claim Details'!$I$19="Yes"),Rates!$I$22,IF(AND(AE86="A",'Claim Details'!$I$28&gt;=Rates!$H$14,'Claim Details'!$I$28&lt;=Rates!$H$15,'Claim Details'!$I$19="No"),Rates!$H$22,IF(AND(AE86="A",'Claim Details'!$I$28&gt;=Rates!$J$14,'Claim Details'!$I$28&lt;=Rates!$J$15,'Claim Details'!$I$19="Yes"),Rates!$K$22,IF(AND(AE86="A",'Claim Details'!$I$28&gt;=Rates!$J$14,'Claim Details'!$I$28&lt;=Rates!$J$15,'Claim Details'!$I$19="No"),Rates!$J$22,IF(AND(AE86="B",'Claim Details'!$I$28&gt;=Rates!$D$14,'Claim Details'!$I$28&lt;=Rates!$D$15,'Claim Details'!$I$19="Yes"),Rates!$E$23,IF(AND(AE86="B",'Claim Details'!$I$28&gt;=Rates!$D$14,'Claim Details'!$I$28&lt;=Rates!$D$15,'Claim Details'!$I$19="No"),Rates!$D$23,IF(AND(AE86="B",'Claim Details'!$I$28&gt;=Rates!$F$14,'Claim Details'!$I$28&lt;=Rates!$F$15,'Claim Details'!$I$19="Yes"),Rates!$G$23,IF(AND(AE86="B",'Claim Details'!$I$28&gt;=Rates!$F$14,'Claim Details'!$I$28&lt;=Rates!$F$15,'Claim Details'!$I$19="No"),Rates!$F$23,IF(AND(AE86="B",'Claim Details'!$I$28&gt;=Rates!$H$14,'Claim Details'!$I$28&lt;=Rates!$H$15,'Claim Details'!$I$19="Yes"),Rates!$I$23,IF(AND(AE86="B",'Claim Details'!$I$28&gt;=Rates!$H$14,'Claim Details'!$I$28&lt;=Rates!$H$15,'Claim Details'!$I$19="No"),Rates!$H$23,IF(AND(AE86="B",'Claim Details'!$I$28&gt;=Rates!$J$14,'Claim Details'!$I$28&lt;=Rates!$J$15,'Claim Details'!$I$19="Yes"),Rates!$K$23,IF(AND(AE86="B",'Claim Details'!$I$28&gt;=Rates!$J$14,'Claim Details'!$I$28&lt;=Rates!$J$15,'Claim Details'!$I$19="No"),Rates!$J$23,IF(AND(AE86="C",'Claim Details'!$I$28&gt;=Rates!$D$14,'Claim Details'!$I$28&lt;=Rates!$D$15,'Claim Details'!$I$19="Yes"),Rates!$E$24,IF(AND(AE86="C",'Claim Details'!$I$28&gt;=Rates!$D$14,'Claim Details'!$I$28&lt;=Rates!$D$15,'Claim Details'!$I$19="No"),Rates!$D$24,IF(AND(AE86="C",'Claim Details'!$I$28&gt;=Rates!$F$14,'Claim Details'!$I$28&lt;=Rates!$F$15,'Claim Details'!$I$19="Yes"),Rates!$G$24,IF(AND(AE86="C",'Claim Details'!$I$28&gt;=Rates!$F$14,'Claim Details'!$I$28&lt;=Rates!$F$15,'Claim Details'!$I$19="No"),Rates!$F$24,IF(AND(AE86="C",'Claim Details'!$I$28&gt;=Rates!$H$14,'Claim Details'!$I$28&lt;=Rates!$H$15,'Claim Details'!$I$19="Yes"),Rates!$I$24,IF(AND(AE86="C",'Claim Details'!$I$28&gt;=Rates!$H$14,'Claim Details'!$I$28&lt;=Rates!$H$15,'Claim Details'!$I$19="No"),Rates!$H$24,IF(AND(AE86="C",'Claim Details'!$I$28&gt;=Rates!$J$14,'Claim Details'!$I$28&lt;=Rates!$J$15,'Claim Details'!$I$19="Yes"),Rates!$K$24,IF(AND(AE86="C",'Claim Details'!$I$28&gt;=Rates!$J$14,'Claim Details'!$I$28&lt;=Rates!$J$15,'Claim Details'!$I$19="No"),Rates!$J$24,"£0.00"))))))))))))))))))))))))</f>
        <v>£0.00</v>
      </c>
      <c r="BH86" s="189" t="str">
        <f t="shared" si="28"/>
        <v>£0.00</v>
      </c>
      <c r="BI86" s="189">
        <f t="shared" si="29"/>
        <v>0</v>
      </c>
      <c r="BO86" s="202" t="str">
        <f>IF(H86="","£0.00",IF(AP86="4","£0.00",IF(AP86="5","£0.00",IF(AP86="1","£0.00",((AQ86*H86)*'Claim Details'!$F$111)/100))))</f>
        <v>£0.00</v>
      </c>
      <c r="BP86" s="202" t="str">
        <f>IF(T86="","£0.00",IF(AP86="4","£0.00",IF(AP86="5","£0.00",IF(AP86="1","£0.00",((AR86*T86)*'Claim Details'!$N$111)/100))))</f>
        <v>£0.00</v>
      </c>
      <c r="BQ86" s="202" t="str">
        <f>IF(AI86="","£0.00",IF(AP86="4","£0.00",IF(AP86="5","£0.00",IF(AP86="1","£0.00",((BI86*AI86)*'Claim Details'!$W$111)/100))))</f>
        <v>£0.00</v>
      </c>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row>
    <row r="87" spans="1:97" ht="15">
      <c r="A87" s="145"/>
      <c r="B87" s="91"/>
      <c r="C87" s="96"/>
      <c r="D87" s="97"/>
      <c r="E87" s="98"/>
      <c r="F87" s="89"/>
      <c r="G87" s="99"/>
      <c r="H87" s="100"/>
      <c r="I87" s="221" t="str">
        <f t="shared" si="19"/>
        <v>£0.00</v>
      </c>
      <c r="J87" s="101"/>
      <c r="K87" s="100"/>
      <c r="L87" s="221" t="str">
        <f t="shared" si="20"/>
        <v>£0.00</v>
      </c>
      <c r="M87" s="101"/>
      <c r="N87" s="102"/>
      <c r="O87" s="145"/>
      <c r="P87" s="77"/>
      <c r="Q87" s="87"/>
      <c r="R87" s="87"/>
      <c r="S87" s="87"/>
      <c r="T87" s="149" t="str">
        <f t="shared" si="21"/>
        <v/>
      </c>
      <c r="U87" s="87" t="str">
        <f t="shared" si="30"/>
        <v/>
      </c>
      <c r="V87" s="87"/>
      <c r="W87" s="53" t="str">
        <f t="shared" si="22"/>
        <v>£0.00</v>
      </c>
      <c r="X87" s="53"/>
      <c r="Y87" s="87"/>
      <c r="Z87" s="78"/>
      <c r="AA87" s="79"/>
      <c r="AB87" s="160"/>
      <c r="AC87" s="98"/>
      <c r="AD87" s="225"/>
      <c r="AE87" s="235" t="str">
        <f t="shared" si="23"/>
        <v/>
      </c>
      <c r="AF87" s="87" t="str">
        <f t="shared" si="24"/>
        <v/>
      </c>
      <c r="AG87" s="53"/>
      <c r="AH87" s="224"/>
      <c r="AI87" s="226" t="str">
        <f t="shared" si="16"/>
        <v/>
      </c>
      <c r="AJ87" s="236" t="str">
        <f t="shared" si="25"/>
        <v>£0.00</v>
      </c>
      <c r="AK87" s="31"/>
      <c r="AL87" s="1"/>
      <c r="AM87" s="1"/>
      <c r="AN87" s="1"/>
      <c r="AO87" s="1"/>
      <c r="AP87" s="1" t="str">
        <f t="shared" si="17"/>
        <v/>
      </c>
      <c r="AQ87" s="27">
        <f t="shared" si="18"/>
        <v>0</v>
      </c>
      <c r="AR87" s="189">
        <f t="shared" si="26"/>
        <v>0</v>
      </c>
      <c r="AS87" s="190" t="str">
        <f>IF(AND(C87="A",'Claim Details'!$E$28&gt;=Rates!$D$14,'Claim Details'!$E$28&lt;=Rates!$D$15,'Claim Details'!$E$19="Yes"),Rates!$E$17,IF(AND(C87="A",'Claim Details'!$E$28&gt;=Rates!$D$14,'Claim Details'!$E$28&lt;=Rates!$D$15,'Claim Details'!$E$19="No"),Rates!$D$17,IF(AND(C87="A",'Claim Details'!$E$28&gt;=Rates!$F$14,'Claim Details'!$E$28&lt;=Rates!$F$15,'Claim Details'!$E$19="Yes"),Rates!$G$17,IF(AND(C87="A",'Claim Details'!$E$28&gt;=Rates!$F$14,'Claim Details'!$E$28&lt;=Rates!$F$15,'Claim Details'!$E$19="No"),Rates!$F$17,IF(AND(C87="A",'Claim Details'!$E$28&gt;=Rates!$H$14,'Claim Details'!$E$28&lt;=Rates!$H$15,'Claim Details'!$E$19="Yes"),Rates!$I$17,IF(AND(C87="A",'Claim Details'!$E$28&gt;=Rates!$H$14,'Claim Details'!$E$28&lt;=Rates!$H$15,'Claim Details'!$E$19="No"),Rates!$H$17,IF(AND(C87="A",'Claim Details'!$E$28&gt;=Rates!$J$14,'Claim Details'!$E$28&lt;=Rates!$J$15,'Claim Details'!$E$19="Yes"),Rates!$K$17,IF(AND(C87="A",'Claim Details'!$E$28&gt;=Rates!$J$14,'Claim Details'!$E$28&lt;=Rates!$J$15,'Claim Details'!$E$19="No"),Rates!$J$17,IF(AND(C87="B",'Claim Details'!$E$28&gt;=Rates!$D$14,'Claim Details'!$E$28&lt;=Rates!$D$15,'Claim Details'!$E$19="Yes"),Rates!$E$18,IF(AND(C87="B",'Claim Details'!$E$28&gt;=Rates!$D$14,'Claim Details'!$E$28&lt;=Rates!$D$15,'Claim Details'!$E$19="No"),Rates!$D$18,IF(AND(C87="B",'Claim Details'!$E$28&gt;=Rates!$F$14,'Claim Details'!$E$28&lt;=Rates!$F$15,'Claim Details'!$E$19="Yes"),Rates!$G$18,IF(AND(C87="B",'Claim Details'!$E$28&gt;=Rates!$F$14,'Claim Details'!$E$28&lt;=Rates!$F$15,'Claim Details'!$E$19="No"),Rates!$F$18,IF(AND(C87="B",'Claim Details'!$E$28&gt;=Rates!$H$14,'Claim Details'!$E$28&lt;=Rates!$H$15,'Claim Details'!$E$19="Yes"),Rates!$I$18,IF(AND(C87="B",'Claim Details'!$E$28&gt;=Rates!$H$14,'Claim Details'!$E$28&lt;=Rates!$H$15,'Claim Details'!$E$19="No"),Rates!$H$18,IF(AND(C87="B",'Claim Details'!$E$28&gt;=Rates!$J$14,'Claim Details'!$E$28&lt;=Rates!$J$15,'Claim Details'!$E$19="Yes"),Rates!$K$18,IF(AND(C87="B",'Claim Details'!$E$28&gt;=Rates!$J$14,'Claim Details'!$E$28&lt;=Rates!$J$15,'Claim Details'!$E$19="No"),Rates!$J$18,IF(AND(C87="C",'Claim Details'!$E$28&gt;=Rates!$D$14,'Claim Details'!$E$28&lt;=Rates!$D$15,'Claim Details'!$E$19="Yes"),Rates!$E$19,IF(AND(C87="C",'Claim Details'!$E$28&gt;=Rates!$D$14,'Claim Details'!$E$28&lt;=Rates!$D$15,'Claim Details'!$E$19="No"),Rates!$D$19,IF(AND(C87="C",'Claim Details'!$E$28&gt;=Rates!$F$14,'Claim Details'!$E$28&lt;=Rates!$F$15,'Claim Details'!$E$19="Yes"),Rates!$G$19,IF(AND(C87="C",'Claim Details'!$E$28&gt;=Rates!$F$14,'Claim Details'!$E$28&lt;=Rates!$F$15,'Claim Details'!$E$19="No"),Rates!$F$19,IF(AND(C87="C",'Claim Details'!$E$28&gt;=Rates!$H$14,'Claim Details'!$E$28&lt;=Rates!$H$15,'Claim Details'!$E$19="Yes"),Rates!$I$19,IF(AND(C87="C",'Claim Details'!$E$28&gt;=Rates!$H$14,'Claim Details'!$E$28&lt;=Rates!$H$15,'Claim Details'!$E$19="No"),Rates!$H$19,IF(AND(C87="C",'Claim Details'!$E$28&gt;=Rates!$J$14,'Claim Details'!$E$28&lt;=Rates!$J$15,'Claim Details'!$E$19="Yes"),Rates!$K$19,IF(AND(C87="C",'Claim Details'!$E$28&gt;=Rates!$J$14,'Claim Details'!$E$28&lt;=Rates!$J$15,'Claim Details'!$E$19="No"),Rates!$J$19,"£0.00"))))))))))))))))))))))))</f>
        <v>£0.00</v>
      </c>
      <c r="AT87" s="189" t="str">
        <f>IF(AND(C87="A",'Claim Details'!$E$28&gt;=Rates!$D$14,'Claim Details'!$E$28&lt;=Rates!$D$15,'Claim Details'!$E$19="Yes"),Rates!$E$25,IF(AND(C87="A",'Claim Details'!$E$28&gt;=Rates!$D$14,'Claim Details'!$E$28&lt;=Rates!$D$15,'Claim Details'!$E$19="No"),Rates!$D$25,IF(AND(C87="A",'Claim Details'!$E$28&gt;=Rates!$F$14,'Claim Details'!$E$28&lt;=Rates!$F$15,'Claim Details'!$E$19="Yes"),Rates!$G$25,IF(AND(C87="A",'Claim Details'!$E$28&gt;=Rates!$F$14,'Claim Details'!$E$28&lt;=Rates!$F$15,'Claim Details'!$E$19="No"),Rates!$F$25,IF(AND(C87="A",'Claim Details'!$E$28&gt;=Rates!$H$14,'Claim Details'!$E$28&lt;=Rates!$H$15,'Claim Details'!$E$19="Yes"),Rates!$I$25,IF(AND(C87="A",'Claim Details'!$E$28&gt;=Rates!$H$14,'Claim Details'!$E$28&lt;=Rates!$H$15,'Claim Details'!$E$19="No"),Rates!$H$25,IF(AND(C87="A",'Claim Details'!$E$28&gt;=Rates!$J$14,'Claim Details'!$E$28&lt;=Rates!$J$15,'Claim Details'!$E$19="Yes"),Rates!$K$25,IF(AND(C87="A",'Claim Details'!$E$28&gt;=Rates!$J$14,'Claim Details'!$E$28&lt;=Rates!$J$15,'Claim Details'!$E$19="No"),Rates!$J$25,IF(AND(C87="B",'Claim Details'!$E$28&gt;=Rates!$D$14,'Claim Details'!$E$28&lt;=Rates!$D$15,'Claim Details'!$E$19="Yes"),Rates!$E$26,IF(AND(C87="B",'Claim Details'!$E$28&gt;=Rates!$D$14,'Claim Details'!$E$28&lt;=Rates!$D$15,'Claim Details'!$E$19="No"),Rates!$D$26,IF(AND(C87="B",'Claim Details'!$E$28&gt;=Rates!$F$14,'Claim Details'!$E$28&lt;=Rates!$F$15,'Claim Details'!$E$19="Yes"),Rates!$G$26,IF(AND(C87="B",'Claim Details'!$E$28&gt;=Rates!$F$14,'Claim Details'!$E$28&lt;=Rates!$F$15,'Claim Details'!$E$19="No"),Rates!$F$26,IF(AND(C87="B",'Claim Details'!$E$28&gt;=Rates!$H$14,'Claim Details'!$E$28&lt;=Rates!$H$15,'Claim Details'!$E$19="Yes"),Rates!$I$26,IF(AND(C87="B",'Claim Details'!$E$28&gt;=Rates!$H$14,'Claim Details'!$E$28&lt;=Rates!$H$15,'Claim Details'!$E$19="No"),Rates!$H$26,IF(AND(C87="B",'Claim Details'!$E$28&gt;=Rates!$J$14,'Claim Details'!$E$28&lt;=Rates!$J$15,'Claim Details'!$E$19="Yes"),Rates!$K$26,IF(AND(C87="B",'Claim Details'!$E$28&gt;=Rates!$J$14,'Claim Details'!$E$28&lt;=Rates!$J$15,'Claim Details'!$E$19="No"),Rates!$J$26,IF(AND(C87="C",'Claim Details'!$E$28&gt;=Rates!$D$14,'Claim Details'!$E$28&lt;=Rates!$D$15,'Claim Details'!$E$19="Yes"),Rates!$E$27,IF(AND(C87="C",'Claim Details'!$E$28&gt;=Rates!$D$14,'Claim Details'!$E$28&lt;=Rates!$D$15,'Claim Details'!$E$19="No"),Rates!$D$27,IF(AND(C87="C",'Claim Details'!$E$28&gt;=Rates!$F$14,'Claim Details'!$E$28&lt;=Rates!$F$15,'Claim Details'!$E$19="Yes"),Rates!$G$27,IF(AND(C87="C",'Claim Details'!$E$28&gt;=Rates!$F$14,'Claim Details'!$E$28&lt;=Rates!$F$15,'Claim Details'!$E$19="No"),Rates!$F$27,IF(AND(C87="C",'Claim Details'!$E$28&gt;=Rates!$H$14,'Claim Details'!$E$28&lt;=Rates!$H$15,'Claim Details'!$E$19="Yes"),Rates!$I$27,IF(AND(C87="C",'Claim Details'!$E$28&gt;=Rates!$H$14,'Claim Details'!$E$28&lt;=Rates!$H$15,'Claim Details'!$E$19="No"),Rates!$H$27,IF(AND(C87="C",'Claim Details'!$E$28&gt;=Rates!$J$14,'Claim Details'!$E$28&lt;=Rates!$J$15,'Claim Details'!$E$19="Yes"),Rates!$K$27,IF(AND(C87="C",'Claim Details'!$E$28&gt;=Rates!$J$14,'Claim Details'!$E$28&lt;=Rates!$J$15,'Claim Details'!$E$19="No"),Rates!$J$27,"£0.00"))))))))))))))))))))))))</f>
        <v>£0.00</v>
      </c>
      <c r="AU87" s="191" t="str">
        <f>IF(AND(C87="A",'Claim Details'!$E$28&gt;=Rates!$D$14,'Claim Details'!$E$28&lt;=Rates!$D$15,'Claim Details'!$E$19="Yes"),Rates!$E$20,IF(AND(C87="A",'Claim Details'!$E$28&gt;=Rates!$D$14,'Claim Details'!$E$28&lt;=Rates!$D$15,'Claim Details'!$E$19="No"),Rates!$D$20,IF(AND(C87="A",'Claim Details'!$E$28&gt;=Rates!$F$14,'Claim Details'!$E$28&lt;=Rates!$F$15,'Claim Details'!$E$19="Yes"),Rates!$G$20,IF(AND(C87="A",'Claim Details'!$E$28&gt;=Rates!$F$14,'Claim Details'!$E$28&lt;=Rates!$F$15,'Claim Details'!$E$19="No"),Rates!$F$20,IF(AND(C87="A",'Claim Details'!$E$28&gt;=Rates!$H$14,'Claim Details'!$E$28&lt;=Rates!$H$15,'Claim Details'!$E$19="Yes"),Rates!$I$20,IF(AND(C87="A",'Claim Details'!$E$28&gt;=Rates!$H$14,'Claim Details'!$E$28&lt;=Rates!$H$15,'Claim Details'!$E$19="No"),Rates!$H$20,IF(AND(C87="A",'Claim Details'!$E$28&gt;=Rates!$J$14,'Claim Details'!$E$28&lt;=Rates!$J$15,'Claim Details'!$E$19="Yes"),Rates!$K$20,IF(AND(C87="A",'Claim Details'!$E$28&gt;=Rates!$J$14,'Claim Details'!$E$28&lt;=Rates!$J$15,'Claim Details'!$E$19="No"),Rates!$J$20,IF(AND(C87="B",'Claim Details'!$E$28&gt;=Rates!$D$14,'Claim Details'!$E$28&lt;=Rates!$D$15,'Claim Details'!$E$19="Yes"),Rates!$E$21,IF(AND(C87="B",'Claim Details'!$E$28&gt;=Rates!$D$14,'Claim Details'!$E$28&lt;=Rates!$D$15,'Claim Details'!$E$19="No"),Rates!$D$21,IF(AND(C87="B",'Claim Details'!$E$28&gt;=Rates!$F$14,'Claim Details'!$E$28&lt;=Rates!$F$15,'Claim Details'!$E$19="Yes"),Rates!$G$21,IF(AND(C87="B",'Claim Details'!$E$28&gt;=Rates!$F$14,'Claim Details'!$E$28&lt;=Rates!$F$15,'Claim Details'!$E$19="No"),Rates!$F$21,IF(AND(C87="B",'Claim Details'!$E$28&gt;=Rates!$H$14,'Claim Details'!$E$28&lt;=Rates!$H$15,'Claim Details'!$E$19="Yes"),Rates!$I$21,IF(AND(C87="B",'Claim Details'!$E$28&gt;=Rates!$H$14,'Claim Details'!$E$28&lt;=Rates!$H$15,'Claim Details'!$E$19="No"),Rates!$H$21,IF(AND(C87="B",'Claim Details'!$E$28&gt;=Rates!$J$14,'Claim Details'!$E$28&lt;=Rates!$J$15,'Claim Details'!$E$19="Yes"),Rates!$K$21,IF(AND(C87="B",'Claim Details'!$E$28&gt;=Rates!$J$14,'Claim Details'!$E$28&lt;=Rates!$J$15,'Claim Details'!$E$19="No"),Rates!$J$21,"£0.00"))))))))))))))))</f>
        <v>£0.00</v>
      </c>
      <c r="AV87" s="191" t="str">
        <f>IF(AND(C87="A",'Claim Details'!$E$28&gt;=Rates!$D$14,'Claim Details'!$E$28&lt;=Rates!$D$15,'Claim Details'!$E$19="Yes"),Rates!$E$22,IF(AND(C87="A",'Claim Details'!$E$28&gt;=Rates!$D$14,'Claim Details'!$E$28&lt;=Rates!$D$15,'Claim Details'!$E$19="No"),Rates!$D$22,IF(AND(C87="A",'Claim Details'!$E$28&gt;=Rates!$F$14,'Claim Details'!$E$28&lt;=Rates!$F$15,'Claim Details'!$E$19="Yes"),Rates!$G$22,IF(AND(C87="A",'Claim Details'!$E$28&gt;=Rates!$F$14,'Claim Details'!$E$28&lt;=Rates!$F$15,'Claim Details'!$E$19="No"),Rates!$F$22,IF(AND(C87="A",'Claim Details'!$E$28&gt;=Rates!$H$14,'Claim Details'!$E$28&lt;=Rates!$H$15,'Claim Details'!$E$19="Yes"),Rates!$I$22,IF(AND(C87="A",'Claim Details'!$E$28&gt;=Rates!$H$14,'Claim Details'!$E$28&lt;=Rates!$H$15,'Claim Details'!$E$19="No"),Rates!$H$22,IF(AND(C87="A",'Claim Details'!$E$28&gt;=Rates!$J$14,'Claim Details'!$E$28&lt;=Rates!$J$15,'Claim Details'!$E$19="Yes"),Rates!$K$22,IF(AND(C87="A",'Claim Details'!$E$28&gt;=Rates!$J$14,'Claim Details'!$E$28&lt;=Rates!$J$15,'Claim Details'!$E$19="No"),Rates!$J$22,IF(AND(C87="B",'Claim Details'!$E$28&gt;=Rates!$D$14,'Claim Details'!$E$28&lt;=Rates!$D$15,'Claim Details'!$E$19="Yes"),Rates!$E$23,IF(AND(C87="B",'Claim Details'!$E$28&gt;=Rates!$D$14,'Claim Details'!$E$28&lt;=Rates!$D$15,'Claim Details'!$E$19="No"),Rates!$D$23,IF(AND(C87="B",'Claim Details'!$E$28&gt;=Rates!$F$14,'Claim Details'!$E$28&lt;=Rates!$F$15,'Claim Details'!$E$19="Yes"),Rates!$G$23,IF(AND(C87="B",'Claim Details'!$E$28&gt;=Rates!$F$14,'Claim Details'!$E$28&lt;=Rates!$F$15,'Claim Details'!$E$19="No"),Rates!$F$23,IF(AND(C87="B",'Claim Details'!$E$28&gt;=Rates!$H$14,'Claim Details'!$E$28&lt;=Rates!$H$15,'Claim Details'!$E$19="Yes"),Rates!$I$23,IF(AND(C87="B",'Claim Details'!$E$28&gt;=Rates!$H$14,'Claim Details'!$E$28&lt;=Rates!$H$15,'Claim Details'!$E$19="No"),Rates!$H$23,IF(AND(C87="B",'Claim Details'!$E$28&gt;=Rates!$J$14,'Claim Details'!$E$28&lt;=Rates!$J$15,'Claim Details'!$E$19="Yes"),Rates!$K$23,IF(AND(C87="B",'Claim Details'!$E$28&gt;=Rates!$J$14,'Claim Details'!$E$28&lt;=Rates!$J$15,'Claim Details'!$E$19="No"),Rates!$J$23,IF(AND(C87="C",'Claim Details'!$E$28&gt;=Rates!$D$14,'Claim Details'!$E$28&lt;=Rates!$D$15,'Claim Details'!$E$19="Yes"),Rates!$E$24,IF(AND(C87="C",'Claim Details'!$E$28&gt;=Rates!$D$14,'Claim Details'!$E$28&lt;=Rates!$D$15,'Claim Details'!$E$19="No"),Rates!$D$24,IF(AND(C87="C",'Claim Details'!$E$28&gt;=Rates!$F$14,'Claim Details'!$E$28&lt;=Rates!$F$15,'Claim Details'!$E$19="Yes"),Rates!$G$24,IF(AND(C87="C",'Claim Details'!$E$28&gt;=Rates!$F$14,'Claim Details'!$E$28&lt;=Rates!$F$15,'Claim Details'!$E$19="No"),Rates!$F$24,IF(AND(C87="C",'Claim Details'!$E$28&gt;=Rates!$H$14,'Claim Details'!$E$28&lt;=Rates!$H$15,'Claim Details'!$E$19="Yes"),Rates!$I$24,IF(AND(C87="C",'Claim Details'!$E$28&gt;=Rates!$H$14,'Claim Details'!$E$28&lt;=Rates!$H$15,'Claim Details'!$E$19="No"),Rates!$H$24,IF(AND(C87="C",'Claim Details'!$E$28&gt;=Rates!$J$14,'Claim Details'!$E$28&lt;=Rates!$J$15,'Claim Details'!$E$19="Yes"),Rates!$K$24,IF(AND(C87="C",'Claim Details'!$E$28&gt;=Rates!$J$14,'Claim Details'!$E$28&lt;=Rates!$J$15,'Claim Details'!$E$19="No"),Rates!$J$24,"£0.00"))))))))))))))))))))))))</f>
        <v>£0.00</v>
      </c>
      <c r="AW87" s="1"/>
      <c r="AX87" s="189" t="str">
        <f>IF(AND(U87="A",'Claim Details'!$I$28&gt;=Rates!$D$14,'Claim Details'!$I$28&lt;=Rates!$D$15,'Claim Details'!$I$19="Yes"),Rates!$J$17,IF(AND(U87="A",'Claim Details'!$I$28&gt;=Rates!$D$14,'Claim Details'!$I$28&lt;=Rates!$D$15,'Claim Details'!$I$19="No"),Rates!$D$17,IF(AND(U87="A",'Claim Details'!$I$28&gt;=Rates!$F$14,'Claim Details'!$I$28&lt;=Rates!$F$15,'Claim Details'!$I$19="Yes"),Rates!$G$17,IF(AND(U87="A",'Claim Details'!$I$28&gt;=Rates!$F$14,'Claim Details'!$I$28&lt;=Rates!$F$15,'Claim Details'!$I$19="No"),Rates!$F$17,IF(AND(U87="A",'Claim Details'!$I$28&gt;=Rates!$H$14,'Claim Details'!$I$28&lt;=Rates!$H$15,'Claim Details'!$I$19="Yes"),Rates!$I$17,IF(AND(U87="A",'Claim Details'!$I$28&gt;=Rates!$H$14,'Claim Details'!$I$28&lt;=Rates!$H$15,'Claim Details'!$I$19="No"),Rates!$H$17,IF(AND(U87="A",'Claim Details'!$I$28&gt;=Rates!$J$14,'Claim Details'!$I$28&lt;=Rates!$J$15,'Claim Details'!$I$19="Yes"),Rates!$K$17,IF(AND(U87="A",'Claim Details'!$I$28&gt;=Rates!$J$14,'Claim Details'!$I$28&lt;=Rates!$J$15,'Claim Details'!$I$19="No"),Rates!$J$17,IF(AND(U87="B",'Claim Details'!$I$28&gt;=Rates!$D$14,'Claim Details'!$I$28&lt;=Rates!$D$15,'Claim Details'!$I$19="Yes"),Rates!$E$18,IF(AND(U87="B",'Claim Details'!$I$28&gt;=Rates!$D$14,'Claim Details'!$I$28&lt;=Rates!$D$15,'Claim Details'!$I$19="No"),Rates!$D$18,IF(AND(U87="B",'Claim Details'!$I$28&gt;=Rates!$F$14,'Claim Details'!$I$28&lt;=Rates!$F$15,'Claim Details'!$I$19="Yes"),Rates!$G$18,IF(AND(U87="B",'Claim Details'!$I$28&gt;=Rates!$F$14,'Claim Details'!$I$28&lt;=Rates!$F$15,'Claim Details'!$I$19="No"),Rates!$F$18,IF(AND(U87="B",'Claim Details'!$I$28&gt;=Rates!$H$14,'Claim Details'!$I$28&lt;=Rates!$H$15,'Claim Details'!$I$19="Yes"),Rates!$I$18,IF(AND(U87="B",'Claim Details'!$I$28&gt;=Rates!$H$14,'Claim Details'!$I$28&lt;=Rates!$H$15,'Claim Details'!$I$19="No"),Rates!$H$18,IF(AND(U87="B",'Claim Details'!$I$28&gt;=Rates!$J$14,'Claim Details'!$I$28&lt;=Rates!$J$15,'Claim Details'!$I$19="Yes"),Rates!$K$18,IF(AND(U87="B",'Claim Details'!$I$28&gt;=Rates!$J$14,'Claim Details'!$I$28&lt;=Rates!$J$15,'Claim Details'!$I$19="No"),Rates!$J$18,IF(AND(U87="C",'Claim Details'!$I$28&gt;=Rates!$D$14,'Claim Details'!$I$28&lt;=Rates!$D$15,'Claim Details'!$I$19="Yes"),Rates!$E$19,IF(AND(U87="C",'Claim Details'!$I$28&gt;=Rates!$D$14,'Claim Details'!$I$28&lt;=Rates!$D$15,'Claim Details'!$I$19="No"),Rates!$D$19,IF(AND(U87="C",'Claim Details'!$I$28&gt;=Rates!$F$14,'Claim Details'!$I$28&lt;=Rates!$F$15,'Claim Details'!$I$19="Yes"),Rates!$G$19,IF(AND(U87="C",'Claim Details'!$I$28&gt;=Rates!$F$14,'Claim Details'!$I$28&lt;=Rates!$F$15,'Claim Details'!$I$19="No"),Rates!$F$19,IF(AND(U87="C",'Claim Details'!$I$28&gt;=Rates!$H$14,'Claim Details'!$I$28&lt;=Rates!$H$15,'Claim Details'!$I$19="Yes"),Rates!$I$19,IF(AND(U87="C",'Claim Details'!$I$28&gt;=Rates!$H$14,'Claim Details'!$I$28&lt;=Rates!$H$15,'Claim Details'!$I$19="No"),Rates!$H$19,IF(AND(U87="C",'Claim Details'!$I$28&gt;=Rates!$J$14,'Claim Details'!$I$28&lt;=Rates!$J$15,'Claim Details'!$I$19="Yes"),Rates!$K$19,IF(AND(U87="C",'Claim Details'!$I$28&gt;=Rates!$J$14,'Claim Details'!$I$28&lt;=Rates!$J$15,'Claim Details'!$I$19="No"),Rates!$J$19,"£0.00"))))))))))))))))))))))))</f>
        <v>£0.00</v>
      </c>
      <c r="AY87" s="189" t="str">
        <f>IF(AND(C87="A",'Claim Details'!$I$28&gt;=Rates!$D$14,'Claim Details'!$I$28&lt;=Rates!$D$15,'Claim Details'!$I$19="Yes"),Rates!$J$25,IF(AND(C87="A",'Claim Details'!$I$28&gt;=Rates!$D$14,'Claim Details'!$I$28&lt;=Rates!$D$15,'Claim Details'!$I$19="No"),Rates!$D$25,IF(AND(C87="A",'Claim Details'!$I$28&gt;=Rates!$F$14,'Claim Details'!$I$28&lt;=Rates!$F$15,'Claim Details'!$I$19="Yes"),Rates!$G$25,IF(AND(C87="A",'Claim Details'!$I$28&gt;=Rates!$F$14,'Claim Details'!$I$28&lt;=Rates!$F$15,'Claim Details'!$I$19="No"),Rates!$F$25,IF(AND(C87="A",'Claim Details'!$I$28&gt;=Rates!$H$14,'Claim Details'!$I$28&lt;=Rates!$H$15,'Claim Details'!$I$19="Yes"),Rates!$I$25,IF(AND(C87="A",'Claim Details'!$I$28&gt;=Rates!$H$14,'Claim Details'!$I$28&lt;=Rates!$H$15,'Claim Details'!$I$19="No"),Rates!$H$25,IF(AND(C87="A",'Claim Details'!$I$28&gt;=Rates!$J$14,'Claim Details'!$I$28&lt;=Rates!$J$15,'Claim Details'!$I$19="Yes"),Rates!$K$25,IF(AND(C87="A",'Claim Details'!$I$28&gt;=Rates!$J$14,'Claim Details'!$I$28&lt;=Rates!$J$15,'Claim Details'!$I$19="No"),Rates!$J$25,IF(AND(C87="B",'Claim Details'!$I$28&gt;=Rates!$D$14,'Claim Details'!$I$28&lt;=Rates!$D$15,'Claim Details'!$I$19="Yes"),Rates!$E$26,IF(AND(C87="B",'Claim Details'!$I$28&gt;=Rates!$D$14,'Claim Details'!$I$28&lt;=Rates!$D$15,'Claim Details'!$I$19="No"),Rates!$D$26,IF(AND(C87="B",'Claim Details'!$I$28&gt;=Rates!$F$14,'Claim Details'!$I$28&lt;=Rates!$F$15,'Claim Details'!$I$19="Yes"),Rates!$G$26,IF(AND(C87="B",'Claim Details'!$I$28&gt;=Rates!$F$14,'Claim Details'!$I$28&lt;=Rates!$F$15,'Claim Details'!$I$19="No"),Rates!$F$26,IF(AND(C87="B",'Claim Details'!$I$28&gt;=Rates!$H$14,'Claim Details'!$I$28&lt;=Rates!$H$15,'Claim Details'!$I$19="Yes"),Rates!$I$26,IF(AND(C87="B",'Claim Details'!$I$28&gt;=Rates!$H$14,'Claim Details'!$I$28&lt;=Rates!$H$15,'Claim Details'!$I$19="No"),Rates!$H$26,IF(AND(C87="B",'Claim Details'!$I$28&gt;=Rates!$J$14,'Claim Details'!$I$28&lt;=Rates!$J$15,'Claim Details'!$I$19="Yes"),Rates!$K$26,IF(AND(C87="B",'Claim Details'!$I$28&gt;=Rates!$J$14,'Claim Details'!$I$28&lt;=Rates!$J$15,'Claim Details'!$I$19="No"),Rates!$J$26,IF(AND(C87="C",'Claim Details'!$I$28&gt;=Rates!$D$14,'Claim Details'!$I$28&lt;=Rates!$D$15,'Claim Details'!$I$19="Yes"),Rates!$E$27,IF(AND(C87="C",'Claim Details'!$I$28&gt;=Rates!$D$14,'Claim Details'!$I$28&lt;=Rates!$D$15,'Claim Details'!$I$19="No"),Rates!$D$27,IF(AND(C87="C",'Claim Details'!$I$28&gt;=Rates!$F$14,'Claim Details'!$I$28&lt;=Rates!$F$15,'Claim Details'!$I$19="Yes"),Rates!$G$27,IF(AND(C87="C",'Claim Details'!$I$28&gt;=Rates!$F$14,'Claim Details'!$I$28&lt;=Rates!$F$15,'Claim Details'!$I$19="No"),Rates!$F$27,IF(AND(C87="C",'Claim Details'!$I$28&gt;=Rates!$H$14,'Claim Details'!$I$28&lt;=Rates!$H$15,'Claim Details'!$I$19="Yes"),Rates!$I$27,IF(AND(C87="C",'Claim Details'!$I$28&gt;=Rates!$H$14,'Claim Details'!$I$28&lt;=Rates!$H$15,'Claim Details'!$I$19="No"),Rates!$H$27,IF(AND(C87="C",'Claim Details'!$I$28&gt;=Rates!$J$14,'Claim Details'!$I$28&lt;=Rates!$J$15,'Claim Details'!$I$19="Yes"),Rates!$K$27,IF(AND(C87="C",'Claim Details'!$I$28&gt;=Rates!$J$14,'Claim Details'!$I$28&lt;=Rates!$J$15,'Claim Details'!$I$19="No"),Rates!$J$27,"£0.00"))))))))))))))))))))))))</f>
        <v>£0.00</v>
      </c>
      <c r="AZ87" s="189" t="str">
        <f>IF(AND(C87="A",'Claim Details'!$I$28&gt;=Rates!$D$14,'Claim Details'!$I$28&lt;=Rates!$D$15,'Claim Details'!$I$19="Yes"),Rates!$E$20,IF(AND(C87="A",'Claim Details'!$I$28&gt;=Rates!$D$14,'Claim Details'!$I$28&lt;=Rates!$D$15,'Claim Details'!$I$19="No"),Rates!$D$20,IF(AND(C87="A",'Claim Details'!$I$28&gt;=Rates!$F$14,'Claim Details'!$I$28&lt;=Rates!$F$15,'Claim Details'!$I$19="Yes"),Rates!$G$20,IF(AND(C87="A",'Claim Details'!$I$28&gt;=Rates!$F$14,'Claim Details'!$I$28&lt;=Rates!$F$15,'Claim Details'!$I$19="No"),Rates!$F$20,IF(AND(C87="A",'Claim Details'!$I$28&gt;=Rates!$H$14,'Claim Details'!$I$28&lt;=Rates!$H$15,'Claim Details'!$I$19="Yes"),Rates!$I$20,IF(AND(C87="A",'Claim Details'!$I$28&gt;=Rates!$H$14,'Claim Details'!$I$28&lt;=Rates!$H$15,'Claim Details'!$I$19="No"),Rates!$H$20,IF(AND(C87="A",'Claim Details'!$I$28&gt;=Rates!$J$14,'Claim Details'!$I$28&lt;=Rates!$J$15,'Claim Details'!$I$19="Yes"),Rates!$K$20,IF(AND(C87="A",'Claim Details'!$I$28&gt;=Rates!$J$14,'Claim Details'!$I$28&lt;=Rates!$J$15,'Claim Details'!$I$19="No"),Rates!$J$20,IF(AND(C87="B",'Claim Details'!$I$28&gt;=Rates!$D$14,'Claim Details'!$I$28&lt;=Rates!$D$15,'Claim Details'!$I$19="Yes"),Rates!$E$21,IF(AND(C87="B",'Claim Details'!$I$28&gt;=Rates!$D$14,'Claim Details'!$I$28&lt;=Rates!$D$15,'Claim Details'!$I$19="No"),Rates!$D$21,IF(AND(C87="B",'Claim Details'!$I$28&gt;=Rates!$F$14,'Claim Details'!$I$28&lt;=Rates!$F$15,'Claim Details'!$I$19="Yes"),Rates!$G$21,IF(AND(C87="B",'Claim Details'!$I$28&gt;=Rates!$F$14,'Claim Details'!$I$28&lt;=Rates!$F$15,'Claim Details'!$I$19="No"),Rates!$F$21,IF(AND(C87="B",'Claim Details'!$I$28&gt;=Rates!$H$14,'Claim Details'!$I$28&lt;=Rates!$H$15,'Claim Details'!$I$19="Yes"),Rates!$I$21,IF(AND(C87="B",'Claim Details'!$I$28&gt;=Rates!$H$14,'Claim Details'!$I$28&lt;=Rates!$H$15,'Claim Details'!$I$19="No"),Rates!$H$21,IF(AND(C87="B",'Claim Details'!$I$28&gt;=Rates!$J$14,'Claim Details'!$I$28&lt;=Rates!$J$15,'Claim Details'!$I$19="Yes"),Rates!$K$21,IF(AND(C87="B",'Claim Details'!$I$28&gt;=Rates!$J$14,'Claim Details'!$I$28&lt;=Rates!$J$15,'Claim Details'!$I$19="No"),Rates!$J$21,"£0.00"))))))))))))))))</f>
        <v>£0.00</v>
      </c>
      <c r="BA87" s="189" t="str">
        <f>IF(AND(C87="A",'Claim Details'!$I$28&gt;=Rates!$D$14,'Claim Details'!$I$28&lt;=Rates!$D$15,'Claim Details'!$I$19="Yes"),Rates!$E$22,IF(AND(C87="A",'Claim Details'!$I$28&gt;=Rates!$D$14,'Claim Details'!$I$28&lt;=Rates!$D$15,'Claim Details'!$I$19="No"),Rates!$D$22,IF(AND(C87="A",'Claim Details'!$I$28&gt;=Rates!$F$14,'Claim Details'!$I$28&lt;=Rates!$F$15,'Claim Details'!$I$19="Yes"),Rates!$G$22,IF(AND(C87="A",'Claim Details'!$I$28&gt;=Rates!$F$14,'Claim Details'!$I$28&lt;=Rates!$F$15,'Claim Details'!$I$19="No"),Rates!$F$22,IF(AND(C87="A",'Claim Details'!$I$28&gt;=Rates!$H$14,'Claim Details'!$I$28&lt;=Rates!$H$15,'Claim Details'!$I$19="Yes"),Rates!$I$22,IF(AND(C87="A",'Claim Details'!$I$28&gt;=Rates!$H$14,'Claim Details'!$I$28&lt;=Rates!$H$15,'Claim Details'!$I$19="No"),Rates!$H$22,IF(AND(C87="A",'Claim Details'!$I$28&gt;=Rates!$J$14,'Claim Details'!$I$28&lt;=Rates!$J$15,'Claim Details'!$I$19="Yes"),Rates!$K$22,IF(AND(C87="A",'Claim Details'!$I$28&gt;=Rates!$J$14,'Claim Details'!$I$28&lt;=Rates!$J$15,'Claim Details'!$I$19="No"),Rates!$J$22,IF(AND(C87="B",'Claim Details'!$I$28&gt;=Rates!$D$14,'Claim Details'!$I$28&lt;=Rates!$D$15,'Claim Details'!$I$19="Yes"),Rates!$E$23,IF(AND(C87="B",'Claim Details'!$I$28&gt;=Rates!$D$14,'Claim Details'!$I$28&lt;=Rates!$D$15,'Claim Details'!$I$19="No"),Rates!$D$23,IF(AND(C87="B",'Claim Details'!$I$28&gt;=Rates!$F$14,'Claim Details'!$I$28&lt;=Rates!$F$15,'Claim Details'!$I$19="Yes"),Rates!$G$23,IF(AND(C87="B",'Claim Details'!$I$28&gt;=Rates!$F$14,'Claim Details'!$I$28&lt;=Rates!$F$15,'Claim Details'!$I$19="No"),Rates!$F$23,IF(AND(C87="B",'Claim Details'!$I$28&gt;=Rates!$H$14,'Claim Details'!$I$28&lt;=Rates!$H$15,'Claim Details'!$I$19="Yes"),Rates!$I$23,IF(AND(C87="B",'Claim Details'!$I$28&gt;=Rates!$H$14,'Claim Details'!$I$28&lt;=Rates!$H$15,'Claim Details'!$I$19="No"),Rates!$H$23,IF(AND(C87="B",'Claim Details'!$I$28&gt;=Rates!$J$14,'Claim Details'!$I$28&lt;=Rates!$J$15,'Claim Details'!$I$19="Yes"),Rates!$K$23,IF(AND(C87="B",'Claim Details'!$I$28&gt;=Rates!$J$14,'Claim Details'!$I$28&lt;=Rates!$J$15,'Claim Details'!$I$19="No"),Rates!$J$23,IF(AND(C87="C",'Claim Details'!$I$28&gt;=Rates!$D$14,'Claim Details'!$I$28&lt;=Rates!$D$15,'Claim Details'!$I$19="Yes"),Rates!$E$24,IF(AND(C87="C",'Claim Details'!$I$28&gt;=Rates!$D$14,'Claim Details'!$I$28&lt;=Rates!$D$15,'Claim Details'!$I$19="No"),Rates!$D$24,IF(AND(C87="C",'Claim Details'!$I$28&gt;=Rates!$F$14,'Claim Details'!$I$28&lt;=Rates!$F$15,'Claim Details'!$I$19="Yes"),Rates!$G$24,IF(AND(C87="C",'Claim Details'!$I$28&gt;=Rates!$F$14,'Claim Details'!$I$28&lt;=Rates!$F$15,'Claim Details'!$I$19="No"),Rates!$F$24,IF(AND(C87="C",'Claim Details'!$I$28&gt;=Rates!$H$14,'Claim Details'!$I$28&lt;=Rates!$H$15,'Claim Details'!$I$19="Yes"),Rates!$I$24,IF(AND(C87="C",'Claim Details'!$I$28&gt;=Rates!$H$14,'Claim Details'!$I$28&lt;=Rates!$H$15,'Claim Details'!$I$19="No"),Rates!$H$24,IF(AND(C87="C",'Claim Details'!$I$28&gt;=Rates!$J$14,'Claim Details'!$I$28&lt;=Rates!$J$15,'Claim Details'!$I$19="Yes"),Rates!$K$24,IF(AND(C87="C",'Claim Details'!$I$28&gt;=Rates!$J$14,'Claim Details'!$I$28&lt;=Rates!$J$15,'Claim Details'!$I$19="No"),Rates!$J$24,"£0.00"))))))))))))))))))))))))</f>
        <v>£0.00</v>
      </c>
      <c r="BB87" s="189" t="str">
        <f t="shared" si="27"/>
        <v>£0.00</v>
      </c>
      <c r="BC87" s="1"/>
      <c r="BD87" s="189" t="str">
        <f>IF(AND(AE87="A",'Claim Details'!$I$28&gt;=Rates!$D$14,'Claim Details'!$I$28&lt;=Rates!$D$15,'Claim Details'!$I$19="Yes"),Rates!$J$17,IF(AND(AE87="A",'Claim Details'!$I$28&gt;=Rates!$D$14,'Claim Details'!$I$28&lt;=Rates!$D$15,'Claim Details'!$I$19="No"),Rates!$D$17,IF(AND(AE87="A",'Claim Details'!$I$28&gt;=Rates!$F$14,'Claim Details'!$I$28&lt;=Rates!$F$15,'Claim Details'!$I$19="Yes"),Rates!$G$17,IF(AND(AE87="A",'Claim Details'!$I$28&gt;=Rates!$F$14,'Claim Details'!$I$28&lt;=Rates!$F$15,'Claim Details'!$I$19="No"),Rates!$F$17,IF(AND(AE87="A",'Claim Details'!$I$28&gt;=Rates!$H$14,'Claim Details'!$I$28&lt;=Rates!$H$15,'Claim Details'!$I$19="Yes"),Rates!$I$17,IF(AND(AE87="A",'Claim Details'!$I$28&gt;=Rates!$H$14,'Claim Details'!$I$28&lt;=Rates!$H$15,'Claim Details'!$I$19="No"),Rates!$H$17,IF(AND(AE87="A",'Claim Details'!$I$28&gt;=Rates!$J$14,'Claim Details'!$I$28&lt;=Rates!$J$15,'Claim Details'!$I$19="Yes"),Rates!$K$17,IF(AND(AE87="A",'Claim Details'!$I$28&gt;=Rates!$J$14,'Claim Details'!$I$28&lt;=Rates!$J$15,'Claim Details'!$I$19="No"),Rates!$J$17,IF(AND(AE87="B",'Claim Details'!$I$28&gt;=Rates!$D$14,'Claim Details'!$I$28&lt;=Rates!$D$15,'Claim Details'!$I$19="Yes"),Rates!$E$18,IF(AND(AE87="B",'Claim Details'!$I$28&gt;=Rates!$D$14,'Claim Details'!$I$28&lt;=Rates!$D$15,'Claim Details'!$I$19="No"),Rates!$D$18,IF(AND(AE87="B",'Claim Details'!$I$28&gt;=Rates!$F$14,'Claim Details'!$I$28&lt;=Rates!$F$15,'Claim Details'!$I$19="Yes"),Rates!$G$18,IF(AND(AE87="B",'Claim Details'!$I$28&gt;=Rates!$F$14,'Claim Details'!$I$28&lt;=Rates!$F$15,'Claim Details'!$I$19="No"),Rates!$F$18,IF(AND(AE87="B",'Claim Details'!$I$28&gt;=Rates!$H$14,'Claim Details'!$I$28&lt;=Rates!$H$15,'Claim Details'!$I$19="Yes"),Rates!$I$18,IF(AND(AE87="B",'Claim Details'!$I$28&gt;=Rates!$H$14,'Claim Details'!$I$28&lt;=Rates!$H$15,'Claim Details'!$I$19="No"),Rates!$H$18,IF(AND(AE87="B",'Claim Details'!$I$28&gt;=Rates!$J$14,'Claim Details'!$I$28&lt;=Rates!$J$15,'Claim Details'!$I$19="Yes"),Rates!$K$18,IF(AND(AE87="B",'Claim Details'!$I$28&gt;=Rates!$J$14,'Claim Details'!$I$28&lt;=Rates!$J$15,'Claim Details'!$I$19="No"),Rates!$J$18,IF(AND(AE87="C",'Claim Details'!$I$28&gt;=Rates!$D$14,'Claim Details'!$I$28&lt;=Rates!$D$15,'Claim Details'!$I$19="Yes"),Rates!$E$19,IF(AND(AE87="C",'Claim Details'!$I$28&gt;=Rates!$D$14,'Claim Details'!$I$28&lt;=Rates!$D$15,'Claim Details'!$I$19="No"),Rates!$D$19,IF(AND(AE87="C",'Claim Details'!$I$28&gt;=Rates!$F$14,'Claim Details'!$I$28&lt;=Rates!$F$15,'Claim Details'!$I$19="Yes"),Rates!$G$19,IF(AND(AE87="C",'Claim Details'!$I$28&gt;=Rates!$F$14,'Claim Details'!$I$28&lt;=Rates!$F$15,'Claim Details'!$I$19="No"),Rates!$F$19,IF(AND(AE87="C",'Claim Details'!$I$28&gt;=Rates!$H$14,'Claim Details'!$I$28&lt;=Rates!$H$15,'Claim Details'!$I$19="Yes"),Rates!$I$19,IF(AND(AE87="C",'Claim Details'!$I$28&gt;=Rates!$H$14,'Claim Details'!$I$28&lt;=Rates!$H$15,'Claim Details'!$I$19="No"),Rates!$H$19,IF(AND(AE87="C",'Claim Details'!$I$28&gt;=Rates!$J$14,'Claim Details'!$I$28&lt;=Rates!$J$15,'Claim Details'!$I$19="Yes"),Rates!$K$19,IF(AND(AE87="C",'Claim Details'!$I$28&gt;=Rates!$J$14,'Claim Details'!$I$28&lt;=Rates!$J$15,'Claim Details'!$I$19="No"),Rates!$J$19,"£0.00"))))))))))))))))))))))))</f>
        <v>£0.00</v>
      </c>
      <c r="BE87" s="189" t="str">
        <f>IF(AND(AE87="A",'Claim Details'!$I$28&gt;=Rates!$D$14,'Claim Details'!$I$28&lt;=Rates!$D$15,'Claim Details'!$I$19="Yes"),Rates!$J$25,IF(AND(AE87="A",'Claim Details'!$I$28&gt;=Rates!$D$14,'Claim Details'!$I$28&lt;=Rates!$D$15,'Claim Details'!$I$19="No"),Rates!$D$25,IF(AND(AE87="A",'Claim Details'!$I$28&gt;=Rates!$F$14,'Claim Details'!$I$28&lt;=Rates!$F$15,'Claim Details'!$I$19="Yes"),Rates!$G$25,IF(AND(AE87="A",'Claim Details'!$I$28&gt;=Rates!$F$14,'Claim Details'!$I$28&lt;=Rates!$F$15,'Claim Details'!$I$19="No"),Rates!$F$25,IF(AND(AE87="A",'Claim Details'!$I$28&gt;=Rates!$H$14,'Claim Details'!$I$28&lt;=Rates!$H$15,'Claim Details'!$I$19="Yes"),Rates!$I$25,IF(AND(AE87="A",'Claim Details'!$I$28&gt;=Rates!$H$14,'Claim Details'!$I$28&lt;=Rates!$H$15,'Claim Details'!$I$19="No"),Rates!$H$25,IF(AND(AE87="A",'Claim Details'!$I$28&gt;=Rates!$J$14,'Claim Details'!$I$28&lt;=Rates!$J$15,'Claim Details'!$I$19="Yes"),Rates!$K$25,IF(AND(AE87="A",'Claim Details'!$I$28&gt;=Rates!$J$14,'Claim Details'!$I$28&lt;=Rates!$J$15,'Claim Details'!$I$19="No"),Rates!$J$25,IF(AND(AE87="B",'Claim Details'!$I$28&gt;=Rates!$D$14,'Claim Details'!$I$28&lt;=Rates!$D$15,'Claim Details'!$I$19="Yes"),Rates!$E$26,IF(AND(AE87="B",'Claim Details'!$I$28&gt;=Rates!$D$14,'Claim Details'!$I$28&lt;=Rates!$D$15,'Claim Details'!$I$19="No"),Rates!$D$26,IF(AND(AE87="B",'Claim Details'!$I$28&gt;=Rates!$F$14,'Claim Details'!$I$28&lt;=Rates!$F$15,'Claim Details'!$I$19="Yes"),Rates!$G$26,IF(AND(AE87="B",'Claim Details'!$I$28&gt;=Rates!$F$14,'Claim Details'!$I$28&lt;=Rates!$F$15,'Claim Details'!$I$19="No"),Rates!$F$26,IF(AND(AE87="B",'Claim Details'!$I$28&gt;=Rates!$H$14,'Claim Details'!$I$28&lt;=Rates!$H$15,'Claim Details'!$I$19="Yes"),Rates!$I$26,IF(AND(AE87="B",'Claim Details'!$I$28&gt;=Rates!$H$14,'Claim Details'!$I$28&lt;=Rates!$H$15,'Claim Details'!$I$19="No"),Rates!$H$26,IF(AND(AE87="B",'Claim Details'!$I$28&gt;=Rates!$J$14,'Claim Details'!$I$28&lt;=Rates!$J$15,'Claim Details'!$I$19="Yes"),Rates!$K$26,IF(AND(AE87="B",'Claim Details'!$I$28&gt;=Rates!$J$14,'Claim Details'!$I$28&lt;=Rates!$J$15,'Claim Details'!$I$19="No"),Rates!$J$26,IF(AND(AE87="C",'Claim Details'!$I$28&gt;=Rates!$D$14,'Claim Details'!$I$28&lt;=Rates!$D$15,'Claim Details'!$I$19="Yes"),Rates!$E$27,IF(AND(AE87="C",'Claim Details'!$I$28&gt;=Rates!$D$14,'Claim Details'!$I$28&lt;=Rates!$D$15,'Claim Details'!$I$19="No"),Rates!$D$27,IF(AND(AE87="C",'Claim Details'!$I$28&gt;=Rates!$F$14,'Claim Details'!$I$28&lt;=Rates!$F$15,'Claim Details'!$I$19="Yes"),Rates!$G$27,IF(AND(AE87="C",'Claim Details'!$I$28&gt;=Rates!$F$14,'Claim Details'!$I$28&lt;=Rates!$F$15,'Claim Details'!$I$19="No"),Rates!$F$27,IF(AND(AE87="C",'Claim Details'!$I$28&gt;=Rates!$H$14,'Claim Details'!$I$28&lt;=Rates!$H$15,'Claim Details'!$I$19="Yes"),Rates!$I$27,IF(AND(AE87="C",'Claim Details'!$I$28&gt;=Rates!$H$14,'Claim Details'!$I$28&lt;=Rates!$H$15,'Claim Details'!$I$19="No"),Rates!$H$27,IF(AND(AE87="C",'Claim Details'!$I$28&gt;=Rates!$J$14,'Claim Details'!$I$28&lt;=Rates!$J$15,'Claim Details'!$I$19="Yes"),Rates!$K$27,IF(AND(AE87="C",'Claim Details'!$I$28&gt;=Rates!$J$14,'Claim Details'!$I$28&lt;=Rates!$J$15,'Claim Details'!$I$19="No"),Rates!$J$27,"£0.00"))))))))))))))))))))))))</f>
        <v>£0.00</v>
      </c>
      <c r="BF87" s="189" t="str">
        <f>IF(AND(AE87="A",'Claim Details'!$I$28&gt;=Rates!$D$14,'Claim Details'!$I$28&lt;=Rates!$D$15,'Claim Details'!$I$19="Yes"),Rates!$E$20,IF(AND(AE87="A",'Claim Details'!$I$28&gt;=Rates!$D$14,'Claim Details'!$I$28&lt;=Rates!$D$15,'Claim Details'!$I$19="No"),Rates!$D$20,IF(AND(AE87="A",'Claim Details'!$I$28&gt;=Rates!$F$14,'Claim Details'!$I$28&lt;=Rates!$F$15,'Claim Details'!$I$19="Yes"),Rates!$G$20,IF(AND(AE87="A",'Claim Details'!$I$28&gt;=Rates!$F$14,'Claim Details'!$I$28&lt;=Rates!$F$15,'Claim Details'!$I$19="No"),Rates!$F$20,IF(AND(AE87="A",'Claim Details'!$I$28&gt;=Rates!$H$14,'Claim Details'!$I$28&lt;=Rates!$H$15,'Claim Details'!$I$19="Yes"),Rates!$I$20,IF(AND(AE87="A",'Claim Details'!$I$28&gt;=Rates!$H$14,'Claim Details'!$I$28&lt;=Rates!$H$15,'Claim Details'!$I$19="No"),Rates!$H$20,IF(AND(AE87="A",'Claim Details'!$I$28&gt;=Rates!$J$14,'Claim Details'!$I$28&lt;=Rates!$J$15,'Claim Details'!$I$19="Yes"),Rates!$K$20,IF(AND(AE87="A",'Claim Details'!$I$28&gt;=Rates!$J$14,'Claim Details'!$I$28&lt;=Rates!$J$15,'Claim Details'!$I$19="No"),Rates!$J$20,IF(AND(AE87="B",'Claim Details'!$I$28&gt;=Rates!$D$14,'Claim Details'!$I$28&lt;=Rates!$D$15,'Claim Details'!$I$19="Yes"),Rates!$E$21,IF(AND(AE87="B",'Claim Details'!$I$28&gt;=Rates!$D$14,'Claim Details'!$I$28&lt;=Rates!$D$15,'Claim Details'!$I$19="No"),Rates!$D$21,IF(AND(AE87="B",'Claim Details'!$I$28&gt;=Rates!$F$14,'Claim Details'!$I$28&lt;=Rates!$F$15,'Claim Details'!$I$19="Yes"),Rates!$G$21,IF(AND(AE87="B",'Claim Details'!$I$28&gt;=Rates!$F$14,'Claim Details'!$I$28&lt;=Rates!$F$15,'Claim Details'!$I$19="No"),Rates!$F$21,IF(AND(AE87="B",'Claim Details'!$I$28&gt;=Rates!$H$14,'Claim Details'!$I$28&lt;=Rates!$H$15,'Claim Details'!$I$19="Yes"),Rates!$I$21,IF(AND(AE87="B",'Claim Details'!$I$28&gt;=Rates!$H$14,'Claim Details'!$I$28&lt;=Rates!$H$15,'Claim Details'!$I$19="No"),Rates!$H$21,IF(AND(AE87="B",'Claim Details'!$I$28&gt;=Rates!$J$14,'Claim Details'!$I$28&lt;=Rates!$J$15,'Claim Details'!$I$19="Yes"),Rates!$K$21,IF(AND(AE87="B",'Claim Details'!$I$28&gt;=Rates!$J$14,'Claim Details'!$I$28&lt;=Rates!$J$15,'Claim Details'!$I$19="No"),Rates!$J$21,"£0.00"))))))))))))))))</f>
        <v>£0.00</v>
      </c>
      <c r="BG87" s="189" t="str">
        <f>IF(AND(AE87="A",'Claim Details'!$I$28&gt;=Rates!$D$14,'Claim Details'!$I$28&lt;=Rates!$D$15,'Claim Details'!$I$19="Yes"),Rates!$E$22,IF(AND(AE87="A",'Claim Details'!$I$28&gt;=Rates!$D$14,'Claim Details'!$I$28&lt;=Rates!$D$15,'Claim Details'!$I$19="No"),Rates!$D$22,IF(AND(AE87="A",'Claim Details'!$I$28&gt;=Rates!$F$14,'Claim Details'!$I$28&lt;=Rates!$F$15,'Claim Details'!$I$19="Yes"),Rates!$G$22,IF(AND(AE87="A",'Claim Details'!$I$28&gt;=Rates!$F$14,'Claim Details'!$I$28&lt;=Rates!$F$15,'Claim Details'!$I$19="No"),Rates!$F$22,IF(AND(AE87="A",'Claim Details'!$I$28&gt;=Rates!$H$14,'Claim Details'!$I$28&lt;=Rates!$H$15,'Claim Details'!$I$19="Yes"),Rates!$I$22,IF(AND(AE87="A",'Claim Details'!$I$28&gt;=Rates!$H$14,'Claim Details'!$I$28&lt;=Rates!$H$15,'Claim Details'!$I$19="No"),Rates!$H$22,IF(AND(AE87="A",'Claim Details'!$I$28&gt;=Rates!$J$14,'Claim Details'!$I$28&lt;=Rates!$J$15,'Claim Details'!$I$19="Yes"),Rates!$K$22,IF(AND(AE87="A",'Claim Details'!$I$28&gt;=Rates!$J$14,'Claim Details'!$I$28&lt;=Rates!$J$15,'Claim Details'!$I$19="No"),Rates!$J$22,IF(AND(AE87="B",'Claim Details'!$I$28&gt;=Rates!$D$14,'Claim Details'!$I$28&lt;=Rates!$D$15,'Claim Details'!$I$19="Yes"),Rates!$E$23,IF(AND(AE87="B",'Claim Details'!$I$28&gt;=Rates!$D$14,'Claim Details'!$I$28&lt;=Rates!$D$15,'Claim Details'!$I$19="No"),Rates!$D$23,IF(AND(AE87="B",'Claim Details'!$I$28&gt;=Rates!$F$14,'Claim Details'!$I$28&lt;=Rates!$F$15,'Claim Details'!$I$19="Yes"),Rates!$G$23,IF(AND(AE87="B",'Claim Details'!$I$28&gt;=Rates!$F$14,'Claim Details'!$I$28&lt;=Rates!$F$15,'Claim Details'!$I$19="No"),Rates!$F$23,IF(AND(AE87="B",'Claim Details'!$I$28&gt;=Rates!$H$14,'Claim Details'!$I$28&lt;=Rates!$H$15,'Claim Details'!$I$19="Yes"),Rates!$I$23,IF(AND(AE87="B",'Claim Details'!$I$28&gt;=Rates!$H$14,'Claim Details'!$I$28&lt;=Rates!$H$15,'Claim Details'!$I$19="No"),Rates!$H$23,IF(AND(AE87="B",'Claim Details'!$I$28&gt;=Rates!$J$14,'Claim Details'!$I$28&lt;=Rates!$J$15,'Claim Details'!$I$19="Yes"),Rates!$K$23,IF(AND(AE87="B",'Claim Details'!$I$28&gt;=Rates!$J$14,'Claim Details'!$I$28&lt;=Rates!$J$15,'Claim Details'!$I$19="No"),Rates!$J$23,IF(AND(AE87="C",'Claim Details'!$I$28&gt;=Rates!$D$14,'Claim Details'!$I$28&lt;=Rates!$D$15,'Claim Details'!$I$19="Yes"),Rates!$E$24,IF(AND(AE87="C",'Claim Details'!$I$28&gt;=Rates!$D$14,'Claim Details'!$I$28&lt;=Rates!$D$15,'Claim Details'!$I$19="No"),Rates!$D$24,IF(AND(AE87="C",'Claim Details'!$I$28&gt;=Rates!$F$14,'Claim Details'!$I$28&lt;=Rates!$F$15,'Claim Details'!$I$19="Yes"),Rates!$G$24,IF(AND(AE87="C",'Claim Details'!$I$28&gt;=Rates!$F$14,'Claim Details'!$I$28&lt;=Rates!$F$15,'Claim Details'!$I$19="No"),Rates!$F$24,IF(AND(AE87="C",'Claim Details'!$I$28&gt;=Rates!$H$14,'Claim Details'!$I$28&lt;=Rates!$H$15,'Claim Details'!$I$19="Yes"),Rates!$I$24,IF(AND(AE87="C",'Claim Details'!$I$28&gt;=Rates!$H$14,'Claim Details'!$I$28&lt;=Rates!$H$15,'Claim Details'!$I$19="No"),Rates!$H$24,IF(AND(AE87="C",'Claim Details'!$I$28&gt;=Rates!$J$14,'Claim Details'!$I$28&lt;=Rates!$J$15,'Claim Details'!$I$19="Yes"),Rates!$K$24,IF(AND(AE87="C",'Claim Details'!$I$28&gt;=Rates!$J$14,'Claim Details'!$I$28&lt;=Rates!$J$15,'Claim Details'!$I$19="No"),Rates!$J$24,"£0.00"))))))))))))))))))))))))</f>
        <v>£0.00</v>
      </c>
      <c r="BH87" s="189" t="str">
        <f t="shared" si="28"/>
        <v>£0.00</v>
      </c>
      <c r="BI87" s="189">
        <f t="shared" si="29"/>
        <v>0</v>
      </c>
      <c r="BO87" s="202" t="str">
        <f>IF(H87="","£0.00",IF(AP87="4","£0.00",IF(AP87="5","£0.00",IF(AP87="1","£0.00",((AQ87*H87)*'Claim Details'!$F$111)/100))))</f>
        <v>£0.00</v>
      </c>
      <c r="BP87" s="202" t="str">
        <f>IF(T87="","£0.00",IF(AP87="4","£0.00",IF(AP87="5","£0.00",IF(AP87="1","£0.00",((AR87*T87)*'Claim Details'!$N$111)/100))))</f>
        <v>£0.00</v>
      </c>
      <c r="BQ87" s="202" t="str">
        <f>IF(AI87="","£0.00",IF(AP87="4","£0.00",IF(AP87="5","£0.00",IF(AP87="1","£0.00",((BI87*AI87)*'Claim Details'!$W$111)/100))))</f>
        <v>£0.00</v>
      </c>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row>
    <row r="88" spans="1:97" ht="15">
      <c r="A88" s="145"/>
      <c r="B88" s="91"/>
      <c r="C88" s="96"/>
      <c r="D88" s="97"/>
      <c r="E88" s="98"/>
      <c r="F88" s="89"/>
      <c r="G88" s="99"/>
      <c r="H88" s="100"/>
      <c r="I88" s="221" t="str">
        <f t="shared" si="19"/>
        <v>£0.00</v>
      </c>
      <c r="J88" s="101"/>
      <c r="K88" s="100"/>
      <c r="L88" s="221" t="str">
        <f t="shared" si="20"/>
        <v>£0.00</v>
      </c>
      <c r="M88" s="101"/>
      <c r="N88" s="102"/>
      <c r="O88" s="145"/>
      <c r="P88" s="77"/>
      <c r="Q88" s="87"/>
      <c r="R88" s="87"/>
      <c r="S88" s="87"/>
      <c r="T88" s="149" t="str">
        <f t="shared" si="21"/>
        <v/>
      </c>
      <c r="U88" s="87" t="str">
        <f t="shared" si="30"/>
        <v/>
      </c>
      <c r="V88" s="87"/>
      <c r="W88" s="53" t="str">
        <f t="shared" si="22"/>
        <v>£0.00</v>
      </c>
      <c r="X88" s="53"/>
      <c r="Y88" s="87"/>
      <c r="Z88" s="78"/>
      <c r="AA88" s="79"/>
      <c r="AB88" s="160"/>
      <c r="AC88" s="98"/>
      <c r="AD88" s="225"/>
      <c r="AE88" s="235" t="str">
        <f t="shared" si="23"/>
        <v/>
      </c>
      <c r="AF88" s="87" t="str">
        <f t="shared" si="24"/>
        <v/>
      </c>
      <c r="AG88" s="53"/>
      <c r="AH88" s="224"/>
      <c r="AI88" s="226" t="str">
        <f t="shared" si="16"/>
        <v/>
      </c>
      <c r="AJ88" s="236" t="str">
        <f t="shared" si="25"/>
        <v>£0.00</v>
      </c>
      <c r="AK88" s="31"/>
      <c r="AL88" s="1"/>
      <c r="AM88" s="1"/>
      <c r="AN88" s="1"/>
      <c r="AO88" s="1"/>
      <c r="AP88" s="1" t="str">
        <f t="shared" si="17"/>
        <v/>
      </c>
      <c r="AQ88" s="27">
        <f t="shared" si="18"/>
        <v>0</v>
      </c>
      <c r="AR88" s="189">
        <f t="shared" si="26"/>
        <v>0</v>
      </c>
      <c r="AS88" s="190" t="str">
        <f>IF(AND(C88="A",'Claim Details'!$E$28&gt;=Rates!$D$14,'Claim Details'!$E$28&lt;=Rates!$D$15,'Claim Details'!$E$19="Yes"),Rates!$E$17,IF(AND(C88="A",'Claim Details'!$E$28&gt;=Rates!$D$14,'Claim Details'!$E$28&lt;=Rates!$D$15,'Claim Details'!$E$19="No"),Rates!$D$17,IF(AND(C88="A",'Claim Details'!$E$28&gt;=Rates!$F$14,'Claim Details'!$E$28&lt;=Rates!$F$15,'Claim Details'!$E$19="Yes"),Rates!$G$17,IF(AND(C88="A",'Claim Details'!$E$28&gt;=Rates!$F$14,'Claim Details'!$E$28&lt;=Rates!$F$15,'Claim Details'!$E$19="No"),Rates!$F$17,IF(AND(C88="A",'Claim Details'!$E$28&gt;=Rates!$H$14,'Claim Details'!$E$28&lt;=Rates!$H$15,'Claim Details'!$E$19="Yes"),Rates!$I$17,IF(AND(C88="A",'Claim Details'!$E$28&gt;=Rates!$H$14,'Claim Details'!$E$28&lt;=Rates!$H$15,'Claim Details'!$E$19="No"),Rates!$H$17,IF(AND(C88="A",'Claim Details'!$E$28&gt;=Rates!$J$14,'Claim Details'!$E$28&lt;=Rates!$J$15,'Claim Details'!$E$19="Yes"),Rates!$K$17,IF(AND(C88="A",'Claim Details'!$E$28&gt;=Rates!$J$14,'Claim Details'!$E$28&lt;=Rates!$J$15,'Claim Details'!$E$19="No"),Rates!$J$17,IF(AND(C88="B",'Claim Details'!$E$28&gt;=Rates!$D$14,'Claim Details'!$E$28&lt;=Rates!$D$15,'Claim Details'!$E$19="Yes"),Rates!$E$18,IF(AND(C88="B",'Claim Details'!$E$28&gt;=Rates!$D$14,'Claim Details'!$E$28&lt;=Rates!$D$15,'Claim Details'!$E$19="No"),Rates!$D$18,IF(AND(C88="B",'Claim Details'!$E$28&gt;=Rates!$F$14,'Claim Details'!$E$28&lt;=Rates!$F$15,'Claim Details'!$E$19="Yes"),Rates!$G$18,IF(AND(C88="B",'Claim Details'!$E$28&gt;=Rates!$F$14,'Claim Details'!$E$28&lt;=Rates!$F$15,'Claim Details'!$E$19="No"),Rates!$F$18,IF(AND(C88="B",'Claim Details'!$E$28&gt;=Rates!$H$14,'Claim Details'!$E$28&lt;=Rates!$H$15,'Claim Details'!$E$19="Yes"),Rates!$I$18,IF(AND(C88="B",'Claim Details'!$E$28&gt;=Rates!$H$14,'Claim Details'!$E$28&lt;=Rates!$H$15,'Claim Details'!$E$19="No"),Rates!$H$18,IF(AND(C88="B",'Claim Details'!$E$28&gt;=Rates!$J$14,'Claim Details'!$E$28&lt;=Rates!$J$15,'Claim Details'!$E$19="Yes"),Rates!$K$18,IF(AND(C88="B",'Claim Details'!$E$28&gt;=Rates!$J$14,'Claim Details'!$E$28&lt;=Rates!$J$15,'Claim Details'!$E$19="No"),Rates!$J$18,IF(AND(C88="C",'Claim Details'!$E$28&gt;=Rates!$D$14,'Claim Details'!$E$28&lt;=Rates!$D$15,'Claim Details'!$E$19="Yes"),Rates!$E$19,IF(AND(C88="C",'Claim Details'!$E$28&gt;=Rates!$D$14,'Claim Details'!$E$28&lt;=Rates!$D$15,'Claim Details'!$E$19="No"),Rates!$D$19,IF(AND(C88="C",'Claim Details'!$E$28&gt;=Rates!$F$14,'Claim Details'!$E$28&lt;=Rates!$F$15,'Claim Details'!$E$19="Yes"),Rates!$G$19,IF(AND(C88="C",'Claim Details'!$E$28&gt;=Rates!$F$14,'Claim Details'!$E$28&lt;=Rates!$F$15,'Claim Details'!$E$19="No"),Rates!$F$19,IF(AND(C88="C",'Claim Details'!$E$28&gt;=Rates!$H$14,'Claim Details'!$E$28&lt;=Rates!$H$15,'Claim Details'!$E$19="Yes"),Rates!$I$19,IF(AND(C88="C",'Claim Details'!$E$28&gt;=Rates!$H$14,'Claim Details'!$E$28&lt;=Rates!$H$15,'Claim Details'!$E$19="No"),Rates!$H$19,IF(AND(C88="C",'Claim Details'!$E$28&gt;=Rates!$J$14,'Claim Details'!$E$28&lt;=Rates!$J$15,'Claim Details'!$E$19="Yes"),Rates!$K$19,IF(AND(C88="C",'Claim Details'!$E$28&gt;=Rates!$J$14,'Claim Details'!$E$28&lt;=Rates!$J$15,'Claim Details'!$E$19="No"),Rates!$J$19,"£0.00"))))))))))))))))))))))))</f>
        <v>£0.00</v>
      </c>
      <c r="AT88" s="189" t="str">
        <f>IF(AND(C88="A",'Claim Details'!$E$28&gt;=Rates!$D$14,'Claim Details'!$E$28&lt;=Rates!$D$15,'Claim Details'!$E$19="Yes"),Rates!$E$25,IF(AND(C88="A",'Claim Details'!$E$28&gt;=Rates!$D$14,'Claim Details'!$E$28&lt;=Rates!$D$15,'Claim Details'!$E$19="No"),Rates!$D$25,IF(AND(C88="A",'Claim Details'!$E$28&gt;=Rates!$F$14,'Claim Details'!$E$28&lt;=Rates!$F$15,'Claim Details'!$E$19="Yes"),Rates!$G$25,IF(AND(C88="A",'Claim Details'!$E$28&gt;=Rates!$F$14,'Claim Details'!$E$28&lt;=Rates!$F$15,'Claim Details'!$E$19="No"),Rates!$F$25,IF(AND(C88="A",'Claim Details'!$E$28&gt;=Rates!$H$14,'Claim Details'!$E$28&lt;=Rates!$H$15,'Claim Details'!$E$19="Yes"),Rates!$I$25,IF(AND(C88="A",'Claim Details'!$E$28&gt;=Rates!$H$14,'Claim Details'!$E$28&lt;=Rates!$H$15,'Claim Details'!$E$19="No"),Rates!$H$25,IF(AND(C88="A",'Claim Details'!$E$28&gt;=Rates!$J$14,'Claim Details'!$E$28&lt;=Rates!$J$15,'Claim Details'!$E$19="Yes"),Rates!$K$25,IF(AND(C88="A",'Claim Details'!$E$28&gt;=Rates!$J$14,'Claim Details'!$E$28&lt;=Rates!$J$15,'Claim Details'!$E$19="No"),Rates!$J$25,IF(AND(C88="B",'Claim Details'!$E$28&gt;=Rates!$D$14,'Claim Details'!$E$28&lt;=Rates!$D$15,'Claim Details'!$E$19="Yes"),Rates!$E$26,IF(AND(C88="B",'Claim Details'!$E$28&gt;=Rates!$D$14,'Claim Details'!$E$28&lt;=Rates!$D$15,'Claim Details'!$E$19="No"),Rates!$D$26,IF(AND(C88="B",'Claim Details'!$E$28&gt;=Rates!$F$14,'Claim Details'!$E$28&lt;=Rates!$F$15,'Claim Details'!$E$19="Yes"),Rates!$G$26,IF(AND(C88="B",'Claim Details'!$E$28&gt;=Rates!$F$14,'Claim Details'!$E$28&lt;=Rates!$F$15,'Claim Details'!$E$19="No"),Rates!$F$26,IF(AND(C88="B",'Claim Details'!$E$28&gt;=Rates!$H$14,'Claim Details'!$E$28&lt;=Rates!$H$15,'Claim Details'!$E$19="Yes"),Rates!$I$26,IF(AND(C88="B",'Claim Details'!$E$28&gt;=Rates!$H$14,'Claim Details'!$E$28&lt;=Rates!$H$15,'Claim Details'!$E$19="No"),Rates!$H$26,IF(AND(C88="B",'Claim Details'!$E$28&gt;=Rates!$J$14,'Claim Details'!$E$28&lt;=Rates!$J$15,'Claim Details'!$E$19="Yes"),Rates!$K$26,IF(AND(C88="B",'Claim Details'!$E$28&gt;=Rates!$J$14,'Claim Details'!$E$28&lt;=Rates!$J$15,'Claim Details'!$E$19="No"),Rates!$J$26,IF(AND(C88="C",'Claim Details'!$E$28&gt;=Rates!$D$14,'Claim Details'!$E$28&lt;=Rates!$D$15,'Claim Details'!$E$19="Yes"),Rates!$E$27,IF(AND(C88="C",'Claim Details'!$E$28&gt;=Rates!$D$14,'Claim Details'!$E$28&lt;=Rates!$D$15,'Claim Details'!$E$19="No"),Rates!$D$27,IF(AND(C88="C",'Claim Details'!$E$28&gt;=Rates!$F$14,'Claim Details'!$E$28&lt;=Rates!$F$15,'Claim Details'!$E$19="Yes"),Rates!$G$27,IF(AND(C88="C",'Claim Details'!$E$28&gt;=Rates!$F$14,'Claim Details'!$E$28&lt;=Rates!$F$15,'Claim Details'!$E$19="No"),Rates!$F$27,IF(AND(C88="C",'Claim Details'!$E$28&gt;=Rates!$H$14,'Claim Details'!$E$28&lt;=Rates!$H$15,'Claim Details'!$E$19="Yes"),Rates!$I$27,IF(AND(C88="C",'Claim Details'!$E$28&gt;=Rates!$H$14,'Claim Details'!$E$28&lt;=Rates!$H$15,'Claim Details'!$E$19="No"),Rates!$H$27,IF(AND(C88="C",'Claim Details'!$E$28&gt;=Rates!$J$14,'Claim Details'!$E$28&lt;=Rates!$J$15,'Claim Details'!$E$19="Yes"),Rates!$K$27,IF(AND(C88="C",'Claim Details'!$E$28&gt;=Rates!$J$14,'Claim Details'!$E$28&lt;=Rates!$J$15,'Claim Details'!$E$19="No"),Rates!$J$27,"£0.00"))))))))))))))))))))))))</f>
        <v>£0.00</v>
      </c>
      <c r="AU88" s="191" t="str">
        <f>IF(AND(C88="A",'Claim Details'!$E$28&gt;=Rates!$D$14,'Claim Details'!$E$28&lt;=Rates!$D$15,'Claim Details'!$E$19="Yes"),Rates!$E$20,IF(AND(C88="A",'Claim Details'!$E$28&gt;=Rates!$D$14,'Claim Details'!$E$28&lt;=Rates!$D$15,'Claim Details'!$E$19="No"),Rates!$D$20,IF(AND(C88="A",'Claim Details'!$E$28&gt;=Rates!$F$14,'Claim Details'!$E$28&lt;=Rates!$F$15,'Claim Details'!$E$19="Yes"),Rates!$G$20,IF(AND(C88="A",'Claim Details'!$E$28&gt;=Rates!$F$14,'Claim Details'!$E$28&lt;=Rates!$F$15,'Claim Details'!$E$19="No"),Rates!$F$20,IF(AND(C88="A",'Claim Details'!$E$28&gt;=Rates!$H$14,'Claim Details'!$E$28&lt;=Rates!$H$15,'Claim Details'!$E$19="Yes"),Rates!$I$20,IF(AND(C88="A",'Claim Details'!$E$28&gt;=Rates!$H$14,'Claim Details'!$E$28&lt;=Rates!$H$15,'Claim Details'!$E$19="No"),Rates!$H$20,IF(AND(C88="A",'Claim Details'!$E$28&gt;=Rates!$J$14,'Claim Details'!$E$28&lt;=Rates!$J$15,'Claim Details'!$E$19="Yes"),Rates!$K$20,IF(AND(C88="A",'Claim Details'!$E$28&gt;=Rates!$J$14,'Claim Details'!$E$28&lt;=Rates!$J$15,'Claim Details'!$E$19="No"),Rates!$J$20,IF(AND(C88="B",'Claim Details'!$E$28&gt;=Rates!$D$14,'Claim Details'!$E$28&lt;=Rates!$D$15,'Claim Details'!$E$19="Yes"),Rates!$E$21,IF(AND(C88="B",'Claim Details'!$E$28&gt;=Rates!$D$14,'Claim Details'!$E$28&lt;=Rates!$D$15,'Claim Details'!$E$19="No"),Rates!$D$21,IF(AND(C88="B",'Claim Details'!$E$28&gt;=Rates!$F$14,'Claim Details'!$E$28&lt;=Rates!$F$15,'Claim Details'!$E$19="Yes"),Rates!$G$21,IF(AND(C88="B",'Claim Details'!$E$28&gt;=Rates!$F$14,'Claim Details'!$E$28&lt;=Rates!$F$15,'Claim Details'!$E$19="No"),Rates!$F$21,IF(AND(C88="B",'Claim Details'!$E$28&gt;=Rates!$H$14,'Claim Details'!$E$28&lt;=Rates!$H$15,'Claim Details'!$E$19="Yes"),Rates!$I$21,IF(AND(C88="B",'Claim Details'!$E$28&gt;=Rates!$H$14,'Claim Details'!$E$28&lt;=Rates!$H$15,'Claim Details'!$E$19="No"),Rates!$H$21,IF(AND(C88="B",'Claim Details'!$E$28&gt;=Rates!$J$14,'Claim Details'!$E$28&lt;=Rates!$J$15,'Claim Details'!$E$19="Yes"),Rates!$K$21,IF(AND(C88="B",'Claim Details'!$E$28&gt;=Rates!$J$14,'Claim Details'!$E$28&lt;=Rates!$J$15,'Claim Details'!$E$19="No"),Rates!$J$21,"£0.00"))))))))))))))))</f>
        <v>£0.00</v>
      </c>
      <c r="AV88" s="191" t="str">
        <f>IF(AND(C88="A",'Claim Details'!$E$28&gt;=Rates!$D$14,'Claim Details'!$E$28&lt;=Rates!$D$15,'Claim Details'!$E$19="Yes"),Rates!$E$22,IF(AND(C88="A",'Claim Details'!$E$28&gt;=Rates!$D$14,'Claim Details'!$E$28&lt;=Rates!$D$15,'Claim Details'!$E$19="No"),Rates!$D$22,IF(AND(C88="A",'Claim Details'!$E$28&gt;=Rates!$F$14,'Claim Details'!$E$28&lt;=Rates!$F$15,'Claim Details'!$E$19="Yes"),Rates!$G$22,IF(AND(C88="A",'Claim Details'!$E$28&gt;=Rates!$F$14,'Claim Details'!$E$28&lt;=Rates!$F$15,'Claim Details'!$E$19="No"),Rates!$F$22,IF(AND(C88="A",'Claim Details'!$E$28&gt;=Rates!$H$14,'Claim Details'!$E$28&lt;=Rates!$H$15,'Claim Details'!$E$19="Yes"),Rates!$I$22,IF(AND(C88="A",'Claim Details'!$E$28&gt;=Rates!$H$14,'Claim Details'!$E$28&lt;=Rates!$H$15,'Claim Details'!$E$19="No"),Rates!$H$22,IF(AND(C88="A",'Claim Details'!$E$28&gt;=Rates!$J$14,'Claim Details'!$E$28&lt;=Rates!$J$15,'Claim Details'!$E$19="Yes"),Rates!$K$22,IF(AND(C88="A",'Claim Details'!$E$28&gt;=Rates!$J$14,'Claim Details'!$E$28&lt;=Rates!$J$15,'Claim Details'!$E$19="No"),Rates!$J$22,IF(AND(C88="B",'Claim Details'!$E$28&gt;=Rates!$D$14,'Claim Details'!$E$28&lt;=Rates!$D$15,'Claim Details'!$E$19="Yes"),Rates!$E$23,IF(AND(C88="B",'Claim Details'!$E$28&gt;=Rates!$D$14,'Claim Details'!$E$28&lt;=Rates!$D$15,'Claim Details'!$E$19="No"),Rates!$D$23,IF(AND(C88="B",'Claim Details'!$E$28&gt;=Rates!$F$14,'Claim Details'!$E$28&lt;=Rates!$F$15,'Claim Details'!$E$19="Yes"),Rates!$G$23,IF(AND(C88="B",'Claim Details'!$E$28&gt;=Rates!$F$14,'Claim Details'!$E$28&lt;=Rates!$F$15,'Claim Details'!$E$19="No"),Rates!$F$23,IF(AND(C88="B",'Claim Details'!$E$28&gt;=Rates!$H$14,'Claim Details'!$E$28&lt;=Rates!$H$15,'Claim Details'!$E$19="Yes"),Rates!$I$23,IF(AND(C88="B",'Claim Details'!$E$28&gt;=Rates!$H$14,'Claim Details'!$E$28&lt;=Rates!$H$15,'Claim Details'!$E$19="No"),Rates!$H$23,IF(AND(C88="B",'Claim Details'!$E$28&gt;=Rates!$J$14,'Claim Details'!$E$28&lt;=Rates!$J$15,'Claim Details'!$E$19="Yes"),Rates!$K$23,IF(AND(C88="B",'Claim Details'!$E$28&gt;=Rates!$J$14,'Claim Details'!$E$28&lt;=Rates!$J$15,'Claim Details'!$E$19="No"),Rates!$J$23,IF(AND(C88="C",'Claim Details'!$E$28&gt;=Rates!$D$14,'Claim Details'!$E$28&lt;=Rates!$D$15,'Claim Details'!$E$19="Yes"),Rates!$E$24,IF(AND(C88="C",'Claim Details'!$E$28&gt;=Rates!$D$14,'Claim Details'!$E$28&lt;=Rates!$D$15,'Claim Details'!$E$19="No"),Rates!$D$24,IF(AND(C88="C",'Claim Details'!$E$28&gt;=Rates!$F$14,'Claim Details'!$E$28&lt;=Rates!$F$15,'Claim Details'!$E$19="Yes"),Rates!$G$24,IF(AND(C88="C",'Claim Details'!$E$28&gt;=Rates!$F$14,'Claim Details'!$E$28&lt;=Rates!$F$15,'Claim Details'!$E$19="No"),Rates!$F$24,IF(AND(C88="C",'Claim Details'!$E$28&gt;=Rates!$H$14,'Claim Details'!$E$28&lt;=Rates!$H$15,'Claim Details'!$E$19="Yes"),Rates!$I$24,IF(AND(C88="C",'Claim Details'!$E$28&gt;=Rates!$H$14,'Claim Details'!$E$28&lt;=Rates!$H$15,'Claim Details'!$E$19="No"),Rates!$H$24,IF(AND(C88="C",'Claim Details'!$E$28&gt;=Rates!$J$14,'Claim Details'!$E$28&lt;=Rates!$J$15,'Claim Details'!$E$19="Yes"),Rates!$K$24,IF(AND(C88="C",'Claim Details'!$E$28&gt;=Rates!$J$14,'Claim Details'!$E$28&lt;=Rates!$J$15,'Claim Details'!$E$19="No"),Rates!$J$24,"£0.00"))))))))))))))))))))))))</f>
        <v>£0.00</v>
      </c>
      <c r="AW88" s="1"/>
      <c r="AX88" s="189" t="str">
        <f>IF(AND(U88="A",'Claim Details'!$I$28&gt;=Rates!$D$14,'Claim Details'!$I$28&lt;=Rates!$D$15,'Claim Details'!$I$19="Yes"),Rates!$J$17,IF(AND(U88="A",'Claim Details'!$I$28&gt;=Rates!$D$14,'Claim Details'!$I$28&lt;=Rates!$D$15,'Claim Details'!$I$19="No"),Rates!$D$17,IF(AND(U88="A",'Claim Details'!$I$28&gt;=Rates!$F$14,'Claim Details'!$I$28&lt;=Rates!$F$15,'Claim Details'!$I$19="Yes"),Rates!$G$17,IF(AND(U88="A",'Claim Details'!$I$28&gt;=Rates!$F$14,'Claim Details'!$I$28&lt;=Rates!$F$15,'Claim Details'!$I$19="No"),Rates!$F$17,IF(AND(U88="A",'Claim Details'!$I$28&gt;=Rates!$H$14,'Claim Details'!$I$28&lt;=Rates!$H$15,'Claim Details'!$I$19="Yes"),Rates!$I$17,IF(AND(U88="A",'Claim Details'!$I$28&gt;=Rates!$H$14,'Claim Details'!$I$28&lt;=Rates!$H$15,'Claim Details'!$I$19="No"),Rates!$H$17,IF(AND(U88="A",'Claim Details'!$I$28&gt;=Rates!$J$14,'Claim Details'!$I$28&lt;=Rates!$J$15,'Claim Details'!$I$19="Yes"),Rates!$K$17,IF(AND(U88="A",'Claim Details'!$I$28&gt;=Rates!$J$14,'Claim Details'!$I$28&lt;=Rates!$J$15,'Claim Details'!$I$19="No"),Rates!$J$17,IF(AND(U88="B",'Claim Details'!$I$28&gt;=Rates!$D$14,'Claim Details'!$I$28&lt;=Rates!$D$15,'Claim Details'!$I$19="Yes"),Rates!$E$18,IF(AND(U88="B",'Claim Details'!$I$28&gt;=Rates!$D$14,'Claim Details'!$I$28&lt;=Rates!$D$15,'Claim Details'!$I$19="No"),Rates!$D$18,IF(AND(U88="B",'Claim Details'!$I$28&gt;=Rates!$F$14,'Claim Details'!$I$28&lt;=Rates!$F$15,'Claim Details'!$I$19="Yes"),Rates!$G$18,IF(AND(U88="B",'Claim Details'!$I$28&gt;=Rates!$F$14,'Claim Details'!$I$28&lt;=Rates!$F$15,'Claim Details'!$I$19="No"),Rates!$F$18,IF(AND(U88="B",'Claim Details'!$I$28&gt;=Rates!$H$14,'Claim Details'!$I$28&lt;=Rates!$H$15,'Claim Details'!$I$19="Yes"),Rates!$I$18,IF(AND(U88="B",'Claim Details'!$I$28&gt;=Rates!$H$14,'Claim Details'!$I$28&lt;=Rates!$H$15,'Claim Details'!$I$19="No"),Rates!$H$18,IF(AND(U88="B",'Claim Details'!$I$28&gt;=Rates!$J$14,'Claim Details'!$I$28&lt;=Rates!$J$15,'Claim Details'!$I$19="Yes"),Rates!$K$18,IF(AND(U88="B",'Claim Details'!$I$28&gt;=Rates!$J$14,'Claim Details'!$I$28&lt;=Rates!$J$15,'Claim Details'!$I$19="No"),Rates!$J$18,IF(AND(U88="C",'Claim Details'!$I$28&gt;=Rates!$D$14,'Claim Details'!$I$28&lt;=Rates!$D$15,'Claim Details'!$I$19="Yes"),Rates!$E$19,IF(AND(U88="C",'Claim Details'!$I$28&gt;=Rates!$D$14,'Claim Details'!$I$28&lt;=Rates!$D$15,'Claim Details'!$I$19="No"),Rates!$D$19,IF(AND(U88="C",'Claim Details'!$I$28&gt;=Rates!$F$14,'Claim Details'!$I$28&lt;=Rates!$F$15,'Claim Details'!$I$19="Yes"),Rates!$G$19,IF(AND(U88="C",'Claim Details'!$I$28&gt;=Rates!$F$14,'Claim Details'!$I$28&lt;=Rates!$F$15,'Claim Details'!$I$19="No"),Rates!$F$19,IF(AND(U88="C",'Claim Details'!$I$28&gt;=Rates!$H$14,'Claim Details'!$I$28&lt;=Rates!$H$15,'Claim Details'!$I$19="Yes"),Rates!$I$19,IF(AND(U88="C",'Claim Details'!$I$28&gt;=Rates!$H$14,'Claim Details'!$I$28&lt;=Rates!$H$15,'Claim Details'!$I$19="No"),Rates!$H$19,IF(AND(U88="C",'Claim Details'!$I$28&gt;=Rates!$J$14,'Claim Details'!$I$28&lt;=Rates!$J$15,'Claim Details'!$I$19="Yes"),Rates!$K$19,IF(AND(U88="C",'Claim Details'!$I$28&gt;=Rates!$J$14,'Claim Details'!$I$28&lt;=Rates!$J$15,'Claim Details'!$I$19="No"),Rates!$J$19,"£0.00"))))))))))))))))))))))))</f>
        <v>£0.00</v>
      </c>
      <c r="AY88" s="189" t="str">
        <f>IF(AND(C88="A",'Claim Details'!$I$28&gt;=Rates!$D$14,'Claim Details'!$I$28&lt;=Rates!$D$15,'Claim Details'!$I$19="Yes"),Rates!$J$25,IF(AND(C88="A",'Claim Details'!$I$28&gt;=Rates!$D$14,'Claim Details'!$I$28&lt;=Rates!$D$15,'Claim Details'!$I$19="No"),Rates!$D$25,IF(AND(C88="A",'Claim Details'!$I$28&gt;=Rates!$F$14,'Claim Details'!$I$28&lt;=Rates!$F$15,'Claim Details'!$I$19="Yes"),Rates!$G$25,IF(AND(C88="A",'Claim Details'!$I$28&gt;=Rates!$F$14,'Claim Details'!$I$28&lt;=Rates!$F$15,'Claim Details'!$I$19="No"),Rates!$F$25,IF(AND(C88="A",'Claim Details'!$I$28&gt;=Rates!$H$14,'Claim Details'!$I$28&lt;=Rates!$H$15,'Claim Details'!$I$19="Yes"),Rates!$I$25,IF(AND(C88="A",'Claim Details'!$I$28&gt;=Rates!$H$14,'Claim Details'!$I$28&lt;=Rates!$H$15,'Claim Details'!$I$19="No"),Rates!$H$25,IF(AND(C88="A",'Claim Details'!$I$28&gt;=Rates!$J$14,'Claim Details'!$I$28&lt;=Rates!$J$15,'Claim Details'!$I$19="Yes"),Rates!$K$25,IF(AND(C88="A",'Claim Details'!$I$28&gt;=Rates!$J$14,'Claim Details'!$I$28&lt;=Rates!$J$15,'Claim Details'!$I$19="No"),Rates!$J$25,IF(AND(C88="B",'Claim Details'!$I$28&gt;=Rates!$D$14,'Claim Details'!$I$28&lt;=Rates!$D$15,'Claim Details'!$I$19="Yes"),Rates!$E$26,IF(AND(C88="B",'Claim Details'!$I$28&gt;=Rates!$D$14,'Claim Details'!$I$28&lt;=Rates!$D$15,'Claim Details'!$I$19="No"),Rates!$D$26,IF(AND(C88="B",'Claim Details'!$I$28&gt;=Rates!$F$14,'Claim Details'!$I$28&lt;=Rates!$F$15,'Claim Details'!$I$19="Yes"),Rates!$G$26,IF(AND(C88="B",'Claim Details'!$I$28&gt;=Rates!$F$14,'Claim Details'!$I$28&lt;=Rates!$F$15,'Claim Details'!$I$19="No"),Rates!$F$26,IF(AND(C88="B",'Claim Details'!$I$28&gt;=Rates!$H$14,'Claim Details'!$I$28&lt;=Rates!$H$15,'Claim Details'!$I$19="Yes"),Rates!$I$26,IF(AND(C88="B",'Claim Details'!$I$28&gt;=Rates!$H$14,'Claim Details'!$I$28&lt;=Rates!$H$15,'Claim Details'!$I$19="No"),Rates!$H$26,IF(AND(C88="B",'Claim Details'!$I$28&gt;=Rates!$J$14,'Claim Details'!$I$28&lt;=Rates!$J$15,'Claim Details'!$I$19="Yes"),Rates!$K$26,IF(AND(C88="B",'Claim Details'!$I$28&gt;=Rates!$J$14,'Claim Details'!$I$28&lt;=Rates!$J$15,'Claim Details'!$I$19="No"),Rates!$J$26,IF(AND(C88="C",'Claim Details'!$I$28&gt;=Rates!$D$14,'Claim Details'!$I$28&lt;=Rates!$D$15,'Claim Details'!$I$19="Yes"),Rates!$E$27,IF(AND(C88="C",'Claim Details'!$I$28&gt;=Rates!$D$14,'Claim Details'!$I$28&lt;=Rates!$D$15,'Claim Details'!$I$19="No"),Rates!$D$27,IF(AND(C88="C",'Claim Details'!$I$28&gt;=Rates!$F$14,'Claim Details'!$I$28&lt;=Rates!$F$15,'Claim Details'!$I$19="Yes"),Rates!$G$27,IF(AND(C88="C",'Claim Details'!$I$28&gt;=Rates!$F$14,'Claim Details'!$I$28&lt;=Rates!$F$15,'Claim Details'!$I$19="No"),Rates!$F$27,IF(AND(C88="C",'Claim Details'!$I$28&gt;=Rates!$H$14,'Claim Details'!$I$28&lt;=Rates!$H$15,'Claim Details'!$I$19="Yes"),Rates!$I$27,IF(AND(C88="C",'Claim Details'!$I$28&gt;=Rates!$H$14,'Claim Details'!$I$28&lt;=Rates!$H$15,'Claim Details'!$I$19="No"),Rates!$H$27,IF(AND(C88="C",'Claim Details'!$I$28&gt;=Rates!$J$14,'Claim Details'!$I$28&lt;=Rates!$J$15,'Claim Details'!$I$19="Yes"),Rates!$K$27,IF(AND(C88="C",'Claim Details'!$I$28&gt;=Rates!$J$14,'Claim Details'!$I$28&lt;=Rates!$J$15,'Claim Details'!$I$19="No"),Rates!$J$27,"£0.00"))))))))))))))))))))))))</f>
        <v>£0.00</v>
      </c>
      <c r="AZ88" s="189" t="str">
        <f>IF(AND(C88="A",'Claim Details'!$I$28&gt;=Rates!$D$14,'Claim Details'!$I$28&lt;=Rates!$D$15,'Claim Details'!$I$19="Yes"),Rates!$E$20,IF(AND(C88="A",'Claim Details'!$I$28&gt;=Rates!$D$14,'Claim Details'!$I$28&lt;=Rates!$D$15,'Claim Details'!$I$19="No"),Rates!$D$20,IF(AND(C88="A",'Claim Details'!$I$28&gt;=Rates!$F$14,'Claim Details'!$I$28&lt;=Rates!$F$15,'Claim Details'!$I$19="Yes"),Rates!$G$20,IF(AND(C88="A",'Claim Details'!$I$28&gt;=Rates!$F$14,'Claim Details'!$I$28&lt;=Rates!$F$15,'Claim Details'!$I$19="No"),Rates!$F$20,IF(AND(C88="A",'Claim Details'!$I$28&gt;=Rates!$H$14,'Claim Details'!$I$28&lt;=Rates!$H$15,'Claim Details'!$I$19="Yes"),Rates!$I$20,IF(AND(C88="A",'Claim Details'!$I$28&gt;=Rates!$H$14,'Claim Details'!$I$28&lt;=Rates!$H$15,'Claim Details'!$I$19="No"),Rates!$H$20,IF(AND(C88="A",'Claim Details'!$I$28&gt;=Rates!$J$14,'Claim Details'!$I$28&lt;=Rates!$J$15,'Claim Details'!$I$19="Yes"),Rates!$K$20,IF(AND(C88="A",'Claim Details'!$I$28&gt;=Rates!$J$14,'Claim Details'!$I$28&lt;=Rates!$J$15,'Claim Details'!$I$19="No"),Rates!$J$20,IF(AND(C88="B",'Claim Details'!$I$28&gt;=Rates!$D$14,'Claim Details'!$I$28&lt;=Rates!$D$15,'Claim Details'!$I$19="Yes"),Rates!$E$21,IF(AND(C88="B",'Claim Details'!$I$28&gt;=Rates!$D$14,'Claim Details'!$I$28&lt;=Rates!$D$15,'Claim Details'!$I$19="No"),Rates!$D$21,IF(AND(C88="B",'Claim Details'!$I$28&gt;=Rates!$F$14,'Claim Details'!$I$28&lt;=Rates!$F$15,'Claim Details'!$I$19="Yes"),Rates!$G$21,IF(AND(C88="B",'Claim Details'!$I$28&gt;=Rates!$F$14,'Claim Details'!$I$28&lt;=Rates!$F$15,'Claim Details'!$I$19="No"),Rates!$F$21,IF(AND(C88="B",'Claim Details'!$I$28&gt;=Rates!$H$14,'Claim Details'!$I$28&lt;=Rates!$H$15,'Claim Details'!$I$19="Yes"),Rates!$I$21,IF(AND(C88="B",'Claim Details'!$I$28&gt;=Rates!$H$14,'Claim Details'!$I$28&lt;=Rates!$H$15,'Claim Details'!$I$19="No"),Rates!$H$21,IF(AND(C88="B",'Claim Details'!$I$28&gt;=Rates!$J$14,'Claim Details'!$I$28&lt;=Rates!$J$15,'Claim Details'!$I$19="Yes"),Rates!$K$21,IF(AND(C88="B",'Claim Details'!$I$28&gt;=Rates!$J$14,'Claim Details'!$I$28&lt;=Rates!$J$15,'Claim Details'!$I$19="No"),Rates!$J$21,"£0.00"))))))))))))))))</f>
        <v>£0.00</v>
      </c>
      <c r="BA88" s="189" t="str">
        <f>IF(AND(C88="A",'Claim Details'!$I$28&gt;=Rates!$D$14,'Claim Details'!$I$28&lt;=Rates!$D$15,'Claim Details'!$I$19="Yes"),Rates!$E$22,IF(AND(C88="A",'Claim Details'!$I$28&gt;=Rates!$D$14,'Claim Details'!$I$28&lt;=Rates!$D$15,'Claim Details'!$I$19="No"),Rates!$D$22,IF(AND(C88="A",'Claim Details'!$I$28&gt;=Rates!$F$14,'Claim Details'!$I$28&lt;=Rates!$F$15,'Claim Details'!$I$19="Yes"),Rates!$G$22,IF(AND(C88="A",'Claim Details'!$I$28&gt;=Rates!$F$14,'Claim Details'!$I$28&lt;=Rates!$F$15,'Claim Details'!$I$19="No"),Rates!$F$22,IF(AND(C88="A",'Claim Details'!$I$28&gt;=Rates!$H$14,'Claim Details'!$I$28&lt;=Rates!$H$15,'Claim Details'!$I$19="Yes"),Rates!$I$22,IF(AND(C88="A",'Claim Details'!$I$28&gt;=Rates!$H$14,'Claim Details'!$I$28&lt;=Rates!$H$15,'Claim Details'!$I$19="No"),Rates!$H$22,IF(AND(C88="A",'Claim Details'!$I$28&gt;=Rates!$J$14,'Claim Details'!$I$28&lt;=Rates!$J$15,'Claim Details'!$I$19="Yes"),Rates!$K$22,IF(AND(C88="A",'Claim Details'!$I$28&gt;=Rates!$J$14,'Claim Details'!$I$28&lt;=Rates!$J$15,'Claim Details'!$I$19="No"),Rates!$J$22,IF(AND(C88="B",'Claim Details'!$I$28&gt;=Rates!$D$14,'Claim Details'!$I$28&lt;=Rates!$D$15,'Claim Details'!$I$19="Yes"),Rates!$E$23,IF(AND(C88="B",'Claim Details'!$I$28&gt;=Rates!$D$14,'Claim Details'!$I$28&lt;=Rates!$D$15,'Claim Details'!$I$19="No"),Rates!$D$23,IF(AND(C88="B",'Claim Details'!$I$28&gt;=Rates!$F$14,'Claim Details'!$I$28&lt;=Rates!$F$15,'Claim Details'!$I$19="Yes"),Rates!$G$23,IF(AND(C88="B",'Claim Details'!$I$28&gt;=Rates!$F$14,'Claim Details'!$I$28&lt;=Rates!$F$15,'Claim Details'!$I$19="No"),Rates!$F$23,IF(AND(C88="B",'Claim Details'!$I$28&gt;=Rates!$H$14,'Claim Details'!$I$28&lt;=Rates!$H$15,'Claim Details'!$I$19="Yes"),Rates!$I$23,IF(AND(C88="B",'Claim Details'!$I$28&gt;=Rates!$H$14,'Claim Details'!$I$28&lt;=Rates!$H$15,'Claim Details'!$I$19="No"),Rates!$H$23,IF(AND(C88="B",'Claim Details'!$I$28&gt;=Rates!$J$14,'Claim Details'!$I$28&lt;=Rates!$J$15,'Claim Details'!$I$19="Yes"),Rates!$K$23,IF(AND(C88="B",'Claim Details'!$I$28&gt;=Rates!$J$14,'Claim Details'!$I$28&lt;=Rates!$J$15,'Claim Details'!$I$19="No"),Rates!$J$23,IF(AND(C88="C",'Claim Details'!$I$28&gt;=Rates!$D$14,'Claim Details'!$I$28&lt;=Rates!$D$15,'Claim Details'!$I$19="Yes"),Rates!$E$24,IF(AND(C88="C",'Claim Details'!$I$28&gt;=Rates!$D$14,'Claim Details'!$I$28&lt;=Rates!$D$15,'Claim Details'!$I$19="No"),Rates!$D$24,IF(AND(C88="C",'Claim Details'!$I$28&gt;=Rates!$F$14,'Claim Details'!$I$28&lt;=Rates!$F$15,'Claim Details'!$I$19="Yes"),Rates!$G$24,IF(AND(C88="C",'Claim Details'!$I$28&gt;=Rates!$F$14,'Claim Details'!$I$28&lt;=Rates!$F$15,'Claim Details'!$I$19="No"),Rates!$F$24,IF(AND(C88="C",'Claim Details'!$I$28&gt;=Rates!$H$14,'Claim Details'!$I$28&lt;=Rates!$H$15,'Claim Details'!$I$19="Yes"),Rates!$I$24,IF(AND(C88="C",'Claim Details'!$I$28&gt;=Rates!$H$14,'Claim Details'!$I$28&lt;=Rates!$H$15,'Claim Details'!$I$19="No"),Rates!$H$24,IF(AND(C88="C",'Claim Details'!$I$28&gt;=Rates!$J$14,'Claim Details'!$I$28&lt;=Rates!$J$15,'Claim Details'!$I$19="Yes"),Rates!$K$24,IF(AND(C88="C",'Claim Details'!$I$28&gt;=Rates!$J$14,'Claim Details'!$I$28&lt;=Rates!$J$15,'Claim Details'!$I$19="No"),Rates!$J$24,"£0.00"))))))))))))))))))))))))</f>
        <v>£0.00</v>
      </c>
      <c r="BB88" s="189" t="str">
        <f t="shared" si="27"/>
        <v>£0.00</v>
      </c>
      <c r="BC88" s="1"/>
      <c r="BD88" s="189" t="str">
        <f>IF(AND(AE88="A",'Claim Details'!$I$28&gt;=Rates!$D$14,'Claim Details'!$I$28&lt;=Rates!$D$15,'Claim Details'!$I$19="Yes"),Rates!$J$17,IF(AND(AE88="A",'Claim Details'!$I$28&gt;=Rates!$D$14,'Claim Details'!$I$28&lt;=Rates!$D$15,'Claim Details'!$I$19="No"),Rates!$D$17,IF(AND(AE88="A",'Claim Details'!$I$28&gt;=Rates!$F$14,'Claim Details'!$I$28&lt;=Rates!$F$15,'Claim Details'!$I$19="Yes"),Rates!$G$17,IF(AND(AE88="A",'Claim Details'!$I$28&gt;=Rates!$F$14,'Claim Details'!$I$28&lt;=Rates!$F$15,'Claim Details'!$I$19="No"),Rates!$F$17,IF(AND(AE88="A",'Claim Details'!$I$28&gt;=Rates!$H$14,'Claim Details'!$I$28&lt;=Rates!$H$15,'Claim Details'!$I$19="Yes"),Rates!$I$17,IF(AND(AE88="A",'Claim Details'!$I$28&gt;=Rates!$H$14,'Claim Details'!$I$28&lt;=Rates!$H$15,'Claim Details'!$I$19="No"),Rates!$H$17,IF(AND(AE88="A",'Claim Details'!$I$28&gt;=Rates!$J$14,'Claim Details'!$I$28&lt;=Rates!$J$15,'Claim Details'!$I$19="Yes"),Rates!$K$17,IF(AND(AE88="A",'Claim Details'!$I$28&gt;=Rates!$J$14,'Claim Details'!$I$28&lt;=Rates!$J$15,'Claim Details'!$I$19="No"),Rates!$J$17,IF(AND(AE88="B",'Claim Details'!$I$28&gt;=Rates!$D$14,'Claim Details'!$I$28&lt;=Rates!$D$15,'Claim Details'!$I$19="Yes"),Rates!$E$18,IF(AND(AE88="B",'Claim Details'!$I$28&gt;=Rates!$D$14,'Claim Details'!$I$28&lt;=Rates!$D$15,'Claim Details'!$I$19="No"),Rates!$D$18,IF(AND(AE88="B",'Claim Details'!$I$28&gt;=Rates!$F$14,'Claim Details'!$I$28&lt;=Rates!$F$15,'Claim Details'!$I$19="Yes"),Rates!$G$18,IF(AND(AE88="B",'Claim Details'!$I$28&gt;=Rates!$F$14,'Claim Details'!$I$28&lt;=Rates!$F$15,'Claim Details'!$I$19="No"),Rates!$F$18,IF(AND(AE88="B",'Claim Details'!$I$28&gt;=Rates!$H$14,'Claim Details'!$I$28&lt;=Rates!$H$15,'Claim Details'!$I$19="Yes"),Rates!$I$18,IF(AND(AE88="B",'Claim Details'!$I$28&gt;=Rates!$H$14,'Claim Details'!$I$28&lt;=Rates!$H$15,'Claim Details'!$I$19="No"),Rates!$H$18,IF(AND(AE88="B",'Claim Details'!$I$28&gt;=Rates!$J$14,'Claim Details'!$I$28&lt;=Rates!$J$15,'Claim Details'!$I$19="Yes"),Rates!$K$18,IF(AND(AE88="B",'Claim Details'!$I$28&gt;=Rates!$J$14,'Claim Details'!$I$28&lt;=Rates!$J$15,'Claim Details'!$I$19="No"),Rates!$J$18,IF(AND(AE88="C",'Claim Details'!$I$28&gt;=Rates!$D$14,'Claim Details'!$I$28&lt;=Rates!$D$15,'Claim Details'!$I$19="Yes"),Rates!$E$19,IF(AND(AE88="C",'Claim Details'!$I$28&gt;=Rates!$D$14,'Claim Details'!$I$28&lt;=Rates!$D$15,'Claim Details'!$I$19="No"),Rates!$D$19,IF(AND(AE88="C",'Claim Details'!$I$28&gt;=Rates!$F$14,'Claim Details'!$I$28&lt;=Rates!$F$15,'Claim Details'!$I$19="Yes"),Rates!$G$19,IF(AND(AE88="C",'Claim Details'!$I$28&gt;=Rates!$F$14,'Claim Details'!$I$28&lt;=Rates!$F$15,'Claim Details'!$I$19="No"),Rates!$F$19,IF(AND(AE88="C",'Claim Details'!$I$28&gt;=Rates!$H$14,'Claim Details'!$I$28&lt;=Rates!$H$15,'Claim Details'!$I$19="Yes"),Rates!$I$19,IF(AND(AE88="C",'Claim Details'!$I$28&gt;=Rates!$H$14,'Claim Details'!$I$28&lt;=Rates!$H$15,'Claim Details'!$I$19="No"),Rates!$H$19,IF(AND(AE88="C",'Claim Details'!$I$28&gt;=Rates!$J$14,'Claim Details'!$I$28&lt;=Rates!$J$15,'Claim Details'!$I$19="Yes"),Rates!$K$19,IF(AND(AE88="C",'Claim Details'!$I$28&gt;=Rates!$J$14,'Claim Details'!$I$28&lt;=Rates!$J$15,'Claim Details'!$I$19="No"),Rates!$J$19,"£0.00"))))))))))))))))))))))))</f>
        <v>£0.00</v>
      </c>
      <c r="BE88" s="189" t="str">
        <f>IF(AND(AE88="A",'Claim Details'!$I$28&gt;=Rates!$D$14,'Claim Details'!$I$28&lt;=Rates!$D$15,'Claim Details'!$I$19="Yes"),Rates!$J$25,IF(AND(AE88="A",'Claim Details'!$I$28&gt;=Rates!$D$14,'Claim Details'!$I$28&lt;=Rates!$D$15,'Claim Details'!$I$19="No"),Rates!$D$25,IF(AND(AE88="A",'Claim Details'!$I$28&gt;=Rates!$F$14,'Claim Details'!$I$28&lt;=Rates!$F$15,'Claim Details'!$I$19="Yes"),Rates!$G$25,IF(AND(AE88="A",'Claim Details'!$I$28&gt;=Rates!$F$14,'Claim Details'!$I$28&lt;=Rates!$F$15,'Claim Details'!$I$19="No"),Rates!$F$25,IF(AND(AE88="A",'Claim Details'!$I$28&gt;=Rates!$H$14,'Claim Details'!$I$28&lt;=Rates!$H$15,'Claim Details'!$I$19="Yes"),Rates!$I$25,IF(AND(AE88="A",'Claim Details'!$I$28&gt;=Rates!$H$14,'Claim Details'!$I$28&lt;=Rates!$H$15,'Claim Details'!$I$19="No"),Rates!$H$25,IF(AND(AE88="A",'Claim Details'!$I$28&gt;=Rates!$J$14,'Claim Details'!$I$28&lt;=Rates!$J$15,'Claim Details'!$I$19="Yes"),Rates!$K$25,IF(AND(AE88="A",'Claim Details'!$I$28&gt;=Rates!$J$14,'Claim Details'!$I$28&lt;=Rates!$J$15,'Claim Details'!$I$19="No"),Rates!$J$25,IF(AND(AE88="B",'Claim Details'!$I$28&gt;=Rates!$D$14,'Claim Details'!$I$28&lt;=Rates!$D$15,'Claim Details'!$I$19="Yes"),Rates!$E$26,IF(AND(AE88="B",'Claim Details'!$I$28&gt;=Rates!$D$14,'Claim Details'!$I$28&lt;=Rates!$D$15,'Claim Details'!$I$19="No"),Rates!$D$26,IF(AND(AE88="B",'Claim Details'!$I$28&gt;=Rates!$F$14,'Claim Details'!$I$28&lt;=Rates!$F$15,'Claim Details'!$I$19="Yes"),Rates!$G$26,IF(AND(AE88="B",'Claim Details'!$I$28&gt;=Rates!$F$14,'Claim Details'!$I$28&lt;=Rates!$F$15,'Claim Details'!$I$19="No"),Rates!$F$26,IF(AND(AE88="B",'Claim Details'!$I$28&gt;=Rates!$H$14,'Claim Details'!$I$28&lt;=Rates!$H$15,'Claim Details'!$I$19="Yes"),Rates!$I$26,IF(AND(AE88="B",'Claim Details'!$I$28&gt;=Rates!$H$14,'Claim Details'!$I$28&lt;=Rates!$H$15,'Claim Details'!$I$19="No"),Rates!$H$26,IF(AND(AE88="B",'Claim Details'!$I$28&gt;=Rates!$J$14,'Claim Details'!$I$28&lt;=Rates!$J$15,'Claim Details'!$I$19="Yes"),Rates!$K$26,IF(AND(AE88="B",'Claim Details'!$I$28&gt;=Rates!$J$14,'Claim Details'!$I$28&lt;=Rates!$J$15,'Claim Details'!$I$19="No"),Rates!$J$26,IF(AND(AE88="C",'Claim Details'!$I$28&gt;=Rates!$D$14,'Claim Details'!$I$28&lt;=Rates!$D$15,'Claim Details'!$I$19="Yes"),Rates!$E$27,IF(AND(AE88="C",'Claim Details'!$I$28&gt;=Rates!$D$14,'Claim Details'!$I$28&lt;=Rates!$D$15,'Claim Details'!$I$19="No"),Rates!$D$27,IF(AND(AE88="C",'Claim Details'!$I$28&gt;=Rates!$F$14,'Claim Details'!$I$28&lt;=Rates!$F$15,'Claim Details'!$I$19="Yes"),Rates!$G$27,IF(AND(AE88="C",'Claim Details'!$I$28&gt;=Rates!$F$14,'Claim Details'!$I$28&lt;=Rates!$F$15,'Claim Details'!$I$19="No"),Rates!$F$27,IF(AND(AE88="C",'Claim Details'!$I$28&gt;=Rates!$H$14,'Claim Details'!$I$28&lt;=Rates!$H$15,'Claim Details'!$I$19="Yes"),Rates!$I$27,IF(AND(AE88="C",'Claim Details'!$I$28&gt;=Rates!$H$14,'Claim Details'!$I$28&lt;=Rates!$H$15,'Claim Details'!$I$19="No"),Rates!$H$27,IF(AND(AE88="C",'Claim Details'!$I$28&gt;=Rates!$J$14,'Claim Details'!$I$28&lt;=Rates!$J$15,'Claim Details'!$I$19="Yes"),Rates!$K$27,IF(AND(AE88="C",'Claim Details'!$I$28&gt;=Rates!$J$14,'Claim Details'!$I$28&lt;=Rates!$J$15,'Claim Details'!$I$19="No"),Rates!$J$27,"£0.00"))))))))))))))))))))))))</f>
        <v>£0.00</v>
      </c>
      <c r="BF88" s="189" t="str">
        <f>IF(AND(AE88="A",'Claim Details'!$I$28&gt;=Rates!$D$14,'Claim Details'!$I$28&lt;=Rates!$D$15,'Claim Details'!$I$19="Yes"),Rates!$E$20,IF(AND(AE88="A",'Claim Details'!$I$28&gt;=Rates!$D$14,'Claim Details'!$I$28&lt;=Rates!$D$15,'Claim Details'!$I$19="No"),Rates!$D$20,IF(AND(AE88="A",'Claim Details'!$I$28&gt;=Rates!$F$14,'Claim Details'!$I$28&lt;=Rates!$F$15,'Claim Details'!$I$19="Yes"),Rates!$G$20,IF(AND(AE88="A",'Claim Details'!$I$28&gt;=Rates!$F$14,'Claim Details'!$I$28&lt;=Rates!$F$15,'Claim Details'!$I$19="No"),Rates!$F$20,IF(AND(AE88="A",'Claim Details'!$I$28&gt;=Rates!$H$14,'Claim Details'!$I$28&lt;=Rates!$H$15,'Claim Details'!$I$19="Yes"),Rates!$I$20,IF(AND(AE88="A",'Claim Details'!$I$28&gt;=Rates!$H$14,'Claim Details'!$I$28&lt;=Rates!$H$15,'Claim Details'!$I$19="No"),Rates!$H$20,IF(AND(AE88="A",'Claim Details'!$I$28&gt;=Rates!$J$14,'Claim Details'!$I$28&lt;=Rates!$J$15,'Claim Details'!$I$19="Yes"),Rates!$K$20,IF(AND(AE88="A",'Claim Details'!$I$28&gt;=Rates!$J$14,'Claim Details'!$I$28&lt;=Rates!$J$15,'Claim Details'!$I$19="No"),Rates!$J$20,IF(AND(AE88="B",'Claim Details'!$I$28&gt;=Rates!$D$14,'Claim Details'!$I$28&lt;=Rates!$D$15,'Claim Details'!$I$19="Yes"),Rates!$E$21,IF(AND(AE88="B",'Claim Details'!$I$28&gt;=Rates!$D$14,'Claim Details'!$I$28&lt;=Rates!$D$15,'Claim Details'!$I$19="No"),Rates!$D$21,IF(AND(AE88="B",'Claim Details'!$I$28&gt;=Rates!$F$14,'Claim Details'!$I$28&lt;=Rates!$F$15,'Claim Details'!$I$19="Yes"),Rates!$G$21,IF(AND(AE88="B",'Claim Details'!$I$28&gt;=Rates!$F$14,'Claim Details'!$I$28&lt;=Rates!$F$15,'Claim Details'!$I$19="No"),Rates!$F$21,IF(AND(AE88="B",'Claim Details'!$I$28&gt;=Rates!$H$14,'Claim Details'!$I$28&lt;=Rates!$H$15,'Claim Details'!$I$19="Yes"),Rates!$I$21,IF(AND(AE88="B",'Claim Details'!$I$28&gt;=Rates!$H$14,'Claim Details'!$I$28&lt;=Rates!$H$15,'Claim Details'!$I$19="No"),Rates!$H$21,IF(AND(AE88="B",'Claim Details'!$I$28&gt;=Rates!$J$14,'Claim Details'!$I$28&lt;=Rates!$J$15,'Claim Details'!$I$19="Yes"),Rates!$K$21,IF(AND(AE88="B",'Claim Details'!$I$28&gt;=Rates!$J$14,'Claim Details'!$I$28&lt;=Rates!$J$15,'Claim Details'!$I$19="No"),Rates!$J$21,"£0.00"))))))))))))))))</f>
        <v>£0.00</v>
      </c>
      <c r="BG88" s="189" t="str">
        <f>IF(AND(AE88="A",'Claim Details'!$I$28&gt;=Rates!$D$14,'Claim Details'!$I$28&lt;=Rates!$D$15,'Claim Details'!$I$19="Yes"),Rates!$E$22,IF(AND(AE88="A",'Claim Details'!$I$28&gt;=Rates!$D$14,'Claim Details'!$I$28&lt;=Rates!$D$15,'Claim Details'!$I$19="No"),Rates!$D$22,IF(AND(AE88="A",'Claim Details'!$I$28&gt;=Rates!$F$14,'Claim Details'!$I$28&lt;=Rates!$F$15,'Claim Details'!$I$19="Yes"),Rates!$G$22,IF(AND(AE88="A",'Claim Details'!$I$28&gt;=Rates!$F$14,'Claim Details'!$I$28&lt;=Rates!$F$15,'Claim Details'!$I$19="No"),Rates!$F$22,IF(AND(AE88="A",'Claim Details'!$I$28&gt;=Rates!$H$14,'Claim Details'!$I$28&lt;=Rates!$H$15,'Claim Details'!$I$19="Yes"),Rates!$I$22,IF(AND(AE88="A",'Claim Details'!$I$28&gt;=Rates!$H$14,'Claim Details'!$I$28&lt;=Rates!$H$15,'Claim Details'!$I$19="No"),Rates!$H$22,IF(AND(AE88="A",'Claim Details'!$I$28&gt;=Rates!$J$14,'Claim Details'!$I$28&lt;=Rates!$J$15,'Claim Details'!$I$19="Yes"),Rates!$K$22,IF(AND(AE88="A",'Claim Details'!$I$28&gt;=Rates!$J$14,'Claim Details'!$I$28&lt;=Rates!$J$15,'Claim Details'!$I$19="No"),Rates!$J$22,IF(AND(AE88="B",'Claim Details'!$I$28&gt;=Rates!$D$14,'Claim Details'!$I$28&lt;=Rates!$D$15,'Claim Details'!$I$19="Yes"),Rates!$E$23,IF(AND(AE88="B",'Claim Details'!$I$28&gt;=Rates!$D$14,'Claim Details'!$I$28&lt;=Rates!$D$15,'Claim Details'!$I$19="No"),Rates!$D$23,IF(AND(AE88="B",'Claim Details'!$I$28&gt;=Rates!$F$14,'Claim Details'!$I$28&lt;=Rates!$F$15,'Claim Details'!$I$19="Yes"),Rates!$G$23,IF(AND(AE88="B",'Claim Details'!$I$28&gt;=Rates!$F$14,'Claim Details'!$I$28&lt;=Rates!$F$15,'Claim Details'!$I$19="No"),Rates!$F$23,IF(AND(AE88="B",'Claim Details'!$I$28&gt;=Rates!$H$14,'Claim Details'!$I$28&lt;=Rates!$H$15,'Claim Details'!$I$19="Yes"),Rates!$I$23,IF(AND(AE88="B",'Claim Details'!$I$28&gt;=Rates!$H$14,'Claim Details'!$I$28&lt;=Rates!$H$15,'Claim Details'!$I$19="No"),Rates!$H$23,IF(AND(AE88="B",'Claim Details'!$I$28&gt;=Rates!$J$14,'Claim Details'!$I$28&lt;=Rates!$J$15,'Claim Details'!$I$19="Yes"),Rates!$K$23,IF(AND(AE88="B",'Claim Details'!$I$28&gt;=Rates!$J$14,'Claim Details'!$I$28&lt;=Rates!$J$15,'Claim Details'!$I$19="No"),Rates!$J$23,IF(AND(AE88="C",'Claim Details'!$I$28&gt;=Rates!$D$14,'Claim Details'!$I$28&lt;=Rates!$D$15,'Claim Details'!$I$19="Yes"),Rates!$E$24,IF(AND(AE88="C",'Claim Details'!$I$28&gt;=Rates!$D$14,'Claim Details'!$I$28&lt;=Rates!$D$15,'Claim Details'!$I$19="No"),Rates!$D$24,IF(AND(AE88="C",'Claim Details'!$I$28&gt;=Rates!$F$14,'Claim Details'!$I$28&lt;=Rates!$F$15,'Claim Details'!$I$19="Yes"),Rates!$G$24,IF(AND(AE88="C",'Claim Details'!$I$28&gt;=Rates!$F$14,'Claim Details'!$I$28&lt;=Rates!$F$15,'Claim Details'!$I$19="No"),Rates!$F$24,IF(AND(AE88="C",'Claim Details'!$I$28&gt;=Rates!$H$14,'Claim Details'!$I$28&lt;=Rates!$H$15,'Claim Details'!$I$19="Yes"),Rates!$I$24,IF(AND(AE88="C",'Claim Details'!$I$28&gt;=Rates!$H$14,'Claim Details'!$I$28&lt;=Rates!$H$15,'Claim Details'!$I$19="No"),Rates!$H$24,IF(AND(AE88="C",'Claim Details'!$I$28&gt;=Rates!$J$14,'Claim Details'!$I$28&lt;=Rates!$J$15,'Claim Details'!$I$19="Yes"),Rates!$K$24,IF(AND(AE88="C",'Claim Details'!$I$28&gt;=Rates!$J$14,'Claim Details'!$I$28&lt;=Rates!$J$15,'Claim Details'!$I$19="No"),Rates!$J$24,"£0.00"))))))))))))))))))))))))</f>
        <v>£0.00</v>
      </c>
      <c r="BH88" s="189" t="str">
        <f t="shared" si="28"/>
        <v>£0.00</v>
      </c>
      <c r="BI88" s="189">
        <f t="shared" si="29"/>
        <v>0</v>
      </c>
      <c r="BO88" s="202" t="str">
        <f>IF(H88="","£0.00",IF(AP88="4","£0.00",IF(AP88="5","£0.00",IF(AP88="1","£0.00",((AQ88*H88)*'Claim Details'!$F$111)/100))))</f>
        <v>£0.00</v>
      </c>
      <c r="BP88" s="202" t="str">
        <f>IF(T88="","£0.00",IF(AP88="4","£0.00",IF(AP88="5","£0.00",IF(AP88="1","£0.00",((AR88*T88)*'Claim Details'!$N$111)/100))))</f>
        <v>£0.00</v>
      </c>
      <c r="BQ88" s="202" t="str">
        <f>IF(AI88="","£0.00",IF(AP88="4","£0.00",IF(AP88="5","£0.00",IF(AP88="1","£0.00",((BI88*AI88)*'Claim Details'!$W$111)/100))))</f>
        <v>£0.00</v>
      </c>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row>
    <row r="89" spans="1:97" ht="15">
      <c r="A89" s="145"/>
      <c r="B89" s="91"/>
      <c r="C89" s="96"/>
      <c r="D89" s="97"/>
      <c r="E89" s="98"/>
      <c r="F89" s="89"/>
      <c r="G89" s="99"/>
      <c r="H89" s="100"/>
      <c r="I89" s="221" t="str">
        <f t="shared" si="19"/>
        <v>£0.00</v>
      </c>
      <c r="J89" s="101"/>
      <c r="K89" s="100"/>
      <c r="L89" s="221" t="str">
        <f t="shared" si="20"/>
        <v>£0.00</v>
      </c>
      <c r="M89" s="101"/>
      <c r="N89" s="102"/>
      <c r="O89" s="145"/>
      <c r="P89" s="77"/>
      <c r="Q89" s="87"/>
      <c r="R89" s="87"/>
      <c r="S89" s="87"/>
      <c r="T89" s="149" t="str">
        <f t="shared" si="21"/>
        <v/>
      </c>
      <c r="U89" s="87" t="str">
        <f t="shared" si="30"/>
        <v/>
      </c>
      <c r="V89" s="87"/>
      <c r="W89" s="53" t="str">
        <f t="shared" si="22"/>
        <v>£0.00</v>
      </c>
      <c r="X89" s="53"/>
      <c r="Y89" s="87"/>
      <c r="Z89" s="78"/>
      <c r="AA89" s="79"/>
      <c r="AB89" s="160"/>
      <c r="AC89" s="98"/>
      <c r="AD89" s="225"/>
      <c r="AE89" s="235" t="str">
        <f t="shared" si="23"/>
        <v/>
      </c>
      <c r="AF89" s="87" t="str">
        <f t="shared" si="24"/>
        <v/>
      </c>
      <c r="AG89" s="53"/>
      <c r="AH89" s="224"/>
      <c r="AI89" s="226" t="str">
        <f t="shared" si="16"/>
        <v/>
      </c>
      <c r="AJ89" s="236" t="str">
        <f t="shared" si="25"/>
        <v>£0.00</v>
      </c>
      <c r="AK89" s="31"/>
      <c r="AL89" s="1"/>
      <c r="AM89" s="1"/>
      <c r="AN89" s="1"/>
      <c r="AO89" s="1"/>
      <c r="AP89" s="1" t="str">
        <f t="shared" si="17"/>
        <v/>
      </c>
      <c r="AQ89" s="27">
        <f t="shared" si="18"/>
        <v>0</v>
      </c>
      <c r="AR89" s="189">
        <f t="shared" si="26"/>
        <v>0</v>
      </c>
      <c r="AS89" s="190" t="str">
        <f>IF(AND(C89="A",'Claim Details'!$E$28&gt;=Rates!$D$14,'Claim Details'!$E$28&lt;=Rates!$D$15,'Claim Details'!$E$19="Yes"),Rates!$E$17,IF(AND(C89="A",'Claim Details'!$E$28&gt;=Rates!$D$14,'Claim Details'!$E$28&lt;=Rates!$D$15,'Claim Details'!$E$19="No"),Rates!$D$17,IF(AND(C89="A",'Claim Details'!$E$28&gt;=Rates!$F$14,'Claim Details'!$E$28&lt;=Rates!$F$15,'Claim Details'!$E$19="Yes"),Rates!$G$17,IF(AND(C89="A",'Claim Details'!$E$28&gt;=Rates!$F$14,'Claim Details'!$E$28&lt;=Rates!$F$15,'Claim Details'!$E$19="No"),Rates!$F$17,IF(AND(C89="A",'Claim Details'!$E$28&gt;=Rates!$H$14,'Claim Details'!$E$28&lt;=Rates!$H$15,'Claim Details'!$E$19="Yes"),Rates!$I$17,IF(AND(C89="A",'Claim Details'!$E$28&gt;=Rates!$H$14,'Claim Details'!$E$28&lt;=Rates!$H$15,'Claim Details'!$E$19="No"),Rates!$H$17,IF(AND(C89="A",'Claim Details'!$E$28&gt;=Rates!$J$14,'Claim Details'!$E$28&lt;=Rates!$J$15,'Claim Details'!$E$19="Yes"),Rates!$K$17,IF(AND(C89="A",'Claim Details'!$E$28&gt;=Rates!$J$14,'Claim Details'!$E$28&lt;=Rates!$J$15,'Claim Details'!$E$19="No"),Rates!$J$17,IF(AND(C89="B",'Claim Details'!$E$28&gt;=Rates!$D$14,'Claim Details'!$E$28&lt;=Rates!$D$15,'Claim Details'!$E$19="Yes"),Rates!$E$18,IF(AND(C89="B",'Claim Details'!$E$28&gt;=Rates!$D$14,'Claim Details'!$E$28&lt;=Rates!$D$15,'Claim Details'!$E$19="No"),Rates!$D$18,IF(AND(C89="B",'Claim Details'!$E$28&gt;=Rates!$F$14,'Claim Details'!$E$28&lt;=Rates!$F$15,'Claim Details'!$E$19="Yes"),Rates!$G$18,IF(AND(C89="B",'Claim Details'!$E$28&gt;=Rates!$F$14,'Claim Details'!$E$28&lt;=Rates!$F$15,'Claim Details'!$E$19="No"),Rates!$F$18,IF(AND(C89="B",'Claim Details'!$E$28&gt;=Rates!$H$14,'Claim Details'!$E$28&lt;=Rates!$H$15,'Claim Details'!$E$19="Yes"),Rates!$I$18,IF(AND(C89="B",'Claim Details'!$E$28&gt;=Rates!$H$14,'Claim Details'!$E$28&lt;=Rates!$H$15,'Claim Details'!$E$19="No"),Rates!$H$18,IF(AND(C89="B",'Claim Details'!$E$28&gt;=Rates!$J$14,'Claim Details'!$E$28&lt;=Rates!$J$15,'Claim Details'!$E$19="Yes"),Rates!$K$18,IF(AND(C89="B",'Claim Details'!$E$28&gt;=Rates!$J$14,'Claim Details'!$E$28&lt;=Rates!$J$15,'Claim Details'!$E$19="No"),Rates!$J$18,IF(AND(C89="C",'Claim Details'!$E$28&gt;=Rates!$D$14,'Claim Details'!$E$28&lt;=Rates!$D$15,'Claim Details'!$E$19="Yes"),Rates!$E$19,IF(AND(C89="C",'Claim Details'!$E$28&gt;=Rates!$D$14,'Claim Details'!$E$28&lt;=Rates!$D$15,'Claim Details'!$E$19="No"),Rates!$D$19,IF(AND(C89="C",'Claim Details'!$E$28&gt;=Rates!$F$14,'Claim Details'!$E$28&lt;=Rates!$F$15,'Claim Details'!$E$19="Yes"),Rates!$G$19,IF(AND(C89="C",'Claim Details'!$E$28&gt;=Rates!$F$14,'Claim Details'!$E$28&lt;=Rates!$F$15,'Claim Details'!$E$19="No"),Rates!$F$19,IF(AND(C89="C",'Claim Details'!$E$28&gt;=Rates!$H$14,'Claim Details'!$E$28&lt;=Rates!$H$15,'Claim Details'!$E$19="Yes"),Rates!$I$19,IF(AND(C89="C",'Claim Details'!$E$28&gt;=Rates!$H$14,'Claim Details'!$E$28&lt;=Rates!$H$15,'Claim Details'!$E$19="No"),Rates!$H$19,IF(AND(C89="C",'Claim Details'!$E$28&gt;=Rates!$J$14,'Claim Details'!$E$28&lt;=Rates!$J$15,'Claim Details'!$E$19="Yes"),Rates!$K$19,IF(AND(C89="C",'Claim Details'!$E$28&gt;=Rates!$J$14,'Claim Details'!$E$28&lt;=Rates!$J$15,'Claim Details'!$E$19="No"),Rates!$J$19,"£0.00"))))))))))))))))))))))))</f>
        <v>£0.00</v>
      </c>
      <c r="AT89" s="189" t="str">
        <f>IF(AND(C89="A",'Claim Details'!$E$28&gt;=Rates!$D$14,'Claim Details'!$E$28&lt;=Rates!$D$15,'Claim Details'!$E$19="Yes"),Rates!$E$25,IF(AND(C89="A",'Claim Details'!$E$28&gt;=Rates!$D$14,'Claim Details'!$E$28&lt;=Rates!$D$15,'Claim Details'!$E$19="No"),Rates!$D$25,IF(AND(C89="A",'Claim Details'!$E$28&gt;=Rates!$F$14,'Claim Details'!$E$28&lt;=Rates!$F$15,'Claim Details'!$E$19="Yes"),Rates!$G$25,IF(AND(C89="A",'Claim Details'!$E$28&gt;=Rates!$F$14,'Claim Details'!$E$28&lt;=Rates!$F$15,'Claim Details'!$E$19="No"),Rates!$F$25,IF(AND(C89="A",'Claim Details'!$E$28&gt;=Rates!$H$14,'Claim Details'!$E$28&lt;=Rates!$H$15,'Claim Details'!$E$19="Yes"),Rates!$I$25,IF(AND(C89="A",'Claim Details'!$E$28&gt;=Rates!$H$14,'Claim Details'!$E$28&lt;=Rates!$H$15,'Claim Details'!$E$19="No"),Rates!$H$25,IF(AND(C89="A",'Claim Details'!$E$28&gt;=Rates!$J$14,'Claim Details'!$E$28&lt;=Rates!$J$15,'Claim Details'!$E$19="Yes"),Rates!$K$25,IF(AND(C89="A",'Claim Details'!$E$28&gt;=Rates!$J$14,'Claim Details'!$E$28&lt;=Rates!$J$15,'Claim Details'!$E$19="No"),Rates!$J$25,IF(AND(C89="B",'Claim Details'!$E$28&gt;=Rates!$D$14,'Claim Details'!$E$28&lt;=Rates!$D$15,'Claim Details'!$E$19="Yes"),Rates!$E$26,IF(AND(C89="B",'Claim Details'!$E$28&gt;=Rates!$D$14,'Claim Details'!$E$28&lt;=Rates!$D$15,'Claim Details'!$E$19="No"),Rates!$D$26,IF(AND(C89="B",'Claim Details'!$E$28&gt;=Rates!$F$14,'Claim Details'!$E$28&lt;=Rates!$F$15,'Claim Details'!$E$19="Yes"),Rates!$G$26,IF(AND(C89="B",'Claim Details'!$E$28&gt;=Rates!$F$14,'Claim Details'!$E$28&lt;=Rates!$F$15,'Claim Details'!$E$19="No"),Rates!$F$26,IF(AND(C89="B",'Claim Details'!$E$28&gt;=Rates!$H$14,'Claim Details'!$E$28&lt;=Rates!$H$15,'Claim Details'!$E$19="Yes"),Rates!$I$26,IF(AND(C89="B",'Claim Details'!$E$28&gt;=Rates!$H$14,'Claim Details'!$E$28&lt;=Rates!$H$15,'Claim Details'!$E$19="No"),Rates!$H$26,IF(AND(C89="B",'Claim Details'!$E$28&gt;=Rates!$J$14,'Claim Details'!$E$28&lt;=Rates!$J$15,'Claim Details'!$E$19="Yes"),Rates!$K$26,IF(AND(C89="B",'Claim Details'!$E$28&gt;=Rates!$J$14,'Claim Details'!$E$28&lt;=Rates!$J$15,'Claim Details'!$E$19="No"),Rates!$J$26,IF(AND(C89="C",'Claim Details'!$E$28&gt;=Rates!$D$14,'Claim Details'!$E$28&lt;=Rates!$D$15,'Claim Details'!$E$19="Yes"),Rates!$E$27,IF(AND(C89="C",'Claim Details'!$E$28&gt;=Rates!$D$14,'Claim Details'!$E$28&lt;=Rates!$D$15,'Claim Details'!$E$19="No"),Rates!$D$27,IF(AND(C89="C",'Claim Details'!$E$28&gt;=Rates!$F$14,'Claim Details'!$E$28&lt;=Rates!$F$15,'Claim Details'!$E$19="Yes"),Rates!$G$27,IF(AND(C89="C",'Claim Details'!$E$28&gt;=Rates!$F$14,'Claim Details'!$E$28&lt;=Rates!$F$15,'Claim Details'!$E$19="No"),Rates!$F$27,IF(AND(C89="C",'Claim Details'!$E$28&gt;=Rates!$H$14,'Claim Details'!$E$28&lt;=Rates!$H$15,'Claim Details'!$E$19="Yes"),Rates!$I$27,IF(AND(C89="C",'Claim Details'!$E$28&gt;=Rates!$H$14,'Claim Details'!$E$28&lt;=Rates!$H$15,'Claim Details'!$E$19="No"),Rates!$H$27,IF(AND(C89="C",'Claim Details'!$E$28&gt;=Rates!$J$14,'Claim Details'!$E$28&lt;=Rates!$J$15,'Claim Details'!$E$19="Yes"),Rates!$K$27,IF(AND(C89="C",'Claim Details'!$E$28&gt;=Rates!$J$14,'Claim Details'!$E$28&lt;=Rates!$J$15,'Claim Details'!$E$19="No"),Rates!$J$27,"£0.00"))))))))))))))))))))))))</f>
        <v>£0.00</v>
      </c>
      <c r="AU89" s="191" t="str">
        <f>IF(AND(C89="A",'Claim Details'!$E$28&gt;=Rates!$D$14,'Claim Details'!$E$28&lt;=Rates!$D$15,'Claim Details'!$E$19="Yes"),Rates!$E$20,IF(AND(C89="A",'Claim Details'!$E$28&gt;=Rates!$D$14,'Claim Details'!$E$28&lt;=Rates!$D$15,'Claim Details'!$E$19="No"),Rates!$D$20,IF(AND(C89="A",'Claim Details'!$E$28&gt;=Rates!$F$14,'Claim Details'!$E$28&lt;=Rates!$F$15,'Claim Details'!$E$19="Yes"),Rates!$G$20,IF(AND(C89="A",'Claim Details'!$E$28&gt;=Rates!$F$14,'Claim Details'!$E$28&lt;=Rates!$F$15,'Claim Details'!$E$19="No"),Rates!$F$20,IF(AND(C89="A",'Claim Details'!$E$28&gt;=Rates!$H$14,'Claim Details'!$E$28&lt;=Rates!$H$15,'Claim Details'!$E$19="Yes"),Rates!$I$20,IF(AND(C89="A",'Claim Details'!$E$28&gt;=Rates!$H$14,'Claim Details'!$E$28&lt;=Rates!$H$15,'Claim Details'!$E$19="No"),Rates!$H$20,IF(AND(C89="A",'Claim Details'!$E$28&gt;=Rates!$J$14,'Claim Details'!$E$28&lt;=Rates!$J$15,'Claim Details'!$E$19="Yes"),Rates!$K$20,IF(AND(C89="A",'Claim Details'!$E$28&gt;=Rates!$J$14,'Claim Details'!$E$28&lt;=Rates!$J$15,'Claim Details'!$E$19="No"),Rates!$J$20,IF(AND(C89="B",'Claim Details'!$E$28&gt;=Rates!$D$14,'Claim Details'!$E$28&lt;=Rates!$D$15,'Claim Details'!$E$19="Yes"),Rates!$E$21,IF(AND(C89="B",'Claim Details'!$E$28&gt;=Rates!$D$14,'Claim Details'!$E$28&lt;=Rates!$D$15,'Claim Details'!$E$19="No"),Rates!$D$21,IF(AND(C89="B",'Claim Details'!$E$28&gt;=Rates!$F$14,'Claim Details'!$E$28&lt;=Rates!$F$15,'Claim Details'!$E$19="Yes"),Rates!$G$21,IF(AND(C89="B",'Claim Details'!$E$28&gt;=Rates!$F$14,'Claim Details'!$E$28&lt;=Rates!$F$15,'Claim Details'!$E$19="No"),Rates!$F$21,IF(AND(C89="B",'Claim Details'!$E$28&gt;=Rates!$H$14,'Claim Details'!$E$28&lt;=Rates!$H$15,'Claim Details'!$E$19="Yes"),Rates!$I$21,IF(AND(C89="B",'Claim Details'!$E$28&gt;=Rates!$H$14,'Claim Details'!$E$28&lt;=Rates!$H$15,'Claim Details'!$E$19="No"),Rates!$H$21,IF(AND(C89="B",'Claim Details'!$E$28&gt;=Rates!$J$14,'Claim Details'!$E$28&lt;=Rates!$J$15,'Claim Details'!$E$19="Yes"),Rates!$K$21,IF(AND(C89="B",'Claim Details'!$E$28&gt;=Rates!$J$14,'Claim Details'!$E$28&lt;=Rates!$J$15,'Claim Details'!$E$19="No"),Rates!$J$21,"£0.00"))))))))))))))))</f>
        <v>£0.00</v>
      </c>
      <c r="AV89" s="191" t="str">
        <f>IF(AND(C89="A",'Claim Details'!$E$28&gt;=Rates!$D$14,'Claim Details'!$E$28&lt;=Rates!$D$15,'Claim Details'!$E$19="Yes"),Rates!$E$22,IF(AND(C89="A",'Claim Details'!$E$28&gt;=Rates!$D$14,'Claim Details'!$E$28&lt;=Rates!$D$15,'Claim Details'!$E$19="No"),Rates!$D$22,IF(AND(C89="A",'Claim Details'!$E$28&gt;=Rates!$F$14,'Claim Details'!$E$28&lt;=Rates!$F$15,'Claim Details'!$E$19="Yes"),Rates!$G$22,IF(AND(C89="A",'Claim Details'!$E$28&gt;=Rates!$F$14,'Claim Details'!$E$28&lt;=Rates!$F$15,'Claim Details'!$E$19="No"),Rates!$F$22,IF(AND(C89="A",'Claim Details'!$E$28&gt;=Rates!$H$14,'Claim Details'!$E$28&lt;=Rates!$H$15,'Claim Details'!$E$19="Yes"),Rates!$I$22,IF(AND(C89="A",'Claim Details'!$E$28&gt;=Rates!$H$14,'Claim Details'!$E$28&lt;=Rates!$H$15,'Claim Details'!$E$19="No"),Rates!$H$22,IF(AND(C89="A",'Claim Details'!$E$28&gt;=Rates!$J$14,'Claim Details'!$E$28&lt;=Rates!$J$15,'Claim Details'!$E$19="Yes"),Rates!$K$22,IF(AND(C89="A",'Claim Details'!$E$28&gt;=Rates!$J$14,'Claim Details'!$E$28&lt;=Rates!$J$15,'Claim Details'!$E$19="No"),Rates!$J$22,IF(AND(C89="B",'Claim Details'!$E$28&gt;=Rates!$D$14,'Claim Details'!$E$28&lt;=Rates!$D$15,'Claim Details'!$E$19="Yes"),Rates!$E$23,IF(AND(C89="B",'Claim Details'!$E$28&gt;=Rates!$D$14,'Claim Details'!$E$28&lt;=Rates!$D$15,'Claim Details'!$E$19="No"),Rates!$D$23,IF(AND(C89="B",'Claim Details'!$E$28&gt;=Rates!$F$14,'Claim Details'!$E$28&lt;=Rates!$F$15,'Claim Details'!$E$19="Yes"),Rates!$G$23,IF(AND(C89="B",'Claim Details'!$E$28&gt;=Rates!$F$14,'Claim Details'!$E$28&lt;=Rates!$F$15,'Claim Details'!$E$19="No"),Rates!$F$23,IF(AND(C89="B",'Claim Details'!$E$28&gt;=Rates!$H$14,'Claim Details'!$E$28&lt;=Rates!$H$15,'Claim Details'!$E$19="Yes"),Rates!$I$23,IF(AND(C89="B",'Claim Details'!$E$28&gt;=Rates!$H$14,'Claim Details'!$E$28&lt;=Rates!$H$15,'Claim Details'!$E$19="No"),Rates!$H$23,IF(AND(C89="B",'Claim Details'!$E$28&gt;=Rates!$J$14,'Claim Details'!$E$28&lt;=Rates!$J$15,'Claim Details'!$E$19="Yes"),Rates!$K$23,IF(AND(C89="B",'Claim Details'!$E$28&gt;=Rates!$J$14,'Claim Details'!$E$28&lt;=Rates!$J$15,'Claim Details'!$E$19="No"),Rates!$J$23,IF(AND(C89="C",'Claim Details'!$E$28&gt;=Rates!$D$14,'Claim Details'!$E$28&lt;=Rates!$D$15,'Claim Details'!$E$19="Yes"),Rates!$E$24,IF(AND(C89="C",'Claim Details'!$E$28&gt;=Rates!$D$14,'Claim Details'!$E$28&lt;=Rates!$D$15,'Claim Details'!$E$19="No"),Rates!$D$24,IF(AND(C89="C",'Claim Details'!$E$28&gt;=Rates!$F$14,'Claim Details'!$E$28&lt;=Rates!$F$15,'Claim Details'!$E$19="Yes"),Rates!$G$24,IF(AND(C89="C",'Claim Details'!$E$28&gt;=Rates!$F$14,'Claim Details'!$E$28&lt;=Rates!$F$15,'Claim Details'!$E$19="No"),Rates!$F$24,IF(AND(C89="C",'Claim Details'!$E$28&gt;=Rates!$H$14,'Claim Details'!$E$28&lt;=Rates!$H$15,'Claim Details'!$E$19="Yes"),Rates!$I$24,IF(AND(C89="C",'Claim Details'!$E$28&gt;=Rates!$H$14,'Claim Details'!$E$28&lt;=Rates!$H$15,'Claim Details'!$E$19="No"),Rates!$H$24,IF(AND(C89="C",'Claim Details'!$E$28&gt;=Rates!$J$14,'Claim Details'!$E$28&lt;=Rates!$J$15,'Claim Details'!$E$19="Yes"),Rates!$K$24,IF(AND(C89="C",'Claim Details'!$E$28&gt;=Rates!$J$14,'Claim Details'!$E$28&lt;=Rates!$J$15,'Claim Details'!$E$19="No"),Rates!$J$24,"£0.00"))))))))))))))))))))))))</f>
        <v>£0.00</v>
      </c>
      <c r="AW89" s="1"/>
      <c r="AX89" s="189" t="str">
        <f>IF(AND(U89="A",'Claim Details'!$I$28&gt;=Rates!$D$14,'Claim Details'!$I$28&lt;=Rates!$D$15,'Claim Details'!$I$19="Yes"),Rates!$J$17,IF(AND(U89="A",'Claim Details'!$I$28&gt;=Rates!$D$14,'Claim Details'!$I$28&lt;=Rates!$D$15,'Claim Details'!$I$19="No"),Rates!$D$17,IF(AND(U89="A",'Claim Details'!$I$28&gt;=Rates!$F$14,'Claim Details'!$I$28&lt;=Rates!$F$15,'Claim Details'!$I$19="Yes"),Rates!$G$17,IF(AND(U89="A",'Claim Details'!$I$28&gt;=Rates!$F$14,'Claim Details'!$I$28&lt;=Rates!$F$15,'Claim Details'!$I$19="No"),Rates!$F$17,IF(AND(U89="A",'Claim Details'!$I$28&gt;=Rates!$H$14,'Claim Details'!$I$28&lt;=Rates!$H$15,'Claim Details'!$I$19="Yes"),Rates!$I$17,IF(AND(U89="A",'Claim Details'!$I$28&gt;=Rates!$H$14,'Claim Details'!$I$28&lt;=Rates!$H$15,'Claim Details'!$I$19="No"),Rates!$H$17,IF(AND(U89="A",'Claim Details'!$I$28&gt;=Rates!$J$14,'Claim Details'!$I$28&lt;=Rates!$J$15,'Claim Details'!$I$19="Yes"),Rates!$K$17,IF(AND(U89="A",'Claim Details'!$I$28&gt;=Rates!$J$14,'Claim Details'!$I$28&lt;=Rates!$J$15,'Claim Details'!$I$19="No"),Rates!$J$17,IF(AND(U89="B",'Claim Details'!$I$28&gt;=Rates!$D$14,'Claim Details'!$I$28&lt;=Rates!$D$15,'Claim Details'!$I$19="Yes"),Rates!$E$18,IF(AND(U89="B",'Claim Details'!$I$28&gt;=Rates!$D$14,'Claim Details'!$I$28&lt;=Rates!$D$15,'Claim Details'!$I$19="No"),Rates!$D$18,IF(AND(U89="B",'Claim Details'!$I$28&gt;=Rates!$F$14,'Claim Details'!$I$28&lt;=Rates!$F$15,'Claim Details'!$I$19="Yes"),Rates!$G$18,IF(AND(U89="B",'Claim Details'!$I$28&gt;=Rates!$F$14,'Claim Details'!$I$28&lt;=Rates!$F$15,'Claim Details'!$I$19="No"),Rates!$F$18,IF(AND(U89="B",'Claim Details'!$I$28&gt;=Rates!$H$14,'Claim Details'!$I$28&lt;=Rates!$H$15,'Claim Details'!$I$19="Yes"),Rates!$I$18,IF(AND(U89="B",'Claim Details'!$I$28&gt;=Rates!$H$14,'Claim Details'!$I$28&lt;=Rates!$H$15,'Claim Details'!$I$19="No"),Rates!$H$18,IF(AND(U89="B",'Claim Details'!$I$28&gt;=Rates!$J$14,'Claim Details'!$I$28&lt;=Rates!$J$15,'Claim Details'!$I$19="Yes"),Rates!$K$18,IF(AND(U89="B",'Claim Details'!$I$28&gt;=Rates!$J$14,'Claim Details'!$I$28&lt;=Rates!$J$15,'Claim Details'!$I$19="No"),Rates!$J$18,IF(AND(U89="C",'Claim Details'!$I$28&gt;=Rates!$D$14,'Claim Details'!$I$28&lt;=Rates!$D$15,'Claim Details'!$I$19="Yes"),Rates!$E$19,IF(AND(U89="C",'Claim Details'!$I$28&gt;=Rates!$D$14,'Claim Details'!$I$28&lt;=Rates!$D$15,'Claim Details'!$I$19="No"),Rates!$D$19,IF(AND(U89="C",'Claim Details'!$I$28&gt;=Rates!$F$14,'Claim Details'!$I$28&lt;=Rates!$F$15,'Claim Details'!$I$19="Yes"),Rates!$G$19,IF(AND(U89="C",'Claim Details'!$I$28&gt;=Rates!$F$14,'Claim Details'!$I$28&lt;=Rates!$F$15,'Claim Details'!$I$19="No"),Rates!$F$19,IF(AND(U89="C",'Claim Details'!$I$28&gt;=Rates!$H$14,'Claim Details'!$I$28&lt;=Rates!$H$15,'Claim Details'!$I$19="Yes"),Rates!$I$19,IF(AND(U89="C",'Claim Details'!$I$28&gt;=Rates!$H$14,'Claim Details'!$I$28&lt;=Rates!$H$15,'Claim Details'!$I$19="No"),Rates!$H$19,IF(AND(U89="C",'Claim Details'!$I$28&gt;=Rates!$J$14,'Claim Details'!$I$28&lt;=Rates!$J$15,'Claim Details'!$I$19="Yes"),Rates!$K$19,IF(AND(U89="C",'Claim Details'!$I$28&gt;=Rates!$J$14,'Claim Details'!$I$28&lt;=Rates!$J$15,'Claim Details'!$I$19="No"),Rates!$J$19,"£0.00"))))))))))))))))))))))))</f>
        <v>£0.00</v>
      </c>
      <c r="AY89" s="189" t="str">
        <f>IF(AND(C89="A",'Claim Details'!$I$28&gt;=Rates!$D$14,'Claim Details'!$I$28&lt;=Rates!$D$15,'Claim Details'!$I$19="Yes"),Rates!$J$25,IF(AND(C89="A",'Claim Details'!$I$28&gt;=Rates!$D$14,'Claim Details'!$I$28&lt;=Rates!$D$15,'Claim Details'!$I$19="No"),Rates!$D$25,IF(AND(C89="A",'Claim Details'!$I$28&gt;=Rates!$F$14,'Claim Details'!$I$28&lt;=Rates!$F$15,'Claim Details'!$I$19="Yes"),Rates!$G$25,IF(AND(C89="A",'Claim Details'!$I$28&gt;=Rates!$F$14,'Claim Details'!$I$28&lt;=Rates!$F$15,'Claim Details'!$I$19="No"),Rates!$F$25,IF(AND(C89="A",'Claim Details'!$I$28&gt;=Rates!$H$14,'Claim Details'!$I$28&lt;=Rates!$H$15,'Claim Details'!$I$19="Yes"),Rates!$I$25,IF(AND(C89="A",'Claim Details'!$I$28&gt;=Rates!$H$14,'Claim Details'!$I$28&lt;=Rates!$H$15,'Claim Details'!$I$19="No"),Rates!$H$25,IF(AND(C89="A",'Claim Details'!$I$28&gt;=Rates!$J$14,'Claim Details'!$I$28&lt;=Rates!$J$15,'Claim Details'!$I$19="Yes"),Rates!$K$25,IF(AND(C89="A",'Claim Details'!$I$28&gt;=Rates!$J$14,'Claim Details'!$I$28&lt;=Rates!$J$15,'Claim Details'!$I$19="No"),Rates!$J$25,IF(AND(C89="B",'Claim Details'!$I$28&gt;=Rates!$D$14,'Claim Details'!$I$28&lt;=Rates!$D$15,'Claim Details'!$I$19="Yes"),Rates!$E$26,IF(AND(C89="B",'Claim Details'!$I$28&gt;=Rates!$D$14,'Claim Details'!$I$28&lt;=Rates!$D$15,'Claim Details'!$I$19="No"),Rates!$D$26,IF(AND(C89="B",'Claim Details'!$I$28&gt;=Rates!$F$14,'Claim Details'!$I$28&lt;=Rates!$F$15,'Claim Details'!$I$19="Yes"),Rates!$G$26,IF(AND(C89="B",'Claim Details'!$I$28&gt;=Rates!$F$14,'Claim Details'!$I$28&lt;=Rates!$F$15,'Claim Details'!$I$19="No"),Rates!$F$26,IF(AND(C89="B",'Claim Details'!$I$28&gt;=Rates!$H$14,'Claim Details'!$I$28&lt;=Rates!$H$15,'Claim Details'!$I$19="Yes"),Rates!$I$26,IF(AND(C89="B",'Claim Details'!$I$28&gt;=Rates!$H$14,'Claim Details'!$I$28&lt;=Rates!$H$15,'Claim Details'!$I$19="No"),Rates!$H$26,IF(AND(C89="B",'Claim Details'!$I$28&gt;=Rates!$J$14,'Claim Details'!$I$28&lt;=Rates!$J$15,'Claim Details'!$I$19="Yes"),Rates!$K$26,IF(AND(C89="B",'Claim Details'!$I$28&gt;=Rates!$J$14,'Claim Details'!$I$28&lt;=Rates!$J$15,'Claim Details'!$I$19="No"),Rates!$J$26,IF(AND(C89="C",'Claim Details'!$I$28&gt;=Rates!$D$14,'Claim Details'!$I$28&lt;=Rates!$D$15,'Claim Details'!$I$19="Yes"),Rates!$E$27,IF(AND(C89="C",'Claim Details'!$I$28&gt;=Rates!$D$14,'Claim Details'!$I$28&lt;=Rates!$D$15,'Claim Details'!$I$19="No"),Rates!$D$27,IF(AND(C89="C",'Claim Details'!$I$28&gt;=Rates!$F$14,'Claim Details'!$I$28&lt;=Rates!$F$15,'Claim Details'!$I$19="Yes"),Rates!$G$27,IF(AND(C89="C",'Claim Details'!$I$28&gt;=Rates!$F$14,'Claim Details'!$I$28&lt;=Rates!$F$15,'Claim Details'!$I$19="No"),Rates!$F$27,IF(AND(C89="C",'Claim Details'!$I$28&gt;=Rates!$H$14,'Claim Details'!$I$28&lt;=Rates!$H$15,'Claim Details'!$I$19="Yes"),Rates!$I$27,IF(AND(C89="C",'Claim Details'!$I$28&gt;=Rates!$H$14,'Claim Details'!$I$28&lt;=Rates!$H$15,'Claim Details'!$I$19="No"),Rates!$H$27,IF(AND(C89="C",'Claim Details'!$I$28&gt;=Rates!$J$14,'Claim Details'!$I$28&lt;=Rates!$J$15,'Claim Details'!$I$19="Yes"),Rates!$K$27,IF(AND(C89="C",'Claim Details'!$I$28&gt;=Rates!$J$14,'Claim Details'!$I$28&lt;=Rates!$J$15,'Claim Details'!$I$19="No"),Rates!$J$27,"£0.00"))))))))))))))))))))))))</f>
        <v>£0.00</v>
      </c>
      <c r="AZ89" s="189" t="str">
        <f>IF(AND(C89="A",'Claim Details'!$I$28&gt;=Rates!$D$14,'Claim Details'!$I$28&lt;=Rates!$D$15,'Claim Details'!$I$19="Yes"),Rates!$E$20,IF(AND(C89="A",'Claim Details'!$I$28&gt;=Rates!$D$14,'Claim Details'!$I$28&lt;=Rates!$D$15,'Claim Details'!$I$19="No"),Rates!$D$20,IF(AND(C89="A",'Claim Details'!$I$28&gt;=Rates!$F$14,'Claim Details'!$I$28&lt;=Rates!$F$15,'Claim Details'!$I$19="Yes"),Rates!$G$20,IF(AND(C89="A",'Claim Details'!$I$28&gt;=Rates!$F$14,'Claim Details'!$I$28&lt;=Rates!$F$15,'Claim Details'!$I$19="No"),Rates!$F$20,IF(AND(C89="A",'Claim Details'!$I$28&gt;=Rates!$H$14,'Claim Details'!$I$28&lt;=Rates!$H$15,'Claim Details'!$I$19="Yes"),Rates!$I$20,IF(AND(C89="A",'Claim Details'!$I$28&gt;=Rates!$H$14,'Claim Details'!$I$28&lt;=Rates!$H$15,'Claim Details'!$I$19="No"),Rates!$H$20,IF(AND(C89="A",'Claim Details'!$I$28&gt;=Rates!$J$14,'Claim Details'!$I$28&lt;=Rates!$J$15,'Claim Details'!$I$19="Yes"),Rates!$K$20,IF(AND(C89="A",'Claim Details'!$I$28&gt;=Rates!$J$14,'Claim Details'!$I$28&lt;=Rates!$J$15,'Claim Details'!$I$19="No"),Rates!$J$20,IF(AND(C89="B",'Claim Details'!$I$28&gt;=Rates!$D$14,'Claim Details'!$I$28&lt;=Rates!$D$15,'Claim Details'!$I$19="Yes"),Rates!$E$21,IF(AND(C89="B",'Claim Details'!$I$28&gt;=Rates!$D$14,'Claim Details'!$I$28&lt;=Rates!$D$15,'Claim Details'!$I$19="No"),Rates!$D$21,IF(AND(C89="B",'Claim Details'!$I$28&gt;=Rates!$F$14,'Claim Details'!$I$28&lt;=Rates!$F$15,'Claim Details'!$I$19="Yes"),Rates!$G$21,IF(AND(C89="B",'Claim Details'!$I$28&gt;=Rates!$F$14,'Claim Details'!$I$28&lt;=Rates!$F$15,'Claim Details'!$I$19="No"),Rates!$F$21,IF(AND(C89="B",'Claim Details'!$I$28&gt;=Rates!$H$14,'Claim Details'!$I$28&lt;=Rates!$H$15,'Claim Details'!$I$19="Yes"),Rates!$I$21,IF(AND(C89="B",'Claim Details'!$I$28&gt;=Rates!$H$14,'Claim Details'!$I$28&lt;=Rates!$H$15,'Claim Details'!$I$19="No"),Rates!$H$21,IF(AND(C89="B",'Claim Details'!$I$28&gt;=Rates!$J$14,'Claim Details'!$I$28&lt;=Rates!$J$15,'Claim Details'!$I$19="Yes"),Rates!$K$21,IF(AND(C89="B",'Claim Details'!$I$28&gt;=Rates!$J$14,'Claim Details'!$I$28&lt;=Rates!$J$15,'Claim Details'!$I$19="No"),Rates!$J$21,"£0.00"))))))))))))))))</f>
        <v>£0.00</v>
      </c>
      <c r="BA89" s="189" t="str">
        <f>IF(AND(C89="A",'Claim Details'!$I$28&gt;=Rates!$D$14,'Claim Details'!$I$28&lt;=Rates!$D$15,'Claim Details'!$I$19="Yes"),Rates!$E$22,IF(AND(C89="A",'Claim Details'!$I$28&gt;=Rates!$D$14,'Claim Details'!$I$28&lt;=Rates!$D$15,'Claim Details'!$I$19="No"),Rates!$D$22,IF(AND(C89="A",'Claim Details'!$I$28&gt;=Rates!$F$14,'Claim Details'!$I$28&lt;=Rates!$F$15,'Claim Details'!$I$19="Yes"),Rates!$G$22,IF(AND(C89="A",'Claim Details'!$I$28&gt;=Rates!$F$14,'Claim Details'!$I$28&lt;=Rates!$F$15,'Claim Details'!$I$19="No"),Rates!$F$22,IF(AND(C89="A",'Claim Details'!$I$28&gt;=Rates!$H$14,'Claim Details'!$I$28&lt;=Rates!$H$15,'Claim Details'!$I$19="Yes"),Rates!$I$22,IF(AND(C89="A",'Claim Details'!$I$28&gt;=Rates!$H$14,'Claim Details'!$I$28&lt;=Rates!$H$15,'Claim Details'!$I$19="No"),Rates!$H$22,IF(AND(C89="A",'Claim Details'!$I$28&gt;=Rates!$J$14,'Claim Details'!$I$28&lt;=Rates!$J$15,'Claim Details'!$I$19="Yes"),Rates!$K$22,IF(AND(C89="A",'Claim Details'!$I$28&gt;=Rates!$J$14,'Claim Details'!$I$28&lt;=Rates!$J$15,'Claim Details'!$I$19="No"),Rates!$J$22,IF(AND(C89="B",'Claim Details'!$I$28&gt;=Rates!$D$14,'Claim Details'!$I$28&lt;=Rates!$D$15,'Claim Details'!$I$19="Yes"),Rates!$E$23,IF(AND(C89="B",'Claim Details'!$I$28&gt;=Rates!$D$14,'Claim Details'!$I$28&lt;=Rates!$D$15,'Claim Details'!$I$19="No"),Rates!$D$23,IF(AND(C89="B",'Claim Details'!$I$28&gt;=Rates!$F$14,'Claim Details'!$I$28&lt;=Rates!$F$15,'Claim Details'!$I$19="Yes"),Rates!$G$23,IF(AND(C89="B",'Claim Details'!$I$28&gt;=Rates!$F$14,'Claim Details'!$I$28&lt;=Rates!$F$15,'Claim Details'!$I$19="No"),Rates!$F$23,IF(AND(C89="B",'Claim Details'!$I$28&gt;=Rates!$H$14,'Claim Details'!$I$28&lt;=Rates!$H$15,'Claim Details'!$I$19="Yes"),Rates!$I$23,IF(AND(C89="B",'Claim Details'!$I$28&gt;=Rates!$H$14,'Claim Details'!$I$28&lt;=Rates!$H$15,'Claim Details'!$I$19="No"),Rates!$H$23,IF(AND(C89="B",'Claim Details'!$I$28&gt;=Rates!$J$14,'Claim Details'!$I$28&lt;=Rates!$J$15,'Claim Details'!$I$19="Yes"),Rates!$K$23,IF(AND(C89="B",'Claim Details'!$I$28&gt;=Rates!$J$14,'Claim Details'!$I$28&lt;=Rates!$J$15,'Claim Details'!$I$19="No"),Rates!$J$23,IF(AND(C89="C",'Claim Details'!$I$28&gt;=Rates!$D$14,'Claim Details'!$I$28&lt;=Rates!$D$15,'Claim Details'!$I$19="Yes"),Rates!$E$24,IF(AND(C89="C",'Claim Details'!$I$28&gt;=Rates!$D$14,'Claim Details'!$I$28&lt;=Rates!$D$15,'Claim Details'!$I$19="No"),Rates!$D$24,IF(AND(C89="C",'Claim Details'!$I$28&gt;=Rates!$F$14,'Claim Details'!$I$28&lt;=Rates!$F$15,'Claim Details'!$I$19="Yes"),Rates!$G$24,IF(AND(C89="C",'Claim Details'!$I$28&gt;=Rates!$F$14,'Claim Details'!$I$28&lt;=Rates!$F$15,'Claim Details'!$I$19="No"),Rates!$F$24,IF(AND(C89="C",'Claim Details'!$I$28&gt;=Rates!$H$14,'Claim Details'!$I$28&lt;=Rates!$H$15,'Claim Details'!$I$19="Yes"),Rates!$I$24,IF(AND(C89="C",'Claim Details'!$I$28&gt;=Rates!$H$14,'Claim Details'!$I$28&lt;=Rates!$H$15,'Claim Details'!$I$19="No"),Rates!$H$24,IF(AND(C89="C",'Claim Details'!$I$28&gt;=Rates!$J$14,'Claim Details'!$I$28&lt;=Rates!$J$15,'Claim Details'!$I$19="Yes"),Rates!$K$24,IF(AND(C89="C",'Claim Details'!$I$28&gt;=Rates!$J$14,'Claim Details'!$I$28&lt;=Rates!$J$15,'Claim Details'!$I$19="No"),Rates!$J$24,"£0.00"))))))))))))))))))))))))</f>
        <v>£0.00</v>
      </c>
      <c r="BB89" s="189" t="str">
        <f t="shared" si="27"/>
        <v>£0.00</v>
      </c>
      <c r="BC89" s="1"/>
      <c r="BD89" s="189" t="str">
        <f>IF(AND(AE89="A",'Claim Details'!$I$28&gt;=Rates!$D$14,'Claim Details'!$I$28&lt;=Rates!$D$15,'Claim Details'!$I$19="Yes"),Rates!$J$17,IF(AND(AE89="A",'Claim Details'!$I$28&gt;=Rates!$D$14,'Claim Details'!$I$28&lt;=Rates!$D$15,'Claim Details'!$I$19="No"),Rates!$D$17,IF(AND(AE89="A",'Claim Details'!$I$28&gt;=Rates!$F$14,'Claim Details'!$I$28&lt;=Rates!$F$15,'Claim Details'!$I$19="Yes"),Rates!$G$17,IF(AND(AE89="A",'Claim Details'!$I$28&gt;=Rates!$F$14,'Claim Details'!$I$28&lt;=Rates!$F$15,'Claim Details'!$I$19="No"),Rates!$F$17,IF(AND(AE89="A",'Claim Details'!$I$28&gt;=Rates!$H$14,'Claim Details'!$I$28&lt;=Rates!$H$15,'Claim Details'!$I$19="Yes"),Rates!$I$17,IF(AND(AE89="A",'Claim Details'!$I$28&gt;=Rates!$H$14,'Claim Details'!$I$28&lt;=Rates!$H$15,'Claim Details'!$I$19="No"),Rates!$H$17,IF(AND(AE89="A",'Claim Details'!$I$28&gt;=Rates!$J$14,'Claim Details'!$I$28&lt;=Rates!$J$15,'Claim Details'!$I$19="Yes"),Rates!$K$17,IF(AND(AE89="A",'Claim Details'!$I$28&gt;=Rates!$J$14,'Claim Details'!$I$28&lt;=Rates!$J$15,'Claim Details'!$I$19="No"),Rates!$J$17,IF(AND(AE89="B",'Claim Details'!$I$28&gt;=Rates!$D$14,'Claim Details'!$I$28&lt;=Rates!$D$15,'Claim Details'!$I$19="Yes"),Rates!$E$18,IF(AND(AE89="B",'Claim Details'!$I$28&gt;=Rates!$D$14,'Claim Details'!$I$28&lt;=Rates!$D$15,'Claim Details'!$I$19="No"),Rates!$D$18,IF(AND(AE89="B",'Claim Details'!$I$28&gt;=Rates!$F$14,'Claim Details'!$I$28&lt;=Rates!$F$15,'Claim Details'!$I$19="Yes"),Rates!$G$18,IF(AND(AE89="B",'Claim Details'!$I$28&gt;=Rates!$F$14,'Claim Details'!$I$28&lt;=Rates!$F$15,'Claim Details'!$I$19="No"),Rates!$F$18,IF(AND(AE89="B",'Claim Details'!$I$28&gt;=Rates!$H$14,'Claim Details'!$I$28&lt;=Rates!$H$15,'Claim Details'!$I$19="Yes"),Rates!$I$18,IF(AND(AE89="B",'Claim Details'!$I$28&gt;=Rates!$H$14,'Claim Details'!$I$28&lt;=Rates!$H$15,'Claim Details'!$I$19="No"),Rates!$H$18,IF(AND(AE89="B",'Claim Details'!$I$28&gt;=Rates!$J$14,'Claim Details'!$I$28&lt;=Rates!$J$15,'Claim Details'!$I$19="Yes"),Rates!$K$18,IF(AND(AE89="B",'Claim Details'!$I$28&gt;=Rates!$J$14,'Claim Details'!$I$28&lt;=Rates!$J$15,'Claim Details'!$I$19="No"),Rates!$J$18,IF(AND(AE89="C",'Claim Details'!$I$28&gt;=Rates!$D$14,'Claim Details'!$I$28&lt;=Rates!$D$15,'Claim Details'!$I$19="Yes"),Rates!$E$19,IF(AND(AE89="C",'Claim Details'!$I$28&gt;=Rates!$D$14,'Claim Details'!$I$28&lt;=Rates!$D$15,'Claim Details'!$I$19="No"),Rates!$D$19,IF(AND(AE89="C",'Claim Details'!$I$28&gt;=Rates!$F$14,'Claim Details'!$I$28&lt;=Rates!$F$15,'Claim Details'!$I$19="Yes"),Rates!$G$19,IF(AND(AE89="C",'Claim Details'!$I$28&gt;=Rates!$F$14,'Claim Details'!$I$28&lt;=Rates!$F$15,'Claim Details'!$I$19="No"),Rates!$F$19,IF(AND(AE89="C",'Claim Details'!$I$28&gt;=Rates!$H$14,'Claim Details'!$I$28&lt;=Rates!$H$15,'Claim Details'!$I$19="Yes"),Rates!$I$19,IF(AND(AE89="C",'Claim Details'!$I$28&gt;=Rates!$H$14,'Claim Details'!$I$28&lt;=Rates!$H$15,'Claim Details'!$I$19="No"),Rates!$H$19,IF(AND(AE89="C",'Claim Details'!$I$28&gt;=Rates!$J$14,'Claim Details'!$I$28&lt;=Rates!$J$15,'Claim Details'!$I$19="Yes"),Rates!$K$19,IF(AND(AE89="C",'Claim Details'!$I$28&gt;=Rates!$J$14,'Claim Details'!$I$28&lt;=Rates!$J$15,'Claim Details'!$I$19="No"),Rates!$J$19,"£0.00"))))))))))))))))))))))))</f>
        <v>£0.00</v>
      </c>
      <c r="BE89" s="189" t="str">
        <f>IF(AND(AE89="A",'Claim Details'!$I$28&gt;=Rates!$D$14,'Claim Details'!$I$28&lt;=Rates!$D$15,'Claim Details'!$I$19="Yes"),Rates!$J$25,IF(AND(AE89="A",'Claim Details'!$I$28&gt;=Rates!$D$14,'Claim Details'!$I$28&lt;=Rates!$D$15,'Claim Details'!$I$19="No"),Rates!$D$25,IF(AND(AE89="A",'Claim Details'!$I$28&gt;=Rates!$F$14,'Claim Details'!$I$28&lt;=Rates!$F$15,'Claim Details'!$I$19="Yes"),Rates!$G$25,IF(AND(AE89="A",'Claim Details'!$I$28&gt;=Rates!$F$14,'Claim Details'!$I$28&lt;=Rates!$F$15,'Claim Details'!$I$19="No"),Rates!$F$25,IF(AND(AE89="A",'Claim Details'!$I$28&gt;=Rates!$H$14,'Claim Details'!$I$28&lt;=Rates!$H$15,'Claim Details'!$I$19="Yes"),Rates!$I$25,IF(AND(AE89="A",'Claim Details'!$I$28&gt;=Rates!$H$14,'Claim Details'!$I$28&lt;=Rates!$H$15,'Claim Details'!$I$19="No"),Rates!$H$25,IF(AND(AE89="A",'Claim Details'!$I$28&gt;=Rates!$J$14,'Claim Details'!$I$28&lt;=Rates!$J$15,'Claim Details'!$I$19="Yes"),Rates!$K$25,IF(AND(AE89="A",'Claim Details'!$I$28&gt;=Rates!$J$14,'Claim Details'!$I$28&lt;=Rates!$J$15,'Claim Details'!$I$19="No"),Rates!$J$25,IF(AND(AE89="B",'Claim Details'!$I$28&gt;=Rates!$D$14,'Claim Details'!$I$28&lt;=Rates!$D$15,'Claim Details'!$I$19="Yes"),Rates!$E$26,IF(AND(AE89="B",'Claim Details'!$I$28&gt;=Rates!$D$14,'Claim Details'!$I$28&lt;=Rates!$D$15,'Claim Details'!$I$19="No"),Rates!$D$26,IF(AND(AE89="B",'Claim Details'!$I$28&gt;=Rates!$F$14,'Claim Details'!$I$28&lt;=Rates!$F$15,'Claim Details'!$I$19="Yes"),Rates!$G$26,IF(AND(AE89="B",'Claim Details'!$I$28&gt;=Rates!$F$14,'Claim Details'!$I$28&lt;=Rates!$F$15,'Claim Details'!$I$19="No"),Rates!$F$26,IF(AND(AE89="B",'Claim Details'!$I$28&gt;=Rates!$H$14,'Claim Details'!$I$28&lt;=Rates!$H$15,'Claim Details'!$I$19="Yes"),Rates!$I$26,IF(AND(AE89="B",'Claim Details'!$I$28&gt;=Rates!$H$14,'Claim Details'!$I$28&lt;=Rates!$H$15,'Claim Details'!$I$19="No"),Rates!$H$26,IF(AND(AE89="B",'Claim Details'!$I$28&gt;=Rates!$J$14,'Claim Details'!$I$28&lt;=Rates!$J$15,'Claim Details'!$I$19="Yes"),Rates!$K$26,IF(AND(AE89="B",'Claim Details'!$I$28&gt;=Rates!$J$14,'Claim Details'!$I$28&lt;=Rates!$J$15,'Claim Details'!$I$19="No"),Rates!$J$26,IF(AND(AE89="C",'Claim Details'!$I$28&gt;=Rates!$D$14,'Claim Details'!$I$28&lt;=Rates!$D$15,'Claim Details'!$I$19="Yes"),Rates!$E$27,IF(AND(AE89="C",'Claim Details'!$I$28&gt;=Rates!$D$14,'Claim Details'!$I$28&lt;=Rates!$D$15,'Claim Details'!$I$19="No"),Rates!$D$27,IF(AND(AE89="C",'Claim Details'!$I$28&gt;=Rates!$F$14,'Claim Details'!$I$28&lt;=Rates!$F$15,'Claim Details'!$I$19="Yes"),Rates!$G$27,IF(AND(AE89="C",'Claim Details'!$I$28&gt;=Rates!$F$14,'Claim Details'!$I$28&lt;=Rates!$F$15,'Claim Details'!$I$19="No"),Rates!$F$27,IF(AND(AE89="C",'Claim Details'!$I$28&gt;=Rates!$H$14,'Claim Details'!$I$28&lt;=Rates!$H$15,'Claim Details'!$I$19="Yes"),Rates!$I$27,IF(AND(AE89="C",'Claim Details'!$I$28&gt;=Rates!$H$14,'Claim Details'!$I$28&lt;=Rates!$H$15,'Claim Details'!$I$19="No"),Rates!$H$27,IF(AND(AE89="C",'Claim Details'!$I$28&gt;=Rates!$J$14,'Claim Details'!$I$28&lt;=Rates!$J$15,'Claim Details'!$I$19="Yes"),Rates!$K$27,IF(AND(AE89="C",'Claim Details'!$I$28&gt;=Rates!$J$14,'Claim Details'!$I$28&lt;=Rates!$J$15,'Claim Details'!$I$19="No"),Rates!$J$27,"£0.00"))))))))))))))))))))))))</f>
        <v>£0.00</v>
      </c>
      <c r="BF89" s="189" t="str">
        <f>IF(AND(AE89="A",'Claim Details'!$I$28&gt;=Rates!$D$14,'Claim Details'!$I$28&lt;=Rates!$D$15,'Claim Details'!$I$19="Yes"),Rates!$E$20,IF(AND(AE89="A",'Claim Details'!$I$28&gt;=Rates!$D$14,'Claim Details'!$I$28&lt;=Rates!$D$15,'Claim Details'!$I$19="No"),Rates!$D$20,IF(AND(AE89="A",'Claim Details'!$I$28&gt;=Rates!$F$14,'Claim Details'!$I$28&lt;=Rates!$F$15,'Claim Details'!$I$19="Yes"),Rates!$G$20,IF(AND(AE89="A",'Claim Details'!$I$28&gt;=Rates!$F$14,'Claim Details'!$I$28&lt;=Rates!$F$15,'Claim Details'!$I$19="No"),Rates!$F$20,IF(AND(AE89="A",'Claim Details'!$I$28&gt;=Rates!$H$14,'Claim Details'!$I$28&lt;=Rates!$H$15,'Claim Details'!$I$19="Yes"),Rates!$I$20,IF(AND(AE89="A",'Claim Details'!$I$28&gt;=Rates!$H$14,'Claim Details'!$I$28&lt;=Rates!$H$15,'Claim Details'!$I$19="No"),Rates!$H$20,IF(AND(AE89="A",'Claim Details'!$I$28&gt;=Rates!$J$14,'Claim Details'!$I$28&lt;=Rates!$J$15,'Claim Details'!$I$19="Yes"),Rates!$K$20,IF(AND(AE89="A",'Claim Details'!$I$28&gt;=Rates!$J$14,'Claim Details'!$I$28&lt;=Rates!$J$15,'Claim Details'!$I$19="No"),Rates!$J$20,IF(AND(AE89="B",'Claim Details'!$I$28&gt;=Rates!$D$14,'Claim Details'!$I$28&lt;=Rates!$D$15,'Claim Details'!$I$19="Yes"),Rates!$E$21,IF(AND(AE89="B",'Claim Details'!$I$28&gt;=Rates!$D$14,'Claim Details'!$I$28&lt;=Rates!$D$15,'Claim Details'!$I$19="No"),Rates!$D$21,IF(AND(AE89="B",'Claim Details'!$I$28&gt;=Rates!$F$14,'Claim Details'!$I$28&lt;=Rates!$F$15,'Claim Details'!$I$19="Yes"),Rates!$G$21,IF(AND(AE89="B",'Claim Details'!$I$28&gt;=Rates!$F$14,'Claim Details'!$I$28&lt;=Rates!$F$15,'Claim Details'!$I$19="No"),Rates!$F$21,IF(AND(AE89="B",'Claim Details'!$I$28&gt;=Rates!$H$14,'Claim Details'!$I$28&lt;=Rates!$H$15,'Claim Details'!$I$19="Yes"),Rates!$I$21,IF(AND(AE89="B",'Claim Details'!$I$28&gt;=Rates!$H$14,'Claim Details'!$I$28&lt;=Rates!$H$15,'Claim Details'!$I$19="No"),Rates!$H$21,IF(AND(AE89="B",'Claim Details'!$I$28&gt;=Rates!$J$14,'Claim Details'!$I$28&lt;=Rates!$J$15,'Claim Details'!$I$19="Yes"),Rates!$K$21,IF(AND(AE89="B",'Claim Details'!$I$28&gt;=Rates!$J$14,'Claim Details'!$I$28&lt;=Rates!$J$15,'Claim Details'!$I$19="No"),Rates!$J$21,"£0.00"))))))))))))))))</f>
        <v>£0.00</v>
      </c>
      <c r="BG89" s="189" t="str">
        <f>IF(AND(AE89="A",'Claim Details'!$I$28&gt;=Rates!$D$14,'Claim Details'!$I$28&lt;=Rates!$D$15,'Claim Details'!$I$19="Yes"),Rates!$E$22,IF(AND(AE89="A",'Claim Details'!$I$28&gt;=Rates!$D$14,'Claim Details'!$I$28&lt;=Rates!$D$15,'Claim Details'!$I$19="No"),Rates!$D$22,IF(AND(AE89="A",'Claim Details'!$I$28&gt;=Rates!$F$14,'Claim Details'!$I$28&lt;=Rates!$F$15,'Claim Details'!$I$19="Yes"),Rates!$G$22,IF(AND(AE89="A",'Claim Details'!$I$28&gt;=Rates!$F$14,'Claim Details'!$I$28&lt;=Rates!$F$15,'Claim Details'!$I$19="No"),Rates!$F$22,IF(AND(AE89="A",'Claim Details'!$I$28&gt;=Rates!$H$14,'Claim Details'!$I$28&lt;=Rates!$H$15,'Claim Details'!$I$19="Yes"),Rates!$I$22,IF(AND(AE89="A",'Claim Details'!$I$28&gt;=Rates!$H$14,'Claim Details'!$I$28&lt;=Rates!$H$15,'Claim Details'!$I$19="No"),Rates!$H$22,IF(AND(AE89="A",'Claim Details'!$I$28&gt;=Rates!$J$14,'Claim Details'!$I$28&lt;=Rates!$J$15,'Claim Details'!$I$19="Yes"),Rates!$K$22,IF(AND(AE89="A",'Claim Details'!$I$28&gt;=Rates!$J$14,'Claim Details'!$I$28&lt;=Rates!$J$15,'Claim Details'!$I$19="No"),Rates!$J$22,IF(AND(AE89="B",'Claim Details'!$I$28&gt;=Rates!$D$14,'Claim Details'!$I$28&lt;=Rates!$D$15,'Claim Details'!$I$19="Yes"),Rates!$E$23,IF(AND(AE89="B",'Claim Details'!$I$28&gt;=Rates!$D$14,'Claim Details'!$I$28&lt;=Rates!$D$15,'Claim Details'!$I$19="No"),Rates!$D$23,IF(AND(AE89="B",'Claim Details'!$I$28&gt;=Rates!$F$14,'Claim Details'!$I$28&lt;=Rates!$F$15,'Claim Details'!$I$19="Yes"),Rates!$G$23,IF(AND(AE89="B",'Claim Details'!$I$28&gt;=Rates!$F$14,'Claim Details'!$I$28&lt;=Rates!$F$15,'Claim Details'!$I$19="No"),Rates!$F$23,IF(AND(AE89="B",'Claim Details'!$I$28&gt;=Rates!$H$14,'Claim Details'!$I$28&lt;=Rates!$H$15,'Claim Details'!$I$19="Yes"),Rates!$I$23,IF(AND(AE89="B",'Claim Details'!$I$28&gt;=Rates!$H$14,'Claim Details'!$I$28&lt;=Rates!$H$15,'Claim Details'!$I$19="No"),Rates!$H$23,IF(AND(AE89="B",'Claim Details'!$I$28&gt;=Rates!$J$14,'Claim Details'!$I$28&lt;=Rates!$J$15,'Claim Details'!$I$19="Yes"),Rates!$K$23,IF(AND(AE89="B",'Claim Details'!$I$28&gt;=Rates!$J$14,'Claim Details'!$I$28&lt;=Rates!$J$15,'Claim Details'!$I$19="No"),Rates!$J$23,IF(AND(AE89="C",'Claim Details'!$I$28&gt;=Rates!$D$14,'Claim Details'!$I$28&lt;=Rates!$D$15,'Claim Details'!$I$19="Yes"),Rates!$E$24,IF(AND(AE89="C",'Claim Details'!$I$28&gt;=Rates!$D$14,'Claim Details'!$I$28&lt;=Rates!$D$15,'Claim Details'!$I$19="No"),Rates!$D$24,IF(AND(AE89="C",'Claim Details'!$I$28&gt;=Rates!$F$14,'Claim Details'!$I$28&lt;=Rates!$F$15,'Claim Details'!$I$19="Yes"),Rates!$G$24,IF(AND(AE89="C",'Claim Details'!$I$28&gt;=Rates!$F$14,'Claim Details'!$I$28&lt;=Rates!$F$15,'Claim Details'!$I$19="No"),Rates!$F$24,IF(AND(AE89="C",'Claim Details'!$I$28&gt;=Rates!$H$14,'Claim Details'!$I$28&lt;=Rates!$H$15,'Claim Details'!$I$19="Yes"),Rates!$I$24,IF(AND(AE89="C",'Claim Details'!$I$28&gt;=Rates!$H$14,'Claim Details'!$I$28&lt;=Rates!$H$15,'Claim Details'!$I$19="No"),Rates!$H$24,IF(AND(AE89="C",'Claim Details'!$I$28&gt;=Rates!$J$14,'Claim Details'!$I$28&lt;=Rates!$J$15,'Claim Details'!$I$19="Yes"),Rates!$K$24,IF(AND(AE89="C",'Claim Details'!$I$28&gt;=Rates!$J$14,'Claim Details'!$I$28&lt;=Rates!$J$15,'Claim Details'!$I$19="No"),Rates!$J$24,"£0.00"))))))))))))))))))))))))</f>
        <v>£0.00</v>
      </c>
      <c r="BH89" s="189" t="str">
        <f t="shared" si="28"/>
        <v>£0.00</v>
      </c>
      <c r="BI89" s="189">
        <f t="shared" si="29"/>
        <v>0</v>
      </c>
      <c r="BO89" s="202" t="str">
        <f>IF(H89="","£0.00",IF(AP89="4","£0.00",IF(AP89="5","£0.00",IF(AP89="1","£0.00",((AQ89*H89)*'Claim Details'!$F$111)/100))))</f>
        <v>£0.00</v>
      </c>
      <c r="BP89" s="202" t="str">
        <f>IF(T89="","£0.00",IF(AP89="4","£0.00",IF(AP89="5","£0.00",IF(AP89="1","£0.00",((AR89*T89)*'Claim Details'!$N$111)/100))))</f>
        <v>£0.00</v>
      </c>
      <c r="BQ89" s="202" t="str">
        <f>IF(AI89="","£0.00",IF(AP89="4","£0.00",IF(AP89="5","£0.00",IF(AP89="1","£0.00",((BI89*AI89)*'Claim Details'!$W$111)/100))))</f>
        <v>£0.00</v>
      </c>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row>
    <row r="90" spans="1:97" ht="15">
      <c r="A90" s="145"/>
      <c r="B90" s="91"/>
      <c r="C90" s="96"/>
      <c r="D90" s="97"/>
      <c r="E90" s="98"/>
      <c r="F90" s="89"/>
      <c r="G90" s="99"/>
      <c r="H90" s="100"/>
      <c r="I90" s="221" t="str">
        <f t="shared" si="19"/>
        <v>£0.00</v>
      </c>
      <c r="J90" s="101"/>
      <c r="K90" s="100"/>
      <c r="L90" s="221" t="str">
        <f t="shared" si="20"/>
        <v>£0.00</v>
      </c>
      <c r="M90" s="101"/>
      <c r="N90" s="102"/>
      <c r="O90" s="145"/>
      <c r="P90" s="77"/>
      <c r="Q90" s="87"/>
      <c r="R90" s="87"/>
      <c r="S90" s="87"/>
      <c r="T90" s="149" t="str">
        <f t="shared" si="21"/>
        <v/>
      </c>
      <c r="U90" s="87" t="str">
        <f t="shared" si="30"/>
        <v/>
      </c>
      <c r="V90" s="87"/>
      <c r="W90" s="53" t="str">
        <f t="shared" si="22"/>
        <v>£0.00</v>
      </c>
      <c r="X90" s="53"/>
      <c r="Y90" s="87"/>
      <c r="Z90" s="78"/>
      <c r="AA90" s="79"/>
      <c r="AB90" s="160"/>
      <c r="AC90" s="98"/>
      <c r="AD90" s="225"/>
      <c r="AE90" s="235" t="str">
        <f t="shared" si="23"/>
        <v/>
      </c>
      <c r="AF90" s="87" t="str">
        <f t="shared" si="24"/>
        <v/>
      </c>
      <c r="AG90" s="53"/>
      <c r="AH90" s="224"/>
      <c r="AI90" s="226" t="str">
        <f t="shared" si="16"/>
        <v/>
      </c>
      <c r="AJ90" s="236" t="str">
        <f t="shared" si="25"/>
        <v>£0.00</v>
      </c>
      <c r="AK90" s="31"/>
      <c r="AL90" s="1"/>
      <c r="AM90" s="1"/>
      <c r="AN90" s="1"/>
      <c r="AO90" s="1"/>
      <c r="AP90" s="1" t="str">
        <f t="shared" si="17"/>
        <v/>
      </c>
      <c r="AQ90" s="27">
        <f t="shared" si="18"/>
        <v>0</v>
      </c>
      <c r="AR90" s="189">
        <f t="shared" si="26"/>
        <v>0</v>
      </c>
      <c r="AS90" s="190" t="str">
        <f>IF(AND(C90="A",'Claim Details'!$E$28&gt;=Rates!$D$14,'Claim Details'!$E$28&lt;=Rates!$D$15,'Claim Details'!$E$19="Yes"),Rates!$E$17,IF(AND(C90="A",'Claim Details'!$E$28&gt;=Rates!$D$14,'Claim Details'!$E$28&lt;=Rates!$D$15,'Claim Details'!$E$19="No"),Rates!$D$17,IF(AND(C90="A",'Claim Details'!$E$28&gt;=Rates!$F$14,'Claim Details'!$E$28&lt;=Rates!$F$15,'Claim Details'!$E$19="Yes"),Rates!$G$17,IF(AND(C90="A",'Claim Details'!$E$28&gt;=Rates!$F$14,'Claim Details'!$E$28&lt;=Rates!$F$15,'Claim Details'!$E$19="No"),Rates!$F$17,IF(AND(C90="A",'Claim Details'!$E$28&gt;=Rates!$H$14,'Claim Details'!$E$28&lt;=Rates!$H$15,'Claim Details'!$E$19="Yes"),Rates!$I$17,IF(AND(C90="A",'Claim Details'!$E$28&gt;=Rates!$H$14,'Claim Details'!$E$28&lt;=Rates!$H$15,'Claim Details'!$E$19="No"),Rates!$H$17,IF(AND(C90="A",'Claim Details'!$E$28&gt;=Rates!$J$14,'Claim Details'!$E$28&lt;=Rates!$J$15,'Claim Details'!$E$19="Yes"),Rates!$K$17,IF(AND(C90="A",'Claim Details'!$E$28&gt;=Rates!$J$14,'Claim Details'!$E$28&lt;=Rates!$J$15,'Claim Details'!$E$19="No"),Rates!$J$17,IF(AND(C90="B",'Claim Details'!$E$28&gt;=Rates!$D$14,'Claim Details'!$E$28&lt;=Rates!$D$15,'Claim Details'!$E$19="Yes"),Rates!$E$18,IF(AND(C90="B",'Claim Details'!$E$28&gt;=Rates!$D$14,'Claim Details'!$E$28&lt;=Rates!$D$15,'Claim Details'!$E$19="No"),Rates!$D$18,IF(AND(C90="B",'Claim Details'!$E$28&gt;=Rates!$F$14,'Claim Details'!$E$28&lt;=Rates!$F$15,'Claim Details'!$E$19="Yes"),Rates!$G$18,IF(AND(C90="B",'Claim Details'!$E$28&gt;=Rates!$F$14,'Claim Details'!$E$28&lt;=Rates!$F$15,'Claim Details'!$E$19="No"),Rates!$F$18,IF(AND(C90="B",'Claim Details'!$E$28&gt;=Rates!$H$14,'Claim Details'!$E$28&lt;=Rates!$H$15,'Claim Details'!$E$19="Yes"),Rates!$I$18,IF(AND(C90="B",'Claim Details'!$E$28&gt;=Rates!$H$14,'Claim Details'!$E$28&lt;=Rates!$H$15,'Claim Details'!$E$19="No"),Rates!$H$18,IF(AND(C90="B",'Claim Details'!$E$28&gt;=Rates!$J$14,'Claim Details'!$E$28&lt;=Rates!$J$15,'Claim Details'!$E$19="Yes"),Rates!$K$18,IF(AND(C90="B",'Claim Details'!$E$28&gt;=Rates!$J$14,'Claim Details'!$E$28&lt;=Rates!$J$15,'Claim Details'!$E$19="No"),Rates!$J$18,IF(AND(C90="C",'Claim Details'!$E$28&gt;=Rates!$D$14,'Claim Details'!$E$28&lt;=Rates!$D$15,'Claim Details'!$E$19="Yes"),Rates!$E$19,IF(AND(C90="C",'Claim Details'!$E$28&gt;=Rates!$D$14,'Claim Details'!$E$28&lt;=Rates!$D$15,'Claim Details'!$E$19="No"),Rates!$D$19,IF(AND(C90="C",'Claim Details'!$E$28&gt;=Rates!$F$14,'Claim Details'!$E$28&lt;=Rates!$F$15,'Claim Details'!$E$19="Yes"),Rates!$G$19,IF(AND(C90="C",'Claim Details'!$E$28&gt;=Rates!$F$14,'Claim Details'!$E$28&lt;=Rates!$F$15,'Claim Details'!$E$19="No"),Rates!$F$19,IF(AND(C90="C",'Claim Details'!$E$28&gt;=Rates!$H$14,'Claim Details'!$E$28&lt;=Rates!$H$15,'Claim Details'!$E$19="Yes"),Rates!$I$19,IF(AND(C90="C",'Claim Details'!$E$28&gt;=Rates!$H$14,'Claim Details'!$E$28&lt;=Rates!$H$15,'Claim Details'!$E$19="No"),Rates!$H$19,IF(AND(C90="C",'Claim Details'!$E$28&gt;=Rates!$J$14,'Claim Details'!$E$28&lt;=Rates!$J$15,'Claim Details'!$E$19="Yes"),Rates!$K$19,IF(AND(C90="C",'Claim Details'!$E$28&gt;=Rates!$J$14,'Claim Details'!$E$28&lt;=Rates!$J$15,'Claim Details'!$E$19="No"),Rates!$J$19,"£0.00"))))))))))))))))))))))))</f>
        <v>£0.00</v>
      </c>
      <c r="AT90" s="189" t="str">
        <f>IF(AND(C90="A",'Claim Details'!$E$28&gt;=Rates!$D$14,'Claim Details'!$E$28&lt;=Rates!$D$15,'Claim Details'!$E$19="Yes"),Rates!$E$25,IF(AND(C90="A",'Claim Details'!$E$28&gt;=Rates!$D$14,'Claim Details'!$E$28&lt;=Rates!$D$15,'Claim Details'!$E$19="No"),Rates!$D$25,IF(AND(C90="A",'Claim Details'!$E$28&gt;=Rates!$F$14,'Claim Details'!$E$28&lt;=Rates!$F$15,'Claim Details'!$E$19="Yes"),Rates!$G$25,IF(AND(C90="A",'Claim Details'!$E$28&gt;=Rates!$F$14,'Claim Details'!$E$28&lt;=Rates!$F$15,'Claim Details'!$E$19="No"),Rates!$F$25,IF(AND(C90="A",'Claim Details'!$E$28&gt;=Rates!$H$14,'Claim Details'!$E$28&lt;=Rates!$H$15,'Claim Details'!$E$19="Yes"),Rates!$I$25,IF(AND(C90="A",'Claim Details'!$E$28&gt;=Rates!$H$14,'Claim Details'!$E$28&lt;=Rates!$H$15,'Claim Details'!$E$19="No"),Rates!$H$25,IF(AND(C90="A",'Claim Details'!$E$28&gt;=Rates!$J$14,'Claim Details'!$E$28&lt;=Rates!$J$15,'Claim Details'!$E$19="Yes"),Rates!$K$25,IF(AND(C90="A",'Claim Details'!$E$28&gt;=Rates!$J$14,'Claim Details'!$E$28&lt;=Rates!$J$15,'Claim Details'!$E$19="No"),Rates!$J$25,IF(AND(C90="B",'Claim Details'!$E$28&gt;=Rates!$D$14,'Claim Details'!$E$28&lt;=Rates!$D$15,'Claim Details'!$E$19="Yes"),Rates!$E$26,IF(AND(C90="B",'Claim Details'!$E$28&gt;=Rates!$D$14,'Claim Details'!$E$28&lt;=Rates!$D$15,'Claim Details'!$E$19="No"),Rates!$D$26,IF(AND(C90="B",'Claim Details'!$E$28&gt;=Rates!$F$14,'Claim Details'!$E$28&lt;=Rates!$F$15,'Claim Details'!$E$19="Yes"),Rates!$G$26,IF(AND(C90="B",'Claim Details'!$E$28&gt;=Rates!$F$14,'Claim Details'!$E$28&lt;=Rates!$F$15,'Claim Details'!$E$19="No"),Rates!$F$26,IF(AND(C90="B",'Claim Details'!$E$28&gt;=Rates!$H$14,'Claim Details'!$E$28&lt;=Rates!$H$15,'Claim Details'!$E$19="Yes"),Rates!$I$26,IF(AND(C90="B",'Claim Details'!$E$28&gt;=Rates!$H$14,'Claim Details'!$E$28&lt;=Rates!$H$15,'Claim Details'!$E$19="No"),Rates!$H$26,IF(AND(C90="B",'Claim Details'!$E$28&gt;=Rates!$J$14,'Claim Details'!$E$28&lt;=Rates!$J$15,'Claim Details'!$E$19="Yes"),Rates!$K$26,IF(AND(C90="B",'Claim Details'!$E$28&gt;=Rates!$J$14,'Claim Details'!$E$28&lt;=Rates!$J$15,'Claim Details'!$E$19="No"),Rates!$J$26,IF(AND(C90="C",'Claim Details'!$E$28&gt;=Rates!$D$14,'Claim Details'!$E$28&lt;=Rates!$D$15,'Claim Details'!$E$19="Yes"),Rates!$E$27,IF(AND(C90="C",'Claim Details'!$E$28&gt;=Rates!$D$14,'Claim Details'!$E$28&lt;=Rates!$D$15,'Claim Details'!$E$19="No"),Rates!$D$27,IF(AND(C90="C",'Claim Details'!$E$28&gt;=Rates!$F$14,'Claim Details'!$E$28&lt;=Rates!$F$15,'Claim Details'!$E$19="Yes"),Rates!$G$27,IF(AND(C90="C",'Claim Details'!$E$28&gt;=Rates!$F$14,'Claim Details'!$E$28&lt;=Rates!$F$15,'Claim Details'!$E$19="No"),Rates!$F$27,IF(AND(C90="C",'Claim Details'!$E$28&gt;=Rates!$H$14,'Claim Details'!$E$28&lt;=Rates!$H$15,'Claim Details'!$E$19="Yes"),Rates!$I$27,IF(AND(C90="C",'Claim Details'!$E$28&gt;=Rates!$H$14,'Claim Details'!$E$28&lt;=Rates!$H$15,'Claim Details'!$E$19="No"),Rates!$H$27,IF(AND(C90="C",'Claim Details'!$E$28&gt;=Rates!$J$14,'Claim Details'!$E$28&lt;=Rates!$J$15,'Claim Details'!$E$19="Yes"),Rates!$K$27,IF(AND(C90="C",'Claim Details'!$E$28&gt;=Rates!$J$14,'Claim Details'!$E$28&lt;=Rates!$J$15,'Claim Details'!$E$19="No"),Rates!$J$27,"£0.00"))))))))))))))))))))))))</f>
        <v>£0.00</v>
      </c>
      <c r="AU90" s="191" t="str">
        <f>IF(AND(C90="A",'Claim Details'!$E$28&gt;=Rates!$D$14,'Claim Details'!$E$28&lt;=Rates!$D$15,'Claim Details'!$E$19="Yes"),Rates!$E$20,IF(AND(C90="A",'Claim Details'!$E$28&gt;=Rates!$D$14,'Claim Details'!$E$28&lt;=Rates!$D$15,'Claim Details'!$E$19="No"),Rates!$D$20,IF(AND(C90="A",'Claim Details'!$E$28&gt;=Rates!$F$14,'Claim Details'!$E$28&lt;=Rates!$F$15,'Claim Details'!$E$19="Yes"),Rates!$G$20,IF(AND(C90="A",'Claim Details'!$E$28&gt;=Rates!$F$14,'Claim Details'!$E$28&lt;=Rates!$F$15,'Claim Details'!$E$19="No"),Rates!$F$20,IF(AND(C90="A",'Claim Details'!$E$28&gt;=Rates!$H$14,'Claim Details'!$E$28&lt;=Rates!$H$15,'Claim Details'!$E$19="Yes"),Rates!$I$20,IF(AND(C90="A",'Claim Details'!$E$28&gt;=Rates!$H$14,'Claim Details'!$E$28&lt;=Rates!$H$15,'Claim Details'!$E$19="No"),Rates!$H$20,IF(AND(C90="A",'Claim Details'!$E$28&gt;=Rates!$J$14,'Claim Details'!$E$28&lt;=Rates!$J$15,'Claim Details'!$E$19="Yes"),Rates!$K$20,IF(AND(C90="A",'Claim Details'!$E$28&gt;=Rates!$J$14,'Claim Details'!$E$28&lt;=Rates!$J$15,'Claim Details'!$E$19="No"),Rates!$J$20,IF(AND(C90="B",'Claim Details'!$E$28&gt;=Rates!$D$14,'Claim Details'!$E$28&lt;=Rates!$D$15,'Claim Details'!$E$19="Yes"),Rates!$E$21,IF(AND(C90="B",'Claim Details'!$E$28&gt;=Rates!$D$14,'Claim Details'!$E$28&lt;=Rates!$D$15,'Claim Details'!$E$19="No"),Rates!$D$21,IF(AND(C90="B",'Claim Details'!$E$28&gt;=Rates!$F$14,'Claim Details'!$E$28&lt;=Rates!$F$15,'Claim Details'!$E$19="Yes"),Rates!$G$21,IF(AND(C90="B",'Claim Details'!$E$28&gt;=Rates!$F$14,'Claim Details'!$E$28&lt;=Rates!$F$15,'Claim Details'!$E$19="No"),Rates!$F$21,IF(AND(C90="B",'Claim Details'!$E$28&gt;=Rates!$H$14,'Claim Details'!$E$28&lt;=Rates!$H$15,'Claim Details'!$E$19="Yes"),Rates!$I$21,IF(AND(C90="B",'Claim Details'!$E$28&gt;=Rates!$H$14,'Claim Details'!$E$28&lt;=Rates!$H$15,'Claim Details'!$E$19="No"),Rates!$H$21,IF(AND(C90="B",'Claim Details'!$E$28&gt;=Rates!$J$14,'Claim Details'!$E$28&lt;=Rates!$J$15,'Claim Details'!$E$19="Yes"),Rates!$K$21,IF(AND(C90="B",'Claim Details'!$E$28&gt;=Rates!$J$14,'Claim Details'!$E$28&lt;=Rates!$J$15,'Claim Details'!$E$19="No"),Rates!$J$21,"£0.00"))))))))))))))))</f>
        <v>£0.00</v>
      </c>
      <c r="AV90" s="191" t="str">
        <f>IF(AND(C90="A",'Claim Details'!$E$28&gt;=Rates!$D$14,'Claim Details'!$E$28&lt;=Rates!$D$15,'Claim Details'!$E$19="Yes"),Rates!$E$22,IF(AND(C90="A",'Claim Details'!$E$28&gt;=Rates!$D$14,'Claim Details'!$E$28&lt;=Rates!$D$15,'Claim Details'!$E$19="No"),Rates!$D$22,IF(AND(C90="A",'Claim Details'!$E$28&gt;=Rates!$F$14,'Claim Details'!$E$28&lt;=Rates!$F$15,'Claim Details'!$E$19="Yes"),Rates!$G$22,IF(AND(C90="A",'Claim Details'!$E$28&gt;=Rates!$F$14,'Claim Details'!$E$28&lt;=Rates!$F$15,'Claim Details'!$E$19="No"),Rates!$F$22,IF(AND(C90="A",'Claim Details'!$E$28&gt;=Rates!$H$14,'Claim Details'!$E$28&lt;=Rates!$H$15,'Claim Details'!$E$19="Yes"),Rates!$I$22,IF(AND(C90="A",'Claim Details'!$E$28&gt;=Rates!$H$14,'Claim Details'!$E$28&lt;=Rates!$H$15,'Claim Details'!$E$19="No"),Rates!$H$22,IF(AND(C90="A",'Claim Details'!$E$28&gt;=Rates!$J$14,'Claim Details'!$E$28&lt;=Rates!$J$15,'Claim Details'!$E$19="Yes"),Rates!$K$22,IF(AND(C90="A",'Claim Details'!$E$28&gt;=Rates!$J$14,'Claim Details'!$E$28&lt;=Rates!$J$15,'Claim Details'!$E$19="No"),Rates!$J$22,IF(AND(C90="B",'Claim Details'!$E$28&gt;=Rates!$D$14,'Claim Details'!$E$28&lt;=Rates!$D$15,'Claim Details'!$E$19="Yes"),Rates!$E$23,IF(AND(C90="B",'Claim Details'!$E$28&gt;=Rates!$D$14,'Claim Details'!$E$28&lt;=Rates!$D$15,'Claim Details'!$E$19="No"),Rates!$D$23,IF(AND(C90="B",'Claim Details'!$E$28&gt;=Rates!$F$14,'Claim Details'!$E$28&lt;=Rates!$F$15,'Claim Details'!$E$19="Yes"),Rates!$G$23,IF(AND(C90="B",'Claim Details'!$E$28&gt;=Rates!$F$14,'Claim Details'!$E$28&lt;=Rates!$F$15,'Claim Details'!$E$19="No"),Rates!$F$23,IF(AND(C90="B",'Claim Details'!$E$28&gt;=Rates!$H$14,'Claim Details'!$E$28&lt;=Rates!$H$15,'Claim Details'!$E$19="Yes"),Rates!$I$23,IF(AND(C90="B",'Claim Details'!$E$28&gt;=Rates!$H$14,'Claim Details'!$E$28&lt;=Rates!$H$15,'Claim Details'!$E$19="No"),Rates!$H$23,IF(AND(C90="B",'Claim Details'!$E$28&gt;=Rates!$J$14,'Claim Details'!$E$28&lt;=Rates!$J$15,'Claim Details'!$E$19="Yes"),Rates!$K$23,IF(AND(C90="B",'Claim Details'!$E$28&gt;=Rates!$J$14,'Claim Details'!$E$28&lt;=Rates!$J$15,'Claim Details'!$E$19="No"),Rates!$J$23,IF(AND(C90="C",'Claim Details'!$E$28&gt;=Rates!$D$14,'Claim Details'!$E$28&lt;=Rates!$D$15,'Claim Details'!$E$19="Yes"),Rates!$E$24,IF(AND(C90="C",'Claim Details'!$E$28&gt;=Rates!$D$14,'Claim Details'!$E$28&lt;=Rates!$D$15,'Claim Details'!$E$19="No"),Rates!$D$24,IF(AND(C90="C",'Claim Details'!$E$28&gt;=Rates!$F$14,'Claim Details'!$E$28&lt;=Rates!$F$15,'Claim Details'!$E$19="Yes"),Rates!$G$24,IF(AND(C90="C",'Claim Details'!$E$28&gt;=Rates!$F$14,'Claim Details'!$E$28&lt;=Rates!$F$15,'Claim Details'!$E$19="No"),Rates!$F$24,IF(AND(C90="C",'Claim Details'!$E$28&gt;=Rates!$H$14,'Claim Details'!$E$28&lt;=Rates!$H$15,'Claim Details'!$E$19="Yes"),Rates!$I$24,IF(AND(C90="C",'Claim Details'!$E$28&gt;=Rates!$H$14,'Claim Details'!$E$28&lt;=Rates!$H$15,'Claim Details'!$E$19="No"),Rates!$H$24,IF(AND(C90="C",'Claim Details'!$E$28&gt;=Rates!$J$14,'Claim Details'!$E$28&lt;=Rates!$J$15,'Claim Details'!$E$19="Yes"),Rates!$K$24,IF(AND(C90="C",'Claim Details'!$E$28&gt;=Rates!$J$14,'Claim Details'!$E$28&lt;=Rates!$J$15,'Claim Details'!$E$19="No"),Rates!$J$24,"£0.00"))))))))))))))))))))))))</f>
        <v>£0.00</v>
      </c>
      <c r="AW90" s="1"/>
      <c r="AX90" s="189" t="str">
        <f>IF(AND(U90="A",'Claim Details'!$I$28&gt;=Rates!$D$14,'Claim Details'!$I$28&lt;=Rates!$D$15,'Claim Details'!$I$19="Yes"),Rates!$J$17,IF(AND(U90="A",'Claim Details'!$I$28&gt;=Rates!$D$14,'Claim Details'!$I$28&lt;=Rates!$D$15,'Claim Details'!$I$19="No"),Rates!$D$17,IF(AND(U90="A",'Claim Details'!$I$28&gt;=Rates!$F$14,'Claim Details'!$I$28&lt;=Rates!$F$15,'Claim Details'!$I$19="Yes"),Rates!$G$17,IF(AND(U90="A",'Claim Details'!$I$28&gt;=Rates!$F$14,'Claim Details'!$I$28&lt;=Rates!$F$15,'Claim Details'!$I$19="No"),Rates!$F$17,IF(AND(U90="A",'Claim Details'!$I$28&gt;=Rates!$H$14,'Claim Details'!$I$28&lt;=Rates!$H$15,'Claim Details'!$I$19="Yes"),Rates!$I$17,IF(AND(U90="A",'Claim Details'!$I$28&gt;=Rates!$H$14,'Claim Details'!$I$28&lt;=Rates!$H$15,'Claim Details'!$I$19="No"),Rates!$H$17,IF(AND(U90="A",'Claim Details'!$I$28&gt;=Rates!$J$14,'Claim Details'!$I$28&lt;=Rates!$J$15,'Claim Details'!$I$19="Yes"),Rates!$K$17,IF(AND(U90="A",'Claim Details'!$I$28&gt;=Rates!$J$14,'Claim Details'!$I$28&lt;=Rates!$J$15,'Claim Details'!$I$19="No"),Rates!$J$17,IF(AND(U90="B",'Claim Details'!$I$28&gt;=Rates!$D$14,'Claim Details'!$I$28&lt;=Rates!$D$15,'Claim Details'!$I$19="Yes"),Rates!$E$18,IF(AND(U90="B",'Claim Details'!$I$28&gt;=Rates!$D$14,'Claim Details'!$I$28&lt;=Rates!$D$15,'Claim Details'!$I$19="No"),Rates!$D$18,IF(AND(U90="B",'Claim Details'!$I$28&gt;=Rates!$F$14,'Claim Details'!$I$28&lt;=Rates!$F$15,'Claim Details'!$I$19="Yes"),Rates!$G$18,IF(AND(U90="B",'Claim Details'!$I$28&gt;=Rates!$F$14,'Claim Details'!$I$28&lt;=Rates!$F$15,'Claim Details'!$I$19="No"),Rates!$F$18,IF(AND(U90="B",'Claim Details'!$I$28&gt;=Rates!$H$14,'Claim Details'!$I$28&lt;=Rates!$H$15,'Claim Details'!$I$19="Yes"),Rates!$I$18,IF(AND(U90="B",'Claim Details'!$I$28&gt;=Rates!$H$14,'Claim Details'!$I$28&lt;=Rates!$H$15,'Claim Details'!$I$19="No"),Rates!$H$18,IF(AND(U90="B",'Claim Details'!$I$28&gt;=Rates!$J$14,'Claim Details'!$I$28&lt;=Rates!$J$15,'Claim Details'!$I$19="Yes"),Rates!$K$18,IF(AND(U90="B",'Claim Details'!$I$28&gt;=Rates!$J$14,'Claim Details'!$I$28&lt;=Rates!$J$15,'Claim Details'!$I$19="No"),Rates!$J$18,IF(AND(U90="C",'Claim Details'!$I$28&gt;=Rates!$D$14,'Claim Details'!$I$28&lt;=Rates!$D$15,'Claim Details'!$I$19="Yes"),Rates!$E$19,IF(AND(U90="C",'Claim Details'!$I$28&gt;=Rates!$D$14,'Claim Details'!$I$28&lt;=Rates!$D$15,'Claim Details'!$I$19="No"),Rates!$D$19,IF(AND(U90="C",'Claim Details'!$I$28&gt;=Rates!$F$14,'Claim Details'!$I$28&lt;=Rates!$F$15,'Claim Details'!$I$19="Yes"),Rates!$G$19,IF(AND(U90="C",'Claim Details'!$I$28&gt;=Rates!$F$14,'Claim Details'!$I$28&lt;=Rates!$F$15,'Claim Details'!$I$19="No"),Rates!$F$19,IF(AND(U90="C",'Claim Details'!$I$28&gt;=Rates!$H$14,'Claim Details'!$I$28&lt;=Rates!$H$15,'Claim Details'!$I$19="Yes"),Rates!$I$19,IF(AND(U90="C",'Claim Details'!$I$28&gt;=Rates!$H$14,'Claim Details'!$I$28&lt;=Rates!$H$15,'Claim Details'!$I$19="No"),Rates!$H$19,IF(AND(U90="C",'Claim Details'!$I$28&gt;=Rates!$J$14,'Claim Details'!$I$28&lt;=Rates!$J$15,'Claim Details'!$I$19="Yes"),Rates!$K$19,IF(AND(U90="C",'Claim Details'!$I$28&gt;=Rates!$J$14,'Claim Details'!$I$28&lt;=Rates!$J$15,'Claim Details'!$I$19="No"),Rates!$J$19,"£0.00"))))))))))))))))))))))))</f>
        <v>£0.00</v>
      </c>
      <c r="AY90" s="189" t="str">
        <f>IF(AND(C90="A",'Claim Details'!$I$28&gt;=Rates!$D$14,'Claim Details'!$I$28&lt;=Rates!$D$15,'Claim Details'!$I$19="Yes"),Rates!$J$25,IF(AND(C90="A",'Claim Details'!$I$28&gt;=Rates!$D$14,'Claim Details'!$I$28&lt;=Rates!$D$15,'Claim Details'!$I$19="No"),Rates!$D$25,IF(AND(C90="A",'Claim Details'!$I$28&gt;=Rates!$F$14,'Claim Details'!$I$28&lt;=Rates!$F$15,'Claim Details'!$I$19="Yes"),Rates!$G$25,IF(AND(C90="A",'Claim Details'!$I$28&gt;=Rates!$F$14,'Claim Details'!$I$28&lt;=Rates!$F$15,'Claim Details'!$I$19="No"),Rates!$F$25,IF(AND(C90="A",'Claim Details'!$I$28&gt;=Rates!$H$14,'Claim Details'!$I$28&lt;=Rates!$H$15,'Claim Details'!$I$19="Yes"),Rates!$I$25,IF(AND(C90="A",'Claim Details'!$I$28&gt;=Rates!$H$14,'Claim Details'!$I$28&lt;=Rates!$H$15,'Claim Details'!$I$19="No"),Rates!$H$25,IF(AND(C90="A",'Claim Details'!$I$28&gt;=Rates!$J$14,'Claim Details'!$I$28&lt;=Rates!$J$15,'Claim Details'!$I$19="Yes"),Rates!$K$25,IF(AND(C90="A",'Claim Details'!$I$28&gt;=Rates!$J$14,'Claim Details'!$I$28&lt;=Rates!$J$15,'Claim Details'!$I$19="No"),Rates!$J$25,IF(AND(C90="B",'Claim Details'!$I$28&gt;=Rates!$D$14,'Claim Details'!$I$28&lt;=Rates!$D$15,'Claim Details'!$I$19="Yes"),Rates!$E$26,IF(AND(C90="B",'Claim Details'!$I$28&gt;=Rates!$D$14,'Claim Details'!$I$28&lt;=Rates!$D$15,'Claim Details'!$I$19="No"),Rates!$D$26,IF(AND(C90="B",'Claim Details'!$I$28&gt;=Rates!$F$14,'Claim Details'!$I$28&lt;=Rates!$F$15,'Claim Details'!$I$19="Yes"),Rates!$G$26,IF(AND(C90="B",'Claim Details'!$I$28&gt;=Rates!$F$14,'Claim Details'!$I$28&lt;=Rates!$F$15,'Claim Details'!$I$19="No"),Rates!$F$26,IF(AND(C90="B",'Claim Details'!$I$28&gt;=Rates!$H$14,'Claim Details'!$I$28&lt;=Rates!$H$15,'Claim Details'!$I$19="Yes"),Rates!$I$26,IF(AND(C90="B",'Claim Details'!$I$28&gt;=Rates!$H$14,'Claim Details'!$I$28&lt;=Rates!$H$15,'Claim Details'!$I$19="No"),Rates!$H$26,IF(AND(C90="B",'Claim Details'!$I$28&gt;=Rates!$J$14,'Claim Details'!$I$28&lt;=Rates!$J$15,'Claim Details'!$I$19="Yes"),Rates!$K$26,IF(AND(C90="B",'Claim Details'!$I$28&gt;=Rates!$J$14,'Claim Details'!$I$28&lt;=Rates!$J$15,'Claim Details'!$I$19="No"),Rates!$J$26,IF(AND(C90="C",'Claim Details'!$I$28&gt;=Rates!$D$14,'Claim Details'!$I$28&lt;=Rates!$D$15,'Claim Details'!$I$19="Yes"),Rates!$E$27,IF(AND(C90="C",'Claim Details'!$I$28&gt;=Rates!$D$14,'Claim Details'!$I$28&lt;=Rates!$D$15,'Claim Details'!$I$19="No"),Rates!$D$27,IF(AND(C90="C",'Claim Details'!$I$28&gt;=Rates!$F$14,'Claim Details'!$I$28&lt;=Rates!$F$15,'Claim Details'!$I$19="Yes"),Rates!$G$27,IF(AND(C90="C",'Claim Details'!$I$28&gt;=Rates!$F$14,'Claim Details'!$I$28&lt;=Rates!$F$15,'Claim Details'!$I$19="No"),Rates!$F$27,IF(AND(C90="C",'Claim Details'!$I$28&gt;=Rates!$H$14,'Claim Details'!$I$28&lt;=Rates!$H$15,'Claim Details'!$I$19="Yes"),Rates!$I$27,IF(AND(C90="C",'Claim Details'!$I$28&gt;=Rates!$H$14,'Claim Details'!$I$28&lt;=Rates!$H$15,'Claim Details'!$I$19="No"),Rates!$H$27,IF(AND(C90="C",'Claim Details'!$I$28&gt;=Rates!$J$14,'Claim Details'!$I$28&lt;=Rates!$J$15,'Claim Details'!$I$19="Yes"),Rates!$K$27,IF(AND(C90="C",'Claim Details'!$I$28&gt;=Rates!$J$14,'Claim Details'!$I$28&lt;=Rates!$J$15,'Claim Details'!$I$19="No"),Rates!$J$27,"£0.00"))))))))))))))))))))))))</f>
        <v>£0.00</v>
      </c>
      <c r="AZ90" s="189" t="str">
        <f>IF(AND(C90="A",'Claim Details'!$I$28&gt;=Rates!$D$14,'Claim Details'!$I$28&lt;=Rates!$D$15,'Claim Details'!$I$19="Yes"),Rates!$E$20,IF(AND(C90="A",'Claim Details'!$I$28&gt;=Rates!$D$14,'Claim Details'!$I$28&lt;=Rates!$D$15,'Claim Details'!$I$19="No"),Rates!$D$20,IF(AND(C90="A",'Claim Details'!$I$28&gt;=Rates!$F$14,'Claim Details'!$I$28&lt;=Rates!$F$15,'Claim Details'!$I$19="Yes"),Rates!$G$20,IF(AND(C90="A",'Claim Details'!$I$28&gt;=Rates!$F$14,'Claim Details'!$I$28&lt;=Rates!$F$15,'Claim Details'!$I$19="No"),Rates!$F$20,IF(AND(C90="A",'Claim Details'!$I$28&gt;=Rates!$H$14,'Claim Details'!$I$28&lt;=Rates!$H$15,'Claim Details'!$I$19="Yes"),Rates!$I$20,IF(AND(C90="A",'Claim Details'!$I$28&gt;=Rates!$H$14,'Claim Details'!$I$28&lt;=Rates!$H$15,'Claim Details'!$I$19="No"),Rates!$H$20,IF(AND(C90="A",'Claim Details'!$I$28&gt;=Rates!$J$14,'Claim Details'!$I$28&lt;=Rates!$J$15,'Claim Details'!$I$19="Yes"),Rates!$K$20,IF(AND(C90="A",'Claim Details'!$I$28&gt;=Rates!$J$14,'Claim Details'!$I$28&lt;=Rates!$J$15,'Claim Details'!$I$19="No"),Rates!$J$20,IF(AND(C90="B",'Claim Details'!$I$28&gt;=Rates!$D$14,'Claim Details'!$I$28&lt;=Rates!$D$15,'Claim Details'!$I$19="Yes"),Rates!$E$21,IF(AND(C90="B",'Claim Details'!$I$28&gt;=Rates!$D$14,'Claim Details'!$I$28&lt;=Rates!$D$15,'Claim Details'!$I$19="No"),Rates!$D$21,IF(AND(C90="B",'Claim Details'!$I$28&gt;=Rates!$F$14,'Claim Details'!$I$28&lt;=Rates!$F$15,'Claim Details'!$I$19="Yes"),Rates!$G$21,IF(AND(C90="B",'Claim Details'!$I$28&gt;=Rates!$F$14,'Claim Details'!$I$28&lt;=Rates!$F$15,'Claim Details'!$I$19="No"),Rates!$F$21,IF(AND(C90="B",'Claim Details'!$I$28&gt;=Rates!$H$14,'Claim Details'!$I$28&lt;=Rates!$H$15,'Claim Details'!$I$19="Yes"),Rates!$I$21,IF(AND(C90="B",'Claim Details'!$I$28&gt;=Rates!$H$14,'Claim Details'!$I$28&lt;=Rates!$H$15,'Claim Details'!$I$19="No"),Rates!$H$21,IF(AND(C90="B",'Claim Details'!$I$28&gt;=Rates!$J$14,'Claim Details'!$I$28&lt;=Rates!$J$15,'Claim Details'!$I$19="Yes"),Rates!$K$21,IF(AND(C90="B",'Claim Details'!$I$28&gt;=Rates!$J$14,'Claim Details'!$I$28&lt;=Rates!$J$15,'Claim Details'!$I$19="No"),Rates!$J$21,"£0.00"))))))))))))))))</f>
        <v>£0.00</v>
      </c>
      <c r="BA90" s="189" t="str">
        <f>IF(AND(C90="A",'Claim Details'!$I$28&gt;=Rates!$D$14,'Claim Details'!$I$28&lt;=Rates!$D$15,'Claim Details'!$I$19="Yes"),Rates!$E$22,IF(AND(C90="A",'Claim Details'!$I$28&gt;=Rates!$D$14,'Claim Details'!$I$28&lt;=Rates!$D$15,'Claim Details'!$I$19="No"),Rates!$D$22,IF(AND(C90="A",'Claim Details'!$I$28&gt;=Rates!$F$14,'Claim Details'!$I$28&lt;=Rates!$F$15,'Claim Details'!$I$19="Yes"),Rates!$G$22,IF(AND(C90="A",'Claim Details'!$I$28&gt;=Rates!$F$14,'Claim Details'!$I$28&lt;=Rates!$F$15,'Claim Details'!$I$19="No"),Rates!$F$22,IF(AND(C90="A",'Claim Details'!$I$28&gt;=Rates!$H$14,'Claim Details'!$I$28&lt;=Rates!$H$15,'Claim Details'!$I$19="Yes"),Rates!$I$22,IF(AND(C90="A",'Claim Details'!$I$28&gt;=Rates!$H$14,'Claim Details'!$I$28&lt;=Rates!$H$15,'Claim Details'!$I$19="No"),Rates!$H$22,IF(AND(C90="A",'Claim Details'!$I$28&gt;=Rates!$J$14,'Claim Details'!$I$28&lt;=Rates!$J$15,'Claim Details'!$I$19="Yes"),Rates!$K$22,IF(AND(C90="A",'Claim Details'!$I$28&gt;=Rates!$J$14,'Claim Details'!$I$28&lt;=Rates!$J$15,'Claim Details'!$I$19="No"),Rates!$J$22,IF(AND(C90="B",'Claim Details'!$I$28&gt;=Rates!$D$14,'Claim Details'!$I$28&lt;=Rates!$D$15,'Claim Details'!$I$19="Yes"),Rates!$E$23,IF(AND(C90="B",'Claim Details'!$I$28&gt;=Rates!$D$14,'Claim Details'!$I$28&lt;=Rates!$D$15,'Claim Details'!$I$19="No"),Rates!$D$23,IF(AND(C90="B",'Claim Details'!$I$28&gt;=Rates!$F$14,'Claim Details'!$I$28&lt;=Rates!$F$15,'Claim Details'!$I$19="Yes"),Rates!$G$23,IF(AND(C90="B",'Claim Details'!$I$28&gt;=Rates!$F$14,'Claim Details'!$I$28&lt;=Rates!$F$15,'Claim Details'!$I$19="No"),Rates!$F$23,IF(AND(C90="B",'Claim Details'!$I$28&gt;=Rates!$H$14,'Claim Details'!$I$28&lt;=Rates!$H$15,'Claim Details'!$I$19="Yes"),Rates!$I$23,IF(AND(C90="B",'Claim Details'!$I$28&gt;=Rates!$H$14,'Claim Details'!$I$28&lt;=Rates!$H$15,'Claim Details'!$I$19="No"),Rates!$H$23,IF(AND(C90="B",'Claim Details'!$I$28&gt;=Rates!$J$14,'Claim Details'!$I$28&lt;=Rates!$J$15,'Claim Details'!$I$19="Yes"),Rates!$K$23,IF(AND(C90="B",'Claim Details'!$I$28&gt;=Rates!$J$14,'Claim Details'!$I$28&lt;=Rates!$J$15,'Claim Details'!$I$19="No"),Rates!$J$23,IF(AND(C90="C",'Claim Details'!$I$28&gt;=Rates!$D$14,'Claim Details'!$I$28&lt;=Rates!$D$15,'Claim Details'!$I$19="Yes"),Rates!$E$24,IF(AND(C90="C",'Claim Details'!$I$28&gt;=Rates!$D$14,'Claim Details'!$I$28&lt;=Rates!$D$15,'Claim Details'!$I$19="No"),Rates!$D$24,IF(AND(C90="C",'Claim Details'!$I$28&gt;=Rates!$F$14,'Claim Details'!$I$28&lt;=Rates!$F$15,'Claim Details'!$I$19="Yes"),Rates!$G$24,IF(AND(C90="C",'Claim Details'!$I$28&gt;=Rates!$F$14,'Claim Details'!$I$28&lt;=Rates!$F$15,'Claim Details'!$I$19="No"),Rates!$F$24,IF(AND(C90="C",'Claim Details'!$I$28&gt;=Rates!$H$14,'Claim Details'!$I$28&lt;=Rates!$H$15,'Claim Details'!$I$19="Yes"),Rates!$I$24,IF(AND(C90="C",'Claim Details'!$I$28&gt;=Rates!$H$14,'Claim Details'!$I$28&lt;=Rates!$H$15,'Claim Details'!$I$19="No"),Rates!$H$24,IF(AND(C90="C",'Claim Details'!$I$28&gt;=Rates!$J$14,'Claim Details'!$I$28&lt;=Rates!$J$15,'Claim Details'!$I$19="Yes"),Rates!$K$24,IF(AND(C90="C",'Claim Details'!$I$28&gt;=Rates!$J$14,'Claim Details'!$I$28&lt;=Rates!$J$15,'Claim Details'!$I$19="No"),Rates!$J$24,"£0.00"))))))))))))))))))))))))</f>
        <v>£0.00</v>
      </c>
      <c r="BB90" s="189" t="str">
        <f t="shared" si="27"/>
        <v>£0.00</v>
      </c>
      <c r="BC90" s="1"/>
      <c r="BD90" s="189" t="str">
        <f>IF(AND(AE90="A",'Claim Details'!$I$28&gt;=Rates!$D$14,'Claim Details'!$I$28&lt;=Rates!$D$15,'Claim Details'!$I$19="Yes"),Rates!$J$17,IF(AND(AE90="A",'Claim Details'!$I$28&gt;=Rates!$D$14,'Claim Details'!$I$28&lt;=Rates!$D$15,'Claim Details'!$I$19="No"),Rates!$D$17,IF(AND(AE90="A",'Claim Details'!$I$28&gt;=Rates!$F$14,'Claim Details'!$I$28&lt;=Rates!$F$15,'Claim Details'!$I$19="Yes"),Rates!$G$17,IF(AND(AE90="A",'Claim Details'!$I$28&gt;=Rates!$F$14,'Claim Details'!$I$28&lt;=Rates!$F$15,'Claim Details'!$I$19="No"),Rates!$F$17,IF(AND(AE90="A",'Claim Details'!$I$28&gt;=Rates!$H$14,'Claim Details'!$I$28&lt;=Rates!$H$15,'Claim Details'!$I$19="Yes"),Rates!$I$17,IF(AND(AE90="A",'Claim Details'!$I$28&gt;=Rates!$H$14,'Claim Details'!$I$28&lt;=Rates!$H$15,'Claim Details'!$I$19="No"),Rates!$H$17,IF(AND(AE90="A",'Claim Details'!$I$28&gt;=Rates!$J$14,'Claim Details'!$I$28&lt;=Rates!$J$15,'Claim Details'!$I$19="Yes"),Rates!$K$17,IF(AND(AE90="A",'Claim Details'!$I$28&gt;=Rates!$J$14,'Claim Details'!$I$28&lt;=Rates!$J$15,'Claim Details'!$I$19="No"),Rates!$J$17,IF(AND(AE90="B",'Claim Details'!$I$28&gt;=Rates!$D$14,'Claim Details'!$I$28&lt;=Rates!$D$15,'Claim Details'!$I$19="Yes"),Rates!$E$18,IF(AND(AE90="B",'Claim Details'!$I$28&gt;=Rates!$D$14,'Claim Details'!$I$28&lt;=Rates!$D$15,'Claim Details'!$I$19="No"),Rates!$D$18,IF(AND(AE90="B",'Claim Details'!$I$28&gt;=Rates!$F$14,'Claim Details'!$I$28&lt;=Rates!$F$15,'Claim Details'!$I$19="Yes"),Rates!$G$18,IF(AND(AE90="B",'Claim Details'!$I$28&gt;=Rates!$F$14,'Claim Details'!$I$28&lt;=Rates!$F$15,'Claim Details'!$I$19="No"),Rates!$F$18,IF(AND(AE90="B",'Claim Details'!$I$28&gt;=Rates!$H$14,'Claim Details'!$I$28&lt;=Rates!$H$15,'Claim Details'!$I$19="Yes"),Rates!$I$18,IF(AND(AE90="B",'Claim Details'!$I$28&gt;=Rates!$H$14,'Claim Details'!$I$28&lt;=Rates!$H$15,'Claim Details'!$I$19="No"),Rates!$H$18,IF(AND(AE90="B",'Claim Details'!$I$28&gt;=Rates!$J$14,'Claim Details'!$I$28&lt;=Rates!$J$15,'Claim Details'!$I$19="Yes"),Rates!$K$18,IF(AND(AE90="B",'Claim Details'!$I$28&gt;=Rates!$J$14,'Claim Details'!$I$28&lt;=Rates!$J$15,'Claim Details'!$I$19="No"),Rates!$J$18,IF(AND(AE90="C",'Claim Details'!$I$28&gt;=Rates!$D$14,'Claim Details'!$I$28&lt;=Rates!$D$15,'Claim Details'!$I$19="Yes"),Rates!$E$19,IF(AND(AE90="C",'Claim Details'!$I$28&gt;=Rates!$D$14,'Claim Details'!$I$28&lt;=Rates!$D$15,'Claim Details'!$I$19="No"),Rates!$D$19,IF(AND(AE90="C",'Claim Details'!$I$28&gt;=Rates!$F$14,'Claim Details'!$I$28&lt;=Rates!$F$15,'Claim Details'!$I$19="Yes"),Rates!$G$19,IF(AND(AE90="C",'Claim Details'!$I$28&gt;=Rates!$F$14,'Claim Details'!$I$28&lt;=Rates!$F$15,'Claim Details'!$I$19="No"),Rates!$F$19,IF(AND(AE90="C",'Claim Details'!$I$28&gt;=Rates!$H$14,'Claim Details'!$I$28&lt;=Rates!$H$15,'Claim Details'!$I$19="Yes"),Rates!$I$19,IF(AND(AE90="C",'Claim Details'!$I$28&gt;=Rates!$H$14,'Claim Details'!$I$28&lt;=Rates!$H$15,'Claim Details'!$I$19="No"),Rates!$H$19,IF(AND(AE90="C",'Claim Details'!$I$28&gt;=Rates!$J$14,'Claim Details'!$I$28&lt;=Rates!$J$15,'Claim Details'!$I$19="Yes"),Rates!$K$19,IF(AND(AE90="C",'Claim Details'!$I$28&gt;=Rates!$J$14,'Claim Details'!$I$28&lt;=Rates!$J$15,'Claim Details'!$I$19="No"),Rates!$J$19,"£0.00"))))))))))))))))))))))))</f>
        <v>£0.00</v>
      </c>
      <c r="BE90" s="189" t="str">
        <f>IF(AND(AE90="A",'Claim Details'!$I$28&gt;=Rates!$D$14,'Claim Details'!$I$28&lt;=Rates!$D$15,'Claim Details'!$I$19="Yes"),Rates!$J$25,IF(AND(AE90="A",'Claim Details'!$I$28&gt;=Rates!$D$14,'Claim Details'!$I$28&lt;=Rates!$D$15,'Claim Details'!$I$19="No"),Rates!$D$25,IF(AND(AE90="A",'Claim Details'!$I$28&gt;=Rates!$F$14,'Claim Details'!$I$28&lt;=Rates!$F$15,'Claim Details'!$I$19="Yes"),Rates!$G$25,IF(AND(AE90="A",'Claim Details'!$I$28&gt;=Rates!$F$14,'Claim Details'!$I$28&lt;=Rates!$F$15,'Claim Details'!$I$19="No"),Rates!$F$25,IF(AND(AE90="A",'Claim Details'!$I$28&gt;=Rates!$H$14,'Claim Details'!$I$28&lt;=Rates!$H$15,'Claim Details'!$I$19="Yes"),Rates!$I$25,IF(AND(AE90="A",'Claim Details'!$I$28&gt;=Rates!$H$14,'Claim Details'!$I$28&lt;=Rates!$H$15,'Claim Details'!$I$19="No"),Rates!$H$25,IF(AND(AE90="A",'Claim Details'!$I$28&gt;=Rates!$J$14,'Claim Details'!$I$28&lt;=Rates!$J$15,'Claim Details'!$I$19="Yes"),Rates!$K$25,IF(AND(AE90="A",'Claim Details'!$I$28&gt;=Rates!$J$14,'Claim Details'!$I$28&lt;=Rates!$J$15,'Claim Details'!$I$19="No"),Rates!$J$25,IF(AND(AE90="B",'Claim Details'!$I$28&gt;=Rates!$D$14,'Claim Details'!$I$28&lt;=Rates!$D$15,'Claim Details'!$I$19="Yes"),Rates!$E$26,IF(AND(AE90="B",'Claim Details'!$I$28&gt;=Rates!$D$14,'Claim Details'!$I$28&lt;=Rates!$D$15,'Claim Details'!$I$19="No"),Rates!$D$26,IF(AND(AE90="B",'Claim Details'!$I$28&gt;=Rates!$F$14,'Claim Details'!$I$28&lt;=Rates!$F$15,'Claim Details'!$I$19="Yes"),Rates!$G$26,IF(AND(AE90="B",'Claim Details'!$I$28&gt;=Rates!$F$14,'Claim Details'!$I$28&lt;=Rates!$F$15,'Claim Details'!$I$19="No"),Rates!$F$26,IF(AND(AE90="B",'Claim Details'!$I$28&gt;=Rates!$H$14,'Claim Details'!$I$28&lt;=Rates!$H$15,'Claim Details'!$I$19="Yes"),Rates!$I$26,IF(AND(AE90="B",'Claim Details'!$I$28&gt;=Rates!$H$14,'Claim Details'!$I$28&lt;=Rates!$H$15,'Claim Details'!$I$19="No"),Rates!$H$26,IF(AND(AE90="B",'Claim Details'!$I$28&gt;=Rates!$J$14,'Claim Details'!$I$28&lt;=Rates!$J$15,'Claim Details'!$I$19="Yes"),Rates!$K$26,IF(AND(AE90="B",'Claim Details'!$I$28&gt;=Rates!$J$14,'Claim Details'!$I$28&lt;=Rates!$J$15,'Claim Details'!$I$19="No"),Rates!$J$26,IF(AND(AE90="C",'Claim Details'!$I$28&gt;=Rates!$D$14,'Claim Details'!$I$28&lt;=Rates!$D$15,'Claim Details'!$I$19="Yes"),Rates!$E$27,IF(AND(AE90="C",'Claim Details'!$I$28&gt;=Rates!$D$14,'Claim Details'!$I$28&lt;=Rates!$D$15,'Claim Details'!$I$19="No"),Rates!$D$27,IF(AND(AE90="C",'Claim Details'!$I$28&gt;=Rates!$F$14,'Claim Details'!$I$28&lt;=Rates!$F$15,'Claim Details'!$I$19="Yes"),Rates!$G$27,IF(AND(AE90="C",'Claim Details'!$I$28&gt;=Rates!$F$14,'Claim Details'!$I$28&lt;=Rates!$F$15,'Claim Details'!$I$19="No"),Rates!$F$27,IF(AND(AE90="C",'Claim Details'!$I$28&gt;=Rates!$H$14,'Claim Details'!$I$28&lt;=Rates!$H$15,'Claim Details'!$I$19="Yes"),Rates!$I$27,IF(AND(AE90="C",'Claim Details'!$I$28&gt;=Rates!$H$14,'Claim Details'!$I$28&lt;=Rates!$H$15,'Claim Details'!$I$19="No"),Rates!$H$27,IF(AND(AE90="C",'Claim Details'!$I$28&gt;=Rates!$J$14,'Claim Details'!$I$28&lt;=Rates!$J$15,'Claim Details'!$I$19="Yes"),Rates!$K$27,IF(AND(AE90="C",'Claim Details'!$I$28&gt;=Rates!$J$14,'Claim Details'!$I$28&lt;=Rates!$J$15,'Claim Details'!$I$19="No"),Rates!$J$27,"£0.00"))))))))))))))))))))))))</f>
        <v>£0.00</v>
      </c>
      <c r="BF90" s="189" t="str">
        <f>IF(AND(AE90="A",'Claim Details'!$I$28&gt;=Rates!$D$14,'Claim Details'!$I$28&lt;=Rates!$D$15,'Claim Details'!$I$19="Yes"),Rates!$E$20,IF(AND(AE90="A",'Claim Details'!$I$28&gt;=Rates!$D$14,'Claim Details'!$I$28&lt;=Rates!$D$15,'Claim Details'!$I$19="No"),Rates!$D$20,IF(AND(AE90="A",'Claim Details'!$I$28&gt;=Rates!$F$14,'Claim Details'!$I$28&lt;=Rates!$F$15,'Claim Details'!$I$19="Yes"),Rates!$G$20,IF(AND(AE90="A",'Claim Details'!$I$28&gt;=Rates!$F$14,'Claim Details'!$I$28&lt;=Rates!$F$15,'Claim Details'!$I$19="No"),Rates!$F$20,IF(AND(AE90="A",'Claim Details'!$I$28&gt;=Rates!$H$14,'Claim Details'!$I$28&lt;=Rates!$H$15,'Claim Details'!$I$19="Yes"),Rates!$I$20,IF(AND(AE90="A",'Claim Details'!$I$28&gt;=Rates!$H$14,'Claim Details'!$I$28&lt;=Rates!$H$15,'Claim Details'!$I$19="No"),Rates!$H$20,IF(AND(AE90="A",'Claim Details'!$I$28&gt;=Rates!$J$14,'Claim Details'!$I$28&lt;=Rates!$J$15,'Claim Details'!$I$19="Yes"),Rates!$K$20,IF(AND(AE90="A",'Claim Details'!$I$28&gt;=Rates!$J$14,'Claim Details'!$I$28&lt;=Rates!$J$15,'Claim Details'!$I$19="No"),Rates!$J$20,IF(AND(AE90="B",'Claim Details'!$I$28&gt;=Rates!$D$14,'Claim Details'!$I$28&lt;=Rates!$D$15,'Claim Details'!$I$19="Yes"),Rates!$E$21,IF(AND(AE90="B",'Claim Details'!$I$28&gt;=Rates!$D$14,'Claim Details'!$I$28&lt;=Rates!$D$15,'Claim Details'!$I$19="No"),Rates!$D$21,IF(AND(AE90="B",'Claim Details'!$I$28&gt;=Rates!$F$14,'Claim Details'!$I$28&lt;=Rates!$F$15,'Claim Details'!$I$19="Yes"),Rates!$G$21,IF(AND(AE90="B",'Claim Details'!$I$28&gt;=Rates!$F$14,'Claim Details'!$I$28&lt;=Rates!$F$15,'Claim Details'!$I$19="No"),Rates!$F$21,IF(AND(AE90="B",'Claim Details'!$I$28&gt;=Rates!$H$14,'Claim Details'!$I$28&lt;=Rates!$H$15,'Claim Details'!$I$19="Yes"),Rates!$I$21,IF(AND(AE90="B",'Claim Details'!$I$28&gt;=Rates!$H$14,'Claim Details'!$I$28&lt;=Rates!$H$15,'Claim Details'!$I$19="No"),Rates!$H$21,IF(AND(AE90="B",'Claim Details'!$I$28&gt;=Rates!$J$14,'Claim Details'!$I$28&lt;=Rates!$J$15,'Claim Details'!$I$19="Yes"),Rates!$K$21,IF(AND(AE90="B",'Claim Details'!$I$28&gt;=Rates!$J$14,'Claim Details'!$I$28&lt;=Rates!$J$15,'Claim Details'!$I$19="No"),Rates!$J$21,"£0.00"))))))))))))))))</f>
        <v>£0.00</v>
      </c>
      <c r="BG90" s="189" t="str">
        <f>IF(AND(AE90="A",'Claim Details'!$I$28&gt;=Rates!$D$14,'Claim Details'!$I$28&lt;=Rates!$D$15,'Claim Details'!$I$19="Yes"),Rates!$E$22,IF(AND(AE90="A",'Claim Details'!$I$28&gt;=Rates!$D$14,'Claim Details'!$I$28&lt;=Rates!$D$15,'Claim Details'!$I$19="No"),Rates!$D$22,IF(AND(AE90="A",'Claim Details'!$I$28&gt;=Rates!$F$14,'Claim Details'!$I$28&lt;=Rates!$F$15,'Claim Details'!$I$19="Yes"),Rates!$G$22,IF(AND(AE90="A",'Claim Details'!$I$28&gt;=Rates!$F$14,'Claim Details'!$I$28&lt;=Rates!$F$15,'Claim Details'!$I$19="No"),Rates!$F$22,IF(AND(AE90="A",'Claim Details'!$I$28&gt;=Rates!$H$14,'Claim Details'!$I$28&lt;=Rates!$H$15,'Claim Details'!$I$19="Yes"),Rates!$I$22,IF(AND(AE90="A",'Claim Details'!$I$28&gt;=Rates!$H$14,'Claim Details'!$I$28&lt;=Rates!$H$15,'Claim Details'!$I$19="No"),Rates!$H$22,IF(AND(AE90="A",'Claim Details'!$I$28&gt;=Rates!$J$14,'Claim Details'!$I$28&lt;=Rates!$J$15,'Claim Details'!$I$19="Yes"),Rates!$K$22,IF(AND(AE90="A",'Claim Details'!$I$28&gt;=Rates!$J$14,'Claim Details'!$I$28&lt;=Rates!$J$15,'Claim Details'!$I$19="No"),Rates!$J$22,IF(AND(AE90="B",'Claim Details'!$I$28&gt;=Rates!$D$14,'Claim Details'!$I$28&lt;=Rates!$D$15,'Claim Details'!$I$19="Yes"),Rates!$E$23,IF(AND(AE90="B",'Claim Details'!$I$28&gt;=Rates!$D$14,'Claim Details'!$I$28&lt;=Rates!$D$15,'Claim Details'!$I$19="No"),Rates!$D$23,IF(AND(AE90="B",'Claim Details'!$I$28&gt;=Rates!$F$14,'Claim Details'!$I$28&lt;=Rates!$F$15,'Claim Details'!$I$19="Yes"),Rates!$G$23,IF(AND(AE90="B",'Claim Details'!$I$28&gt;=Rates!$F$14,'Claim Details'!$I$28&lt;=Rates!$F$15,'Claim Details'!$I$19="No"),Rates!$F$23,IF(AND(AE90="B",'Claim Details'!$I$28&gt;=Rates!$H$14,'Claim Details'!$I$28&lt;=Rates!$H$15,'Claim Details'!$I$19="Yes"),Rates!$I$23,IF(AND(AE90="B",'Claim Details'!$I$28&gt;=Rates!$H$14,'Claim Details'!$I$28&lt;=Rates!$H$15,'Claim Details'!$I$19="No"),Rates!$H$23,IF(AND(AE90="B",'Claim Details'!$I$28&gt;=Rates!$J$14,'Claim Details'!$I$28&lt;=Rates!$J$15,'Claim Details'!$I$19="Yes"),Rates!$K$23,IF(AND(AE90="B",'Claim Details'!$I$28&gt;=Rates!$J$14,'Claim Details'!$I$28&lt;=Rates!$J$15,'Claim Details'!$I$19="No"),Rates!$J$23,IF(AND(AE90="C",'Claim Details'!$I$28&gt;=Rates!$D$14,'Claim Details'!$I$28&lt;=Rates!$D$15,'Claim Details'!$I$19="Yes"),Rates!$E$24,IF(AND(AE90="C",'Claim Details'!$I$28&gt;=Rates!$D$14,'Claim Details'!$I$28&lt;=Rates!$D$15,'Claim Details'!$I$19="No"),Rates!$D$24,IF(AND(AE90="C",'Claim Details'!$I$28&gt;=Rates!$F$14,'Claim Details'!$I$28&lt;=Rates!$F$15,'Claim Details'!$I$19="Yes"),Rates!$G$24,IF(AND(AE90="C",'Claim Details'!$I$28&gt;=Rates!$F$14,'Claim Details'!$I$28&lt;=Rates!$F$15,'Claim Details'!$I$19="No"),Rates!$F$24,IF(AND(AE90="C",'Claim Details'!$I$28&gt;=Rates!$H$14,'Claim Details'!$I$28&lt;=Rates!$H$15,'Claim Details'!$I$19="Yes"),Rates!$I$24,IF(AND(AE90="C",'Claim Details'!$I$28&gt;=Rates!$H$14,'Claim Details'!$I$28&lt;=Rates!$H$15,'Claim Details'!$I$19="No"),Rates!$H$24,IF(AND(AE90="C",'Claim Details'!$I$28&gt;=Rates!$J$14,'Claim Details'!$I$28&lt;=Rates!$J$15,'Claim Details'!$I$19="Yes"),Rates!$K$24,IF(AND(AE90="C",'Claim Details'!$I$28&gt;=Rates!$J$14,'Claim Details'!$I$28&lt;=Rates!$J$15,'Claim Details'!$I$19="No"),Rates!$J$24,"£0.00"))))))))))))))))))))))))</f>
        <v>£0.00</v>
      </c>
      <c r="BH90" s="189" t="str">
        <f t="shared" si="28"/>
        <v>£0.00</v>
      </c>
      <c r="BI90" s="189">
        <f t="shared" si="29"/>
        <v>0</v>
      </c>
      <c r="BO90" s="202" t="str">
        <f>IF(H90="","£0.00",IF(AP90="4","£0.00",IF(AP90="5","£0.00",IF(AP90="1","£0.00",((AQ90*H90)*'Claim Details'!$F$111)/100))))</f>
        <v>£0.00</v>
      </c>
      <c r="BP90" s="202" t="str">
        <f>IF(T90="","£0.00",IF(AP90="4","£0.00",IF(AP90="5","£0.00",IF(AP90="1","£0.00",((AR90*T90)*'Claim Details'!$N$111)/100))))</f>
        <v>£0.00</v>
      </c>
      <c r="BQ90" s="202" t="str">
        <f>IF(AI90="","£0.00",IF(AP90="4","£0.00",IF(AP90="5","£0.00",IF(AP90="1","£0.00",((BI90*AI90)*'Claim Details'!$W$111)/100))))</f>
        <v>£0.00</v>
      </c>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row>
    <row r="91" spans="1:97" ht="15">
      <c r="A91" s="145"/>
      <c r="B91" s="91"/>
      <c r="C91" s="96"/>
      <c r="D91" s="97"/>
      <c r="E91" s="98"/>
      <c r="F91" s="89"/>
      <c r="G91" s="99"/>
      <c r="H91" s="100"/>
      <c r="I91" s="221" t="str">
        <f t="shared" si="19"/>
        <v>£0.00</v>
      </c>
      <c r="J91" s="101"/>
      <c r="K91" s="100"/>
      <c r="L91" s="221" t="str">
        <f t="shared" si="20"/>
        <v>£0.00</v>
      </c>
      <c r="M91" s="101"/>
      <c r="N91" s="102"/>
      <c r="O91" s="145"/>
      <c r="P91" s="77"/>
      <c r="Q91" s="87"/>
      <c r="R91" s="87"/>
      <c r="S91" s="87"/>
      <c r="T91" s="149" t="str">
        <f t="shared" si="21"/>
        <v/>
      </c>
      <c r="U91" s="87" t="str">
        <f t="shared" si="30"/>
        <v/>
      </c>
      <c r="V91" s="87"/>
      <c r="W91" s="53" t="str">
        <f t="shared" si="22"/>
        <v>£0.00</v>
      </c>
      <c r="X91" s="53"/>
      <c r="Y91" s="87"/>
      <c r="Z91" s="78"/>
      <c r="AA91" s="79"/>
      <c r="AB91" s="160"/>
      <c r="AC91" s="98"/>
      <c r="AD91" s="225"/>
      <c r="AE91" s="235" t="str">
        <f t="shared" si="23"/>
        <v/>
      </c>
      <c r="AF91" s="87" t="str">
        <f t="shared" si="24"/>
        <v/>
      </c>
      <c r="AG91" s="53"/>
      <c r="AH91" s="224"/>
      <c r="AI91" s="226" t="str">
        <f t="shared" si="16"/>
        <v/>
      </c>
      <c r="AJ91" s="236" t="str">
        <f t="shared" si="25"/>
        <v>£0.00</v>
      </c>
      <c r="AK91" s="31"/>
      <c r="AL91" s="1"/>
      <c r="AM91" s="1"/>
      <c r="AN91" s="1"/>
      <c r="AO91" s="1"/>
      <c r="AP91" s="1" t="str">
        <f t="shared" si="17"/>
        <v/>
      </c>
      <c r="AQ91" s="27">
        <f t="shared" si="18"/>
        <v>0</v>
      </c>
      <c r="AR91" s="189">
        <f t="shared" si="26"/>
        <v>0</v>
      </c>
      <c r="AS91" s="190" t="str">
        <f>IF(AND(C91="A",'Claim Details'!$E$28&gt;=Rates!$D$14,'Claim Details'!$E$28&lt;=Rates!$D$15,'Claim Details'!$E$19="Yes"),Rates!$E$17,IF(AND(C91="A",'Claim Details'!$E$28&gt;=Rates!$D$14,'Claim Details'!$E$28&lt;=Rates!$D$15,'Claim Details'!$E$19="No"),Rates!$D$17,IF(AND(C91="A",'Claim Details'!$E$28&gt;=Rates!$F$14,'Claim Details'!$E$28&lt;=Rates!$F$15,'Claim Details'!$E$19="Yes"),Rates!$G$17,IF(AND(C91="A",'Claim Details'!$E$28&gt;=Rates!$F$14,'Claim Details'!$E$28&lt;=Rates!$F$15,'Claim Details'!$E$19="No"),Rates!$F$17,IF(AND(C91="A",'Claim Details'!$E$28&gt;=Rates!$H$14,'Claim Details'!$E$28&lt;=Rates!$H$15,'Claim Details'!$E$19="Yes"),Rates!$I$17,IF(AND(C91="A",'Claim Details'!$E$28&gt;=Rates!$H$14,'Claim Details'!$E$28&lt;=Rates!$H$15,'Claim Details'!$E$19="No"),Rates!$H$17,IF(AND(C91="A",'Claim Details'!$E$28&gt;=Rates!$J$14,'Claim Details'!$E$28&lt;=Rates!$J$15,'Claim Details'!$E$19="Yes"),Rates!$K$17,IF(AND(C91="A",'Claim Details'!$E$28&gt;=Rates!$J$14,'Claim Details'!$E$28&lt;=Rates!$J$15,'Claim Details'!$E$19="No"),Rates!$J$17,IF(AND(C91="B",'Claim Details'!$E$28&gt;=Rates!$D$14,'Claim Details'!$E$28&lt;=Rates!$D$15,'Claim Details'!$E$19="Yes"),Rates!$E$18,IF(AND(C91="B",'Claim Details'!$E$28&gt;=Rates!$D$14,'Claim Details'!$E$28&lt;=Rates!$D$15,'Claim Details'!$E$19="No"),Rates!$D$18,IF(AND(C91="B",'Claim Details'!$E$28&gt;=Rates!$F$14,'Claim Details'!$E$28&lt;=Rates!$F$15,'Claim Details'!$E$19="Yes"),Rates!$G$18,IF(AND(C91="B",'Claim Details'!$E$28&gt;=Rates!$F$14,'Claim Details'!$E$28&lt;=Rates!$F$15,'Claim Details'!$E$19="No"),Rates!$F$18,IF(AND(C91="B",'Claim Details'!$E$28&gt;=Rates!$H$14,'Claim Details'!$E$28&lt;=Rates!$H$15,'Claim Details'!$E$19="Yes"),Rates!$I$18,IF(AND(C91="B",'Claim Details'!$E$28&gt;=Rates!$H$14,'Claim Details'!$E$28&lt;=Rates!$H$15,'Claim Details'!$E$19="No"),Rates!$H$18,IF(AND(C91="B",'Claim Details'!$E$28&gt;=Rates!$J$14,'Claim Details'!$E$28&lt;=Rates!$J$15,'Claim Details'!$E$19="Yes"),Rates!$K$18,IF(AND(C91="B",'Claim Details'!$E$28&gt;=Rates!$J$14,'Claim Details'!$E$28&lt;=Rates!$J$15,'Claim Details'!$E$19="No"),Rates!$J$18,IF(AND(C91="C",'Claim Details'!$E$28&gt;=Rates!$D$14,'Claim Details'!$E$28&lt;=Rates!$D$15,'Claim Details'!$E$19="Yes"),Rates!$E$19,IF(AND(C91="C",'Claim Details'!$E$28&gt;=Rates!$D$14,'Claim Details'!$E$28&lt;=Rates!$D$15,'Claim Details'!$E$19="No"),Rates!$D$19,IF(AND(C91="C",'Claim Details'!$E$28&gt;=Rates!$F$14,'Claim Details'!$E$28&lt;=Rates!$F$15,'Claim Details'!$E$19="Yes"),Rates!$G$19,IF(AND(C91="C",'Claim Details'!$E$28&gt;=Rates!$F$14,'Claim Details'!$E$28&lt;=Rates!$F$15,'Claim Details'!$E$19="No"),Rates!$F$19,IF(AND(C91="C",'Claim Details'!$E$28&gt;=Rates!$H$14,'Claim Details'!$E$28&lt;=Rates!$H$15,'Claim Details'!$E$19="Yes"),Rates!$I$19,IF(AND(C91="C",'Claim Details'!$E$28&gt;=Rates!$H$14,'Claim Details'!$E$28&lt;=Rates!$H$15,'Claim Details'!$E$19="No"),Rates!$H$19,IF(AND(C91="C",'Claim Details'!$E$28&gt;=Rates!$J$14,'Claim Details'!$E$28&lt;=Rates!$J$15,'Claim Details'!$E$19="Yes"),Rates!$K$19,IF(AND(C91="C",'Claim Details'!$E$28&gt;=Rates!$J$14,'Claim Details'!$E$28&lt;=Rates!$J$15,'Claim Details'!$E$19="No"),Rates!$J$19,"£0.00"))))))))))))))))))))))))</f>
        <v>£0.00</v>
      </c>
      <c r="AT91" s="189" t="str">
        <f>IF(AND(C91="A",'Claim Details'!$E$28&gt;=Rates!$D$14,'Claim Details'!$E$28&lt;=Rates!$D$15,'Claim Details'!$E$19="Yes"),Rates!$E$25,IF(AND(C91="A",'Claim Details'!$E$28&gt;=Rates!$D$14,'Claim Details'!$E$28&lt;=Rates!$D$15,'Claim Details'!$E$19="No"),Rates!$D$25,IF(AND(C91="A",'Claim Details'!$E$28&gt;=Rates!$F$14,'Claim Details'!$E$28&lt;=Rates!$F$15,'Claim Details'!$E$19="Yes"),Rates!$G$25,IF(AND(C91="A",'Claim Details'!$E$28&gt;=Rates!$F$14,'Claim Details'!$E$28&lt;=Rates!$F$15,'Claim Details'!$E$19="No"),Rates!$F$25,IF(AND(C91="A",'Claim Details'!$E$28&gt;=Rates!$H$14,'Claim Details'!$E$28&lt;=Rates!$H$15,'Claim Details'!$E$19="Yes"),Rates!$I$25,IF(AND(C91="A",'Claim Details'!$E$28&gt;=Rates!$H$14,'Claim Details'!$E$28&lt;=Rates!$H$15,'Claim Details'!$E$19="No"),Rates!$H$25,IF(AND(C91="A",'Claim Details'!$E$28&gt;=Rates!$J$14,'Claim Details'!$E$28&lt;=Rates!$J$15,'Claim Details'!$E$19="Yes"),Rates!$K$25,IF(AND(C91="A",'Claim Details'!$E$28&gt;=Rates!$J$14,'Claim Details'!$E$28&lt;=Rates!$J$15,'Claim Details'!$E$19="No"),Rates!$J$25,IF(AND(C91="B",'Claim Details'!$E$28&gt;=Rates!$D$14,'Claim Details'!$E$28&lt;=Rates!$D$15,'Claim Details'!$E$19="Yes"),Rates!$E$26,IF(AND(C91="B",'Claim Details'!$E$28&gt;=Rates!$D$14,'Claim Details'!$E$28&lt;=Rates!$D$15,'Claim Details'!$E$19="No"),Rates!$D$26,IF(AND(C91="B",'Claim Details'!$E$28&gt;=Rates!$F$14,'Claim Details'!$E$28&lt;=Rates!$F$15,'Claim Details'!$E$19="Yes"),Rates!$G$26,IF(AND(C91="B",'Claim Details'!$E$28&gt;=Rates!$F$14,'Claim Details'!$E$28&lt;=Rates!$F$15,'Claim Details'!$E$19="No"),Rates!$F$26,IF(AND(C91="B",'Claim Details'!$E$28&gt;=Rates!$H$14,'Claim Details'!$E$28&lt;=Rates!$H$15,'Claim Details'!$E$19="Yes"),Rates!$I$26,IF(AND(C91="B",'Claim Details'!$E$28&gt;=Rates!$H$14,'Claim Details'!$E$28&lt;=Rates!$H$15,'Claim Details'!$E$19="No"),Rates!$H$26,IF(AND(C91="B",'Claim Details'!$E$28&gt;=Rates!$J$14,'Claim Details'!$E$28&lt;=Rates!$J$15,'Claim Details'!$E$19="Yes"),Rates!$K$26,IF(AND(C91="B",'Claim Details'!$E$28&gt;=Rates!$J$14,'Claim Details'!$E$28&lt;=Rates!$J$15,'Claim Details'!$E$19="No"),Rates!$J$26,IF(AND(C91="C",'Claim Details'!$E$28&gt;=Rates!$D$14,'Claim Details'!$E$28&lt;=Rates!$D$15,'Claim Details'!$E$19="Yes"),Rates!$E$27,IF(AND(C91="C",'Claim Details'!$E$28&gt;=Rates!$D$14,'Claim Details'!$E$28&lt;=Rates!$D$15,'Claim Details'!$E$19="No"),Rates!$D$27,IF(AND(C91="C",'Claim Details'!$E$28&gt;=Rates!$F$14,'Claim Details'!$E$28&lt;=Rates!$F$15,'Claim Details'!$E$19="Yes"),Rates!$G$27,IF(AND(C91="C",'Claim Details'!$E$28&gt;=Rates!$F$14,'Claim Details'!$E$28&lt;=Rates!$F$15,'Claim Details'!$E$19="No"),Rates!$F$27,IF(AND(C91="C",'Claim Details'!$E$28&gt;=Rates!$H$14,'Claim Details'!$E$28&lt;=Rates!$H$15,'Claim Details'!$E$19="Yes"),Rates!$I$27,IF(AND(C91="C",'Claim Details'!$E$28&gt;=Rates!$H$14,'Claim Details'!$E$28&lt;=Rates!$H$15,'Claim Details'!$E$19="No"),Rates!$H$27,IF(AND(C91="C",'Claim Details'!$E$28&gt;=Rates!$J$14,'Claim Details'!$E$28&lt;=Rates!$J$15,'Claim Details'!$E$19="Yes"),Rates!$K$27,IF(AND(C91="C",'Claim Details'!$E$28&gt;=Rates!$J$14,'Claim Details'!$E$28&lt;=Rates!$J$15,'Claim Details'!$E$19="No"),Rates!$J$27,"£0.00"))))))))))))))))))))))))</f>
        <v>£0.00</v>
      </c>
      <c r="AU91" s="191" t="str">
        <f>IF(AND(C91="A",'Claim Details'!$E$28&gt;=Rates!$D$14,'Claim Details'!$E$28&lt;=Rates!$D$15,'Claim Details'!$E$19="Yes"),Rates!$E$20,IF(AND(C91="A",'Claim Details'!$E$28&gt;=Rates!$D$14,'Claim Details'!$E$28&lt;=Rates!$D$15,'Claim Details'!$E$19="No"),Rates!$D$20,IF(AND(C91="A",'Claim Details'!$E$28&gt;=Rates!$F$14,'Claim Details'!$E$28&lt;=Rates!$F$15,'Claim Details'!$E$19="Yes"),Rates!$G$20,IF(AND(C91="A",'Claim Details'!$E$28&gt;=Rates!$F$14,'Claim Details'!$E$28&lt;=Rates!$F$15,'Claim Details'!$E$19="No"),Rates!$F$20,IF(AND(C91="A",'Claim Details'!$E$28&gt;=Rates!$H$14,'Claim Details'!$E$28&lt;=Rates!$H$15,'Claim Details'!$E$19="Yes"),Rates!$I$20,IF(AND(C91="A",'Claim Details'!$E$28&gt;=Rates!$H$14,'Claim Details'!$E$28&lt;=Rates!$H$15,'Claim Details'!$E$19="No"),Rates!$H$20,IF(AND(C91="A",'Claim Details'!$E$28&gt;=Rates!$J$14,'Claim Details'!$E$28&lt;=Rates!$J$15,'Claim Details'!$E$19="Yes"),Rates!$K$20,IF(AND(C91="A",'Claim Details'!$E$28&gt;=Rates!$J$14,'Claim Details'!$E$28&lt;=Rates!$J$15,'Claim Details'!$E$19="No"),Rates!$J$20,IF(AND(C91="B",'Claim Details'!$E$28&gt;=Rates!$D$14,'Claim Details'!$E$28&lt;=Rates!$D$15,'Claim Details'!$E$19="Yes"),Rates!$E$21,IF(AND(C91="B",'Claim Details'!$E$28&gt;=Rates!$D$14,'Claim Details'!$E$28&lt;=Rates!$D$15,'Claim Details'!$E$19="No"),Rates!$D$21,IF(AND(C91="B",'Claim Details'!$E$28&gt;=Rates!$F$14,'Claim Details'!$E$28&lt;=Rates!$F$15,'Claim Details'!$E$19="Yes"),Rates!$G$21,IF(AND(C91="B",'Claim Details'!$E$28&gt;=Rates!$F$14,'Claim Details'!$E$28&lt;=Rates!$F$15,'Claim Details'!$E$19="No"),Rates!$F$21,IF(AND(C91="B",'Claim Details'!$E$28&gt;=Rates!$H$14,'Claim Details'!$E$28&lt;=Rates!$H$15,'Claim Details'!$E$19="Yes"),Rates!$I$21,IF(AND(C91="B",'Claim Details'!$E$28&gt;=Rates!$H$14,'Claim Details'!$E$28&lt;=Rates!$H$15,'Claim Details'!$E$19="No"),Rates!$H$21,IF(AND(C91="B",'Claim Details'!$E$28&gt;=Rates!$J$14,'Claim Details'!$E$28&lt;=Rates!$J$15,'Claim Details'!$E$19="Yes"),Rates!$K$21,IF(AND(C91="B",'Claim Details'!$E$28&gt;=Rates!$J$14,'Claim Details'!$E$28&lt;=Rates!$J$15,'Claim Details'!$E$19="No"),Rates!$J$21,"£0.00"))))))))))))))))</f>
        <v>£0.00</v>
      </c>
      <c r="AV91" s="191" t="str">
        <f>IF(AND(C91="A",'Claim Details'!$E$28&gt;=Rates!$D$14,'Claim Details'!$E$28&lt;=Rates!$D$15,'Claim Details'!$E$19="Yes"),Rates!$E$22,IF(AND(C91="A",'Claim Details'!$E$28&gt;=Rates!$D$14,'Claim Details'!$E$28&lt;=Rates!$D$15,'Claim Details'!$E$19="No"),Rates!$D$22,IF(AND(C91="A",'Claim Details'!$E$28&gt;=Rates!$F$14,'Claim Details'!$E$28&lt;=Rates!$F$15,'Claim Details'!$E$19="Yes"),Rates!$G$22,IF(AND(C91="A",'Claim Details'!$E$28&gt;=Rates!$F$14,'Claim Details'!$E$28&lt;=Rates!$F$15,'Claim Details'!$E$19="No"),Rates!$F$22,IF(AND(C91="A",'Claim Details'!$E$28&gt;=Rates!$H$14,'Claim Details'!$E$28&lt;=Rates!$H$15,'Claim Details'!$E$19="Yes"),Rates!$I$22,IF(AND(C91="A",'Claim Details'!$E$28&gt;=Rates!$H$14,'Claim Details'!$E$28&lt;=Rates!$H$15,'Claim Details'!$E$19="No"),Rates!$H$22,IF(AND(C91="A",'Claim Details'!$E$28&gt;=Rates!$J$14,'Claim Details'!$E$28&lt;=Rates!$J$15,'Claim Details'!$E$19="Yes"),Rates!$K$22,IF(AND(C91="A",'Claim Details'!$E$28&gt;=Rates!$J$14,'Claim Details'!$E$28&lt;=Rates!$J$15,'Claim Details'!$E$19="No"),Rates!$J$22,IF(AND(C91="B",'Claim Details'!$E$28&gt;=Rates!$D$14,'Claim Details'!$E$28&lt;=Rates!$D$15,'Claim Details'!$E$19="Yes"),Rates!$E$23,IF(AND(C91="B",'Claim Details'!$E$28&gt;=Rates!$D$14,'Claim Details'!$E$28&lt;=Rates!$D$15,'Claim Details'!$E$19="No"),Rates!$D$23,IF(AND(C91="B",'Claim Details'!$E$28&gt;=Rates!$F$14,'Claim Details'!$E$28&lt;=Rates!$F$15,'Claim Details'!$E$19="Yes"),Rates!$G$23,IF(AND(C91="B",'Claim Details'!$E$28&gt;=Rates!$F$14,'Claim Details'!$E$28&lt;=Rates!$F$15,'Claim Details'!$E$19="No"),Rates!$F$23,IF(AND(C91="B",'Claim Details'!$E$28&gt;=Rates!$H$14,'Claim Details'!$E$28&lt;=Rates!$H$15,'Claim Details'!$E$19="Yes"),Rates!$I$23,IF(AND(C91="B",'Claim Details'!$E$28&gt;=Rates!$H$14,'Claim Details'!$E$28&lt;=Rates!$H$15,'Claim Details'!$E$19="No"),Rates!$H$23,IF(AND(C91="B",'Claim Details'!$E$28&gt;=Rates!$J$14,'Claim Details'!$E$28&lt;=Rates!$J$15,'Claim Details'!$E$19="Yes"),Rates!$K$23,IF(AND(C91="B",'Claim Details'!$E$28&gt;=Rates!$J$14,'Claim Details'!$E$28&lt;=Rates!$J$15,'Claim Details'!$E$19="No"),Rates!$J$23,IF(AND(C91="C",'Claim Details'!$E$28&gt;=Rates!$D$14,'Claim Details'!$E$28&lt;=Rates!$D$15,'Claim Details'!$E$19="Yes"),Rates!$E$24,IF(AND(C91="C",'Claim Details'!$E$28&gt;=Rates!$D$14,'Claim Details'!$E$28&lt;=Rates!$D$15,'Claim Details'!$E$19="No"),Rates!$D$24,IF(AND(C91="C",'Claim Details'!$E$28&gt;=Rates!$F$14,'Claim Details'!$E$28&lt;=Rates!$F$15,'Claim Details'!$E$19="Yes"),Rates!$G$24,IF(AND(C91="C",'Claim Details'!$E$28&gt;=Rates!$F$14,'Claim Details'!$E$28&lt;=Rates!$F$15,'Claim Details'!$E$19="No"),Rates!$F$24,IF(AND(C91="C",'Claim Details'!$E$28&gt;=Rates!$H$14,'Claim Details'!$E$28&lt;=Rates!$H$15,'Claim Details'!$E$19="Yes"),Rates!$I$24,IF(AND(C91="C",'Claim Details'!$E$28&gt;=Rates!$H$14,'Claim Details'!$E$28&lt;=Rates!$H$15,'Claim Details'!$E$19="No"),Rates!$H$24,IF(AND(C91="C",'Claim Details'!$E$28&gt;=Rates!$J$14,'Claim Details'!$E$28&lt;=Rates!$J$15,'Claim Details'!$E$19="Yes"),Rates!$K$24,IF(AND(C91="C",'Claim Details'!$E$28&gt;=Rates!$J$14,'Claim Details'!$E$28&lt;=Rates!$J$15,'Claim Details'!$E$19="No"),Rates!$J$24,"£0.00"))))))))))))))))))))))))</f>
        <v>£0.00</v>
      </c>
      <c r="AW91" s="1"/>
      <c r="AX91" s="189" t="str">
        <f>IF(AND(U91="A",'Claim Details'!$I$28&gt;=Rates!$D$14,'Claim Details'!$I$28&lt;=Rates!$D$15,'Claim Details'!$I$19="Yes"),Rates!$J$17,IF(AND(U91="A",'Claim Details'!$I$28&gt;=Rates!$D$14,'Claim Details'!$I$28&lt;=Rates!$D$15,'Claim Details'!$I$19="No"),Rates!$D$17,IF(AND(U91="A",'Claim Details'!$I$28&gt;=Rates!$F$14,'Claim Details'!$I$28&lt;=Rates!$F$15,'Claim Details'!$I$19="Yes"),Rates!$G$17,IF(AND(U91="A",'Claim Details'!$I$28&gt;=Rates!$F$14,'Claim Details'!$I$28&lt;=Rates!$F$15,'Claim Details'!$I$19="No"),Rates!$F$17,IF(AND(U91="A",'Claim Details'!$I$28&gt;=Rates!$H$14,'Claim Details'!$I$28&lt;=Rates!$H$15,'Claim Details'!$I$19="Yes"),Rates!$I$17,IF(AND(U91="A",'Claim Details'!$I$28&gt;=Rates!$H$14,'Claim Details'!$I$28&lt;=Rates!$H$15,'Claim Details'!$I$19="No"),Rates!$H$17,IF(AND(U91="A",'Claim Details'!$I$28&gt;=Rates!$J$14,'Claim Details'!$I$28&lt;=Rates!$J$15,'Claim Details'!$I$19="Yes"),Rates!$K$17,IF(AND(U91="A",'Claim Details'!$I$28&gt;=Rates!$J$14,'Claim Details'!$I$28&lt;=Rates!$J$15,'Claim Details'!$I$19="No"),Rates!$J$17,IF(AND(U91="B",'Claim Details'!$I$28&gt;=Rates!$D$14,'Claim Details'!$I$28&lt;=Rates!$D$15,'Claim Details'!$I$19="Yes"),Rates!$E$18,IF(AND(U91="B",'Claim Details'!$I$28&gt;=Rates!$D$14,'Claim Details'!$I$28&lt;=Rates!$D$15,'Claim Details'!$I$19="No"),Rates!$D$18,IF(AND(U91="B",'Claim Details'!$I$28&gt;=Rates!$F$14,'Claim Details'!$I$28&lt;=Rates!$F$15,'Claim Details'!$I$19="Yes"),Rates!$G$18,IF(AND(U91="B",'Claim Details'!$I$28&gt;=Rates!$F$14,'Claim Details'!$I$28&lt;=Rates!$F$15,'Claim Details'!$I$19="No"),Rates!$F$18,IF(AND(U91="B",'Claim Details'!$I$28&gt;=Rates!$H$14,'Claim Details'!$I$28&lt;=Rates!$H$15,'Claim Details'!$I$19="Yes"),Rates!$I$18,IF(AND(U91="B",'Claim Details'!$I$28&gt;=Rates!$H$14,'Claim Details'!$I$28&lt;=Rates!$H$15,'Claim Details'!$I$19="No"),Rates!$H$18,IF(AND(U91="B",'Claim Details'!$I$28&gt;=Rates!$J$14,'Claim Details'!$I$28&lt;=Rates!$J$15,'Claim Details'!$I$19="Yes"),Rates!$K$18,IF(AND(U91="B",'Claim Details'!$I$28&gt;=Rates!$J$14,'Claim Details'!$I$28&lt;=Rates!$J$15,'Claim Details'!$I$19="No"),Rates!$J$18,IF(AND(U91="C",'Claim Details'!$I$28&gt;=Rates!$D$14,'Claim Details'!$I$28&lt;=Rates!$D$15,'Claim Details'!$I$19="Yes"),Rates!$E$19,IF(AND(U91="C",'Claim Details'!$I$28&gt;=Rates!$D$14,'Claim Details'!$I$28&lt;=Rates!$D$15,'Claim Details'!$I$19="No"),Rates!$D$19,IF(AND(U91="C",'Claim Details'!$I$28&gt;=Rates!$F$14,'Claim Details'!$I$28&lt;=Rates!$F$15,'Claim Details'!$I$19="Yes"),Rates!$G$19,IF(AND(U91="C",'Claim Details'!$I$28&gt;=Rates!$F$14,'Claim Details'!$I$28&lt;=Rates!$F$15,'Claim Details'!$I$19="No"),Rates!$F$19,IF(AND(U91="C",'Claim Details'!$I$28&gt;=Rates!$H$14,'Claim Details'!$I$28&lt;=Rates!$H$15,'Claim Details'!$I$19="Yes"),Rates!$I$19,IF(AND(U91="C",'Claim Details'!$I$28&gt;=Rates!$H$14,'Claim Details'!$I$28&lt;=Rates!$H$15,'Claim Details'!$I$19="No"),Rates!$H$19,IF(AND(U91="C",'Claim Details'!$I$28&gt;=Rates!$J$14,'Claim Details'!$I$28&lt;=Rates!$J$15,'Claim Details'!$I$19="Yes"),Rates!$K$19,IF(AND(U91="C",'Claim Details'!$I$28&gt;=Rates!$J$14,'Claim Details'!$I$28&lt;=Rates!$J$15,'Claim Details'!$I$19="No"),Rates!$J$19,"£0.00"))))))))))))))))))))))))</f>
        <v>£0.00</v>
      </c>
      <c r="AY91" s="189" t="str">
        <f>IF(AND(C91="A",'Claim Details'!$I$28&gt;=Rates!$D$14,'Claim Details'!$I$28&lt;=Rates!$D$15,'Claim Details'!$I$19="Yes"),Rates!$J$25,IF(AND(C91="A",'Claim Details'!$I$28&gt;=Rates!$D$14,'Claim Details'!$I$28&lt;=Rates!$D$15,'Claim Details'!$I$19="No"),Rates!$D$25,IF(AND(C91="A",'Claim Details'!$I$28&gt;=Rates!$F$14,'Claim Details'!$I$28&lt;=Rates!$F$15,'Claim Details'!$I$19="Yes"),Rates!$G$25,IF(AND(C91="A",'Claim Details'!$I$28&gt;=Rates!$F$14,'Claim Details'!$I$28&lt;=Rates!$F$15,'Claim Details'!$I$19="No"),Rates!$F$25,IF(AND(C91="A",'Claim Details'!$I$28&gt;=Rates!$H$14,'Claim Details'!$I$28&lt;=Rates!$H$15,'Claim Details'!$I$19="Yes"),Rates!$I$25,IF(AND(C91="A",'Claim Details'!$I$28&gt;=Rates!$H$14,'Claim Details'!$I$28&lt;=Rates!$H$15,'Claim Details'!$I$19="No"),Rates!$H$25,IF(AND(C91="A",'Claim Details'!$I$28&gt;=Rates!$J$14,'Claim Details'!$I$28&lt;=Rates!$J$15,'Claim Details'!$I$19="Yes"),Rates!$K$25,IF(AND(C91="A",'Claim Details'!$I$28&gt;=Rates!$J$14,'Claim Details'!$I$28&lt;=Rates!$J$15,'Claim Details'!$I$19="No"),Rates!$J$25,IF(AND(C91="B",'Claim Details'!$I$28&gt;=Rates!$D$14,'Claim Details'!$I$28&lt;=Rates!$D$15,'Claim Details'!$I$19="Yes"),Rates!$E$26,IF(AND(C91="B",'Claim Details'!$I$28&gt;=Rates!$D$14,'Claim Details'!$I$28&lt;=Rates!$D$15,'Claim Details'!$I$19="No"),Rates!$D$26,IF(AND(C91="B",'Claim Details'!$I$28&gt;=Rates!$F$14,'Claim Details'!$I$28&lt;=Rates!$F$15,'Claim Details'!$I$19="Yes"),Rates!$G$26,IF(AND(C91="B",'Claim Details'!$I$28&gt;=Rates!$F$14,'Claim Details'!$I$28&lt;=Rates!$F$15,'Claim Details'!$I$19="No"),Rates!$F$26,IF(AND(C91="B",'Claim Details'!$I$28&gt;=Rates!$H$14,'Claim Details'!$I$28&lt;=Rates!$H$15,'Claim Details'!$I$19="Yes"),Rates!$I$26,IF(AND(C91="B",'Claim Details'!$I$28&gt;=Rates!$H$14,'Claim Details'!$I$28&lt;=Rates!$H$15,'Claim Details'!$I$19="No"),Rates!$H$26,IF(AND(C91="B",'Claim Details'!$I$28&gt;=Rates!$J$14,'Claim Details'!$I$28&lt;=Rates!$J$15,'Claim Details'!$I$19="Yes"),Rates!$K$26,IF(AND(C91="B",'Claim Details'!$I$28&gt;=Rates!$J$14,'Claim Details'!$I$28&lt;=Rates!$J$15,'Claim Details'!$I$19="No"),Rates!$J$26,IF(AND(C91="C",'Claim Details'!$I$28&gt;=Rates!$D$14,'Claim Details'!$I$28&lt;=Rates!$D$15,'Claim Details'!$I$19="Yes"),Rates!$E$27,IF(AND(C91="C",'Claim Details'!$I$28&gt;=Rates!$D$14,'Claim Details'!$I$28&lt;=Rates!$D$15,'Claim Details'!$I$19="No"),Rates!$D$27,IF(AND(C91="C",'Claim Details'!$I$28&gt;=Rates!$F$14,'Claim Details'!$I$28&lt;=Rates!$F$15,'Claim Details'!$I$19="Yes"),Rates!$G$27,IF(AND(C91="C",'Claim Details'!$I$28&gt;=Rates!$F$14,'Claim Details'!$I$28&lt;=Rates!$F$15,'Claim Details'!$I$19="No"),Rates!$F$27,IF(AND(C91="C",'Claim Details'!$I$28&gt;=Rates!$H$14,'Claim Details'!$I$28&lt;=Rates!$H$15,'Claim Details'!$I$19="Yes"),Rates!$I$27,IF(AND(C91="C",'Claim Details'!$I$28&gt;=Rates!$H$14,'Claim Details'!$I$28&lt;=Rates!$H$15,'Claim Details'!$I$19="No"),Rates!$H$27,IF(AND(C91="C",'Claim Details'!$I$28&gt;=Rates!$J$14,'Claim Details'!$I$28&lt;=Rates!$J$15,'Claim Details'!$I$19="Yes"),Rates!$K$27,IF(AND(C91="C",'Claim Details'!$I$28&gt;=Rates!$J$14,'Claim Details'!$I$28&lt;=Rates!$J$15,'Claim Details'!$I$19="No"),Rates!$J$27,"£0.00"))))))))))))))))))))))))</f>
        <v>£0.00</v>
      </c>
      <c r="AZ91" s="189" t="str">
        <f>IF(AND(C91="A",'Claim Details'!$I$28&gt;=Rates!$D$14,'Claim Details'!$I$28&lt;=Rates!$D$15,'Claim Details'!$I$19="Yes"),Rates!$E$20,IF(AND(C91="A",'Claim Details'!$I$28&gt;=Rates!$D$14,'Claim Details'!$I$28&lt;=Rates!$D$15,'Claim Details'!$I$19="No"),Rates!$D$20,IF(AND(C91="A",'Claim Details'!$I$28&gt;=Rates!$F$14,'Claim Details'!$I$28&lt;=Rates!$F$15,'Claim Details'!$I$19="Yes"),Rates!$G$20,IF(AND(C91="A",'Claim Details'!$I$28&gt;=Rates!$F$14,'Claim Details'!$I$28&lt;=Rates!$F$15,'Claim Details'!$I$19="No"),Rates!$F$20,IF(AND(C91="A",'Claim Details'!$I$28&gt;=Rates!$H$14,'Claim Details'!$I$28&lt;=Rates!$H$15,'Claim Details'!$I$19="Yes"),Rates!$I$20,IF(AND(C91="A",'Claim Details'!$I$28&gt;=Rates!$H$14,'Claim Details'!$I$28&lt;=Rates!$H$15,'Claim Details'!$I$19="No"),Rates!$H$20,IF(AND(C91="A",'Claim Details'!$I$28&gt;=Rates!$J$14,'Claim Details'!$I$28&lt;=Rates!$J$15,'Claim Details'!$I$19="Yes"),Rates!$K$20,IF(AND(C91="A",'Claim Details'!$I$28&gt;=Rates!$J$14,'Claim Details'!$I$28&lt;=Rates!$J$15,'Claim Details'!$I$19="No"),Rates!$J$20,IF(AND(C91="B",'Claim Details'!$I$28&gt;=Rates!$D$14,'Claim Details'!$I$28&lt;=Rates!$D$15,'Claim Details'!$I$19="Yes"),Rates!$E$21,IF(AND(C91="B",'Claim Details'!$I$28&gt;=Rates!$D$14,'Claim Details'!$I$28&lt;=Rates!$D$15,'Claim Details'!$I$19="No"),Rates!$D$21,IF(AND(C91="B",'Claim Details'!$I$28&gt;=Rates!$F$14,'Claim Details'!$I$28&lt;=Rates!$F$15,'Claim Details'!$I$19="Yes"),Rates!$G$21,IF(AND(C91="B",'Claim Details'!$I$28&gt;=Rates!$F$14,'Claim Details'!$I$28&lt;=Rates!$F$15,'Claim Details'!$I$19="No"),Rates!$F$21,IF(AND(C91="B",'Claim Details'!$I$28&gt;=Rates!$H$14,'Claim Details'!$I$28&lt;=Rates!$H$15,'Claim Details'!$I$19="Yes"),Rates!$I$21,IF(AND(C91="B",'Claim Details'!$I$28&gt;=Rates!$H$14,'Claim Details'!$I$28&lt;=Rates!$H$15,'Claim Details'!$I$19="No"),Rates!$H$21,IF(AND(C91="B",'Claim Details'!$I$28&gt;=Rates!$J$14,'Claim Details'!$I$28&lt;=Rates!$J$15,'Claim Details'!$I$19="Yes"),Rates!$K$21,IF(AND(C91="B",'Claim Details'!$I$28&gt;=Rates!$J$14,'Claim Details'!$I$28&lt;=Rates!$J$15,'Claim Details'!$I$19="No"),Rates!$J$21,"£0.00"))))))))))))))))</f>
        <v>£0.00</v>
      </c>
      <c r="BA91" s="189" t="str">
        <f>IF(AND(C91="A",'Claim Details'!$I$28&gt;=Rates!$D$14,'Claim Details'!$I$28&lt;=Rates!$D$15,'Claim Details'!$I$19="Yes"),Rates!$E$22,IF(AND(C91="A",'Claim Details'!$I$28&gt;=Rates!$D$14,'Claim Details'!$I$28&lt;=Rates!$D$15,'Claim Details'!$I$19="No"),Rates!$D$22,IF(AND(C91="A",'Claim Details'!$I$28&gt;=Rates!$F$14,'Claim Details'!$I$28&lt;=Rates!$F$15,'Claim Details'!$I$19="Yes"),Rates!$G$22,IF(AND(C91="A",'Claim Details'!$I$28&gt;=Rates!$F$14,'Claim Details'!$I$28&lt;=Rates!$F$15,'Claim Details'!$I$19="No"),Rates!$F$22,IF(AND(C91="A",'Claim Details'!$I$28&gt;=Rates!$H$14,'Claim Details'!$I$28&lt;=Rates!$H$15,'Claim Details'!$I$19="Yes"),Rates!$I$22,IF(AND(C91="A",'Claim Details'!$I$28&gt;=Rates!$H$14,'Claim Details'!$I$28&lt;=Rates!$H$15,'Claim Details'!$I$19="No"),Rates!$H$22,IF(AND(C91="A",'Claim Details'!$I$28&gt;=Rates!$J$14,'Claim Details'!$I$28&lt;=Rates!$J$15,'Claim Details'!$I$19="Yes"),Rates!$K$22,IF(AND(C91="A",'Claim Details'!$I$28&gt;=Rates!$J$14,'Claim Details'!$I$28&lt;=Rates!$J$15,'Claim Details'!$I$19="No"),Rates!$J$22,IF(AND(C91="B",'Claim Details'!$I$28&gt;=Rates!$D$14,'Claim Details'!$I$28&lt;=Rates!$D$15,'Claim Details'!$I$19="Yes"),Rates!$E$23,IF(AND(C91="B",'Claim Details'!$I$28&gt;=Rates!$D$14,'Claim Details'!$I$28&lt;=Rates!$D$15,'Claim Details'!$I$19="No"),Rates!$D$23,IF(AND(C91="B",'Claim Details'!$I$28&gt;=Rates!$F$14,'Claim Details'!$I$28&lt;=Rates!$F$15,'Claim Details'!$I$19="Yes"),Rates!$G$23,IF(AND(C91="B",'Claim Details'!$I$28&gt;=Rates!$F$14,'Claim Details'!$I$28&lt;=Rates!$F$15,'Claim Details'!$I$19="No"),Rates!$F$23,IF(AND(C91="B",'Claim Details'!$I$28&gt;=Rates!$H$14,'Claim Details'!$I$28&lt;=Rates!$H$15,'Claim Details'!$I$19="Yes"),Rates!$I$23,IF(AND(C91="B",'Claim Details'!$I$28&gt;=Rates!$H$14,'Claim Details'!$I$28&lt;=Rates!$H$15,'Claim Details'!$I$19="No"),Rates!$H$23,IF(AND(C91="B",'Claim Details'!$I$28&gt;=Rates!$J$14,'Claim Details'!$I$28&lt;=Rates!$J$15,'Claim Details'!$I$19="Yes"),Rates!$K$23,IF(AND(C91="B",'Claim Details'!$I$28&gt;=Rates!$J$14,'Claim Details'!$I$28&lt;=Rates!$J$15,'Claim Details'!$I$19="No"),Rates!$J$23,IF(AND(C91="C",'Claim Details'!$I$28&gt;=Rates!$D$14,'Claim Details'!$I$28&lt;=Rates!$D$15,'Claim Details'!$I$19="Yes"),Rates!$E$24,IF(AND(C91="C",'Claim Details'!$I$28&gt;=Rates!$D$14,'Claim Details'!$I$28&lt;=Rates!$D$15,'Claim Details'!$I$19="No"),Rates!$D$24,IF(AND(C91="C",'Claim Details'!$I$28&gt;=Rates!$F$14,'Claim Details'!$I$28&lt;=Rates!$F$15,'Claim Details'!$I$19="Yes"),Rates!$G$24,IF(AND(C91="C",'Claim Details'!$I$28&gt;=Rates!$F$14,'Claim Details'!$I$28&lt;=Rates!$F$15,'Claim Details'!$I$19="No"),Rates!$F$24,IF(AND(C91="C",'Claim Details'!$I$28&gt;=Rates!$H$14,'Claim Details'!$I$28&lt;=Rates!$H$15,'Claim Details'!$I$19="Yes"),Rates!$I$24,IF(AND(C91="C",'Claim Details'!$I$28&gt;=Rates!$H$14,'Claim Details'!$I$28&lt;=Rates!$H$15,'Claim Details'!$I$19="No"),Rates!$H$24,IF(AND(C91="C",'Claim Details'!$I$28&gt;=Rates!$J$14,'Claim Details'!$I$28&lt;=Rates!$J$15,'Claim Details'!$I$19="Yes"),Rates!$K$24,IF(AND(C91="C",'Claim Details'!$I$28&gt;=Rates!$J$14,'Claim Details'!$I$28&lt;=Rates!$J$15,'Claim Details'!$I$19="No"),Rates!$J$24,"£0.00"))))))))))))))))))))))))</f>
        <v>£0.00</v>
      </c>
      <c r="BB91" s="189" t="str">
        <f t="shared" si="27"/>
        <v>£0.00</v>
      </c>
      <c r="BC91" s="1"/>
      <c r="BD91" s="189" t="str">
        <f>IF(AND(AE91="A",'Claim Details'!$I$28&gt;=Rates!$D$14,'Claim Details'!$I$28&lt;=Rates!$D$15,'Claim Details'!$I$19="Yes"),Rates!$J$17,IF(AND(AE91="A",'Claim Details'!$I$28&gt;=Rates!$D$14,'Claim Details'!$I$28&lt;=Rates!$D$15,'Claim Details'!$I$19="No"),Rates!$D$17,IF(AND(AE91="A",'Claim Details'!$I$28&gt;=Rates!$F$14,'Claim Details'!$I$28&lt;=Rates!$F$15,'Claim Details'!$I$19="Yes"),Rates!$G$17,IF(AND(AE91="A",'Claim Details'!$I$28&gt;=Rates!$F$14,'Claim Details'!$I$28&lt;=Rates!$F$15,'Claim Details'!$I$19="No"),Rates!$F$17,IF(AND(AE91="A",'Claim Details'!$I$28&gt;=Rates!$H$14,'Claim Details'!$I$28&lt;=Rates!$H$15,'Claim Details'!$I$19="Yes"),Rates!$I$17,IF(AND(AE91="A",'Claim Details'!$I$28&gt;=Rates!$H$14,'Claim Details'!$I$28&lt;=Rates!$H$15,'Claim Details'!$I$19="No"),Rates!$H$17,IF(AND(AE91="A",'Claim Details'!$I$28&gt;=Rates!$J$14,'Claim Details'!$I$28&lt;=Rates!$J$15,'Claim Details'!$I$19="Yes"),Rates!$K$17,IF(AND(AE91="A",'Claim Details'!$I$28&gt;=Rates!$J$14,'Claim Details'!$I$28&lt;=Rates!$J$15,'Claim Details'!$I$19="No"),Rates!$J$17,IF(AND(AE91="B",'Claim Details'!$I$28&gt;=Rates!$D$14,'Claim Details'!$I$28&lt;=Rates!$D$15,'Claim Details'!$I$19="Yes"),Rates!$E$18,IF(AND(AE91="B",'Claim Details'!$I$28&gt;=Rates!$D$14,'Claim Details'!$I$28&lt;=Rates!$D$15,'Claim Details'!$I$19="No"),Rates!$D$18,IF(AND(AE91="B",'Claim Details'!$I$28&gt;=Rates!$F$14,'Claim Details'!$I$28&lt;=Rates!$F$15,'Claim Details'!$I$19="Yes"),Rates!$G$18,IF(AND(AE91="B",'Claim Details'!$I$28&gt;=Rates!$F$14,'Claim Details'!$I$28&lt;=Rates!$F$15,'Claim Details'!$I$19="No"),Rates!$F$18,IF(AND(AE91="B",'Claim Details'!$I$28&gt;=Rates!$H$14,'Claim Details'!$I$28&lt;=Rates!$H$15,'Claim Details'!$I$19="Yes"),Rates!$I$18,IF(AND(AE91="B",'Claim Details'!$I$28&gt;=Rates!$H$14,'Claim Details'!$I$28&lt;=Rates!$H$15,'Claim Details'!$I$19="No"),Rates!$H$18,IF(AND(AE91="B",'Claim Details'!$I$28&gt;=Rates!$J$14,'Claim Details'!$I$28&lt;=Rates!$J$15,'Claim Details'!$I$19="Yes"),Rates!$K$18,IF(AND(AE91="B",'Claim Details'!$I$28&gt;=Rates!$J$14,'Claim Details'!$I$28&lt;=Rates!$J$15,'Claim Details'!$I$19="No"),Rates!$J$18,IF(AND(AE91="C",'Claim Details'!$I$28&gt;=Rates!$D$14,'Claim Details'!$I$28&lt;=Rates!$D$15,'Claim Details'!$I$19="Yes"),Rates!$E$19,IF(AND(AE91="C",'Claim Details'!$I$28&gt;=Rates!$D$14,'Claim Details'!$I$28&lt;=Rates!$D$15,'Claim Details'!$I$19="No"),Rates!$D$19,IF(AND(AE91="C",'Claim Details'!$I$28&gt;=Rates!$F$14,'Claim Details'!$I$28&lt;=Rates!$F$15,'Claim Details'!$I$19="Yes"),Rates!$G$19,IF(AND(AE91="C",'Claim Details'!$I$28&gt;=Rates!$F$14,'Claim Details'!$I$28&lt;=Rates!$F$15,'Claim Details'!$I$19="No"),Rates!$F$19,IF(AND(AE91="C",'Claim Details'!$I$28&gt;=Rates!$H$14,'Claim Details'!$I$28&lt;=Rates!$H$15,'Claim Details'!$I$19="Yes"),Rates!$I$19,IF(AND(AE91="C",'Claim Details'!$I$28&gt;=Rates!$H$14,'Claim Details'!$I$28&lt;=Rates!$H$15,'Claim Details'!$I$19="No"),Rates!$H$19,IF(AND(AE91="C",'Claim Details'!$I$28&gt;=Rates!$J$14,'Claim Details'!$I$28&lt;=Rates!$J$15,'Claim Details'!$I$19="Yes"),Rates!$K$19,IF(AND(AE91="C",'Claim Details'!$I$28&gt;=Rates!$J$14,'Claim Details'!$I$28&lt;=Rates!$J$15,'Claim Details'!$I$19="No"),Rates!$J$19,"£0.00"))))))))))))))))))))))))</f>
        <v>£0.00</v>
      </c>
      <c r="BE91" s="189" t="str">
        <f>IF(AND(AE91="A",'Claim Details'!$I$28&gt;=Rates!$D$14,'Claim Details'!$I$28&lt;=Rates!$D$15,'Claim Details'!$I$19="Yes"),Rates!$J$25,IF(AND(AE91="A",'Claim Details'!$I$28&gt;=Rates!$D$14,'Claim Details'!$I$28&lt;=Rates!$D$15,'Claim Details'!$I$19="No"),Rates!$D$25,IF(AND(AE91="A",'Claim Details'!$I$28&gt;=Rates!$F$14,'Claim Details'!$I$28&lt;=Rates!$F$15,'Claim Details'!$I$19="Yes"),Rates!$G$25,IF(AND(AE91="A",'Claim Details'!$I$28&gt;=Rates!$F$14,'Claim Details'!$I$28&lt;=Rates!$F$15,'Claim Details'!$I$19="No"),Rates!$F$25,IF(AND(AE91="A",'Claim Details'!$I$28&gt;=Rates!$H$14,'Claim Details'!$I$28&lt;=Rates!$H$15,'Claim Details'!$I$19="Yes"),Rates!$I$25,IF(AND(AE91="A",'Claim Details'!$I$28&gt;=Rates!$H$14,'Claim Details'!$I$28&lt;=Rates!$H$15,'Claim Details'!$I$19="No"),Rates!$H$25,IF(AND(AE91="A",'Claim Details'!$I$28&gt;=Rates!$J$14,'Claim Details'!$I$28&lt;=Rates!$J$15,'Claim Details'!$I$19="Yes"),Rates!$K$25,IF(AND(AE91="A",'Claim Details'!$I$28&gt;=Rates!$J$14,'Claim Details'!$I$28&lt;=Rates!$J$15,'Claim Details'!$I$19="No"),Rates!$J$25,IF(AND(AE91="B",'Claim Details'!$I$28&gt;=Rates!$D$14,'Claim Details'!$I$28&lt;=Rates!$D$15,'Claim Details'!$I$19="Yes"),Rates!$E$26,IF(AND(AE91="B",'Claim Details'!$I$28&gt;=Rates!$D$14,'Claim Details'!$I$28&lt;=Rates!$D$15,'Claim Details'!$I$19="No"),Rates!$D$26,IF(AND(AE91="B",'Claim Details'!$I$28&gt;=Rates!$F$14,'Claim Details'!$I$28&lt;=Rates!$F$15,'Claim Details'!$I$19="Yes"),Rates!$G$26,IF(AND(AE91="B",'Claim Details'!$I$28&gt;=Rates!$F$14,'Claim Details'!$I$28&lt;=Rates!$F$15,'Claim Details'!$I$19="No"),Rates!$F$26,IF(AND(AE91="B",'Claim Details'!$I$28&gt;=Rates!$H$14,'Claim Details'!$I$28&lt;=Rates!$H$15,'Claim Details'!$I$19="Yes"),Rates!$I$26,IF(AND(AE91="B",'Claim Details'!$I$28&gt;=Rates!$H$14,'Claim Details'!$I$28&lt;=Rates!$H$15,'Claim Details'!$I$19="No"),Rates!$H$26,IF(AND(AE91="B",'Claim Details'!$I$28&gt;=Rates!$J$14,'Claim Details'!$I$28&lt;=Rates!$J$15,'Claim Details'!$I$19="Yes"),Rates!$K$26,IF(AND(AE91="B",'Claim Details'!$I$28&gt;=Rates!$J$14,'Claim Details'!$I$28&lt;=Rates!$J$15,'Claim Details'!$I$19="No"),Rates!$J$26,IF(AND(AE91="C",'Claim Details'!$I$28&gt;=Rates!$D$14,'Claim Details'!$I$28&lt;=Rates!$D$15,'Claim Details'!$I$19="Yes"),Rates!$E$27,IF(AND(AE91="C",'Claim Details'!$I$28&gt;=Rates!$D$14,'Claim Details'!$I$28&lt;=Rates!$D$15,'Claim Details'!$I$19="No"),Rates!$D$27,IF(AND(AE91="C",'Claim Details'!$I$28&gt;=Rates!$F$14,'Claim Details'!$I$28&lt;=Rates!$F$15,'Claim Details'!$I$19="Yes"),Rates!$G$27,IF(AND(AE91="C",'Claim Details'!$I$28&gt;=Rates!$F$14,'Claim Details'!$I$28&lt;=Rates!$F$15,'Claim Details'!$I$19="No"),Rates!$F$27,IF(AND(AE91="C",'Claim Details'!$I$28&gt;=Rates!$H$14,'Claim Details'!$I$28&lt;=Rates!$H$15,'Claim Details'!$I$19="Yes"),Rates!$I$27,IF(AND(AE91="C",'Claim Details'!$I$28&gt;=Rates!$H$14,'Claim Details'!$I$28&lt;=Rates!$H$15,'Claim Details'!$I$19="No"),Rates!$H$27,IF(AND(AE91="C",'Claim Details'!$I$28&gt;=Rates!$J$14,'Claim Details'!$I$28&lt;=Rates!$J$15,'Claim Details'!$I$19="Yes"),Rates!$K$27,IF(AND(AE91="C",'Claim Details'!$I$28&gt;=Rates!$J$14,'Claim Details'!$I$28&lt;=Rates!$J$15,'Claim Details'!$I$19="No"),Rates!$J$27,"£0.00"))))))))))))))))))))))))</f>
        <v>£0.00</v>
      </c>
      <c r="BF91" s="189" t="str">
        <f>IF(AND(AE91="A",'Claim Details'!$I$28&gt;=Rates!$D$14,'Claim Details'!$I$28&lt;=Rates!$D$15,'Claim Details'!$I$19="Yes"),Rates!$E$20,IF(AND(AE91="A",'Claim Details'!$I$28&gt;=Rates!$D$14,'Claim Details'!$I$28&lt;=Rates!$D$15,'Claim Details'!$I$19="No"),Rates!$D$20,IF(AND(AE91="A",'Claim Details'!$I$28&gt;=Rates!$F$14,'Claim Details'!$I$28&lt;=Rates!$F$15,'Claim Details'!$I$19="Yes"),Rates!$G$20,IF(AND(AE91="A",'Claim Details'!$I$28&gt;=Rates!$F$14,'Claim Details'!$I$28&lt;=Rates!$F$15,'Claim Details'!$I$19="No"),Rates!$F$20,IF(AND(AE91="A",'Claim Details'!$I$28&gt;=Rates!$H$14,'Claim Details'!$I$28&lt;=Rates!$H$15,'Claim Details'!$I$19="Yes"),Rates!$I$20,IF(AND(AE91="A",'Claim Details'!$I$28&gt;=Rates!$H$14,'Claim Details'!$I$28&lt;=Rates!$H$15,'Claim Details'!$I$19="No"),Rates!$H$20,IF(AND(AE91="A",'Claim Details'!$I$28&gt;=Rates!$J$14,'Claim Details'!$I$28&lt;=Rates!$J$15,'Claim Details'!$I$19="Yes"),Rates!$K$20,IF(AND(AE91="A",'Claim Details'!$I$28&gt;=Rates!$J$14,'Claim Details'!$I$28&lt;=Rates!$J$15,'Claim Details'!$I$19="No"),Rates!$J$20,IF(AND(AE91="B",'Claim Details'!$I$28&gt;=Rates!$D$14,'Claim Details'!$I$28&lt;=Rates!$D$15,'Claim Details'!$I$19="Yes"),Rates!$E$21,IF(AND(AE91="B",'Claim Details'!$I$28&gt;=Rates!$D$14,'Claim Details'!$I$28&lt;=Rates!$D$15,'Claim Details'!$I$19="No"),Rates!$D$21,IF(AND(AE91="B",'Claim Details'!$I$28&gt;=Rates!$F$14,'Claim Details'!$I$28&lt;=Rates!$F$15,'Claim Details'!$I$19="Yes"),Rates!$G$21,IF(AND(AE91="B",'Claim Details'!$I$28&gt;=Rates!$F$14,'Claim Details'!$I$28&lt;=Rates!$F$15,'Claim Details'!$I$19="No"),Rates!$F$21,IF(AND(AE91="B",'Claim Details'!$I$28&gt;=Rates!$H$14,'Claim Details'!$I$28&lt;=Rates!$H$15,'Claim Details'!$I$19="Yes"),Rates!$I$21,IF(AND(AE91="B",'Claim Details'!$I$28&gt;=Rates!$H$14,'Claim Details'!$I$28&lt;=Rates!$H$15,'Claim Details'!$I$19="No"),Rates!$H$21,IF(AND(AE91="B",'Claim Details'!$I$28&gt;=Rates!$J$14,'Claim Details'!$I$28&lt;=Rates!$J$15,'Claim Details'!$I$19="Yes"),Rates!$K$21,IF(AND(AE91="B",'Claim Details'!$I$28&gt;=Rates!$J$14,'Claim Details'!$I$28&lt;=Rates!$J$15,'Claim Details'!$I$19="No"),Rates!$J$21,"£0.00"))))))))))))))))</f>
        <v>£0.00</v>
      </c>
      <c r="BG91" s="189" t="str">
        <f>IF(AND(AE91="A",'Claim Details'!$I$28&gt;=Rates!$D$14,'Claim Details'!$I$28&lt;=Rates!$D$15,'Claim Details'!$I$19="Yes"),Rates!$E$22,IF(AND(AE91="A",'Claim Details'!$I$28&gt;=Rates!$D$14,'Claim Details'!$I$28&lt;=Rates!$D$15,'Claim Details'!$I$19="No"),Rates!$D$22,IF(AND(AE91="A",'Claim Details'!$I$28&gt;=Rates!$F$14,'Claim Details'!$I$28&lt;=Rates!$F$15,'Claim Details'!$I$19="Yes"),Rates!$G$22,IF(AND(AE91="A",'Claim Details'!$I$28&gt;=Rates!$F$14,'Claim Details'!$I$28&lt;=Rates!$F$15,'Claim Details'!$I$19="No"),Rates!$F$22,IF(AND(AE91="A",'Claim Details'!$I$28&gt;=Rates!$H$14,'Claim Details'!$I$28&lt;=Rates!$H$15,'Claim Details'!$I$19="Yes"),Rates!$I$22,IF(AND(AE91="A",'Claim Details'!$I$28&gt;=Rates!$H$14,'Claim Details'!$I$28&lt;=Rates!$H$15,'Claim Details'!$I$19="No"),Rates!$H$22,IF(AND(AE91="A",'Claim Details'!$I$28&gt;=Rates!$J$14,'Claim Details'!$I$28&lt;=Rates!$J$15,'Claim Details'!$I$19="Yes"),Rates!$K$22,IF(AND(AE91="A",'Claim Details'!$I$28&gt;=Rates!$J$14,'Claim Details'!$I$28&lt;=Rates!$J$15,'Claim Details'!$I$19="No"),Rates!$J$22,IF(AND(AE91="B",'Claim Details'!$I$28&gt;=Rates!$D$14,'Claim Details'!$I$28&lt;=Rates!$D$15,'Claim Details'!$I$19="Yes"),Rates!$E$23,IF(AND(AE91="B",'Claim Details'!$I$28&gt;=Rates!$D$14,'Claim Details'!$I$28&lt;=Rates!$D$15,'Claim Details'!$I$19="No"),Rates!$D$23,IF(AND(AE91="B",'Claim Details'!$I$28&gt;=Rates!$F$14,'Claim Details'!$I$28&lt;=Rates!$F$15,'Claim Details'!$I$19="Yes"),Rates!$G$23,IF(AND(AE91="B",'Claim Details'!$I$28&gt;=Rates!$F$14,'Claim Details'!$I$28&lt;=Rates!$F$15,'Claim Details'!$I$19="No"),Rates!$F$23,IF(AND(AE91="B",'Claim Details'!$I$28&gt;=Rates!$H$14,'Claim Details'!$I$28&lt;=Rates!$H$15,'Claim Details'!$I$19="Yes"),Rates!$I$23,IF(AND(AE91="B",'Claim Details'!$I$28&gt;=Rates!$H$14,'Claim Details'!$I$28&lt;=Rates!$H$15,'Claim Details'!$I$19="No"),Rates!$H$23,IF(AND(AE91="B",'Claim Details'!$I$28&gt;=Rates!$J$14,'Claim Details'!$I$28&lt;=Rates!$J$15,'Claim Details'!$I$19="Yes"),Rates!$K$23,IF(AND(AE91="B",'Claim Details'!$I$28&gt;=Rates!$J$14,'Claim Details'!$I$28&lt;=Rates!$J$15,'Claim Details'!$I$19="No"),Rates!$J$23,IF(AND(AE91="C",'Claim Details'!$I$28&gt;=Rates!$D$14,'Claim Details'!$I$28&lt;=Rates!$D$15,'Claim Details'!$I$19="Yes"),Rates!$E$24,IF(AND(AE91="C",'Claim Details'!$I$28&gt;=Rates!$D$14,'Claim Details'!$I$28&lt;=Rates!$D$15,'Claim Details'!$I$19="No"),Rates!$D$24,IF(AND(AE91="C",'Claim Details'!$I$28&gt;=Rates!$F$14,'Claim Details'!$I$28&lt;=Rates!$F$15,'Claim Details'!$I$19="Yes"),Rates!$G$24,IF(AND(AE91="C",'Claim Details'!$I$28&gt;=Rates!$F$14,'Claim Details'!$I$28&lt;=Rates!$F$15,'Claim Details'!$I$19="No"),Rates!$F$24,IF(AND(AE91="C",'Claim Details'!$I$28&gt;=Rates!$H$14,'Claim Details'!$I$28&lt;=Rates!$H$15,'Claim Details'!$I$19="Yes"),Rates!$I$24,IF(AND(AE91="C",'Claim Details'!$I$28&gt;=Rates!$H$14,'Claim Details'!$I$28&lt;=Rates!$H$15,'Claim Details'!$I$19="No"),Rates!$H$24,IF(AND(AE91="C",'Claim Details'!$I$28&gt;=Rates!$J$14,'Claim Details'!$I$28&lt;=Rates!$J$15,'Claim Details'!$I$19="Yes"),Rates!$K$24,IF(AND(AE91="C",'Claim Details'!$I$28&gt;=Rates!$J$14,'Claim Details'!$I$28&lt;=Rates!$J$15,'Claim Details'!$I$19="No"),Rates!$J$24,"£0.00"))))))))))))))))))))))))</f>
        <v>£0.00</v>
      </c>
      <c r="BH91" s="189" t="str">
        <f t="shared" si="28"/>
        <v>£0.00</v>
      </c>
      <c r="BI91" s="189">
        <f t="shared" si="29"/>
        <v>0</v>
      </c>
      <c r="BO91" s="202" t="str">
        <f>IF(H91="","£0.00",IF(AP91="4","£0.00",IF(AP91="5","£0.00",IF(AP91="1","£0.00",((AQ91*H91)*'Claim Details'!$F$111)/100))))</f>
        <v>£0.00</v>
      </c>
      <c r="BP91" s="202" t="str">
        <f>IF(T91="","£0.00",IF(AP91="4","£0.00",IF(AP91="5","£0.00",IF(AP91="1","£0.00",((AR91*T91)*'Claim Details'!$N$111)/100))))</f>
        <v>£0.00</v>
      </c>
      <c r="BQ91" s="202" t="str">
        <f>IF(AI91="","£0.00",IF(AP91="4","£0.00",IF(AP91="5","£0.00",IF(AP91="1","£0.00",((BI91*AI91)*'Claim Details'!$W$111)/100))))</f>
        <v>£0.00</v>
      </c>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row>
    <row r="92" spans="1:97" ht="15">
      <c r="A92" s="145"/>
      <c r="B92" s="91"/>
      <c r="C92" s="96"/>
      <c r="D92" s="97"/>
      <c r="E92" s="98"/>
      <c r="F92" s="89"/>
      <c r="G92" s="99"/>
      <c r="H92" s="100"/>
      <c r="I92" s="221" t="str">
        <f t="shared" si="19"/>
        <v>£0.00</v>
      </c>
      <c r="J92" s="101"/>
      <c r="K92" s="100"/>
      <c r="L92" s="221" t="str">
        <f t="shared" si="20"/>
        <v>£0.00</v>
      </c>
      <c r="M92" s="101"/>
      <c r="N92" s="102"/>
      <c r="O92" s="145"/>
      <c r="P92" s="77"/>
      <c r="Q92" s="87"/>
      <c r="R92" s="87"/>
      <c r="S92" s="87"/>
      <c r="T92" s="149" t="str">
        <f t="shared" si="21"/>
        <v/>
      </c>
      <c r="U92" s="87" t="str">
        <f t="shared" si="30"/>
        <v/>
      </c>
      <c r="V92" s="87"/>
      <c r="W92" s="53" t="str">
        <f t="shared" si="22"/>
        <v>£0.00</v>
      </c>
      <c r="X92" s="53"/>
      <c r="Y92" s="87"/>
      <c r="Z92" s="78"/>
      <c r="AA92" s="79"/>
      <c r="AB92" s="160"/>
      <c r="AC92" s="98"/>
      <c r="AD92" s="225"/>
      <c r="AE92" s="235" t="str">
        <f t="shared" si="23"/>
        <v/>
      </c>
      <c r="AF92" s="87" t="str">
        <f t="shared" si="24"/>
        <v/>
      </c>
      <c r="AG92" s="53"/>
      <c r="AH92" s="224"/>
      <c r="AI92" s="226" t="str">
        <f t="shared" si="16"/>
        <v/>
      </c>
      <c r="AJ92" s="236" t="str">
        <f t="shared" si="25"/>
        <v>£0.00</v>
      </c>
      <c r="AK92" s="31"/>
      <c r="AL92" s="1"/>
      <c r="AM92" s="1"/>
      <c r="AN92" s="1"/>
      <c r="AO92" s="1"/>
      <c r="AP92" s="1" t="str">
        <f t="shared" si="17"/>
        <v/>
      </c>
      <c r="AQ92" s="27">
        <f t="shared" si="18"/>
        <v>0</v>
      </c>
      <c r="AR92" s="189">
        <f t="shared" si="26"/>
        <v>0</v>
      </c>
      <c r="AS92" s="190" t="str">
        <f>IF(AND(C92="A",'Claim Details'!$E$28&gt;=Rates!$D$14,'Claim Details'!$E$28&lt;=Rates!$D$15,'Claim Details'!$E$19="Yes"),Rates!$E$17,IF(AND(C92="A",'Claim Details'!$E$28&gt;=Rates!$D$14,'Claim Details'!$E$28&lt;=Rates!$D$15,'Claim Details'!$E$19="No"),Rates!$D$17,IF(AND(C92="A",'Claim Details'!$E$28&gt;=Rates!$F$14,'Claim Details'!$E$28&lt;=Rates!$F$15,'Claim Details'!$E$19="Yes"),Rates!$G$17,IF(AND(C92="A",'Claim Details'!$E$28&gt;=Rates!$F$14,'Claim Details'!$E$28&lt;=Rates!$F$15,'Claim Details'!$E$19="No"),Rates!$F$17,IF(AND(C92="A",'Claim Details'!$E$28&gt;=Rates!$H$14,'Claim Details'!$E$28&lt;=Rates!$H$15,'Claim Details'!$E$19="Yes"),Rates!$I$17,IF(AND(C92="A",'Claim Details'!$E$28&gt;=Rates!$H$14,'Claim Details'!$E$28&lt;=Rates!$H$15,'Claim Details'!$E$19="No"),Rates!$H$17,IF(AND(C92="A",'Claim Details'!$E$28&gt;=Rates!$J$14,'Claim Details'!$E$28&lt;=Rates!$J$15,'Claim Details'!$E$19="Yes"),Rates!$K$17,IF(AND(C92="A",'Claim Details'!$E$28&gt;=Rates!$J$14,'Claim Details'!$E$28&lt;=Rates!$J$15,'Claim Details'!$E$19="No"),Rates!$J$17,IF(AND(C92="B",'Claim Details'!$E$28&gt;=Rates!$D$14,'Claim Details'!$E$28&lt;=Rates!$D$15,'Claim Details'!$E$19="Yes"),Rates!$E$18,IF(AND(C92="B",'Claim Details'!$E$28&gt;=Rates!$D$14,'Claim Details'!$E$28&lt;=Rates!$D$15,'Claim Details'!$E$19="No"),Rates!$D$18,IF(AND(C92="B",'Claim Details'!$E$28&gt;=Rates!$F$14,'Claim Details'!$E$28&lt;=Rates!$F$15,'Claim Details'!$E$19="Yes"),Rates!$G$18,IF(AND(C92="B",'Claim Details'!$E$28&gt;=Rates!$F$14,'Claim Details'!$E$28&lt;=Rates!$F$15,'Claim Details'!$E$19="No"),Rates!$F$18,IF(AND(C92="B",'Claim Details'!$E$28&gt;=Rates!$H$14,'Claim Details'!$E$28&lt;=Rates!$H$15,'Claim Details'!$E$19="Yes"),Rates!$I$18,IF(AND(C92="B",'Claim Details'!$E$28&gt;=Rates!$H$14,'Claim Details'!$E$28&lt;=Rates!$H$15,'Claim Details'!$E$19="No"),Rates!$H$18,IF(AND(C92="B",'Claim Details'!$E$28&gt;=Rates!$J$14,'Claim Details'!$E$28&lt;=Rates!$J$15,'Claim Details'!$E$19="Yes"),Rates!$K$18,IF(AND(C92="B",'Claim Details'!$E$28&gt;=Rates!$J$14,'Claim Details'!$E$28&lt;=Rates!$J$15,'Claim Details'!$E$19="No"),Rates!$J$18,IF(AND(C92="C",'Claim Details'!$E$28&gt;=Rates!$D$14,'Claim Details'!$E$28&lt;=Rates!$D$15,'Claim Details'!$E$19="Yes"),Rates!$E$19,IF(AND(C92="C",'Claim Details'!$E$28&gt;=Rates!$D$14,'Claim Details'!$E$28&lt;=Rates!$D$15,'Claim Details'!$E$19="No"),Rates!$D$19,IF(AND(C92="C",'Claim Details'!$E$28&gt;=Rates!$F$14,'Claim Details'!$E$28&lt;=Rates!$F$15,'Claim Details'!$E$19="Yes"),Rates!$G$19,IF(AND(C92="C",'Claim Details'!$E$28&gt;=Rates!$F$14,'Claim Details'!$E$28&lt;=Rates!$F$15,'Claim Details'!$E$19="No"),Rates!$F$19,IF(AND(C92="C",'Claim Details'!$E$28&gt;=Rates!$H$14,'Claim Details'!$E$28&lt;=Rates!$H$15,'Claim Details'!$E$19="Yes"),Rates!$I$19,IF(AND(C92="C",'Claim Details'!$E$28&gt;=Rates!$H$14,'Claim Details'!$E$28&lt;=Rates!$H$15,'Claim Details'!$E$19="No"),Rates!$H$19,IF(AND(C92="C",'Claim Details'!$E$28&gt;=Rates!$J$14,'Claim Details'!$E$28&lt;=Rates!$J$15,'Claim Details'!$E$19="Yes"),Rates!$K$19,IF(AND(C92="C",'Claim Details'!$E$28&gt;=Rates!$J$14,'Claim Details'!$E$28&lt;=Rates!$J$15,'Claim Details'!$E$19="No"),Rates!$J$19,"£0.00"))))))))))))))))))))))))</f>
        <v>£0.00</v>
      </c>
      <c r="AT92" s="189" t="str">
        <f>IF(AND(C92="A",'Claim Details'!$E$28&gt;=Rates!$D$14,'Claim Details'!$E$28&lt;=Rates!$D$15,'Claim Details'!$E$19="Yes"),Rates!$E$25,IF(AND(C92="A",'Claim Details'!$E$28&gt;=Rates!$D$14,'Claim Details'!$E$28&lt;=Rates!$D$15,'Claim Details'!$E$19="No"),Rates!$D$25,IF(AND(C92="A",'Claim Details'!$E$28&gt;=Rates!$F$14,'Claim Details'!$E$28&lt;=Rates!$F$15,'Claim Details'!$E$19="Yes"),Rates!$G$25,IF(AND(C92="A",'Claim Details'!$E$28&gt;=Rates!$F$14,'Claim Details'!$E$28&lt;=Rates!$F$15,'Claim Details'!$E$19="No"),Rates!$F$25,IF(AND(C92="A",'Claim Details'!$E$28&gt;=Rates!$H$14,'Claim Details'!$E$28&lt;=Rates!$H$15,'Claim Details'!$E$19="Yes"),Rates!$I$25,IF(AND(C92="A",'Claim Details'!$E$28&gt;=Rates!$H$14,'Claim Details'!$E$28&lt;=Rates!$H$15,'Claim Details'!$E$19="No"),Rates!$H$25,IF(AND(C92="A",'Claim Details'!$E$28&gt;=Rates!$J$14,'Claim Details'!$E$28&lt;=Rates!$J$15,'Claim Details'!$E$19="Yes"),Rates!$K$25,IF(AND(C92="A",'Claim Details'!$E$28&gt;=Rates!$J$14,'Claim Details'!$E$28&lt;=Rates!$J$15,'Claim Details'!$E$19="No"),Rates!$J$25,IF(AND(C92="B",'Claim Details'!$E$28&gt;=Rates!$D$14,'Claim Details'!$E$28&lt;=Rates!$D$15,'Claim Details'!$E$19="Yes"),Rates!$E$26,IF(AND(C92="B",'Claim Details'!$E$28&gt;=Rates!$D$14,'Claim Details'!$E$28&lt;=Rates!$D$15,'Claim Details'!$E$19="No"),Rates!$D$26,IF(AND(C92="B",'Claim Details'!$E$28&gt;=Rates!$F$14,'Claim Details'!$E$28&lt;=Rates!$F$15,'Claim Details'!$E$19="Yes"),Rates!$G$26,IF(AND(C92="B",'Claim Details'!$E$28&gt;=Rates!$F$14,'Claim Details'!$E$28&lt;=Rates!$F$15,'Claim Details'!$E$19="No"),Rates!$F$26,IF(AND(C92="B",'Claim Details'!$E$28&gt;=Rates!$H$14,'Claim Details'!$E$28&lt;=Rates!$H$15,'Claim Details'!$E$19="Yes"),Rates!$I$26,IF(AND(C92="B",'Claim Details'!$E$28&gt;=Rates!$H$14,'Claim Details'!$E$28&lt;=Rates!$H$15,'Claim Details'!$E$19="No"),Rates!$H$26,IF(AND(C92="B",'Claim Details'!$E$28&gt;=Rates!$J$14,'Claim Details'!$E$28&lt;=Rates!$J$15,'Claim Details'!$E$19="Yes"),Rates!$K$26,IF(AND(C92="B",'Claim Details'!$E$28&gt;=Rates!$J$14,'Claim Details'!$E$28&lt;=Rates!$J$15,'Claim Details'!$E$19="No"),Rates!$J$26,IF(AND(C92="C",'Claim Details'!$E$28&gt;=Rates!$D$14,'Claim Details'!$E$28&lt;=Rates!$D$15,'Claim Details'!$E$19="Yes"),Rates!$E$27,IF(AND(C92="C",'Claim Details'!$E$28&gt;=Rates!$D$14,'Claim Details'!$E$28&lt;=Rates!$D$15,'Claim Details'!$E$19="No"),Rates!$D$27,IF(AND(C92="C",'Claim Details'!$E$28&gt;=Rates!$F$14,'Claim Details'!$E$28&lt;=Rates!$F$15,'Claim Details'!$E$19="Yes"),Rates!$G$27,IF(AND(C92="C",'Claim Details'!$E$28&gt;=Rates!$F$14,'Claim Details'!$E$28&lt;=Rates!$F$15,'Claim Details'!$E$19="No"),Rates!$F$27,IF(AND(C92="C",'Claim Details'!$E$28&gt;=Rates!$H$14,'Claim Details'!$E$28&lt;=Rates!$H$15,'Claim Details'!$E$19="Yes"),Rates!$I$27,IF(AND(C92="C",'Claim Details'!$E$28&gt;=Rates!$H$14,'Claim Details'!$E$28&lt;=Rates!$H$15,'Claim Details'!$E$19="No"),Rates!$H$27,IF(AND(C92="C",'Claim Details'!$E$28&gt;=Rates!$J$14,'Claim Details'!$E$28&lt;=Rates!$J$15,'Claim Details'!$E$19="Yes"),Rates!$K$27,IF(AND(C92="C",'Claim Details'!$E$28&gt;=Rates!$J$14,'Claim Details'!$E$28&lt;=Rates!$J$15,'Claim Details'!$E$19="No"),Rates!$J$27,"£0.00"))))))))))))))))))))))))</f>
        <v>£0.00</v>
      </c>
      <c r="AU92" s="191" t="str">
        <f>IF(AND(C92="A",'Claim Details'!$E$28&gt;=Rates!$D$14,'Claim Details'!$E$28&lt;=Rates!$D$15,'Claim Details'!$E$19="Yes"),Rates!$E$20,IF(AND(C92="A",'Claim Details'!$E$28&gt;=Rates!$D$14,'Claim Details'!$E$28&lt;=Rates!$D$15,'Claim Details'!$E$19="No"),Rates!$D$20,IF(AND(C92="A",'Claim Details'!$E$28&gt;=Rates!$F$14,'Claim Details'!$E$28&lt;=Rates!$F$15,'Claim Details'!$E$19="Yes"),Rates!$G$20,IF(AND(C92="A",'Claim Details'!$E$28&gt;=Rates!$F$14,'Claim Details'!$E$28&lt;=Rates!$F$15,'Claim Details'!$E$19="No"),Rates!$F$20,IF(AND(C92="A",'Claim Details'!$E$28&gt;=Rates!$H$14,'Claim Details'!$E$28&lt;=Rates!$H$15,'Claim Details'!$E$19="Yes"),Rates!$I$20,IF(AND(C92="A",'Claim Details'!$E$28&gt;=Rates!$H$14,'Claim Details'!$E$28&lt;=Rates!$H$15,'Claim Details'!$E$19="No"),Rates!$H$20,IF(AND(C92="A",'Claim Details'!$E$28&gt;=Rates!$J$14,'Claim Details'!$E$28&lt;=Rates!$J$15,'Claim Details'!$E$19="Yes"),Rates!$K$20,IF(AND(C92="A",'Claim Details'!$E$28&gt;=Rates!$J$14,'Claim Details'!$E$28&lt;=Rates!$J$15,'Claim Details'!$E$19="No"),Rates!$J$20,IF(AND(C92="B",'Claim Details'!$E$28&gt;=Rates!$D$14,'Claim Details'!$E$28&lt;=Rates!$D$15,'Claim Details'!$E$19="Yes"),Rates!$E$21,IF(AND(C92="B",'Claim Details'!$E$28&gt;=Rates!$D$14,'Claim Details'!$E$28&lt;=Rates!$D$15,'Claim Details'!$E$19="No"),Rates!$D$21,IF(AND(C92="B",'Claim Details'!$E$28&gt;=Rates!$F$14,'Claim Details'!$E$28&lt;=Rates!$F$15,'Claim Details'!$E$19="Yes"),Rates!$G$21,IF(AND(C92="B",'Claim Details'!$E$28&gt;=Rates!$F$14,'Claim Details'!$E$28&lt;=Rates!$F$15,'Claim Details'!$E$19="No"),Rates!$F$21,IF(AND(C92="B",'Claim Details'!$E$28&gt;=Rates!$H$14,'Claim Details'!$E$28&lt;=Rates!$H$15,'Claim Details'!$E$19="Yes"),Rates!$I$21,IF(AND(C92="B",'Claim Details'!$E$28&gt;=Rates!$H$14,'Claim Details'!$E$28&lt;=Rates!$H$15,'Claim Details'!$E$19="No"),Rates!$H$21,IF(AND(C92="B",'Claim Details'!$E$28&gt;=Rates!$J$14,'Claim Details'!$E$28&lt;=Rates!$J$15,'Claim Details'!$E$19="Yes"),Rates!$K$21,IF(AND(C92="B",'Claim Details'!$E$28&gt;=Rates!$J$14,'Claim Details'!$E$28&lt;=Rates!$J$15,'Claim Details'!$E$19="No"),Rates!$J$21,"£0.00"))))))))))))))))</f>
        <v>£0.00</v>
      </c>
      <c r="AV92" s="191" t="str">
        <f>IF(AND(C92="A",'Claim Details'!$E$28&gt;=Rates!$D$14,'Claim Details'!$E$28&lt;=Rates!$D$15,'Claim Details'!$E$19="Yes"),Rates!$E$22,IF(AND(C92="A",'Claim Details'!$E$28&gt;=Rates!$D$14,'Claim Details'!$E$28&lt;=Rates!$D$15,'Claim Details'!$E$19="No"),Rates!$D$22,IF(AND(C92="A",'Claim Details'!$E$28&gt;=Rates!$F$14,'Claim Details'!$E$28&lt;=Rates!$F$15,'Claim Details'!$E$19="Yes"),Rates!$G$22,IF(AND(C92="A",'Claim Details'!$E$28&gt;=Rates!$F$14,'Claim Details'!$E$28&lt;=Rates!$F$15,'Claim Details'!$E$19="No"),Rates!$F$22,IF(AND(C92="A",'Claim Details'!$E$28&gt;=Rates!$H$14,'Claim Details'!$E$28&lt;=Rates!$H$15,'Claim Details'!$E$19="Yes"),Rates!$I$22,IF(AND(C92="A",'Claim Details'!$E$28&gt;=Rates!$H$14,'Claim Details'!$E$28&lt;=Rates!$H$15,'Claim Details'!$E$19="No"),Rates!$H$22,IF(AND(C92="A",'Claim Details'!$E$28&gt;=Rates!$J$14,'Claim Details'!$E$28&lt;=Rates!$J$15,'Claim Details'!$E$19="Yes"),Rates!$K$22,IF(AND(C92="A",'Claim Details'!$E$28&gt;=Rates!$J$14,'Claim Details'!$E$28&lt;=Rates!$J$15,'Claim Details'!$E$19="No"),Rates!$J$22,IF(AND(C92="B",'Claim Details'!$E$28&gt;=Rates!$D$14,'Claim Details'!$E$28&lt;=Rates!$D$15,'Claim Details'!$E$19="Yes"),Rates!$E$23,IF(AND(C92="B",'Claim Details'!$E$28&gt;=Rates!$D$14,'Claim Details'!$E$28&lt;=Rates!$D$15,'Claim Details'!$E$19="No"),Rates!$D$23,IF(AND(C92="B",'Claim Details'!$E$28&gt;=Rates!$F$14,'Claim Details'!$E$28&lt;=Rates!$F$15,'Claim Details'!$E$19="Yes"),Rates!$G$23,IF(AND(C92="B",'Claim Details'!$E$28&gt;=Rates!$F$14,'Claim Details'!$E$28&lt;=Rates!$F$15,'Claim Details'!$E$19="No"),Rates!$F$23,IF(AND(C92="B",'Claim Details'!$E$28&gt;=Rates!$H$14,'Claim Details'!$E$28&lt;=Rates!$H$15,'Claim Details'!$E$19="Yes"),Rates!$I$23,IF(AND(C92="B",'Claim Details'!$E$28&gt;=Rates!$H$14,'Claim Details'!$E$28&lt;=Rates!$H$15,'Claim Details'!$E$19="No"),Rates!$H$23,IF(AND(C92="B",'Claim Details'!$E$28&gt;=Rates!$J$14,'Claim Details'!$E$28&lt;=Rates!$J$15,'Claim Details'!$E$19="Yes"),Rates!$K$23,IF(AND(C92="B",'Claim Details'!$E$28&gt;=Rates!$J$14,'Claim Details'!$E$28&lt;=Rates!$J$15,'Claim Details'!$E$19="No"),Rates!$J$23,IF(AND(C92="C",'Claim Details'!$E$28&gt;=Rates!$D$14,'Claim Details'!$E$28&lt;=Rates!$D$15,'Claim Details'!$E$19="Yes"),Rates!$E$24,IF(AND(C92="C",'Claim Details'!$E$28&gt;=Rates!$D$14,'Claim Details'!$E$28&lt;=Rates!$D$15,'Claim Details'!$E$19="No"),Rates!$D$24,IF(AND(C92="C",'Claim Details'!$E$28&gt;=Rates!$F$14,'Claim Details'!$E$28&lt;=Rates!$F$15,'Claim Details'!$E$19="Yes"),Rates!$G$24,IF(AND(C92="C",'Claim Details'!$E$28&gt;=Rates!$F$14,'Claim Details'!$E$28&lt;=Rates!$F$15,'Claim Details'!$E$19="No"),Rates!$F$24,IF(AND(C92="C",'Claim Details'!$E$28&gt;=Rates!$H$14,'Claim Details'!$E$28&lt;=Rates!$H$15,'Claim Details'!$E$19="Yes"),Rates!$I$24,IF(AND(C92="C",'Claim Details'!$E$28&gt;=Rates!$H$14,'Claim Details'!$E$28&lt;=Rates!$H$15,'Claim Details'!$E$19="No"),Rates!$H$24,IF(AND(C92="C",'Claim Details'!$E$28&gt;=Rates!$J$14,'Claim Details'!$E$28&lt;=Rates!$J$15,'Claim Details'!$E$19="Yes"),Rates!$K$24,IF(AND(C92="C",'Claim Details'!$E$28&gt;=Rates!$J$14,'Claim Details'!$E$28&lt;=Rates!$J$15,'Claim Details'!$E$19="No"),Rates!$J$24,"£0.00"))))))))))))))))))))))))</f>
        <v>£0.00</v>
      </c>
      <c r="AW92" s="1"/>
      <c r="AX92" s="189" t="str">
        <f>IF(AND(U92="A",'Claim Details'!$I$28&gt;=Rates!$D$14,'Claim Details'!$I$28&lt;=Rates!$D$15,'Claim Details'!$I$19="Yes"),Rates!$J$17,IF(AND(U92="A",'Claim Details'!$I$28&gt;=Rates!$D$14,'Claim Details'!$I$28&lt;=Rates!$D$15,'Claim Details'!$I$19="No"),Rates!$D$17,IF(AND(U92="A",'Claim Details'!$I$28&gt;=Rates!$F$14,'Claim Details'!$I$28&lt;=Rates!$F$15,'Claim Details'!$I$19="Yes"),Rates!$G$17,IF(AND(U92="A",'Claim Details'!$I$28&gt;=Rates!$F$14,'Claim Details'!$I$28&lt;=Rates!$F$15,'Claim Details'!$I$19="No"),Rates!$F$17,IF(AND(U92="A",'Claim Details'!$I$28&gt;=Rates!$H$14,'Claim Details'!$I$28&lt;=Rates!$H$15,'Claim Details'!$I$19="Yes"),Rates!$I$17,IF(AND(U92="A",'Claim Details'!$I$28&gt;=Rates!$H$14,'Claim Details'!$I$28&lt;=Rates!$H$15,'Claim Details'!$I$19="No"),Rates!$H$17,IF(AND(U92="A",'Claim Details'!$I$28&gt;=Rates!$J$14,'Claim Details'!$I$28&lt;=Rates!$J$15,'Claim Details'!$I$19="Yes"),Rates!$K$17,IF(AND(U92="A",'Claim Details'!$I$28&gt;=Rates!$J$14,'Claim Details'!$I$28&lt;=Rates!$J$15,'Claim Details'!$I$19="No"),Rates!$J$17,IF(AND(U92="B",'Claim Details'!$I$28&gt;=Rates!$D$14,'Claim Details'!$I$28&lt;=Rates!$D$15,'Claim Details'!$I$19="Yes"),Rates!$E$18,IF(AND(U92="B",'Claim Details'!$I$28&gt;=Rates!$D$14,'Claim Details'!$I$28&lt;=Rates!$D$15,'Claim Details'!$I$19="No"),Rates!$D$18,IF(AND(U92="B",'Claim Details'!$I$28&gt;=Rates!$F$14,'Claim Details'!$I$28&lt;=Rates!$F$15,'Claim Details'!$I$19="Yes"),Rates!$G$18,IF(AND(U92="B",'Claim Details'!$I$28&gt;=Rates!$F$14,'Claim Details'!$I$28&lt;=Rates!$F$15,'Claim Details'!$I$19="No"),Rates!$F$18,IF(AND(U92="B",'Claim Details'!$I$28&gt;=Rates!$H$14,'Claim Details'!$I$28&lt;=Rates!$H$15,'Claim Details'!$I$19="Yes"),Rates!$I$18,IF(AND(U92="B",'Claim Details'!$I$28&gt;=Rates!$H$14,'Claim Details'!$I$28&lt;=Rates!$H$15,'Claim Details'!$I$19="No"),Rates!$H$18,IF(AND(U92="B",'Claim Details'!$I$28&gt;=Rates!$J$14,'Claim Details'!$I$28&lt;=Rates!$J$15,'Claim Details'!$I$19="Yes"),Rates!$K$18,IF(AND(U92="B",'Claim Details'!$I$28&gt;=Rates!$J$14,'Claim Details'!$I$28&lt;=Rates!$J$15,'Claim Details'!$I$19="No"),Rates!$J$18,IF(AND(U92="C",'Claim Details'!$I$28&gt;=Rates!$D$14,'Claim Details'!$I$28&lt;=Rates!$D$15,'Claim Details'!$I$19="Yes"),Rates!$E$19,IF(AND(U92="C",'Claim Details'!$I$28&gt;=Rates!$D$14,'Claim Details'!$I$28&lt;=Rates!$D$15,'Claim Details'!$I$19="No"),Rates!$D$19,IF(AND(U92="C",'Claim Details'!$I$28&gt;=Rates!$F$14,'Claim Details'!$I$28&lt;=Rates!$F$15,'Claim Details'!$I$19="Yes"),Rates!$G$19,IF(AND(U92="C",'Claim Details'!$I$28&gt;=Rates!$F$14,'Claim Details'!$I$28&lt;=Rates!$F$15,'Claim Details'!$I$19="No"),Rates!$F$19,IF(AND(U92="C",'Claim Details'!$I$28&gt;=Rates!$H$14,'Claim Details'!$I$28&lt;=Rates!$H$15,'Claim Details'!$I$19="Yes"),Rates!$I$19,IF(AND(U92="C",'Claim Details'!$I$28&gt;=Rates!$H$14,'Claim Details'!$I$28&lt;=Rates!$H$15,'Claim Details'!$I$19="No"),Rates!$H$19,IF(AND(U92="C",'Claim Details'!$I$28&gt;=Rates!$J$14,'Claim Details'!$I$28&lt;=Rates!$J$15,'Claim Details'!$I$19="Yes"),Rates!$K$19,IF(AND(U92="C",'Claim Details'!$I$28&gt;=Rates!$J$14,'Claim Details'!$I$28&lt;=Rates!$J$15,'Claim Details'!$I$19="No"),Rates!$J$19,"£0.00"))))))))))))))))))))))))</f>
        <v>£0.00</v>
      </c>
      <c r="AY92" s="189" t="str">
        <f>IF(AND(C92="A",'Claim Details'!$I$28&gt;=Rates!$D$14,'Claim Details'!$I$28&lt;=Rates!$D$15,'Claim Details'!$I$19="Yes"),Rates!$J$25,IF(AND(C92="A",'Claim Details'!$I$28&gt;=Rates!$D$14,'Claim Details'!$I$28&lt;=Rates!$D$15,'Claim Details'!$I$19="No"),Rates!$D$25,IF(AND(C92="A",'Claim Details'!$I$28&gt;=Rates!$F$14,'Claim Details'!$I$28&lt;=Rates!$F$15,'Claim Details'!$I$19="Yes"),Rates!$G$25,IF(AND(C92="A",'Claim Details'!$I$28&gt;=Rates!$F$14,'Claim Details'!$I$28&lt;=Rates!$F$15,'Claim Details'!$I$19="No"),Rates!$F$25,IF(AND(C92="A",'Claim Details'!$I$28&gt;=Rates!$H$14,'Claim Details'!$I$28&lt;=Rates!$H$15,'Claim Details'!$I$19="Yes"),Rates!$I$25,IF(AND(C92="A",'Claim Details'!$I$28&gt;=Rates!$H$14,'Claim Details'!$I$28&lt;=Rates!$H$15,'Claim Details'!$I$19="No"),Rates!$H$25,IF(AND(C92="A",'Claim Details'!$I$28&gt;=Rates!$J$14,'Claim Details'!$I$28&lt;=Rates!$J$15,'Claim Details'!$I$19="Yes"),Rates!$K$25,IF(AND(C92="A",'Claim Details'!$I$28&gt;=Rates!$J$14,'Claim Details'!$I$28&lt;=Rates!$J$15,'Claim Details'!$I$19="No"),Rates!$J$25,IF(AND(C92="B",'Claim Details'!$I$28&gt;=Rates!$D$14,'Claim Details'!$I$28&lt;=Rates!$D$15,'Claim Details'!$I$19="Yes"),Rates!$E$26,IF(AND(C92="B",'Claim Details'!$I$28&gt;=Rates!$D$14,'Claim Details'!$I$28&lt;=Rates!$D$15,'Claim Details'!$I$19="No"),Rates!$D$26,IF(AND(C92="B",'Claim Details'!$I$28&gt;=Rates!$F$14,'Claim Details'!$I$28&lt;=Rates!$F$15,'Claim Details'!$I$19="Yes"),Rates!$G$26,IF(AND(C92="B",'Claim Details'!$I$28&gt;=Rates!$F$14,'Claim Details'!$I$28&lt;=Rates!$F$15,'Claim Details'!$I$19="No"),Rates!$F$26,IF(AND(C92="B",'Claim Details'!$I$28&gt;=Rates!$H$14,'Claim Details'!$I$28&lt;=Rates!$H$15,'Claim Details'!$I$19="Yes"),Rates!$I$26,IF(AND(C92="B",'Claim Details'!$I$28&gt;=Rates!$H$14,'Claim Details'!$I$28&lt;=Rates!$H$15,'Claim Details'!$I$19="No"),Rates!$H$26,IF(AND(C92="B",'Claim Details'!$I$28&gt;=Rates!$J$14,'Claim Details'!$I$28&lt;=Rates!$J$15,'Claim Details'!$I$19="Yes"),Rates!$K$26,IF(AND(C92="B",'Claim Details'!$I$28&gt;=Rates!$J$14,'Claim Details'!$I$28&lt;=Rates!$J$15,'Claim Details'!$I$19="No"),Rates!$J$26,IF(AND(C92="C",'Claim Details'!$I$28&gt;=Rates!$D$14,'Claim Details'!$I$28&lt;=Rates!$D$15,'Claim Details'!$I$19="Yes"),Rates!$E$27,IF(AND(C92="C",'Claim Details'!$I$28&gt;=Rates!$D$14,'Claim Details'!$I$28&lt;=Rates!$D$15,'Claim Details'!$I$19="No"),Rates!$D$27,IF(AND(C92="C",'Claim Details'!$I$28&gt;=Rates!$F$14,'Claim Details'!$I$28&lt;=Rates!$F$15,'Claim Details'!$I$19="Yes"),Rates!$G$27,IF(AND(C92="C",'Claim Details'!$I$28&gt;=Rates!$F$14,'Claim Details'!$I$28&lt;=Rates!$F$15,'Claim Details'!$I$19="No"),Rates!$F$27,IF(AND(C92="C",'Claim Details'!$I$28&gt;=Rates!$H$14,'Claim Details'!$I$28&lt;=Rates!$H$15,'Claim Details'!$I$19="Yes"),Rates!$I$27,IF(AND(C92="C",'Claim Details'!$I$28&gt;=Rates!$H$14,'Claim Details'!$I$28&lt;=Rates!$H$15,'Claim Details'!$I$19="No"),Rates!$H$27,IF(AND(C92="C",'Claim Details'!$I$28&gt;=Rates!$J$14,'Claim Details'!$I$28&lt;=Rates!$J$15,'Claim Details'!$I$19="Yes"),Rates!$K$27,IF(AND(C92="C",'Claim Details'!$I$28&gt;=Rates!$J$14,'Claim Details'!$I$28&lt;=Rates!$J$15,'Claim Details'!$I$19="No"),Rates!$J$27,"£0.00"))))))))))))))))))))))))</f>
        <v>£0.00</v>
      </c>
      <c r="AZ92" s="189" t="str">
        <f>IF(AND(C92="A",'Claim Details'!$I$28&gt;=Rates!$D$14,'Claim Details'!$I$28&lt;=Rates!$D$15,'Claim Details'!$I$19="Yes"),Rates!$E$20,IF(AND(C92="A",'Claim Details'!$I$28&gt;=Rates!$D$14,'Claim Details'!$I$28&lt;=Rates!$D$15,'Claim Details'!$I$19="No"),Rates!$D$20,IF(AND(C92="A",'Claim Details'!$I$28&gt;=Rates!$F$14,'Claim Details'!$I$28&lt;=Rates!$F$15,'Claim Details'!$I$19="Yes"),Rates!$G$20,IF(AND(C92="A",'Claim Details'!$I$28&gt;=Rates!$F$14,'Claim Details'!$I$28&lt;=Rates!$F$15,'Claim Details'!$I$19="No"),Rates!$F$20,IF(AND(C92="A",'Claim Details'!$I$28&gt;=Rates!$H$14,'Claim Details'!$I$28&lt;=Rates!$H$15,'Claim Details'!$I$19="Yes"),Rates!$I$20,IF(AND(C92="A",'Claim Details'!$I$28&gt;=Rates!$H$14,'Claim Details'!$I$28&lt;=Rates!$H$15,'Claim Details'!$I$19="No"),Rates!$H$20,IF(AND(C92="A",'Claim Details'!$I$28&gt;=Rates!$J$14,'Claim Details'!$I$28&lt;=Rates!$J$15,'Claim Details'!$I$19="Yes"),Rates!$K$20,IF(AND(C92="A",'Claim Details'!$I$28&gt;=Rates!$J$14,'Claim Details'!$I$28&lt;=Rates!$J$15,'Claim Details'!$I$19="No"),Rates!$J$20,IF(AND(C92="B",'Claim Details'!$I$28&gt;=Rates!$D$14,'Claim Details'!$I$28&lt;=Rates!$D$15,'Claim Details'!$I$19="Yes"),Rates!$E$21,IF(AND(C92="B",'Claim Details'!$I$28&gt;=Rates!$D$14,'Claim Details'!$I$28&lt;=Rates!$D$15,'Claim Details'!$I$19="No"),Rates!$D$21,IF(AND(C92="B",'Claim Details'!$I$28&gt;=Rates!$F$14,'Claim Details'!$I$28&lt;=Rates!$F$15,'Claim Details'!$I$19="Yes"),Rates!$G$21,IF(AND(C92="B",'Claim Details'!$I$28&gt;=Rates!$F$14,'Claim Details'!$I$28&lt;=Rates!$F$15,'Claim Details'!$I$19="No"),Rates!$F$21,IF(AND(C92="B",'Claim Details'!$I$28&gt;=Rates!$H$14,'Claim Details'!$I$28&lt;=Rates!$H$15,'Claim Details'!$I$19="Yes"),Rates!$I$21,IF(AND(C92="B",'Claim Details'!$I$28&gt;=Rates!$H$14,'Claim Details'!$I$28&lt;=Rates!$H$15,'Claim Details'!$I$19="No"),Rates!$H$21,IF(AND(C92="B",'Claim Details'!$I$28&gt;=Rates!$J$14,'Claim Details'!$I$28&lt;=Rates!$J$15,'Claim Details'!$I$19="Yes"),Rates!$K$21,IF(AND(C92="B",'Claim Details'!$I$28&gt;=Rates!$J$14,'Claim Details'!$I$28&lt;=Rates!$J$15,'Claim Details'!$I$19="No"),Rates!$J$21,"£0.00"))))))))))))))))</f>
        <v>£0.00</v>
      </c>
      <c r="BA92" s="189" t="str">
        <f>IF(AND(C92="A",'Claim Details'!$I$28&gt;=Rates!$D$14,'Claim Details'!$I$28&lt;=Rates!$D$15,'Claim Details'!$I$19="Yes"),Rates!$E$22,IF(AND(C92="A",'Claim Details'!$I$28&gt;=Rates!$D$14,'Claim Details'!$I$28&lt;=Rates!$D$15,'Claim Details'!$I$19="No"),Rates!$D$22,IF(AND(C92="A",'Claim Details'!$I$28&gt;=Rates!$F$14,'Claim Details'!$I$28&lt;=Rates!$F$15,'Claim Details'!$I$19="Yes"),Rates!$G$22,IF(AND(C92="A",'Claim Details'!$I$28&gt;=Rates!$F$14,'Claim Details'!$I$28&lt;=Rates!$F$15,'Claim Details'!$I$19="No"),Rates!$F$22,IF(AND(C92="A",'Claim Details'!$I$28&gt;=Rates!$H$14,'Claim Details'!$I$28&lt;=Rates!$H$15,'Claim Details'!$I$19="Yes"),Rates!$I$22,IF(AND(C92="A",'Claim Details'!$I$28&gt;=Rates!$H$14,'Claim Details'!$I$28&lt;=Rates!$H$15,'Claim Details'!$I$19="No"),Rates!$H$22,IF(AND(C92="A",'Claim Details'!$I$28&gt;=Rates!$J$14,'Claim Details'!$I$28&lt;=Rates!$J$15,'Claim Details'!$I$19="Yes"),Rates!$K$22,IF(AND(C92="A",'Claim Details'!$I$28&gt;=Rates!$J$14,'Claim Details'!$I$28&lt;=Rates!$J$15,'Claim Details'!$I$19="No"),Rates!$J$22,IF(AND(C92="B",'Claim Details'!$I$28&gt;=Rates!$D$14,'Claim Details'!$I$28&lt;=Rates!$D$15,'Claim Details'!$I$19="Yes"),Rates!$E$23,IF(AND(C92="B",'Claim Details'!$I$28&gt;=Rates!$D$14,'Claim Details'!$I$28&lt;=Rates!$D$15,'Claim Details'!$I$19="No"),Rates!$D$23,IF(AND(C92="B",'Claim Details'!$I$28&gt;=Rates!$F$14,'Claim Details'!$I$28&lt;=Rates!$F$15,'Claim Details'!$I$19="Yes"),Rates!$G$23,IF(AND(C92="B",'Claim Details'!$I$28&gt;=Rates!$F$14,'Claim Details'!$I$28&lt;=Rates!$F$15,'Claim Details'!$I$19="No"),Rates!$F$23,IF(AND(C92="B",'Claim Details'!$I$28&gt;=Rates!$H$14,'Claim Details'!$I$28&lt;=Rates!$H$15,'Claim Details'!$I$19="Yes"),Rates!$I$23,IF(AND(C92="B",'Claim Details'!$I$28&gt;=Rates!$H$14,'Claim Details'!$I$28&lt;=Rates!$H$15,'Claim Details'!$I$19="No"),Rates!$H$23,IF(AND(C92="B",'Claim Details'!$I$28&gt;=Rates!$J$14,'Claim Details'!$I$28&lt;=Rates!$J$15,'Claim Details'!$I$19="Yes"),Rates!$K$23,IF(AND(C92="B",'Claim Details'!$I$28&gt;=Rates!$J$14,'Claim Details'!$I$28&lt;=Rates!$J$15,'Claim Details'!$I$19="No"),Rates!$J$23,IF(AND(C92="C",'Claim Details'!$I$28&gt;=Rates!$D$14,'Claim Details'!$I$28&lt;=Rates!$D$15,'Claim Details'!$I$19="Yes"),Rates!$E$24,IF(AND(C92="C",'Claim Details'!$I$28&gt;=Rates!$D$14,'Claim Details'!$I$28&lt;=Rates!$D$15,'Claim Details'!$I$19="No"),Rates!$D$24,IF(AND(C92="C",'Claim Details'!$I$28&gt;=Rates!$F$14,'Claim Details'!$I$28&lt;=Rates!$F$15,'Claim Details'!$I$19="Yes"),Rates!$G$24,IF(AND(C92="C",'Claim Details'!$I$28&gt;=Rates!$F$14,'Claim Details'!$I$28&lt;=Rates!$F$15,'Claim Details'!$I$19="No"),Rates!$F$24,IF(AND(C92="C",'Claim Details'!$I$28&gt;=Rates!$H$14,'Claim Details'!$I$28&lt;=Rates!$H$15,'Claim Details'!$I$19="Yes"),Rates!$I$24,IF(AND(C92="C",'Claim Details'!$I$28&gt;=Rates!$H$14,'Claim Details'!$I$28&lt;=Rates!$H$15,'Claim Details'!$I$19="No"),Rates!$H$24,IF(AND(C92="C",'Claim Details'!$I$28&gt;=Rates!$J$14,'Claim Details'!$I$28&lt;=Rates!$J$15,'Claim Details'!$I$19="Yes"),Rates!$K$24,IF(AND(C92="C",'Claim Details'!$I$28&gt;=Rates!$J$14,'Claim Details'!$I$28&lt;=Rates!$J$15,'Claim Details'!$I$19="No"),Rates!$J$24,"£0.00"))))))))))))))))))))))))</f>
        <v>£0.00</v>
      </c>
      <c r="BB92" s="189" t="str">
        <f t="shared" si="27"/>
        <v>£0.00</v>
      </c>
      <c r="BC92" s="1"/>
      <c r="BD92" s="189" t="str">
        <f>IF(AND(AE92="A",'Claim Details'!$I$28&gt;=Rates!$D$14,'Claim Details'!$I$28&lt;=Rates!$D$15,'Claim Details'!$I$19="Yes"),Rates!$J$17,IF(AND(AE92="A",'Claim Details'!$I$28&gt;=Rates!$D$14,'Claim Details'!$I$28&lt;=Rates!$D$15,'Claim Details'!$I$19="No"),Rates!$D$17,IF(AND(AE92="A",'Claim Details'!$I$28&gt;=Rates!$F$14,'Claim Details'!$I$28&lt;=Rates!$F$15,'Claim Details'!$I$19="Yes"),Rates!$G$17,IF(AND(AE92="A",'Claim Details'!$I$28&gt;=Rates!$F$14,'Claim Details'!$I$28&lt;=Rates!$F$15,'Claim Details'!$I$19="No"),Rates!$F$17,IF(AND(AE92="A",'Claim Details'!$I$28&gt;=Rates!$H$14,'Claim Details'!$I$28&lt;=Rates!$H$15,'Claim Details'!$I$19="Yes"),Rates!$I$17,IF(AND(AE92="A",'Claim Details'!$I$28&gt;=Rates!$H$14,'Claim Details'!$I$28&lt;=Rates!$H$15,'Claim Details'!$I$19="No"),Rates!$H$17,IF(AND(AE92="A",'Claim Details'!$I$28&gt;=Rates!$J$14,'Claim Details'!$I$28&lt;=Rates!$J$15,'Claim Details'!$I$19="Yes"),Rates!$K$17,IF(AND(AE92="A",'Claim Details'!$I$28&gt;=Rates!$J$14,'Claim Details'!$I$28&lt;=Rates!$J$15,'Claim Details'!$I$19="No"),Rates!$J$17,IF(AND(AE92="B",'Claim Details'!$I$28&gt;=Rates!$D$14,'Claim Details'!$I$28&lt;=Rates!$D$15,'Claim Details'!$I$19="Yes"),Rates!$E$18,IF(AND(AE92="B",'Claim Details'!$I$28&gt;=Rates!$D$14,'Claim Details'!$I$28&lt;=Rates!$D$15,'Claim Details'!$I$19="No"),Rates!$D$18,IF(AND(AE92="B",'Claim Details'!$I$28&gt;=Rates!$F$14,'Claim Details'!$I$28&lt;=Rates!$F$15,'Claim Details'!$I$19="Yes"),Rates!$G$18,IF(AND(AE92="B",'Claim Details'!$I$28&gt;=Rates!$F$14,'Claim Details'!$I$28&lt;=Rates!$F$15,'Claim Details'!$I$19="No"),Rates!$F$18,IF(AND(AE92="B",'Claim Details'!$I$28&gt;=Rates!$H$14,'Claim Details'!$I$28&lt;=Rates!$H$15,'Claim Details'!$I$19="Yes"),Rates!$I$18,IF(AND(AE92="B",'Claim Details'!$I$28&gt;=Rates!$H$14,'Claim Details'!$I$28&lt;=Rates!$H$15,'Claim Details'!$I$19="No"),Rates!$H$18,IF(AND(AE92="B",'Claim Details'!$I$28&gt;=Rates!$J$14,'Claim Details'!$I$28&lt;=Rates!$J$15,'Claim Details'!$I$19="Yes"),Rates!$K$18,IF(AND(AE92="B",'Claim Details'!$I$28&gt;=Rates!$J$14,'Claim Details'!$I$28&lt;=Rates!$J$15,'Claim Details'!$I$19="No"),Rates!$J$18,IF(AND(AE92="C",'Claim Details'!$I$28&gt;=Rates!$D$14,'Claim Details'!$I$28&lt;=Rates!$D$15,'Claim Details'!$I$19="Yes"),Rates!$E$19,IF(AND(AE92="C",'Claim Details'!$I$28&gt;=Rates!$D$14,'Claim Details'!$I$28&lt;=Rates!$D$15,'Claim Details'!$I$19="No"),Rates!$D$19,IF(AND(AE92="C",'Claim Details'!$I$28&gt;=Rates!$F$14,'Claim Details'!$I$28&lt;=Rates!$F$15,'Claim Details'!$I$19="Yes"),Rates!$G$19,IF(AND(AE92="C",'Claim Details'!$I$28&gt;=Rates!$F$14,'Claim Details'!$I$28&lt;=Rates!$F$15,'Claim Details'!$I$19="No"),Rates!$F$19,IF(AND(AE92="C",'Claim Details'!$I$28&gt;=Rates!$H$14,'Claim Details'!$I$28&lt;=Rates!$H$15,'Claim Details'!$I$19="Yes"),Rates!$I$19,IF(AND(AE92="C",'Claim Details'!$I$28&gt;=Rates!$H$14,'Claim Details'!$I$28&lt;=Rates!$H$15,'Claim Details'!$I$19="No"),Rates!$H$19,IF(AND(AE92="C",'Claim Details'!$I$28&gt;=Rates!$J$14,'Claim Details'!$I$28&lt;=Rates!$J$15,'Claim Details'!$I$19="Yes"),Rates!$K$19,IF(AND(AE92="C",'Claim Details'!$I$28&gt;=Rates!$J$14,'Claim Details'!$I$28&lt;=Rates!$J$15,'Claim Details'!$I$19="No"),Rates!$J$19,"£0.00"))))))))))))))))))))))))</f>
        <v>£0.00</v>
      </c>
      <c r="BE92" s="189" t="str">
        <f>IF(AND(AE92="A",'Claim Details'!$I$28&gt;=Rates!$D$14,'Claim Details'!$I$28&lt;=Rates!$D$15,'Claim Details'!$I$19="Yes"),Rates!$J$25,IF(AND(AE92="A",'Claim Details'!$I$28&gt;=Rates!$D$14,'Claim Details'!$I$28&lt;=Rates!$D$15,'Claim Details'!$I$19="No"),Rates!$D$25,IF(AND(AE92="A",'Claim Details'!$I$28&gt;=Rates!$F$14,'Claim Details'!$I$28&lt;=Rates!$F$15,'Claim Details'!$I$19="Yes"),Rates!$G$25,IF(AND(AE92="A",'Claim Details'!$I$28&gt;=Rates!$F$14,'Claim Details'!$I$28&lt;=Rates!$F$15,'Claim Details'!$I$19="No"),Rates!$F$25,IF(AND(AE92="A",'Claim Details'!$I$28&gt;=Rates!$H$14,'Claim Details'!$I$28&lt;=Rates!$H$15,'Claim Details'!$I$19="Yes"),Rates!$I$25,IF(AND(AE92="A",'Claim Details'!$I$28&gt;=Rates!$H$14,'Claim Details'!$I$28&lt;=Rates!$H$15,'Claim Details'!$I$19="No"),Rates!$H$25,IF(AND(AE92="A",'Claim Details'!$I$28&gt;=Rates!$J$14,'Claim Details'!$I$28&lt;=Rates!$J$15,'Claim Details'!$I$19="Yes"),Rates!$K$25,IF(AND(AE92="A",'Claim Details'!$I$28&gt;=Rates!$J$14,'Claim Details'!$I$28&lt;=Rates!$J$15,'Claim Details'!$I$19="No"),Rates!$J$25,IF(AND(AE92="B",'Claim Details'!$I$28&gt;=Rates!$D$14,'Claim Details'!$I$28&lt;=Rates!$D$15,'Claim Details'!$I$19="Yes"),Rates!$E$26,IF(AND(AE92="B",'Claim Details'!$I$28&gt;=Rates!$D$14,'Claim Details'!$I$28&lt;=Rates!$D$15,'Claim Details'!$I$19="No"),Rates!$D$26,IF(AND(AE92="B",'Claim Details'!$I$28&gt;=Rates!$F$14,'Claim Details'!$I$28&lt;=Rates!$F$15,'Claim Details'!$I$19="Yes"),Rates!$G$26,IF(AND(AE92="B",'Claim Details'!$I$28&gt;=Rates!$F$14,'Claim Details'!$I$28&lt;=Rates!$F$15,'Claim Details'!$I$19="No"),Rates!$F$26,IF(AND(AE92="B",'Claim Details'!$I$28&gt;=Rates!$H$14,'Claim Details'!$I$28&lt;=Rates!$H$15,'Claim Details'!$I$19="Yes"),Rates!$I$26,IF(AND(AE92="B",'Claim Details'!$I$28&gt;=Rates!$H$14,'Claim Details'!$I$28&lt;=Rates!$H$15,'Claim Details'!$I$19="No"),Rates!$H$26,IF(AND(AE92="B",'Claim Details'!$I$28&gt;=Rates!$J$14,'Claim Details'!$I$28&lt;=Rates!$J$15,'Claim Details'!$I$19="Yes"),Rates!$K$26,IF(AND(AE92="B",'Claim Details'!$I$28&gt;=Rates!$J$14,'Claim Details'!$I$28&lt;=Rates!$J$15,'Claim Details'!$I$19="No"),Rates!$J$26,IF(AND(AE92="C",'Claim Details'!$I$28&gt;=Rates!$D$14,'Claim Details'!$I$28&lt;=Rates!$D$15,'Claim Details'!$I$19="Yes"),Rates!$E$27,IF(AND(AE92="C",'Claim Details'!$I$28&gt;=Rates!$D$14,'Claim Details'!$I$28&lt;=Rates!$D$15,'Claim Details'!$I$19="No"),Rates!$D$27,IF(AND(AE92="C",'Claim Details'!$I$28&gt;=Rates!$F$14,'Claim Details'!$I$28&lt;=Rates!$F$15,'Claim Details'!$I$19="Yes"),Rates!$G$27,IF(AND(AE92="C",'Claim Details'!$I$28&gt;=Rates!$F$14,'Claim Details'!$I$28&lt;=Rates!$F$15,'Claim Details'!$I$19="No"),Rates!$F$27,IF(AND(AE92="C",'Claim Details'!$I$28&gt;=Rates!$H$14,'Claim Details'!$I$28&lt;=Rates!$H$15,'Claim Details'!$I$19="Yes"),Rates!$I$27,IF(AND(AE92="C",'Claim Details'!$I$28&gt;=Rates!$H$14,'Claim Details'!$I$28&lt;=Rates!$H$15,'Claim Details'!$I$19="No"),Rates!$H$27,IF(AND(AE92="C",'Claim Details'!$I$28&gt;=Rates!$J$14,'Claim Details'!$I$28&lt;=Rates!$J$15,'Claim Details'!$I$19="Yes"),Rates!$K$27,IF(AND(AE92="C",'Claim Details'!$I$28&gt;=Rates!$J$14,'Claim Details'!$I$28&lt;=Rates!$J$15,'Claim Details'!$I$19="No"),Rates!$J$27,"£0.00"))))))))))))))))))))))))</f>
        <v>£0.00</v>
      </c>
      <c r="BF92" s="189" t="str">
        <f>IF(AND(AE92="A",'Claim Details'!$I$28&gt;=Rates!$D$14,'Claim Details'!$I$28&lt;=Rates!$D$15,'Claim Details'!$I$19="Yes"),Rates!$E$20,IF(AND(AE92="A",'Claim Details'!$I$28&gt;=Rates!$D$14,'Claim Details'!$I$28&lt;=Rates!$D$15,'Claim Details'!$I$19="No"),Rates!$D$20,IF(AND(AE92="A",'Claim Details'!$I$28&gt;=Rates!$F$14,'Claim Details'!$I$28&lt;=Rates!$F$15,'Claim Details'!$I$19="Yes"),Rates!$G$20,IF(AND(AE92="A",'Claim Details'!$I$28&gt;=Rates!$F$14,'Claim Details'!$I$28&lt;=Rates!$F$15,'Claim Details'!$I$19="No"),Rates!$F$20,IF(AND(AE92="A",'Claim Details'!$I$28&gt;=Rates!$H$14,'Claim Details'!$I$28&lt;=Rates!$H$15,'Claim Details'!$I$19="Yes"),Rates!$I$20,IF(AND(AE92="A",'Claim Details'!$I$28&gt;=Rates!$H$14,'Claim Details'!$I$28&lt;=Rates!$H$15,'Claim Details'!$I$19="No"),Rates!$H$20,IF(AND(AE92="A",'Claim Details'!$I$28&gt;=Rates!$J$14,'Claim Details'!$I$28&lt;=Rates!$J$15,'Claim Details'!$I$19="Yes"),Rates!$K$20,IF(AND(AE92="A",'Claim Details'!$I$28&gt;=Rates!$J$14,'Claim Details'!$I$28&lt;=Rates!$J$15,'Claim Details'!$I$19="No"),Rates!$J$20,IF(AND(AE92="B",'Claim Details'!$I$28&gt;=Rates!$D$14,'Claim Details'!$I$28&lt;=Rates!$D$15,'Claim Details'!$I$19="Yes"),Rates!$E$21,IF(AND(AE92="B",'Claim Details'!$I$28&gt;=Rates!$D$14,'Claim Details'!$I$28&lt;=Rates!$D$15,'Claim Details'!$I$19="No"),Rates!$D$21,IF(AND(AE92="B",'Claim Details'!$I$28&gt;=Rates!$F$14,'Claim Details'!$I$28&lt;=Rates!$F$15,'Claim Details'!$I$19="Yes"),Rates!$G$21,IF(AND(AE92="B",'Claim Details'!$I$28&gt;=Rates!$F$14,'Claim Details'!$I$28&lt;=Rates!$F$15,'Claim Details'!$I$19="No"),Rates!$F$21,IF(AND(AE92="B",'Claim Details'!$I$28&gt;=Rates!$H$14,'Claim Details'!$I$28&lt;=Rates!$H$15,'Claim Details'!$I$19="Yes"),Rates!$I$21,IF(AND(AE92="B",'Claim Details'!$I$28&gt;=Rates!$H$14,'Claim Details'!$I$28&lt;=Rates!$H$15,'Claim Details'!$I$19="No"),Rates!$H$21,IF(AND(AE92="B",'Claim Details'!$I$28&gt;=Rates!$J$14,'Claim Details'!$I$28&lt;=Rates!$J$15,'Claim Details'!$I$19="Yes"),Rates!$K$21,IF(AND(AE92="B",'Claim Details'!$I$28&gt;=Rates!$J$14,'Claim Details'!$I$28&lt;=Rates!$J$15,'Claim Details'!$I$19="No"),Rates!$J$21,"£0.00"))))))))))))))))</f>
        <v>£0.00</v>
      </c>
      <c r="BG92" s="189" t="str">
        <f>IF(AND(AE92="A",'Claim Details'!$I$28&gt;=Rates!$D$14,'Claim Details'!$I$28&lt;=Rates!$D$15,'Claim Details'!$I$19="Yes"),Rates!$E$22,IF(AND(AE92="A",'Claim Details'!$I$28&gt;=Rates!$D$14,'Claim Details'!$I$28&lt;=Rates!$D$15,'Claim Details'!$I$19="No"),Rates!$D$22,IF(AND(AE92="A",'Claim Details'!$I$28&gt;=Rates!$F$14,'Claim Details'!$I$28&lt;=Rates!$F$15,'Claim Details'!$I$19="Yes"),Rates!$G$22,IF(AND(AE92="A",'Claim Details'!$I$28&gt;=Rates!$F$14,'Claim Details'!$I$28&lt;=Rates!$F$15,'Claim Details'!$I$19="No"),Rates!$F$22,IF(AND(AE92="A",'Claim Details'!$I$28&gt;=Rates!$H$14,'Claim Details'!$I$28&lt;=Rates!$H$15,'Claim Details'!$I$19="Yes"),Rates!$I$22,IF(AND(AE92="A",'Claim Details'!$I$28&gt;=Rates!$H$14,'Claim Details'!$I$28&lt;=Rates!$H$15,'Claim Details'!$I$19="No"),Rates!$H$22,IF(AND(AE92="A",'Claim Details'!$I$28&gt;=Rates!$J$14,'Claim Details'!$I$28&lt;=Rates!$J$15,'Claim Details'!$I$19="Yes"),Rates!$K$22,IF(AND(AE92="A",'Claim Details'!$I$28&gt;=Rates!$J$14,'Claim Details'!$I$28&lt;=Rates!$J$15,'Claim Details'!$I$19="No"),Rates!$J$22,IF(AND(AE92="B",'Claim Details'!$I$28&gt;=Rates!$D$14,'Claim Details'!$I$28&lt;=Rates!$D$15,'Claim Details'!$I$19="Yes"),Rates!$E$23,IF(AND(AE92="B",'Claim Details'!$I$28&gt;=Rates!$D$14,'Claim Details'!$I$28&lt;=Rates!$D$15,'Claim Details'!$I$19="No"),Rates!$D$23,IF(AND(AE92="B",'Claim Details'!$I$28&gt;=Rates!$F$14,'Claim Details'!$I$28&lt;=Rates!$F$15,'Claim Details'!$I$19="Yes"),Rates!$G$23,IF(AND(AE92="B",'Claim Details'!$I$28&gt;=Rates!$F$14,'Claim Details'!$I$28&lt;=Rates!$F$15,'Claim Details'!$I$19="No"),Rates!$F$23,IF(AND(AE92="B",'Claim Details'!$I$28&gt;=Rates!$H$14,'Claim Details'!$I$28&lt;=Rates!$H$15,'Claim Details'!$I$19="Yes"),Rates!$I$23,IF(AND(AE92="B",'Claim Details'!$I$28&gt;=Rates!$H$14,'Claim Details'!$I$28&lt;=Rates!$H$15,'Claim Details'!$I$19="No"),Rates!$H$23,IF(AND(AE92="B",'Claim Details'!$I$28&gt;=Rates!$J$14,'Claim Details'!$I$28&lt;=Rates!$J$15,'Claim Details'!$I$19="Yes"),Rates!$K$23,IF(AND(AE92="B",'Claim Details'!$I$28&gt;=Rates!$J$14,'Claim Details'!$I$28&lt;=Rates!$J$15,'Claim Details'!$I$19="No"),Rates!$J$23,IF(AND(AE92="C",'Claim Details'!$I$28&gt;=Rates!$D$14,'Claim Details'!$I$28&lt;=Rates!$D$15,'Claim Details'!$I$19="Yes"),Rates!$E$24,IF(AND(AE92="C",'Claim Details'!$I$28&gt;=Rates!$D$14,'Claim Details'!$I$28&lt;=Rates!$D$15,'Claim Details'!$I$19="No"),Rates!$D$24,IF(AND(AE92="C",'Claim Details'!$I$28&gt;=Rates!$F$14,'Claim Details'!$I$28&lt;=Rates!$F$15,'Claim Details'!$I$19="Yes"),Rates!$G$24,IF(AND(AE92="C",'Claim Details'!$I$28&gt;=Rates!$F$14,'Claim Details'!$I$28&lt;=Rates!$F$15,'Claim Details'!$I$19="No"),Rates!$F$24,IF(AND(AE92="C",'Claim Details'!$I$28&gt;=Rates!$H$14,'Claim Details'!$I$28&lt;=Rates!$H$15,'Claim Details'!$I$19="Yes"),Rates!$I$24,IF(AND(AE92="C",'Claim Details'!$I$28&gt;=Rates!$H$14,'Claim Details'!$I$28&lt;=Rates!$H$15,'Claim Details'!$I$19="No"),Rates!$H$24,IF(AND(AE92="C",'Claim Details'!$I$28&gt;=Rates!$J$14,'Claim Details'!$I$28&lt;=Rates!$J$15,'Claim Details'!$I$19="Yes"),Rates!$K$24,IF(AND(AE92="C",'Claim Details'!$I$28&gt;=Rates!$J$14,'Claim Details'!$I$28&lt;=Rates!$J$15,'Claim Details'!$I$19="No"),Rates!$J$24,"£0.00"))))))))))))))))))))))))</f>
        <v>£0.00</v>
      </c>
      <c r="BH92" s="189" t="str">
        <f t="shared" si="28"/>
        <v>£0.00</v>
      </c>
      <c r="BI92" s="189">
        <f t="shared" si="29"/>
        <v>0</v>
      </c>
      <c r="BO92" s="202" t="str">
        <f>IF(H92="","£0.00",IF(AP92="4","£0.00",IF(AP92="5","£0.00",IF(AP92="1","£0.00",((AQ92*H92)*'Claim Details'!$F$111)/100))))</f>
        <v>£0.00</v>
      </c>
      <c r="BP92" s="202" t="str">
        <f>IF(T92="","£0.00",IF(AP92="4","£0.00",IF(AP92="5","£0.00",IF(AP92="1","£0.00",((AR92*T92)*'Claim Details'!$N$111)/100))))</f>
        <v>£0.00</v>
      </c>
      <c r="BQ92" s="202" t="str">
        <f>IF(AI92="","£0.00",IF(AP92="4","£0.00",IF(AP92="5","£0.00",IF(AP92="1","£0.00",((BI92*AI92)*'Claim Details'!$W$111)/100))))</f>
        <v>£0.00</v>
      </c>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row>
    <row r="93" spans="1:97" ht="15">
      <c r="A93" s="145"/>
      <c r="B93" s="91"/>
      <c r="C93" s="96"/>
      <c r="D93" s="97"/>
      <c r="E93" s="98"/>
      <c r="F93" s="89"/>
      <c r="G93" s="99"/>
      <c r="H93" s="100"/>
      <c r="I93" s="221" t="str">
        <f t="shared" si="19"/>
        <v>£0.00</v>
      </c>
      <c r="J93" s="101"/>
      <c r="K93" s="100"/>
      <c r="L93" s="221" t="str">
        <f t="shared" si="20"/>
        <v>£0.00</v>
      </c>
      <c r="M93" s="101"/>
      <c r="N93" s="102"/>
      <c r="O93" s="145"/>
      <c r="P93" s="77"/>
      <c r="Q93" s="87"/>
      <c r="R93" s="87"/>
      <c r="S93" s="87"/>
      <c r="T93" s="149" t="str">
        <f t="shared" si="21"/>
        <v/>
      </c>
      <c r="U93" s="87" t="str">
        <f t="shared" si="30"/>
        <v/>
      </c>
      <c r="V93" s="87"/>
      <c r="W93" s="53" t="str">
        <f t="shared" si="22"/>
        <v>£0.00</v>
      </c>
      <c r="X93" s="53"/>
      <c r="Y93" s="87"/>
      <c r="Z93" s="78"/>
      <c r="AA93" s="79"/>
      <c r="AB93" s="160"/>
      <c r="AC93" s="98"/>
      <c r="AD93" s="225"/>
      <c r="AE93" s="235" t="str">
        <f t="shared" si="23"/>
        <v/>
      </c>
      <c r="AF93" s="87" t="str">
        <f t="shared" si="24"/>
        <v/>
      </c>
      <c r="AG93" s="53"/>
      <c r="AH93" s="224"/>
      <c r="AI93" s="226" t="str">
        <f t="shared" si="16"/>
        <v/>
      </c>
      <c r="AJ93" s="236" t="str">
        <f t="shared" si="25"/>
        <v>£0.00</v>
      </c>
      <c r="AK93" s="31"/>
      <c r="AL93" s="1"/>
      <c r="AM93" s="1"/>
      <c r="AN93" s="1"/>
      <c r="AO93" s="1"/>
      <c r="AP93" s="1" t="str">
        <f t="shared" si="17"/>
        <v/>
      </c>
      <c r="AQ93" s="27">
        <f t="shared" si="18"/>
        <v>0</v>
      </c>
      <c r="AR93" s="189">
        <f t="shared" si="26"/>
        <v>0</v>
      </c>
      <c r="AS93" s="190" t="str">
        <f>IF(AND(C93="A",'Claim Details'!$E$28&gt;=Rates!$D$14,'Claim Details'!$E$28&lt;=Rates!$D$15,'Claim Details'!$E$19="Yes"),Rates!$E$17,IF(AND(C93="A",'Claim Details'!$E$28&gt;=Rates!$D$14,'Claim Details'!$E$28&lt;=Rates!$D$15,'Claim Details'!$E$19="No"),Rates!$D$17,IF(AND(C93="A",'Claim Details'!$E$28&gt;=Rates!$F$14,'Claim Details'!$E$28&lt;=Rates!$F$15,'Claim Details'!$E$19="Yes"),Rates!$G$17,IF(AND(C93="A",'Claim Details'!$E$28&gt;=Rates!$F$14,'Claim Details'!$E$28&lt;=Rates!$F$15,'Claim Details'!$E$19="No"),Rates!$F$17,IF(AND(C93="A",'Claim Details'!$E$28&gt;=Rates!$H$14,'Claim Details'!$E$28&lt;=Rates!$H$15,'Claim Details'!$E$19="Yes"),Rates!$I$17,IF(AND(C93="A",'Claim Details'!$E$28&gt;=Rates!$H$14,'Claim Details'!$E$28&lt;=Rates!$H$15,'Claim Details'!$E$19="No"),Rates!$H$17,IF(AND(C93="A",'Claim Details'!$E$28&gt;=Rates!$J$14,'Claim Details'!$E$28&lt;=Rates!$J$15,'Claim Details'!$E$19="Yes"),Rates!$K$17,IF(AND(C93="A",'Claim Details'!$E$28&gt;=Rates!$J$14,'Claim Details'!$E$28&lt;=Rates!$J$15,'Claim Details'!$E$19="No"),Rates!$J$17,IF(AND(C93="B",'Claim Details'!$E$28&gt;=Rates!$D$14,'Claim Details'!$E$28&lt;=Rates!$D$15,'Claim Details'!$E$19="Yes"),Rates!$E$18,IF(AND(C93="B",'Claim Details'!$E$28&gt;=Rates!$D$14,'Claim Details'!$E$28&lt;=Rates!$D$15,'Claim Details'!$E$19="No"),Rates!$D$18,IF(AND(C93="B",'Claim Details'!$E$28&gt;=Rates!$F$14,'Claim Details'!$E$28&lt;=Rates!$F$15,'Claim Details'!$E$19="Yes"),Rates!$G$18,IF(AND(C93="B",'Claim Details'!$E$28&gt;=Rates!$F$14,'Claim Details'!$E$28&lt;=Rates!$F$15,'Claim Details'!$E$19="No"),Rates!$F$18,IF(AND(C93="B",'Claim Details'!$E$28&gt;=Rates!$H$14,'Claim Details'!$E$28&lt;=Rates!$H$15,'Claim Details'!$E$19="Yes"),Rates!$I$18,IF(AND(C93="B",'Claim Details'!$E$28&gt;=Rates!$H$14,'Claim Details'!$E$28&lt;=Rates!$H$15,'Claim Details'!$E$19="No"),Rates!$H$18,IF(AND(C93="B",'Claim Details'!$E$28&gt;=Rates!$J$14,'Claim Details'!$E$28&lt;=Rates!$J$15,'Claim Details'!$E$19="Yes"),Rates!$K$18,IF(AND(C93="B",'Claim Details'!$E$28&gt;=Rates!$J$14,'Claim Details'!$E$28&lt;=Rates!$J$15,'Claim Details'!$E$19="No"),Rates!$J$18,IF(AND(C93="C",'Claim Details'!$E$28&gt;=Rates!$D$14,'Claim Details'!$E$28&lt;=Rates!$D$15,'Claim Details'!$E$19="Yes"),Rates!$E$19,IF(AND(C93="C",'Claim Details'!$E$28&gt;=Rates!$D$14,'Claim Details'!$E$28&lt;=Rates!$D$15,'Claim Details'!$E$19="No"),Rates!$D$19,IF(AND(C93="C",'Claim Details'!$E$28&gt;=Rates!$F$14,'Claim Details'!$E$28&lt;=Rates!$F$15,'Claim Details'!$E$19="Yes"),Rates!$G$19,IF(AND(C93="C",'Claim Details'!$E$28&gt;=Rates!$F$14,'Claim Details'!$E$28&lt;=Rates!$F$15,'Claim Details'!$E$19="No"),Rates!$F$19,IF(AND(C93="C",'Claim Details'!$E$28&gt;=Rates!$H$14,'Claim Details'!$E$28&lt;=Rates!$H$15,'Claim Details'!$E$19="Yes"),Rates!$I$19,IF(AND(C93="C",'Claim Details'!$E$28&gt;=Rates!$H$14,'Claim Details'!$E$28&lt;=Rates!$H$15,'Claim Details'!$E$19="No"),Rates!$H$19,IF(AND(C93="C",'Claim Details'!$E$28&gt;=Rates!$J$14,'Claim Details'!$E$28&lt;=Rates!$J$15,'Claim Details'!$E$19="Yes"),Rates!$K$19,IF(AND(C93="C",'Claim Details'!$E$28&gt;=Rates!$J$14,'Claim Details'!$E$28&lt;=Rates!$J$15,'Claim Details'!$E$19="No"),Rates!$J$19,"£0.00"))))))))))))))))))))))))</f>
        <v>£0.00</v>
      </c>
      <c r="AT93" s="189" t="str">
        <f>IF(AND(C93="A",'Claim Details'!$E$28&gt;=Rates!$D$14,'Claim Details'!$E$28&lt;=Rates!$D$15,'Claim Details'!$E$19="Yes"),Rates!$E$25,IF(AND(C93="A",'Claim Details'!$E$28&gt;=Rates!$D$14,'Claim Details'!$E$28&lt;=Rates!$D$15,'Claim Details'!$E$19="No"),Rates!$D$25,IF(AND(C93="A",'Claim Details'!$E$28&gt;=Rates!$F$14,'Claim Details'!$E$28&lt;=Rates!$F$15,'Claim Details'!$E$19="Yes"),Rates!$G$25,IF(AND(C93="A",'Claim Details'!$E$28&gt;=Rates!$F$14,'Claim Details'!$E$28&lt;=Rates!$F$15,'Claim Details'!$E$19="No"),Rates!$F$25,IF(AND(C93="A",'Claim Details'!$E$28&gt;=Rates!$H$14,'Claim Details'!$E$28&lt;=Rates!$H$15,'Claim Details'!$E$19="Yes"),Rates!$I$25,IF(AND(C93="A",'Claim Details'!$E$28&gt;=Rates!$H$14,'Claim Details'!$E$28&lt;=Rates!$H$15,'Claim Details'!$E$19="No"),Rates!$H$25,IF(AND(C93="A",'Claim Details'!$E$28&gt;=Rates!$J$14,'Claim Details'!$E$28&lt;=Rates!$J$15,'Claim Details'!$E$19="Yes"),Rates!$K$25,IF(AND(C93="A",'Claim Details'!$E$28&gt;=Rates!$J$14,'Claim Details'!$E$28&lt;=Rates!$J$15,'Claim Details'!$E$19="No"),Rates!$J$25,IF(AND(C93="B",'Claim Details'!$E$28&gt;=Rates!$D$14,'Claim Details'!$E$28&lt;=Rates!$D$15,'Claim Details'!$E$19="Yes"),Rates!$E$26,IF(AND(C93="B",'Claim Details'!$E$28&gt;=Rates!$D$14,'Claim Details'!$E$28&lt;=Rates!$D$15,'Claim Details'!$E$19="No"),Rates!$D$26,IF(AND(C93="B",'Claim Details'!$E$28&gt;=Rates!$F$14,'Claim Details'!$E$28&lt;=Rates!$F$15,'Claim Details'!$E$19="Yes"),Rates!$G$26,IF(AND(C93="B",'Claim Details'!$E$28&gt;=Rates!$F$14,'Claim Details'!$E$28&lt;=Rates!$F$15,'Claim Details'!$E$19="No"),Rates!$F$26,IF(AND(C93="B",'Claim Details'!$E$28&gt;=Rates!$H$14,'Claim Details'!$E$28&lt;=Rates!$H$15,'Claim Details'!$E$19="Yes"),Rates!$I$26,IF(AND(C93="B",'Claim Details'!$E$28&gt;=Rates!$H$14,'Claim Details'!$E$28&lt;=Rates!$H$15,'Claim Details'!$E$19="No"),Rates!$H$26,IF(AND(C93="B",'Claim Details'!$E$28&gt;=Rates!$J$14,'Claim Details'!$E$28&lt;=Rates!$J$15,'Claim Details'!$E$19="Yes"),Rates!$K$26,IF(AND(C93="B",'Claim Details'!$E$28&gt;=Rates!$J$14,'Claim Details'!$E$28&lt;=Rates!$J$15,'Claim Details'!$E$19="No"),Rates!$J$26,IF(AND(C93="C",'Claim Details'!$E$28&gt;=Rates!$D$14,'Claim Details'!$E$28&lt;=Rates!$D$15,'Claim Details'!$E$19="Yes"),Rates!$E$27,IF(AND(C93="C",'Claim Details'!$E$28&gt;=Rates!$D$14,'Claim Details'!$E$28&lt;=Rates!$D$15,'Claim Details'!$E$19="No"),Rates!$D$27,IF(AND(C93="C",'Claim Details'!$E$28&gt;=Rates!$F$14,'Claim Details'!$E$28&lt;=Rates!$F$15,'Claim Details'!$E$19="Yes"),Rates!$G$27,IF(AND(C93="C",'Claim Details'!$E$28&gt;=Rates!$F$14,'Claim Details'!$E$28&lt;=Rates!$F$15,'Claim Details'!$E$19="No"),Rates!$F$27,IF(AND(C93="C",'Claim Details'!$E$28&gt;=Rates!$H$14,'Claim Details'!$E$28&lt;=Rates!$H$15,'Claim Details'!$E$19="Yes"),Rates!$I$27,IF(AND(C93="C",'Claim Details'!$E$28&gt;=Rates!$H$14,'Claim Details'!$E$28&lt;=Rates!$H$15,'Claim Details'!$E$19="No"),Rates!$H$27,IF(AND(C93="C",'Claim Details'!$E$28&gt;=Rates!$J$14,'Claim Details'!$E$28&lt;=Rates!$J$15,'Claim Details'!$E$19="Yes"),Rates!$K$27,IF(AND(C93="C",'Claim Details'!$E$28&gt;=Rates!$J$14,'Claim Details'!$E$28&lt;=Rates!$J$15,'Claim Details'!$E$19="No"),Rates!$J$27,"£0.00"))))))))))))))))))))))))</f>
        <v>£0.00</v>
      </c>
      <c r="AU93" s="191" t="str">
        <f>IF(AND(C93="A",'Claim Details'!$E$28&gt;=Rates!$D$14,'Claim Details'!$E$28&lt;=Rates!$D$15,'Claim Details'!$E$19="Yes"),Rates!$E$20,IF(AND(C93="A",'Claim Details'!$E$28&gt;=Rates!$D$14,'Claim Details'!$E$28&lt;=Rates!$D$15,'Claim Details'!$E$19="No"),Rates!$D$20,IF(AND(C93="A",'Claim Details'!$E$28&gt;=Rates!$F$14,'Claim Details'!$E$28&lt;=Rates!$F$15,'Claim Details'!$E$19="Yes"),Rates!$G$20,IF(AND(C93="A",'Claim Details'!$E$28&gt;=Rates!$F$14,'Claim Details'!$E$28&lt;=Rates!$F$15,'Claim Details'!$E$19="No"),Rates!$F$20,IF(AND(C93="A",'Claim Details'!$E$28&gt;=Rates!$H$14,'Claim Details'!$E$28&lt;=Rates!$H$15,'Claim Details'!$E$19="Yes"),Rates!$I$20,IF(AND(C93="A",'Claim Details'!$E$28&gt;=Rates!$H$14,'Claim Details'!$E$28&lt;=Rates!$H$15,'Claim Details'!$E$19="No"),Rates!$H$20,IF(AND(C93="A",'Claim Details'!$E$28&gt;=Rates!$J$14,'Claim Details'!$E$28&lt;=Rates!$J$15,'Claim Details'!$E$19="Yes"),Rates!$K$20,IF(AND(C93="A",'Claim Details'!$E$28&gt;=Rates!$J$14,'Claim Details'!$E$28&lt;=Rates!$J$15,'Claim Details'!$E$19="No"),Rates!$J$20,IF(AND(C93="B",'Claim Details'!$E$28&gt;=Rates!$D$14,'Claim Details'!$E$28&lt;=Rates!$D$15,'Claim Details'!$E$19="Yes"),Rates!$E$21,IF(AND(C93="B",'Claim Details'!$E$28&gt;=Rates!$D$14,'Claim Details'!$E$28&lt;=Rates!$D$15,'Claim Details'!$E$19="No"),Rates!$D$21,IF(AND(C93="B",'Claim Details'!$E$28&gt;=Rates!$F$14,'Claim Details'!$E$28&lt;=Rates!$F$15,'Claim Details'!$E$19="Yes"),Rates!$G$21,IF(AND(C93="B",'Claim Details'!$E$28&gt;=Rates!$F$14,'Claim Details'!$E$28&lt;=Rates!$F$15,'Claim Details'!$E$19="No"),Rates!$F$21,IF(AND(C93="B",'Claim Details'!$E$28&gt;=Rates!$H$14,'Claim Details'!$E$28&lt;=Rates!$H$15,'Claim Details'!$E$19="Yes"),Rates!$I$21,IF(AND(C93="B",'Claim Details'!$E$28&gt;=Rates!$H$14,'Claim Details'!$E$28&lt;=Rates!$H$15,'Claim Details'!$E$19="No"),Rates!$H$21,IF(AND(C93="B",'Claim Details'!$E$28&gt;=Rates!$J$14,'Claim Details'!$E$28&lt;=Rates!$J$15,'Claim Details'!$E$19="Yes"),Rates!$K$21,IF(AND(C93="B",'Claim Details'!$E$28&gt;=Rates!$J$14,'Claim Details'!$E$28&lt;=Rates!$J$15,'Claim Details'!$E$19="No"),Rates!$J$21,"£0.00"))))))))))))))))</f>
        <v>£0.00</v>
      </c>
      <c r="AV93" s="191" t="str">
        <f>IF(AND(C93="A",'Claim Details'!$E$28&gt;=Rates!$D$14,'Claim Details'!$E$28&lt;=Rates!$D$15,'Claim Details'!$E$19="Yes"),Rates!$E$22,IF(AND(C93="A",'Claim Details'!$E$28&gt;=Rates!$D$14,'Claim Details'!$E$28&lt;=Rates!$D$15,'Claim Details'!$E$19="No"),Rates!$D$22,IF(AND(C93="A",'Claim Details'!$E$28&gt;=Rates!$F$14,'Claim Details'!$E$28&lt;=Rates!$F$15,'Claim Details'!$E$19="Yes"),Rates!$G$22,IF(AND(C93="A",'Claim Details'!$E$28&gt;=Rates!$F$14,'Claim Details'!$E$28&lt;=Rates!$F$15,'Claim Details'!$E$19="No"),Rates!$F$22,IF(AND(C93="A",'Claim Details'!$E$28&gt;=Rates!$H$14,'Claim Details'!$E$28&lt;=Rates!$H$15,'Claim Details'!$E$19="Yes"),Rates!$I$22,IF(AND(C93="A",'Claim Details'!$E$28&gt;=Rates!$H$14,'Claim Details'!$E$28&lt;=Rates!$H$15,'Claim Details'!$E$19="No"),Rates!$H$22,IF(AND(C93="A",'Claim Details'!$E$28&gt;=Rates!$J$14,'Claim Details'!$E$28&lt;=Rates!$J$15,'Claim Details'!$E$19="Yes"),Rates!$K$22,IF(AND(C93="A",'Claim Details'!$E$28&gt;=Rates!$J$14,'Claim Details'!$E$28&lt;=Rates!$J$15,'Claim Details'!$E$19="No"),Rates!$J$22,IF(AND(C93="B",'Claim Details'!$E$28&gt;=Rates!$D$14,'Claim Details'!$E$28&lt;=Rates!$D$15,'Claim Details'!$E$19="Yes"),Rates!$E$23,IF(AND(C93="B",'Claim Details'!$E$28&gt;=Rates!$D$14,'Claim Details'!$E$28&lt;=Rates!$D$15,'Claim Details'!$E$19="No"),Rates!$D$23,IF(AND(C93="B",'Claim Details'!$E$28&gt;=Rates!$F$14,'Claim Details'!$E$28&lt;=Rates!$F$15,'Claim Details'!$E$19="Yes"),Rates!$G$23,IF(AND(C93="B",'Claim Details'!$E$28&gt;=Rates!$F$14,'Claim Details'!$E$28&lt;=Rates!$F$15,'Claim Details'!$E$19="No"),Rates!$F$23,IF(AND(C93="B",'Claim Details'!$E$28&gt;=Rates!$H$14,'Claim Details'!$E$28&lt;=Rates!$H$15,'Claim Details'!$E$19="Yes"),Rates!$I$23,IF(AND(C93="B",'Claim Details'!$E$28&gt;=Rates!$H$14,'Claim Details'!$E$28&lt;=Rates!$H$15,'Claim Details'!$E$19="No"),Rates!$H$23,IF(AND(C93="B",'Claim Details'!$E$28&gt;=Rates!$J$14,'Claim Details'!$E$28&lt;=Rates!$J$15,'Claim Details'!$E$19="Yes"),Rates!$K$23,IF(AND(C93="B",'Claim Details'!$E$28&gt;=Rates!$J$14,'Claim Details'!$E$28&lt;=Rates!$J$15,'Claim Details'!$E$19="No"),Rates!$J$23,IF(AND(C93="C",'Claim Details'!$E$28&gt;=Rates!$D$14,'Claim Details'!$E$28&lt;=Rates!$D$15,'Claim Details'!$E$19="Yes"),Rates!$E$24,IF(AND(C93="C",'Claim Details'!$E$28&gt;=Rates!$D$14,'Claim Details'!$E$28&lt;=Rates!$D$15,'Claim Details'!$E$19="No"),Rates!$D$24,IF(AND(C93="C",'Claim Details'!$E$28&gt;=Rates!$F$14,'Claim Details'!$E$28&lt;=Rates!$F$15,'Claim Details'!$E$19="Yes"),Rates!$G$24,IF(AND(C93="C",'Claim Details'!$E$28&gt;=Rates!$F$14,'Claim Details'!$E$28&lt;=Rates!$F$15,'Claim Details'!$E$19="No"),Rates!$F$24,IF(AND(C93="C",'Claim Details'!$E$28&gt;=Rates!$H$14,'Claim Details'!$E$28&lt;=Rates!$H$15,'Claim Details'!$E$19="Yes"),Rates!$I$24,IF(AND(C93="C",'Claim Details'!$E$28&gt;=Rates!$H$14,'Claim Details'!$E$28&lt;=Rates!$H$15,'Claim Details'!$E$19="No"),Rates!$H$24,IF(AND(C93="C",'Claim Details'!$E$28&gt;=Rates!$J$14,'Claim Details'!$E$28&lt;=Rates!$J$15,'Claim Details'!$E$19="Yes"),Rates!$K$24,IF(AND(C93="C",'Claim Details'!$E$28&gt;=Rates!$J$14,'Claim Details'!$E$28&lt;=Rates!$J$15,'Claim Details'!$E$19="No"),Rates!$J$24,"£0.00"))))))))))))))))))))))))</f>
        <v>£0.00</v>
      </c>
      <c r="AW93" s="1"/>
      <c r="AX93" s="189" t="str">
        <f>IF(AND(U93="A",'Claim Details'!$I$28&gt;=Rates!$D$14,'Claim Details'!$I$28&lt;=Rates!$D$15,'Claim Details'!$I$19="Yes"),Rates!$J$17,IF(AND(U93="A",'Claim Details'!$I$28&gt;=Rates!$D$14,'Claim Details'!$I$28&lt;=Rates!$D$15,'Claim Details'!$I$19="No"),Rates!$D$17,IF(AND(U93="A",'Claim Details'!$I$28&gt;=Rates!$F$14,'Claim Details'!$I$28&lt;=Rates!$F$15,'Claim Details'!$I$19="Yes"),Rates!$G$17,IF(AND(U93="A",'Claim Details'!$I$28&gt;=Rates!$F$14,'Claim Details'!$I$28&lt;=Rates!$F$15,'Claim Details'!$I$19="No"),Rates!$F$17,IF(AND(U93="A",'Claim Details'!$I$28&gt;=Rates!$H$14,'Claim Details'!$I$28&lt;=Rates!$H$15,'Claim Details'!$I$19="Yes"),Rates!$I$17,IF(AND(U93="A",'Claim Details'!$I$28&gt;=Rates!$H$14,'Claim Details'!$I$28&lt;=Rates!$H$15,'Claim Details'!$I$19="No"),Rates!$H$17,IF(AND(U93="A",'Claim Details'!$I$28&gt;=Rates!$J$14,'Claim Details'!$I$28&lt;=Rates!$J$15,'Claim Details'!$I$19="Yes"),Rates!$K$17,IF(AND(U93="A",'Claim Details'!$I$28&gt;=Rates!$J$14,'Claim Details'!$I$28&lt;=Rates!$J$15,'Claim Details'!$I$19="No"),Rates!$J$17,IF(AND(U93="B",'Claim Details'!$I$28&gt;=Rates!$D$14,'Claim Details'!$I$28&lt;=Rates!$D$15,'Claim Details'!$I$19="Yes"),Rates!$E$18,IF(AND(U93="B",'Claim Details'!$I$28&gt;=Rates!$D$14,'Claim Details'!$I$28&lt;=Rates!$D$15,'Claim Details'!$I$19="No"),Rates!$D$18,IF(AND(U93="B",'Claim Details'!$I$28&gt;=Rates!$F$14,'Claim Details'!$I$28&lt;=Rates!$F$15,'Claim Details'!$I$19="Yes"),Rates!$G$18,IF(AND(U93="B",'Claim Details'!$I$28&gt;=Rates!$F$14,'Claim Details'!$I$28&lt;=Rates!$F$15,'Claim Details'!$I$19="No"),Rates!$F$18,IF(AND(U93="B",'Claim Details'!$I$28&gt;=Rates!$H$14,'Claim Details'!$I$28&lt;=Rates!$H$15,'Claim Details'!$I$19="Yes"),Rates!$I$18,IF(AND(U93="B",'Claim Details'!$I$28&gt;=Rates!$H$14,'Claim Details'!$I$28&lt;=Rates!$H$15,'Claim Details'!$I$19="No"),Rates!$H$18,IF(AND(U93="B",'Claim Details'!$I$28&gt;=Rates!$J$14,'Claim Details'!$I$28&lt;=Rates!$J$15,'Claim Details'!$I$19="Yes"),Rates!$K$18,IF(AND(U93="B",'Claim Details'!$I$28&gt;=Rates!$J$14,'Claim Details'!$I$28&lt;=Rates!$J$15,'Claim Details'!$I$19="No"),Rates!$J$18,IF(AND(U93="C",'Claim Details'!$I$28&gt;=Rates!$D$14,'Claim Details'!$I$28&lt;=Rates!$D$15,'Claim Details'!$I$19="Yes"),Rates!$E$19,IF(AND(U93="C",'Claim Details'!$I$28&gt;=Rates!$D$14,'Claim Details'!$I$28&lt;=Rates!$D$15,'Claim Details'!$I$19="No"),Rates!$D$19,IF(AND(U93="C",'Claim Details'!$I$28&gt;=Rates!$F$14,'Claim Details'!$I$28&lt;=Rates!$F$15,'Claim Details'!$I$19="Yes"),Rates!$G$19,IF(AND(U93="C",'Claim Details'!$I$28&gt;=Rates!$F$14,'Claim Details'!$I$28&lt;=Rates!$F$15,'Claim Details'!$I$19="No"),Rates!$F$19,IF(AND(U93="C",'Claim Details'!$I$28&gt;=Rates!$H$14,'Claim Details'!$I$28&lt;=Rates!$H$15,'Claim Details'!$I$19="Yes"),Rates!$I$19,IF(AND(U93="C",'Claim Details'!$I$28&gt;=Rates!$H$14,'Claim Details'!$I$28&lt;=Rates!$H$15,'Claim Details'!$I$19="No"),Rates!$H$19,IF(AND(U93="C",'Claim Details'!$I$28&gt;=Rates!$J$14,'Claim Details'!$I$28&lt;=Rates!$J$15,'Claim Details'!$I$19="Yes"),Rates!$K$19,IF(AND(U93="C",'Claim Details'!$I$28&gt;=Rates!$J$14,'Claim Details'!$I$28&lt;=Rates!$J$15,'Claim Details'!$I$19="No"),Rates!$J$19,"£0.00"))))))))))))))))))))))))</f>
        <v>£0.00</v>
      </c>
      <c r="AY93" s="189" t="str">
        <f>IF(AND(C93="A",'Claim Details'!$I$28&gt;=Rates!$D$14,'Claim Details'!$I$28&lt;=Rates!$D$15,'Claim Details'!$I$19="Yes"),Rates!$J$25,IF(AND(C93="A",'Claim Details'!$I$28&gt;=Rates!$D$14,'Claim Details'!$I$28&lt;=Rates!$D$15,'Claim Details'!$I$19="No"),Rates!$D$25,IF(AND(C93="A",'Claim Details'!$I$28&gt;=Rates!$F$14,'Claim Details'!$I$28&lt;=Rates!$F$15,'Claim Details'!$I$19="Yes"),Rates!$G$25,IF(AND(C93="A",'Claim Details'!$I$28&gt;=Rates!$F$14,'Claim Details'!$I$28&lt;=Rates!$F$15,'Claim Details'!$I$19="No"),Rates!$F$25,IF(AND(C93="A",'Claim Details'!$I$28&gt;=Rates!$H$14,'Claim Details'!$I$28&lt;=Rates!$H$15,'Claim Details'!$I$19="Yes"),Rates!$I$25,IF(AND(C93="A",'Claim Details'!$I$28&gt;=Rates!$H$14,'Claim Details'!$I$28&lt;=Rates!$H$15,'Claim Details'!$I$19="No"),Rates!$H$25,IF(AND(C93="A",'Claim Details'!$I$28&gt;=Rates!$J$14,'Claim Details'!$I$28&lt;=Rates!$J$15,'Claim Details'!$I$19="Yes"),Rates!$K$25,IF(AND(C93="A",'Claim Details'!$I$28&gt;=Rates!$J$14,'Claim Details'!$I$28&lt;=Rates!$J$15,'Claim Details'!$I$19="No"),Rates!$J$25,IF(AND(C93="B",'Claim Details'!$I$28&gt;=Rates!$D$14,'Claim Details'!$I$28&lt;=Rates!$D$15,'Claim Details'!$I$19="Yes"),Rates!$E$26,IF(AND(C93="B",'Claim Details'!$I$28&gt;=Rates!$D$14,'Claim Details'!$I$28&lt;=Rates!$D$15,'Claim Details'!$I$19="No"),Rates!$D$26,IF(AND(C93="B",'Claim Details'!$I$28&gt;=Rates!$F$14,'Claim Details'!$I$28&lt;=Rates!$F$15,'Claim Details'!$I$19="Yes"),Rates!$G$26,IF(AND(C93="B",'Claim Details'!$I$28&gt;=Rates!$F$14,'Claim Details'!$I$28&lt;=Rates!$F$15,'Claim Details'!$I$19="No"),Rates!$F$26,IF(AND(C93="B",'Claim Details'!$I$28&gt;=Rates!$H$14,'Claim Details'!$I$28&lt;=Rates!$H$15,'Claim Details'!$I$19="Yes"),Rates!$I$26,IF(AND(C93="B",'Claim Details'!$I$28&gt;=Rates!$H$14,'Claim Details'!$I$28&lt;=Rates!$H$15,'Claim Details'!$I$19="No"),Rates!$H$26,IF(AND(C93="B",'Claim Details'!$I$28&gt;=Rates!$J$14,'Claim Details'!$I$28&lt;=Rates!$J$15,'Claim Details'!$I$19="Yes"),Rates!$K$26,IF(AND(C93="B",'Claim Details'!$I$28&gt;=Rates!$J$14,'Claim Details'!$I$28&lt;=Rates!$J$15,'Claim Details'!$I$19="No"),Rates!$J$26,IF(AND(C93="C",'Claim Details'!$I$28&gt;=Rates!$D$14,'Claim Details'!$I$28&lt;=Rates!$D$15,'Claim Details'!$I$19="Yes"),Rates!$E$27,IF(AND(C93="C",'Claim Details'!$I$28&gt;=Rates!$D$14,'Claim Details'!$I$28&lt;=Rates!$D$15,'Claim Details'!$I$19="No"),Rates!$D$27,IF(AND(C93="C",'Claim Details'!$I$28&gt;=Rates!$F$14,'Claim Details'!$I$28&lt;=Rates!$F$15,'Claim Details'!$I$19="Yes"),Rates!$G$27,IF(AND(C93="C",'Claim Details'!$I$28&gt;=Rates!$F$14,'Claim Details'!$I$28&lt;=Rates!$F$15,'Claim Details'!$I$19="No"),Rates!$F$27,IF(AND(C93="C",'Claim Details'!$I$28&gt;=Rates!$H$14,'Claim Details'!$I$28&lt;=Rates!$H$15,'Claim Details'!$I$19="Yes"),Rates!$I$27,IF(AND(C93="C",'Claim Details'!$I$28&gt;=Rates!$H$14,'Claim Details'!$I$28&lt;=Rates!$H$15,'Claim Details'!$I$19="No"),Rates!$H$27,IF(AND(C93="C",'Claim Details'!$I$28&gt;=Rates!$J$14,'Claim Details'!$I$28&lt;=Rates!$J$15,'Claim Details'!$I$19="Yes"),Rates!$K$27,IF(AND(C93="C",'Claim Details'!$I$28&gt;=Rates!$J$14,'Claim Details'!$I$28&lt;=Rates!$J$15,'Claim Details'!$I$19="No"),Rates!$J$27,"£0.00"))))))))))))))))))))))))</f>
        <v>£0.00</v>
      </c>
      <c r="AZ93" s="189" t="str">
        <f>IF(AND(C93="A",'Claim Details'!$I$28&gt;=Rates!$D$14,'Claim Details'!$I$28&lt;=Rates!$D$15,'Claim Details'!$I$19="Yes"),Rates!$E$20,IF(AND(C93="A",'Claim Details'!$I$28&gt;=Rates!$D$14,'Claim Details'!$I$28&lt;=Rates!$D$15,'Claim Details'!$I$19="No"),Rates!$D$20,IF(AND(C93="A",'Claim Details'!$I$28&gt;=Rates!$F$14,'Claim Details'!$I$28&lt;=Rates!$F$15,'Claim Details'!$I$19="Yes"),Rates!$G$20,IF(AND(C93="A",'Claim Details'!$I$28&gt;=Rates!$F$14,'Claim Details'!$I$28&lt;=Rates!$F$15,'Claim Details'!$I$19="No"),Rates!$F$20,IF(AND(C93="A",'Claim Details'!$I$28&gt;=Rates!$H$14,'Claim Details'!$I$28&lt;=Rates!$H$15,'Claim Details'!$I$19="Yes"),Rates!$I$20,IF(AND(C93="A",'Claim Details'!$I$28&gt;=Rates!$H$14,'Claim Details'!$I$28&lt;=Rates!$H$15,'Claim Details'!$I$19="No"),Rates!$H$20,IF(AND(C93="A",'Claim Details'!$I$28&gt;=Rates!$J$14,'Claim Details'!$I$28&lt;=Rates!$J$15,'Claim Details'!$I$19="Yes"),Rates!$K$20,IF(AND(C93="A",'Claim Details'!$I$28&gt;=Rates!$J$14,'Claim Details'!$I$28&lt;=Rates!$J$15,'Claim Details'!$I$19="No"),Rates!$J$20,IF(AND(C93="B",'Claim Details'!$I$28&gt;=Rates!$D$14,'Claim Details'!$I$28&lt;=Rates!$D$15,'Claim Details'!$I$19="Yes"),Rates!$E$21,IF(AND(C93="B",'Claim Details'!$I$28&gt;=Rates!$D$14,'Claim Details'!$I$28&lt;=Rates!$D$15,'Claim Details'!$I$19="No"),Rates!$D$21,IF(AND(C93="B",'Claim Details'!$I$28&gt;=Rates!$F$14,'Claim Details'!$I$28&lt;=Rates!$F$15,'Claim Details'!$I$19="Yes"),Rates!$G$21,IF(AND(C93="B",'Claim Details'!$I$28&gt;=Rates!$F$14,'Claim Details'!$I$28&lt;=Rates!$F$15,'Claim Details'!$I$19="No"),Rates!$F$21,IF(AND(C93="B",'Claim Details'!$I$28&gt;=Rates!$H$14,'Claim Details'!$I$28&lt;=Rates!$H$15,'Claim Details'!$I$19="Yes"),Rates!$I$21,IF(AND(C93="B",'Claim Details'!$I$28&gt;=Rates!$H$14,'Claim Details'!$I$28&lt;=Rates!$H$15,'Claim Details'!$I$19="No"),Rates!$H$21,IF(AND(C93="B",'Claim Details'!$I$28&gt;=Rates!$J$14,'Claim Details'!$I$28&lt;=Rates!$J$15,'Claim Details'!$I$19="Yes"),Rates!$K$21,IF(AND(C93="B",'Claim Details'!$I$28&gt;=Rates!$J$14,'Claim Details'!$I$28&lt;=Rates!$J$15,'Claim Details'!$I$19="No"),Rates!$J$21,"£0.00"))))))))))))))))</f>
        <v>£0.00</v>
      </c>
      <c r="BA93" s="189" t="str">
        <f>IF(AND(C93="A",'Claim Details'!$I$28&gt;=Rates!$D$14,'Claim Details'!$I$28&lt;=Rates!$D$15,'Claim Details'!$I$19="Yes"),Rates!$E$22,IF(AND(C93="A",'Claim Details'!$I$28&gt;=Rates!$D$14,'Claim Details'!$I$28&lt;=Rates!$D$15,'Claim Details'!$I$19="No"),Rates!$D$22,IF(AND(C93="A",'Claim Details'!$I$28&gt;=Rates!$F$14,'Claim Details'!$I$28&lt;=Rates!$F$15,'Claim Details'!$I$19="Yes"),Rates!$G$22,IF(AND(C93="A",'Claim Details'!$I$28&gt;=Rates!$F$14,'Claim Details'!$I$28&lt;=Rates!$F$15,'Claim Details'!$I$19="No"),Rates!$F$22,IF(AND(C93="A",'Claim Details'!$I$28&gt;=Rates!$H$14,'Claim Details'!$I$28&lt;=Rates!$H$15,'Claim Details'!$I$19="Yes"),Rates!$I$22,IF(AND(C93="A",'Claim Details'!$I$28&gt;=Rates!$H$14,'Claim Details'!$I$28&lt;=Rates!$H$15,'Claim Details'!$I$19="No"),Rates!$H$22,IF(AND(C93="A",'Claim Details'!$I$28&gt;=Rates!$J$14,'Claim Details'!$I$28&lt;=Rates!$J$15,'Claim Details'!$I$19="Yes"),Rates!$K$22,IF(AND(C93="A",'Claim Details'!$I$28&gt;=Rates!$J$14,'Claim Details'!$I$28&lt;=Rates!$J$15,'Claim Details'!$I$19="No"),Rates!$J$22,IF(AND(C93="B",'Claim Details'!$I$28&gt;=Rates!$D$14,'Claim Details'!$I$28&lt;=Rates!$D$15,'Claim Details'!$I$19="Yes"),Rates!$E$23,IF(AND(C93="B",'Claim Details'!$I$28&gt;=Rates!$D$14,'Claim Details'!$I$28&lt;=Rates!$D$15,'Claim Details'!$I$19="No"),Rates!$D$23,IF(AND(C93="B",'Claim Details'!$I$28&gt;=Rates!$F$14,'Claim Details'!$I$28&lt;=Rates!$F$15,'Claim Details'!$I$19="Yes"),Rates!$G$23,IF(AND(C93="B",'Claim Details'!$I$28&gt;=Rates!$F$14,'Claim Details'!$I$28&lt;=Rates!$F$15,'Claim Details'!$I$19="No"),Rates!$F$23,IF(AND(C93="B",'Claim Details'!$I$28&gt;=Rates!$H$14,'Claim Details'!$I$28&lt;=Rates!$H$15,'Claim Details'!$I$19="Yes"),Rates!$I$23,IF(AND(C93="B",'Claim Details'!$I$28&gt;=Rates!$H$14,'Claim Details'!$I$28&lt;=Rates!$H$15,'Claim Details'!$I$19="No"),Rates!$H$23,IF(AND(C93="B",'Claim Details'!$I$28&gt;=Rates!$J$14,'Claim Details'!$I$28&lt;=Rates!$J$15,'Claim Details'!$I$19="Yes"),Rates!$K$23,IF(AND(C93="B",'Claim Details'!$I$28&gt;=Rates!$J$14,'Claim Details'!$I$28&lt;=Rates!$J$15,'Claim Details'!$I$19="No"),Rates!$J$23,IF(AND(C93="C",'Claim Details'!$I$28&gt;=Rates!$D$14,'Claim Details'!$I$28&lt;=Rates!$D$15,'Claim Details'!$I$19="Yes"),Rates!$E$24,IF(AND(C93="C",'Claim Details'!$I$28&gt;=Rates!$D$14,'Claim Details'!$I$28&lt;=Rates!$D$15,'Claim Details'!$I$19="No"),Rates!$D$24,IF(AND(C93="C",'Claim Details'!$I$28&gt;=Rates!$F$14,'Claim Details'!$I$28&lt;=Rates!$F$15,'Claim Details'!$I$19="Yes"),Rates!$G$24,IF(AND(C93="C",'Claim Details'!$I$28&gt;=Rates!$F$14,'Claim Details'!$I$28&lt;=Rates!$F$15,'Claim Details'!$I$19="No"),Rates!$F$24,IF(AND(C93="C",'Claim Details'!$I$28&gt;=Rates!$H$14,'Claim Details'!$I$28&lt;=Rates!$H$15,'Claim Details'!$I$19="Yes"),Rates!$I$24,IF(AND(C93="C",'Claim Details'!$I$28&gt;=Rates!$H$14,'Claim Details'!$I$28&lt;=Rates!$H$15,'Claim Details'!$I$19="No"),Rates!$H$24,IF(AND(C93="C",'Claim Details'!$I$28&gt;=Rates!$J$14,'Claim Details'!$I$28&lt;=Rates!$J$15,'Claim Details'!$I$19="Yes"),Rates!$K$24,IF(AND(C93="C",'Claim Details'!$I$28&gt;=Rates!$J$14,'Claim Details'!$I$28&lt;=Rates!$J$15,'Claim Details'!$I$19="No"),Rates!$J$24,"£0.00"))))))))))))))))))))))))</f>
        <v>£0.00</v>
      </c>
      <c r="BB93" s="189" t="str">
        <f t="shared" si="27"/>
        <v>£0.00</v>
      </c>
      <c r="BC93" s="1"/>
      <c r="BD93" s="189" t="str">
        <f>IF(AND(AE93="A",'Claim Details'!$I$28&gt;=Rates!$D$14,'Claim Details'!$I$28&lt;=Rates!$D$15,'Claim Details'!$I$19="Yes"),Rates!$J$17,IF(AND(AE93="A",'Claim Details'!$I$28&gt;=Rates!$D$14,'Claim Details'!$I$28&lt;=Rates!$D$15,'Claim Details'!$I$19="No"),Rates!$D$17,IF(AND(AE93="A",'Claim Details'!$I$28&gt;=Rates!$F$14,'Claim Details'!$I$28&lt;=Rates!$F$15,'Claim Details'!$I$19="Yes"),Rates!$G$17,IF(AND(AE93="A",'Claim Details'!$I$28&gt;=Rates!$F$14,'Claim Details'!$I$28&lt;=Rates!$F$15,'Claim Details'!$I$19="No"),Rates!$F$17,IF(AND(AE93="A",'Claim Details'!$I$28&gt;=Rates!$H$14,'Claim Details'!$I$28&lt;=Rates!$H$15,'Claim Details'!$I$19="Yes"),Rates!$I$17,IF(AND(AE93="A",'Claim Details'!$I$28&gt;=Rates!$H$14,'Claim Details'!$I$28&lt;=Rates!$H$15,'Claim Details'!$I$19="No"),Rates!$H$17,IF(AND(AE93="A",'Claim Details'!$I$28&gt;=Rates!$J$14,'Claim Details'!$I$28&lt;=Rates!$J$15,'Claim Details'!$I$19="Yes"),Rates!$K$17,IF(AND(AE93="A",'Claim Details'!$I$28&gt;=Rates!$J$14,'Claim Details'!$I$28&lt;=Rates!$J$15,'Claim Details'!$I$19="No"),Rates!$J$17,IF(AND(AE93="B",'Claim Details'!$I$28&gt;=Rates!$D$14,'Claim Details'!$I$28&lt;=Rates!$D$15,'Claim Details'!$I$19="Yes"),Rates!$E$18,IF(AND(AE93="B",'Claim Details'!$I$28&gt;=Rates!$D$14,'Claim Details'!$I$28&lt;=Rates!$D$15,'Claim Details'!$I$19="No"),Rates!$D$18,IF(AND(AE93="B",'Claim Details'!$I$28&gt;=Rates!$F$14,'Claim Details'!$I$28&lt;=Rates!$F$15,'Claim Details'!$I$19="Yes"),Rates!$G$18,IF(AND(AE93="B",'Claim Details'!$I$28&gt;=Rates!$F$14,'Claim Details'!$I$28&lt;=Rates!$F$15,'Claim Details'!$I$19="No"),Rates!$F$18,IF(AND(AE93="B",'Claim Details'!$I$28&gt;=Rates!$H$14,'Claim Details'!$I$28&lt;=Rates!$H$15,'Claim Details'!$I$19="Yes"),Rates!$I$18,IF(AND(AE93="B",'Claim Details'!$I$28&gt;=Rates!$H$14,'Claim Details'!$I$28&lt;=Rates!$H$15,'Claim Details'!$I$19="No"),Rates!$H$18,IF(AND(AE93="B",'Claim Details'!$I$28&gt;=Rates!$J$14,'Claim Details'!$I$28&lt;=Rates!$J$15,'Claim Details'!$I$19="Yes"),Rates!$K$18,IF(AND(AE93="B",'Claim Details'!$I$28&gt;=Rates!$J$14,'Claim Details'!$I$28&lt;=Rates!$J$15,'Claim Details'!$I$19="No"),Rates!$J$18,IF(AND(AE93="C",'Claim Details'!$I$28&gt;=Rates!$D$14,'Claim Details'!$I$28&lt;=Rates!$D$15,'Claim Details'!$I$19="Yes"),Rates!$E$19,IF(AND(AE93="C",'Claim Details'!$I$28&gt;=Rates!$D$14,'Claim Details'!$I$28&lt;=Rates!$D$15,'Claim Details'!$I$19="No"),Rates!$D$19,IF(AND(AE93="C",'Claim Details'!$I$28&gt;=Rates!$F$14,'Claim Details'!$I$28&lt;=Rates!$F$15,'Claim Details'!$I$19="Yes"),Rates!$G$19,IF(AND(AE93="C",'Claim Details'!$I$28&gt;=Rates!$F$14,'Claim Details'!$I$28&lt;=Rates!$F$15,'Claim Details'!$I$19="No"),Rates!$F$19,IF(AND(AE93="C",'Claim Details'!$I$28&gt;=Rates!$H$14,'Claim Details'!$I$28&lt;=Rates!$H$15,'Claim Details'!$I$19="Yes"),Rates!$I$19,IF(AND(AE93="C",'Claim Details'!$I$28&gt;=Rates!$H$14,'Claim Details'!$I$28&lt;=Rates!$H$15,'Claim Details'!$I$19="No"),Rates!$H$19,IF(AND(AE93="C",'Claim Details'!$I$28&gt;=Rates!$J$14,'Claim Details'!$I$28&lt;=Rates!$J$15,'Claim Details'!$I$19="Yes"),Rates!$K$19,IF(AND(AE93="C",'Claim Details'!$I$28&gt;=Rates!$J$14,'Claim Details'!$I$28&lt;=Rates!$J$15,'Claim Details'!$I$19="No"),Rates!$J$19,"£0.00"))))))))))))))))))))))))</f>
        <v>£0.00</v>
      </c>
      <c r="BE93" s="189" t="str">
        <f>IF(AND(AE93="A",'Claim Details'!$I$28&gt;=Rates!$D$14,'Claim Details'!$I$28&lt;=Rates!$D$15,'Claim Details'!$I$19="Yes"),Rates!$J$25,IF(AND(AE93="A",'Claim Details'!$I$28&gt;=Rates!$D$14,'Claim Details'!$I$28&lt;=Rates!$D$15,'Claim Details'!$I$19="No"),Rates!$D$25,IF(AND(AE93="A",'Claim Details'!$I$28&gt;=Rates!$F$14,'Claim Details'!$I$28&lt;=Rates!$F$15,'Claim Details'!$I$19="Yes"),Rates!$G$25,IF(AND(AE93="A",'Claim Details'!$I$28&gt;=Rates!$F$14,'Claim Details'!$I$28&lt;=Rates!$F$15,'Claim Details'!$I$19="No"),Rates!$F$25,IF(AND(AE93="A",'Claim Details'!$I$28&gt;=Rates!$H$14,'Claim Details'!$I$28&lt;=Rates!$H$15,'Claim Details'!$I$19="Yes"),Rates!$I$25,IF(AND(AE93="A",'Claim Details'!$I$28&gt;=Rates!$H$14,'Claim Details'!$I$28&lt;=Rates!$H$15,'Claim Details'!$I$19="No"),Rates!$H$25,IF(AND(AE93="A",'Claim Details'!$I$28&gt;=Rates!$J$14,'Claim Details'!$I$28&lt;=Rates!$J$15,'Claim Details'!$I$19="Yes"),Rates!$K$25,IF(AND(AE93="A",'Claim Details'!$I$28&gt;=Rates!$J$14,'Claim Details'!$I$28&lt;=Rates!$J$15,'Claim Details'!$I$19="No"),Rates!$J$25,IF(AND(AE93="B",'Claim Details'!$I$28&gt;=Rates!$D$14,'Claim Details'!$I$28&lt;=Rates!$D$15,'Claim Details'!$I$19="Yes"),Rates!$E$26,IF(AND(AE93="B",'Claim Details'!$I$28&gt;=Rates!$D$14,'Claim Details'!$I$28&lt;=Rates!$D$15,'Claim Details'!$I$19="No"),Rates!$D$26,IF(AND(AE93="B",'Claim Details'!$I$28&gt;=Rates!$F$14,'Claim Details'!$I$28&lt;=Rates!$F$15,'Claim Details'!$I$19="Yes"),Rates!$G$26,IF(AND(AE93="B",'Claim Details'!$I$28&gt;=Rates!$F$14,'Claim Details'!$I$28&lt;=Rates!$F$15,'Claim Details'!$I$19="No"),Rates!$F$26,IF(AND(AE93="B",'Claim Details'!$I$28&gt;=Rates!$H$14,'Claim Details'!$I$28&lt;=Rates!$H$15,'Claim Details'!$I$19="Yes"),Rates!$I$26,IF(AND(AE93="B",'Claim Details'!$I$28&gt;=Rates!$H$14,'Claim Details'!$I$28&lt;=Rates!$H$15,'Claim Details'!$I$19="No"),Rates!$H$26,IF(AND(AE93="B",'Claim Details'!$I$28&gt;=Rates!$J$14,'Claim Details'!$I$28&lt;=Rates!$J$15,'Claim Details'!$I$19="Yes"),Rates!$K$26,IF(AND(AE93="B",'Claim Details'!$I$28&gt;=Rates!$J$14,'Claim Details'!$I$28&lt;=Rates!$J$15,'Claim Details'!$I$19="No"),Rates!$J$26,IF(AND(AE93="C",'Claim Details'!$I$28&gt;=Rates!$D$14,'Claim Details'!$I$28&lt;=Rates!$D$15,'Claim Details'!$I$19="Yes"),Rates!$E$27,IF(AND(AE93="C",'Claim Details'!$I$28&gt;=Rates!$D$14,'Claim Details'!$I$28&lt;=Rates!$D$15,'Claim Details'!$I$19="No"),Rates!$D$27,IF(AND(AE93="C",'Claim Details'!$I$28&gt;=Rates!$F$14,'Claim Details'!$I$28&lt;=Rates!$F$15,'Claim Details'!$I$19="Yes"),Rates!$G$27,IF(AND(AE93="C",'Claim Details'!$I$28&gt;=Rates!$F$14,'Claim Details'!$I$28&lt;=Rates!$F$15,'Claim Details'!$I$19="No"),Rates!$F$27,IF(AND(AE93="C",'Claim Details'!$I$28&gt;=Rates!$H$14,'Claim Details'!$I$28&lt;=Rates!$H$15,'Claim Details'!$I$19="Yes"),Rates!$I$27,IF(AND(AE93="C",'Claim Details'!$I$28&gt;=Rates!$H$14,'Claim Details'!$I$28&lt;=Rates!$H$15,'Claim Details'!$I$19="No"),Rates!$H$27,IF(AND(AE93="C",'Claim Details'!$I$28&gt;=Rates!$J$14,'Claim Details'!$I$28&lt;=Rates!$J$15,'Claim Details'!$I$19="Yes"),Rates!$K$27,IF(AND(AE93="C",'Claim Details'!$I$28&gt;=Rates!$J$14,'Claim Details'!$I$28&lt;=Rates!$J$15,'Claim Details'!$I$19="No"),Rates!$J$27,"£0.00"))))))))))))))))))))))))</f>
        <v>£0.00</v>
      </c>
      <c r="BF93" s="189" t="str">
        <f>IF(AND(AE93="A",'Claim Details'!$I$28&gt;=Rates!$D$14,'Claim Details'!$I$28&lt;=Rates!$D$15,'Claim Details'!$I$19="Yes"),Rates!$E$20,IF(AND(AE93="A",'Claim Details'!$I$28&gt;=Rates!$D$14,'Claim Details'!$I$28&lt;=Rates!$D$15,'Claim Details'!$I$19="No"),Rates!$D$20,IF(AND(AE93="A",'Claim Details'!$I$28&gt;=Rates!$F$14,'Claim Details'!$I$28&lt;=Rates!$F$15,'Claim Details'!$I$19="Yes"),Rates!$G$20,IF(AND(AE93="A",'Claim Details'!$I$28&gt;=Rates!$F$14,'Claim Details'!$I$28&lt;=Rates!$F$15,'Claim Details'!$I$19="No"),Rates!$F$20,IF(AND(AE93="A",'Claim Details'!$I$28&gt;=Rates!$H$14,'Claim Details'!$I$28&lt;=Rates!$H$15,'Claim Details'!$I$19="Yes"),Rates!$I$20,IF(AND(AE93="A",'Claim Details'!$I$28&gt;=Rates!$H$14,'Claim Details'!$I$28&lt;=Rates!$H$15,'Claim Details'!$I$19="No"),Rates!$H$20,IF(AND(AE93="A",'Claim Details'!$I$28&gt;=Rates!$J$14,'Claim Details'!$I$28&lt;=Rates!$J$15,'Claim Details'!$I$19="Yes"),Rates!$K$20,IF(AND(AE93="A",'Claim Details'!$I$28&gt;=Rates!$J$14,'Claim Details'!$I$28&lt;=Rates!$J$15,'Claim Details'!$I$19="No"),Rates!$J$20,IF(AND(AE93="B",'Claim Details'!$I$28&gt;=Rates!$D$14,'Claim Details'!$I$28&lt;=Rates!$D$15,'Claim Details'!$I$19="Yes"),Rates!$E$21,IF(AND(AE93="B",'Claim Details'!$I$28&gt;=Rates!$D$14,'Claim Details'!$I$28&lt;=Rates!$D$15,'Claim Details'!$I$19="No"),Rates!$D$21,IF(AND(AE93="B",'Claim Details'!$I$28&gt;=Rates!$F$14,'Claim Details'!$I$28&lt;=Rates!$F$15,'Claim Details'!$I$19="Yes"),Rates!$G$21,IF(AND(AE93="B",'Claim Details'!$I$28&gt;=Rates!$F$14,'Claim Details'!$I$28&lt;=Rates!$F$15,'Claim Details'!$I$19="No"),Rates!$F$21,IF(AND(AE93="B",'Claim Details'!$I$28&gt;=Rates!$H$14,'Claim Details'!$I$28&lt;=Rates!$H$15,'Claim Details'!$I$19="Yes"),Rates!$I$21,IF(AND(AE93="B",'Claim Details'!$I$28&gt;=Rates!$H$14,'Claim Details'!$I$28&lt;=Rates!$H$15,'Claim Details'!$I$19="No"),Rates!$H$21,IF(AND(AE93="B",'Claim Details'!$I$28&gt;=Rates!$J$14,'Claim Details'!$I$28&lt;=Rates!$J$15,'Claim Details'!$I$19="Yes"),Rates!$K$21,IF(AND(AE93="B",'Claim Details'!$I$28&gt;=Rates!$J$14,'Claim Details'!$I$28&lt;=Rates!$J$15,'Claim Details'!$I$19="No"),Rates!$J$21,"£0.00"))))))))))))))))</f>
        <v>£0.00</v>
      </c>
      <c r="BG93" s="189" t="str">
        <f>IF(AND(AE93="A",'Claim Details'!$I$28&gt;=Rates!$D$14,'Claim Details'!$I$28&lt;=Rates!$D$15,'Claim Details'!$I$19="Yes"),Rates!$E$22,IF(AND(AE93="A",'Claim Details'!$I$28&gt;=Rates!$D$14,'Claim Details'!$I$28&lt;=Rates!$D$15,'Claim Details'!$I$19="No"),Rates!$D$22,IF(AND(AE93="A",'Claim Details'!$I$28&gt;=Rates!$F$14,'Claim Details'!$I$28&lt;=Rates!$F$15,'Claim Details'!$I$19="Yes"),Rates!$G$22,IF(AND(AE93="A",'Claim Details'!$I$28&gt;=Rates!$F$14,'Claim Details'!$I$28&lt;=Rates!$F$15,'Claim Details'!$I$19="No"),Rates!$F$22,IF(AND(AE93="A",'Claim Details'!$I$28&gt;=Rates!$H$14,'Claim Details'!$I$28&lt;=Rates!$H$15,'Claim Details'!$I$19="Yes"),Rates!$I$22,IF(AND(AE93="A",'Claim Details'!$I$28&gt;=Rates!$H$14,'Claim Details'!$I$28&lt;=Rates!$H$15,'Claim Details'!$I$19="No"),Rates!$H$22,IF(AND(AE93="A",'Claim Details'!$I$28&gt;=Rates!$J$14,'Claim Details'!$I$28&lt;=Rates!$J$15,'Claim Details'!$I$19="Yes"),Rates!$K$22,IF(AND(AE93="A",'Claim Details'!$I$28&gt;=Rates!$J$14,'Claim Details'!$I$28&lt;=Rates!$J$15,'Claim Details'!$I$19="No"),Rates!$J$22,IF(AND(AE93="B",'Claim Details'!$I$28&gt;=Rates!$D$14,'Claim Details'!$I$28&lt;=Rates!$D$15,'Claim Details'!$I$19="Yes"),Rates!$E$23,IF(AND(AE93="B",'Claim Details'!$I$28&gt;=Rates!$D$14,'Claim Details'!$I$28&lt;=Rates!$D$15,'Claim Details'!$I$19="No"),Rates!$D$23,IF(AND(AE93="B",'Claim Details'!$I$28&gt;=Rates!$F$14,'Claim Details'!$I$28&lt;=Rates!$F$15,'Claim Details'!$I$19="Yes"),Rates!$G$23,IF(AND(AE93="B",'Claim Details'!$I$28&gt;=Rates!$F$14,'Claim Details'!$I$28&lt;=Rates!$F$15,'Claim Details'!$I$19="No"),Rates!$F$23,IF(AND(AE93="B",'Claim Details'!$I$28&gt;=Rates!$H$14,'Claim Details'!$I$28&lt;=Rates!$H$15,'Claim Details'!$I$19="Yes"),Rates!$I$23,IF(AND(AE93="B",'Claim Details'!$I$28&gt;=Rates!$H$14,'Claim Details'!$I$28&lt;=Rates!$H$15,'Claim Details'!$I$19="No"),Rates!$H$23,IF(AND(AE93="B",'Claim Details'!$I$28&gt;=Rates!$J$14,'Claim Details'!$I$28&lt;=Rates!$J$15,'Claim Details'!$I$19="Yes"),Rates!$K$23,IF(AND(AE93="B",'Claim Details'!$I$28&gt;=Rates!$J$14,'Claim Details'!$I$28&lt;=Rates!$J$15,'Claim Details'!$I$19="No"),Rates!$J$23,IF(AND(AE93="C",'Claim Details'!$I$28&gt;=Rates!$D$14,'Claim Details'!$I$28&lt;=Rates!$D$15,'Claim Details'!$I$19="Yes"),Rates!$E$24,IF(AND(AE93="C",'Claim Details'!$I$28&gt;=Rates!$D$14,'Claim Details'!$I$28&lt;=Rates!$D$15,'Claim Details'!$I$19="No"),Rates!$D$24,IF(AND(AE93="C",'Claim Details'!$I$28&gt;=Rates!$F$14,'Claim Details'!$I$28&lt;=Rates!$F$15,'Claim Details'!$I$19="Yes"),Rates!$G$24,IF(AND(AE93="C",'Claim Details'!$I$28&gt;=Rates!$F$14,'Claim Details'!$I$28&lt;=Rates!$F$15,'Claim Details'!$I$19="No"),Rates!$F$24,IF(AND(AE93="C",'Claim Details'!$I$28&gt;=Rates!$H$14,'Claim Details'!$I$28&lt;=Rates!$H$15,'Claim Details'!$I$19="Yes"),Rates!$I$24,IF(AND(AE93="C",'Claim Details'!$I$28&gt;=Rates!$H$14,'Claim Details'!$I$28&lt;=Rates!$H$15,'Claim Details'!$I$19="No"),Rates!$H$24,IF(AND(AE93="C",'Claim Details'!$I$28&gt;=Rates!$J$14,'Claim Details'!$I$28&lt;=Rates!$J$15,'Claim Details'!$I$19="Yes"),Rates!$K$24,IF(AND(AE93="C",'Claim Details'!$I$28&gt;=Rates!$J$14,'Claim Details'!$I$28&lt;=Rates!$J$15,'Claim Details'!$I$19="No"),Rates!$J$24,"£0.00"))))))))))))))))))))))))</f>
        <v>£0.00</v>
      </c>
      <c r="BH93" s="189" t="str">
        <f t="shared" si="28"/>
        <v>£0.00</v>
      </c>
      <c r="BI93" s="189">
        <f t="shared" si="29"/>
        <v>0</v>
      </c>
      <c r="BO93" s="202" t="str">
        <f>IF(H93="","£0.00",IF(AP93="4","£0.00",IF(AP93="5","£0.00",IF(AP93="1","£0.00",((AQ93*H93)*'Claim Details'!$F$111)/100))))</f>
        <v>£0.00</v>
      </c>
      <c r="BP93" s="202" t="str">
        <f>IF(T93="","£0.00",IF(AP93="4","£0.00",IF(AP93="5","£0.00",IF(AP93="1","£0.00",((AR93*T93)*'Claim Details'!$N$111)/100))))</f>
        <v>£0.00</v>
      </c>
      <c r="BQ93" s="202" t="str">
        <f>IF(AI93="","£0.00",IF(AP93="4","£0.00",IF(AP93="5","£0.00",IF(AP93="1","£0.00",((BI93*AI93)*'Claim Details'!$W$111)/100))))</f>
        <v>£0.00</v>
      </c>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row>
    <row r="94" spans="1:97" ht="15">
      <c r="A94" s="145"/>
      <c r="B94" s="91"/>
      <c r="C94" s="96"/>
      <c r="D94" s="97"/>
      <c r="E94" s="98"/>
      <c r="F94" s="89"/>
      <c r="G94" s="99"/>
      <c r="H94" s="100"/>
      <c r="I94" s="221" t="str">
        <f t="shared" si="19"/>
        <v>£0.00</v>
      </c>
      <c r="J94" s="101"/>
      <c r="K94" s="100"/>
      <c r="L94" s="221" t="str">
        <f t="shared" si="20"/>
        <v>£0.00</v>
      </c>
      <c r="M94" s="101"/>
      <c r="N94" s="102"/>
      <c r="O94" s="145"/>
      <c r="P94" s="77"/>
      <c r="Q94" s="87"/>
      <c r="R94" s="87"/>
      <c r="S94" s="87"/>
      <c r="T94" s="149" t="str">
        <f t="shared" si="21"/>
        <v/>
      </c>
      <c r="U94" s="87" t="str">
        <f t="shared" si="30"/>
        <v/>
      </c>
      <c r="V94" s="87"/>
      <c r="W94" s="53" t="str">
        <f t="shared" si="22"/>
        <v>£0.00</v>
      </c>
      <c r="X94" s="53"/>
      <c r="Y94" s="87"/>
      <c r="Z94" s="78"/>
      <c r="AA94" s="79"/>
      <c r="AB94" s="160"/>
      <c r="AC94" s="98"/>
      <c r="AD94" s="225"/>
      <c r="AE94" s="235" t="str">
        <f t="shared" si="23"/>
        <v/>
      </c>
      <c r="AF94" s="87" t="str">
        <f t="shared" si="24"/>
        <v/>
      </c>
      <c r="AG94" s="53"/>
      <c r="AH94" s="224"/>
      <c r="AI94" s="226" t="str">
        <f t="shared" si="16"/>
        <v/>
      </c>
      <c r="AJ94" s="236" t="str">
        <f t="shared" si="25"/>
        <v>£0.00</v>
      </c>
      <c r="AK94" s="31"/>
      <c r="AL94" s="1"/>
      <c r="AM94" s="1"/>
      <c r="AN94" s="1"/>
      <c r="AO94" s="1"/>
      <c r="AP94" s="1" t="str">
        <f t="shared" si="17"/>
        <v/>
      </c>
      <c r="AQ94" s="27">
        <f t="shared" si="18"/>
        <v>0</v>
      </c>
      <c r="AR94" s="189">
        <f t="shared" si="26"/>
        <v>0</v>
      </c>
      <c r="AS94" s="190" t="str">
        <f>IF(AND(C94="A",'Claim Details'!$E$28&gt;=Rates!$D$14,'Claim Details'!$E$28&lt;=Rates!$D$15,'Claim Details'!$E$19="Yes"),Rates!$E$17,IF(AND(C94="A",'Claim Details'!$E$28&gt;=Rates!$D$14,'Claim Details'!$E$28&lt;=Rates!$D$15,'Claim Details'!$E$19="No"),Rates!$D$17,IF(AND(C94="A",'Claim Details'!$E$28&gt;=Rates!$F$14,'Claim Details'!$E$28&lt;=Rates!$F$15,'Claim Details'!$E$19="Yes"),Rates!$G$17,IF(AND(C94="A",'Claim Details'!$E$28&gt;=Rates!$F$14,'Claim Details'!$E$28&lt;=Rates!$F$15,'Claim Details'!$E$19="No"),Rates!$F$17,IF(AND(C94="A",'Claim Details'!$E$28&gt;=Rates!$H$14,'Claim Details'!$E$28&lt;=Rates!$H$15,'Claim Details'!$E$19="Yes"),Rates!$I$17,IF(AND(C94="A",'Claim Details'!$E$28&gt;=Rates!$H$14,'Claim Details'!$E$28&lt;=Rates!$H$15,'Claim Details'!$E$19="No"),Rates!$H$17,IF(AND(C94="A",'Claim Details'!$E$28&gt;=Rates!$J$14,'Claim Details'!$E$28&lt;=Rates!$J$15,'Claim Details'!$E$19="Yes"),Rates!$K$17,IF(AND(C94="A",'Claim Details'!$E$28&gt;=Rates!$J$14,'Claim Details'!$E$28&lt;=Rates!$J$15,'Claim Details'!$E$19="No"),Rates!$J$17,IF(AND(C94="B",'Claim Details'!$E$28&gt;=Rates!$D$14,'Claim Details'!$E$28&lt;=Rates!$D$15,'Claim Details'!$E$19="Yes"),Rates!$E$18,IF(AND(C94="B",'Claim Details'!$E$28&gt;=Rates!$D$14,'Claim Details'!$E$28&lt;=Rates!$D$15,'Claim Details'!$E$19="No"),Rates!$D$18,IF(AND(C94="B",'Claim Details'!$E$28&gt;=Rates!$F$14,'Claim Details'!$E$28&lt;=Rates!$F$15,'Claim Details'!$E$19="Yes"),Rates!$G$18,IF(AND(C94="B",'Claim Details'!$E$28&gt;=Rates!$F$14,'Claim Details'!$E$28&lt;=Rates!$F$15,'Claim Details'!$E$19="No"),Rates!$F$18,IF(AND(C94="B",'Claim Details'!$E$28&gt;=Rates!$H$14,'Claim Details'!$E$28&lt;=Rates!$H$15,'Claim Details'!$E$19="Yes"),Rates!$I$18,IF(AND(C94="B",'Claim Details'!$E$28&gt;=Rates!$H$14,'Claim Details'!$E$28&lt;=Rates!$H$15,'Claim Details'!$E$19="No"),Rates!$H$18,IF(AND(C94="B",'Claim Details'!$E$28&gt;=Rates!$J$14,'Claim Details'!$E$28&lt;=Rates!$J$15,'Claim Details'!$E$19="Yes"),Rates!$K$18,IF(AND(C94="B",'Claim Details'!$E$28&gt;=Rates!$J$14,'Claim Details'!$E$28&lt;=Rates!$J$15,'Claim Details'!$E$19="No"),Rates!$J$18,IF(AND(C94="C",'Claim Details'!$E$28&gt;=Rates!$D$14,'Claim Details'!$E$28&lt;=Rates!$D$15,'Claim Details'!$E$19="Yes"),Rates!$E$19,IF(AND(C94="C",'Claim Details'!$E$28&gt;=Rates!$D$14,'Claim Details'!$E$28&lt;=Rates!$D$15,'Claim Details'!$E$19="No"),Rates!$D$19,IF(AND(C94="C",'Claim Details'!$E$28&gt;=Rates!$F$14,'Claim Details'!$E$28&lt;=Rates!$F$15,'Claim Details'!$E$19="Yes"),Rates!$G$19,IF(AND(C94="C",'Claim Details'!$E$28&gt;=Rates!$F$14,'Claim Details'!$E$28&lt;=Rates!$F$15,'Claim Details'!$E$19="No"),Rates!$F$19,IF(AND(C94="C",'Claim Details'!$E$28&gt;=Rates!$H$14,'Claim Details'!$E$28&lt;=Rates!$H$15,'Claim Details'!$E$19="Yes"),Rates!$I$19,IF(AND(C94="C",'Claim Details'!$E$28&gt;=Rates!$H$14,'Claim Details'!$E$28&lt;=Rates!$H$15,'Claim Details'!$E$19="No"),Rates!$H$19,IF(AND(C94="C",'Claim Details'!$E$28&gt;=Rates!$J$14,'Claim Details'!$E$28&lt;=Rates!$J$15,'Claim Details'!$E$19="Yes"),Rates!$K$19,IF(AND(C94="C",'Claim Details'!$E$28&gt;=Rates!$J$14,'Claim Details'!$E$28&lt;=Rates!$J$15,'Claim Details'!$E$19="No"),Rates!$J$19,"£0.00"))))))))))))))))))))))))</f>
        <v>£0.00</v>
      </c>
      <c r="AT94" s="189" t="str">
        <f>IF(AND(C94="A",'Claim Details'!$E$28&gt;=Rates!$D$14,'Claim Details'!$E$28&lt;=Rates!$D$15,'Claim Details'!$E$19="Yes"),Rates!$E$25,IF(AND(C94="A",'Claim Details'!$E$28&gt;=Rates!$D$14,'Claim Details'!$E$28&lt;=Rates!$D$15,'Claim Details'!$E$19="No"),Rates!$D$25,IF(AND(C94="A",'Claim Details'!$E$28&gt;=Rates!$F$14,'Claim Details'!$E$28&lt;=Rates!$F$15,'Claim Details'!$E$19="Yes"),Rates!$G$25,IF(AND(C94="A",'Claim Details'!$E$28&gt;=Rates!$F$14,'Claim Details'!$E$28&lt;=Rates!$F$15,'Claim Details'!$E$19="No"),Rates!$F$25,IF(AND(C94="A",'Claim Details'!$E$28&gt;=Rates!$H$14,'Claim Details'!$E$28&lt;=Rates!$H$15,'Claim Details'!$E$19="Yes"),Rates!$I$25,IF(AND(C94="A",'Claim Details'!$E$28&gt;=Rates!$H$14,'Claim Details'!$E$28&lt;=Rates!$H$15,'Claim Details'!$E$19="No"),Rates!$H$25,IF(AND(C94="A",'Claim Details'!$E$28&gt;=Rates!$J$14,'Claim Details'!$E$28&lt;=Rates!$J$15,'Claim Details'!$E$19="Yes"),Rates!$K$25,IF(AND(C94="A",'Claim Details'!$E$28&gt;=Rates!$J$14,'Claim Details'!$E$28&lt;=Rates!$J$15,'Claim Details'!$E$19="No"),Rates!$J$25,IF(AND(C94="B",'Claim Details'!$E$28&gt;=Rates!$D$14,'Claim Details'!$E$28&lt;=Rates!$D$15,'Claim Details'!$E$19="Yes"),Rates!$E$26,IF(AND(C94="B",'Claim Details'!$E$28&gt;=Rates!$D$14,'Claim Details'!$E$28&lt;=Rates!$D$15,'Claim Details'!$E$19="No"),Rates!$D$26,IF(AND(C94="B",'Claim Details'!$E$28&gt;=Rates!$F$14,'Claim Details'!$E$28&lt;=Rates!$F$15,'Claim Details'!$E$19="Yes"),Rates!$G$26,IF(AND(C94="B",'Claim Details'!$E$28&gt;=Rates!$F$14,'Claim Details'!$E$28&lt;=Rates!$F$15,'Claim Details'!$E$19="No"),Rates!$F$26,IF(AND(C94="B",'Claim Details'!$E$28&gt;=Rates!$H$14,'Claim Details'!$E$28&lt;=Rates!$H$15,'Claim Details'!$E$19="Yes"),Rates!$I$26,IF(AND(C94="B",'Claim Details'!$E$28&gt;=Rates!$H$14,'Claim Details'!$E$28&lt;=Rates!$H$15,'Claim Details'!$E$19="No"),Rates!$H$26,IF(AND(C94="B",'Claim Details'!$E$28&gt;=Rates!$J$14,'Claim Details'!$E$28&lt;=Rates!$J$15,'Claim Details'!$E$19="Yes"),Rates!$K$26,IF(AND(C94="B",'Claim Details'!$E$28&gt;=Rates!$J$14,'Claim Details'!$E$28&lt;=Rates!$J$15,'Claim Details'!$E$19="No"),Rates!$J$26,IF(AND(C94="C",'Claim Details'!$E$28&gt;=Rates!$D$14,'Claim Details'!$E$28&lt;=Rates!$D$15,'Claim Details'!$E$19="Yes"),Rates!$E$27,IF(AND(C94="C",'Claim Details'!$E$28&gt;=Rates!$D$14,'Claim Details'!$E$28&lt;=Rates!$D$15,'Claim Details'!$E$19="No"),Rates!$D$27,IF(AND(C94="C",'Claim Details'!$E$28&gt;=Rates!$F$14,'Claim Details'!$E$28&lt;=Rates!$F$15,'Claim Details'!$E$19="Yes"),Rates!$G$27,IF(AND(C94="C",'Claim Details'!$E$28&gt;=Rates!$F$14,'Claim Details'!$E$28&lt;=Rates!$F$15,'Claim Details'!$E$19="No"),Rates!$F$27,IF(AND(C94="C",'Claim Details'!$E$28&gt;=Rates!$H$14,'Claim Details'!$E$28&lt;=Rates!$H$15,'Claim Details'!$E$19="Yes"),Rates!$I$27,IF(AND(C94="C",'Claim Details'!$E$28&gt;=Rates!$H$14,'Claim Details'!$E$28&lt;=Rates!$H$15,'Claim Details'!$E$19="No"),Rates!$H$27,IF(AND(C94="C",'Claim Details'!$E$28&gt;=Rates!$J$14,'Claim Details'!$E$28&lt;=Rates!$J$15,'Claim Details'!$E$19="Yes"),Rates!$K$27,IF(AND(C94="C",'Claim Details'!$E$28&gt;=Rates!$J$14,'Claim Details'!$E$28&lt;=Rates!$J$15,'Claim Details'!$E$19="No"),Rates!$J$27,"£0.00"))))))))))))))))))))))))</f>
        <v>£0.00</v>
      </c>
      <c r="AU94" s="191" t="str">
        <f>IF(AND(C94="A",'Claim Details'!$E$28&gt;=Rates!$D$14,'Claim Details'!$E$28&lt;=Rates!$D$15,'Claim Details'!$E$19="Yes"),Rates!$E$20,IF(AND(C94="A",'Claim Details'!$E$28&gt;=Rates!$D$14,'Claim Details'!$E$28&lt;=Rates!$D$15,'Claim Details'!$E$19="No"),Rates!$D$20,IF(AND(C94="A",'Claim Details'!$E$28&gt;=Rates!$F$14,'Claim Details'!$E$28&lt;=Rates!$F$15,'Claim Details'!$E$19="Yes"),Rates!$G$20,IF(AND(C94="A",'Claim Details'!$E$28&gt;=Rates!$F$14,'Claim Details'!$E$28&lt;=Rates!$F$15,'Claim Details'!$E$19="No"),Rates!$F$20,IF(AND(C94="A",'Claim Details'!$E$28&gt;=Rates!$H$14,'Claim Details'!$E$28&lt;=Rates!$H$15,'Claim Details'!$E$19="Yes"),Rates!$I$20,IF(AND(C94="A",'Claim Details'!$E$28&gt;=Rates!$H$14,'Claim Details'!$E$28&lt;=Rates!$H$15,'Claim Details'!$E$19="No"),Rates!$H$20,IF(AND(C94="A",'Claim Details'!$E$28&gt;=Rates!$J$14,'Claim Details'!$E$28&lt;=Rates!$J$15,'Claim Details'!$E$19="Yes"),Rates!$K$20,IF(AND(C94="A",'Claim Details'!$E$28&gt;=Rates!$J$14,'Claim Details'!$E$28&lt;=Rates!$J$15,'Claim Details'!$E$19="No"),Rates!$J$20,IF(AND(C94="B",'Claim Details'!$E$28&gt;=Rates!$D$14,'Claim Details'!$E$28&lt;=Rates!$D$15,'Claim Details'!$E$19="Yes"),Rates!$E$21,IF(AND(C94="B",'Claim Details'!$E$28&gt;=Rates!$D$14,'Claim Details'!$E$28&lt;=Rates!$D$15,'Claim Details'!$E$19="No"),Rates!$D$21,IF(AND(C94="B",'Claim Details'!$E$28&gt;=Rates!$F$14,'Claim Details'!$E$28&lt;=Rates!$F$15,'Claim Details'!$E$19="Yes"),Rates!$G$21,IF(AND(C94="B",'Claim Details'!$E$28&gt;=Rates!$F$14,'Claim Details'!$E$28&lt;=Rates!$F$15,'Claim Details'!$E$19="No"),Rates!$F$21,IF(AND(C94="B",'Claim Details'!$E$28&gt;=Rates!$H$14,'Claim Details'!$E$28&lt;=Rates!$H$15,'Claim Details'!$E$19="Yes"),Rates!$I$21,IF(AND(C94="B",'Claim Details'!$E$28&gt;=Rates!$H$14,'Claim Details'!$E$28&lt;=Rates!$H$15,'Claim Details'!$E$19="No"),Rates!$H$21,IF(AND(C94="B",'Claim Details'!$E$28&gt;=Rates!$J$14,'Claim Details'!$E$28&lt;=Rates!$J$15,'Claim Details'!$E$19="Yes"),Rates!$K$21,IF(AND(C94="B",'Claim Details'!$E$28&gt;=Rates!$J$14,'Claim Details'!$E$28&lt;=Rates!$J$15,'Claim Details'!$E$19="No"),Rates!$J$21,"£0.00"))))))))))))))))</f>
        <v>£0.00</v>
      </c>
      <c r="AV94" s="191" t="str">
        <f>IF(AND(C94="A",'Claim Details'!$E$28&gt;=Rates!$D$14,'Claim Details'!$E$28&lt;=Rates!$D$15,'Claim Details'!$E$19="Yes"),Rates!$E$22,IF(AND(C94="A",'Claim Details'!$E$28&gt;=Rates!$D$14,'Claim Details'!$E$28&lt;=Rates!$D$15,'Claim Details'!$E$19="No"),Rates!$D$22,IF(AND(C94="A",'Claim Details'!$E$28&gt;=Rates!$F$14,'Claim Details'!$E$28&lt;=Rates!$F$15,'Claim Details'!$E$19="Yes"),Rates!$G$22,IF(AND(C94="A",'Claim Details'!$E$28&gt;=Rates!$F$14,'Claim Details'!$E$28&lt;=Rates!$F$15,'Claim Details'!$E$19="No"),Rates!$F$22,IF(AND(C94="A",'Claim Details'!$E$28&gt;=Rates!$H$14,'Claim Details'!$E$28&lt;=Rates!$H$15,'Claim Details'!$E$19="Yes"),Rates!$I$22,IF(AND(C94="A",'Claim Details'!$E$28&gt;=Rates!$H$14,'Claim Details'!$E$28&lt;=Rates!$H$15,'Claim Details'!$E$19="No"),Rates!$H$22,IF(AND(C94="A",'Claim Details'!$E$28&gt;=Rates!$J$14,'Claim Details'!$E$28&lt;=Rates!$J$15,'Claim Details'!$E$19="Yes"),Rates!$K$22,IF(AND(C94="A",'Claim Details'!$E$28&gt;=Rates!$J$14,'Claim Details'!$E$28&lt;=Rates!$J$15,'Claim Details'!$E$19="No"),Rates!$J$22,IF(AND(C94="B",'Claim Details'!$E$28&gt;=Rates!$D$14,'Claim Details'!$E$28&lt;=Rates!$D$15,'Claim Details'!$E$19="Yes"),Rates!$E$23,IF(AND(C94="B",'Claim Details'!$E$28&gt;=Rates!$D$14,'Claim Details'!$E$28&lt;=Rates!$D$15,'Claim Details'!$E$19="No"),Rates!$D$23,IF(AND(C94="B",'Claim Details'!$E$28&gt;=Rates!$F$14,'Claim Details'!$E$28&lt;=Rates!$F$15,'Claim Details'!$E$19="Yes"),Rates!$G$23,IF(AND(C94="B",'Claim Details'!$E$28&gt;=Rates!$F$14,'Claim Details'!$E$28&lt;=Rates!$F$15,'Claim Details'!$E$19="No"),Rates!$F$23,IF(AND(C94="B",'Claim Details'!$E$28&gt;=Rates!$H$14,'Claim Details'!$E$28&lt;=Rates!$H$15,'Claim Details'!$E$19="Yes"),Rates!$I$23,IF(AND(C94="B",'Claim Details'!$E$28&gt;=Rates!$H$14,'Claim Details'!$E$28&lt;=Rates!$H$15,'Claim Details'!$E$19="No"),Rates!$H$23,IF(AND(C94="B",'Claim Details'!$E$28&gt;=Rates!$J$14,'Claim Details'!$E$28&lt;=Rates!$J$15,'Claim Details'!$E$19="Yes"),Rates!$K$23,IF(AND(C94="B",'Claim Details'!$E$28&gt;=Rates!$J$14,'Claim Details'!$E$28&lt;=Rates!$J$15,'Claim Details'!$E$19="No"),Rates!$J$23,IF(AND(C94="C",'Claim Details'!$E$28&gt;=Rates!$D$14,'Claim Details'!$E$28&lt;=Rates!$D$15,'Claim Details'!$E$19="Yes"),Rates!$E$24,IF(AND(C94="C",'Claim Details'!$E$28&gt;=Rates!$D$14,'Claim Details'!$E$28&lt;=Rates!$D$15,'Claim Details'!$E$19="No"),Rates!$D$24,IF(AND(C94="C",'Claim Details'!$E$28&gt;=Rates!$F$14,'Claim Details'!$E$28&lt;=Rates!$F$15,'Claim Details'!$E$19="Yes"),Rates!$G$24,IF(AND(C94="C",'Claim Details'!$E$28&gt;=Rates!$F$14,'Claim Details'!$E$28&lt;=Rates!$F$15,'Claim Details'!$E$19="No"),Rates!$F$24,IF(AND(C94="C",'Claim Details'!$E$28&gt;=Rates!$H$14,'Claim Details'!$E$28&lt;=Rates!$H$15,'Claim Details'!$E$19="Yes"),Rates!$I$24,IF(AND(C94="C",'Claim Details'!$E$28&gt;=Rates!$H$14,'Claim Details'!$E$28&lt;=Rates!$H$15,'Claim Details'!$E$19="No"),Rates!$H$24,IF(AND(C94="C",'Claim Details'!$E$28&gt;=Rates!$J$14,'Claim Details'!$E$28&lt;=Rates!$J$15,'Claim Details'!$E$19="Yes"),Rates!$K$24,IF(AND(C94="C",'Claim Details'!$E$28&gt;=Rates!$J$14,'Claim Details'!$E$28&lt;=Rates!$J$15,'Claim Details'!$E$19="No"),Rates!$J$24,"£0.00"))))))))))))))))))))))))</f>
        <v>£0.00</v>
      </c>
      <c r="AW94" s="1"/>
      <c r="AX94" s="189" t="str">
        <f>IF(AND(U94="A",'Claim Details'!$I$28&gt;=Rates!$D$14,'Claim Details'!$I$28&lt;=Rates!$D$15,'Claim Details'!$I$19="Yes"),Rates!$J$17,IF(AND(U94="A",'Claim Details'!$I$28&gt;=Rates!$D$14,'Claim Details'!$I$28&lt;=Rates!$D$15,'Claim Details'!$I$19="No"),Rates!$D$17,IF(AND(U94="A",'Claim Details'!$I$28&gt;=Rates!$F$14,'Claim Details'!$I$28&lt;=Rates!$F$15,'Claim Details'!$I$19="Yes"),Rates!$G$17,IF(AND(U94="A",'Claim Details'!$I$28&gt;=Rates!$F$14,'Claim Details'!$I$28&lt;=Rates!$F$15,'Claim Details'!$I$19="No"),Rates!$F$17,IF(AND(U94="A",'Claim Details'!$I$28&gt;=Rates!$H$14,'Claim Details'!$I$28&lt;=Rates!$H$15,'Claim Details'!$I$19="Yes"),Rates!$I$17,IF(AND(U94="A",'Claim Details'!$I$28&gt;=Rates!$H$14,'Claim Details'!$I$28&lt;=Rates!$H$15,'Claim Details'!$I$19="No"),Rates!$H$17,IF(AND(U94="A",'Claim Details'!$I$28&gt;=Rates!$J$14,'Claim Details'!$I$28&lt;=Rates!$J$15,'Claim Details'!$I$19="Yes"),Rates!$K$17,IF(AND(U94="A",'Claim Details'!$I$28&gt;=Rates!$J$14,'Claim Details'!$I$28&lt;=Rates!$J$15,'Claim Details'!$I$19="No"),Rates!$J$17,IF(AND(U94="B",'Claim Details'!$I$28&gt;=Rates!$D$14,'Claim Details'!$I$28&lt;=Rates!$D$15,'Claim Details'!$I$19="Yes"),Rates!$E$18,IF(AND(U94="B",'Claim Details'!$I$28&gt;=Rates!$D$14,'Claim Details'!$I$28&lt;=Rates!$D$15,'Claim Details'!$I$19="No"),Rates!$D$18,IF(AND(U94="B",'Claim Details'!$I$28&gt;=Rates!$F$14,'Claim Details'!$I$28&lt;=Rates!$F$15,'Claim Details'!$I$19="Yes"),Rates!$G$18,IF(AND(U94="B",'Claim Details'!$I$28&gt;=Rates!$F$14,'Claim Details'!$I$28&lt;=Rates!$F$15,'Claim Details'!$I$19="No"),Rates!$F$18,IF(AND(U94="B",'Claim Details'!$I$28&gt;=Rates!$H$14,'Claim Details'!$I$28&lt;=Rates!$H$15,'Claim Details'!$I$19="Yes"),Rates!$I$18,IF(AND(U94="B",'Claim Details'!$I$28&gt;=Rates!$H$14,'Claim Details'!$I$28&lt;=Rates!$H$15,'Claim Details'!$I$19="No"),Rates!$H$18,IF(AND(U94="B",'Claim Details'!$I$28&gt;=Rates!$J$14,'Claim Details'!$I$28&lt;=Rates!$J$15,'Claim Details'!$I$19="Yes"),Rates!$K$18,IF(AND(U94="B",'Claim Details'!$I$28&gt;=Rates!$J$14,'Claim Details'!$I$28&lt;=Rates!$J$15,'Claim Details'!$I$19="No"),Rates!$J$18,IF(AND(U94="C",'Claim Details'!$I$28&gt;=Rates!$D$14,'Claim Details'!$I$28&lt;=Rates!$D$15,'Claim Details'!$I$19="Yes"),Rates!$E$19,IF(AND(U94="C",'Claim Details'!$I$28&gt;=Rates!$D$14,'Claim Details'!$I$28&lt;=Rates!$D$15,'Claim Details'!$I$19="No"),Rates!$D$19,IF(AND(U94="C",'Claim Details'!$I$28&gt;=Rates!$F$14,'Claim Details'!$I$28&lt;=Rates!$F$15,'Claim Details'!$I$19="Yes"),Rates!$G$19,IF(AND(U94="C",'Claim Details'!$I$28&gt;=Rates!$F$14,'Claim Details'!$I$28&lt;=Rates!$F$15,'Claim Details'!$I$19="No"),Rates!$F$19,IF(AND(U94="C",'Claim Details'!$I$28&gt;=Rates!$H$14,'Claim Details'!$I$28&lt;=Rates!$H$15,'Claim Details'!$I$19="Yes"),Rates!$I$19,IF(AND(U94="C",'Claim Details'!$I$28&gt;=Rates!$H$14,'Claim Details'!$I$28&lt;=Rates!$H$15,'Claim Details'!$I$19="No"),Rates!$H$19,IF(AND(U94="C",'Claim Details'!$I$28&gt;=Rates!$J$14,'Claim Details'!$I$28&lt;=Rates!$J$15,'Claim Details'!$I$19="Yes"),Rates!$K$19,IF(AND(U94="C",'Claim Details'!$I$28&gt;=Rates!$J$14,'Claim Details'!$I$28&lt;=Rates!$J$15,'Claim Details'!$I$19="No"),Rates!$J$19,"£0.00"))))))))))))))))))))))))</f>
        <v>£0.00</v>
      </c>
      <c r="AY94" s="189" t="str">
        <f>IF(AND(C94="A",'Claim Details'!$I$28&gt;=Rates!$D$14,'Claim Details'!$I$28&lt;=Rates!$D$15,'Claim Details'!$I$19="Yes"),Rates!$J$25,IF(AND(C94="A",'Claim Details'!$I$28&gt;=Rates!$D$14,'Claim Details'!$I$28&lt;=Rates!$D$15,'Claim Details'!$I$19="No"),Rates!$D$25,IF(AND(C94="A",'Claim Details'!$I$28&gt;=Rates!$F$14,'Claim Details'!$I$28&lt;=Rates!$F$15,'Claim Details'!$I$19="Yes"),Rates!$G$25,IF(AND(C94="A",'Claim Details'!$I$28&gt;=Rates!$F$14,'Claim Details'!$I$28&lt;=Rates!$F$15,'Claim Details'!$I$19="No"),Rates!$F$25,IF(AND(C94="A",'Claim Details'!$I$28&gt;=Rates!$H$14,'Claim Details'!$I$28&lt;=Rates!$H$15,'Claim Details'!$I$19="Yes"),Rates!$I$25,IF(AND(C94="A",'Claim Details'!$I$28&gt;=Rates!$H$14,'Claim Details'!$I$28&lt;=Rates!$H$15,'Claim Details'!$I$19="No"),Rates!$H$25,IF(AND(C94="A",'Claim Details'!$I$28&gt;=Rates!$J$14,'Claim Details'!$I$28&lt;=Rates!$J$15,'Claim Details'!$I$19="Yes"),Rates!$K$25,IF(AND(C94="A",'Claim Details'!$I$28&gt;=Rates!$J$14,'Claim Details'!$I$28&lt;=Rates!$J$15,'Claim Details'!$I$19="No"),Rates!$J$25,IF(AND(C94="B",'Claim Details'!$I$28&gt;=Rates!$D$14,'Claim Details'!$I$28&lt;=Rates!$D$15,'Claim Details'!$I$19="Yes"),Rates!$E$26,IF(AND(C94="B",'Claim Details'!$I$28&gt;=Rates!$D$14,'Claim Details'!$I$28&lt;=Rates!$D$15,'Claim Details'!$I$19="No"),Rates!$D$26,IF(AND(C94="B",'Claim Details'!$I$28&gt;=Rates!$F$14,'Claim Details'!$I$28&lt;=Rates!$F$15,'Claim Details'!$I$19="Yes"),Rates!$G$26,IF(AND(C94="B",'Claim Details'!$I$28&gt;=Rates!$F$14,'Claim Details'!$I$28&lt;=Rates!$F$15,'Claim Details'!$I$19="No"),Rates!$F$26,IF(AND(C94="B",'Claim Details'!$I$28&gt;=Rates!$H$14,'Claim Details'!$I$28&lt;=Rates!$H$15,'Claim Details'!$I$19="Yes"),Rates!$I$26,IF(AND(C94="B",'Claim Details'!$I$28&gt;=Rates!$H$14,'Claim Details'!$I$28&lt;=Rates!$H$15,'Claim Details'!$I$19="No"),Rates!$H$26,IF(AND(C94="B",'Claim Details'!$I$28&gt;=Rates!$J$14,'Claim Details'!$I$28&lt;=Rates!$J$15,'Claim Details'!$I$19="Yes"),Rates!$K$26,IF(AND(C94="B",'Claim Details'!$I$28&gt;=Rates!$J$14,'Claim Details'!$I$28&lt;=Rates!$J$15,'Claim Details'!$I$19="No"),Rates!$J$26,IF(AND(C94="C",'Claim Details'!$I$28&gt;=Rates!$D$14,'Claim Details'!$I$28&lt;=Rates!$D$15,'Claim Details'!$I$19="Yes"),Rates!$E$27,IF(AND(C94="C",'Claim Details'!$I$28&gt;=Rates!$D$14,'Claim Details'!$I$28&lt;=Rates!$D$15,'Claim Details'!$I$19="No"),Rates!$D$27,IF(AND(C94="C",'Claim Details'!$I$28&gt;=Rates!$F$14,'Claim Details'!$I$28&lt;=Rates!$F$15,'Claim Details'!$I$19="Yes"),Rates!$G$27,IF(AND(C94="C",'Claim Details'!$I$28&gt;=Rates!$F$14,'Claim Details'!$I$28&lt;=Rates!$F$15,'Claim Details'!$I$19="No"),Rates!$F$27,IF(AND(C94="C",'Claim Details'!$I$28&gt;=Rates!$H$14,'Claim Details'!$I$28&lt;=Rates!$H$15,'Claim Details'!$I$19="Yes"),Rates!$I$27,IF(AND(C94="C",'Claim Details'!$I$28&gt;=Rates!$H$14,'Claim Details'!$I$28&lt;=Rates!$H$15,'Claim Details'!$I$19="No"),Rates!$H$27,IF(AND(C94="C",'Claim Details'!$I$28&gt;=Rates!$J$14,'Claim Details'!$I$28&lt;=Rates!$J$15,'Claim Details'!$I$19="Yes"),Rates!$K$27,IF(AND(C94="C",'Claim Details'!$I$28&gt;=Rates!$J$14,'Claim Details'!$I$28&lt;=Rates!$J$15,'Claim Details'!$I$19="No"),Rates!$J$27,"£0.00"))))))))))))))))))))))))</f>
        <v>£0.00</v>
      </c>
      <c r="AZ94" s="189" t="str">
        <f>IF(AND(C94="A",'Claim Details'!$I$28&gt;=Rates!$D$14,'Claim Details'!$I$28&lt;=Rates!$D$15,'Claim Details'!$I$19="Yes"),Rates!$E$20,IF(AND(C94="A",'Claim Details'!$I$28&gt;=Rates!$D$14,'Claim Details'!$I$28&lt;=Rates!$D$15,'Claim Details'!$I$19="No"),Rates!$D$20,IF(AND(C94="A",'Claim Details'!$I$28&gt;=Rates!$F$14,'Claim Details'!$I$28&lt;=Rates!$F$15,'Claim Details'!$I$19="Yes"),Rates!$G$20,IF(AND(C94="A",'Claim Details'!$I$28&gt;=Rates!$F$14,'Claim Details'!$I$28&lt;=Rates!$F$15,'Claim Details'!$I$19="No"),Rates!$F$20,IF(AND(C94="A",'Claim Details'!$I$28&gt;=Rates!$H$14,'Claim Details'!$I$28&lt;=Rates!$H$15,'Claim Details'!$I$19="Yes"),Rates!$I$20,IF(AND(C94="A",'Claim Details'!$I$28&gt;=Rates!$H$14,'Claim Details'!$I$28&lt;=Rates!$H$15,'Claim Details'!$I$19="No"),Rates!$H$20,IF(AND(C94="A",'Claim Details'!$I$28&gt;=Rates!$J$14,'Claim Details'!$I$28&lt;=Rates!$J$15,'Claim Details'!$I$19="Yes"),Rates!$K$20,IF(AND(C94="A",'Claim Details'!$I$28&gt;=Rates!$J$14,'Claim Details'!$I$28&lt;=Rates!$J$15,'Claim Details'!$I$19="No"),Rates!$J$20,IF(AND(C94="B",'Claim Details'!$I$28&gt;=Rates!$D$14,'Claim Details'!$I$28&lt;=Rates!$D$15,'Claim Details'!$I$19="Yes"),Rates!$E$21,IF(AND(C94="B",'Claim Details'!$I$28&gt;=Rates!$D$14,'Claim Details'!$I$28&lt;=Rates!$D$15,'Claim Details'!$I$19="No"),Rates!$D$21,IF(AND(C94="B",'Claim Details'!$I$28&gt;=Rates!$F$14,'Claim Details'!$I$28&lt;=Rates!$F$15,'Claim Details'!$I$19="Yes"),Rates!$G$21,IF(AND(C94="B",'Claim Details'!$I$28&gt;=Rates!$F$14,'Claim Details'!$I$28&lt;=Rates!$F$15,'Claim Details'!$I$19="No"),Rates!$F$21,IF(AND(C94="B",'Claim Details'!$I$28&gt;=Rates!$H$14,'Claim Details'!$I$28&lt;=Rates!$H$15,'Claim Details'!$I$19="Yes"),Rates!$I$21,IF(AND(C94="B",'Claim Details'!$I$28&gt;=Rates!$H$14,'Claim Details'!$I$28&lt;=Rates!$H$15,'Claim Details'!$I$19="No"),Rates!$H$21,IF(AND(C94="B",'Claim Details'!$I$28&gt;=Rates!$J$14,'Claim Details'!$I$28&lt;=Rates!$J$15,'Claim Details'!$I$19="Yes"),Rates!$K$21,IF(AND(C94="B",'Claim Details'!$I$28&gt;=Rates!$J$14,'Claim Details'!$I$28&lt;=Rates!$J$15,'Claim Details'!$I$19="No"),Rates!$J$21,"£0.00"))))))))))))))))</f>
        <v>£0.00</v>
      </c>
      <c r="BA94" s="189" t="str">
        <f>IF(AND(C94="A",'Claim Details'!$I$28&gt;=Rates!$D$14,'Claim Details'!$I$28&lt;=Rates!$D$15,'Claim Details'!$I$19="Yes"),Rates!$E$22,IF(AND(C94="A",'Claim Details'!$I$28&gt;=Rates!$D$14,'Claim Details'!$I$28&lt;=Rates!$D$15,'Claim Details'!$I$19="No"),Rates!$D$22,IF(AND(C94="A",'Claim Details'!$I$28&gt;=Rates!$F$14,'Claim Details'!$I$28&lt;=Rates!$F$15,'Claim Details'!$I$19="Yes"),Rates!$G$22,IF(AND(C94="A",'Claim Details'!$I$28&gt;=Rates!$F$14,'Claim Details'!$I$28&lt;=Rates!$F$15,'Claim Details'!$I$19="No"),Rates!$F$22,IF(AND(C94="A",'Claim Details'!$I$28&gt;=Rates!$H$14,'Claim Details'!$I$28&lt;=Rates!$H$15,'Claim Details'!$I$19="Yes"),Rates!$I$22,IF(AND(C94="A",'Claim Details'!$I$28&gt;=Rates!$H$14,'Claim Details'!$I$28&lt;=Rates!$H$15,'Claim Details'!$I$19="No"),Rates!$H$22,IF(AND(C94="A",'Claim Details'!$I$28&gt;=Rates!$J$14,'Claim Details'!$I$28&lt;=Rates!$J$15,'Claim Details'!$I$19="Yes"),Rates!$K$22,IF(AND(C94="A",'Claim Details'!$I$28&gt;=Rates!$J$14,'Claim Details'!$I$28&lt;=Rates!$J$15,'Claim Details'!$I$19="No"),Rates!$J$22,IF(AND(C94="B",'Claim Details'!$I$28&gt;=Rates!$D$14,'Claim Details'!$I$28&lt;=Rates!$D$15,'Claim Details'!$I$19="Yes"),Rates!$E$23,IF(AND(C94="B",'Claim Details'!$I$28&gt;=Rates!$D$14,'Claim Details'!$I$28&lt;=Rates!$D$15,'Claim Details'!$I$19="No"),Rates!$D$23,IF(AND(C94="B",'Claim Details'!$I$28&gt;=Rates!$F$14,'Claim Details'!$I$28&lt;=Rates!$F$15,'Claim Details'!$I$19="Yes"),Rates!$G$23,IF(AND(C94="B",'Claim Details'!$I$28&gt;=Rates!$F$14,'Claim Details'!$I$28&lt;=Rates!$F$15,'Claim Details'!$I$19="No"),Rates!$F$23,IF(AND(C94="B",'Claim Details'!$I$28&gt;=Rates!$H$14,'Claim Details'!$I$28&lt;=Rates!$H$15,'Claim Details'!$I$19="Yes"),Rates!$I$23,IF(AND(C94="B",'Claim Details'!$I$28&gt;=Rates!$H$14,'Claim Details'!$I$28&lt;=Rates!$H$15,'Claim Details'!$I$19="No"),Rates!$H$23,IF(AND(C94="B",'Claim Details'!$I$28&gt;=Rates!$J$14,'Claim Details'!$I$28&lt;=Rates!$J$15,'Claim Details'!$I$19="Yes"),Rates!$K$23,IF(AND(C94="B",'Claim Details'!$I$28&gt;=Rates!$J$14,'Claim Details'!$I$28&lt;=Rates!$J$15,'Claim Details'!$I$19="No"),Rates!$J$23,IF(AND(C94="C",'Claim Details'!$I$28&gt;=Rates!$D$14,'Claim Details'!$I$28&lt;=Rates!$D$15,'Claim Details'!$I$19="Yes"),Rates!$E$24,IF(AND(C94="C",'Claim Details'!$I$28&gt;=Rates!$D$14,'Claim Details'!$I$28&lt;=Rates!$D$15,'Claim Details'!$I$19="No"),Rates!$D$24,IF(AND(C94="C",'Claim Details'!$I$28&gt;=Rates!$F$14,'Claim Details'!$I$28&lt;=Rates!$F$15,'Claim Details'!$I$19="Yes"),Rates!$G$24,IF(AND(C94="C",'Claim Details'!$I$28&gt;=Rates!$F$14,'Claim Details'!$I$28&lt;=Rates!$F$15,'Claim Details'!$I$19="No"),Rates!$F$24,IF(AND(C94="C",'Claim Details'!$I$28&gt;=Rates!$H$14,'Claim Details'!$I$28&lt;=Rates!$H$15,'Claim Details'!$I$19="Yes"),Rates!$I$24,IF(AND(C94="C",'Claim Details'!$I$28&gt;=Rates!$H$14,'Claim Details'!$I$28&lt;=Rates!$H$15,'Claim Details'!$I$19="No"),Rates!$H$24,IF(AND(C94="C",'Claim Details'!$I$28&gt;=Rates!$J$14,'Claim Details'!$I$28&lt;=Rates!$J$15,'Claim Details'!$I$19="Yes"),Rates!$K$24,IF(AND(C94="C",'Claim Details'!$I$28&gt;=Rates!$J$14,'Claim Details'!$I$28&lt;=Rates!$J$15,'Claim Details'!$I$19="No"),Rates!$J$24,"£0.00"))))))))))))))))))))))))</f>
        <v>£0.00</v>
      </c>
      <c r="BB94" s="189" t="str">
        <f t="shared" si="27"/>
        <v>£0.00</v>
      </c>
      <c r="BC94" s="1"/>
      <c r="BD94" s="189" t="str">
        <f>IF(AND(AE94="A",'Claim Details'!$I$28&gt;=Rates!$D$14,'Claim Details'!$I$28&lt;=Rates!$D$15,'Claim Details'!$I$19="Yes"),Rates!$J$17,IF(AND(AE94="A",'Claim Details'!$I$28&gt;=Rates!$D$14,'Claim Details'!$I$28&lt;=Rates!$D$15,'Claim Details'!$I$19="No"),Rates!$D$17,IF(AND(AE94="A",'Claim Details'!$I$28&gt;=Rates!$F$14,'Claim Details'!$I$28&lt;=Rates!$F$15,'Claim Details'!$I$19="Yes"),Rates!$G$17,IF(AND(AE94="A",'Claim Details'!$I$28&gt;=Rates!$F$14,'Claim Details'!$I$28&lt;=Rates!$F$15,'Claim Details'!$I$19="No"),Rates!$F$17,IF(AND(AE94="A",'Claim Details'!$I$28&gt;=Rates!$H$14,'Claim Details'!$I$28&lt;=Rates!$H$15,'Claim Details'!$I$19="Yes"),Rates!$I$17,IF(AND(AE94="A",'Claim Details'!$I$28&gt;=Rates!$H$14,'Claim Details'!$I$28&lt;=Rates!$H$15,'Claim Details'!$I$19="No"),Rates!$H$17,IF(AND(AE94="A",'Claim Details'!$I$28&gt;=Rates!$J$14,'Claim Details'!$I$28&lt;=Rates!$J$15,'Claim Details'!$I$19="Yes"),Rates!$K$17,IF(AND(AE94="A",'Claim Details'!$I$28&gt;=Rates!$J$14,'Claim Details'!$I$28&lt;=Rates!$J$15,'Claim Details'!$I$19="No"),Rates!$J$17,IF(AND(AE94="B",'Claim Details'!$I$28&gt;=Rates!$D$14,'Claim Details'!$I$28&lt;=Rates!$D$15,'Claim Details'!$I$19="Yes"),Rates!$E$18,IF(AND(AE94="B",'Claim Details'!$I$28&gt;=Rates!$D$14,'Claim Details'!$I$28&lt;=Rates!$D$15,'Claim Details'!$I$19="No"),Rates!$D$18,IF(AND(AE94="B",'Claim Details'!$I$28&gt;=Rates!$F$14,'Claim Details'!$I$28&lt;=Rates!$F$15,'Claim Details'!$I$19="Yes"),Rates!$G$18,IF(AND(AE94="B",'Claim Details'!$I$28&gt;=Rates!$F$14,'Claim Details'!$I$28&lt;=Rates!$F$15,'Claim Details'!$I$19="No"),Rates!$F$18,IF(AND(AE94="B",'Claim Details'!$I$28&gt;=Rates!$H$14,'Claim Details'!$I$28&lt;=Rates!$H$15,'Claim Details'!$I$19="Yes"),Rates!$I$18,IF(AND(AE94="B",'Claim Details'!$I$28&gt;=Rates!$H$14,'Claim Details'!$I$28&lt;=Rates!$H$15,'Claim Details'!$I$19="No"),Rates!$H$18,IF(AND(AE94="B",'Claim Details'!$I$28&gt;=Rates!$J$14,'Claim Details'!$I$28&lt;=Rates!$J$15,'Claim Details'!$I$19="Yes"),Rates!$K$18,IF(AND(AE94="B",'Claim Details'!$I$28&gt;=Rates!$J$14,'Claim Details'!$I$28&lt;=Rates!$J$15,'Claim Details'!$I$19="No"),Rates!$J$18,IF(AND(AE94="C",'Claim Details'!$I$28&gt;=Rates!$D$14,'Claim Details'!$I$28&lt;=Rates!$D$15,'Claim Details'!$I$19="Yes"),Rates!$E$19,IF(AND(AE94="C",'Claim Details'!$I$28&gt;=Rates!$D$14,'Claim Details'!$I$28&lt;=Rates!$D$15,'Claim Details'!$I$19="No"),Rates!$D$19,IF(AND(AE94="C",'Claim Details'!$I$28&gt;=Rates!$F$14,'Claim Details'!$I$28&lt;=Rates!$F$15,'Claim Details'!$I$19="Yes"),Rates!$G$19,IF(AND(AE94="C",'Claim Details'!$I$28&gt;=Rates!$F$14,'Claim Details'!$I$28&lt;=Rates!$F$15,'Claim Details'!$I$19="No"),Rates!$F$19,IF(AND(AE94="C",'Claim Details'!$I$28&gt;=Rates!$H$14,'Claim Details'!$I$28&lt;=Rates!$H$15,'Claim Details'!$I$19="Yes"),Rates!$I$19,IF(AND(AE94="C",'Claim Details'!$I$28&gt;=Rates!$H$14,'Claim Details'!$I$28&lt;=Rates!$H$15,'Claim Details'!$I$19="No"),Rates!$H$19,IF(AND(AE94="C",'Claim Details'!$I$28&gt;=Rates!$J$14,'Claim Details'!$I$28&lt;=Rates!$J$15,'Claim Details'!$I$19="Yes"),Rates!$K$19,IF(AND(AE94="C",'Claim Details'!$I$28&gt;=Rates!$J$14,'Claim Details'!$I$28&lt;=Rates!$J$15,'Claim Details'!$I$19="No"),Rates!$J$19,"£0.00"))))))))))))))))))))))))</f>
        <v>£0.00</v>
      </c>
      <c r="BE94" s="189" t="str">
        <f>IF(AND(AE94="A",'Claim Details'!$I$28&gt;=Rates!$D$14,'Claim Details'!$I$28&lt;=Rates!$D$15,'Claim Details'!$I$19="Yes"),Rates!$J$25,IF(AND(AE94="A",'Claim Details'!$I$28&gt;=Rates!$D$14,'Claim Details'!$I$28&lt;=Rates!$D$15,'Claim Details'!$I$19="No"),Rates!$D$25,IF(AND(AE94="A",'Claim Details'!$I$28&gt;=Rates!$F$14,'Claim Details'!$I$28&lt;=Rates!$F$15,'Claim Details'!$I$19="Yes"),Rates!$G$25,IF(AND(AE94="A",'Claim Details'!$I$28&gt;=Rates!$F$14,'Claim Details'!$I$28&lt;=Rates!$F$15,'Claim Details'!$I$19="No"),Rates!$F$25,IF(AND(AE94="A",'Claim Details'!$I$28&gt;=Rates!$H$14,'Claim Details'!$I$28&lt;=Rates!$H$15,'Claim Details'!$I$19="Yes"),Rates!$I$25,IF(AND(AE94="A",'Claim Details'!$I$28&gt;=Rates!$H$14,'Claim Details'!$I$28&lt;=Rates!$H$15,'Claim Details'!$I$19="No"),Rates!$H$25,IF(AND(AE94="A",'Claim Details'!$I$28&gt;=Rates!$J$14,'Claim Details'!$I$28&lt;=Rates!$J$15,'Claim Details'!$I$19="Yes"),Rates!$K$25,IF(AND(AE94="A",'Claim Details'!$I$28&gt;=Rates!$J$14,'Claim Details'!$I$28&lt;=Rates!$J$15,'Claim Details'!$I$19="No"),Rates!$J$25,IF(AND(AE94="B",'Claim Details'!$I$28&gt;=Rates!$D$14,'Claim Details'!$I$28&lt;=Rates!$D$15,'Claim Details'!$I$19="Yes"),Rates!$E$26,IF(AND(AE94="B",'Claim Details'!$I$28&gt;=Rates!$D$14,'Claim Details'!$I$28&lt;=Rates!$D$15,'Claim Details'!$I$19="No"),Rates!$D$26,IF(AND(AE94="B",'Claim Details'!$I$28&gt;=Rates!$F$14,'Claim Details'!$I$28&lt;=Rates!$F$15,'Claim Details'!$I$19="Yes"),Rates!$G$26,IF(AND(AE94="B",'Claim Details'!$I$28&gt;=Rates!$F$14,'Claim Details'!$I$28&lt;=Rates!$F$15,'Claim Details'!$I$19="No"),Rates!$F$26,IF(AND(AE94="B",'Claim Details'!$I$28&gt;=Rates!$H$14,'Claim Details'!$I$28&lt;=Rates!$H$15,'Claim Details'!$I$19="Yes"),Rates!$I$26,IF(AND(AE94="B",'Claim Details'!$I$28&gt;=Rates!$H$14,'Claim Details'!$I$28&lt;=Rates!$H$15,'Claim Details'!$I$19="No"),Rates!$H$26,IF(AND(AE94="B",'Claim Details'!$I$28&gt;=Rates!$J$14,'Claim Details'!$I$28&lt;=Rates!$J$15,'Claim Details'!$I$19="Yes"),Rates!$K$26,IF(AND(AE94="B",'Claim Details'!$I$28&gt;=Rates!$J$14,'Claim Details'!$I$28&lt;=Rates!$J$15,'Claim Details'!$I$19="No"),Rates!$J$26,IF(AND(AE94="C",'Claim Details'!$I$28&gt;=Rates!$D$14,'Claim Details'!$I$28&lt;=Rates!$D$15,'Claim Details'!$I$19="Yes"),Rates!$E$27,IF(AND(AE94="C",'Claim Details'!$I$28&gt;=Rates!$D$14,'Claim Details'!$I$28&lt;=Rates!$D$15,'Claim Details'!$I$19="No"),Rates!$D$27,IF(AND(AE94="C",'Claim Details'!$I$28&gt;=Rates!$F$14,'Claim Details'!$I$28&lt;=Rates!$F$15,'Claim Details'!$I$19="Yes"),Rates!$G$27,IF(AND(AE94="C",'Claim Details'!$I$28&gt;=Rates!$F$14,'Claim Details'!$I$28&lt;=Rates!$F$15,'Claim Details'!$I$19="No"),Rates!$F$27,IF(AND(AE94="C",'Claim Details'!$I$28&gt;=Rates!$H$14,'Claim Details'!$I$28&lt;=Rates!$H$15,'Claim Details'!$I$19="Yes"),Rates!$I$27,IF(AND(AE94="C",'Claim Details'!$I$28&gt;=Rates!$H$14,'Claim Details'!$I$28&lt;=Rates!$H$15,'Claim Details'!$I$19="No"),Rates!$H$27,IF(AND(AE94="C",'Claim Details'!$I$28&gt;=Rates!$J$14,'Claim Details'!$I$28&lt;=Rates!$J$15,'Claim Details'!$I$19="Yes"),Rates!$K$27,IF(AND(AE94="C",'Claim Details'!$I$28&gt;=Rates!$J$14,'Claim Details'!$I$28&lt;=Rates!$J$15,'Claim Details'!$I$19="No"),Rates!$J$27,"£0.00"))))))))))))))))))))))))</f>
        <v>£0.00</v>
      </c>
      <c r="BF94" s="189" t="str">
        <f>IF(AND(AE94="A",'Claim Details'!$I$28&gt;=Rates!$D$14,'Claim Details'!$I$28&lt;=Rates!$D$15,'Claim Details'!$I$19="Yes"),Rates!$E$20,IF(AND(AE94="A",'Claim Details'!$I$28&gt;=Rates!$D$14,'Claim Details'!$I$28&lt;=Rates!$D$15,'Claim Details'!$I$19="No"),Rates!$D$20,IF(AND(AE94="A",'Claim Details'!$I$28&gt;=Rates!$F$14,'Claim Details'!$I$28&lt;=Rates!$F$15,'Claim Details'!$I$19="Yes"),Rates!$G$20,IF(AND(AE94="A",'Claim Details'!$I$28&gt;=Rates!$F$14,'Claim Details'!$I$28&lt;=Rates!$F$15,'Claim Details'!$I$19="No"),Rates!$F$20,IF(AND(AE94="A",'Claim Details'!$I$28&gt;=Rates!$H$14,'Claim Details'!$I$28&lt;=Rates!$H$15,'Claim Details'!$I$19="Yes"),Rates!$I$20,IF(AND(AE94="A",'Claim Details'!$I$28&gt;=Rates!$H$14,'Claim Details'!$I$28&lt;=Rates!$H$15,'Claim Details'!$I$19="No"),Rates!$H$20,IF(AND(AE94="A",'Claim Details'!$I$28&gt;=Rates!$J$14,'Claim Details'!$I$28&lt;=Rates!$J$15,'Claim Details'!$I$19="Yes"),Rates!$K$20,IF(AND(AE94="A",'Claim Details'!$I$28&gt;=Rates!$J$14,'Claim Details'!$I$28&lt;=Rates!$J$15,'Claim Details'!$I$19="No"),Rates!$J$20,IF(AND(AE94="B",'Claim Details'!$I$28&gt;=Rates!$D$14,'Claim Details'!$I$28&lt;=Rates!$D$15,'Claim Details'!$I$19="Yes"),Rates!$E$21,IF(AND(AE94="B",'Claim Details'!$I$28&gt;=Rates!$D$14,'Claim Details'!$I$28&lt;=Rates!$D$15,'Claim Details'!$I$19="No"),Rates!$D$21,IF(AND(AE94="B",'Claim Details'!$I$28&gt;=Rates!$F$14,'Claim Details'!$I$28&lt;=Rates!$F$15,'Claim Details'!$I$19="Yes"),Rates!$G$21,IF(AND(AE94="B",'Claim Details'!$I$28&gt;=Rates!$F$14,'Claim Details'!$I$28&lt;=Rates!$F$15,'Claim Details'!$I$19="No"),Rates!$F$21,IF(AND(AE94="B",'Claim Details'!$I$28&gt;=Rates!$H$14,'Claim Details'!$I$28&lt;=Rates!$H$15,'Claim Details'!$I$19="Yes"),Rates!$I$21,IF(AND(AE94="B",'Claim Details'!$I$28&gt;=Rates!$H$14,'Claim Details'!$I$28&lt;=Rates!$H$15,'Claim Details'!$I$19="No"),Rates!$H$21,IF(AND(AE94="B",'Claim Details'!$I$28&gt;=Rates!$J$14,'Claim Details'!$I$28&lt;=Rates!$J$15,'Claim Details'!$I$19="Yes"),Rates!$K$21,IF(AND(AE94="B",'Claim Details'!$I$28&gt;=Rates!$J$14,'Claim Details'!$I$28&lt;=Rates!$J$15,'Claim Details'!$I$19="No"),Rates!$J$21,"£0.00"))))))))))))))))</f>
        <v>£0.00</v>
      </c>
      <c r="BG94" s="189" t="str">
        <f>IF(AND(AE94="A",'Claim Details'!$I$28&gt;=Rates!$D$14,'Claim Details'!$I$28&lt;=Rates!$D$15,'Claim Details'!$I$19="Yes"),Rates!$E$22,IF(AND(AE94="A",'Claim Details'!$I$28&gt;=Rates!$D$14,'Claim Details'!$I$28&lt;=Rates!$D$15,'Claim Details'!$I$19="No"),Rates!$D$22,IF(AND(AE94="A",'Claim Details'!$I$28&gt;=Rates!$F$14,'Claim Details'!$I$28&lt;=Rates!$F$15,'Claim Details'!$I$19="Yes"),Rates!$G$22,IF(AND(AE94="A",'Claim Details'!$I$28&gt;=Rates!$F$14,'Claim Details'!$I$28&lt;=Rates!$F$15,'Claim Details'!$I$19="No"),Rates!$F$22,IF(AND(AE94="A",'Claim Details'!$I$28&gt;=Rates!$H$14,'Claim Details'!$I$28&lt;=Rates!$H$15,'Claim Details'!$I$19="Yes"),Rates!$I$22,IF(AND(AE94="A",'Claim Details'!$I$28&gt;=Rates!$H$14,'Claim Details'!$I$28&lt;=Rates!$H$15,'Claim Details'!$I$19="No"),Rates!$H$22,IF(AND(AE94="A",'Claim Details'!$I$28&gt;=Rates!$J$14,'Claim Details'!$I$28&lt;=Rates!$J$15,'Claim Details'!$I$19="Yes"),Rates!$K$22,IF(AND(AE94="A",'Claim Details'!$I$28&gt;=Rates!$J$14,'Claim Details'!$I$28&lt;=Rates!$J$15,'Claim Details'!$I$19="No"),Rates!$J$22,IF(AND(AE94="B",'Claim Details'!$I$28&gt;=Rates!$D$14,'Claim Details'!$I$28&lt;=Rates!$D$15,'Claim Details'!$I$19="Yes"),Rates!$E$23,IF(AND(AE94="B",'Claim Details'!$I$28&gt;=Rates!$D$14,'Claim Details'!$I$28&lt;=Rates!$D$15,'Claim Details'!$I$19="No"),Rates!$D$23,IF(AND(AE94="B",'Claim Details'!$I$28&gt;=Rates!$F$14,'Claim Details'!$I$28&lt;=Rates!$F$15,'Claim Details'!$I$19="Yes"),Rates!$G$23,IF(AND(AE94="B",'Claim Details'!$I$28&gt;=Rates!$F$14,'Claim Details'!$I$28&lt;=Rates!$F$15,'Claim Details'!$I$19="No"),Rates!$F$23,IF(AND(AE94="B",'Claim Details'!$I$28&gt;=Rates!$H$14,'Claim Details'!$I$28&lt;=Rates!$H$15,'Claim Details'!$I$19="Yes"),Rates!$I$23,IF(AND(AE94="B",'Claim Details'!$I$28&gt;=Rates!$H$14,'Claim Details'!$I$28&lt;=Rates!$H$15,'Claim Details'!$I$19="No"),Rates!$H$23,IF(AND(AE94="B",'Claim Details'!$I$28&gt;=Rates!$J$14,'Claim Details'!$I$28&lt;=Rates!$J$15,'Claim Details'!$I$19="Yes"),Rates!$K$23,IF(AND(AE94="B",'Claim Details'!$I$28&gt;=Rates!$J$14,'Claim Details'!$I$28&lt;=Rates!$J$15,'Claim Details'!$I$19="No"),Rates!$J$23,IF(AND(AE94="C",'Claim Details'!$I$28&gt;=Rates!$D$14,'Claim Details'!$I$28&lt;=Rates!$D$15,'Claim Details'!$I$19="Yes"),Rates!$E$24,IF(AND(AE94="C",'Claim Details'!$I$28&gt;=Rates!$D$14,'Claim Details'!$I$28&lt;=Rates!$D$15,'Claim Details'!$I$19="No"),Rates!$D$24,IF(AND(AE94="C",'Claim Details'!$I$28&gt;=Rates!$F$14,'Claim Details'!$I$28&lt;=Rates!$F$15,'Claim Details'!$I$19="Yes"),Rates!$G$24,IF(AND(AE94="C",'Claim Details'!$I$28&gt;=Rates!$F$14,'Claim Details'!$I$28&lt;=Rates!$F$15,'Claim Details'!$I$19="No"),Rates!$F$24,IF(AND(AE94="C",'Claim Details'!$I$28&gt;=Rates!$H$14,'Claim Details'!$I$28&lt;=Rates!$H$15,'Claim Details'!$I$19="Yes"),Rates!$I$24,IF(AND(AE94="C",'Claim Details'!$I$28&gt;=Rates!$H$14,'Claim Details'!$I$28&lt;=Rates!$H$15,'Claim Details'!$I$19="No"),Rates!$H$24,IF(AND(AE94="C",'Claim Details'!$I$28&gt;=Rates!$J$14,'Claim Details'!$I$28&lt;=Rates!$J$15,'Claim Details'!$I$19="Yes"),Rates!$K$24,IF(AND(AE94="C",'Claim Details'!$I$28&gt;=Rates!$J$14,'Claim Details'!$I$28&lt;=Rates!$J$15,'Claim Details'!$I$19="No"),Rates!$J$24,"£0.00"))))))))))))))))))))))))</f>
        <v>£0.00</v>
      </c>
      <c r="BH94" s="189" t="str">
        <f t="shared" si="28"/>
        <v>£0.00</v>
      </c>
      <c r="BI94" s="189">
        <f t="shared" si="29"/>
        <v>0</v>
      </c>
      <c r="BO94" s="202" t="str">
        <f>IF(H94="","£0.00",IF(AP94="4","£0.00",IF(AP94="5","£0.00",IF(AP94="1","£0.00",((AQ94*H94)*'Claim Details'!$F$111)/100))))</f>
        <v>£0.00</v>
      </c>
      <c r="BP94" s="202" t="str">
        <f>IF(T94="","£0.00",IF(AP94="4","£0.00",IF(AP94="5","£0.00",IF(AP94="1","£0.00",((AR94*T94)*'Claim Details'!$N$111)/100))))</f>
        <v>£0.00</v>
      </c>
      <c r="BQ94" s="202" t="str">
        <f>IF(AI94="","£0.00",IF(AP94="4","£0.00",IF(AP94="5","£0.00",IF(AP94="1","£0.00",((BI94*AI94)*'Claim Details'!$W$111)/100))))</f>
        <v>£0.00</v>
      </c>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row>
    <row r="95" spans="1:97" ht="15">
      <c r="A95" s="145"/>
      <c r="B95" s="91"/>
      <c r="C95" s="96"/>
      <c r="D95" s="97"/>
      <c r="E95" s="98"/>
      <c r="F95" s="89"/>
      <c r="G95" s="99"/>
      <c r="H95" s="100"/>
      <c r="I95" s="221" t="str">
        <f t="shared" si="19"/>
        <v>£0.00</v>
      </c>
      <c r="J95" s="101"/>
      <c r="K95" s="100"/>
      <c r="L95" s="221" t="str">
        <f t="shared" si="20"/>
        <v>£0.00</v>
      </c>
      <c r="M95" s="101"/>
      <c r="N95" s="102"/>
      <c r="O95" s="145"/>
      <c r="P95" s="77"/>
      <c r="Q95" s="87"/>
      <c r="R95" s="87"/>
      <c r="S95" s="87"/>
      <c r="T95" s="149" t="str">
        <f t="shared" si="21"/>
        <v/>
      </c>
      <c r="U95" s="87" t="str">
        <f t="shared" si="30"/>
        <v/>
      </c>
      <c r="V95" s="87"/>
      <c r="W95" s="53" t="str">
        <f t="shared" si="22"/>
        <v>£0.00</v>
      </c>
      <c r="X95" s="53"/>
      <c r="Y95" s="87"/>
      <c r="Z95" s="78"/>
      <c r="AA95" s="79"/>
      <c r="AB95" s="160"/>
      <c r="AC95" s="98"/>
      <c r="AD95" s="225"/>
      <c r="AE95" s="235" t="str">
        <f t="shared" si="23"/>
        <v/>
      </c>
      <c r="AF95" s="87" t="str">
        <f t="shared" si="24"/>
        <v/>
      </c>
      <c r="AG95" s="53"/>
      <c r="AH95" s="224"/>
      <c r="AI95" s="226" t="str">
        <f t="shared" si="16"/>
        <v/>
      </c>
      <c r="AJ95" s="236" t="str">
        <f t="shared" si="25"/>
        <v>£0.00</v>
      </c>
      <c r="AK95" s="31"/>
      <c r="AL95" s="1"/>
      <c r="AM95" s="1"/>
      <c r="AN95" s="1"/>
      <c r="AO95" s="1"/>
      <c r="AP95" s="1" t="str">
        <f t="shared" si="17"/>
        <v/>
      </c>
      <c r="AQ95" s="27">
        <f t="shared" si="18"/>
        <v>0</v>
      </c>
      <c r="AR95" s="189">
        <f t="shared" si="26"/>
        <v>0</v>
      </c>
      <c r="AS95" s="190" t="str">
        <f>IF(AND(C95="A",'Claim Details'!$E$28&gt;=Rates!$D$14,'Claim Details'!$E$28&lt;=Rates!$D$15,'Claim Details'!$E$19="Yes"),Rates!$E$17,IF(AND(C95="A",'Claim Details'!$E$28&gt;=Rates!$D$14,'Claim Details'!$E$28&lt;=Rates!$D$15,'Claim Details'!$E$19="No"),Rates!$D$17,IF(AND(C95="A",'Claim Details'!$E$28&gt;=Rates!$F$14,'Claim Details'!$E$28&lt;=Rates!$F$15,'Claim Details'!$E$19="Yes"),Rates!$G$17,IF(AND(C95="A",'Claim Details'!$E$28&gt;=Rates!$F$14,'Claim Details'!$E$28&lt;=Rates!$F$15,'Claim Details'!$E$19="No"),Rates!$F$17,IF(AND(C95="A",'Claim Details'!$E$28&gt;=Rates!$H$14,'Claim Details'!$E$28&lt;=Rates!$H$15,'Claim Details'!$E$19="Yes"),Rates!$I$17,IF(AND(C95="A",'Claim Details'!$E$28&gt;=Rates!$H$14,'Claim Details'!$E$28&lt;=Rates!$H$15,'Claim Details'!$E$19="No"),Rates!$H$17,IF(AND(C95="A",'Claim Details'!$E$28&gt;=Rates!$J$14,'Claim Details'!$E$28&lt;=Rates!$J$15,'Claim Details'!$E$19="Yes"),Rates!$K$17,IF(AND(C95="A",'Claim Details'!$E$28&gt;=Rates!$J$14,'Claim Details'!$E$28&lt;=Rates!$J$15,'Claim Details'!$E$19="No"),Rates!$J$17,IF(AND(C95="B",'Claim Details'!$E$28&gt;=Rates!$D$14,'Claim Details'!$E$28&lt;=Rates!$D$15,'Claim Details'!$E$19="Yes"),Rates!$E$18,IF(AND(C95="B",'Claim Details'!$E$28&gt;=Rates!$D$14,'Claim Details'!$E$28&lt;=Rates!$D$15,'Claim Details'!$E$19="No"),Rates!$D$18,IF(AND(C95="B",'Claim Details'!$E$28&gt;=Rates!$F$14,'Claim Details'!$E$28&lt;=Rates!$F$15,'Claim Details'!$E$19="Yes"),Rates!$G$18,IF(AND(C95="B",'Claim Details'!$E$28&gt;=Rates!$F$14,'Claim Details'!$E$28&lt;=Rates!$F$15,'Claim Details'!$E$19="No"),Rates!$F$18,IF(AND(C95="B",'Claim Details'!$E$28&gt;=Rates!$H$14,'Claim Details'!$E$28&lt;=Rates!$H$15,'Claim Details'!$E$19="Yes"),Rates!$I$18,IF(AND(C95="B",'Claim Details'!$E$28&gt;=Rates!$H$14,'Claim Details'!$E$28&lt;=Rates!$H$15,'Claim Details'!$E$19="No"),Rates!$H$18,IF(AND(C95="B",'Claim Details'!$E$28&gt;=Rates!$J$14,'Claim Details'!$E$28&lt;=Rates!$J$15,'Claim Details'!$E$19="Yes"),Rates!$K$18,IF(AND(C95="B",'Claim Details'!$E$28&gt;=Rates!$J$14,'Claim Details'!$E$28&lt;=Rates!$J$15,'Claim Details'!$E$19="No"),Rates!$J$18,IF(AND(C95="C",'Claim Details'!$E$28&gt;=Rates!$D$14,'Claim Details'!$E$28&lt;=Rates!$D$15,'Claim Details'!$E$19="Yes"),Rates!$E$19,IF(AND(C95="C",'Claim Details'!$E$28&gt;=Rates!$D$14,'Claim Details'!$E$28&lt;=Rates!$D$15,'Claim Details'!$E$19="No"),Rates!$D$19,IF(AND(C95="C",'Claim Details'!$E$28&gt;=Rates!$F$14,'Claim Details'!$E$28&lt;=Rates!$F$15,'Claim Details'!$E$19="Yes"),Rates!$G$19,IF(AND(C95="C",'Claim Details'!$E$28&gt;=Rates!$F$14,'Claim Details'!$E$28&lt;=Rates!$F$15,'Claim Details'!$E$19="No"),Rates!$F$19,IF(AND(C95="C",'Claim Details'!$E$28&gt;=Rates!$H$14,'Claim Details'!$E$28&lt;=Rates!$H$15,'Claim Details'!$E$19="Yes"),Rates!$I$19,IF(AND(C95="C",'Claim Details'!$E$28&gt;=Rates!$H$14,'Claim Details'!$E$28&lt;=Rates!$H$15,'Claim Details'!$E$19="No"),Rates!$H$19,IF(AND(C95="C",'Claim Details'!$E$28&gt;=Rates!$J$14,'Claim Details'!$E$28&lt;=Rates!$J$15,'Claim Details'!$E$19="Yes"),Rates!$K$19,IF(AND(C95="C",'Claim Details'!$E$28&gt;=Rates!$J$14,'Claim Details'!$E$28&lt;=Rates!$J$15,'Claim Details'!$E$19="No"),Rates!$J$19,"£0.00"))))))))))))))))))))))))</f>
        <v>£0.00</v>
      </c>
      <c r="AT95" s="189" t="str">
        <f>IF(AND(C95="A",'Claim Details'!$E$28&gt;=Rates!$D$14,'Claim Details'!$E$28&lt;=Rates!$D$15,'Claim Details'!$E$19="Yes"),Rates!$E$25,IF(AND(C95="A",'Claim Details'!$E$28&gt;=Rates!$D$14,'Claim Details'!$E$28&lt;=Rates!$D$15,'Claim Details'!$E$19="No"),Rates!$D$25,IF(AND(C95="A",'Claim Details'!$E$28&gt;=Rates!$F$14,'Claim Details'!$E$28&lt;=Rates!$F$15,'Claim Details'!$E$19="Yes"),Rates!$G$25,IF(AND(C95="A",'Claim Details'!$E$28&gt;=Rates!$F$14,'Claim Details'!$E$28&lt;=Rates!$F$15,'Claim Details'!$E$19="No"),Rates!$F$25,IF(AND(C95="A",'Claim Details'!$E$28&gt;=Rates!$H$14,'Claim Details'!$E$28&lt;=Rates!$H$15,'Claim Details'!$E$19="Yes"),Rates!$I$25,IF(AND(C95="A",'Claim Details'!$E$28&gt;=Rates!$H$14,'Claim Details'!$E$28&lt;=Rates!$H$15,'Claim Details'!$E$19="No"),Rates!$H$25,IF(AND(C95="A",'Claim Details'!$E$28&gt;=Rates!$J$14,'Claim Details'!$E$28&lt;=Rates!$J$15,'Claim Details'!$E$19="Yes"),Rates!$K$25,IF(AND(C95="A",'Claim Details'!$E$28&gt;=Rates!$J$14,'Claim Details'!$E$28&lt;=Rates!$J$15,'Claim Details'!$E$19="No"),Rates!$J$25,IF(AND(C95="B",'Claim Details'!$E$28&gt;=Rates!$D$14,'Claim Details'!$E$28&lt;=Rates!$D$15,'Claim Details'!$E$19="Yes"),Rates!$E$26,IF(AND(C95="B",'Claim Details'!$E$28&gt;=Rates!$D$14,'Claim Details'!$E$28&lt;=Rates!$D$15,'Claim Details'!$E$19="No"),Rates!$D$26,IF(AND(C95="B",'Claim Details'!$E$28&gt;=Rates!$F$14,'Claim Details'!$E$28&lt;=Rates!$F$15,'Claim Details'!$E$19="Yes"),Rates!$G$26,IF(AND(C95="B",'Claim Details'!$E$28&gt;=Rates!$F$14,'Claim Details'!$E$28&lt;=Rates!$F$15,'Claim Details'!$E$19="No"),Rates!$F$26,IF(AND(C95="B",'Claim Details'!$E$28&gt;=Rates!$H$14,'Claim Details'!$E$28&lt;=Rates!$H$15,'Claim Details'!$E$19="Yes"),Rates!$I$26,IF(AND(C95="B",'Claim Details'!$E$28&gt;=Rates!$H$14,'Claim Details'!$E$28&lt;=Rates!$H$15,'Claim Details'!$E$19="No"),Rates!$H$26,IF(AND(C95="B",'Claim Details'!$E$28&gt;=Rates!$J$14,'Claim Details'!$E$28&lt;=Rates!$J$15,'Claim Details'!$E$19="Yes"),Rates!$K$26,IF(AND(C95="B",'Claim Details'!$E$28&gt;=Rates!$J$14,'Claim Details'!$E$28&lt;=Rates!$J$15,'Claim Details'!$E$19="No"),Rates!$J$26,IF(AND(C95="C",'Claim Details'!$E$28&gt;=Rates!$D$14,'Claim Details'!$E$28&lt;=Rates!$D$15,'Claim Details'!$E$19="Yes"),Rates!$E$27,IF(AND(C95="C",'Claim Details'!$E$28&gt;=Rates!$D$14,'Claim Details'!$E$28&lt;=Rates!$D$15,'Claim Details'!$E$19="No"),Rates!$D$27,IF(AND(C95="C",'Claim Details'!$E$28&gt;=Rates!$F$14,'Claim Details'!$E$28&lt;=Rates!$F$15,'Claim Details'!$E$19="Yes"),Rates!$G$27,IF(AND(C95="C",'Claim Details'!$E$28&gt;=Rates!$F$14,'Claim Details'!$E$28&lt;=Rates!$F$15,'Claim Details'!$E$19="No"),Rates!$F$27,IF(AND(C95="C",'Claim Details'!$E$28&gt;=Rates!$H$14,'Claim Details'!$E$28&lt;=Rates!$H$15,'Claim Details'!$E$19="Yes"),Rates!$I$27,IF(AND(C95="C",'Claim Details'!$E$28&gt;=Rates!$H$14,'Claim Details'!$E$28&lt;=Rates!$H$15,'Claim Details'!$E$19="No"),Rates!$H$27,IF(AND(C95="C",'Claim Details'!$E$28&gt;=Rates!$J$14,'Claim Details'!$E$28&lt;=Rates!$J$15,'Claim Details'!$E$19="Yes"),Rates!$K$27,IF(AND(C95="C",'Claim Details'!$E$28&gt;=Rates!$J$14,'Claim Details'!$E$28&lt;=Rates!$J$15,'Claim Details'!$E$19="No"),Rates!$J$27,"£0.00"))))))))))))))))))))))))</f>
        <v>£0.00</v>
      </c>
      <c r="AU95" s="191" t="str">
        <f>IF(AND(C95="A",'Claim Details'!$E$28&gt;=Rates!$D$14,'Claim Details'!$E$28&lt;=Rates!$D$15,'Claim Details'!$E$19="Yes"),Rates!$E$20,IF(AND(C95="A",'Claim Details'!$E$28&gt;=Rates!$D$14,'Claim Details'!$E$28&lt;=Rates!$D$15,'Claim Details'!$E$19="No"),Rates!$D$20,IF(AND(C95="A",'Claim Details'!$E$28&gt;=Rates!$F$14,'Claim Details'!$E$28&lt;=Rates!$F$15,'Claim Details'!$E$19="Yes"),Rates!$G$20,IF(AND(C95="A",'Claim Details'!$E$28&gt;=Rates!$F$14,'Claim Details'!$E$28&lt;=Rates!$F$15,'Claim Details'!$E$19="No"),Rates!$F$20,IF(AND(C95="A",'Claim Details'!$E$28&gt;=Rates!$H$14,'Claim Details'!$E$28&lt;=Rates!$H$15,'Claim Details'!$E$19="Yes"),Rates!$I$20,IF(AND(C95="A",'Claim Details'!$E$28&gt;=Rates!$H$14,'Claim Details'!$E$28&lt;=Rates!$H$15,'Claim Details'!$E$19="No"),Rates!$H$20,IF(AND(C95="A",'Claim Details'!$E$28&gt;=Rates!$J$14,'Claim Details'!$E$28&lt;=Rates!$J$15,'Claim Details'!$E$19="Yes"),Rates!$K$20,IF(AND(C95="A",'Claim Details'!$E$28&gt;=Rates!$J$14,'Claim Details'!$E$28&lt;=Rates!$J$15,'Claim Details'!$E$19="No"),Rates!$J$20,IF(AND(C95="B",'Claim Details'!$E$28&gt;=Rates!$D$14,'Claim Details'!$E$28&lt;=Rates!$D$15,'Claim Details'!$E$19="Yes"),Rates!$E$21,IF(AND(C95="B",'Claim Details'!$E$28&gt;=Rates!$D$14,'Claim Details'!$E$28&lt;=Rates!$D$15,'Claim Details'!$E$19="No"),Rates!$D$21,IF(AND(C95="B",'Claim Details'!$E$28&gt;=Rates!$F$14,'Claim Details'!$E$28&lt;=Rates!$F$15,'Claim Details'!$E$19="Yes"),Rates!$G$21,IF(AND(C95="B",'Claim Details'!$E$28&gt;=Rates!$F$14,'Claim Details'!$E$28&lt;=Rates!$F$15,'Claim Details'!$E$19="No"),Rates!$F$21,IF(AND(C95="B",'Claim Details'!$E$28&gt;=Rates!$H$14,'Claim Details'!$E$28&lt;=Rates!$H$15,'Claim Details'!$E$19="Yes"),Rates!$I$21,IF(AND(C95="B",'Claim Details'!$E$28&gt;=Rates!$H$14,'Claim Details'!$E$28&lt;=Rates!$H$15,'Claim Details'!$E$19="No"),Rates!$H$21,IF(AND(C95="B",'Claim Details'!$E$28&gt;=Rates!$J$14,'Claim Details'!$E$28&lt;=Rates!$J$15,'Claim Details'!$E$19="Yes"),Rates!$K$21,IF(AND(C95="B",'Claim Details'!$E$28&gt;=Rates!$J$14,'Claim Details'!$E$28&lt;=Rates!$J$15,'Claim Details'!$E$19="No"),Rates!$J$21,"£0.00"))))))))))))))))</f>
        <v>£0.00</v>
      </c>
      <c r="AV95" s="191" t="str">
        <f>IF(AND(C95="A",'Claim Details'!$E$28&gt;=Rates!$D$14,'Claim Details'!$E$28&lt;=Rates!$D$15,'Claim Details'!$E$19="Yes"),Rates!$E$22,IF(AND(C95="A",'Claim Details'!$E$28&gt;=Rates!$D$14,'Claim Details'!$E$28&lt;=Rates!$D$15,'Claim Details'!$E$19="No"),Rates!$D$22,IF(AND(C95="A",'Claim Details'!$E$28&gt;=Rates!$F$14,'Claim Details'!$E$28&lt;=Rates!$F$15,'Claim Details'!$E$19="Yes"),Rates!$G$22,IF(AND(C95="A",'Claim Details'!$E$28&gt;=Rates!$F$14,'Claim Details'!$E$28&lt;=Rates!$F$15,'Claim Details'!$E$19="No"),Rates!$F$22,IF(AND(C95="A",'Claim Details'!$E$28&gt;=Rates!$H$14,'Claim Details'!$E$28&lt;=Rates!$H$15,'Claim Details'!$E$19="Yes"),Rates!$I$22,IF(AND(C95="A",'Claim Details'!$E$28&gt;=Rates!$H$14,'Claim Details'!$E$28&lt;=Rates!$H$15,'Claim Details'!$E$19="No"),Rates!$H$22,IF(AND(C95="A",'Claim Details'!$E$28&gt;=Rates!$J$14,'Claim Details'!$E$28&lt;=Rates!$J$15,'Claim Details'!$E$19="Yes"),Rates!$K$22,IF(AND(C95="A",'Claim Details'!$E$28&gt;=Rates!$J$14,'Claim Details'!$E$28&lt;=Rates!$J$15,'Claim Details'!$E$19="No"),Rates!$J$22,IF(AND(C95="B",'Claim Details'!$E$28&gt;=Rates!$D$14,'Claim Details'!$E$28&lt;=Rates!$D$15,'Claim Details'!$E$19="Yes"),Rates!$E$23,IF(AND(C95="B",'Claim Details'!$E$28&gt;=Rates!$D$14,'Claim Details'!$E$28&lt;=Rates!$D$15,'Claim Details'!$E$19="No"),Rates!$D$23,IF(AND(C95="B",'Claim Details'!$E$28&gt;=Rates!$F$14,'Claim Details'!$E$28&lt;=Rates!$F$15,'Claim Details'!$E$19="Yes"),Rates!$G$23,IF(AND(C95="B",'Claim Details'!$E$28&gt;=Rates!$F$14,'Claim Details'!$E$28&lt;=Rates!$F$15,'Claim Details'!$E$19="No"),Rates!$F$23,IF(AND(C95="B",'Claim Details'!$E$28&gt;=Rates!$H$14,'Claim Details'!$E$28&lt;=Rates!$H$15,'Claim Details'!$E$19="Yes"),Rates!$I$23,IF(AND(C95="B",'Claim Details'!$E$28&gt;=Rates!$H$14,'Claim Details'!$E$28&lt;=Rates!$H$15,'Claim Details'!$E$19="No"),Rates!$H$23,IF(AND(C95="B",'Claim Details'!$E$28&gt;=Rates!$J$14,'Claim Details'!$E$28&lt;=Rates!$J$15,'Claim Details'!$E$19="Yes"),Rates!$K$23,IF(AND(C95="B",'Claim Details'!$E$28&gt;=Rates!$J$14,'Claim Details'!$E$28&lt;=Rates!$J$15,'Claim Details'!$E$19="No"),Rates!$J$23,IF(AND(C95="C",'Claim Details'!$E$28&gt;=Rates!$D$14,'Claim Details'!$E$28&lt;=Rates!$D$15,'Claim Details'!$E$19="Yes"),Rates!$E$24,IF(AND(C95="C",'Claim Details'!$E$28&gt;=Rates!$D$14,'Claim Details'!$E$28&lt;=Rates!$D$15,'Claim Details'!$E$19="No"),Rates!$D$24,IF(AND(C95="C",'Claim Details'!$E$28&gt;=Rates!$F$14,'Claim Details'!$E$28&lt;=Rates!$F$15,'Claim Details'!$E$19="Yes"),Rates!$G$24,IF(AND(C95="C",'Claim Details'!$E$28&gt;=Rates!$F$14,'Claim Details'!$E$28&lt;=Rates!$F$15,'Claim Details'!$E$19="No"),Rates!$F$24,IF(AND(C95="C",'Claim Details'!$E$28&gt;=Rates!$H$14,'Claim Details'!$E$28&lt;=Rates!$H$15,'Claim Details'!$E$19="Yes"),Rates!$I$24,IF(AND(C95="C",'Claim Details'!$E$28&gt;=Rates!$H$14,'Claim Details'!$E$28&lt;=Rates!$H$15,'Claim Details'!$E$19="No"),Rates!$H$24,IF(AND(C95="C",'Claim Details'!$E$28&gt;=Rates!$J$14,'Claim Details'!$E$28&lt;=Rates!$J$15,'Claim Details'!$E$19="Yes"),Rates!$K$24,IF(AND(C95="C",'Claim Details'!$E$28&gt;=Rates!$J$14,'Claim Details'!$E$28&lt;=Rates!$J$15,'Claim Details'!$E$19="No"),Rates!$J$24,"£0.00"))))))))))))))))))))))))</f>
        <v>£0.00</v>
      </c>
      <c r="AW95" s="1"/>
      <c r="AX95" s="189" t="str">
        <f>IF(AND(U95="A",'Claim Details'!$I$28&gt;=Rates!$D$14,'Claim Details'!$I$28&lt;=Rates!$D$15,'Claim Details'!$I$19="Yes"),Rates!$J$17,IF(AND(U95="A",'Claim Details'!$I$28&gt;=Rates!$D$14,'Claim Details'!$I$28&lt;=Rates!$D$15,'Claim Details'!$I$19="No"),Rates!$D$17,IF(AND(U95="A",'Claim Details'!$I$28&gt;=Rates!$F$14,'Claim Details'!$I$28&lt;=Rates!$F$15,'Claim Details'!$I$19="Yes"),Rates!$G$17,IF(AND(U95="A",'Claim Details'!$I$28&gt;=Rates!$F$14,'Claim Details'!$I$28&lt;=Rates!$F$15,'Claim Details'!$I$19="No"),Rates!$F$17,IF(AND(U95="A",'Claim Details'!$I$28&gt;=Rates!$H$14,'Claim Details'!$I$28&lt;=Rates!$H$15,'Claim Details'!$I$19="Yes"),Rates!$I$17,IF(AND(U95="A",'Claim Details'!$I$28&gt;=Rates!$H$14,'Claim Details'!$I$28&lt;=Rates!$H$15,'Claim Details'!$I$19="No"),Rates!$H$17,IF(AND(U95="A",'Claim Details'!$I$28&gt;=Rates!$J$14,'Claim Details'!$I$28&lt;=Rates!$J$15,'Claim Details'!$I$19="Yes"),Rates!$K$17,IF(AND(U95="A",'Claim Details'!$I$28&gt;=Rates!$J$14,'Claim Details'!$I$28&lt;=Rates!$J$15,'Claim Details'!$I$19="No"),Rates!$J$17,IF(AND(U95="B",'Claim Details'!$I$28&gt;=Rates!$D$14,'Claim Details'!$I$28&lt;=Rates!$D$15,'Claim Details'!$I$19="Yes"),Rates!$E$18,IF(AND(U95="B",'Claim Details'!$I$28&gt;=Rates!$D$14,'Claim Details'!$I$28&lt;=Rates!$D$15,'Claim Details'!$I$19="No"),Rates!$D$18,IF(AND(U95="B",'Claim Details'!$I$28&gt;=Rates!$F$14,'Claim Details'!$I$28&lt;=Rates!$F$15,'Claim Details'!$I$19="Yes"),Rates!$G$18,IF(AND(U95="B",'Claim Details'!$I$28&gt;=Rates!$F$14,'Claim Details'!$I$28&lt;=Rates!$F$15,'Claim Details'!$I$19="No"),Rates!$F$18,IF(AND(U95="B",'Claim Details'!$I$28&gt;=Rates!$H$14,'Claim Details'!$I$28&lt;=Rates!$H$15,'Claim Details'!$I$19="Yes"),Rates!$I$18,IF(AND(U95="B",'Claim Details'!$I$28&gt;=Rates!$H$14,'Claim Details'!$I$28&lt;=Rates!$H$15,'Claim Details'!$I$19="No"),Rates!$H$18,IF(AND(U95="B",'Claim Details'!$I$28&gt;=Rates!$J$14,'Claim Details'!$I$28&lt;=Rates!$J$15,'Claim Details'!$I$19="Yes"),Rates!$K$18,IF(AND(U95="B",'Claim Details'!$I$28&gt;=Rates!$J$14,'Claim Details'!$I$28&lt;=Rates!$J$15,'Claim Details'!$I$19="No"),Rates!$J$18,IF(AND(U95="C",'Claim Details'!$I$28&gt;=Rates!$D$14,'Claim Details'!$I$28&lt;=Rates!$D$15,'Claim Details'!$I$19="Yes"),Rates!$E$19,IF(AND(U95="C",'Claim Details'!$I$28&gt;=Rates!$D$14,'Claim Details'!$I$28&lt;=Rates!$D$15,'Claim Details'!$I$19="No"),Rates!$D$19,IF(AND(U95="C",'Claim Details'!$I$28&gt;=Rates!$F$14,'Claim Details'!$I$28&lt;=Rates!$F$15,'Claim Details'!$I$19="Yes"),Rates!$G$19,IF(AND(U95="C",'Claim Details'!$I$28&gt;=Rates!$F$14,'Claim Details'!$I$28&lt;=Rates!$F$15,'Claim Details'!$I$19="No"),Rates!$F$19,IF(AND(U95="C",'Claim Details'!$I$28&gt;=Rates!$H$14,'Claim Details'!$I$28&lt;=Rates!$H$15,'Claim Details'!$I$19="Yes"),Rates!$I$19,IF(AND(U95="C",'Claim Details'!$I$28&gt;=Rates!$H$14,'Claim Details'!$I$28&lt;=Rates!$H$15,'Claim Details'!$I$19="No"),Rates!$H$19,IF(AND(U95="C",'Claim Details'!$I$28&gt;=Rates!$J$14,'Claim Details'!$I$28&lt;=Rates!$J$15,'Claim Details'!$I$19="Yes"),Rates!$K$19,IF(AND(U95="C",'Claim Details'!$I$28&gt;=Rates!$J$14,'Claim Details'!$I$28&lt;=Rates!$J$15,'Claim Details'!$I$19="No"),Rates!$J$19,"£0.00"))))))))))))))))))))))))</f>
        <v>£0.00</v>
      </c>
      <c r="AY95" s="189" t="str">
        <f>IF(AND(C95="A",'Claim Details'!$I$28&gt;=Rates!$D$14,'Claim Details'!$I$28&lt;=Rates!$D$15,'Claim Details'!$I$19="Yes"),Rates!$J$25,IF(AND(C95="A",'Claim Details'!$I$28&gt;=Rates!$D$14,'Claim Details'!$I$28&lt;=Rates!$D$15,'Claim Details'!$I$19="No"),Rates!$D$25,IF(AND(C95="A",'Claim Details'!$I$28&gt;=Rates!$F$14,'Claim Details'!$I$28&lt;=Rates!$F$15,'Claim Details'!$I$19="Yes"),Rates!$G$25,IF(AND(C95="A",'Claim Details'!$I$28&gt;=Rates!$F$14,'Claim Details'!$I$28&lt;=Rates!$F$15,'Claim Details'!$I$19="No"),Rates!$F$25,IF(AND(C95="A",'Claim Details'!$I$28&gt;=Rates!$H$14,'Claim Details'!$I$28&lt;=Rates!$H$15,'Claim Details'!$I$19="Yes"),Rates!$I$25,IF(AND(C95="A",'Claim Details'!$I$28&gt;=Rates!$H$14,'Claim Details'!$I$28&lt;=Rates!$H$15,'Claim Details'!$I$19="No"),Rates!$H$25,IF(AND(C95="A",'Claim Details'!$I$28&gt;=Rates!$J$14,'Claim Details'!$I$28&lt;=Rates!$J$15,'Claim Details'!$I$19="Yes"),Rates!$K$25,IF(AND(C95="A",'Claim Details'!$I$28&gt;=Rates!$J$14,'Claim Details'!$I$28&lt;=Rates!$J$15,'Claim Details'!$I$19="No"),Rates!$J$25,IF(AND(C95="B",'Claim Details'!$I$28&gt;=Rates!$D$14,'Claim Details'!$I$28&lt;=Rates!$D$15,'Claim Details'!$I$19="Yes"),Rates!$E$26,IF(AND(C95="B",'Claim Details'!$I$28&gt;=Rates!$D$14,'Claim Details'!$I$28&lt;=Rates!$D$15,'Claim Details'!$I$19="No"),Rates!$D$26,IF(AND(C95="B",'Claim Details'!$I$28&gt;=Rates!$F$14,'Claim Details'!$I$28&lt;=Rates!$F$15,'Claim Details'!$I$19="Yes"),Rates!$G$26,IF(AND(C95="B",'Claim Details'!$I$28&gt;=Rates!$F$14,'Claim Details'!$I$28&lt;=Rates!$F$15,'Claim Details'!$I$19="No"),Rates!$F$26,IF(AND(C95="B",'Claim Details'!$I$28&gt;=Rates!$H$14,'Claim Details'!$I$28&lt;=Rates!$H$15,'Claim Details'!$I$19="Yes"),Rates!$I$26,IF(AND(C95="B",'Claim Details'!$I$28&gt;=Rates!$H$14,'Claim Details'!$I$28&lt;=Rates!$H$15,'Claim Details'!$I$19="No"),Rates!$H$26,IF(AND(C95="B",'Claim Details'!$I$28&gt;=Rates!$J$14,'Claim Details'!$I$28&lt;=Rates!$J$15,'Claim Details'!$I$19="Yes"),Rates!$K$26,IF(AND(C95="B",'Claim Details'!$I$28&gt;=Rates!$J$14,'Claim Details'!$I$28&lt;=Rates!$J$15,'Claim Details'!$I$19="No"),Rates!$J$26,IF(AND(C95="C",'Claim Details'!$I$28&gt;=Rates!$D$14,'Claim Details'!$I$28&lt;=Rates!$D$15,'Claim Details'!$I$19="Yes"),Rates!$E$27,IF(AND(C95="C",'Claim Details'!$I$28&gt;=Rates!$D$14,'Claim Details'!$I$28&lt;=Rates!$D$15,'Claim Details'!$I$19="No"),Rates!$D$27,IF(AND(C95="C",'Claim Details'!$I$28&gt;=Rates!$F$14,'Claim Details'!$I$28&lt;=Rates!$F$15,'Claim Details'!$I$19="Yes"),Rates!$G$27,IF(AND(C95="C",'Claim Details'!$I$28&gt;=Rates!$F$14,'Claim Details'!$I$28&lt;=Rates!$F$15,'Claim Details'!$I$19="No"),Rates!$F$27,IF(AND(C95="C",'Claim Details'!$I$28&gt;=Rates!$H$14,'Claim Details'!$I$28&lt;=Rates!$H$15,'Claim Details'!$I$19="Yes"),Rates!$I$27,IF(AND(C95="C",'Claim Details'!$I$28&gt;=Rates!$H$14,'Claim Details'!$I$28&lt;=Rates!$H$15,'Claim Details'!$I$19="No"),Rates!$H$27,IF(AND(C95="C",'Claim Details'!$I$28&gt;=Rates!$J$14,'Claim Details'!$I$28&lt;=Rates!$J$15,'Claim Details'!$I$19="Yes"),Rates!$K$27,IF(AND(C95="C",'Claim Details'!$I$28&gt;=Rates!$J$14,'Claim Details'!$I$28&lt;=Rates!$J$15,'Claim Details'!$I$19="No"),Rates!$J$27,"£0.00"))))))))))))))))))))))))</f>
        <v>£0.00</v>
      </c>
      <c r="AZ95" s="189" t="str">
        <f>IF(AND(C95="A",'Claim Details'!$I$28&gt;=Rates!$D$14,'Claim Details'!$I$28&lt;=Rates!$D$15,'Claim Details'!$I$19="Yes"),Rates!$E$20,IF(AND(C95="A",'Claim Details'!$I$28&gt;=Rates!$D$14,'Claim Details'!$I$28&lt;=Rates!$D$15,'Claim Details'!$I$19="No"),Rates!$D$20,IF(AND(C95="A",'Claim Details'!$I$28&gt;=Rates!$F$14,'Claim Details'!$I$28&lt;=Rates!$F$15,'Claim Details'!$I$19="Yes"),Rates!$G$20,IF(AND(C95="A",'Claim Details'!$I$28&gt;=Rates!$F$14,'Claim Details'!$I$28&lt;=Rates!$F$15,'Claim Details'!$I$19="No"),Rates!$F$20,IF(AND(C95="A",'Claim Details'!$I$28&gt;=Rates!$H$14,'Claim Details'!$I$28&lt;=Rates!$H$15,'Claim Details'!$I$19="Yes"),Rates!$I$20,IF(AND(C95="A",'Claim Details'!$I$28&gt;=Rates!$H$14,'Claim Details'!$I$28&lt;=Rates!$H$15,'Claim Details'!$I$19="No"),Rates!$H$20,IF(AND(C95="A",'Claim Details'!$I$28&gt;=Rates!$J$14,'Claim Details'!$I$28&lt;=Rates!$J$15,'Claim Details'!$I$19="Yes"),Rates!$K$20,IF(AND(C95="A",'Claim Details'!$I$28&gt;=Rates!$J$14,'Claim Details'!$I$28&lt;=Rates!$J$15,'Claim Details'!$I$19="No"),Rates!$J$20,IF(AND(C95="B",'Claim Details'!$I$28&gt;=Rates!$D$14,'Claim Details'!$I$28&lt;=Rates!$D$15,'Claim Details'!$I$19="Yes"),Rates!$E$21,IF(AND(C95="B",'Claim Details'!$I$28&gt;=Rates!$D$14,'Claim Details'!$I$28&lt;=Rates!$D$15,'Claim Details'!$I$19="No"),Rates!$D$21,IF(AND(C95="B",'Claim Details'!$I$28&gt;=Rates!$F$14,'Claim Details'!$I$28&lt;=Rates!$F$15,'Claim Details'!$I$19="Yes"),Rates!$G$21,IF(AND(C95="B",'Claim Details'!$I$28&gt;=Rates!$F$14,'Claim Details'!$I$28&lt;=Rates!$F$15,'Claim Details'!$I$19="No"),Rates!$F$21,IF(AND(C95="B",'Claim Details'!$I$28&gt;=Rates!$H$14,'Claim Details'!$I$28&lt;=Rates!$H$15,'Claim Details'!$I$19="Yes"),Rates!$I$21,IF(AND(C95="B",'Claim Details'!$I$28&gt;=Rates!$H$14,'Claim Details'!$I$28&lt;=Rates!$H$15,'Claim Details'!$I$19="No"),Rates!$H$21,IF(AND(C95="B",'Claim Details'!$I$28&gt;=Rates!$J$14,'Claim Details'!$I$28&lt;=Rates!$J$15,'Claim Details'!$I$19="Yes"),Rates!$K$21,IF(AND(C95="B",'Claim Details'!$I$28&gt;=Rates!$J$14,'Claim Details'!$I$28&lt;=Rates!$J$15,'Claim Details'!$I$19="No"),Rates!$J$21,"£0.00"))))))))))))))))</f>
        <v>£0.00</v>
      </c>
      <c r="BA95" s="189" t="str">
        <f>IF(AND(C95="A",'Claim Details'!$I$28&gt;=Rates!$D$14,'Claim Details'!$I$28&lt;=Rates!$D$15,'Claim Details'!$I$19="Yes"),Rates!$E$22,IF(AND(C95="A",'Claim Details'!$I$28&gt;=Rates!$D$14,'Claim Details'!$I$28&lt;=Rates!$D$15,'Claim Details'!$I$19="No"),Rates!$D$22,IF(AND(C95="A",'Claim Details'!$I$28&gt;=Rates!$F$14,'Claim Details'!$I$28&lt;=Rates!$F$15,'Claim Details'!$I$19="Yes"),Rates!$G$22,IF(AND(C95="A",'Claim Details'!$I$28&gt;=Rates!$F$14,'Claim Details'!$I$28&lt;=Rates!$F$15,'Claim Details'!$I$19="No"),Rates!$F$22,IF(AND(C95="A",'Claim Details'!$I$28&gt;=Rates!$H$14,'Claim Details'!$I$28&lt;=Rates!$H$15,'Claim Details'!$I$19="Yes"),Rates!$I$22,IF(AND(C95="A",'Claim Details'!$I$28&gt;=Rates!$H$14,'Claim Details'!$I$28&lt;=Rates!$H$15,'Claim Details'!$I$19="No"),Rates!$H$22,IF(AND(C95="A",'Claim Details'!$I$28&gt;=Rates!$J$14,'Claim Details'!$I$28&lt;=Rates!$J$15,'Claim Details'!$I$19="Yes"),Rates!$K$22,IF(AND(C95="A",'Claim Details'!$I$28&gt;=Rates!$J$14,'Claim Details'!$I$28&lt;=Rates!$J$15,'Claim Details'!$I$19="No"),Rates!$J$22,IF(AND(C95="B",'Claim Details'!$I$28&gt;=Rates!$D$14,'Claim Details'!$I$28&lt;=Rates!$D$15,'Claim Details'!$I$19="Yes"),Rates!$E$23,IF(AND(C95="B",'Claim Details'!$I$28&gt;=Rates!$D$14,'Claim Details'!$I$28&lt;=Rates!$D$15,'Claim Details'!$I$19="No"),Rates!$D$23,IF(AND(C95="B",'Claim Details'!$I$28&gt;=Rates!$F$14,'Claim Details'!$I$28&lt;=Rates!$F$15,'Claim Details'!$I$19="Yes"),Rates!$G$23,IF(AND(C95="B",'Claim Details'!$I$28&gt;=Rates!$F$14,'Claim Details'!$I$28&lt;=Rates!$F$15,'Claim Details'!$I$19="No"),Rates!$F$23,IF(AND(C95="B",'Claim Details'!$I$28&gt;=Rates!$H$14,'Claim Details'!$I$28&lt;=Rates!$H$15,'Claim Details'!$I$19="Yes"),Rates!$I$23,IF(AND(C95="B",'Claim Details'!$I$28&gt;=Rates!$H$14,'Claim Details'!$I$28&lt;=Rates!$H$15,'Claim Details'!$I$19="No"),Rates!$H$23,IF(AND(C95="B",'Claim Details'!$I$28&gt;=Rates!$J$14,'Claim Details'!$I$28&lt;=Rates!$J$15,'Claim Details'!$I$19="Yes"),Rates!$K$23,IF(AND(C95="B",'Claim Details'!$I$28&gt;=Rates!$J$14,'Claim Details'!$I$28&lt;=Rates!$J$15,'Claim Details'!$I$19="No"),Rates!$J$23,IF(AND(C95="C",'Claim Details'!$I$28&gt;=Rates!$D$14,'Claim Details'!$I$28&lt;=Rates!$D$15,'Claim Details'!$I$19="Yes"),Rates!$E$24,IF(AND(C95="C",'Claim Details'!$I$28&gt;=Rates!$D$14,'Claim Details'!$I$28&lt;=Rates!$D$15,'Claim Details'!$I$19="No"),Rates!$D$24,IF(AND(C95="C",'Claim Details'!$I$28&gt;=Rates!$F$14,'Claim Details'!$I$28&lt;=Rates!$F$15,'Claim Details'!$I$19="Yes"),Rates!$G$24,IF(AND(C95="C",'Claim Details'!$I$28&gt;=Rates!$F$14,'Claim Details'!$I$28&lt;=Rates!$F$15,'Claim Details'!$I$19="No"),Rates!$F$24,IF(AND(C95="C",'Claim Details'!$I$28&gt;=Rates!$H$14,'Claim Details'!$I$28&lt;=Rates!$H$15,'Claim Details'!$I$19="Yes"),Rates!$I$24,IF(AND(C95="C",'Claim Details'!$I$28&gt;=Rates!$H$14,'Claim Details'!$I$28&lt;=Rates!$H$15,'Claim Details'!$I$19="No"),Rates!$H$24,IF(AND(C95="C",'Claim Details'!$I$28&gt;=Rates!$J$14,'Claim Details'!$I$28&lt;=Rates!$J$15,'Claim Details'!$I$19="Yes"),Rates!$K$24,IF(AND(C95="C",'Claim Details'!$I$28&gt;=Rates!$J$14,'Claim Details'!$I$28&lt;=Rates!$J$15,'Claim Details'!$I$19="No"),Rates!$J$24,"£0.00"))))))))))))))))))))))))</f>
        <v>£0.00</v>
      </c>
      <c r="BB95" s="189" t="str">
        <f t="shared" si="27"/>
        <v>£0.00</v>
      </c>
      <c r="BC95" s="1"/>
      <c r="BD95" s="189" t="str">
        <f>IF(AND(AE95="A",'Claim Details'!$I$28&gt;=Rates!$D$14,'Claim Details'!$I$28&lt;=Rates!$D$15,'Claim Details'!$I$19="Yes"),Rates!$J$17,IF(AND(AE95="A",'Claim Details'!$I$28&gt;=Rates!$D$14,'Claim Details'!$I$28&lt;=Rates!$D$15,'Claim Details'!$I$19="No"),Rates!$D$17,IF(AND(AE95="A",'Claim Details'!$I$28&gt;=Rates!$F$14,'Claim Details'!$I$28&lt;=Rates!$F$15,'Claim Details'!$I$19="Yes"),Rates!$G$17,IF(AND(AE95="A",'Claim Details'!$I$28&gt;=Rates!$F$14,'Claim Details'!$I$28&lt;=Rates!$F$15,'Claim Details'!$I$19="No"),Rates!$F$17,IF(AND(AE95="A",'Claim Details'!$I$28&gt;=Rates!$H$14,'Claim Details'!$I$28&lt;=Rates!$H$15,'Claim Details'!$I$19="Yes"),Rates!$I$17,IF(AND(AE95="A",'Claim Details'!$I$28&gt;=Rates!$H$14,'Claim Details'!$I$28&lt;=Rates!$H$15,'Claim Details'!$I$19="No"),Rates!$H$17,IF(AND(AE95="A",'Claim Details'!$I$28&gt;=Rates!$J$14,'Claim Details'!$I$28&lt;=Rates!$J$15,'Claim Details'!$I$19="Yes"),Rates!$K$17,IF(AND(AE95="A",'Claim Details'!$I$28&gt;=Rates!$J$14,'Claim Details'!$I$28&lt;=Rates!$J$15,'Claim Details'!$I$19="No"),Rates!$J$17,IF(AND(AE95="B",'Claim Details'!$I$28&gt;=Rates!$D$14,'Claim Details'!$I$28&lt;=Rates!$D$15,'Claim Details'!$I$19="Yes"),Rates!$E$18,IF(AND(AE95="B",'Claim Details'!$I$28&gt;=Rates!$D$14,'Claim Details'!$I$28&lt;=Rates!$D$15,'Claim Details'!$I$19="No"),Rates!$D$18,IF(AND(AE95="B",'Claim Details'!$I$28&gt;=Rates!$F$14,'Claim Details'!$I$28&lt;=Rates!$F$15,'Claim Details'!$I$19="Yes"),Rates!$G$18,IF(AND(AE95="B",'Claim Details'!$I$28&gt;=Rates!$F$14,'Claim Details'!$I$28&lt;=Rates!$F$15,'Claim Details'!$I$19="No"),Rates!$F$18,IF(AND(AE95="B",'Claim Details'!$I$28&gt;=Rates!$H$14,'Claim Details'!$I$28&lt;=Rates!$H$15,'Claim Details'!$I$19="Yes"),Rates!$I$18,IF(AND(AE95="B",'Claim Details'!$I$28&gt;=Rates!$H$14,'Claim Details'!$I$28&lt;=Rates!$H$15,'Claim Details'!$I$19="No"),Rates!$H$18,IF(AND(AE95="B",'Claim Details'!$I$28&gt;=Rates!$J$14,'Claim Details'!$I$28&lt;=Rates!$J$15,'Claim Details'!$I$19="Yes"),Rates!$K$18,IF(AND(AE95="B",'Claim Details'!$I$28&gt;=Rates!$J$14,'Claim Details'!$I$28&lt;=Rates!$J$15,'Claim Details'!$I$19="No"),Rates!$J$18,IF(AND(AE95="C",'Claim Details'!$I$28&gt;=Rates!$D$14,'Claim Details'!$I$28&lt;=Rates!$D$15,'Claim Details'!$I$19="Yes"),Rates!$E$19,IF(AND(AE95="C",'Claim Details'!$I$28&gt;=Rates!$D$14,'Claim Details'!$I$28&lt;=Rates!$D$15,'Claim Details'!$I$19="No"),Rates!$D$19,IF(AND(AE95="C",'Claim Details'!$I$28&gt;=Rates!$F$14,'Claim Details'!$I$28&lt;=Rates!$F$15,'Claim Details'!$I$19="Yes"),Rates!$G$19,IF(AND(AE95="C",'Claim Details'!$I$28&gt;=Rates!$F$14,'Claim Details'!$I$28&lt;=Rates!$F$15,'Claim Details'!$I$19="No"),Rates!$F$19,IF(AND(AE95="C",'Claim Details'!$I$28&gt;=Rates!$H$14,'Claim Details'!$I$28&lt;=Rates!$H$15,'Claim Details'!$I$19="Yes"),Rates!$I$19,IF(AND(AE95="C",'Claim Details'!$I$28&gt;=Rates!$H$14,'Claim Details'!$I$28&lt;=Rates!$H$15,'Claim Details'!$I$19="No"),Rates!$H$19,IF(AND(AE95="C",'Claim Details'!$I$28&gt;=Rates!$J$14,'Claim Details'!$I$28&lt;=Rates!$J$15,'Claim Details'!$I$19="Yes"),Rates!$K$19,IF(AND(AE95="C",'Claim Details'!$I$28&gt;=Rates!$J$14,'Claim Details'!$I$28&lt;=Rates!$J$15,'Claim Details'!$I$19="No"),Rates!$J$19,"£0.00"))))))))))))))))))))))))</f>
        <v>£0.00</v>
      </c>
      <c r="BE95" s="189" t="str">
        <f>IF(AND(AE95="A",'Claim Details'!$I$28&gt;=Rates!$D$14,'Claim Details'!$I$28&lt;=Rates!$D$15,'Claim Details'!$I$19="Yes"),Rates!$J$25,IF(AND(AE95="A",'Claim Details'!$I$28&gt;=Rates!$D$14,'Claim Details'!$I$28&lt;=Rates!$D$15,'Claim Details'!$I$19="No"),Rates!$D$25,IF(AND(AE95="A",'Claim Details'!$I$28&gt;=Rates!$F$14,'Claim Details'!$I$28&lt;=Rates!$F$15,'Claim Details'!$I$19="Yes"),Rates!$G$25,IF(AND(AE95="A",'Claim Details'!$I$28&gt;=Rates!$F$14,'Claim Details'!$I$28&lt;=Rates!$F$15,'Claim Details'!$I$19="No"),Rates!$F$25,IF(AND(AE95="A",'Claim Details'!$I$28&gt;=Rates!$H$14,'Claim Details'!$I$28&lt;=Rates!$H$15,'Claim Details'!$I$19="Yes"),Rates!$I$25,IF(AND(AE95="A",'Claim Details'!$I$28&gt;=Rates!$H$14,'Claim Details'!$I$28&lt;=Rates!$H$15,'Claim Details'!$I$19="No"),Rates!$H$25,IF(AND(AE95="A",'Claim Details'!$I$28&gt;=Rates!$J$14,'Claim Details'!$I$28&lt;=Rates!$J$15,'Claim Details'!$I$19="Yes"),Rates!$K$25,IF(AND(AE95="A",'Claim Details'!$I$28&gt;=Rates!$J$14,'Claim Details'!$I$28&lt;=Rates!$J$15,'Claim Details'!$I$19="No"),Rates!$J$25,IF(AND(AE95="B",'Claim Details'!$I$28&gt;=Rates!$D$14,'Claim Details'!$I$28&lt;=Rates!$D$15,'Claim Details'!$I$19="Yes"),Rates!$E$26,IF(AND(AE95="B",'Claim Details'!$I$28&gt;=Rates!$D$14,'Claim Details'!$I$28&lt;=Rates!$D$15,'Claim Details'!$I$19="No"),Rates!$D$26,IF(AND(AE95="B",'Claim Details'!$I$28&gt;=Rates!$F$14,'Claim Details'!$I$28&lt;=Rates!$F$15,'Claim Details'!$I$19="Yes"),Rates!$G$26,IF(AND(AE95="B",'Claim Details'!$I$28&gt;=Rates!$F$14,'Claim Details'!$I$28&lt;=Rates!$F$15,'Claim Details'!$I$19="No"),Rates!$F$26,IF(AND(AE95="B",'Claim Details'!$I$28&gt;=Rates!$H$14,'Claim Details'!$I$28&lt;=Rates!$H$15,'Claim Details'!$I$19="Yes"),Rates!$I$26,IF(AND(AE95="B",'Claim Details'!$I$28&gt;=Rates!$H$14,'Claim Details'!$I$28&lt;=Rates!$H$15,'Claim Details'!$I$19="No"),Rates!$H$26,IF(AND(AE95="B",'Claim Details'!$I$28&gt;=Rates!$J$14,'Claim Details'!$I$28&lt;=Rates!$J$15,'Claim Details'!$I$19="Yes"),Rates!$K$26,IF(AND(AE95="B",'Claim Details'!$I$28&gt;=Rates!$J$14,'Claim Details'!$I$28&lt;=Rates!$J$15,'Claim Details'!$I$19="No"),Rates!$J$26,IF(AND(AE95="C",'Claim Details'!$I$28&gt;=Rates!$D$14,'Claim Details'!$I$28&lt;=Rates!$D$15,'Claim Details'!$I$19="Yes"),Rates!$E$27,IF(AND(AE95="C",'Claim Details'!$I$28&gt;=Rates!$D$14,'Claim Details'!$I$28&lt;=Rates!$D$15,'Claim Details'!$I$19="No"),Rates!$D$27,IF(AND(AE95="C",'Claim Details'!$I$28&gt;=Rates!$F$14,'Claim Details'!$I$28&lt;=Rates!$F$15,'Claim Details'!$I$19="Yes"),Rates!$G$27,IF(AND(AE95="C",'Claim Details'!$I$28&gt;=Rates!$F$14,'Claim Details'!$I$28&lt;=Rates!$F$15,'Claim Details'!$I$19="No"),Rates!$F$27,IF(AND(AE95="C",'Claim Details'!$I$28&gt;=Rates!$H$14,'Claim Details'!$I$28&lt;=Rates!$H$15,'Claim Details'!$I$19="Yes"),Rates!$I$27,IF(AND(AE95="C",'Claim Details'!$I$28&gt;=Rates!$H$14,'Claim Details'!$I$28&lt;=Rates!$H$15,'Claim Details'!$I$19="No"),Rates!$H$27,IF(AND(AE95="C",'Claim Details'!$I$28&gt;=Rates!$J$14,'Claim Details'!$I$28&lt;=Rates!$J$15,'Claim Details'!$I$19="Yes"),Rates!$K$27,IF(AND(AE95="C",'Claim Details'!$I$28&gt;=Rates!$J$14,'Claim Details'!$I$28&lt;=Rates!$J$15,'Claim Details'!$I$19="No"),Rates!$J$27,"£0.00"))))))))))))))))))))))))</f>
        <v>£0.00</v>
      </c>
      <c r="BF95" s="189" t="str">
        <f>IF(AND(AE95="A",'Claim Details'!$I$28&gt;=Rates!$D$14,'Claim Details'!$I$28&lt;=Rates!$D$15,'Claim Details'!$I$19="Yes"),Rates!$E$20,IF(AND(AE95="A",'Claim Details'!$I$28&gt;=Rates!$D$14,'Claim Details'!$I$28&lt;=Rates!$D$15,'Claim Details'!$I$19="No"),Rates!$D$20,IF(AND(AE95="A",'Claim Details'!$I$28&gt;=Rates!$F$14,'Claim Details'!$I$28&lt;=Rates!$F$15,'Claim Details'!$I$19="Yes"),Rates!$G$20,IF(AND(AE95="A",'Claim Details'!$I$28&gt;=Rates!$F$14,'Claim Details'!$I$28&lt;=Rates!$F$15,'Claim Details'!$I$19="No"),Rates!$F$20,IF(AND(AE95="A",'Claim Details'!$I$28&gt;=Rates!$H$14,'Claim Details'!$I$28&lt;=Rates!$H$15,'Claim Details'!$I$19="Yes"),Rates!$I$20,IF(AND(AE95="A",'Claim Details'!$I$28&gt;=Rates!$H$14,'Claim Details'!$I$28&lt;=Rates!$H$15,'Claim Details'!$I$19="No"),Rates!$H$20,IF(AND(AE95="A",'Claim Details'!$I$28&gt;=Rates!$J$14,'Claim Details'!$I$28&lt;=Rates!$J$15,'Claim Details'!$I$19="Yes"),Rates!$K$20,IF(AND(AE95="A",'Claim Details'!$I$28&gt;=Rates!$J$14,'Claim Details'!$I$28&lt;=Rates!$J$15,'Claim Details'!$I$19="No"),Rates!$J$20,IF(AND(AE95="B",'Claim Details'!$I$28&gt;=Rates!$D$14,'Claim Details'!$I$28&lt;=Rates!$D$15,'Claim Details'!$I$19="Yes"),Rates!$E$21,IF(AND(AE95="B",'Claim Details'!$I$28&gt;=Rates!$D$14,'Claim Details'!$I$28&lt;=Rates!$D$15,'Claim Details'!$I$19="No"),Rates!$D$21,IF(AND(AE95="B",'Claim Details'!$I$28&gt;=Rates!$F$14,'Claim Details'!$I$28&lt;=Rates!$F$15,'Claim Details'!$I$19="Yes"),Rates!$G$21,IF(AND(AE95="B",'Claim Details'!$I$28&gt;=Rates!$F$14,'Claim Details'!$I$28&lt;=Rates!$F$15,'Claim Details'!$I$19="No"),Rates!$F$21,IF(AND(AE95="B",'Claim Details'!$I$28&gt;=Rates!$H$14,'Claim Details'!$I$28&lt;=Rates!$H$15,'Claim Details'!$I$19="Yes"),Rates!$I$21,IF(AND(AE95="B",'Claim Details'!$I$28&gt;=Rates!$H$14,'Claim Details'!$I$28&lt;=Rates!$H$15,'Claim Details'!$I$19="No"),Rates!$H$21,IF(AND(AE95="B",'Claim Details'!$I$28&gt;=Rates!$J$14,'Claim Details'!$I$28&lt;=Rates!$J$15,'Claim Details'!$I$19="Yes"),Rates!$K$21,IF(AND(AE95="B",'Claim Details'!$I$28&gt;=Rates!$J$14,'Claim Details'!$I$28&lt;=Rates!$J$15,'Claim Details'!$I$19="No"),Rates!$J$21,"£0.00"))))))))))))))))</f>
        <v>£0.00</v>
      </c>
      <c r="BG95" s="189" t="str">
        <f>IF(AND(AE95="A",'Claim Details'!$I$28&gt;=Rates!$D$14,'Claim Details'!$I$28&lt;=Rates!$D$15,'Claim Details'!$I$19="Yes"),Rates!$E$22,IF(AND(AE95="A",'Claim Details'!$I$28&gt;=Rates!$D$14,'Claim Details'!$I$28&lt;=Rates!$D$15,'Claim Details'!$I$19="No"),Rates!$D$22,IF(AND(AE95="A",'Claim Details'!$I$28&gt;=Rates!$F$14,'Claim Details'!$I$28&lt;=Rates!$F$15,'Claim Details'!$I$19="Yes"),Rates!$G$22,IF(AND(AE95="A",'Claim Details'!$I$28&gt;=Rates!$F$14,'Claim Details'!$I$28&lt;=Rates!$F$15,'Claim Details'!$I$19="No"),Rates!$F$22,IF(AND(AE95="A",'Claim Details'!$I$28&gt;=Rates!$H$14,'Claim Details'!$I$28&lt;=Rates!$H$15,'Claim Details'!$I$19="Yes"),Rates!$I$22,IF(AND(AE95="A",'Claim Details'!$I$28&gt;=Rates!$H$14,'Claim Details'!$I$28&lt;=Rates!$H$15,'Claim Details'!$I$19="No"),Rates!$H$22,IF(AND(AE95="A",'Claim Details'!$I$28&gt;=Rates!$J$14,'Claim Details'!$I$28&lt;=Rates!$J$15,'Claim Details'!$I$19="Yes"),Rates!$K$22,IF(AND(AE95="A",'Claim Details'!$I$28&gt;=Rates!$J$14,'Claim Details'!$I$28&lt;=Rates!$J$15,'Claim Details'!$I$19="No"),Rates!$J$22,IF(AND(AE95="B",'Claim Details'!$I$28&gt;=Rates!$D$14,'Claim Details'!$I$28&lt;=Rates!$D$15,'Claim Details'!$I$19="Yes"),Rates!$E$23,IF(AND(AE95="B",'Claim Details'!$I$28&gt;=Rates!$D$14,'Claim Details'!$I$28&lt;=Rates!$D$15,'Claim Details'!$I$19="No"),Rates!$D$23,IF(AND(AE95="B",'Claim Details'!$I$28&gt;=Rates!$F$14,'Claim Details'!$I$28&lt;=Rates!$F$15,'Claim Details'!$I$19="Yes"),Rates!$G$23,IF(AND(AE95="B",'Claim Details'!$I$28&gt;=Rates!$F$14,'Claim Details'!$I$28&lt;=Rates!$F$15,'Claim Details'!$I$19="No"),Rates!$F$23,IF(AND(AE95="B",'Claim Details'!$I$28&gt;=Rates!$H$14,'Claim Details'!$I$28&lt;=Rates!$H$15,'Claim Details'!$I$19="Yes"),Rates!$I$23,IF(AND(AE95="B",'Claim Details'!$I$28&gt;=Rates!$H$14,'Claim Details'!$I$28&lt;=Rates!$H$15,'Claim Details'!$I$19="No"),Rates!$H$23,IF(AND(AE95="B",'Claim Details'!$I$28&gt;=Rates!$J$14,'Claim Details'!$I$28&lt;=Rates!$J$15,'Claim Details'!$I$19="Yes"),Rates!$K$23,IF(AND(AE95="B",'Claim Details'!$I$28&gt;=Rates!$J$14,'Claim Details'!$I$28&lt;=Rates!$J$15,'Claim Details'!$I$19="No"),Rates!$J$23,IF(AND(AE95="C",'Claim Details'!$I$28&gt;=Rates!$D$14,'Claim Details'!$I$28&lt;=Rates!$D$15,'Claim Details'!$I$19="Yes"),Rates!$E$24,IF(AND(AE95="C",'Claim Details'!$I$28&gt;=Rates!$D$14,'Claim Details'!$I$28&lt;=Rates!$D$15,'Claim Details'!$I$19="No"),Rates!$D$24,IF(AND(AE95="C",'Claim Details'!$I$28&gt;=Rates!$F$14,'Claim Details'!$I$28&lt;=Rates!$F$15,'Claim Details'!$I$19="Yes"),Rates!$G$24,IF(AND(AE95="C",'Claim Details'!$I$28&gt;=Rates!$F$14,'Claim Details'!$I$28&lt;=Rates!$F$15,'Claim Details'!$I$19="No"),Rates!$F$24,IF(AND(AE95="C",'Claim Details'!$I$28&gt;=Rates!$H$14,'Claim Details'!$I$28&lt;=Rates!$H$15,'Claim Details'!$I$19="Yes"),Rates!$I$24,IF(AND(AE95="C",'Claim Details'!$I$28&gt;=Rates!$H$14,'Claim Details'!$I$28&lt;=Rates!$H$15,'Claim Details'!$I$19="No"),Rates!$H$24,IF(AND(AE95="C",'Claim Details'!$I$28&gt;=Rates!$J$14,'Claim Details'!$I$28&lt;=Rates!$J$15,'Claim Details'!$I$19="Yes"),Rates!$K$24,IF(AND(AE95="C",'Claim Details'!$I$28&gt;=Rates!$J$14,'Claim Details'!$I$28&lt;=Rates!$J$15,'Claim Details'!$I$19="No"),Rates!$J$24,"£0.00"))))))))))))))))))))))))</f>
        <v>£0.00</v>
      </c>
      <c r="BH95" s="189" t="str">
        <f t="shared" si="28"/>
        <v>£0.00</v>
      </c>
      <c r="BI95" s="189">
        <f t="shared" si="29"/>
        <v>0</v>
      </c>
      <c r="BO95" s="202" t="str">
        <f>IF(H95="","£0.00",IF(AP95="4","£0.00",IF(AP95="5","£0.00",IF(AP95="1","£0.00",((AQ95*H95)*'Claim Details'!$F$111)/100))))</f>
        <v>£0.00</v>
      </c>
      <c r="BP95" s="202" t="str">
        <f>IF(T95="","£0.00",IF(AP95="4","£0.00",IF(AP95="5","£0.00",IF(AP95="1","£0.00",((AR95*T95)*'Claim Details'!$N$111)/100))))</f>
        <v>£0.00</v>
      </c>
      <c r="BQ95" s="202" t="str">
        <f>IF(AI95="","£0.00",IF(AP95="4","£0.00",IF(AP95="5","£0.00",IF(AP95="1","£0.00",((BI95*AI95)*'Claim Details'!$W$111)/100))))</f>
        <v>£0.00</v>
      </c>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row>
    <row r="96" spans="1:97" ht="15">
      <c r="A96" s="145"/>
      <c r="B96" s="91"/>
      <c r="C96" s="96"/>
      <c r="D96" s="97"/>
      <c r="E96" s="98"/>
      <c r="F96" s="89"/>
      <c r="G96" s="99"/>
      <c r="H96" s="100"/>
      <c r="I96" s="221" t="str">
        <f t="shared" si="19"/>
        <v>£0.00</v>
      </c>
      <c r="J96" s="101"/>
      <c r="K96" s="100"/>
      <c r="L96" s="221" t="str">
        <f t="shared" si="20"/>
        <v>£0.00</v>
      </c>
      <c r="M96" s="101"/>
      <c r="N96" s="102"/>
      <c r="O96" s="145"/>
      <c r="P96" s="77"/>
      <c r="Q96" s="87"/>
      <c r="R96" s="87"/>
      <c r="S96" s="87"/>
      <c r="T96" s="149" t="str">
        <f t="shared" si="21"/>
        <v/>
      </c>
      <c r="U96" s="87" t="str">
        <f t="shared" si="30"/>
        <v/>
      </c>
      <c r="V96" s="87"/>
      <c r="W96" s="53" t="str">
        <f t="shared" si="22"/>
        <v>£0.00</v>
      </c>
      <c r="X96" s="53"/>
      <c r="Y96" s="87"/>
      <c r="Z96" s="78"/>
      <c r="AA96" s="79"/>
      <c r="AB96" s="160"/>
      <c r="AC96" s="98"/>
      <c r="AD96" s="225"/>
      <c r="AE96" s="235" t="str">
        <f t="shared" si="23"/>
        <v/>
      </c>
      <c r="AF96" s="87" t="str">
        <f t="shared" si="24"/>
        <v/>
      </c>
      <c r="AG96" s="53"/>
      <c r="AH96" s="224"/>
      <c r="AI96" s="226" t="str">
        <f t="shared" si="16"/>
        <v/>
      </c>
      <c r="AJ96" s="236" t="str">
        <f t="shared" si="25"/>
        <v>£0.00</v>
      </c>
      <c r="AK96" s="31"/>
      <c r="AL96" s="1"/>
      <c r="AM96" s="1"/>
      <c r="AN96" s="1"/>
      <c r="AO96" s="1"/>
      <c r="AP96" s="1" t="str">
        <f t="shared" si="17"/>
        <v/>
      </c>
      <c r="AQ96" s="27">
        <f t="shared" si="18"/>
        <v>0</v>
      </c>
      <c r="AR96" s="189">
        <f t="shared" si="26"/>
        <v>0</v>
      </c>
      <c r="AS96" s="190" t="str">
        <f>IF(AND(C96="A",'Claim Details'!$E$28&gt;=Rates!$D$14,'Claim Details'!$E$28&lt;=Rates!$D$15,'Claim Details'!$E$19="Yes"),Rates!$E$17,IF(AND(C96="A",'Claim Details'!$E$28&gt;=Rates!$D$14,'Claim Details'!$E$28&lt;=Rates!$D$15,'Claim Details'!$E$19="No"),Rates!$D$17,IF(AND(C96="A",'Claim Details'!$E$28&gt;=Rates!$F$14,'Claim Details'!$E$28&lt;=Rates!$F$15,'Claim Details'!$E$19="Yes"),Rates!$G$17,IF(AND(C96="A",'Claim Details'!$E$28&gt;=Rates!$F$14,'Claim Details'!$E$28&lt;=Rates!$F$15,'Claim Details'!$E$19="No"),Rates!$F$17,IF(AND(C96="A",'Claim Details'!$E$28&gt;=Rates!$H$14,'Claim Details'!$E$28&lt;=Rates!$H$15,'Claim Details'!$E$19="Yes"),Rates!$I$17,IF(AND(C96="A",'Claim Details'!$E$28&gt;=Rates!$H$14,'Claim Details'!$E$28&lt;=Rates!$H$15,'Claim Details'!$E$19="No"),Rates!$H$17,IF(AND(C96="A",'Claim Details'!$E$28&gt;=Rates!$J$14,'Claim Details'!$E$28&lt;=Rates!$J$15,'Claim Details'!$E$19="Yes"),Rates!$K$17,IF(AND(C96="A",'Claim Details'!$E$28&gt;=Rates!$J$14,'Claim Details'!$E$28&lt;=Rates!$J$15,'Claim Details'!$E$19="No"),Rates!$J$17,IF(AND(C96="B",'Claim Details'!$E$28&gt;=Rates!$D$14,'Claim Details'!$E$28&lt;=Rates!$D$15,'Claim Details'!$E$19="Yes"),Rates!$E$18,IF(AND(C96="B",'Claim Details'!$E$28&gt;=Rates!$D$14,'Claim Details'!$E$28&lt;=Rates!$D$15,'Claim Details'!$E$19="No"),Rates!$D$18,IF(AND(C96="B",'Claim Details'!$E$28&gt;=Rates!$F$14,'Claim Details'!$E$28&lt;=Rates!$F$15,'Claim Details'!$E$19="Yes"),Rates!$G$18,IF(AND(C96="B",'Claim Details'!$E$28&gt;=Rates!$F$14,'Claim Details'!$E$28&lt;=Rates!$F$15,'Claim Details'!$E$19="No"),Rates!$F$18,IF(AND(C96="B",'Claim Details'!$E$28&gt;=Rates!$H$14,'Claim Details'!$E$28&lt;=Rates!$H$15,'Claim Details'!$E$19="Yes"),Rates!$I$18,IF(AND(C96="B",'Claim Details'!$E$28&gt;=Rates!$H$14,'Claim Details'!$E$28&lt;=Rates!$H$15,'Claim Details'!$E$19="No"),Rates!$H$18,IF(AND(C96="B",'Claim Details'!$E$28&gt;=Rates!$J$14,'Claim Details'!$E$28&lt;=Rates!$J$15,'Claim Details'!$E$19="Yes"),Rates!$K$18,IF(AND(C96="B",'Claim Details'!$E$28&gt;=Rates!$J$14,'Claim Details'!$E$28&lt;=Rates!$J$15,'Claim Details'!$E$19="No"),Rates!$J$18,IF(AND(C96="C",'Claim Details'!$E$28&gt;=Rates!$D$14,'Claim Details'!$E$28&lt;=Rates!$D$15,'Claim Details'!$E$19="Yes"),Rates!$E$19,IF(AND(C96="C",'Claim Details'!$E$28&gt;=Rates!$D$14,'Claim Details'!$E$28&lt;=Rates!$D$15,'Claim Details'!$E$19="No"),Rates!$D$19,IF(AND(C96="C",'Claim Details'!$E$28&gt;=Rates!$F$14,'Claim Details'!$E$28&lt;=Rates!$F$15,'Claim Details'!$E$19="Yes"),Rates!$G$19,IF(AND(C96="C",'Claim Details'!$E$28&gt;=Rates!$F$14,'Claim Details'!$E$28&lt;=Rates!$F$15,'Claim Details'!$E$19="No"),Rates!$F$19,IF(AND(C96="C",'Claim Details'!$E$28&gt;=Rates!$H$14,'Claim Details'!$E$28&lt;=Rates!$H$15,'Claim Details'!$E$19="Yes"),Rates!$I$19,IF(AND(C96="C",'Claim Details'!$E$28&gt;=Rates!$H$14,'Claim Details'!$E$28&lt;=Rates!$H$15,'Claim Details'!$E$19="No"),Rates!$H$19,IF(AND(C96="C",'Claim Details'!$E$28&gt;=Rates!$J$14,'Claim Details'!$E$28&lt;=Rates!$J$15,'Claim Details'!$E$19="Yes"),Rates!$K$19,IF(AND(C96="C",'Claim Details'!$E$28&gt;=Rates!$J$14,'Claim Details'!$E$28&lt;=Rates!$J$15,'Claim Details'!$E$19="No"),Rates!$J$19,"£0.00"))))))))))))))))))))))))</f>
        <v>£0.00</v>
      </c>
      <c r="AT96" s="189" t="str">
        <f>IF(AND(C96="A",'Claim Details'!$E$28&gt;=Rates!$D$14,'Claim Details'!$E$28&lt;=Rates!$D$15,'Claim Details'!$E$19="Yes"),Rates!$E$25,IF(AND(C96="A",'Claim Details'!$E$28&gt;=Rates!$D$14,'Claim Details'!$E$28&lt;=Rates!$D$15,'Claim Details'!$E$19="No"),Rates!$D$25,IF(AND(C96="A",'Claim Details'!$E$28&gt;=Rates!$F$14,'Claim Details'!$E$28&lt;=Rates!$F$15,'Claim Details'!$E$19="Yes"),Rates!$G$25,IF(AND(C96="A",'Claim Details'!$E$28&gt;=Rates!$F$14,'Claim Details'!$E$28&lt;=Rates!$F$15,'Claim Details'!$E$19="No"),Rates!$F$25,IF(AND(C96="A",'Claim Details'!$E$28&gt;=Rates!$H$14,'Claim Details'!$E$28&lt;=Rates!$H$15,'Claim Details'!$E$19="Yes"),Rates!$I$25,IF(AND(C96="A",'Claim Details'!$E$28&gt;=Rates!$H$14,'Claim Details'!$E$28&lt;=Rates!$H$15,'Claim Details'!$E$19="No"),Rates!$H$25,IF(AND(C96="A",'Claim Details'!$E$28&gt;=Rates!$J$14,'Claim Details'!$E$28&lt;=Rates!$J$15,'Claim Details'!$E$19="Yes"),Rates!$K$25,IF(AND(C96="A",'Claim Details'!$E$28&gt;=Rates!$J$14,'Claim Details'!$E$28&lt;=Rates!$J$15,'Claim Details'!$E$19="No"),Rates!$J$25,IF(AND(C96="B",'Claim Details'!$E$28&gt;=Rates!$D$14,'Claim Details'!$E$28&lt;=Rates!$D$15,'Claim Details'!$E$19="Yes"),Rates!$E$26,IF(AND(C96="B",'Claim Details'!$E$28&gt;=Rates!$D$14,'Claim Details'!$E$28&lt;=Rates!$D$15,'Claim Details'!$E$19="No"),Rates!$D$26,IF(AND(C96="B",'Claim Details'!$E$28&gt;=Rates!$F$14,'Claim Details'!$E$28&lt;=Rates!$F$15,'Claim Details'!$E$19="Yes"),Rates!$G$26,IF(AND(C96="B",'Claim Details'!$E$28&gt;=Rates!$F$14,'Claim Details'!$E$28&lt;=Rates!$F$15,'Claim Details'!$E$19="No"),Rates!$F$26,IF(AND(C96="B",'Claim Details'!$E$28&gt;=Rates!$H$14,'Claim Details'!$E$28&lt;=Rates!$H$15,'Claim Details'!$E$19="Yes"),Rates!$I$26,IF(AND(C96="B",'Claim Details'!$E$28&gt;=Rates!$H$14,'Claim Details'!$E$28&lt;=Rates!$H$15,'Claim Details'!$E$19="No"),Rates!$H$26,IF(AND(C96="B",'Claim Details'!$E$28&gt;=Rates!$J$14,'Claim Details'!$E$28&lt;=Rates!$J$15,'Claim Details'!$E$19="Yes"),Rates!$K$26,IF(AND(C96="B",'Claim Details'!$E$28&gt;=Rates!$J$14,'Claim Details'!$E$28&lt;=Rates!$J$15,'Claim Details'!$E$19="No"),Rates!$J$26,IF(AND(C96="C",'Claim Details'!$E$28&gt;=Rates!$D$14,'Claim Details'!$E$28&lt;=Rates!$D$15,'Claim Details'!$E$19="Yes"),Rates!$E$27,IF(AND(C96="C",'Claim Details'!$E$28&gt;=Rates!$D$14,'Claim Details'!$E$28&lt;=Rates!$D$15,'Claim Details'!$E$19="No"),Rates!$D$27,IF(AND(C96="C",'Claim Details'!$E$28&gt;=Rates!$F$14,'Claim Details'!$E$28&lt;=Rates!$F$15,'Claim Details'!$E$19="Yes"),Rates!$G$27,IF(AND(C96="C",'Claim Details'!$E$28&gt;=Rates!$F$14,'Claim Details'!$E$28&lt;=Rates!$F$15,'Claim Details'!$E$19="No"),Rates!$F$27,IF(AND(C96="C",'Claim Details'!$E$28&gt;=Rates!$H$14,'Claim Details'!$E$28&lt;=Rates!$H$15,'Claim Details'!$E$19="Yes"),Rates!$I$27,IF(AND(C96="C",'Claim Details'!$E$28&gt;=Rates!$H$14,'Claim Details'!$E$28&lt;=Rates!$H$15,'Claim Details'!$E$19="No"),Rates!$H$27,IF(AND(C96="C",'Claim Details'!$E$28&gt;=Rates!$J$14,'Claim Details'!$E$28&lt;=Rates!$J$15,'Claim Details'!$E$19="Yes"),Rates!$K$27,IF(AND(C96="C",'Claim Details'!$E$28&gt;=Rates!$J$14,'Claim Details'!$E$28&lt;=Rates!$J$15,'Claim Details'!$E$19="No"),Rates!$J$27,"£0.00"))))))))))))))))))))))))</f>
        <v>£0.00</v>
      </c>
      <c r="AU96" s="191" t="str">
        <f>IF(AND(C96="A",'Claim Details'!$E$28&gt;=Rates!$D$14,'Claim Details'!$E$28&lt;=Rates!$D$15,'Claim Details'!$E$19="Yes"),Rates!$E$20,IF(AND(C96="A",'Claim Details'!$E$28&gt;=Rates!$D$14,'Claim Details'!$E$28&lt;=Rates!$D$15,'Claim Details'!$E$19="No"),Rates!$D$20,IF(AND(C96="A",'Claim Details'!$E$28&gt;=Rates!$F$14,'Claim Details'!$E$28&lt;=Rates!$F$15,'Claim Details'!$E$19="Yes"),Rates!$G$20,IF(AND(C96="A",'Claim Details'!$E$28&gt;=Rates!$F$14,'Claim Details'!$E$28&lt;=Rates!$F$15,'Claim Details'!$E$19="No"),Rates!$F$20,IF(AND(C96="A",'Claim Details'!$E$28&gt;=Rates!$H$14,'Claim Details'!$E$28&lt;=Rates!$H$15,'Claim Details'!$E$19="Yes"),Rates!$I$20,IF(AND(C96="A",'Claim Details'!$E$28&gt;=Rates!$H$14,'Claim Details'!$E$28&lt;=Rates!$H$15,'Claim Details'!$E$19="No"),Rates!$H$20,IF(AND(C96="A",'Claim Details'!$E$28&gt;=Rates!$J$14,'Claim Details'!$E$28&lt;=Rates!$J$15,'Claim Details'!$E$19="Yes"),Rates!$K$20,IF(AND(C96="A",'Claim Details'!$E$28&gt;=Rates!$J$14,'Claim Details'!$E$28&lt;=Rates!$J$15,'Claim Details'!$E$19="No"),Rates!$J$20,IF(AND(C96="B",'Claim Details'!$E$28&gt;=Rates!$D$14,'Claim Details'!$E$28&lt;=Rates!$D$15,'Claim Details'!$E$19="Yes"),Rates!$E$21,IF(AND(C96="B",'Claim Details'!$E$28&gt;=Rates!$D$14,'Claim Details'!$E$28&lt;=Rates!$D$15,'Claim Details'!$E$19="No"),Rates!$D$21,IF(AND(C96="B",'Claim Details'!$E$28&gt;=Rates!$F$14,'Claim Details'!$E$28&lt;=Rates!$F$15,'Claim Details'!$E$19="Yes"),Rates!$G$21,IF(AND(C96="B",'Claim Details'!$E$28&gt;=Rates!$F$14,'Claim Details'!$E$28&lt;=Rates!$F$15,'Claim Details'!$E$19="No"),Rates!$F$21,IF(AND(C96="B",'Claim Details'!$E$28&gt;=Rates!$H$14,'Claim Details'!$E$28&lt;=Rates!$H$15,'Claim Details'!$E$19="Yes"),Rates!$I$21,IF(AND(C96="B",'Claim Details'!$E$28&gt;=Rates!$H$14,'Claim Details'!$E$28&lt;=Rates!$H$15,'Claim Details'!$E$19="No"),Rates!$H$21,IF(AND(C96="B",'Claim Details'!$E$28&gt;=Rates!$J$14,'Claim Details'!$E$28&lt;=Rates!$J$15,'Claim Details'!$E$19="Yes"),Rates!$K$21,IF(AND(C96="B",'Claim Details'!$E$28&gt;=Rates!$J$14,'Claim Details'!$E$28&lt;=Rates!$J$15,'Claim Details'!$E$19="No"),Rates!$J$21,"£0.00"))))))))))))))))</f>
        <v>£0.00</v>
      </c>
      <c r="AV96" s="191" t="str">
        <f>IF(AND(C96="A",'Claim Details'!$E$28&gt;=Rates!$D$14,'Claim Details'!$E$28&lt;=Rates!$D$15,'Claim Details'!$E$19="Yes"),Rates!$E$22,IF(AND(C96="A",'Claim Details'!$E$28&gt;=Rates!$D$14,'Claim Details'!$E$28&lt;=Rates!$D$15,'Claim Details'!$E$19="No"),Rates!$D$22,IF(AND(C96="A",'Claim Details'!$E$28&gt;=Rates!$F$14,'Claim Details'!$E$28&lt;=Rates!$F$15,'Claim Details'!$E$19="Yes"),Rates!$G$22,IF(AND(C96="A",'Claim Details'!$E$28&gt;=Rates!$F$14,'Claim Details'!$E$28&lt;=Rates!$F$15,'Claim Details'!$E$19="No"),Rates!$F$22,IF(AND(C96="A",'Claim Details'!$E$28&gt;=Rates!$H$14,'Claim Details'!$E$28&lt;=Rates!$H$15,'Claim Details'!$E$19="Yes"),Rates!$I$22,IF(AND(C96="A",'Claim Details'!$E$28&gt;=Rates!$H$14,'Claim Details'!$E$28&lt;=Rates!$H$15,'Claim Details'!$E$19="No"),Rates!$H$22,IF(AND(C96="A",'Claim Details'!$E$28&gt;=Rates!$J$14,'Claim Details'!$E$28&lt;=Rates!$J$15,'Claim Details'!$E$19="Yes"),Rates!$K$22,IF(AND(C96="A",'Claim Details'!$E$28&gt;=Rates!$J$14,'Claim Details'!$E$28&lt;=Rates!$J$15,'Claim Details'!$E$19="No"),Rates!$J$22,IF(AND(C96="B",'Claim Details'!$E$28&gt;=Rates!$D$14,'Claim Details'!$E$28&lt;=Rates!$D$15,'Claim Details'!$E$19="Yes"),Rates!$E$23,IF(AND(C96="B",'Claim Details'!$E$28&gt;=Rates!$D$14,'Claim Details'!$E$28&lt;=Rates!$D$15,'Claim Details'!$E$19="No"),Rates!$D$23,IF(AND(C96="B",'Claim Details'!$E$28&gt;=Rates!$F$14,'Claim Details'!$E$28&lt;=Rates!$F$15,'Claim Details'!$E$19="Yes"),Rates!$G$23,IF(AND(C96="B",'Claim Details'!$E$28&gt;=Rates!$F$14,'Claim Details'!$E$28&lt;=Rates!$F$15,'Claim Details'!$E$19="No"),Rates!$F$23,IF(AND(C96="B",'Claim Details'!$E$28&gt;=Rates!$H$14,'Claim Details'!$E$28&lt;=Rates!$H$15,'Claim Details'!$E$19="Yes"),Rates!$I$23,IF(AND(C96="B",'Claim Details'!$E$28&gt;=Rates!$H$14,'Claim Details'!$E$28&lt;=Rates!$H$15,'Claim Details'!$E$19="No"),Rates!$H$23,IF(AND(C96="B",'Claim Details'!$E$28&gt;=Rates!$J$14,'Claim Details'!$E$28&lt;=Rates!$J$15,'Claim Details'!$E$19="Yes"),Rates!$K$23,IF(AND(C96="B",'Claim Details'!$E$28&gt;=Rates!$J$14,'Claim Details'!$E$28&lt;=Rates!$J$15,'Claim Details'!$E$19="No"),Rates!$J$23,IF(AND(C96="C",'Claim Details'!$E$28&gt;=Rates!$D$14,'Claim Details'!$E$28&lt;=Rates!$D$15,'Claim Details'!$E$19="Yes"),Rates!$E$24,IF(AND(C96="C",'Claim Details'!$E$28&gt;=Rates!$D$14,'Claim Details'!$E$28&lt;=Rates!$D$15,'Claim Details'!$E$19="No"),Rates!$D$24,IF(AND(C96="C",'Claim Details'!$E$28&gt;=Rates!$F$14,'Claim Details'!$E$28&lt;=Rates!$F$15,'Claim Details'!$E$19="Yes"),Rates!$G$24,IF(AND(C96="C",'Claim Details'!$E$28&gt;=Rates!$F$14,'Claim Details'!$E$28&lt;=Rates!$F$15,'Claim Details'!$E$19="No"),Rates!$F$24,IF(AND(C96="C",'Claim Details'!$E$28&gt;=Rates!$H$14,'Claim Details'!$E$28&lt;=Rates!$H$15,'Claim Details'!$E$19="Yes"),Rates!$I$24,IF(AND(C96="C",'Claim Details'!$E$28&gt;=Rates!$H$14,'Claim Details'!$E$28&lt;=Rates!$H$15,'Claim Details'!$E$19="No"),Rates!$H$24,IF(AND(C96="C",'Claim Details'!$E$28&gt;=Rates!$J$14,'Claim Details'!$E$28&lt;=Rates!$J$15,'Claim Details'!$E$19="Yes"),Rates!$K$24,IF(AND(C96="C",'Claim Details'!$E$28&gt;=Rates!$J$14,'Claim Details'!$E$28&lt;=Rates!$J$15,'Claim Details'!$E$19="No"),Rates!$J$24,"£0.00"))))))))))))))))))))))))</f>
        <v>£0.00</v>
      </c>
      <c r="AW96" s="1"/>
      <c r="AX96" s="189" t="str">
        <f>IF(AND(U96="A",'Claim Details'!$I$28&gt;=Rates!$D$14,'Claim Details'!$I$28&lt;=Rates!$D$15,'Claim Details'!$I$19="Yes"),Rates!$J$17,IF(AND(U96="A",'Claim Details'!$I$28&gt;=Rates!$D$14,'Claim Details'!$I$28&lt;=Rates!$D$15,'Claim Details'!$I$19="No"),Rates!$D$17,IF(AND(U96="A",'Claim Details'!$I$28&gt;=Rates!$F$14,'Claim Details'!$I$28&lt;=Rates!$F$15,'Claim Details'!$I$19="Yes"),Rates!$G$17,IF(AND(U96="A",'Claim Details'!$I$28&gt;=Rates!$F$14,'Claim Details'!$I$28&lt;=Rates!$F$15,'Claim Details'!$I$19="No"),Rates!$F$17,IF(AND(U96="A",'Claim Details'!$I$28&gt;=Rates!$H$14,'Claim Details'!$I$28&lt;=Rates!$H$15,'Claim Details'!$I$19="Yes"),Rates!$I$17,IF(AND(U96="A",'Claim Details'!$I$28&gt;=Rates!$H$14,'Claim Details'!$I$28&lt;=Rates!$H$15,'Claim Details'!$I$19="No"),Rates!$H$17,IF(AND(U96="A",'Claim Details'!$I$28&gt;=Rates!$J$14,'Claim Details'!$I$28&lt;=Rates!$J$15,'Claim Details'!$I$19="Yes"),Rates!$K$17,IF(AND(U96="A",'Claim Details'!$I$28&gt;=Rates!$J$14,'Claim Details'!$I$28&lt;=Rates!$J$15,'Claim Details'!$I$19="No"),Rates!$J$17,IF(AND(U96="B",'Claim Details'!$I$28&gt;=Rates!$D$14,'Claim Details'!$I$28&lt;=Rates!$D$15,'Claim Details'!$I$19="Yes"),Rates!$E$18,IF(AND(U96="B",'Claim Details'!$I$28&gt;=Rates!$D$14,'Claim Details'!$I$28&lt;=Rates!$D$15,'Claim Details'!$I$19="No"),Rates!$D$18,IF(AND(U96="B",'Claim Details'!$I$28&gt;=Rates!$F$14,'Claim Details'!$I$28&lt;=Rates!$F$15,'Claim Details'!$I$19="Yes"),Rates!$G$18,IF(AND(U96="B",'Claim Details'!$I$28&gt;=Rates!$F$14,'Claim Details'!$I$28&lt;=Rates!$F$15,'Claim Details'!$I$19="No"),Rates!$F$18,IF(AND(U96="B",'Claim Details'!$I$28&gt;=Rates!$H$14,'Claim Details'!$I$28&lt;=Rates!$H$15,'Claim Details'!$I$19="Yes"),Rates!$I$18,IF(AND(U96="B",'Claim Details'!$I$28&gt;=Rates!$H$14,'Claim Details'!$I$28&lt;=Rates!$H$15,'Claim Details'!$I$19="No"),Rates!$H$18,IF(AND(U96="B",'Claim Details'!$I$28&gt;=Rates!$J$14,'Claim Details'!$I$28&lt;=Rates!$J$15,'Claim Details'!$I$19="Yes"),Rates!$K$18,IF(AND(U96="B",'Claim Details'!$I$28&gt;=Rates!$J$14,'Claim Details'!$I$28&lt;=Rates!$J$15,'Claim Details'!$I$19="No"),Rates!$J$18,IF(AND(U96="C",'Claim Details'!$I$28&gt;=Rates!$D$14,'Claim Details'!$I$28&lt;=Rates!$D$15,'Claim Details'!$I$19="Yes"),Rates!$E$19,IF(AND(U96="C",'Claim Details'!$I$28&gt;=Rates!$D$14,'Claim Details'!$I$28&lt;=Rates!$D$15,'Claim Details'!$I$19="No"),Rates!$D$19,IF(AND(U96="C",'Claim Details'!$I$28&gt;=Rates!$F$14,'Claim Details'!$I$28&lt;=Rates!$F$15,'Claim Details'!$I$19="Yes"),Rates!$G$19,IF(AND(U96="C",'Claim Details'!$I$28&gt;=Rates!$F$14,'Claim Details'!$I$28&lt;=Rates!$F$15,'Claim Details'!$I$19="No"),Rates!$F$19,IF(AND(U96="C",'Claim Details'!$I$28&gt;=Rates!$H$14,'Claim Details'!$I$28&lt;=Rates!$H$15,'Claim Details'!$I$19="Yes"),Rates!$I$19,IF(AND(U96="C",'Claim Details'!$I$28&gt;=Rates!$H$14,'Claim Details'!$I$28&lt;=Rates!$H$15,'Claim Details'!$I$19="No"),Rates!$H$19,IF(AND(U96="C",'Claim Details'!$I$28&gt;=Rates!$J$14,'Claim Details'!$I$28&lt;=Rates!$J$15,'Claim Details'!$I$19="Yes"),Rates!$K$19,IF(AND(U96="C",'Claim Details'!$I$28&gt;=Rates!$J$14,'Claim Details'!$I$28&lt;=Rates!$J$15,'Claim Details'!$I$19="No"),Rates!$J$19,"£0.00"))))))))))))))))))))))))</f>
        <v>£0.00</v>
      </c>
      <c r="AY96" s="189" t="str">
        <f>IF(AND(C96="A",'Claim Details'!$I$28&gt;=Rates!$D$14,'Claim Details'!$I$28&lt;=Rates!$D$15,'Claim Details'!$I$19="Yes"),Rates!$J$25,IF(AND(C96="A",'Claim Details'!$I$28&gt;=Rates!$D$14,'Claim Details'!$I$28&lt;=Rates!$D$15,'Claim Details'!$I$19="No"),Rates!$D$25,IF(AND(C96="A",'Claim Details'!$I$28&gt;=Rates!$F$14,'Claim Details'!$I$28&lt;=Rates!$F$15,'Claim Details'!$I$19="Yes"),Rates!$G$25,IF(AND(C96="A",'Claim Details'!$I$28&gt;=Rates!$F$14,'Claim Details'!$I$28&lt;=Rates!$F$15,'Claim Details'!$I$19="No"),Rates!$F$25,IF(AND(C96="A",'Claim Details'!$I$28&gt;=Rates!$H$14,'Claim Details'!$I$28&lt;=Rates!$H$15,'Claim Details'!$I$19="Yes"),Rates!$I$25,IF(AND(C96="A",'Claim Details'!$I$28&gt;=Rates!$H$14,'Claim Details'!$I$28&lt;=Rates!$H$15,'Claim Details'!$I$19="No"),Rates!$H$25,IF(AND(C96="A",'Claim Details'!$I$28&gt;=Rates!$J$14,'Claim Details'!$I$28&lt;=Rates!$J$15,'Claim Details'!$I$19="Yes"),Rates!$K$25,IF(AND(C96="A",'Claim Details'!$I$28&gt;=Rates!$J$14,'Claim Details'!$I$28&lt;=Rates!$J$15,'Claim Details'!$I$19="No"),Rates!$J$25,IF(AND(C96="B",'Claim Details'!$I$28&gt;=Rates!$D$14,'Claim Details'!$I$28&lt;=Rates!$D$15,'Claim Details'!$I$19="Yes"),Rates!$E$26,IF(AND(C96="B",'Claim Details'!$I$28&gt;=Rates!$D$14,'Claim Details'!$I$28&lt;=Rates!$D$15,'Claim Details'!$I$19="No"),Rates!$D$26,IF(AND(C96="B",'Claim Details'!$I$28&gt;=Rates!$F$14,'Claim Details'!$I$28&lt;=Rates!$F$15,'Claim Details'!$I$19="Yes"),Rates!$G$26,IF(AND(C96="B",'Claim Details'!$I$28&gt;=Rates!$F$14,'Claim Details'!$I$28&lt;=Rates!$F$15,'Claim Details'!$I$19="No"),Rates!$F$26,IF(AND(C96="B",'Claim Details'!$I$28&gt;=Rates!$H$14,'Claim Details'!$I$28&lt;=Rates!$H$15,'Claim Details'!$I$19="Yes"),Rates!$I$26,IF(AND(C96="B",'Claim Details'!$I$28&gt;=Rates!$H$14,'Claim Details'!$I$28&lt;=Rates!$H$15,'Claim Details'!$I$19="No"),Rates!$H$26,IF(AND(C96="B",'Claim Details'!$I$28&gt;=Rates!$J$14,'Claim Details'!$I$28&lt;=Rates!$J$15,'Claim Details'!$I$19="Yes"),Rates!$K$26,IF(AND(C96="B",'Claim Details'!$I$28&gt;=Rates!$J$14,'Claim Details'!$I$28&lt;=Rates!$J$15,'Claim Details'!$I$19="No"),Rates!$J$26,IF(AND(C96="C",'Claim Details'!$I$28&gt;=Rates!$D$14,'Claim Details'!$I$28&lt;=Rates!$D$15,'Claim Details'!$I$19="Yes"),Rates!$E$27,IF(AND(C96="C",'Claim Details'!$I$28&gt;=Rates!$D$14,'Claim Details'!$I$28&lt;=Rates!$D$15,'Claim Details'!$I$19="No"),Rates!$D$27,IF(AND(C96="C",'Claim Details'!$I$28&gt;=Rates!$F$14,'Claim Details'!$I$28&lt;=Rates!$F$15,'Claim Details'!$I$19="Yes"),Rates!$G$27,IF(AND(C96="C",'Claim Details'!$I$28&gt;=Rates!$F$14,'Claim Details'!$I$28&lt;=Rates!$F$15,'Claim Details'!$I$19="No"),Rates!$F$27,IF(AND(C96="C",'Claim Details'!$I$28&gt;=Rates!$H$14,'Claim Details'!$I$28&lt;=Rates!$H$15,'Claim Details'!$I$19="Yes"),Rates!$I$27,IF(AND(C96="C",'Claim Details'!$I$28&gt;=Rates!$H$14,'Claim Details'!$I$28&lt;=Rates!$H$15,'Claim Details'!$I$19="No"),Rates!$H$27,IF(AND(C96="C",'Claim Details'!$I$28&gt;=Rates!$J$14,'Claim Details'!$I$28&lt;=Rates!$J$15,'Claim Details'!$I$19="Yes"),Rates!$K$27,IF(AND(C96="C",'Claim Details'!$I$28&gt;=Rates!$J$14,'Claim Details'!$I$28&lt;=Rates!$J$15,'Claim Details'!$I$19="No"),Rates!$J$27,"£0.00"))))))))))))))))))))))))</f>
        <v>£0.00</v>
      </c>
      <c r="AZ96" s="189" t="str">
        <f>IF(AND(C96="A",'Claim Details'!$I$28&gt;=Rates!$D$14,'Claim Details'!$I$28&lt;=Rates!$D$15,'Claim Details'!$I$19="Yes"),Rates!$E$20,IF(AND(C96="A",'Claim Details'!$I$28&gt;=Rates!$D$14,'Claim Details'!$I$28&lt;=Rates!$D$15,'Claim Details'!$I$19="No"),Rates!$D$20,IF(AND(C96="A",'Claim Details'!$I$28&gt;=Rates!$F$14,'Claim Details'!$I$28&lt;=Rates!$F$15,'Claim Details'!$I$19="Yes"),Rates!$G$20,IF(AND(C96="A",'Claim Details'!$I$28&gt;=Rates!$F$14,'Claim Details'!$I$28&lt;=Rates!$F$15,'Claim Details'!$I$19="No"),Rates!$F$20,IF(AND(C96="A",'Claim Details'!$I$28&gt;=Rates!$H$14,'Claim Details'!$I$28&lt;=Rates!$H$15,'Claim Details'!$I$19="Yes"),Rates!$I$20,IF(AND(C96="A",'Claim Details'!$I$28&gt;=Rates!$H$14,'Claim Details'!$I$28&lt;=Rates!$H$15,'Claim Details'!$I$19="No"),Rates!$H$20,IF(AND(C96="A",'Claim Details'!$I$28&gt;=Rates!$J$14,'Claim Details'!$I$28&lt;=Rates!$J$15,'Claim Details'!$I$19="Yes"),Rates!$K$20,IF(AND(C96="A",'Claim Details'!$I$28&gt;=Rates!$J$14,'Claim Details'!$I$28&lt;=Rates!$J$15,'Claim Details'!$I$19="No"),Rates!$J$20,IF(AND(C96="B",'Claim Details'!$I$28&gt;=Rates!$D$14,'Claim Details'!$I$28&lt;=Rates!$D$15,'Claim Details'!$I$19="Yes"),Rates!$E$21,IF(AND(C96="B",'Claim Details'!$I$28&gt;=Rates!$D$14,'Claim Details'!$I$28&lt;=Rates!$D$15,'Claim Details'!$I$19="No"),Rates!$D$21,IF(AND(C96="B",'Claim Details'!$I$28&gt;=Rates!$F$14,'Claim Details'!$I$28&lt;=Rates!$F$15,'Claim Details'!$I$19="Yes"),Rates!$G$21,IF(AND(C96="B",'Claim Details'!$I$28&gt;=Rates!$F$14,'Claim Details'!$I$28&lt;=Rates!$F$15,'Claim Details'!$I$19="No"),Rates!$F$21,IF(AND(C96="B",'Claim Details'!$I$28&gt;=Rates!$H$14,'Claim Details'!$I$28&lt;=Rates!$H$15,'Claim Details'!$I$19="Yes"),Rates!$I$21,IF(AND(C96="B",'Claim Details'!$I$28&gt;=Rates!$H$14,'Claim Details'!$I$28&lt;=Rates!$H$15,'Claim Details'!$I$19="No"),Rates!$H$21,IF(AND(C96="B",'Claim Details'!$I$28&gt;=Rates!$J$14,'Claim Details'!$I$28&lt;=Rates!$J$15,'Claim Details'!$I$19="Yes"),Rates!$K$21,IF(AND(C96="B",'Claim Details'!$I$28&gt;=Rates!$J$14,'Claim Details'!$I$28&lt;=Rates!$J$15,'Claim Details'!$I$19="No"),Rates!$J$21,"£0.00"))))))))))))))))</f>
        <v>£0.00</v>
      </c>
      <c r="BA96" s="189" t="str">
        <f>IF(AND(C96="A",'Claim Details'!$I$28&gt;=Rates!$D$14,'Claim Details'!$I$28&lt;=Rates!$D$15,'Claim Details'!$I$19="Yes"),Rates!$E$22,IF(AND(C96="A",'Claim Details'!$I$28&gt;=Rates!$D$14,'Claim Details'!$I$28&lt;=Rates!$D$15,'Claim Details'!$I$19="No"),Rates!$D$22,IF(AND(C96="A",'Claim Details'!$I$28&gt;=Rates!$F$14,'Claim Details'!$I$28&lt;=Rates!$F$15,'Claim Details'!$I$19="Yes"),Rates!$G$22,IF(AND(C96="A",'Claim Details'!$I$28&gt;=Rates!$F$14,'Claim Details'!$I$28&lt;=Rates!$F$15,'Claim Details'!$I$19="No"),Rates!$F$22,IF(AND(C96="A",'Claim Details'!$I$28&gt;=Rates!$H$14,'Claim Details'!$I$28&lt;=Rates!$H$15,'Claim Details'!$I$19="Yes"),Rates!$I$22,IF(AND(C96="A",'Claim Details'!$I$28&gt;=Rates!$H$14,'Claim Details'!$I$28&lt;=Rates!$H$15,'Claim Details'!$I$19="No"),Rates!$H$22,IF(AND(C96="A",'Claim Details'!$I$28&gt;=Rates!$J$14,'Claim Details'!$I$28&lt;=Rates!$J$15,'Claim Details'!$I$19="Yes"),Rates!$K$22,IF(AND(C96="A",'Claim Details'!$I$28&gt;=Rates!$J$14,'Claim Details'!$I$28&lt;=Rates!$J$15,'Claim Details'!$I$19="No"),Rates!$J$22,IF(AND(C96="B",'Claim Details'!$I$28&gt;=Rates!$D$14,'Claim Details'!$I$28&lt;=Rates!$D$15,'Claim Details'!$I$19="Yes"),Rates!$E$23,IF(AND(C96="B",'Claim Details'!$I$28&gt;=Rates!$D$14,'Claim Details'!$I$28&lt;=Rates!$D$15,'Claim Details'!$I$19="No"),Rates!$D$23,IF(AND(C96="B",'Claim Details'!$I$28&gt;=Rates!$F$14,'Claim Details'!$I$28&lt;=Rates!$F$15,'Claim Details'!$I$19="Yes"),Rates!$G$23,IF(AND(C96="B",'Claim Details'!$I$28&gt;=Rates!$F$14,'Claim Details'!$I$28&lt;=Rates!$F$15,'Claim Details'!$I$19="No"),Rates!$F$23,IF(AND(C96="B",'Claim Details'!$I$28&gt;=Rates!$H$14,'Claim Details'!$I$28&lt;=Rates!$H$15,'Claim Details'!$I$19="Yes"),Rates!$I$23,IF(AND(C96="B",'Claim Details'!$I$28&gt;=Rates!$H$14,'Claim Details'!$I$28&lt;=Rates!$H$15,'Claim Details'!$I$19="No"),Rates!$H$23,IF(AND(C96="B",'Claim Details'!$I$28&gt;=Rates!$J$14,'Claim Details'!$I$28&lt;=Rates!$J$15,'Claim Details'!$I$19="Yes"),Rates!$K$23,IF(AND(C96="B",'Claim Details'!$I$28&gt;=Rates!$J$14,'Claim Details'!$I$28&lt;=Rates!$J$15,'Claim Details'!$I$19="No"),Rates!$J$23,IF(AND(C96="C",'Claim Details'!$I$28&gt;=Rates!$D$14,'Claim Details'!$I$28&lt;=Rates!$D$15,'Claim Details'!$I$19="Yes"),Rates!$E$24,IF(AND(C96="C",'Claim Details'!$I$28&gt;=Rates!$D$14,'Claim Details'!$I$28&lt;=Rates!$D$15,'Claim Details'!$I$19="No"),Rates!$D$24,IF(AND(C96="C",'Claim Details'!$I$28&gt;=Rates!$F$14,'Claim Details'!$I$28&lt;=Rates!$F$15,'Claim Details'!$I$19="Yes"),Rates!$G$24,IF(AND(C96="C",'Claim Details'!$I$28&gt;=Rates!$F$14,'Claim Details'!$I$28&lt;=Rates!$F$15,'Claim Details'!$I$19="No"),Rates!$F$24,IF(AND(C96="C",'Claim Details'!$I$28&gt;=Rates!$H$14,'Claim Details'!$I$28&lt;=Rates!$H$15,'Claim Details'!$I$19="Yes"),Rates!$I$24,IF(AND(C96="C",'Claim Details'!$I$28&gt;=Rates!$H$14,'Claim Details'!$I$28&lt;=Rates!$H$15,'Claim Details'!$I$19="No"),Rates!$H$24,IF(AND(C96="C",'Claim Details'!$I$28&gt;=Rates!$J$14,'Claim Details'!$I$28&lt;=Rates!$J$15,'Claim Details'!$I$19="Yes"),Rates!$K$24,IF(AND(C96="C",'Claim Details'!$I$28&gt;=Rates!$J$14,'Claim Details'!$I$28&lt;=Rates!$J$15,'Claim Details'!$I$19="No"),Rates!$J$24,"£0.00"))))))))))))))))))))))))</f>
        <v>£0.00</v>
      </c>
      <c r="BB96" s="189" t="str">
        <f t="shared" si="27"/>
        <v>£0.00</v>
      </c>
      <c r="BC96" s="1"/>
      <c r="BD96" s="189" t="str">
        <f>IF(AND(AE96="A",'Claim Details'!$I$28&gt;=Rates!$D$14,'Claim Details'!$I$28&lt;=Rates!$D$15,'Claim Details'!$I$19="Yes"),Rates!$J$17,IF(AND(AE96="A",'Claim Details'!$I$28&gt;=Rates!$D$14,'Claim Details'!$I$28&lt;=Rates!$D$15,'Claim Details'!$I$19="No"),Rates!$D$17,IF(AND(AE96="A",'Claim Details'!$I$28&gt;=Rates!$F$14,'Claim Details'!$I$28&lt;=Rates!$F$15,'Claim Details'!$I$19="Yes"),Rates!$G$17,IF(AND(AE96="A",'Claim Details'!$I$28&gt;=Rates!$F$14,'Claim Details'!$I$28&lt;=Rates!$F$15,'Claim Details'!$I$19="No"),Rates!$F$17,IF(AND(AE96="A",'Claim Details'!$I$28&gt;=Rates!$H$14,'Claim Details'!$I$28&lt;=Rates!$H$15,'Claim Details'!$I$19="Yes"),Rates!$I$17,IF(AND(AE96="A",'Claim Details'!$I$28&gt;=Rates!$H$14,'Claim Details'!$I$28&lt;=Rates!$H$15,'Claim Details'!$I$19="No"),Rates!$H$17,IF(AND(AE96="A",'Claim Details'!$I$28&gt;=Rates!$J$14,'Claim Details'!$I$28&lt;=Rates!$J$15,'Claim Details'!$I$19="Yes"),Rates!$K$17,IF(AND(AE96="A",'Claim Details'!$I$28&gt;=Rates!$J$14,'Claim Details'!$I$28&lt;=Rates!$J$15,'Claim Details'!$I$19="No"),Rates!$J$17,IF(AND(AE96="B",'Claim Details'!$I$28&gt;=Rates!$D$14,'Claim Details'!$I$28&lt;=Rates!$D$15,'Claim Details'!$I$19="Yes"),Rates!$E$18,IF(AND(AE96="B",'Claim Details'!$I$28&gt;=Rates!$D$14,'Claim Details'!$I$28&lt;=Rates!$D$15,'Claim Details'!$I$19="No"),Rates!$D$18,IF(AND(AE96="B",'Claim Details'!$I$28&gt;=Rates!$F$14,'Claim Details'!$I$28&lt;=Rates!$F$15,'Claim Details'!$I$19="Yes"),Rates!$G$18,IF(AND(AE96="B",'Claim Details'!$I$28&gt;=Rates!$F$14,'Claim Details'!$I$28&lt;=Rates!$F$15,'Claim Details'!$I$19="No"),Rates!$F$18,IF(AND(AE96="B",'Claim Details'!$I$28&gt;=Rates!$H$14,'Claim Details'!$I$28&lt;=Rates!$H$15,'Claim Details'!$I$19="Yes"),Rates!$I$18,IF(AND(AE96="B",'Claim Details'!$I$28&gt;=Rates!$H$14,'Claim Details'!$I$28&lt;=Rates!$H$15,'Claim Details'!$I$19="No"),Rates!$H$18,IF(AND(AE96="B",'Claim Details'!$I$28&gt;=Rates!$J$14,'Claim Details'!$I$28&lt;=Rates!$J$15,'Claim Details'!$I$19="Yes"),Rates!$K$18,IF(AND(AE96="B",'Claim Details'!$I$28&gt;=Rates!$J$14,'Claim Details'!$I$28&lt;=Rates!$J$15,'Claim Details'!$I$19="No"),Rates!$J$18,IF(AND(AE96="C",'Claim Details'!$I$28&gt;=Rates!$D$14,'Claim Details'!$I$28&lt;=Rates!$D$15,'Claim Details'!$I$19="Yes"),Rates!$E$19,IF(AND(AE96="C",'Claim Details'!$I$28&gt;=Rates!$D$14,'Claim Details'!$I$28&lt;=Rates!$D$15,'Claim Details'!$I$19="No"),Rates!$D$19,IF(AND(AE96="C",'Claim Details'!$I$28&gt;=Rates!$F$14,'Claim Details'!$I$28&lt;=Rates!$F$15,'Claim Details'!$I$19="Yes"),Rates!$G$19,IF(AND(AE96="C",'Claim Details'!$I$28&gt;=Rates!$F$14,'Claim Details'!$I$28&lt;=Rates!$F$15,'Claim Details'!$I$19="No"),Rates!$F$19,IF(AND(AE96="C",'Claim Details'!$I$28&gt;=Rates!$H$14,'Claim Details'!$I$28&lt;=Rates!$H$15,'Claim Details'!$I$19="Yes"),Rates!$I$19,IF(AND(AE96="C",'Claim Details'!$I$28&gt;=Rates!$H$14,'Claim Details'!$I$28&lt;=Rates!$H$15,'Claim Details'!$I$19="No"),Rates!$H$19,IF(AND(AE96="C",'Claim Details'!$I$28&gt;=Rates!$J$14,'Claim Details'!$I$28&lt;=Rates!$J$15,'Claim Details'!$I$19="Yes"),Rates!$K$19,IF(AND(AE96="C",'Claim Details'!$I$28&gt;=Rates!$J$14,'Claim Details'!$I$28&lt;=Rates!$J$15,'Claim Details'!$I$19="No"),Rates!$J$19,"£0.00"))))))))))))))))))))))))</f>
        <v>£0.00</v>
      </c>
      <c r="BE96" s="189" t="str">
        <f>IF(AND(AE96="A",'Claim Details'!$I$28&gt;=Rates!$D$14,'Claim Details'!$I$28&lt;=Rates!$D$15,'Claim Details'!$I$19="Yes"),Rates!$J$25,IF(AND(AE96="A",'Claim Details'!$I$28&gt;=Rates!$D$14,'Claim Details'!$I$28&lt;=Rates!$D$15,'Claim Details'!$I$19="No"),Rates!$D$25,IF(AND(AE96="A",'Claim Details'!$I$28&gt;=Rates!$F$14,'Claim Details'!$I$28&lt;=Rates!$F$15,'Claim Details'!$I$19="Yes"),Rates!$G$25,IF(AND(AE96="A",'Claim Details'!$I$28&gt;=Rates!$F$14,'Claim Details'!$I$28&lt;=Rates!$F$15,'Claim Details'!$I$19="No"),Rates!$F$25,IF(AND(AE96="A",'Claim Details'!$I$28&gt;=Rates!$H$14,'Claim Details'!$I$28&lt;=Rates!$H$15,'Claim Details'!$I$19="Yes"),Rates!$I$25,IF(AND(AE96="A",'Claim Details'!$I$28&gt;=Rates!$H$14,'Claim Details'!$I$28&lt;=Rates!$H$15,'Claim Details'!$I$19="No"),Rates!$H$25,IF(AND(AE96="A",'Claim Details'!$I$28&gt;=Rates!$J$14,'Claim Details'!$I$28&lt;=Rates!$J$15,'Claim Details'!$I$19="Yes"),Rates!$K$25,IF(AND(AE96="A",'Claim Details'!$I$28&gt;=Rates!$J$14,'Claim Details'!$I$28&lt;=Rates!$J$15,'Claim Details'!$I$19="No"),Rates!$J$25,IF(AND(AE96="B",'Claim Details'!$I$28&gt;=Rates!$D$14,'Claim Details'!$I$28&lt;=Rates!$D$15,'Claim Details'!$I$19="Yes"),Rates!$E$26,IF(AND(AE96="B",'Claim Details'!$I$28&gt;=Rates!$D$14,'Claim Details'!$I$28&lt;=Rates!$D$15,'Claim Details'!$I$19="No"),Rates!$D$26,IF(AND(AE96="B",'Claim Details'!$I$28&gt;=Rates!$F$14,'Claim Details'!$I$28&lt;=Rates!$F$15,'Claim Details'!$I$19="Yes"),Rates!$G$26,IF(AND(AE96="B",'Claim Details'!$I$28&gt;=Rates!$F$14,'Claim Details'!$I$28&lt;=Rates!$F$15,'Claim Details'!$I$19="No"),Rates!$F$26,IF(AND(AE96="B",'Claim Details'!$I$28&gt;=Rates!$H$14,'Claim Details'!$I$28&lt;=Rates!$H$15,'Claim Details'!$I$19="Yes"),Rates!$I$26,IF(AND(AE96="B",'Claim Details'!$I$28&gt;=Rates!$H$14,'Claim Details'!$I$28&lt;=Rates!$H$15,'Claim Details'!$I$19="No"),Rates!$H$26,IF(AND(AE96="B",'Claim Details'!$I$28&gt;=Rates!$J$14,'Claim Details'!$I$28&lt;=Rates!$J$15,'Claim Details'!$I$19="Yes"),Rates!$K$26,IF(AND(AE96="B",'Claim Details'!$I$28&gt;=Rates!$J$14,'Claim Details'!$I$28&lt;=Rates!$J$15,'Claim Details'!$I$19="No"),Rates!$J$26,IF(AND(AE96="C",'Claim Details'!$I$28&gt;=Rates!$D$14,'Claim Details'!$I$28&lt;=Rates!$D$15,'Claim Details'!$I$19="Yes"),Rates!$E$27,IF(AND(AE96="C",'Claim Details'!$I$28&gt;=Rates!$D$14,'Claim Details'!$I$28&lt;=Rates!$D$15,'Claim Details'!$I$19="No"),Rates!$D$27,IF(AND(AE96="C",'Claim Details'!$I$28&gt;=Rates!$F$14,'Claim Details'!$I$28&lt;=Rates!$F$15,'Claim Details'!$I$19="Yes"),Rates!$G$27,IF(AND(AE96="C",'Claim Details'!$I$28&gt;=Rates!$F$14,'Claim Details'!$I$28&lt;=Rates!$F$15,'Claim Details'!$I$19="No"),Rates!$F$27,IF(AND(AE96="C",'Claim Details'!$I$28&gt;=Rates!$H$14,'Claim Details'!$I$28&lt;=Rates!$H$15,'Claim Details'!$I$19="Yes"),Rates!$I$27,IF(AND(AE96="C",'Claim Details'!$I$28&gt;=Rates!$H$14,'Claim Details'!$I$28&lt;=Rates!$H$15,'Claim Details'!$I$19="No"),Rates!$H$27,IF(AND(AE96="C",'Claim Details'!$I$28&gt;=Rates!$J$14,'Claim Details'!$I$28&lt;=Rates!$J$15,'Claim Details'!$I$19="Yes"),Rates!$K$27,IF(AND(AE96="C",'Claim Details'!$I$28&gt;=Rates!$J$14,'Claim Details'!$I$28&lt;=Rates!$J$15,'Claim Details'!$I$19="No"),Rates!$J$27,"£0.00"))))))))))))))))))))))))</f>
        <v>£0.00</v>
      </c>
      <c r="BF96" s="189" t="str">
        <f>IF(AND(AE96="A",'Claim Details'!$I$28&gt;=Rates!$D$14,'Claim Details'!$I$28&lt;=Rates!$D$15,'Claim Details'!$I$19="Yes"),Rates!$E$20,IF(AND(AE96="A",'Claim Details'!$I$28&gt;=Rates!$D$14,'Claim Details'!$I$28&lt;=Rates!$D$15,'Claim Details'!$I$19="No"),Rates!$D$20,IF(AND(AE96="A",'Claim Details'!$I$28&gt;=Rates!$F$14,'Claim Details'!$I$28&lt;=Rates!$F$15,'Claim Details'!$I$19="Yes"),Rates!$G$20,IF(AND(AE96="A",'Claim Details'!$I$28&gt;=Rates!$F$14,'Claim Details'!$I$28&lt;=Rates!$F$15,'Claim Details'!$I$19="No"),Rates!$F$20,IF(AND(AE96="A",'Claim Details'!$I$28&gt;=Rates!$H$14,'Claim Details'!$I$28&lt;=Rates!$H$15,'Claim Details'!$I$19="Yes"),Rates!$I$20,IF(AND(AE96="A",'Claim Details'!$I$28&gt;=Rates!$H$14,'Claim Details'!$I$28&lt;=Rates!$H$15,'Claim Details'!$I$19="No"),Rates!$H$20,IF(AND(AE96="A",'Claim Details'!$I$28&gt;=Rates!$J$14,'Claim Details'!$I$28&lt;=Rates!$J$15,'Claim Details'!$I$19="Yes"),Rates!$K$20,IF(AND(AE96="A",'Claim Details'!$I$28&gt;=Rates!$J$14,'Claim Details'!$I$28&lt;=Rates!$J$15,'Claim Details'!$I$19="No"),Rates!$J$20,IF(AND(AE96="B",'Claim Details'!$I$28&gt;=Rates!$D$14,'Claim Details'!$I$28&lt;=Rates!$D$15,'Claim Details'!$I$19="Yes"),Rates!$E$21,IF(AND(AE96="B",'Claim Details'!$I$28&gt;=Rates!$D$14,'Claim Details'!$I$28&lt;=Rates!$D$15,'Claim Details'!$I$19="No"),Rates!$D$21,IF(AND(AE96="B",'Claim Details'!$I$28&gt;=Rates!$F$14,'Claim Details'!$I$28&lt;=Rates!$F$15,'Claim Details'!$I$19="Yes"),Rates!$G$21,IF(AND(AE96="B",'Claim Details'!$I$28&gt;=Rates!$F$14,'Claim Details'!$I$28&lt;=Rates!$F$15,'Claim Details'!$I$19="No"),Rates!$F$21,IF(AND(AE96="B",'Claim Details'!$I$28&gt;=Rates!$H$14,'Claim Details'!$I$28&lt;=Rates!$H$15,'Claim Details'!$I$19="Yes"),Rates!$I$21,IF(AND(AE96="B",'Claim Details'!$I$28&gt;=Rates!$H$14,'Claim Details'!$I$28&lt;=Rates!$H$15,'Claim Details'!$I$19="No"),Rates!$H$21,IF(AND(AE96="B",'Claim Details'!$I$28&gt;=Rates!$J$14,'Claim Details'!$I$28&lt;=Rates!$J$15,'Claim Details'!$I$19="Yes"),Rates!$K$21,IF(AND(AE96="B",'Claim Details'!$I$28&gt;=Rates!$J$14,'Claim Details'!$I$28&lt;=Rates!$J$15,'Claim Details'!$I$19="No"),Rates!$J$21,"£0.00"))))))))))))))))</f>
        <v>£0.00</v>
      </c>
      <c r="BG96" s="189" t="str">
        <f>IF(AND(AE96="A",'Claim Details'!$I$28&gt;=Rates!$D$14,'Claim Details'!$I$28&lt;=Rates!$D$15,'Claim Details'!$I$19="Yes"),Rates!$E$22,IF(AND(AE96="A",'Claim Details'!$I$28&gt;=Rates!$D$14,'Claim Details'!$I$28&lt;=Rates!$D$15,'Claim Details'!$I$19="No"),Rates!$D$22,IF(AND(AE96="A",'Claim Details'!$I$28&gt;=Rates!$F$14,'Claim Details'!$I$28&lt;=Rates!$F$15,'Claim Details'!$I$19="Yes"),Rates!$G$22,IF(AND(AE96="A",'Claim Details'!$I$28&gt;=Rates!$F$14,'Claim Details'!$I$28&lt;=Rates!$F$15,'Claim Details'!$I$19="No"),Rates!$F$22,IF(AND(AE96="A",'Claim Details'!$I$28&gt;=Rates!$H$14,'Claim Details'!$I$28&lt;=Rates!$H$15,'Claim Details'!$I$19="Yes"),Rates!$I$22,IF(AND(AE96="A",'Claim Details'!$I$28&gt;=Rates!$H$14,'Claim Details'!$I$28&lt;=Rates!$H$15,'Claim Details'!$I$19="No"),Rates!$H$22,IF(AND(AE96="A",'Claim Details'!$I$28&gt;=Rates!$J$14,'Claim Details'!$I$28&lt;=Rates!$J$15,'Claim Details'!$I$19="Yes"),Rates!$K$22,IF(AND(AE96="A",'Claim Details'!$I$28&gt;=Rates!$J$14,'Claim Details'!$I$28&lt;=Rates!$J$15,'Claim Details'!$I$19="No"),Rates!$J$22,IF(AND(AE96="B",'Claim Details'!$I$28&gt;=Rates!$D$14,'Claim Details'!$I$28&lt;=Rates!$D$15,'Claim Details'!$I$19="Yes"),Rates!$E$23,IF(AND(AE96="B",'Claim Details'!$I$28&gt;=Rates!$D$14,'Claim Details'!$I$28&lt;=Rates!$D$15,'Claim Details'!$I$19="No"),Rates!$D$23,IF(AND(AE96="B",'Claim Details'!$I$28&gt;=Rates!$F$14,'Claim Details'!$I$28&lt;=Rates!$F$15,'Claim Details'!$I$19="Yes"),Rates!$G$23,IF(AND(AE96="B",'Claim Details'!$I$28&gt;=Rates!$F$14,'Claim Details'!$I$28&lt;=Rates!$F$15,'Claim Details'!$I$19="No"),Rates!$F$23,IF(AND(AE96="B",'Claim Details'!$I$28&gt;=Rates!$H$14,'Claim Details'!$I$28&lt;=Rates!$H$15,'Claim Details'!$I$19="Yes"),Rates!$I$23,IF(AND(AE96="B",'Claim Details'!$I$28&gt;=Rates!$H$14,'Claim Details'!$I$28&lt;=Rates!$H$15,'Claim Details'!$I$19="No"),Rates!$H$23,IF(AND(AE96="B",'Claim Details'!$I$28&gt;=Rates!$J$14,'Claim Details'!$I$28&lt;=Rates!$J$15,'Claim Details'!$I$19="Yes"),Rates!$K$23,IF(AND(AE96="B",'Claim Details'!$I$28&gt;=Rates!$J$14,'Claim Details'!$I$28&lt;=Rates!$J$15,'Claim Details'!$I$19="No"),Rates!$J$23,IF(AND(AE96="C",'Claim Details'!$I$28&gt;=Rates!$D$14,'Claim Details'!$I$28&lt;=Rates!$D$15,'Claim Details'!$I$19="Yes"),Rates!$E$24,IF(AND(AE96="C",'Claim Details'!$I$28&gt;=Rates!$D$14,'Claim Details'!$I$28&lt;=Rates!$D$15,'Claim Details'!$I$19="No"),Rates!$D$24,IF(AND(AE96="C",'Claim Details'!$I$28&gt;=Rates!$F$14,'Claim Details'!$I$28&lt;=Rates!$F$15,'Claim Details'!$I$19="Yes"),Rates!$G$24,IF(AND(AE96="C",'Claim Details'!$I$28&gt;=Rates!$F$14,'Claim Details'!$I$28&lt;=Rates!$F$15,'Claim Details'!$I$19="No"),Rates!$F$24,IF(AND(AE96="C",'Claim Details'!$I$28&gt;=Rates!$H$14,'Claim Details'!$I$28&lt;=Rates!$H$15,'Claim Details'!$I$19="Yes"),Rates!$I$24,IF(AND(AE96="C",'Claim Details'!$I$28&gt;=Rates!$H$14,'Claim Details'!$I$28&lt;=Rates!$H$15,'Claim Details'!$I$19="No"),Rates!$H$24,IF(AND(AE96="C",'Claim Details'!$I$28&gt;=Rates!$J$14,'Claim Details'!$I$28&lt;=Rates!$J$15,'Claim Details'!$I$19="Yes"),Rates!$K$24,IF(AND(AE96="C",'Claim Details'!$I$28&gt;=Rates!$J$14,'Claim Details'!$I$28&lt;=Rates!$J$15,'Claim Details'!$I$19="No"),Rates!$J$24,"£0.00"))))))))))))))))))))))))</f>
        <v>£0.00</v>
      </c>
      <c r="BH96" s="189" t="str">
        <f t="shared" si="28"/>
        <v>£0.00</v>
      </c>
      <c r="BI96" s="189">
        <f t="shared" si="29"/>
        <v>0</v>
      </c>
      <c r="BO96" s="202" t="str">
        <f>IF(H96="","£0.00",IF(AP96="4","£0.00",IF(AP96="5","£0.00",IF(AP96="1","£0.00",((AQ96*H96)*'Claim Details'!$F$111)/100))))</f>
        <v>£0.00</v>
      </c>
      <c r="BP96" s="202" t="str">
        <f>IF(T96="","£0.00",IF(AP96="4","£0.00",IF(AP96="5","£0.00",IF(AP96="1","£0.00",((AR96*T96)*'Claim Details'!$N$111)/100))))</f>
        <v>£0.00</v>
      </c>
      <c r="BQ96" s="202" t="str">
        <f>IF(AI96="","£0.00",IF(AP96="4","£0.00",IF(AP96="5","£0.00",IF(AP96="1","£0.00",((BI96*AI96)*'Claim Details'!$W$111)/100))))</f>
        <v>£0.00</v>
      </c>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row>
    <row r="97" spans="1:97" ht="15">
      <c r="A97" s="145"/>
      <c r="B97" s="91"/>
      <c r="C97" s="96"/>
      <c r="D97" s="97"/>
      <c r="E97" s="98"/>
      <c r="F97" s="89"/>
      <c r="G97" s="99"/>
      <c r="H97" s="100"/>
      <c r="I97" s="221" t="str">
        <f t="shared" si="19"/>
        <v>£0.00</v>
      </c>
      <c r="J97" s="101"/>
      <c r="K97" s="100"/>
      <c r="L97" s="221" t="str">
        <f t="shared" si="20"/>
        <v>£0.00</v>
      </c>
      <c r="M97" s="101"/>
      <c r="N97" s="102"/>
      <c r="O97" s="145"/>
      <c r="P97" s="77"/>
      <c r="Q97" s="87"/>
      <c r="R97" s="87"/>
      <c r="S97" s="87"/>
      <c r="T97" s="149" t="str">
        <f t="shared" si="21"/>
        <v/>
      </c>
      <c r="U97" s="87" t="str">
        <f t="shared" si="30"/>
        <v/>
      </c>
      <c r="V97" s="87"/>
      <c r="W97" s="53" t="str">
        <f t="shared" si="22"/>
        <v>£0.00</v>
      </c>
      <c r="X97" s="53"/>
      <c r="Y97" s="87"/>
      <c r="Z97" s="78"/>
      <c r="AA97" s="79"/>
      <c r="AB97" s="160"/>
      <c r="AC97" s="98"/>
      <c r="AD97" s="225"/>
      <c r="AE97" s="235" t="str">
        <f t="shared" si="23"/>
        <v/>
      </c>
      <c r="AF97" s="87" t="str">
        <f t="shared" si="24"/>
        <v/>
      </c>
      <c r="AG97" s="53"/>
      <c r="AH97" s="224"/>
      <c r="AI97" s="226" t="str">
        <f t="shared" si="16"/>
        <v/>
      </c>
      <c r="AJ97" s="236" t="str">
        <f t="shared" si="25"/>
        <v>£0.00</v>
      </c>
      <c r="AK97" s="31"/>
      <c r="AL97" s="1"/>
      <c r="AM97" s="1"/>
      <c r="AN97" s="1"/>
      <c r="AO97" s="1"/>
      <c r="AP97" s="1" t="str">
        <f t="shared" si="17"/>
        <v/>
      </c>
      <c r="AQ97" s="27">
        <f t="shared" si="18"/>
        <v>0</v>
      </c>
      <c r="AR97" s="189">
        <f t="shared" si="26"/>
        <v>0</v>
      </c>
      <c r="AS97" s="190" t="str">
        <f>IF(AND(C97="A",'Claim Details'!$E$28&gt;=Rates!$D$14,'Claim Details'!$E$28&lt;=Rates!$D$15,'Claim Details'!$E$19="Yes"),Rates!$E$17,IF(AND(C97="A",'Claim Details'!$E$28&gt;=Rates!$D$14,'Claim Details'!$E$28&lt;=Rates!$D$15,'Claim Details'!$E$19="No"),Rates!$D$17,IF(AND(C97="A",'Claim Details'!$E$28&gt;=Rates!$F$14,'Claim Details'!$E$28&lt;=Rates!$F$15,'Claim Details'!$E$19="Yes"),Rates!$G$17,IF(AND(C97="A",'Claim Details'!$E$28&gt;=Rates!$F$14,'Claim Details'!$E$28&lt;=Rates!$F$15,'Claim Details'!$E$19="No"),Rates!$F$17,IF(AND(C97="A",'Claim Details'!$E$28&gt;=Rates!$H$14,'Claim Details'!$E$28&lt;=Rates!$H$15,'Claim Details'!$E$19="Yes"),Rates!$I$17,IF(AND(C97="A",'Claim Details'!$E$28&gt;=Rates!$H$14,'Claim Details'!$E$28&lt;=Rates!$H$15,'Claim Details'!$E$19="No"),Rates!$H$17,IF(AND(C97="A",'Claim Details'!$E$28&gt;=Rates!$J$14,'Claim Details'!$E$28&lt;=Rates!$J$15,'Claim Details'!$E$19="Yes"),Rates!$K$17,IF(AND(C97="A",'Claim Details'!$E$28&gt;=Rates!$J$14,'Claim Details'!$E$28&lt;=Rates!$J$15,'Claim Details'!$E$19="No"),Rates!$J$17,IF(AND(C97="B",'Claim Details'!$E$28&gt;=Rates!$D$14,'Claim Details'!$E$28&lt;=Rates!$D$15,'Claim Details'!$E$19="Yes"),Rates!$E$18,IF(AND(C97="B",'Claim Details'!$E$28&gt;=Rates!$D$14,'Claim Details'!$E$28&lt;=Rates!$D$15,'Claim Details'!$E$19="No"),Rates!$D$18,IF(AND(C97="B",'Claim Details'!$E$28&gt;=Rates!$F$14,'Claim Details'!$E$28&lt;=Rates!$F$15,'Claim Details'!$E$19="Yes"),Rates!$G$18,IF(AND(C97="B",'Claim Details'!$E$28&gt;=Rates!$F$14,'Claim Details'!$E$28&lt;=Rates!$F$15,'Claim Details'!$E$19="No"),Rates!$F$18,IF(AND(C97="B",'Claim Details'!$E$28&gt;=Rates!$H$14,'Claim Details'!$E$28&lt;=Rates!$H$15,'Claim Details'!$E$19="Yes"),Rates!$I$18,IF(AND(C97="B",'Claim Details'!$E$28&gt;=Rates!$H$14,'Claim Details'!$E$28&lt;=Rates!$H$15,'Claim Details'!$E$19="No"),Rates!$H$18,IF(AND(C97="B",'Claim Details'!$E$28&gt;=Rates!$J$14,'Claim Details'!$E$28&lt;=Rates!$J$15,'Claim Details'!$E$19="Yes"),Rates!$K$18,IF(AND(C97="B",'Claim Details'!$E$28&gt;=Rates!$J$14,'Claim Details'!$E$28&lt;=Rates!$J$15,'Claim Details'!$E$19="No"),Rates!$J$18,IF(AND(C97="C",'Claim Details'!$E$28&gt;=Rates!$D$14,'Claim Details'!$E$28&lt;=Rates!$D$15,'Claim Details'!$E$19="Yes"),Rates!$E$19,IF(AND(C97="C",'Claim Details'!$E$28&gt;=Rates!$D$14,'Claim Details'!$E$28&lt;=Rates!$D$15,'Claim Details'!$E$19="No"),Rates!$D$19,IF(AND(C97="C",'Claim Details'!$E$28&gt;=Rates!$F$14,'Claim Details'!$E$28&lt;=Rates!$F$15,'Claim Details'!$E$19="Yes"),Rates!$G$19,IF(AND(C97="C",'Claim Details'!$E$28&gt;=Rates!$F$14,'Claim Details'!$E$28&lt;=Rates!$F$15,'Claim Details'!$E$19="No"),Rates!$F$19,IF(AND(C97="C",'Claim Details'!$E$28&gt;=Rates!$H$14,'Claim Details'!$E$28&lt;=Rates!$H$15,'Claim Details'!$E$19="Yes"),Rates!$I$19,IF(AND(C97="C",'Claim Details'!$E$28&gt;=Rates!$H$14,'Claim Details'!$E$28&lt;=Rates!$H$15,'Claim Details'!$E$19="No"),Rates!$H$19,IF(AND(C97="C",'Claim Details'!$E$28&gt;=Rates!$J$14,'Claim Details'!$E$28&lt;=Rates!$J$15,'Claim Details'!$E$19="Yes"),Rates!$K$19,IF(AND(C97="C",'Claim Details'!$E$28&gt;=Rates!$J$14,'Claim Details'!$E$28&lt;=Rates!$J$15,'Claim Details'!$E$19="No"),Rates!$J$19,"£0.00"))))))))))))))))))))))))</f>
        <v>£0.00</v>
      </c>
      <c r="AT97" s="189" t="str">
        <f>IF(AND(C97="A",'Claim Details'!$E$28&gt;=Rates!$D$14,'Claim Details'!$E$28&lt;=Rates!$D$15,'Claim Details'!$E$19="Yes"),Rates!$E$25,IF(AND(C97="A",'Claim Details'!$E$28&gt;=Rates!$D$14,'Claim Details'!$E$28&lt;=Rates!$D$15,'Claim Details'!$E$19="No"),Rates!$D$25,IF(AND(C97="A",'Claim Details'!$E$28&gt;=Rates!$F$14,'Claim Details'!$E$28&lt;=Rates!$F$15,'Claim Details'!$E$19="Yes"),Rates!$G$25,IF(AND(C97="A",'Claim Details'!$E$28&gt;=Rates!$F$14,'Claim Details'!$E$28&lt;=Rates!$F$15,'Claim Details'!$E$19="No"),Rates!$F$25,IF(AND(C97="A",'Claim Details'!$E$28&gt;=Rates!$H$14,'Claim Details'!$E$28&lt;=Rates!$H$15,'Claim Details'!$E$19="Yes"),Rates!$I$25,IF(AND(C97="A",'Claim Details'!$E$28&gt;=Rates!$H$14,'Claim Details'!$E$28&lt;=Rates!$H$15,'Claim Details'!$E$19="No"),Rates!$H$25,IF(AND(C97="A",'Claim Details'!$E$28&gt;=Rates!$J$14,'Claim Details'!$E$28&lt;=Rates!$J$15,'Claim Details'!$E$19="Yes"),Rates!$K$25,IF(AND(C97="A",'Claim Details'!$E$28&gt;=Rates!$J$14,'Claim Details'!$E$28&lt;=Rates!$J$15,'Claim Details'!$E$19="No"),Rates!$J$25,IF(AND(C97="B",'Claim Details'!$E$28&gt;=Rates!$D$14,'Claim Details'!$E$28&lt;=Rates!$D$15,'Claim Details'!$E$19="Yes"),Rates!$E$26,IF(AND(C97="B",'Claim Details'!$E$28&gt;=Rates!$D$14,'Claim Details'!$E$28&lt;=Rates!$D$15,'Claim Details'!$E$19="No"),Rates!$D$26,IF(AND(C97="B",'Claim Details'!$E$28&gt;=Rates!$F$14,'Claim Details'!$E$28&lt;=Rates!$F$15,'Claim Details'!$E$19="Yes"),Rates!$G$26,IF(AND(C97="B",'Claim Details'!$E$28&gt;=Rates!$F$14,'Claim Details'!$E$28&lt;=Rates!$F$15,'Claim Details'!$E$19="No"),Rates!$F$26,IF(AND(C97="B",'Claim Details'!$E$28&gt;=Rates!$H$14,'Claim Details'!$E$28&lt;=Rates!$H$15,'Claim Details'!$E$19="Yes"),Rates!$I$26,IF(AND(C97="B",'Claim Details'!$E$28&gt;=Rates!$H$14,'Claim Details'!$E$28&lt;=Rates!$H$15,'Claim Details'!$E$19="No"),Rates!$H$26,IF(AND(C97="B",'Claim Details'!$E$28&gt;=Rates!$J$14,'Claim Details'!$E$28&lt;=Rates!$J$15,'Claim Details'!$E$19="Yes"),Rates!$K$26,IF(AND(C97="B",'Claim Details'!$E$28&gt;=Rates!$J$14,'Claim Details'!$E$28&lt;=Rates!$J$15,'Claim Details'!$E$19="No"),Rates!$J$26,IF(AND(C97="C",'Claim Details'!$E$28&gt;=Rates!$D$14,'Claim Details'!$E$28&lt;=Rates!$D$15,'Claim Details'!$E$19="Yes"),Rates!$E$27,IF(AND(C97="C",'Claim Details'!$E$28&gt;=Rates!$D$14,'Claim Details'!$E$28&lt;=Rates!$D$15,'Claim Details'!$E$19="No"),Rates!$D$27,IF(AND(C97="C",'Claim Details'!$E$28&gt;=Rates!$F$14,'Claim Details'!$E$28&lt;=Rates!$F$15,'Claim Details'!$E$19="Yes"),Rates!$G$27,IF(AND(C97="C",'Claim Details'!$E$28&gt;=Rates!$F$14,'Claim Details'!$E$28&lt;=Rates!$F$15,'Claim Details'!$E$19="No"),Rates!$F$27,IF(AND(C97="C",'Claim Details'!$E$28&gt;=Rates!$H$14,'Claim Details'!$E$28&lt;=Rates!$H$15,'Claim Details'!$E$19="Yes"),Rates!$I$27,IF(AND(C97="C",'Claim Details'!$E$28&gt;=Rates!$H$14,'Claim Details'!$E$28&lt;=Rates!$H$15,'Claim Details'!$E$19="No"),Rates!$H$27,IF(AND(C97="C",'Claim Details'!$E$28&gt;=Rates!$J$14,'Claim Details'!$E$28&lt;=Rates!$J$15,'Claim Details'!$E$19="Yes"),Rates!$K$27,IF(AND(C97="C",'Claim Details'!$E$28&gt;=Rates!$J$14,'Claim Details'!$E$28&lt;=Rates!$J$15,'Claim Details'!$E$19="No"),Rates!$J$27,"£0.00"))))))))))))))))))))))))</f>
        <v>£0.00</v>
      </c>
      <c r="AU97" s="191" t="str">
        <f>IF(AND(C97="A",'Claim Details'!$E$28&gt;=Rates!$D$14,'Claim Details'!$E$28&lt;=Rates!$D$15,'Claim Details'!$E$19="Yes"),Rates!$E$20,IF(AND(C97="A",'Claim Details'!$E$28&gt;=Rates!$D$14,'Claim Details'!$E$28&lt;=Rates!$D$15,'Claim Details'!$E$19="No"),Rates!$D$20,IF(AND(C97="A",'Claim Details'!$E$28&gt;=Rates!$F$14,'Claim Details'!$E$28&lt;=Rates!$F$15,'Claim Details'!$E$19="Yes"),Rates!$G$20,IF(AND(C97="A",'Claim Details'!$E$28&gt;=Rates!$F$14,'Claim Details'!$E$28&lt;=Rates!$F$15,'Claim Details'!$E$19="No"),Rates!$F$20,IF(AND(C97="A",'Claim Details'!$E$28&gt;=Rates!$H$14,'Claim Details'!$E$28&lt;=Rates!$H$15,'Claim Details'!$E$19="Yes"),Rates!$I$20,IF(AND(C97="A",'Claim Details'!$E$28&gt;=Rates!$H$14,'Claim Details'!$E$28&lt;=Rates!$H$15,'Claim Details'!$E$19="No"),Rates!$H$20,IF(AND(C97="A",'Claim Details'!$E$28&gt;=Rates!$J$14,'Claim Details'!$E$28&lt;=Rates!$J$15,'Claim Details'!$E$19="Yes"),Rates!$K$20,IF(AND(C97="A",'Claim Details'!$E$28&gt;=Rates!$J$14,'Claim Details'!$E$28&lt;=Rates!$J$15,'Claim Details'!$E$19="No"),Rates!$J$20,IF(AND(C97="B",'Claim Details'!$E$28&gt;=Rates!$D$14,'Claim Details'!$E$28&lt;=Rates!$D$15,'Claim Details'!$E$19="Yes"),Rates!$E$21,IF(AND(C97="B",'Claim Details'!$E$28&gt;=Rates!$D$14,'Claim Details'!$E$28&lt;=Rates!$D$15,'Claim Details'!$E$19="No"),Rates!$D$21,IF(AND(C97="B",'Claim Details'!$E$28&gt;=Rates!$F$14,'Claim Details'!$E$28&lt;=Rates!$F$15,'Claim Details'!$E$19="Yes"),Rates!$G$21,IF(AND(C97="B",'Claim Details'!$E$28&gt;=Rates!$F$14,'Claim Details'!$E$28&lt;=Rates!$F$15,'Claim Details'!$E$19="No"),Rates!$F$21,IF(AND(C97="B",'Claim Details'!$E$28&gt;=Rates!$H$14,'Claim Details'!$E$28&lt;=Rates!$H$15,'Claim Details'!$E$19="Yes"),Rates!$I$21,IF(AND(C97="B",'Claim Details'!$E$28&gt;=Rates!$H$14,'Claim Details'!$E$28&lt;=Rates!$H$15,'Claim Details'!$E$19="No"),Rates!$H$21,IF(AND(C97="B",'Claim Details'!$E$28&gt;=Rates!$J$14,'Claim Details'!$E$28&lt;=Rates!$J$15,'Claim Details'!$E$19="Yes"),Rates!$K$21,IF(AND(C97="B",'Claim Details'!$E$28&gt;=Rates!$J$14,'Claim Details'!$E$28&lt;=Rates!$J$15,'Claim Details'!$E$19="No"),Rates!$J$21,"£0.00"))))))))))))))))</f>
        <v>£0.00</v>
      </c>
      <c r="AV97" s="191" t="str">
        <f>IF(AND(C97="A",'Claim Details'!$E$28&gt;=Rates!$D$14,'Claim Details'!$E$28&lt;=Rates!$D$15,'Claim Details'!$E$19="Yes"),Rates!$E$22,IF(AND(C97="A",'Claim Details'!$E$28&gt;=Rates!$D$14,'Claim Details'!$E$28&lt;=Rates!$D$15,'Claim Details'!$E$19="No"),Rates!$D$22,IF(AND(C97="A",'Claim Details'!$E$28&gt;=Rates!$F$14,'Claim Details'!$E$28&lt;=Rates!$F$15,'Claim Details'!$E$19="Yes"),Rates!$G$22,IF(AND(C97="A",'Claim Details'!$E$28&gt;=Rates!$F$14,'Claim Details'!$E$28&lt;=Rates!$F$15,'Claim Details'!$E$19="No"),Rates!$F$22,IF(AND(C97="A",'Claim Details'!$E$28&gt;=Rates!$H$14,'Claim Details'!$E$28&lt;=Rates!$H$15,'Claim Details'!$E$19="Yes"),Rates!$I$22,IF(AND(C97="A",'Claim Details'!$E$28&gt;=Rates!$H$14,'Claim Details'!$E$28&lt;=Rates!$H$15,'Claim Details'!$E$19="No"),Rates!$H$22,IF(AND(C97="A",'Claim Details'!$E$28&gt;=Rates!$J$14,'Claim Details'!$E$28&lt;=Rates!$J$15,'Claim Details'!$E$19="Yes"),Rates!$K$22,IF(AND(C97="A",'Claim Details'!$E$28&gt;=Rates!$J$14,'Claim Details'!$E$28&lt;=Rates!$J$15,'Claim Details'!$E$19="No"),Rates!$J$22,IF(AND(C97="B",'Claim Details'!$E$28&gt;=Rates!$D$14,'Claim Details'!$E$28&lt;=Rates!$D$15,'Claim Details'!$E$19="Yes"),Rates!$E$23,IF(AND(C97="B",'Claim Details'!$E$28&gt;=Rates!$D$14,'Claim Details'!$E$28&lt;=Rates!$D$15,'Claim Details'!$E$19="No"),Rates!$D$23,IF(AND(C97="B",'Claim Details'!$E$28&gt;=Rates!$F$14,'Claim Details'!$E$28&lt;=Rates!$F$15,'Claim Details'!$E$19="Yes"),Rates!$G$23,IF(AND(C97="B",'Claim Details'!$E$28&gt;=Rates!$F$14,'Claim Details'!$E$28&lt;=Rates!$F$15,'Claim Details'!$E$19="No"),Rates!$F$23,IF(AND(C97="B",'Claim Details'!$E$28&gt;=Rates!$H$14,'Claim Details'!$E$28&lt;=Rates!$H$15,'Claim Details'!$E$19="Yes"),Rates!$I$23,IF(AND(C97="B",'Claim Details'!$E$28&gt;=Rates!$H$14,'Claim Details'!$E$28&lt;=Rates!$H$15,'Claim Details'!$E$19="No"),Rates!$H$23,IF(AND(C97="B",'Claim Details'!$E$28&gt;=Rates!$J$14,'Claim Details'!$E$28&lt;=Rates!$J$15,'Claim Details'!$E$19="Yes"),Rates!$K$23,IF(AND(C97="B",'Claim Details'!$E$28&gt;=Rates!$J$14,'Claim Details'!$E$28&lt;=Rates!$J$15,'Claim Details'!$E$19="No"),Rates!$J$23,IF(AND(C97="C",'Claim Details'!$E$28&gt;=Rates!$D$14,'Claim Details'!$E$28&lt;=Rates!$D$15,'Claim Details'!$E$19="Yes"),Rates!$E$24,IF(AND(C97="C",'Claim Details'!$E$28&gt;=Rates!$D$14,'Claim Details'!$E$28&lt;=Rates!$D$15,'Claim Details'!$E$19="No"),Rates!$D$24,IF(AND(C97="C",'Claim Details'!$E$28&gt;=Rates!$F$14,'Claim Details'!$E$28&lt;=Rates!$F$15,'Claim Details'!$E$19="Yes"),Rates!$G$24,IF(AND(C97="C",'Claim Details'!$E$28&gt;=Rates!$F$14,'Claim Details'!$E$28&lt;=Rates!$F$15,'Claim Details'!$E$19="No"),Rates!$F$24,IF(AND(C97="C",'Claim Details'!$E$28&gt;=Rates!$H$14,'Claim Details'!$E$28&lt;=Rates!$H$15,'Claim Details'!$E$19="Yes"),Rates!$I$24,IF(AND(C97="C",'Claim Details'!$E$28&gt;=Rates!$H$14,'Claim Details'!$E$28&lt;=Rates!$H$15,'Claim Details'!$E$19="No"),Rates!$H$24,IF(AND(C97="C",'Claim Details'!$E$28&gt;=Rates!$J$14,'Claim Details'!$E$28&lt;=Rates!$J$15,'Claim Details'!$E$19="Yes"),Rates!$K$24,IF(AND(C97="C",'Claim Details'!$E$28&gt;=Rates!$J$14,'Claim Details'!$E$28&lt;=Rates!$J$15,'Claim Details'!$E$19="No"),Rates!$J$24,"£0.00"))))))))))))))))))))))))</f>
        <v>£0.00</v>
      </c>
      <c r="AW97" s="1"/>
      <c r="AX97" s="189" t="str">
        <f>IF(AND(U97="A",'Claim Details'!$I$28&gt;=Rates!$D$14,'Claim Details'!$I$28&lt;=Rates!$D$15,'Claim Details'!$I$19="Yes"),Rates!$J$17,IF(AND(U97="A",'Claim Details'!$I$28&gt;=Rates!$D$14,'Claim Details'!$I$28&lt;=Rates!$D$15,'Claim Details'!$I$19="No"),Rates!$D$17,IF(AND(U97="A",'Claim Details'!$I$28&gt;=Rates!$F$14,'Claim Details'!$I$28&lt;=Rates!$F$15,'Claim Details'!$I$19="Yes"),Rates!$G$17,IF(AND(U97="A",'Claim Details'!$I$28&gt;=Rates!$F$14,'Claim Details'!$I$28&lt;=Rates!$F$15,'Claim Details'!$I$19="No"),Rates!$F$17,IF(AND(U97="A",'Claim Details'!$I$28&gt;=Rates!$H$14,'Claim Details'!$I$28&lt;=Rates!$H$15,'Claim Details'!$I$19="Yes"),Rates!$I$17,IF(AND(U97="A",'Claim Details'!$I$28&gt;=Rates!$H$14,'Claim Details'!$I$28&lt;=Rates!$H$15,'Claim Details'!$I$19="No"),Rates!$H$17,IF(AND(U97="A",'Claim Details'!$I$28&gt;=Rates!$J$14,'Claim Details'!$I$28&lt;=Rates!$J$15,'Claim Details'!$I$19="Yes"),Rates!$K$17,IF(AND(U97="A",'Claim Details'!$I$28&gt;=Rates!$J$14,'Claim Details'!$I$28&lt;=Rates!$J$15,'Claim Details'!$I$19="No"),Rates!$J$17,IF(AND(U97="B",'Claim Details'!$I$28&gt;=Rates!$D$14,'Claim Details'!$I$28&lt;=Rates!$D$15,'Claim Details'!$I$19="Yes"),Rates!$E$18,IF(AND(U97="B",'Claim Details'!$I$28&gt;=Rates!$D$14,'Claim Details'!$I$28&lt;=Rates!$D$15,'Claim Details'!$I$19="No"),Rates!$D$18,IF(AND(U97="B",'Claim Details'!$I$28&gt;=Rates!$F$14,'Claim Details'!$I$28&lt;=Rates!$F$15,'Claim Details'!$I$19="Yes"),Rates!$G$18,IF(AND(U97="B",'Claim Details'!$I$28&gt;=Rates!$F$14,'Claim Details'!$I$28&lt;=Rates!$F$15,'Claim Details'!$I$19="No"),Rates!$F$18,IF(AND(U97="B",'Claim Details'!$I$28&gt;=Rates!$H$14,'Claim Details'!$I$28&lt;=Rates!$H$15,'Claim Details'!$I$19="Yes"),Rates!$I$18,IF(AND(U97="B",'Claim Details'!$I$28&gt;=Rates!$H$14,'Claim Details'!$I$28&lt;=Rates!$H$15,'Claim Details'!$I$19="No"),Rates!$H$18,IF(AND(U97="B",'Claim Details'!$I$28&gt;=Rates!$J$14,'Claim Details'!$I$28&lt;=Rates!$J$15,'Claim Details'!$I$19="Yes"),Rates!$K$18,IF(AND(U97="B",'Claim Details'!$I$28&gt;=Rates!$J$14,'Claim Details'!$I$28&lt;=Rates!$J$15,'Claim Details'!$I$19="No"),Rates!$J$18,IF(AND(U97="C",'Claim Details'!$I$28&gt;=Rates!$D$14,'Claim Details'!$I$28&lt;=Rates!$D$15,'Claim Details'!$I$19="Yes"),Rates!$E$19,IF(AND(U97="C",'Claim Details'!$I$28&gt;=Rates!$D$14,'Claim Details'!$I$28&lt;=Rates!$D$15,'Claim Details'!$I$19="No"),Rates!$D$19,IF(AND(U97="C",'Claim Details'!$I$28&gt;=Rates!$F$14,'Claim Details'!$I$28&lt;=Rates!$F$15,'Claim Details'!$I$19="Yes"),Rates!$G$19,IF(AND(U97="C",'Claim Details'!$I$28&gt;=Rates!$F$14,'Claim Details'!$I$28&lt;=Rates!$F$15,'Claim Details'!$I$19="No"),Rates!$F$19,IF(AND(U97="C",'Claim Details'!$I$28&gt;=Rates!$H$14,'Claim Details'!$I$28&lt;=Rates!$H$15,'Claim Details'!$I$19="Yes"),Rates!$I$19,IF(AND(U97="C",'Claim Details'!$I$28&gt;=Rates!$H$14,'Claim Details'!$I$28&lt;=Rates!$H$15,'Claim Details'!$I$19="No"),Rates!$H$19,IF(AND(U97="C",'Claim Details'!$I$28&gt;=Rates!$J$14,'Claim Details'!$I$28&lt;=Rates!$J$15,'Claim Details'!$I$19="Yes"),Rates!$K$19,IF(AND(U97="C",'Claim Details'!$I$28&gt;=Rates!$J$14,'Claim Details'!$I$28&lt;=Rates!$J$15,'Claim Details'!$I$19="No"),Rates!$J$19,"£0.00"))))))))))))))))))))))))</f>
        <v>£0.00</v>
      </c>
      <c r="AY97" s="189" t="str">
        <f>IF(AND(C97="A",'Claim Details'!$I$28&gt;=Rates!$D$14,'Claim Details'!$I$28&lt;=Rates!$D$15,'Claim Details'!$I$19="Yes"),Rates!$J$25,IF(AND(C97="A",'Claim Details'!$I$28&gt;=Rates!$D$14,'Claim Details'!$I$28&lt;=Rates!$D$15,'Claim Details'!$I$19="No"),Rates!$D$25,IF(AND(C97="A",'Claim Details'!$I$28&gt;=Rates!$F$14,'Claim Details'!$I$28&lt;=Rates!$F$15,'Claim Details'!$I$19="Yes"),Rates!$G$25,IF(AND(C97="A",'Claim Details'!$I$28&gt;=Rates!$F$14,'Claim Details'!$I$28&lt;=Rates!$F$15,'Claim Details'!$I$19="No"),Rates!$F$25,IF(AND(C97="A",'Claim Details'!$I$28&gt;=Rates!$H$14,'Claim Details'!$I$28&lt;=Rates!$H$15,'Claim Details'!$I$19="Yes"),Rates!$I$25,IF(AND(C97="A",'Claim Details'!$I$28&gt;=Rates!$H$14,'Claim Details'!$I$28&lt;=Rates!$H$15,'Claim Details'!$I$19="No"),Rates!$H$25,IF(AND(C97="A",'Claim Details'!$I$28&gt;=Rates!$J$14,'Claim Details'!$I$28&lt;=Rates!$J$15,'Claim Details'!$I$19="Yes"),Rates!$K$25,IF(AND(C97="A",'Claim Details'!$I$28&gt;=Rates!$J$14,'Claim Details'!$I$28&lt;=Rates!$J$15,'Claim Details'!$I$19="No"),Rates!$J$25,IF(AND(C97="B",'Claim Details'!$I$28&gt;=Rates!$D$14,'Claim Details'!$I$28&lt;=Rates!$D$15,'Claim Details'!$I$19="Yes"),Rates!$E$26,IF(AND(C97="B",'Claim Details'!$I$28&gt;=Rates!$D$14,'Claim Details'!$I$28&lt;=Rates!$D$15,'Claim Details'!$I$19="No"),Rates!$D$26,IF(AND(C97="B",'Claim Details'!$I$28&gt;=Rates!$F$14,'Claim Details'!$I$28&lt;=Rates!$F$15,'Claim Details'!$I$19="Yes"),Rates!$G$26,IF(AND(C97="B",'Claim Details'!$I$28&gt;=Rates!$F$14,'Claim Details'!$I$28&lt;=Rates!$F$15,'Claim Details'!$I$19="No"),Rates!$F$26,IF(AND(C97="B",'Claim Details'!$I$28&gt;=Rates!$H$14,'Claim Details'!$I$28&lt;=Rates!$H$15,'Claim Details'!$I$19="Yes"),Rates!$I$26,IF(AND(C97="B",'Claim Details'!$I$28&gt;=Rates!$H$14,'Claim Details'!$I$28&lt;=Rates!$H$15,'Claim Details'!$I$19="No"),Rates!$H$26,IF(AND(C97="B",'Claim Details'!$I$28&gt;=Rates!$J$14,'Claim Details'!$I$28&lt;=Rates!$J$15,'Claim Details'!$I$19="Yes"),Rates!$K$26,IF(AND(C97="B",'Claim Details'!$I$28&gt;=Rates!$J$14,'Claim Details'!$I$28&lt;=Rates!$J$15,'Claim Details'!$I$19="No"),Rates!$J$26,IF(AND(C97="C",'Claim Details'!$I$28&gt;=Rates!$D$14,'Claim Details'!$I$28&lt;=Rates!$D$15,'Claim Details'!$I$19="Yes"),Rates!$E$27,IF(AND(C97="C",'Claim Details'!$I$28&gt;=Rates!$D$14,'Claim Details'!$I$28&lt;=Rates!$D$15,'Claim Details'!$I$19="No"),Rates!$D$27,IF(AND(C97="C",'Claim Details'!$I$28&gt;=Rates!$F$14,'Claim Details'!$I$28&lt;=Rates!$F$15,'Claim Details'!$I$19="Yes"),Rates!$G$27,IF(AND(C97="C",'Claim Details'!$I$28&gt;=Rates!$F$14,'Claim Details'!$I$28&lt;=Rates!$F$15,'Claim Details'!$I$19="No"),Rates!$F$27,IF(AND(C97="C",'Claim Details'!$I$28&gt;=Rates!$H$14,'Claim Details'!$I$28&lt;=Rates!$H$15,'Claim Details'!$I$19="Yes"),Rates!$I$27,IF(AND(C97="C",'Claim Details'!$I$28&gt;=Rates!$H$14,'Claim Details'!$I$28&lt;=Rates!$H$15,'Claim Details'!$I$19="No"),Rates!$H$27,IF(AND(C97="C",'Claim Details'!$I$28&gt;=Rates!$J$14,'Claim Details'!$I$28&lt;=Rates!$J$15,'Claim Details'!$I$19="Yes"),Rates!$K$27,IF(AND(C97="C",'Claim Details'!$I$28&gt;=Rates!$J$14,'Claim Details'!$I$28&lt;=Rates!$J$15,'Claim Details'!$I$19="No"),Rates!$J$27,"£0.00"))))))))))))))))))))))))</f>
        <v>£0.00</v>
      </c>
      <c r="AZ97" s="189" t="str">
        <f>IF(AND(C97="A",'Claim Details'!$I$28&gt;=Rates!$D$14,'Claim Details'!$I$28&lt;=Rates!$D$15,'Claim Details'!$I$19="Yes"),Rates!$E$20,IF(AND(C97="A",'Claim Details'!$I$28&gt;=Rates!$D$14,'Claim Details'!$I$28&lt;=Rates!$D$15,'Claim Details'!$I$19="No"),Rates!$D$20,IF(AND(C97="A",'Claim Details'!$I$28&gt;=Rates!$F$14,'Claim Details'!$I$28&lt;=Rates!$F$15,'Claim Details'!$I$19="Yes"),Rates!$G$20,IF(AND(C97="A",'Claim Details'!$I$28&gt;=Rates!$F$14,'Claim Details'!$I$28&lt;=Rates!$F$15,'Claim Details'!$I$19="No"),Rates!$F$20,IF(AND(C97="A",'Claim Details'!$I$28&gt;=Rates!$H$14,'Claim Details'!$I$28&lt;=Rates!$H$15,'Claim Details'!$I$19="Yes"),Rates!$I$20,IF(AND(C97="A",'Claim Details'!$I$28&gt;=Rates!$H$14,'Claim Details'!$I$28&lt;=Rates!$H$15,'Claim Details'!$I$19="No"),Rates!$H$20,IF(AND(C97="A",'Claim Details'!$I$28&gt;=Rates!$J$14,'Claim Details'!$I$28&lt;=Rates!$J$15,'Claim Details'!$I$19="Yes"),Rates!$K$20,IF(AND(C97="A",'Claim Details'!$I$28&gt;=Rates!$J$14,'Claim Details'!$I$28&lt;=Rates!$J$15,'Claim Details'!$I$19="No"),Rates!$J$20,IF(AND(C97="B",'Claim Details'!$I$28&gt;=Rates!$D$14,'Claim Details'!$I$28&lt;=Rates!$D$15,'Claim Details'!$I$19="Yes"),Rates!$E$21,IF(AND(C97="B",'Claim Details'!$I$28&gt;=Rates!$D$14,'Claim Details'!$I$28&lt;=Rates!$D$15,'Claim Details'!$I$19="No"),Rates!$D$21,IF(AND(C97="B",'Claim Details'!$I$28&gt;=Rates!$F$14,'Claim Details'!$I$28&lt;=Rates!$F$15,'Claim Details'!$I$19="Yes"),Rates!$G$21,IF(AND(C97="B",'Claim Details'!$I$28&gt;=Rates!$F$14,'Claim Details'!$I$28&lt;=Rates!$F$15,'Claim Details'!$I$19="No"),Rates!$F$21,IF(AND(C97="B",'Claim Details'!$I$28&gt;=Rates!$H$14,'Claim Details'!$I$28&lt;=Rates!$H$15,'Claim Details'!$I$19="Yes"),Rates!$I$21,IF(AND(C97="B",'Claim Details'!$I$28&gt;=Rates!$H$14,'Claim Details'!$I$28&lt;=Rates!$H$15,'Claim Details'!$I$19="No"),Rates!$H$21,IF(AND(C97="B",'Claim Details'!$I$28&gt;=Rates!$J$14,'Claim Details'!$I$28&lt;=Rates!$J$15,'Claim Details'!$I$19="Yes"),Rates!$K$21,IF(AND(C97="B",'Claim Details'!$I$28&gt;=Rates!$J$14,'Claim Details'!$I$28&lt;=Rates!$J$15,'Claim Details'!$I$19="No"),Rates!$J$21,"£0.00"))))))))))))))))</f>
        <v>£0.00</v>
      </c>
      <c r="BA97" s="189" t="str">
        <f>IF(AND(C97="A",'Claim Details'!$I$28&gt;=Rates!$D$14,'Claim Details'!$I$28&lt;=Rates!$D$15,'Claim Details'!$I$19="Yes"),Rates!$E$22,IF(AND(C97="A",'Claim Details'!$I$28&gt;=Rates!$D$14,'Claim Details'!$I$28&lt;=Rates!$D$15,'Claim Details'!$I$19="No"),Rates!$D$22,IF(AND(C97="A",'Claim Details'!$I$28&gt;=Rates!$F$14,'Claim Details'!$I$28&lt;=Rates!$F$15,'Claim Details'!$I$19="Yes"),Rates!$G$22,IF(AND(C97="A",'Claim Details'!$I$28&gt;=Rates!$F$14,'Claim Details'!$I$28&lt;=Rates!$F$15,'Claim Details'!$I$19="No"),Rates!$F$22,IF(AND(C97="A",'Claim Details'!$I$28&gt;=Rates!$H$14,'Claim Details'!$I$28&lt;=Rates!$H$15,'Claim Details'!$I$19="Yes"),Rates!$I$22,IF(AND(C97="A",'Claim Details'!$I$28&gt;=Rates!$H$14,'Claim Details'!$I$28&lt;=Rates!$H$15,'Claim Details'!$I$19="No"),Rates!$H$22,IF(AND(C97="A",'Claim Details'!$I$28&gt;=Rates!$J$14,'Claim Details'!$I$28&lt;=Rates!$J$15,'Claim Details'!$I$19="Yes"),Rates!$K$22,IF(AND(C97="A",'Claim Details'!$I$28&gt;=Rates!$J$14,'Claim Details'!$I$28&lt;=Rates!$J$15,'Claim Details'!$I$19="No"),Rates!$J$22,IF(AND(C97="B",'Claim Details'!$I$28&gt;=Rates!$D$14,'Claim Details'!$I$28&lt;=Rates!$D$15,'Claim Details'!$I$19="Yes"),Rates!$E$23,IF(AND(C97="B",'Claim Details'!$I$28&gt;=Rates!$D$14,'Claim Details'!$I$28&lt;=Rates!$D$15,'Claim Details'!$I$19="No"),Rates!$D$23,IF(AND(C97="B",'Claim Details'!$I$28&gt;=Rates!$F$14,'Claim Details'!$I$28&lt;=Rates!$F$15,'Claim Details'!$I$19="Yes"),Rates!$G$23,IF(AND(C97="B",'Claim Details'!$I$28&gt;=Rates!$F$14,'Claim Details'!$I$28&lt;=Rates!$F$15,'Claim Details'!$I$19="No"),Rates!$F$23,IF(AND(C97="B",'Claim Details'!$I$28&gt;=Rates!$H$14,'Claim Details'!$I$28&lt;=Rates!$H$15,'Claim Details'!$I$19="Yes"),Rates!$I$23,IF(AND(C97="B",'Claim Details'!$I$28&gt;=Rates!$H$14,'Claim Details'!$I$28&lt;=Rates!$H$15,'Claim Details'!$I$19="No"),Rates!$H$23,IF(AND(C97="B",'Claim Details'!$I$28&gt;=Rates!$J$14,'Claim Details'!$I$28&lt;=Rates!$J$15,'Claim Details'!$I$19="Yes"),Rates!$K$23,IF(AND(C97="B",'Claim Details'!$I$28&gt;=Rates!$J$14,'Claim Details'!$I$28&lt;=Rates!$J$15,'Claim Details'!$I$19="No"),Rates!$J$23,IF(AND(C97="C",'Claim Details'!$I$28&gt;=Rates!$D$14,'Claim Details'!$I$28&lt;=Rates!$D$15,'Claim Details'!$I$19="Yes"),Rates!$E$24,IF(AND(C97="C",'Claim Details'!$I$28&gt;=Rates!$D$14,'Claim Details'!$I$28&lt;=Rates!$D$15,'Claim Details'!$I$19="No"),Rates!$D$24,IF(AND(C97="C",'Claim Details'!$I$28&gt;=Rates!$F$14,'Claim Details'!$I$28&lt;=Rates!$F$15,'Claim Details'!$I$19="Yes"),Rates!$G$24,IF(AND(C97="C",'Claim Details'!$I$28&gt;=Rates!$F$14,'Claim Details'!$I$28&lt;=Rates!$F$15,'Claim Details'!$I$19="No"),Rates!$F$24,IF(AND(C97="C",'Claim Details'!$I$28&gt;=Rates!$H$14,'Claim Details'!$I$28&lt;=Rates!$H$15,'Claim Details'!$I$19="Yes"),Rates!$I$24,IF(AND(C97="C",'Claim Details'!$I$28&gt;=Rates!$H$14,'Claim Details'!$I$28&lt;=Rates!$H$15,'Claim Details'!$I$19="No"),Rates!$H$24,IF(AND(C97="C",'Claim Details'!$I$28&gt;=Rates!$J$14,'Claim Details'!$I$28&lt;=Rates!$J$15,'Claim Details'!$I$19="Yes"),Rates!$K$24,IF(AND(C97="C",'Claim Details'!$I$28&gt;=Rates!$J$14,'Claim Details'!$I$28&lt;=Rates!$J$15,'Claim Details'!$I$19="No"),Rates!$J$24,"£0.00"))))))))))))))))))))))))</f>
        <v>£0.00</v>
      </c>
      <c r="BB97" s="189" t="str">
        <f t="shared" si="27"/>
        <v>£0.00</v>
      </c>
      <c r="BC97" s="1"/>
      <c r="BD97" s="189" t="str">
        <f>IF(AND(AE97="A",'Claim Details'!$I$28&gt;=Rates!$D$14,'Claim Details'!$I$28&lt;=Rates!$D$15,'Claim Details'!$I$19="Yes"),Rates!$J$17,IF(AND(AE97="A",'Claim Details'!$I$28&gt;=Rates!$D$14,'Claim Details'!$I$28&lt;=Rates!$D$15,'Claim Details'!$I$19="No"),Rates!$D$17,IF(AND(AE97="A",'Claim Details'!$I$28&gt;=Rates!$F$14,'Claim Details'!$I$28&lt;=Rates!$F$15,'Claim Details'!$I$19="Yes"),Rates!$G$17,IF(AND(AE97="A",'Claim Details'!$I$28&gt;=Rates!$F$14,'Claim Details'!$I$28&lt;=Rates!$F$15,'Claim Details'!$I$19="No"),Rates!$F$17,IF(AND(AE97="A",'Claim Details'!$I$28&gt;=Rates!$H$14,'Claim Details'!$I$28&lt;=Rates!$H$15,'Claim Details'!$I$19="Yes"),Rates!$I$17,IF(AND(AE97="A",'Claim Details'!$I$28&gt;=Rates!$H$14,'Claim Details'!$I$28&lt;=Rates!$H$15,'Claim Details'!$I$19="No"),Rates!$H$17,IF(AND(AE97="A",'Claim Details'!$I$28&gt;=Rates!$J$14,'Claim Details'!$I$28&lt;=Rates!$J$15,'Claim Details'!$I$19="Yes"),Rates!$K$17,IF(AND(AE97="A",'Claim Details'!$I$28&gt;=Rates!$J$14,'Claim Details'!$I$28&lt;=Rates!$J$15,'Claim Details'!$I$19="No"),Rates!$J$17,IF(AND(AE97="B",'Claim Details'!$I$28&gt;=Rates!$D$14,'Claim Details'!$I$28&lt;=Rates!$D$15,'Claim Details'!$I$19="Yes"),Rates!$E$18,IF(AND(AE97="B",'Claim Details'!$I$28&gt;=Rates!$D$14,'Claim Details'!$I$28&lt;=Rates!$D$15,'Claim Details'!$I$19="No"),Rates!$D$18,IF(AND(AE97="B",'Claim Details'!$I$28&gt;=Rates!$F$14,'Claim Details'!$I$28&lt;=Rates!$F$15,'Claim Details'!$I$19="Yes"),Rates!$G$18,IF(AND(AE97="B",'Claim Details'!$I$28&gt;=Rates!$F$14,'Claim Details'!$I$28&lt;=Rates!$F$15,'Claim Details'!$I$19="No"),Rates!$F$18,IF(AND(AE97="B",'Claim Details'!$I$28&gt;=Rates!$H$14,'Claim Details'!$I$28&lt;=Rates!$H$15,'Claim Details'!$I$19="Yes"),Rates!$I$18,IF(AND(AE97="B",'Claim Details'!$I$28&gt;=Rates!$H$14,'Claim Details'!$I$28&lt;=Rates!$H$15,'Claim Details'!$I$19="No"),Rates!$H$18,IF(AND(AE97="B",'Claim Details'!$I$28&gt;=Rates!$J$14,'Claim Details'!$I$28&lt;=Rates!$J$15,'Claim Details'!$I$19="Yes"),Rates!$K$18,IF(AND(AE97="B",'Claim Details'!$I$28&gt;=Rates!$J$14,'Claim Details'!$I$28&lt;=Rates!$J$15,'Claim Details'!$I$19="No"),Rates!$J$18,IF(AND(AE97="C",'Claim Details'!$I$28&gt;=Rates!$D$14,'Claim Details'!$I$28&lt;=Rates!$D$15,'Claim Details'!$I$19="Yes"),Rates!$E$19,IF(AND(AE97="C",'Claim Details'!$I$28&gt;=Rates!$D$14,'Claim Details'!$I$28&lt;=Rates!$D$15,'Claim Details'!$I$19="No"),Rates!$D$19,IF(AND(AE97="C",'Claim Details'!$I$28&gt;=Rates!$F$14,'Claim Details'!$I$28&lt;=Rates!$F$15,'Claim Details'!$I$19="Yes"),Rates!$G$19,IF(AND(AE97="C",'Claim Details'!$I$28&gt;=Rates!$F$14,'Claim Details'!$I$28&lt;=Rates!$F$15,'Claim Details'!$I$19="No"),Rates!$F$19,IF(AND(AE97="C",'Claim Details'!$I$28&gt;=Rates!$H$14,'Claim Details'!$I$28&lt;=Rates!$H$15,'Claim Details'!$I$19="Yes"),Rates!$I$19,IF(AND(AE97="C",'Claim Details'!$I$28&gt;=Rates!$H$14,'Claim Details'!$I$28&lt;=Rates!$H$15,'Claim Details'!$I$19="No"),Rates!$H$19,IF(AND(AE97="C",'Claim Details'!$I$28&gt;=Rates!$J$14,'Claim Details'!$I$28&lt;=Rates!$J$15,'Claim Details'!$I$19="Yes"),Rates!$K$19,IF(AND(AE97="C",'Claim Details'!$I$28&gt;=Rates!$J$14,'Claim Details'!$I$28&lt;=Rates!$J$15,'Claim Details'!$I$19="No"),Rates!$J$19,"£0.00"))))))))))))))))))))))))</f>
        <v>£0.00</v>
      </c>
      <c r="BE97" s="189" t="str">
        <f>IF(AND(AE97="A",'Claim Details'!$I$28&gt;=Rates!$D$14,'Claim Details'!$I$28&lt;=Rates!$D$15,'Claim Details'!$I$19="Yes"),Rates!$J$25,IF(AND(AE97="A",'Claim Details'!$I$28&gt;=Rates!$D$14,'Claim Details'!$I$28&lt;=Rates!$D$15,'Claim Details'!$I$19="No"),Rates!$D$25,IF(AND(AE97="A",'Claim Details'!$I$28&gt;=Rates!$F$14,'Claim Details'!$I$28&lt;=Rates!$F$15,'Claim Details'!$I$19="Yes"),Rates!$G$25,IF(AND(AE97="A",'Claim Details'!$I$28&gt;=Rates!$F$14,'Claim Details'!$I$28&lt;=Rates!$F$15,'Claim Details'!$I$19="No"),Rates!$F$25,IF(AND(AE97="A",'Claim Details'!$I$28&gt;=Rates!$H$14,'Claim Details'!$I$28&lt;=Rates!$H$15,'Claim Details'!$I$19="Yes"),Rates!$I$25,IF(AND(AE97="A",'Claim Details'!$I$28&gt;=Rates!$H$14,'Claim Details'!$I$28&lt;=Rates!$H$15,'Claim Details'!$I$19="No"),Rates!$H$25,IF(AND(AE97="A",'Claim Details'!$I$28&gt;=Rates!$J$14,'Claim Details'!$I$28&lt;=Rates!$J$15,'Claim Details'!$I$19="Yes"),Rates!$K$25,IF(AND(AE97="A",'Claim Details'!$I$28&gt;=Rates!$J$14,'Claim Details'!$I$28&lt;=Rates!$J$15,'Claim Details'!$I$19="No"),Rates!$J$25,IF(AND(AE97="B",'Claim Details'!$I$28&gt;=Rates!$D$14,'Claim Details'!$I$28&lt;=Rates!$D$15,'Claim Details'!$I$19="Yes"),Rates!$E$26,IF(AND(AE97="B",'Claim Details'!$I$28&gt;=Rates!$D$14,'Claim Details'!$I$28&lt;=Rates!$D$15,'Claim Details'!$I$19="No"),Rates!$D$26,IF(AND(AE97="B",'Claim Details'!$I$28&gt;=Rates!$F$14,'Claim Details'!$I$28&lt;=Rates!$F$15,'Claim Details'!$I$19="Yes"),Rates!$G$26,IF(AND(AE97="B",'Claim Details'!$I$28&gt;=Rates!$F$14,'Claim Details'!$I$28&lt;=Rates!$F$15,'Claim Details'!$I$19="No"),Rates!$F$26,IF(AND(AE97="B",'Claim Details'!$I$28&gt;=Rates!$H$14,'Claim Details'!$I$28&lt;=Rates!$H$15,'Claim Details'!$I$19="Yes"),Rates!$I$26,IF(AND(AE97="B",'Claim Details'!$I$28&gt;=Rates!$H$14,'Claim Details'!$I$28&lt;=Rates!$H$15,'Claim Details'!$I$19="No"),Rates!$H$26,IF(AND(AE97="B",'Claim Details'!$I$28&gt;=Rates!$J$14,'Claim Details'!$I$28&lt;=Rates!$J$15,'Claim Details'!$I$19="Yes"),Rates!$K$26,IF(AND(AE97="B",'Claim Details'!$I$28&gt;=Rates!$J$14,'Claim Details'!$I$28&lt;=Rates!$J$15,'Claim Details'!$I$19="No"),Rates!$J$26,IF(AND(AE97="C",'Claim Details'!$I$28&gt;=Rates!$D$14,'Claim Details'!$I$28&lt;=Rates!$D$15,'Claim Details'!$I$19="Yes"),Rates!$E$27,IF(AND(AE97="C",'Claim Details'!$I$28&gt;=Rates!$D$14,'Claim Details'!$I$28&lt;=Rates!$D$15,'Claim Details'!$I$19="No"),Rates!$D$27,IF(AND(AE97="C",'Claim Details'!$I$28&gt;=Rates!$F$14,'Claim Details'!$I$28&lt;=Rates!$F$15,'Claim Details'!$I$19="Yes"),Rates!$G$27,IF(AND(AE97="C",'Claim Details'!$I$28&gt;=Rates!$F$14,'Claim Details'!$I$28&lt;=Rates!$F$15,'Claim Details'!$I$19="No"),Rates!$F$27,IF(AND(AE97="C",'Claim Details'!$I$28&gt;=Rates!$H$14,'Claim Details'!$I$28&lt;=Rates!$H$15,'Claim Details'!$I$19="Yes"),Rates!$I$27,IF(AND(AE97="C",'Claim Details'!$I$28&gt;=Rates!$H$14,'Claim Details'!$I$28&lt;=Rates!$H$15,'Claim Details'!$I$19="No"),Rates!$H$27,IF(AND(AE97="C",'Claim Details'!$I$28&gt;=Rates!$J$14,'Claim Details'!$I$28&lt;=Rates!$J$15,'Claim Details'!$I$19="Yes"),Rates!$K$27,IF(AND(AE97="C",'Claim Details'!$I$28&gt;=Rates!$J$14,'Claim Details'!$I$28&lt;=Rates!$J$15,'Claim Details'!$I$19="No"),Rates!$J$27,"£0.00"))))))))))))))))))))))))</f>
        <v>£0.00</v>
      </c>
      <c r="BF97" s="189" t="str">
        <f>IF(AND(AE97="A",'Claim Details'!$I$28&gt;=Rates!$D$14,'Claim Details'!$I$28&lt;=Rates!$D$15,'Claim Details'!$I$19="Yes"),Rates!$E$20,IF(AND(AE97="A",'Claim Details'!$I$28&gt;=Rates!$D$14,'Claim Details'!$I$28&lt;=Rates!$D$15,'Claim Details'!$I$19="No"),Rates!$D$20,IF(AND(AE97="A",'Claim Details'!$I$28&gt;=Rates!$F$14,'Claim Details'!$I$28&lt;=Rates!$F$15,'Claim Details'!$I$19="Yes"),Rates!$G$20,IF(AND(AE97="A",'Claim Details'!$I$28&gt;=Rates!$F$14,'Claim Details'!$I$28&lt;=Rates!$F$15,'Claim Details'!$I$19="No"),Rates!$F$20,IF(AND(AE97="A",'Claim Details'!$I$28&gt;=Rates!$H$14,'Claim Details'!$I$28&lt;=Rates!$H$15,'Claim Details'!$I$19="Yes"),Rates!$I$20,IF(AND(AE97="A",'Claim Details'!$I$28&gt;=Rates!$H$14,'Claim Details'!$I$28&lt;=Rates!$H$15,'Claim Details'!$I$19="No"),Rates!$H$20,IF(AND(AE97="A",'Claim Details'!$I$28&gt;=Rates!$J$14,'Claim Details'!$I$28&lt;=Rates!$J$15,'Claim Details'!$I$19="Yes"),Rates!$K$20,IF(AND(AE97="A",'Claim Details'!$I$28&gt;=Rates!$J$14,'Claim Details'!$I$28&lt;=Rates!$J$15,'Claim Details'!$I$19="No"),Rates!$J$20,IF(AND(AE97="B",'Claim Details'!$I$28&gt;=Rates!$D$14,'Claim Details'!$I$28&lt;=Rates!$D$15,'Claim Details'!$I$19="Yes"),Rates!$E$21,IF(AND(AE97="B",'Claim Details'!$I$28&gt;=Rates!$D$14,'Claim Details'!$I$28&lt;=Rates!$D$15,'Claim Details'!$I$19="No"),Rates!$D$21,IF(AND(AE97="B",'Claim Details'!$I$28&gt;=Rates!$F$14,'Claim Details'!$I$28&lt;=Rates!$F$15,'Claim Details'!$I$19="Yes"),Rates!$G$21,IF(AND(AE97="B",'Claim Details'!$I$28&gt;=Rates!$F$14,'Claim Details'!$I$28&lt;=Rates!$F$15,'Claim Details'!$I$19="No"),Rates!$F$21,IF(AND(AE97="B",'Claim Details'!$I$28&gt;=Rates!$H$14,'Claim Details'!$I$28&lt;=Rates!$H$15,'Claim Details'!$I$19="Yes"),Rates!$I$21,IF(AND(AE97="B",'Claim Details'!$I$28&gt;=Rates!$H$14,'Claim Details'!$I$28&lt;=Rates!$H$15,'Claim Details'!$I$19="No"),Rates!$H$21,IF(AND(AE97="B",'Claim Details'!$I$28&gt;=Rates!$J$14,'Claim Details'!$I$28&lt;=Rates!$J$15,'Claim Details'!$I$19="Yes"),Rates!$K$21,IF(AND(AE97="B",'Claim Details'!$I$28&gt;=Rates!$J$14,'Claim Details'!$I$28&lt;=Rates!$J$15,'Claim Details'!$I$19="No"),Rates!$J$21,"£0.00"))))))))))))))))</f>
        <v>£0.00</v>
      </c>
      <c r="BG97" s="189" t="str">
        <f>IF(AND(AE97="A",'Claim Details'!$I$28&gt;=Rates!$D$14,'Claim Details'!$I$28&lt;=Rates!$D$15,'Claim Details'!$I$19="Yes"),Rates!$E$22,IF(AND(AE97="A",'Claim Details'!$I$28&gt;=Rates!$D$14,'Claim Details'!$I$28&lt;=Rates!$D$15,'Claim Details'!$I$19="No"),Rates!$D$22,IF(AND(AE97="A",'Claim Details'!$I$28&gt;=Rates!$F$14,'Claim Details'!$I$28&lt;=Rates!$F$15,'Claim Details'!$I$19="Yes"),Rates!$G$22,IF(AND(AE97="A",'Claim Details'!$I$28&gt;=Rates!$F$14,'Claim Details'!$I$28&lt;=Rates!$F$15,'Claim Details'!$I$19="No"),Rates!$F$22,IF(AND(AE97="A",'Claim Details'!$I$28&gt;=Rates!$H$14,'Claim Details'!$I$28&lt;=Rates!$H$15,'Claim Details'!$I$19="Yes"),Rates!$I$22,IF(AND(AE97="A",'Claim Details'!$I$28&gt;=Rates!$H$14,'Claim Details'!$I$28&lt;=Rates!$H$15,'Claim Details'!$I$19="No"),Rates!$H$22,IF(AND(AE97="A",'Claim Details'!$I$28&gt;=Rates!$J$14,'Claim Details'!$I$28&lt;=Rates!$J$15,'Claim Details'!$I$19="Yes"),Rates!$K$22,IF(AND(AE97="A",'Claim Details'!$I$28&gt;=Rates!$J$14,'Claim Details'!$I$28&lt;=Rates!$J$15,'Claim Details'!$I$19="No"),Rates!$J$22,IF(AND(AE97="B",'Claim Details'!$I$28&gt;=Rates!$D$14,'Claim Details'!$I$28&lt;=Rates!$D$15,'Claim Details'!$I$19="Yes"),Rates!$E$23,IF(AND(AE97="B",'Claim Details'!$I$28&gt;=Rates!$D$14,'Claim Details'!$I$28&lt;=Rates!$D$15,'Claim Details'!$I$19="No"),Rates!$D$23,IF(AND(AE97="B",'Claim Details'!$I$28&gt;=Rates!$F$14,'Claim Details'!$I$28&lt;=Rates!$F$15,'Claim Details'!$I$19="Yes"),Rates!$G$23,IF(AND(AE97="B",'Claim Details'!$I$28&gt;=Rates!$F$14,'Claim Details'!$I$28&lt;=Rates!$F$15,'Claim Details'!$I$19="No"),Rates!$F$23,IF(AND(AE97="B",'Claim Details'!$I$28&gt;=Rates!$H$14,'Claim Details'!$I$28&lt;=Rates!$H$15,'Claim Details'!$I$19="Yes"),Rates!$I$23,IF(AND(AE97="B",'Claim Details'!$I$28&gt;=Rates!$H$14,'Claim Details'!$I$28&lt;=Rates!$H$15,'Claim Details'!$I$19="No"),Rates!$H$23,IF(AND(AE97="B",'Claim Details'!$I$28&gt;=Rates!$J$14,'Claim Details'!$I$28&lt;=Rates!$J$15,'Claim Details'!$I$19="Yes"),Rates!$K$23,IF(AND(AE97="B",'Claim Details'!$I$28&gt;=Rates!$J$14,'Claim Details'!$I$28&lt;=Rates!$J$15,'Claim Details'!$I$19="No"),Rates!$J$23,IF(AND(AE97="C",'Claim Details'!$I$28&gt;=Rates!$D$14,'Claim Details'!$I$28&lt;=Rates!$D$15,'Claim Details'!$I$19="Yes"),Rates!$E$24,IF(AND(AE97="C",'Claim Details'!$I$28&gt;=Rates!$D$14,'Claim Details'!$I$28&lt;=Rates!$D$15,'Claim Details'!$I$19="No"),Rates!$D$24,IF(AND(AE97="C",'Claim Details'!$I$28&gt;=Rates!$F$14,'Claim Details'!$I$28&lt;=Rates!$F$15,'Claim Details'!$I$19="Yes"),Rates!$G$24,IF(AND(AE97="C",'Claim Details'!$I$28&gt;=Rates!$F$14,'Claim Details'!$I$28&lt;=Rates!$F$15,'Claim Details'!$I$19="No"),Rates!$F$24,IF(AND(AE97="C",'Claim Details'!$I$28&gt;=Rates!$H$14,'Claim Details'!$I$28&lt;=Rates!$H$15,'Claim Details'!$I$19="Yes"),Rates!$I$24,IF(AND(AE97="C",'Claim Details'!$I$28&gt;=Rates!$H$14,'Claim Details'!$I$28&lt;=Rates!$H$15,'Claim Details'!$I$19="No"),Rates!$H$24,IF(AND(AE97="C",'Claim Details'!$I$28&gt;=Rates!$J$14,'Claim Details'!$I$28&lt;=Rates!$J$15,'Claim Details'!$I$19="Yes"),Rates!$K$24,IF(AND(AE97="C",'Claim Details'!$I$28&gt;=Rates!$J$14,'Claim Details'!$I$28&lt;=Rates!$J$15,'Claim Details'!$I$19="No"),Rates!$J$24,"£0.00"))))))))))))))))))))))))</f>
        <v>£0.00</v>
      </c>
      <c r="BH97" s="189" t="str">
        <f t="shared" si="28"/>
        <v>£0.00</v>
      </c>
      <c r="BI97" s="189">
        <f t="shared" si="29"/>
        <v>0</v>
      </c>
      <c r="BO97" s="202" t="str">
        <f>IF(H97="","£0.00",IF(AP97="4","£0.00",IF(AP97="5","£0.00",IF(AP97="1","£0.00",((AQ97*H97)*'Claim Details'!$F$111)/100))))</f>
        <v>£0.00</v>
      </c>
      <c r="BP97" s="202" t="str">
        <f>IF(T97="","£0.00",IF(AP97="4","£0.00",IF(AP97="5","£0.00",IF(AP97="1","£0.00",((AR97*T97)*'Claim Details'!$N$111)/100))))</f>
        <v>£0.00</v>
      </c>
      <c r="BQ97" s="202" t="str">
        <f>IF(AI97="","£0.00",IF(AP97="4","£0.00",IF(AP97="5","£0.00",IF(AP97="1","£0.00",((BI97*AI97)*'Claim Details'!$W$111)/100))))</f>
        <v>£0.00</v>
      </c>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row>
    <row r="98" spans="1:97" ht="15">
      <c r="A98" s="145"/>
      <c r="B98" s="91"/>
      <c r="C98" s="96"/>
      <c r="D98" s="97"/>
      <c r="E98" s="98"/>
      <c r="F98" s="89"/>
      <c r="G98" s="99"/>
      <c r="H98" s="100"/>
      <c r="I98" s="221" t="str">
        <f t="shared" si="19"/>
        <v>£0.00</v>
      </c>
      <c r="J98" s="101"/>
      <c r="K98" s="100"/>
      <c r="L98" s="221" t="str">
        <f t="shared" si="20"/>
        <v>£0.00</v>
      </c>
      <c r="M98" s="101"/>
      <c r="N98" s="102"/>
      <c r="O98" s="145"/>
      <c r="P98" s="77"/>
      <c r="Q98" s="87"/>
      <c r="R98" s="87"/>
      <c r="S98" s="87"/>
      <c r="T98" s="149" t="str">
        <f t="shared" si="21"/>
        <v/>
      </c>
      <c r="U98" s="87" t="str">
        <f t="shared" si="30"/>
        <v/>
      </c>
      <c r="V98" s="87"/>
      <c r="W98" s="53" t="str">
        <f t="shared" si="22"/>
        <v>£0.00</v>
      </c>
      <c r="X98" s="53"/>
      <c r="Y98" s="87"/>
      <c r="Z98" s="78"/>
      <c r="AA98" s="79"/>
      <c r="AB98" s="160"/>
      <c r="AC98" s="98"/>
      <c r="AD98" s="225"/>
      <c r="AE98" s="235" t="str">
        <f t="shared" si="23"/>
        <v/>
      </c>
      <c r="AF98" s="87" t="str">
        <f t="shared" si="24"/>
        <v/>
      </c>
      <c r="AG98" s="53"/>
      <c r="AH98" s="224"/>
      <c r="AI98" s="226" t="str">
        <f t="shared" si="16"/>
        <v/>
      </c>
      <c r="AJ98" s="236" t="str">
        <f t="shared" si="25"/>
        <v>£0.00</v>
      </c>
      <c r="AK98" s="31"/>
      <c r="AL98" s="1"/>
      <c r="AM98" s="1"/>
      <c r="AN98" s="1"/>
      <c r="AO98" s="1"/>
      <c r="AP98" s="1" t="str">
        <f t="shared" si="17"/>
        <v/>
      </c>
      <c r="AQ98" s="27">
        <f t="shared" si="18"/>
        <v>0</v>
      </c>
      <c r="AR98" s="189">
        <f t="shared" si="26"/>
        <v>0</v>
      </c>
      <c r="AS98" s="190" t="str">
        <f>IF(AND(C98="A",'Claim Details'!$E$28&gt;=Rates!$D$14,'Claim Details'!$E$28&lt;=Rates!$D$15,'Claim Details'!$E$19="Yes"),Rates!$E$17,IF(AND(C98="A",'Claim Details'!$E$28&gt;=Rates!$D$14,'Claim Details'!$E$28&lt;=Rates!$D$15,'Claim Details'!$E$19="No"),Rates!$D$17,IF(AND(C98="A",'Claim Details'!$E$28&gt;=Rates!$F$14,'Claim Details'!$E$28&lt;=Rates!$F$15,'Claim Details'!$E$19="Yes"),Rates!$G$17,IF(AND(C98="A",'Claim Details'!$E$28&gt;=Rates!$F$14,'Claim Details'!$E$28&lt;=Rates!$F$15,'Claim Details'!$E$19="No"),Rates!$F$17,IF(AND(C98="A",'Claim Details'!$E$28&gt;=Rates!$H$14,'Claim Details'!$E$28&lt;=Rates!$H$15,'Claim Details'!$E$19="Yes"),Rates!$I$17,IF(AND(C98="A",'Claim Details'!$E$28&gt;=Rates!$H$14,'Claim Details'!$E$28&lt;=Rates!$H$15,'Claim Details'!$E$19="No"),Rates!$H$17,IF(AND(C98="A",'Claim Details'!$E$28&gt;=Rates!$J$14,'Claim Details'!$E$28&lt;=Rates!$J$15,'Claim Details'!$E$19="Yes"),Rates!$K$17,IF(AND(C98="A",'Claim Details'!$E$28&gt;=Rates!$J$14,'Claim Details'!$E$28&lt;=Rates!$J$15,'Claim Details'!$E$19="No"),Rates!$J$17,IF(AND(C98="B",'Claim Details'!$E$28&gt;=Rates!$D$14,'Claim Details'!$E$28&lt;=Rates!$D$15,'Claim Details'!$E$19="Yes"),Rates!$E$18,IF(AND(C98="B",'Claim Details'!$E$28&gt;=Rates!$D$14,'Claim Details'!$E$28&lt;=Rates!$D$15,'Claim Details'!$E$19="No"),Rates!$D$18,IF(AND(C98="B",'Claim Details'!$E$28&gt;=Rates!$F$14,'Claim Details'!$E$28&lt;=Rates!$F$15,'Claim Details'!$E$19="Yes"),Rates!$G$18,IF(AND(C98="B",'Claim Details'!$E$28&gt;=Rates!$F$14,'Claim Details'!$E$28&lt;=Rates!$F$15,'Claim Details'!$E$19="No"),Rates!$F$18,IF(AND(C98="B",'Claim Details'!$E$28&gt;=Rates!$H$14,'Claim Details'!$E$28&lt;=Rates!$H$15,'Claim Details'!$E$19="Yes"),Rates!$I$18,IF(AND(C98="B",'Claim Details'!$E$28&gt;=Rates!$H$14,'Claim Details'!$E$28&lt;=Rates!$H$15,'Claim Details'!$E$19="No"),Rates!$H$18,IF(AND(C98="B",'Claim Details'!$E$28&gt;=Rates!$J$14,'Claim Details'!$E$28&lt;=Rates!$J$15,'Claim Details'!$E$19="Yes"),Rates!$K$18,IF(AND(C98="B",'Claim Details'!$E$28&gt;=Rates!$J$14,'Claim Details'!$E$28&lt;=Rates!$J$15,'Claim Details'!$E$19="No"),Rates!$J$18,IF(AND(C98="C",'Claim Details'!$E$28&gt;=Rates!$D$14,'Claim Details'!$E$28&lt;=Rates!$D$15,'Claim Details'!$E$19="Yes"),Rates!$E$19,IF(AND(C98="C",'Claim Details'!$E$28&gt;=Rates!$D$14,'Claim Details'!$E$28&lt;=Rates!$D$15,'Claim Details'!$E$19="No"),Rates!$D$19,IF(AND(C98="C",'Claim Details'!$E$28&gt;=Rates!$F$14,'Claim Details'!$E$28&lt;=Rates!$F$15,'Claim Details'!$E$19="Yes"),Rates!$G$19,IF(AND(C98="C",'Claim Details'!$E$28&gt;=Rates!$F$14,'Claim Details'!$E$28&lt;=Rates!$F$15,'Claim Details'!$E$19="No"),Rates!$F$19,IF(AND(C98="C",'Claim Details'!$E$28&gt;=Rates!$H$14,'Claim Details'!$E$28&lt;=Rates!$H$15,'Claim Details'!$E$19="Yes"),Rates!$I$19,IF(AND(C98="C",'Claim Details'!$E$28&gt;=Rates!$H$14,'Claim Details'!$E$28&lt;=Rates!$H$15,'Claim Details'!$E$19="No"),Rates!$H$19,IF(AND(C98="C",'Claim Details'!$E$28&gt;=Rates!$J$14,'Claim Details'!$E$28&lt;=Rates!$J$15,'Claim Details'!$E$19="Yes"),Rates!$K$19,IF(AND(C98="C",'Claim Details'!$E$28&gt;=Rates!$J$14,'Claim Details'!$E$28&lt;=Rates!$J$15,'Claim Details'!$E$19="No"),Rates!$J$19,"£0.00"))))))))))))))))))))))))</f>
        <v>£0.00</v>
      </c>
      <c r="AT98" s="189" t="str">
        <f>IF(AND(C98="A",'Claim Details'!$E$28&gt;=Rates!$D$14,'Claim Details'!$E$28&lt;=Rates!$D$15,'Claim Details'!$E$19="Yes"),Rates!$E$25,IF(AND(C98="A",'Claim Details'!$E$28&gt;=Rates!$D$14,'Claim Details'!$E$28&lt;=Rates!$D$15,'Claim Details'!$E$19="No"),Rates!$D$25,IF(AND(C98="A",'Claim Details'!$E$28&gt;=Rates!$F$14,'Claim Details'!$E$28&lt;=Rates!$F$15,'Claim Details'!$E$19="Yes"),Rates!$G$25,IF(AND(C98="A",'Claim Details'!$E$28&gt;=Rates!$F$14,'Claim Details'!$E$28&lt;=Rates!$F$15,'Claim Details'!$E$19="No"),Rates!$F$25,IF(AND(C98="A",'Claim Details'!$E$28&gt;=Rates!$H$14,'Claim Details'!$E$28&lt;=Rates!$H$15,'Claim Details'!$E$19="Yes"),Rates!$I$25,IF(AND(C98="A",'Claim Details'!$E$28&gt;=Rates!$H$14,'Claim Details'!$E$28&lt;=Rates!$H$15,'Claim Details'!$E$19="No"),Rates!$H$25,IF(AND(C98="A",'Claim Details'!$E$28&gt;=Rates!$J$14,'Claim Details'!$E$28&lt;=Rates!$J$15,'Claim Details'!$E$19="Yes"),Rates!$K$25,IF(AND(C98="A",'Claim Details'!$E$28&gt;=Rates!$J$14,'Claim Details'!$E$28&lt;=Rates!$J$15,'Claim Details'!$E$19="No"),Rates!$J$25,IF(AND(C98="B",'Claim Details'!$E$28&gt;=Rates!$D$14,'Claim Details'!$E$28&lt;=Rates!$D$15,'Claim Details'!$E$19="Yes"),Rates!$E$26,IF(AND(C98="B",'Claim Details'!$E$28&gt;=Rates!$D$14,'Claim Details'!$E$28&lt;=Rates!$D$15,'Claim Details'!$E$19="No"),Rates!$D$26,IF(AND(C98="B",'Claim Details'!$E$28&gt;=Rates!$F$14,'Claim Details'!$E$28&lt;=Rates!$F$15,'Claim Details'!$E$19="Yes"),Rates!$G$26,IF(AND(C98="B",'Claim Details'!$E$28&gt;=Rates!$F$14,'Claim Details'!$E$28&lt;=Rates!$F$15,'Claim Details'!$E$19="No"),Rates!$F$26,IF(AND(C98="B",'Claim Details'!$E$28&gt;=Rates!$H$14,'Claim Details'!$E$28&lt;=Rates!$H$15,'Claim Details'!$E$19="Yes"),Rates!$I$26,IF(AND(C98="B",'Claim Details'!$E$28&gt;=Rates!$H$14,'Claim Details'!$E$28&lt;=Rates!$H$15,'Claim Details'!$E$19="No"),Rates!$H$26,IF(AND(C98="B",'Claim Details'!$E$28&gt;=Rates!$J$14,'Claim Details'!$E$28&lt;=Rates!$J$15,'Claim Details'!$E$19="Yes"),Rates!$K$26,IF(AND(C98="B",'Claim Details'!$E$28&gt;=Rates!$J$14,'Claim Details'!$E$28&lt;=Rates!$J$15,'Claim Details'!$E$19="No"),Rates!$J$26,IF(AND(C98="C",'Claim Details'!$E$28&gt;=Rates!$D$14,'Claim Details'!$E$28&lt;=Rates!$D$15,'Claim Details'!$E$19="Yes"),Rates!$E$27,IF(AND(C98="C",'Claim Details'!$E$28&gt;=Rates!$D$14,'Claim Details'!$E$28&lt;=Rates!$D$15,'Claim Details'!$E$19="No"),Rates!$D$27,IF(AND(C98="C",'Claim Details'!$E$28&gt;=Rates!$F$14,'Claim Details'!$E$28&lt;=Rates!$F$15,'Claim Details'!$E$19="Yes"),Rates!$G$27,IF(AND(C98="C",'Claim Details'!$E$28&gt;=Rates!$F$14,'Claim Details'!$E$28&lt;=Rates!$F$15,'Claim Details'!$E$19="No"),Rates!$F$27,IF(AND(C98="C",'Claim Details'!$E$28&gt;=Rates!$H$14,'Claim Details'!$E$28&lt;=Rates!$H$15,'Claim Details'!$E$19="Yes"),Rates!$I$27,IF(AND(C98="C",'Claim Details'!$E$28&gt;=Rates!$H$14,'Claim Details'!$E$28&lt;=Rates!$H$15,'Claim Details'!$E$19="No"),Rates!$H$27,IF(AND(C98="C",'Claim Details'!$E$28&gt;=Rates!$J$14,'Claim Details'!$E$28&lt;=Rates!$J$15,'Claim Details'!$E$19="Yes"),Rates!$K$27,IF(AND(C98="C",'Claim Details'!$E$28&gt;=Rates!$J$14,'Claim Details'!$E$28&lt;=Rates!$J$15,'Claim Details'!$E$19="No"),Rates!$J$27,"£0.00"))))))))))))))))))))))))</f>
        <v>£0.00</v>
      </c>
      <c r="AU98" s="191" t="str">
        <f>IF(AND(C98="A",'Claim Details'!$E$28&gt;=Rates!$D$14,'Claim Details'!$E$28&lt;=Rates!$D$15,'Claim Details'!$E$19="Yes"),Rates!$E$20,IF(AND(C98="A",'Claim Details'!$E$28&gt;=Rates!$D$14,'Claim Details'!$E$28&lt;=Rates!$D$15,'Claim Details'!$E$19="No"),Rates!$D$20,IF(AND(C98="A",'Claim Details'!$E$28&gt;=Rates!$F$14,'Claim Details'!$E$28&lt;=Rates!$F$15,'Claim Details'!$E$19="Yes"),Rates!$G$20,IF(AND(C98="A",'Claim Details'!$E$28&gt;=Rates!$F$14,'Claim Details'!$E$28&lt;=Rates!$F$15,'Claim Details'!$E$19="No"),Rates!$F$20,IF(AND(C98="A",'Claim Details'!$E$28&gt;=Rates!$H$14,'Claim Details'!$E$28&lt;=Rates!$H$15,'Claim Details'!$E$19="Yes"),Rates!$I$20,IF(AND(C98="A",'Claim Details'!$E$28&gt;=Rates!$H$14,'Claim Details'!$E$28&lt;=Rates!$H$15,'Claim Details'!$E$19="No"),Rates!$H$20,IF(AND(C98="A",'Claim Details'!$E$28&gt;=Rates!$J$14,'Claim Details'!$E$28&lt;=Rates!$J$15,'Claim Details'!$E$19="Yes"),Rates!$K$20,IF(AND(C98="A",'Claim Details'!$E$28&gt;=Rates!$J$14,'Claim Details'!$E$28&lt;=Rates!$J$15,'Claim Details'!$E$19="No"),Rates!$J$20,IF(AND(C98="B",'Claim Details'!$E$28&gt;=Rates!$D$14,'Claim Details'!$E$28&lt;=Rates!$D$15,'Claim Details'!$E$19="Yes"),Rates!$E$21,IF(AND(C98="B",'Claim Details'!$E$28&gt;=Rates!$D$14,'Claim Details'!$E$28&lt;=Rates!$D$15,'Claim Details'!$E$19="No"),Rates!$D$21,IF(AND(C98="B",'Claim Details'!$E$28&gt;=Rates!$F$14,'Claim Details'!$E$28&lt;=Rates!$F$15,'Claim Details'!$E$19="Yes"),Rates!$G$21,IF(AND(C98="B",'Claim Details'!$E$28&gt;=Rates!$F$14,'Claim Details'!$E$28&lt;=Rates!$F$15,'Claim Details'!$E$19="No"),Rates!$F$21,IF(AND(C98="B",'Claim Details'!$E$28&gt;=Rates!$H$14,'Claim Details'!$E$28&lt;=Rates!$H$15,'Claim Details'!$E$19="Yes"),Rates!$I$21,IF(AND(C98="B",'Claim Details'!$E$28&gt;=Rates!$H$14,'Claim Details'!$E$28&lt;=Rates!$H$15,'Claim Details'!$E$19="No"),Rates!$H$21,IF(AND(C98="B",'Claim Details'!$E$28&gt;=Rates!$J$14,'Claim Details'!$E$28&lt;=Rates!$J$15,'Claim Details'!$E$19="Yes"),Rates!$K$21,IF(AND(C98="B",'Claim Details'!$E$28&gt;=Rates!$J$14,'Claim Details'!$E$28&lt;=Rates!$J$15,'Claim Details'!$E$19="No"),Rates!$J$21,"£0.00"))))))))))))))))</f>
        <v>£0.00</v>
      </c>
      <c r="AV98" s="191" t="str">
        <f>IF(AND(C98="A",'Claim Details'!$E$28&gt;=Rates!$D$14,'Claim Details'!$E$28&lt;=Rates!$D$15,'Claim Details'!$E$19="Yes"),Rates!$E$22,IF(AND(C98="A",'Claim Details'!$E$28&gt;=Rates!$D$14,'Claim Details'!$E$28&lt;=Rates!$D$15,'Claim Details'!$E$19="No"),Rates!$D$22,IF(AND(C98="A",'Claim Details'!$E$28&gt;=Rates!$F$14,'Claim Details'!$E$28&lt;=Rates!$F$15,'Claim Details'!$E$19="Yes"),Rates!$G$22,IF(AND(C98="A",'Claim Details'!$E$28&gt;=Rates!$F$14,'Claim Details'!$E$28&lt;=Rates!$F$15,'Claim Details'!$E$19="No"),Rates!$F$22,IF(AND(C98="A",'Claim Details'!$E$28&gt;=Rates!$H$14,'Claim Details'!$E$28&lt;=Rates!$H$15,'Claim Details'!$E$19="Yes"),Rates!$I$22,IF(AND(C98="A",'Claim Details'!$E$28&gt;=Rates!$H$14,'Claim Details'!$E$28&lt;=Rates!$H$15,'Claim Details'!$E$19="No"),Rates!$H$22,IF(AND(C98="A",'Claim Details'!$E$28&gt;=Rates!$J$14,'Claim Details'!$E$28&lt;=Rates!$J$15,'Claim Details'!$E$19="Yes"),Rates!$K$22,IF(AND(C98="A",'Claim Details'!$E$28&gt;=Rates!$J$14,'Claim Details'!$E$28&lt;=Rates!$J$15,'Claim Details'!$E$19="No"),Rates!$J$22,IF(AND(C98="B",'Claim Details'!$E$28&gt;=Rates!$D$14,'Claim Details'!$E$28&lt;=Rates!$D$15,'Claim Details'!$E$19="Yes"),Rates!$E$23,IF(AND(C98="B",'Claim Details'!$E$28&gt;=Rates!$D$14,'Claim Details'!$E$28&lt;=Rates!$D$15,'Claim Details'!$E$19="No"),Rates!$D$23,IF(AND(C98="B",'Claim Details'!$E$28&gt;=Rates!$F$14,'Claim Details'!$E$28&lt;=Rates!$F$15,'Claim Details'!$E$19="Yes"),Rates!$G$23,IF(AND(C98="B",'Claim Details'!$E$28&gt;=Rates!$F$14,'Claim Details'!$E$28&lt;=Rates!$F$15,'Claim Details'!$E$19="No"),Rates!$F$23,IF(AND(C98="B",'Claim Details'!$E$28&gt;=Rates!$H$14,'Claim Details'!$E$28&lt;=Rates!$H$15,'Claim Details'!$E$19="Yes"),Rates!$I$23,IF(AND(C98="B",'Claim Details'!$E$28&gt;=Rates!$H$14,'Claim Details'!$E$28&lt;=Rates!$H$15,'Claim Details'!$E$19="No"),Rates!$H$23,IF(AND(C98="B",'Claim Details'!$E$28&gt;=Rates!$J$14,'Claim Details'!$E$28&lt;=Rates!$J$15,'Claim Details'!$E$19="Yes"),Rates!$K$23,IF(AND(C98="B",'Claim Details'!$E$28&gt;=Rates!$J$14,'Claim Details'!$E$28&lt;=Rates!$J$15,'Claim Details'!$E$19="No"),Rates!$J$23,IF(AND(C98="C",'Claim Details'!$E$28&gt;=Rates!$D$14,'Claim Details'!$E$28&lt;=Rates!$D$15,'Claim Details'!$E$19="Yes"),Rates!$E$24,IF(AND(C98="C",'Claim Details'!$E$28&gt;=Rates!$D$14,'Claim Details'!$E$28&lt;=Rates!$D$15,'Claim Details'!$E$19="No"),Rates!$D$24,IF(AND(C98="C",'Claim Details'!$E$28&gt;=Rates!$F$14,'Claim Details'!$E$28&lt;=Rates!$F$15,'Claim Details'!$E$19="Yes"),Rates!$G$24,IF(AND(C98="C",'Claim Details'!$E$28&gt;=Rates!$F$14,'Claim Details'!$E$28&lt;=Rates!$F$15,'Claim Details'!$E$19="No"),Rates!$F$24,IF(AND(C98="C",'Claim Details'!$E$28&gt;=Rates!$H$14,'Claim Details'!$E$28&lt;=Rates!$H$15,'Claim Details'!$E$19="Yes"),Rates!$I$24,IF(AND(C98="C",'Claim Details'!$E$28&gt;=Rates!$H$14,'Claim Details'!$E$28&lt;=Rates!$H$15,'Claim Details'!$E$19="No"),Rates!$H$24,IF(AND(C98="C",'Claim Details'!$E$28&gt;=Rates!$J$14,'Claim Details'!$E$28&lt;=Rates!$J$15,'Claim Details'!$E$19="Yes"),Rates!$K$24,IF(AND(C98="C",'Claim Details'!$E$28&gt;=Rates!$J$14,'Claim Details'!$E$28&lt;=Rates!$J$15,'Claim Details'!$E$19="No"),Rates!$J$24,"£0.00"))))))))))))))))))))))))</f>
        <v>£0.00</v>
      </c>
      <c r="AW98" s="1"/>
      <c r="AX98" s="189" t="str">
        <f>IF(AND(U98="A",'Claim Details'!$I$28&gt;=Rates!$D$14,'Claim Details'!$I$28&lt;=Rates!$D$15,'Claim Details'!$I$19="Yes"),Rates!$J$17,IF(AND(U98="A",'Claim Details'!$I$28&gt;=Rates!$D$14,'Claim Details'!$I$28&lt;=Rates!$D$15,'Claim Details'!$I$19="No"),Rates!$D$17,IF(AND(U98="A",'Claim Details'!$I$28&gt;=Rates!$F$14,'Claim Details'!$I$28&lt;=Rates!$F$15,'Claim Details'!$I$19="Yes"),Rates!$G$17,IF(AND(U98="A",'Claim Details'!$I$28&gt;=Rates!$F$14,'Claim Details'!$I$28&lt;=Rates!$F$15,'Claim Details'!$I$19="No"),Rates!$F$17,IF(AND(U98="A",'Claim Details'!$I$28&gt;=Rates!$H$14,'Claim Details'!$I$28&lt;=Rates!$H$15,'Claim Details'!$I$19="Yes"),Rates!$I$17,IF(AND(U98="A",'Claim Details'!$I$28&gt;=Rates!$H$14,'Claim Details'!$I$28&lt;=Rates!$H$15,'Claim Details'!$I$19="No"),Rates!$H$17,IF(AND(U98="A",'Claim Details'!$I$28&gt;=Rates!$J$14,'Claim Details'!$I$28&lt;=Rates!$J$15,'Claim Details'!$I$19="Yes"),Rates!$K$17,IF(AND(U98="A",'Claim Details'!$I$28&gt;=Rates!$J$14,'Claim Details'!$I$28&lt;=Rates!$J$15,'Claim Details'!$I$19="No"),Rates!$J$17,IF(AND(U98="B",'Claim Details'!$I$28&gt;=Rates!$D$14,'Claim Details'!$I$28&lt;=Rates!$D$15,'Claim Details'!$I$19="Yes"),Rates!$E$18,IF(AND(U98="B",'Claim Details'!$I$28&gt;=Rates!$D$14,'Claim Details'!$I$28&lt;=Rates!$D$15,'Claim Details'!$I$19="No"),Rates!$D$18,IF(AND(U98="B",'Claim Details'!$I$28&gt;=Rates!$F$14,'Claim Details'!$I$28&lt;=Rates!$F$15,'Claim Details'!$I$19="Yes"),Rates!$G$18,IF(AND(U98="B",'Claim Details'!$I$28&gt;=Rates!$F$14,'Claim Details'!$I$28&lt;=Rates!$F$15,'Claim Details'!$I$19="No"),Rates!$F$18,IF(AND(U98="B",'Claim Details'!$I$28&gt;=Rates!$H$14,'Claim Details'!$I$28&lt;=Rates!$H$15,'Claim Details'!$I$19="Yes"),Rates!$I$18,IF(AND(U98="B",'Claim Details'!$I$28&gt;=Rates!$H$14,'Claim Details'!$I$28&lt;=Rates!$H$15,'Claim Details'!$I$19="No"),Rates!$H$18,IF(AND(U98="B",'Claim Details'!$I$28&gt;=Rates!$J$14,'Claim Details'!$I$28&lt;=Rates!$J$15,'Claim Details'!$I$19="Yes"),Rates!$K$18,IF(AND(U98="B",'Claim Details'!$I$28&gt;=Rates!$J$14,'Claim Details'!$I$28&lt;=Rates!$J$15,'Claim Details'!$I$19="No"),Rates!$J$18,IF(AND(U98="C",'Claim Details'!$I$28&gt;=Rates!$D$14,'Claim Details'!$I$28&lt;=Rates!$D$15,'Claim Details'!$I$19="Yes"),Rates!$E$19,IF(AND(U98="C",'Claim Details'!$I$28&gt;=Rates!$D$14,'Claim Details'!$I$28&lt;=Rates!$D$15,'Claim Details'!$I$19="No"),Rates!$D$19,IF(AND(U98="C",'Claim Details'!$I$28&gt;=Rates!$F$14,'Claim Details'!$I$28&lt;=Rates!$F$15,'Claim Details'!$I$19="Yes"),Rates!$G$19,IF(AND(U98="C",'Claim Details'!$I$28&gt;=Rates!$F$14,'Claim Details'!$I$28&lt;=Rates!$F$15,'Claim Details'!$I$19="No"),Rates!$F$19,IF(AND(U98="C",'Claim Details'!$I$28&gt;=Rates!$H$14,'Claim Details'!$I$28&lt;=Rates!$H$15,'Claim Details'!$I$19="Yes"),Rates!$I$19,IF(AND(U98="C",'Claim Details'!$I$28&gt;=Rates!$H$14,'Claim Details'!$I$28&lt;=Rates!$H$15,'Claim Details'!$I$19="No"),Rates!$H$19,IF(AND(U98="C",'Claim Details'!$I$28&gt;=Rates!$J$14,'Claim Details'!$I$28&lt;=Rates!$J$15,'Claim Details'!$I$19="Yes"),Rates!$K$19,IF(AND(U98="C",'Claim Details'!$I$28&gt;=Rates!$J$14,'Claim Details'!$I$28&lt;=Rates!$J$15,'Claim Details'!$I$19="No"),Rates!$J$19,"£0.00"))))))))))))))))))))))))</f>
        <v>£0.00</v>
      </c>
      <c r="AY98" s="189" t="str">
        <f>IF(AND(C98="A",'Claim Details'!$I$28&gt;=Rates!$D$14,'Claim Details'!$I$28&lt;=Rates!$D$15,'Claim Details'!$I$19="Yes"),Rates!$J$25,IF(AND(C98="A",'Claim Details'!$I$28&gt;=Rates!$D$14,'Claim Details'!$I$28&lt;=Rates!$D$15,'Claim Details'!$I$19="No"),Rates!$D$25,IF(AND(C98="A",'Claim Details'!$I$28&gt;=Rates!$F$14,'Claim Details'!$I$28&lt;=Rates!$F$15,'Claim Details'!$I$19="Yes"),Rates!$G$25,IF(AND(C98="A",'Claim Details'!$I$28&gt;=Rates!$F$14,'Claim Details'!$I$28&lt;=Rates!$F$15,'Claim Details'!$I$19="No"),Rates!$F$25,IF(AND(C98="A",'Claim Details'!$I$28&gt;=Rates!$H$14,'Claim Details'!$I$28&lt;=Rates!$H$15,'Claim Details'!$I$19="Yes"),Rates!$I$25,IF(AND(C98="A",'Claim Details'!$I$28&gt;=Rates!$H$14,'Claim Details'!$I$28&lt;=Rates!$H$15,'Claim Details'!$I$19="No"),Rates!$H$25,IF(AND(C98="A",'Claim Details'!$I$28&gt;=Rates!$J$14,'Claim Details'!$I$28&lt;=Rates!$J$15,'Claim Details'!$I$19="Yes"),Rates!$K$25,IF(AND(C98="A",'Claim Details'!$I$28&gt;=Rates!$J$14,'Claim Details'!$I$28&lt;=Rates!$J$15,'Claim Details'!$I$19="No"),Rates!$J$25,IF(AND(C98="B",'Claim Details'!$I$28&gt;=Rates!$D$14,'Claim Details'!$I$28&lt;=Rates!$D$15,'Claim Details'!$I$19="Yes"),Rates!$E$26,IF(AND(C98="B",'Claim Details'!$I$28&gt;=Rates!$D$14,'Claim Details'!$I$28&lt;=Rates!$D$15,'Claim Details'!$I$19="No"),Rates!$D$26,IF(AND(C98="B",'Claim Details'!$I$28&gt;=Rates!$F$14,'Claim Details'!$I$28&lt;=Rates!$F$15,'Claim Details'!$I$19="Yes"),Rates!$G$26,IF(AND(C98="B",'Claim Details'!$I$28&gt;=Rates!$F$14,'Claim Details'!$I$28&lt;=Rates!$F$15,'Claim Details'!$I$19="No"),Rates!$F$26,IF(AND(C98="B",'Claim Details'!$I$28&gt;=Rates!$H$14,'Claim Details'!$I$28&lt;=Rates!$H$15,'Claim Details'!$I$19="Yes"),Rates!$I$26,IF(AND(C98="B",'Claim Details'!$I$28&gt;=Rates!$H$14,'Claim Details'!$I$28&lt;=Rates!$H$15,'Claim Details'!$I$19="No"),Rates!$H$26,IF(AND(C98="B",'Claim Details'!$I$28&gt;=Rates!$J$14,'Claim Details'!$I$28&lt;=Rates!$J$15,'Claim Details'!$I$19="Yes"),Rates!$K$26,IF(AND(C98="B",'Claim Details'!$I$28&gt;=Rates!$J$14,'Claim Details'!$I$28&lt;=Rates!$J$15,'Claim Details'!$I$19="No"),Rates!$J$26,IF(AND(C98="C",'Claim Details'!$I$28&gt;=Rates!$D$14,'Claim Details'!$I$28&lt;=Rates!$D$15,'Claim Details'!$I$19="Yes"),Rates!$E$27,IF(AND(C98="C",'Claim Details'!$I$28&gt;=Rates!$D$14,'Claim Details'!$I$28&lt;=Rates!$D$15,'Claim Details'!$I$19="No"),Rates!$D$27,IF(AND(C98="C",'Claim Details'!$I$28&gt;=Rates!$F$14,'Claim Details'!$I$28&lt;=Rates!$F$15,'Claim Details'!$I$19="Yes"),Rates!$G$27,IF(AND(C98="C",'Claim Details'!$I$28&gt;=Rates!$F$14,'Claim Details'!$I$28&lt;=Rates!$F$15,'Claim Details'!$I$19="No"),Rates!$F$27,IF(AND(C98="C",'Claim Details'!$I$28&gt;=Rates!$H$14,'Claim Details'!$I$28&lt;=Rates!$H$15,'Claim Details'!$I$19="Yes"),Rates!$I$27,IF(AND(C98="C",'Claim Details'!$I$28&gt;=Rates!$H$14,'Claim Details'!$I$28&lt;=Rates!$H$15,'Claim Details'!$I$19="No"),Rates!$H$27,IF(AND(C98="C",'Claim Details'!$I$28&gt;=Rates!$J$14,'Claim Details'!$I$28&lt;=Rates!$J$15,'Claim Details'!$I$19="Yes"),Rates!$K$27,IF(AND(C98="C",'Claim Details'!$I$28&gt;=Rates!$J$14,'Claim Details'!$I$28&lt;=Rates!$J$15,'Claim Details'!$I$19="No"),Rates!$J$27,"£0.00"))))))))))))))))))))))))</f>
        <v>£0.00</v>
      </c>
      <c r="AZ98" s="189" t="str">
        <f>IF(AND(C98="A",'Claim Details'!$I$28&gt;=Rates!$D$14,'Claim Details'!$I$28&lt;=Rates!$D$15,'Claim Details'!$I$19="Yes"),Rates!$E$20,IF(AND(C98="A",'Claim Details'!$I$28&gt;=Rates!$D$14,'Claim Details'!$I$28&lt;=Rates!$D$15,'Claim Details'!$I$19="No"),Rates!$D$20,IF(AND(C98="A",'Claim Details'!$I$28&gt;=Rates!$F$14,'Claim Details'!$I$28&lt;=Rates!$F$15,'Claim Details'!$I$19="Yes"),Rates!$G$20,IF(AND(C98="A",'Claim Details'!$I$28&gt;=Rates!$F$14,'Claim Details'!$I$28&lt;=Rates!$F$15,'Claim Details'!$I$19="No"),Rates!$F$20,IF(AND(C98="A",'Claim Details'!$I$28&gt;=Rates!$H$14,'Claim Details'!$I$28&lt;=Rates!$H$15,'Claim Details'!$I$19="Yes"),Rates!$I$20,IF(AND(C98="A",'Claim Details'!$I$28&gt;=Rates!$H$14,'Claim Details'!$I$28&lt;=Rates!$H$15,'Claim Details'!$I$19="No"),Rates!$H$20,IF(AND(C98="A",'Claim Details'!$I$28&gt;=Rates!$J$14,'Claim Details'!$I$28&lt;=Rates!$J$15,'Claim Details'!$I$19="Yes"),Rates!$K$20,IF(AND(C98="A",'Claim Details'!$I$28&gt;=Rates!$J$14,'Claim Details'!$I$28&lt;=Rates!$J$15,'Claim Details'!$I$19="No"),Rates!$J$20,IF(AND(C98="B",'Claim Details'!$I$28&gt;=Rates!$D$14,'Claim Details'!$I$28&lt;=Rates!$D$15,'Claim Details'!$I$19="Yes"),Rates!$E$21,IF(AND(C98="B",'Claim Details'!$I$28&gt;=Rates!$D$14,'Claim Details'!$I$28&lt;=Rates!$D$15,'Claim Details'!$I$19="No"),Rates!$D$21,IF(AND(C98="B",'Claim Details'!$I$28&gt;=Rates!$F$14,'Claim Details'!$I$28&lt;=Rates!$F$15,'Claim Details'!$I$19="Yes"),Rates!$G$21,IF(AND(C98="B",'Claim Details'!$I$28&gt;=Rates!$F$14,'Claim Details'!$I$28&lt;=Rates!$F$15,'Claim Details'!$I$19="No"),Rates!$F$21,IF(AND(C98="B",'Claim Details'!$I$28&gt;=Rates!$H$14,'Claim Details'!$I$28&lt;=Rates!$H$15,'Claim Details'!$I$19="Yes"),Rates!$I$21,IF(AND(C98="B",'Claim Details'!$I$28&gt;=Rates!$H$14,'Claim Details'!$I$28&lt;=Rates!$H$15,'Claim Details'!$I$19="No"),Rates!$H$21,IF(AND(C98="B",'Claim Details'!$I$28&gt;=Rates!$J$14,'Claim Details'!$I$28&lt;=Rates!$J$15,'Claim Details'!$I$19="Yes"),Rates!$K$21,IF(AND(C98="B",'Claim Details'!$I$28&gt;=Rates!$J$14,'Claim Details'!$I$28&lt;=Rates!$J$15,'Claim Details'!$I$19="No"),Rates!$J$21,"£0.00"))))))))))))))))</f>
        <v>£0.00</v>
      </c>
      <c r="BA98" s="189" t="str">
        <f>IF(AND(C98="A",'Claim Details'!$I$28&gt;=Rates!$D$14,'Claim Details'!$I$28&lt;=Rates!$D$15,'Claim Details'!$I$19="Yes"),Rates!$E$22,IF(AND(C98="A",'Claim Details'!$I$28&gt;=Rates!$D$14,'Claim Details'!$I$28&lt;=Rates!$D$15,'Claim Details'!$I$19="No"),Rates!$D$22,IF(AND(C98="A",'Claim Details'!$I$28&gt;=Rates!$F$14,'Claim Details'!$I$28&lt;=Rates!$F$15,'Claim Details'!$I$19="Yes"),Rates!$G$22,IF(AND(C98="A",'Claim Details'!$I$28&gt;=Rates!$F$14,'Claim Details'!$I$28&lt;=Rates!$F$15,'Claim Details'!$I$19="No"),Rates!$F$22,IF(AND(C98="A",'Claim Details'!$I$28&gt;=Rates!$H$14,'Claim Details'!$I$28&lt;=Rates!$H$15,'Claim Details'!$I$19="Yes"),Rates!$I$22,IF(AND(C98="A",'Claim Details'!$I$28&gt;=Rates!$H$14,'Claim Details'!$I$28&lt;=Rates!$H$15,'Claim Details'!$I$19="No"),Rates!$H$22,IF(AND(C98="A",'Claim Details'!$I$28&gt;=Rates!$J$14,'Claim Details'!$I$28&lt;=Rates!$J$15,'Claim Details'!$I$19="Yes"),Rates!$K$22,IF(AND(C98="A",'Claim Details'!$I$28&gt;=Rates!$J$14,'Claim Details'!$I$28&lt;=Rates!$J$15,'Claim Details'!$I$19="No"),Rates!$J$22,IF(AND(C98="B",'Claim Details'!$I$28&gt;=Rates!$D$14,'Claim Details'!$I$28&lt;=Rates!$D$15,'Claim Details'!$I$19="Yes"),Rates!$E$23,IF(AND(C98="B",'Claim Details'!$I$28&gt;=Rates!$D$14,'Claim Details'!$I$28&lt;=Rates!$D$15,'Claim Details'!$I$19="No"),Rates!$D$23,IF(AND(C98="B",'Claim Details'!$I$28&gt;=Rates!$F$14,'Claim Details'!$I$28&lt;=Rates!$F$15,'Claim Details'!$I$19="Yes"),Rates!$G$23,IF(AND(C98="B",'Claim Details'!$I$28&gt;=Rates!$F$14,'Claim Details'!$I$28&lt;=Rates!$F$15,'Claim Details'!$I$19="No"),Rates!$F$23,IF(AND(C98="B",'Claim Details'!$I$28&gt;=Rates!$H$14,'Claim Details'!$I$28&lt;=Rates!$H$15,'Claim Details'!$I$19="Yes"),Rates!$I$23,IF(AND(C98="B",'Claim Details'!$I$28&gt;=Rates!$H$14,'Claim Details'!$I$28&lt;=Rates!$H$15,'Claim Details'!$I$19="No"),Rates!$H$23,IF(AND(C98="B",'Claim Details'!$I$28&gt;=Rates!$J$14,'Claim Details'!$I$28&lt;=Rates!$J$15,'Claim Details'!$I$19="Yes"),Rates!$K$23,IF(AND(C98="B",'Claim Details'!$I$28&gt;=Rates!$J$14,'Claim Details'!$I$28&lt;=Rates!$J$15,'Claim Details'!$I$19="No"),Rates!$J$23,IF(AND(C98="C",'Claim Details'!$I$28&gt;=Rates!$D$14,'Claim Details'!$I$28&lt;=Rates!$D$15,'Claim Details'!$I$19="Yes"),Rates!$E$24,IF(AND(C98="C",'Claim Details'!$I$28&gt;=Rates!$D$14,'Claim Details'!$I$28&lt;=Rates!$D$15,'Claim Details'!$I$19="No"),Rates!$D$24,IF(AND(C98="C",'Claim Details'!$I$28&gt;=Rates!$F$14,'Claim Details'!$I$28&lt;=Rates!$F$15,'Claim Details'!$I$19="Yes"),Rates!$G$24,IF(AND(C98="C",'Claim Details'!$I$28&gt;=Rates!$F$14,'Claim Details'!$I$28&lt;=Rates!$F$15,'Claim Details'!$I$19="No"),Rates!$F$24,IF(AND(C98="C",'Claim Details'!$I$28&gt;=Rates!$H$14,'Claim Details'!$I$28&lt;=Rates!$H$15,'Claim Details'!$I$19="Yes"),Rates!$I$24,IF(AND(C98="C",'Claim Details'!$I$28&gt;=Rates!$H$14,'Claim Details'!$I$28&lt;=Rates!$H$15,'Claim Details'!$I$19="No"),Rates!$H$24,IF(AND(C98="C",'Claim Details'!$I$28&gt;=Rates!$J$14,'Claim Details'!$I$28&lt;=Rates!$J$15,'Claim Details'!$I$19="Yes"),Rates!$K$24,IF(AND(C98="C",'Claim Details'!$I$28&gt;=Rates!$J$14,'Claim Details'!$I$28&lt;=Rates!$J$15,'Claim Details'!$I$19="No"),Rates!$J$24,"£0.00"))))))))))))))))))))))))</f>
        <v>£0.00</v>
      </c>
      <c r="BB98" s="189" t="str">
        <f t="shared" si="27"/>
        <v>£0.00</v>
      </c>
      <c r="BC98" s="1"/>
      <c r="BD98" s="189" t="str">
        <f>IF(AND(AE98="A",'Claim Details'!$I$28&gt;=Rates!$D$14,'Claim Details'!$I$28&lt;=Rates!$D$15,'Claim Details'!$I$19="Yes"),Rates!$J$17,IF(AND(AE98="A",'Claim Details'!$I$28&gt;=Rates!$D$14,'Claim Details'!$I$28&lt;=Rates!$D$15,'Claim Details'!$I$19="No"),Rates!$D$17,IF(AND(AE98="A",'Claim Details'!$I$28&gt;=Rates!$F$14,'Claim Details'!$I$28&lt;=Rates!$F$15,'Claim Details'!$I$19="Yes"),Rates!$G$17,IF(AND(AE98="A",'Claim Details'!$I$28&gt;=Rates!$F$14,'Claim Details'!$I$28&lt;=Rates!$F$15,'Claim Details'!$I$19="No"),Rates!$F$17,IF(AND(AE98="A",'Claim Details'!$I$28&gt;=Rates!$H$14,'Claim Details'!$I$28&lt;=Rates!$H$15,'Claim Details'!$I$19="Yes"),Rates!$I$17,IF(AND(AE98="A",'Claim Details'!$I$28&gt;=Rates!$H$14,'Claim Details'!$I$28&lt;=Rates!$H$15,'Claim Details'!$I$19="No"),Rates!$H$17,IF(AND(AE98="A",'Claim Details'!$I$28&gt;=Rates!$J$14,'Claim Details'!$I$28&lt;=Rates!$J$15,'Claim Details'!$I$19="Yes"),Rates!$K$17,IF(AND(AE98="A",'Claim Details'!$I$28&gt;=Rates!$J$14,'Claim Details'!$I$28&lt;=Rates!$J$15,'Claim Details'!$I$19="No"),Rates!$J$17,IF(AND(AE98="B",'Claim Details'!$I$28&gt;=Rates!$D$14,'Claim Details'!$I$28&lt;=Rates!$D$15,'Claim Details'!$I$19="Yes"),Rates!$E$18,IF(AND(AE98="B",'Claim Details'!$I$28&gt;=Rates!$D$14,'Claim Details'!$I$28&lt;=Rates!$D$15,'Claim Details'!$I$19="No"),Rates!$D$18,IF(AND(AE98="B",'Claim Details'!$I$28&gt;=Rates!$F$14,'Claim Details'!$I$28&lt;=Rates!$F$15,'Claim Details'!$I$19="Yes"),Rates!$G$18,IF(AND(AE98="B",'Claim Details'!$I$28&gt;=Rates!$F$14,'Claim Details'!$I$28&lt;=Rates!$F$15,'Claim Details'!$I$19="No"),Rates!$F$18,IF(AND(AE98="B",'Claim Details'!$I$28&gt;=Rates!$H$14,'Claim Details'!$I$28&lt;=Rates!$H$15,'Claim Details'!$I$19="Yes"),Rates!$I$18,IF(AND(AE98="B",'Claim Details'!$I$28&gt;=Rates!$H$14,'Claim Details'!$I$28&lt;=Rates!$H$15,'Claim Details'!$I$19="No"),Rates!$H$18,IF(AND(AE98="B",'Claim Details'!$I$28&gt;=Rates!$J$14,'Claim Details'!$I$28&lt;=Rates!$J$15,'Claim Details'!$I$19="Yes"),Rates!$K$18,IF(AND(AE98="B",'Claim Details'!$I$28&gt;=Rates!$J$14,'Claim Details'!$I$28&lt;=Rates!$J$15,'Claim Details'!$I$19="No"),Rates!$J$18,IF(AND(AE98="C",'Claim Details'!$I$28&gt;=Rates!$D$14,'Claim Details'!$I$28&lt;=Rates!$D$15,'Claim Details'!$I$19="Yes"),Rates!$E$19,IF(AND(AE98="C",'Claim Details'!$I$28&gt;=Rates!$D$14,'Claim Details'!$I$28&lt;=Rates!$D$15,'Claim Details'!$I$19="No"),Rates!$D$19,IF(AND(AE98="C",'Claim Details'!$I$28&gt;=Rates!$F$14,'Claim Details'!$I$28&lt;=Rates!$F$15,'Claim Details'!$I$19="Yes"),Rates!$G$19,IF(AND(AE98="C",'Claim Details'!$I$28&gt;=Rates!$F$14,'Claim Details'!$I$28&lt;=Rates!$F$15,'Claim Details'!$I$19="No"),Rates!$F$19,IF(AND(AE98="C",'Claim Details'!$I$28&gt;=Rates!$H$14,'Claim Details'!$I$28&lt;=Rates!$H$15,'Claim Details'!$I$19="Yes"),Rates!$I$19,IF(AND(AE98="C",'Claim Details'!$I$28&gt;=Rates!$H$14,'Claim Details'!$I$28&lt;=Rates!$H$15,'Claim Details'!$I$19="No"),Rates!$H$19,IF(AND(AE98="C",'Claim Details'!$I$28&gt;=Rates!$J$14,'Claim Details'!$I$28&lt;=Rates!$J$15,'Claim Details'!$I$19="Yes"),Rates!$K$19,IF(AND(AE98="C",'Claim Details'!$I$28&gt;=Rates!$J$14,'Claim Details'!$I$28&lt;=Rates!$J$15,'Claim Details'!$I$19="No"),Rates!$J$19,"£0.00"))))))))))))))))))))))))</f>
        <v>£0.00</v>
      </c>
      <c r="BE98" s="189" t="str">
        <f>IF(AND(AE98="A",'Claim Details'!$I$28&gt;=Rates!$D$14,'Claim Details'!$I$28&lt;=Rates!$D$15,'Claim Details'!$I$19="Yes"),Rates!$J$25,IF(AND(AE98="A",'Claim Details'!$I$28&gt;=Rates!$D$14,'Claim Details'!$I$28&lt;=Rates!$D$15,'Claim Details'!$I$19="No"),Rates!$D$25,IF(AND(AE98="A",'Claim Details'!$I$28&gt;=Rates!$F$14,'Claim Details'!$I$28&lt;=Rates!$F$15,'Claim Details'!$I$19="Yes"),Rates!$G$25,IF(AND(AE98="A",'Claim Details'!$I$28&gt;=Rates!$F$14,'Claim Details'!$I$28&lt;=Rates!$F$15,'Claim Details'!$I$19="No"),Rates!$F$25,IF(AND(AE98="A",'Claim Details'!$I$28&gt;=Rates!$H$14,'Claim Details'!$I$28&lt;=Rates!$H$15,'Claim Details'!$I$19="Yes"),Rates!$I$25,IF(AND(AE98="A",'Claim Details'!$I$28&gt;=Rates!$H$14,'Claim Details'!$I$28&lt;=Rates!$H$15,'Claim Details'!$I$19="No"),Rates!$H$25,IF(AND(AE98="A",'Claim Details'!$I$28&gt;=Rates!$J$14,'Claim Details'!$I$28&lt;=Rates!$J$15,'Claim Details'!$I$19="Yes"),Rates!$K$25,IF(AND(AE98="A",'Claim Details'!$I$28&gt;=Rates!$J$14,'Claim Details'!$I$28&lt;=Rates!$J$15,'Claim Details'!$I$19="No"),Rates!$J$25,IF(AND(AE98="B",'Claim Details'!$I$28&gt;=Rates!$D$14,'Claim Details'!$I$28&lt;=Rates!$D$15,'Claim Details'!$I$19="Yes"),Rates!$E$26,IF(AND(AE98="B",'Claim Details'!$I$28&gt;=Rates!$D$14,'Claim Details'!$I$28&lt;=Rates!$D$15,'Claim Details'!$I$19="No"),Rates!$D$26,IF(AND(AE98="B",'Claim Details'!$I$28&gt;=Rates!$F$14,'Claim Details'!$I$28&lt;=Rates!$F$15,'Claim Details'!$I$19="Yes"),Rates!$G$26,IF(AND(AE98="B",'Claim Details'!$I$28&gt;=Rates!$F$14,'Claim Details'!$I$28&lt;=Rates!$F$15,'Claim Details'!$I$19="No"),Rates!$F$26,IF(AND(AE98="B",'Claim Details'!$I$28&gt;=Rates!$H$14,'Claim Details'!$I$28&lt;=Rates!$H$15,'Claim Details'!$I$19="Yes"),Rates!$I$26,IF(AND(AE98="B",'Claim Details'!$I$28&gt;=Rates!$H$14,'Claim Details'!$I$28&lt;=Rates!$H$15,'Claim Details'!$I$19="No"),Rates!$H$26,IF(AND(AE98="B",'Claim Details'!$I$28&gt;=Rates!$J$14,'Claim Details'!$I$28&lt;=Rates!$J$15,'Claim Details'!$I$19="Yes"),Rates!$K$26,IF(AND(AE98="B",'Claim Details'!$I$28&gt;=Rates!$J$14,'Claim Details'!$I$28&lt;=Rates!$J$15,'Claim Details'!$I$19="No"),Rates!$J$26,IF(AND(AE98="C",'Claim Details'!$I$28&gt;=Rates!$D$14,'Claim Details'!$I$28&lt;=Rates!$D$15,'Claim Details'!$I$19="Yes"),Rates!$E$27,IF(AND(AE98="C",'Claim Details'!$I$28&gt;=Rates!$D$14,'Claim Details'!$I$28&lt;=Rates!$D$15,'Claim Details'!$I$19="No"),Rates!$D$27,IF(AND(AE98="C",'Claim Details'!$I$28&gt;=Rates!$F$14,'Claim Details'!$I$28&lt;=Rates!$F$15,'Claim Details'!$I$19="Yes"),Rates!$G$27,IF(AND(AE98="C",'Claim Details'!$I$28&gt;=Rates!$F$14,'Claim Details'!$I$28&lt;=Rates!$F$15,'Claim Details'!$I$19="No"),Rates!$F$27,IF(AND(AE98="C",'Claim Details'!$I$28&gt;=Rates!$H$14,'Claim Details'!$I$28&lt;=Rates!$H$15,'Claim Details'!$I$19="Yes"),Rates!$I$27,IF(AND(AE98="C",'Claim Details'!$I$28&gt;=Rates!$H$14,'Claim Details'!$I$28&lt;=Rates!$H$15,'Claim Details'!$I$19="No"),Rates!$H$27,IF(AND(AE98="C",'Claim Details'!$I$28&gt;=Rates!$J$14,'Claim Details'!$I$28&lt;=Rates!$J$15,'Claim Details'!$I$19="Yes"),Rates!$K$27,IF(AND(AE98="C",'Claim Details'!$I$28&gt;=Rates!$J$14,'Claim Details'!$I$28&lt;=Rates!$J$15,'Claim Details'!$I$19="No"),Rates!$J$27,"£0.00"))))))))))))))))))))))))</f>
        <v>£0.00</v>
      </c>
      <c r="BF98" s="189" t="str">
        <f>IF(AND(AE98="A",'Claim Details'!$I$28&gt;=Rates!$D$14,'Claim Details'!$I$28&lt;=Rates!$D$15,'Claim Details'!$I$19="Yes"),Rates!$E$20,IF(AND(AE98="A",'Claim Details'!$I$28&gt;=Rates!$D$14,'Claim Details'!$I$28&lt;=Rates!$D$15,'Claim Details'!$I$19="No"),Rates!$D$20,IF(AND(AE98="A",'Claim Details'!$I$28&gt;=Rates!$F$14,'Claim Details'!$I$28&lt;=Rates!$F$15,'Claim Details'!$I$19="Yes"),Rates!$G$20,IF(AND(AE98="A",'Claim Details'!$I$28&gt;=Rates!$F$14,'Claim Details'!$I$28&lt;=Rates!$F$15,'Claim Details'!$I$19="No"),Rates!$F$20,IF(AND(AE98="A",'Claim Details'!$I$28&gt;=Rates!$H$14,'Claim Details'!$I$28&lt;=Rates!$H$15,'Claim Details'!$I$19="Yes"),Rates!$I$20,IF(AND(AE98="A",'Claim Details'!$I$28&gt;=Rates!$H$14,'Claim Details'!$I$28&lt;=Rates!$H$15,'Claim Details'!$I$19="No"),Rates!$H$20,IF(AND(AE98="A",'Claim Details'!$I$28&gt;=Rates!$J$14,'Claim Details'!$I$28&lt;=Rates!$J$15,'Claim Details'!$I$19="Yes"),Rates!$K$20,IF(AND(AE98="A",'Claim Details'!$I$28&gt;=Rates!$J$14,'Claim Details'!$I$28&lt;=Rates!$J$15,'Claim Details'!$I$19="No"),Rates!$J$20,IF(AND(AE98="B",'Claim Details'!$I$28&gt;=Rates!$D$14,'Claim Details'!$I$28&lt;=Rates!$D$15,'Claim Details'!$I$19="Yes"),Rates!$E$21,IF(AND(AE98="B",'Claim Details'!$I$28&gt;=Rates!$D$14,'Claim Details'!$I$28&lt;=Rates!$D$15,'Claim Details'!$I$19="No"),Rates!$D$21,IF(AND(AE98="B",'Claim Details'!$I$28&gt;=Rates!$F$14,'Claim Details'!$I$28&lt;=Rates!$F$15,'Claim Details'!$I$19="Yes"),Rates!$G$21,IF(AND(AE98="B",'Claim Details'!$I$28&gt;=Rates!$F$14,'Claim Details'!$I$28&lt;=Rates!$F$15,'Claim Details'!$I$19="No"),Rates!$F$21,IF(AND(AE98="B",'Claim Details'!$I$28&gt;=Rates!$H$14,'Claim Details'!$I$28&lt;=Rates!$H$15,'Claim Details'!$I$19="Yes"),Rates!$I$21,IF(AND(AE98="B",'Claim Details'!$I$28&gt;=Rates!$H$14,'Claim Details'!$I$28&lt;=Rates!$H$15,'Claim Details'!$I$19="No"),Rates!$H$21,IF(AND(AE98="B",'Claim Details'!$I$28&gt;=Rates!$J$14,'Claim Details'!$I$28&lt;=Rates!$J$15,'Claim Details'!$I$19="Yes"),Rates!$K$21,IF(AND(AE98="B",'Claim Details'!$I$28&gt;=Rates!$J$14,'Claim Details'!$I$28&lt;=Rates!$J$15,'Claim Details'!$I$19="No"),Rates!$J$21,"£0.00"))))))))))))))))</f>
        <v>£0.00</v>
      </c>
      <c r="BG98" s="189" t="str">
        <f>IF(AND(AE98="A",'Claim Details'!$I$28&gt;=Rates!$D$14,'Claim Details'!$I$28&lt;=Rates!$D$15,'Claim Details'!$I$19="Yes"),Rates!$E$22,IF(AND(AE98="A",'Claim Details'!$I$28&gt;=Rates!$D$14,'Claim Details'!$I$28&lt;=Rates!$D$15,'Claim Details'!$I$19="No"),Rates!$D$22,IF(AND(AE98="A",'Claim Details'!$I$28&gt;=Rates!$F$14,'Claim Details'!$I$28&lt;=Rates!$F$15,'Claim Details'!$I$19="Yes"),Rates!$G$22,IF(AND(AE98="A",'Claim Details'!$I$28&gt;=Rates!$F$14,'Claim Details'!$I$28&lt;=Rates!$F$15,'Claim Details'!$I$19="No"),Rates!$F$22,IF(AND(AE98="A",'Claim Details'!$I$28&gt;=Rates!$H$14,'Claim Details'!$I$28&lt;=Rates!$H$15,'Claim Details'!$I$19="Yes"),Rates!$I$22,IF(AND(AE98="A",'Claim Details'!$I$28&gt;=Rates!$H$14,'Claim Details'!$I$28&lt;=Rates!$H$15,'Claim Details'!$I$19="No"),Rates!$H$22,IF(AND(AE98="A",'Claim Details'!$I$28&gt;=Rates!$J$14,'Claim Details'!$I$28&lt;=Rates!$J$15,'Claim Details'!$I$19="Yes"),Rates!$K$22,IF(AND(AE98="A",'Claim Details'!$I$28&gt;=Rates!$J$14,'Claim Details'!$I$28&lt;=Rates!$J$15,'Claim Details'!$I$19="No"),Rates!$J$22,IF(AND(AE98="B",'Claim Details'!$I$28&gt;=Rates!$D$14,'Claim Details'!$I$28&lt;=Rates!$D$15,'Claim Details'!$I$19="Yes"),Rates!$E$23,IF(AND(AE98="B",'Claim Details'!$I$28&gt;=Rates!$D$14,'Claim Details'!$I$28&lt;=Rates!$D$15,'Claim Details'!$I$19="No"),Rates!$D$23,IF(AND(AE98="B",'Claim Details'!$I$28&gt;=Rates!$F$14,'Claim Details'!$I$28&lt;=Rates!$F$15,'Claim Details'!$I$19="Yes"),Rates!$G$23,IF(AND(AE98="B",'Claim Details'!$I$28&gt;=Rates!$F$14,'Claim Details'!$I$28&lt;=Rates!$F$15,'Claim Details'!$I$19="No"),Rates!$F$23,IF(AND(AE98="B",'Claim Details'!$I$28&gt;=Rates!$H$14,'Claim Details'!$I$28&lt;=Rates!$H$15,'Claim Details'!$I$19="Yes"),Rates!$I$23,IF(AND(AE98="B",'Claim Details'!$I$28&gt;=Rates!$H$14,'Claim Details'!$I$28&lt;=Rates!$H$15,'Claim Details'!$I$19="No"),Rates!$H$23,IF(AND(AE98="B",'Claim Details'!$I$28&gt;=Rates!$J$14,'Claim Details'!$I$28&lt;=Rates!$J$15,'Claim Details'!$I$19="Yes"),Rates!$K$23,IF(AND(AE98="B",'Claim Details'!$I$28&gt;=Rates!$J$14,'Claim Details'!$I$28&lt;=Rates!$J$15,'Claim Details'!$I$19="No"),Rates!$J$23,IF(AND(AE98="C",'Claim Details'!$I$28&gt;=Rates!$D$14,'Claim Details'!$I$28&lt;=Rates!$D$15,'Claim Details'!$I$19="Yes"),Rates!$E$24,IF(AND(AE98="C",'Claim Details'!$I$28&gt;=Rates!$D$14,'Claim Details'!$I$28&lt;=Rates!$D$15,'Claim Details'!$I$19="No"),Rates!$D$24,IF(AND(AE98="C",'Claim Details'!$I$28&gt;=Rates!$F$14,'Claim Details'!$I$28&lt;=Rates!$F$15,'Claim Details'!$I$19="Yes"),Rates!$G$24,IF(AND(AE98="C",'Claim Details'!$I$28&gt;=Rates!$F$14,'Claim Details'!$I$28&lt;=Rates!$F$15,'Claim Details'!$I$19="No"),Rates!$F$24,IF(AND(AE98="C",'Claim Details'!$I$28&gt;=Rates!$H$14,'Claim Details'!$I$28&lt;=Rates!$H$15,'Claim Details'!$I$19="Yes"),Rates!$I$24,IF(AND(AE98="C",'Claim Details'!$I$28&gt;=Rates!$H$14,'Claim Details'!$I$28&lt;=Rates!$H$15,'Claim Details'!$I$19="No"),Rates!$H$24,IF(AND(AE98="C",'Claim Details'!$I$28&gt;=Rates!$J$14,'Claim Details'!$I$28&lt;=Rates!$J$15,'Claim Details'!$I$19="Yes"),Rates!$K$24,IF(AND(AE98="C",'Claim Details'!$I$28&gt;=Rates!$J$14,'Claim Details'!$I$28&lt;=Rates!$J$15,'Claim Details'!$I$19="No"),Rates!$J$24,"£0.00"))))))))))))))))))))))))</f>
        <v>£0.00</v>
      </c>
      <c r="BH98" s="189" t="str">
        <f t="shared" si="28"/>
        <v>£0.00</v>
      </c>
      <c r="BI98" s="189">
        <f t="shared" si="29"/>
        <v>0</v>
      </c>
      <c r="BO98" s="202" t="str">
        <f>IF(H98="","£0.00",IF(AP98="4","£0.00",IF(AP98="5","£0.00",IF(AP98="1","£0.00",((AQ98*H98)*'Claim Details'!$F$111)/100))))</f>
        <v>£0.00</v>
      </c>
      <c r="BP98" s="202" t="str">
        <f>IF(T98="","£0.00",IF(AP98="4","£0.00",IF(AP98="5","£0.00",IF(AP98="1","£0.00",((AR98*T98)*'Claim Details'!$N$111)/100))))</f>
        <v>£0.00</v>
      </c>
      <c r="BQ98" s="202" t="str">
        <f>IF(AI98="","£0.00",IF(AP98="4","£0.00",IF(AP98="5","£0.00",IF(AP98="1","£0.00",((BI98*AI98)*'Claim Details'!$W$111)/100))))</f>
        <v>£0.00</v>
      </c>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row>
    <row r="99" spans="1:97" ht="15">
      <c r="A99" s="145"/>
      <c r="B99" s="91"/>
      <c r="C99" s="96"/>
      <c r="D99" s="97"/>
      <c r="E99" s="98"/>
      <c r="F99" s="89"/>
      <c r="G99" s="99"/>
      <c r="H99" s="100"/>
      <c r="I99" s="221" t="str">
        <f t="shared" si="19"/>
        <v>£0.00</v>
      </c>
      <c r="J99" s="101"/>
      <c r="K99" s="100"/>
      <c r="L99" s="221" t="str">
        <f t="shared" si="20"/>
        <v>£0.00</v>
      </c>
      <c r="M99" s="101"/>
      <c r="N99" s="102"/>
      <c r="O99" s="145"/>
      <c r="P99" s="77"/>
      <c r="Q99" s="87"/>
      <c r="R99" s="87"/>
      <c r="S99" s="87"/>
      <c r="T99" s="149" t="str">
        <f t="shared" si="21"/>
        <v/>
      </c>
      <c r="U99" s="87" t="str">
        <f t="shared" si="30"/>
        <v/>
      </c>
      <c r="V99" s="87"/>
      <c r="W99" s="53" t="str">
        <f t="shared" si="22"/>
        <v>£0.00</v>
      </c>
      <c r="X99" s="53"/>
      <c r="Y99" s="87"/>
      <c r="Z99" s="78"/>
      <c r="AA99" s="79"/>
      <c r="AB99" s="160"/>
      <c r="AC99" s="98"/>
      <c r="AD99" s="225"/>
      <c r="AE99" s="235" t="str">
        <f t="shared" si="23"/>
        <v/>
      </c>
      <c r="AF99" s="87" t="str">
        <f t="shared" si="24"/>
        <v/>
      </c>
      <c r="AG99" s="53"/>
      <c r="AH99" s="224"/>
      <c r="AI99" s="226" t="str">
        <f t="shared" si="16"/>
        <v/>
      </c>
      <c r="AJ99" s="236" t="str">
        <f t="shared" si="25"/>
        <v>£0.00</v>
      </c>
      <c r="AK99" s="31"/>
      <c r="AL99" s="1"/>
      <c r="AM99" s="1"/>
      <c r="AN99" s="1"/>
      <c r="AO99" s="1"/>
      <c r="AP99" s="1" t="str">
        <f t="shared" si="17"/>
        <v/>
      </c>
      <c r="AQ99" s="27">
        <f t="shared" si="18"/>
        <v>0</v>
      </c>
      <c r="AR99" s="189">
        <f t="shared" si="26"/>
        <v>0</v>
      </c>
      <c r="AS99" s="190" t="str">
        <f>IF(AND(C99="A",'Claim Details'!$E$28&gt;=Rates!$D$14,'Claim Details'!$E$28&lt;=Rates!$D$15,'Claim Details'!$E$19="Yes"),Rates!$E$17,IF(AND(C99="A",'Claim Details'!$E$28&gt;=Rates!$D$14,'Claim Details'!$E$28&lt;=Rates!$D$15,'Claim Details'!$E$19="No"),Rates!$D$17,IF(AND(C99="A",'Claim Details'!$E$28&gt;=Rates!$F$14,'Claim Details'!$E$28&lt;=Rates!$F$15,'Claim Details'!$E$19="Yes"),Rates!$G$17,IF(AND(C99="A",'Claim Details'!$E$28&gt;=Rates!$F$14,'Claim Details'!$E$28&lt;=Rates!$F$15,'Claim Details'!$E$19="No"),Rates!$F$17,IF(AND(C99="A",'Claim Details'!$E$28&gt;=Rates!$H$14,'Claim Details'!$E$28&lt;=Rates!$H$15,'Claim Details'!$E$19="Yes"),Rates!$I$17,IF(AND(C99="A",'Claim Details'!$E$28&gt;=Rates!$H$14,'Claim Details'!$E$28&lt;=Rates!$H$15,'Claim Details'!$E$19="No"),Rates!$H$17,IF(AND(C99="A",'Claim Details'!$E$28&gt;=Rates!$J$14,'Claim Details'!$E$28&lt;=Rates!$J$15,'Claim Details'!$E$19="Yes"),Rates!$K$17,IF(AND(C99="A",'Claim Details'!$E$28&gt;=Rates!$J$14,'Claim Details'!$E$28&lt;=Rates!$J$15,'Claim Details'!$E$19="No"),Rates!$J$17,IF(AND(C99="B",'Claim Details'!$E$28&gt;=Rates!$D$14,'Claim Details'!$E$28&lt;=Rates!$D$15,'Claim Details'!$E$19="Yes"),Rates!$E$18,IF(AND(C99="B",'Claim Details'!$E$28&gt;=Rates!$D$14,'Claim Details'!$E$28&lt;=Rates!$D$15,'Claim Details'!$E$19="No"),Rates!$D$18,IF(AND(C99="B",'Claim Details'!$E$28&gt;=Rates!$F$14,'Claim Details'!$E$28&lt;=Rates!$F$15,'Claim Details'!$E$19="Yes"),Rates!$G$18,IF(AND(C99="B",'Claim Details'!$E$28&gt;=Rates!$F$14,'Claim Details'!$E$28&lt;=Rates!$F$15,'Claim Details'!$E$19="No"),Rates!$F$18,IF(AND(C99="B",'Claim Details'!$E$28&gt;=Rates!$H$14,'Claim Details'!$E$28&lt;=Rates!$H$15,'Claim Details'!$E$19="Yes"),Rates!$I$18,IF(AND(C99="B",'Claim Details'!$E$28&gt;=Rates!$H$14,'Claim Details'!$E$28&lt;=Rates!$H$15,'Claim Details'!$E$19="No"),Rates!$H$18,IF(AND(C99="B",'Claim Details'!$E$28&gt;=Rates!$J$14,'Claim Details'!$E$28&lt;=Rates!$J$15,'Claim Details'!$E$19="Yes"),Rates!$K$18,IF(AND(C99="B",'Claim Details'!$E$28&gt;=Rates!$J$14,'Claim Details'!$E$28&lt;=Rates!$J$15,'Claim Details'!$E$19="No"),Rates!$J$18,IF(AND(C99="C",'Claim Details'!$E$28&gt;=Rates!$D$14,'Claim Details'!$E$28&lt;=Rates!$D$15,'Claim Details'!$E$19="Yes"),Rates!$E$19,IF(AND(C99="C",'Claim Details'!$E$28&gt;=Rates!$D$14,'Claim Details'!$E$28&lt;=Rates!$D$15,'Claim Details'!$E$19="No"),Rates!$D$19,IF(AND(C99="C",'Claim Details'!$E$28&gt;=Rates!$F$14,'Claim Details'!$E$28&lt;=Rates!$F$15,'Claim Details'!$E$19="Yes"),Rates!$G$19,IF(AND(C99="C",'Claim Details'!$E$28&gt;=Rates!$F$14,'Claim Details'!$E$28&lt;=Rates!$F$15,'Claim Details'!$E$19="No"),Rates!$F$19,IF(AND(C99="C",'Claim Details'!$E$28&gt;=Rates!$H$14,'Claim Details'!$E$28&lt;=Rates!$H$15,'Claim Details'!$E$19="Yes"),Rates!$I$19,IF(AND(C99="C",'Claim Details'!$E$28&gt;=Rates!$H$14,'Claim Details'!$E$28&lt;=Rates!$H$15,'Claim Details'!$E$19="No"),Rates!$H$19,IF(AND(C99="C",'Claim Details'!$E$28&gt;=Rates!$J$14,'Claim Details'!$E$28&lt;=Rates!$J$15,'Claim Details'!$E$19="Yes"),Rates!$K$19,IF(AND(C99="C",'Claim Details'!$E$28&gt;=Rates!$J$14,'Claim Details'!$E$28&lt;=Rates!$J$15,'Claim Details'!$E$19="No"),Rates!$J$19,"£0.00"))))))))))))))))))))))))</f>
        <v>£0.00</v>
      </c>
      <c r="AT99" s="189" t="str">
        <f>IF(AND(C99="A",'Claim Details'!$E$28&gt;=Rates!$D$14,'Claim Details'!$E$28&lt;=Rates!$D$15,'Claim Details'!$E$19="Yes"),Rates!$E$25,IF(AND(C99="A",'Claim Details'!$E$28&gt;=Rates!$D$14,'Claim Details'!$E$28&lt;=Rates!$D$15,'Claim Details'!$E$19="No"),Rates!$D$25,IF(AND(C99="A",'Claim Details'!$E$28&gt;=Rates!$F$14,'Claim Details'!$E$28&lt;=Rates!$F$15,'Claim Details'!$E$19="Yes"),Rates!$G$25,IF(AND(C99="A",'Claim Details'!$E$28&gt;=Rates!$F$14,'Claim Details'!$E$28&lt;=Rates!$F$15,'Claim Details'!$E$19="No"),Rates!$F$25,IF(AND(C99="A",'Claim Details'!$E$28&gt;=Rates!$H$14,'Claim Details'!$E$28&lt;=Rates!$H$15,'Claim Details'!$E$19="Yes"),Rates!$I$25,IF(AND(C99="A",'Claim Details'!$E$28&gt;=Rates!$H$14,'Claim Details'!$E$28&lt;=Rates!$H$15,'Claim Details'!$E$19="No"),Rates!$H$25,IF(AND(C99="A",'Claim Details'!$E$28&gt;=Rates!$J$14,'Claim Details'!$E$28&lt;=Rates!$J$15,'Claim Details'!$E$19="Yes"),Rates!$K$25,IF(AND(C99="A",'Claim Details'!$E$28&gt;=Rates!$J$14,'Claim Details'!$E$28&lt;=Rates!$J$15,'Claim Details'!$E$19="No"),Rates!$J$25,IF(AND(C99="B",'Claim Details'!$E$28&gt;=Rates!$D$14,'Claim Details'!$E$28&lt;=Rates!$D$15,'Claim Details'!$E$19="Yes"),Rates!$E$26,IF(AND(C99="B",'Claim Details'!$E$28&gt;=Rates!$D$14,'Claim Details'!$E$28&lt;=Rates!$D$15,'Claim Details'!$E$19="No"),Rates!$D$26,IF(AND(C99="B",'Claim Details'!$E$28&gt;=Rates!$F$14,'Claim Details'!$E$28&lt;=Rates!$F$15,'Claim Details'!$E$19="Yes"),Rates!$G$26,IF(AND(C99="B",'Claim Details'!$E$28&gt;=Rates!$F$14,'Claim Details'!$E$28&lt;=Rates!$F$15,'Claim Details'!$E$19="No"),Rates!$F$26,IF(AND(C99="B",'Claim Details'!$E$28&gt;=Rates!$H$14,'Claim Details'!$E$28&lt;=Rates!$H$15,'Claim Details'!$E$19="Yes"),Rates!$I$26,IF(AND(C99="B",'Claim Details'!$E$28&gt;=Rates!$H$14,'Claim Details'!$E$28&lt;=Rates!$H$15,'Claim Details'!$E$19="No"),Rates!$H$26,IF(AND(C99="B",'Claim Details'!$E$28&gt;=Rates!$J$14,'Claim Details'!$E$28&lt;=Rates!$J$15,'Claim Details'!$E$19="Yes"),Rates!$K$26,IF(AND(C99="B",'Claim Details'!$E$28&gt;=Rates!$J$14,'Claim Details'!$E$28&lt;=Rates!$J$15,'Claim Details'!$E$19="No"),Rates!$J$26,IF(AND(C99="C",'Claim Details'!$E$28&gt;=Rates!$D$14,'Claim Details'!$E$28&lt;=Rates!$D$15,'Claim Details'!$E$19="Yes"),Rates!$E$27,IF(AND(C99="C",'Claim Details'!$E$28&gt;=Rates!$D$14,'Claim Details'!$E$28&lt;=Rates!$D$15,'Claim Details'!$E$19="No"),Rates!$D$27,IF(AND(C99="C",'Claim Details'!$E$28&gt;=Rates!$F$14,'Claim Details'!$E$28&lt;=Rates!$F$15,'Claim Details'!$E$19="Yes"),Rates!$G$27,IF(AND(C99="C",'Claim Details'!$E$28&gt;=Rates!$F$14,'Claim Details'!$E$28&lt;=Rates!$F$15,'Claim Details'!$E$19="No"),Rates!$F$27,IF(AND(C99="C",'Claim Details'!$E$28&gt;=Rates!$H$14,'Claim Details'!$E$28&lt;=Rates!$H$15,'Claim Details'!$E$19="Yes"),Rates!$I$27,IF(AND(C99="C",'Claim Details'!$E$28&gt;=Rates!$H$14,'Claim Details'!$E$28&lt;=Rates!$H$15,'Claim Details'!$E$19="No"),Rates!$H$27,IF(AND(C99="C",'Claim Details'!$E$28&gt;=Rates!$J$14,'Claim Details'!$E$28&lt;=Rates!$J$15,'Claim Details'!$E$19="Yes"),Rates!$K$27,IF(AND(C99="C",'Claim Details'!$E$28&gt;=Rates!$J$14,'Claim Details'!$E$28&lt;=Rates!$J$15,'Claim Details'!$E$19="No"),Rates!$J$27,"£0.00"))))))))))))))))))))))))</f>
        <v>£0.00</v>
      </c>
      <c r="AU99" s="191" t="str">
        <f>IF(AND(C99="A",'Claim Details'!$E$28&gt;=Rates!$D$14,'Claim Details'!$E$28&lt;=Rates!$D$15,'Claim Details'!$E$19="Yes"),Rates!$E$20,IF(AND(C99="A",'Claim Details'!$E$28&gt;=Rates!$D$14,'Claim Details'!$E$28&lt;=Rates!$D$15,'Claim Details'!$E$19="No"),Rates!$D$20,IF(AND(C99="A",'Claim Details'!$E$28&gt;=Rates!$F$14,'Claim Details'!$E$28&lt;=Rates!$F$15,'Claim Details'!$E$19="Yes"),Rates!$G$20,IF(AND(C99="A",'Claim Details'!$E$28&gt;=Rates!$F$14,'Claim Details'!$E$28&lt;=Rates!$F$15,'Claim Details'!$E$19="No"),Rates!$F$20,IF(AND(C99="A",'Claim Details'!$E$28&gt;=Rates!$H$14,'Claim Details'!$E$28&lt;=Rates!$H$15,'Claim Details'!$E$19="Yes"),Rates!$I$20,IF(AND(C99="A",'Claim Details'!$E$28&gt;=Rates!$H$14,'Claim Details'!$E$28&lt;=Rates!$H$15,'Claim Details'!$E$19="No"),Rates!$H$20,IF(AND(C99="A",'Claim Details'!$E$28&gt;=Rates!$J$14,'Claim Details'!$E$28&lt;=Rates!$J$15,'Claim Details'!$E$19="Yes"),Rates!$K$20,IF(AND(C99="A",'Claim Details'!$E$28&gt;=Rates!$J$14,'Claim Details'!$E$28&lt;=Rates!$J$15,'Claim Details'!$E$19="No"),Rates!$J$20,IF(AND(C99="B",'Claim Details'!$E$28&gt;=Rates!$D$14,'Claim Details'!$E$28&lt;=Rates!$D$15,'Claim Details'!$E$19="Yes"),Rates!$E$21,IF(AND(C99="B",'Claim Details'!$E$28&gt;=Rates!$D$14,'Claim Details'!$E$28&lt;=Rates!$D$15,'Claim Details'!$E$19="No"),Rates!$D$21,IF(AND(C99="B",'Claim Details'!$E$28&gt;=Rates!$F$14,'Claim Details'!$E$28&lt;=Rates!$F$15,'Claim Details'!$E$19="Yes"),Rates!$G$21,IF(AND(C99="B",'Claim Details'!$E$28&gt;=Rates!$F$14,'Claim Details'!$E$28&lt;=Rates!$F$15,'Claim Details'!$E$19="No"),Rates!$F$21,IF(AND(C99="B",'Claim Details'!$E$28&gt;=Rates!$H$14,'Claim Details'!$E$28&lt;=Rates!$H$15,'Claim Details'!$E$19="Yes"),Rates!$I$21,IF(AND(C99="B",'Claim Details'!$E$28&gt;=Rates!$H$14,'Claim Details'!$E$28&lt;=Rates!$H$15,'Claim Details'!$E$19="No"),Rates!$H$21,IF(AND(C99="B",'Claim Details'!$E$28&gt;=Rates!$J$14,'Claim Details'!$E$28&lt;=Rates!$J$15,'Claim Details'!$E$19="Yes"),Rates!$K$21,IF(AND(C99="B",'Claim Details'!$E$28&gt;=Rates!$J$14,'Claim Details'!$E$28&lt;=Rates!$J$15,'Claim Details'!$E$19="No"),Rates!$J$21,"£0.00"))))))))))))))))</f>
        <v>£0.00</v>
      </c>
      <c r="AV99" s="191" t="str">
        <f>IF(AND(C99="A",'Claim Details'!$E$28&gt;=Rates!$D$14,'Claim Details'!$E$28&lt;=Rates!$D$15,'Claim Details'!$E$19="Yes"),Rates!$E$22,IF(AND(C99="A",'Claim Details'!$E$28&gt;=Rates!$D$14,'Claim Details'!$E$28&lt;=Rates!$D$15,'Claim Details'!$E$19="No"),Rates!$D$22,IF(AND(C99="A",'Claim Details'!$E$28&gt;=Rates!$F$14,'Claim Details'!$E$28&lt;=Rates!$F$15,'Claim Details'!$E$19="Yes"),Rates!$G$22,IF(AND(C99="A",'Claim Details'!$E$28&gt;=Rates!$F$14,'Claim Details'!$E$28&lt;=Rates!$F$15,'Claim Details'!$E$19="No"),Rates!$F$22,IF(AND(C99="A",'Claim Details'!$E$28&gt;=Rates!$H$14,'Claim Details'!$E$28&lt;=Rates!$H$15,'Claim Details'!$E$19="Yes"),Rates!$I$22,IF(AND(C99="A",'Claim Details'!$E$28&gt;=Rates!$H$14,'Claim Details'!$E$28&lt;=Rates!$H$15,'Claim Details'!$E$19="No"),Rates!$H$22,IF(AND(C99="A",'Claim Details'!$E$28&gt;=Rates!$J$14,'Claim Details'!$E$28&lt;=Rates!$J$15,'Claim Details'!$E$19="Yes"),Rates!$K$22,IF(AND(C99="A",'Claim Details'!$E$28&gt;=Rates!$J$14,'Claim Details'!$E$28&lt;=Rates!$J$15,'Claim Details'!$E$19="No"),Rates!$J$22,IF(AND(C99="B",'Claim Details'!$E$28&gt;=Rates!$D$14,'Claim Details'!$E$28&lt;=Rates!$D$15,'Claim Details'!$E$19="Yes"),Rates!$E$23,IF(AND(C99="B",'Claim Details'!$E$28&gt;=Rates!$D$14,'Claim Details'!$E$28&lt;=Rates!$D$15,'Claim Details'!$E$19="No"),Rates!$D$23,IF(AND(C99="B",'Claim Details'!$E$28&gt;=Rates!$F$14,'Claim Details'!$E$28&lt;=Rates!$F$15,'Claim Details'!$E$19="Yes"),Rates!$G$23,IF(AND(C99="B",'Claim Details'!$E$28&gt;=Rates!$F$14,'Claim Details'!$E$28&lt;=Rates!$F$15,'Claim Details'!$E$19="No"),Rates!$F$23,IF(AND(C99="B",'Claim Details'!$E$28&gt;=Rates!$H$14,'Claim Details'!$E$28&lt;=Rates!$H$15,'Claim Details'!$E$19="Yes"),Rates!$I$23,IF(AND(C99="B",'Claim Details'!$E$28&gt;=Rates!$H$14,'Claim Details'!$E$28&lt;=Rates!$H$15,'Claim Details'!$E$19="No"),Rates!$H$23,IF(AND(C99="B",'Claim Details'!$E$28&gt;=Rates!$J$14,'Claim Details'!$E$28&lt;=Rates!$J$15,'Claim Details'!$E$19="Yes"),Rates!$K$23,IF(AND(C99="B",'Claim Details'!$E$28&gt;=Rates!$J$14,'Claim Details'!$E$28&lt;=Rates!$J$15,'Claim Details'!$E$19="No"),Rates!$J$23,IF(AND(C99="C",'Claim Details'!$E$28&gt;=Rates!$D$14,'Claim Details'!$E$28&lt;=Rates!$D$15,'Claim Details'!$E$19="Yes"),Rates!$E$24,IF(AND(C99="C",'Claim Details'!$E$28&gt;=Rates!$D$14,'Claim Details'!$E$28&lt;=Rates!$D$15,'Claim Details'!$E$19="No"),Rates!$D$24,IF(AND(C99="C",'Claim Details'!$E$28&gt;=Rates!$F$14,'Claim Details'!$E$28&lt;=Rates!$F$15,'Claim Details'!$E$19="Yes"),Rates!$G$24,IF(AND(C99="C",'Claim Details'!$E$28&gt;=Rates!$F$14,'Claim Details'!$E$28&lt;=Rates!$F$15,'Claim Details'!$E$19="No"),Rates!$F$24,IF(AND(C99="C",'Claim Details'!$E$28&gt;=Rates!$H$14,'Claim Details'!$E$28&lt;=Rates!$H$15,'Claim Details'!$E$19="Yes"),Rates!$I$24,IF(AND(C99="C",'Claim Details'!$E$28&gt;=Rates!$H$14,'Claim Details'!$E$28&lt;=Rates!$H$15,'Claim Details'!$E$19="No"),Rates!$H$24,IF(AND(C99="C",'Claim Details'!$E$28&gt;=Rates!$J$14,'Claim Details'!$E$28&lt;=Rates!$J$15,'Claim Details'!$E$19="Yes"),Rates!$K$24,IF(AND(C99="C",'Claim Details'!$E$28&gt;=Rates!$J$14,'Claim Details'!$E$28&lt;=Rates!$J$15,'Claim Details'!$E$19="No"),Rates!$J$24,"£0.00"))))))))))))))))))))))))</f>
        <v>£0.00</v>
      </c>
      <c r="AW99" s="1"/>
      <c r="AX99" s="189" t="str">
        <f>IF(AND(U99="A",'Claim Details'!$I$28&gt;=Rates!$D$14,'Claim Details'!$I$28&lt;=Rates!$D$15,'Claim Details'!$I$19="Yes"),Rates!$J$17,IF(AND(U99="A",'Claim Details'!$I$28&gt;=Rates!$D$14,'Claim Details'!$I$28&lt;=Rates!$D$15,'Claim Details'!$I$19="No"),Rates!$D$17,IF(AND(U99="A",'Claim Details'!$I$28&gt;=Rates!$F$14,'Claim Details'!$I$28&lt;=Rates!$F$15,'Claim Details'!$I$19="Yes"),Rates!$G$17,IF(AND(U99="A",'Claim Details'!$I$28&gt;=Rates!$F$14,'Claim Details'!$I$28&lt;=Rates!$F$15,'Claim Details'!$I$19="No"),Rates!$F$17,IF(AND(U99="A",'Claim Details'!$I$28&gt;=Rates!$H$14,'Claim Details'!$I$28&lt;=Rates!$H$15,'Claim Details'!$I$19="Yes"),Rates!$I$17,IF(AND(U99="A",'Claim Details'!$I$28&gt;=Rates!$H$14,'Claim Details'!$I$28&lt;=Rates!$H$15,'Claim Details'!$I$19="No"),Rates!$H$17,IF(AND(U99="A",'Claim Details'!$I$28&gt;=Rates!$J$14,'Claim Details'!$I$28&lt;=Rates!$J$15,'Claim Details'!$I$19="Yes"),Rates!$K$17,IF(AND(U99="A",'Claim Details'!$I$28&gt;=Rates!$J$14,'Claim Details'!$I$28&lt;=Rates!$J$15,'Claim Details'!$I$19="No"),Rates!$J$17,IF(AND(U99="B",'Claim Details'!$I$28&gt;=Rates!$D$14,'Claim Details'!$I$28&lt;=Rates!$D$15,'Claim Details'!$I$19="Yes"),Rates!$E$18,IF(AND(U99="B",'Claim Details'!$I$28&gt;=Rates!$D$14,'Claim Details'!$I$28&lt;=Rates!$D$15,'Claim Details'!$I$19="No"),Rates!$D$18,IF(AND(U99="B",'Claim Details'!$I$28&gt;=Rates!$F$14,'Claim Details'!$I$28&lt;=Rates!$F$15,'Claim Details'!$I$19="Yes"),Rates!$G$18,IF(AND(U99="B",'Claim Details'!$I$28&gt;=Rates!$F$14,'Claim Details'!$I$28&lt;=Rates!$F$15,'Claim Details'!$I$19="No"),Rates!$F$18,IF(AND(U99="B",'Claim Details'!$I$28&gt;=Rates!$H$14,'Claim Details'!$I$28&lt;=Rates!$H$15,'Claim Details'!$I$19="Yes"),Rates!$I$18,IF(AND(U99="B",'Claim Details'!$I$28&gt;=Rates!$H$14,'Claim Details'!$I$28&lt;=Rates!$H$15,'Claim Details'!$I$19="No"),Rates!$H$18,IF(AND(U99="B",'Claim Details'!$I$28&gt;=Rates!$J$14,'Claim Details'!$I$28&lt;=Rates!$J$15,'Claim Details'!$I$19="Yes"),Rates!$K$18,IF(AND(U99="B",'Claim Details'!$I$28&gt;=Rates!$J$14,'Claim Details'!$I$28&lt;=Rates!$J$15,'Claim Details'!$I$19="No"),Rates!$J$18,IF(AND(U99="C",'Claim Details'!$I$28&gt;=Rates!$D$14,'Claim Details'!$I$28&lt;=Rates!$D$15,'Claim Details'!$I$19="Yes"),Rates!$E$19,IF(AND(U99="C",'Claim Details'!$I$28&gt;=Rates!$D$14,'Claim Details'!$I$28&lt;=Rates!$D$15,'Claim Details'!$I$19="No"),Rates!$D$19,IF(AND(U99="C",'Claim Details'!$I$28&gt;=Rates!$F$14,'Claim Details'!$I$28&lt;=Rates!$F$15,'Claim Details'!$I$19="Yes"),Rates!$G$19,IF(AND(U99="C",'Claim Details'!$I$28&gt;=Rates!$F$14,'Claim Details'!$I$28&lt;=Rates!$F$15,'Claim Details'!$I$19="No"),Rates!$F$19,IF(AND(U99="C",'Claim Details'!$I$28&gt;=Rates!$H$14,'Claim Details'!$I$28&lt;=Rates!$H$15,'Claim Details'!$I$19="Yes"),Rates!$I$19,IF(AND(U99="C",'Claim Details'!$I$28&gt;=Rates!$H$14,'Claim Details'!$I$28&lt;=Rates!$H$15,'Claim Details'!$I$19="No"),Rates!$H$19,IF(AND(U99="C",'Claim Details'!$I$28&gt;=Rates!$J$14,'Claim Details'!$I$28&lt;=Rates!$J$15,'Claim Details'!$I$19="Yes"),Rates!$K$19,IF(AND(U99="C",'Claim Details'!$I$28&gt;=Rates!$J$14,'Claim Details'!$I$28&lt;=Rates!$J$15,'Claim Details'!$I$19="No"),Rates!$J$19,"£0.00"))))))))))))))))))))))))</f>
        <v>£0.00</v>
      </c>
      <c r="AY99" s="189" t="str">
        <f>IF(AND(C99="A",'Claim Details'!$I$28&gt;=Rates!$D$14,'Claim Details'!$I$28&lt;=Rates!$D$15,'Claim Details'!$I$19="Yes"),Rates!$J$25,IF(AND(C99="A",'Claim Details'!$I$28&gt;=Rates!$D$14,'Claim Details'!$I$28&lt;=Rates!$D$15,'Claim Details'!$I$19="No"),Rates!$D$25,IF(AND(C99="A",'Claim Details'!$I$28&gt;=Rates!$F$14,'Claim Details'!$I$28&lt;=Rates!$F$15,'Claim Details'!$I$19="Yes"),Rates!$G$25,IF(AND(C99="A",'Claim Details'!$I$28&gt;=Rates!$F$14,'Claim Details'!$I$28&lt;=Rates!$F$15,'Claim Details'!$I$19="No"),Rates!$F$25,IF(AND(C99="A",'Claim Details'!$I$28&gt;=Rates!$H$14,'Claim Details'!$I$28&lt;=Rates!$H$15,'Claim Details'!$I$19="Yes"),Rates!$I$25,IF(AND(C99="A",'Claim Details'!$I$28&gt;=Rates!$H$14,'Claim Details'!$I$28&lt;=Rates!$H$15,'Claim Details'!$I$19="No"),Rates!$H$25,IF(AND(C99="A",'Claim Details'!$I$28&gt;=Rates!$J$14,'Claim Details'!$I$28&lt;=Rates!$J$15,'Claim Details'!$I$19="Yes"),Rates!$K$25,IF(AND(C99="A",'Claim Details'!$I$28&gt;=Rates!$J$14,'Claim Details'!$I$28&lt;=Rates!$J$15,'Claim Details'!$I$19="No"),Rates!$J$25,IF(AND(C99="B",'Claim Details'!$I$28&gt;=Rates!$D$14,'Claim Details'!$I$28&lt;=Rates!$D$15,'Claim Details'!$I$19="Yes"),Rates!$E$26,IF(AND(C99="B",'Claim Details'!$I$28&gt;=Rates!$D$14,'Claim Details'!$I$28&lt;=Rates!$D$15,'Claim Details'!$I$19="No"),Rates!$D$26,IF(AND(C99="B",'Claim Details'!$I$28&gt;=Rates!$F$14,'Claim Details'!$I$28&lt;=Rates!$F$15,'Claim Details'!$I$19="Yes"),Rates!$G$26,IF(AND(C99="B",'Claim Details'!$I$28&gt;=Rates!$F$14,'Claim Details'!$I$28&lt;=Rates!$F$15,'Claim Details'!$I$19="No"),Rates!$F$26,IF(AND(C99="B",'Claim Details'!$I$28&gt;=Rates!$H$14,'Claim Details'!$I$28&lt;=Rates!$H$15,'Claim Details'!$I$19="Yes"),Rates!$I$26,IF(AND(C99="B",'Claim Details'!$I$28&gt;=Rates!$H$14,'Claim Details'!$I$28&lt;=Rates!$H$15,'Claim Details'!$I$19="No"),Rates!$H$26,IF(AND(C99="B",'Claim Details'!$I$28&gt;=Rates!$J$14,'Claim Details'!$I$28&lt;=Rates!$J$15,'Claim Details'!$I$19="Yes"),Rates!$K$26,IF(AND(C99="B",'Claim Details'!$I$28&gt;=Rates!$J$14,'Claim Details'!$I$28&lt;=Rates!$J$15,'Claim Details'!$I$19="No"),Rates!$J$26,IF(AND(C99="C",'Claim Details'!$I$28&gt;=Rates!$D$14,'Claim Details'!$I$28&lt;=Rates!$D$15,'Claim Details'!$I$19="Yes"),Rates!$E$27,IF(AND(C99="C",'Claim Details'!$I$28&gt;=Rates!$D$14,'Claim Details'!$I$28&lt;=Rates!$D$15,'Claim Details'!$I$19="No"),Rates!$D$27,IF(AND(C99="C",'Claim Details'!$I$28&gt;=Rates!$F$14,'Claim Details'!$I$28&lt;=Rates!$F$15,'Claim Details'!$I$19="Yes"),Rates!$G$27,IF(AND(C99="C",'Claim Details'!$I$28&gt;=Rates!$F$14,'Claim Details'!$I$28&lt;=Rates!$F$15,'Claim Details'!$I$19="No"),Rates!$F$27,IF(AND(C99="C",'Claim Details'!$I$28&gt;=Rates!$H$14,'Claim Details'!$I$28&lt;=Rates!$H$15,'Claim Details'!$I$19="Yes"),Rates!$I$27,IF(AND(C99="C",'Claim Details'!$I$28&gt;=Rates!$H$14,'Claim Details'!$I$28&lt;=Rates!$H$15,'Claim Details'!$I$19="No"),Rates!$H$27,IF(AND(C99="C",'Claim Details'!$I$28&gt;=Rates!$J$14,'Claim Details'!$I$28&lt;=Rates!$J$15,'Claim Details'!$I$19="Yes"),Rates!$K$27,IF(AND(C99="C",'Claim Details'!$I$28&gt;=Rates!$J$14,'Claim Details'!$I$28&lt;=Rates!$J$15,'Claim Details'!$I$19="No"),Rates!$J$27,"£0.00"))))))))))))))))))))))))</f>
        <v>£0.00</v>
      </c>
      <c r="AZ99" s="189" t="str">
        <f>IF(AND(C99="A",'Claim Details'!$I$28&gt;=Rates!$D$14,'Claim Details'!$I$28&lt;=Rates!$D$15,'Claim Details'!$I$19="Yes"),Rates!$E$20,IF(AND(C99="A",'Claim Details'!$I$28&gt;=Rates!$D$14,'Claim Details'!$I$28&lt;=Rates!$D$15,'Claim Details'!$I$19="No"),Rates!$D$20,IF(AND(C99="A",'Claim Details'!$I$28&gt;=Rates!$F$14,'Claim Details'!$I$28&lt;=Rates!$F$15,'Claim Details'!$I$19="Yes"),Rates!$G$20,IF(AND(C99="A",'Claim Details'!$I$28&gt;=Rates!$F$14,'Claim Details'!$I$28&lt;=Rates!$F$15,'Claim Details'!$I$19="No"),Rates!$F$20,IF(AND(C99="A",'Claim Details'!$I$28&gt;=Rates!$H$14,'Claim Details'!$I$28&lt;=Rates!$H$15,'Claim Details'!$I$19="Yes"),Rates!$I$20,IF(AND(C99="A",'Claim Details'!$I$28&gt;=Rates!$H$14,'Claim Details'!$I$28&lt;=Rates!$H$15,'Claim Details'!$I$19="No"),Rates!$H$20,IF(AND(C99="A",'Claim Details'!$I$28&gt;=Rates!$J$14,'Claim Details'!$I$28&lt;=Rates!$J$15,'Claim Details'!$I$19="Yes"),Rates!$K$20,IF(AND(C99="A",'Claim Details'!$I$28&gt;=Rates!$J$14,'Claim Details'!$I$28&lt;=Rates!$J$15,'Claim Details'!$I$19="No"),Rates!$J$20,IF(AND(C99="B",'Claim Details'!$I$28&gt;=Rates!$D$14,'Claim Details'!$I$28&lt;=Rates!$D$15,'Claim Details'!$I$19="Yes"),Rates!$E$21,IF(AND(C99="B",'Claim Details'!$I$28&gt;=Rates!$D$14,'Claim Details'!$I$28&lt;=Rates!$D$15,'Claim Details'!$I$19="No"),Rates!$D$21,IF(AND(C99="B",'Claim Details'!$I$28&gt;=Rates!$F$14,'Claim Details'!$I$28&lt;=Rates!$F$15,'Claim Details'!$I$19="Yes"),Rates!$G$21,IF(AND(C99="B",'Claim Details'!$I$28&gt;=Rates!$F$14,'Claim Details'!$I$28&lt;=Rates!$F$15,'Claim Details'!$I$19="No"),Rates!$F$21,IF(AND(C99="B",'Claim Details'!$I$28&gt;=Rates!$H$14,'Claim Details'!$I$28&lt;=Rates!$H$15,'Claim Details'!$I$19="Yes"),Rates!$I$21,IF(AND(C99="B",'Claim Details'!$I$28&gt;=Rates!$H$14,'Claim Details'!$I$28&lt;=Rates!$H$15,'Claim Details'!$I$19="No"),Rates!$H$21,IF(AND(C99="B",'Claim Details'!$I$28&gt;=Rates!$J$14,'Claim Details'!$I$28&lt;=Rates!$J$15,'Claim Details'!$I$19="Yes"),Rates!$K$21,IF(AND(C99="B",'Claim Details'!$I$28&gt;=Rates!$J$14,'Claim Details'!$I$28&lt;=Rates!$J$15,'Claim Details'!$I$19="No"),Rates!$J$21,"£0.00"))))))))))))))))</f>
        <v>£0.00</v>
      </c>
      <c r="BA99" s="189" t="str">
        <f>IF(AND(C99="A",'Claim Details'!$I$28&gt;=Rates!$D$14,'Claim Details'!$I$28&lt;=Rates!$D$15,'Claim Details'!$I$19="Yes"),Rates!$E$22,IF(AND(C99="A",'Claim Details'!$I$28&gt;=Rates!$D$14,'Claim Details'!$I$28&lt;=Rates!$D$15,'Claim Details'!$I$19="No"),Rates!$D$22,IF(AND(C99="A",'Claim Details'!$I$28&gt;=Rates!$F$14,'Claim Details'!$I$28&lt;=Rates!$F$15,'Claim Details'!$I$19="Yes"),Rates!$G$22,IF(AND(C99="A",'Claim Details'!$I$28&gt;=Rates!$F$14,'Claim Details'!$I$28&lt;=Rates!$F$15,'Claim Details'!$I$19="No"),Rates!$F$22,IF(AND(C99="A",'Claim Details'!$I$28&gt;=Rates!$H$14,'Claim Details'!$I$28&lt;=Rates!$H$15,'Claim Details'!$I$19="Yes"),Rates!$I$22,IF(AND(C99="A",'Claim Details'!$I$28&gt;=Rates!$H$14,'Claim Details'!$I$28&lt;=Rates!$H$15,'Claim Details'!$I$19="No"),Rates!$H$22,IF(AND(C99="A",'Claim Details'!$I$28&gt;=Rates!$J$14,'Claim Details'!$I$28&lt;=Rates!$J$15,'Claim Details'!$I$19="Yes"),Rates!$K$22,IF(AND(C99="A",'Claim Details'!$I$28&gt;=Rates!$J$14,'Claim Details'!$I$28&lt;=Rates!$J$15,'Claim Details'!$I$19="No"),Rates!$J$22,IF(AND(C99="B",'Claim Details'!$I$28&gt;=Rates!$D$14,'Claim Details'!$I$28&lt;=Rates!$D$15,'Claim Details'!$I$19="Yes"),Rates!$E$23,IF(AND(C99="B",'Claim Details'!$I$28&gt;=Rates!$D$14,'Claim Details'!$I$28&lt;=Rates!$D$15,'Claim Details'!$I$19="No"),Rates!$D$23,IF(AND(C99="B",'Claim Details'!$I$28&gt;=Rates!$F$14,'Claim Details'!$I$28&lt;=Rates!$F$15,'Claim Details'!$I$19="Yes"),Rates!$G$23,IF(AND(C99="B",'Claim Details'!$I$28&gt;=Rates!$F$14,'Claim Details'!$I$28&lt;=Rates!$F$15,'Claim Details'!$I$19="No"),Rates!$F$23,IF(AND(C99="B",'Claim Details'!$I$28&gt;=Rates!$H$14,'Claim Details'!$I$28&lt;=Rates!$H$15,'Claim Details'!$I$19="Yes"),Rates!$I$23,IF(AND(C99="B",'Claim Details'!$I$28&gt;=Rates!$H$14,'Claim Details'!$I$28&lt;=Rates!$H$15,'Claim Details'!$I$19="No"),Rates!$H$23,IF(AND(C99="B",'Claim Details'!$I$28&gt;=Rates!$J$14,'Claim Details'!$I$28&lt;=Rates!$J$15,'Claim Details'!$I$19="Yes"),Rates!$K$23,IF(AND(C99="B",'Claim Details'!$I$28&gt;=Rates!$J$14,'Claim Details'!$I$28&lt;=Rates!$J$15,'Claim Details'!$I$19="No"),Rates!$J$23,IF(AND(C99="C",'Claim Details'!$I$28&gt;=Rates!$D$14,'Claim Details'!$I$28&lt;=Rates!$D$15,'Claim Details'!$I$19="Yes"),Rates!$E$24,IF(AND(C99="C",'Claim Details'!$I$28&gt;=Rates!$D$14,'Claim Details'!$I$28&lt;=Rates!$D$15,'Claim Details'!$I$19="No"),Rates!$D$24,IF(AND(C99="C",'Claim Details'!$I$28&gt;=Rates!$F$14,'Claim Details'!$I$28&lt;=Rates!$F$15,'Claim Details'!$I$19="Yes"),Rates!$G$24,IF(AND(C99="C",'Claim Details'!$I$28&gt;=Rates!$F$14,'Claim Details'!$I$28&lt;=Rates!$F$15,'Claim Details'!$I$19="No"),Rates!$F$24,IF(AND(C99="C",'Claim Details'!$I$28&gt;=Rates!$H$14,'Claim Details'!$I$28&lt;=Rates!$H$15,'Claim Details'!$I$19="Yes"),Rates!$I$24,IF(AND(C99="C",'Claim Details'!$I$28&gt;=Rates!$H$14,'Claim Details'!$I$28&lt;=Rates!$H$15,'Claim Details'!$I$19="No"),Rates!$H$24,IF(AND(C99="C",'Claim Details'!$I$28&gt;=Rates!$J$14,'Claim Details'!$I$28&lt;=Rates!$J$15,'Claim Details'!$I$19="Yes"),Rates!$K$24,IF(AND(C99="C",'Claim Details'!$I$28&gt;=Rates!$J$14,'Claim Details'!$I$28&lt;=Rates!$J$15,'Claim Details'!$I$19="No"),Rates!$J$24,"£0.00"))))))))))))))))))))))))</f>
        <v>£0.00</v>
      </c>
      <c r="BB99" s="189" t="str">
        <f t="shared" si="27"/>
        <v>£0.00</v>
      </c>
      <c r="BC99" s="1"/>
      <c r="BD99" s="189" t="str">
        <f>IF(AND(AE99="A",'Claim Details'!$I$28&gt;=Rates!$D$14,'Claim Details'!$I$28&lt;=Rates!$D$15,'Claim Details'!$I$19="Yes"),Rates!$J$17,IF(AND(AE99="A",'Claim Details'!$I$28&gt;=Rates!$D$14,'Claim Details'!$I$28&lt;=Rates!$D$15,'Claim Details'!$I$19="No"),Rates!$D$17,IF(AND(AE99="A",'Claim Details'!$I$28&gt;=Rates!$F$14,'Claim Details'!$I$28&lt;=Rates!$F$15,'Claim Details'!$I$19="Yes"),Rates!$G$17,IF(AND(AE99="A",'Claim Details'!$I$28&gt;=Rates!$F$14,'Claim Details'!$I$28&lt;=Rates!$F$15,'Claim Details'!$I$19="No"),Rates!$F$17,IF(AND(AE99="A",'Claim Details'!$I$28&gt;=Rates!$H$14,'Claim Details'!$I$28&lt;=Rates!$H$15,'Claim Details'!$I$19="Yes"),Rates!$I$17,IF(AND(AE99="A",'Claim Details'!$I$28&gt;=Rates!$H$14,'Claim Details'!$I$28&lt;=Rates!$H$15,'Claim Details'!$I$19="No"),Rates!$H$17,IF(AND(AE99="A",'Claim Details'!$I$28&gt;=Rates!$J$14,'Claim Details'!$I$28&lt;=Rates!$J$15,'Claim Details'!$I$19="Yes"),Rates!$K$17,IF(AND(AE99="A",'Claim Details'!$I$28&gt;=Rates!$J$14,'Claim Details'!$I$28&lt;=Rates!$J$15,'Claim Details'!$I$19="No"),Rates!$J$17,IF(AND(AE99="B",'Claim Details'!$I$28&gt;=Rates!$D$14,'Claim Details'!$I$28&lt;=Rates!$D$15,'Claim Details'!$I$19="Yes"),Rates!$E$18,IF(AND(AE99="B",'Claim Details'!$I$28&gt;=Rates!$D$14,'Claim Details'!$I$28&lt;=Rates!$D$15,'Claim Details'!$I$19="No"),Rates!$D$18,IF(AND(AE99="B",'Claim Details'!$I$28&gt;=Rates!$F$14,'Claim Details'!$I$28&lt;=Rates!$F$15,'Claim Details'!$I$19="Yes"),Rates!$G$18,IF(AND(AE99="B",'Claim Details'!$I$28&gt;=Rates!$F$14,'Claim Details'!$I$28&lt;=Rates!$F$15,'Claim Details'!$I$19="No"),Rates!$F$18,IF(AND(AE99="B",'Claim Details'!$I$28&gt;=Rates!$H$14,'Claim Details'!$I$28&lt;=Rates!$H$15,'Claim Details'!$I$19="Yes"),Rates!$I$18,IF(AND(AE99="B",'Claim Details'!$I$28&gt;=Rates!$H$14,'Claim Details'!$I$28&lt;=Rates!$H$15,'Claim Details'!$I$19="No"),Rates!$H$18,IF(AND(AE99="B",'Claim Details'!$I$28&gt;=Rates!$J$14,'Claim Details'!$I$28&lt;=Rates!$J$15,'Claim Details'!$I$19="Yes"),Rates!$K$18,IF(AND(AE99="B",'Claim Details'!$I$28&gt;=Rates!$J$14,'Claim Details'!$I$28&lt;=Rates!$J$15,'Claim Details'!$I$19="No"),Rates!$J$18,IF(AND(AE99="C",'Claim Details'!$I$28&gt;=Rates!$D$14,'Claim Details'!$I$28&lt;=Rates!$D$15,'Claim Details'!$I$19="Yes"),Rates!$E$19,IF(AND(AE99="C",'Claim Details'!$I$28&gt;=Rates!$D$14,'Claim Details'!$I$28&lt;=Rates!$D$15,'Claim Details'!$I$19="No"),Rates!$D$19,IF(AND(AE99="C",'Claim Details'!$I$28&gt;=Rates!$F$14,'Claim Details'!$I$28&lt;=Rates!$F$15,'Claim Details'!$I$19="Yes"),Rates!$G$19,IF(AND(AE99="C",'Claim Details'!$I$28&gt;=Rates!$F$14,'Claim Details'!$I$28&lt;=Rates!$F$15,'Claim Details'!$I$19="No"),Rates!$F$19,IF(AND(AE99="C",'Claim Details'!$I$28&gt;=Rates!$H$14,'Claim Details'!$I$28&lt;=Rates!$H$15,'Claim Details'!$I$19="Yes"),Rates!$I$19,IF(AND(AE99="C",'Claim Details'!$I$28&gt;=Rates!$H$14,'Claim Details'!$I$28&lt;=Rates!$H$15,'Claim Details'!$I$19="No"),Rates!$H$19,IF(AND(AE99="C",'Claim Details'!$I$28&gt;=Rates!$J$14,'Claim Details'!$I$28&lt;=Rates!$J$15,'Claim Details'!$I$19="Yes"),Rates!$K$19,IF(AND(AE99="C",'Claim Details'!$I$28&gt;=Rates!$J$14,'Claim Details'!$I$28&lt;=Rates!$J$15,'Claim Details'!$I$19="No"),Rates!$J$19,"£0.00"))))))))))))))))))))))))</f>
        <v>£0.00</v>
      </c>
      <c r="BE99" s="189" t="str">
        <f>IF(AND(AE99="A",'Claim Details'!$I$28&gt;=Rates!$D$14,'Claim Details'!$I$28&lt;=Rates!$D$15,'Claim Details'!$I$19="Yes"),Rates!$J$25,IF(AND(AE99="A",'Claim Details'!$I$28&gt;=Rates!$D$14,'Claim Details'!$I$28&lt;=Rates!$D$15,'Claim Details'!$I$19="No"),Rates!$D$25,IF(AND(AE99="A",'Claim Details'!$I$28&gt;=Rates!$F$14,'Claim Details'!$I$28&lt;=Rates!$F$15,'Claim Details'!$I$19="Yes"),Rates!$G$25,IF(AND(AE99="A",'Claim Details'!$I$28&gt;=Rates!$F$14,'Claim Details'!$I$28&lt;=Rates!$F$15,'Claim Details'!$I$19="No"),Rates!$F$25,IF(AND(AE99="A",'Claim Details'!$I$28&gt;=Rates!$H$14,'Claim Details'!$I$28&lt;=Rates!$H$15,'Claim Details'!$I$19="Yes"),Rates!$I$25,IF(AND(AE99="A",'Claim Details'!$I$28&gt;=Rates!$H$14,'Claim Details'!$I$28&lt;=Rates!$H$15,'Claim Details'!$I$19="No"),Rates!$H$25,IF(AND(AE99="A",'Claim Details'!$I$28&gt;=Rates!$J$14,'Claim Details'!$I$28&lt;=Rates!$J$15,'Claim Details'!$I$19="Yes"),Rates!$K$25,IF(AND(AE99="A",'Claim Details'!$I$28&gt;=Rates!$J$14,'Claim Details'!$I$28&lt;=Rates!$J$15,'Claim Details'!$I$19="No"),Rates!$J$25,IF(AND(AE99="B",'Claim Details'!$I$28&gt;=Rates!$D$14,'Claim Details'!$I$28&lt;=Rates!$D$15,'Claim Details'!$I$19="Yes"),Rates!$E$26,IF(AND(AE99="B",'Claim Details'!$I$28&gt;=Rates!$D$14,'Claim Details'!$I$28&lt;=Rates!$D$15,'Claim Details'!$I$19="No"),Rates!$D$26,IF(AND(AE99="B",'Claim Details'!$I$28&gt;=Rates!$F$14,'Claim Details'!$I$28&lt;=Rates!$F$15,'Claim Details'!$I$19="Yes"),Rates!$G$26,IF(AND(AE99="B",'Claim Details'!$I$28&gt;=Rates!$F$14,'Claim Details'!$I$28&lt;=Rates!$F$15,'Claim Details'!$I$19="No"),Rates!$F$26,IF(AND(AE99="B",'Claim Details'!$I$28&gt;=Rates!$H$14,'Claim Details'!$I$28&lt;=Rates!$H$15,'Claim Details'!$I$19="Yes"),Rates!$I$26,IF(AND(AE99="B",'Claim Details'!$I$28&gt;=Rates!$H$14,'Claim Details'!$I$28&lt;=Rates!$H$15,'Claim Details'!$I$19="No"),Rates!$H$26,IF(AND(AE99="B",'Claim Details'!$I$28&gt;=Rates!$J$14,'Claim Details'!$I$28&lt;=Rates!$J$15,'Claim Details'!$I$19="Yes"),Rates!$K$26,IF(AND(AE99="B",'Claim Details'!$I$28&gt;=Rates!$J$14,'Claim Details'!$I$28&lt;=Rates!$J$15,'Claim Details'!$I$19="No"),Rates!$J$26,IF(AND(AE99="C",'Claim Details'!$I$28&gt;=Rates!$D$14,'Claim Details'!$I$28&lt;=Rates!$D$15,'Claim Details'!$I$19="Yes"),Rates!$E$27,IF(AND(AE99="C",'Claim Details'!$I$28&gt;=Rates!$D$14,'Claim Details'!$I$28&lt;=Rates!$D$15,'Claim Details'!$I$19="No"),Rates!$D$27,IF(AND(AE99="C",'Claim Details'!$I$28&gt;=Rates!$F$14,'Claim Details'!$I$28&lt;=Rates!$F$15,'Claim Details'!$I$19="Yes"),Rates!$G$27,IF(AND(AE99="C",'Claim Details'!$I$28&gt;=Rates!$F$14,'Claim Details'!$I$28&lt;=Rates!$F$15,'Claim Details'!$I$19="No"),Rates!$F$27,IF(AND(AE99="C",'Claim Details'!$I$28&gt;=Rates!$H$14,'Claim Details'!$I$28&lt;=Rates!$H$15,'Claim Details'!$I$19="Yes"),Rates!$I$27,IF(AND(AE99="C",'Claim Details'!$I$28&gt;=Rates!$H$14,'Claim Details'!$I$28&lt;=Rates!$H$15,'Claim Details'!$I$19="No"),Rates!$H$27,IF(AND(AE99="C",'Claim Details'!$I$28&gt;=Rates!$J$14,'Claim Details'!$I$28&lt;=Rates!$J$15,'Claim Details'!$I$19="Yes"),Rates!$K$27,IF(AND(AE99="C",'Claim Details'!$I$28&gt;=Rates!$J$14,'Claim Details'!$I$28&lt;=Rates!$J$15,'Claim Details'!$I$19="No"),Rates!$J$27,"£0.00"))))))))))))))))))))))))</f>
        <v>£0.00</v>
      </c>
      <c r="BF99" s="189" t="str">
        <f>IF(AND(AE99="A",'Claim Details'!$I$28&gt;=Rates!$D$14,'Claim Details'!$I$28&lt;=Rates!$D$15,'Claim Details'!$I$19="Yes"),Rates!$E$20,IF(AND(AE99="A",'Claim Details'!$I$28&gt;=Rates!$D$14,'Claim Details'!$I$28&lt;=Rates!$D$15,'Claim Details'!$I$19="No"),Rates!$D$20,IF(AND(AE99="A",'Claim Details'!$I$28&gt;=Rates!$F$14,'Claim Details'!$I$28&lt;=Rates!$F$15,'Claim Details'!$I$19="Yes"),Rates!$G$20,IF(AND(AE99="A",'Claim Details'!$I$28&gt;=Rates!$F$14,'Claim Details'!$I$28&lt;=Rates!$F$15,'Claim Details'!$I$19="No"),Rates!$F$20,IF(AND(AE99="A",'Claim Details'!$I$28&gt;=Rates!$H$14,'Claim Details'!$I$28&lt;=Rates!$H$15,'Claim Details'!$I$19="Yes"),Rates!$I$20,IF(AND(AE99="A",'Claim Details'!$I$28&gt;=Rates!$H$14,'Claim Details'!$I$28&lt;=Rates!$H$15,'Claim Details'!$I$19="No"),Rates!$H$20,IF(AND(AE99="A",'Claim Details'!$I$28&gt;=Rates!$J$14,'Claim Details'!$I$28&lt;=Rates!$J$15,'Claim Details'!$I$19="Yes"),Rates!$K$20,IF(AND(AE99="A",'Claim Details'!$I$28&gt;=Rates!$J$14,'Claim Details'!$I$28&lt;=Rates!$J$15,'Claim Details'!$I$19="No"),Rates!$J$20,IF(AND(AE99="B",'Claim Details'!$I$28&gt;=Rates!$D$14,'Claim Details'!$I$28&lt;=Rates!$D$15,'Claim Details'!$I$19="Yes"),Rates!$E$21,IF(AND(AE99="B",'Claim Details'!$I$28&gt;=Rates!$D$14,'Claim Details'!$I$28&lt;=Rates!$D$15,'Claim Details'!$I$19="No"),Rates!$D$21,IF(AND(AE99="B",'Claim Details'!$I$28&gt;=Rates!$F$14,'Claim Details'!$I$28&lt;=Rates!$F$15,'Claim Details'!$I$19="Yes"),Rates!$G$21,IF(AND(AE99="B",'Claim Details'!$I$28&gt;=Rates!$F$14,'Claim Details'!$I$28&lt;=Rates!$F$15,'Claim Details'!$I$19="No"),Rates!$F$21,IF(AND(AE99="B",'Claim Details'!$I$28&gt;=Rates!$H$14,'Claim Details'!$I$28&lt;=Rates!$H$15,'Claim Details'!$I$19="Yes"),Rates!$I$21,IF(AND(AE99="B",'Claim Details'!$I$28&gt;=Rates!$H$14,'Claim Details'!$I$28&lt;=Rates!$H$15,'Claim Details'!$I$19="No"),Rates!$H$21,IF(AND(AE99="B",'Claim Details'!$I$28&gt;=Rates!$J$14,'Claim Details'!$I$28&lt;=Rates!$J$15,'Claim Details'!$I$19="Yes"),Rates!$K$21,IF(AND(AE99="B",'Claim Details'!$I$28&gt;=Rates!$J$14,'Claim Details'!$I$28&lt;=Rates!$J$15,'Claim Details'!$I$19="No"),Rates!$J$21,"£0.00"))))))))))))))))</f>
        <v>£0.00</v>
      </c>
      <c r="BG99" s="189" t="str">
        <f>IF(AND(AE99="A",'Claim Details'!$I$28&gt;=Rates!$D$14,'Claim Details'!$I$28&lt;=Rates!$D$15,'Claim Details'!$I$19="Yes"),Rates!$E$22,IF(AND(AE99="A",'Claim Details'!$I$28&gt;=Rates!$D$14,'Claim Details'!$I$28&lt;=Rates!$D$15,'Claim Details'!$I$19="No"),Rates!$D$22,IF(AND(AE99="A",'Claim Details'!$I$28&gt;=Rates!$F$14,'Claim Details'!$I$28&lt;=Rates!$F$15,'Claim Details'!$I$19="Yes"),Rates!$G$22,IF(AND(AE99="A",'Claim Details'!$I$28&gt;=Rates!$F$14,'Claim Details'!$I$28&lt;=Rates!$F$15,'Claim Details'!$I$19="No"),Rates!$F$22,IF(AND(AE99="A",'Claim Details'!$I$28&gt;=Rates!$H$14,'Claim Details'!$I$28&lt;=Rates!$H$15,'Claim Details'!$I$19="Yes"),Rates!$I$22,IF(AND(AE99="A",'Claim Details'!$I$28&gt;=Rates!$H$14,'Claim Details'!$I$28&lt;=Rates!$H$15,'Claim Details'!$I$19="No"),Rates!$H$22,IF(AND(AE99="A",'Claim Details'!$I$28&gt;=Rates!$J$14,'Claim Details'!$I$28&lt;=Rates!$J$15,'Claim Details'!$I$19="Yes"),Rates!$K$22,IF(AND(AE99="A",'Claim Details'!$I$28&gt;=Rates!$J$14,'Claim Details'!$I$28&lt;=Rates!$J$15,'Claim Details'!$I$19="No"),Rates!$J$22,IF(AND(AE99="B",'Claim Details'!$I$28&gt;=Rates!$D$14,'Claim Details'!$I$28&lt;=Rates!$D$15,'Claim Details'!$I$19="Yes"),Rates!$E$23,IF(AND(AE99="B",'Claim Details'!$I$28&gt;=Rates!$D$14,'Claim Details'!$I$28&lt;=Rates!$D$15,'Claim Details'!$I$19="No"),Rates!$D$23,IF(AND(AE99="B",'Claim Details'!$I$28&gt;=Rates!$F$14,'Claim Details'!$I$28&lt;=Rates!$F$15,'Claim Details'!$I$19="Yes"),Rates!$G$23,IF(AND(AE99="B",'Claim Details'!$I$28&gt;=Rates!$F$14,'Claim Details'!$I$28&lt;=Rates!$F$15,'Claim Details'!$I$19="No"),Rates!$F$23,IF(AND(AE99="B",'Claim Details'!$I$28&gt;=Rates!$H$14,'Claim Details'!$I$28&lt;=Rates!$H$15,'Claim Details'!$I$19="Yes"),Rates!$I$23,IF(AND(AE99="B",'Claim Details'!$I$28&gt;=Rates!$H$14,'Claim Details'!$I$28&lt;=Rates!$H$15,'Claim Details'!$I$19="No"),Rates!$H$23,IF(AND(AE99="B",'Claim Details'!$I$28&gt;=Rates!$J$14,'Claim Details'!$I$28&lt;=Rates!$J$15,'Claim Details'!$I$19="Yes"),Rates!$K$23,IF(AND(AE99="B",'Claim Details'!$I$28&gt;=Rates!$J$14,'Claim Details'!$I$28&lt;=Rates!$J$15,'Claim Details'!$I$19="No"),Rates!$J$23,IF(AND(AE99="C",'Claim Details'!$I$28&gt;=Rates!$D$14,'Claim Details'!$I$28&lt;=Rates!$D$15,'Claim Details'!$I$19="Yes"),Rates!$E$24,IF(AND(AE99="C",'Claim Details'!$I$28&gt;=Rates!$D$14,'Claim Details'!$I$28&lt;=Rates!$D$15,'Claim Details'!$I$19="No"),Rates!$D$24,IF(AND(AE99="C",'Claim Details'!$I$28&gt;=Rates!$F$14,'Claim Details'!$I$28&lt;=Rates!$F$15,'Claim Details'!$I$19="Yes"),Rates!$G$24,IF(AND(AE99="C",'Claim Details'!$I$28&gt;=Rates!$F$14,'Claim Details'!$I$28&lt;=Rates!$F$15,'Claim Details'!$I$19="No"),Rates!$F$24,IF(AND(AE99="C",'Claim Details'!$I$28&gt;=Rates!$H$14,'Claim Details'!$I$28&lt;=Rates!$H$15,'Claim Details'!$I$19="Yes"),Rates!$I$24,IF(AND(AE99="C",'Claim Details'!$I$28&gt;=Rates!$H$14,'Claim Details'!$I$28&lt;=Rates!$H$15,'Claim Details'!$I$19="No"),Rates!$H$24,IF(AND(AE99="C",'Claim Details'!$I$28&gt;=Rates!$J$14,'Claim Details'!$I$28&lt;=Rates!$J$15,'Claim Details'!$I$19="Yes"),Rates!$K$24,IF(AND(AE99="C",'Claim Details'!$I$28&gt;=Rates!$J$14,'Claim Details'!$I$28&lt;=Rates!$J$15,'Claim Details'!$I$19="No"),Rates!$J$24,"£0.00"))))))))))))))))))))))))</f>
        <v>£0.00</v>
      </c>
      <c r="BH99" s="189" t="str">
        <f t="shared" si="28"/>
        <v>£0.00</v>
      </c>
      <c r="BI99" s="189">
        <f t="shared" si="29"/>
        <v>0</v>
      </c>
      <c r="BO99" s="202" t="str">
        <f>IF(H99="","£0.00",IF(AP99="4","£0.00",IF(AP99="5","£0.00",IF(AP99="1","£0.00",((AQ99*H99)*'Claim Details'!$F$111)/100))))</f>
        <v>£0.00</v>
      </c>
      <c r="BP99" s="202" t="str">
        <f>IF(T99="","£0.00",IF(AP99="4","£0.00",IF(AP99="5","£0.00",IF(AP99="1","£0.00",((AR99*T99)*'Claim Details'!$N$111)/100))))</f>
        <v>£0.00</v>
      </c>
      <c r="BQ99" s="202" t="str">
        <f>IF(AI99="","£0.00",IF(AP99="4","£0.00",IF(AP99="5","£0.00",IF(AP99="1","£0.00",((BI99*AI99)*'Claim Details'!$W$111)/100))))</f>
        <v>£0.00</v>
      </c>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row>
    <row r="100" spans="1:97" ht="15">
      <c r="A100" s="145"/>
      <c r="B100" s="91"/>
      <c r="C100" s="96"/>
      <c r="D100" s="97"/>
      <c r="E100" s="98"/>
      <c r="F100" s="89"/>
      <c r="G100" s="99"/>
      <c r="H100" s="100"/>
      <c r="I100" s="221" t="str">
        <f t="shared" si="19"/>
        <v>£0.00</v>
      </c>
      <c r="J100" s="101"/>
      <c r="K100" s="100"/>
      <c r="L100" s="221" t="str">
        <f t="shared" si="20"/>
        <v>£0.00</v>
      </c>
      <c r="M100" s="101"/>
      <c r="N100" s="102"/>
      <c r="O100" s="145"/>
      <c r="P100" s="77"/>
      <c r="Q100" s="87"/>
      <c r="R100" s="87"/>
      <c r="S100" s="87"/>
      <c r="T100" s="149" t="str">
        <f t="shared" si="21"/>
        <v/>
      </c>
      <c r="U100" s="87" t="str">
        <f t="shared" si="30"/>
        <v/>
      </c>
      <c r="V100" s="87"/>
      <c r="W100" s="53" t="str">
        <f t="shared" si="22"/>
        <v>£0.00</v>
      </c>
      <c r="X100" s="53"/>
      <c r="Y100" s="87"/>
      <c r="Z100" s="78"/>
      <c r="AA100" s="79"/>
      <c r="AB100" s="160"/>
      <c r="AC100" s="98"/>
      <c r="AD100" s="225"/>
      <c r="AE100" s="235" t="str">
        <f t="shared" si="23"/>
        <v/>
      </c>
      <c r="AF100" s="87" t="str">
        <f t="shared" si="24"/>
        <v/>
      </c>
      <c r="AG100" s="53"/>
      <c r="AH100" s="224"/>
      <c r="AI100" s="226" t="str">
        <f t="shared" si="16"/>
        <v/>
      </c>
      <c r="AJ100" s="236" t="str">
        <f t="shared" si="25"/>
        <v>£0.00</v>
      </c>
      <c r="AK100" s="31"/>
      <c r="AL100" s="1"/>
      <c r="AM100" s="1"/>
      <c r="AN100" s="1"/>
      <c r="AO100" s="1"/>
      <c r="AP100" s="1" t="str">
        <f t="shared" si="17"/>
        <v/>
      </c>
      <c r="AQ100" s="27">
        <f t="shared" si="18"/>
        <v>0</v>
      </c>
      <c r="AR100" s="189">
        <f t="shared" si="26"/>
        <v>0</v>
      </c>
      <c r="AS100" s="190" t="str">
        <f>IF(AND(C100="A",'Claim Details'!$E$28&gt;=Rates!$D$14,'Claim Details'!$E$28&lt;=Rates!$D$15,'Claim Details'!$E$19="Yes"),Rates!$E$17,IF(AND(C100="A",'Claim Details'!$E$28&gt;=Rates!$D$14,'Claim Details'!$E$28&lt;=Rates!$D$15,'Claim Details'!$E$19="No"),Rates!$D$17,IF(AND(C100="A",'Claim Details'!$E$28&gt;=Rates!$F$14,'Claim Details'!$E$28&lt;=Rates!$F$15,'Claim Details'!$E$19="Yes"),Rates!$G$17,IF(AND(C100="A",'Claim Details'!$E$28&gt;=Rates!$F$14,'Claim Details'!$E$28&lt;=Rates!$F$15,'Claim Details'!$E$19="No"),Rates!$F$17,IF(AND(C100="A",'Claim Details'!$E$28&gt;=Rates!$H$14,'Claim Details'!$E$28&lt;=Rates!$H$15,'Claim Details'!$E$19="Yes"),Rates!$I$17,IF(AND(C100="A",'Claim Details'!$E$28&gt;=Rates!$H$14,'Claim Details'!$E$28&lt;=Rates!$H$15,'Claim Details'!$E$19="No"),Rates!$H$17,IF(AND(C100="A",'Claim Details'!$E$28&gt;=Rates!$J$14,'Claim Details'!$E$28&lt;=Rates!$J$15,'Claim Details'!$E$19="Yes"),Rates!$K$17,IF(AND(C100="A",'Claim Details'!$E$28&gt;=Rates!$J$14,'Claim Details'!$E$28&lt;=Rates!$J$15,'Claim Details'!$E$19="No"),Rates!$J$17,IF(AND(C100="B",'Claim Details'!$E$28&gt;=Rates!$D$14,'Claim Details'!$E$28&lt;=Rates!$D$15,'Claim Details'!$E$19="Yes"),Rates!$E$18,IF(AND(C100="B",'Claim Details'!$E$28&gt;=Rates!$D$14,'Claim Details'!$E$28&lt;=Rates!$D$15,'Claim Details'!$E$19="No"),Rates!$D$18,IF(AND(C100="B",'Claim Details'!$E$28&gt;=Rates!$F$14,'Claim Details'!$E$28&lt;=Rates!$F$15,'Claim Details'!$E$19="Yes"),Rates!$G$18,IF(AND(C100="B",'Claim Details'!$E$28&gt;=Rates!$F$14,'Claim Details'!$E$28&lt;=Rates!$F$15,'Claim Details'!$E$19="No"),Rates!$F$18,IF(AND(C100="B",'Claim Details'!$E$28&gt;=Rates!$H$14,'Claim Details'!$E$28&lt;=Rates!$H$15,'Claim Details'!$E$19="Yes"),Rates!$I$18,IF(AND(C100="B",'Claim Details'!$E$28&gt;=Rates!$H$14,'Claim Details'!$E$28&lt;=Rates!$H$15,'Claim Details'!$E$19="No"),Rates!$H$18,IF(AND(C100="B",'Claim Details'!$E$28&gt;=Rates!$J$14,'Claim Details'!$E$28&lt;=Rates!$J$15,'Claim Details'!$E$19="Yes"),Rates!$K$18,IF(AND(C100="B",'Claim Details'!$E$28&gt;=Rates!$J$14,'Claim Details'!$E$28&lt;=Rates!$J$15,'Claim Details'!$E$19="No"),Rates!$J$18,IF(AND(C100="C",'Claim Details'!$E$28&gt;=Rates!$D$14,'Claim Details'!$E$28&lt;=Rates!$D$15,'Claim Details'!$E$19="Yes"),Rates!$E$19,IF(AND(C100="C",'Claim Details'!$E$28&gt;=Rates!$D$14,'Claim Details'!$E$28&lt;=Rates!$D$15,'Claim Details'!$E$19="No"),Rates!$D$19,IF(AND(C100="C",'Claim Details'!$E$28&gt;=Rates!$F$14,'Claim Details'!$E$28&lt;=Rates!$F$15,'Claim Details'!$E$19="Yes"),Rates!$G$19,IF(AND(C100="C",'Claim Details'!$E$28&gt;=Rates!$F$14,'Claim Details'!$E$28&lt;=Rates!$F$15,'Claim Details'!$E$19="No"),Rates!$F$19,IF(AND(C100="C",'Claim Details'!$E$28&gt;=Rates!$H$14,'Claim Details'!$E$28&lt;=Rates!$H$15,'Claim Details'!$E$19="Yes"),Rates!$I$19,IF(AND(C100="C",'Claim Details'!$E$28&gt;=Rates!$H$14,'Claim Details'!$E$28&lt;=Rates!$H$15,'Claim Details'!$E$19="No"),Rates!$H$19,IF(AND(C100="C",'Claim Details'!$E$28&gt;=Rates!$J$14,'Claim Details'!$E$28&lt;=Rates!$J$15,'Claim Details'!$E$19="Yes"),Rates!$K$19,IF(AND(C100="C",'Claim Details'!$E$28&gt;=Rates!$J$14,'Claim Details'!$E$28&lt;=Rates!$J$15,'Claim Details'!$E$19="No"),Rates!$J$19,"£0.00"))))))))))))))))))))))))</f>
        <v>£0.00</v>
      </c>
      <c r="AT100" s="189" t="str">
        <f>IF(AND(C100="A",'Claim Details'!$E$28&gt;=Rates!$D$14,'Claim Details'!$E$28&lt;=Rates!$D$15,'Claim Details'!$E$19="Yes"),Rates!$E$25,IF(AND(C100="A",'Claim Details'!$E$28&gt;=Rates!$D$14,'Claim Details'!$E$28&lt;=Rates!$D$15,'Claim Details'!$E$19="No"),Rates!$D$25,IF(AND(C100="A",'Claim Details'!$E$28&gt;=Rates!$F$14,'Claim Details'!$E$28&lt;=Rates!$F$15,'Claim Details'!$E$19="Yes"),Rates!$G$25,IF(AND(C100="A",'Claim Details'!$E$28&gt;=Rates!$F$14,'Claim Details'!$E$28&lt;=Rates!$F$15,'Claim Details'!$E$19="No"),Rates!$F$25,IF(AND(C100="A",'Claim Details'!$E$28&gt;=Rates!$H$14,'Claim Details'!$E$28&lt;=Rates!$H$15,'Claim Details'!$E$19="Yes"),Rates!$I$25,IF(AND(C100="A",'Claim Details'!$E$28&gt;=Rates!$H$14,'Claim Details'!$E$28&lt;=Rates!$H$15,'Claim Details'!$E$19="No"),Rates!$H$25,IF(AND(C100="A",'Claim Details'!$E$28&gt;=Rates!$J$14,'Claim Details'!$E$28&lt;=Rates!$J$15,'Claim Details'!$E$19="Yes"),Rates!$K$25,IF(AND(C100="A",'Claim Details'!$E$28&gt;=Rates!$J$14,'Claim Details'!$E$28&lt;=Rates!$J$15,'Claim Details'!$E$19="No"),Rates!$J$25,IF(AND(C100="B",'Claim Details'!$E$28&gt;=Rates!$D$14,'Claim Details'!$E$28&lt;=Rates!$D$15,'Claim Details'!$E$19="Yes"),Rates!$E$26,IF(AND(C100="B",'Claim Details'!$E$28&gt;=Rates!$D$14,'Claim Details'!$E$28&lt;=Rates!$D$15,'Claim Details'!$E$19="No"),Rates!$D$26,IF(AND(C100="B",'Claim Details'!$E$28&gt;=Rates!$F$14,'Claim Details'!$E$28&lt;=Rates!$F$15,'Claim Details'!$E$19="Yes"),Rates!$G$26,IF(AND(C100="B",'Claim Details'!$E$28&gt;=Rates!$F$14,'Claim Details'!$E$28&lt;=Rates!$F$15,'Claim Details'!$E$19="No"),Rates!$F$26,IF(AND(C100="B",'Claim Details'!$E$28&gt;=Rates!$H$14,'Claim Details'!$E$28&lt;=Rates!$H$15,'Claim Details'!$E$19="Yes"),Rates!$I$26,IF(AND(C100="B",'Claim Details'!$E$28&gt;=Rates!$H$14,'Claim Details'!$E$28&lt;=Rates!$H$15,'Claim Details'!$E$19="No"),Rates!$H$26,IF(AND(C100="B",'Claim Details'!$E$28&gt;=Rates!$J$14,'Claim Details'!$E$28&lt;=Rates!$J$15,'Claim Details'!$E$19="Yes"),Rates!$K$26,IF(AND(C100="B",'Claim Details'!$E$28&gt;=Rates!$J$14,'Claim Details'!$E$28&lt;=Rates!$J$15,'Claim Details'!$E$19="No"),Rates!$J$26,IF(AND(C100="C",'Claim Details'!$E$28&gt;=Rates!$D$14,'Claim Details'!$E$28&lt;=Rates!$D$15,'Claim Details'!$E$19="Yes"),Rates!$E$27,IF(AND(C100="C",'Claim Details'!$E$28&gt;=Rates!$D$14,'Claim Details'!$E$28&lt;=Rates!$D$15,'Claim Details'!$E$19="No"),Rates!$D$27,IF(AND(C100="C",'Claim Details'!$E$28&gt;=Rates!$F$14,'Claim Details'!$E$28&lt;=Rates!$F$15,'Claim Details'!$E$19="Yes"),Rates!$G$27,IF(AND(C100="C",'Claim Details'!$E$28&gt;=Rates!$F$14,'Claim Details'!$E$28&lt;=Rates!$F$15,'Claim Details'!$E$19="No"),Rates!$F$27,IF(AND(C100="C",'Claim Details'!$E$28&gt;=Rates!$H$14,'Claim Details'!$E$28&lt;=Rates!$H$15,'Claim Details'!$E$19="Yes"),Rates!$I$27,IF(AND(C100="C",'Claim Details'!$E$28&gt;=Rates!$H$14,'Claim Details'!$E$28&lt;=Rates!$H$15,'Claim Details'!$E$19="No"),Rates!$H$27,IF(AND(C100="C",'Claim Details'!$E$28&gt;=Rates!$J$14,'Claim Details'!$E$28&lt;=Rates!$J$15,'Claim Details'!$E$19="Yes"),Rates!$K$27,IF(AND(C100="C",'Claim Details'!$E$28&gt;=Rates!$J$14,'Claim Details'!$E$28&lt;=Rates!$J$15,'Claim Details'!$E$19="No"),Rates!$J$27,"£0.00"))))))))))))))))))))))))</f>
        <v>£0.00</v>
      </c>
      <c r="AU100" s="191" t="str">
        <f>IF(AND(C100="A",'Claim Details'!$E$28&gt;=Rates!$D$14,'Claim Details'!$E$28&lt;=Rates!$D$15,'Claim Details'!$E$19="Yes"),Rates!$E$20,IF(AND(C100="A",'Claim Details'!$E$28&gt;=Rates!$D$14,'Claim Details'!$E$28&lt;=Rates!$D$15,'Claim Details'!$E$19="No"),Rates!$D$20,IF(AND(C100="A",'Claim Details'!$E$28&gt;=Rates!$F$14,'Claim Details'!$E$28&lt;=Rates!$F$15,'Claim Details'!$E$19="Yes"),Rates!$G$20,IF(AND(C100="A",'Claim Details'!$E$28&gt;=Rates!$F$14,'Claim Details'!$E$28&lt;=Rates!$F$15,'Claim Details'!$E$19="No"),Rates!$F$20,IF(AND(C100="A",'Claim Details'!$E$28&gt;=Rates!$H$14,'Claim Details'!$E$28&lt;=Rates!$H$15,'Claim Details'!$E$19="Yes"),Rates!$I$20,IF(AND(C100="A",'Claim Details'!$E$28&gt;=Rates!$H$14,'Claim Details'!$E$28&lt;=Rates!$H$15,'Claim Details'!$E$19="No"),Rates!$H$20,IF(AND(C100="A",'Claim Details'!$E$28&gt;=Rates!$J$14,'Claim Details'!$E$28&lt;=Rates!$J$15,'Claim Details'!$E$19="Yes"),Rates!$K$20,IF(AND(C100="A",'Claim Details'!$E$28&gt;=Rates!$J$14,'Claim Details'!$E$28&lt;=Rates!$J$15,'Claim Details'!$E$19="No"),Rates!$J$20,IF(AND(C100="B",'Claim Details'!$E$28&gt;=Rates!$D$14,'Claim Details'!$E$28&lt;=Rates!$D$15,'Claim Details'!$E$19="Yes"),Rates!$E$21,IF(AND(C100="B",'Claim Details'!$E$28&gt;=Rates!$D$14,'Claim Details'!$E$28&lt;=Rates!$D$15,'Claim Details'!$E$19="No"),Rates!$D$21,IF(AND(C100="B",'Claim Details'!$E$28&gt;=Rates!$F$14,'Claim Details'!$E$28&lt;=Rates!$F$15,'Claim Details'!$E$19="Yes"),Rates!$G$21,IF(AND(C100="B",'Claim Details'!$E$28&gt;=Rates!$F$14,'Claim Details'!$E$28&lt;=Rates!$F$15,'Claim Details'!$E$19="No"),Rates!$F$21,IF(AND(C100="B",'Claim Details'!$E$28&gt;=Rates!$H$14,'Claim Details'!$E$28&lt;=Rates!$H$15,'Claim Details'!$E$19="Yes"),Rates!$I$21,IF(AND(C100="B",'Claim Details'!$E$28&gt;=Rates!$H$14,'Claim Details'!$E$28&lt;=Rates!$H$15,'Claim Details'!$E$19="No"),Rates!$H$21,IF(AND(C100="B",'Claim Details'!$E$28&gt;=Rates!$J$14,'Claim Details'!$E$28&lt;=Rates!$J$15,'Claim Details'!$E$19="Yes"),Rates!$K$21,IF(AND(C100="B",'Claim Details'!$E$28&gt;=Rates!$J$14,'Claim Details'!$E$28&lt;=Rates!$J$15,'Claim Details'!$E$19="No"),Rates!$J$21,"£0.00"))))))))))))))))</f>
        <v>£0.00</v>
      </c>
      <c r="AV100" s="191" t="str">
        <f>IF(AND(C100="A",'Claim Details'!$E$28&gt;=Rates!$D$14,'Claim Details'!$E$28&lt;=Rates!$D$15,'Claim Details'!$E$19="Yes"),Rates!$E$22,IF(AND(C100="A",'Claim Details'!$E$28&gt;=Rates!$D$14,'Claim Details'!$E$28&lt;=Rates!$D$15,'Claim Details'!$E$19="No"),Rates!$D$22,IF(AND(C100="A",'Claim Details'!$E$28&gt;=Rates!$F$14,'Claim Details'!$E$28&lt;=Rates!$F$15,'Claim Details'!$E$19="Yes"),Rates!$G$22,IF(AND(C100="A",'Claim Details'!$E$28&gt;=Rates!$F$14,'Claim Details'!$E$28&lt;=Rates!$F$15,'Claim Details'!$E$19="No"),Rates!$F$22,IF(AND(C100="A",'Claim Details'!$E$28&gt;=Rates!$H$14,'Claim Details'!$E$28&lt;=Rates!$H$15,'Claim Details'!$E$19="Yes"),Rates!$I$22,IF(AND(C100="A",'Claim Details'!$E$28&gt;=Rates!$H$14,'Claim Details'!$E$28&lt;=Rates!$H$15,'Claim Details'!$E$19="No"),Rates!$H$22,IF(AND(C100="A",'Claim Details'!$E$28&gt;=Rates!$J$14,'Claim Details'!$E$28&lt;=Rates!$J$15,'Claim Details'!$E$19="Yes"),Rates!$K$22,IF(AND(C100="A",'Claim Details'!$E$28&gt;=Rates!$J$14,'Claim Details'!$E$28&lt;=Rates!$J$15,'Claim Details'!$E$19="No"),Rates!$J$22,IF(AND(C100="B",'Claim Details'!$E$28&gt;=Rates!$D$14,'Claim Details'!$E$28&lt;=Rates!$D$15,'Claim Details'!$E$19="Yes"),Rates!$E$23,IF(AND(C100="B",'Claim Details'!$E$28&gt;=Rates!$D$14,'Claim Details'!$E$28&lt;=Rates!$D$15,'Claim Details'!$E$19="No"),Rates!$D$23,IF(AND(C100="B",'Claim Details'!$E$28&gt;=Rates!$F$14,'Claim Details'!$E$28&lt;=Rates!$F$15,'Claim Details'!$E$19="Yes"),Rates!$G$23,IF(AND(C100="B",'Claim Details'!$E$28&gt;=Rates!$F$14,'Claim Details'!$E$28&lt;=Rates!$F$15,'Claim Details'!$E$19="No"),Rates!$F$23,IF(AND(C100="B",'Claim Details'!$E$28&gt;=Rates!$H$14,'Claim Details'!$E$28&lt;=Rates!$H$15,'Claim Details'!$E$19="Yes"),Rates!$I$23,IF(AND(C100="B",'Claim Details'!$E$28&gt;=Rates!$H$14,'Claim Details'!$E$28&lt;=Rates!$H$15,'Claim Details'!$E$19="No"),Rates!$H$23,IF(AND(C100="B",'Claim Details'!$E$28&gt;=Rates!$J$14,'Claim Details'!$E$28&lt;=Rates!$J$15,'Claim Details'!$E$19="Yes"),Rates!$K$23,IF(AND(C100="B",'Claim Details'!$E$28&gt;=Rates!$J$14,'Claim Details'!$E$28&lt;=Rates!$J$15,'Claim Details'!$E$19="No"),Rates!$J$23,IF(AND(C100="C",'Claim Details'!$E$28&gt;=Rates!$D$14,'Claim Details'!$E$28&lt;=Rates!$D$15,'Claim Details'!$E$19="Yes"),Rates!$E$24,IF(AND(C100="C",'Claim Details'!$E$28&gt;=Rates!$D$14,'Claim Details'!$E$28&lt;=Rates!$D$15,'Claim Details'!$E$19="No"),Rates!$D$24,IF(AND(C100="C",'Claim Details'!$E$28&gt;=Rates!$F$14,'Claim Details'!$E$28&lt;=Rates!$F$15,'Claim Details'!$E$19="Yes"),Rates!$G$24,IF(AND(C100="C",'Claim Details'!$E$28&gt;=Rates!$F$14,'Claim Details'!$E$28&lt;=Rates!$F$15,'Claim Details'!$E$19="No"),Rates!$F$24,IF(AND(C100="C",'Claim Details'!$E$28&gt;=Rates!$H$14,'Claim Details'!$E$28&lt;=Rates!$H$15,'Claim Details'!$E$19="Yes"),Rates!$I$24,IF(AND(C100="C",'Claim Details'!$E$28&gt;=Rates!$H$14,'Claim Details'!$E$28&lt;=Rates!$H$15,'Claim Details'!$E$19="No"),Rates!$H$24,IF(AND(C100="C",'Claim Details'!$E$28&gt;=Rates!$J$14,'Claim Details'!$E$28&lt;=Rates!$J$15,'Claim Details'!$E$19="Yes"),Rates!$K$24,IF(AND(C100="C",'Claim Details'!$E$28&gt;=Rates!$J$14,'Claim Details'!$E$28&lt;=Rates!$J$15,'Claim Details'!$E$19="No"),Rates!$J$24,"£0.00"))))))))))))))))))))))))</f>
        <v>£0.00</v>
      </c>
      <c r="AW100" s="1"/>
      <c r="AX100" s="189" t="str">
        <f>IF(AND(U100="A",'Claim Details'!$I$28&gt;=Rates!$D$14,'Claim Details'!$I$28&lt;=Rates!$D$15,'Claim Details'!$I$19="Yes"),Rates!$J$17,IF(AND(U100="A",'Claim Details'!$I$28&gt;=Rates!$D$14,'Claim Details'!$I$28&lt;=Rates!$D$15,'Claim Details'!$I$19="No"),Rates!$D$17,IF(AND(U100="A",'Claim Details'!$I$28&gt;=Rates!$F$14,'Claim Details'!$I$28&lt;=Rates!$F$15,'Claim Details'!$I$19="Yes"),Rates!$G$17,IF(AND(U100="A",'Claim Details'!$I$28&gt;=Rates!$F$14,'Claim Details'!$I$28&lt;=Rates!$F$15,'Claim Details'!$I$19="No"),Rates!$F$17,IF(AND(U100="A",'Claim Details'!$I$28&gt;=Rates!$H$14,'Claim Details'!$I$28&lt;=Rates!$H$15,'Claim Details'!$I$19="Yes"),Rates!$I$17,IF(AND(U100="A",'Claim Details'!$I$28&gt;=Rates!$H$14,'Claim Details'!$I$28&lt;=Rates!$H$15,'Claim Details'!$I$19="No"),Rates!$H$17,IF(AND(U100="A",'Claim Details'!$I$28&gt;=Rates!$J$14,'Claim Details'!$I$28&lt;=Rates!$J$15,'Claim Details'!$I$19="Yes"),Rates!$K$17,IF(AND(U100="A",'Claim Details'!$I$28&gt;=Rates!$J$14,'Claim Details'!$I$28&lt;=Rates!$J$15,'Claim Details'!$I$19="No"),Rates!$J$17,IF(AND(U100="B",'Claim Details'!$I$28&gt;=Rates!$D$14,'Claim Details'!$I$28&lt;=Rates!$D$15,'Claim Details'!$I$19="Yes"),Rates!$E$18,IF(AND(U100="B",'Claim Details'!$I$28&gt;=Rates!$D$14,'Claim Details'!$I$28&lt;=Rates!$D$15,'Claim Details'!$I$19="No"),Rates!$D$18,IF(AND(U100="B",'Claim Details'!$I$28&gt;=Rates!$F$14,'Claim Details'!$I$28&lt;=Rates!$F$15,'Claim Details'!$I$19="Yes"),Rates!$G$18,IF(AND(U100="B",'Claim Details'!$I$28&gt;=Rates!$F$14,'Claim Details'!$I$28&lt;=Rates!$F$15,'Claim Details'!$I$19="No"),Rates!$F$18,IF(AND(U100="B",'Claim Details'!$I$28&gt;=Rates!$H$14,'Claim Details'!$I$28&lt;=Rates!$H$15,'Claim Details'!$I$19="Yes"),Rates!$I$18,IF(AND(U100="B",'Claim Details'!$I$28&gt;=Rates!$H$14,'Claim Details'!$I$28&lt;=Rates!$H$15,'Claim Details'!$I$19="No"),Rates!$H$18,IF(AND(U100="B",'Claim Details'!$I$28&gt;=Rates!$J$14,'Claim Details'!$I$28&lt;=Rates!$J$15,'Claim Details'!$I$19="Yes"),Rates!$K$18,IF(AND(U100="B",'Claim Details'!$I$28&gt;=Rates!$J$14,'Claim Details'!$I$28&lt;=Rates!$J$15,'Claim Details'!$I$19="No"),Rates!$J$18,IF(AND(U100="C",'Claim Details'!$I$28&gt;=Rates!$D$14,'Claim Details'!$I$28&lt;=Rates!$D$15,'Claim Details'!$I$19="Yes"),Rates!$E$19,IF(AND(U100="C",'Claim Details'!$I$28&gt;=Rates!$D$14,'Claim Details'!$I$28&lt;=Rates!$D$15,'Claim Details'!$I$19="No"),Rates!$D$19,IF(AND(U100="C",'Claim Details'!$I$28&gt;=Rates!$F$14,'Claim Details'!$I$28&lt;=Rates!$F$15,'Claim Details'!$I$19="Yes"),Rates!$G$19,IF(AND(U100="C",'Claim Details'!$I$28&gt;=Rates!$F$14,'Claim Details'!$I$28&lt;=Rates!$F$15,'Claim Details'!$I$19="No"),Rates!$F$19,IF(AND(U100="C",'Claim Details'!$I$28&gt;=Rates!$H$14,'Claim Details'!$I$28&lt;=Rates!$H$15,'Claim Details'!$I$19="Yes"),Rates!$I$19,IF(AND(U100="C",'Claim Details'!$I$28&gt;=Rates!$H$14,'Claim Details'!$I$28&lt;=Rates!$H$15,'Claim Details'!$I$19="No"),Rates!$H$19,IF(AND(U100="C",'Claim Details'!$I$28&gt;=Rates!$J$14,'Claim Details'!$I$28&lt;=Rates!$J$15,'Claim Details'!$I$19="Yes"),Rates!$K$19,IF(AND(U100="C",'Claim Details'!$I$28&gt;=Rates!$J$14,'Claim Details'!$I$28&lt;=Rates!$J$15,'Claim Details'!$I$19="No"),Rates!$J$19,"£0.00"))))))))))))))))))))))))</f>
        <v>£0.00</v>
      </c>
      <c r="AY100" s="189" t="str">
        <f>IF(AND(C100="A",'Claim Details'!$I$28&gt;=Rates!$D$14,'Claim Details'!$I$28&lt;=Rates!$D$15,'Claim Details'!$I$19="Yes"),Rates!$J$25,IF(AND(C100="A",'Claim Details'!$I$28&gt;=Rates!$D$14,'Claim Details'!$I$28&lt;=Rates!$D$15,'Claim Details'!$I$19="No"),Rates!$D$25,IF(AND(C100="A",'Claim Details'!$I$28&gt;=Rates!$F$14,'Claim Details'!$I$28&lt;=Rates!$F$15,'Claim Details'!$I$19="Yes"),Rates!$G$25,IF(AND(C100="A",'Claim Details'!$I$28&gt;=Rates!$F$14,'Claim Details'!$I$28&lt;=Rates!$F$15,'Claim Details'!$I$19="No"),Rates!$F$25,IF(AND(C100="A",'Claim Details'!$I$28&gt;=Rates!$H$14,'Claim Details'!$I$28&lt;=Rates!$H$15,'Claim Details'!$I$19="Yes"),Rates!$I$25,IF(AND(C100="A",'Claim Details'!$I$28&gt;=Rates!$H$14,'Claim Details'!$I$28&lt;=Rates!$H$15,'Claim Details'!$I$19="No"),Rates!$H$25,IF(AND(C100="A",'Claim Details'!$I$28&gt;=Rates!$J$14,'Claim Details'!$I$28&lt;=Rates!$J$15,'Claim Details'!$I$19="Yes"),Rates!$K$25,IF(AND(C100="A",'Claim Details'!$I$28&gt;=Rates!$J$14,'Claim Details'!$I$28&lt;=Rates!$J$15,'Claim Details'!$I$19="No"),Rates!$J$25,IF(AND(C100="B",'Claim Details'!$I$28&gt;=Rates!$D$14,'Claim Details'!$I$28&lt;=Rates!$D$15,'Claim Details'!$I$19="Yes"),Rates!$E$26,IF(AND(C100="B",'Claim Details'!$I$28&gt;=Rates!$D$14,'Claim Details'!$I$28&lt;=Rates!$D$15,'Claim Details'!$I$19="No"),Rates!$D$26,IF(AND(C100="B",'Claim Details'!$I$28&gt;=Rates!$F$14,'Claim Details'!$I$28&lt;=Rates!$F$15,'Claim Details'!$I$19="Yes"),Rates!$G$26,IF(AND(C100="B",'Claim Details'!$I$28&gt;=Rates!$F$14,'Claim Details'!$I$28&lt;=Rates!$F$15,'Claim Details'!$I$19="No"),Rates!$F$26,IF(AND(C100="B",'Claim Details'!$I$28&gt;=Rates!$H$14,'Claim Details'!$I$28&lt;=Rates!$H$15,'Claim Details'!$I$19="Yes"),Rates!$I$26,IF(AND(C100="B",'Claim Details'!$I$28&gt;=Rates!$H$14,'Claim Details'!$I$28&lt;=Rates!$H$15,'Claim Details'!$I$19="No"),Rates!$H$26,IF(AND(C100="B",'Claim Details'!$I$28&gt;=Rates!$J$14,'Claim Details'!$I$28&lt;=Rates!$J$15,'Claim Details'!$I$19="Yes"),Rates!$K$26,IF(AND(C100="B",'Claim Details'!$I$28&gt;=Rates!$J$14,'Claim Details'!$I$28&lt;=Rates!$J$15,'Claim Details'!$I$19="No"),Rates!$J$26,IF(AND(C100="C",'Claim Details'!$I$28&gt;=Rates!$D$14,'Claim Details'!$I$28&lt;=Rates!$D$15,'Claim Details'!$I$19="Yes"),Rates!$E$27,IF(AND(C100="C",'Claim Details'!$I$28&gt;=Rates!$D$14,'Claim Details'!$I$28&lt;=Rates!$D$15,'Claim Details'!$I$19="No"),Rates!$D$27,IF(AND(C100="C",'Claim Details'!$I$28&gt;=Rates!$F$14,'Claim Details'!$I$28&lt;=Rates!$F$15,'Claim Details'!$I$19="Yes"),Rates!$G$27,IF(AND(C100="C",'Claim Details'!$I$28&gt;=Rates!$F$14,'Claim Details'!$I$28&lt;=Rates!$F$15,'Claim Details'!$I$19="No"),Rates!$F$27,IF(AND(C100="C",'Claim Details'!$I$28&gt;=Rates!$H$14,'Claim Details'!$I$28&lt;=Rates!$H$15,'Claim Details'!$I$19="Yes"),Rates!$I$27,IF(AND(C100="C",'Claim Details'!$I$28&gt;=Rates!$H$14,'Claim Details'!$I$28&lt;=Rates!$H$15,'Claim Details'!$I$19="No"),Rates!$H$27,IF(AND(C100="C",'Claim Details'!$I$28&gt;=Rates!$J$14,'Claim Details'!$I$28&lt;=Rates!$J$15,'Claim Details'!$I$19="Yes"),Rates!$K$27,IF(AND(C100="C",'Claim Details'!$I$28&gt;=Rates!$J$14,'Claim Details'!$I$28&lt;=Rates!$J$15,'Claim Details'!$I$19="No"),Rates!$J$27,"£0.00"))))))))))))))))))))))))</f>
        <v>£0.00</v>
      </c>
      <c r="AZ100" s="189" t="str">
        <f>IF(AND(C100="A",'Claim Details'!$I$28&gt;=Rates!$D$14,'Claim Details'!$I$28&lt;=Rates!$D$15,'Claim Details'!$I$19="Yes"),Rates!$E$20,IF(AND(C100="A",'Claim Details'!$I$28&gt;=Rates!$D$14,'Claim Details'!$I$28&lt;=Rates!$D$15,'Claim Details'!$I$19="No"),Rates!$D$20,IF(AND(C100="A",'Claim Details'!$I$28&gt;=Rates!$F$14,'Claim Details'!$I$28&lt;=Rates!$F$15,'Claim Details'!$I$19="Yes"),Rates!$G$20,IF(AND(C100="A",'Claim Details'!$I$28&gt;=Rates!$F$14,'Claim Details'!$I$28&lt;=Rates!$F$15,'Claim Details'!$I$19="No"),Rates!$F$20,IF(AND(C100="A",'Claim Details'!$I$28&gt;=Rates!$H$14,'Claim Details'!$I$28&lt;=Rates!$H$15,'Claim Details'!$I$19="Yes"),Rates!$I$20,IF(AND(C100="A",'Claim Details'!$I$28&gt;=Rates!$H$14,'Claim Details'!$I$28&lt;=Rates!$H$15,'Claim Details'!$I$19="No"),Rates!$H$20,IF(AND(C100="A",'Claim Details'!$I$28&gt;=Rates!$J$14,'Claim Details'!$I$28&lt;=Rates!$J$15,'Claim Details'!$I$19="Yes"),Rates!$K$20,IF(AND(C100="A",'Claim Details'!$I$28&gt;=Rates!$J$14,'Claim Details'!$I$28&lt;=Rates!$J$15,'Claim Details'!$I$19="No"),Rates!$J$20,IF(AND(C100="B",'Claim Details'!$I$28&gt;=Rates!$D$14,'Claim Details'!$I$28&lt;=Rates!$D$15,'Claim Details'!$I$19="Yes"),Rates!$E$21,IF(AND(C100="B",'Claim Details'!$I$28&gt;=Rates!$D$14,'Claim Details'!$I$28&lt;=Rates!$D$15,'Claim Details'!$I$19="No"),Rates!$D$21,IF(AND(C100="B",'Claim Details'!$I$28&gt;=Rates!$F$14,'Claim Details'!$I$28&lt;=Rates!$F$15,'Claim Details'!$I$19="Yes"),Rates!$G$21,IF(AND(C100="B",'Claim Details'!$I$28&gt;=Rates!$F$14,'Claim Details'!$I$28&lt;=Rates!$F$15,'Claim Details'!$I$19="No"),Rates!$F$21,IF(AND(C100="B",'Claim Details'!$I$28&gt;=Rates!$H$14,'Claim Details'!$I$28&lt;=Rates!$H$15,'Claim Details'!$I$19="Yes"),Rates!$I$21,IF(AND(C100="B",'Claim Details'!$I$28&gt;=Rates!$H$14,'Claim Details'!$I$28&lt;=Rates!$H$15,'Claim Details'!$I$19="No"),Rates!$H$21,IF(AND(C100="B",'Claim Details'!$I$28&gt;=Rates!$J$14,'Claim Details'!$I$28&lt;=Rates!$J$15,'Claim Details'!$I$19="Yes"),Rates!$K$21,IF(AND(C100="B",'Claim Details'!$I$28&gt;=Rates!$J$14,'Claim Details'!$I$28&lt;=Rates!$J$15,'Claim Details'!$I$19="No"),Rates!$J$21,"£0.00"))))))))))))))))</f>
        <v>£0.00</v>
      </c>
      <c r="BA100" s="189" t="str">
        <f>IF(AND(C100="A",'Claim Details'!$I$28&gt;=Rates!$D$14,'Claim Details'!$I$28&lt;=Rates!$D$15,'Claim Details'!$I$19="Yes"),Rates!$E$22,IF(AND(C100="A",'Claim Details'!$I$28&gt;=Rates!$D$14,'Claim Details'!$I$28&lt;=Rates!$D$15,'Claim Details'!$I$19="No"),Rates!$D$22,IF(AND(C100="A",'Claim Details'!$I$28&gt;=Rates!$F$14,'Claim Details'!$I$28&lt;=Rates!$F$15,'Claim Details'!$I$19="Yes"),Rates!$G$22,IF(AND(C100="A",'Claim Details'!$I$28&gt;=Rates!$F$14,'Claim Details'!$I$28&lt;=Rates!$F$15,'Claim Details'!$I$19="No"),Rates!$F$22,IF(AND(C100="A",'Claim Details'!$I$28&gt;=Rates!$H$14,'Claim Details'!$I$28&lt;=Rates!$H$15,'Claim Details'!$I$19="Yes"),Rates!$I$22,IF(AND(C100="A",'Claim Details'!$I$28&gt;=Rates!$H$14,'Claim Details'!$I$28&lt;=Rates!$H$15,'Claim Details'!$I$19="No"),Rates!$H$22,IF(AND(C100="A",'Claim Details'!$I$28&gt;=Rates!$J$14,'Claim Details'!$I$28&lt;=Rates!$J$15,'Claim Details'!$I$19="Yes"),Rates!$K$22,IF(AND(C100="A",'Claim Details'!$I$28&gt;=Rates!$J$14,'Claim Details'!$I$28&lt;=Rates!$J$15,'Claim Details'!$I$19="No"),Rates!$J$22,IF(AND(C100="B",'Claim Details'!$I$28&gt;=Rates!$D$14,'Claim Details'!$I$28&lt;=Rates!$D$15,'Claim Details'!$I$19="Yes"),Rates!$E$23,IF(AND(C100="B",'Claim Details'!$I$28&gt;=Rates!$D$14,'Claim Details'!$I$28&lt;=Rates!$D$15,'Claim Details'!$I$19="No"),Rates!$D$23,IF(AND(C100="B",'Claim Details'!$I$28&gt;=Rates!$F$14,'Claim Details'!$I$28&lt;=Rates!$F$15,'Claim Details'!$I$19="Yes"),Rates!$G$23,IF(AND(C100="B",'Claim Details'!$I$28&gt;=Rates!$F$14,'Claim Details'!$I$28&lt;=Rates!$F$15,'Claim Details'!$I$19="No"),Rates!$F$23,IF(AND(C100="B",'Claim Details'!$I$28&gt;=Rates!$H$14,'Claim Details'!$I$28&lt;=Rates!$H$15,'Claim Details'!$I$19="Yes"),Rates!$I$23,IF(AND(C100="B",'Claim Details'!$I$28&gt;=Rates!$H$14,'Claim Details'!$I$28&lt;=Rates!$H$15,'Claim Details'!$I$19="No"),Rates!$H$23,IF(AND(C100="B",'Claim Details'!$I$28&gt;=Rates!$J$14,'Claim Details'!$I$28&lt;=Rates!$J$15,'Claim Details'!$I$19="Yes"),Rates!$K$23,IF(AND(C100="B",'Claim Details'!$I$28&gt;=Rates!$J$14,'Claim Details'!$I$28&lt;=Rates!$J$15,'Claim Details'!$I$19="No"),Rates!$J$23,IF(AND(C100="C",'Claim Details'!$I$28&gt;=Rates!$D$14,'Claim Details'!$I$28&lt;=Rates!$D$15,'Claim Details'!$I$19="Yes"),Rates!$E$24,IF(AND(C100="C",'Claim Details'!$I$28&gt;=Rates!$D$14,'Claim Details'!$I$28&lt;=Rates!$D$15,'Claim Details'!$I$19="No"),Rates!$D$24,IF(AND(C100="C",'Claim Details'!$I$28&gt;=Rates!$F$14,'Claim Details'!$I$28&lt;=Rates!$F$15,'Claim Details'!$I$19="Yes"),Rates!$G$24,IF(AND(C100="C",'Claim Details'!$I$28&gt;=Rates!$F$14,'Claim Details'!$I$28&lt;=Rates!$F$15,'Claim Details'!$I$19="No"),Rates!$F$24,IF(AND(C100="C",'Claim Details'!$I$28&gt;=Rates!$H$14,'Claim Details'!$I$28&lt;=Rates!$H$15,'Claim Details'!$I$19="Yes"),Rates!$I$24,IF(AND(C100="C",'Claim Details'!$I$28&gt;=Rates!$H$14,'Claim Details'!$I$28&lt;=Rates!$H$15,'Claim Details'!$I$19="No"),Rates!$H$24,IF(AND(C100="C",'Claim Details'!$I$28&gt;=Rates!$J$14,'Claim Details'!$I$28&lt;=Rates!$J$15,'Claim Details'!$I$19="Yes"),Rates!$K$24,IF(AND(C100="C",'Claim Details'!$I$28&gt;=Rates!$J$14,'Claim Details'!$I$28&lt;=Rates!$J$15,'Claim Details'!$I$19="No"),Rates!$J$24,"£0.00"))))))))))))))))))))))))</f>
        <v>£0.00</v>
      </c>
      <c r="BB100" s="189" t="str">
        <f t="shared" si="27"/>
        <v>£0.00</v>
      </c>
      <c r="BC100" s="1"/>
      <c r="BD100" s="189" t="str">
        <f>IF(AND(AE100="A",'Claim Details'!$I$28&gt;=Rates!$D$14,'Claim Details'!$I$28&lt;=Rates!$D$15,'Claim Details'!$I$19="Yes"),Rates!$J$17,IF(AND(AE100="A",'Claim Details'!$I$28&gt;=Rates!$D$14,'Claim Details'!$I$28&lt;=Rates!$D$15,'Claim Details'!$I$19="No"),Rates!$D$17,IF(AND(AE100="A",'Claim Details'!$I$28&gt;=Rates!$F$14,'Claim Details'!$I$28&lt;=Rates!$F$15,'Claim Details'!$I$19="Yes"),Rates!$G$17,IF(AND(AE100="A",'Claim Details'!$I$28&gt;=Rates!$F$14,'Claim Details'!$I$28&lt;=Rates!$F$15,'Claim Details'!$I$19="No"),Rates!$F$17,IF(AND(AE100="A",'Claim Details'!$I$28&gt;=Rates!$H$14,'Claim Details'!$I$28&lt;=Rates!$H$15,'Claim Details'!$I$19="Yes"),Rates!$I$17,IF(AND(AE100="A",'Claim Details'!$I$28&gt;=Rates!$H$14,'Claim Details'!$I$28&lt;=Rates!$H$15,'Claim Details'!$I$19="No"),Rates!$H$17,IF(AND(AE100="A",'Claim Details'!$I$28&gt;=Rates!$J$14,'Claim Details'!$I$28&lt;=Rates!$J$15,'Claim Details'!$I$19="Yes"),Rates!$K$17,IF(AND(AE100="A",'Claim Details'!$I$28&gt;=Rates!$J$14,'Claim Details'!$I$28&lt;=Rates!$J$15,'Claim Details'!$I$19="No"),Rates!$J$17,IF(AND(AE100="B",'Claim Details'!$I$28&gt;=Rates!$D$14,'Claim Details'!$I$28&lt;=Rates!$D$15,'Claim Details'!$I$19="Yes"),Rates!$E$18,IF(AND(AE100="B",'Claim Details'!$I$28&gt;=Rates!$D$14,'Claim Details'!$I$28&lt;=Rates!$D$15,'Claim Details'!$I$19="No"),Rates!$D$18,IF(AND(AE100="B",'Claim Details'!$I$28&gt;=Rates!$F$14,'Claim Details'!$I$28&lt;=Rates!$F$15,'Claim Details'!$I$19="Yes"),Rates!$G$18,IF(AND(AE100="B",'Claim Details'!$I$28&gt;=Rates!$F$14,'Claim Details'!$I$28&lt;=Rates!$F$15,'Claim Details'!$I$19="No"),Rates!$F$18,IF(AND(AE100="B",'Claim Details'!$I$28&gt;=Rates!$H$14,'Claim Details'!$I$28&lt;=Rates!$H$15,'Claim Details'!$I$19="Yes"),Rates!$I$18,IF(AND(AE100="B",'Claim Details'!$I$28&gt;=Rates!$H$14,'Claim Details'!$I$28&lt;=Rates!$H$15,'Claim Details'!$I$19="No"),Rates!$H$18,IF(AND(AE100="B",'Claim Details'!$I$28&gt;=Rates!$J$14,'Claim Details'!$I$28&lt;=Rates!$J$15,'Claim Details'!$I$19="Yes"),Rates!$K$18,IF(AND(AE100="B",'Claim Details'!$I$28&gt;=Rates!$J$14,'Claim Details'!$I$28&lt;=Rates!$J$15,'Claim Details'!$I$19="No"),Rates!$J$18,IF(AND(AE100="C",'Claim Details'!$I$28&gt;=Rates!$D$14,'Claim Details'!$I$28&lt;=Rates!$D$15,'Claim Details'!$I$19="Yes"),Rates!$E$19,IF(AND(AE100="C",'Claim Details'!$I$28&gt;=Rates!$D$14,'Claim Details'!$I$28&lt;=Rates!$D$15,'Claim Details'!$I$19="No"),Rates!$D$19,IF(AND(AE100="C",'Claim Details'!$I$28&gt;=Rates!$F$14,'Claim Details'!$I$28&lt;=Rates!$F$15,'Claim Details'!$I$19="Yes"),Rates!$G$19,IF(AND(AE100="C",'Claim Details'!$I$28&gt;=Rates!$F$14,'Claim Details'!$I$28&lt;=Rates!$F$15,'Claim Details'!$I$19="No"),Rates!$F$19,IF(AND(AE100="C",'Claim Details'!$I$28&gt;=Rates!$H$14,'Claim Details'!$I$28&lt;=Rates!$H$15,'Claim Details'!$I$19="Yes"),Rates!$I$19,IF(AND(AE100="C",'Claim Details'!$I$28&gt;=Rates!$H$14,'Claim Details'!$I$28&lt;=Rates!$H$15,'Claim Details'!$I$19="No"),Rates!$H$19,IF(AND(AE100="C",'Claim Details'!$I$28&gt;=Rates!$J$14,'Claim Details'!$I$28&lt;=Rates!$J$15,'Claim Details'!$I$19="Yes"),Rates!$K$19,IF(AND(AE100="C",'Claim Details'!$I$28&gt;=Rates!$J$14,'Claim Details'!$I$28&lt;=Rates!$J$15,'Claim Details'!$I$19="No"),Rates!$J$19,"£0.00"))))))))))))))))))))))))</f>
        <v>£0.00</v>
      </c>
      <c r="BE100" s="189" t="str">
        <f>IF(AND(AE100="A",'Claim Details'!$I$28&gt;=Rates!$D$14,'Claim Details'!$I$28&lt;=Rates!$D$15,'Claim Details'!$I$19="Yes"),Rates!$J$25,IF(AND(AE100="A",'Claim Details'!$I$28&gt;=Rates!$D$14,'Claim Details'!$I$28&lt;=Rates!$D$15,'Claim Details'!$I$19="No"),Rates!$D$25,IF(AND(AE100="A",'Claim Details'!$I$28&gt;=Rates!$F$14,'Claim Details'!$I$28&lt;=Rates!$F$15,'Claim Details'!$I$19="Yes"),Rates!$G$25,IF(AND(AE100="A",'Claim Details'!$I$28&gt;=Rates!$F$14,'Claim Details'!$I$28&lt;=Rates!$F$15,'Claim Details'!$I$19="No"),Rates!$F$25,IF(AND(AE100="A",'Claim Details'!$I$28&gt;=Rates!$H$14,'Claim Details'!$I$28&lt;=Rates!$H$15,'Claim Details'!$I$19="Yes"),Rates!$I$25,IF(AND(AE100="A",'Claim Details'!$I$28&gt;=Rates!$H$14,'Claim Details'!$I$28&lt;=Rates!$H$15,'Claim Details'!$I$19="No"),Rates!$H$25,IF(AND(AE100="A",'Claim Details'!$I$28&gt;=Rates!$J$14,'Claim Details'!$I$28&lt;=Rates!$J$15,'Claim Details'!$I$19="Yes"),Rates!$K$25,IF(AND(AE100="A",'Claim Details'!$I$28&gt;=Rates!$J$14,'Claim Details'!$I$28&lt;=Rates!$J$15,'Claim Details'!$I$19="No"),Rates!$J$25,IF(AND(AE100="B",'Claim Details'!$I$28&gt;=Rates!$D$14,'Claim Details'!$I$28&lt;=Rates!$D$15,'Claim Details'!$I$19="Yes"),Rates!$E$26,IF(AND(AE100="B",'Claim Details'!$I$28&gt;=Rates!$D$14,'Claim Details'!$I$28&lt;=Rates!$D$15,'Claim Details'!$I$19="No"),Rates!$D$26,IF(AND(AE100="B",'Claim Details'!$I$28&gt;=Rates!$F$14,'Claim Details'!$I$28&lt;=Rates!$F$15,'Claim Details'!$I$19="Yes"),Rates!$G$26,IF(AND(AE100="B",'Claim Details'!$I$28&gt;=Rates!$F$14,'Claim Details'!$I$28&lt;=Rates!$F$15,'Claim Details'!$I$19="No"),Rates!$F$26,IF(AND(AE100="B",'Claim Details'!$I$28&gt;=Rates!$H$14,'Claim Details'!$I$28&lt;=Rates!$H$15,'Claim Details'!$I$19="Yes"),Rates!$I$26,IF(AND(AE100="B",'Claim Details'!$I$28&gt;=Rates!$H$14,'Claim Details'!$I$28&lt;=Rates!$H$15,'Claim Details'!$I$19="No"),Rates!$H$26,IF(AND(AE100="B",'Claim Details'!$I$28&gt;=Rates!$J$14,'Claim Details'!$I$28&lt;=Rates!$J$15,'Claim Details'!$I$19="Yes"),Rates!$K$26,IF(AND(AE100="B",'Claim Details'!$I$28&gt;=Rates!$J$14,'Claim Details'!$I$28&lt;=Rates!$J$15,'Claim Details'!$I$19="No"),Rates!$J$26,IF(AND(AE100="C",'Claim Details'!$I$28&gt;=Rates!$D$14,'Claim Details'!$I$28&lt;=Rates!$D$15,'Claim Details'!$I$19="Yes"),Rates!$E$27,IF(AND(AE100="C",'Claim Details'!$I$28&gt;=Rates!$D$14,'Claim Details'!$I$28&lt;=Rates!$D$15,'Claim Details'!$I$19="No"),Rates!$D$27,IF(AND(AE100="C",'Claim Details'!$I$28&gt;=Rates!$F$14,'Claim Details'!$I$28&lt;=Rates!$F$15,'Claim Details'!$I$19="Yes"),Rates!$G$27,IF(AND(AE100="C",'Claim Details'!$I$28&gt;=Rates!$F$14,'Claim Details'!$I$28&lt;=Rates!$F$15,'Claim Details'!$I$19="No"),Rates!$F$27,IF(AND(AE100="C",'Claim Details'!$I$28&gt;=Rates!$H$14,'Claim Details'!$I$28&lt;=Rates!$H$15,'Claim Details'!$I$19="Yes"),Rates!$I$27,IF(AND(AE100="C",'Claim Details'!$I$28&gt;=Rates!$H$14,'Claim Details'!$I$28&lt;=Rates!$H$15,'Claim Details'!$I$19="No"),Rates!$H$27,IF(AND(AE100="C",'Claim Details'!$I$28&gt;=Rates!$J$14,'Claim Details'!$I$28&lt;=Rates!$J$15,'Claim Details'!$I$19="Yes"),Rates!$K$27,IF(AND(AE100="C",'Claim Details'!$I$28&gt;=Rates!$J$14,'Claim Details'!$I$28&lt;=Rates!$J$15,'Claim Details'!$I$19="No"),Rates!$J$27,"£0.00"))))))))))))))))))))))))</f>
        <v>£0.00</v>
      </c>
      <c r="BF100" s="189" t="str">
        <f>IF(AND(AE100="A",'Claim Details'!$I$28&gt;=Rates!$D$14,'Claim Details'!$I$28&lt;=Rates!$D$15,'Claim Details'!$I$19="Yes"),Rates!$E$20,IF(AND(AE100="A",'Claim Details'!$I$28&gt;=Rates!$D$14,'Claim Details'!$I$28&lt;=Rates!$D$15,'Claim Details'!$I$19="No"),Rates!$D$20,IF(AND(AE100="A",'Claim Details'!$I$28&gt;=Rates!$F$14,'Claim Details'!$I$28&lt;=Rates!$F$15,'Claim Details'!$I$19="Yes"),Rates!$G$20,IF(AND(AE100="A",'Claim Details'!$I$28&gt;=Rates!$F$14,'Claim Details'!$I$28&lt;=Rates!$F$15,'Claim Details'!$I$19="No"),Rates!$F$20,IF(AND(AE100="A",'Claim Details'!$I$28&gt;=Rates!$H$14,'Claim Details'!$I$28&lt;=Rates!$H$15,'Claim Details'!$I$19="Yes"),Rates!$I$20,IF(AND(AE100="A",'Claim Details'!$I$28&gt;=Rates!$H$14,'Claim Details'!$I$28&lt;=Rates!$H$15,'Claim Details'!$I$19="No"),Rates!$H$20,IF(AND(AE100="A",'Claim Details'!$I$28&gt;=Rates!$J$14,'Claim Details'!$I$28&lt;=Rates!$J$15,'Claim Details'!$I$19="Yes"),Rates!$K$20,IF(AND(AE100="A",'Claim Details'!$I$28&gt;=Rates!$J$14,'Claim Details'!$I$28&lt;=Rates!$J$15,'Claim Details'!$I$19="No"),Rates!$J$20,IF(AND(AE100="B",'Claim Details'!$I$28&gt;=Rates!$D$14,'Claim Details'!$I$28&lt;=Rates!$D$15,'Claim Details'!$I$19="Yes"),Rates!$E$21,IF(AND(AE100="B",'Claim Details'!$I$28&gt;=Rates!$D$14,'Claim Details'!$I$28&lt;=Rates!$D$15,'Claim Details'!$I$19="No"),Rates!$D$21,IF(AND(AE100="B",'Claim Details'!$I$28&gt;=Rates!$F$14,'Claim Details'!$I$28&lt;=Rates!$F$15,'Claim Details'!$I$19="Yes"),Rates!$G$21,IF(AND(AE100="B",'Claim Details'!$I$28&gt;=Rates!$F$14,'Claim Details'!$I$28&lt;=Rates!$F$15,'Claim Details'!$I$19="No"),Rates!$F$21,IF(AND(AE100="B",'Claim Details'!$I$28&gt;=Rates!$H$14,'Claim Details'!$I$28&lt;=Rates!$H$15,'Claim Details'!$I$19="Yes"),Rates!$I$21,IF(AND(AE100="B",'Claim Details'!$I$28&gt;=Rates!$H$14,'Claim Details'!$I$28&lt;=Rates!$H$15,'Claim Details'!$I$19="No"),Rates!$H$21,IF(AND(AE100="B",'Claim Details'!$I$28&gt;=Rates!$J$14,'Claim Details'!$I$28&lt;=Rates!$J$15,'Claim Details'!$I$19="Yes"),Rates!$K$21,IF(AND(AE100="B",'Claim Details'!$I$28&gt;=Rates!$J$14,'Claim Details'!$I$28&lt;=Rates!$J$15,'Claim Details'!$I$19="No"),Rates!$J$21,"£0.00"))))))))))))))))</f>
        <v>£0.00</v>
      </c>
      <c r="BG100" s="189" t="str">
        <f>IF(AND(AE100="A",'Claim Details'!$I$28&gt;=Rates!$D$14,'Claim Details'!$I$28&lt;=Rates!$D$15,'Claim Details'!$I$19="Yes"),Rates!$E$22,IF(AND(AE100="A",'Claim Details'!$I$28&gt;=Rates!$D$14,'Claim Details'!$I$28&lt;=Rates!$D$15,'Claim Details'!$I$19="No"),Rates!$D$22,IF(AND(AE100="A",'Claim Details'!$I$28&gt;=Rates!$F$14,'Claim Details'!$I$28&lt;=Rates!$F$15,'Claim Details'!$I$19="Yes"),Rates!$G$22,IF(AND(AE100="A",'Claim Details'!$I$28&gt;=Rates!$F$14,'Claim Details'!$I$28&lt;=Rates!$F$15,'Claim Details'!$I$19="No"),Rates!$F$22,IF(AND(AE100="A",'Claim Details'!$I$28&gt;=Rates!$H$14,'Claim Details'!$I$28&lt;=Rates!$H$15,'Claim Details'!$I$19="Yes"),Rates!$I$22,IF(AND(AE100="A",'Claim Details'!$I$28&gt;=Rates!$H$14,'Claim Details'!$I$28&lt;=Rates!$H$15,'Claim Details'!$I$19="No"),Rates!$H$22,IF(AND(AE100="A",'Claim Details'!$I$28&gt;=Rates!$J$14,'Claim Details'!$I$28&lt;=Rates!$J$15,'Claim Details'!$I$19="Yes"),Rates!$K$22,IF(AND(AE100="A",'Claim Details'!$I$28&gt;=Rates!$J$14,'Claim Details'!$I$28&lt;=Rates!$J$15,'Claim Details'!$I$19="No"),Rates!$J$22,IF(AND(AE100="B",'Claim Details'!$I$28&gt;=Rates!$D$14,'Claim Details'!$I$28&lt;=Rates!$D$15,'Claim Details'!$I$19="Yes"),Rates!$E$23,IF(AND(AE100="B",'Claim Details'!$I$28&gt;=Rates!$D$14,'Claim Details'!$I$28&lt;=Rates!$D$15,'Claim Details'!$I$19="No"),Rates!$D$23,IF(AND(AE100="B",'Claim Details'!$I$28&gt;=Rates!$F$14,'Claim Details'!$I$28&lt;=Rates!$F$15,'Claim Details'!$I$19="Yes"),Rates!$G$23,IF(AND(AE100="B",'Claim Details'!$I$28&gt;=Rates!$F$14,'Claim Details'!$I$28&lt;=Rates!$F$15,'Claim Details'!$I$19="No"),Rates!$F$23,IF(AND(AE100="B",'Claim Details'!$I$28&gt;=Rates!$H$14,'Claim Details'!$I$28&lt;=Rates!$H$15,'Claim Details'!$I$19="Yes"),Rates!$I$23,IF(AND(AE100="B",'Claim Details'!$I$28&gt;=Rates!$H$14,'Claim Details'!$I$28&lt;=Rates!$H$15,'Claim Details'!$I$19="No"),Rates!$H$23,IF(AND(AE100="B",'Claim Details'!$I$28&gt;=Rates!$J$14,'Claim Details'!$I$28&lt;=Rates!$J$15,'Claim Details'!$I$19="Yes"),Rates!$K$23,IF(AND(AE100="B",'Claim Details'!$I$28&gt;=Rates!$J$14,'Claim Details'!$I$28&lt;=Rates!$J$15,'Claim Details'!$I$19="No"),Rates!$J$23,IF(AND(AE100="C",'Claim Details'!$I$28&gt;=Rates!$D$14,'Claim Details'!$I$28&lt;=Rates!$D$15,'Claim Details'!$I$19="Yes"),Rates!$E$24,IF(AND(AE100="C",'Claim Details'!$I$28&gt;=Rates!$D$14,'Claim Details'!$I$28&lt;=Rates!$D$15,'Claim Details'!$I$19="No"),Rates!$D$24,IF(AND(AE100="C",'Claim Details'!$I$28&gt;=Rates!$F$14,'Claim Details'!$I$28&lt;=Rates!$F$15,'Claim Details'!$I$19="Yes"),Rates!$G$24,IF(AND(AE100="C",'Claim Details'!$I$28&gt;=Rates!$F$14,'Claim Details'!$I$28&lt;=Rates!$F$15,'Claim Details'!$I$19="No"),Rates!$F$24,IF(AND(AE100="C",'Claim Details'!$I$28&gt;=Rates!$H$14,'Claim Details'!$I$28&lt;=Rates!$H$15,'Claim Details'!$I$19="Yes"),Rates!$I$24,IF(AND(AE100="C",'Claim Details'!$I$28&gt;=Rates!$H$14,'Claim Details'!$I$28&lt;=Rates!$H$15,'Claim Details'!$I$19="No"),Rates!$H$24,IF(AND(AE100="C",'Claim Details'!$I$28&gt;=Rates!$J$14,'Claim Details'!$I$28&lt;=Rates!$J$15,'Claim Details'!$I$19="Yes"),Rates!$K$24,IF(AND(AE100="C",'Claim Details'!$I$28&gt;=Rates!$J$14,'Claim Details'!$I$28&lt;=Rates!$J$15,'Claim Details'!$I$19="No"),Rates!$J$24,"£0.00"))))))))))))))))))))))))</f>
        <v>£0.00</v>
      </c>
      <c r="BH100" s="189" t="str">
        <f t="shared" si="28"/>
        <v>£0.00</v>
      </c>
      <c r="BI100" s="189">
        <f t="shared" si="29"/>
        <v>0</v>
      </c>
      <c r="BO100" s="202" t="str">
        <f>IF(H100="","£0.00",IF(AP100="4","£0.00",IF(AP100="5","£0.00",IF(AP100="1","£0.00",((AQ100*H100)*'Claim Details'!$F$111)/100))))</f>
        <v>£0.00</v>
      </c>
      <c r="BP100" s="202" t="str">
        <f>IF(T100="","£0.00",IF(AP100="4","£0.00",IF(AP100="5","£0.00",IF(AP100="1","£0.00",((AR100*T100)*'Claim Details'!$N$111)/100))))</f>
        <v>£0.00</v>
      </c>
      <c r="BQ100" s="202" t="str">
        <f>IF(AI100="","£0.00",IF(AP100="4","£0.00",IF(AP100="5","£0.00",IF(AP100="1","£0.00",((BI100*AI100)*'Claim Details'!$W$111)/100))))</f>
        <v>£0.00</v>
      </c>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row>
    <row r="101" spans="1:97" ht="15">
      <c r="A101" s="145"/>
      <c r="B101" s="91"/>
      <c r="C101" s="96"/>
      <c r="D101" s="97"/>
      <c r="E101" s="98"/>
      <c r="F101" s="89"/>
      <c r="G101" s="99"/>
      <c r="H101" s="100"/>
      <c r="I101" s="221" t="str">
        <f t="shared" si="19"/>
        <v>£0.00</v>
      </c>
      <c r="J101" s="101"/>
      <c r="K101" s="100"/>
      <c r="L101" s="221" t="str">
        <f t="shared" si="20"/>
        <v>£0.00</v>
      </c>
      <c r="M101" s="101"/>
      <c r="N101" s="102"/>
      <c r="O101" s="145"/>
      <c r="P101" s="77"/>
      <c r="Q101" s="87"/>
      <c r="R101" s="87"/>
      <c r="S101" s="87"/>
      <c r="T101" s="149" t="str">
        <f t="shared" si="21"/>
        <v/>
      </c>
      <c r="U101" s="87" t="str">
        <f t="shared" si="30"/>
        <v/>
      </c>
      <c r="V101" s="87"/>
      <c r="W101" s="53" t="str">
        <f t="shared" si="22"/>
        <v>£0.00</v>
      </c>
      <c r="X101" s="53"/>
      <c r="Y101" s="87"/>
      <c r="Z101" s="78"/>
      <c r="AA101" s="79"/>
      <c r="AB101" s="160"/>
      <c r="AC101" s="98"/>
      <c r="AD101" s="225"/>
      <c r="AE101" s="235" t="str">
        <f t="shared" si="23"/>
        <v/>
      </c>
      <c r="AF101" s="87" t="str">
        <f t="shared" si="24"/>
        <v/>
      </c>
      <c r="AG101" s="53"/>
      <c r="AH101" s="224"/>
      <c r="AI101" s="226" t="str">
        <f t="shared" si="16"/>
        <v/>
      </c>
      <c r="AJ101" s="236" t="str">
        <f t="shared" si="25"/>
        <v>£0.00</v>
      </c>
      <c r="AK101" s="31"/>
      <c r="AL101" s="1"/>
      <c r="AM101" s="1"/>
      <c r="AN101" s="1"/>
      <c r="AO101" s="1"/>
      <c r="AP101" s="1" t="str">
        <f t="shared" si="17"/>
        <v/>
      </c>
      <c r="AQ101" s="27">
        <f t="shared" si="18"/>
        <v>0</v>
      </c>
      <c r="AR101" s="189">
        <f t="shared" si="26"/>
        <v>0</v>
      </c>
      <c r="AS101" s="190" t="str">
        <f>IF(AND(C101="A",'Claim Details'!$E$28&gt;=Rates!$D$14,'Claim Details'!$E$28&lt;=Rates!$D$15,'Claim Details'!$E$19="Yes"),Rates!$E$17,IF(AND(C101="A",'Claim Details'!$E$28&gt;=Rates!$D$14,'Claim Details'!$E$28&lt;=Rates!$D$15,'Claim Details'!$E$19="No"),Rates!$D$17,IF(AND(C101="A",'Claim Details'!$E$28&gt;=Rates!$F$14,'Claim Details'!$E$28&lt;=Rates!$F$15,'Claim Details'!$E$19="Yes"),Rates!$G$17,IF(AND(C101="A",'Claim Details'!$E$28&gt;=Rates!$F$14,'Claim Details'!$E$28&lt;=Rates!$F$15,'Claim Details'!$E$19="No"),Rates!$F$17,IF(AND(C101="A",'Claim Details'!$E$28&gt;=Rates!$H$14,'Claim Details'!$E$28&lt;=Rates!$H$15,'Claim Details'!$E$19="Yes"),Rates!$I$17,IF(AND(C101="A",'Claim Details'!$E$28&gt;=Rates!$H$14,'Claim Details'!$E$28&lt;=Rates!$H$15,'Claim Details'!$E$19="No"),Rates!$H$17,IF(AND(C101="A",'Claim Details'!$E$28&gt;=Rates!$J$14,'Claim Details'!$E$28&lt;=Rates!$J$15,'Claim Details'!$E$19="Yes"),Rates!$K$17,IF(AND(C101="A",'Claim Details'!$E$28&gt;=Rates!$J$14,'Claim Details'!$E$28&lt;=Rates!$J$15,'Claim Details'!$E$19="No"),Rates!$J$17,IF(AND(C101="B",'Claim Details'!$E$28&gt;=Rates!$D$14,'Claim Details'!$E$28&lt;=Rates!$D$15,'Claim Details'!$E$19="Yes"),Rates!$E$18,IF(AND(C101="B",'Claim Details'!$E$28&gt;=Rates!$D$14,'Claim Details'!$E$28&lt;=Rates!$D$15,'Claim Details'!$E$19="No"),Rates!$D$18,IF(AND(C101="B",'Claim Details'!$E$28&gt;=Rates!$F$14,'Claim Details'!$E$28&lt;=Rates!$F$15,'Claim Details'!$E$19="Yes"),Rates!$G$18,IF(AND(C101="B",'Claim Details'!$E$28&gt;=Rates!$F$14,'Claim Details'!$E$28&lt;=Rates!$F$15,'Claim Details'!$E$19="No"),Rates!$F$18,IF(AND(C101="B",'Claim Details'!$E$28&gt;=Rates!$H$14,'Claim Details'!$E$28&lt;=Rates!$H$15,'Claim Details'!$E$19="Yes"),Rates!$I$18,IF(AND(C101="B",'Claim Details'!$E$28&gt;=Rates!$H$14,'Claim Details'!$E$28&lt;=Rates!$H$15,'Claim Details'!$E$19="No"),Rates!$H$18,IF(AND(C101="B",'Claim Details'!$E$28&gt;=Rates!$J$14,'Claim Details'!$E$28&lt;=Rates!$J$15,'Claim Details'!$E$19="Yes"),Rates!$K$18,IF(AND(C101="B",'Claim Details'!$E$28&gt;=Rates!$J$14,'Claim Details'!$E$28&lt;=Rates!$J$15,'Claim Details'!$E$19="No"),Rates!$J$18,IF(AND(C101="C",'Claim Details'!$E$28&gt;=Rates!$D$14,'Claim Details'!$E$28&lt;=Rates!$D$15,'Claim Details'!$E$19="Yes"),Rates!$E$19,IF(AND(C101="C",'Claim Details'!$E$28&gt;=Rates!$D$14,'Claim Details'!$E$28&lt;=Rates!$D$15,'Claim Details'!$E$19="No"),Rates!$D$19,IF(AND(C101="C",'Claim Details'!$E$28&gt;=Rates!$F$14,'Claim Details'!$E$28&lt;=Rates!$F$15,'Claim Details'!$E$19="Yes"),Rates!$G$19,IF(AND(C101="C",'Claim Details'!$E$28&gt;=Rates!$F$14,'Claim Details'!$E$28&lt;=Rates!$F$15,'Claim Details'!$E$19="No"),Rates!$F$19,IF(AND(C101="C",'Claim Details'!$E$28&gt;=Rates!$H$14,'Claim Details'!$E$28&lt;=Rates!$H$15,'Claim Details'!$E$19="Yes"),Rates!$I$19,IF(AND(C101="C",'Claim Details'!$E$28&gt;=Rates!$H$14,'Claim Details'!$E$28&lt;=Rates!$H$15,'Claim Details'!$E$19="No"),Rates!$H$19,IF(AND(C101="C",'Claim Details'!$E$28&gt;=Rates!$J$14,'Claim Details'!$E$28&lt;=Rates!$J$15,'Claim Details'!$E$19="Yes"),Rates!$K$19,IF(AND(C101="C",'Claim Details'!$E$28&gt;=Rates!$J$14,'Claim Details'!$E$28&lt;=Rates!$J$15,'Claim Details'!$E$19="No"),Rates!$J$19,"£0.00"))))))))))))))))))))))))</f>
        <v>£0.00</v>
      </c>
      <c r="AT101" s="189" t="str">
        <f>IF(AND(C101="A",'Claim Details'!$E$28&gt;=Rates!$D$14,'Claim Details'!$E$28&lt;=Rates!$D$15,'Claim Details'!$E$19="Yes"),Rates!$E$25,IF(AND(C101="A",'Claim Details'!$E$28&gt;=Rates!$D$14,'Claim Details'!$E$28&lt;=Rates!$D$15,'Claim Details'!$E$19="No"),Rates!$D$25,IF(AND(C101="A",'Claim Details'!$E$28&gt;=Rates!$F$14,'Claim Details'!$E$28&lt;=Rates!$F$15,'Claim Details'!$E$19="Yes"),Rates!$G$25,IF(AND(C101="A",'Claim Details'!$E$28&gt;=Rates!$F$14,'Claim Details'!$E$28&lt;=Rates!$F$15,'Claim Details'!$E$19="No"),Rates!$F$25,IF(AND(C101="A",'Claim Details'!$E$28&gt;=Rates!$H$14,'Claim Details'!$E$28&lt;=Rates!$H$15,'Claim Details'!$E$19="Yes"),Rates!$I$25,IF(AND(C101="A",'Claim Details'!$E$28&gt;=Rates!$H$14,'Claim Details'!$E$28&lt;=Rates!$H$15,'Claim Details'!$E$19="No"),Rates!$H$25,IF(AND(C101="A",'Claim Details'!$E$28&gt;=Rates!$J$14,'Claim Details'!$E$28&lt;=Rates!$J$15,'Claim Details'!$E$19="Yes"),Rates!$K$25,IF(AND(C101="A",'Claim Details'!$E$28&gt;=Rates!$J$14,'Claim Details'!$E$28&lt;=Rates!$J$15,'Claim Details'!$E$19="No"),Rates!$J$25,IF(AND(C101="B",'Claim Details'!$E$28&gt;=Rates!$D$14,'Claim Details'!$E$28&lt;=Rates!$D$15,'Claim Details'!$E$19="Yes"),Rates!$E$26,IF(AND(C101="B",'Claim Details'!$E$28&gt;=Rates!$D$14,'Claim Details'!$E$28&lt;=Rates!$D$15,'Claim Details'!$E$19="No"),Rates!$D$26,IF(AND(C101="B",'Claim Details'!$E$28&gt;=Rates!$F$14,'Claim Details'!$E$28&lt;=Rates!$F$15,'Claim Details'!$E$19="Yes"),Rates!$G$26,IF(AND(C101="B",'Claim Details'!$E$28&gt;=Rates!$F$14,'Claim Details'!$E$28&lt;=Rates!$F$15,'Claim Details'!$E$19="No"),Rates!$F$26,IF(AND(C101="B",'Claim Details'!$E$28&gt;=Rates!$H$14,'Claim Details'!$E$28&lt;=Rates!$H$15,'Claim Details'!$E$19="Yes"),Rates!$I$26,IF(AND(C101="B",'Claim Details'!$E$28&gt;=Rates!$H$14,'Claim Details'!$E$28&lt;=Rates!$H$15,'Claim Details'!$E$19="No"),Rates!$H$26,IF(AND(C101="B",'Claim Details'!$E$28&gt;=Rates!$J$14,'Claim Details'!$E$28&lt;=Rates!$J$15,'Claim Details'!$E$19="Yes"),Rates!$K$26,IF(AND(C101="B",'Claim Details'!$E$28&gt;=Rates!$J$14,'Claim Details'!$E$28&lt;=Rates!$J$15,'Claim Details'!$E$19="No"),Rates!$J$26,IF(AND(C101="C",'Claim Details'!$E$28&gt;=Rates!$D$14,'Claim Details'!$E$28&lt;=Rates!$D$15,'Claim Details'!$E$19="Yes"),Rates!$E$27,IF(AND(C101="C",'Claim Details'!$E$28&gt;=Rates!$D$14,'Claim Details'!$E$28&lt;=Rates!$D$15,'Claim Details'!$E$19="No"),Rates!$D$27,IF(AND(C101="C",'Claim Details'!$E$28&gt;=Rates!$F$14,'Claim Details'!$E$28&lt;=Rates!$F$15,'Claim Details'!$E$19="Yes"),Rates!$G$27,IF(AND(C101="C",'Claim Details'!$E$28&gt;=Rates!$F$14,'Claim Details'!$E$28&lt;=Rates!$F$15,'Claim Details'!$E$19="No"),Rates!$F$27,IF(AND(C101="C",'Claim Details'!$E$28&gt;=Rates!$H$14,'Claim Details'!$E$28&lt;=Rates!$H$15,'Claim Details'!$E$19="Yes"),Rates!$I$27,IF(AND(C101="C",'Claim Details'!$E$28&gt;=Rates!$H$14,'Claim Details'!$E$28&lt;=Rates!$H$15,'Claim Details'!$E$19="No"),Rates!$H$27,IF(AND(C101="C",'Claim Details'!$E$28&gt;=Rates!$J$14,'Claim Details'!$E$28&lt;=Rates!$J$15,'Claim Details'!$E$19="Yes"),Rates!$K$27,IF(AND(C101="C",'Claim Details'!$E$28&gt;=Rates!$J$14,'Claim Details'!$E$28&lt;=Rates!$J$15,'Claim Details'!$E$19="No"),Rates!$J$27,"£0.00"))))))))))))))))))))))))</f>
        <v>£0.00</v>
      </c>
      <c r="AU101" s="191" t="str">
        <f>IF(AND(C101="A",'Claim Details'!$E$28&gt;=Rates!$D$14,'Claim Details'!$E$28&lt;=Rates!$D$15,'Claim Details'!$E$19="Yes"),Rates!$E$20,IF(AND(C101="A",'Claim Details'!$E$28&gt;=Rates!$D$14,'Claim Details'!$E$28&lt;=Rates!$D$15,'Claim Details'!$E$19="No"),Rates!$D$20,IF(AND(C101="A",'Claim Details'!$E$28&gt;=Rates!$F$14,'Claim Details'!$E$28&lt;=Rates!$F$15,'Claim Details'!$E$19="Yes"),Rates!$G$20,IF(AND(C101="A",'Claim Details'!$E$28&gt;=Rates!$F$14,'Claim Details'!$E$28&lt;=Rates!$F$15,'Claim Details'!$E$19="No"),Rates!$F$20,IF(AND(C101="A",'Claim Details'!$E$28&gt;=Rates!$H$14,'Claim Details'!$E$28&lt;=Rates!$H$15,'Claim Details'!$E$19="Yes"),Rates!$I$20,IF(AND(C101="A",'Claim Details'!$E$28&gt;=Rates!$H$14,'Claim Details'!$E$28&lt;=Rates!$H$15,'Claim Details'!$E$19="No"),Rates!$H$20,IF(AND(C101="A",'Claim Details'!$E$28&gt;=Rates!$J$14,'Claim Details'!$E$28&lt;=Rates!$J$15,'Claim Details'!$E$19="Yes"),Rates!$K$20,IF(AND(C101="A",'Claim Details'!$E$28&gt;=Rates!$J$14,'Claim Details'!$E$28&lt;=Rates!$J$15,'Claim Details'!$E$19="No"),Rates!$J$20,IF(AND(C101="B",'Claim Details'!$E$28&gt;=Rates!$D$14,'Claim Details'!$E$28&lt;=Rates!$D$15,'Claim Details'!$E$19="Yes"),Rates!$E$21,IF(AND(C101="B",'Claim Details'!$E$28&gt;=Rates!$D$14,'Claim Details'!$E$28&lt;=Rates!$D$15,'Claim Details'!$E$19="No"),Rates!$D$21,IF(AND(C101="B",'Claim Details'!$E$28&gt;=Rates!$F$14,'Claim Details'!$E$28&lt;=Rates!$F$15,'Claim Details'!$E$19="Yes"),Rates!$G$21,IF(AND(C101="B",'Claim Details'!$E$28&gt;=Rates!$F$14,'Claim Details'!$E$28&lt;=Rates!$F$15,'Claim Details'!$E$19="No"),Rates!$F$21,IF(AND(C101="B",'Claim Details'!$E$28&gt;=Rates!$H$14,'Claim Details'!$E$28&lt;=Rates!$H$15,'Claim Details'!$E$19="Yes"),Rates!$I$21,IF(AND(C101="B",'Claim Details'!$E$28&gt;=Rates!$H$14,'Claim Details'!$E$28&lt;=Rates!$H$15,'Claim Details'!$E$19="No"),Rates!$H$21,IF(AND(C101="B",'Claim Details'!$E$28&gt;=Rates!$J$14,'Claim Details'!$E$28&lt;=Rates!$J$15,'Claim Details'!$E$19="Yes"),Rates!$K$21,IF(AND(C101="B",'Claim Details'!$E$28&gt;=Rates!$J$14,'Claim Details'!$E$28&lt;=Rates!$J$15,'Claim Details'!$E$19="No"),Rates!$J$21,"£0.00"))))))))))))))))</f>
        <v>£0.00</v>
      </c>
      <c r="AV101" s="191" t="str">
        <f>IF(AND(C101="A",'Claim Details'!$E$28&gt;=Rates!$D$14,'Claim Details'!$E$28&lt;=Rates!$D$15,'Claim Details'!$E$19="Yes"),Rates!$E$22,IF(AND(C101="A",'Claim Details'!$E$28&gt;=Rates!$D$14,'Claim Details'!$E$28&lt;=Rates!$D$15,'Claim Details'!$E$19="No"),Rates!$D$22,IF(AND(C101="A",'Claim Details'!$E$28&gt;=Rates!$F$14,'Claim Details'!$E$28&lt;=Rates!$F$15,'Claim Details'!$E$19="Yes"),Rates!$G$22,IF(AND(C101="A",'Claim Details'!$E$28&gt;=Rates!$F$14,'Claim Details'!$E$28&lt;=Rates!$F$15,'Claim Details'!$E$19="No"),Rates!$F$22,IF(AND(C101="A",'Claim Details'!$E$28&gt;=Rates!$H$14,'Claim Details'!$E$28&lt;=Rates!$H$15,'Claim Details'!$E$19="Yes"),Rates!$I$22,IF(AND(C101="A",'Claim Details'!$E$28&gt;=Rates!$H$14,'Claim Details'!$E$28&lt;=Rates!$H$15,'Claim Details'!$E$19="No"),Rates!$H$22,IF(AND(C101="A",'Claim Details'!$E$28&gt;=Rates!$J$14,'Claim Details'!$E$28&lt;=Rates!$J$15,'Claim Details'!$E$19="Yes"),Rates!$K$22,IF(AND(C101="A",'Claim Details'!$E$28&gt;=Rates!$J$14,'Claim Details'!$E$28&lt;=Rates!$J$15,'Claim Details'!$E$19="No"),Rates!$J$22,IF(AND(C101="B",'Claim Details'!$E$28&gt;=Rates!$D$14,'Claim Details'!$E$28&lt;=Rates!$D$15,'Claim Details'!$E$19="Yes"),Rates!$E$23,IF(AND(C101="B",'Claim Details'!$E$28&gt;=Rates!$D$14,'Claim Details'!$E$28&lt;=Rates!$D$15,'Claim Details'!$E$19="No"),Rates!$D$23,IF(AND(C101="B",'Claim Details'!$E$28&gt;=Rates!$F$14,'Claim Details'!$E$28&lt;=Rates!$F$15,'Claim Details'!$E$19="Yes"),Rates!$G$23,IF(AND(C101="B",'Claim Details'!$E$28&gt;=Rates!$F$14,'Claim Details'!$E$28&lt;=Rates!$F$15,'Claim Details'!$E$19="No"),Rates!$F$23,IF(AND(C101="B",'Claim Details'!$E$28&gt;=Rates!$H$14,'Claim Details'!$E$28&lt;=Rates!$H$15,'Claim Details'!$E$19="Yes"),Rates!$I$23,IF(AND(C101="B",'Claim Details'!$E$28&gt;=Rates!$H$14,'Claim Details'!$E$28&lt;=Rates!$H$15,'Claim Details'!$E$19="No"),Rates!$H$23,IF(AND(C101="B",'Claim Details'!$E$28&gt;=Rates!$J$14,'Claim Details'!$E$28&lt;=Rates!$J$15,'Claim Details'!$E$19="Yes"),Rates!$K$23,IF(AND(C101="B",'Claim Details'!$E$28&gt;=Rates!$J$14,'Claim Details'!$E$28&lt;=Rates!$J$15,'Claim Details'!$E$19="No"),Rates!$J$23,IF(AND(C101="C",'Claim Details'!$E$28&gt;=Rates!$D$14,'Claim Details'!$E$28&lt;=Rates!$D$15,'Claim Details'!$E$19="Yes"),Rates!$E$24,IF(AND(C101="C",'Claim Details'!$E$28&gt;=Rates!$D$14,'Claim Details'!$E$28&lt;=Rates!$D$15,'Claim Details'!$E$19="No"),Rates!$D$24,IF(AND(C101="C",'Claim Details'!$E$28&gt;=Rates!$F$14,'Claim Details'!$E$28&lt;=Rates!$F$15,'Claim Details'!$E$19="Yes"),Rates!$G$24,IF(AND(C101="C",'Claim Details'!$E$28&gt;=Rates!$F$14,'Claim Details'!$E$28&lt;=Rates!$F$15,'Claim Details'!$E$19="No"),Rates!$F$24,IF(AND(C101="C",'Claim Details'!$E$28&gt;=Rates!$H$14,'Claim Details'!$E$28&lt;=Rates!$H$15,'Claim Details'!$E$19="Yes"),Rates!$I$24,IF(AND(C101="C",'Claim Details'!$E$28&gt;=Rates!$H$14,'Claim Details'!$E$28&lt;=Rates!$H$15,'Claim Details'!$E$19="No"),Rates!$H$24,IF(AND(C101="C",'Claim Details'!$E$28&gt;=Rates!$J$14,'Claim Details'!$E$28&lt;=Rates!$J$15,'Claim Details'!$E$19="Yes"),Rates!$K$24,IF(AND(C101="C",'Claim Details'!$E$28&gt;=Rates!$J$14,'Claim Details'!$E$28&lt;=Rates!$J$15,'Claim Details'!$E$19="No"),Rates!$J$24,"£0.00"))))))))))))))))))))))))</f>
        <v>£0.00</v>
      </c>
      <c r="AW101" s="1"/>
      <c r="AX101" s="189" t="str">
        <f>IF(AND(U101="A",'Claim Details'!$I$28&gt;=Rates!$D$14,'Claim Details'!$I$28&lt;=Rates!$D$15,'Claim Details'!$I$19="Yes"),Rates!$J$17,IF(AND(U101="A",'Claim Details'!$I$28&gt;=Rates!$D$14,'Claim Details'!$I$28&lt;=Rates!$D$15,'Claim Details'!$I$19="No"),Rates!$D$17,IF(AND(U101="A",'Claim Details'!$I$28&gt;=Rates!$F$14,'Claim Details'!$I$28&lt;=Rates!$F$15,'Claim Details'!$I$19="Yes"),Rates!$G$17,IF(AND(U101="A",'Claim Details'!$I$28&gt;=Rates!$F$14,'Claim Details'!$I$28&lt;=Rates!$F$15,'Claim Details'!$I$19="No"),Rates!$F$17,IF(AND(U101="A",'Claim Details'!$I$28&gt;=Rates!$H$14,'Claim Details'!$I$28&lt;=Rates!$H$15,'Claim Details'!$I$19="Yes"),Rates!$I$17,IF(AND(U101="A",'Claim Details'!$I$28&gt;=Rates!$H$14,'Claim Details'!$I$28&lt;=Rates!$H$15,'Claim Details'!$I$19="No"),Rates!$H$17,IF(AND(U101="A",'Claim Details'!$I$28&gt;=Rates!$J$14,'Claim Details'!$I$28&lt;=Rates!$J$15,'Claim Details'!$I$19="Yes"),Rates!$K$17,IF(AND(U101="A",'Claim Details'!$I$28&gt;=Rates!$J$14,'Claim Details'!$I$28&lt;=Rates!$J$15,'Claim Details'!$I$19="No"),Rates!$J$17,IF(AND(U101="B",'Claim Details'!$I$28&gt;=Rates!$D$14,'Claim Details'!$I$28&lt;=Rates!$D$15,'Claim Details'!$I$19="Yes"),Rates!$E$18,IF(AND(U101="B",'Claim Details'!$I$28&gt;=Rates!$D$14,'Claim Details'!$I$28&lt;=Rates!$D$15,'Claim Details'!$I$19="No"),Rates!$D$18,IF(AND(U101="B",'Claim Details'!$I$28&gt;=Rates!$F$14,'Claim Details'!$I$28&lt;=Rates!$F$15,'Claim Details'!$I$19="Yes"),Rates!$G$18,IF(AND(U101="B",'Claim Details'!$I$28&gt;=Rates!$F$14,'Claim Details'!$I$28&lt;=Rates!$F$15,'Claim Details'!$I$19="No"),Rates!$F$18,IF(AND(U101="B",'Claim Details'!$I$28&gt;=Rates!$H$14,'Claim Details'!$I$28&lt;=Rates!$H$15,'Claim Details'!$I$19="Yes"),Rates!$I$18,IF(AND(U101="B",'Claim Details'!$I$28&gt;=Rates!$H$14,'Claim Details'!$I$28&lt;=Rates!$H$15,'Claim Details'!$I$19="No"),Rates!$H$18,IF(AND(U101="B",'Claim Details'!$I$28&gt;=Rates!$J$14,'Claim Details'!$I$28&lt;=Rates!$J$15,'Claim Details'!$I$19="Yes"),Rates!$K$18,IF(AND(U101="B",'Claim Details'!$I$28&gt;=Rates!$J$14,'Claim Details'!$I$28&lt;=Rates!$J$15,'Claim Details'!$I$19="No"),Rates!$J$18,IF(AND(U101="C",'Claim Details'!$I$28&gt;=Rates!$D$14,'Claim Details'!$I$28&lt;=Rates!$D$15,'Claim Details'!$I$19="Yes"),Rates!$E$19,IF(AND(U101="C",'Claim Details'!$I$28&gt;=Rates!$D$14,'Claim Details'!$I$28&lt;=Rates!$D$15,'Claim Details'!$I$19="No"),Rates!$D$19,IF(AND(U101="C",'Claim Details'!$I$28&gt;=Rates!$F$14,'Claim Details'!$I$28&lt;=Rates!$F$15,'Claim Details'!$I$19="Yes"),Rates!$G$19,IF(AND(U101="C",'Claim Details'!$I$28&gt;=Rates!$F$14,'Claim Details'!$I$28&lt;=Rates!$F$15,'Claim Details'!$I$19="No"),Rates!$F$19,IF(AND(U101="C",'Claim Details'!$I$28&gt;=Rates!$H$14,'Claim Details'!$I$28&lt;=Rates!$H$15,'Claim Details'!$I$19="Yes"),Rates!$I$19,IF(AND(U101="C",'Claim Details'!$I$28&gt;=Rates!$H$14,'Claim Details'!$I$28&lt;=Rates!$H$15,'Claim Details'!$I$19="No"),Rates!$H$19,IF(AND(U101="C",'Claim Details'!$I$28&gt;=Rates!$J$14,'Claim Details'!$I$28&lt;=Rates!$J$15,'Claim Details'!$I$19="Yes"),Rates!$K$19,IF(AND(U101="C",'Claim Details'!$I$28&gt;=Rates!$J$14,'Claim Details'!$I$28&lt;=Rates!$J$15,'Claim Details'!$I$19="No"),Rates!$J$19,"£0.00"))))))))))))))))))))))))</f>
        <v>£0.00</v>
      </c>
      <c r="AY101" s="189" t="str">
        <f>IF(AND(C101="A",'Claim Details'!$I$28&gt;=Rates!$D$14,'Claim Details'!$I$28&lt;=Rates!$D$15,'Claim Details'!$I$19="Yes"),Rates!$J$25,IF(AND(C101="A",'Claim Details'!$I$28&gt;=Rates!$D$14,'Claim Details'!$I$28&lt;=Rates!$D$15,'Claim Details'!$I$19="No"),Rates!$D$25,IF(AND(C101="A",'Claim Details'!$I$28&gt;=Rates!$F$14,'Claim Details'!$I$28&lt;=Rates!$F$15,'Claim Details'!$I$19="Yes"),Rates!$G$25,IF(AND(C101="A",'Claim Details'!$I$28&gt;=Rates!$F$14,'Claim Details'!$I$28&lt;=Rates!$F$15,'Claim Details'!$I$19="No"),Rates!$F$25,IF(AND(C101="A",'Claim Details'!$I$28&gt;=Rates!$H$14,'Claim Details'!$I$28&lt;=Rates!$H$15,'Claim Details'!$I$19="Yes"),Rates!$I$25,IF(AND(C101="A",'Claim Details'!$I$28&gt;=Rates!$H$14,'Claim Details'!$I$28&lt;=Rates!$H$15,'Claim Details'!$I$19="No"),Rates!$H$25,IF(AND(C101="A",'Claim Details'!$I$28&gt;=Rates!$J$14,'Claim Details'!$I$28&lt;=Rates!$J$15,'Claim Details'!$I$19="Yes"),Rates!$K$25,IF(AND(C101="A",'Claim Details'!$I$28&gt;=Rates!$J$14,'Claim Details'!$I$28&lt;=Rates!$J$15,'Claim Details'!$I$19="No"),Rates!$J$25,IF(AND(C101="B",'Claim Details'!$I$28&gt;=Rates!$D$14,'Claim Details'!$I$28&lt;=Rates!$D$15,'Claim Details'!$I$19="Yes"),Rates!$E$26,IF(AND(C101="B",'Claim Details'!$I$28&gt;=Rates!$D$14,'Claim Details'!$I$28&lt;=Rates!$D$15,'Claim Details'!$I$19="No"),Rates!$D$26,IF(AND(C101="B",'Claim Details'!$I$28&gt;=Rates!$F$14,'Claim Details'!$I$28&lt;=Rates!$F$15,'Claim Details'!$I$19="Yes"),Rates!$G$26,IF(AND(C101="B",'Claim Details'!$I$28&gt;=Rates!$F$14,'Claim Details'!$I$28&lt;=Rates!$F$15,'Claim Details'!$I$19="No"),Rates!$F$26,IF(AND(C101="B",'Claim Details'!$I$28&gt;=Rates!$H$14,'Claim Details'!$I$28&lt;=Rates!$H$15,'Claim Details'!$I$19="Yes"),Rates!$I$26,IF(AND(C101="B",'Claim Details'!$I$28&gt;=Rates!$H$14,'Claim Details'!$I$28&lt;=Rates!$H$15,'Claim Details'!$I$19="No"),Rates!$H$26,IF(AND(C101="B",'Claim Details'!$I$28&gt;=Rates!$J$14,'Claim Details'!$I$28&lt;=Rates!$J$15,'Claim Details'!$I$19="Yes"),Rates!$K$26,IF(AND(C101="B",'Claim Details'!$I$28&gt;=Rates!$J$14,'Claim Details'!$I$28&lt;=Rates!$J$15,'Claim Details'!$I$19="No"),Rates!$J$26,IF(AND(C101="C",'Claim Details'!$I$28&gt;=Rates!$D$14,'Claim Details'!$I$28&lt;=Rates!$D$15,'Claim Details'!$I$19="Yes"),Rates!$E$27,IF(AND(C101="C",'Claim Details'!$I$28&gt;=Rates!$D$14,'Claim Details'!$I$28&lt;=Rates!$D$15,'Claim Details'!$I$19="No"),Rates!$D$27,IF(AND(C101="C",'Claim Details'!$I$28&gt;=Rates!$F$14,'Claim Details'!$I$28&lt;=Rates!$F$15,'Claim Details'!$I$19="Yes"),Rates!$G$27,IF(AND(C101="C",'Claim Details'!$I$28&gt;=Rates!$F$14,'Claim Details'!$I$28&lt;=Rates!$F$15,'Claim Details'!$I$19="No"),Rates!$F$27,IF(AND(C101="C",'Claim Details'!$I$28&gt;=Rates!$H$14,'Claim Details'!$I$28&lt;=Rates!$H$15,'Claim Details'!$I$19="Yes"),Rates!$I$27,IF(AND(C101="C",'Claim Details'!$I$28&gt;=Rates!$H$14,'Claim Details'!$I$28&lt;=Rates!$H$15,'Claim Details'!$I$19="No"),Rates!$H$27,IF(AND(C101="C",'Claim Details'!$I$28&gt;=Rates!$J$14,'Claim Details'!$I$28&lt;=Rates!$J$15,'Claim Details'!$I$19="Yes"),Rates!$K$27,IF(AND(C101="C",'Claim Details'!$I$28&gt;=Rates!$J$14,'Claim Details'!$I$28&lt;=Rates!$J$15,'Claim Details'!$I$19="No"),Rates!$J$27,"£0.00"))))))))))))))))))))))))</f>
        <v>£0.00</v>
      </c>
      <c r="AZ101" s="189" t="str">
        <f>IF(AND(C101="A",'Claim Details'!$I$28&gt;=Rates!$D$14,'Claim Details'!$I$28&lt;=Rates!$D$15,'Claim Details'!$I$19="Yes"),Rates!$E$20,IF(AND(C101="A",'Claim Details'!$I$28&gt;=Rates!$D$14,'Claim Details'!$I$28&lt;=Rates!$D$15,'Claim Details'!$I$19="No"),Rates!$D$20,IF(AND(C101="A",'Claim Details'!$I$28&gt;=Rates!$F$14,'Claim Details'!$I$28&lt;=Rates!$F$15,'Claim Details'!$I$19="Yes"),Rates!$G$20,IF(AND(C101="A",'Claim Details'!$I$28&gt;=Rates!$F$14,'Claim Details'!$I$28&lt;=Rates!$F$15,'Claim Details'!$I$19="No"),Rates!$F$20,IF(AND(C101="A",'Claim Details'!$I$28&gt;=Rates!$H$14,'Claim Details'!$I$28&lt;=Rates!$H$15,'Claim Details'!$I$19="Yes"),Rates!$I$20,IF(AND(C101="A",'Claim Details'!$I$28&gt;=Rates!$H$14,'Claim Details'!$I$28&lt;=Rates!$H$15,'Claim Details'!$I$19="No"),Rates!$H$20,IF(AND(C101="A",'Claim Details'!$I$28&gt;=Rates!$J$14,'Claim Details'!$I$28&lt;=Rates!$J$15,'Claim Details'!$I$19="Yes"),Rates!$K$20,IF(AND(C101="A",'Claim Details'!$I$28&gt;=Rates!$J$14,'Claim Details'!$I$28&lt;=Rates!$J$15,'Claim Details'!$I$19="No"),Rates!$J$20,IF(AND(C101="B",'Claim Details'!$I$28&gt;=Rates!$D$14,'Claim Details'!$I$28&lt;=Rates!$D$15,'Claim Details'!$I$19="Yes"),Rates!$E$21,IF(AND(C101="B",'Claim Details'!$I$28&gt;=Rates!$D$14,'Claim Details'!$I$28&lt;=Rates!$D$15,'Claim Details'!$I$19="No"),Rates!$D$21,IF(AND(C101="B",'Claim Details'!$I$28&gt;=Rates!$F$14,'Claim Details'!$I$28&lt;=Rates!$F$15,'Claim Details'!$I$19="Yes"),Rates!$G$21,IF(AND(C101="B",'Claim Details'!$I$28&gt;=Rates!$F$14,'Claim Details'!$I$28&lt;=Rates!$F$15,'Claim Details'!$I$19="No"),Rates!$F$21,IF(AND(C101="B",'Claim Details'!$I$28&gt;=Rates!$H$14,'Claim Details'!$I$28&lt;=Rates!$H$15,'Claim Details'!$I$19="Yes"),Rates!$I$21,IF(AND(C101="B",'Claim Details'!$I$28&gt;=Rates!$H$14,'Claim Details'!$I$28&lt;=Rates!$H$15,'Claim Details'!$I$19="No"),Rates!$H$21,IF(AND(C101="B",'Claim Details'!$I$28&gt;=Rates!$J$14,'Claim Details'!$I$28&lt;=Rates!$J$15,'Claim Details'!$I$19="Yes"),Rates!$K$21,IF(AND(C101="B",'Claim Details'!$I$28&gt;=Rates!$J$14,'Claim Details'!$I$28&lt;=Rates!$J$15,'Claim Details'!$I$19="No"),Rates!$J$21,"£0.00"))))))))))))))))</f>
        <v>£0.00</v>
      </c>
      <c r="BA101" s="189" t="str">
        <f>IF(AND(C101="A",'Claim Details'!$I$28&gt;=Rates!$D$14,'Claim Details'!$I$28&lt;=Rates!$D$15,'Claim Details'!$I$19="Yes"),Rates!$E$22,IF(AND(C101="A",'Claim Details'!$I$28&gt;=Rates!$D$14,'Claim Details'!$I$28&lt;=Rates!$D$15,'Claim Details'!$I$19="No"),Rates!$D$22,IF(AND(C101="A",'Claim Details'!$I$28&gt;=Rates!$F$14,'Claim Details'!$I$28&lt;=Rates!$F$15,'Claim Details'!$I$19="Yes"),Rates!$G$22,IF(AND(C101="A",'Claim Details'!$I$28&gt;=Rates!$F$14,'Claim Details'!$I$28&lt;=Rates!$F$15,'Claim Details'!$I$19="No"),Rates!$F$22,IF(AND(C101="A",'Claim Details'!$I$28&gt;=Rates!$H$14,'Claim Details'!$I$28&lt;=Rates!$H$15,'Claim Details'!$I$19="Yes"),Rates!$I$22,IF(AND(C101="A",'Claim Details'!$I$28&gt;=Rates!$H$14,'Claim Details'!$I$28&lt;=Rates!$H$15,'Claim Details'!$I$19="No"),Rates!$H$22,IF(AND(C101="A",'Claim Details'!$I$28&gt;=Rates!$J$14,'Claim Details'!$I$28&lt;=Rates!$J$15,'Claim Details'!$I$19="Yes"),Rates!$K$22,IF(AND(C101="A",'Claim Details'!$I$28&gt;=Rates!$J$14,'Claim Details'!$I$28&lt;=Rates!$J$15,'Claim Details'!$I$19="No"),Rates!$J$22,IF(AND(C101="B",'Claim Details'!$I$28&gt;=Rates!$D$14,'Claim Details'!$I$28&lt;=Rates!$D$15,'Claim Details'!$I$19="Yes"),Rates!$E$23,IF(AND(C101="B",'Claim Details'!$I$28&gt;=Rates!$D$14,'Claim Details'!$I$28&lt;=Rates!$D$15,'Claim Details'!$I$19="No"),Rates!$D$23,IF(AND(C101="B",'Claim Details'!$I$28&gt;=Rates!$F$14,'Claim Details'!$I$28&lt;=Rates!$F$15,'Claim Details'!$I$19="Yes"),Rates!$G$23,IF(AND(C101="B",'Claim Details'!$I$28&gt;=Rates!$F$14,'Claim Details'!$I$28&lt;=Rates!$F$15,'Claim Details'!$I$19="No"),Rates!$F$23,IF(AND(C101="B",'Claim Details'!$I$28&gt;=Rates!$H$14,'Claim Details'!$I$28&lt;=Rates!$H$15,'Claim Details'!$I$19="Yes"),Rates!$I$23,IF(AND(C101="B",'Claim Details'!$I$28&gt;=Rates!$H$14,'Claim Details'!$I$28&lt;=Rates!$H$15,'Claim Details'!$I$19="No"),Rates!$H$23,IF(AND(C101="B",'Claim Details'!$I$28&gt;=Rates!$J$14,'Claim Details'!$I$28&lt;=Rates!$J$15,'Claim Details'!$I$19="Yes"),Rates!$K$23,IF(AND(C101="B",'Claim Details'!$I$28&gt;=Rates!$J$14,'Claim Details'!$I$28&lt;=Rates!$J$15,'Claim Details'!$I$19="No"),Rates!$J$23,IF(AND(C101="C",'Claim Details'!$I$28&gt;=Rates!$D$14,'Claim Details'!$I$28&lt;=Rates!$D$15,'Claim Details'!$I$19="Yes"),Rates!$E$24,IF(AND(C101="C",'Claim Details'!$I$28&gt;=Rates!$D$14,'Claim Details'!$I$28&lt;=Rates!$D$15,'Claim Details'!$I$19="No"),Rates!$D$24,IF(AND(C101="C",'Claim Details'!$I$28&gt;=Rates!$F$14,'Claim Details'!$I$28&lt;=Rates!$F$15,'Claim Details'!$I$19="Yes"),Rates!$G$24,IF(AND(C101="C",'Claim Details'!$I$28&gt;=Rates!$F$14,'Claim Details'!$I$28&lt;=Rates!$F$15,'Claim Details'!$I$19="No"),Rates!$F$24,IF(AND(C101="C",'Claim Details'!$I$28&gt;=Rates!$H$14,'Claim Details'!$I$28&lt;=Rates!$H$15,'Claim Details'!$I$19="Yes"),Rates!$I$24,IF(AND(C101="C",'Claim Details'!$I$28&gt;=Rates!$H$14,'Claim Details'!$I$28&lt;=Rates!$H$15,'Claim Details'!$I$19="No"),Rates!$H$24,IF(AND(C101="C",'Claim Details'!$I$28&gt;=Rates!$J$14,'Claim Details'!$I$28&lt;=Rates!$J$15,'Claim Details'!$I$19="Yes"),Rates!$K$24,IF(AND(C101="C",'Claim Details'!$I$28&gt;=Rates!$J$14,'Claim Details'!$I$28&lt;=Rates!$J$15,'Claim Details'!$I$19="No"),Rates!$J$24,"£0.00"))))))))))))))))))))))))</f>
        <v>£0.00</v>
      </c>
      <c r="BB101" s="189" t="str">
        <f t="shared" si="27"/>
        <v>£0.00</v>
      </c>
      <c r="BC101" s="1"/>
      <c r="BD101" s="189" t="str">
        <f>IF(AND(AE101="A",'Claim Details'!$I$28&gt;=Rates!$D$14,'Claim Details'!$I$28&lt;=Rates!$D$15,'Claim Details'!$I$19="Yes"),Rates!$J$17,IF(AND(AE101="A",'Claim Details'!$I$28&gt;=Rates!$D$14,'Claim Details'!$I$28&lt;=Rates!$D$15,'Claim Details'!$I$19="No"),Rates!$D$17,IF(AND(AE101="A",'Claim Details'!$I$28&gt;=Rates!$F$14,'Claim Details'!$I$28&lt;=Rates!$F$15,'Claim Details'!$I$19="Yes"),Rates!$G$17,IF(AND(AE101="A",'Claim Details'!$I$28&gt;=Rates!$F$14,'Claim Details'!$I$28&lt;=Rates!$F$15,'Claim Details'!$I$19="No"),Rates!$F$17,IF(AND(AE101="A",'Claim Details'!$I$28&gt;=Rates!$H$14,'Claim Details'!$I$28&lt;=Rates!$H$15,'Claim Details'!$I$19="Yes"),Rates!$I$17,IF(AND(AE101="A",'Claim Details'!$I$28&gt;=Rates!$H$14,'Claim Details'!$I$28&lt;=Rates!$H$15,'Claim Details'!$I$19="No"),Rates!$H$17,IF(AND(AE101="A",'Claim Details'!$I$28&gt;=Rates!$J$14,'Claim Details'!$I$28&lt;=Rates!$J$15,'Claim Details'!$I$19="Yes"),Rates!$K$17,IF(AND(AE101="A",'Claim Details'!$I$28&gt;=Rates!$J$14,'Claim Details'!$I$28&lt;=Rates!$J$15,'Claim Details'!$I$19="No"),Rates!$J$17,IF(AND(AE101="B",'Claim Details'!$I$28&gt;=Rates!$D$14,'Claim Details'!$I$28&lt;=Rates!$D$15,'Claim Details'!$I$19="Yes"),Rates!$E$18,IF(AND(AE101="B",'Claim Details'!$I$28&gt;=Rates!$D$14,'Claim Details'!$I$28&lt;=Rates!$D$15,'Claim Details'!$I$19="No"),Rates!$D$18,IF(AND(AE101="B",'Claim Details'!$I$28&gt;=Rates!$F$14,'Claim Details'!$I$28&lt;=Rates!$F$15,'Claim Details'!$I$19="Yes"),Rates!$G$18,IF(AND(AE101="B",'Claim Details'!$I$28&gt;=Rates!$F$14,'Claim Details'!$I$28&lt;=Rates!$F$15,'Claim Details'!$I$19="No"),Rates!$F$18,IF(AND(AE101="B",'Claim Details'!$I$28&gt;=Rates!$H$14,'Claim Details'!$I$28&lt;=Rates!$H$15,'Claim Details'!$I$19="Yes"),Rates!$I$18,IF(AND(AE101="B",'Claim Details'!$I$28&gt;=Rates!$H$14,'Claim Details'!$I$28&lt;=Rates!$H$15,'Claim Details'!$I$19="No"),Rates!$H$18,IF(AND(AE101="B",'Claim Details'!$I$28&gt;=Rates!$J$14,'Claim Details'!$I$28&lt;=Rates!$J$15,'Claim Details'!$I$19="Yes"),Rates!$K$18,IF(AND(AE101="B",'Claim Details'!$I$28&gt;=Rates!$J$14,'Claim Details'!$I$28&lt;=Rates!$J$15,'Claim Details'!$I$19="No"),Rates!$J$18,IF(AND(AE101="C",'Claim Details'!$I$28&gt;=Rates!$D$14,'Claim Details'!$I$28&lt;=Rates!$D$15,'Claim Details'!$I$19="Yes"),Rates!$E$19,IF(AND(AE101="C",'Claim Details'!$I$28&gt;=Rates!$D$14,'Claim Details'!$I$28&lt;=Rates!$D$15,'Claim Details'!$I$19="No"),Rates!$D$19,IF(AND(AE101="C",'Claim Details'!$I$28&gt;=Rates!$F$14,'Claim Details'!$I$28&lt;=Rates!$F$15,'Claim Details'!$I$19="Yes"),Rates!$G$19,IF(AND(AE101="C",'Claim Details'!$I$28&gt;=Rates!$F$14,'Claim Details'!$I$28&lt;=Rates!$F$15,'Claim Details'!$I$19="No"),Rates!$F$19,IF(AND(AE101="C",'Claim Details'!$I$28&gt;=Rates!$H$14,'Claim Details'!$I$28&lt;=Rates!$H$15,'Claim Details'!$I$19="Yes"),Rates!$I$19,IF(AND(AE101="C",'Claim Details'!$I$28&gt;=Rates!$H$14,'Claim Details'!$I$28&lt;=Rates!$H$15,'Claim Details'!$I$19="No"),Rates!$H$19,IF(AND(AE101="C",'Claim Details'!$I$28&gt;=Rates!$J$14,'Claim Details'!$I$28&lt;=Rates!$J$15,'Claim Details'!$I$19="Yes"),Rates!$K$19,IF(AND(AE101="C",'Claim Details'!$I$28&gt;=Rates!$J$14,'Claim Details'!$I$28&lt;=Rates!$J$15,'Claim Details'!$I$19="No"),Rates!$J$19,"£0.00"))))))))))))))))))))))))</f>
        <v>£0.00</v>
      </c>
      <c r="BE101" s="189" t="str">
        <f>IF(AND(AE101="A",'Claim Details'!$I$28&gt;=Rates!$D$14,'Claim Details'!$I$28&lt;=Rates!$D$15,'Claim Details'!$I$19="Yes"),Rates!$J$25,IF(AND(AE101="A",'Claim Details'!$I$28&gt;=Rates!$D$14,'Claim Details'!$I$28&lt;=Rates!$D$15,'Claim Details'!$I$19="No"),Rates!$D$25,IF(AND(AE101="A",'Claim Details'!$I$28&gt;=Rates!$F$14,'Claim Details'!$I$28&lt;=Rates!$F$15,'Claim Details'!$I$19="Yes"),Rates!$G$25,IF(AND(AE101="A",'Claim Details'!$I$28&gt;=Rates!$F$14,'Claim Details'!$I$28&lt;=Rates!$F$15,'Claim Details'!$I$19="No"),Rates!$F$25,IF(AND(AE101="A",'Claim Details'!$I$28&gt;=Rates!$H$14,'Claim Details'!$I$28&lt;=Rates!$H$15,'Claim Details'!$I$19="Yes"),Rates!$I$25,IF(AND(AE101="A",'Claim Details'!$I$28&gt;=Rates!$H$14,'Claim Details'!$I$28&lt;=Rates!$H$15,'Claim Details'!$I$19="No"),Rates!$H$25,IF(AND(AE101="A",'Claim Details'!$I$28&gt;=Rates!$J$14,'Claim Details'!$I$28&lt;=Rates!$J$15,'Claim Details'!$I$19="Yes"),Rates!$K$25,IF(AND(AE101="A",'Claim Details'!$I$28&gt;=Rates!$J$14,'Claim Details'!$I$28&lt;=Rates!$J$15,'Claim Details'!$I$19="No"),Rates!$J$25,IF(AND(AE101="B",'Claim Details'!$I$28&gt;=Rates!$D$14,'Claim Details'!$I$28&lt;=Rates!$D$15,'Claim Details'!$I$19="Yes"),Rates!$E$26,IF(AND(AE101="B",'Claim Details'!$I$28&gt;=Rates!$D$14,'Claim Details'!$I$28&lt;=Rates!$D$15,'Claim Details'!$I$19="No"),Rates!$D$26,IF(AND(AE101="B",'Claim Details'!$I$28&gt;=Rates!$F$14,'Claim Details'!$I$28&lt;=Rates!$F$15,'Claim Details'!$I$19="Yes"),Rates!$G$26,IF(AND(AE101="B",'Claim Details'!$I$28&gt;=Rates!$F$14,'Claim Details'!$I$28&lt;=Rates!$F$15,'Claim Details'!$I$19="No"),Rates!$F$26,IF(AND(AE101="B",'Claim Details'!$I$28&gt;=Rates!$H$14,'Claim Details'!$I$28&lt;=Rates!$H$15,'Claim Details'!$I$19="Yes"),Rates!$I$26,IF(AND(AE101="B",'Claim Details'!$I$28&gt;=Rates!$H$14,'Claim Details'!$I$28&lt;=Rates!$H$15,'Claim Details'!$I$19="No"),Rates!$H$26,IF(AND(AE101="B",'Claim Details'!$I$28&gt;=Rates!$J$14,'Claim Details'!$I$28&lt;=Rates!$J$15,'Claim Details'!$I$19="Yes"),Rates!$K$26,IF(AND(AE101="B",'Claim Details'!$I$28&gt;=Rates!$J$14,'Claim Details'!$I$28&lt;=Rates!$J$15,'Claim Details'!$I$19="No"),Rates!$J$26,IF(AND(AE101="C",'Claim Details'!$I$28&gt;=Rates!$D$14,'Claim Details'!$I$28&lt;=Rates!$D$15,'Claim Details'!$I$19="Yes"),Rates!$E$27,IF(AND(AE101="C",'Claim Details'!$I$28&gt;=Rates!$D$14,'Claim Details'!$I$28&lt;=Rates!$D$15,'Claim Details'!$I$19="No"),Rates!$D$27,IF(AND(AE101="C",'Claim Details'!$I$28&gt;=Rates!$F$14,'Claim Details'!$I$28&lt;=Rates!$F$15,'Claim Details'!$I$19="Yes"),Rates!$G$27,IF(AND(AE101="C",'Claim Details'!$I$28&gt;=Rates!$F$14,'Claim Details'!$I$28&lt;=Rates!$F$15,'Claim Details'!$I$19="No"),Rates!$F$27,IF(AND(AE101="C",'Claim Details'!$I$28&gt;=Rates!$H$14,'Claim Details'!$I$28&lt;=Rates!$H$15,'Claim Details'!$I$19="Yes"),Rates!$I$27,IF(AND(AE101="C",'Claim Details'!$I$28&gt;=Rates!$H$14,'Claim Details'!$I$28&lt;=Rates!$H$15,'Claim Details'!$I$19="No"),Rates!$H$27,IF(AND(AE101="C",'Claim Details'!$I$28&gt;=Rates!$J$14,'Claim Details'!$I$28&lt;=Rates!$J$15,'Claim Details'!$I$19="Yes"),Rates!$K$27,IF(AND(AE101="C",'Claim Details'!$I$28&gt;=Rates!$J$14,'Claim Details'!$I$28&lt;=Rates!$J$15,'Claim Details'!$I$19="No"),Rates!$J$27,"£0.00"))))))))))))))))))))))))</f>
        <v>£0.00</v>
      </c>
      <c r="BF101" s="189" t="str">
        <f>IF(AND(AE101="A",'Claim Details'!$I$28&gt;=Rates!$D$14,'Claim Details'!$I$28&lt;=Rates!$D$15,'Claim Details'!$I$19="Yes"),Rates!$E$20,IF(AND(AE101="A",'Claim Details'!$I$28&gt;=Rates!$D$14,'Claim Details'!$I$28&lt;=Rates!$D$15,'Claim Details'!$I$19="No"),Rates!$D$20,IF(AND(AE101="A",'Claim Details'!$I$28&gt;=Rates!$F$14,'Claim Details'!$I$28&lt;=Rates!$F$15,'Claim Details'!$I$19="Yes"),Rates!$G$20,IF(AND(AE101="A",'Claim Details'!$I$28&gt;=Rates!$F$14,'Claim Details'!$I$28&lt;=Rates!$F$15,'Claim Details'!$I$19="No"),Rates!$F$20,IF(AND(AE101="A",'Claim Details'!$I$28&gt;=Rates!$H$14,'Claim Details'!$I$28&lt;=Rates!$H$15,'Claim Details'!$I$19="Yes"),Rates!$I$20,IF(AND(AE101="A",'Claim Details'!$I$28&gt;=Rates!$H$14,'Claim Details'!$I$28&lt;=Rates!$H$15,'Claim Details'!$I$19="No"),Rates!$H$20,IF(AND(AE101="A",'Claim Details'!$I$28&gt;=Rates!$J$14,'Claim Details'!$I$28&lt;=Rates!$J$15,'Claim Details'!$I$19="Yes"),Rates!$K$20,IF(AND(AE101="A",'Claim Details'!$I$28&gt;=Rates!$J$14,'Claim Details'!$I$28&lt;=Rates!$J$15,'Claim Details'!$I$19="No"),Rates!$J$20,IF(AND(AE101="B",'Claim Details'!$I$28&gt;=Rates!$D$14,'Claim Details'!$I$28&lt;=Rates!$D$15,'Claim Details'!$I$19="Yes"),Rates!$E$21,IF(AND(AE101="B",'Claim Details'!$I$28&gt;=Rates!$D$14,'Claim Details'!$I$28&lt;=Rates!$D$15,'Claim Details'!$I$19="No"),Rates!$D$21,IF(AND(AE101="B",'Claim Details'!$I$28&gt;=Rates!$F$14,'Claim Details'!$I$28&lt;=Rates!$F$15,'Claim Details'!$I$19="Yes"),Rates!$G$21,IF(AND(AE101="B",'Claim Details'!$I$28&gt;=Rates!$F$14,'Claim Details'!$I$28&lt;=Rates!$F$15,'Claim Details'!$I$19="No"),Rates!$F$21,IF(AND(AE101="B",'Claim Details'!$I$28&gt;=Rates!$H$14,'Claim Details'!$I$28&lt;=Rates!$H$15,'Claim Details'!$I$19="Yes"),Rates!$I$21,IF(AND(AE101="B",'Claim Details'!$I$28&gt;=Rates!$H$14,'Claim Details'!$I$28&lt;=Rates!$H$15,'Claim Details'!$I$19="No"),Rates!$H$21,IF(AND(AE101="B",'Claim Details'!$I$28&gt;=Rates!$J$14,'Claim Details'!$I$28&lt;=Rates!$J$15,'Claim Details'!$I$19="Yes"),Rates!$K$21,IF(AND(AE101="B",'Claim Details'!$I$28&gt;=Rates!$J$14,'Claim Details'!$I$28&lt;=Rates!$J$15,'Claim Details'!$I$19="No"),Rates!$J$21,"£0.00"))))))))))))))))</f>
        <v>£0.00</v>
      </c>
      <c r="BG101" s="189" t="str">
        <f>IF(AND(AE101="A",'Claim Details'!$I$28&gt;=Rates!$D$14,'Claim Details'!$I$28&lt;=Rates!$D$15,'Claim Details'!$I$19="Yes"),Rates!$E$22,IF(AND(AE101="A",'Claim Details'!$I$28&gt;=Rates!$D$14,'Claim Details'!$I$28&lt;=Rates!$D$15,'Claim Details'!$I$19="No"),Rates!$D$22,IF(AND(AE101="A",'Claim Details'!$I$28&gt;=Rates!$F$14,'Claim Details'!$I$28&lt;=Rates!$F$15,'Claim Details'!$I$19="Yes"),Rates!$G$22,IF(AND(AE101="A",'Claim Details'!$I$28&gt;=Rates!$F$14,'Claim Details'!$I$28&lt;=Rates!$F$15,'Claim Details'!$I$19="No"),Rates!$F$22,IF(AND(AE101="A",'Claim Details'!$I$28&gt;=Rates!$H$14,'Claim Details'!$I$28&lt;=Rates!$H$15,'Claim Details'!$I$19="Yes"),Rates!$I$22,IF(AND(AE101="A",'Claim Details'!$I$28&gt;=Rates!$H$14,'Claim Details'!$I$28&lt;=Rates!$H$15,'Claim Details'!$I$19="No"),Rates!$H$22,IF(AND(AE101="A",'Claim Details'!$I$28&gt;=Rates!$J$14,'Claim Details'!$I$28&lt;=Rates!$J$15,'Claim Details'!$I$19="Yes"),Rates!$K$22,IF(AND(AE101="A",'Claim Details'!$I$28&gt;=Rates!$J$14,'Claim Details'!$I$28&lt;=Rates!$J$15,'Claim Details'!$I$19="No"),Rates!$J$22,IF(AND(AE101="B",'Claim Details'!$I$28&gt;=Rates!$D$14,'Claim Details'!$I$28&lt;=Rates!$D$15,'Claim Details'!$I$19="Yes"),Rates!$E$23,IF(AND(AE101="B",'Claim Details'!$I$28&gt;=Rates!$D$14,'Claim Details'!$I$28&lt;=Rates!$D$15,'Claim Details'!$I$19="No"),Rates!$D$23,IF(AND(AE101="B",'Claim Details'!$I$28&gt;=Rates!$F$14,'Claim Details'!$I$28&lt;=Rates!$F$15,'Claim Details'!$I$19="Yes"),Rates!$G$23,IF(AND(AE101="B",'Claim Details'!$I$28&gt;=Rates!$F$14,'Claim Details'!$I$28&lt;=Rates!$F$15,'Claim Details'!$I$19="No"),Rates!$F$23,IF(AND(AE101="B",'Claim Details'!$I$28&gt;=Rates!$H$14,'Claim Details'!$I$28&lt;=Rates!$H$15,'Claim Details'!$I$19="Yes"),Rates!$I$23,IF(AND(AE101="B",'Claim Details'!$I$28&gt;=Rates!$H$14,'Claim Details'!$I$28&lt;=Rates!$H$15,'Claim Details'!$I$19="No"),Rates!$H$23,IF(AND(AE101="B",'Claim Details'!$I$28&gt;=Rates!$J$14,'Claim Details'!$I$28&lt;=Rates!$J$15,'Claim Details'!$I$19="Yes"),Rates!$K$23,IF(AND(AE101="B",'Claim Details'!$I$28&gt;=Rates!$J$14,'Claim Details'!$I$28&lt;=Rates!$J$15,'Claim Details'!$I$19="No"),Rates!$J$23,IF(AND(AE101="C",'Claim Details'!$I$28&gt;=Rates!$D$14,'Claim Details'!$I$28&lt;=Rates!$D$15,'Claim Details'!$I$19="Yes"),Rates!$E$24,IF(AND(AE101="C",'Claim Details'!$I$28&gt;=Rates!$D$14,'Claim Details'!$I$28&lt;=Rates!$D$15,'Claim Details'!$I$19="No"),Rates!$D$24,IF(AND(AE101="C",'Claim Details'!$I$28&gt;=Rates!$F$14,'Claim Details'!$I$28&lt;=Rates!$F$15,'Claim Details'!$I$19="Yes"),Rates!$G$24,IF(AND(AE101="C",'Claim Details'!$I$28&gt;=Rates!$F$14,'Claim Details'!$I$28&lt;=Rates!$F$15,'Claim Details'!$I$19="No"),Rates!$F$24,IF(AND(AE101="C",'Claim Details'!$I$28&gt;=Rates!$H$14,'Claim Details'!$I$28&lt;=Rates!$H$15,'Claim Details'!$I$19="Yes"),Rates!$I$24,IF(AND(AE101="C",'Claim Details'!$I$28&gt;=Rates!$H$14,'Claim Details'!$I$28&lt;=Rates!$H$15,'Claim Details'!$I$19="No"),Rates!$H$24,IF(AND(AE101="C",'Claim Details'!$I$28&gt;=Rates!$J$14,'Claim Details'!$I$28&lt;=Rates!$J$15,'Claim Details'!$I$19="Yes"),Rates!$K$24,IF(AND(AE101="C",'Claim Details'!$I$28&gt;=Rates!$J$14,'Claim Details'!$I$28&lt;=Rates!$J$15,'Claim Details'!$I$19="No"),Rates!$J$24,"£0.00"))))))))))))))))))))))))</f>
        <v>£0.00</v>
      </c>
      <c r="BH101" s="189" t="str">
        <f t="shared" si="28"/>
        <v>£0.00</v>
      </c>
      <c r="BI101" s="189">
        <f t="shared" si="29"/>
        <v>0</v>
      </c>
      <c r="BO101" s="202" t="str">
        <f>IF(H101="","£0.00",IF(AP101="4","£0.00",IF(AP101="5","£0.00",IF(AP101="1","£0.00",((AQ101*H101)*'Claim Details'!$F$111)/100))))</f>
        <v>£0.00</v>
      </c>
      <c r="BP101" s="202" t="str">
        <f>IF(T101="","£0.00",IF(AP101="4","£0.00",IF(AP101="5","£0.00",IF(AP101="1","£0.00",((AR101*T101)*'Claim Details'!$N$111)/100))))</f>
        <v>£0.00</v>
      </c>
      <c r="BQ101" s="202" t="str">
        <f>IF(AI101="","£0.00",IF(AP101="4","£0.00",IF(AP101="5","£0.00",IF(AP101="1","£0.00",((BI101*AI101)*'Claim Details'!$W$111)/100))))</f>
        <v>£0.00</v>
      </c>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row>
    <row r="102" spans="1:97" ht="15">
      <c r="A102" s="145"/>
      <c r="B102" s="91"/>
      <c r="C102" s="96"/>
      <c r="D102" s="97"/>
      <c r="E102" s="98"/>
      <c r="F102" s="89"/>
      <c r="G102" s="99"/>
      <c r="H102" s="100"/>
      <c r="I102" s="221" t="str">
        <f t="shared" si="19"/>
        <v>£0.00</v>
      </c>
      <c r="J102" s="101"/>
      <c r="K102" s="100"/>
      <c r="L102" s="221" t="str">
        <f t="shared" si="20"/>
        <v>£0.00</v>
      </c>
      <c r="M102" s="101"/>
      <c r="N102" s="102"/>
      <c r="O102" s="145"/>
      <c r="P102" s="77"/>
      <c r="Q102" s="87"/>
      <c r="R102" s="87"/>
      <c r="S102" s="87"/>
      <c r="T102" s="149" t="str">
        <f t="shared" si="21"/>
        <v/>
      </c>
      <c r="U102" s="87" t="str">
        <f t="shared" si="30"/>
        <v/>
      </c>
      <c r="V102" s="87"/>
      <c r="W102" s="53" t="str">
        <f t="shared" si="22"/>
        <v>£0.00</v>
      </c>
      <c r="X102" s="53"/>
      <c r="Y102" s="87"/>
      <c r="Z102" s="78"/>
      <c r="AA102" s="79"/>
      <c r="AB102" s="160"/>
      <c r="AC102" s="98"/>
      <c r="AD102" s="225"/>
      <c r="AE102" s="235" t="str">
        <f t="shared" si="23"/>
        <v/>
      </c>
      <c r="AF102" s="87" t="str">
        <f t="shared" si="24"/>
        <v/>
      </c>
      <c r="AG102" s="53"/>
      <c r="AH102" s="224"/>
      <c r="AI102" s="226" t="str">
        <f t="shared" si="16"/>
        <v/>
      </c>
      <c r="AJ102" s="236" t="str">
        <f t="shared" si="25"/>
        <v>£0.00</v>
      </c>
      <c r="AK102" s="31"/>
      <c r="AL102" s="1"/>
      <c r="AM102" s="1"/>
      <c r="AN102" s="1"/>
      <c r="AO102" s="1"/>
      <c r="AP102" s="1" t="str">
        <f t="shared" si="17"/>
        <v/>
      </c>
      <c r="AQ102" s="27">
        <f t="shared" si="18"/>
        <v>0</v>
      </c>
      <c r="AR102" s="189">
        <f t="shared" si="26"/>
        <v>0</v>
      </c>
      <c r="AS102" s="190" t="str">
        <f>IF(AND(C102="A",'Claim Details'!$E$28&gt;=Rates!$D$14,'Claim Details'!$E$28&lt;=Rates!$D$15,'Claim Details'!$E$19="Yes"),Rates!$E$17,IF(AND(C102="A",'Claim Details'!$E$28&gt;=Rates!$D$14,'Claim Details'!$E$28&lt;=Rates!$D$15,'Claim Details'!$E$19="No"),Rates!$D$17,IF(AND(C102="A",'Claim Details'!$E$28&gt;=Rates!$F$14,'Claim Details'!$E$28&lt;=Rates!$F$15,'Claim Details'!$E$19="Yes"),Rates!$G$17,IF(AND(C102="A",'Claim Details'!$E$28&gt;=Rates!$F$14,'Claim Details'!$E$28&lt;=Rates!$F$15,'Claim Details'!$E$19="No"),Rates!$F$17,IF(AND(C102="A",'Claim Details'!$E$28&gt;=Rates!$H$14,'Claim Details'!$E$28&lt;=Rates!$H$15,'Claim Details'!$E$19="Yes"),Rates!$I$17,IF(AND(C102="A",'Claim Details'!$E$28&gt;=Rates!$H$14,'Claim Details'!$E$28&lt;=Rates!$H$15,'Claim Details'!$E$19="No"),Rates!$H$17,IF(AND(C102="A",'Claim Details'!$E$28&gt;=Rates!$J$14,'Claim Details'!$E$28&lt;=Rates!$J$15,'Claim Details'!$E$19="Yes"),Rates!$K$17,IF(AND(C102="A",'Claim Details'!$E$28&gt;=Rates!$J$14,'Claim Details'!$E$28&lt;=Rates!$J$15,'Claim Details'!$E$19="No"),Rates!$J$17,IF(AND(C102="B",'Claim Details'!$E$28&gt;=Rates!$D$14,'Claim Details'!$E$28&lt;=Rates!$D$15,'Claim Details'!$E$19="Yes"),Rates!$E$18,IF(AND(C102="B",'Claim Details'!$E$28&gt;=Rates!$D$14,'Claim Details'!$E$28&lt;=Rates!$D$15,'Claim Details'!$E$19="No"),Rates!$D$18,IF(AND(C102="B",'Claim Details'!$E$28&gt;=Rates!$F$14,'Claim Details'!$E$28&lt;=Rates!$F$15,'Claim Details'!$E$19="Yes"),Rates!$G$18,IF(AND(C102="B",'Claim Details'!$E$28&gt;=Rates!$F$14,'Claim Details'!$E$28&lt;=Rates!$F$15,'Claim Details'!$E$19="No"),Rates!$F$18,IF(AND(C102="B",'Claim Details'!$E$28&gt;=Rates!$H$14,'Claim Details'!$E$28&lt;=Rates!$H$15,'Claim Details'!$E$19="Yes"),Rates!$I$18,IF(AND(C102="B",'Claim Details'!$E$28&gt;=Rates!$H$14,'Claim Details'!$E$28&lt;=Rates!$H$15,'Claim Details'!$E$19="No"),Rates!$H$18,IF(AND(C102="B",'Claim Details'!$E$28&gt;=Rates!$J$14,'Claim Details'!$E$28&lt;=Rates!$J$15,'Claim Details'!$E$19="Yes"),Rates!$K$18,IF(AND(C102="B",'Claim Details'!$E$28&gt;=Rates!$J$14,'Claim Details'!$E$28&lt;=Rates!$J$15,'Claim Details'!$E$19="No"),Rates!$J$18,IF(AND(C102="C",'Claim Details'!$E$28&gt;=Rates!$D$14,'Claim Details'!$E$28&lt;=Rates!$D$15,'Claim Details'!$E$19="Yes"),Rates!$E$19,IF(AND(C102="C",'Claim Details'!$E$28&gt;=Rates!$D$14,'Claim Details'!$E$28&lt;=Rates!$D$15,'Claim Details'!$E$19="No"),Rates!$D$19,IF(AND(C102="C",'Claim Details'!$E$28&gt;=Rates!$F$14,'Claim Details'!$E$28&lt;=Rates!$F$15,'Claim Details'!$E$19="Yes"),Rates!$G$19,IF(AND(C102="C",'Claim Details'!$E$28&gt;=Rates!$F$14,'Claim Details'!$E$28&lt;=Rates!$F$15,'Claim Details'!$E$19="No"),Rates!$F$19,IF(AND(C102="C",'Claim Details'!$E$28&gt;=Rates!$H$14,'Claim Details'!$E$28&lt;=Rates!$H$15,'Claim Details'!$E$19="Yes"),Rates!$I$19,IF(AND(C102="C",'Claim Details'!$E$28&gt;=Rates!$H$14,'Claim Details'!$E$28&lt;=Rates!$H$15,'Claim Details'!$E$19="No"),Rates!$H$19,IF(AND(C102="C",'Claim Details'!$E$28&gt;=Rates!$J$14,'Claim Details'!$E$28&lt;=Rates!$J$15,'Claim Details'!$E$19="Yes"),Rates!$K$19,IF(AND(C102="C",'Claim Details'!$E$28&gt;=Rates!$J$14,'Claim Details'!$E$28&lt;=Rates!$J$15,'Claim Details'!$E$19="No"),Rates!$J$19,"£0.00"))))))))))))))))))))))))</f>
        <v>£0.00</v>
      </c>
      <c r="AT102" s="189" t="str">
        <f>IF(AND(C102="A",'Claim Details'!$E$28&gt;=Rates!$D$14,'Claim Details'!$E$28&lt;=Rates!$D$15,'Claim Details'!$E$19="Yes"),Rates!$E$25,IF(AND(C102="A",'Claim Details'!$E$28&gt;=Rates!$D$14,'Claim Details'!$E$28&lt;=Rates!$D$15,'Claim Details'!$E$19="No"),Rates!$D$25,IF(AND(C102="A",'Claim Details'!$E$28&gt;=Rates!$F$14,'Claim Details'!$E$28&lt;=Rates!$F$15,'Claim Details'!$E$19="Yes"),Rates!$G$25,IF(AND(C102="A",'Claim Details'!$E$28&gt;=Rates!$F$14,'Claim Details'!$E$28&lt;=Rates!$F$15,'Claim Details'!$E$19="No"),Rates!$F$25,IF(AND(C102="A",'Claim Details'!$E$28&gt;=Rates!$H$14,'Claim Details'!$E$28&lt;=Rates!$H$15,'Claim Details'!$E$19="Yes"),Rates!$I$25,IF(AND(C102="A",'Claim Details'!$E$28&gt;=Rates!$H$14,'Claim Details'!$E$28&lt;=Rates!$H$15,'Claim Details'!$E$19="No"),Rates!$H$25,IF(AND(C102="A",'Claim Details'!$E$28&gt;=Rates!$J$14,'Claim Details'!$E$28&lt;=Rates!$J$15,'Claim Details'!$E$19="Yes"),Rates!$K$25,IF(AND(C102="A",'Claim Details'!$E$28&gt;=Rates!$J$14,'Claim Details'!$E$28&lt;=Rates!$J$15,'Claim Details'!$E$19="No"),Rates!$J$25,IF(AND(C102="B",'Claim Details'!$E$28&gt;=Rates!$D$14,'Claim Details'!$E$28&lt;=Rates!$D$15,'Claim Details'!$E$19="Yes"),Rates!$E$26,IF(AND(C102="B",'Claim Details'!$E$28&gt;=Rates!$D$14,'Claim Details'!$E$28&lt;=Rates!$D$15,'Claim Details'!$E$19="No"),Rates!$D$26,IF(AND(C102="B",'Claim Details'!$E$28&gt;=Rates!$F$14,'Claim Details'!$E$28&lt;=Rates!$F$15,'Claim Details'!$E$19="Yes"),Rates!$G$26,IF(AND(C102="B",'Claim Details'!$E$28&gt;=Rates!$F$14,'Claim Details'!$E$28&lt;=Rates!$F$15,'Claim Details'!$E$19="No"),Rates!$F$26,IF(AND(C102="B",'Claim Details'!$E$28&gt;=Rates!$H$14,'Claim Details'!$E$28&lt;=Rates!$H$15,'Claim Details'!$E$19="Yes"),Rates!$I$26,IF(AND(C102="B",'Claim Details'!$E$28&gt;=Rates!$H$14,'Claim Details'!$E$28&lt;=Rates!$H$15,'Claim Details'!$E$19="No"),Rates!$H$26,IF(AND(C102="B",'Claim Details'!$E$28&gt;=Rates!$J$14,'Claim Details'!$E$28&lt;=Rates!$J$15,'Claim Details'!$E$19="Yes"),Rates!$K$26,IF(AND(C102="B",'Claim Details'!$E$28&gt;=Rates!$J$14,'Claim Details'!$E$28&lt;=Rates!$J$15,'Claim Details'!$E$19="No"),Rates!$J$26,IF(AND(C102="C",'Claim Details'!$E$28&gt;=Rates!$D$14,'Claim Details'!$E$28&lt;=Rates!$D$15,'Claim Details'!$E$19="Yes"),Rates!$E$27,IF(AND(C102="C",'Claim Details'!$E$28&gt;=Rates!$D$14,'Claim Details'!$E$28&lt;=Rates!$D$15,'Claim Details'!$E$19="No"),Rates!$D$27,IF(AND(C102="C",'Claim Details'!$E$28&gt;=Rates!$F$14,'Claim Details'!$E$28&lt;=Rates!$F$15,'Claim Details'!$E$19="Yes"),Rates!$G$27,IF(AND(C102="C",'Claim Details'!$E$28&gt;=Rates!$F$14,'Claim Details'!$E$28&lt;=Rates!$F$15,'Claim Details'!$E$19="No"),Rates!$F$27,IF(AND(C102="C",'Claim Details'!$E$28&gt;=Rates!$H$14,'Claim Details'!$E$28&lt;=Rates!$H$15,'Claim Details'!$E$19="Yes"),Rates!$I$27,IF(AND(C102="C",'Claim Details'!$E$28&gt;=Rates!$H$14,'Claim Details'!$E$28&lt;=Rates!$H$15,'Claim Details'!$E$19="No"),Rates!$H$27,IF(AND(C102="C",'Claim Details'!$E$28&gt;=Rates!$J$14,'Claim Details'!$E$28&lt;=Rates!$J$15,'Claim Details'!$E$19="Yes"),Rates!$K$27,IF(AND(C102="C",'Claim Details'!$E$28&gt;=Rates!$J$14,'Claim Details'!$E$28&lt;=Rates!$J$15,'Claim Details'!$E$19="No"),Rates!$J$27,"£0.00"))))))))))))))))))))))))</f>
        <v>£0.00</v>
      </c>
      <c r="AU102" s="191" t="str">
        <f>IF(AND(C102="A",'Claim Details'!$E$28&gt;=Rates!$D$14,'Claim Details'!$E$28&lt;=Rates!$D$15,'Claim Details'!$E$19="Yes"),Rates!$E$20,IF(AND(C102="A",'Claim Details'!$E$28&gt;=Rates!$D$14,'Claim Details'!$E$28&lt;=Rates!$D$15,'Claim Details'!$E$19="No"),Rates!$D$20,IF(AND(C102="A",'Claim Details'!$E$28&gt;=Rates!$F$14,'Claim Details'!$E$28&lt;=Rates!$F$15,'Claim Details'!$E$19="Yes"),Rates!$G$20,IF(AND(C102="A",'Claim Details'!$E$28&gt;=Rates!$F$14,'Claim Details'!$E$28&lt;=Rates!$F$15,'Claim Details'!$E$19="No"),Rates!$F$20,IF(AND(C102="A",'Claim Details'!$E$28&gt;=Rates!$H$14,'Claim Details'!$E$28&lt;=Rates!$H$15,'Claim Details'!$E$19="Yes"),Rates!$I$20,IF(AND(C102="A",'Claim Details'!$E$28&gt;=Rates!$H$14,'Claim Details'!$E$28&lt;=Rates!$H$15,'Claim Details'!$E$19="No"),Rates!$H$20,IF(AND(C102="A",'Claim Details'!$E$28&gt;=Rates!$J$14,'Claim Details'!$E$28&lt;=Rates!$J$15,'Claim Details'!$E$19="Yes"),Rates!$K$20,IF(AND(C102="A",'Claim Details'!$E$28&gt;=Rates!$J$14,'Claim Details'!$E$28&lt;=Rates!$J$15,'Claim Details'!$E$19="No"),Rates!$J$20,IF(AND(C102="B",'Claim Details'!$E$28&gt;=Rates!$D$14,'Claim Details'!$E$28&lt;=Rates!$D$15,'Claim Details'!$E$19="Yes"),Rates!$E$21,IF(AND(C102="B",'Claim Details'!$E$28&gt;=Rates!$D$14,'Claim Details'!$E$28&lt;=Rates!$D$15,'Claim Details'!$E$19="No"),Rates!$D$21,IF(AND(C102="B",'Claim Details'!$E$28&gt;=Rates!$F$14,'Claim Details'!$E$28&lt;=Rates!$F$15,'Claim Details'!$E$19="Yes"),Rates!$G$21,IF(AND(C102="B",'Claim Details'!$E$28&gt;=Rates!$F$14,'Claim Details'!$E$28&lt;=Rates!$F$15,'Claim Details'!$E$19="No"),Rates!$F$21,IF(AND(C102="B",'Claim Details'!$E$28&gt;=Rates!$H$14,'Claim Details'!$E$28&lt;=Rates!$H$15,'Claim Details'!$E$19="Yes"),Rates!$I$21,IF(AND(C102="B",'Claim Details'!$E$28&gt;=Rates!$H$14,'Claim Details'!$E$28&lt;=Rates!$H$15,'Claim Details'!$E$19="No"),Rates!$H$21,IF(AND(C102="B",'Claim Details'!$E$28&gt;=Rates!$J$14,'Claim Details'!$E$28&lt;=Rates!$J$15,'Claim Details'!$E$19="Yes"),Rates!$K$21,IF(AND(C102="B",'Claim Details'!$E$28&gt;=Rates!$J$14,'Claim Details'!$E$28&lt;=Rates!$J$15,'Claim Details'!$E$19="No"),Rates!$J$21,"£0.00"))))))))))))))))</f>
        <v>£0.00</v>
      </c>
      <c r="AV102" s="191" t="str">
        <f>IF(AND(C102="A",'Claim Details'!$E$28&gt;=Rates!$D$14,'Claim Details'!$E$28&lt;=Rates!$D$15,'Claim Details'!$E$19="Yes"),Rates!$E$22,IF(AND(C102="A",'Claim Details'!$E$28&gt;=Rates!$D$14,'Claim Details'!$E$28&lt;=Rates!$D$15,'Claim Details'!$E$19="No"),Rates!$D$22,IF(AND(C102="A",'Claim Details'!$E$28&gt;=Rates!$F$14,'Claim Details'!$E$28&lt;=Rates!$F$15,'Claim Details'!$E$19="Yes"),Rates!$G$22,IF(AND(C102="A",'Claim Details'!$E$28&gt;=Rates!$F$14,'Claim Details'!$E$28&lt;=Rates!$F$15,'Claim Details'!$E$19="No"),Rates!$F$22,IF(AND(C102="A",'Claim Details'!$E$28&gt;=Rates!$H$14,'Claim Details'!$E$28&lt;=Rates!$H$15,'Claim Details'!$E$19="Yes"),Rates!$I$22,IF(AND(C102="A",'Claim Details'!$E$28&gt;=Rates!$H$14,'Claim Details'!$E$28&lt;=Rates!$H$15,'Claim Details'!$E$19="No"),Rates!$H$22,IF(AND(C102="A",'Claim Details'!$E$28&gt;=Rates!$J$14,'Claim Details'!$E$28&lt;=Rates!$J$15,'Claim Details'!$E$19="Yes"),Rates!$K$22,IF(AND(C102="A",'Claim Details'!$E$28&gt;=Rates!$J$14,'Claim Details'!$E$28&lt;=Rates!$J$15,'Claim Details'!$E$19="No"),Rates!$J$22,IF(AND(C102="B",'Claim Details'!$E$28&gt;=Rates!$D$14,'Claim Details'!$E$28&lt;=Rates!$D$15,'Claim Details'!$E$19="Yes"),Rates!$E$23,IF(AND(C102="B",'Claim Details'!$E$28&gt;=Rates!$D$14,'Claim Details'!$E$28&lt;=Rates!$D$15,'Claim Details'!$E$19="No"),Rates!$D$23,IF(AND(C102="B",'Claim Details'!$E$28&gt;=Rates!$F$14,'Claim Details'!$E$28&lt;=Rates!$F$15,'Claim Details'!$E$19="Yes"),Rates!$G$23,IF(AND(C102="B",'Claim Details'!$E$28&gt;=Rates!$F$14,'Claim Details'!$E$28&lt;=Rates!$F$15,'Claim Details'!$E$19="No"),Rates!$F$23,IF(AND(C102="B",'Claim Details'!$E$28&gt;=Rates!$H$14,'Claim Details'!$E$28&lt;=Rates!$H$15,'Claim Details'!$E$19="Yes"),Rates!$I$23,IF(AND(C102="B",'Claim Details'!$E$28&gt;=Rates!$H$14,'Claim Details'!$E$28&lt;=Rates!$H$15,'Claim Details'!$E$19="No"),Rates!$H$23,IF(AND(C102="B",'Claim Details'!$E$28&gt;=Rates!$J$14,'Claim Details'!$E$28&lt;=Rates!$J$15,'Claim Details'!$E$19="Yes"),Rates!$K$23,IF(AND(C102="B",'Claim Details'!$E$28&gt;=Rates!$J$14,'Claim Details'!$E$28&lt;=Rates!$J$15,'Claim Details'!$E$19="No"),Rates!$J$23,IF(AND(C102="C",'Claim Details'!$E$28&gt;=Rates!$D$14,'Claim Details'!$E$28&lt;=Rates!$D$15,'Claim Details'!$E$19="Yes"),Rates!$E$24,IF(AND(C102="C",'Claim Details'!$E$28&gt;=Rates!$D$14,'Claim Details'!$E$28&lt;=Rates!$D$15,'Claim Details'!$E$19="No"),Rates!$D$24,IF(AND(C102="C",'Claim Details'!$E$28&gt;=Rates!$F$14,'Claim Details'!$E$28&lt;=Rates!$F$15,'Claim Details'!$E$19="Yes"),Rates!$G$24,IF(AND(C102="C",'Claim Details'!$E$28&gt;=Rates!$F$14,'Claim Details'!$E$28&lt;=Rates!$F$15,'Claim Details'!$E$19="No"),Rates!$F$24,IF(AND(C102="C",'Claim Details'!$E$28&gt;=Rates!$H$14,'Claim Details'!$E$28&lt;=Rates!$H$15,'Claim Details'!$E$19="Yes"),Rates!$I$24,IF(AND(C102="C",'Claim Details'!$E$28&gt;=Rates!$H$14,'Claim Details'!$E$28&lt;=Rates!$H$15,'Claim Details'!$E$19="No"),Rates!$H$24,IF(AND(C102="C",'Claim Details'!$E$28&gt;=Rates!$J$14,'Claim Details'!$E$28&lt;=Rates!$J$15,'Claim Details'!$E$19="Yes"),Rates!$K$24,IF(AND(C102="C",'Claim Details'!$E$28&gt;=Rates!$J$14,'Claim Details'!$E$28&lt;=Rates!$J$15,'Claim Details'!$E$19="No"),Rates!$J$24,"£0.00"))))))))))))))))))))))))</f>
        <v>£0.00</v>
      </c>
      <c r="AW102" s="1"/>
      <c r="AX102" s="189" t="str">
        <f>IF(AND(U102="A",'Claim Details'!$I$28&gt;=Rates!$D$14,'Claim Details'!$I$28&lt;=Rates!$D$15,'Claim Details'!$I$19="Yes"),Rates!$J$17,IF(AND(U102="A",'Claim Details'!$I$28&gt;=Rates!$D$14,'Claim Details'!$I$28&lt;=Rates!$D$15,'Claim Details'!$I$19="No"),Rates!$D$17,IF(AND(U102="A",'Claim Details'!$I$28&gt;=Rates!$F$14,'Claim Details'!$I$28&lt;=Rates!$F$15,'Claim Details'!$I$19="Yes"),Rates!$G$17,IF(AND(U102="A",'Claim Details'!$I$28&gt;=Rates!$F$14,'Claim Details'!$I$28&lt;=Rates!$F$15,'Claim Details'!$I$19="No"),Rates!$F$17,IF(AND(U102="A",'Claim Details'!$I$28&gt;=Rates!$H$14,'Claim Details'!$I$28&lt;=Rates!$H$15,'Claim Details'!$I$19="Yes"),Rates!$I$17,IF(AND(U102="A",'Claim Details'!$I$28&gt;=Rates!$H$14,'Claim Details'!$I$28&lt;=Rates!$H$15,'Claim Details'!$I$19="No"),Rates!$H$17,IF(AND(U102="A",'Claim Details'!$I$28&gt;=Rates!$J$14,'Claim Details'!$I$28&lt;=Rates!$J$15,'Claim Details'!$I$19="Yes"),Rates!$K$17,IF(AND(U102="A",'Claim Details'!$I$28&gt;=Rates!$J$14,'Claim Details'!$I$28&lt;=Rates!$J$15,'Claim Details'!$I$19="No"),Rates!$J$17,IF(AND(U102="B",'Claim Details'!$I$28&gt;=Rates!$D$14,'Claim Details'!$I$28&lt;=Rates!$D$15,'Claim Details'!$I$19="Yes"),Rates!$E$18,IF(AND(U102="B",'Claim Details'!$I$28&gt;=Rates!$D$14,'Claim Details'!$I$28&lt;=Rates!$D$15,'Claim Details'!$I$19="No"),Rates!$D$18,IF(AND(U102="B",'Claim Details'!$I$28&gt;=Rates!$F$14,'Claim Details'!$I$28&lt;=Rates!$F$15,'Claim Details'!$I$19="Yes"),Rates!$G$18,IF(AND(U102="B",'Claim Details'!$I$28&gt;=Rates!$F$14,'Claim Details'!$I$28&lt;=Rates!$F$15,'Claim Details'!$I$19="No"),Rates!$F$18,IF(AND(U102="B",'Claim Details'!$I$28&gt;=Rates!$H$14,'Claim Details'!$I$28&lt;=Rates!$H$15,'Claim Details'!$I$19="Yes"),Rates!$I$18,IF(AND(U102="B",'Claim Details'!$I$28&gt;=Rates!$H$14,'Claim Details'!$I$28&lt;=Rates!$H$15,'Claim Details'!$I$19="No"),Rates!$H$18,IF(AND(U102="B",'Claim Details'!$I$28&gt;=Rates!$J$14,'Claim Details'!$I$28&lt;=Rates!$J$15,'Claim Details'!$I$19="Yes"),Rates!$K$18,IF(AND(U102="B",'Claim Details'!$I$28&gt;=Rates!$J$14,'Claim Details'!$I$28&lt;=Rates!$J$15,'Claim Details'!$I$19="No"),Rates!$J$18,IF(AND(U102="C",'Claim Details'!$I$28&gt;=Rates!$D$14,'Claim Details'!$I$28&lt;=Rates!$D$15,'Claim Details'!$I$19="Yes"),Rates!$E$19,IF(AND(U102="C",'Claim Details'!$I$28&gt;=Rates!$D$14,'Claim Details'!$I$28&lt;=Rates!$D$15,'Claim Details'!$I$19="No"),Rates!$D$19,IF(AND(U102="C",'Claim Details'!$I$28&gt;=Rates!$F$14,'Claim Details'!$I$28&lt;=Rates!$F$15,'Claim Details'!$I$19="Yes"),Rates!$G$19,IF(AND(U102="C",'Claim Details'!$I$28&gt;=Rates!$F$14,'Claim Details'!$I$28&lt;=Rates!$F$15,'Claim Details'!$I$19="No"),Rates!$F$19,IF(AND(U102="C",'Claim Details'!$I$28&gt;=Rates!$H$14,'Claim Details'!$I$28&lt;=Rates!$H$15,'Claim Details'!$I$19="Yes"),Rates!$I$19,IF(AND(U102="C",'Claim Details'!$I$28&gt;=Rates!$H$14,'Claim Details'!$I$28&lt;=Rates!$H$15,'Claim Details'!$I$19="No"),Rates!$H$19,IF(AND(U102="C",'Claim Details'!$I$28&gt;=Rates!$J$14,'Claim Details'!$I$28&lt;=Rates!$J$15,'Claim Details'!$I$19="Yes"),Rates!$K$19,IF(AND(U102="C",'Claim Details'!$I$28&gt;=Rates!$J$14,'Claim Details'!$I$28&lt;=Rates!$J$15,'Claim Details'!$I$19="No"),Rates!$J$19,"£0.00"))))))))))))))))))))))))</f>
        <v>£0.00</v>
      </c>
      <c r="AY102" s="189" t="str">
        <f>IF(AND(C102="A",'Claim Details'!$I$28&gt;=Rates!$D$14,'Claim Details'!$I$28&lt;=Rates!$D$15,'Claim Details'!$I$19="Yes"),Rates!$J$25,IF(AND(C102="A",'Claim Details'!$I$28&gt;=Rates!$D$14,'Claim Details'!$I$28&lt;=Rates!$D$15,'Claim Details'!$I$19="No"),Rates!$D$25,IF(AND(C102="A",'Claim Details'!$I$28&gt;=Rates!$F$14,'Claim Details'!$I$28&lt;=Rates!$F$15,'Claim Details'!$I$19="Yes"),Rates!$G$25,IF(AND(C102="A",'Claim Details'!$I$28&gt;=Rates!$F$14,'Claim Details'!$I$28&lt;=Rates!$F$15,'Claim Details'!$I$19="No"),Rates!$F$25,IF(AND(C102="A",'Claim Details'!$I$28&gt;=Rates!$H$14,'Claim Details'!$I$28&lt;=Rates!$H$15,'Claim Details'!$I$19="Yes"),Rates!$I$25,IF(AND(C102="A",'Claim Details'!$I$28&gt;=Rates!$H$14,'Claim Details'!$I$28&lt;=Rates!$H$15,'Claim Details'!$I$19="No"),Rates!$H$25,IF(AND(C102="A",'Claim Details'!$I$28&gt;=Rates!$J$14,'Claim Details'!$I$28&lt;=Rates!$J$15,'Claim Details'!$I$19="Yes"),Rates!$K$25,IF(AND(C102="A",'Claim Details'!$I$28&gt;=Rates!$J$14,'Claim Details'!$I$28&lt;=Rates!$J$15,'Claim Details'!$I$19="No"),Rates!$J$25,IF(AND(C102="B",'Claim Details'!$I$28&gt;=Rates!$D$14,'Claim Details'!$I$28&lt;=Rates!$D$15,'Claim Details'!$I$19="Yes"),Rates!$E$26,IF(AND(C102="B",'Claim Details'!$I$28&gt;=Rates!$D$14,'Claim Details'!$I$28&lt;=Rates!$D$15,'Claim Details'!$I$19="No"),Rates!$D$26,IF(AND(C102="B",'Claim Details'!$I$28&gt;=Rates!$F$14,'Claim Details'!$I$28&lt;=Rates!$F$15,'Claim Details'!$I$19="Yes"),Rates!$G$26,IF(AND(C102="B",'Claim Details'!$I$28&gt;=Rates!$F$14,'Claim Details'!$I$28&lt;=Rates!$F$15,'Claim Details'!$I$19="No"),Rates!$F$26,IF(AND(C102="B",'Claim Details'!$I$28&gt;=Rates!$H$14,'Claim Details'!$I$28&lt;=Rates!$H$15,'Claim Details'!$I$19="Yes"),Rates!$I$26,IF(AND(C102="B",'Claim Details'!$I$28&gt;=Rates!$H$14,'Claim Details'!$I$28&lt;=Rates!$H$15,'Claim Details'!$I$19="No"),Rates!$H$26,IF(AND(C102="B",'Claim Details'!$I$28&gt;=Rates!$J$14,'Claim Details'!$I$28&lt;=Rates!$J$15,'Claim Details'!$I$19="Yes"),Rates!$K$26,IF(AND(C102="B",'Claim Details'!$I$28&gt;=Rates!$J$14,'Claim Details'!$I$28&lt;=Rates!$J$15,'Claim Details'!$I$19="No"),Rates!$J$26,IF(AND(C102="C",'Claim Details'!$I$28&gt;=Rates!$D$14,'Claim Details'!$I$28&lt;=Rates!$D$15,'Claim Details'!$I$19="Yes"),Rates!$E$27,IF(AND(C102="C",'Claim Details'!$I$28&gt;=Rates!$D$14,'Claim Details'!$I$28&lt;=Rates!$D$15,'Claim Details'!$I$19="No"),Rates!$D$27,IF(AND(C102="C",'Claim Details'!$I$28&gt;=Rates!$F$14,'Claim Details'!$I$28&lt;=Rates!$F$15,'Claim Details'!$I$19="Yes"),Rates!$G$27,IF(AND(C102="C",'Claim Details'!$I$28&gt;=Rates!$F$14,'Claim Details'!$I$28&lt;=Rates!$F$15,'Claim Details'!$I$19="No"),Rates!$F$27,IF(AND(C102="C",'Claim Details'!$I$28&gt;=Rates!$H$14,'Claim Details'!$I$28&lt;=Rates!$H$15,'Claim Details'!$I$19="Yes"),Rates!$I$27,IF(AND(C102="C",'Claim Details'!$I$28&gt;=Rates!$H$14,'Claim Details'!$I$28&lt;=Rates!$H$15,'Claim Details'!$I$19="No"),Rates!$H$27,IF(AND(C102="C",'Claim Details'!$I$28&gt;=Rates!$J$14,'Claim Details'!$I$28&lt;=Rates!$J$15,'Claim Details'!$I$19="Yes"),Rates!$K$27,IF(AND(C102="C",'Claim Details'!$I$28&gt;=Rates!$J$14,'Claim Details'!$I$28&lt;=Rates!$J$15,'Claim Details'!$I$19="No"),Rates!$J$27,"£0.00"))))))))))))))))))))))))</f>
        <v>£0.00</v>
      </c>
      <c r="AZ102" s="189" t="str">
        <f>IF(AND(C102="A",'Claim Details'!$I$28&gt;=Rates!$D$14,'Claim Details'!$I$28&lt;=Rates!$D$15,'Claim Details'!$I$19="Yes"),Rates!$E$20,IF(AND(C102="A",'Claim Details'!$I$28&gt;=Rates!$D$14,'Claim Details'!$I$28&lt;=Rates!$D$15,'Claim Details'!$I$19="No"),Rates!$D$20,IF(AND(C102="A",'Claim Details'!$I$28&gt;=Rates!$F$14,'Claim Details'!$I$28&lt;=Rates!$F$15,'Claim Details'!$I$19="Yes"),Rates!$G$20,IF(AND(C102="A",'Claim Details'!$I$28&gt;=Rates!$F$14,'Claim Details'!$I$28&lt;=Rates!$F$15,'Claim Details'!$I$19="No"),Rates!$F$20,IF(AND(C102="A",'Claim Details'!$I$28&gt;=Rates!$H$14,'Claim Details'!$I$28&lt;=Rates!$H$15,'Claim Details'!$I$19="Yes"),Rates!$I$20,IF(AND(C102="A",'Claim Details'!$I$28&gt;=Rates!$H$14,'Claim Details'!$I$28&lt;=Rates!$H$15,'Claim Details'!$I$19="No"),Rates!$H$20,IF(AND(C102="A",'Claim Details'!$I$28&gt;=Rates!$J$14,'Claim Details'!$I$28&lt;=Rates!$J$15,'Claim Details'!$I$19="Yes"),Rates!$K$20,IF(AND(C102="A",'Claim Details'!$I$28&gt;=Rates!$J$14,'Claim Details'!$I$28&lt;=Rates!$J$15,'Claim Details'!$I$19="No"),Rates!$J$20,IF(AND(C102="B",'Claim Details'!$I$28&gt;=Rates!$D$14,'Claim Details'!$I$28&lt;=Rates!$D$15,'Claim Details'!$I$19="Yes"),Rates!$E$21,IF(AND(C102="B",'Claim Details'!$I$28&gt;=Rates!$D$14,'Claim Details'!$I$28&lt;=Rates!$D$15,'Claim Details'!$I$19="No"),Rates!$D$21,IF(AND(C102="B",'Claim Details'!$I$28&gt;=Rates!$F$14,'Claim Details'!$I$28&lt;=Rates!$F$15,'Claim Details'!$I$19="Yes"),Rates!$G$21,IF(AND(C102="B",'Claim Details'!$I$28&gt;=Rates!$F$14,'Claim Details'!$I$28&lt;=Rates!$F$15,'Claim Details'!$I$19="No"),Rates!$F$21,IF(AND(C102="B",'Claim Details'!$I$28&gt;=Rates!$H$14,'Claim Details'!$I$28&lt;=Rates!$H$15,'Claim Details'!$I$19="Yes"),Rates!$I$21,IF(AND(C102="B",'Claim Details'!$I$28&gt;=Rates!$H$14,'Claim Details'!$I$28&lt;=Rates!$H$15,'Claim Details'!$I$19="No"),Rates!$H$21,IF(AND(C102="B",'Claim Details'!$I$28&gt;=Rates!$J$14,'Claim Details'!$I$28&lt;=Rates!$J$15,'Claim Details'!$I$19="Yes"),Rates!$K$21,IF(AND(C102="B",'Claim Details'!$I$28&gt;=Rates!$J$14,'Claim Details'!$I$28&lt;=Rates!$J$15,'Claim Details'!$I$19="No"),Rates!$J$21,"£0.00"))))))))))))))))</f>
        <v>£0.00</v>
      </c>
      <c r="BA102" s="189" t="str">
        <f>IF(AND(C102="A",'Claim Details'!$I$28&gt;=Rates!$D$14,'Claim Details'!$I$28&lt;=Rates!$D$15,'Claim Details'!$I$19="Yes"),Rates!$E$22,IF(AND(C102="A",'Claim Details'!$I$28&gt;=Rates!$D$14,'Claim Details'!$I$28&lt;=Rates!$D$15,'Claim Details'!$I$19="No"),Rates!$D$22,IF(AND(C102="A",'Claim Details'!$I$28&gt;=Rates!$F$14,'Claim Details'!$I$28&lt;=Rates!$F$15,'Claim Details'!$I$19="Yes"),Rates!$G$22,IF(AND(C102="A",'Claim Details'!$I$28&gt;=Rates!$F$14,'Claim Details'!$I$28&lt;=Rates!$F$15,'Claim Details'!$I$19="No"),Rates!$F$22,IF(AND(C102="A",'Claim Details'!$I$28&gt;=Rates!$H$14,'Claim Details'!$I$28&lt;=Rates!$H$15,'Claim Details'!$I$19="Yes"),Rates!$I$22,IF(AND(C102="A",'Claim Details'!$I$28&gt;=Rates!$H$14,'Claim Details'!$I$28&lt;=Rates!$H$15,'Claim Details'!$I$19="No"),Rates!$H$22,IF(AND(C102="A",'Claim Details'!$I$28&gt;=Rates!$J$14,'Claim Details'!$I$28&lt;=Rates!$J$15,'Claim Details'!$I$19="Yes"),Rates!$K$22,IF(AND(C102="A",'Claim Details'!$I$28&gt;=Rates!$J$14,'Claim Details'!$I$28&lt;=Rates!$J$15,'Claim Details'!$I$19="No"),Rates!$J$22,IF(AND(C102="B",'Claim Details'!$I$28&gt;=Rates!$D$14,'Claim Details'!$I$28&lt;=Rates!$D$15,'Claim Details'!$I$19="Yes"),Rates!$E$23,IF(AND(C102="B",'Claim Details'!$I$28&gt;=Rates!$D$14,'Claim Details'!$I$28&lt;=Rates!$D$15,'Claim Details'!$I$19="No"),Rates!$D$23,IF(AND(C102="B",'Claim Details'!$I$28&gt;=Rates!$F$14,'Claim Details'!$I$28&lt;=Rates!$F$15,'Claim Details'!$I$19="Yes"),Rates!$G$23,IF(AND(C102="B",'Claim Details'!$I$28&gt;=Rates!$F$14,'Claim Details'!$I$28&lt;=Rates!$F$15,'Claim Details'!$I$19="No"),Rates!$F$23,IF(AND(C102="B",'Claim Details'!$I$28&gt;=Rates!$H$14,'Claim Details'!$I$28&lt;=Rates!$H$15,'Claim Details'!$I$19="Yes"),Rates!$I$23,IF(AND(C102="B",'Claim Details'!$I$28&gt;=Rates!$H$14,'Claim Details'!$I$28&lt;=Rates!$H$15,'Claim Details'!$I$19="No"),Rates!$H$23,IF(AND(C102="B",'Claim Details'!$I$28&gt;=Rates!$J$14,'Claim Details'!$I$28&lt;=Rates!$J$15,'Claim Details'!$I$19="Yes"),Rates!$K$23,IF(AND(C102="B",'Claim Details'!$I$28&gt;=Rates!$J$14,'Claim Details'!$I$28&lt;=Rates!$J$15,'Claim Details'!$I$19="No"),Rates!$J$23,IF(AND(C102="C",'Claim Details'!$I$28&gt;=Rates!$D$14,'Claim Details'!$I$28&lt;=Rates!$D$15,'Claim Details'!$I$19="Yes"),Rates!$E$24,IF(AND(C102="C",'Claim Details'!$I$28&gt;=Rates!$D$14,'Claim Details'!$I$28&lt;=Rates!$D$15,'Claim Details'!$I$19="No"),Rates!$D$24,IF(AND(C102="C",'Claim Details'!$I$28&gt;=Rates!$F$14,'Claim Details'!$I$28&lt;=Rates!$F$15,'Claim Details'!$I$19="Yes"),Rates!$G$24,IF(AND(C102="C",'Claim Details'!$I$28&gt;=Rates!$F$14,'Claim Details'!$I$28&lt;=Rates!$F$15,'Claim Details'!$I$19="No"),Rates!$F$24,IF(AND(C102="C",'Claim Details'!$I$28&gt;=Rates!$H$14,'Claim Details'!$I$28&lt;=Rates!$H$15,'Claim Details'!$I$19="Yes"),Rates!$I$24,IF(AND(C102="C",'Claim Details'!$I$28&gt;=Rates!$H$14,'Claim Details'!$I$28&lt;=Rates!$H$15,'Claim Details'!$I$19="No"),Rates!$H$24,IF(AND(C102="C",'Claim Details'!$I$28&gt;=Rates!$J$14,'Claim Details'!$I$28&lt;=Rates!$J$15,'Claim Details'!$I$19="Yes"),Rates!$K$24,IF(AND(C102="C",'Claim Details'!$I$28&gt;=Rates!$J$14,'Claim Details'!$I$28&lt;=Rates!$J$15,'Claim Details'!$I$19="No"),Rates!$J$24,"£0.00"))))))))))))))))))))))))</f>
        <v>£0.00</v>
      </c>
      <c r="BB102" s="189" t="str">
        <f t="shared" si="27"/>
        <v>£0.00</v>
      </c>
      <c r="BC102" s="1"/>
      <c r="BD102" s="189" t="str">
        <f>IF(AND(AE102="A",'Claim Details'!$I$28&gt;=Rates!$D$14,'Claim Details'!$I$28&lt;=Rates!$D$15,'Claim Details'!$I$19="Yes"),Rates!$J$17,IF(AND(AE102="A",'Claim Details'!$I$28&gt;=Rates!$D$14,'Claim Details'!$I$28&lt;=Rates!$D$15,'Claim Details'!$I$19="No"),Rates!$D$17,IF(AND(AE102="A",'Claim Details'!$I$28&gt;=Rates!$F$14,'Claim Details'!$I$28&lt;=Rates!$F$15,'Claim Details'!$I$19="Yes"),Rates!$G$17,IF(AND(AE102="A",'Claim Details'!$I$28&gt;=Rates!$F$14,'Claim Details'!$I$28&lt;=Rates!$F$15,'Claim Details'!$I$19="No"),Rates!$F$17,IF(AND(AE102="A",'Claim Details'!$I$28&gt;=Rates!$H$14,'Claim Details'!$I$28&lt;=Rates!$H$15,'Claim Details'!$I$19="Yes"),Rates!$I$17,IF(AND(AE102="A",'Claim Details'!$I$28&gt;=Rates!$H$14,'Claim Details'!$I$28&lt;=Rates!$H$15,'Claim Details'!$I$19="No"),Rates!$H$17,IF(AND(AE102="A",'Claim Details'!$I$28&gt;=Rates!$J$14,'Claim Details'!$I$28&lt;=Rates!$J$15,'Claim Details'!$I$19="Yes"),Rates!$K$17,IF(AND(AE102="A",'Claim Details'!$I$28&gt;=Rates!$J$14,'Claim Details'!$I$28&lt;=Rates!$J$15,'Claim Details'!$I$19="No"),Rates!$J$17,IF(AND(AE102="B",'Claim Details'!$I$28&gt;=Rates!$D$14,'Claim Details'!$I$28&lt;=Rates!$D$15,'Claim Details'!$I$19="Yes"),Rates!$E$18,IF(AND(AE102="B",'Claim Details'!$I$28&gt;=Rates!$D$14,'Claim Details'!$I$28&lt;=Rates!$D$15,'Claim Details'!$I$19="No"),Rates!$D$18,IF(AND(AE102="B",'Claim Details'!$I$28&gt;=Rates!$F$14,'Claim Details'!$I$28&lt;=Rates!$F$15,'Claim Details'!$I$19="Yes"),Rates!$G$18,IF(AND(AE102="B",'Claim Details'!$I$28&gt;=Rates!$F$14,'Claim Details'!$I$28&lt;=Rates!$F$15,'Claim Details'!$I$19="No"),Rates!$F$18,IF(AND(AE102="B",'Claim Details'!$I$28&gt;=Rates!$H$14,'Claim Details'!$I$28&lt;=Rates!$H$15,'Claim Details'!$I$19="Yes"),Rates!$I$18,IF(AND(AE102="B",'Claim Details'!$I$28&gt;=Rates!$H$14,'Claim Details'!$I$28&lt;=Rates!$H$15,'Claim Details'!$I$19="No"),Rates!$H$18,IF(AND(AE102="B",'Claim Details'!$I$28&gt;=Rates!$J$14,'Claim Details'!$I$28&lt;=Rates!$J$15,'Claim Details'!$I$19="Yes"),Rates!$K$18,IF(AND(AE102="B",'Claim Details'!$I$28&gt;=Rates!$J$14,'Claim Details'!$I$28&lt;=Rates!$J$15,'Claim Details'!$I$19="No"),Rates!$J$18,IF(AND(AE102="C",'Claim Details'!$I$28&gt;=Rates!$D$14,'Claim Details'!$I$28&lt;=Rates!$D$15,'Claim Details'!$I$19="Yes"),Rates!$E$19,IF(AND(AE102="C",'Claim Details'!$I$28&gt;=Rates!$D$14,'Claim Details'!$I$28&lt;=Rates!$D$15,'Claim Details'!$I$19="No"),Rates!$D$19,IF(AND(AE102="C",'Claim Details'!$I$28&gt;=Rates!$F$14,'Claim Details'!$I$28&lt;=Rates!$F$15,'Claim Details'!$I$19="Yes"),Rates!$G$19,IF(AND(AE102="C",'Claim Details'!$I$28&gt;=Rates!$F$14,'Claim Details'!$I$28&lt;=Rates!$F$15,'Claim Details'!$I$19="No"),Rates!$F$19,IF(AND(AE102="C",'Claim Details'!$I$28&gt;=Rates!$H$14,'Claim Details'!$I$28&lt;=Rates!$H$15,'Claim Details'!$I$19="Yes"),Rates!$I$19,IF(AND(AE102="C",'Claim Details'!$I$28&gt;=Rates!$H$14,'Claim Details'!$I$28&lt;=Rates!$H$15,'Claim Details'!$I$19="No"),Rates!$H$19,IF(AND(AE102="C",'Claim Details'!$I$28&gt;=Rates!$J$14,'Claim Details'!$I$28&lt;=Rates!$J$15,'Claim Details'!$I$19="Yes"),Rates!$K$19,IF(AND(AE102="C",'Claim Details'!$I$28&gt;=Rates!$J$14,'Claim Details'!$I$28&lt;=Rates!$J$15,'Claim Details'!$I$19="No"),Rates!$J$19,"£0.00"))))))))))))))))))))))))</f>
        <v>£0.00</v>
      </c>
      <c r="BE102" s="189" t="str">
        <f>IF(AND(AE102="A",'Claim Details'!$I$28&gt;=Rates!$D$14,'Claim Details'!$I$28&lt;=Rates!$D$15,'Claim Details'!$I$19="Yes"),Rates!$J$25,IF(AND(AE102="A",'Claim Details'!$I$28&gt;=Rates!$D$14,'Claim Details'!$I$28&lt;=Rates!$D$15,'Claim Details'!$I$19="No"),Rates!$D$25,IF(AND(AE102="A",'Claim Details'!$I$28&gt;=Rates!$F$14,'Claim Details'!$I$28&lt;=Rates!$F$15,'Claim Details'!$I$19="Yes"),Rates!$G$25,IF(AND(AE102="A",'Claim Details'!$I$28&gt;=Rates!$F$14,'Claim Details'!$I$28&lt;=Rates!$F$15,'Claim Details'!$I$19="No"),Rates!$F$25,IF(AND(AE102="A",'Claim Details'!$I$28&gt;=Rates!$H$14,'Claim Details'!$I$28&lt;=Rates!$H$15,'Claim Details'!$I$19="Yes"),Rates!$I$25,IF(AND(AE102="A",'Claim Details'!$I$28&gt;=Rates!$H$14,'Claim Details'!$I$28&lt;=Rates!$H$15,'Claim Details'!$I$19="No"),Rates!$H$25,IF(AND(AE102="A",'Claim Details'!$I$28&gt;=Rates!$J$14,'Claim Details'!$I$28&lt;=Rates!$J$15,'Claim Details'!$I$19="Yes"),Rates!$K$25,IF(AND(AE102="A",'Claim Details'!$I$28&gt;=Rates!$J$14,'Claim Details'!$I$28&lt;=Rates!$J$15,'Claim Details'!$I$19="No"),Rates!$J$25,IF(AND(AE102="B",'Claim Details'!$I$28&gt;=Rates!$D$14,'Claim Details'!$I$28&lt;=Rates!$D$15,'Claim Details'!$I$19="Yes"),Rates!$E$26,IF(AND(AE102="B",'Claim Details'!$I$28&gt;=Rates!$D$14,'Claim Details'!$I$28&lt;=Rates!$D$15,'Claim Details'!$I$19="No"),Rates!$D$26,IF(AND(AE102="B",'Claim Details'!$I$28&gt;=Rates!$F$14,'Claim Details'!$I$28&lt;=Rates!$F$15,'Claim Details'!$I$19="Yes"),Rates!$G$26,IF(AND(AE102="B",'Claim Details'!$I$28&gt;=Rates!$F$14,'Claim Details'!$I$28&lt;=Rates!$F$15,'Claim Details'!$I$19="No"),Rates!$F$26,IF(AND(AE102="B",'Claim Details'!$I$28&gt;=Rates!$H$14,'Claim Details'!$I$28&lt;=Rates!$H$15,'Claim Details'!$I$19="Yes"),Rates!$I$26,IF(AND(AE102="B",'Claim Details'!$I$28&gt;=Rates!$H$14,'Claim Details'!$I$28&lt;=Rates!$H$15,'Claim Details'!$I$19="No"),Rates!$H$26,IF(AND(AE102="B",'Claim Details'!$I$28&gt;=Rates!$J$14,'Claim Details'!$I$28&lt;=Rates!$J$15,'Claim Details'!$I$19="Yes"),Rates!$K$26,IF(AND(AE102="B",'Claim Details'!$I$28&gt;=Rates!$J$14,'Claim Details'!$I$28&lt;=Rates!$J$15,'Claim Details'!$I$19="No"),Rates!$J$26,IF(AND(AE102="C",'Claim Details'!$I$28&gt;=Rates!$D$14,'Claim Details'!$I$28&lt;=Rates!$D$15,'Claim Details'!$I$19="Yes"),Rates!$E$27,IF(AND(AE102="C",'Claim Details'!$I$28&gt;=Rates!$D$14,'Claim Details'!$I$28&lt;=Rates!$D$15,'Claim Details'!$I$19="No"),Rates!$D$27,IF(AND(AE102="C",'Claim Details'!$I$28&gt;=Rates!$F$14,'Claim Details'!$I$28&lt;=Rates!$F$15,'Claim Details'!$I$19="Yes"),Rates!$G$27,IF(AND(AE102="C",'Claim Details'!$I$28&gt;=Rates!$F$14,'Claim Details'!$I$28&lt;=Rates!$F$15,'Claim Details'!$I$19="No"),Rates!$F$27,IF(AND(AE102="C",'Claim Details'!$I$28&gt;=Rates!$H$14,'Claim Details'!$I$28&lt;=Rates!$H$15,'Claim Details'!$I$19="Yes"),Rates!$I$27,IF(AND(AE102="C",'Claim Details'!$I$28&gt;=Rates!$H$14,'Claim Details'!$I$28&lt;=Rates!$H$15,'Claim Details'!$I$19="No"),Rates!$H$27,IF(AND(AE102="C",'Claim Details'!$I$28&gt;=Rates!$J$14,'Claim Details'!$I$28&lt;=Rates!$J$15,'Claim Details'!$I$19="Yes"),Rates!$K$27,IF(AND(AE102="C",'Claim Details'!$I$28&gt;=Rates!$J$14,'Claim Details'!$I$28&lt;=Rates!$J$15,'Claim Details'!$I$19="No"),Rates!$J$27,"£0.00"))))))))))))))))))))))))</f>
        <v>£0.00</v>
      </c>
      <c r="BF102" s="189" t="str">
        <f>IF(AND(AE102="A",'Claim Details'!$I$28&gt;=Rates!$D$14,'Claim Details'!$I$28&lt;=Rates!$D$15,'Claim Details'!$I$19="Yes"),Rates!$E$20,IF(AND(AE102="A",'Claim Details'!$I$28&gt;=Rates!$D$14,'Claim Details'!$I$28&lt;=Rates!$D$15,'Claim Details'!$I$19="No"),Rates!$D$20,IF(AND(AE102="A",'Claim Details'!$I$28&gt;=Rates!$F$14,'Claim Details'!$I$28&lt;=Rates!$F$15,'Claim Details'!$I$19="Yes"),Rates!$G$20,IF(AND(AE102="A",'Claim Details'!$I$28&gt;=Rates!$F$14,'Claim Details'!$I$28&lt;=Rates!$F$15,'Claim Details'!$I$19="No"),Rates!$F$20,IF(AND(AE102="A",'Claim Details'!$I$28&gt;=Rates!$H$14,'Claim Details'!$I$28&lt;=Rates!$H$15,'Claim Details'!$I$19="Yes"),Rates!$I$20,IF(AND(AE102="A",'Claim Details'!$I$28&gt;=Rates!$H$14,'Claim Details'!$I$28&lt;=Rates!$H$15,'Claim Details'!$I$19="No"),Rates!$H$20,IF(AND(AE102="A",'Claim Details'!$I$28&gt;=Rates!$J$14,'Claim Details'!$I$28&lt;=Rates!$J$15,'Claim Details'!$I$19="Yes"),Rates!$K$20,IF(AND(AE102="A",'Claim Details'!$I$28&gt;=Rates!$J$14,'Claim Details'!$I$28&lt;=Rates!$J$15,'Claim Details'!$I$19="No"),Rates!$J$20,IF(AND(AE102="B",'Claim Details'!$I$28&gt;=Rates!$D$14,'Claim Details'!$I$28&lt;=Rates!$D$15,'Claim Details'!$I$19="Yes"),Rates!$E$21,IF(AND(AE102="B",'Claim Details'!$I$28&gt;=Rates!$D$14,'Claim Details'!$I$28&lt;=Rates!$D$15,'Claim Details'!$I$19="No"),Rates!$D$21,IF(AND(AE102="B",'Claim Details'!$I$28&gt;=Rates!$F$14,'Claim Details'!$I$28&lt;=Rates!$F$15,'Claim Details'!$I$19="Yes"),Rates!$G$21,IF(AND(AE102="B",'Claim Details'!$I$28&gt;=Rates!$F$14,'Claim Details'!$I$28&lt;=Rates!$F$15,'Claim Details'!$I$19="No"),Rates!$F$21,IF(AND(AE102="B",'Claim Details'!$I$28&gt;=Rates!$H$14,'Claim Details'!$I$28&lt;=Rates!$H$15,'Claim Details'!$I$19="Yes"),Rates!$I$21,IF(AND(AE102="B",'Claim Details'!$I$28&gt;=Rates!$H$14,'Claim Details'!$I$28&lt;=Rates!$H$15,'Claim Details'!$I$19="No"),Rates!$H$21,IF(AND(AE102="B",'Claim Details'!$I$28&gt;=Rates!$J$14,'Claim Details'!$I$28&lt;=Rates!$J$15,'Claim Details'!$I$19="Yes"),Rates!$K$21,IF(AND(AE102="B",'Claim Details'!$I$28&gt;=Rates!$J$14,'Claim Details'!$I$28&lt;=Rates!$J$15,'Claim Details'!$I$19="No"),Rates!$J$21,"£0.00"))))))))))))))))</f>
        <v>£0.00</v>
      </c>
      <c r="BG102" s="189" t="str">
        <f>IF(AND(AE102="A",'Claim Details'!$I$28&gt;=Rates!$D$14,'Claim Details'!$I$28&lt;=Rates!$D$15,'Claim Details'!$I$19="Yes"),Rates!$E$22,IF(AND(AE102="A",'Claim Details'!$I$28&gt;=Rates!$D$14,'Claim Details'!$I$28&lt;=Rates!$D$15,'Claim Details'!$I$19="No"),Rates!$D$22,IF(AND(AE102="A",'Claim Details'!$I$28&gt;=Rates!$F$14,'Claim Details'!$I$28&lt;=Rates!$F$15,'Claim Details'!$I$19="Yes"),Rates!$G$22,IF(AND(AE102="A",'Claim Details'!$I$28&gt;=Rates!$F$14,'Claim Details'!$I$28&lt;=Rates!$F$15,'Claim Details'!$I$19="No"),Rates!$F$22,IF(AND(AE102="A",'Claim Details'!$I$28&gt;=Rates!$H$14,'Claim Details'!$I$28&lt;=Rates!$H$15,'Claim Details'!$I$19="Yes"),Rates!$I$22,IF(AND(AE102="A",'Claim Details'!$I$28&gt;=Rates!$H$14,'Claim Details'!$I$28&lt;=Rates!$H$15,'Claim Details'!$I$19="No"),Rates!$H$22,IF(AND(AE102="A",'Claim Details'!$I$28&gt;=Rates!$J$14,'Claim Details'!$I$28&lt;=Rates!$J$15,'Claim Details'!$I$19="Yes"),Rates!$K$22,IF(AND(AE102="A",'Claim Details'!$I$28&gt;=Rates!$J$14,'Claim Details'!$I$28&lt;=Rates!$J$15,'Claim Details'!$I$19="No"),Rates!$J$22,IF(AND(AE102="B",'Claim Details'!$I$28&gt;=Rates!$D$14,'Claim Details'!$I$28&lt;=Rates!$D$15,'Claim Details'!$I$19="Yes"),Rates!$E$23,IF(AND(AE102="B",'Claim Details'!$I$28&gt;=Rates!$D$14,'Claim Details'!$I$28&lt;=Rates!$D$15,'Claim Details'!$I$19="No"),Rates!$D$23,IF(AND(AE102="B",'Claim Details'!$I$28&gt;=Rates!$F$14,'Claim Details'!$I$28&lt;=Rates!$F$15,'Claim Details'!$I$19="Yes"),Rates!$G$23,IF(AND(AE102="B",'Claim Details'!$I$28&gt;=Rates!$F$14,'Claim Details'!$I$28&lt;=Rates!$F$15,'Claim Details'!$I$19="No"),Rates!$F$23,IF(AND(AE102="B",'Claim Details'!$I$28&gt;=Rates!$H$14,'Claim Details'!$I$28&lt;=Rates!$H$15,'Claim Details'!$I$19="Yes"),Rates!$I$23,IF(AND(AE102="B",'Claim Details'!$I$28&gt;=Rates!$H$14,'Claim Details'!$I$28&lt;=Rates!$H$15,'Claim Details'!$I$19="No"),Rates!$H$23,IF(AND(AE102="B",'Claim Details'!$I$28&gt;=Rates!$J$14,'Claim Details'!$I$28&lt;=Rates!$J$15,'Claim Details'!$I$19="Yes"),Rates!$K$23,IF(AND(AE102="B",'Claim Details'!$I$28&gt;=Rates!$J$14,'Claim Details'!$I$28&lt;=Rates!$J$15,'Claim Details'!$I$19="No"),Rates!$J$23,IF(AND(AE102="C",'Claim Details'!$I$28&gt;=Rates!$D$14,'Claim Details'!$I$28&lt;=Rates!$D$15,'Claim Details'!$I$19="Yes"),Rates!$E$24,IF(AND(AE102="C",'Claim Details'!$I$28&gt;=Rates!$D$14,'Claim Details'!$I$28&lt;=Rates!$D$15,'Claim Details'!$I$19="No"),Rates!$D$24,IF(AND(AE102="C",'Claim Details'!$I$28&gt;=Rates!$F$14,'Claim Details'!$I$28&lt;=Rates!$F$15,'Claim Details'!$I$19="Yes"),Rates!$G$24,IF(AND(AE102="C",'Claim Details'!$I$28&gt;=Rates!$F$14,'Claim Details'!$I$28&lt;=Rates!$F$15,'Claim Details'!$I$19="No"),Rates!$F$24,IF(AND(AE102="C",'Claim Details'!$I$28&gt;=Rates!$H$14,'Claim Details'!$I$28&lt;=Rates!$H$15,'Claim Details'!$I$19="Yes"),Rates!$I$24,IF(AND(AE102="C",'Claim Details'!$I$28&gt;=Rates!$H$14,'Claim Details'!$I$28&lt;=Rates!$H$15,'Claim Details'!$I$19="No"),Rates!$H$24,IF(AND(AE102="C",'Claim Details'!$I$28&gt;=Rates!$J$14,'Claim Details'!$I$28&lt;=Rates!$J$15,'Claim Details'!$I$19="Yes"),Rates!$K$24,IF(AND(AE102="C",'Claim Details'!$I$28&gt;=Rates!$J$14,'Claim Details'!$I$28&lt;=Rates!$J$15,'Claim Details'!$I$19="No"),Rates!$J$24,"£0.00"))))))))))))))))))))))))</f>
        <v>£0.00</v>
      </c>
      <c r="BH102" s="189" t="str">
        <f t="shared" si="28"/>
        <v>£0.00</v>
      </c>
      <c r="BI102" s="189">
        <f t="shared" si="29"/>
        <v>0</v>
      </c>
      <c r="BO102" s="202" t="str">
        <f>IF(H102="","£0.00",IF(AP102="4","£0.00",IF(AP102="5","£0.00",IF(AP102="1","£0.00",((AQ102*H102)*'Claim Details'!$F$111)/100))))</f>
        <v>£0.00</v>
      </c>
      <c r="BP102" s="202" t="str">
        <f>IF(T102="","£0.00",IF(AP102="4","£0.00",IF(AP102="5","£0.00",IF(AP102="1","£0.00",((AR102*T102)*'Claim Details'!$N$111)/100))))</f>
        <v>£0.00</v>
      </c>
      <c r="BQ102" s="202" t="str">
        <f>IF(AI102="","£0.00",IF(AP102="4","£0.00",IF(AP102="5","£0.00",IF(AP102="1","£0.00",((BI102*AI102)*'Claim Details'!$W$111)/100))))</f>
        <v>£0.00</v>
      </c>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row>
    <row r="103" spans="1:97" ht="15">
      <c r="A103" s="145"/>
      <c r="B103" s="91"/>
      <c r="C103" s="96"/>
      <c r="D103" s="97"/>
      <c r="E103" s="98"/>
      <c r="F103" s="89"/>
      <c r="G103" s="99"/>
      <c r="H103" s="100"/>
      <c r="I103" s="221" t="str">
        <f t="shared" si="19"/>
        <v>£0.00</v>
      </c>
      <c r="J103" s="101"/>
      <c r="K103" s="100"/>
      <c r="L103" s="221" t="str">
        <f t="shared" si="20"/>
        <v>£0.00</v>
      </c>
      <c r="M103" s="101"/>
      <c r="N103" s="102"/>
      <c r="O103" s="145"/>
      <c r="P103" s="77"/>
      <c r="Q103" s="87"/>
      <c r="R103" s="87"/>
      <c r="S103" s="87"/>
      <c r="T103" s="149" t="str">
        <f t="shared" si="21"/>
        <v/>
      </c>
      <c r="U103" s="87" t="str">
        <f t="shared" si="30"/>
        <v/>
      </c>
      <c r="V103" s="87"/>
      <c r="W103" s="53" t="str">
        <f t="shared" si="22"/>
        <v>£0.00</v>
      </c>
      <c r="X103" s="53"/>
      <c r="Y103" s="87"/>
      <c r="Z103" s="78"/>
      <c r="AA103" s="79"/>
      <c r="AB103" s="160"/>
      <c r="AC103" s="98"/>
      <c r="AD103" s="225"/>
      <c r="AE103" s="235" t="str">
        <f t="shared" si="23"/>
        <v/>
      </c>
      <c r="AF103" s="87" t="str">
        <f t="shared" si="24"/>
        <v/>
      </c>
      <c r="AG103" s="53"/>
      <c r="AH103" s="224"/>
      <c r="AI103" s="226" t="str">
        <f t="shared" si="16"/>
        <v/>
      </c>
      <c r="AJ103" s="236" t="str">
        <f t="shared" si="25"/>
        <v>£0.00</v>
      </c>
      <c r="AK103" s="31"/>
      <c r="AL103" s="1"/>
      <c r="AM103" s="1"/>
      <c r="AN103" s="1"/>
      <c r="AO103" s="1"/>
      <c r="AP103" s="1" t="str">
        <f t="shared" si="17"/>
        <v/>
      </c>
      <c r="AQ103" s="27">
        <f t="shared" si="18"/>
        <v>0</v>
      </c>
      <c r="AR103" s="189">
        <f t="shared" si="26"/>
        <v>0</v>
      </c>
      <c r="AS103" s="190" t="str">
        <f>IF(AND(C103="A",'Claim Details'!$E$28&gt;=Rates!$D$14,'Claim Details'!$E$28&lt;=Rates!$D$15,'Claim Details'!$E$19="Yes"),Rates!$E$17,IF(AND(C103="A",'Claim Details'!$E$28&gt;=Rates!$D$14,'Claim Details'!$E$28&lt;=Rates!$D$15,'Claim Details'!$E$19="No"),Rates!$D$17,IF(AND(C103="A",'Claim Details'!$E$28&gt;=Rates!$F$14,'Claim Details'!$E$28&lt;=Rates!$F$15,'Claim Details'!$E$19="Yes"),Rates!$G$17,IF(AND(C103="A",'Claim Details'!$E$28&gt;=Rates!$F$14,'Claim Details'!$E$28&lt;=Rates!$F$15,'Claim Details'!$E$19="No"),Rates!$F$17,IF(AND(C103="A",'Claim Details'!$E$28&gt;=Rates!$H$14,'Claim Details'!$E$28&lt;=Rates!$H$15,'Claim Details'!$E$19="Yes"),Rates!$I$17,IF(AND(C103="A",'Claim Details'!$E$28&gt;=Rates!$H$14,'Claim Details'!$E$28&lt;=Rates!$H$15,'Claim Details'!$E$19="No"),Rates!$H$17,IF(AND(C103="A",'Claim Details'!$E$28&gt;=Rates!$J$14,'Claim Details'!$E$28&lt;=Rates!$J$15,'Claim Details'!$E$19="Yes"),Rates!$K$17,IF(AND(C103="A",'Claim Details'!$E$28&gt;=Rates!$J$14,'Claim Details'!$E$28&lt;=Rates!$J$15,'Claim Details'!$E$19="No"),Rates!$J$17,IF(AND(C103="B",'Claim Details'!$E$28&gt;=Rates!$D$14,'Claim Details'!$E$28&lt;=Rates!$D$15,'Claim Details'!$E$19="Yes"),Rates!$E$18,IF(AND(C103="B",'Claim Details'!$E$28&gt;=Rates!$D$14,'Claim Details'!$E$28&lt;=Rates!$D$15,'Claim Details'!$E$19="No"),Rates!$D$18,IF(AND(C103="B",'Claim Details'!$E$28&gt;=Rates!$F$14,'Claim Details'!$E$28&lt;=Rates!$F$15,'Claim Details'!$E$19="Yes"),Rates!$G$18,IF(AND(C103="B",'Claim Details'!$E$28&gt;=Rates!$F$14,'Claim Details'!$E$28&lt;=Rates!$F$15,'Claim Details'!$E$19="No"),Rates!$F$18,IF(AND(C103="B",'Claim Details'!$E$28&gt;=Rates!$H$14,'Claim Details'!$E$28&lt;=Rates!$H$15,'Claim Details'!$E$19="Yes"),Rates!$I$18,IF(AND(C103="B",'Claim Details'!$E$28&gt;=Rates!$H$14,'Claim Details'!$E$28&lt;=Rates!$H$15,'Claim Details'!$E$19="No"),Rates!$H$18,IF(AND(C103="B",'Claim Details'!$E$28&gt;=Rates!$J$14,'Claim Details'!$E$28&lt;=Rates!$J$15,'Claim Details'!$E$19="Yes"),Rates!$K$18,IF(AND(C103="B",'Claim Details'!$E$28&gt;=Rates!$J$14,'Claim Details'!$E$28&lt;=Rates!$J$15,'Claim Details'!$E$19="No"),Rates!$J$18,IF(AND(C103="C",'Claim Details'!$E$28&gt;=Rates!$D$14,'Claim Details'!$E$28&lt;=Rates!$D$15,'Claim Details'!$E$19="Yes"),Rates!$E$19,IF(AND(C103="C",'Claim Details'!$E$28&gt;=Rates!$D$14,'Claim Details'!$E$28&lt;=Rates!$D$15,'Claim Details'!$E$19="No"),Rates!$D$19,IF(AND(C103="C",'Claim Details'!$E$28&gt;=Rates!$F$14,'Claim Details'!$E$28&lt;=Rates!$F$15,'Claim Details'!$E$19="Yes"),Rates!$G$19,IF(AND(C103="C",'Claim Details'!$E$28&gt;=Rates!$F$14,'Claim Details'!$E$28&lt;=Rates!$F$15,'Claim Details'!$E$19="No"),Rates!$F$19,IF(AND(C103="C",'Claim Details'!$E$28&gt;=Rates!$H$14,'Claim Details'!$E$28&lt;=Rates!$H$15,'Claim Details'!$E$19="Yes"),Rates!$I$19,IF(AND(C103="C",'Claim Details'!$E$28&gt;=Rates!$H$14,'Claim Details'!$E$28&lt;=Rates!$H$15,'Claim Details'!$E$19="No"),Rates!$H$19,IF(AND(C103="C",'Claim Details'!$E$28&gt;=Rates!$J$14,'Claim Details'!$E$28&lt;=Rates!$J$15,'Claim Details'!$E$19="Yes"),Rates!$K$19,IF(AND(C103="C",'Claim Details'!$E$28&gt;=Rates!$J$14,'Claim Details'!$E$28&lt;=Rates!$J$15,'Claim Details'!$E$19="No"),Rates!$J$19,"£0.00"))))))))))))))))))))))))</f>
        <v>£0.00</v>
      </c>
      <c r="AT103" s="189" t="str">
        <f>IF(AND(C103="A",'Claim Details'!$E$28&gt;=Rates!$D$14,'Claim Details'!$E$28&lt;=Rates!$D$15,'Claim Details'!$E$19="Yes"),Rates!$E$25,IF(AND(C103="A",'Claim Details'!$E$28&gt;=Rates!$D$14,'Claim Details'!$E$28&lt;=Rates!$D$15,'Claim Details'!$E$19="No"),Rates!$D$25,IF(AND(C103="A",'Claim Details'!$E$28&gt;=Rates!$F$14,'Claim Details'!$E$28&lt;=Rates!$F$15,'Claim Details'!$E$19="Yes"),Rates!$G$25,IF(AND(C103="A",'Claim Details'!$E$28&gt;=Rates!$F$14,'Claim Details'!$E$28&lt;=Rates!$F$15,'Claim Details'!$E$19="No"),Rates!$F$25,IF(AND(C103="A",'Claim Details'!$E$28&gt;=Rates!$H$14,'Claim Details'!$E$28&lt;=Rates!$H$15,'Claim Details'!$E$19="Yes"),Rates!$I$25,IF(AND(C103="A",'Claim Details'!$E$28&gt;=Rates!$H$14,'Claim Details'!$E$28&lt;=Rates!$H$15,'Claim Details'!$E$19="No"),Rates!$H$25,IF(AND(C103="A",'Claim Details'!$E$28&gt;=Rates!$J$14,'Claim Details'!$E$28&lt;=Rates!$J$15,'Claim Details'!$E$19="Yes"),Rates!$K$25,IF(AND(C103="A",'Claim Details'!$E$28&gt;=Rates!$J$14,'Claim Details'!$E$28&lt;=Rates!$J$15,'Claim Details'!$E$19="No"),Rates!$J$25,IF(AND(C103="B",'Claim Details'!$E$28&gt;=Rates!$D$14,'Claim Details'!$E$28&lt;=Rates!$D$15,'Claim Details'!$E$19="Yes"),Rates!$E$26,IF(AND(C103="B",'Claim Details'!$E$28&gt;=Rates!$D$14,'Claim Details'!$E$28&lt;=Rates!$D$15,'Claim Details'!$E$19="No"),Rates!$D$26,IF(AND(C103="B",'Claim Details'!$E$28&gt;=Rates!$F$14,'Claim Details'!$E$28&lt;=Rates!$F$15,'Claim Details'!$E$19="Yes"),Rates!$G$26,IF(AND(C103="B",'Claim Details'!$E$28&gt;=Rates!$F$14,'Claim Details'!$E$28&lt;=Rates!$F$15,'Claim Details'!$E$19="No"),Rates!$F$26,IF(AND(C103="B",'Claim Details'!$E$28&gt;=Rates!$H$14,'Claim Details'!$E$28&lt;=Rates!$H$15,'Claim Details'!$E$19="Yes"),Rates!$I$26,IF(AND(C103="B",'Claim Details'!$E$28&gt;=Rates!$H$14,'Claim Details'!$E$28&lt;=Rates!$H$15,'Claim Details'!$E$19="No"),Rates!$H$26,IF(AND(C103="B",'Claim Details'!$E$28&gt;=Rates!$J$14,'Claim Details'!$E$28&lt;=Rates!$J$15,'Claim Details'!$E$19="Yes"),Rates!$K$26,IF(AND(C103="B",'Claim Details'!$E$28&gt;=Rates!$J$14,'Claim Details'!$E$28&lt;=Rates!$J$15,'Claim Details'!$E$19="No"),Rates!$J$26,IF(AND(C103="C",'Claim Details'!$E$28&gt;=Rates!$D$14,'Claim Details'!$E$28&lt;=Rates!$D$15,'Claim Details'!$E$19="Yes"),Rates!$E$27,IF(AND(C103="C",'Claim Details'!$E$28&gt;=Rates!$D$14,'Claim Details'!$E$28&lt;=Rates!$D$15,'Claim Details'!$E$19="No"),Rates!$D$27,IF(AND(C103="C",'Claim Details'!$E$28&gt;=Rates!$F$14,'Claim Details'!$E$28&lt;=Rates!$F$15,'Claim Details'!$E$19="Yes"),Rates!$G$27,IF(AND(C103="C",'Claim Details'!$E$28&gt;=Rates!$F$14,'Claim Details'!$E$28&lt;=Rates!$F$15,'Claim Details'!$E$19="No"),Rates!$F$27,IF(AND(C103="C",'Claim Details'!$E$28&gt;=Rates!$H$14,'Claim Details'!$E$28&lt;=Rates!$H$15,'Claim Details'!$E$19="Yes"),Rates!$I$27,IF(AND(C103="C",'Claim Details'!$E$28&gt;=Rates!$H$14,'Claim Details'!$E$28&lt;=Rates!$H$15,'Claim Details'!$E$19="No"),Rates!$H$27,IF(AND(C103="C",'Claim Details'!$E$28&gt;=Rates!$J$14,'Claim Details'!$E$28&lt;=Rates!$J$15,'Claim Details'!$E$19="Yes"),Rates!$K$27,IF(AND(C103="C",'Claim Details'!$E$28&gt;=Rates!$J$14,'Claim Details'!$E$28&lt;=Rates!$J$15,'Claim Details'!$E$19="No"),Rates!$J$27,"£0.00"))))))))))))))))))))))))</f>
        <v>£0.00</v>
      </c>
      <c r="AU103" s="191" t="str">
        <f>IF(AND(C103="A",'Claim Details'!$E$28&gt;=Rates!$D$14,'Claim Details'!$E$28&lt;=Rates!$D$15,'Claim Details'!$E$19="Yes"),Rates!$E$20,IF(AND(C103="A",'Claim Details'!$E$28&gt;=Rates!$D$14,'Claim Details'!$E$28&lt;=Rates!$D$15,'Claim Details'!$E$19="No"),Rates!$D$20,IF(AND(C103="A",'Claim Details'!$E$28&gt;=Rates!$F$14,'Claim Details'!$E$28&lt;=Rates!$F$15,'Claim Details'!$E$19="Yes"),Rates!$G$20,IF(AND(C103="A",'Claim Details'!$E$28&gt;=Rates!$F$14,'Claim Details'!$E$28&lt;=Rates!$F$15,'Claim Details'!$E$19="No"),Rates!$F$20,IF(AND(C103="A",'Claim Details'!$E$28&gt;=Rates!$H$14,'Claim Details'!$E$28&lt;=Rates!$H$15,'Claim Details'!$E$19="Yes"),Rates!$I$20,IF(AND(C103="A",'Claim Details'!$E$28&gt;=Rates!$H$14,'Claim Details'!$E$28&lt;=Rates!$H$15,'Claim Details'!$E$19="No"),Rates!$H$20,IF(AND(C103="A",'Claim Details'!$E$28&gt;=Rates!$J$14,'Claim Details'!$E$28&lt;=Rates!$J$15,'Claim Details'!$E$19="Yes"),Rates!$K$20,IF(AND(C103="A",'Claim Details'!$E$28&gt;=Rates!$J$14,'Claim Details'!$E$28&lt;=Rates!$J$15,'Claim Details'!$E$19="No"),Rates!$J$20,IF(AND(C103="B",'Claim Details'!$E$28&gt;=Rates!$D$14,'Claim Details'!$E$28&lt;=Rates!$D$15,'Claim Details'!$E$19="Yes"),Rates!$E$21,IF(AND(C103="B",'Claim Details'!$E$28&gt;=Rates!$D$14,'Claim Details'!$E$28&lt;=Rates!$D$15,'Claim Details'!$E$19="No"),Rates!$D$21,IF(AND(C103="B",'Claim Details'!$E$28&gt;=Rates!$F$14,'Claim Details'!$E$28&lt;=Rates!$F$15,'Claim Details'!$E$19="Yes"),Rates!$G$21,IF(AND(C103="B",'Claim Details'!$E$28&gt;=Rates!$F$14,'Claim Details'!$E$28&lt;=Rates!$F$15,'Claim Details'!$E$19="No"),Rates!$F$21,IF(AND(C103="B",'Claim Details'!$E$28&gt;=Rates!$H$14,'Claim Details'!$E$28&lt;=Rates!$H$15,'Claim Details'!$E$19="Yes"),Rates!$I$21,IF(AND(C103="B",'Claim Details'!$E$28&gt;=Rates!$H$14,'Claim Details'!$E$28&lt;=Rates!$H$15,'Claim Details'!$E$19="No"),Rates!$H$21,IF(AND(C103="B",'Claim Details'!$E$28&gt;=Rates!$J$14,'Claim Details'!$E$28&lt;=Rates!$J$15,'Claim Details'!$E$19="Yes"),Rates!$K$21,IF(AND(C103="B",'Claim Details'!$E$28&gt;=Rates!$J$14,'Claim Details'!$E$28&lt;=Rates!$J$15,'Claim Details'!$E$19="No"),Rates!$J$21,"£0.00"))))))))))))))))</f>
        <v>£0.00</v>
      </c>
      <c r="AV103" s="191" t="str">
        <f>IF(AND(C103="A",'Claim Details'!$E$28&gt;=Rates!$D$14,'Claim Details'!$E$28&lt;=Rates!$D$15,'Claim Details'!$E$19="Yes"),Rates!$E$22,IF(AND(C103="A",'Claim Details'!$E$28&gt;=Rates!$D$14,'Claim Details'!$E$28&lt;=Rates!$D$15,'Claim Details'!$E$19="No"),Rates!$D$22,IF(AND(C103="A",'Claim Details'!$E$28&gt;=Rates!$F$14,'Claim Details'!$E$28&lt;=Rates!$F$15,'Claim Details'!$E$19="Yes"),Rates!$G$22,IF(AND(C103="A",'Claim Details'!$E$28&gt;=Rates!$F$14,'Claim Details'!$E$28&lt;=Rates!$F$15,'Claim Details'!$E$19="No"),Rates!$F$22,IF(AND(C103="A",'Claim Details'!$E$28&gt;=Rates!$H$14,'Claim Details'!$E$28&lt;=Rates!$H$15,'Claim Details'!$E$19="Yes"),Rates!$I$22,IF(AND(C103="A",'Claim Details'!$E$28&gt;=Rates!$H$14,'Claim Details'!$E$28&lt;=Rates!$H$15,'Claim Details'!$E$19="No"),Rates!$H$22,IF(AND(C103="A",'Claim Details'!$E$28&gt;=Rates!$J$14,'Claim Details'!$E$28&lt;=Rates!$J$15,'Claim Details'!$E$19="Yes"),Rates!$K$22,IF(AND(C103="A",'Claim Details'!$E$28&gt;=Rates!$J$14,'Claim Details'!$E$28&lt;=Rates!$J$15,'Claim Details'!$E$19="No"),Rates!$J$22,IF(AND(C103="B",'Claim Details'!$E$28&gt;=Rates!$D$14,'Claim Details'!$E$28&lt;=Rates!$D$15,'Claim Details'!$E$19="Yes"),Rates!$E$23,IF(AND(C103="B",'Claim Details'!$E$28&gt;=Rates!$D$14,'Claim Details'!$E$28&lt;=Rates!$D$15,'Claim Details'!$E$19="No"),Rates!$D$23,IF(AND(C103="B",'Claim Details'!$E$28&gt;=Rates!$F$14,'Claim Details'!$E$28&lt;=Rates!$F$15,'Claim Details'!$E$19="Yes"),Rates!$G$23,IF(AND(C103="B",'Claim Details'!$E$28&gt;=Rates!$F$14,'Claim Details'!$E$28&lt;=Rates!$F$15,'Claim Details'!$E$19="No"),Rates!$F$23,IF(AND(C103="B",'Claim Details'!$E$28&gt;=Rates!$H$14,'Claim Details'!$E$28&lt;=Rates!$H$15,'Claim Details'!$E$19="Yes"),Rates!$I$23,IF(AND(C103="B",'Claim Details'!$E$28&gt;=Rates!$H$14,'Claim Details'!$E$28&lt;=Rates!$H$15,'Claim Details'!$E$19="No"),Rates!$H$23,IF(AND(C103="B",'Claim Details'!$E$28&gt;=Rates!$J$14,'Claim Details'!$E$28&lt;=Rates!$J$15,'Claim Details'!$E$19="Yes"),Rates!$K$23,IF(AND(C103="B",'Claim Details'!$E$28&gt;=Rates!$J$14,'Claim Details'!$E$28&lt;=Rates!$J$15,'Claim Details'!$E$19="No"),Rates!$J$23,IF(AND(C103="C",'Claim Details'!$E$28&gt;=Rates!$D$14,'Claim Details'!$E$28&lt;=Rates!$D$15,'Claim Details'!$E$19="Yes"),Rates!$E$24,IF(AND(C103="C",'Claim Details'!$E$28&gt;=Rates!$D$14,'Claim Details'!$E$28&lt;=Rates!$D$15,'Claim Details'!$E$19="No"),Rates!$D$24,IF(AND(C103="C",'Claim Details'!$E$28&gt;=Rates!$F$14,'Claim Details'!$E$28&lt;=Rates!$F$15,'Claim Details'!$E$19="Yes"),Rates!$G$24,IF(AND(C103="C",'Claim Details'!$E$28&gt;=Rates!$F$14,'Claim Details'!$E$28&lt;=Rates!$F$15,'Claim Details'!$E$19="No"),Rates!$F$24,IF(AND(C103="C",'Claim Details'!$E$28&gt;=Rates!$H$14,'Claim Details'!$E$28&lt;=Rates!$H$15,'Claim Details'!$E$19="Yes"),Rates!$I$24,IF(AND(C103="C",'Claim Details'!$E$28&gt;=Rates!$H$14,'Claim Details'!$E$28&lt;=Rates!$H$15,'Claim Details'!$E$19="No"),Rates!$H$24,IF(AND(C103="C",'Claim Details'!$E$28&gt;=Rates!$J$14,'Claim Details'!$E$28&lt;=Rates!$J$15,'Claim Details'!$E$19="Yes"),Rates!$K$24,IF(AND(C103="C",'Claim Details'!$E$28&gt;=Rates!$J$14,'Claim Details'!$E$28&lt;=Rates!$J$15,'Claim Details'!$E$19="No"),Rates!$J$24,"£0.00"))))))))))))))))))))))))</f>
        <v>£0.00</v>
      </c>
      <c r="AW103" s="1"/>
      <c r="AX103" s="189" t="str">
        <f>IF(AND(U103="A",'Claim Details'!$I$28&gt;=Rates!$D$14,'Claim Details'!$I$28&lt;=Rates!$D$15,'Claim Details'!$I$19="Yes"),Rates!$J$17,IF(AND(U103="A",'Claim Details'!$I$28&gt;=Rates!$D$14,'Claim Details'!$I$28&lt;=Rates!$D$15,'Claim Details'!$I$19="No"),Rates!$D$17,IF(AND(U103="A",'Claim Details'!$I$28&gt;=Rates!$F$14,'Claim Details'!$I$28&lt;=Rates!$F$15,'Claim Details'!$I$19="Yes"),Rates!$G$17,IF(AND(U103="A",'Claim Details'!$I$28&gt;=Rates!$F$14,'Claim Details'!$I$28&lt;=Rates!$F$15,'Claim Details'!$I$19="No"),Rates!$F$17,IF(AND(U103="A",'Claim Details'!$I$28&gt;=Rates!$H$14,'Claim Details'!$I$28&lt;=Rates!$H$15,'Claim Details'!$I$19="Yes"),Rates!$I$17,IF(AND(U103="A",'Claim Details'!$I$28&gt;=Rates!$H$14,'Claim Details'!$I$28&lt;=Rates!$H$15,'Claim Details'!$I$19="No"),Rates!$H$17,IF(AND(U103="A",'Claim Details'!$I$28&gt;=Rates!$J$14,'Claim Details'!$I$28&lt;=Rates!$J$15,'Claim Details'!$I$19="Yes"),Rates!$K$17,IF(AND(U103="A",'Claim Details'!$I$28&gt;=Rates!$J$14,'Claim Details'!$I$28&lt;=Rates!$J$15,'Claim Details'!$I$19="No"),Rates!$J$17,IF(AND(U103="B",'Claim Details'!$I$28&gt;=Rates!$D$14,'Claim Details'!$I$28&lt;=Rates!$D$15,'Claim Details'!$I$19="Yes"),Rates!$E$18,IF(AND(U103="B",'Claim Details'!$I$28&gt;=Rates!$D$14,'Claim Details'!$I$28&lt;=Rates!$D$15,'Claim Details'!$I$19="No"),Rates!$D$18,IF(AND(U103="B",'Claim Details'!$I$28&gt;=Rates!$F$14,'Claim Details'!$I$28&lt;=Rates!$F$15,'Claim Details'!$I$19="Yes"),Rates!$G$18,IF(AND(U103="B",'Claim Details'!$I$28&gt;=Rates!$F$14,'Claim Details'!$I$28&lt;=Rates!$F$15,'Claim Details'!$I$19="No"),Rates!$F$18,IF(AND(U103="B",'Claim Details'!$I$28&gt;=Rates!$H$14,'Claim Details'!$I$28&lt;=Rates!$H$15,'Claim Details'!$I$19="Yes"),Rates!$I$18,IF(AND(U103="B",'Claim Details'!$I$28&gt;=Rates!$H$14,'Claim Details'!$I$28&lt;=Rates!$H$15,'Claim Details'!$I$19="No"),Rates!$H$18,IF(AND(U103="B",'Claim Details'!$I$28&gt;=Rates!$J$14,'Claim Details'!$I$28&lt;=Rates!$J$15,'Claim Details'!$I$19="Yes"),Rates!$K$18,IF(AND(U103="B",'Claim Details'!$I$28&gt;=Rates!$J$14,'Claim Details'!$I$28&lt;=Rates!$J$15,'Claim Details'!$I$19="No"),Rates!$J$18,IF(AND(U103="C",'Claim Details'!$I$28&gt;=Rates!$D$14,'Claim Details'!$I$28&lt;=Rates!$D$15,'Claim Details'!$I$19="Yes"),Rates!$E$19,IF(AND(U103="C",'Claim Details'!$I$28&gt;=Rates!$D$14,'Claim Details'!$I$28&lt;=Rates!$D$15,'Claim Details'!$I$19="No"),Rates!$D$19,IF(AND(U103="C",'Claim Details'!$I$28&gt;=Rates!$F$14,'Claim Details'!$I$28&lt;=Rates!$F$15,'Claim Details'!$I$19="Yes"),Rates!$G$19,IF(AND(U103="C",'Claim Details'!$I$28&gt;=Rates!$F$14,'Claim Details'!$I$28&lt;=Rates!$F$15,'Claim Details'!$I$19="No"),Rates!$F$19,IF(AND(U103="C",'Claim Details'!$I$28&gt;=Rates!$H$14,'Claim Details'!$I$28&lt;=Rates!$H$15,'Claim Details'!$I$19="Yes"),Rates!$I$19,IF(AND(U103="C",'Claim Details'!$I$28&gt;=Rates!$H$14,'Claim Details'!$I$28&lt;=Rates!$H$15,'Claim Details'!$I$19="No"),Rates!$H$19,IF(AND(U103="C",'Claim Details'!$I$28&gt;=Rates!$J$14,'Claim Details'!$I$28&lt;=Rates!$J$15,'Claim Details'!$I$19="Yes"),Rates!$K$19,IF(AND(U103="C",'Claim Details'!$I$28&gt;=Rates!$J$14,'Claim Details'!$I$28&lt;=Rates!$J$15,'Claim Details'!$I$19="No"),Rates!$J$19,"£0.00"))))))))))))))))))))))))</f>
        <v>£0.00</v>
      </c>
      <c r="AY103" s="189" t="str">
        <f>IF(AND(C103="A",'Claim Details'!$I$28&gt;=Rates!$D$14,'Claim Details'!$I$28&lt;=Rates!$D$15,'Claim Details'!$I$19="Yes"),Rates!$J$25,IF(AND(C103="A",'Claim Details'!$I$28&gt;=Rates!$D$14,'Claim Details'!$I$28&lt;=Rates!$D$15,'Claim Details'!$I$19="No"),Rates!$D$25,IF(AND(C103="A",'Claim Details'!$I$28&gt;=Rates!$F$14,'Claim Details'!$I$28&lt;=Rates!$F$15,'Claim Details'!$I$19="Yes"),Rates!$G$25,IF(AND(C103="A",'Claim Details'!$I$28&gt;=Rates!$F$14,'Claim Details'!$I$28&lt;=Rates!$F$15,'Claim Details'!$I$19="No"),Rates!$F$25,IF(AND(C103="A",'Claim Details'!$I$28&gt;=Rates!$H$14,'Claim Details'!$I$28&lt;=Rates!$H$15,'Claim Details'!$I$19="Yes"),Rates!$I$25,IF(AND(C103="A",'Claim Details'!$I$28&gt;=Rates!$H$14,'Claim Details'!$I$28&lt;=Rates!$H$15,'Claim Details'!$I$19="No"),Rates!$H$25,IF(AND(C103="A",'Claim Details'!$I$28&gt;=Rates!$J$14,'Claim Details'!$I$28&lt;=Rates!$J$15,'Claim Details'!$I$19="Yes"),Rates!$K$25,IF(AND(C103="A",'Claim Details'!$I$28&gt;=Rates!$J$14,'Claim Details'!$I$28&lt;=Rates!$J$15,'Claim Details'!$I$19="No"),Rates!$J$25,IF(AND(C103="B",'Claim Details'!$I$28&gt;=Rates!$D$14,'Claim Details'!$I$28&lt;=Rates!$D$15,'Claim Details'!$I$19="Yes"),Rates!$E$26,IF(AND(C103="B",'Claim Details'!$I$28&gt;=Rates!$D$14,'Claim Details'!$I$28&lt;=Rates!$D$15,'Claim Details'!$I$19="No"),Rates!$D$26,IF(AND(C103="B",'Claim Details'!$I$28&gt;=Rates!$F$14,'Claim Details'!$I$28&lt;=Rates!$F$15,'Claim Details'!$I$19="Yes"),Rates!$G$26,IF(AND(C103="B",'Claim Details'!$I$28&gt;=Rates!$F$14,'Claim Details'!$I$28&lt;=Rates!$F$15,'Claim Details'!$I$19="No"),Rates!$F$26,IF(AND(C103="B",'Claim Details'!$I$28&gt;=Rates!$H$14,'Claim Details'!$I$28&lt;=Rates!$H$15,'Claim Details'!$I$19="Yes"),Rates!$I$26,IF(AND(C103="B",'Claim Details'!$I$28&gt;=Rates!$H$14,'Claim Details'!$I$28&lt;=Rates!$H$15,'Claim Details'!$I$19="No"),Rates!$H$26,IF(AND(C103="B",'Claim Details'!$I$28&gt;=Rates!$J$14,'Claim Details'!$I$28&lt;=Rates!$J$15,'Claim Details'!$I$19="Yes"),Rates!$K$26,IF(AND(C103="B",'Claim Details'!$I$28&gt;=Rates!$J$14,'Claim Details'!$I$28&lt;=Rates!$J$15,'Claim Details'!$I$19="No"),Rates!$J$26,IF(AND(C103="C",'Claim Details'!$I$28&gt;=Rates!$D$14,'Claim Details'!$I$28&lt;=Rates!$D$15,'Claim Details'!$I$19="Yes"),Rates!$E$27,IF(AND(C103="C",'Claim Details'!$I$28&gt;=Rates!$D$14,'Claim Details'!$I$28&lt;=Rates!$D$15,'Claim Details'!$I$19="No"),Rates!$D$27,IF(AND(C103="C",'Claim Details'!$I$28&gt;=Rates!$F$14,'Claim Details'!$I$28&lt;=Rates!$F$15,'Claim Details'!$I$19="Yes"),Rates!$G$27,IF(AND(C103="C",'Claim Details'!$I$28&gt;=Rates!$F$14,'Claim Details'!$I$28&lt;=Rates!$F$15,'Claim Details'!$I$19="No"),Rates!$F$27,IF(AND(C103="C",'Claim Details'!$I$28&gt;=Rates!$H$14,'Claim Details'!$I$28&lt;=Rates!$H$15,'Claim Details'!$I$19="Yes"),Rates!$I$27,IF(AND(C103="C",'Claim Details'!$I$28&gt;=Rates!$H$14,'Claim Details'!$I$28&lt;=Rates!$H$15,'Claim Details'!$I$19="No"),Rates!$H$27,IF(AND(C103="C",'Claim Details'!$I$28&gt;=Rates!$J$14,'Claim Details'!$I$28&lt;=Rates!$J$15,'Claim Details'!$I$19="Yes"),Rates!$K$27,IF(AND(C103="C",'Claim Details'!$I$28&gt;=Rates!$J$14,'Claim Details'!$I$28&lt;=Rates!$J$15,'Claim Details'!$I$19="No"),Rates!$J$27,"£0.00"))))))))))))))))))))))))</f>
        <v>£0.00</v>
      </c>
      <c r="AZ103" s="189" t="str">
        <f>IF(AND(C103="A",'Claim Details'!$I$28&gt;=Rates!$D$14,'Claim Details'!$I$28&lt;=Rates!$D$15,'Claim Details'!$I$19="Yes"),Rates!$E$20,IF(AND(C103="A",'Claim Details'!$I$28&gt;=Rates!$D$14,'Claim Details'!$I$28&lt;=Rates!$D$15,'Claim Details'!$I$19="No"),Rates!$D$20,IF(AND(C103="A",'Claim Details'!$I$28&gt;=Rates!$F$14,'Claim Details'!$I$28&lt;=Rates!$F$15,'Claim Details'!$I$19="Yes"),Rates!$G$20,IF(AND(C103="A",'Claim Details'!$I$28&gt;=Rates!$F$14,'Claim Details'!$I$28&lt;=Rates!$F$15,'Claim Details'!$I$19="No"),Rates!$F$20,IF(AND(C103="A",'Claim Details'!$I$28&gt;=Rates!$H$14,'Claim Details'!$I$28&lt;=Rates!$H$15,'Claim Details'!$I$19="Yes"),Rates!$I$20,IF(AND(C103="A",'Claim Details'!$I$28&gt;=Rates!$H$14,'Claim Details'!$I$28&lt;=Rates!$H$15,'Claim Details'!$I$19="No"),Rates!$H$20,IF(AND(C103="A",'Claim Details'!$I$28&gt;=Rates!$J$14,'Claim Details'!$I$28&lt;=Rates!$J$15,'Claim Details'!$I$19="Yes"),Rates!$K$20,IF(AND(C103="A",'Claim Details'!$I$28&gt;=Rates!$J$14,'Claim Details'!$I$28&lt;=Rates!$J$15,'Claim Details'!$I$19="No"),Rates!$J$20,IF(AND(C103="B",'Claim Details'!$I$28&gt;=Rates!$D$14,'Claim Details'!$I$28&lt;=Rates!$D$15,'Claim Details'!$I$19="Yes"),Rates!$E$21,IF(AND(C103="B",'Claim Details'!$I$28&gt;=Rates!$D$14,'Claim Details'!$I$28&lt;=Rates!$D$15,'Claim Details'!$I$19="No"),Rates!$D$21,IF(AND(C103="B",'Claim Details'!$I$28&gt;=Rates!$F$14,'Claim Details'!$I$28&lt;=Rates!$F$15,'Claim Details'!$I$19="Yes"),Rates!$G$21,IF(AND(C103="B",'Claim Details'!$I$28&gt;=Rates!$F$14,'Claim Details'!$I$28&lt;=Rates!$F$15,'Claim Details'!$I$19="No"),Rates!$F$21,IF(AND(C103="B",'Claim Details'!$I$28&gt;=Rates!$H$14,'Claim Details'!$I$28&lt;=Rates!$H$15,'Claim Details'!$I$19="Yes"),Rates!$I$21,IF(AND(C103="B",'Claim Details'!$I$28&gt;=Rates!$H$14,'Claim Details'!$I$28&lt;=Rates!$H$15,'Claim Details'!$I$19="No"),Rates!$H$21,IF(AND(C103="B",'Claim Details'!$I$28&gt;=Rates!$J$14,'Claim Details'!$I$28&lt;=Rates!$J$15,'Claim Details'!$I$19="Yes"),Rates!$K$21,IF(AND(C103="B",'Claim Details'!$I$28&gt;=Rates!$J$14,'Claim Details'!$I$28&lt;=Rates!$J$15,'Claim Details'!$I$19="No"),Rates!$J$21,"£0.00"))))))))))))))))</f>
        <v>£0.00</v>
      </c>
      <c r="BA103" s="189" t="str">
        <f>IF(AND(C103="A",'Claim Details'!$I$28&gt;=Rates!$D$14,'Claim Details'!$I$28&lt;=Rates!$D$15,'Claim Details'!$I$19="Yes"),Rates!$E$22,IF(AND(C103="A",'Claim Details'!$I$28&gt;=Rates!$D$14,'Claim Details'!$I$28&lt;=Rates!$D$15,'Claim Details'!$I$19="No"),Rates!$D$22,IF(AND(C103="A",'Claim Details'!$I$28&gt;=Rates!$F$14,'Claim Details'!$I$28&lt;=Rates!$F$15,'Claim Details'!$I$19="Yes"),Rates!$G$22,IF(AND(C103="A",'Claim Details'!$I$28&gt;=Rates!$F$14,'Claim Details'!$I$28&lt;=Rates!$F$15,'Claim Details'!$I$19="No"),Rates!$F$22,IF(AND(C103="A",'Claim Details'!$I$28&gt;=Rates!$H$14,'Claim Details'!$I$28&lt;=Rates!$H$15,'Claim Details'!$I$19="Yes"),Rates!$I$22,IF(AND(C103="A",'Claim Details'!$I$28&gt;=Rates!$H$14,'Claim Details'!$I$28&lt;=Rates!$H$15,'Claim Details'!$I$19="No"),Rates!$H$22,IF(AND(C103="A",'Claim Details'!$I$28&gt;=Rates!$J$14,'Claim Details'!$I$28&lt;=Rates!$J$15,'Claim Details'!$I$19="Yes"),Rates!$K$22,IF(AND(C103="A",'Claim Details'!$I$28&gt;=Rates!$J$14,'Claim Details'!$I$28&lt;=Rates!$J$15,'Claim Details'!$I$19="No"),Rates!$J$22,IF(AND(C103="B",'Claim Details'!$I$28&gt;=Rates!$D$14,'Claim Details'!$I$28&lt;=Rates!$D$15,'Claim Details'!$I$19="Yes"),Rates!$E$23,IF(AND(C103="B",'Claim Details'!$I$28&gt;=Rates!$D$14,'Claim Details'!$I$28&lt;=Rates!$D$15,'Claim Details'!$I$19="No"),Rates!$D$23,IF(AND(C103="B",'Claim Details'!$I$28&gt;=Rates!$F$14,'Claim Details'!$I$28&lt;=Rates!$F$15,'Claim Details'!$I$19="Yes"),Rates!$G$23,IF(AND(C103="B",'Claim Details'!$I$28&gt;=Rates!$F$14,'Claim Details'!$I$28&lt;=Rates!$F$15,'Claim Details'!$I$19="No"),Rates!$F$23,IF(AND(C103="B",'Claim Details'!$I$28&gt;=Rates!$H$14,'Claim Details'!$I$28&lt;=Rates!$H$15,'Claim Details'!$I$19="Yes"),Rates!$I$23,IF(AND(C103="B",'Claim Details'!$I$28&gt;=Rates!$H$14,'Claim Details'!$I$28&lt;=Rates!$H$15,'Claim Details'!$I$19="No"),Rates!$H$23,IF(AND(C103="B",'Claim Details'!$I$28&gt;=Rates!$J$14,'Claim Details'!$I$28&lt;=Rates!$J$15,'Claim Details'!$I$19="Yes"),Rates!$K$23,IF(AND(C103="B",'Claim Details'!$I$28&gt;=Rates!$J$14,'Claim Details'!$I$28&lt;=Rates!$J$15,'Claim Details'!$I$19="No"),Rates!$J$23,IF(AND(C103="C",'Claim Details'!$I$28&gt;=Rates!$D$14,'Claim Details'!$I$28&lt;=Rates!$D$15,'Claim Details'!$I$19="Yes"),Rates!$E$24,IF(AND(C103="C",'Claim Details'!$I$28&gt;=Rates!$D$14,'Claim Details'!$I$28&lt;=Rates!$D$15,'Claim Details'!$I$19="No"),Rates!$D$24,IF(AND(C103="C",'Claim Details'!$I$28&gt;=Rates!$F$14,'Claim Details'!$I$28&lt;=Rates!$F$15,'Claim Details'!$I$19="Yes"),Rates!$G$24,IF(AND(C103="C",'Claim Details'!$I$28&gt;=Rates!$F$14,'Claim Details'!$I$28&lt;=Rates!$F$15,'Claim Details'!$I$19="No"),Rates!$F$24,IF(AND(C103="C",'Claim Details'!$I$28&gt;=Rates!$H$14,'Claim Details'!$I$28&lt;=Rates!$H$15,'Claim Details'!$I$19="Yes"),Rates!$I$24,IF(AND(C103="C",'Claim Details'!$I$28&gt;=Rates!$H$14,'Claim Details'!$I$28&lt;=Rates!$H$15,'Claim Details'!$I$19="No"),Rates!$H$24,IF(AND(C103="C",'Claim Details'!$I$28&gt;=Rates!$J$14,'Claim Details'!$I$28&lt;=Rates!$J$15,'Claim Details'!$I$19="Yes"),Rates!$K$24,IF(AND(C103="C",'Claim Details'!$I$28&gt;=Rates!$J$14,'Claim Details'!$I$28&lt;=Rates!$J$15,'Claim Details'!$I$19="No"),Rates!$J$24,"£0.00"))))))))))))))))))))))))</f>
        <v>£0.00</v>
      </c>
      <c r="BB103" s="189" t="str">
        <f t="shared" si="27"/>
        <v>£0.00</v>
      </c>
      <c r="BC103" s="1"/>
      <c r="BD103" s="189" t="str">
        <f>IF(AND(AE103="A",'Claim Details'!$I$28&gt;=Rates!$D$14,'Claim Details'!$I$28&lt;=Rates!$D$15,'Claim Details'!$I$19="Yes"),Rates!$J$17,IF(AND(AE103="A",'Claim Details'!$I$28&gt;=Rates!$D$14,'Claim Details'!$I$28&lt;=Rates!$D$15,'Claim Details'!$I$19="No"),Rates!$D$17,IF(AND(AE103="A",'Claim Details'!$I$28&gt;=Rates!$F$14,'Claim Details'!$I$28&lt;=Rates!$F$15,'Claim Details'!$I$19="Yes"),Rates!$G$17,IF(AND(AE103="A",'Claim Details'!$I$28&gt;=Rates!$F$14,'Claim Details'!$I$28&lt;=Rates!$F$15,'Claim Details'!$I$19="No"),Rates!$F$17,IF(AND(AE103="A",'Claim Details'!$I$28&gt;=Rates!$H$14,'Claim Details'!$I$28&lt;=Rates!$H$15,'Claim Details'!$I$19="Yes"),Rates!$I$17,IF(AND(AE103="A",'Claim Details'!$I$28&gt;=Rates!$H$14,'Claim Details'!$I$28&lt;=Rates!$H$15,'Claim Details'!$I$19="No"),Rates!$H$17,IF(AND(AE103="A",'Claim Details'!$I$28&gt;=Rates!$J$14,'Claim Details'!$I$28&lt;=Rates!$J$15,'Claim Details'!$I$19="Yes"),Rates!$K$17,IF(AND(AE103="A",'Claim Details'!$I$28&gt;=Rates!$J$14,'Claim Details'!$I$28&lt;=Rates!$J$15,'Claim Details'!$I$19="No"),Rates!$J$17,IF(AND(AE103="B",'Claim Details'!$I$28&gt;=Rates!$D$14,'Claim Details'!$I$28&lt;=Rates!$D$15,'Claim Details'!$I$19="Yes"),Rates!$E$18,IF(AND(AE103="B",'Claim Details'!$I$28&gt;=Rates!$D$14,'Claim Details'!$I$28&lt;=Rates!$D$15,'Claim Details'!$I$19="No"),Rates!$D$18,IF(AND(AE103="B",'Claim Details'!$I$28&gt;=Rates!$F$14,'Claim Details'!$I$28&lt;=Rates!$F$15,'Claim Details'!$I$19="Yes"),Rates!$G$18,IF(AND(AE103="B",'Claim Details'!$I$28&gt;=Rates!$F$14,'Claim Details'!$I$28&lt;=Rates!$F$15,'Claim Details'!$I$19="No"),Rates!$F$18,IF(AND(AE103="B",'Claim Details'!$I$28&gt;=Rates!$H$14,'Claim Details'!$I$28&lt;=Rates!$H$15,'Claim Details'!$I$19="Yes"),Rates!$I$18,IF(AND(AE103="B",'Claim Details'!$I$28&gt;=Rates!$H$14,'Claim Details'!$I$28&lt;=Rates!$H$15,'Claim Details'!$I$19="No"),Rates!$H$18,IF(AND(AE103="B",'Claim Details'!$I$28&gt;=Rates!$J$14,'Claim Details'!$I$28&lt;=Rates!$J$15,'Claim Details'!$I$19="Yes"),Rates!$K$18,IF(AND(AE103="B",'Claim Details'!$I$28&gt;=Rates!$J$14,'Claim Details'!$I$28&lt;=Rates!$J$15,'Claim Details'!$I$19="No"),Rates!$J$18,IF(AND(AE103="C",'Claim Details'!$I$28&gt;=Rates!$D$14,'Claim Details'!$I$28&lt;=Rates!$D$15,'Claim Details'!$I$19="Yes"),Rates!$E$19,IF(AND(AE103="C",'Claim Details'!$I$28&gt;=Rates!$D$14,'Claim Details'!$I$28&lt;=Rates!$D$15,'Claim Details'!$I$19="No"),Rates!$D$19,IF(AND(AE103="C",'Claim Details'!$I$28&gt;=Rates!$F$14,'Claim Details'!$I$28&lt;=Rates!$F$15,'Claim Details'!$I$19="Yes"),Rates!$G$19,IF(AND(AE103="C",'Claim Details'!$I$28&gt;=Rates!$F$14,'Claim Details'!$I$28&lt;=Rates!$F$15,'Claim Details'!$I$19="No"),Rates!$F$19,IF(AND(AE103="C",'Claim Details'!$I$28&gt;=Rates!$H$14,'Claim Details'!$I$28&lt;=Rates!$H$15,'Claim Details'!$I$19="Yes"),Rates!$I$19,IF(AND(AE103="C",'Claim Details'!$I$28&gt;=Rates!$H$14,'Claim Details'!$I$28&lt;=Rates!$H$15,'Claim Details'!$I$19="No"),Rates!$H$19,IF(AND(AE103="C",'Claim Details'!$I$28&gt;=Rates!$J$14,'Claim Details'!$I$28&lt;=Rates!$J$15,'Claim Details'!$I$19="Yes"),Rates!$K$19,IF(AND(AE103="C",'Claim Details'!$I$28&gt;=Rates!$J$14,'Claim Details'!$I$28&lt;=Rates!$J$15,'Claim Details'!$I$19="No"),Rates!$J$19,"£0.00"))))))))))))))))))))))))</f>
        <v>£0.00</v>
      </c>
      <c r="BE103" s="189" t="str">
        <f>IF(AND(AE103="A",'Claim Details'!$I$28&gt;=Rates!$D$14,'Claim Details'!$I$28&lt;=Rates!$D$15,'Claim Details'!$I$19="Yes"),Rates!$J$25,IF(AND(AE103="A",'Claim Details'!$I$28&gt;=Rates!$D$14,'Claim Details'!$I$28&lt;=Rates!$D$15,'Claim Details'!$I$19="No"),Rates!$D$25,IF(AND(AE103="A",'Claim Details'!$I$28&gt;=Rates!$F$14,'Claim Details'!$I$28&lt;=Rates!$F$15,'Claim Details'!$I$19="Yes"),Rates!$G$25,IF(AND(AE103="A",'Claim Details'!$I$28&gt;=Rates!$F$14,'Claim Details'!$I$28&lt;=Rates!$F$15,'Claim Details'!$I$19="No"),Rates!$F$25,IF(AND(AE103="A",'Claim Details'!$I$28&gt;=Rates!$H$14,'Claim Details'!$I$28&lt;=Rates!$H$15,'Claim Details'!$I$19="Yes"),Rates!$I$25,IF(AND(AE103="A",'Claim Details'!$I$28&gt;=Rates!$H$14,'Claim Details'!$I$28&lt;=Rates!$H$15,'Claim Details'!$I$19="No"),Rates!$H$25,IF(AND(AE103="A",'Claim Details'!$I$28&gt;=Rates!$J$14,'Claim Details'!$I$28&lt;=Rates!$J$15,'Claim Details'!$I$19="Yes"),Rates!$K$25,IF(AND(AE103="A",'Claim Details'!$I$28&gt;=Rates!$J$14,'Claim Details'!$I$28&lt;=Rates!$J$15,'Claim Details'!$I$19="No"),Rates!$J$25,IF(AND(AE103="B",'Claim Details'!$I$28&gt;=Rates!$D$14,'Claim Details'!$I$28&lt;=Rates!$D$15,'Claim Details'!$I$19="Yes"),Rates!$E$26,IF(AND(AE103="B",'Claim Details'!$I$28&gt;=Rates!$D$14,'Claim Details'!$I$28&lt;=Rates!$D$15,'Claim Details'!$I$19="No"),Rates!$D$26,IF(AND(AE103="B",'Claim Details'!$I$28&gt;=Rates!$F$14,'Claim Details'!$I$28&lt;=Rates!$F$15,'Claim Details'!$I$19="Yes"),Rates!$G$26,IF(AND(AE103="B",'Claim Details'!$I$28&gt;=Rates!$F$14,'Claim Details'!$I$28&lt;=Rates!$F$15,'Claim Details'!$I$19="No"),Rates!$F$26,IF(AND(AE103="B",'Claim Details'!$I$28&gt;=Rates!$H$14,'Claim Details'!$I$28&lt;=Rates!$H$15,'Claim Details'!$I$19="Yes"),Rates!$I$26,IF(AND(AE103="B",'Claim Details'!$I$28&gt;=Rates!$H$14,'Claim Details'!$I$28&lt;=Rates!$H$15,'Claim Details'!$I$19="No"),Rates!$H$26,IF(AND(AE103="B",'Claim Details'!$I$28&gt;=Rates!$J$14,'Claim Details'!$I$28&lt;=Rates!$J$15,'Claim Details'!$I$19="Yes"),Rates!$K$26,IF(AND(AE103="B",'Claim Details'!$I$28&gt;=Rates!$J$14,'Claim Details'!$I$28&lt;=Rates!$J$15,'Claim Details'!$I$19="No"),Rates!$J$26,IF(AND(AE103="C",'Claim Details'!$I$28&gt;=Rates!$D$14,'Claim Details'!$I$28&lt;=Rates!$D$15,'Claim Details'!$I$19="Yes"),Rates!$E$27,IF(AND(AE103="C",'Claim Details'!$I$28&gt;=Rates!$D$14,'Claim Details'!$I$28&lt;=Rates!$D$15,'Claim Details'!$I$19="No"),Rates!$D$27,IF(AND(AE103="C",'Claim Details'!$I$28&gt;=Rates!$F$14,'Claim Details'!$I$28&lt;=Rates!$F$15,'Claim Details'!$I$19="Yes"),Rates!$G$27,IF(AND(AE103="C",'Claim Details'!$I$28&gt;=Rates!$F$14,'Claim Details'!$I$28&lt;=Rates!$F$15,'Claim Details'!$I$19="No"),Rates!$F$27,IF(AND(AE103="C",'Claim Details'!$I$28&gt;=Rates!$H$14,'Claim Details'!$I$28&lt;=Rates!$H$15,'Claim Details'!$I$19="Yes"),Rates!$I$27,IF(AND(AE103="C",'Claim Details'!$I$28&gt;=Rates!$H$14,'Claim Details'!$I$28&lt;=Rates!$H$15,'Claim Details'!$I$19="No"),Rates!$H$27,IF(AND(AE103="C",'Claim Details'!$I$28&gt;=Rates!$J$14,'Claim Details'!$I$28&lt;=Rates!$J$15,'Claim Details'!$I$19="Yes"),Rates!$K$27,IF(AND(AE103="C",'Claim Details'!$I$28&gt;=Rates!$J$14,'Claim Details'!$I$28&lt;=Rates!$J$15,'Claim Details'!$I$19="No"),Rates!$J$27,"£0.00"))))))))))))))))))))))))</f>
        <v>£0.00</v>
      </c>
      <c r="BF103" s="189" t="str">
        <f>IF(AND(AE103="A",'Claim Details'!$I$28&gt;=Rates!$D$14,'Claim Details'!$I$28&lt;=Rates!$D$15,'Claim Details'!$I$19="Yes"),Rates!$E$20,IF(AND(AE103="A",'Claim Details'!$I$28&gt;=Rates!$D$14,'Claim Details'!$I$28&lt;=Rates!$D$15,'Claim Details'!$I$19="No"),Rates!$D$20,IF(AND(AE103="A",'Claim Details'!$I$28&gt;=Rates!$F$14,'Claim Details'!$I$28&lt;=Rates!$F$15,'Claim Details'!$I$19="Yes"),Rates!$G$20,IF(AND(AE103="A",'Claim Details'!$I$28&gt;=Rates!$F$14,'Claim Details'!$I$28&lt;=Rates!$F$15,'Claim Details'!$I$19="No"),Rates!$F$20,IF(AND(AE103="A",'Claim Details'!$I$28&gt;=Rates!$H$14,'Claim Details'!$I$28&lt;=Rates!$H$15,'Claim Details'!$I$19="Yes"),Rates!$I$20,IF(AND(AE103="A",'Claim Details'!$I$28&gt;=Rates!$H$14,'Claim Details'!$I$28&lt;=Rates!$H$15,'Claim Details'!$I$19="No"),Rates!$H$20,IF(AND(AE103="A",'Claim Details'!$I$28&gt;=Rates!$J$14,'Claim Details'!$I$28&lt;=Rates!$J$15,'Claim Details'!$I$19="Yes"),Rates!$K$20,IF(AND(AE103="A",'Claim Details'!$I$28&gt;=Rates!$J$14,'Claim Details'!$I$28&lt;=Rates!$J$15,'Claim Details'!$I$19="No"),Rates!$J$20,IF(AND(AE103="B",'Claim Details'!$I$28&gt;=Rates!$D$14,'Claim Details'!$I$28&lt;=Rates!$D$15,'Claim Details'!$I$19="Yes"),Rates!$E$21,IF(AND(AE103="B",'Claim Details'!$I$28&gt;=Rates!$D$14,'Claim Details'!$I$28&lt;=Rates!$D$15,'Claim Details'!$I$19="No"),Rates!$D$21,IF(AND(AE103="B",'Claim Details'!$I$28&gt;=Rates!$F$14,'Claim Details'!$I$28&lt;=Rates!$F$15,'Claim Details'!$I$19="Yes"),Rates!$G$21,IF(AND(AE103="B",'Claim Details'!$I$28&gt;=Rates!$F$14,'Claim Details'!$I$28&lt;=Rates!$F$15,'Claim Details'!$I$19="No"),Rates!$F$21,IF(AND(AE103="B",'Claim Details'!$I$28&gt;=Rates!$H$14,'Claim Details'!$I$28&lt;=Rates!$H$15,'Claim Details'!$I$19="Yes"),Rates!$I$21,IF(AND(AE103="B",'Claim Details'!$I$28&gt;=Rates!$H$14,'Claim Details'!$I$28&lt;=Rates!$H$15,'Claim Details'!$I$19="No"),Rates!$H$21,IF(AND(AE103="B",'Claim Details'!$I$28&gt;=Rates!$J$14,'Claim Details'!$I$28&lt;=Rates!$J$15,'Claim Details'!$I$19="Yes"),Rates!$K$21,IF(AND(AE103="B",'Claim Details'!$I$28&gt;=Rates!$J$14,'Claim Details'!$I$28&lt;=Rates!$J$15,'Claim Details'!$I$19="No"),Rates!$J$21,"£0.00"))))))))))))))))</f>
        <v>£0.00</v>
      </c>
      <c r="BG103" s="189" t="str">
        <f>IF(AND(AE103="A",'Claim Details'!$I$28&gt;=Rates!$D$14,'Claim Details'!$I$28&lt;=Rates!$D$15,'Claim Details'!$I$19="Yes"),Rates!$E$22,IF(AND(AE103="A",'Claim Details'!$I$28&gt;=Rates!$D$14,'Claim Details'!$I$28&lt;=Rates!$D$15,'Claim Details'!$I$19="No"),Rates!$D$22,IF(AND(AE103="A",'Claim Details'!$I$28&gt;=Rates!$F$14,'Claim Details'!$I$28&lt;=Rates!$F$15,'Claim Details'!$I$19="Yes"),Rates!$G$22,IF(AND(AE103="A",'Claim Details'!$I$28&gt;=Rates!$F$14,'Claim Details'!$I$28&lt;=Rates!$F$15,'Claim Details'!$I$19="No"),Rates!$F$22,IF(AND(AE103="A",'Claim Details'!$I$28&gt;=Rates!$H$14,'Claim Details'!$I$28&lt;=Rates!$H$15,'Claim Details'!$I$19="Yes"),Rates!$I$22,IF(AND(AE103="A",'Claim Details'!$I$28&gt;=Rates!$H$14,'Claim Details'!$I$28&lt;=Rates!$H$15,'Claim Details'!$I$19="No"),Rates!$H$22,IF(AND(AE103="A",'Claim Details'!$I$28&gt;=Rates!$J$14,'Claim Details'!$I$28&lt;=Rates!$J$15,'Claim Details'!$I$19="Yes"),Rates!$K$22,IF(AND(AE103="A",'Claim Details'!$I$28&gt;=Rates!$J$14,'Claim Details'!$I$28&lt;=Rates!$J$15,'Claim Details'!$I$19="No"),Rates!$J$22,IF(AND(AE103="B",'Claim Details'!$I$28&gt;=Rates!$D$14,'Claim Details'!$I$28&lt;=Rates!$D$15,'Claim Details'!$I$19="Yes"),Rates!$E$23,IF(AND(AE103="B",'Claim Details'!$I$28&gt;=Rates!$D$14,'Claim Details'!$I$28&lt;=Rates!$D$15,'Claim Details'!$I$19="No"),Rates!$D$23,IF(AND(AE103="B",'Claim Details'!$I$28&gt;=Rates!$F$14,'Claim Details'!$I$28&lt;=Rates!$F$15,'Claim Details'!$I$19="Yes"),Rates!$G$23,IF(AND(AE103="B",'Claim Details'!$I$28&gt;=Rates!$F$14,'Claim Details'!$I$28&lt;=Rates!$F$15,'Claim Details'!$I$19="No"),Rates!$F$23,IF(AND(AE103="B",'Claim Details'!$I$28&gt;=Rates!$H$14,'Claim Details'!$I$28&lt;=Rates!$H$15,'Claim Details'!$I$19="Yes"),Rates!$I$23,IF(AND(AE103="B",'Claim Details'!$I$28&gt;=Rates!$H$14,'Claim Details'!$I$28&lt;=Rates!$H$15,'Claim Details'!$I$19="No"),Rates!$H$23,IF(AND(AE103="B",'Claim Details'!$I$28&gt;=Rates!$J$14,'Claim Details'!$I$28&lt;=Rates!$J$15,'Claim Details'!$I$19="Yes"),Rates!$K$23,IF(AND(AE103="B",'Claim Details'!$I$28&gt;=Rates!$J$14,'Claim Details'!$I$28&lt;=Rates!$J$15,'Claim Details'!$I$19="No"),Rates!$J$23,IF(AND(AE103="C",'Claim Details'!$I$28&gt;=Rates!$D$14,'Claim Details'!$I$28&lt;=Rates!$D$15,'Claim Details'!$I$19="Yes"),Rates!$E$24,IF(AND(AE103="C",'Claim Details'!$I$28&gt;=Rates!$D$14,'Claim Details'!$I$28&lt;=Rates!$D$15,'Claim Details'!$I$19="No"),Rates!$D$24,IF(AND(AE103="C",'Claim Details'!$I$28&gt;=Rates!$F$14,'Claim Details'!$I$28&lt;=Rates!$F$15,'Claim Details'!$I$19="Yes"),Rates!$G$24,IF(AND(AE103="C",'Claim Details'!$I$28&gt;=Rates!$F$14,'Claim Details'!$I$28&lt;=Rates!$F$15,'Claim Details'!$I$19="No"),Rates!$F$24,IF(AND(AE103="C",'Claim Details'!$I$28&gt;=Rates!$H$14,'Claim Details'!$I$28&lt;=Rates!$H$15,'Claim Details'!$I$19="Yes"),Rates!$I$24,IF(AND(AE103="C",'Claim Details'!$I$28&gt;=Rates!$H$14,'Claim Details'!$I$28&lt;=Rates!$H$15,'Claim Details'!$I$19="No"),Rates!$H$24,IF(AND(AE103="C",'Claim Details'!$I$28&gt;=Rates!$J$14,'Claim Details'!$I$28&lt;=Rates!$J$15,'Claim Details'!$I$19="Yes"),Rates!$K$24,IF(AND(AE103="C",'Claim Details'!$I$28&gt;=Rates!$J$14,'Claim Details'!$I$28&lt;=Rates!$J$15,'Claim Details'!$I$19="No"),Rates!$J$24,"£0.00"))))))))))))))))))))))))</f>
        <v>£0.00</v>
      </c>
      <c r="BH103" s="189" t="str">
        <f t="shared" si="28"/>
        <v>£0.00</v>
      </c>
      <c r="BI103" s="189">
        <f t="shared" si="29"/>
        <v>0</v>
      </c>
      <c r="BO103" s="202" t="str">
        <f>IF(H103="","£0.00",IF(AP103="4","£0.00",IF(AP103="5","£0.00",IF(AP103="1","£0.00",((AQ103*H103)*'Claim Details'!$F$111)/100))))</f>
        <v>£0.00</v>
      </c>
      <c r="BP103" s="202" t="str">
        <f>IF(T103="","£0.00",IF(AP103="4","£0.00",IF(AP103="5","£0.00",IF(AP103="1","£0.00",((AR103*T103)*'Claim Details'!$N$111)/100))))</f>
        <v>£0.00</v>
      </c>
      <c r="BQ103" s="202" t="str">
        <f>IF(AI103="","£0.00",IF(AP103="4","£0.00",IF(AP103="5","£0.00",IF(AP103="1","£0.00",((BI103*AI103)*'Claim Details'!$W$111)/100))))</f>
        <v>£0.00</v>
      </c>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row>
    <row r="104" spans="1:97" ht="15">
      <c r="A104" s="145"/>
      <c r="B104" s="91"/>
      <c r="C104" s="96"/>
      <c r="D104" s="97"/>
      <c r="E104" s="98"/>
      <c r="F104" s="89"/>
      <c r="G104" s="99"/>
      <c r="H104" s="100"/>
      <c r="I104" s="221" t="str">
        <f t="shared" si="19"/>
        <v>£0.00</v>
      </c>
      <c r="J104" s="101"/>
      <c r="K104" s="100"/>
      <c r="L104" s="221" t="str">
        <f t="shared" si="20"/>
        <v>£0.00</v>
      </c>
      <c r="M104" s="101"/>
      <c r="N104" s="102"/>
      <c r="O104" s="145"/>
      <c r="P104" s="77"/>
      <c r="Q104" s="87"/>
      <c r="R104" s="87"/>
      <c r="S104" s="87"/>
      <c r="T104" s="149" t="str">
        <f t="shared" si="21"/>
        <v/>
      </c>
      <c r="U104" s="87" t="str">
        <f t="shared" si="30"/>
        <v/>
      </c>
      <c r="V104" s="87"/>
      <c r="W104" s="53" t="str">
        <f t="shared" si="22"/>
        <v>£0.00</v>
      </c>
      <c r="X104" s="53"/>
      <c r="Y104" s="87"/>
      <c r="Z104" s="78"/>
      <c r="AA104" s="79"/>
      <c r="AB104" s="160"/>
      <c r="AC104" s="98"/>
      <c r="AD104" s="225"/>
      <c r="AE104" s="235" t="str">
        <f t="shared" si="23"/>
        <v/>
      </c>
      <c r="AF104" s="87" t="str">
        <f t="shared" si="24"/>
        <v/>
      </c>
      <c r="AG104" s="53"/>
      <c r="AH104" s="224"/>
      <c r="AI104" s="226" t="str">
        <f t="shared" si="16"/>
        <v/>
      </c>
      <c r="AJ104" s="236" t="str">
        <f t="shared" si="25"/>
        <v>£0.00</v>
      </c>
      <c r="AK104" s="31"/>
      <c r="AL104" s="1"/>
      <c r="AM104" s="1"/>
      <c r="AN104" s="1"/>
      <c r="AO104" s="1"/>
      <c r="AP104" s="1" t="str">
        <f t="shared" si="17"/>
        <v/>
      </c>
      <c r="AQ104" s="27">
        <f t="shared" si="18"/>
        <v>0</v>
      </c>
      <c r="AR104" s="189">
        <f t="shared" si="26"/>
        <v>0</v>
      </c>
      <c r="AS104" s="190" t="str">
        <f>IF(AND(C104="A",'Claim Details'!$E$28&gt;=Rates!$D$14,'Claim Details'!$E$28&lt;=Rates!$D$15,'Claim Details'!$E$19="Yes"),Rates!$E$17,IF(AND(C104="A",'Claim Details'!$E$28&gt;=Rates!$D$14,'Claim Details'!$E$28&lt;=Rates!$D$15,'Claim Details'!$E$19="No"),Rates!$D$17,IF(AND(C104="A",'Claim Details'!$E$28&gt;=Rates!$F$14,'Claim Details'!$E$28&lt;=Rates!$F$15,'Claim Details'!$E$19="Yes"),Rates!$G$17,IF(AND(C104="A",'Claim Details'!$E$28&gt;=Rates!$F$14,'Claim Details'!$E$28&lt;=Rates!$F$15,'Claim Details'!$E$19="No"),Rates!$F$17,IF(AND(C104="A",'Claim Details'!$E$28&gt;=Rates!$H$14,'Claim Details'!$E$28&lt;=Rates!$H$15,'Claim Details'!$E$19="Yes"),Rates!$I$17,IF(AND(C104="A",'Claim Details'!$E$28&gt;=Rates!$H$14,'Claim Details'!$E$28&lt;=Rates!$H$15,'Claim Details'!$E$19="No"),Rates!$H$17,IF(AND(C104="A",'Claim Details'!$E$28&gt;=Rates!$J$14,'Claim Details'!$E$28&lt;=Rates!$J$15,'Claim Details'!$E$19="Yes"),Rates!$K$17,IF(AND(C104="A",'Claim Details'!$E$28&gt;=Rates!$J$14,'Claim Details'!$E$28&lt;=Rates!$J$15,'Claim Details'!$E$19="No"),Rates!$J$17,IF(AND(C104="B",'Claim Details'!$E$28&gt;=Rates!$D$14,'Claim Details'!$E$28&lt;=Rates!$D$15,'Claim Details'!$E$19="Yes"),Rates!$E$18,IF(AND(C104="B",'Claim Details'!$E$28&gt;=Rates!$D$14,'Claim Details'!$E$28&lt;=Rates!$D$15,'Claim Details'!$E$19="No"),Rates!$D$18,IF(AND(C104="B",'Claim Details'!$E$28&gt;=Rates!$F$14,'Claim Details'!$E$28&lt;=Rates!$F$15,'Claim Details'!$E$19="Yes"),Rates!$G$18,IF(AND(C104="B",'Claim Details'!$E$28&gt;=Rates!$F$14,'Claim Details'!$E$28&lt;=Rates!$F$15,'Claim Details'!$E$19="No"),Rates!$F$18,IF(AND(C104="B",'Claim Details'!$E$28&gt;=Rates!$H$14,'Claim Details'!$E$28&lt;=Rates!$H$15,'Claim Details'!$E$19="Yes"),Rates!$I$18,IF(AND(C104="B",'Claim Details'!$E$28&gt;=Rates!$H$14,'Claim Details'!$E$28&lt;=Rates!$H$15,'Claim Details'!$E$19="No"),Rates!$H$18,IF(AND(C104="B",'Claim Details'!$E$28&gt;=Rates!$J$14,'Claim Details'!$E$28&lt;=Rates!$J$15,'Claim Details'!$E$19="Yes"),Rates!$K$18,IF(AND(C104="B",'Claim Details'!$E$28&gt;=Rates!$J$14,'Claim Details'!$E$28&lt;=Rates!$J$15,'Claim Details'!$E$19="No"),Rates!$J$18,IF(AND(C104="C",'Claim Details'!$E$28&gt;=Rates!$D$14,'Claim Details'!$E$28&lt;=Rates!$D$15,'Claim Details'!$E$19="Yes"),Rates!$E$19,IF(AND(C104="C",'Claim Details'!$E$28&gt;=Rates!$D$14,'Claim Details'!$E$28&lt;=Rates!$D$15,'Claim Details'!$E$19="No"),Rates!$D$19,IF(AND(C104="C",'Claim Details'!$E$28&gt;=Rates!$F$14,'Claim Details'!$E$28&lt;=Rates!$F$15,'Claim Details'!$E$19="Yes"),Rates!$G$19,IF(AND(C104="C",'Claim Details'!$E$28&gt;=Rates!$F$14,'Claim Details'!$E$28&lt;=Rates!$F$15,'Claim Details'!$E$19="No"),Rates!$F$19,IF(AND(C104="C",'Claim Details'!$E$28&gt;=Rates!$H$14,'Claim Details'!$E$28&lt;=Rates!$H$15,'Claim Details'!$E$19="Yes"),Rates!$I$19,IF(AND(C104="C",'Claim Details'!$E$28&gt;=Rates!$H$14,'Claim Details'!$E$28&lt;=Rates!$H$15,'Claim Details'!$E$19="No"),Rates!$H$19,IF(AND(C104="C",'Claim Details'!$E$28&gt;=Rates!$J$14,'Claim Details'!$E$28&lt;=Rates!$J$15,'Claim Details'!$E$19="Yes"),Rates!$K$19,IF(AND(C104="C",'Claim Details'!$E$28&gt;=Rates!$J$14,'Claim Details'!$E$28&lt;=Rates!$J$15,'Claim Details'!$E$19="No"),Rates!$J$19,"£0.00"))))))))))))))))))))))))</f>
        <v>£0.00</v>
      </c>
      <c r="AT104" s="189" t="str">
        <f>IF(AND(C104="A",'Claim Details'!$E$28&gt;=Rates!$D$14,'Claim Details'!$E$28&lt;=Rates!$D$15,'Claim Details'!$E$19="Yes"),Rates!$E$25,IF(AND(C104="A",'Claim Details'!$E$28&gt;=Rates!$D$14,'Claim Details'!$E$28&lt;=Rates!$D$15,'Claim Details'!$E$19="No"),Rates!$D$25,IF(AND(C104="A",'Claim Details'!$E$28&gt;=Rates!$F$14,'Claim Details'!$E$28&lt;=Rates!$F$15,'Claim Details'!$E$19="Yes"),Rates!$G$25,IF(AND(C104="A",'Claim Details'!$E$28&gt;=Rates!$F$14,'Claim Details'!$E$28&lt;=Rates!$F$15,'Claim Details'!$E$19="No"),Rates!$F$25,IF(AND(C104="A",'Claim Details'!$E$28&gt;=Rates!$H$14,'Claim Details'!$E$28&lt;=Rates!$H$15,'Claim Details'!$E$19="Yes"),Rates!$I$25,IF(AND(C104="A",'Claim Details'!$E$28&gt;=Rates!$H$14,'Claim Details'!$E$28&lt;=Rates!$H$15,'Claim Details'!$E$19="No"),Rates!$H$25,IF(AND(C104="A",'Claim Details'!$E$28&gt;=Rates!$J$14,'Claim Details'!$E$28&lt;=Rates!$J$15,'Claim Details'!$E$19="Yes"),Rates!$K$25,IF(AND(C104="A",'Claim Details'!$E$28&gt;=Rates!$J$14,'Claim Details'!$E$28&lt;=Rates!$J$15,'Claim Details'!$E$19="No"),Rates!$J$25,IF(AND(C104="B",'Claim Details'!$E$28&gt;=Rates!$D$14,'Claim Details'!$E$28&lt;=Rates!$D$15,'Claim Details'!$E$19="Yes"),Rates!$E$26,IF(AND(C104="B",'Claim Details'!$E$28&gt;=Rates!$D$14,'Claim Details'!$E$28&lt;=Rates!$D$15,'Claim Details'!$E$19="No"),Rates!$D$26,IF(AND(C104="B",'Claim Details'!$E$28&gt;=Rates!$F$14,'Claim Details'!$E$28&lt;=Rates!$F$15,'Claim Details'!$E$19="Yes"),Rates!$G$26,IF(AND(C104="B",'Claim Details'!$E$28&gt;=Rates!$F$14,'Claim Details'!$E$28&lt;=Rates!$F$15,'Claim Details'!$E$19="No"),Rates!$F$26,IF(AND(C104="B",'Claim Details'!$E$28&gt;=Rates!$H$14,'Claim Details'!$E$28&lt;=Rates!$H$15,'Claim Details'!$E$19="Yes"),Rates!$I$26,IF(AND(C104="B",'Claim Details'!$E$28&gt;=Rates!$H$14,'Claim Details'!$E$28&lt;=Rates!$H$15,'Claim Details'!$E$19="No"),Rates!$H$26,IF(AND(C104="B",'Claim Details'!$E$28&gt;=Rates!$J$14,'Claim Details'!$E$28&lt;=Rates!$J$15,'Claim Details'!$E$19="Yes"),Rates!$K$26,IF(AND(C104="B",'Claim Details'!$E$28&gt;=Rates!$J$14,'Claim Details'!$E$28&lt;=Rates!$J$15,'Claim Details'!$E$19="No"),Rates!$J$26,IF(AND(C104="C",'Claim Details'!$E$28&gt;=Rates!$D$14,'Claim Details'!$E$28&lt;=Rates!$D$15,'Claim Details'!$E$19="Yes"),Rates!$E$27,IF(AND(C104="C",'Claim Details'!$E$28&gt;=Rates!$D$14,'Claim Details'!$E$28&lt;=Rates!$D$15,'Claim Details'!$E$19="No"),Rates!$D$27,IF(AND(C104="C",'Claim Details'!$E$28&gt;=Rates!$F$14,'Claim Details'!$E$28&lt;=Rates!$F$15,'Claim Details'!$E$19="Yes"),Rates!$G$27,IF(AND(C104="C",'Claim Details'!$E$28&gt;=Rates!$F$14,'Claim Details'!$E$28&lt;=Rates!$F$15,'Claim Details'!$E$19="No"),Rates!$F$27,IF(AND(C104="C",'Claim Details'!$E$28&gt;=Rates!$H$14,'Claim Details'!$E$28&lt;=Rates!$H$15,'Claim Details'!$E$19="Yes"),Rates!$I$27,IF(AND(C104="C",'Claim Details'!$E$28&gt;=Rates!$H$14,'Claim Details'!$E$28&lt;=Rates!$H$15,'Claim Details'!$E$19="No"),Rates!$H$27,IF(AND(C104="C",'Claim Details'!$E$28&gt;=Rates!$J$14,'Claim Details'!$E$28&lt;=Rates!$J$15,'Claim Details'!$E$19="Yes"),Rates!$K$27,IF(AND(C104="C",'Claim Details'!$E$28&gt;=Rates!$J$14,'Claim Details'!$E$28&lt;=Rates!$J$15,'Claim Details'!$E$19="No"),Rates!$J$27,"£0.00"))))))))))))))))))))))))</f>
        <v>£0.00</v>
      </c>
      <c r="AU104" s="191" t="str">
        <f>IF(AND(C104="A",'Claim Details'!$E$28&gt;=Rates!$D$14,'Claim Details'!$E$28&lt;=Rates!$D$15,'Claim Details'!$E$19="Yes"),Rates!$E$20,IF(AND(C104="A",'Claim Details'!$E$28&gt;=Rates!$D$14,'Claim Details'!$E$28&lt;=Rates!$D$15,'Claim Details'!$E$19="No"),Rates!$D$20,IF(AND(C104="A",'Claim Details'!$E$28&gt;=Rates!$F$14,'Claim Details'!$E$28&lt;=Rates!$F$15,'Claim Details'!$E$19="Yes"),Rates!$G$20,IF(AND(C104="A",'Claim Details'!$E$28&gt;=Rates!$F$14,'Claim Details'!$E$28&lt;=Rates!$F$15,'Claim Details'!$E$19="No"),Rates!$F$20,IF(AND(C104="A",'Claim Details'!$E$28&gt;=Rates!$H$14,'Claim Details'!$E$28&lt;=Rates!$H$15,'Claim Details'!$E$19="Yes"),Rates!$I$20,IF(AND(C104="A",'Claim Details'!$E$28&gt;=Rates!$H$14,'Claim Details'!$E$28&lt;=Rates!$H$15,'Claim Details'!$E$19="No"),Rates!$H$20,IF(AND(C104="A",'Claim Details'!$E$28&gt;=Rates!$J$14,'Claim Details'!$E$28&lt;=Rates!$J$15,'Claim Details'!$E$19="Yes"),Rates!$K$20,IF(AND(C104="A",'Claim Details'!$E$28&gt;=Rates!$J$14,'Claim Details'!$E$28&lt;=Rates!$J$15,'Claim Details'!$E$19="No"),Rates!$J$20,IF(AND(C104="B",'Claim Details'!$E$28&gt;=Rates!$D$14,'Claim Details'!$E$28&lt;=Rates!$D$15,'Claim Details'!$E$19="Yes"),Rates!$E$21,IF(AND(C104="B",'Claim Details'!$E$28&gt;=Rates!$D$14,'Claim Details'!$E$28&lt;=Rates!$D$15,'Claim Details'!$E$19="No"),Rates!$D$21,IF(AND(C104="B",'Claim Details'!$E$28&gt;=Rates!$F$14,'Claim Details'!$E$28&lt;=Rates!$F$15,'Claim Details'!$E$19="Yes"),Rates!$G$21,IF(AND(C104="B",'Claim Details'!$E$28&gt;=Rates!$F$14,'Claim Details'!$E$28&lt;=Rates!$F$15,'Claim Details'!$E$19="No"),Rates!$F$21,IF(AND(C104="B",'Claim Details'!$E$28&gt;=Rates!$H$14,'Claim Details'!$E$28&lt;=Rates!$H$15,'Claim Details'!$E$19="Yes"),Rates!$I$21,IF(AND(C104="B",'Claim Details'!$E$28&gt;=Rates!$H$14,'Claim Details'!$E$28&lt;=Rates!$H$15,'Claim Details'!$E$19="No"),Rates!$H$21,IF(AND(C104="B",'Claim Details'!$E$28&gt;=Rates!$J$14,'Claim Details'!$E$28&lt;=Rates!$J$15,'Claim Details'!$E$19="Yes"),Rates!$K$21,IF(AND(C104="B",'Claim Details'!$E$28&gt;=Rates!$J$14,'Claim Details'!$E$28&lt;=Rates!$J$15,'Claim Details'!$E$19="No"),Rates!$J$21,"£0.00"))))))))))))))))</f>
        <v>£0.00</v>
      </c>
      <c r="AV104" s="191" t="str">
        <f>IF(AND(C104="A",'Claim Details'!$E$28&gt;=Rates!$D$14,'Claim Details'!$E$28&lt;=Rates!$D$15,'Claim Details'!$E$19="Yes"),Rates!$E$22,IF(AND(C104="A",'Claim Details'!$E$28&gt;=Rates!$D$14,'Claim Details'!$E$28&lt;=Rates!$D$15,'Claim Details'!$E$19="No"),Rates!$D$22,IF(AND(C104="A",'Claim Details'!$E$28&gt;=Rates!$F$14,'Claim Details'!$E$28&lt;=Rates!$F$15,'Claim Details'!$E$19="Yes"),Rates!$G$22,IF(AND(C104="A",'Claim Details'!$E$28&gt;=Rates!$F$14,'Claim Details'!$E$28&lt;=Rates!$F$15,'Claim Details'!$E$19="No"),Rates!$F$22,IF(AND(C104="A",'Claim Details'!$E$28&gt;=Rates!$H$14,'Claim Details'!$E$28&lt;=Rates!$H$15,'Claim Details'!$E$19="Yes"),Rates!$I$22,IF(AND(C104="A",'Claim Details'!$E$28&gt;=Rates!$H$14,'Claim Details'!$E$28&lt;=Rates!$H$15,'Claim Details'!$E$19="No"),Rates!$H$22,IF(AND(C104="A",'Claim Details'!$E$28&gt;=Rates!$J$14,'Claim Details'!$E$28&lt;=Rates!$J$15,'Claim Details'!$E$19="Yes"),Rates!$K$22,IF(AND(C104="A",'Claim Details'!$E$28&gt;=Rates!$J$14,'Claim Details'!$E$28&lt;=Rates!$J$15,'Claim Details'!$E$19="No"),Rates!$J$22,IF(AND(C104="B",'Claim Details'!$E$28&gt;=Rates!$D$14,'Claim Details'!$E$28&lt;=Rates!$D$15,'Claim Details'!$E$19="Yes"),Rates!$E$23,IF(AND(C104="B",'Claim Details'!$E$28&gt;=Rates!$D$14,'Claim Details'!$E$28&lt;=Rates!$D$15,'Claim Details'!$E$19="No"),Rates!$D$23,IF(AND(C104="B",'Claim Details'!$E$28&gt;=Rates!$F$14,'Claim Details'!$E$28&lt;=Rates!$F$15,'Claim Details'!$E$19="Yes"),Rates!$G$23,IF(AND(C104="B",'Claim Details'!$E$28&gt;=Rates!$F$14,'Claim Details'!$E$28&lt;=Rates!$F$15,'Claim Details'!$E$19="No"),Rates!$F$23,IF(AND(C104="B",'Claim Details'!$E$28&gt;=Rates!$H$14,'Claim Details'!$E$28&lt;=Rates!$H$15,'Claim Details'!$E$19="Yes"),Rates!$I$23,IF(AND(C104="B",'Claim Details'!$E$28&gt;=Rates!$H$14,'Claim Details'!$E$28&lt;=Rates!$H$15,'Claim Details'!$E$19="No"),Rates!$H$23,IF(AND(C104="B",'Claim Details'!$E$28&gt;=Rates!$J$14,'Claim Details'!$E$28&lt;=Rates!$J$15,'Claim Details'!$E$19="Yes"),Rates!$K$23,IF(AND(C104="B",'Claim Details'!$E$28&gt;=Rates!$J$14,'Claim Details'!$E$28&lt;=Rates!$J$15,'Claim Details'!$E$19="No"),Rates!$J$23,IF(AND(C104="C",'Claim Details'!$E$28&gt;=Rates!$D$14,'Claim Details'!$E$28&lt;=Rates!$D$15,'Claim Details'!$E$19="Yes"),Rates!$E$24,IF(AND(C104="C",'Claim Details'!$E$28&gt;=Rates!$D$14,'Claim Details'!$E$28&lt;=Rates!$D$15,'Claim Details'!$E$19="No"),Rates!$D$24,IF(AND(C104="C",'Claim Details'!$E$28&gt;=Rates!$F$14,'Claim Details'!$E$28&lt;=Rates!$F$15,'Claim Details'!$E$19="Yes"),Rates!$G$24,IF(AND(C104="C",'Claim Details'!$E$28&gt;=Rates!$F$14,'Claim Details'!$E$28&lt;=Rates!$F$15,'Claim Details'!$E$19="No"),Rates!$F$24,IF(AND(C104="C",'Claim Details'!$E$28&gt;=Rates!$H$14,'Claim Details'!$E$28&lt;=Rates!$H$15,'Claim Details'!$E$19="Yes"),Rates!$I$24,IF(AND(C104="C",'Claim Details'!$E$28&gt;=Rates!$H$14,'Claim Details'!$E$28&lt;=Rates!$H$15,'Claim Details'!$E$19="No"),Rates!$H$24,IF(AND(C104="C",'Claim Details'!$E$28&gt;=Rates!$J$14,'Claim Details'!$E$28&lt;=Rates!$J$15,'Claim Details'!$E$19="Yes"),Rates!$K$24,IF(AND(C104="C",'Claim Details'!$E$28&gt;=Rates!$J$14,'Claim Details'!$E$28&lt;=Rates!$J$15,'Claim Details'!$E$19="No"),Rates!$J$24,"£0.00"))))))))))))))))))))))))</f>
        <v>£0.00</v>
      </c>
      <c r="AW104" s="1"/>
      <c r="AX104" s="189" t="str">
        <f>IF(AND(U104="A",'Claim Details'!$I$28&gt;=Rates!$D$14,'Claim Details'!$I$28&lt;=Rates!$D$15,'Claim Details'!$I$19="Yes"),Rates!$J$17,IF(AND(U104="A",'Claim Details'!$I$28&gt;=Rates!$D$14,'Claim Details'!$I$28&lt;=Rates!$D$15,'Claim Details'!$I$19="No"),Rates!$D$17,IF(AND(U104="A",'Claim Details'!$I$28&gt;=Rates!$F$14,'Claim Details'!$I$28&lt;=Rates!$F$15,'Claim Details'!$I$19="Yes"),Rates!$G$17,IF(AND(U104="A",'Claim Details'!$I$28&gt;=Rates!$F$14,'Claim Details'!$I$28&lt;=Rates!$F$15,'Claim Details'!$I$19="No"),Rates!$F$17,IF(AND(U104="A",'Claim Details'!$I$28&gt;=Rates!$H$14,'Claim Details'!$I$28&lt;=Rates!$H$15,'Claim Details'!$I$19="Yes"),Rates!$I$17,IF(AND(U104="A",'Claim Details'!$I$28&gt;=Rates!$H$14,'Claim Details'!$I$28&lt;=Rates!$H$15,'Claim Details'!$I$19="No"),Rates!$H$17,IF(AND(U104="A",'Claim Details'!$I$28&gt;=Rates!$J$14,'Claim Details'!$I$28&lt;=Rates!$J$15,'Claim Details'!$I$19="Yes"),Rates!$K$17,IF(AND(U104="A",'Claim Details'!$I$28&gt;=Rates!$J$14,'Claim Details'!$I$28&lt;=Rates!$J$15,'Claim Details'!$I$19="No"),Rates!$J$17,IF(AND(U104="B",'Claim Details'!$I$28&gt;=Rates!$D$14,'Claim Details'!$I$28&lt;=Rates!$D$15,'Claim Details'!$I$19="Yes"),Rates!$E$18,IF(AND(U104="B",'Claim Details'!$I$28&gt;=Rates!$D$14,'Claim Details'!$I$28&lt;=Rates!$D$15,'Claim Details'!$I$19="No"),Rates!$D$18,IF(AND(U104="B",'Claim Details'!$I$28&gt;=Rates!$F$14,'Claim Details'!$I$28&lt;=Rates!$F$15,'Claim Details'!$I$19="Yes"),Rates!$G$18,IF(AND(U104="B",'Claim Details'!$I$28&gt;=Rates!$F$14,'Claim Details'!$I$28&lt;=Rates!$F$15,'Claim Details'!$I$19="No"),Rates!$F$18,IF(AND(U104="B",'Claim Details'!$I$28&gt;=Rates!$H$14,'Claim Details'!$I$28&lt;=Rates!$H$15,'Claim Details'!$I$19="Yes"),Rates!$I$18,IF(AND(U104="B",'Claim Details'!$I$28&gt;=Rates!$H$14,'Claim Details'!$I$28&lt;=Rates!$H$15,'Claim Details'!$I$19="No"),Rates!$H$18,IF(AND(U104="B",'Claim Details'!$I$28&gt;=Rates!$J$14,'Claim Details'!$I$28&lt;=Rates!$J$15,'Claim Details'!$I$19="Yes"),Rates!$K$18,IF(AND(U104="B",'Claim Details'!$I$28&gt;=Rates!$J$14,'Claim Details'!$I$28&lt;=Rates!$J$15,'Claim Details'!$I$19="No"),Rates!$J$18,IF(AND(U104="C",'Claim Details'!$I$28&gt;=Rates!$D$14,'Claim Details'!$I$28&lt;=Rates!$D$15,'Claim Details'!$I$19="Yes"),Rates!$E$19,IF(AND(U104="C",'Claim Details'!$I$28&gt;=Rates!$D$14,'Claim Details'!$I$28&lt;=Rates!$D$15,'Claim Details'!$I$19="No"),Rates!$D$19,IF(AND(U104="C",'Claim Details'!$I$28&gt;=Rates!$F$14,'Claim Details'!$I$28&lt;=Rates!$F$15,'Claim Details'!$I$19="Yes"),Rates!$G$19,IF(AND(U104="C",'Claim Details'!$I$28&gt;=Rates!$F$14,'Claim Details'!$I$28&lt;=Rates!$F$15,'Claim Details'!$I$19="No"),Rates!$F$19,IF(AND(U104="C",'Claim Details'!$I$28&gt;=Rates!$H$14,'Claim Details'!$I$28&lt;=Rates!$H$15,'Claim Details'!$I$19="Yes"),Rates!$I$19,IF(AND(U104="C",'Claim Details'!$I$28&gt;=Rates!$H$14,'Claim Details'!$I$28&lt;=Rates!$H$15,'Claim Details'!$I$19="No"),Rates!$H$19,IF(AND(U104="C",'Claim Details'!$I$28&gt;=Rates!$J$14,'Claim Details'!$I$28&lt;=Rates!$J$15,'Claim Details'!$I$19="Yes"),Rates!$K$19,IF(AND(U104="C",'Claim Details'!$I$28&gt;=Rates!$J$14,'Claim Details'!$I$28&lt;=Rates!$J$15,'Claim Details'!$I$19="No"),Rates!$J$19,"£0.00"))))))))))))))))))))))))</f>
        <v>£0.00</v>
      </c>
      <c r="AY104" s="189" t="str">
        <f>IF(AND(C104="A",'Claim Details'!$I$28&gt;=Rates!$D$14,'Claim Details'!$I$28&lt;=Rates!$D$15,'Claim Details'!$I$19="Yes"),Rates!$J$25,IF(AND(C104="A",'Claim Details'!$I$28&gt;=Rates!$D$14,'Claim Details'!$I$28&lt;=Rates!$D$15,'Claim Details'!$I$19="No"),Rates!$D$25,IF(AND(C104="A",'Claim Details'!$I$28&gt;=Rates!$F$14,'Claim Details'!$I$28&lt;=Rates!$F$15,'Claim Details'!$I$19="Yes"),Rates!$G$25,IF(AND(C104="A",'Claim Details'!$I$28&gt;=Rates!$F$14,'Claim Details'!$I$28&lt;=Rates!$F$15,'Claim Details'!$I$19="No"),Rates!$F$25,IF(AND(C104="A",'Claim Details'!$I$28&gt;=Rates!$H$14,'Claim Details'!$I$28&lt;=Rates!$H$15,'Claim Details'!$I$19="Yes"),Rates!$I$25,IF(AND(C104="A",'Claim Details'!$I$28&gt;=Rates!$H$14,'Claim Details'!$I$28&lt;=Rates!$H$15,'Claim Details'!$I$19="No"),Rates!$H$25,IF(AND(C104="A",'Claim Details'!$I$28&gt;=Rates!$J$14,'Claim Details'!$I$28&lt;=Rates!$J$15,'Claim Details'!$I$19="Yes"),Rates!$K$25,IF(AND(C104="A",'Claim Details'!$I$28&gt;=Rates!$J$14,'Claim Details'!$I$28&lt;=Rates!$J$15,'Claim Details'!$I$19="No"),Rates!$J$25,IF(AND(C104="B",'Claim Details'!$I$28&gt;=Rates!$D$14,'Claim Details'!$I$28&lt;=Rates!$D$15,'Claim Details'!$I$19="Yes"),Rates!$E$26,IF(AND(C104="B",'Claim Details'!$I$28&gt;=Rates!$D$14,'Claim Details'!$I$28&lt;=Rates!$D$15,'Claim Details'!$I$19="No"),Rates!$D$26,IF(AND(C104="B",'Claim Details'!$I$28&gt;=Rates!$F$14,'Claim Details'!$I$28&lt;=Rates!$F$15,'Claim Details'!$I$19="Yes"),Rates!$G$26,IF(AND(C104="B",'Claim Details'!$I$28&gt;=Rates!$F$14,'Claim Details'!$I$28&lt;=Rates!$F$15,'Claim Details'!$I$19="No"),Rates!$F$26,IF(AND(C104="B",'Claim Details'!$I$28&gt;=Rates!$H$14,'Claim Details'!$I$28&lt;=Rates!$H$15,'Claim Details'!$I$19="Yes"),Rates!$I$26,IF(AND(C104="B",'Claim Details'!$I$28&gt;=Rates!$H$14,'Claim Details'!$I$28&lt;=Rates!$H$15,'Claim Details'!$I$19="No"),Rates!$H$26,IF(AND(C104="B",'Claim Details'!$I$28&gt;=Rates!$J$14,'Claim Details'!$I$28&lt;=Rates!$J$15,'Claim Details'!$I$19="Yes"),Rates!$K$26,IF(AND(C104="B",'Claim Details'!$I$28&gt;=Rates!$J$14,'Claim Details'!$I$28&lt;=Rates!$J$15,'Claim Details'!$I$19="No"),Rates!$J$26,IF(AND(C104="C",'Claim Details'!$I$28&gt;=Rates!$D$14,'Claim Details'!$I$28&lt;=Rates!$D$15,'Claim Details'!$I$19="Yes"),Rates!$E$27,IF(AND(C104="C",'Claim Details'!$I$28&gt;=Rates!$D$14,'Claim Details'!$I$28&lt;=Rates!$D$15,'Claim Details'!$I$19="No"),Rates!$D$27,IF(AND(C104="C",'Claim Details'!$I$28&gt;=Rates!$F$14,'Claim Details'!$I$28&lt;=Rates!$F$15,'Claim Details'!$I$19="Yes"),Rates!$G$27,IF(AND(C104="C",'Claim Details'!$I$28&gt;=Rates!$F$14,'Claim Details'!$I$28&lt;=Rates!$F$15,'Claim Details'!$I$19="No"),Rates!$F$27,IF(AND(C104="C",'Claim Details'!$I$28&gt;=Rates!$H$14,'Claim Details'!$I$28&lt;=Rates!$H$15,'Claim Details'!$I$19="Yes"),Rates!$I$27,IF(AND(C104="C",'Claim Details'!$I$28&gt;=Rates!$H$14,'Claim Details'!$I$28&lt;=Rates!$H$15,'Claim Details'!$I$19="No"),Rates!$H$27,IF(AND(C104="C",'Claim Details'!$I$28&gt;=Rates!$J$14,'Claim Details'!$I$28&lt;=Rates!$J$15,'Claim Details'!$I$19="Yes"),Rates!$K$27,IF(AND(C104="C",'Claim Details'!$I$28&gt;=Rates!$J$14,'Claim Details'!$I$28&lt;=Rates!$J$15,'Claim Details'!$I$19="No"),Rates!$J$27,"£0.00"))))))))))))))))))))))))</f>
        <v>£0.00</v>
      </c>
      <c r="AZ104" s="189" t="str">
        <f>IF(AND(C104="A",'Claim Details'!$I$28&gt;=Rates!$D$14,'Claim Details'!$I$28&lt;=Rates!$D$15,'Claim Details'!$I$19="Yes"),Rates!$E$20,IF(AND(C104="A",'Claim Details'!$I$28&gt;=Rates!$D$14,'Claim Details'!$I$28&lt;=Rates!$D$15,'Claim Details'!$I$19="No"),Rates!$D$20,IF(AND(C104="A",'Claim Details'!$I$28&gt;=Rates!$F$14,'Claim Details'!$I$28&lt;=Rates!$F$15,'Claim Details'!$I$19="Yes"),Rates!$G$20,IF(AND(C104="A",'Claim Details'!$I$28&gt;=Rates!$F$14,'Claim Details'!$I$28&lt;=Rates!$F$15,'Claim Details'!$I$19="No"),Rates!$F$20,IF(AND(C104="A",'Claim Details'!$I$28&gt;=Rates!$H$14,'Claim Details'!$I$28&lt;=Rates!$H$15,'Claim Details'!$I$19="Yes"),Rates!$I$20,IF(AND(C104="A",'Claim Details'!$I$28&gt;=Rates!$H$14,'Claim Details'!$I$28&lt;=Rates!$H$15,'Claim Details'!$I$19="No"),Rates!$H$20,IF(AND(C104="A",'Claim Details'!$I$28&gt;=Rates!$J$14,'Claim Details'!$I$28&lt;=Rates!$J$15,'Claim Details'!$I$19="Yes"),Rates!$K$20,IF(AND(C104="A",'Claim Details'!$I$28&gt;=Rates!$J$14,'Claim Details'!$I$28&lt;=Rates!$J$15,'Claim Details'!$I$19="No"),Rates!$J$20,IF(AND(C104="B",'Claim Details'!$I$28&gt;=Rates!$D$14,'Claim Details'!$I$28&lt;=Rates!$D$15,'Claim Details'!$I$19="Yes"),Rates!$E$21,IF(AND(C104="B",'Claim Details'!$I$28&gt;=Rates!$D$14,'Claim Details'!$I$28&lt;=Rates!$D$15,'Claim Details'!$I$19="No"),Rates!$D$21,IF(AND(C104="B",'Claim Details'!$I$28&gt;=Rates!$F$14,'Claim Details'!$I$28&lt;=Rates!$F$15,'Claim Details'!$I$19="Yes"),Rates!$G$21,IF(AND(C104="B",'Claim Details'!$I$28&gt;=Rates!$F$14,'Claim Details'!$I$28&lt;=Rates!$F$15,'Claim Details'!$I$19="No"),Rates!$F$21,IF(AND(C104="B",'Claim Details'!$I$28&gt;=Rates!$H$14,'Claim Details'!$I$28&lt;=Rates!$H$15,'Claim Details'!$I$19="Yes"),Rates!$I$21,IF(AND(C104="B",'Claim Details'!$I$28&gt;=Rates!$H$14,'Claim Details'!$I$28&lt;=Rates!$H$15,'Claim Details'!$I$19="No"),Rates!$H$21,IF(AND(C104="B",'Claim Details'!$I$28&gt;=Rates!$J$14,'Claim Details'!$I$28&lt;=Rates!$J$15,'Claim Details'!$I$19="Yes"),Rates!$K$21,IF(AND(C104="B",'Claim Details'!$I$28&gt;=Rates!$J$14,'Claim Details'!$I$28&lt;=Rates!$J$15,'Claim Details'!$I$19="No"),Rates!$J$21,"£0.00"))))))))))))))))</f>
        <v>£0.00</v>
      </c>
      <c r="BA104" s="189" t="str">
        <f>IF(AND(C104="A",'Claim Details'!$I$28&gt;=Rates!$D$14,'Claim Details'!$I$28&lt;=Rates!$D$15,'Claim Details'!$I$19="Yes"),Rates!$E$22,IF(AND(C104="A",'Claim Details'!$I$28&gt;=Rates!$D$14,'Claim Details'!$I$28&lt;=Rates!$D$15,'Claim Details'!$I$19="No"),Rates!$D$22,IF(AND(C104="A",'Claim Details'!$I$28&gt;=Rates!$F$14,'Claim Details'!$I$28&lt;=Rates!$F$15,'Claim Details'!$I$19="Yes"),Rates!$G$22,IF(AND(C104="A",'Claim Details'!$I$28&gt;=Rates!$F$14,'Claim Details'!$I$28&lt;=Rates!$F$15,'Claim Details'!$I$19="No"),Rates!$F$22,IF(AND(C104="A",'Claim Details'!$I$28&gt;=Rates!$H$14,'Claim Details'!$I$28&lt;=Rates!$H$15,'Claim Details'!$I$19="Yes"),Rates!$I$22,IF(AND(C104="A",'Claim Details'!$I$28&gt;=Rates!$H$14,'Claim Details'!$I$28&lt;=Rates!$H$15,'Claim Details'!$I$19="No"),Rates!$H$22,IF(AND(C104="A",'Claim Details'!$I$28&gt;=Rates!$J$14,'Claim Details'!$I$28&lt;=Rates!$J$15,'Claim Details'!$I$19="Yes"),Rates!$K$22,IF(AND(C104="A",'Claim Details'!$I$28&gt;=Rates!$J$14,'Claim Details'!$I$28&lt;=Rates!$J$15,'Claim Details'!$I$19="No"),Rates!$J$22,IF(AND(C104="B",'Claim Details'!$I$28&gt;=Rates!$D$14,'Claim Details'!$I$28&lt;=Rates!$D$15,'Claim Details'!$I$19="Yes"),Rates!$E$23,IF(AND(C104="B",'Claim Details'!$I$28&gt;=Rates!$D$14,'Claim Details'!$I$28&lt;=Rates!$D$15,'Claim Details'!$I$19="No"),Rates!$D$23,IF(AND(C104="B",'Claim Details'!$I$28&gt;=Rates!$F$14,'Claim Details'!$I$28&lt;=Rates!$F$15,'Claim Details'!$I$19="Yes"),Rates!$G$23,IF(AND(C104="B",'Claim Details'!$I$28&gt;=Rates!$F$14,'Claim Details'!$I$28&lt;=Rates!$F$15,'Claim Details'!$I$19="No"),Rates!$F$23,IF(AND(C104="B",'Claim Details'!$I$28&gt;=Rates!$H$14,'Claim Details'!$I$28&lt;=Rates!$H$15,'Claim Details'!$I$19="Yes"),Rates!$I$23,IF(AND(C104="B",'Claim Details'!$I$28&gt;=Rates!$H$14,'Claim Details'!$I$28&lt;=Rates!$H$15,'Claim Details'!$I$19="No"),Rates!$H$23,IF(AND(C104="B",'Claim Details'!$I$28&gt;=Rates!$J$14,'Claim Details'!$I$28&lt;=Rates!$J$15,'Claim Details'!$I$19="Yes"),Rates!$K$23,IF(AND(C104="B",'Claim Details'!$I$28&gt;=Rates!$J$14,'Claim Details'!$I$28&lt;=Rates!$J$15,'Claim Details'!$I$19="No"),Rates!$J$23,IF(AND(C104="C",'Claim Details'!$I$28&gt;=Rates!$D$14,'Claim Details'!$I$28&lt;=Rates!$D$15,'Claim Details'!$I$19="Yes"),Rates!$E$24,IF(AND(C104="C",'Claim Details'!$I$28&gt;=Rates!$D$14,'Claim Details'!$I$28&lt;=Rates!$D$15,'Claim Details'!$I$19="No"),Rates!$D$24,IF(AND(C104="C",'Claim Details'!$I$28&gt;=Rates!$F$14,'Claim Details'!$I$28&lt;=Rates!$F$15,'Claim Details'!$I$19="Yes"),Rates!$G$24,IF(AND(C104="C",'Claim Details'!$I$28&gt;=Rates!$F$14,'Claim Details'!$I$28&lt;=Rates!$F$15,'Claim Details'!$I$19="No"),Rates!$F$24,IF(AND(C104="C",'Claim Details'!$I$28&gt;=Rates!$H$14,'Claim Details'!$I$28&lt;=Rates!$H$15,'Claim Details'!$I$19="Yes"),Rates!$I$24,IF(AND(C104="C",'Claim Details'!$I$28&gt;=Rates!$H$14,'Claim Details'!$I$28&lt;=Rates!$H$15,'Claim Details'!$I$19="No"),Rates!$H$24,IF(AND(C104="C",'Claim Details'!$I$28&gt;=Rates!$J$14,'Claim Details'!$I$28&lt;=Rates!$J$15,'Claim Details'!$I$19="Yes"),Rates!$K$24,IF(AND(C104="C",'Claim Details'!$I$28&gt;=Rates!$J$14,'Claim Details'!$I$28&lt;=Rates!$J$15,'Claim Details'!$I$19="No"),Rates!$J$24,"£0.00"))))))))))))))))))))))))</f>
        <v>£0.00</v>
      </c>
      <c r="BB104" s="189" t="str">
        <f t="shared" si="27"/>
        <v>£0.00</v>
      </c>
      <c r="BC104" s="1"/>
      <c r="BD104" s="189" t="str">
        <f>IF(AND(AE104="A",'Claim Details'!$I$28&gt;=Rates!$D$14,'Claim Details'!$I$28&lt;=Rates!$D$15,'Claim Details'!$I$19="Yes"),Rates!$J$17,IF(AND(AE104="A",'Claim Details'!$I$28&gt;=Rates!$D$14,'Claim Details'!$I$28&lt;=Rates!$D$15,'Claim Details'!$I$19="No"),Rates!$D$17,IF(AND(AE104="A",'Claim Details'!$I$28&gt;=Rates!$F$14,'Claim Details'!$I$28&lt;=Rates!$F$15,'Claim Details'!$I$19="Yes"),Rates!$G$17,IF(AND(AE104="A",'Claim Details'!$I$28&gt;=Rates!$F$14,'Claim Details'!$I$28&lt;=Rates!$F$15,'Claim Details'!$I$19="No"),Rates!$F$17,IF(AND(AE104="A",'Claim Details'!$I$28&gt;=Rates!$H$14,'Claim Details'!$I$28&lt;=Rates!$H$15,'Claim Details'!$I$19="Yes"),Rates!$I$17,IF(AND(AE104="A",'Claim Details'!$I$28&gt;=Rates!$H$14,'Claim Details'!$I$28&lt;=Rates!$H$15,'Claim Details'!$I$19="No"),Rates!$H$17,IF(AND(AE104="A",'Claim Details'!$I$28&gt;=Rates!$J$14,'Claim Details'!$I$28&lt;=Rates!$J$15,'Claim Details'!$I$19="Yes"),Rates!$K$17,IF(AND(AE104="A",'Claim Details'!$I$28&gt;=Rates!$J$14,'Claim Details'!$I$28&lt;=Rates!$J$15,'Claim Details'!$I$19="No"),Rates!$J$17,IF(AND(AE104="B",'Claim Details'!$I$28&gt;=Rates!$D$14,'Claim Details'!$I$28&lt;=Rates!$D$15,'Claim Details'!$I$19="Yes"),Rates!$E$18,IF(AND(AE104="B",'Claim Details'!$I$28&gt;=Rates!$D$14,'Claim Details'!$I$28&lt;=Rates!$D$15,'Claim Details'!$I$19="No"),Rates!$D$18,IF(AND(AE104="B",'Claim Details'!$I$28&gt;=Rates!$F$14,'Claim Details'!$I$28&lt;=Rates!$F$15,'Claim Details'!$I$19="Yes"),Rates!$G$18,IF(AND(AE104="B",'Claim Details'!$I$28&gt;=Rates!$F$14,'Claim Details'!$I$28&lt;=Rates!$F$15,'Claim Details'!$I$19="No"),Rates!$F$18,IF(AND(AE104="B",'Claim Details'!$I$28&gt;=Rates!$H$14,'Claim Details'!$I$28&lt;=Rates!$H$15,'Claim Details'!$I$19="Yes"),Rates!$I$18,IF(AND(AE104="B",'Claim Details'!$I$28&gt;=Rates!$H$14,'Claim Details'!$I$28&lt;=Rates!$H$15,'Claim Details'!$I$19="No"),Rates!$H$18,IF(AND(AE104="B",'Claim Details'!$I$28&gt;=Rates!$J$14,'Claim Details'!$I$28&lt;=Rates!$J$15,'Claim Details'!$I$19="Yes"),Rates!$K$18,IF(AND(AE104="B",'Claim Details'!$I$28&gt;=Rates!$J$14,'Claim Details'!$I$28&lt;=Rates!$J$15,'Claim Details'!$I$19="No"),Rates!$J$18,IF(AND(AE104="C",'Claim Details'!$I$28&gt;=Rates!$D$14,'Claim Details'!$I$28&lt;=Rates!$D$15,'Claim Details'!$I$19="Yes"),Rates!$E$19,IF(AND(AE104="C",'Claim Details'!$I$28&gt;=Rates!$D$14,'Claim Details'!$I$28&lt;=Rates!$D$15,'Claim Details'!$I$19="No"),Rates!$D$19,IF(AND(AE104="C",'Claim Details'!$I$28&gt;=Rates!$F$14,'Claim Details'!$I$28&lt;=Rates!$F$15,'Claim Details'!$I$19="Yes"),Rates!$G$19,IF(AND(AE104="C",'Claim Details'!$I$28&gt;=Rates!$F$14,'Claim Details'!$I$28&lt;=Rates!$F$15,'Claim Details'!$I$19="No"),Rates!$F$19,IF(AND(AE104="C",'Claim Details'!$I$28&gt;=Rates!$H$14,'Claim Details'!$I$28&lt;=Rates!$H$15,'Claim Details'!$I$19="Yes"),Rates!$I$19,IF(AND(AE104="C",'Claim Details'!$I$28&gt;=Rates!$H$14,'Claim Details'!$I$28&lt;=Rates!$H$15,'Claim Details'!$I$19="No"),Rates!$H$19,IF(AND(AE104="C",'Claim Details'!$I$28&gt;=Rates!$J$14,'Claim Details'!$I$28&lt;=Rates!$J$15,'Claim Details'!$I$19="Yes"),Rates!$K$19,IF(AND(AE104="C",'Claim Details'!$I$28&gt;=Rates!$J$14,'Claim Details'!$I$28&lt;=Rates!$J$15,'Claim Details'!$I$19="No"),Rates!$J$19,"£0.00"))))))))))))))))))))))))</f>
        <v>£0.00</v>
      </c>
      <c r="BE104" s="189" t="str">
        <f>IF(AND(AE104="A",'Claim Details'!$I$28&gt;=Rates!$D$14,'Claim Details'!$I$28&lt;=Rates!$D$15,'Claim Details'!$I$19="Yes"),Rates!$J$25,IF(AND(AE104="A",'Claim Details'!$I$28&gt;=Rates!$D$14,'Claim Details'!$I$28&lt;=Rates!$D$15,'Claim Details'!$I$19="No"),Rates!$D$25,IF(AND(AE104="A",'Claim Details'!$I$28&gt;=Rates!$F$14,'Claim Details'!$I$28&lt;=Rates!$F$15,'Claim Details'!$I$19="Yes"),Rates!$G$25,IF(AND(AE104="A",'Claim Details'!$I$28&gt;=Rates!$F$14,'Claim Details'!$I$28&lt;=Rates!$F$15,'Claim Details'!$I$19="No"),Rates!$F$25,IF(AND(AE104="A",'Claim Details'!$I$28&gt;=Rates!$H$14,'Claim Details'!$I$28&lt;=Rates!$H$15,'Claim Details'!$I$19="Yes"),Rates!$I$25,IF(AND(AE104="A",'Claim Details'!$I$28&gt;=Rates!$H$14,'Claim Details'!$I$28&lt;=Rates!$H$15,'Claim Details'!$I$19="No"),Rates!$H$25,IF(AND(AE104="A",'Claim Details'!$I$28&gt;=Rates!$J$14,'Claim Details'!$I$28&lt;=Rates!$J$15,'Claim Details'!$I$19="Yes"),Rates!$K$25,IF(AND(AE104="A",'Claim Details'!$I$28&gt;=Rates!$J$14,'Claim Details'!$I$28&lt;=Rates!$J$15,'Claim Details'!$I$19="No"),Rates!$J$25,IF(AND(AE104="B",'Claim Details'!$I$28&gt;=Rates!$D$14,'Claim Details'!$I$28&lt;=Rates!$D$15,'Claim Details'!$I$19="Yes"),Rates!$E$26,IF(AND(AE104="B",'Claim Details'!$I$28&gt;=Rates!$D$14,'Claim Details'!$I$28&lt;=Rates!$D$15,'Claim Details'!$I$19="No"),Rates!$D$26,IF(AND(AE104="B",'Claim Details'!$I$28&gt;=Rates!$F$14,'Claim Details'!$I$28&lt;=Rates!$F$15,'Claim Details'!$I$19="Yes"),Rates!$G$26,IF(AND(AE104="B",'Claim Details'!$I$28&gt;=Rates!$F$14,'Claim Details'!$I$28&lt;=Rates!$F$15,'Claim Details'!$I$19="No"),Rates!$F$26,IF(AND(AE104="B",'Claim Details'!$I$28&gt;=Rates!$H$14,'Claim Details'!$I$28&lt;=Rates!$H$15,'Claim Details'!$I$19="Yes"),Rates!$I$26,IF(AND(AE104="B",'Claim Details'!$I$28&gt;=Rates!$H$14,'Claim Details'!$I$28&lt;=Rates!$H$15,'Claim Details'!$I$19="No"),Rates!$H$26,IF(AND(AE104="B",'Claim Details'!$I$28&gt;=Rates!$J$14,'Claim Details'!$I$28&lt;=Rates!$J$15,'Claim Details'!$I$19="Yes"),Rates!$K$26,IF(AND(AE104="B",'Claim Details'!$I$28&gt;=Rates!$J$14,'Claim Details'!$I$28&lt;=Rates!$J$15,'Claim Details'!$I$19="No"),Rates!$J$26,IF(AND(AE104="C",'Claim Details'!$I$28&gt;=Rates!$D$14,'Claim Details'!$I$28&lt;=Rates!$D$15,'Claim Details'!$I$19="Yes"),Rates!$E$27,IF(AND(AE104="C",'Claim Details'!$I$28&gt;=Rates!$D$14,'Claim Details'!$I$28&lt;=Rates!$D$15,'Claim Details'!$I$19="No"),Rates!$D$27,IF(AND(AE104="C",'Claim Details'!$I$28&gt;=Rates!$F$14,'Claim Details'!$I$28&lt;=Rates!$F$15,'Claim Details'!$I$19="Yes"),Rates!$G$27,IF(AND(AE104="C",'Claim Details'!$I$28&gt;=Rates!$F$14,'Claim Details'!$I$28&lt;=Rates!$F$15,'Claim Details'!$I$19="No"),Rates!$F$27,IF(AND(AE104="C",'Claim Details'!$I$28&gt;=Rates!$H$14,'Claim Details'!$I$28&lt;=Rates!$H$15,'Claim Details'!$I$19="Yes"),Rates!$I$27,IF(AND(AE104="C",'Claim Details'!$I$28&gt;=Rates!$H$14,'Claim Details'!$I$28&lt;=Rates!$H$15,'Claim Details'!$I$19="No"),Rates!$H$27,IF(AND(AE104="C",'Claim Details'!$I$28&gt;=Rates!$J$14,'Claim Details'!$I$28&lt;=Rates!$J$15,'Claim Details'!$I$19="Yes"),Rates!$K$27,IF(AND(AE104="C",'Claim Details'!$I$28&gt;=Rates!$J$14,'Claim Details'!$I$28&lt;=Rates!$J$15,'Claim Details'!$I$19="No"),Rates!$J$27,"£0.00"))))))))))))))))))))))))</f>
        <v>£0.00</v>
      </c>
      <c r="BF104" s="189" t="str">
        <f>IF(AND(AE104="A",'Claim Details'!$I$28&gt;=Rates!$D$14,'Claim Details'!$I$28&lt;=Rates!$D$15,'Claim Details'!$I$19="Yes"),Rates!$E$20,IF(AND(AE104="A",'Claim Details'!$I$28&gt;=Rates!$D$14,'Claim Details'!$I$28&lt;=Rates!$D$15,'Claim Details'!$I$19="No"),Rates!$D$20,IF(AND(AE104="A",'Claim Details'!$I$28&gt;=Rates!$F$14,'Claim Details'!$I$28&lt;=Rates!$F$15,'Claim Details'!$I$19="Yes"),Rates!$G$20,IF(AND(AE104="A",'Claim Details'!$I$28&gt;=Rates!$F$14,'Claim Details'!$I$28&lt;=Rates!$F$15,'Claim Details'!$I$19="No"),Rates!$F$20,IF(AND(AE104="A",'Claim Details'!$I$28&gt;=Rates!$H$14,'Claim Details'!$I$28&lt;=Rates!$H$15,'Claim Details'!$I$19="Yes"),Rates!$I$20,IF(AND(AE104="A",'Claim Details'!$I$28&gt;=Rates!$H$14,'Claim Details'!$I$28&lt;=Rates!$H$15,'Claim Details'!$I$19="No"),Rates!$H$20,IF(AND(AE104="A",'Claim Details'!$I$28&gt;=Rates!$J$14,'Claim Details'!$I$28&lt;=Rates!$J$15,'Claim Details'!$I$19="Yes"),Rates!$K$20,IF(AND(AE104="A",'Claim Details'!$I$28&gt;=Rates!$J$14,'Claim Details'!$I$28&lt;=Rates!$J$15,'Claim Details'!$I$19="No"),Rates!$J$20,IF(AND(AE104="B",'Claim Details'!$I$28&gt;=Rates!$D$14,'Claim Details'!$I$28&lt;=Rates!$D$15,'Claim Details'!$I$19="Yes"),Rates!$E$21,IF(AND(AE104="B",'Claim Details'!$I$28&gt;=Rates!$D$14,'Claim Details'!$I$28&lt;=Rates!$D$15,'Claim Details'!$I$19="No"),Rates!$D$21,IF(AND(AE104="B",'Claim Details'!$I$28&gt;=Rates!$F$14,'Claim Details'!$I$28&lt;=Rates!$F$15,'Claim Details'!$I$19="Yes"),Rates!$G$21,IF(AND(AE104="B",'Claim Details'!$I$28&gt;=Rates!$F$14,'Claim Details'!$I$28&lt;=Rates!$F$15,'Claim Details'!$I$19="No"),Rates!$F$21,IF(AND(AE104="B",'Claim Details'!$I$28&gt;=Rates!$H$14,'Claim Details'!$I$28&lt;=Rates!$H$15,'Claim Details'!$I$19="Yes"),Rates!$I$21,IF(AND(AE104="B",'Claim Details'!$I$28&gt;=Rates!$H$14,'Claim Details'!$I$28&lt;=Rates!$H$15,'Claim Details'!$I$19="No"),Rates!$H$21,IF(AND(AE104="B",'Claim Details'!$I$28&gt;=Rates!$J$14,'Claim Details'!$I$28&lt;=Rates!$J$15,'Claim Details'!$I$19="Yes"),Rates!$K$21,IF(AND(AE104="B",'Claim Details'!$I$28&gt;=Rates!$J$14,'Claim Details'!$I$28&lt;=Rates!$J$15,'Claim Details'!$I$19="No"),Rates!$J$21,"£0.00"))))))))))))))))</f>
        <v>£0.00</v>
      </c>
      <c r="BG104" s="189" t="str">
        <f>IF(AND(AE104="A",'Claim Details'!$I$28&gt;=Rates!$D$14,'Claim Details'!$I$28&lt;=Rates!$D$15,'Claim Details'!$I$19="Yes"),Rates!$E$22,IF(AND(AE104="A",'Claim Details'!$I$28&gt;=Rates!$D$14,'Claim Details'!$I$28&lt;=Rates!$D$15,'Claim Details'!$I$19="No"),Rates!$D$22,IF(AND(AE104="A",'Claim Details'!$I$28&gt;=Rates!$F$14,'Claim Details'!$I$28&lt;=Rates!$F$15,'Claim Details'!$I$19="Yes"),Rates!$G$22,IF(AND(AE104="A",'Claim Details'!$I$28&gt;=Rates!$F$14,'Claim Details'!$I$28&lt;=Rates!$F$15,'Claim Details'!$I$19="No"),Rates!$F$22,IF(AND(AE104="A",'Claim Details'!$I$28&gt;=Rates!$H$14,'Claim Details'!$I$28&lt;=Rates!$H$15,'Claim Details'!$I$19="Yes"),Rates!$I$22,IF(AND(AE104="A",'Claim Details'!$I$28&gt;=Rates!$H$14,'Claim Details'!$I$28&lt;=Rates!$H$15,'Claim Details'!$I$19="No"),Rates!$H$22,IF(AND(AE104="A",'Claim Details'!$I$28&gt;=Rates!$J$14,'Claim Details'!$I$28&lt;=Rates!$J$15,'Claim Details'!$I$19="Yes"),Rates!$K$22,IF(AND(AE104="A",'Claim Details'!$I$28&gt;=Rates!$J$14,'Claim Details'!$I$28&lt;=Rates!$J$15,'Claim Details'!$I$19="No"),Rates!$J$22,IF(AND(AE104="B",'Claim Details'!$I$28&gt;=Rates!$D$14,'Claim Details'!$I$28&lt;=Rates!$D$15,'Claim Details'!$I$19="Yes"),Rates!$E$23,IF(AND(AE104="B",'Claim Details'!$I$28&gt;=Rates!$D$14,'Claim Details'!$I$28&lt;=Rates!$D$15,'Claim Details'!$I$19="No"),Rates!$D$23,IF(AND(AE104="B",'Claim Details'!$I$28&gt;=Rates!$F$14,'Claim Details'!$I$28&lt;=Rates!$F$15,'Claim Details'!$I$19="Yes"),Rates!$G$23,IF(AND(AE104="B",'Claim Details'!$I$28&gt;=Rates!$F$14,'Claim Details'!$I$28&lt;=Rates!$F$15,'Claim Details'!$I$19="No"),Rates!$F$23,IF(AND(AE104="B",'Claim Details'!$I$28&gt;=Rates!$H$14,'Claim Details'!$I$28&lt;=Rates!$H$15,'Claim Details'!$I$19="Yes"),Rates!$I$23,IF(AND(AE104="B",'Claim Details'!$I$28&gt;=Rates!$H$14,'Claim Details'!$I$28&lt;=Rates!$H$15,'Claim Details'!$I$19="No"),Rates!$H$23,IF(AND(AE104="B",'Claim Details'!$I$28&gt;=Rates!$J$14,'Claim Details'!$I$28&lt;=Rates!$J$15,'Claim Details'!$I$19="Yes"),Rates!$K$23,IF(AND(AE104="B",'Claim Details'!$I$28&gt;=Rates!$J$14,'Claim Details'!$I$28&lt;=Rates!$J$15,'Claim Details'!$I$19="No"),Rates!$J$23,IF(AND(AE104="C",'Claim Details'!$I$28&gt;=Rates!$D$14,'Claim Details'!$I$28&lt;=Rates!$D$15,'Claim Details'!$I$19="Yes"),Rates!$E$24,IF(AND(AE104="C",'Claim Details'!$I$28&gt;=Rates!$D$14,'Claim Details'!$I$28&lt;=Rates!$D$15,'Claim Details'!$I$19="No"),Rates!$D$24,IF(AND(AE104="C",'Claim Details'!$I$28&gt;=Rates!$F$14,'Claim Details'!$I$28&lt;=Rates!$F$15,'Claim Details'!$I$19="Yes"),Rates!$G$24,IF(AND(AE104="C",'Claim Details'!$I$28&gt;=Rates!$F$14,'Claim Details'!$I$28&lt;=Rates!$F$15,'Claim Details'!$I$19="No"),Rates!$F$24,IF(AND(AE104="C",'Claim Details'!$I$28&gt;=Rates!$H$14,'Claim Details'!$I$28&lt;=Rates!$H$15,'Claim Details'!$I$19="Yes"),Rates!$I$24,IF(AND(AE104="C",'Claim Details'!$I$28&gt;=Rates!$H$14,'Claim Details'!$I$28&lt;=Rates!$H$15,'Claim Details'!$I$19="No"),Rates!$H$24,IF(AND(AE104="C",'Claim Details'!$I$28&gt;=Rates!$J$14,'Claim Details'!$I$28&lt;=Rates!$J$15,'Claim Details'!$I$19="Yes"),Rates!$K$24,IF(AND(AE104="C",'Claim Details'!$I$28&gt;=Rates!$J$14,'Claim Details'!$I$28&lt;=Rates!$J$15,'Claim Details'!$I$19="No"),Rates!$J$24,"£0.00"))))))))))))))))))))))))</f>
        <v>£0.00</v>
      </c>
      <c r="BH104" s="189" t="str">
        <f t="shared" si="28"/>
        <v>£0.00</v>
      </c>
      <c r="BI104" s="189">
        <f t="shared" si="29"/>
        <v>0</v>
      </c>
      <c r="BO104" s="202" t="str">
        <f>IF(H104="","£0.00",IF(AP104="4","£0.00",IF(AP104="5","£0.00",IF(AP104="1","£0.00",((AQ104*H104)*'Claim Details'!$F$111)/100))))</f>
        <v>£0.00</v>
      </c>
      <c r="BP104" s="202" t="str">
        <f>IF(T104="","£0.00",IF(AP104="4","£0.00",IF(AP104="5","£0.00",IF(AP104="1","£0.00",((AR104*T104)*'Claim Details'!$N$111)/100))))</f>
        <v>£0.00</v>
      </c>
      <c r="BQ104" s="202" t="str">
        <f>IF(AI104="","£0.00",IF(AP104="4","£0.00",IF(AP104="5","£0.00",IF(AP104="1","£0.00",((BI104*AI104)*'Claim Details'!$W$111)/100))))</f>
        <v>£0.00</v>
      </c>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row>
    <row r="105" spans="1:97" ht="15">
      <c r="A105" s="145"/>
      <c r="B105" s="91"/>
      <c r="C105" s="96"/>
      <c r="D105" s="97"/>
      <c r="E105" s="98"/>
      <c r="F105" s="89"/>
      <c r="G105" s="99"/>
      <c r="H105" s="100"/>
      <c r="I105" s="221" t="str">
        <f t="shared" si="19"/>
        <v>£0.00</v>
      </c>
      <c r="J105" s="101"/>
      <c r="K105" s="100"/>
      <c r="L105" s="221" t="str">
        <f t="shared" si="20"/>
        <v>£0.00</v>
      </c>
      <c r="M105" s="101"/>
      <c r="N105" s="102"/>
      <c r="O105" s="145"/>
      <c r="P105" s="77"/>
      <c r="Q105" s="87"/>
      <c r="R105" s="87"/>
      <c r="S105" s="87"/>
      <c r="T105" s="149" t="str">
        <f t="shared" si="21"/>
        <v/>
      </c>
      <c r="U105" s="87" t="str">
        <f t="shared" si="30"/>
        <v/>
      </c>
      <c r="V105" s="87"/>
      <c r="W105" s="53" t="str">
        <f t="shared" si="22"/>
        <v>£0.00</v>
      </c>
      <c r="X105" s="53"/>
      <c r="Y105" s="87"/>
      <c r="Z105" s="78"/>
      <c r="AA105" s="79"/>
      <c r="AB105" s="160"/>
      <c r="AC105" s="98"/>
      <c r="AD105" s="225"/>
      <c r="AE105" s="235" t="str">
        <f t="shared" si="23"/>
        <v/>
      </c>
      <c r="AF105" s="87" t="str">
        <f t="shared" si="24"/>
        <v/>
      </c>
      <c r="AG105" s="53"/>
      <c r="AH105" s="224"/>
      <c r="AI105" s="226" t="str">
        <f t="shared" si="16"/>
        <v/>
      </c>
      <c r="AJ105" s="236" t="str">
        <f t="shared" si="25"/>
        <v>£0.00</v>
      </c>
      <c r="AK105" s="31"/>
      <c r="AL105" s="1"/>
      <c r="AM105" s="1"/>
      <c r="AN105" s="1"/>
      <c r="AO105" s="1"/>
      <c r="AP105" s="1" t="str">
        <f t="shared" si="17"/>
        <v/>
      </c>
      <c r="AQ105" s="27">
        <f t="shared" si="18"/>
        <v>0</v>
      </c>
      <c r="AR105" s="189">
        <f t="shared" si="26"/>
        <v>0</v>
      </c>
      <c r="AS105" s="190" t="str">
        <f>IF(AND(C105="A",'Claim Details'!$E$28&gt;=Rates!$D$14,'Claim Details'!$E$28&lt;=Rates!$D$15,'Claim Details'!$E$19="Yes"),Rates!$E$17,IF(AND(C105="A",'Claim Details'!$E$28&gt;=Rates!$D$14,'Claim Details'!$E$28&lt;=Rates!$D$15,'Claim Details'!$E$19="No"),Rates!$D$17,IF(AND(C105="A",'Claim Details'!$E$28&gt;=Rates!$F$14,'Claim Details'!$E$28&lt;=Rates!$F$15,'Claim Details'!$E$19="Yes"),Rates!$G$17,IF(AND(C105="A",'Claim Details'!$E$28&gt;=Rates!$F$14,'Claim Details'!$E$28&lt;=Rates!$F$15,'Claim Details'!$E$19="No"),Rates!$F$17,IF(AND(C105="A",'Claim Details'!$E$28&gt;=Rates!$H$14,'Claim Details'!$E$28&lt;=Rates!$H$15,'Claim Details'!$E$19="Yes"),Rates!$I$17,IF(AND(C105="A",'Claim Details'!$E$28&gt;=Rates!$H$14,'Claim Details'!$E$28&lt;=Rates!$H$15,'Claim Details'!$E$19="No"),Rates!$H$17,IF(AND(C105="A",'Claim Details'!$E$28&gt;=Rates!$J$14,'Claim Details'!$E$28&lt;=Rates!$J$15,'Claim Details'!$E$19="Yes"),Rates!$K$17,IF(AND(C105="A",'Claim Details'!$E$28&gt;=Rates!$J$14,'Claim Details'!$E$28&lt;=Rates!$J$15,'Claim Details'!$E$19="No"),Rates!$J$17,IF(AND(C105="B",'Claim Details'!$E$28&gt;=Rates!$D$14,'Claim Details'!$E$28&lt;=Rates!$D$15,'Claim Details'!$E$19="Yes"),Rates!$E$18,IF(AND(C105="B",'Claim Details'!$E$28&gt;=Rates!$D$14,'Claim Details'!$E$28&lt;=Rates!$D$15,'Claim Details'!$E$19="No"),Rates!$D$18,IF(AND(C105="B",'Claim Details'!$E$28&gt;=Rates!$F$14,'Claim Details'!$E$28&lt;=Rates!$F$15,'Claim Details'!$E$19="Yes"),Rates!$G$18,IF(AND(C105="B",'Claim Details'!$E$28&gt;=Rates!$F$14,'Claim Details'!$E$28&lt;=Rates!$F$15,'Claim Details'!$E$19="No"),Rates!$F$18,IF(AND(C105="B",'Claim Details'!$E$28&gt;=Rates!$H$14,'Claim Details'!$E$28&lt;=Rates!$H$15,'Claim Details'!$E$19="Yes"),Rates!$I$18,IF(AND(C105="B",'Claim Details'!$E$28&gt;=Rates!$H$14,'Claim Details'!$E$28&lt;=Rates!$H$15,'Claim Details'!$E$19="No"),Rates!$H$18,IF(AND(C105="B",'Claim Details'!$E$28&gt;=Rates!$J$14,'Claim Details'!$E$28&lt;=Rates!$J$15,'Claim Details'!$E$19="Yes"),Rates!$K$18,IF(AND(C105="B",'Claim Details'!$E$28&gt;=Rates!$J$14,'Claim Details'!$E$28&lt;=Rates!$J$15,'Claim Details'!$E$19="No"),Rates!$J$18,IF(AND(C105="C",'Claim Details'!$E$28&gt;=Rates!$D$14,'Claim Details'!$E$28&lt;=Rates!$D$15,'Claim Details'!$E$19="Yes"),Rates!$E$19,IF(AND(C105="C",'Claim Details'!$E$28&gt;=Rates!$D$14,'Claim Details'!$E$28&lt;=Rates!$D$15,'Claim Details'!$E$19="No"),Rates!$D$19,IF(AND(C105="C",'Claim Details'!$E$28&gt;=Rates!$F$14,'Claim Details'!$E$28&lt;=Rates!$F$15,'Claim Details'!$E$19="Yes"),Rates!$G$19,IF(AND(C105="C",'Claim Details'!$E$28&gt;=Rates!$F$14,'Claim Details'!$E$28&lt;=Rates!$F$15,'Claim Details'!$E$19="No"),Rates!$F$19,IF(AND(C105="C",'Claim Details'!$E$28&gt;=Rates!$H$14,'Claim Details'!$E$28&lt;=Rates!$H$15,'Claim Details'!$E$19="Yes"),Rates!$I$19,IF(AND(C105="C",'Claim Details'!$E$28&gt;=Rates!$H$14,'Claim Details'!$E$28&lt;=Rates!$H$15,'Claim Details'!$E$19="No"),Rates!$H$19,IF(AND(C105="C",'Claim Details'!$E$28&gt;=Rates!$J$14,'Claim Details'!$E$28&lt;=Rates!$J$15,'Claim Details'!$E$19="Yes"),Rates!$K$19,IF(AND(C105="C",'Claim Details'!$E$28&gt;=Rates!$J$14,'Claim Details'!$E$28&lt;=Rates!$J$15,'Claim Details'!$E$19="No"),Rates!$J$19,"£0.00"))))))))))))))))))))))))</f>
        <v>£0.00</v>
      </c>
      <c r="AT105" s="189" t="str">
        <f>IF(AND(C105="A",'Claim Details'!$E$28&gt;=Rates!$D$14,'Claim Details'!$E$28&lt;=Rates!$D$15,'Claim Details'!$E$19="Yes"),Rates!$E$25,IF(AND(C105="A",'Claim Details'!$E$28&gt;=Rates!$D$14,'Claim Details'!$E$28&lt;=Rates!$D$15,'Claim Details'!$E$19="No"),Rates!$D$25,IF(AND(C105="A",'Claim Details'!$E$28&gt;=Rates!$F$14,'Claim Details'!$E$28&lt;=Rates!$F$15,'Claim Details'!$E$19="Yes"),Rates!$G$25,IF(AND(C105="A",'Claim Details'!$E$28&gt;=Rates!$F$14,'Claim Details'!$E$28&lt;=Rates!$F$15,'Claim Details'!$E$19="No"),Rates!$F$25,IF(AND(C105="A",'Claim Details'!$E$28&gt;=Rates!$H$14,'Claim Details'!$E$28&lt;=Rates!$H$15,'Claim Details'!$E$19="Yes"),Rates!$I$25,IF(AND(C105="A",'Claim Details'!$E$28&gt;=Rates!$H$14,'Claim Details'!$E$28&lt;=Rates!$H$15,'Claim Details'!$E$19="No"),Rates!$H$25,IF(AND(C105="A",'Claim Details'!$E$28&gt;=Rates!$J$14,'Claim Details'!$E$28&lt;=Rates!$J$15,'Claim Details'!$E$19="Yes"),Rates!$K$25,IF(AND(C105="A",'Claim Details'!$E$28&gt;=Rates!$J$14,'Claim Details'!$E$28&lt;=Rates!$J$15,'Claim Details'!$E$19="No"),Rates!$J$25,IF(AND(C105="B",'Claim Details'!$E$28&gt;=Rates!$D$14,'Claim Details'!$E$28&lt;=Rates!$D$15,'Claim Details'!$E$19="Yes"),Rates!$E$26,IF(AND(C105="B",'Claim Details'!$E$28&gt;=Rates!$D$14,'Claim Details'!$E$28&lt;=Rates!$D$15,'Claim Details'!$E$19="No"),Rates!$D$26,IF(AND(C105="B",'Claim Details'!$E$28&gt;=Rates!$F$14,'Claim Details'!$E$28&lt;=Rates!$F$15,'Claim Details'!$E$19="Yes"),Rates!$G$26,IF(AND(C105="B",'Claim Details'!$E$28&gt;=Rates!$F$14,'Claim Details'!$E$28&lt;=Rates!$F$15,'Claim Details'!$E$19="No"),Rates!$F$26,IF(AND(C105="B",'Claim Details'!$E$28&gt;=Rates!$H$14,'Claim Details'!$E$28&lt;=Rates!$H$15,'Claim Details'!$E$19="Yes"),Rates!$I$26,IF(AND(C105="B",'Claim Details'!$E$28&gt;=Rates!$H$14,'Claim Details'!$E$28&lt;=Rates!$H$15,'Claim Details'!$E$19="No"),Rates!$H$26,IF(AND(C105="B",'Claim Details'!$E$28&gt;=Rates!$J$14,'Claim Details'!$E$28&lt;=Rates!$J$15,'Claim Details'!$E$19="Yes"),Rates!$K$26,IF(AND(C105="B",'Claim Details'!$E$28&gt;=Rates!$J$14,'Claim Details'!$E$28&lt;=Rates!$J$15,'Claim Details'!$E$19="No"),Rates!$J$26,IF(AND(C105="C",'Claim Details'!$E$28&gt;=Rates!$D$14,'Claim Details'!$E$28&lt;=Rates!$D$15,'Claim Details'!$E$19="Yes"),Rates!$E$27,IF(AND(C105="C",'Claim Details'!$E$28&gt;=Rates!$D$14,'Claim Details'!$E$28&lt;=Rates!$D$15,'Claim Details'!$E$19="No"),Rates!$D$27,IF(AND(C105="C",'Claim Details'!$E$28&gt;=Rates!$F$14,'Claim Details'!$E$28&lt;=Rates!$F$15,'Claim Details'!$E$19="Yes"),Rates!$G$27,IF(AND(C105="C",'Claim Details'!$E$28&gt;=Rates!$F$14,'Claim Details'!$E$28&lt;=Rates!$F$15,'Claim Details'!$E$19="No"),Rates!$F$27,IF(AND(C105="C",'Claim Details'!$E$28&gt;=Rates!$H$14,'Claim Details'!$E$28&lt;=Rates!$H$15,'Claim Details'!$E$19="Yes"),Rates!$I$27,IF(AND(C105="C",'Claim Details'!$E$28&gt;=Rates!$H$14,'Claim Details'!$E$28&lt;=Rates!$H$15,'Claim Details'!$E$19="No"),Rates!$H$27,IF(AND(C105="C",'Claim Details'!$E$28&gt;=Rates!$J$14,'Claim Details'!$E$28&lt;=Rates!$J$15,'Claim Details'!$E$19="Yes"),Rates!$K$27,IF(AND(C105="C",'Claim Details'!$E$28&gt;=Rates!$J$14,'Claim Details'!$E$28&lt;=Rates!$J$15,'Claim Details'!$E$19="No"),Rates!$J$27,"£0.00"))))))))))))))))))))))))</f>
        <v>£0.00</v>
      </c>
      <c r="AU105" s="191" t="str">
        <f>IF(AND(C105="A",'Claim Details'!$E$28&gt;=Rates!$D$14,'Claim Details'!$E$28&lt;=Rates!$D$15,'Claim Details'!$E$19="Yes"),Rates!$E$20,IF(AND(C105="A",'Claim Details'!$E$28&gt;=Rates!$D$14,'Claim Details'!$E$28&lt;=Rates!$D$15,'Claim Details'!$E$19="No"),Rates!$D$20,IF(AND(C105="A",'Claim Details'!$E$28&gt;=Rates!$F$14,'Claim Details'!$E$28&lt;=Rates!$F$15,'Claim Details'!$E$19="Yes"),Rates!$G$20,IF(AND(C105="A",'Claim Details'!$E$28&gt;=Rates!$F$14,'Claim Details'!$E$28&lt;=Rates!$F$15,'Claim Details'!$E$19="No"),Rates!$F$20,IF(AND(C105="A",'Claim Details'!$E$28&gt;=Rates!$H$14,'Claim Details'!$E$28&lt;=Rates!$H$15,'Claim Details'!$E$19="Yes"),Rates!$I$20,IF(AND(C105="A",'Claim Details'!$E$28&gt;=Rates!$H$14,'Claim Details'!$E$28&lt;=Rates!$H$15,'Claim Details'!$E$19="No"),Rates!$H$20,IF(AND(C105="A",'Claim Details'!$E$28&gt;=Rates!$J$14,'Claim Details'!$E$28&lt;=Rates!$J$15,'Claim Details'!$E$19="Yes"),Rates!$K$20,IF(AND(C105="A",'Claim Details'!$E$28&gt;=Rates!$J$14,'Claim Details'!$E$28&lt;=Rates!$J$15,'Claim Details'!$E$19="No"),Rates!$J$20,IF(AND(C105="B",'Claim Details'!$E$28&gt;=Rates!$D$14,'Claim Details'!$E$28&lt;=Rates!$D$15,'Claim Details'!$E$19="Yes"),Rates!$E$21,IF(AND(C105="B",'Claim Details'!$E$28&gt;=Rates!$D$14,'Claim Details'!$E$28&lt;=Rates!$D$15,'Claim Details'!$E$19="No"),Rates!$D$21,IF(AND(C105="B",'Claim Details'!$E$28&gt;=Rates!$F$14,'Claim Details'!$E$28&lt;=Rates!$F$15,'Claim Details'!$E$19="Yes"),Rates!$G$21,IF(AND(C105="B",'Claim Details'!$E$28&gt;=Rates!$F$14,'Claim Details'!$E$28&lt;=Rates!$F$15,'Claim Details'!$E$19="No"),Rates!$F$21,IF(AND(C105="B",'Claim Details'!$E$28&gt;=Rates!$H$14,'Claim Details'!$E$28&lt;=Rates!$H$15,'Claim Details'!$E$19="Yes"),Rates!$I$21,IF(AND(C105="B",'Claim Details'!$E$28&gt;=Rates!$H$14,'Claim Details'!$E$28&lt;=Rates!$H$15,'Claim Details'!$E$19="No"),Rates!$H$21,IF(AND(C105="B",'Claim Details'!$E$28&gt;=Rates!$J$14,'Claim Details'!$E$28&lt;=Rates!$J$15,'Claim Details'!$E$19="Yes"),Rates!$K$21,IF(AND(C105="B",'Claim Details'!$E$28&gt;=Rates!$J$14,'Claim Details'!$E$28&lt;=Rates!$J$15,'Claim Details'!$E$19="No"),Rates!$J$21,"£0.00"))))))))))))))))</f>
        <v>£0.00</v>
      </c>
      <c r="AV105" s="191" t="str">
        <f>IF(AND(C105="A",'Claim Details'!$E$28&gt;=Rates!$D$14,'Claim Details'!$E$28&lt;=Rates!$D$15,'Claim Details'!$E$19="Yes"),Rates!$E$22,IF(AND(C105="A",'Claim Details'!$E$28&gt;=Rates!$D$14,'Claim Details'!$E$28&lt;=Rates!$D$15,'Claim Details'!$E$19="No"),Rates!$D$22,IF(AND(C105="A",'Claim Details'!$E$28&gt;=Rates!$F$14,'Claim Details'!$E$28&lt;=Rates!$F$15,'Claim Details'!$E$19="Yes"),Rates!$G$22,IF(AND(C105="A",'Claim Details'!$E$28&gt;=Rates!$F$14,'Claim Details'!$E$28&lt;=Rates!$F$15,'Claim Details'!$E$19="No"),Rates!$F$22,IF(AND(C105="A",'Claim Details'!$E$28&gt;=Rates!$H$14,'Claim Details'!$E$28&lt;=Rates!$H$15,'Claim Details'!$E$19="Yes"),Rates!$I$22,IF(AND(C105="A",'Claim Details'!$E$28&gt;=Rates!$H$14,'Claim Details'!$E$28&lt;=Rates!$H$15,'Claim Details'!$E$19="No"),Rates!$H$22,IF(AND(C105="A",'Claim Details'!$E$28&gt;=Rates!$J$14,'Claim Details'!$E$28&lt;=Rates!$J$15,'Claim Details'!$E$19="Yes"),Rates!$K$22,IF(AND(C105="A",'Claim Details'!$E$28&gt;=Rates!$J$14,'Claim Details'!$E$28&lt;=Rates!$J$15,'Claim Details'!$E$19="No"),Rates!$J$22,IF(AND(C105="B",'Claim Details'!$E$28&gt;=Rates!$D$14,'Claim Details'!$E$28&lt;=Rates!$D$15,'Claim Details'!$E$19="Yes"),Rates!$E$23,IF(AND(C105="B",'Claim Details'!$E$28&gt;=Rates!$D$14,'Claim Details'!$E$28&lt;=Rates!$D$15,'Claim Details'!$E$19="No"),Rates!$D$23,IF(AND(C105="B",'Claim Details'!$E$28&gt;=Rates!$F$14,'Claim Details'!$E$28&lt;=Rates!$F$15,'Claim Details'!$E$19="Yes"),Rates!$G$23,IF(AND(C105="B",'Claim Details'!$E$28&gt;=Rates!$F$14,'Claim Details'!$E$28&lt;=Rates!$F$15,'Claim Details'!$E$19="No"),Rates!$F$23,IF(AND(C105="B",'Claim Details'!$E$28&gt;=Rates!$H$14,'Claim Details'!$E$28&lt;=Rates!$H$15,'Claim Details'!$E$19="Yes"),Rates!$I$23,IF(AND(C105="B",'Claim Details'!$E$28&gt;=Rates!$H$14,'Claim Details'!$E$28&lt;=Rates!$H$15,'Claim Details'!$E$19="No"),Rates!$H$23,IF(AND(C105="B",'Claim Details'!$E$28&gt;=Rates!$J$14,'Claim Details'!$E$28&lt;=Rates!$J$15,'Claim Details'!$E$19="Yes"),Rates!$K$23,IF(AND(C105="B",'Claim Details'!$E$28&gt;=Rates!$J$14,'Claim Details'!$E$28&lt;=Rates!$J$15,'Claim Details'!$E$19="No"),Rates!$J$23,IF(AND(C105="C",'Claim Details'!$E$28&gt;=Rates!$D$14,'Claim Details'!$E$28&lt;=Rates!$D$15,'Claim Details'!$E$19="Yes"),Rates!$E$24,IF(AND(C105="C",'Claim Details'!$E$28&gt;=Rates!$D$14,'Claim Details'!$E$28&lt;=Rates!$D$15,'Claim Details'!$E$19="No"),Rates!$D$24,IF(AND(C105="C",'Claim Details'!$E$28&gt;=Rates!$F$14,'Claim Details'!$E$28&lt;=Rates!$F$15,'Claim Details'!$E$19="Yes"),Rates!$G$24,IF(AND(C105="C",'Claim Details'!$E$28&gt;=Rates!$F$14,'Claim Details'!$E$28&lt;=Rates!$F$15,'Claim Details'!$E$19="No"),Rates!$F$24,IF(AND(C105="C",'Claim Details'!$E$28&gt;=Rates!$H$14,'Claim Details'!$E$28&lt;=Rates!$H$15,'Claim Details'!$E$19="Yes"),Rates!$I$24,IF(AND(C105="C",'Claim Details'!$E$28&gt;=Rates!$H$14,'Claim Details'!$E$28&lt;=Rates!$H$15,'Claim Details'!$E$19="No"),Rates!$H$24,IF(AND(C105="C",'Claim Details'!$E$28&gt;=Rates!$J$14,'Claim Details'!$E$28&lt;=Rates!$J$15,'Claim Details'!$E$19="Yes"),Rates!$K$24,IF(AND(C105="C",'Claim Details'!$E$28&gt;=Rates!$J$14,'Claim Details'!$E$28&lt;=Rates!$J$15,'Claim Details'!$E$19="No"),Rates!$J$24,"£0.00"))))))))))))))))))))))))</f>
        <v>£0.00</v>
      </c>
      <c r="AW105" s="1"/>
      <c r="AX105" s="189" t="str">
        <f>IF(AND(U105="A",'Claim Details'!$I$28&gt;=Rates!$D$14,'Claim Details'!$I$28&lt;=Rates!$D$15,'Claim Details'!$I$19="Yes"),Rates!$J$17,IF(AND(U105="A",'Claim Details'!$I$28&gt;=Rates!$D$14,'Claim Details'!$I$28&lt;=Rates!$D$15,'Claim Details'!$I$19="No"),Rates!$D$17,IF(AND(U105="A",'Claim Details'!$I$28&gt;=Rates!$F$14,'Claim Details'!$I$28&lt;=Rates!$F$15,'Claim Details'!$I$19="Yes"),Rates!$G$17,IF(AND(U105="A",'Claim Details'!$I$28&gt;=Rates!$F$14,'Claim Details'!$I$28&lt;=Rates!$F$15,'Claim Details'!$I$19="No"),Rates!$F$17,IF(AND(U105="A",'Claim Details'!$I$28&gt;=Rates!$H$14,'Claim Details'!$I$28&lt;=Rates!$H$15,'Claim Details'!$I$19="Yes"),Rates!$I$17,IF(AND(U105="A",'Claim Details'!$I$28&gt;=Rates!$H$14,'Claim Details'!$I$28&lt;=Rates!$H$15,'Claim Details'!$I$19="No"),Rates!$H$17,IF(AND(U105="A",'Claim Details'!$I$28&gt;=Rates!$J$14,'Claim Details'!$I$28&lt;=Rates!$J$15,'Claim Details'!$I$19="Yes"),Rates!$K$17,IF(AND(U105="A",'Claim Details'!$I$28&gt;=Rates!$J$14,'Claim Details'!$I$28&lt;=Rates!$J$15,'Claim Details'!$I$19="No"),Rates!$J$17,IF(AND(U105="B",'Claim Details'!$I$28&gt;=Rates!$D$14,'Claim Details'!$I$28&lt;=Rates!$D$15,'Claim Details'!$I$19="Yes"),Rates!$E$18,IF(AND(U105="B",'Claim Details'!$I$28&gt;=Rates!$D$14,'Claim Details'!$I$28&lt;=Rates!$D$15,'Claim Details'!$I$19="No"),Rates!$D$18,IF(AND(U105="B",'Claim Details'!$I$28&gt;=Rates!$F$14,'Claim Details'!$I$28&lt;=Rates!$F$15,'Claim Details'!$I$19="Yes"),Rates!$G$18,IF(AND(U105="B",'Claim Details'!$I$28&gt;=Rates!$F$14,'Claim Details'!$I$28&lt;=Rates!$F$15,'Claim Details'!$I$19="No"),Rates!$F$18,IF(AND(U105="B",'Claim Details'!$I$28&gt;=Rates!$H$14,'Claim Details'!$I$28&lt;=Rates!$H$15,'Claim Details'!$I$19="Yes"),Rates!$I$18,IF(AND(U105="B",'Claim Details'!$I$28&gt;=Rates!$H$14,'Claim Details'!$I$28&lt;=Rates!$H$15,'Claim Details'!$I$19="No"),Rates!$H$18,IF(AND(U105="B",'Claim Details'!$I$28&gt;=Rates!$J$14,'Claim Details'!$I$28&lt;=Rates!$J$15,'Claim Details'!$I$19="Yes"),Rates!$K$18,IF(AND(U105="B",'Claim Details'!$I$28&gt;=Rates!$J$14,'Claim Details'!$I$28&lt;=Rates!$J$15,'Claim Details'!$I$19="No"),Rates!$J$18,IF(AND(U105="C",'Claim Details'!$I$28&gt;=Rates!$D$14,'Claim Details'!$I$28&lt;=Rates!$D$15,'Claim Details'!$I$19="Yes"),Rates!$E$19,IF(AND(U105="C",'Claim Details'!$I$28&gt;=Rates!$D$14,'Claim Details'!$I$28&lt;=Rates!$D$15,'Claim Details'!$I$19="No"),Rates!$D$19,IF(AND(U105="C",'Claim Details'!$I$28&gt;=Rates!$F$14,'Claim Details'!$I$28&lt;=Rates!$F$15,'Claim Details'!$I$19="Yes"),Rates!$G$19,IF(AND(U105="C",'Claim Details'!$I$28&gt;=Rates!$F$14,'Claim Details'!$I$28&lt;=Rates!$F$15,'Claim Details'!$I$19="No"),Rates!$F$19,IF(AND(U105="C",'Claim Details'!$I$28&gt;=Rates!$H$14,'Claim Details'!$I$28&lt;=Rates!$H$15,'Claim Details'!$I$19="Yes"),Rates!$I$19,IF(AND(U105="C",'Claim Details'!$I$28&gt;=Rates!$H$14,'Claim Details'!$I$28&lt;=Rates!$H$15,'Claim Details'!$I$19="No"),Rates!$H$19,IF(AND(U105="C",'Claim Details'!$I$28&gt;=Rates!$J$14,'Claim Details'!$I$28&lt;=Rates!$J$15,'Claim Details'!$I$19="Yes"),Rates!$K$19,IF(AND(U105="C",'Claim Details'!$I$28&gt;=Rates!$J$14,'Claim Details'!$I$28&lt;=Rates!$J$15,'Claim Details'!$I$19="No"),Rates!$J$19,"£0.00"))))))))))))))))))))))))</f>
        <v>£0.00</v>
      </c>
      <c r="AY105" s="189" t="str">
        <f>IF(AND(C105="A",'Claim Details'!$I$28&gt;=Rates!$D$14,'Claim Details'!$I$28&lt;=Rates!$D$15,'Claim Details'!$I$19="Yes"),Rates!$J$25,IF(AND(C105="A",'Claim Details'!$I$28&gt;=Rates!$D$14,'Claim Details'!$I$28&lt;=Rates!$D$15,'Claim Details'!$I$19="No"),Rates!$D$25,IF(AND(C105="A",'Claim Details'!$I$28&gt;=Rates!$F$14,'Claim Details'!$I$28&lt;=Rates!$F$15,'Claim Details'!$I$19="Yes"),Rates!$G$25,IF(AND(C105="A",'Claim Details'!$I$28&gt;=Rates!$F$14,'Claim Details'!$I$28&lt;=Rates!$F$15,'Claim Details'!$I$19="No"),Rates!$F$25,IF(AND(C105="A",'Claim Details'!$I$28&gt;=Rates!$H$14,'Claim Details'!$I$28&lt;=Rates!$H$15,'Claim Details'!$I$19="Yes"),Rates!$I$25,IF(AND(C105="A",'Claim Details'!$I$28&gt;=Rates!$H$14,'Claim Details'!$I$28&lt;=Rates!$H$15,'Claim Details'!$I$19="No"),Rates!$H$25,IF(AND(C105="A",'Claim Details'!$I$28&gt;=Rates!$J$14,'Claim Details'!$I$28&lt;=Rates!$J$15,'Claim Details'!$I$19="Yes"),Rates!$K$25,IF(AND(C105="A",'Claim Details'!$I$28&gt;=Rates!$J$14,'Claim Details'!$I$28&lt;=Rates!$J$15,'Claim Details'!$I$19="No"),Rates!$J$25,IF(AND(C105="B",'Claim Details'!$I$28&gt;=Rates!$D$14,'Claim Details'!$I$28&lt;=Rates!$D$15,'Claim Details'!$I$19="Yes"),Rates!$E$26,IF(AND(C105="B",'Claim Details'!$I$28&gt;=Rates!$D$14,'Claim Details'!$I$28&lt;=Rates!$D$15,'Claim Details'!$I$19="No"),Rates!$D$26,IF(AND(C105="B",'Claim Details'!$I$28&gt;=Rates!$F$14,'Claim Details'!$I$28&lt;=Rates!$F$15,'Claim Details'!$I$19="Yes"),Rates!$G$26,IF(AND(C105="B",'Claim Details'!$I$28&gt;=Rates!$F$14,'Claim Details'!$I$28&lt;=Rates!$F$15,'Claim Details'!$I$19="No"),Rates!$F$26,IF(AND(C105="B",'Claim Details'!$I$28&gt;=Rates!$H$14,'Claim Details'!$I$28&lt;=Rates!$H$15,'Claim Details'!$I$19="Yes"),Rates!$I$26,IF(AND(C105="B",'Claim Details'!$I$28&gt;=Rates!$H$14,'Claim Details'!$I$28&lt;=Rates!$H$15,'Claim Details'!$I$19="No"),Rates!$H$26,IF(AND(C105="B",'Claim Details'!$I$28&gt;=Rates!$J$14,'Claim Details'!$I$28&lt;=Rates!$J$15,'Claim Details'!$I$19="Yes"),Rates!$K$26,IF(AND(C105="B",'Claim Details'!$I$28&gt;=Rates!$J$14,'Claim Details'!$I$28&lt;=Rates!$J$15,'Claim Details'!$I$19="No"),Rates!$J$26,IF(AND(C105="C",'Claim Details'!$I$28&gt;=Rates!$D$14,'Claim Details'!$I$28&lt;=Rates!$D$15,'Claim Details'!$I$19="Yes"),Rates!$E$27,IF(AND(C105="C",'Claim Details'!$I$28&gt;=Rates!$D$14,'Claim Details'!$I$28&lt;=Rates!$D$15,'Claim Details'!$I$19="No"),Rates!$D$27,IF(AND(C105="C",'Claim Details'!$I$28&gt;=Rates!$F$14,'Claim Details'!$I$28&lt;=Rates!$F$15,'Claim Details'!$I$19="Yes"),Rates!$G$27,IF(AND(C105="C",'Claim Details'!$I$28&gt;=Rates!$F$14,'Claim Details'!$I$28&lt;=Rates!$F$15,'Claim Details'!$I$19="No"),Rates!$F$27,IF(AND(C105="C",'Claim Details'!$I$28&gt;=Rates!$H$14,'Claim Details'!$I$28&lt;=Rates!$H$15,'Claim Details'!$I$19="Yes"),Rates!$I$27,IF(AND(C105="C",'Claim Details'!$I$28&gt;=Rates!$H$14,'Claim Details'!$I$28&lt;=Rates!$H$15,'Claim Details'!$I$19="No"),Rates!$H$27,IF(AND(C105="C",'Claim Details'!$I$28&gt;=Rates!$J$14,'Claim Details'!$I$28&lt;=Rates!$J$15,'Claim Details'!$I$19="Yes"),Rates!$K$27,IF(AND(C105="C",'Claim Details'!$I$28&gt;=Rates!$J$14,'Claim Details'!$I$28&lt;=Rates!$J$15,'Claim Details'!$I$19="No"),Rates!$J$27,"£0.00"))))))))))))))))))))))))</f>
        <v>£0.00</v>
      </c>
      <c r="AZ105" s="189" t="str">
        <f>IF(AND(C105="A",'Claim Details'!$I$28&gt;=Rates!$D$14,'Claim Details'!$I$28&lt;=Rates!$D$15,'Claim Details'!$I$19="Yes"),Rates!$E$20,IF(AND(C105="A",'Claim Details'!$I$28&gt;=Rates!$D$14,'Claim Details'!$I$28&lt;=Rates!$D$15,'Claim Details'!$I$19="No"),Rates!$D$20,IF(AND(C105="A",'Claim Details'!$I$28&gt;=Rates!$F$14,'Claim Details'!$I$28&lt;=Rates!$F$15,'Claim Details'!$I$19="Yes"),Rates!$G$20,IF(AND(C105="A",'Claim Details'!$I$28&gt;=Rates!$F$14,'Claim Details'!$I$28&lt;=Rates!$F$15,'Claim Details'!$I$19="No"),Rates!$F$20,IF(AND(C105="A",'Claim Details'!$I$28&gt;=Rates!$H$14,'Claim Details'!$I$28&lt;=Rates!$H$15,'Claim Details'!$I$19="Yes"),Rates!$I$20,IF(AND(C105="A",'Claim Details'!$I$28&gt;=Rates!$H$14,'Claim Details'!$I$28&lt;=Rates!$H$15,'Claim Details'!$I$19="No"),Rates!$H$20,IF(AND(C105="A",'Claim Details'!$I$28&gt;=Rates!$J$14,'Claim Details'!$I$28&lt;=Rates!$J$15,'Claim Details'!$I$19="Yes"),Rates!$K$20,IF(AND(C105="A",'Claim Details'!$I$28&gt;=Rates!$J$14,'Claim Details'!$I$28&lt;=Rates!$J$15,'Claim Details'!$I$19="No"),Rates!$J$20,IF(AND(C105="B",'Claim Details'!$I$28&gt;=Rates!$D$14,'Claim Details'!$I$28&lt;=Rates!$D$15,'Claim Details'!$I$19="Yes"),Rates!$E$21,IF(AND(C105="B",'Claim Details'!$I$28&gt;=Rates!$D$14,'Claim Details'!$I$28&lt;=Rates!$D$15,'Claim Details'!$I$19="No"),Rates!$D$21,IF(AND(C105="B",'Claim Details'!$I$28&gt;=Rates!$F$14,'Claim Details'!$I$28&lt;=Rates!$F$15,'Claim Details'!$I$19="Yes"),Rates!$G$21,IF(AND(C105="B",'Claim Details'!$I$28&gt;=Rates!$F$14,'Claim Details'!$I$28&lt;=Rates!$F$15,'Claim Details'!$I$19="No"),Rates!$F$21,IF(AND(C105="B",'Claim Details'!$I$28&gt;=Rates!$H$14,'Claim Details'!$I$28&lt;=Rates!$H$15,'Claim Details'!$I$19="Yes"),Rates!$I$21,IF(AND(C105="B",'Claim Details'!$I$28&gt;=Rates!$H$14,'Claim Details'!$I$28&lt;=Rates!$H$15,'Claim Details'!$I$19="No"),Rates!$H$21,IF(AND(C105="B",'Claim Details'!$I$28&gt;=Rates!$J$14,'Claim Details'!$I$28&lt;=Rates!$J$15,'Claim Details'!$I$19="Yes"),Rates!$K$21,IF(AND(C105="B",'Claim Details'!$I$28&gt;=Rates!$J$14,'Claim Details'!$I$28&lt;=Rates!$J$15,'Claim Details'!$I$19="No"),Rates!$J$21,"£0.00"))))))))))))))))</f>
        <v>£0.00</v>
      </c>
      <c r="BA105" s="189" t="str">
        <f>IF(AND(C105="A",'Claim Details'!$I$28&gt;=Rates!$D$14,'Claim Details'!$I$28&lt;=Rates!$D$15,'Claim Details'!$I$19="Yes"),Rates!$E$22,IF(AND(C105="A",'Claim Details'!$I$28&gt;=Rates!$D$14,'Claim Details'!$I$28&lt;=Rates!$D$15,'Claim Details'!$I$19="No"),Rates!$D$22,IF(AND(C105="A",'Claim Details'!$I$28&gt;=Rates!$F$14,'Claim Details'!$I$28&lt;=Rates!$F$15,'Claim Details'!$I$19="Yes"),Rates!$G$22,IF(AND(C105="A",'Claim Details'!$I$28&gt;=Rates!$F$14,'Claim Details'!$I$28&lt;=Rates!$F$15,'Claim Details'!$I$19="No"),Rates!$F$22,IF(AND(C105="A",'Claim Details'!$I$28&gt;=Rates!$H$14,'Claim Details'!$I$28&lt;=Rates!$H$15,'Claim Details'!$I$19="Yes"),Rates!$I$22,IF(AND(C105="A",'Claim Details'!$I$28&gt;=Rates!$H$14,'Claim Details'!$I$28&lt;=Rates!$H$15,'Claim Details'!$I$19="No"),Rates!$H$22,IF(AND(C105="A",'Claim Details'!$I$28&gt;=Rates!$J$14,'Claim Details'!$I$28&lt;=Rates!$J$15,'Claim Details'!$I$19="Yes"),Rates!$K$22,IF(AND(C105="A",'Claim Details'!$I$28&gt;=Rates!$J$14,'Claim Details'!$I$28&lt;=Rates!$J$15,'Claim Details'!$I$19="No"),Rates!$J$22,IF(AND(C105="B",'Claim Details'!$I$28&gt;=Rates!$D$14,'Claim Details'!$I$28&lt;=Rates!$D$15,'Claim Details'!$I$19="Yes"),Rates!$E$23,IF(AND(C105="B",'Claim Details'!$I$28&gt;=Rates!$D$14,'Claim Details'!$I$28&lt;=Rates!$D$15,'Claim Details'!$I$19="No"),Rates!$D$23,IF(AND(C105="B",'Claim Details'!$I$28&gt;=Rates!$F$14,'Claim Details'!$I$28&lt;=Rates!$F$15,'Claim Details'!$I$19="Yes"),Rates!$G$23,IF(AND(C105="B",'Claim Details'!$I$28&gt;=Rates!$F$14,'Claim Details'!$I$28&lt;=Rates!$F$15,'Claim Details'!$I$19="No"),Rates!$F$23,IF(AND(C105="B",'Claim Details'!$I$28&gt;=Rates!$H$14,'Claim Details'!$I$28&lt;=Rates!$H$15,'Claim Details'!$I$19="Yes"),Rates!$I$23,IF(AND(C105="B",'Claim Details'!$I$28&gt;=Rates!$H$14,'Claim Details'!$I$28&lt;=Rates!$H$15,'Claim Details'!$I$19="No"),Rates!$H$23,IF(AND(C105="B",'Claim Details'!$I$28&gt;=Rates!$J$14,'Claim Details'!$I$28&lt;=Rates!$J$15,'Claim Details'!$I$19="Yes"),Rates!$K$23,IF(AND(C105="B",'Claim Details'!$I$28&gt;=Rates!$J$14,'Claim Details'!$I$28&lt;=Rates!$J$15,'Claim Details'!$I$19="No"),Rates!$J$23,IF(AND(C105="C",'Claim Details'!$I$28&gt;=Rates!$D$14,'Claim Details'!$I$28&lt;=Rates!$D$15,'Claim Details'!$I$19="Yes"),Rates!$E$24,IF(AND(C105="C",'Claim Details'!$I$28&gt;=Rates!$D$14,'Claim Details'!$I$28&lt;=Rates!$D$15,'Claim Details'!$I$19="No"),Rates!$D$24,IF(AND(C105="C",'Claim Details'!$I$28&gt;=Rates!$F$14,'Claim Details'!$I$28&lt;=Rates!$F$15,'Claim Details'!$I$19="Yes"),Rates!$G$24,IF(AND(C105="C",'Claim Details'!$I$28&gt;=Rates!$F$14,'Claim Details'!$I$28&lt;=Rates!$F$15,'Claim Details'!$I$19="No"),Rates!$F$24,IF(AND(C105="C",'Claim Details'!$I$28&gt;=Rates!$H$14,'Claim Details'!$I$28&lt;=Rates!$H$15,'Claim Details'!$I$19="Yes"),Rates!$I$24,IF(AND(C105="C",'Claim Details'!$I$28&gt;=Rates!$H$14,'Claim Details'!$I$28&lt;=Rates!$H$15,'Claim Details'!$I$19="No"),Rates!$H$24,IF(AND(C105="C",'Claim Details'!$I$28&gt;=Rates!$J$14,'Claim Details'!$I$28&lt;=Rates!$J$15,'Claim Details'!$I$19="Yes"),Rates!$K$24,IF(AND(C105="C",'Claim Details'!$I$28&gt;=Rates!$J$14,'Claim Details'!$I$28&lt;=Rates!$J$15,'Claim Details'!$I$19="No"),Rates!$J$24,"£0.00"))))))))))))))))))))))))</f>
        <v>£0.00</v>
      </c>
      <c r="BB105" s="189" t="str">
        <f t="shared" si="27"/>
        <v>£0.00</v>
      </c>
      <c r="BC105" s="1"/>
      <c r="BD105" s="189" t="str">
        <f>IF(AND(AE105="A",'Claim Details'!$I$28&gt;=Rates!$D$14,'Claim Details'!$I$28&lt;=Rates!$D$15,'Claim Details'!$I$19="Yes"),Rates!$J$17,IF(AND(AE105="A",'Claim Details'!$I$28&gt;=Rates!$D$14,'Claim Details'!$I$28&lt;=Rates!$D$15,'Claim Details'!$I$19="No"),Rates!$D$17,IF(AND(AE105="A",'Claim Details'!$I$28&gt;=Rates!$F$14,'Claim Details'!$I$28&lt;=Rates!$F$15,'Claim Details'!$I$19="Yes"),Rates!$G$17,IF(AND(AE105="A",'Claim Details'!$I$28&gt;=Rates!$F$14,'Claim Details'!$I$28&lt;=Rates!$F$15,'Claim Details'!$I$19="No"),Rates!$F$17,IF(AND(AE105="A",'Claim Details'!$I$28&gt;=Rates!$H$14,'Claim Details'!$I$28&lt;=Rates!$H$15,'Claim Details'!$I$19="Yes"),Rates!$I$17,IF(AND(AE105="A",'Claim Details'!$I$28&gt;=Rates!$H$14,'Claim Details'!$I$28&lt;=Rates!$H$15,'Claim Details'!$I$19="No"),Rates!$H$17,IF(AND(AE105="A",'Claim Details'!$I$28&gt;=Rates!$J$14,'Claim Details'!$I$28&lt;=Rates!$J$15,'Claim Details'!$I$19="Yes"),Rates!$K$17,IF(AND(AE105="A",'Claim Details'!$I$28&gt;=Rates!$J$14,'Claim Details'!$I$28&lt;=Rates!$J$15,'Claim Details'!$I$19="No"),Rates!$J$17,IF(AND(AE105="B",'Claim Details'!$I$28&gt;=Rates!$D$14,'Claim Details'!$I$28&lt;=Rates!$D$15,'Claim Details'!$I$19="Yes"),Rates!$E$18,IF(AND(AE105="B",'Claim Details'!$I$28&gt;=Rates!$D$14,'Claim Details'!$I$28&lt;=Rates!$D$15,'Claim Details'!$I$19="No"),Rates!$D$18,IF(AND(AE105="B",'Claim Details'!$I$28&gt;=Rates!$F$14,'Claim Details'!$I$28&lt;=Rates!$F$15,'Claim Details'!$I$19="Yes"),Rates!$G$18,IF(AND(AE105="B",'Claim Details'!$I$28&gt;=Rates!$F$14,'Claim Details'!$I$28&lt;=Rates!$F$15,'Claim Details'!$I$19="No"),Rates!$F$18,IF(AND(AE105="B",'Claim Details'!$I$28&gt;=Rates!$H$14,'Claim Details'!$I$28&lt;=Rates!$H$15,'Claim Details'!$I$19="Yes"),Rates!$I$18,IF(AND(AE105="B",'Claim Details'!$I$28&gt;=Rates!$H$14,'Claim Details'!$I$28&lt;=Rates!$H$15,'Claim Details'!$I$19="No"),Rates!$H$18,IF(AND(AE105="B",'Claim Details'!$I$28&gt;=Rates!$J$14,'Claim Details'!$I$28&lt;=Rates!$J$15,'Claim Details'!$I$19="Yes"),Rates!$K$18,IF(AND(AE105="B",'Claim Details'!$I$28&gt;=Rates!$J$14,'Claim Details'!$I$28&lt;=Rates!$J$15,'Claim Details'!$I$19="No"),Rates!$J$18,IF(AND(AE105="C",'Claim Details'!$I$28&gt;=Rates!$D$14,'Claim Details'!$I$28&lt;=Rates!$D$15,'Claim Details'!$I$19="Yes"),Rates!$E$19,IF(AND(AE105="C",'Claim Details'!$I$28&gt;=Rates!$D$14,'Claim Details'!$I$28&lt;=Rates!$D$15,'Claim Details'!$I$19="No"),Rates!$D$19,IF(AND(AE105="C",'Claim Details'!$I$28&gt;=Rates!$F$14,'Claim Details'!$I$28&lt;=Rates!$F$15,'Claim Details'!$I$19="Yes"),Rates!$G$19,IF(AND(AE105="C",'Claim Details'!$I$28&gt;=Rates!$F$14,'Claim Details'!$I$28&lt;=Rates!$F$15,'Claim Details'!$I$19="No"),Rates!$F$19,IF(AND(AE105="C",'Claim Details'!$I$28&gt;=Rates!$H$14,'Claim Details'!$I$28&lt;=Rates!$H$15,'Claim Details'!$I$19="Yes"),Rates!$I$19,IF(AND(AE105="C",'Claim Details'!$I$28&gt;=Rates!$H$14,'Claim Details'!$I$28&lt;=Rates!$H$15,'Claim Details'!$I$19="No"),Rates!$H$19,IF(AND(AE105="C",'Claim Details'!$I$28&gt;=Rates!$J$14,'Claim Details'!$I$28&lt;=Rates!$J$15,'Claim Details'!$I$19="Yes"),Rates!$K$19,IF(AND(AE105="C",'Claim Details'!$I$28&gt;=Rates!$J$14,'Claim Details'!$I$28&lt;=Rates!$J$15,'Claim Details'!$I$19="No"),Rates!$J$19,"£0.00"))))))))))))))))))))))))</f>
        <v>£0.00</v>
      </c>
      <c r="BE105" s="189" t="str">
        <f>IF(AND(AE105="A",'Claim Details'!$I$28&gt;=Rates!$D$14,'Claim Details'!$I$28&lt;=Rates!$D$15,'Claim Details'!$I$19="Yes"),Rates!$J$25,IF(AND(AE105="A",'Claim Details'!$I$28&gt;=Rates!$D$14,'Claim Details'!$I$28&lt;=Rates!$D$15,'Claim Details'!$I$19="No"),Rates!$D$25,IF(AND(AE105="A",'Claim Details'!$I$28&gt;=Rates!$F$14,'Claim Details'!$I$28&lt;=Rates!$F$15,'Claim Details'!$I$19="Yes"),Rates!$G$25,IF(AND(AE105="A",'Claim Details'!$I$28&gt;=Rates!$F$14,'Claim Details'!$I$28&lt;=Rates!$F$15,'Claim Details'!$I$19="No"),Rates!$F$25,IF(AND(AE105="A",'Claim Details'!$I$28&gt;=Rates!$H$14,'Claim Details'!$I$28&lt;=Rates!$H$15,'Claim Details'!$I$19="Yes"),Rates!$I$25,IF(AND(AE105="A",'Claim Details'!$I$28&gt;=Rates!$H$14,'Claim Details'!$I$28&lt;=Rates!$H$15,'Claim Details'!$I$19="No"),Rates!$H$25,IF(AND(AE105="A",'Claim Details'!$I$28&gt;=Rates!$J$14,'Claim Details'!$I$28&lt;=Rates!$J$15,'Claim Details'!$I$19="Yes"),Rates!$K$25,IF(AND(AE105="A",'Claim Details'!$I$28&gt;=Rates!$J$14,'Claim Details'!$I$28&lt;=Rates!$J$15,'Claim Details'!$I$19="No"),Rates!$J$25,IF(AND(AE105="B",'Claim Details'!$I$28&gt;=Rates!$D$14,'Claim Details'!$I$28&lt;=Rates!$D$15,'Claim Details'!$I$19="Yes"),Rates!$E$26,IF(AND(AE105="B",'Claim Details'!$I$28&gt;=Rates!$D$14,'Claim Details'!$I$28&lt;=Rates!$D$15,'Claim Details'!$I$19="No"),Rates!$D$26,IF(AND(AE105="B",'Claim Details'!$I$28&gt;=Rates!$F$14,'Claim Details'!$I$28&lt;=Rates!$F$15,'Claim Details'!$I$19="Yes"),Rates!$G$26,IF(AND(AE105="B",'Claim Details'!$I$28&gt;=Rates!$F$14,'Claim Details'!$I$28&lt;=Rates!$F$15,'Claim Details'!$I$19="No"),Rates!$F$26,IF(AND(AE105="B",'Claim Details'!$I$28&gt;=Rates!$H$14,'Claim Details'!$I$28&lt;=Rates!$H$15,'Claim Details'!$I$19="Yes"),Rates!$I$26,IF(AND(AE105="B",'Claim Details'!$I$28&gt;=Rates!$H$14,'Claim Details'!$I$28&lt;=Rates!$H$15,'Claim Details'!$I$19="No"),Rates!$H$26,IF(AND(AE105="B",'Claim Details'!$I$28&gt;=Rates!$J$14,'Claim Details'!$I$28&lt;=Rates!$J$15,'Claim Details'!$I$19="Yes"),Rates!$K$26,IF(AND(AE105="B",'Claim Details'!$I$28&gt;=Rates!$J$14,'Claim Details'!$I$28&lt;=Rates!$J$15,'Claim Details'!$I$19="No"),Rates!$J$26,IF(AND(AE105="C",'Claim Details'!$I$28&gt;=Rates!$D$14,'Claim Details'!$I$28&lt;=Rates!$D$15,'Claim Details'!$I$19="Yes"),Rates!$E$27,IF(AND(AE105="C",'Claim Details'!$I$28&gt;=Rates!$D$14,'Claim Details'!$I$28&lt;=Rates!$D$15,'Claim Details'!$I$19="No"),Rates!$D$27,IF(AND(AE105="C",'Claim Details'!$I$28&gt;=Rates!$F$14,'Claim Details'!$I$28&lt;=Rates!$F$15,'Claim Details'!$I$19="Yes"),Rates!$G$27,IF(AND(AE105="C",'Claim Details'!$I$28&gt;=Rates!$F$14,'Claim Details'!$I$28&lt;=Rates!$F$15,'Claim Details'!$I$19="No"),Rates!$F$27,IF(AND(AE105="C",'Claim Details'!$I$28&gt;=Rates!$H$14,'Claim Details'!$I$28&lt;=Rates!$H$15,'Claim Details'!$I$19="Yes"),Rates!$I$27,IF(AND(AE105="C",'Claim Details'!$I$28&gt;=Rates!$H$14,'Claim Details'!$I$28&lt;=Rates!$H$15,'Claim Details'!$I$19="No"),Rates!$H$27,IF(AND(AE105="C",'Claim Details'!$I$28&gt;=Rates!$J$14,'Claim Details'!$I$28&lt;=Rates!$J$15,'Claim Details'!$I$19="Yes"),Rates!$K$27,IF(AND(AE105="C",'Claim Details'!$I$28&gt;=Rates!$J$14,'Claim Details'!$I$28&lt;=Rates!$J$15,'Claim Details'!$I$19="No"),Rates!$J$27,"£0.00"))))))))))))))))))))))))</f>
        <v>£0.00</v>
      </c>
      <c r="BF105" s="189" t="str">
        <f>IF(AND(AE105="A",'Claim Details'!$I$28&gt;=Rates!$D$14,'Claim Details'!$I$28&lt;=Rates!$D$15,'Claim Details'!$I$19="Yes"),Rates!$E$20,IF(AND(AE105="A",'Claim Details'!$I$28&gt;=Rates!$D$14,'Claim Details'!$I$28&lt;=Rates!$D$15,'Claim Details'!$I$19="No"),Rates!$D$20,IF(AND(AE105="A",'Claim Details'!$I$28&gt;=Rates!$F$14,'Claim Details'!$I$28&lt;=Rates!$F$15,'Claim Details'!$I$19="Yes"),Rates!$G$20,IF(AND(AE105="A",'Claim Details'!$I$28&gt;=Rates!$F$14,'Claim Details'!$I$28&lt;=Rates!$F$15,'Claim Details'!$I$19="No"),Rates!$F$20,IF(AND(AE105="A",'Claim Details'!$I$28&gt;=Rates!$H$14,'Claim Details'!$I$28&lt;=Rates!$H$15,'Claim Details'!$I$19="Yes"),Rates!$I$20,IF(AND(AE105="A",'Claim Details'!$I$28&gt;=Rates!$H$14,'Claim Details'!$I$28&lt;=Rates!$H$15,'Claim Details'!$I$19="No"),Rates!$H$20,IF(AND(AE105="A",'Claim Details'!$I$28&gt;=Rates!$J$14,'Claim Details'!$I$28&lt;=Rates!$J$15,'Claim Details'!$I$19="Yes"),Rates!$K$20,IF(AND(AE105="A",'Claim Details'!$I$28&gt;=Rates!$J$14,'Claim Details'!$I$28&lt;=Rates!$J$15,'Claim Details'!$I$19="No"),Rates!$J$20,IF(AND(AE105="B",'Claim Details'!$I$28&gt;=Rates!$D$14,'Claim Details'!$I$28&lt;=Rates!$D$15,'Claim Details'!$I$19="Yes"),Rates!$E$21,IF(AND(AE105="B",'Claim Details'!$I$28&gt;=Rates!$D$14,'Claim Details'!$I$28&lt;=Rates!$D$15,'Claim Details'!$I$19="No"),Rates!$D$21,IF(AND(AE105="B",'Claim Details'!$I$28&gt;=Rates!$F$14,'Claim Details'!$I$28&lt;=Rates!$F$15,'Claim Details'!$I$19="Yes"),Rates!$G$21,IF(AND(AE105="B",'Claim Details'!$I$28&gt;=Rates!$F$14,'Claim Details'!$I$28&lt;=Rates!$F$15,'Claim Details'!$I$19="No"),Rates!$F$21,IF(AND(AE105="B",'Claim Details'!$I$28&gt;=Rates!$H$14,'Claim Details'!$I$28&lt;=Rates!$H$15,'Claim Details'!$I$19="Yes"),Rates!$I$21,IF(AND(AE105="B",'Claim Details'!$I$28&gt;=Rates!$H$14,'Claim Details'!$I$28&lt;=Rates!$H$15,'Claim Details'!$I$19="No"),Rates!$H$21,IF(AND(AE105="B",'Claim Details'!$I$28&gt;=Rates!$J$14,'Claim Details'!$I$28&lt;=Rates!$J$15,'Claim Details'!$I$19="Yes"),Rates!$K$21,IF(AND(AE105="B",'Claim Details'!$I$28&gt;=Rates!$J$14,'Claim Details'!$I$28&lt;=Rates!$J$15,'Claim Details'!$I$19="No"),Rates!$J$21,"£0.00"))))))))))))))))</f>
        <v>£0.00</v>
      </c>
      <c r="BG105" s="189" t="str">
        <f>IF(AND(AE105="A",'Claim Details'!$I$28&gt;=Rates!$D$14,'Claim Details'!$I$28&lt;=Rates!$D$15,'Claim Details'!$I$19="Yes"),Rates!$E$22,IF(AND(AE105="A",'Claim Details'!$I$28&gt;=Rates!$D$14,'Claim Details'!$I$28&lt;=Rates!$D$15,'Claim Details'!$I$19="No"),Rates!$D$22,IF(AND(AE105="A",'Claim Details'!$I$28&gt;=Rates!$F$14,'Claim Details'!$I$28&lt;=Rates!$F$15,'Claim Details'!$I$19="Yes"),Rates!$G$22,IF(AND(AE105="A",'Claim Details'!$I$28&gt;=Rates!$F$14,'Claim Details'!$I$28&lt;=Rates!$F$15,'Claim Details'!$I$19="No"),Rates!$F$22,IF(AND(AE105="A",'Claim Details'!$I$28&gt;=Rates!$H$14,'Claim Details'!$I$28&lt;=Rates!$H$15,'Claim Details'!$I$19="Yes"),Rates!$I$22,IF(AND(AE105="A",'Claim Details'!$I$28&gt;=Rates!$H$14,'Claim Details'!$I$28&lt;=Rates!$H$15,'Claim Details'!$I$19="No"),Rates!$H$22,IF(AND(AE105="A",'Claim Details'!$I$28&gt;=Rates!$J$14,'Claim Details'!$I$28&lt;=Rates!$J$15,'Claim Details'!$I$19="Yes"),Rates!$K$22,IF(AND(AE105="A",'Claim Details'!$I$28&gt;=Rates!$J$14,'Claim Details'!$I$28&lt;=Rates!$J$15,'Claim Details'!$I$19="No"),Rates!$J$22,IF(AND(AE105="B",'Claim Details'!$I$28&gt;=Rates!$D$14,'Claim Details'!$I$28&lt;=Rates!$D$15,'Claim Details'!$I$19="Yes"),Rates!$E$23,IF(AND(AE105="B",'Claim Details'!$I$28&gt;=Rates!$D$14,'Claim Details'!$I$28&lt;=Rates!$D$15,'Claim Details'!$I$19="No"),Rates!$D$23,IF(AND(AE105="B",'Claim Details'!$I$28&gt;=Rates!$F$14,'Claim Details'!$I$28&lt;=Rates!$F$15,'Claim Details'!$I$19="Yes"),Rates!$G$23,IF(AND(AE105="B",'Claim Details'!$I$28&gt;=Rates!$F$14,'Claim Details'!$I$28&lt;=Rates!$F$15,'Claim Details'!$I$19="No"),Rates!$F$23,IF(AND(AE105="B",'Claim Details'!$I$28&gt;=Rates!$H$14,'Claim Details'!$I$28&lt;=Rates!$H$15,'Claim Details'!$I$19="Yes"),Rates!$I$23,IF(AND(AE105="B",'Claim Details'!$I$28&gt;=Rates!$H$14,'Claim Details'!$I$28&lt;=Rates!$H$15,'Claim Details'!$I$19="No"),Rates!$H$23,IF(AND(AE105="B",'Claim Details'!$I$28&gt;=Rates!$J$14,'Claim Details'!$I$28&lt;=Rates!$J$15,'Claim Details'!$I$19="Yes"),Rates!$K$23,IF(AND(AE105="B",'Claim Details'!$I$28&gt;=Rates!$J$14,'Claim Details'!$I$28&lt;=Rates!$J$15,'Claim Details'!$I$19="No"),Rates!$J$23,IF(AND(AE105="C",'Claim Details'!$I$28&gt;=Rates!$D$14,'Claim Details'!$I$28&lt;=Rates!$D$15,'Claim Details'!$I$19="Yes"),Rates!$E$24,IF(AND(AE105="C",'Claim Details'!$I$28&gt;=Rates!$D$14,'Claim Details'!$I$28&lt;=Rates!$D$15,'Claim Details'!$I$19="No"),Rates!$D$24,IF(AND(AE105="C",'Claim Details'!$I$28&gt;=Rates!$F$14,'Claim Details'!$I$28&lt;=Rates!$F$15,'Claim Details'!$I$19="Yes"),Rates!$G$24,IF(AND(AE105="C",'Claim Details'!$I$28&gt;=Rates!$F$14,'Claim Details'!$I$28&lt;=Rates!$F$15,'Claim Details'!$I$19="No"),Rates!$F$24,IF(AND(AE105="C",'Claim Details'!$I$28&gt;=Rates!$H$14,'Claim Details'!$I$28&lt;=Rates!$H$15,'Claim Details'!$I$19="Yes"),Rates!$I$24,IF(AND(AE105="C",'Claim Details'!$I$28&gt;=Rates!$H$14,'Claim Details'!$I$28&lt;=Rates!$H$15,'Claim Details'!$I$19="No"),Rates!$H$24,IF(AND(AE105="C",'Claim Details'!$I$28&gt;=Rates!$J$14,'Claim Details'!$I$28&lt;=Rates!$J$15,'Claim Details'!$I$19="Yes"),Rates!$K$24,IF(AND(AE105="C",'Claim Details'!$I$28&gt;=Rates!$J$14,'Claim Details'!$I$28&lt;=Rates!$J$15,'Claim Details'!$I$19="No"),Rates!$J$24,"£0.00"))))))))))))))))))))))))</f>
        <v>£0.00</v>
      </c>
      <c r="BH105" s="189" t="str">
        <f t="shared" si="28"/>
        <v>£0.00</v>
      </c>
      <c r="BI105" s="189">
        <f t="shared" si="29"/>
        <v>0</v>
      </c>
      <c r="BO105" s="202" t="str">
        <f>IF(H105="","£0.00",IF(AP105="4","£0.00",IF(AP105="5","£0.00",IF(AP105="1","£0.00",((AQ105*H105)*'Claim Details'!$F$111)/100))))</f>
        <v>£0.00</v>
      </c>
      <c r="BP105" s="202" t="str">
        <f>IF(T105="","£0.00",IF(AP105="4","£0.00",IF(AP105="5","£0.00",IF(AP105="1","£0.00",((AR105*T105)*'Claim Details'!$N$111)/100))))</f>
        <v>£0.00</v>
      </c>
      <c r="BQ105" s="202" t="str">
        <f>IF(AI105="","£0.00",IF(AP105="4","£0.00",IF(AP105="5","£0.00",IF(AP105="1","£0.00",((BI105*AI105)*'Claim Details'!$W$111)/100))))</f>
        <v>£0.00</v>
      </c>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row>
    <row r="106" spans="1:97" ht="15">
      <c r="A106" s="145"/>
      <c r="B106" s="91"/>
      <c r="C106" s="96"/>
      <c r="D106" s="97"/>
      <c r="E106" s="98"/>
      <c r="F106" s="89"/>
      <c r="G106" s="99"/>
      <c r="H106" s="100"/>
      <c r="I106" s="221" t="str">
        <f t="shared" si="19"/>
        <v>£0.00</v>
      </c>
      <c r="J106" s="101"/>
      <c r="K106" s="100"/>
      <c r="L106" s="221" t="str">
        <f t="shared" si="20"/>
        <v>£0.00</v>
      </c>
      <c r="M106" s="101"/>
      <c r="N106" s="102"/>
      <c r="O106" s="145"/>
      <c r="P106" s="77"/>
      <c r="Q106" s="87"/>
      <c r="R106" s="87"/>
      <c r="S106" s="87"/>
      <c r="T106" s="149" t="str">
        <f t="shared" si="21"/>
        <v/>
      </c>
      <c r="U106" s="87" t="str">
        <f t="shared" si="30"/>
        <v/>
      </c>
      <c r="V106" s="87"/>
      <c r="W106" s="53" t="str">
        <f t="shared" si="22"/>
        <v>£0.00</v>
      </c>
      <c r="X106" s="53"/>
      <c r="Y106" s="87"/>
      <c r="Z106" s="78"/>
      <c r="AA106" s="79"/>
      <c r="AB106" s="160"/>
      <c r="AC106" s="98"/>
      <c r="AD106" s="225"/>
      <c r="AE106" s="235" t="str">
        <f t="shared" si="23"/>
        <v/>
      </c>
      <c r="AF106" s="87" t="str">
        <f t="shared" si="24"/>
        <v/>
      </c>
      <c r="AG106" s="53"/>
      <c r="AH106" s="224"/>
      <c r="AI106" s="226" t="str">
        <f t="shared" si="16"/>
        <v/>
      </c>
      <c r="AJ106" s="236" t="str">
        <f t="shared" si="25"/>
        <v>£0.00</v>
      </c>
      <c r="AK106" s="31"/>
      <c r="AL106" s="1"/>
      <c r="AM106" s="1"/>
      <c r="AN106" s="1"/>
      <c r="AO106" s="1"/>
      <c r="AP106" s="1" t="str">
        <f t="shared" si="17"/>
        <v/>
      </c>
      <c r="AQ106" s="27">
        <f t="shared" si="18"/>
        <v>0</v>
      </c>
      <c r="AR106" s="189">
        <f t="shared" si="26"/>
        <v>0</v>
      </c>
      <c r="AS106" s="190" t="str">
        <f>IF(AND(C106="A",'Claim Details'!$E$28&gt;=Rates!$D$14,'Claim Details'!$E$28&lt;=Rates!$D$15,'Claim Details'!$E$19="Yes"),Rates!$E$17,IF(AND(C106="A",'Claim Details'!$E$28&gt;=Rates!$D$14,'Claim Details'!$E$28&lt;=Rates!$D$15,'Claim Details'!$E$19="No"),Rates!$D$17,IF(AND(C106="A",'Claim Details'!$E$28&gt;=Rates!$F$14,'Claim Details'!$E$28&lt;=Rates!$F$15,'Claim Details'!$E$19="Yes"),Rates!$G$17,IF(AND(C106="A",'Claim Details'!$E$28&gt;=Rates!$F$14,'Claim Details'!$E$28&lt;=Rates!$F$15,'Claim Details'!$E$19="No"),Rates!$F$17,IF(AND(C106="A",'Claim Details'!$E$28&gt;=Rates!$H$14,'Claim Details'!$E$28&lt;=Rates!$H$15,'Claim Details'!$E$19="Yes"),Rates!$I$17,IF(AND(C106="A",'Claim Details'!$E$28&gt;=Rates!$H$14,'Claim Details'!$E$28&lt;=Rates!$H$15,'Claim Details'!$E$19="No"),Rates!$H$17,IF(AND(C106="A",'Claim Details'!$E$28&gt;=Rates!$J$14,'Claim Details'!$E$28&lt;=Rates!$J$15,'Claim Details'!$E$19="Yes"),Rates!$K$17,IF(AND(C106="A",'Claim Details'!$E$28&gt;=Rates!$J$14,'Claim Details'!$E$28&lt;=Rates!$J$15,'Claim Details'!$E$19="No"),Rates!$J$17,IF(AND(C106="B",'Claim Details'!$E$28&gt;=Rates!$D$14,'Claim Details'!$E$28&lt;=Rates!$D$15,'Claim Details'!$E$19="Yes"),Rates!$E$18,IF(AND(C106="B",'Claim Details'!$E$28&gt;=Rates!$D$14,'Claim Details'!$E$28&lt;=Rates!$D$15,'Claim Details'!$E$19="No"),Rates!$D$18,IF(AND(C106="B",'Claim Details'!$E$28&gt;=Rates!$F$14,'Claim Details'!$E$28&lt;=Rates!$F$15,'Claim Details'!$E$19="Yes"),Rates!$G$18,IF(AND(C106="B",'Claim Details'!$E$28&gt;=Rates!$F$14,'Claim Details'!$E$28&lt;=Rates!$F$15,'Claim Details'!$E$19="No"),Rates!$F$18,IF(AND(C106="B",'Claim Details'!$E$28&gt;=Rates!$H$14,'Claim Details'!$E$28&lt;=Rates!$H$15,'Claim Details'!$E$19="Yes"),Rates!$I$18,IF(AND(C106="B",'Claim Details'!$E$28&gt;=Rates!$H$14,'Claim Details'!$E$28&lt;=Rates!$H$15,'Claim Details'!$E$19="No"),Rates!$H$18,IF(AND(C106="B",'Claim Details'!$E$28&gt;=Rates!$J$14,'Claim Details'!$E$28&lt;=Rates!$J$15,'Claim Details'!$E$19="Yes"),Rates!$K$18,IF(AND(C106="B",'Claim Details'!$E$28&gt;=Rates!$J$14,'Claim Details'!$E$28&lt;=Rates!$J$15,'Claim Details'!$E$19="No"),Rates!$J$18,IF(AND(C106="C",'Claim Details'!$E$28&gt;=Rates!$D$14,'Claim Details'!$E$28&lt;=Rates!$D$15,'Claim Details'!$E$19="Yes"),Rates!$E$19,IF(AND(C106="C",'Claim Details'!$E$28&gt;=Rates!$D$14,'Claim Details'!$E$28&lt;=Rates!$D$15,'Claim Details'!$E$19="No"),Rates!$D$19,IF(AND(C106="C",'Claim Details'!$E$28&gt;=Rates!$F$14,'Claim Details'!$E$28&lt;=Rates!$F$15,'Claim Details'!$E$19="Yes"),Rates!$G$19,IF(AND(C106="C",'Claim Details'!$E$28&gt;=Rates!$F$14,'Claim Details'!$E$28&lt;=Rates!$F$15,'Claim Details'!$E$19="No"),Rates!$F$19,IF(AND(C106="C",'Claim Details'!$E$28&gt;=Rates!$H$14,'Claim Details'!$E$28&lt;=Rates!$H$15,'Claim Details'!$E$19="Yes"),Rates!$I$19,IF(AND(C106="C",'Claim Details'!$E$28&gt;=Rates!$H$14,'Claim Details'!$E$28&lt;=Rates!$H$15,'Claim Details'!$E$19="No"),Rates!$H$19,IF(AND(C106="C",'Claim Details'!$E$28&gt;=Rates!$J$14,'Claim Details'!$E$28&lt;=Rates!$J$15,'Claim Details'!$E$19="Yes"),Rates!$K$19,IF(AND(C106="C",'Claim Details'!$E$28&gt;=Rates!$J$14,'Claim Details'!$E$28&lt;=Rates!$J$15,'Claim Details'!$E$19="No"),Rates!$J$19,"£0.00"))))))))))))))))))))))))</f>
        <v>£0.00</v>
      </c>
      <c r="AT106" s="189" t="str">
        <f>IF(AND(C106="A",'Claim Details'!$E$28&gt;=Rates!$D$14,'Claim Details'!$E$28&lt;=Rates!$D$15,'Claim Details'!$E$19="Yes"),Rates!$E$25,IF(AND(C106="A",'Claim Details'!$E$28&gt;=Rates!$D$14,'Claim Details'!$E$28&lt;=Rates!$D$15,'Claim Details'!$E$19="No"),Rates!$D$25,IF(AND(C106="A",'Claim Details'!$E$28&gt;=Rates!$F$14,'Claim Details'!$E$28&lt;=Rates!$F$15,'Claim Details'!$E$19="Yes"),Rates!$G$25,IF(AND(C106="A",'Claim Details'!$E$28&gt;=Rates!$F$14,'Claim Details'!$E$28&lt;=Rates!$F$15,'Claim Details'!$E$19="No"),Rates!$F$25,IF(AND(C106="A",'Claim Details'!$E$28&gt;=Rates!$H$14,'Claim Details'!$E$28&lt;=Rates!$H$15,'Claim Details'!$E$19="Yes"),Rates!$I$25,IF(AND(C106="A",'Claim Details'!$E$28&gt;=Rates!$H$14,'Claim Details'!$E$28&lt;=Rates!$H$15,'Claim Details'!$E$19="No"),Rates!$H$25,IF(AND(C106="A",'Claim Details'!$E$28&gt;=Rates!$J$14,'Claim Details'!$E$28&lt;=Rates!$J$15,'Claim Details'!$E$19="Yes"),Rates!$K$25,IF(AND(C106="A",'Claim Details'!$E$28&gt;=Rates!$J$14,'Claim Details'!$E$28&lt;=Rates!$J$15,'Claim Details'!$E$19="No"),Rates!$J$25,IF(AND(C106="B",'Claim Details'!$E$28&gt;=Rates!$D$14,'Claim Details'!$E$28&lt;=Rates!$D$15,'Claim Details'!$E$19="Yes"),Rates!$E$26,IF(AND(C106="B",'Claim Details'!$E$28&gt;=Rates!$D$14,'Claim Details'!$E$28&lt;=Rates!$D$15,'Claim Details'!$E$19="No"),Rates!$D$26,IF(AND(C106="B",'Claim Details'!$E$28&gt;=Rates!$F$14,'Claim Details'!$E$28&lt;=Rates!$F$15,'Claim Details'!$E$19="Yes"),Rates!$G$26,IF(AND(C106="B",'Claim Details'!$E$28&gt;=Rates!$F$14,'Claim Details'!$E$28&lt;=Rates!$F$15,'Claim Details'!$E$19="No"),Rates!$F$26,IF(AND(C106="B",'Claim Details'!$E$28&gt;=Rates!$H$14,'Claim Details'!$E$28&lt;=Rates!$H$15,'Claim Details'!$E$19="Yes"),Rates!$I$26,IF(AND(C106="B",'Claim Details'!$E$28&gt;=Rates!$H$14,'Claim Details'!$E$28&lt;=Rates!$H$15,'Claim Details'!$E$19="No"),Rates!$H$26,IF(AND(C106="B",'Claim Details'!$E$28&gt;=Rates!$J$14,'Claim Details'!$E$28&lt;=Rates!$J$15,'Claim Details'!$E$19="Yes"),Rates!$K$26,IF(AND(C106="B",'Claim Details'!$E$28&gt;=Rates!$J$14,'Claim Details'!$E$28&lt;=Rates!$J$15,'Claim Details'!$E$19="No"),Rates!$J$26,IF(AND(C106="C",'Claim Details'!$E$28&gt;=Rates!$D$14,'Claim Details'!$E$28&lt;=Rates!$D$15,'Claim Details'!$E$19="Yes"),Rates!$E$27,IF(AND(C106="C",'Claim Details'!$E$28&gt;=Rates!$D$14,'Claim Details'!$E$28&lt;=Rates!$D$15,'Claim Details'!$E$19="No"),Rates!$D$27,IF(AND(C106="C",'Claim Details'!$E$28&gt;=Rates!$F$14,'Claim Details'!$E$28&lt;=Rates!$F$15,'Claim Details'!$E$19="Yes"),Rates!$G$27,IF(AND(C106="C",'Claim Details'!$E$28&gt;=Rates!$F$14,'Claim Details'!$E$28&lt;=Rates!$F$15,'Claim Details'!$E$19="No"),Rates!$F$27,IF(AND(C106="C",'Claim Details'!$E$28&gt;=Rates!$H$14,'Claim Details'!$E$28&lt;=Rates!$H$15,'Claim Details'!$E$19="Yes"),Rates!$I$27,IF(AND(C106="C",'Claim Details'!$E$28&gt;=Rates!$H$14,'Claim Details'!$E$28&lt;=Rates!$H$15,'Claim Details'!$E$19="No"),Rates!$H$27,IF(AND(C106="C",'Claim Details'!$E$28&gt;=Rates!$J$14,'Claim Details'!$E$28&lt;=Rates!$J$15,'Claim Details'!$E$19="Yes"),Rates!$K$27,IF(AND(C106="C",'Claim Details'!$E$28&gt;=Rates!$J$14,'Claim Details'!$E$28&lt;=Rates!$J$15,'Claim Details'!$E$19="No"),Rates!$J$27,"£0.00"))))))))))))))))))))))))</f>
        <v>£0.00</v>
      </c>
      <c r="AU106" s="191" t="str">
        <f>IF(AND(C106="A",'Claim Details'!$E$28&gt;=Rates!$D$14,'Claim Details'!$E$28&lt;=Rates!$D$15,'Claim Details'!$E$19="Yes"),Rates!$E$20,IF(AND(C106="A",'Claim Details'!$E$28&gt;=Rates!$D$14,'Claim Details'!$E$28&lt;=Rates!$D$15,'Claim Details'!$E$19="No"),Rates!$D$20,IF(AND(C106="A",'Claim Details'!$E$28&gt;=Rates!$F$14,'Claim Details'!$E$28&lt;=Rates!$F$15,'Claim Details'!$E$19="Yes"),Rates!$G$20,IF(AND(C106="A",'Claim Details'!$E$28&gt;=Rates!$F$14,'Claim Details'!$E$28&lt;=Rates!$F$15,'Claim Details'!$E$19="No"),Rates!$F$20,IF(AND(C106="A",'Claim Details'!$E$28&gt;=Rates!$H$14,'Claim Details'!$E$28&lt;=Rates!$H$15,'Claim Details'!$E$19="Yes"),Rates!$I$20,IF(AND(C106="A",'Claim Details'!$E$28&gt;=Rates!$H$14,'Claim Details'!$E$28&lt;=Rates!$H$15,'Claim Details'!$E$19="No"),Rates!$H$20,IF(AND(C106="A",'Claim Details'!$E$28&gt;=Rates!$J$14,'Claim Details'!$E$28&lt;=Rates!$J$15,'Claim Details'!$E$19="Yes"),Rates!$K$20,IF(AND(C106="A",'Claim Details'!$E$28&gt;=Rates!$J$14,'Claim Details'!$E$28&lt;=Rates!$J$15,'Claim Details'!$E$19="No"),Rates!$J$20,IF(AND(C106="B",'Claim Details'!$E$28&gt;=Rates!$D$14,'Claim Details'!$E$28&lt;=Rates!$D$15,'Claim Details'!$E$19="Yes"),Rates!$E$21,IF(AND(C106="B",'Claim Details'!$E$28&gt;=Rates!$D$14,'Claim Details'!$E$28&lt;=Rates!$D$15,'Claim Details'!$E$19="No"),Rates!$D$21,IF(AND(C106="B",'Claim Details'!$E$28&gt;=Rates!$F$14,'Claim Details'!$E$28&lt;=Rates!$F$15,'Claim Details'!$E$19="Yes"),Rates!$G$21,IF(AND(C106="B",'Claim Details'!$E$28&gt;=Rates!$F$14,'Claim Details'!$E$28&lt;=Rates!$F$15,'Claim Details'!$E$19="No"),Rates!$F$21,IF(AND(C106="B",'Claim Details'!$E$28&gt;=Rates!$H$14,'Claim Details'!$E$28&lt;=Rates!$H$15,'Claim Details'!$E$19="Yes"),Rates!$I$21,IF(AND(C106="B",'Claim Details'!$E$28&gt;=Rates!$H$14,'Claim Details'!$E$28&lt;=Rates!$H$15,'Claim Details'!$E$19="No"),Rates!$H$21,IF(AND(C106="B",'Claim Details'!$E$28&gt;=Rates!$J$14,'Claim Details'!$E$28&lt;=Rates!$J$15,'Claim Details'!$E$19="Yes"),Rates!$K$21,IF(AND(C106="B",'Claim Details'!$E$28&gt;=Rates!$J$14,'Claim Details'!$E$28&lt;=Rates!$J$15,'Claim Details'!$E$19="No"),Rates!$J$21,"£0.00"))))))))))))))))</f>
        <v>£0.00</v>
      </c>
      <c r="AV106" s="191" t="str">
        <f>IF(AND(C106="A",'Claim Details'!$E$28&gt;=Rates!$D$14,'Claim Details'!$E$28&lt;=Rates!$D$15,'Claim Details'!$E$19="Yes"),Rates!$E$22,IF(AND(C106="A",'Claim Details'!$E$28&gt;=Rates!$D$14,'Claim Details'!$E$28&lt;=Rates!$D$15,'Claim Details'!$E$19="No"),Rates!$D$22,IF(AND(C106="A",'Claim Details'!$E$28&gt;=Rates!$F$14,'Claim Details'!$E$28&lt;=Rates!$F$15,'Claim Details'!$E$19="Yes"),Rates!$G$22,IF(AND(C106="A",'Claim Details'!$E$28&gt;=Rates!$F$14,'Claim Details'!$E$28&lt;=Rates!$F$15,'Claim Details'!$E$19="No"),Rates!$F$22,IF(AND(C106="A",'Claim Details'!$E$28&gt;=Rates!$H$14,'Claim Details'!$E$28&lt;=Rates!$H$15,'Claim Details'!$E$19="Yes"),Rates!$I$22,IF(AND(C106="A",'Claim Details'!$E$28&gt;=Rates!$H$14,'Claim Details'!$E$28&lt;=Rates!$H$15,'Claim Details'!$E$19="No"),Rates!$H$22,IF(AND(C106="A",'Claim Details'!$E$28&gt;=Rates!$J$14,'Claim Details'!$E$28&lt;=Rates!$J$15,'Claim Details'!$E$19="Yes"),Rates!$K$22,IF(AND(C106="A",'Claim Details'!$E$28&gt;=Rates!$J$14,'Claim Details'!$E$28&lt;=Rates!$J$15,'Claim Details'!$E$19="No"),Rates!$J$22,IF(AND(C106="B",'Claim Details'!$E$28&gt;=Rates!$D$14,'Claim Details'!$E$28&lt;=Rates!$D$15,'Claim Details'!$E$19="Yes"),Rates!$E$23,IF(AND(C106="B",'Claim Details'!$E$28&gt;=Rates!$D$14,'Claim Details'!$E$28&lt;=Rates!$D$15,'Claim Details'!$E$19="No"),Rates!$D$23,IF(AND(C106="B",'Claim Details'!$E$28&gt;=Rates!$F$14,'Claim Details'!$E$28&lt;=Rates!$F$15,'Claim Details'!$E$19="Yes"),Rates!$G$23,IF(AND(C106="B",'Claim Details'!$E$28&gt;=Rates!$F$14,'Claim Details'!$E$28&lt;=Rates!$F$15,'Claim Details'!$E$19="No"),Rates!$F$23,IF(AND(C106="B",'Claim Details'!$E$28&gt;=Rates!$H$14,'Claim Details'!$E$28&lt;=Rates!$H$15,'Claim Details'!$E$19="Yes"),Rates!$I$23,IF(AND(C106="B",'Claim Details'!$E$28&gt;=Rates!$H$14,'Claim Details'!$E$28&lt;=Rates!$H$15,'Claim Details'!$E$19="No"),Rates!$H$23,IF(AND(C106="B",'Claim Details'!$E$28&gt;=Rates!$J$14,'Claim Details'!$E$28&lt;=Rates!$J$15,'Claim Details'!$E$19="Yes"),Rates!$K$23,IF(AND(C106="B",'Claim Details'!$E$28&gt;=Rates!$J$14,'Claim Details'!$E$28&lt;=Rates!$J$15,'Claim Details'!$E$19="No"),Rates!$J$23,IF(AND(C106="C",'Claim Details'!$E$28&gt;=Rates!$D$14,'Claim Details'!$E$28&lt;=Rates!$D$15,'Claim Details'!$E$19="Yes"),Rates!$E$24,IF(AND(C106="C",'Claim Details'!$E$28&gt;=Rates!$D$14,'Claim Details'!$E$28&lt;=Rates!$D$15,'Claim Details'!$E$19="No"),Rates!$D$24,IF(AND(C106="C",'Claim Details'!$E$28&gt;=Rates!$F$14,'Claim Details'!$E$28&lt;=Rates!$F$15,'Claim Details'!$E$19="Yes"),Rates!$G$24,IF(AND(C106="C",'Claim Details'!$E$28&gt;=Rates!$F$14,'Claim Details'!$E$28&lt;=Rates!$F$15,'Claim Details'!$E$19="No"),Rates!$F$24,IF(AND(C106="C",'Claim Details'!$E$28&gt;=Rates!$H$14,'Claim Details'!$E$28&lt;=Rates!$H$15,'Claim Details'!$E$19="Yes"),Rates!$I$24,IF(AND(C106="C",'Claim Details'!$E$28&gt;=Rates!$H$14,'Claim Details'!$E$28&lt;=Rates!$H$15,'Claim Details'!$E$19="No"),Rates!$H$24,IF(AND(C106="C",'Claim Details'!$E$28&gt;=Rates!$J$14,'Claim Details'!$E$28&lt;=Rates!$J$15,'Claim Details'!$E$19="Yes"),Rates!$K$24,IF(AND(C106="C",'Claim Details'!$E$28&gt;=Rates!$J$14,'Claim Details'!$E$28&lt;=Rates!$J$15,'Claim Details'!$E$19="No"),Rates!$J$24,"£0.00"))))))))))))))))))))))))</f>
        <v>£0.00</v>
      </c>
      <c r="AW106" s="1"/>
      <c r="AX106" s="189" t="str">
        <f>IF(AND(U106="A",'Claim Details'!$I$28&gt;=Rates!$D$14,'Claim Details'!$I$28&lt;=Rates!$D$15,'Claim Details'!$I$19="Yes"),Rates!$J$17,IF(AND(U106="A",'Claim Details'!$I$28&gt;=Rates!$D$14,'Claim Details'!$I$28&lt;=Rates!$D$15,'Claim Details'!$I$19="No"),Rates!$D$17,IF(AND(U106="A",'Claim Details'!$I$28&gt;=Rates!$F$14,'Claim Details'!$I$28&lt;=Rates!$F$15,'Claim Details'!$I$19="Yes"),Rates!$G$17,IF(AND(U106="A",'Claim Details'!$I$28&gt;=Rates!$F$14,'Claim Details'!$I$28&lt;=Rates!$F$15,'Claim Details'!$I$19="No"),Rates!$F$17,IF(AND(U106="A",'Claim Details'!$I$28&gt;=Rates!$H$14,'Claim Details'!$I$28&lt;=Rates!$H$15,'Claim Details'!$I$19="Yes"),Rates!$I$17,IF(AND(U106="A",'Claim Details'!$I$28&gt;=Rates!$H$14,'Claim Details'!$I$28&lt;=Rates!$H$15,'Claim Details'!$I$19="No"),Rates!$H$17,IF(AND(U106="A",'Claim Details'!$I$28&gt;=Rates!$J$14,'Claim Details'!$I$28&lt;=Rates!$J$15,'Claim Details'!$I$19="Yes"),Rates!$K$17,IF(AND(U106="A",'Claim Details'!$I$28&gt;=Rates!$J$14,'Claim Details'!$I$28&lt;=Rates!$J$15,'Claim Details'!$I$19="No"),Rates!$J$17,IF(AND(U106="B",'Claim Details'!$I$28&gt;=Rates!$D$14,'Claim Details'!$I$28&lt;=Rates!$D$15,'Claim Details'!$I$19="Yes"),Rates!$E$18,IF(AND(U106="B",'Claim Details'!$I$28&gt;=Rates!$D$14,'Claim Details'!$I$28&lt;=Rates!$D$15,'Claim Details'!$I$19="No"),Rates!$D$18,IF(AND(U106="B",'Claim Details'!$I$28&gt;=Rates!$F$14,'Claim Details'!$I$28&lt;=Rates!$F$15,'Claim Details'!$I$19="Yes"),Rates!$G$18,IF(AND(U106="B",'Claim Details'!$I$28&gt;=Rates!$F$14,'Claim Details'!$I$28&lt;=Rates!$F$15,'Claim Details'!$I$19="No"),Rates!$F$18,IF(AND(U106="B",'Claim Details'!$I$28&gt;=Rates!$H$14,'Claim Details'!$I$28&lt;=Rates!$H$15,'Claim Details'!$I$19="Yes"),Rates!$I$18,IF(AND(U106="B",'Claim Details'!$I$28&gt;=Rates!$H$14,'Claim Details'!$I$28&lt;=Rates!$H$15,'Claim Details'!$I$19="No"),Rates!$H$18,IF(AND(U106="B",'Claim Details'!$I$28&gt;=Rates!$J$14,'Claim Details'!$I$28&lt;=Rates!$J$15,'Claim Details'!$I$19="Yes"),Rates!$K$18,IF(AND(U106="B",'Claim Details'!$I$28&gt;=Rates!$J$14,'Claim Details'!$I$28&lt;=Rates!$J$15,'Claim Details'!$I$19="No"),Rates!$J$18,IF(AND(U106="C",'Claim Details'!$I$28&gt;=Rates!$D$14,'Claim Details'!$I$28&lt;=Rates!$D$15,'Claim Details'!$I$19="Yes"),Rates!$E$19,IF(AND(U106="C",'Claim Details'!$I$28&gt;=Rates!$D$14,'Claim Details'!$I$28&lt;=Rates!$D$15,'Claim Details'!$I$19="No"),Rates!$D$19,IF(AND(U106="C",'Claim Details'!$I$28&gt;=Rates!$F$14,'Claim Details'!$I$28&lt;=Rates!$F$15,'Claim Details'!$I$19="Yes"),Rates!$G$19,IF(AND(U106="C",'Claim Details'!$I$28&gt;=Rates!$F$14,'Claim Details'!$I$28&lt;=Rates!$F$15,'Claim Details'!$I$19="No"),Rates!$F$19,IF(AND(U106="C",'Claim Details'!$I$28&gt;=Rates!$H$14,'Claim Details'!$I$28&lt;=Rates!$H$15,'Claim Details'!$I$19="Yes"),Rates!$I$19,IF(AND(U106="C",'Claim Details'!$I$28&gt;=Rates!$H$14,'Claim Details'!$I$28&lt;=Rates!$H$15,'Claim Details'!$I$19="No"),Rates!$H$19,IF(AND(U106="C",'Claim Details'!$I$28&gt;=Rates!$J$14,'Claim Details'!$I$28&lt;=Rates!$J$15,'Claim Details'!$I$19="Yes"),Rates!$K$19,IF(AND(U106="C",'Claim Details'!$I$28&gt;=Rates!$J$14,'Claim Details'!$I$28&lt;=Rates!$J$15,'Claim Details'!$I$19="No"),Rates!$J$19,"£0.00"))))))))))))))))))))))))</f>
        <v>£0.00</v>
      </c>
      <c r="AY106" s="189" t="str">
        <f>IF(AND(C106="A",'Claim Details'!$I$28&gt;=Rates!$D$14,'Claim Details'!$I$28&lt;=Rates!$D$15,'Claim Details'!$I$19="Yes"),Rates!$J$25,IF(AND(C106="A",'Claim Details'!$I$28&gt;=Rates!$D$14,'Claim Details'!$I$28&lt;=Rates!$D$15,'Claim Details'!$I$19="No"),Rates!$D$25,IF(AND(C106="A",'Claim Details'!$I$28&gt;=Rates!$F$14,'Claim Details'!$I$28&lt;=Rates!$F$15,'Claim Details'!$I$19="Yes"),Rates!$G$25,IF(AND(C106="A",'Claim Details'!$I$28&gt;=Rates!$F$14,'Claim Details'!$I$28&lt;=Rates!$F$15,'Claim Details'!$I$19="No"),Rates!$F$25,IF(AND(C106="A",'Claim Details'!$I$28&gt;=Rates!$H$14,'Claim Details'!$I$28&lt;=Rates!$H$15,'Claim Details'!$I$19="Yes"),Rates!$I$25,IF(AND(C106="A",'Claim Details'!$I$28&gt;=Rates!$H$14,'Claim Details'!$I$28&lt;=Rates!$H$15,'Claim Details'!$I$19="No"),Rates!$H$25,IF(AND(C106="A",'Claim Details'!$I$28&gt;=Rates!$J$14,'Claim Details'!$I$28&lt;=Rates!$J$15,'Claim Details'!$I$19="Yes"),Rates!$K$25,IF(AND(C106="A",'Claim Details'!$I$28&gt;=Rates!$J$14,'Claim Details'!$I$28&lt;=Rates!$J$15,'Claim Details'!$I$19="No"),Rates!$J$25,IF(AND(C106="B",'Claim Details'!$I$28&gt;=Rates!$D$14,'Claim Details'!$I$28&lt;=Rates!$D$15,'Claim Details'!$I$19="Yes"),Rates!$E$26,IF(AND(C106="B",'Claim Details'!$I$28&gt;=Rates!$D$14,'Claim Details'!$I$28&lt;=Rates!$D$15,'Claim Details'!$I$19="No"),Rates!$D$26,IF(AND(C106="B",'Claim Details'!$I$28&gt;=Rates!$F$14,'Claim Details'!$I$28&lt;=Rates!$F$15,'Claim Details'!$I$19="Yes"),Rates!$G$26,IF(AND(C106="B",'Claim Details'!$I$28&gt;=Rates!$F$14,'Claim Details'!$I$28&lt;=Rates!$F$15,'Claim Details'!$I$19="No"),Rates!$F$26,IF(AND(C106="B",'Claim Details'!$I$28&gt;=Rates!$H$14,'Claim Details'!$I$28&lt;=Rates!$H$15,'Claim Details'!$I$19="Yes"),Rates!$I$26,IF(AND(C106="B",'Claim Details'!$I$28&gt;=Rates!$H$14,'Claim Details'!$I$28&lt;=Rates!$H$15,'Claim Details'!$I$19="No"),Rates!$H$26,IF(AND(C106="B",'Claim Details'!$I$28&gt;=Rates!$J$14,'Claim Details'!$I$28&lt;=Rates!$J$15,'Claim Details'!$I$19="Yes"),Rates!$K$26,IF(AND(C106="B",'Claim Details'!$I$28&gt;=Rates!$J$14,'Claim Details'!$I$28&lt;=Rates!$J$15,'Claim Details'!$I$19="No"),Rates!$J$26,IF(AND(C106="C",'Claim Details'!$I$28&gt;=Rates!$D$14,'Claim Details'!$I$28&lt;=Rates!$D$15,'Claim Details'!$I$19="Yes"),Rates!$E$27,IF(AND(C106="C",'Claim Details'!$I$28&gt;=Rates!$D$14,'Claim Details'!$I$28&lt;=Rates!$D$15,'Claim Details'!$I$19="No"),Rates!$D$27,IF(AND(C106="C",'Claim Details'!$I$28&gt;=Rates!$F$14,'Claim Details'!$I$28&lt;=Rates!$F$15,'Claim Details'!$I$19="Yes"),Rates!$G$27,IF(AND(C106="C",'Claim Details'!$I$28&gt;=Rates!$F$14,'Claim Details'!$I$28&lt;=Rates!$F$15,'Claim Details'!$I$19="No"),Rates!$F$27,IF(AND(C106="C",'Claim Details'!$I$28&gt;=Rates!$H$14,'Claim Details'!$I$28&lt;=Rates!$H$15,'Claim Details'!$I$19="Yes"),Rates!$I$27,IF(AND(C106="C",'Claim Details'!$I$28&gt;=Rates!$H$14,'Claim Details'!$I$28&lt;=Rates!$H$15,'Claim Details'!$I$19="No"),Rates!$H$27,IF(AND(C106="C",'Claim Details'!$I$28&gt;=Rates!$J$14,'Claim Details'!$I$28&lt;=Rates!$J$15,'Claim Details'!$I$19="Yes"),Rates!$K$27,IF(AND(C106="C",'Claim Details'!$I$28&gt;=Rates!$J$14,'Claim Details'!$I$28&lt;=Rates!$J$15,'Claim Details'!$I$19="No"),Rates!$J$27,"£0.00"))))))))))))))))))))))))</f>
        <v>£0.00</v>
      </c>
      <c r="AZ106" s="189" t="str">
        <f>IF(AND(C106="A",'Claim Details'!$I$28&gt;=Rates!$D$14,'Claim Details'!$I$28&lt;=Rates!$D$15,'Claim Details'!$I$19="Yes"),Rates!$E$20,IF(AND(C106="A",'Claim Details'!$I$28&gt;=Rates!$D$14,'Claim Details'!$I$28&lt;=Rates!$D$15,'Claim Details'!$I$19="No"),Rates!$D$20,IF(AND(C106="A",'Claim Details'!$I$28&gt;=Rates!$F$14,'Claim Details'!$I$28&lt;=Rates!$F$15,'Claim Details'!$I$19="Yes"),Rates!$G$20,IF(AND(C106="A",'Claim Details'!$I$28&gt;=Rates!$F$14,'Claim Details'!$I$28&lt;=Rates!$F$15,'Claim Details'!$I$19="No"),Rates!$F$20,IF(AND(C106="A",'Claim Details'!$I$28&gt;=Rates!$H$14,'Claim Details'!$I$28&lt;=Rates!$H$15,'Claim Details'!$I$19="Yes"),Rates!$I$20,IF(AND(C106="A",'Claim Details'!$I$28&gt;=Rates!$H$14,'Claim Details'!$I$28&lt;=Rates!$H$15,'Claim Details'!$I$19="No"),Rates!$H$20,IF(AND(C106="A",'Claim Details'!$I$28&gt;=Rates!$J$14,'Claim Details'!$I$28&lt;=Rates!$J$15,'Claim Details'!$I$19="Yes"),Rates!$K$20,IF(AND(C106="A",'Claim Details'!$I$28&gt;=Rates!$J$14,'Claim Details'!$I$28&lt;=Rates!$J$15,'Claim Details'!$I$19="No"),Rates!$J$20,IF(AND(C106="B",'Claim Details'!$I$28&gt;=Rates!$D$14,'Claim Details'!$I$28&lt;=Rates!$D$15,'Claim Details'!$I$19="Yes"),Rates!$E$21,IF(AND(C106="B",'Claim Details'!$I$28&gt;=Rates!$D$14,'Claim Details'!$I$28&lt;=Rates!$D$15,'Claim Details'!$I$19="No"),Rates!$D$21,IF(AND(C106="B",'Claim Details'!$I$28&gt;=Rates!$F$14,'Claim Details'!$I$28&lt;=Rates!$F$15,'Claim Details'!$I$19="Yes"),Rates!$G$21,IF(AND(C106="B",'Claim Details'!$I$28&gt;=Rates!$F$14,'Claim Details'!$I$28&lt;=Rates!$F$15,'Claim Details'!$I$19="No"),Rates!$F$21,IF(AND(C106="B",'Claim Details'!$I$28&gt;=Rates!$H$14,'Claim Details'!$I$28&lt;=Rates!$H$15,'Claim Details'!$I$19="Yes"),Rates!$I$21,IF(AND(C106="B",'Claim Details'!$I$28&gt;=Rates!$H$14,'Claim Details'!$I$28&lt;=Rates!$H$15,'Claim Details'!$I$19="No"),Rates!$H$21,IF(AND(C106="B",'Claim Details'!$I$28&gt;=Rates!$J$14,'Claim Details'!$I$28&lt;=Rates!$J$15,'Claim Details'!$I$19="Yes"),Rates!$K$21,IF(AND(C106="B",'Claim Details'!$I$28&gt;=Rates!$J$14,'Claim Details'!$I$28&lt;=Rates!$J$15,'Claim Details'!$I$19="No"),Rates!$J$21,"£0.00"))))))))))))))))</f>
        <v>£0.00</v>
      </c>
      <c r="BA106" s="189" t="str">
        <f>IF(AND(C106="A",'Claim Details'!$I$28&gt;=Rates!$D$14,'Claim Details'!$I$28&lt;=Rates!$D$15,'Claim Details'!$I$19="Yes"),Rates!$E$22,IF(AND(C106="A",'Claim Details'!$I$28&gt;=Rates!$D$14,'Claim Details'!$I$28&lt;=Rates!$D$15,'Claim Details'!$I$19="No"),Rates!$D$22,IF(AND(C106="A",'Claim Details'!$I$28&gt;=Rates!$F$14,'Claim Details'!$I$28&lt;=Rates!$F$15,'Claim Details'!$I$19="Yes"),Rates!$G$22,IF(AND(C106="A",'Claim Details'!$I$28&gt;=Rates!$F$14,'Claim Details'!$I$28&lt;=Rates!$F$15,'Claim Details'!$I$19="No"),Rates!$F$22,IF(AND(C106="A",'Claim Details'!$I$28&gt;=Rates!$H$14,'Claim Details'!$I$28&lt;=Rates!$H$15,'Claim Details'!$I$19="Yes"),Rates!$I$22,IF(AND(C106="A",'Claim Details'!$I$28&gt;=Rates!$H$14,'Claim Details'!$I$28&lt;=Rates!$H$15,'Claim Details'!$I$19="No"),Rates!$H$22,IF(AND(C106="A",'Claim Details'!$I$28&gt;=Rates!$J$14,'Claim Details'!$I$28&lt;=Rates!$J$15,'Claim Details'!$I$19="Yes"),Rates!$K$22,IF(AND(C106="A",'Claim Details'!$I$28&gt;=Rates!$J$14,'Claim Details'!$I$28&lt;=Rates!$J$15,'Claim Details'!$I$19="No"),Rates!$J$22,IF(AND(C106="B",'Claim Details'!$I$28&gt;=Rates!$D$14,'Claim Details'!$I$28&lt;=Rates!$D$15,'Claim Details'!$I$19="Yes"),Rates!$E$23,IF(AND(C106="B",'Claim Details'!$I$28&gt;=Rates!$D$14,'Claim Details'!$I$28&lt;=Rates!$D$15,'Claim Details'!$I$19="No"),Rates!$D$23,IF(AND(C106="B",'Claim Details'!$I$28&gt;=Rates!$F$14,'Claim Details'!$I$28&lt;=Rates!$F$15,'Claim Details'!$I$19="Yes"),Rates!$G$23,IF(AND(C106="B",'Claim Details'!$I$28&gt;=Rates!$F$14,'Claim Details'!$I$28&lt;=Rates!$F$15,'Claim Details'!$I$19="No"),Rates!$F$23,IF(AND(C106="B",'Claim Details'!$I$28&gt;=Rates!$H$14,'Claim Details'!$I$28&lt;=Rates!$H$15,'Claim Details'!$I$19="Yes"),Rates!$I$23,IF(AND(C106="B",'Claim Details'!$I$28&gt;=Rates!$H$14,'Claim Details'!$I$28&lt;=Rates!$H$15,'Claim Details'!$I$19="No"),Rates!$H$23,IF(AND(C106="B",'Claim Details'!$I$28&gt;=Rates!$J$14,'Claim Details'!$I$28&lt;=Rates!$J$15,'Claim Details'!$I$19="Yes"),Rates!$K$23,IF(AND(C106="B",'Claim Details'!$I$28&gt;=Rates!$J$14,'Claim Details'!$I$28&lt;=Rates!$J$15,'Claim Details'!$I$19="No"),Rates!$J$23,IF(AND(C106="C",'Claim Details'!$I$28&gt;=Rates!$D$14,'Claim Details'!$I$28&lt;=Rates!$D$15,'Claim Details'!$I$19="Yes"),Rates!$E$24,IF(AND(C106="C",'Claim Details'!$I$28&gt;=Rates!$D$14,'Claim Details'!$I$28&lt;=Rates!$D$15,'Claim Details'!$I$19="No"),Rates!$D$24,IF(AND(C106="C",'Claim Details'!$I$28&gt;=Rates!$F$14,'Claim Details'!$I$28&lt;=Rates!$F$15,'Claim Details'!$I$19="Yes"),Rates!$G$24,IF(AND(C106="C",'Claim Details'!$I$28&gt;=Rates!$F$14,'Claim Details'!$I$28&lt;=Rates!$F$15,'Claim Details'!$I$19="No"),Rates!$F$24,IF(AND(C106="C",'Claim Details'!$I$28&gt;=Rates!$H$14,'Claim Details'!$I$28&lt;=Rates!$H$15,'Claim Details'!$I$19="Yes"),Rates!$I$24,IF(AND(C106="C",'Claim Details'!$I$28&gt;=Rates!$H$14,'Claim Details'!$I$28&lt;=Rates!$H$15,'Claim Details'!$I$19="No"),Rates!$H$24,IF(AND(C106="C",'Claim Details'!$I$28&gt;=Rates!$J$14,'Claim Details'!$I$28&lt;=Rates!$J$15,'Claim Details'!$I$19="Yes"),Rates!$K$24,IF(AND(C106="C",'Claim Details'!$I$28&gt;=Rates!$J$14,'Claim Details'!$I$28&lt;=Rates!$J$15,'Claim Details'!$I$19="No"),Rates!$J$24,"£0.00"))))))))))))))))))))))))</f>
        <v>£0.00</v>
      </c>
      <c r="BB106" s="189" t="str">
        <f t="shared" si="27"/>
        <v>£0.00</v>
      </c>
      <c r="BC106" s="1"/>
      <c r="BD106" s="189" t="str">
        <f>IF(AND(AE106="A",'Claim Details'!$I$28&gt;=Rates!$D$14,'Claim Details'!$I$28&lt;=Rates!$D$15,'Claim Details'!$I$19="Yes"),Rates!$J$17,IF(AND(AE106="A",'Claim Details'!$I$28&gt;=Rates!$D$14,'Claim Details'!$I$28&lt;=Rates!$D$15,'Claim Details'!$I$19="No"),Rates!$D$17,IF(AND(AE106="A",'Claim Details'!$I$28&gt;=Rates!$F$14,'Claim Details'!$I$28&lt;=Rates!$F$15,'Claim Details'!$I$19="Yes"),Rates!$G$17,IF(AND(AE106="A",'Claim Details'!$I$28&gt;=Rates!$F$14,'Claim Details'!$I$28&lt;=Rates!$F$15,'Claim Details'!$I$19="No"),Rates!$F$17,IF(AND(AE106="A",'Claim Details'!$I$28&gt;=Rates!$H$14,'Claim Details'!$I$28&lt;=Rates!$H$15,'Claim Details'!$I$19="Yes"),Rates!$I$17,IF(AND(AE106="A",'Claim Details'!$I$28&gt;=Rates!$H$14,'Claim Details'!$I$28&lt;=Rates!$H$15,'Claim Details'!$I$19="No"),Rates!$H$17,IF(AND(AE106="A",'Claim Details'!$I$28&gt;=Rates!$J$14,'Claim Details'!$I$28&lt;=Rates!$J$15,'Claim Details'!$I$19="Yes"),Rates!$K$17,IF(AND(AE106="A",'Claim Details'!$I$28&gt;=Rates!$J$14,'Claim Details'!$I$28&lt;=Rates!$J$15,'Claim Details'!$I$19="No"),Rates!$J$17,IF(AND(AE106="B",'Claim Details'!$I$28&gt;=Rates!$D$14,'Claim Details'!$I$28&lt;=Rates!$D$15,'Claim Details'!$I$19="Yes"),Rates!$E$18,IF(AND(AE106="B",'Claim Details'!$I$28&gt;=Rates!$D$14,'Claim Details'!$I$28&lt;=Rates!$D$15,'Claim Details'!$I$19="No"),Rates!$D$18,IF(AND(AE106="B",'Claim Details'!$I$28&gt;=Rates!$F$14,'Claim Details'!$I$28&lt;=Rates!$F$15,'Claim Details'!$I$19="Yes"),Rates!$G$18,IF(AND(AE106="B",'Claim Details'!$I$28&gt;=Rates!$F$14,'Claim Details'!$I$28&lt;=Rates!$F$15,'Claim Details'!$I$19="No"),Rates!$F$18,IF(AND(AE106="B",'Claim Details'!$I$28&gt;=Rates!$H$14,'Claim Details'!$I$28&lt;=Rates!$H$15,'Claim Details'!$I$19="Yes"),Rates!$I$18,IF(AND(AE106="B",'Claim Details'!$I$28&gt;=Rates!$H$14,'Claim Details'!$I$28&lt;=Rates!$H$15,'Claim Details'!$I$19="No"),Rates!$H$18,IF(AND(AE106="B",'Claim Details'!$I$28&gt;=Rates!$J$14,'Claim Details'!$I$28&lt;=Rates!$J$15,'Claim Details'!$I$19="Yes"),Rates!$K$18,IF(AND(AE106="B",'Claim Details'!$I$28&gt;=Rates!$J$14,'Claim Details'!$I$28&lt;=Rates!$J$15,'Claim Details'!$I$19="No"),Rates!$J$18,IF(AND(AE106="C",'Claim Details'!$I$28&gt;=Rates!$D$14,'Claim Details'!$I$28&lt;=Rates!$D$15,'Claim Details'!$I$19="Yes"),Rates!$E$19,IF(AND(AE106="C",'Claim Details'!$I$28&gt;=Rates!$D$14,'Claim Details'!$I$28&lt;=Rates!$D$15,'Claim Details'!$I$19="No"),Rates!$D$19,IF(AND(AE106="C",'Claim Details'!$I$28&gt;=Rates!$F$14,'Claim Details'!$I$28&lt;=Rates!$F$15,'Claim Details'!$I$19="Yes"),Rates!$G$19,IF(AND(AE106="C",'Claim Details'!$I$28&gt;=Rates!$F$14,'Claim Details'!$I$28&lt;=Rates!$F$15,'Claim Details'!$I$19="No"),Rates!$F$19,IF(AND(AE106="C",'Claim Details'!$I$28&gt;=Rates!$H$14,'Claim Details'!$I$28&lt;=Rates!$H$15,'Claim Details'!$I$19="Yes"),Rates!$I$19,IF(AND(AE106="C",'Claim Details'!$I$28&gt;=Rates!$H$14,'Claim Details'!$I$28&lt;=Rates!$H$15,'Claim Details'!$I$19="No"),Rates!$H$19,IF(AND(AE106="C",'Claim Details'!$I$28&gt;=Rates!$J$14,'Claim Details'!$I$28&lt;=Rates!$J$15,'Claim Details'!$I$19="Yes"),Rates!$K$19,IF(AND(AE106="C",'Claim Details'!$I$28&gt;=Rates!$J$14,'Claim Details'!$I$28&lt;=Rates!$J$15,'Claim Details'!$I$19="No"),Rates!$J$19,"£0.00"))))))))))))))))))))))))</f>
        <v>£0.00</v>
      </c>
      <c r="BE106" s="189" t="str">
        <f>IF(AND(AE106="A",'Claim Details'!$I$28&gt;=Rates!$D$14,'Claim Details'!$I$28&lt;=Rates!$D$15,'Claim Details'!$I$19="Yes"),Rates!$J$25,IF(AND(AE106="A",'Claim Details'!$I$28&gt;=Rates!$D$14,'Claim Details'!$I$28&lt;=Rates!$D$15,'Claim Details'!$I$19="No"),Rates!$D$25,IF(AND(AE106="A",'Claim Details'!$I$28&gt;=Rates!$F$14,'Claim Details'!$I$28&lt;=Rates!$F$15,'Claim Details'!$I$19="Yes"),Rates!$G$25,IF(AND(AE106="A",'Claim Details'!$I$28&gt;=Rates!$F$14,'Claim Details'!$I$28&lt;=Rates!$F$15,'Claim Details'!$I$19="No"),Rates!$F$25,IF(AND(AE106="A",'Claim Details'!$I$28&gt;=Rates!$H$14,'Claim Details'!$I$28&lt;=Rates!$H$15,'Claim Details'!$I$19="Yes"),Rates!$I$25,IF(AND(AE106="A",'Claim Details'!$I$28&gt;=Rates!$H$14,'Claim Details'!$I$28&lt;=Rates!$H$15,'Claim Details'!$I$19="No"),Rates!$H$25,IF(AND(AE106="A",'Claim Details'!$I$28&gt;=Rates!$J$14,'Claim Details'!$I$28&lt;=Rates!$J$15,'Claim Details'!$I$19="Yes"),Rates!$K$25,IF(AND(AE106="A",'Claim Details'!$I$28&gt;=Rates!$J$14,'Claim Details'!$I$28&lt;=Rates!$J$15,'Claim Details'!$I$19="No"),Rates!$J$25,IF(AND(AE106="B",'Claim Details'!$I$28&gt;=Rates!$D$14,'Claim Details'!$I$28&lt;=Rates!$D$15,'Claim Details'!$I$19="Yes"),Rates!$E$26,IF(AND(AE106="B",'Claim Details'!$I$28&gt;=Rates!$D$14,'Claim Details'!$I$28&lt;=Rates!$D$15,'Claim Details'!$I$19="No"),Rates!$D$26,IF(AND(AE106="B",'Claim Details'!$I$28&gt;=Rates!$F$14,'Claim Details'!$I$28&lt;=Rates!$F$15,'Claim Details'!$I$19="Yes"),Rates!$G$26,IF(AND(AE106="B",'Claim Details'!$I$28&gt;=Rates!$F$14,'Claim Details'!$I$28&lt;=Rates!$F$15,'Claim Details'!$I$19="No"),Rates!$F$26,IF(AND(AE106="B",'Claim Details'!$I$28&gt;=Rates!$H$14,'Claim Details'!$I$28&lt;=Rates!$H$15,'Claim Details'!$I$19="Yes"),Rates!$I$26,IF(AND(AE106="B",'Claim Details'!$I$28&gt;=Rates!$H$14,'Claim Details'!$I$28&lt;=Rates!$H$15,'Claim Details'!$I$19="No"),Rates!$H$26,IF(AND(AE106="B",'Claim Details'!$I$28&gt;=Rates!$J$14,'Claim Details'!$I$28&lt;=Rates!$J$15,'Claim Details'!$I$19="Yes"),Rates!$K$26,IF(AND(AE106="B",'Claim Details'!$I$28&gt;=Rates!$J$14,'Claim Details'!$I$28&lt;=Rates!$J$15,'Claim Details'!$I$19="No"),Rates!$J$26,IF(AND(AE106="C",'Claim Details'!$I$28&gt;=Rates!$D$14,'Claim Details'!$I$28&lt;=Rates!$D$15,'Claim Details'!$I$19="Yes"),Rates!$E$27,IF(AND(AE106="C",'Claim Details'!$I$28&gt;=Rates!$D$14,'Claim Details'!$I$28&lt;=Rates!$D$15,'Claim Details'!$I$19="No"),Rates!$D$27,IF(AND(AE106="C",'Claim Details'!$I$28&gt;=Rates!$F$14,'Claim Details'!$I$28&lt;=Rates!$F$15,'Claim Details'!$I$19="Yes"),Rates!$G$27,IF(AND(AE106="C",'Claim Details'!$I$28&gt;=Rates!$F$14,'Claim Details'!$I$28&lt;=Rates!$F$15,'Claim Details'!$I$19="No"),Rates!$F$27,IF(AND(AE106="C",'Claim Details'!$I$28&gt;=Rates!$H$14,'Claim Details'!$I$28&lt;=Rates!$H$15,'Claim Details'!$I$19="Yes"),Rates!$I$27,IF(AND(AE106="C",'Claim Details'!$I$28&gt;=Rates!$H$14,'Claim Details'!$I$28&lt;=Rates!$H$15,'Claim Details'!$I$19="No"),Rates!$H$27,IF(AND(AE106="C",'Claim Details'!$I$28&gt;=Rates!$J$14,'Claim Details'!$I$28&lt;=Rates!$J$15,'Claim Details'!$I$19="Yes"),Rates!$K$27,IF(AND(AE106="C",'Claim Details'!$I$28&gt;=Rates!$J$14,'Claim Details'!$I$28&lt;=Rates!$J$15,'Claim Details'!$I$19="No"),Rates!$J$27,"£0.00"))))))))))))))))))))))))</f>
        <v>£0.00</v>
      </c>
      <c r="BF106" s="189" t="str">
        <f>IF(AND(AE106="A",'Claim Details'!$I$28&gt;=Rates!$D$14,'Claim Details'!$I$28&lt;=Rates!$D$15,'Claim Details'!$I$19="Yes"),Rates!$E$20,IF(AND(AE106="A",'Claim Details'!$I$28&gt;=Rates!$D$14,'Claim Details'!$I$28&lt;=Rates!$D$15,'Claim Details'!$I$19="No"),Rates!$D$20,IF(AND(AE106="A",'Claim Details'!$I$28&gt;=Rates!$F$14,'Claim Details'!$I$28&lt;=Rates!$F$15,'Claim Details'!$I$19="Yes"),Rates!$G$20,IF(AND(AE106="A",'Claim Details'!$I$28&gt;=Rates!$F$14,'Claim Details'!$I$28&lt;=Rates!$F$15,'Claim Details'!$I$19="No"),Rates!$F$20,IF(AND(AE106="A",'Claim Details'!$I$28&gt;=Rates!$H$14,'Claim Details'!$I$28&lt;=Rates!$H$15,'Claim Details'!$I$19="Yes"),Rates!$I$20,IF(AND(AE106="A",'Claim Details'!$I$28&gt;=Rates!$H$14,'Claim Details'!$I$28&lt;=Rates!$H$15,'Claim Details'!$I$19="No"),Rates!$H$20,IF(AND(AE106="A",'Claim Details'!$I$28&gt;=Rates!$J$14,'Claim Details'!$I$28&lt;=Rates!$J$15,'Claim Details'!$I$19="Yes"),Rates!$K$20,IF(AND(AE106="A",'Claim Details'!$I$28&gt;=Rates!$J$14,'Claim Details'!$I$28&lt;=Rates!$J$15,'Claim Details'!$I$19="No"),Rates!$J$20,IF(AND(AE106="B",'Claim Details'!$I$28&gt;=Rates!$D$14,'Claim Details'!$I$28&lt;=Rates!$D$15,'Claim Details'!$I$19="Yes"),Rates!$E$21,IF(AND(AE106="B",'Claim Details'!$I$28&gt;=Rates!$D$14,'Claim Details'!$I$28&lt;=Rates!$D$15,'Claim Details'!$I$19="No"),Rates!$D$21,IF(AND(AE106="B",'Claim Details'!$I$28&gt;=Rates!$F$14,'Claim Details'!$I$28&lt;=Rates!$F$15,'Claim Details'!$I$19="Yes"),Rates!$G$21,IF(AND(AE106="B",'Claim Details'!$I$28&gt;=Rates!$F$14,'Claim Details'!$I$28&lt;=Rates!$F$15,'Claim Details'!$I$19="No"),Rates!$F$21,IF(AND(AE106="B",'Claim Details'!$I$28&gt;=Rates!$H$14,'Claim Details'!$I$28&lt;=Rates!$H$15,'Claim Details'!$I$19="Yes"),Rates!$I$21,IF(AND(AE106="B",'Claim Details'!$I$28&gt;=Rates!$H$14,'Claim Details'!$I$28&lt;=Rates!$H$15,'Claim Details'!$I$19="No"),Rates!$H$21,IF(AND(AE106="B",'Claim Details'!$I$28&gt;=Rates!$J$14,'Claim Details'!$I$28&lt;=Rates!$J$15,'Claim Details'!$I$19="Yes"),Rates!$K$21,IF(AND(AE106="B",'Claim Details'!$I$28&gt;=Rates!$J$14,'Claim Details'!$I$28&lt;=Rates!$J$15,'Claim Details'!$I$19="No"),Rates!$J$21,"£0.00"))))))))))))))))</f>
        <v>£0.00</v>
      </c>
      <c r="BG106" s="189" t="str">
        <f>IF(AND(AE106="A",'Claim Details'!$I$28&gt;=Rates!$D$14,'Claim Details'!$I$28&lt;=Rates!$D$15,'Claim Details'!$I$19="Yes"),Rates!$E$22,IF(AND(AE106="A",'Claim Details'!$I$28&gt;=Rates!$D$14,'Claim Details'!$I$28&lt;=Rates!$D$15,'Claim Details'!$I$19="No"),Rates!$D$22,IF(AND(AE106="A",'Claim Details'!$I$28&gt;=Rates!$F$14,'Claim Details'!$I$28&lt;=Rates!$F$15,'Claim Details'!$I$19="Yes"),Rates!$G$22,IF(AND(AE106="A",'Claim Details'!$I$28&gt;=Rates!$F$14,'Claim Details'!$I$28&lt;=Rates!$F$15,'Claim Details'!$I$19="No"),Rates!$F$22,IF(AND(AE106="A",'Claim Details'!$I$28&gt;=Rates!$H$14,'Claim Details'!$I$28&lt;=Rates!$H$15,'Claim Details'!$I$19="Yes"),Rates!$I$22,IF(AND(AE106="A",'Claim Details'!$I$28&gt;=Rates!$H$14,'Claim Details'!$I$28&lt;=Rates!$H$15,'Claim Details'!$I$19="No"),Rates!$H$22,IF(AND(AE106="A",'Claim Details'!$I$28&gt;=Rates!$J$14,'Claim Details'!$I$28&lt;=Rates!$J$15,'Claim Details'!$I$19="Yes"),Rates!$K$22,IF(AND(AE106="A",'Claim Details'!$I$28&gt;=Rates!$J$14,'Claim Details'!$I$28&lt;=Rates!$J$15,'Claim Details'!$I$19="No"),Rates!$J$22,IF(AND(AE106="B",'Claim Details'!$I$28&gt;=Rates!$D$14,'Claim Details'!$I$28&lt;=Rates!$D$15,'Claim Details'!$I$19="Yes"),Rates!$E$23,IF(AND(AE106="B",'Claim Details'!$I$28&gt;=Rates!$D$14,'Claim Details'!$I$28&lt;=Rates!$D$15,'Claim Details'!$I$19="No"),Rates!$D$23,IF(AND(AE106="B",'Claim Details'!$I$28&gt;=Rates!$F$14,'Claim Details'!$I$28&lt;=Rates!$F$15,'Claim Details'!$I$19="Yes"),Rates!$G$23,IF(AND(AE106="B",'Claim Details'!$I$28&gt;=Rates!$F$14,'Claim Details'!$I$28&lt;=Rates!$F$15,'Claim Details'!$I$19="No"),Rates!$F$23,IF(AND(AE106="B",'Claim Details'!$I$28&gt;=Rates!$H$14,'Claim Details'!$I$28&lt;=Rates!$H$15,'Claim Details'!$I$19="Yes"),Rates!$I$23,IF(AND(AE106="B",'Claim Details'!$I$28&gt;=Rates!$H$14,'Claim Details'!$I$28&lt;=Rates!$H$15,'Claim Details'!$I$19="No"),Rates!$H$23,IF(AND(AE106="B",'Claim Details'!$I$28&gt;=Rates!$J$14,'Claim Details'!$I$28&lt;=Rates!$J$15,'Claim Details'!$I$19="Yes"),Rates!$K$23,IF(AND(AE106="B",'Claim Details'!$I$28&gt;=Rates!$J$14,'Claim Details'!$I$28&lt;=Rates!$J$15,'Claim Details'!$I$19="No"),Rates!$J$23,IF(AND(AE106="C",'Claim Details'!$I$28&gt;=Rates!$D$14,'Claim Details'!$I$28&lt;=Rates!$D$15,'Claim Details'!$I$19="Yes"),Rates!$E$24,IF(AND(AE106="C",'Claim Details'!$I$28&gt;=Rates!$D$14,'Claim Details'!$I$28&lt;=Rates!$D$15,'Claim Details'!$I$19="No"),Rates!$D$24,IF(AND(AE106="C",'Claim Details'!$I$28&gt;=Rates!$F$14,'Claim Details'!$I$28&lt;=Rates!$F$15,'Claim Details'!$I$19="Yes"),Rates!$G$24,IF(AND(AE106="C",'Claim Details'!$I$28&gt;=Rates!$F$14,'Claim Details'!$I$28&lt;=Rates!$F$15,'Claim Details'!$I$19="No"),Rates!$F$24,IF(AND(AE106="C",'Claim Details'!$I$28&gt;=Rates!$H$14,'Claim Details'!$I$28&lt;=Rates!$H$15,'Claim Details'!$I$19="Yes"),Rates!$I$24,IF(AND(AE106="C",'Claim Details'!$I$28&gt;=Rates!$H$14,'Claim Details'!$I$28&lt;=Rates!$H$15,'Claim Details'!$I$19="No"),Rates!$H$24,IF(AND(AE106="C",'Claim Details'!$I$28&gt;=Rates!$J$14,'Claim Details'!$I$28&lt;=Rates!$J$15,'Claim Details'!$I$19="Yes"),Rates!$K$24,IF(AND(AE106="C",'Claim Details'!$I$28&gt;=Rates!$J$14,'Claim Details'!$I$28&lt;=Rates!$J$15,'Claim Details'!$I$19="No"),Rates!$J$24,"£0.00"))))))))))))))))))))))))</f>
        <v>£0.00</v>
      </c>
      <c r="BH106" s="189" t="str">
        <f t="shared" si="28"/>
        <v>£0.00</v>
      </c>
      <c r="BI106" s="189">
        <f t="shared" si="29"/>
        <v>0</v>
      </c>
      <c r="BO106" s="202" t="str">
        <f>IF(H106="","£0.00",IF(AP106="4","£0.00",IF(AP106="5","£0.00",IF(AP106="1","£0.00",((AQ106*H106)*'Claim Details'!$F$111)/100))))</f>
        <v>£0.00</v>
      </c>
      <c r="BP106" s="202" t="str">
        <f>IF(T106="","£0.00",IF(AP106="4","£0.00",IF(AP106="5","£0.00",IF(AP106="1","£0.00",((AR106*T106)*'Claim Details'!$N$111)/100))))</f>
        <v>£0.00</v>
      </c>
      <c r="BQ106" s="202" t="str">
        <f>IF(AI106="","£0.00",IF(AP106="4","£0.00",IF(AP106="5","£0.00",IF(AP106="1","£0.00",((BI106*AI106)*'Claim Details'!$W$111)/100))))</f>
        <v>£0.00</v>
      </c>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row>
    <row r="107" spans="1:97" ht="15">
      <c r="A107" s="145"/>
      <c r="B107" s="91"/>
      <c r="C107" s="96"/>
      <c r="D107" s="97"/>
      <c r="E107" s="98"/>
      <c r="F107" s="89"/>
      <c r="G107" s="99"/>
      <c r="H107" s="100"/>
      <c r="I107" s="221" t="str">
        <f t="shared" si="19"/>
        <v>£0.00</v>
      </c>
      <c r="J107" s="101"/>
      <c r="K107" s="100"/>
      <c r="L107" s="221" t="str">
        <f t="shared" si="20"/>
        <v>£0.00</v>
      </c>
      <c r="M107" s="101"/>
      <c r="N107" s="102"/>
      <c r="O107" s="145"/>
      <c r="P107" s="77"/>
      <c r="Q107" s="87"/>
      <c r="R107" s="87"/>
      <c r="S107" s="87"/>
      <c r="T107" s="149" t="str">
        <f t="shared" si="21"/>
        <v/>
      </c>
      <c r="U107" s="87" t="str">
        <f t="shared" si="30"/>
        <v/>
      </c>
      <c r="V107" s="87"/>
      <c r="W107" s="53" t="str">
        <f t="shared" si="22"/>
        <v>£0.00</v>
      </c>
      <c r="X107" s="53"/>
      <c r="Y107" s="87"/>
      <c r="Z107" s="78"/>
      <c r="AA107" s="79"/>
      <c r="AB107" s="160"/>
      <c r="AC107" s="98"/>
      <c r="AD107" s="225"/>
      <c r="AE107" s="235" t="str">
        <f t="shared" si="23"/>
        <v/>
      </c>
      <c r="AF107" s="87" t="str">
        <f t="shared" si="24"/>
        <v/>
      </c>
      <c r="AG107" s="53"/>
      <c r="AH107" s="224"/>
      <c r="AI107" s="226" t="str">
        <f t="shared" si="16"/>
        <v/>
      </c>
      <c r="AJ107" s="236" t="str">
        <f t="shared" si="25"/>
        <v>£0.00</v>
      </c>
      <c r="AK107" s="31"/>
      <c r="AL107" s="1"/>
      <c r="AM107" s="1"/>
      <c r="AN107" s="1"/>
      <c r="AO107" s="1"/>
      <c r="AP107" s="1" t="str">
        <f t="shared" si="17"/>
        <v/>
      </c>
      <c r="AQ107" s="27">
        <f t="shared" si="18"/>
        <v>0</v>
      </c>
      <c r="AR107" s="189">
        <f t="shared" si="26"/>
        <v>0</v>
      </c>
      <c r="AS107" s="190" t="str">
        <f>IF(AND(C107="A",'Claim Details'!$E$28&gt;=Rates!$D$14,'Claim Details'!$E$28&lt;=Rates!$D$15,'Claim Details'!$E$19="Yes"),Rates!$E$17,IF(AND(C107="A",'Claim Details'!$E$28&gt;=Rates!$D$14,'Claim Details'!$E$28&lt;=Rates!$D$15,'Claim Details'!$E$19="No"),Rates!$D$17,IF(AND(C107="A",'Claim Details'!$E$28&gt;=Rates!$F$14,'Claim Details'!$E$28&lt;=Rates!$F$15,'Claim Details'!$E$19="Yes"),Rates!$G$17,IF(AND(C107="A",'Claim Details'!$E$28&gt;=Rates!$F$14,'Claim Details'!$E$28&lt;=Rates!$F$15,'Claim Details'!$E$19="No"),Rates!$F$17,IF(AND(C107="A",'Claim Details'!$E$28&gt;=Rates!$H$14,'Claim Details'!$E$28&lt;=Rates!$H$15,'Claim Details'!$E$19="Yes"),Rates!$I$17,IF(AND(C107="A",'Claim Details'!$E$28&gt;=Rates!$H$14,'Claim Details'!$E$28&lt;=Rates!$H$15,'Claim Details'!$E$19="No"),Rates!$H$17,IF(AND(C107="A",'Claim Details'!$E$28&gt;=Rates!$J$14,'Claim Details'!$E$28&lt;=Rates!$J$15,'Claim Details'!$E$19="Yes"),Rates!$K$17,IF(AND(C107="A",'Claim Details'!$E$28&gt;=Rates!$J$14,'Claim Details'!$E$28&lt;=Rates!$J$15,'Claim Details'!$E$19="No"),Rates!$J$17,IF(AND(C107="B",'Claim Details'!$E$28&gt;=Rates!$D$14,'Claim Details'!$E$28&lt;=Rates!$D$15,'Claim Details'!$E$19="Yes"),Rates!$E$18,IF(AND(C107="B",'Claim Details'!$E$28&gt;=Rates!$D$14,'Claim Details'!$E$28&lt;=Rates!$D$15,'Claim Details'!$E$19="No"),Rates!$D$18,IF(AND(C107="B",'Claim Details'!$E$28&gt;=Rates!$F$14,'Claim Details'!$E$28&lt;=Rates!$F$15,'Claim Details'!$E$19="Yes"),Rates!$G$18,IF(AND(C107="B",'Claim Details'!$E$28&gt;=Rates!$F$14,'Claim Details'!$E$28&lt;=Rates!$F$15,'Claim Details'!$E$19="No"),Rates!$F$18,IF(AND(C107="B",'Claim Details'!$E$28&gt;=Rates!$H$14,'Claim Details'!$E$28&lt;=Rates!$H$15,'Claim Details'!$E$19="Yes"),Rates!$I$18,IF(AND(C107="B",'Claim Details'!$E$28&gt;=Rates!$H$14,'Claim Details'!$E$28&lt;=Rates!$H$15,'Claim Details'!$E$19="No"),Rates!$H$18,IF(AND(C107="B",'Claim Details'!$E$28&gt;=Rates!$J$14,'Claim Details'!$E$28&lt;=Rates!$J$15,'Claim Details'!$E$19="Yes"),Rates!$K$18,IF(AND(C107="B",'Claim Details'!$E$28&gt;=Rates!$J$14,'Claim Details'!$E$28&lt;=Rates!$J$15,'Claim Details'!$E$19="No"),Rates!$J$18,IF(AND(C107="C",'Claim Details'!$E$28&gt;=Rates!$D$14,'Claim Details'!$E$28&lt;=Rates!$D$15,'Claim Details'!$E$19="Yes"),Rates!$E$19,IF(AND(C107="C",'Claim Details'!$E$28&gt;=Rates!$D$14,'Claim Details'!$E$28&lt;=Rates!$D$15,'Claim Details'!$E$19="No"),Rates!$D$19,IF(AND(C107="C",'Claim Details'!$E$28&gt;=Rates!$F$14,'Claim Details'!$E$28&lt;=Rates!$F$15,'Claim Details'!$E$19="Yes"),Rates!$G$19,IF(AND(C107="C",'Claim Details'!$E$28&gt;=Rates!$F$14,'Claim Details'!$E$28&lt;=Rates!$F$15,'Claim Details'!$E$19="No"),Rates!$F$19,IF(AND(C107="C",'Claim Details'!$E$28&gt;=Rates!$H$14,'Claim Details'!$E$28&lt;=Rates!$H$15,'Claim Details'!$E$19="Yes"),Rates!$I$19,IF(AND(C107="C",'Claim Details'!$E$28&gt;=Rates!$H$14,'Claim Details'!$E$28&lt;=Rates!$H$15,'Claim Details'!$E$19="No"),Rates!$H$19,IF(AND(C107="C",'Claim Details'!$E$28&gt;=Rates!$J$14,'Claim Details'!$E$28&lt;=Rates!$J$15,'Claim Details'!$E$19="Yes"),Rates!$K$19,IF(AND(C107="C",'Claim Details'!$E$28&gt;=Rates!$J$14,'Claim Details'!$E$28&lt;=Rates!$J$15,'Claim Details'!$E$19="No"),Rates!$J$19,"£0.00"))))))))))))))))))))))))</f>
        <v>£0.00</v>
      </c>
      <c r="AT107" s="189" t="str">
        <f>IF(AND(C107="A",'Claim Details'!$E$28&gt;=Rates!$D$14,'Claim Details'!$E$28&lt;=Rates!$D$15,'Claim Details'!$E$19="Yes"),Rates!$E$25,IF(AND(C107="A",'Claim Details'!$E$28&gt;=Rates!$D$14,'Claim Details'!$E$28&lt;=Rates!$D$15,'Claim Details'!$E$19="No"),Rates!$D$25,IF(AND(C107="A",'Claim Details'!$E$28&gt;=Rates!$F$14,'Claim Details'!$E$28&lt;=Rates!$F$15,'Claim Details'!$E$19="Yes"),Rates!$G$25,IF(AND(C107="A",'Claim Details'!$E$28&gt;=Rates!$F$14,'Claim Details'!$E$28&lt;=Rates!$F$15,'Claim Details'!$E$19="No"),Rates!$F$25,IF(AND(C107="A",'Claim Details'!$E$28&gt;=Rates!$H$14,'Claim Details'!$E$28&lt;=Rates!$H$15,'Claim Details'!$E$19="Yes"),Rates!$I$25,IF(AND(C107="A",'Claim Details'!$E$28&gt;=Rates!$H$14,'Claim Details'!$E$28&lt;=Rates!$H$15,'Claim Details'!$E$19="No"),Rates!$H$25,IF(AND(C107="A",'Claim Details'!$E$28&gt;=Rates!$J$14,'Claim Details'!$E$28&lt;=Rates!$J$15,'Claim Details'!$E$19="Yes"),Rates!$K$25,IF(AND(C107="A",'Claim Details'!$E$28&gt;=Rates!$J$14,'Claim Details'!$E$28&lt;=Rates!$J$15,'Claim Details'!$E$19="No"),Rates!$J$25,IF(AND(C107="B",'Claim Details'!$E$28&gt;=Rates!$D$14,'Claim Details'!$E$28&lt;=Rates!$D$15,'Claim Details'!$E$19="Yes"),Rates!$E$26,IF(AND(C107="B",'Claim Details'!$E$28&gt;=Rates!$D$14,'Claim Details'!$E$28&lt;=Rates!$D$15,'Claim Details'!$E$19="No"),Rates!$D$26,IF(AND(C107="B",'Claim Details'!$E$28&gt;=Rates!$F$14,'Claim Details'!$E$28&lt;=Rates!$F$15,'Claim Details'!$E$19="Yes"),Rates!$G$26,IF(AND(C107="B",'Claim Details'!$E$28&gt;=Rates!$F$14,'Claim Details'!$E$28&lt;=Rates!$F$15,'Claim Details'!$E$19="No"),Rates!$F$26,IF(AND(C107="B",'Claim Details'!$E$28&gt;=Rates!$H$14,'Claim Details'!$E$28&lt;=Rates!$H$15,'Claim Details'!$E$19="Yes"),Rates!$I$26,IF(AND(C107="B",'Claim Details'!$E$28&gt;=Rates!$H$14,'Claim Details'!$E$28&lt;=Rates!$H$15,'Claim Details'!$E$19="No"),Rates!$H$26,IF(AND(C107="B",'Claim Details'!$E$28&gt;=Rates!$J$14,'Claim Details'!$E$28&lt;=Rates!$J$15,'Claim Details'!$E$19="Yes"),Rates!$K$26,IF(AND(C107="B",'Claim Details'!$E$28&gt;=Rates!$J$14,'Claim Details'!$E$28&lt;=Rates!$J$15,'Claim Details'!$E$19="No"),Rates!$J$26,IF(AND(C107="C",'Claim Details'!$E$28&gt;=Rates!$D$14,'Claim Details'!$E$28&lt;=Rates!$D$15,'Claim Details'!$E$19="Yes"),Rates!$E$27,IF(AND(C107="C",'Claim Details'!$E$28&gt;=Rates!$D$14,'Claim Details'!$E$28&lt;=Rates!$D$15,'Claim Details'!$E$19="No"),Rates!$D$27,IF(AND(C107="C",'Claim Details'!$E$28&gt;=Rates!$F$14,'Claim Details'!$E$28&lt;=Rates!$F$15,'Claim Details'!$E$19="Yes"),Rates!$G$27,IF(AND(C107="C",'Claim Details'!$E$28&gt;=Rates!$F$14,'Claim Details'!$E$28&lt;=Rates!$F$15,'Claim Details'!$E$19="No"),Rates!$F$27,IF(AND(C107="C",'Claim Details'!$E$28&gt;=Rates!$H$14,'Claim Details'!$E$28&lt;=Rates!$H$15,'Claim Details'!$E$19="Yes"),Rates!$I$27,IF(AND(C107="C",'Claim Details'!$E$28&gt;=Rates!$H$14,'Claim Details'!$E$28&lt;=Rates!$H$15,'Claim Details'!$E$19="No"),Rates!$H$27,IF(AND(C107="C",'Claim Details'!$E$28&gt;=Rates!$J$14,'Claim Details'!$E$28&lt;=Rates!$J$15,'Claim Details'!$E$19="Yes"),Rates!$K$27,IF(AND(C107="C",'Claim Details'!$E$28&gt;=Rates!$J$14,'Claim Details'!$E$28&lt;=Rates!$J$15,'Claim Details'!$E$19="No"),Rates!$J$27,"£0.00"))))))))))))))))))))))))</f>
        <v>£0.00</v>
      </c>
      <c r="AU107" s="191" t="str">
        <f>IF(AND(C107="A",'Claim Details'!$E$28&gt;=Rates!$D$14,'Claim Details'!$E$28&lt;=Rates!$D$15,'Claim Details'!$E$19="Yes"),Rates!$E$20,IF(AND(C107="A",'Claim Details'!$E$28&gt;=Rates!$D$14,'Claim Details'!$E$28&lt;=Rates!$D$15,'Claim Details'!$E$19="No"),Rates!$D$20,IF(AND(C107="A",'Claim Details'!$E$28&gt;=Rates!$F$14,'Claim Details'!$E$28&lt;=Rates!$F$15,'Claim Details'!$E$19="Yes"),Rates!$G$20,IF(AND(C107="A",'Claim Details'!$E$28&gt;=Rates!$F$14,'Claim Details'!$E$28&lt;=Rates!$F$15,'Claim Details'!$E$19="No"),Rates!$F$20,IF(AND(C107="A",'Claim Details'!$E$28&gt;=Rates!$H$14,'Claim Details'!$E$28&lt;=Rates!$H$15,'Claim Details'!$E$19="Yes"),Rates!$I$20,IF(AND(C107="A",'Claim Details'!$E$28&gt;=Rates!$H$14,'Claim Details'!$E$28&lt;=Rates!$H$15,'Claim Details'!$E$19="No"),Rates!$H$20,IF(AND(C107="A",'Claim Details'!$E$28&gt;=Rates!$J$14,'Claim Details'!$E$28&lt;=Rates!$J$15,'Claim Details'!$E$19="Yes"),Rates!$K$20,IF(AND(C107="A",'Claim Details'!$E$28&gt;=Rates!$J$14,'Claim Details'!$E$28&lt;=Rates!$J$15,'Claim Details'!$E$19="No"),Rates!$J$20,IF(AND(C107="B",'Claim Details'!$E$28&gt;=Rates!$D$14,'Claim Details'!$E$28&lt;=Rates!$D$15,'Claim Details'!$E$19="Yes"),Rates!$E$21,IF(AND(C107="B",'Claim Details'!$E$28&gt;=Rates!$D$14,'Claim Details'!$E$28&lt;=Rates!$D$15,'Claim Details'!$E$19="No"),Rates!$D$21,IF(AND(C107="B",'Claim Details'!$E$28&gt;=Rates!$F$14,'Claim Details'!$E$28&lt;=Rates!$F$15,'Claim Details'!$E$19="Yes"),Rates!$G$21,IF(AND(C107="B",'Claim Details'!$E$28&gt;=Rates!$F$14,'Claim Details'!$E$28&lt;=Rates!$F$15,'Claim Details'!$E$19="No"),Rates!$F$21,IF(AND(C107="B",'Claim Details'!$E$28&gt;=Rates!$H$14,'Claim Details'!$E$28&lt;=Rates!$H$15,'Claim Details'!$E$19="Yes"),Rates!$I$21,IF(AND(C107="B",'Claim Details'!$E$28&gt;=Rates!$H$14,'Claim Details'!$E$28&lt;=Rates!$H$15,'Claim Details'!$E$19="No"),Rates!$H$21,IF(AND(C107="B",'Claim Details'!$E$28&gt;=Rates!$J$14,'Claim Details'!$E$28&lt;=Rates!$J$15,'Claim Details'!$E$19="Yes"),Rates!$K$21,IF(AND(C107="B",'Claim Details'!$E$28&gt;=Rates!$J$14,'Claim Details'!$E$28&lt;=Rates!$J$15,'Claim Details'!$E$19="No"),Rates!$J$21,"£0.00"))))))))))))))))</f>
        <v>£0.00</v>
      </c>
      <c r="AV107" s="191" t="str">
        <f>IF(AND(C107="A",'Claim Details'!$E$28&gt;=Rates!$D$14,'Claim Details'!$E$28&lt;=Rates!$D$15,'Claim Details'!$E$19="Yes"),Rates!$E$22,IF(AND(C107="A",'Claim Details'!$E$28&gt;=Rates!$D$14,'Claim Details'!$E$28&lt;=Rates!$D$15,'Claim Details'!$E$19="No"),Rates!$D$22,IF(AND(C107="A",'Claim Details'!$E$28&gt;=Rates!$F$14,'Claim Details'!$E$28&lt;=Rates!$F$15,'Claim Details'!$E$19="Yes"),Rates!$G$22,IF(AND(C107="A",'Claim Details'!$E$28&gt;=Rates!$F$14,'Claim Details'!$E$28&lt;=Rates!$F$15,'Claim Details'!$E$19="No"),Rates!$F$22,IF(AND(C107="A",'Claim Details'!$E$28&gt;=Rates!$H$14,'Claim Details'!$E$28&lt;=Rates!$H$15,'Claim Details'!$E$19="Yes"),Rates!$I$22,IF(AND(C107="A",'Claim Details'!$E$28&gt;=Rates!$H$14,'Claim Details'!$E$28&lt;=Rates!$H$15,'Claim Details'!$E$19="No"),Rates!$H$22,IF(AND(C107="A",'Claim Details'!$E$28&gt;=Rates!$J$14,'Claim Details'!$E$28&lt;=Rates!$J$15,'Claim Details'!$E$19="Yes"),Rates!$K$22,IF(AND(C107="A",'Claim Details'!$E$28&gt;=Rates!$J$14,'Claim Details'!$E$28&lt;=Rates!$J$15,'Claim Details'!$E$19="No"),Rates!$J$22,IF(AND(C107="B",'Claim Details'!$E$28&gt;=Rates!$D$14,'Claim Details'!$E$28&lt;=Rates!$D$15,'Claim Details'!$E$19="Yes"),Rates!$E$23,IF(AND(C107="B",'Claim Details'!$E$28&gt;=Rates!$D$14,'Claim Details'!$E$28&lt;=Rates!$D$15,'Claim Details'!$E$19="No"),Rates!$D$23,IF(AND(C107="B",'Claim Details'!$E$28&gt;=Rates!$F$14,'Claim Details'!$E$28&lt;=Rates!$F$15,'Claim Details'!$E$19="Yes"),Rates!$G$23,IF(AND(C107="B",'Claim Details'!$E$28&gt;=Rates!$F$14,'Claim Details'!$E$28&lt;=Rates!$F$15,'Claim Details'!$E$19="No"),Rates!$F$23,IF(AND(C107="B",'Claim Details'!$E$28&gt;=Rates!$H$14,'Claim Details'!$E$28&lt;=Rates!$H$15,'Claim Details'!$E$19="Yes"),Rates!$I$23,IF(AND(C107="B",'Claim Details'!$E$28&gt;=Rates!$H$14,'Claim Details'!$E$28&lt;=Rates!$H$15,'Claim Details'!$E$19="No"),Rates!$H$23,IF(AND(C107="B",'Claim Details'!$E$28&gt;=Rates!$J$14,'Claim Details'!$E$28&lt;=Rates!$J$15,'Claim Details'!$E$19="Yes"),Rates!$K$23,IF(AND(C107="B",'Claim Details'!$E$28&gt;=Rates!$J$14,'Claim Details'!$E$28&lt;=Rates!$J$15,'Claim Details'!$E$19="No"),Rates!$J$23,IF(AND(C107="C",'Claim Details'!$E$28&gt;=Rates!$D$14,'Claim Details'!$E$28&lt;=Rates!$D$15,'Claim Details'!$E$19="Yes"),Rates!$E$24,IF(AND(C107="C",'Claim Details'!$E$28&gt;=Rates!$D$14,'Claim Details'!$E$28&lt;=Rates!$D$15,'Claim Details'!$E$19="No"),Rates!$D$24,IF(AND(C107="C",'Claim Details'!$E$28&gt;=Rates!$F$14,'Claim Details'!$E$28&lt;=Rates!$F$15,'Claim Details'!$E$19="Yes"),Rates!$G$24,IF(AND(C107="C",'Claim Details'!$E$28&gt;=Rates!$F$14,'Claim Details'!$E$28&lt;=Rates!$F$15,'Claim Details'!$E$19="No"),Rates!$F$24,IF(AND(C107="C",'Claim Details'!$E$28&gt;=Rates!$H$14,'Claim Details'!$E$28&lt;=Rates!$H$15,'Claim Details'!$E$19="Yes"),Rates!$I$24,IF(AND(C107="C",'Claim Details'!$E$28&gt;=Rates!$H$14,'Claim Details'!$E$28&lt;=Rates!$H$15,'Claim Details'!$E$19="No"),Rates!$H$24,IF(AND(C107="C",'Claim Details'!$E$28&gt;=Rates!$J$14,'Claim Details'!$E$28&lt;=Rates!$J$15,'Claim Details'!$E$19="Yes"),Rates!$K$24,IF(AND(C107="C",'Claim Details'!$E$28&gt;=Rates!$J$14,'Claim Details'!$E$28&lt;=Rates!$J$15,'Claim Details'!$E$19="No"),Rates!$J$24,"£0.00"))))))))))))))))))))))))</f>
        <v>£0.00</v>
      </c>
      <c r="AW107" s="1"/>
      <c r="AX107" s="189" t="str">
        <f>IF(AND(U107="A",'Claim Details'!$I$28&gt;=Rates!$D$14,'Claim Details'!$I$28&lt;=Rates!$D$15,'Claim Details'!$I$19="Yes"),Rates!$J$17,IF(AND(U107="A",'Claim Details'!$I$28&gt;=Rates!$D$14,'Claim Details'!$I$28&lt;=Rates!$D$15,'Claim Details'!$I$19="No"),Rates!$D$17,IF(AND(U107="A",'Claim Details'!$I$28&gt;=Rates!$F$14,'Claim Details'!$I$28&lt;=Rates!$F$15,'Claim Details'!$I$19="Yes"),Rates!$G$17,IF(AND(U107="A",'Claim Details'!$I$28&gt;=Rates!$F$14,'Claim Details'!$I$28&lt;=Rates!$F$15,'Claim Details'!$I$19="No"),Rates!$F$17,IF(AND(U107="A",'Claim Details'!$I$28&gt;=Rates!$H$14,'Claim Details'!$I$28&lt;=Rates!$H$15,'Claim Details'!$I$19="Yes"),Rates!$I$17,IF(AND(U107="A",'Claim Details'!$I$28&gt;=Rates!$H$14,'Claim Details'!$I$28&lt;=Rates!$H$15,'Claim Details'!$I$19="No"),Rates!$H$17,IF(AND(U107="A",'Claim Details'!$I$28&gt;=Rates!$J$14,'Claim Details'!$I$28&lt;=Rates!$J$15,'Claim Details'!$I$19="Yes"),Rates!$K$17,IF(AND(U107="A",'Claim Details'!$I$28&gt;=Rates!$J$14,'Claim Details'!$I$28&lt;=Rates!$J$15,'Claim Details'!$I$19="No"),Rates!$J$17,IF(AND(U107="B",'Claim Details'!$I$28&gt;=Rates!$D$14,'Claim Details'!$I$28&lt;=Rates!$D$15,'Claim Details'!$I$19="Yes"),Rates!$E$18,IF(AND(U107="B",'Claim Details'!$I$28&gt;=Rates!$D$14,'Claim Details'!$I$28&lt;=Rates!$D$15,'Claim Details'!$I$19="No"),Rates!$D$18,IF(AND(U107="B",'Claim Details'!$I$28&gt;=Rates!$F$14,'Claim Details'!$I$28&lt;=Rates!$F$15,'Claim Details'!$I$19="Yes"),Rates!$G$18,IF(AND(U107="B",'Claim Details'!$I$28&gt;=Rates!$F$14,'Claim Details'!$I$28&lt;=Rates!$F$15,'Claim Details'!$I$19="No"),Rates!$F$18,IF(AND(U107="B",'Claim Details'!$I$28&gt;=Rates!$H$14,'Claim Details'!$I$28&lt;=Rates!$H$15,'Claim Details'!$I$19="Yes"),Rates!$I$18,IF(AND(U107="B",'Claim Details'!$I$28&gt;=Rates!$H$14,'Claim Details'!$I$28&lt;=Rates!$H$15,'Claim Details'!$I$19="No"),Rates!$H$18,IF(AND(U107="B",'Claim Details'!$I$28&gt;=Rates!$J$14,'Claim Details'!$I$28&lt;=Rates!$J$15,'Claim Details'!$I$19="Yes"),Rates!$K$18,IF(AND(U107="B",'Claim Details'!$I$28&gt;=Rates!$J$14,'Claim Details'!$I$28&lt;=Rates!$J$15,'Claim Details'!$I$19="No"),Rates!$J$18,IF(AND(U107="C",'Claim Details'!$I$28&gt;=Rates!$D$14,'Claim Details'!$I$28&lt;=Rates!$D$15,'Claim Details'!$I$19="Yes"),Rates!$E$19,IF(AND(U107="C",'Claim Details'!$I$28&gt;=Rates!$D$14,'Claim Details'!$I$28&lt;=Rates!$D$15,'Claim Details'!$I$19="No"),Rates!$D$19,IF(AND(U107="C",'Claim Details'!$I$28&gt;=Rates!$F$14,'Claim Details'!$I$28&lt;=Rates!$F$15,'Claim Details'!$I$19="Yes"),Rates!$G$19,IF(AND(U107="C",'Claim Details'!$I$28&gt;=Rates!$F$14,'Claim Details'!$I$28&lt;=Rates!$F$15,'Claim Details'!$I$19="No"),Rates!$F$19,IF(AND(U107="C",'Claim Details'!$I$28&gt;=Rates!$H$14,'Claim Details'!$I$28&lt;=Rates!$H$15,'Claim Details'!$I$19="Yes"),Rates!$I$19,IF(AND(U107="C",'Claim Details'!$I$28&gt;=Rates!$H$14,'Claim Details'!$I$28&lt;=Rates!$H$15,'Claim Details'!$I$19="No"),Rates!$H$19,IF(AND(U107="C",'Claim Details'!$I$28&gt;=Rates!$J$14,'Claim Details'!$I$28&lt;=Rates!$J$15,'Claim Details'!$I$19="Yes"),Rates!$K$19,IF(AND(U107="C",'Claim Details'!$I$28&gt;=Rates!$J$14,'Claim Details'!$I$28&lt;=Rates!$J$15,'Claim Details'!$I$19="No"),Rates!$J$19,"£0.00"))))))))))))))))))))))))</f>
        <v>£0.00</v>
      </c>
      <c r="AY107" s="189" t="str">
        <f>IF(AND(C107="A",'Claim Details'!$I$28&gt;=Rates!$D$14,'Claim Details'!$I$28&lt;=Rates!$D$15,'Claim Details'!$I$19="Yes"),Rates!$J$25,IF(AND(C107="A",'Claim Details'!$I$28&gt;=Rates!$D$14,'Claim Details'!$I$28&lt;=Rates!$D$15,'Claim Details'!$I$19="No"),Rates!$D$25,IF(AND(C107="A",'Claim Details'!$I$28&gt;=Rates!$F$14,'Claim Details'!$I$28&lt;=Rates!$F$15,'Claim Details'!$I$19="Yes"),Rates!$G$25,IF(AND(C107="A",'Claim Details'!$I$28&gt;=Rates!$F$14,'Claim Details'!$I$28&lt;=Rates!$F$15,'Claim Details'!$I$19="No"),Rates!$F$25,IF(AND(C107="A",'Claim Details'!$I$28&gt;=Rates!$H$14,'Claim Details'!$I$28&lt;=Rates!$H$15,'Claim Details'!$I$19="Yes"),Rates!$I$25,IF(AND(C107="A",'Claim Details'!$I$28&gt;=Rates!$H$14,'Claim Details'!$I$28&lt;=Rates!$H$15,'Claim Details'!$I$19="No"),Rates!$H$25,IF(AND(C107="A",'Claim Details'!$I$28&gt;=Rates!$J$14,'Claim Details'!$I$28&lt;=Rates!$J$15,'Claim Details'!$I$19="Yes"),Rates!$K$25,IF(AND(C107="A",'Claim Details'!$I$28&gt;=Rates!$J$14,'Claim Details'!$I$28&lt;=Rates!$J$15,'Claim Details'!$I$19="No"),Rates!$J$25,IF(AND(C107="B",'Claim Details'!$I$28&gt;=Rates!$D$14,'Claim Details'!$I$28&lt;=Rates!$D$15,'Claim Details'!$I$19="Yes"),Rates!$E$26,IF(AND(C107="B",'Claim Details'!$I$28&gt;=Rates!$D$14,'Claim Details'!$I$28&lt;=Rates!$D$15,'Claim Details'!$I$19="No"),Rates!$D$26,IF(AND(C107="B",'Claim Details'!$I$28&gt;=Rates!$F$14,'Claim Details'!$I$28&lt;=Rates!$F$15,'Claim Details'!$I$19="Yes"),Rates!$G$26,IF(AND(C107="B",'Claim Details'!$I$28&gt;=Rates!$F$14,'Claim Details'!$I$28&lt;=Rates!$F$15,'Claim Details'!$I$19="No"),Rates!$F$26,IF(AND(C107="B",'Claim Details'!$I$28&gt;=Rates!$H$14,'Claim Details'!$I$28&lt;=Rates!$H$15,'Claim Details'!$I$19="Yes"),Rates!$I$26,IF(AND(C107="B",'Claim Details'!$I$28&gt;=Rates!$H$14,'Claim Details'!$I$28&lt;=Rates!$H$15,'Claim Details'!$I$19="No"),Rates!$H$26,IF(AND(C107="B",'Claim Details'!$I$28&gt;=Rates!$J$14,'Claim Details'!$I$28&lt;=Rates!$J$15,'Claim Details'!$I$19="Yes"),Rates!$K$26,IF(AND(C107="B",'Claim Details'!$I$28&gt;=Rates!$J$14,'Claim Details'!$I$28&lt;=Rates!$J$15,'Claim Details'!$I$19="No"),Rates!$J$26,IF(AND(C107="C",'Claim Details'!$I$28&gt;=Rates!$D$14,'Claim Details'!$I$28&lt;=Rates!$D$15,'Claim Details'!$I$19="Yes"),Rates!$E$27,IF(AND(C107="C",'Claim Details'!$I$28&gt;=Rates!$D$14,'Claim Details'!$I$28&lt;=Rates!$D$15,'Claim Details'!$I$19="No"),Rates!$D$27,IF(AND(C107="C",'Claim Details'!$I$28&gt;=Rates!$F$14,'Claim Details'!$I$28&lt;=Rates!$F$15,'Claim Details'!$I$19="Yes"),Rates!$G$27,IF(AND(C107="C",'Claim Details'!$I$28&gt;=Rates!$F$14,'Claim Details'!$I$28&lt;=Rates!$F$15,'Claim Details'!$I$19="No"),Rates!$F$27,IF(AND(C107="C",'Claim Details'!$I$28&gt;=Rates!$H$14,'Claim Details'!$I$28&lt;=Rates!$H$15,'Claim Details'!$I$19="Yes"),Rates!$I$27,IF(AND(C107="C",'Claim Details'!$I$28&gt;=Rates!$H$14,'Claim Details'!$I$28&lt;=Rates!$H$15,'Claim Details'!$I$19="No"),Rates!$H$27,IF(AND(C107="C",'Claim Details'!$I$28&gt;=Rates!$J$14,'Claim Details'!$I$28&lt;=Rates!$J$15,'Claim Details'!$I$19="Yes"),Rates!$K$27,IF(AND(C107="C",'Claim Details'!$I$28&gt;=Rates!$J$14,'Claim Details'!$I$28&lt;=Rates!$J$15,'Claim Details'!$I$19="No"),Rates!$J$27,"£0.00"))))))))))))))))))))))))</f>
        <v>£0.00</v>
      </c>
      <c r="AZ107" s="189" t="str">
        <f>IF(AND(C107="A",'Claim Details'!$I$28&gt;=Rates!$D$14,'Claim Details'!$I$28&lt;=Rates!$D$15,'Claim Details'!$I$19="Yes"),Rates!$E$20,IF(AND(C107="A",'Claim Details'!$I$28&gt;=Rates!$D$14,'Claim Details'!$I$28&lt;=Rates!$D$15,'Claim Details'!$I$19="No"),Rates!$D$20,IF(AND(C107="A",'Claim Details'!$I$28&gt;=Rates!$F$14,'Claim Details'!$I$28&lt;=Rates!$F$15,'Claim Details'!$I$19="Yes"),Rates!$G$20,IF(AND(C107="A",'Claim Details'!$I$28&gt;=Rates!$F$14,'Claim Details'!$I$28&lt;=Rates!$F$15,'Claim Details'!$I$19="No"),Rates!$F$20,IF(AND(C107="A",'Claim Details'!$I$28&gt;=Rates!$H$14,'Claim Details'!$I$28&lt;=Rates!$H$15,'Claim Details'!$I$19="Yes"),Rates!$I$20,IF(AND(C107="A",'Claim Details'!$I$28&gt;=Rates!$H$14,'Claim Details'!$I$28&lt;=Rates!$H$15,'Claim Details'!$I$19="No"),Rates!$H$20,IF(AND(C107="A",'Claim Details'!$I$28&gt;=Rates!$J$14,'Claim Details'!$I$28&lt;=Rates!$J$15,'Claim Details'!$I$19="Yes"),Rates!$K$20,IF(AND(C107="A",'Claim Details'!$I$28&gt;=Rates!$J$14,'Claim Details'!$I$28&lt;=Rates!$J$15,'Claim Details'!$I$19="No"),Rates!$J$20,IF(AND(C107="B",'Claim Details'!$I$28&gt;=Rates!$D$14,'Claim Details'!$I$28&lt;=Rates!$D$15,'Claim Details'!$I$19="Yes"),Rates!$E$21,IF(AND(C107="B",'Claim Details'!$I$28&gt;=Rates!$D$14,'Claim Details'!$I$28&lt;=Rates!$D$15,'Claim Details'!$I$19="No"),Rates!$D$21,IF(AND(C107="B",'Claim Details'!$I$28&gt;=Rates!$F$14,'Claim Details'!$I$28&lt;=Rates!$F$15,'Claim Details'!$I$19="Yes"),Rates!$G$21,IF(AND(C107="B",'Claim Details'!$I$28&gt;=Rates!$F$14,'Claim Details'!$I$28&lt;=Rates!$F$15,'Claim Details'!$I$19="No"),Rates!$F$21,IF(AND(C107="B",'Claim Details'!$I$28&gt;=Rates!$H$14,'Claim Details'!$I$28&lt;=Rates!$H$15,'Claim Details'!$I$19="Yes"),Rates!$I$21,IF(AND(C107="B",'Claim Details'!$I$28&gt;=Rates!$H$14,'Claim Details'!$I$28&lt;=Rates!$H$15,'Claim Details'!$I$19="No"),Rates!$H$21,IF(AND(C107="B",'Claim Details'!$I$28&gt;=Rates!$J$14,'Claim Details'!$I$28&lt;=Rates!$J$15,'Claim Details'!$I$19="Yes"),Rates!$K$21,IF(AND(C107="B",'Claim Details'!$I$28&gt;=Rates!$J$14,'Claim Details'!$I$28&lt;=Rates!$J$15,'Claim Details'!$I$19="No"),Rates!$J$21,"£0.00"))))))))))))))))</f>
        <v>£0.00</v>
      </c>
      <c r="BA107" s="189" t="str">
        <f>IF(AND(C107="A",'Claim Details'!$I$28&gt;=Rates!$D$14,'Claim Details'!$I$28&lt;=Rates!$D$15,'Claim Details'!$I$19="Yes"),Rates!$E$22,IF(AND(C107="A",'Claim Details'!$I$28&gt;=Rates!$D$14,'Claim Details'!$I$28&lt;=Rates!$D$15,'Claim Details'!$I$19="No"),Rates!$D$22,IF(AND(C107="A",'Claim Details'!$I$28&gt;=Rates!$F$14,'Claim Details'!$I$28&lt;=Rates!$F$15,'Claim Details'!$I$19="Yes"),Rates!$G$22,IF(AND(C107="A",'Claim Details'!$I$28&gt;=Rates!$F$14,'Claim Details'!$I$28&lt;=Rates!$F$15,'Claim Details'!$I$19="No"),Rates!$F$22,IF(AND(C107="A",'Claim Details'!$I$28&gt;=Rates!$H$14,'Claim Details'!$I$28&lt;=Rates!$H$15,'Claim Details'!$I$19="Yes"),Rates!$I$22,IF(AND(C107="A",'Claim Details'!$I$28&gt;=Rates!$H$14,'Claim Details'!$I$28&lt;=Rates!$H$15,'Claim Details'!$I$19="No"),Rates!$H$22,IF(AND(C107="A",'Claim Details'!$I$28&gt;=Rates!$J$14,'Claim Details'!$I$28&lt;=Rates!$J$15,'Claim Details'!$I$19="Yes"),Rates!$K$22,IF(AND(C107="A",'Claim Details'!$I$28&gt;=Rates!$J$14,'Claim Details'!$I$28&lt;=Rates!$J$15,'Claim Details'!$I$19="No"),Rates!$J$22,IF(AND(C107="B",'Claim Details'!$I$28&gt;=Rates!$D$14,'Claim Details'!$I$28&lt;=Rates!$D$15,'Claim Details'!$I$19="Yes"),Rates!$E$23,IF(AND(C107="B",'Claim Details'!$I$28&gt;=Rates!$D$14,'Claim Details'!$I$28&lt;=Rates!$D$15,'Claim Details'!$I$19="No"),Rates!$D$23,IF(AND(C107="B",'Claim Details'!$I$28&gt;=Rates!$F$14,'Claim Details'!$I$28&lt;=Rates!$F$15,'Claim Details'!$I$19="Yes"),Rates!$G$23,IF(AND(C107="B",'Claim Details'!$I$28&gt;=Rates!$F$14,'Claim Details'!$I$28&lt;=Rates!$F$15,'Claim Details'!$I$19="No"),Rates!$F$23,IF(AND(C107="B",'Claim Details'!$I$28&gt;=Rates!$H$14,'Claim Details'!$I$28&lt;=Rates!$H$15,'Claim Details'!$I$19="Yes"),Rates!$I$23,IF(AND(C107="B",'Claim Details'!$I$28&gt;=Rates!$H$14,'Claim Details'!$I$28&lt;=Rates!$H$15,'Claim Details'!$I$19="No"),Rates!$H$23,IF(AND(C107="B",'Claim Details'!$I$28&gt;=Rates!$J$14,'Claim Details'!$I$28&lt;=Rates!$J$15,'Claim Details'!$I$19="Yes"),Rates!$K$23,IF(AND(C107="B",'Claim Details'!$I$28&gt;=Rates!$J$14,'Claim Details'!$I$28&lt;=Rates!$J$15,'Claim Details'!$I$19="No"),Rates!$J$23,IF(AND(C107="C",'Claim Details'!$I$28&gt;=Rates!$D$14,'Claim Details'!$I$28&lt;=Rates!$D$15,'Claim Details'!$I$19="Yes"),Rates!$E$24,IF(AND(C107="C",'Claim Details'!$I$28&gt;=Rates!$D$14,'Claim Details'!$I$28&lt;=Rates!$D$15,'Claim Details'!$I$19="No"),Rates!$D$24,IF(AND(C107="C",'Claim Details'!$I$28&gt;=Rates!$F$14,'Claim Details'!$I$28&lt;=Rates!$F$15,'Claim Details'!$I$19="Yes"),Rates!$G$24,IF(AND(C107="C",'Claim Details'!$I$28&gt;=Rates!$F$14,'Claim Details'!$I$28&lt;=Rates!$F$15,'Claim Details'!$I$19="No"),Rates!$F$24,IF(AND(C107="C",'Claim Details'!$I$28&gt;=Rates!$H$14,'Claim Details'!$I$28&lt;=Rates!$H$15,'Claim Details'!$I$19="Yes"),Rates!$I$24,IF(AND(C107="C",'Claim Details'!$I$28&gt;=Rates!$H$14,'Claim Details'!$I$28&lt;=Rates!$H$15,'Claim Details'!$I$19="No"),Rates!$H$24,IF(AND(C107="C",'Claim Details'!$I$28&gt;=Rates!$J$14,'Claim Details'!$I$28&lt;=Rates!$J$15,'Claim Details'!$I$19="Yes"),Rates!$K$24,IF(AND(C107="C",'Claim Details'!$I$28&gt;=Rates!$J$14,'Claim Details'!$I$28&lt;=Rates!$J$15,'Claim Details'!$I$19="No"),Rates!$J$24,"£0.00"))))))))))))))))))))))))</f>
        <v>£0.00</v>
      </c>
      <c r="BB107" s="189" t="str">
        <f t="shared" si="27"/>
        <v>£0.00</v>
      </c>
      <c r="BC107" s="1"/>
      <c r="BD107" s="189" t="str">
        <f>IF(AND(AE107="A",'Claim Details'!$I$28&gt;=Rates!$D$14,'Claim Details'!$I$28&lt;=Rates!$D$15,'Claim Details'!$I$19="Yes"),Rates!$J$17,IF(AND(AE107="A",'Claim Details'!$I$28&gt;=Rates!$D$14,'Claim Details'!$I$28&lt;=Rates!$D$15,'Claim Details'!$I$19="No"),Rates!$D$17,IF(AND(AE107="A",'Claim Details'!$I$28&gt;=Rates!$F$14,'Claim Details'!$I$28&lt;=Rates!$F$15,'Claim Details'!$I$19="Yes"),Rates!$G$17,IF(AND(AE107="A",'Claim Details'!$I$28&gt;=Rates!$F$14,'Claim Details'!$I$28&lt;=Rates!$F$15,'Claim Details'!$I$19="No"),Rates!$F$17,IF(AND(AE107="A",'Claim Details'!$I$28&gt;=Rates!$H$14,'Claim Details'!$I$28&lt;=Rates!$H$15,'Claim Details'!$I$19="Yes"),Rates!$I$17,IF(AND(AE107="A",'Claim Details'!$I$28&gt;=Rates!$H$14,'Claim Details'!$I$28&lt;=Rates!$H$15,'Claim Details'!$I$19="No"),Rates!$H$17,IF(AND(AE107="A",'Claim Details'!$I$28&gt;=Rates!$J$14,'Claim Details'!$I$28&lt;=Rates!$J$15,'Claim Details'!$I$19="Yes"),Rates!$K$17,IF(AND(AE107="A",'Claim Details'!$I$28&gt;=Rates!$J$14,'Claim Details'!$I$28&lt;=Rates!$J$15,'Claim Details'!$I$19="No"),Rates!$J$17,IF(AND(AE107="B",'Claim Details'!$I$28&gt;=Rates!$D$14,'Claim Details'!$I$28&lt;=Rates!$D$15,'Claim Details'!$I$19="Yes"),Rates!$E$18,IF(AND(AE107="B",'Claim Details'!$I$28&gt;=Rates!$D$14,'Claim Details'!$I$28&lt;=Rates!$D$15,'Claim Details'!$I$19="No"),Rates!$D$18,IF(AND(AE107="B",'Claim Details'!$I$28&gt;=Rates!$F$14,'Claim Details'!$I$28&lt;=Rates!$F$15,'Claim Details'!$I$19="Yes"),Rates!$G$18,IF(AND(AE107="B",'Claim Details'!$I$28&gt;=Rates!$F$14,'Claim Details'!$I$28&lt;=Rates!$F$15,'Claim Details'!$I$19="No"),Rates!$F$18,IF(AND(AE107="B",'Claim Details'!$I$28&gt;=Rates!$H$14,'Claim Details'!$I$28&lt;=Rates!$H$15,'Claim Details'!$I$19="Yes"),Rates!$I$18,IF(AND(AE107="B",'Claim Details'!$I$28&gt;=Rates!$H$14,'Claim Details'!$I$28&lt;=Rates!$H$15,'Claim Details'!$I$19="No"),Rates!$H$18,IF(AND(AE107="B",'Claim Details'!$I$28&gt;=Rates!$J$14,'Claim Details'!$I$28&lt;=Rates!$J$15,'Claim Details'!$I$19="Yes"),Rates!$K$18,IF(AND(AE107="B",'Claim Details'!$I$28&gt;=Rates!$J$14,'Claim Details'!$I$28&lt;=Rates!$J$15,'Claim Details'!$I$19="No"),Rates!$J$18,IF(AND(AE107="C",'Claim Details'!$I$28&gt;=Rates!$D$14,'Claim Details'!$I$28&lt;=Rates!$D$15,'Claim Details'!$I$19="Yes"),Rates!$E$19,IF(AND(AE107="C",'Claim Details'!$I$28&gt;=Rates!$D$14,'Claim Details'!$I$28&lt;=Rates!$D$15,'Claim Details'!$I$19="No"),Rates!$D$19,IF(AND(AE107="C",'Claim Details'!$I$28&gt;=Rates!$F$14,'Claim Details'!$I$28&lt;=Rates!$F$15,'Claim Details'!$I$19="Yes"),Rates!$G$19,IF(AND(AE107="C",'Claim Details'!$I$28&gt;=Rates!$F$14,'Claim Details'!$I$28&lt;=Rates!$F$15,'Claim Details'!$I$19="No"),Rates!$F$19,IF(AND(AE107="C",'Claim Details'!$I$28&gt;=Rates!$H$14,'Claim Details'!$I$28&lt;=Rates!$H$15,'Claim Details'!$I$19="Yes"),Rates!$I$19,IF(AND(AE107="C",'Claim Details'!$I$28&gt;=Rates!$H$14,'Claim Details'!$I$28&lt;=Rates!$H$15,'Claim Details'!$I$19="No"),Rates!$H$19,IF(AND(AE107="C",'Claim Details'!$I$28&gt;=Rates!$J$14,'Claim Details'!$I$28&lt;=Rates!$J$15,'Claim Details'!$I$19="Yes"),Rates!$K$19,IF(AND(AE107="C",'Claim Details'!$I$28&gt;=Rates!$J$14,'Claim Details'!$I$28&lt;=Rates!$J$15,'Claim Details'!$I$19="No"),Rates!$J$19,"£0.00"))))))))))))))))))))))))</f>
        <v>£0.00</v>
      </c>
      <c r="BE107" s="189" t="str">
        <f>IF(AND(AE107="A",'Claim Details'!$I$28&gt;=Rates!$D$14,'Claim Details'!$I$28&lt;=Rates!$D$15,'Claim Details'!$I$19="Yes"),Rates!$J$25,IF(AND(AE107="A",'Claim Details'!$I$28&gt;=Rates!$D$14,'Claim Details'!$I$28&lt;=Rates!$D$15,'Claim Details'!$I$19="No"),Rates!$D$25,IF(AND(AE107="A",'Claim Details'!$I$28&gt;=Rates!$F$14,'Claim Details'!$I$28&lt;=Rates!$F$15,'Claim Details'!$I$19="Yes"),Rates!$G$25,IF(AND(AE107="A",'Claim Details'!$I$28&gt;=Rates!$F$14,'Claim Details'!$I$28&lt;=Rates!$F$15,'Claim Details'!$I$19="No"),Rates!$F$25,IF(AND(AE107="A",'Claim Details'!$I$28&gt;=Rates!$H$14,'Claim Details'!$I$28&lt;=Rates!$H$15,'Claim Details'!$I$19="Yes"),Rates!$I$25,IF(AND(AE107="A",'Claim Details'!$I$28&gt;=Rates!$H$14,'Claim Details'!$I$28&lt;=Rates!$H$15,'Claim Details'!$I$19="No"),Rates!$H$25,IF(AND(AE107="A",'Claim Details'!$I$28&gt;=Rates!$J$14,'Claim Details'!$I$28&lt;=Rates!$J$15,'Claim Details'!$I$19="Yes"),Rates!$K$25,IF(AND(AE107="A",'Claim Details'!$I$28&gt;=Rates!$J$14,'Claim Details'!$I$28&lt;=Rates!$J$15,'Claim Details'!$I$19="No"),Rates!$J$25,IF(AND(AE107="B",'Claim Details'!$I$28&gt;=Rates!$D$14,'Claim Details'!$I$28&lt;=Rates!$D$15,'Claim Details'!$I$19="Yes"),Rates!$E$26,IF(AND(AE107="B",'Claim Details'!$I$28&gt;=Rates!$D$14,'Claim Details'!$I$28&lt;=Rates!$D$15,'Claim Details'!$I$19="No"),Rates!$D$26,IF(AND(AE107="B",'Claim Details'!$I$28&gt;=Rates!$F$14,'Claim Details'!$I$28&lt;=Rates!$F$15,'Claim Details'!$I$19="Yes"),Rates!$G$26,IF(AND(AE107="B",'Claim Details'!$I$28&gt;=Rates!$F$14,'Claim Details'!$I$28&lt;=Rates!$F$15,'Claim Details'!$I$19="No"),Rates!$F$26,IF(AND(AE107="B",'Claim Details'!$I$28&gt;=Rates!$H$14,'Claim Details'!$I$28&lt;=Rates!$H$15,'Claim Details'!$I$19="Yes"),Rates!$I$26,IF(AND(AE107="B",'Claim Details'!$I$28&gt;=Rates!$H$14,'Claim Details'!$I$28&lt;=Rates!$H$15,'Claim Details'!$I$19="No"),Rates!$H$26,IF(AND(AE107="B",'Claim Details'!$I$28&gt;=Rates!$J$14,'Claim Details'!$I$28&lt;=Rates!$J$15,'Claim Details'!$I$19="Yes"),Rates!$K$26,IF(AND(AE107="B",'Claim Details'!$I$28&gt;=Rates!$J$14,'Claim Details'!$I$28&lt;=Rates!$J$15,'Claim Details'!$I$19="No"),Rates!$J$26,IF(AND(AE107="C",'Claim Details'!$I$28&gt;=Rates!$D$14,'Claim Details'!$I$28&lt;=Rates!$D$15,'Claim Details'!$I$19="Yes"),Rates!$E$27,IF(AND(AE107="C",'Claim Details'!$I$28&gt;=Rates!$D$14,'Claim Details'!$I$28&lt;=Rates!$D$15,'Claim Details'!$I$19="No"),Rates!$D$27,IF(AND(AE107="C",'Claim Details'!$I$28&gt;=Rates!$F$14,'Claim Details'!$I$28&lt;=Rates!$F$15,'Claim Details'!$I$19="Yes"),Rates!$G$27,IF(AND(AE107="C",'Claim Details'!$I$28&gt;=Rates!$F$14,'Claim Details'!$I$28&lt;=Rates!$F$15,'Claim Details'!$I$19="No"),Rates!$F$27,IF(AND(AE107="C",'Claim Details'!$I$28&gt;=Rates!$H$14,'Claim Details'!$I$28&lt;=Rates!$H$15,'Claim Details'!$I$19="Yes"),Rates!$I$27,IF(AND(AE107="C",'Claim Details'!$I$28&gt;=Rates!$H$14,'Claim Details'!$I$28&lt;=Rates!$H$15,'Claim Details'!$I$19="No"),Rates!$H$27,IF(AND(AE107="C",'Claim Details'!$I$28&gt;=Rates!$J$14,'Claim Details'!$I$28&lt;=Rates!$J$15,'Claim Details'!$I$19="Yes"),Rates!$K$27,IF(AND(AE107="C",'Claim Details'!$I$28&gt;=Rates!$J$14,'Claim Details'!$I$28&lt;=Rates!$J$15,'Claim Details'!$I$19="No"),Rates!$J$27,"£0.00"))))))))))))))))))))))))</f>
        <v>£0.00</v>
      </c>
      <c r="BF107" s="189" t="str">
        <f>IF(AND(AE107="A",'Claim Details'!$I$28&gt;=Rates!$D$14,'Claim Details'!$I$28&lt;=Rates!$D$15,'Claim Details'!$I$19="Yes"),Rates!$E$20,IF(AND(AE107="A",'Claim Details'!$I$28&gt;=Rates!$D$14,'Claim Details'!$I$28&lt;=Rates!$D$15,'Claim Details'!$I$19="No"),Rates!$D$20,IF(AND(AE107="A",'Claim Details'!$I$28&gt;=Rates!$F$14,'Claim Details'!$I$28&lt;=Rates!$F$15,'Claim Details'!$I$19="Yes"),Rates!$G$20,IF(AND(AE107="A",'Claim Details'!$I$28&gt;=Rates!$F$14,'Claim Details'!$I$28&lt;=Rates!$F$15,'Claim Details'!$I$19="No"),Rates!$F$20,IF(AND(AE107="A",'Claim Details'!$I$28&gt;=Rates!$H$14,'Claim Details'!$I$28&lt;=Rates!$H$15,'Claim Details'!$I$19="Yes"),Rates!$I$20,IF(AND(AE107="A",'Claim Details'!$I$28&gt;=Rates!$H$14,'Claim Details'!$I$28&lt;=Rates!$H$15,'Claim Details'!$I$19="No"),Rates!$H$20,IF(AND(AE107="A",'Claim Details'!$I$28&gt;=Rates!$J$14,'Claim Details'!$I$28&lt;=Rates!$J$15,'Claim Details'!$I$19="Yes"),Rates!$K$20,IF(AND(AE107="A",'Claim Details'!$I$28&gt;=Rates!$J$14,'Claim Details'!$I$28&lt;=Rates!$J$15,'Claim Details'!$I$19="No"),Rates!$J$20,IF(AND(AE107="B",'Claim Details'!$I$28&gt;=Rates!$D$14,'Claim Details'!$I$28&lt;=Rates!$D$15,'Claim Details'!$I$19="Yes"),Rates!$E$21,IF(AND(AE107="B",'Claim Details'!$I$28&gt;=Rates!$D$14,'Claim Details'!$I$28&lt;=Rates!$D$15,'Claim Details'!$I$19="No"),Rates!$D$21,IF(AND(AE107="B",'Claim Details'!$I$28&gt;=Rates!$F$14,'Claim Details'!$I$28&lt;=Rates!$F$15,'Claim Details'!$I$19="Yes"),Rates!$G$21,IF(AND(AE107="B",'Claim Details'!$I$28&gt;=Rates!$F$14,'Claim Details'!$I$28&lt;=Rates!$F$15,'Claim Details'!$I$19="No"),Rates!$F$21,IF(AND(AE107="B",'Claim Details'!$I$28&gt;=Rates!$H$14,'Claim Details'!$I$28&lt;=Rates!$H$15,'Claim Details'!$I$19="Yes"),Rates!$I$21,IF(AND(AE107="B",'Claim Details'!$I$28&gt;=Rates!$H$14,'Claim Details'!$I$28&lt;=Rates!$H$15,'Claim Details'!$I$19="No"),Rates!$H$21,IF(AND(AE107="B",'Claim Details'!$I$28&gt;=Rates!$J$14,'Claim Details'!$I$28&lt;=Rates!$J$15,'Claim Details'!$I$19="Yes"),Rates!$K$21,IF(AND(AE107="B",'Claim Details'!$I$28&gt;=Rates!$J$14,'Claim Details'!$I$28&lt;=Rates!$J$15,'Claim Details'!$I$19="No"),Rates!$J$21,"£0.00"))))))))))))))))</f>
        <v>£0.00</v>
      </c>
      <c r="BG107" s="189" t="str">
        <f>IF(AND(AE107="A",'Claim Details'!$I$28&gt;=Rates!$D$14,'Claim Details'!$I$28&lt;=Rates!$D$15,'Claim Details'!$I$19="Yes"),Rates!$E$22,IF(AND(AE107="A",'Claim Details'!$I$28&gt;=Rates!$D$14,'Claim Details'!$I$28&lt;=Rates!$D$15,'Claim Details'!$I$19="No"),Rates!$D$22,IF(AND(AE107="A",'Claim Details'!$I$28&gt;=Rates!$F$14,'Claim Details'!$I$28&lt;=Rates!$F$15,'Claim Details'!$I$19="Yes"),Rates!$G$22,IF(AND(AE107="A",'Claim Details'!$I$28&gt;=Rates!$F$14,'Claim Details'!$I$28&lt;=Rates!$F$15,'Claim Details'!$I$19="No"),Rates!$F$22,IF(AND(AE107="A",'Claim Details'!$I$28&gt;=Rates!$H$14,'Claim Details'!$I$28&lt;=Rates!$H$15,'Claim Details'!$I$19="Yes"),Rates!$I$22,IF(AND(AE107="A",'Claim Details'!$I$28&gt;=Rates!$H$14,'Claim Details'!$I$28&lt;=Rates!$H$15,'Claim Details'!$I$19="No"),Rates!$H$22,IF(AND(AE107="A",'Claim Details'!$I$28&gt;=Rates!$J$14,'Claim Details'!$I$28&lt;=Rates!$J$15,'Claim Details'!$I$19="Yes"),Rates!$K$22,IF(AND(AE107="A",'Claim Details'!$I$28&gt;=Rates!$J$14,'Claim Details'!$I$28&lt;=Rates!$J$15,'Claim Details'!$I$19="No"),Rates!$J$22,IF(AND(AE107="B",'Claim Details'!$I$28&gt;=Rates!$D$14,'Claim Details'!$I$28&lt;=Rates!$D$15,'Claim Details'!$I$19="Yes"),Rates!$E$23,IF(AND(AE107="B",'Claim Details'!$I$28&gt;=Rates!$D$14,'Claim Details'!$I$28&lt;=Rates!$D$15,'Claim Details'!$I$19="No"),Rates!$D$23,IF(AND(AE107="B",'Claim Details'!$I$28&gt;=Rates!$F$14,'Claim Details'!$I$28&lt;=Rates!$F$15,'Claim Details'!$I$19="Yes"),Rates!$G$23,IF(AND(AE107="B",'Claim Details'!$I$28&gt;=Rates!$F$14,'Claim Details'!$I$28&lt;=Rates!$F$15,'Claim Details'!$I$19="No"),Rates!$F$23,IF(AND(AE107="B",'Claim Details'!$I$28&gt;=Rates!$H$14,'Claim Details'!$I$28&lt;=Rates!$H$15,'Claim Details'!$I$19="Yes"),Rates!$I$23,IF(AND(AE107="B",'Claim Details'!$I$28&gt;=Rates!$H$14,'Claim Details'!$I$28&lt;=Rates!$H$15,'Claim Details'!$I$19="No"),Rates!$H$23,IF(AND(AE107="B",'Claim Details'!$I$28&gt;=Rates!$J$14,'Claim Details'!$I$28&lt;=Rates!$J$15,'Claim Details'!$I$19="Yes"),Rates!$K$23,IF(AND(AE107="B",'Claim Details'!$I$28&gt;=Rates!$J$14,'Claim Details'!$I$28&lt;=Rates!$J$15,'Claim Details'!$I$19="No"),Rates!$J$23,IF(AND(AE107="C",'Claim Details'!$I$28&gt;=Rates!$D$14,'Claim Details'!$I$28&lt;=Rates!$D$15,'Claim Details'!$I$19="Yes"),Rates!$E$24,IF(AND(AE107="C",'Claim Details'!$I$28&gt;=Rates!$D$14,'Claim Details'!$I$28&lt;=Rates!$D$15,'Claim Details'!$I$19="No"),Rates!$D$24,IF(AND(AE107="C",'Claim Details'!$I$28&gt;=Rates!$F$14,'Claim Details'!$I$28&lt;=Rates!$F$15,'Claim Details'!$I$19="Yes"),Rates!$G$24,IF(AND(AE107="C",'Claim Details'!$I$28&gt;=Rates!$F$14,'Claim Details'!$I$28&lt;=Rates!$F$15,'Claim Details'!$I$19="No"),Rates!$F$24,IF(AND(AE107="C",'Claim Details'!$I$28&gt;=Rates!$H$14,'Claim Details'!$I$28&lt;=Rates!$H$15,'Claim Details'!$I$19="Yes"),Rates!$I$24,IF(AND(AE107="C",'Claim Details'!$I$28&gt;=Rates!$H$14,'Claim Details'!$I$28&lt;=Rates!$H$15,'Claim Details'!$I$19="No"),Rates!$H$24,IF(AND(AE107="C",'Claim Details'!$I$28&gt;=Rates!$J$14,'Claim Details'!$I$28&lt;=Rates!$J$15,'Claim Details'!$I$19="Yes"),Rates!$K$24,IF(AND(AE107="C",'Claim Details'!$I$28&gt;=Rates!$J$14,'Claim Details'!$I$28&lt;=Rates!$J$15,'Claim Details'!$I$19="No"),Rates!$J$24,"£0.00"))))))))))))))))))))))))</f>
        <v>£0.00</v>
      </c>
      <c r="BH107" s="189" t="str">
        <f t="shared" si="28"/>
        <v>£0.00</v>
      </c>
      <c r="BI107" s="189">
        <f t="shared" si="29"/>
        <v>0</v>
      </c>
      <c r="BO107" s="202" t="str">
        <f>IF(H107="","£0.00",IF(AP107="4","£0.00",IF(AP107="5","£0.00",IF(AP107="1","£0.00",((AQ107*H107)*'Claim Details'!$F$111)/100))))</f>
        <v>£0.00</v>
      </c>
      <c r="BP107" s="202" t="str">
        <f>IF(T107="","£0.00",IF(AP107="4","£0.00",IF(AP107="5","£0.00",IF(AP107="1","£0.00",((AR107*T107)*'Claim Details'!$N$111)/100))))</f>
        <v>£0.00</v>
      </c>
      <c r="BQ107" s="202" t="str">
        <f>IF(AI107="","£0.00",IF(AP107="4","£0.00",IF(AP107="5","£0.00",IF(AP107="1","£0.00",((BI107*AI107)*'Claim Details'!$W$111)/100))))</f>
        <v>£0.00</v>
      </c>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row>
    <row r="108" spans="1:97" ht="15">
      <c r="A108" s="145"/>
      <c r="B108" s="91"/>
      <c r="C108" s="96"/>
      <c r="D108" s="97"/>
      <c r="E108" s="98"/>
      <c r="F108" s="89"/>
      <c r="G108" s="99"/>
      <c r="H108" s="100"/>
      <c r="I108" s="221" t="str">
        <f t="shared" si="19"/>
        <v>£0.00</v>
      </c>
      <c r="J108" s="101"/>
      <c r="K108" s="100"/>
      <c r="L108" s="221" t="str">
        <f t="shared" si="20"/>
        <v>£0.00</v>
      </c>
      <c r="M108" s="101"/>
      <c r="N108" s="102"/>
      <c r="O108" s="145"/>
      <c r="P108" s="77"/>
      <c r="Q108" s="87"/>
      <c r="R108" s="87"/>
      <c r="S108" s="87"/>
      <c r="T108" s="149" t="str">
        <f t="shared" si="21"/>
        <v/>
      </c>
      <c r="U108" s="87" t="str">
        <f t="shared" si="30"/>
        <v/>
      </c>
      <c r="V108" s="87"/>
      <c r="W108" s="53" t="str">
        <f t="shared" si="22"/>
        <v>£0.00</v>
      </c>
      <c r="X108" s="53"/>
      <c r="Y108" s="87"/>
      <c r="Z108" s="78"/>
      <c r="AA108" s="79"/>
      <c r="AB108" s="160"/>
      <c r="AC108" s="98"/>
      <c r="AD108" s="225"/>
      <c r="AE108" s="235" t="str">
        <f t="shared" si="23"/>
        <v/>
      </c>
      <c r="AF108" s="87" t="str">
        <f t="shared" si="24"/>
        <v/>
      </c>
      <c r="AG108" s="53"/>
      <c r="AH108" s="224"/>
      <c r="AI108" s="226" t="str">
        <f t="shared" si="16"/>
        <v/>
      </c>
      <c r="AJ108" s="236" t="str">
        <f t="shared" si="25"/>
        <v>£0.00</v>
      </c>
      <c r="AK108" s="31"/>
      <c r="AL108" s="1"/>
      <c r="AM108" s="1"/>
      <c r="AN108" s="1"/>
      <c r="AO108" s="1"/>
      <c r="AP108" s="1" t="str">
        <f t="shared" si="17"/>
        <v/>
      </c>
      <c r="AQ108" s="27">
        <f t="shared" si="18"/>
        <v>0</v>
      </c>
      <c r="AR108" s="189">
        <f t="shared" si="26"/>
        <v>0</v>
      </c>
      <c r="AS108" s="190" t="str">
        <f>IF(AND(C108="A",'Claim Details'!$E$28&gt;=Rates!$D$14,'Claim Details'!$E$28&lt;=Rates!$D$15,'Claim Details'!$E$19="Yes"),Rates!$E$17,IF(AND(C108="A",'Claim Details'!$E$28&gt;=Rates!$D$14,'Claim Details'!$E$28&lt;=Rates!$D$15,'Claim Details'!$E$19="No"),Rates!$D$17,IF(AND(C108="A",'Claim Details'!$E$28&gt;=Rates!$F$14,'Claim Details'!$E$28&lt;=Rates!$F$15,'Claim Details'!$E$19="Yes"),Rates!$G$17,IF(AND(C108="A",'Claim Details'!$E$28&gt;=Rates!$F$14,'Claim Details'!$E$28&lt;=Rates!$F$15,'Claim Details'!$E$19="No"),Rates!$F$17,IF(AND(C108="A",'Claim Details'!$E$28&gt;=Rates!$H$14,'Claim Details'!$E$28&lt;=Rates!$H$15,'Claim Details'!$E$19="Yes"),Rates!$I$17,IF(AND(C108="A",'Claim Details'!$E$28&gt;=Rates!$H$14,'Claim Details'!$E$28&lt;=Rates!$H$15,'Claim Details'!$E$19="No"),Rates!$H$17,IF(AND(C108="A",'Claim Details'!$E$28&gt;=Rates!$J$14,'Claim Details'!$E$28&lt;=Rates!$J$15,'Claim Details'!$E$19="Yes"),Rates!$K$17,IF(AND(C108="A",'Claim Details'!$E$28&gt;=Rates!$J$14,'Claim Details'!$E$28&lt;=Rates!$J$15,'Claim Details'!$E$19="No"),Rates!$J$17,IF(AND(C108="B",'Claim Details'!$E$28&gt;=Rates!$D$14,'Claim Details'!$E$28&lt;=Rates!$D$15,'Claim Details'!$E$19="Yes"),Rates!$E$18,IF(AND(C108="B",'Claim Details'!$E$28&gt;=Rates!$D$14,'Claim Details'!$E$28&lt;=Rates!$D$15,'Claim Details'!$E$19="No"),Rates!$D$18,IF(AND(C108="B",'Claim Details'!$E$28&gt;=Rates!$F$14,'Claim Details'!$E$28&lt;=Rates!$F$15,'Claim Details'!$E$19="Yes"),Rates!$G$18,IF(AND(C108="B",'Claim Details'!$E$28&gt;=Rates!$F$14,'Claim Details'!$E$28&lt;=Rates!$F$15,'Claim Details'!$E$19="No"),Rates!$F$18,IF(AND(C108="B",'Claim Details'!$E$28&gt;=Rates!$H$14,'Claim Details'!$E$28&lt;=Rates!$H$15,'Claim Details'!$E$19="Yes"),Rates!$I$18,IF(AND(C108="B",'Claim Details'!$E$28&gt;=Rates!$H$14,'Claim Details'!$E$28&lt;=Rates!$H$15,'Claim Details'!$E$19="No"),Rates!$H$18,IF(AND(C108="B",'Claim Details'!$E$28&gt;=Rates!$J$14,'Claim Details'!$E$28&lt;=Rates!$J$15,'Claim Details'!$E$19="Yes"),Rates!$K$18,IF(AND(C108="B",'Claim Details'!$E$28&gt;=Rates!$J$14,'Claim Details'!$E$28&lt;=Rates!$J$15,'Claim Details'!$E$19="No"),Rates!$J$18,IF(AND(C108="C",'Claim Details'!$E$28&gt;=Rates!$D$14,'Claim Details'!$E$28&lt;=Rates!$D$15,'Claim Details'!$E$19="Yes"),Rates!$E$19,IF(AND(C108="C",'Claim Details'!$E$28&gt;=Rates!$D$14,'Claim Details'!$E$28&lt;=Rates!$D$15,'Claim Details'!$E$19="No"),Rates!$D$19,IF(AND(C108="C",'Claim Details'!$E$28&gt;=Rates!$F$14,'Claim Details'!$E$28&lt;=Rates!$F$15,'Claim Details'!$E$19="Yes"),Rates!$G$19,IF(AND(C108="C",'Claim Details'!$E$28&gt;=Rates!$F$14,'Claim Details'!$E$28&lt;=Rates!$F$15,'Claim Details'!$E$19="No"),Rates!$F$19,IF(AND(C108="C",'Claim Details'!$E$28&gt;=Rates!$H$14,'Claim Details'!$E$28&lt;=Rates!$H$15,'Claim Details'!$E$19="Yes"),Rates!$I$19,IF(AND(C108="C",'Claim Details'!$E$28&gt;=Rates!$H$14,'Claim Details'!$E$28&lt;=Rates!$H$15,'Claim Details'!$E$19="No"),Rates!$H$19,IF(AND(C108="C",'Claim Details'!$E$28&gt;=Rates!$J$14,'Claim Details'!$E$28&lt;=Rates!$J$15,'Claim Details'!$E$19="Yes"),Rates!$K$19,IF(AND(C108="C",'Claim Details'!$E$28&gt;=Rates!$J$14,'Claim Details'!$E$28&lt;=Rates!$J$15,'Claim Details'!$E$19="No"),Rates!$J$19,"£0.00"))))))))))))))))))))))))</f>
        <v>£0.00</v>
      </c>
      <c r="AT108" s="189" t="str">
        <f>IF(AND(C108="A",'Claim Details'!$E$28&gt;=Rates!$D$14,'Claim Details'!$E$28&lt;=Rates!$D$15,'Claim Details'!$E$19="Yes"),Rates!$E$25,IF(AND(C108="A",'Claim Details'!$E$28&gt;=Rates!$D$14,'Claim Details'!$E$28&lt;=Rates!$D$15,'Claim Details'!$E$19="No"),Rates!$D$25,IF(AND(C108="A",'Claim Details'!$E$28&gt;=Rates!$F$14,'Claim Details'!$E$28&lt;=Rates!$F$15,'Claim Details'!$E$19="Yes"),Rates!$G$25,IF(AND(C108="A",'Claim Details'!$E$28&gt;=Rates!$F$14,'Claim Details'!$E$28&lt;=Rates!$F$15,'Claim Details'!$E$19="No"),Rates!$F$25,IF(AND(C108="A",'Claim Details'!$E$28&gt;=Rates!$H$14,'Claim Details'!$E$28&lt;=Rates!$H$15,'Claim Details'!$E$19="Yes"),Rates!$I$25,IF(AND(C108="A",'Claim Details'!$E$28&gt;=Rates!$H$14,'Claim Details'!$E$28&lt;=Rates!$H$15,'Claim Details'!$E$19="No"),Rates!$H$25,IF(AND(C108="A",'Claim Details'!$E$28&gt;=Rates!$J$14,'Claim Details'!$E$28&lt;=Rates!$J$15,'Claim Details'!$E$19="Yes"),Rates!$K$25,IF(AND(C108="A",'Claim Details'!$E$28&gt;=Rates!$J$14,'Claim Details'!$E$28&lt;=Rates!$J$15,'Claim Details'!$E$19="No"),Rates!$J$25,IF(AND(C108="B",'Claim Details'!$E$28&gt;=Rates!$D$14,'Claim Details'!$E$28&lt;=Rates!$D$15,'Claim Details'!$E$19="Yes"),Rates!$E$26,IF(AND(C108="B",'Claim Details'!$E$28&gt;=Rates!$D$14,'Claim Details'!$E$28&lt;=Rates!$D$15,'Claim Details'!$E$19="No"),Rates!$D$26,IF(AND(C108="B",'Claim Details'!$E$28&gt;=Rates!$F$14,'Claim Details'!$E$28&lt;=Rates!$F$15,'Claim Details'!$E$19="Yes"),Rates!$G$26,IF(AND(C108="B",'Claim Details'!$E$28&gt;=Rates!$F$14,'Claim Details'!$E$28&lt;=Rates!$F$15,'Claim Details'!$E$19="No"),Rates!$F$26,IF(AND(C108="B",'Claim Details'!$E$28&gt;=Rates!$H$14,'Claim Details'!$E$28&lt;=Rates!$H$15,'Claim Details'!$E$19="Yes"),Rates!$I$26,IF(AND(C108="B",'Claim Details'!$E$28&gt;=Rates!$H$14,'Claim Details'!$E$28&lt;=Rates!$H$15,'Claim Details'!$E$19="No"),Rates!$H$26,IF(AND(C108="B",'Claim Details'!$E$28&gt;=Rates!$J$14,'Claim Details'!$E$28&lt;=Rates!$J$15,'Claim Details'!$E$19="Yes"),Rates!$K$26,IF(AND(C108="B",'Claim Details'!$E$28&gt;=Rates!$J$14,'Claim Details'!$E$28&lt;=Rates!$J$15,'Claim Details'!$E$19="No"),Rates!$J$26,IF(AND(C108="C",'Claim Details'!$E$28&gt;=Rates!$D$14,'Claim Details'!$E$28&lt;=Rates!$D$15,'Claim Details'!$E$19="Yes"),Rates!$E$27,IF(AND(C108="C",'Claim Details'!$E$28&gt;=Rates!$D$14,'Claim Details'!$E$28&lt;=Rates!$D$15,'Claim Details'!$E$19="No"),Rates!$D$27,IF(AND(C108="C",'Claim Details'!$E$28&gt;=Rates!$F$14,'Claim Details'!$E$28&lt;=Rates!$F$15,'Claim Details'!$E$19="Yes"),Rates!$G$27,IF(AND(C108="C",'Claim Details'!$E$28&gt;=Rates!$F$14,'Claim Details'!$E$28&lt;=Rates!$F$15,'Claim Details'!$E$19="No"),Rates!$F$27,IF(AND(C108="C",'Claim Details'!$E$28&gt;=Rates!$H$14,'Claim Details'!$E$28&lt;=Rates!$H$15,'Claim Details'!$E$19="Yes"),Rates!$I$27,IF(AND(C108="C",'Claim Details'!$E$28&gt;=Rates!$H$14,'Claim Details'!$E$28&lt;=Rates!$H$15,'Claim Details'!$E$19="No"),Rates!$H$27,IF(AND(C108="C",'Claim Details'!$E$28&gt;=Rates!$J$14,'Claim Details'!$E$28&lt;=Rates!$J$15,'Claim Details'!$E$19="Yes"),Rates!$K$27,IF(AND(C108="C",'Claim Details'!$E$28&gt;=Rates!$J$14,'Claim Details'!$E$28&lt;=Rates!$J$15,'Claim Details'!$E$19="No"),Rates!$J$27,"£0.00"))))))))))))))))))))))))</f>
        <v>£0.00</v>
      </c>
      <c r="AU108" s="191" t="str">
        <f>IF(AND(C108="A",'Claim Details'!$E$28&gt;=Rates!$D$14,'Claim Details'!$E$28&lt;=Rates!$D$15,'Claim Details'!$E$19="Yes"),Rates!$E$20,IF(AND(C108="A",'Claim Details'!$E$28&gt;=Rates!$D$14,'Claim Details'!$E$28&lt;=Rates!$D$15,'Claim Details'!$E$19="No"),Rates!$D$20,IF(AND(C108="A",'Claim Details'!$E$28&gt;=Rates!$F$14,'Claim Details'!$E$28&lt;=Rates!$F$15,'Claim Details'!$E$19="Yes"),Rates!$G$20,IF(AND(C108="A",'Claim Details'!$E$28&gt;=Rates!$F$14,'Claim Details'!$E$28&lt;=Rates!$F$15,'Claim Details'!$E$19="No"),Rates!$F$20,IF(AND(C108="A",'Claim Details'!$E$28&gt;=Rates!$H$14,'Claim Details'!$E$28&lt;=Rates!$H$15,'Claim Details'!$E$19="Yes"),Rates!$I$20,IF(AND(C108="A",'Claim Details'!$E$28&gt;=Rates!$H$14,'Claim Details'!$E$28&lt;=Rates!$H$15,'Claim Details'!$E$19="No"),Rates!$H$20,IF(AND(C108="A",'Claim Details'!$E$28&gt;=Rates!$J$14,'Claim Details'!$E$28&lt;=Rates!$J$15,'Claim Details'!$E$19="Yes"),Rates!$K$20,IF(AND(C108="A",'Claim Details'!$E$28&gt;=Rates!$J$14,'Claim Details'!$E$28&lt;=Rates!$J$15,'Claim Details'!$E$19="No"),Rates!$J$20,IF(AND(C108="B",'Claim Details'!$E$28&gt;=Rates!$D$14,'Claim Details'!$E$28&lt;=Rates!$D$15,'Claim Details'!$E$19="Yes"),Rates!$E$21,IF(AND(C108="B",'Claim Details'!$E$28&gt;=Rates!$D$14,'Claim Details'!$E$28&lt;=Rates!$D$15,'Claim Details'!$E$19="No"),Rates!$D$21,IF(AND(C108="B",'Claim Details'!$E$28&gt;=Rates!$F$14,'Claim Details'!$E$28&lt;=Rates!$F$15,'Claim Details'!$E$19="Yes"),Rates!$G$21,IF(AND(C108="B",'Claim Details'!$E$28&gt;=Rates!$F$14,'Claim Details'!$E$28&lt;=Rates!$F$15,'Claim Details'!$E$19="No"),Rates!$F$21,IF(AND(C108="B",'Claim Details'!$E$28&gt;=Rates!$H$14,'Claim Details'!$E$28&lt;=Rates!$H$15,'Claim Details'!$E$19="Yes"),Rates!$I$21,IF(AND(C108="B",'Claim Details'!$E$28&gt;=Rates!$H$14,'Claim Details'!$E$28&lt;=Rates!$H$15,'Claim Details'!$E$19="No"),Rates!$H$21,IF(AND(C108="B",'Claim Details'!$E$28&gt;=Rates!$J$14,'Claim Details'!$E$28&lt;=Rates!$J$15,'Claim Details'!$E$19="Yes"),Rates!$K$21,IF(AND(C108="B",'Claim Details'!$E$28&gt;=Rates!$J$14,'Claim Details'!$E$28&lt;=Rates!$J$15,'Claim Details'!$E$19="No"),Rates!$J$21,"£0.00"))))))))))))))))</f>
        <v>£0.00</v>
      </c>
      <c r="AV108" s="191" t="str">
        <f>IF(AND(C108="A",'Claim Details'!$E$28&gt;=Rates!$D$14,'Claim Details'!$E$28&lt;=Rates!$D$15,'Claim Details'!$E$19="Yes"),Rates!$E$22,IF(AND(C108="A",'Claim Details'!$E$28&gt;=Rates!$D$14,'Claim Details'!$E$28&lt;=Rates!$D$15,'Claim Details'!$E$19="No"),Rates!$D$22,IF(AND(C108="A",'Claim Details'!$E$28&gt;=Rates!$F$14,'Claim Details'!$E$28&lt;=Rates!$F$15,'Claim Details'!$E$19="Yes"),Rates!$G$22,IF(AND(C108="A",'Claim Details'!$E$28&gt;=Rates!$F$14,'Claim Details'!$E$28&lt;=Rates!$F$15,'Claim Details'!$E$19="No"),Rates!$F$22,IF(AND(C108="A",'Claim Details'!$E$28&gt;=Rates!$H$14,'Claim Details'!$E$28&lt;=Rates!$H$15,'Claim Details'!$E$19="Yes"),Rates!$I$22,IF(AND(C108="A",'Claim Details'!$E$28&gt;=Rates!$H$14,'Claim Details'!$E$28&lt;=Rates!$H$15,'Claim Details'!$E$19="No"),Rates!$H$22,IF(AND(C108="A",'Claim Details'!$E$28&gt;=Rates!$J$14,'Claim Details'!$E$28&lt;=Rates!$J$15,'Claim Details'!$E$19="Yes"),Rates!$K$22,IF(AND(C108="A",'Claim Details'!$E$28&gt;=Rates!$J$14,'Claim Details'!$E$28&lt;=Rates!$J$15,'Claim Details'!$E$19="No"),Rates!$J$22,IF(AND(C108="B",'Claim Details'!$E$28&gt;=Rates!$D$14,'Claim Details'!$E$28&lt;=Rates!$D$15,'Claim Details'!$E$19="Yes"),Rates!$E$23,IF(AND(C108="B",'Claim Details'!$E$28&gt;=Rates!$D$14,'Claim Details'!$E$28&lt;=Rates!$D$15,'Claim Details'!$E$19="No"),Rates!$D$23,IF(AND(C108="B",'Claim Details'!$E$28&gt;=Rates!$F$14,'Claim Details'!$E$28&lt;=Rates!$F$15,'Claim Details'!$E$19="Yes"),Rates!$G$23,IF(AND(C108="B",'Claim Details'!$E$28&gt;=Rates!$F$14,'Claim Details'!$E$28&lt;=Rates!$F$15,'Claim Details'!$E$19="No"),Rates!$F$23,IF(AND(C108="B",'Claim Details'!$E$28&gt;=Rates!$H$14,'Claim Details'!$E$28&lt;=Rates!$H$15,'Claim Details'!$E$19="Yes"),Rates!$I$23,IF(AND(C108="B",'Claim Details'!$E$28&gt;=Rates!$H$14,'Claim Details'!$E$28&lt;=Rates!$H$15,'Claim Details'!$E$19="No"),Rates!$H$23,IF(AND(C108="B",'Claim Details'!$E$28&gt;=Rates!$J$14,'Claim Details'!$E$28&lt;=Rates!$J$15,'Claim Details'!$E$19="Yes"),Rates!$K$23,IF(AND(C108="B",'Claim Details'!$E$28&gt;=Rates!$J$14,'Claim Details'!$E$28&lt;=Rates!$J$15,'Claim Details'!$E$19="No"),Rates!$J$23,IF(AND(C108="C",'Claim Details'!$E$28&gt;=Rates!$D$14,'Claim Details'!$E$28&lt;=Rates!$D$15,'Claim Details'!$E$19="Yes"),Rates!$E$24,IF(AND(C108="C",'Claim Details'!$E$28&gt;=Rates!$D$14,'Claim Details'!$E$28&lt;=Rates!$D$15,'Claim Details'!$E$19="No"),Rates!$D$24,IF(AND(C108="C",'Claim Details'!$E$28&gt;=Rates!$F$14,'Claim Details'!$E$28&lt;=Rates!$F$15,'Claim Details'!$E$19="Yes"),Rates!$G$24,IF(AND(C108="C",'Claim Details'!$E$28&gt;=Rates!$F$14,'Claim Details'!$E$28&lt;=Rates!$F$15,'Claim Details'!$E$19="No"),Rates!$F$24,IF(AND(C108="C",'Claim Details'!$E$28&gt;=Rates!$H$14,'Claim Details'!$E$28&lt;=Rates!$H$15,'Claim Details'!$E$19="Yes"),Rates!$I$24,IF(AND(C108="C",'Claim Details'!$E$28&gt;=Rates!$H$14,'Claim Details'!$E$28&lt;=Rates!$H$15,'Claim Details'!$E$19="No"),Rates!$H$24,IF(AND(C108="C",'Claim Details'!$E$28&gt;=Rates!$J$14,'Claim Details'!$E$28&lt;=Rates!$J$15,'Claim Details'!$E$19="Yes"),Rates!$K$24,IF(AND(C108="C",'Claim Details'!$E$28&gt;=Rates!$J$14,'Claim Details'!$E$28&lt;=Rates!$J$15,'Claim Details'!$E$19="No"),Rates!$J$24,"£0.00"))))))))))))))))))))))))</f>
        <v>£0.00</v>
      </c>
      <c r="AW108" s="1"/>
      <c r="AX108" s="189" t="str">
        <f>IF(AND(U108="A",'Claim Details'!$I$28&gt;=Rates!$D$14,'Claim Details'!$I$28&lt;=Rates!$D$15,'Claim Details'!$I$19="Yes"),Rates!$J$17,IF(AND(U108="A",'Claim Details'!$I$28&gt;=Rates!$D$14,'Claim Details'!$I$28&lt;=Rates!$D$15,'Claim Details'!$I$19="No"),Rates!$D$17,IF(AND(U108="A",'Claim Details'!$I$28&gt;=Rates!$F$14,'Claim Details'!$I$28&lt;=Rates!$F$15,'Claim Details'!$I$19="Yes"),Rates!$G$17,IF(AND(U108="A",'Claim Details'!$I$28&gt;=Rates!$F$14,'Claim Details'!$I$28&lt;=Rates!$F$15,'Claim Details'!$I$19="No"),Rates!$F$17,IF(AND(U108="A",'Claim Details'!$I$28&gt;=Rates!$H$14,'Claim Details'!$I$28&lt;=Rates!$H$15,'Claim Details'!$I$19="Yes"),Rates!$I$17,IF(AND(U108="A",'Claim Details'!$I$28&gt;=Rates!$H$14,'Claim Details'!$I$28&lt;=Rates!$H$15,'Claim Details'!$I$19="No"),Rates!$H$17,IF(AND(U108="A",'Claim Details'!$I$28&gt;=Rates!$J$14,'Claim Details'!$I$28&lt;=Rates!$J$15,'Claim Details'!$I$19="Yes"),Rates!$K$17,IF(AND(U108="A",'Claim Details'!$I$28&gt;=Rates!$J$14,'Claim Details'!$I$28&lt;=Rates!$J$15,'Claim Details'!$I$19="No"),Rates!$J$17,IF(AND(U108="B",'Claim Details'!$I$28&gt;=Rates!$D$14,'Claim Details'!$I$28&lt;=Rates!$D$15,'Claim Details'!$I$19="Yes"),Rates!$E$18,IF(AND(U108="B",'Claim Details'!$I$28&gt;=Rates!$D$14,'Claim Details'!$I$28&lt;=Rates!$D$15,'Claim Details'!$I$19="No"),Rates!$D$18,IF(AND(U108="B",'Claim Details'!$I$28&gt;=Rates!$F$14,'Claim Details'!$I$28&lt;=Rates!$F$15,'Claim Details'!$I$19="Yes"),Rates!$G$18,IF(AND(U108="B",'Claim Details'!$I$28&gt;=Rates!$F$14,'Claim Details'!$I$28&lt;=Rates!$F$15,'Claim Details'!$I$19="No"),Rates!$F$18,IF(AND(U108="B",'Claim Details'!$I$28&gt;=Rates!$H$14,'Claim Details'!$I$28&lt;=Rates!$H$15,'Claim Details'!$I$19="Yes"),Rates!$I$18,IF(AND(U108="B",'Claim Details'!$I$28&gt;=Rates!$H$14,'Claim Details'!$I$28&lt;=Rates!$H$15,'Claim Details'!$I$19="No"),Rates!$H$18,IF(AND(U108="B",'Claim Details'!$I$28&gt;=Rates!$J$14,'Claim Details'!$I$28&lt;=Rates!$J$15,'Claim Details'!$I$19="Yes"),Rates!$K$18,IF(AND(U108="B",'Claim Details'!$I$28&gt;=Rates!$J$14,'Claim Details'!$I$28&lt;=Rates!$J$15,'Claim Details'!$I$19="No"),Rates!$J$18,IF(AND(U108="C",'Claim Details'!$I$28&gt;=Rates!$D$14,'Claim Details'!$I$28&lt;=Rates!$D$15,'Claim Details'!$I$19="Yes"),Rates!$E$19,IF(AND(U108="C",'Claim Details'!$I$28&gt;=Rates!$D$14,'Claim Details'!$I$28&lt;=Rates!$D$15,'Claim Details'!$I$19="No"),Rates!$D$19,IF(AND(U108="C",'Claim Details'!$I$28&gt;=Rates!$F$14,'Claim Details'!$I$28&lt;=Rates!$F$15,'Claim Details'!$I$19="Yes"),Rates!$G$19,IF(AND(U108="C",'Claim Details'!$I$28&gt;=Rates!$F$14,'Claim Details'!$I$28&lt;=Rates!$F$15,'Claim Details'!$I$19="No"),Rates!$F$19,IF(AND(U108="C",'Claim Details'!$I$28&gt;=Rates!$H$14,'Claim Details'!$I$28&lt;=Rates!$H$15,'Claim Details'!$I$19="Yes"),Rates!$I$19,IF(AND(U108="C",'Claim Details'!$I$28&gt;=Rates!$H$14,'Claim Details'!$I$28&lt;=Rates!$H$15,'Claim Details'!$I$19="No"),Rates!$H$19,IF(AND(U108="C",'Claim Details'!$I$28&gt;=Rates!$J$14,'Claim Details'!$I$28&lt;=Rates!$J$15,'Claim Details'!$I$19="Yes"),Rates!$K$19,IF(AND(U108="C",'Claim Details'!$I$28&gt;=Rates!$J$14,'Claim Details'!$I$28&lt;=Rates!$J$15,'Claim Details'!$I$19="No"),Rates!$J$19,"£0.00"))))))))))))))))))))))))</f>
        <v>£0.00</v>
      </c>
      <c r="AY108" s="189" t="str">
        <f>IF(AND(C108="A",'Claim Details'!$I$28&gt;=Rates!$D$14,'Claim Details'!$I$28&lt;=Rates!$D$15,'Claim Details'!$I$19="Yes"),Rates!$J$25,IF(AND(C108="A",'Claim Details'!$I$28&gt;=Rates!$D$14,'Claim Details'!$I$28&lt;=Rates!$D$15,'Claim Details'!$I$19="No"),Rates!$D$25,IF(AND(C108="A",'Claim Details'!$I$28&gt;=Rates!$F$14,'Claim Details'!$I$28&lt;=Rates!$F$15,'Claim Details'!$I$19="Yes"),Rates!$G$25,IF(AND(C108="A",'Claim Details'!$I$28&gt;=Rates!$F$14,'Claim Details'!$I$28&lt;=Rates!$F$15,'Claim Details'!$I$19="No"),Rates!$F$25,IF(AND(C108="A",'Claim Details'!$I$28&gt;=Rates!$H$14,'Claim Details'!$I$28&lt;=Rates!$H$15,'Claim Details'!$I$19="Yes"),Rates!$I$25,IF(AND(C108="A",'Claim Details'!$I$28&gt;=Rates!$H$14,'Claim Details'!$I$28&lt;=Rates!$H$15,'Claim Details'!$I$19="No"),Rates!$H$25,IF(AND(C108="A",'Claim Details'!$I$28&gt;=Rates!$J$14,'Claim Details'!$I$28&lt;=Rates!$J$15,'Claim Details'!$I$19="Yes"),Rates!$K$25,IF(AND(C108="A",'Claim Details'!$I$28&gt;=Rates!$J$14,'Claim Details'!$I$28&lt;=Rates!$J$15,'Claim Details'!$I$19="No"),Rates!$J$25,IF(AND(C108="B",'Claim Details'!$I$28&gt;=Rates!$D$14,'Claim Details'!$I$28&lt;=Rates!$D$15,'Claim Details'!$I$19="Yes"),Rates!$E$26,IF(AND(C108="B",'Claim Details'!$I$28&gt;=Rates!$D$14,'Claim Details'!$I$28&lt;=Rates!$D$15,'Claim Details'!$I$19="No"),Rates!$D$26,IF(AND(C108="B",'Claim Details'!$I$28&gt;=Rates!$F$14,'Claim Details'!$I$28&lt;=Rates!$F$15,'Claim Details'!$I$19="Yes"),Rates!$G$26,IF(AND(C108="B",'Claim Details'!$I$28&gt;=Rates!$F$14,'Claim Details'!$I$28&lt;=Rates!$F$15,'Claim Details'!$I$19="No"),Rates!$F$26,IF(AND(C108="B",'Claim Details'!$I$28&gt;=Rates!$H$14,'Claim Details'!$I$28&lt;=Rates!$H$15,'Claim Details'!$I$19="Yes"),Rates!$I$26,IF(AND(C108="B",'Claim Details'!$I$28&gt;=Rates!$H$14,'Claim Details'!$I$28&lt;=Rates!$H$15,'Claim Details'!$I$19="No"),Rates!$H$26,IF(AND(C108="B",'Claim Details'!$I$28&gt;=Rates!$J$14,'Claim Details'!$I$28&lt;=Rates!$J$15,'Claim Details'!$I$19="Yes"),Rates!$K$26,IF(AND(C108="B",'Claim Details'!$I$28&gt;=Rates!$J$14,'Claim Details'!$I$28&lt;=Rates!$J$15,'Claim Details'!$I$19="No"),Rates!$J$26,IF(AND(C108="C",'Claim Details'!$I$28&gt;=Rates!$D$14,'Claim Details'!$I$28&lt;=Rates!$D$15,'Claim Details'!$I$19="Yes"),Rates!$E$27,IF(AND(C108="C",'Claim Details'!$I$28&gt;=Rates!$D$14,'Claim Details'!$I$28&lt;=Rates!$D$15,'Claim Details'!$I$19="No"),Rates!$D$27,IF(AND(C108="C",'Claim Details'!$I$28&gt;=Rates!$F$14,'Claim Details'!$I$28&lt;=Rates!$F$15,'Claim Details'!$I$19="Yes"),Rates!$G$27,IF(AND(C108="C",'Claim Details'!$I$28&gt;=Rates!$F$14,'Claim Details'!$I$28&lt;=Rates!$F$15,'Claim Details'!$I$19="No"),Rates!$F$27,IF(AND(C108="C",'Claim Details'!$I$28&gt;=Rates!$H$14,'Claim Details'!$I$28&lt;=Rates!$H$15,'Claim Details'!$I$19="Yes"),Rates!$I$27,IF(AND(C108="C",'Claim Details'!$I$28&gt;=Rates!$H$14,'Claim Details'!$I$28&lt;=Rates!$H$15,'Claim Details'!$I$19="No"),Rates!$H$27,IF(AND(C108="C",'Claim Details'!$I$28&gt;=Rates!$J$14,'Claim Details'!$I$28&lt;=Rates!$J$15,'Claim Details'!$I$19="Yes"),Rates!$K$27,IF(AND(C108="C",'Claim Details'!$I$28&gt;=Rates!$J$14,'Claim Details'!$I$28&lt;=Rates!$J$15,'Claim Details'!$I$19="No"),Rates!$J$27,"£0.00"))))))))))))))))))))))))</f>
        <v>£0.00</v>
      </c>
      <c r="AZ108" s="189" t="str">
        <f>IF(AND(C108="A",'Claim Details'!$I$28&gt;=Rates!$D$14,'Claim Details'!$I$28&lt;=Rates!$D$15,'Claim Details'!$I$19="Yes"),Rates!$E$20,IF(AND(C108="A",'Claim Details'!$I$28&gt;=Rates!$D$14,'Claim Details'!$I$28&lt;=Rates!$D$15,'Claim Details'!$I$19="No"),Rates!$D$20,IF(AND(C108="A",'Claim Details'!$I$28&gt;=Rates!$F$14,'Claim Details'!$I$28&lt;=Rates!$F$15,'Claim Details'!$I$19="Yes"),Rates!$G$20,IF(AND(C108="A",'Claim Details'!$I$28&gt;=Rates!$F$14,'Claim Details'!$I$28&lt;=Rates!$F$15,'Claim Details'!$I$19="No"),Rates!$F$20,IF(AND(C108="A",'Claim Details'!$I$28&gt;=Rates!$H$14,'Claim Details'!$I$28&lt;=Rates!$H$15,'Claim Details'!$I$19="Yes"),Rates!$I$20,IF(AND(C108="A",'Claim Details'!$I$28&gt;=Rates!$H$14,'Claim Details'!$I$28&lt;=Rates!$H$15,'Claim Details'!$I$19="No"),Rates!$H$20,IF(AND(C108="A",'Claim Details'!$I$28&gt;=Rates!$J$14,'Claim Details'!$I$28&lt;=Rates!$J$15,'Claim Details'!$I$19="Yes"),Rates!$K$20,IF(AND(C108="A",'Claim Details'!$I$28&gt;=Rates!$J$14,'Claim Details'!$I$28&lt;=Rates!$J$15,'Claim Details'!$I$19="No"),Rates!$J$20,IF(AND(C108="B",'Claim Details'!$I$28&gt;=Rates!$D$14,'Claim Details'!$I$28&lt;=Rates!$D$15,'Claim Details'!$I$19="Yes"),Rates!$E$21,IF(AND(C108="B",'Claim Details'!$I$28&gt;=Rates!$D$14,'Claim Details'!$I$28&lt;=Rates!$D$15,'Claim Details'!$I$19="No"),Rates!$D$21,IF(AND(C108="B",'Claim Details'!$I$28&gt;=Rates!$F$14,'Claim Details'!$I$28&lt;=Rates!$F$15,'Claim Details'!$I$19="Yes"),Rates!$G$21,IF(AND(C108="B",'Claim Details'!$I$28&gt;=Rates!$F$14,'Claim Details'!$I$28&lt;=Rates!$F$15,'Claim Details'!$I$19="No"),Rates!$F$21,IF(AND(C108="B",'Claim Details'!$I$28&gt;=Rates!$H$14,'Claim Details'!$I$28&lt;=Rates!$H$15,'Claim Details'!$I$19="Yes"),Rates!$I$21,IF(AND(C108="B",'Claim Details'!$I$28&gt;=Rates!$H$14,'Claim Details'!$I$28&lt;=Rates!$H$15,'Claim Details'!$I$19="No"),Rates!$H$21,IF(AND(C108="B",'Claim Details'!$I$28&gt;=Rates!$J$14,'Claim Details'!$I$28&lt;=Rates!$J$15,'Claim Details'!$I$19="Yes"),Rates!$K$21,IF(AND(C108="B",'Claim Details'!$I$28&gt;=Rates!$J$14,'Claim Details'!$I$28&lt;=Rates!$J$15,'Claim Details'!$I$19="No"),Rates!$J$21,"£0.00"))))))))))))))))</f>
        <v>£0.00</v>
      </c>
      <c r="BA108" s="189" t="str">
        <f>IF(AND(C108="A",'Claim Details'!$I$28&gt;=Rates!$D$14,'Claim Details'!$I$28&lt;=Rates!$D$15,'Claim Details'!$I$19="Yes"),Rates!$E$22,IF(AND(C108="A",'Claim Details'!$I$28&gt;=Rates!$D$14,'Claim Details'!$I$28&lt;=Rates!$D$15,'Claim Details'!$I$19="No"),Rates!$D$22,IF(AND(C108="A",'Claim Details'!$I$28&gt;=Rates!$F$14,'Claim Details'!$I$28&lt;=Rates!$F$15,'Claim Details'!$I$19="Yes"),Rates!$G$22,IF(AND(C108="A",'Claim Details'!$I$28&gt;=Rates!$F$14,'Claim Details'!$I$28&lt;=Rates!$F$15,'Claim Details'!$I$19="No"),Rates!$F$22,IF(AND(C108="A",'Claim Details'!$I$28&gt;=Rates!$H$14,'Claim Details'!$I$28&lt;=Rates!$H$15,'Claim Details'!$I$19="Yes"),Rates!$I$22,IF(AND(C108="A",'Claim Details'!$I$28&gt;=Rates!$H$14,'Claim Details'!$I$28&lt;=Rates!$H$15,'Claim Details'!$I$19="No"),Rates!$H$22,IF(AND(C108="A",'Claim Details'!$I$28&gt;=Rates!$J$14,'Claim Details'!$I$28&lt;=Rates!$J$15,'Claim Details'!$I$19="Yes"),Rates!$K$22,IF(AND(C108="A",'Claim Details'!$I$28&gt;=Rates!$J$14,'Claim Details'!$I$28&lt;=Rates!$J$15,'Claim Details'!$I$19="No"),Rates!$J$22,IF(AND(C108="B",'Claim Details'!$I$28&gt;=Rates!$D$14,'Claim Details'!$I$28&lt;=Rates!$D$15,'Claim Details'!$I$19="Yes"),Rates!$E$23,IF(AND(C108="B",'Claim Details'!$I$28&gt;=Rates!$D$14,'Claim Details'!$I$28&lt;=Rates!$D$15,'Claim Details'!$I$19="No"),Rates!$D$23,IF(AND(C108="B",'Claim Details'!$I$28&gt;=Rates!$F$14,'Claim Details'!$I$28&lt;=Rates!$F$15,'Claim Details'!$I$19="Yes"),Rates!$G$23,IF(AND(C108="B",'Claim Details'!$I$28&gt;=Rates!$F$14,'Claim Details'!$I$28&lt;=Rates!$F$15,'Claim Details'!$I$19="No"),Rates!$F$23,IF(AND(C108="B",'Claim Details'!$I$28&gt;=Rates!$H$14,'Claim Details'!$I$28&lt;=Rates!$H$15,'Claim Details'!$I$19="Yes"),Rates!$I$23,IF(AND(C108="B",'Claim Details'!$I$28&gt;=Rates!$H$14,'Claim Details'!$I$28&lt;=Rates!$H$15,'Claim Details'!$I$19="No"),Rates!$H$23,IF(AND(C108="B",'Claim Details'!$I$28&gt;=Rates!$J$14,'Claim Details'!$I$28&lt;=Rates!$J$15,'Claim Details'!$I$19="Yes"),Rates!$K$23,IF(AND(C108="B",'Claim Details'!$I$28&gt;=Rates!$J$14,'Claim Details'!$I$28&lt;=Rates!$J$15,'Claim Details'!$I$19="No"),Rates!$J$23,IF(AND(C108="C",'Claim Details'!$I$28&gt;=Rates!$D$14,'Claim Details'!$I$28&lt;=Rates!$D$15,'Claim Details'!$I$19="Yes"),Rates!$E$24,IF(AND(C108="C",'Claim Details'!$I$28&gt;=Rates!$D$14,'Claim Details'!$I$28&lt;=Rates!$D$15,'Claim Details'!$I$19="No"),Rates!$D$24,IF(AND(C108="C",'Claim Details'!$I$28&gt;=Rates!$F$14,'Claim Details'!$I$28&lt;=Rates!$F$15,'Claim Details'!$I$19="Yes"),Rates!$G$24,IF(AND(C108="C",'Claim Details'!$I$28&gt;=Rates!$F$14,'Claim Details'!$I$28&lt;=Rates!$F$15,'Claim Details'!$I$19="No"),Rates!$F$24,IF(AND(C108="C",'Claim Details'!$I$28&gt;=Rates!$H$14,'Claim Details'!$I$28&lt;=Rates!$H$15,'Claim Details'!$I$19="Yes"),Rates!$I$24,IF(AND(C108="C",'Claim Details'!$I$28&gt;=Rates!$H$14,'Claim Details'!$I$28&lt;=Rates!$H$15,'Claim Details'!$I$19="No"),Rates!$H$24,IF(AND(C108="C",'Claim Details'!$I$28&gt;=Rates!$J$14,'Claim Details'!$I$28&lt;=Rates!$J$15,'Claim Details'!$I$19="Yes"),Rates!$K$24,IF(AND(C108="C",'Claim Details'!$I$28&gt;=Rates!$J$14,'Claim Details'!$I$28&lt;=Rates!$J$15,'Claim Details'!$I$19="No"),Rates!$J$24,"£0.00"))))))))))))))))))))))))</f>
        <v>£0.00</v>
      </c>
      <c r="BB108" s="189" t="str">
        <f t="shared" si="27"/>
        <v>£0.00</v>
      </c>
      <c r="BC108" s="1"/>
      <c r="BD108" s="189" t="str">
        <f>IF(AND(AE108="A",'Claim Details'!$I$28&gt;=Rates!$D$14,'Claim Details'!$I$28&lt;=Rates!$D$15,'Claim Details'!$I$19="Yes"),Rates!$J$17,IF(AND(AE108="A",'Claim Details'!$I$28&gt;=Rates!$D$14,'Claim Details'!$I$28&lt;=Rates!$D$15,'Claim Details'!$I$19="No"),Rates!$D$17,IF(AND(AE108="A",'Claim Details'!$I$28&gt;=Rates!$F$14,'Claim Details'!$I$28&lt;=Rates!$F$15,'Claim Details'!$I$19="Yes"),Rates!$G$17,IF(AND(AE108="A",'Claim Details'!$I$28&gt;=Rates!$F$14,'Claim Details'!$I$28&lt;=Rates!$F$15,'Claim Details'!$I$19="No"),Rates!$F$17,IF(AND(AE108="A",'Claim Details'!$I$28&gt;=Rates!$H$14,'Claim Details'!$I$28&lt;=Rates!$H$15,'Claim Details'!$I$19="Yes"),Rates!$I$17,IF(AND(AE108="A",'Claim Details'!$I$28&gt;=Rates!$H$14,'Claim Details'!$I$28&lt;=Rates!$H$15,'Claim Details'!$I$19="No"),Rates!$H$17,IF(AND(AE108="A",'Claim Details'!$I$28&gt;=Rates!$J$14,'Claim Details'!$I$28&lt;=Rates!$J$15,'Claim Details'!$I$19="Yes"),Rates!$K$17,IF(AND(AE108="A",'Claim Details'!$I$28&gt;=Rates!$J$14,'Claim Details'!$I$28&lt;=Rates!$J$15,'Claim Details'!$I$19="No"),Rates!$J$17,IF(AND(AE108="B",'Claim Details'!$I$28&gt;=Rates!$D$14,'Claim Details'!$I$28&lt;=Rates!$D$15,'Claim Details'!$I$19="Yes"),Rates!$E$18,IF(AND(AE108="B",'Claim Details'!$I$28&gt;=Rates!$D$14,'Claim Details'!$I$28&lt;=Rates!$D$15,'Claim Details'!$I$19="No"),Rates!$D$18,IF(AND(AE108="B",'Claim Details'!$I$28&gt;=Rates!$F$14,'Claim Details'!$I$28&lt;=Rates!$F$15,'Claim Details'!$I$19="Yes"),Rates!$G$18,IF(AND(AE108="B",'Claim Details'!$I$28&gt;=Rates!$F$14,'Claim Details'!$I$28&lt;=Rates!$F$15,'Claim Details'!$I$19="No"),Rates!$F$18,IF(AND(AE108="B",'Claim Details'!$I$28&gt;=Rates!$H$14,'Claim Details'!$I$28&lt;=Rates!$H$15,'Claim Details'!$I$19="Yes"),Rates!$I$18,IF(AND(AE108="B",'Claim Details'!$I$28&gt;=Rates!$H$14,'Claim Details'!$I$28&lt;=Rates!$H$15,'Claim Details'!$I$19="No"),Rates!$H$18,IF(AND(AE108="B",'Claim Details'!$I$28&gt;=Rates!$J$14,'Claim Details'!$I$28&lt;=Rates!$J$15,'Claim Details'!$I$19="Yes"),Rates!$K$18,IF(AND(AE108="B",'Claim Details'!$I$28&gt;=Rates!$J$14,'Claim Details'!$I$28&lt;=Rates!$J$15,'Claim Details'!$I$19="No"),Rates!$J$18,IF(AND(AE108="C",'Claim Details'!$I$28&gt;=Rates!$D$14,'Claim Details'!$I$28&lt;=Rates!$D$15,'Claim Details'!$I$19="Yes"),Rates!$E$19,IF(AND(AE108="C",'Claim Details'!$I$28&gt;=Rates!$D$14,'Claim Details'!$I$28&lt;=Rates!$D$15,'Claim Details'!$I$19="No"),Rates!$D$19,IF(AND(AE108="C",'Claim Details'!$I$28&gt;=Rates!$F$14,'Claim Details'!$I$28&lt;=Rates!$F$15,'Claim Details'!$I$19="Yes"),Rates!$G$19,IF(AND(AE108="C",'Claim Details'!$I$28&gt;=Rates!$F$14,'Claim Details'!$I$28&lt;=Rates!$F$15,'Claim Details'!$I$19="No"),Rates!$F$19,IF(AND(AE108="C",'Claim Details'!$I$28&gt;=Rates!$H$14,'Claim Details'!$I$28&lt;=Rates!$H$15,'Claim Details'!$I$19="Yes"),Rates!$I$19,IF(AND(AE108="C",'Claim Details'!$I$28&gt;=Rates!$H$14,'Claim Details'!$I$28&lt;=Rates!$H$15,'Claim Details'!$I$19="No"),Rates!$H$19,IF(AND(AE108="C",'Claim Details'!$I$28&gt;=Rates!$J$14,'Claim Details'!$I$28&lt;=Rates!$J$15,'Claim Details'!$I$19="Yes"),Rates!$K$19,IF(AND(AE108="C",'Claim Details'!$I$28&gt;=Rates!$J$14,'Claim Details'!$I$28&lt;=Rates!$J$15,'Claim Details'!$I$19="No"),Rates!$J$19,"£0.00"))))))))))))))))))))))))</f>
        <v>£0.00</v>
      </c>
      <c r="BE108" s="189" t="str">
        <f>IF(AND(AE108="A",'Claim Details'!$I$28&gt;=Rates!$D$14,'Claim Details'!$I$28&lt;=Rates!$D$15,'Claim Details'!$I$19="Yes"),Rates!$J$25,IF(AND(AE108="A",'Claim Details'!$I$28&gt;=Rates!$D$14,'Claim Details'!$I$28&lt;=Rates!$D$15,'Claim Details'!$I$19="No"),Rates!$D$25,IF(AND(AE108="A",'Claim Details'!$I$28&gt;=Rates!$F$14,'Claim Details'!$I$28&lt;=Rates!$F$15,'Claim Details'!$I$19="Yes"),Rates!$G$25,IF(AND(AE108="A",'Claim Details'!$I$28&gt;=Rates!$F$14,'Claim Details'!$I$28&lt;=Rates!$F$15,'Claim Details'!$I$19="No"),Rates!$F$25,IF(AND(AE108="A",'Claim Details'!$I$28&gt;=Rates!$H$14,'Claim Details'!$I$28&lt;=Rates!$H$15,'Claim Details'!$I$19="Yes"),Rates!$I$25,IF(AND(AE108="A",'Claim Details'!$I$28&gt;=Rates!$H$14,'Claim Details'!$I$28&lt;=Rates!$H$15,'Claim Details'!$I$19="No"),Rates!$H$25,IF(AND(AE108="A",'Claim Details'!$I$28&gt;=Rates!$J$14,'Claim Details'!$I$28&lt;=Rates!$J$15,'Claim Details'!$I$19="Yes"),Rates!$K$25,IF(AND(AE108="A",'Claim Details'!$I$28&gt;=Rates!$J$14,'Claim Details'!$I$28&lt;=Rates!$J$15,'Claim Details'!$I$19="No"),Rates!$J$25,IF(AND(AE108="B",'Claim Details'!$I$28&gt;=Rates!$D$14,'Claim Details'!$I$28&lt;=Rates!$D$15,'Claim Details'!$I$19="Yes"),Rates!$E$26,IF(AND(AE108="B",'Claim Details'!$I$28&gt;=Rates!$D$14,'Claim Details'!$I$28&lt;=Rates!$D$15,'Claim Details'!$I$19="No"),Rates!$D$26,IF(AND(AE108="B",'Claim Details'!$I$28&gt;=Rates!$F$14,'Claim Details'!$I$28&lt;=Rates!$F$15,'Claim Details'!$I$19="Yes"),Rates!$G$26,IF(AND(AE108="B",'Claim Details'!$I$28&gt;=Rates!$F$14,'Claim Details'!$I$28&lt;=Rates!$F$15,'Claim Details'!$I$19="No"),Rates!$F$26,IF(AND(AE108="B",'Claim Details'!$I$28&gt;=Rates!$H$14,'Claim Details'!$I$28&lt;=Rates!$H$15,'Claim Details'!$I$19="Yes"),Rates!$I$26,IF(AND(AE108="B",'Claim Details'!$I$28&gt;=Rates!$H$14,'Claim Details'!$I$28&lt;=Rates!$H$15,'Claim Details'!$I$19="No"),Rates!$H$26,IF(AND(AE108="B",'Claim Details'!$I$28&gt;=Rates!$J$14,'Claim Details'!$I$28&lt;=Rates!$J$15,'Claim Details'!$I$19="Yes"),Rates!$K$26,IF(AND(AE108="B",'Claim Details'!$I$28&gt;=Rates!$J$14,'Claim Details'!$I$28&lt;=Rates!$J$15,'Claim Details'!$I$19="No"),Rates!$J$26,IF(AND(AE108="C",'Claim Details'!$I$28&gt;=Rates!$D$14,'Claim Details'!$I$28&lt;=Rates!$D$15,'Claim Details'!$I$19="Yes"),Rates!$E$27,IF(AND(AE108="C",'Claim Details'!$I$28&gt;=Rates!$D$14,'Claim Details'!$I$28&lt;=Rates!$D$15,'Claim Details'!$I$19="No"),Rates!$D$27,IF(AND(AE108="C",'Claim Details'!$I$28&gt;=Rates!$F$14,'Claim Details'!$I$28&lt;=Rates!$F$15,'Claim Details'!$I$19="Yes"),Rates!$G$27,IF(AND(AE108="C",'Claim Details'!$I$28&gt;=Rates!$F$14,'Claim Details'!$I$28&lt;=Rates!$F$15,'Claim Details'!$I$19="No"),Rates!$F$27,IF(AND(AE108="C",'Claim Details'!$I$28&gt;=Rates!$H$14,'Claim Details'!$I$28&lt;=Rates!$H$15,'Claim Details'!$I$19="Yes"),Rates!$I$27,IF(AND(AE108="C",'Claim Details'!$I$28&gt;=Rates!$H$14,'Claim Details'!$I$28&lt;=Rates!$H$15,'Claim Details'!$I$19="No"),Rates!$H$27,IF(AND(AE108="C",'Claim Details'!$I$28&gt;=Rates!$J$14,'Claim Details'!$I$28&lt;=Rates!$J$15,'Claim Details'!$I$19="Yes"),Rates!$K$27,IF(AND(AE108="C",'Claim Details'!$I$28&gt;=Rates!$J$14,'Claim Details'!$I$28&lt;=Rates!$J$15,'Claim Details'!$I$19="No"),Rates!$J$27,"£0.00"))))))))))))))))))))))))</f>
        <v>£0.00</v>
      </c>
      <c r="BF108" s="189" t="str">
        <f>IF(AND(AE108="A",'Claim Details'!$I$28&gt;=Rates!$D$14,'Claim Details'!$I$28&lt;=Rates!$D$15,'Claim Details'!$I$19="Yes"),Rates!$E$20,IF(AND(AE108="A",'Claim Details'!$I$28&gt;=Rates!$D$14,'Claim Details'!$I$28&lt;=Rates!$D$15,'Claim Details'!$I$19="No"),Rates!$D$20,IF(AND(AE108="A",'Claim Details'!$I$28&gt;=Rates!$F$14,'Claim Details'!$I$28&lt;=Rates!$F$15,'Claim Details'!$I$19="Yes"),Rates!$G$20,IF(AND(AE108="A",'Claim Details'!$I$28&gt;=Rates!$F$14,'Claim Details'!$I$28&lt;=Rates!$F$15,'Claim Details'!$I$19="No"),Rates!$F$20,IF(AND(AE108="A",'Claim Details'!$I$28&gt;=Rates!$H$14,'Claim Details'!$I$28&lt;=Rates!$H$15,'Claim Details'!$I$19="Yes"),Rates!$I$20,IF(AND(AE108="A",'Claim Details'!$I$28&gt;=Rates!$H$14,'Claim Details'!$I$28&lt;=Rates!$H$15,'Claim Details'!$I$19="No"),Rates!$H$20,IF(AND(AE108="A",'Claim Details'!$I$28&gt;=Rates!$J$14,'Claim Details'!$I$28&lt;=Rates!$J$15,'Claim Details'!$I$19="Yes"),Rates!$K$20,IF(AND(AE108="A",'Claim Details'!$I$28&gt;=Rates!$J$14,'Claim Details'!$I$28&lt;=Rates!$J$15,'Claim Details'!$I$19="No"),Rates!$J$20,IF(AND(AE108="B",'Claim Details'!$I$28&gt;=Rates!$D$14,'Claim Details'!$I$28&lt;=Rates!$D$15,'Claim Details'!$I$19="Yes"),Rates!$E$21,IF(AND(AE108="B",'Claim Details'!$I$28&gt;=Rates!$D$14,'Claim Details'!$I$28&lt;=Rates!$D$15,'Claim Details'!$I$19="No"),Rates!$D$21,IF(AND(AE108="B",'Claim Details'!$I$28&gt;=Rates!$F$14,'Claim Details'!$I$28&lt;=Rates!$F$15,'Claim Details'!$I$19="Yes"),Rates!$G$21,IF(AND(AE108="B",'Claim Details'!$I$28&gt;=Rates!$F$14,'Claim Details'!$I$28&lt;=Rates!$F$15,'Claim Details'!$I$19="No"),Rates!$F$21,IF(AND(AE108="B",'Claim Details'!$I$28&gt;=Rates!$H$14,'Claim Details'!$I$28&lt;=Rates!$H$15,'Claim Details'!$I$19="Yes"),Rates!$I$21,IF(AND(AE108="B",'Claim Details'!$I$28&gt;=Rates!$H$14,'Claim Details'!$I$28&lt;=Rates!$H$15,'Claim Details'!$I$19="No"),Rates!$H$21,IF(AND(AE108="B",'Claim Details'!$I$28&gt;=Rates!$J$14,'Claim Details'!$I$28&lt;=Rates!$J$15,'Claim Details'!$I$19="Yes"),Rates!$K$21,IF(AND(AE108="B",'Claim Details'!$I$28&gt;=Rates!$J$14,'Claim Details'!$I$28&lt;=Rates!$J$15,'Claim Details'!$I$19="No"),Rates!$J$21,"£0.00"))))))))))))))))</f>
        <v>£0.00</v>
      </c>
      <c r="BG108" s="189" t="str">
        <f>IF(AND(AE108="A",'Claim Details'!$I$28&gt;=Rates!$D$14,'Claim Details'!$I$28&lt;=Rates!$D$15,'Claim Details'!$I$19="Yes"),Rates!$E$22,IF(AND(AE108="A",'Claim Details'!$I$28&gt;=Rates!$D$14,'Claim Details'!$I$28&lt;=Rates!$D$15,'Claim Details'!$I$19="No"),Rates!$D$22,IF(AND(AE108="A",'Claim Details'!$I$28&gt;=Rates!$F$14,'Claim Details'!$I$28&lt;=Rates!$F$15,'Claim Details'!$I$19="Yes"),Rates!$G$22,IF(AND(AE108="A",'Claim Details'!$I$28&gt;=Rates!$F$14,'Claim Details'!$I$28&lt;=Rates!$F$15,'Claim Details'!$I$19="No"),Rates!$F$22,IF(AND(AE108="A",'Claim Details'!$I$28&gt;=Rates!$H$14,'Claim Details'!$I$28&lt;=Rates!$H$15,'Claim Details'!$I$19="Yes"),Rates!$I$22,IF(AND(AE108="A",'Claim Details'!$I$28&gt;=Rates!$H$14,'Claim Details'!$I$28&lt;=Rates!$H$15,'Claim Details'!$I$19="No"),Rates!$H$22,IF(AND(AE108="A",'Claim Details'!$I$28&gt;=Rates!$J$14,'Claim Details'!$I$28&lt;=Rates!$J$15,'Claim Details'!$I$19="Yes"),Rates!$K$22,IF(AND(AE108="A",'Claim Details'!$I$28&gt;=Rates!$J$14,'Claim Details'!$I$28&lt;=Rates!$J$15,'Claim Details'!$I$19="No"),Rates!$J$22,IF(AND(AE108="B",'Claim Details'!$I$28&gt;=Rates!$D$14,'Claim Details'!$I$28&lt;=Rates!$D$15,'Claim Details'!$I$19="Yes"),Rates!$E$23,IF(AND(AE108="B",'Claim Details'!$I$28&gt;=Rates!$D$14,'Claim Details'!$I$28&lt;=Rates!$D$15,'Claim Details'!$I$19="No"),Rates!$D$23,IF(AND(AE108="B",'Claim Details'!$I$28&gt;=Rates!$F$14,'Claim Details'!$I$28&lt;=Rates!$F$15,'Claim Details'!$I$19="Yes"),Rates!$G$23,IF(AND(AE108="B",'Claim Details'!$I$28&gt;=Rates!$F$14,'Claim Details'!$I$28&lt;=Rates!$F$15,'Claim Details'!$I$19="No"),Rates!$F$23,IF(AND(AE108="B",'Claim Details'!$I$28&gt;=Rates!$H$14,'Claim Details'!$I$28&lt;=Rates!$H$15,'Claim Details'!$I$19="Yes"),Rates!$I$23,IF(AND(AE108="B",'Claim Details'!$I$28&gt;=Rates!$H$14,'Claim Details'!$I$28&lt;=Rates!$H$15,'Claim Details'!$I$19="No"),Rates!$H$23,IF(AND(AE108="B",'Claim Details'!$I$28&gt;=Rates!$J$14,'Claim Details'!$I$28&lt;=Rates!$J$15,'Claim Details'!$I$19="Yes"),Rates!$K$23,IF(AND(AE108="B",'Claim Details'!$I$28&gt;=Rates!$J$14,'Claim Details'!$I$28&lt;=Rates!$J$15,'Claim Details'!$I$19="No"),Rates!$J$23,IF(AND(AE108="C",'Claim Details'!$I$28&gt;=Rates!$D$14,'Claim Details'!$I$28&lt;=Rates!$D$15,'Claim Details'!$I$19="Yes"),Rates!$E$24,IF(AND(AE108="C",'Claim Details'!$I$28&gt;=Rates!$D$14,'Claim Details'!$I$28&lt;=Rates!$D$15,'Claim Details'!$I$19="No"),Rates!$D$24,IF(AND(AE108="C",'Claim Details'!$I$28&gt;=Rates!$F$14,'Claim Details'!$I$28&lt;=Rates!$F$15,'Claim Details'!$I$19="Yes"),Rates!$G$24,IF(AND(AE108="C",'Claim Details'!$I$28&gt;=Rates!$F$14,'Claim Details'!$I$28&lt;=Rates!$F$15,'Claim Details'!$I$19="No"),Rates!$F$24,IF(AND(AE108="C",'Claim Details'!$I$28&gt;=Rates!$H$14,'Claim Details'!$I$28&lt;=Rates!$H$15,'Claim Details'!$I$19="Yes"),Rates!$I$24,IF(AND(AE108="C",'Claim Details'!$I$28&gt;=Rates!$H$14,'Claim Details'!$I$28&lt;=Rates!$H$15,'Claim Details'!$I$19="No"),Rates!$H$24,IF(AND(AE108="C",'Claim Details'!$I$28&gt;=Rates!$J$14,'Claim Details'!$I$28&lt;=Rates!$J$15,'Claim Details'!$I$19="Yes"),Rates!$K$24,IF(AND(AE108="C",'Claim Details'!$I$28&gt;=Rates!$J$14,'Claim Details'!$I$28&lt;=Rates!$J$15,'Claim Details'!$I$19="No"),Rates!$J$24,"£0.00"))))))))))))))))))))))))</f>
        <v>£0.00</v>
      </c>
      <c r="BH108" s="189" t="str">
        <f t="shared" si="28"/>
        <v>£0.00</v>
      </c>
      <c r="BI108" s="189">
        <f t="shared" si="29"/>
        <v>0</v>
      </c>
      <c r="BO108" s="202" t="str">
        <f>IF(H108="","£0.00",IF(AP108="4","£0.00",IF(AP108="5","£0.00",IF(AP108="1","£0.00",((AQ108*H108)*'Claim Details'!$F$111)/100))))</f>
        <v>£0.00</v>
      </c>
      <c r="BP108" s="202" t="str">
        <f>IF(T108="","£0.00",IF(AP108="4","£0.00",IF(AP108="5","£0.00",IF(AP108="1","£0.00",((AR108*T108)*'Claim Details'!$N$111)/100))))</f>
        <v>£0.00</v>
      </c>
      <c r="BQ108" s="202" t="str">
        <f>IF(AI108="","£0.00",IF(AP108="4","£0.00",IF(AP108="5","£0.00",IF(AP108="1","£0.00",((BI108*AI108)*'Claim Details'!$W$111)/100))))</f>
        <v>£0.00</v>
      </c>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row>
    <row r="109" spans="1:97" ht="15">
      <c r="A109" s="145"/>
      <c r="B109" s="91"/>
      <c r="C109" s="96"/>
      <c r="D109" s="97"/>
      <c r="E109" s="98"/>
      <c r="F109" s="89"/>
      <c r="G109" s="99"/>
      <c r="H109" s="100"/>
      <c r="I109" s="221" t="str">
        <f t="shared" si="19"/>
        <v>£0.00</v>
      </c>
      <c r="J109" s="101"/>
      <c r="K109" s="100"/>
      <c r="L109" s="221" t="str">
        <f t="shared" si="20"/>
        <v>£0.00</v>
      </c>
      <c r="M109" s="101"/>
      <c r="N109" s="102"/>
      <c r="O109" s="145"/>
      <c r="P109" s="77"/>
      <c r="Q109" s="87"/>
      <c r="R109" s="87"/>
      <c r="S109" s="87"/>
      <c r="T109" s="149" t="str">
        <f t="shared" si="21"/>
        <v/>
      </c>
      <c r="U109" s="87" t="str">
        <f t="shared" si="30"/>
        <v/>
      </c>
      <c r="V109" s="87"/>
      <c r="W109" s="53" t="str">
        <f t="shared" si="22"/>
        <v>£0.00</v>
      </c>
      <c r="X109" s="53"/>
      <c r="Y109" s="87"/>
      <c r="Z109" s="78"/>
      <c r="AA109" s="79"/>
      <c r="AB109" s="160"/>
      <c r="AC109" s="98"/>
      <c r="AD109" s="225"/>
      <c r="AE109" s="235" t="str">
        <f t="shared" si="23"/>
        <v/>
      </c>
      <c r="AF109" s="87" t="str">
        <f t="shared" si="24"/>
        <v/>
      </c>
      <c r="AG109" s="53"/>
      <c r="AH109" s="224"/>
      <c r="AI109" s="226" t="str">
        <f t="shared" si="16"/>
        <v/>
      </c>
      <c r="AJ109" s="236" t="str">
        <f t="shared" si="25"/>
        <v>£0.00</v>
      </c>
      <c r="AK109" s="31"/>
      <c r="AL109" s="1"/>
      <c r="AM109" s="1"/>
      <c r="AN109" s="1"/>
      <c r="AO109" s="1"/>
      <c r="AP109" s="1" t="str">
        <f t="shared" si="17"/>
        <v/>
      </c>
      <c r="AQ109" s="27">
        <f t="shared" si="18"/>
        <v>0</v>
      </c>
      <c r="AR109" s="189">
        <f t="shared" si="26"/>
        <v>0</v>
      </c>
      <c r="AS109" s="190" t="str">
        <f>IF(AND(C109="A",'Claim Details'!$E$28&gt;=Rates!$D$14,'Claim Details'!$E$28&lt;=Rates!$D$15,'Claim Details'!$E$19="Yes"),Rates!$E$17,IF(AND(C109="A",'Claim Details'!$E$28&gt;=Rates!$D$14,'Claim Details'!$E$28&lt;=Rates!$D$15,'Claim Details'!$E$19="No"),Rates!$D$17,IF(AND(C109="A",'Claim Details'!$E$28&gt;=Rates!$F$14,'Claim Details'!$E$28&lt;=Rates!$F$15,'Claim Details'!$E$19="Yes"),Rates!$G$17,IF(AND(C109="A",'Claim Details'!$E$28&gt;=Rates!$F$14,'Claim Details'!$E$28&lt;=Rates!$F$15,'Claim Details'!$E$19="No"),Rates!$F$17,IF(AND(C109="A",'Claim Details'!$E$28&gt;=Rates!$H$14,'Claim Details'!$E$28&lt;=Rates!$H$15,'Claim Details'!$E$19="Yes"),Rates!$I$17,IF(AND(C109="A",'Claim Details'!$E$28&gt;=Rates!$H$14,'Claim Details'!$E$28&lt;=Rates!$H$15,'Claim Details'!$E$19="No"),Rates!$H$17,IF(AND(C109="A",'Claim Details'!$E$28&gt;=Rates!$J$14,'Claim Details'!$E$28&lt;=Rates!$J$15,'Claim Details'!$E$19="Yes"),Rates!$K$17,IF(AND(C109="A",'Claim Details'!$E$28&gt;=Rates!$J$14,'Claim Details'!$E$28&lt;=Rates!$J$15,'Claim Details'!$E$19="No"),Rates!$J$17,IF(AND(C109="B",'Claim Details'!$E$28&gt;=Rates!$D$14,'Claim Details'!$E$28&lt;=Rates!$D$15,'Claim Details'!$E$19="Yes"),Rates!$E$18,IF(AND(C109="B",'Claim Details'!$E$28&gt;=Rates!$D$14,'Claim Details'!$E$28&lt;=Rates!$D$15,'Claim Details'!$E$19="No"),Rates!$D$18,IF(AND(C109="B",'Claim Details'!$E$28&gt;=Rates!$F$14,'Claim Details'!$E$28&lt;=Rates!$F$15,'Claim Details'!$E$19="Yes"),Rates!$G$18,IF(AND(C109="B",'Claim Details'!$E$28&gt;=Rates!$F$14,'Claim Details'!$E$28&lt;=Rates!$F$15,'Claim Details'!$E$19="No"),Rates!$F$18,IF(AND(C109="B",'Claim Details'!$E$28&gt;=Rates!$H$14,'Claim Details'!$E$28&lt;=Rates!$H$15,'Claim Details'!$E$19="Yes"),Rates!$I$18,IF(AND(C109="B",'Claim Details'!$E$28&gt;=Rates!$H$14,'Claim Details'!$E$28&lt;=Rates!$H$15,'Claim Details'!$E$19="No"),Rates!$H$18,IF(AND(C109="B",'Claim Details'!$E$28&gt;=Rates!$J$14,'Claim Details'!$E$28&lt;=Rates!$J$15,'Claim Details'!$E$19="Yes"),Rates!$K$18,IF(AND(C109="B",'Claim Details'!$E$28&gt;=Rates!$J$14,'Claim Details'!$E$28&lt;=Rates!$J$15,'Claim Details'!$E$19="No"),Rates!$J$18,IF(AND(C109="C",'Claim Details'!$E$28&gt;=Rates!$D$14,'Claim Details'!$E$28&lt;=Rates!$D$15,'Claim Details'!$E$19="Yes"),Rates!$E$19,IF(AND(C109="C",'Claim Details'!$E$28&gt;=Rates!$D$14,'Claim Details'!$E$28&lt;=Rates!$D$15,'Claim Details'!$E$19="No"),Rates!$D$19,IF(AND(C109="C",'Claim Details'!$E$28&gt;=Rates!$F$14,'Claim Details'!$E$28&lt;=Rates!$F$15,'Claim Details'!$E$19="Yes"),Rates!$G$19,IF(AND(C109="C",'Claim Details'!$E$28&gt;=Rates!$F$14,'Claim Details'!$E$28&lt;=Rates!$F$15,'Claim Details'!$E$19="No"),Rates!$F$19,IF(AND(C109="C",'Claim Details'!$E$28&gt;=Rates!$H$14,'Claim Details'!$E$28&lt;=Rates!$H$15,'Claim Details'!$E$19="Yes"),Rates!$I$19,IF(AND(C109="C",'Claim Details'!$E$28&gt;=Rates!$H$14,'Claim Details'!$E$28&lt;=Rates!$H$15,'Claim Details'!$E$19="No"),Rates!$H$19,IF(AND(C109="C",'Claim Details'!$E$28&gt;=Rates!$J$14,'Claim Details'!$E$28&lt;=Rates!$J$15,'Claim Details'!$E$19="Yes"),Rates!$K$19,IF(AND(C109="C",'Claim Details'!$E$28&gt;=Rates!$J$14,'Claim Details'!$E$28&lt;=Rates!$J$15,'Claim Details'!$E$19="No"),Rates!$J$19,"£0.00"))))))))))))))))))))))))</f>
        <v>£0.00</v>
      </c>
      <c r="AT109" s="189" t="str">
        <f>IF(AND(C109="A",'Claim Details'!$E$28&gt;=Rates!$D$14,'Claim Details'!$E$28&lt;=Rates!$D$15,'Claim Details'!$E$19="Yes"),Rates!$E$25,IF(AND(C109="A",'Claim Details'!$E$28&gt;=Rates!$D$14,'Claim Details'!$E$28&lt;=Rates!$D$15,'Claim Details'!$E$19="No"),Rates!$D$25,IF(AND(C109="A",'Claim Details'!$E$28&gt;=Rates!$F$14,'Claim Details'!$E$28&lt;=Rates!$F$15,'Claim Details'!$E$19="Yes"),Rates!$G$25,IF(AND(C109="A",'Claim Details'!$E$28&gt;=Rates!$F$14,'Claim Details'!$E$28&lt;=Rates!$F$15,'Claim Details'!$E$19="No"),Rates!$F$25,IF(AND(C109="A",'Claim Details'!$E$28&gt;=Rates!$H$14,'Claim Details'!$E$28&lt;=Rates!$H$15,'Claim Details'!$E$19="Yes"),Rates!$I$25,IF(AND(C109="A",'Claim Details'!$E$28&gt;=Rates!$H$14,'Claim Details'!$E$28&lt;=Rates!$H$15,'Claim Details'!$E$19="No"),Rates!$H$25,IF(AND(C109="A",'Claim Details'!$E$28&gt;=Rates!$J$14,'Claim Details'!$E$28&lt;=Rates!$J$15,'Claim Details'!$E$19="Yes"),Rates!$K$25,IF(AND(C109="A",'Claim Details'!$E$28&gt;=Rates!$J$14,'Claim Details'!$E$28&lt;=Rates!$J$15,'Claim Details'!$E$19="No"),Rates!$J$25,IF(AND(C109="B",'Claim Details'!$E$28&gt;=Rates!$D$14,'Claim Details'!$E$28&lt;=Rates!$D$15,'Claim Details'!$E$19="Yes"),Rates!$E$26,IF(AND(C109="B",'Claim Details'!$E$28&gt;=Rates!$D$14,'Claim Details'!$E$28&lt;=Rates!$D$15,'Claim Details'!$E$19="No"),Rates!$D$26,IF(AND(C109="B",'Claim Details'!$E$28&gt;=Rates!$F$14,'Claim Details'!$E$28&lt;=Rates!$F$15,'Claim Details'!$E$19="Yes"),Rates!$G$26,IF(AND(C109="B",'Claim Details'!$E$28&gt;=Rates!$F$14,'Claim Details'!$E$28&lt;=Rates!$F$15,'Claim Details'!$E$19="No"),Rates!$F$26,IF(AND(C109="B",'Claim Details'!$E$28&gt;=Rates!$H$14,'Claim Details'!$E$28&lt;=Rates!$H$15,'Claim Details'!$E$19="Yes"),Rates!$I$26,IF(AND(C109="B",'Claim Details'!$E$28&gt;=Rates!$H$14,'Claim Details'!$E$28&lt;=Rates!$H$15,'Claim Details'!$E$19="No"),Rates!$H$26,IF(AND(C109="B",'Claim Details'!$E$28&gt;=Rates!$J$14,'Claim Details'!$E$28&lt;=Rates!$J$15,'Claim Details'!$E$19="Yes"),Rates!$K$26,IF(AND(C109="B",'Claim Details'!$E$28&gt;=Rates!$J$14,'Claim Details'!$E$28&lt;=Rates!$J$15,'Claim Details'!$E$19="No"),Rates!$J$26,IF(AND(C109="C",'Claim Details'!$E$28&gt;=Rates!$D$14,'Claim Details'!$E$28&lt;=Rates!$D$15,'Claim Details'!$E$19="Yes"),Rates!$E$27,IF(AND(C109="C",'Claim Details'!$E$28&gt;=Rates!$D$14,'Claim Details'!$E$28&lt;=Rates!$D$15,'Claim Details'!$E$19="No"),Rates!$D$27,IF(AND(C109="C",'Claim Details'!$E$28&gt;=Rates!$F$14,'Claim Details'!$E$28&lt;=Rates!$F$15,'Claim Details'!$E$19="Yes"),Rates!$G$27,IF(AND(C109="C",'Claim Details'!$E$28&gt;=Rates!$F$14,'Claim Details'!$E$28&lt;=Rates!$F$15,'Claim Details'!$E$19="No"),Rates!$F$27,IF(AND(C109="C",'Claim Details'!$E$28&gt;=Rates!$H$14,'Claim Details'!$E$28&lt;=Rates!$H$15,'Claim Details'!$E$19="Yes"),Rates!$I$27,IF(AND(C109="C",'Claim Details'!$E$28&gt;=Rates!$H$14,'Claim Details'!$E$28&lt;=Rates!$H$15,'Claim Details'!$E$19="No"),Rates!$H$27,IF(AND(C109="C",'Claim Details'!$E$28&gt;=Rates!$J$14,'Claim Details'!$E$28&lt;=Rates!$J$15,'Claim Details'!$E$19="Yes"),Rates!$K$27,IF(AND(C109="C",'Claim Details'!$E$28&gt;=Rates!$J$14,'Claim Details'!$E$28&lt;=Rates!$J$15,'Claim Details'!$E$19="No"),Rates!$J$27,"£0.00"))))))))))))))))))))))))</f>
        <v>£0.00</v>
      </c>
      <c r="AU109" s="191" t="str">
        <f>IF(AND(C109="A",'Claim Details'!$E$28&gt;=Rates!$D$14,'Claim Details'!$E$28&lt;=Rates!$D$15,'Claim Details'!$E$19="Yes"),Rates!$E$20,IF(AND(C109="A",'Claim Details'!$E$28&gt;=Rates!$D$14,'Claim Details'!$E$28&lt;=Rates!$D$15,'Claim Details'!$E$19="No"),Rates!$D$20,IF(AND(C109="A",'Claim Details'!$E$28&gt;=Rates!$F$14,'Claim Details'!$E$28&lt;=Rates!$F$15,'Claim Details'!$E$19="Yes"),Rates!$G$20,IF(AND(C109="A",'Claim Details'!$E$28&gt;=Rates!$F$14,'Claim Details'!$E$28&lt;=Rates!$F$15,'Claim Details'!$E$19="No"),Rates!$F$20,IF(AND(C109="A",'Claim Details'!$E$28&gt;=Rates!$H$14,'Claim Details'!$E$28&lt;=Rates!$H$15,'Claim Details'!$E$19="Yes"),Rates!$I$20,IF(AND(C109="A",'Claim Details'!$E$28&gt;=Rates!$H$14,'Claim Details'!$E$28&lt;=Rates!$H$15,'Claim Details'!$E$19="No"),Rates!$H$20,IF(AND(C109="A",'Claim Details'!$E$28&gt;=Rates!$J$14,'Claim Details'!$E$28&lt;=Rates!$J$15,'Claim Details'!$E$19="Yes"),Rates!$K$20,IF(AND(C109="A",'Claim Details'!$E$28&gt;=Rates!$J$14,'Claim Details'!$E$28&lt;=Rates!$J$15,'Claim Details'!$E$19="No"),Rates!$J$20,IF(AND(C109="B",'Claim Details'!$E$28&gt;=Rates!$D$14,'Claim Details'!$E$28&lt;=Rates!$D$15,'Claim Details'!$E$19="Yes"),Rates!$E$21,IF(AND(C109="B",'Claim Details'!$E$28&gt;=Rates!$D$14,'Claim Details'!$E$28&lt;=Rates!$D$15,'Claim Details'!$E$19="No"),Rates!$D$21,IF(AND(C109="B",'Claim Details'!$E$28&gt;=Rates!$F$14,'Claim Details'!$E$28&lt;=Rates!$F$15,'Claim Details'!$E$19="Yes"),Rates!$G$21,IF(AND(C109="B",'Claim Details'!$E$28&gt;=Rates!$F$14,'Claim Details'!$E$28&lt;=Rates!$F$15,'Claim Details'!$E$19="No"),Rates!$F$21,IF(AND(C109="B",'Claim Details'!$E$28&gt;=Rates!$H$14,'Claim Details'!$E$28&lt;=Rates!$H$15,'Claim Details'!$E$19="Yes"),Rates!$I$21,IF(AND(C109="B",'Claim Details'!$E$28&gt;=Rates!$H$14,'Claim Details'!$E$28&lt;=Rates!$H$15,'Claim Details'!$E$19="No"),Rates!$H$21,IF(AND(C109="B",'Claim Details'!$E$28&gt;=Rates!$J$14,'Claim Details'!$E$28&lt;=Rates!$J$15,'Claim Details'!$E$19="Yes"),Rates!$K$21,IF(AND(C109="B",'Claim Details'!$E$28&gt;=Rates!$J$14,'Claim Details'!$E$28&lt;=Rates!$J$15,'Claim Details'!$E$19="No"),Rates!$J$21,"£0.00"))))))))))))))))</f>
        <v>£0.00</v>
      </c>
      <c r="AV109" s="191" t="str">
        <f>IF(AND(C109="A",'Claim Details'!$E$28&gt;=Rates!$D$14,'Claim Details'!$E$28&lt;=Rates!$D$15,'Claim Details'!$E$19="Yes"),Rates!$E$22,IF(AND(C109="A",'Claim Details'!$E$28&gt;=Rates!$D$14,'Claim Details'!$E$28&lt;=Rates!$D$15,'Claim Details'!$E$19="No"),Rates!$D$22,IF(AND(C109="A",'Claim Details'!$E$28&gt;=Rates!$F$14,'Claim Details'!$E$28&lt;=Rates!$F$15,'Claim Details'!$E$19="Yes"),Rates!$G$22,IF(AND(C109="A",'Claim Details'!$E$28&gt;=Rates!$F$14,'Claim Details'!$E$28&lt;=Rates!$F$15,'Claim Details'!$E$19="No"),Rates!$F$22,IF(AND(C109="A",'Claim Details'!$E$28&gt;=Rates!$H$14,'Claim Details'!$E$28&lt;=Rates!$H$15,'Claim Details'!$E$19="Yes"),Rates!$I$22,IF(AND(C109="A",'Claim Details'!$E$28&gt;=Rates!$H$14,'Claim Details'!$E$28&lt;=Rates!$H$15,'Claim Details'!$E$19="No"),Rates!$H$22,IF(AND(C109="A",'Claim Details'!$E$28&gt;=Rates!$J$14,'Claim Details'!$E$28&lt;=Rates!$J$15,'Claim Details'!$E$19="Yes"),Rates!$K$22,IF(AND(C109="A",'Claim Details'!$E$28&gt;=Rates!$J$14,'Claim Details'!$E$28&lt;=Rates!$J$15,'Claim Details'!$E$19="No"),Rates!$J$22,IF(AND(C109="B",'Claim Details'!$E$28&gt;=Rates!$D$14,'Claim Details'!$E$28&lt;=Rates!$D$15,'Claim Details'!$E$19="Yes"),Rates!$E$23,IF(AND(C109="B",'Claim Details'!$E$28&gt;=Rates!$D$14,'Claim Details'!$E$28&lt;=Rates!$D$15,'Claim Details'!$E$19="No"),Rates!$D$23,IF(AND(C109="B",'Claim Details'!$E$28&gt;=Rates!$F$14,'Claim Details'!$E$28&lt;=Rates!$F$15,'Claim Details'!$E$19="Yes"),Rates!$G$23,IF(AND(C109="B",'Claim Details'!$E$28&gt;=Rates!$F$14,'Claim Details'!$E$28&lt;=Rates!$F$15,'Claim Details'!$E$19="No"),Rates!$F$23,IF(AND(C109="B",'Claim Details'!$E$28&gt;=Rates!$H$14,'Claim Details'!$E$28&lt;=Rates!$H$15,'Claim Details'!$E$19="Yes"),Rates!$I$23,IF(AND(C109="B",'Claim Details'!$E$28&gt;=Rates!$H$14,'Claim Details'!$E$28&lt;=Rates!$H$15,'Claim Details'!$E$19="No"),Rates!$H$23,IF(AND(C109="B",'Claim Details'!$E$28&gt;=Rates!$J$14,'Claim Details'!$E$28&lt;=Rates!$J$15,'Claim Details'!$E$19="Yes"),Rates!$K$23,IF(AND(C109="B",'Claim Details'!$E$28&gt;=Rates!$J$14,'Claim Details'!$E$28&lt;=Rates!$J$15,'Claim Details'!$E$19="No"),Rates!$J$23,IF(AND(C109="C",'Claim Details'!$E$28&gt;=Rates!$D$14,'Claim Details'!$E$28&lt;=Rates!$D$15,'Claim Details'!$E$19="Yes"),Rates!$E$24,IF(AND(C109="C",'Claim Details'!$E$28&gt;=Rates!$D$14,'Claim Details'!$E$28&lt;=Rates!$D$15,'Claim Details'!$E$19="No"),Rates!$D$24,IF(AND(C109="C",'Claim Details'!$E$28&gt;=Rates!$F$14,'Claim Details'!$E$28&lt;=Rates!$F$15,'Claim Details'!$E$19="Yes"),Rates!$G$24,IF(AND(C109="C",'Claim Details'!$E$28&gt;=Rates!$F$14,'Claim Details'!$E$28&lt;=Rates!$F$15,'Claim Details'!$E$19="No"),Rates!$F$24,IF(AND(C109="C",'Claim Details'!$E$28&gt;=Rates!$H$14,'Claim Details'!$E$28&lt;=Rates!$H$15,'Claim Details'!$E$19="Yes"),Rates!$I$24,IF(AND(C109="C",'Claim Details'!$E$28&gt;=Rates!$H$14,'Claim Details'!$E$28&lt;=Rates!$H$15,'Claim Details'!$E$19="No"),Rates!$H$24,IF(AND(C109="C",'Claim Details'!$E$28&gt;=Rates!$J$14,'Claim Details'!$E$28&lt;=Rates!$J$15,'Claim Details'!$E$19="Yes"),Rates!$K$24,IF(AND(C109="C",'Claim Details'!$E$28&gt;=Rates!$J$14,'Claim Details'!$E$28&lt;=Rates!$J$15,'Claim Details'!$E$19="No"),Rates!$J$24,"£0.00"))))))))))))))))))))))))</f>
        <v>£0.00</v>
      </c>
      <c r="AW109" s="1"/>
      <c r="AX109" s="189" t="str">
        <f>IF(AND(U109="A",'Claim Details'!$I$28&gt;=Rates!$D$14,'Claim Details'!$I$28&lt;=Rates!$D$15,'Claim Details'!$I$19="Yes"),Rates!$J$17,IF(AND(U109="A",'Claim Details'!$I$28&gt;=Rates!$D$14,'Claim Details'!$I$28&lt;=Rates!$D$15,'Claim Details'!$I$19="No"),Rates!$D$17,IF(AND(U109="A",'Claim Details'!$I$28&gt;=Rates!$F$14,'Claim Details'!$I$28&lt;=Rates!$F$15,'Claim Details'!$I$19="Yes"),Rates!$G$17,IF(AND(U109="A",'Claim Details'!$I$28&gt;=Rates!$F$14,'Claim Details'!$I$28&lt;=Rates!$F$15,'Claim Details'!$I$19="No"),Rates!$F$17,IF(AND(U109="A",'Claim Details'!$I$28&gt;=Rates!$H$14,'Claim Details'!$I$28&lt;=Rates!$H$15,'Claim Details'!$I$19="Yes"),Rates!$I$17,IF(AND(U109="A",'Claim Details'!$I$28&gt;=Rates!$H$14,'Claim Details'!$I$28&lt;=Rates!$H$15,'Claim Details'!$I$19="No"),Rates!$H$17,IF(AND(U109="A",'Claim Details'!$I$28&gt;=Rates!$J$14,'Claim Details'!$I$28&lt;=Rates!$J$15,'Claim Details'!$I$19="Yes"),Rates!$K$17,IF(AND(U109="A",'Claim Details'!$I$28&gt;=Rates!$J$14,'Claim Details'!$I$28&lt;=Rates!$J$15,'Claim Details'!$I$19="No"),Rates!$J$17,IF(AND(U109="B",'Claim Details'!$I$28&gt;=Rates!$D$14,'Claim Details'!$I$28&lt;=Rates!$D$15,'Claim Details'!$I$19="Yes"),Rates!$E$18,IF(AND(U109="B",'Claim Details'!$I$28&gt;=Rates!$D$14,'Claim Details'!$I$28&lt;=Rates!$D$15,'Claim Details'!$I$19="No"),Rates!$D$18,IF(AND(U109="B",'Claim Details'!$I$28&gt;=Rates!$F$14,'Claim Details'!$I$28&lt;=Rates!$F$15,'Claim Details'!$I$19="Yes"),Rates!$G$18,IF(AND(U109="B",'Claim Details'!$I$28&gt;=Rates!$F$14,'Claim Details'!$I$28&lt;=Rates!$F$15,'Claim Details'!$I$19="No"),Rates!$F$18,IF(AND(U109="B",'Claim Details'!$I$28&gt;=Rates!$H$14,'Claim Details'!$I$28&lt;=Rates!$H$15,'Claim Details'!$I$19="Yes"),Rates!$I$18,IF(AND(U109="B",'Claim Details'!$I$28&gt;=Rates!$H$14,'Claim Details'!$I$28&lt;=Rates!$H$15,'Claim Details'!$I$19="No"),Rates!$H$18,IF(AND(U109="B",'Claim Details'!$I$28&gt;=Rates!$J$14,'Claim Details'!$I$28&lt;=Rates!$J$15,'Claim Details'!$I$19="Yes"),Rates!$K$18,IF(AND(U109="B",'Claim Details'!$I$28&gt;=Rates!$J$14,'Claim Details'!$I$28&lt;=Rates!$J$15,'Claim Details'!$I$19="No"),Rates!$J$18,IF(AND(U109="C",'Claim Details'!$I$28&gt;=Rates!$D$14,'Claim Details'!$I$28&lt;=Rates!$D$15,'Claim Details'!$I$19="Yes"),Rates!$E$19,IF(AND(U109="C",'Claim Details'!$I$28&gt;=Rates!$D$14,'Claim Details'!$I$28&lt;=Rates!$D$15,'Claim Details'!$I$19="No"),Rates!$D$19,IF(AND(U109="C",'Claim Details'!$I$28&gt;=Rates!$F$14,'Claim Details'!$I$28&lt;=Rates!$F$15,'Claim Details'!$I$19="Yes"),Rates!$G$19,IF(AND(U109="C",'Claim Details'!$I$28&gt;=Rates!$F$14,'Claim Details'!$I$28&lt;=Rates!$F$15,'Claim Details'!$I$19="No"),Rates!$F$19,IF(AND(U109="C",'Claim Details'!$I$28&gt;=Rates!$H$14,'Claim Details'!$I$28&lt;=Rates!$H$15,'Claim Details'!$I$19="Yes"),Rates!$I$19,IF(AND(U109="C",'Claim Details'!$I$28&gt;=Rates!$H$14,'Claim Details'!$I$28&lt;=Rates!$H$15,'Claim Details'!$I$19="No"),Rates!$H$19,IF(AND(U109="C",'Claim Details'!$I$28&gt;=Rates!$J$14,'Claim Details'!$I$28&lt;=Rates!$J$15,'Claim Details'!$I$19="Yes"),Rates!$K$19,IF(AND(U109="C",'Claim Details'!$I$28&gt;=Rates!$J$14,'Claim Details'!$I$28&lt;=Rates!$J$15,'Claim Details'!$I$19="No"),Rates!$J$19,"£0.00"))))))))))))))))))))))))</f>
        <v>£0.00</v>
      </c>
      <c r="AY109" s="189" t="str">
        <f>IF(AND(C109="A",'Claim Details'!$I$28&gt;=Rates!$D$14,'Claim Details'!$I$28&lt;=Rates!$D$15,'Claim Details'!$I$19="Yes"),Rates!$J$25,IF(AND(C109="A",'Claim Details'!$I$28&gt;=Rates!$D$14,'Claim Details'!$I$28&lt;=Rates!$D$15,'Claim Details'!$I$19="No"),Rates!$D$25,IF(AND(C109="A",'Claim Details'!$I$28&gt;=Rates!$F$14,'Claim Details'!$I$28&lt;=Rates!$F$15,'Claim Details'!$I$19="Yes"),Rates!$G$25,IF(AND(C109="A",'Claim Details'!$I$28&gt;=Rates!$F$14,'Claim Details'!$I$28&lt;=Rates!$F$15,'Claim Details'!$I$19="No"),Rates!$F$25,IF(AND(C109="A",'Claim Details'!$I$28&gt;=Rates!$H$14,'Claim Details'!$I$28&lt;=Rates!$H$15,'Claim Details'!$I$19="Yes"),Rates!$I$25,IF(AND(C109="A",'Claim Details'!$I$28&gt;=Rates!$H$14,'Claim Details'!$I$28&lt;=Rates!$H$15,'Claim Details'!$I$19="No"),Rates!$H$25,IF(AND(C109="A",'Claim Details'!$I$28&gt;=Rates!$J$14,'Claim Details'!$I$28&lt;=Rates!$J$15,'Claim Details'!$I$19="Yes"),Rates!$K$25,IF(AND(C109="A",'Claim Details'!$I$28&gt;=Rates!$J$14,'Claim Details'!$I$28&lt;=Rates!$J$15,'Claim Details'!$I$19="No"),Rates!$J$25,IF(AND(C109="B",'Claim Details'!$I$28&gt;=Rates!$D$14,'Claim Details'!$I$28&lt;=Rates!$D$15,'Claim Details'!$I$19="Yes"),Rates!$E$26,IF(AND(C109="B",'Claim Details'!$I$28&gt;=Rates!$D$14,'Claim Details'!$I$28&lt;=Rates!$D$15,'Claim Details'!$I$19="No"),Rates!$D$26,IF(AND(C109="B",'Claim Details'!$I$28&gt;=Rates!$F$14,'Claim Details'!$I$28&lt;=Rates!$F$15,'Claim Details'!$I$19="Yes"),Rates!$G$26,IF(AND(C109="B",'Claim Details'!$I$28&gt;=Rates!$F$14,'Claim Details'!$I$28&lt;=Rates!$F$15,'Claim Details'!$I$19="No"),Rates!$F$26,IF(AND(C109="B",'Claim Details'!$I$28&gt;=Rates!$H$14,'Claim Details'!$I$28&lt;=Rates!$H$15,'Claim Details'!$I$19="Yes"),Rates!$I$26,IF(AND(C109="B",'Claim Details'!$I$28&gt;=Rates!$H$14,'Claim Details'!$I$28&lt;=Rates!$H$15,'Claim Details'!$I$19="No"),Rates!$H$26,IF(AND(C109="B",'Claim Details'!$I$28&gt;=Rates!$J$14,'Claim Details'!$I$28&lt;=Rates!$J$15,'Claim Details'!$I$19="Yes"),Rates!$K$26,IF(AND(C109="B",'Claim Details'!$I$28&gt;=Rates!$J$14,'Claim Details'!$I$28&lt;=Rates!$J$15,'Claim Details'!$I$19="No"),Rates!$J$26,IF(AND(C109="C",'Claim Details'!$I$28&gt;=Rates!$D$14,'Claim Details'!$I$28&lt;=Rates!$D$15,'Claim Details'!$I$19="Yes"),Rates!$E$27,IF(AND(C109="C",'Claim Details'!$I$28&gt;=Rates!$D$14,'Claim Details'!$I$28&lt;=Rates!$D$15,'Claim Details'!$I$19="No"),Rates!$D$27,IF(AND(C109="C",'Claim Details'!$I$28&gt;=Rates!$F$14,'Claim Details'!$I$28&lt;=Rates!$F$15,'Claim Details'!$I$19="Yes"),Rates!$G$27,IF(AND(C109="C",'Claim Details'!$I$28&gt;=Rates!$F$14,'Claim Details'!$I$28&lt;=Rates!$F$15,'Claim Details'!$I$19="No"),Rates!$F$27,IF(AND(C109="C",'Claim Details'!$I$28&gt;=Rates!$H$14,'Claim Details'!$I$28&lt;=Rates!$H$15,'Claim Details'!$I$19="Yes"),Rates!$I$27,IF(AND(C109="C",'Claim Details'!$I$28&gt;=Rates!$H$14,'Claim Details'!$I$28&lt;=Rates!$H$15,'Claim Details'!$I$19="No"),Rates!$H$27,IF(AND(C109="C",'Claim Details'!$I$28&gt;=Rates!$J$14,'Claim Details'!$I$28&lt;=Rates!$J$15,'Claim Details'!$I$19="Yes"),Rates!$K$27,IF(AND(C109="C",'Claim Details'!$I$28&gt;=Rates!$J$14,'Claim Details'!$I$28&lt;=Rates!$J$15,'Claim Details'!$I$19="No"),Rates!$J$27,"£0.00"))))))))))))))))))))))))</f>
        <v>£0.00</v>
      </c>
      <c r="AZ109" s="189" t="str">
        <f>IF(AND(C109="A",'Claim Details'!$I$28&gt;=Rates!$D$14,'Claim Details'!$I$28&lt;=Rates!$D$15,'Claim Details'!$I$19="Yes"),Rates!$E$20,IF(AND(C109="A",'Claim Details'!$I$28&gt;=Rates!$D$14,'Claim Details'!$I$28&lt;=Rates!$D$15,'Claim Details'!$I$19="No"),Rates!$D$20,IF(AND(C109="A",'Claim Details'!$I$28&gt;=Rates!$F$14,'Claim Details'!$I$28&lt;=Rates!$F$15,'Claim Details'!$I$19="Yes"),Rates!$G$20,IF(AND(C109="A",'Claim Details'!$I$28&gt;=Rates!$F$14,'Claim Details'!$I$28&lt;=Rates!$F$15,'Claim Details'!$I$19="No"),Rates!$F$20,IF(AND(C109="A",'Claim Details'!$I$28&gt;=Rates!$H$14,'Claim Details'!$I$28&lt;=Rates!$H$15,'Claim Details'!$I$19="Yes"),Rates!$I$20,IF(AND(C109="A",'Claim Details'!$I$28&gt;=Rates!$H$14,'Claim Details'!$I$28&lt;=Rates!$H$15,'Claim Details'!$I$19="No"),Rates!$H$20,IF(AND(C109="A",'Claim Details'!$I$28&gt;=Rates!$J$14,'Claim Details'!$I$28&lt;=Rates!$J$15,'Claim Details'!$I$19="Yes"),Rates!$K$20,IF(AND(C109="A",'Claim Details'!$I$28&gt;=Rates!$J$14,'Claim Details'!$I$28&lt;=Rates!$J$15,'Claim Details'!$I$19="No"),Rates!$J$20,IF(AND(C109="B",'Claim Details'!$I$28&gt;=Rates!$D$14,'Claim Details'!$I$28&lt;=Rates!$D$15,'Claim Details'!$I$19="Yes"),Rates!$E$21,IF(AND(C109="B",'Claim Details'!$I$28&gt;=Rates!$D$14,'Claim Details'!$I$28&lt;=Rates!$D$15,'Claim Details'!$I$19="No"),Rates!$D$21,IF(AND(C109="B",'Claim Details'!$I$28&gt;=Rates!$F$14,'Claim Details'!$I$28&lt;=Rates!$F$15,'Claim Details'!$I$19="Yes"),Rates!$G$21,IF(AND(C109="B",'Claim Details'!$I$28&gt;=Rates!$F$14,'Claim Details'!$I$28&lt;=Rates!$F$15,'Claim Details'!$I$19="No"),Rates!$F$21,IF(AND(C109="B",'Claim Details'!$I$28&gt;=Rates!$H$14,'Claim Details'!$I$28&lt;=Rates!$H$15,'Claim Details'!$I$19="Yes"),Rates!$I$21,IF(AND(C109="B",'Claim Details'!$I$28&gt;=Rates!$H$14,'Claim Details'!$I$28&lt;=Rates!$H$15,'Claim Details'!$I$19="No"),Rates!$H$21,IF(AND(C109="B",'Claim Details'!$I$28&gt;=Rates!$J$14,'Claim Details'!$I$28&lt;=Rates!$J$15,'Claim Details'!$I$19="Yes"),Rates!$K$21,IF(AND(C109="B",'Claim Details'!$I$28&gt;=Rates!$J$14,'Claim Details'!$I$28&lt;=Rates!$J$15,'Claim Details'!$I$19="No"),Rates!$J$21,"£0.00"))))))))))))))))</f>
        <v>£0.00</v>
      </c>
      <c r="BA109" s="189" t="str">
        <f>IF(AND(C109="A",'Claim Details'!$I$28&gt;=Rates!$D$14,'Claim Details'!$I$28&lt;=Rates!$D$15,'Claim Details'!$I$19="Yes"),Rates!$E$22,IF(AND(C109="A",'Claim Details'!$I$28&gt;=Rates!$D$14,'Claim Details'!$I$28&lt;=Rates!$D$15,'Claim Details'!$I$19="No"),Rates!$D$22,IF(AND(C109="A",'Claim Details'!$I$28&gt;=Rates!$F$14,'Claim Details'!$I$28&lt;=Rates!$F$15,'Claim Details'!$I$19="Yes"),Rates!$G$22,IF(AND(C109="A",'Claim Details'!$I$28&gt;=Rates!$F$14,'Claim Details'!$I$28&lt;=Rates!$F$15,'Claim Details'!$I$19="No"),Rates!$F$22,IF(AND(C109="A",'Claim Details'!$I$28&gt;=Rates!$H$14,'Claim Details'!$I$28&lt;=Rates!$H$15,'Claim Details'!$I$19="Yes"),Rates!$I$22,IF(AND(C109="A",'Claim Details'!$I$28&gt;=Rates!$H$14,'Claim Details'!$I$28&lt;=Rates!$H$15,'Claim Details'!$I$19="No"),Rates!$H$22,IF(AND(C109="A",'Claim Details'!$I$28&gt;=Rates!$J$14,'Claim Details'!$I$28&lt;=Rates!$J$15,'Claim Details'!$I$19="Yes"),Rates!$K$22,IF(AND(C109="A",'Claim Details'!$I$28&gt;=Rates!$J$14,'Claim Details'!$I$28&lt;=Rates!$J$15,'Claim Details'!$I$19="No"),Rates!$J$22,IF(AND(C109="B",'Claim Details'!$I$28&gt;=Rates!$D$14,'Claim Details'!$I$28&lt;=Rates!$D$15,'Claim Details'!$I$19="Yes"),Rates!$E$23,IF(AND(C109="B",'Claim Details'!$I$28&gt;=Rates!$D$14,'Claim Details'!$I$28&lt;=Rates!$D$15,'Claim Details'!$I$19="No"),Rates!$D$23,IF(AND(C109="B",'Claim Details'!$I$28&gt;=Rates!$F$14,'Claim Details'!$I$28&lt;=Rates!$F$15,'Claim Details'!$I$19="Yes"),Rates!$G$23,IF(AND(C109="B",'Claim Details'!$I$28&gt;=Rates!$F$14,'Claim Details'!$I$28&lt;=Rates!$F$15,'Claim Details'!$I$19="No"),Rates!$F$23,IF(AND(C109="B",'Claim Details'!$I$28&gt;=Rates!$H$14,'Claim Details'!$I$28&lt;=Rates!$H$15,'Claim Details'!$I$19="Yes"),Rates!$I$23,IF(AND(C109="B",'Claim Details'!$I$28&gt;=Rates!$H$14,'Claim Details'!$I$28&lt;=Rates!$H$15,'Claim Details'!$I$19="No"),Rates!$H$23,IF(AND(C109="B",'Claim Details'!$I$28&gt;=Rates!$J$14,'Claim Details'!$I$28&lt;=Rates!$J$15,'Claim Details'!$I$19="Yes"),Rates!$K$23,IF(AND(C109="B",'Claim Details'!$I$28&gt;=Rates!$J$14,'Claim Details'!$I$28&lt;=Rates!$J$15,'Claim Details'!$I$19="No"),Rates!$J$23,IF(AND(C109="C",'Claim Details'!$I$28&gt;=Rates!$D$14,'Claim Details'!$I$28&lt;=Rates!$D$15,'Claim Details'!$I$19="Yes"),Rates!$E$24,IF(AND(C109="C",'Claim Details'!$I$28&gt;=Rates!$D$14,'Claim Details'!$I$28&lt;=Rates!$D$15,'Claim Details'!$I$19="No"),Rates!$D$24,IF(AND(C109="C",'Claim Details'!$I$28&gt;=Rates!$F$14,'Claim Details'!$I$28&lt;=Rates!$F$15,'Claim Details'!$I$19="Yes"),Rates!$G$24,IF(AND(C109="C",'Claim Details'!$I$28&gt;=Rates!$F$14,'Claim Details'!$I$28&lt;=Rates!$F$15,'Claim Details'!$I$19="No"),Rates!$F$24,IF(AND(C109="C",'Claim Details'!$I$28&gt;=Rates!$H$14,'Claim Details'!$I$28&lt;=Rates!$H$15,'Claim Details'!$I$19="Yes"),Rates!$I$24,IF(AND(C109="C",'Claim Details'!$I$28&gt;=Rates!$H$14,'Claim Details'!$I$28&lt;=Rates!$H$15,'Claim Details'!$I$19="No"),Rates!$H$24,IF(AND(C109="C",'Claim Details'!$I$28&gt;=Rates!$J$14,'Claim Details'!$I$28&lt;=Rates!$J$15,'Claim Details'!$I$19="Yes"),Rates!$K$24,IF(AND(C109="C",'Claim Details'!$I$28&gt;=Rates!$J$14,'Claim Details'!$I$28&lt;=Rates!$J$15,'Claim Details'!$I$19="No"),Rates!$J$24,"£0.00"))))))))))))))))))))))))</f>
        <v>£0.00</v>
      </c>
      <c r="BB109" s="189" t="str">
        <f t="shared" si="27"/>
        <v>£0.00</v>
      </c>
      <c r="BC109" s="1"/>
      <c r="BD109" s="189" t="str">
        <f>IF(AND(AE109="A",'Claim Details'!$I$28&gt;=Rates!$D$14,'Claim Details'!$I$28&lt;=Rates!$D$15,'Claim Details'!$I$19="Yes"),Rates!$J$17,IF(AND(AE109="A",'Claim Details'!$I$28&gt;=Rates!$D$14,'Claim Details'!$I$28&lt;=Rates!$D$15,'Claim Details'!$I$19="No"),Rates!$D$17,IF(AND(AE109="A",'Claim Details'!$I$28&gt;=Rates!$F$14,'Claim Details'!$I$28&lt;=Rates!$F$15,'Claim Details'!$I$19="Yes"),Rates!$G$17,IF(AND(AE109="A",'Claim Details'!$I$28&gt;=Rates!$F$14,'Claim Details'!$I$28&lt;=Rates!$F$15,'Claim Details'!$I$19="No"),Rates!$F$17,IF(AND(AE109="A",'Claim Details'!$I$28&gt;=Rates!$H$14,'Claim Details'!$I$28&lt;=Rates!$H$15,'Claim Details'!$I$19="Yes"),Rates!$I$17,IF(AND(AE109="A",'Claim Details'!$I$28&gt;=Rates!$H$14,'Claim Details'!$I$28&lt;=Rates!$H$15,'Claim Details'!$I$19="No"),Rates!$H$17,IF(AND(AE109="A",'Claim Details'!$I$28&gt;=Rates!$J$14,'Claim Details'!$I$28&lt;=Rates!$J$15,'Claim Details'!$I$19="Yes"),Rates!$K$17,IF(AND(AE109="A",'Claim Details'!$I$28&gt;=Rates!$J$14,'Claim Details'!$I$28&lt;=Rates!$J$15,'Claim Details'!$I$19="No"),Rates!$J$17,IF(AND(AE109="B",'Claim Details'!$I$28&gt;=Rates!$D$14,'Claim Details'!$I$28&lt;=Rates!$D$15,'Claim Details'!$I$19="Yes"),Rates!$E$18,IF(AND(AE109="B",'Claim Details'!$I$28&gt;=Rates!$D$14,'Claim Details'!$I$28&lt;=Rates!$D$15,'Claim Details'!$I$19="No"),Rates!$D$18,IF(AND(AE109="B",'Claim Details'!$I$28&gt;=Rates!$F$14,'Claim Details'!$I$28&lt;=Rates!$F$15,'Claim Details'!$I$19="Yes"),Rates!$G$18,IF(AND(AE109="B",'Claim Details'!$I$28&gt;=Rates!$F$14,'Claim Details'!$I$28&lt;=Rates!$F$15,'Claim Details'!$I$19="No"),Rates!$F$18,IF(AND(AE109="B",'Claim Details'!$I$28&gt;=Rates!$H$14,'Claim Details'!$I$28&lt;=Rates!$H$15,'Claim Details'!$I$19="Yes"),Rates!$I$18,IF(AND(AE109="B",'Claim Details'!$I$28&gt;=Rates!$H$14,'Claim Details'!$I$28&lt;=Rates!$H$15,'Claim Details'!$I$19="No"),Rates!$H$18,IF(AND(AE109="B",'Claim Details'!$I$28&gt;=Rates!$J$14,'Claim Details'!$I$28&lt;=Rates!$J$15,'Claim Details'!$I$19="Yes"),Rates!$K$18,IF(AND(AE109="B",'Claim Details'!$I$28&gt;=Rates!$J$14,'Claim Details'!$I$28&lt;=Rates!$J$15,'Claim Details'!$I$19="No"),Rates!$J$18,IF(AND(AE109="C",'Claim Details'!$I$28&gt;=Rates!$D$14,'Claim Details'!$I$28&lt;=Rates!$D$15,'Claim Details'!$I$19="Yes"),Rates!$E$19,IF(AND(AE109="C",'Claim Details'!$I$28&gt;=Rates!$D$14,'Claim Details'!$I$28&lt;=Rates!$D$15,'Claim Details'!$I$19="No"),Rates!$D$19,IF(AND(AE109="C",'Claim Details'!$I$28&gt;=Rates!$F$14,'Claim Details'!$I$28&lt;=Rates!$F$15,'Claim Details'!$I$19="Yes"),Rates!$G$19,IF(AND(AE109="C",'Claim Details'!$I$28&gt;=Rates!$F$14,'Claim Details'!$I$28&lt;=Rates!$F$15,'Claim Details'!$I$19="No"),Rates!$F$19,IF(AND(AE109="C",'Claim Details'!$I$28&gt;=Rates!$H$14,'Claim Details'!$I$28&lt;=Rates!$H$15,'Claim Details'!$I$19="Yes"),Rates!$I$19,IF(AND(AE109="C",'Claim Details'!$I$28&gt;=Rates!$H$14,'Claim Details'!$I$28&lt;=Rates!$H$15,'Claim Details'!$I$19="No"),Rates!$H$19,IF(AND(AE109="C",'Claim Details'!$I$28&gt;=Rates!$J$14,'Claim Details'!$I$28&lt;=Rates!$J$15,'Claim Details'!$I$19="Yes"),Rates!$K$19,IF(AND(AE109="C",'Claim Details'!$I$28&gt;=Rates!$J$14,'Claim Details'!$I$28&lt;=Rates!$J$15,'Claim Details'!$I$19="No"),Rates!$J$19,"£0.00"))))))))))))))))))))))))</f>
        <v>£0.00</v>
      </c>
      <c r="BE109" s="189" t="str">
        <f>IF(AND(AE109="A",'Claim Details'!$I$28&gt;=Rates!$D$14,'Claim Details'!$I$28&lt;=Rates!$D$15,'Claim Details'!$I$19="Yes"),Rates!$J$25,IF(AND(AE109="A",'Claim Details'!$I$28&gt;=Rates!$D$14,'Claim Details'!$I$28&lt;=Rates!$D$15,'Claim Details'!$I$19="No"),Rates!$D$25,IF(AND(AE109="A",'Claim Details'!$I$28&gt;=Rates!$F$14,'Claim Details'!$I$28&lt;=Rates!$F$15,'Claim Details'!$I$19="Yes"),Rates!$G$25,IF(AND(AE109="A",'Claim Details'!$I$28&gt;=Rates!$F$14,'Claim Details'!$I$28&lt;=Rates!$F$15,'Claim Details'!$I$19="No"),Rates!$F$25,IF(AND(AE109="A",'Claim Details'!$I$28&gt;=Rates!$H$14,'Claim Details'!$I$28&lt;=Rates!$H$15,'Claim Details'!$I$19="Yes"),Rates!$I$25,IF(AND(AE109="A",'Claim Details'!$I$28&gt;=Rates!$H$14,'Claim Details'!$I$28&lt;=Rates!$H$15,'Claim Details'!$I$19="No"),Rates!$H$25,IF(AND(AE109="A",'Claim Details'!$I$28&gt;=Rates!$J$14,'Claim Details'!$I$28&lt;=Rates!$J$15,'Claim Details'!$I$19="Yes"),Rates!$K$25,IF(AND(AE109="A",'Claim Details'!$I$28&gt;=Rates!$J$14,'Claim Details'!$I$28&lt;=Rates!$J$15,'Claim Details'!$I$19="No"),Rates!$J$25,IF(AND(AE109="B",'Claim Details'!$I$28&gt;=Rates!$D$14,'Claim Details'!$I$28&lt;=Rates!$D$15,'Claim Details'!$I$19="Yes"),Rates!$E$26,IF(AND(AE109="B",'Claim Details'!$I$28&gt;=Rates!$D$14,'Claim Details'!$I$28&lt;=Rates!$D$15,'Claim Details'!$I$19="No"),Rates!$D$26,IF(AND(AE109="B",'Claim Details'!$I$28&gt;=Rates!$F$14,'Claim Details'!$I$28&lt;=Rates!$F$15,'Claim Details'!$I$19="Yes"),Rates!$G$26,IF(AND(AE109="B",'Claim Details'!$I$28&gt;=Rates!$F$14,'Claim Details'!$I$28&lt;=Rates!$F$15,'Claim Details'!$I$19="No"),Rates!$F$26,IF(AND(AE109="B",'Claim Details'!$I$28&gt;=Rates!$H$14,'Claim Details'!$I$28&lt;=Rates!$H$15,'Claim Details'!$I$19="Yes"),Rates!$I$26,IF(AND(AE109="B",'Claim Details'!$I$28&gt;=Rates!$H$14,'Claim Details'!$I$28&lt;=Rates!$H$15,'Claim Details'!$I$19="No"),Rates!$H$26,IF(AND(AE109="B",'Claim Details'!$I$28&gt;=Rates!$J$14,'Claim Details'!$I$28&lt;=Rates!$J$15,'Claim Details'!$I$19="Yes"),Rates!$K$26,IF(AND(AE109="B",'Claim Details'!$I$28&gt;=Rates!$J$14,'Claim Details'!$I$28&lt;=Rates!$J$15,'Claim Details'!$I$19="No"),Rates!$J$26,IF(AND(AE109="C",'Claim Details'!$I$28&gt;=Rates!$D$14,'Claim Details'!$I$28&lt;=Rates!$D$15,'Claim Details'!$I$19="Yes"),Rates!$E$27,IF(AND(AE109="C",'Claim Details'!$I$28&gt;=Rates!$D$14,'Claim Details'!$I$28&lt;=Rates!$D$15,'Claim Details'!$I$19="No"),Rates!$D$27,IF(AND(AE109="C",'Claim Details'!$I$28&gt;=Rates!$F$14,'Claim Details'!$I$28&lt;=Rates!$F$15,'Claim Details'!$I$19="Yes"),Rates!$G$27,IF(AND(AE109="C",'Claim Details'!$I$28&gt;=Rates!$F$14,'Claim Details'!$I$28&lt;=Rates!$F$15,'Claim Details'!$I$19="No"),Rates!$F$27,IF(AND(AE109="C",'Claim Details'!$I$28&gt;=Rates!$H$14,'Claim Details'!$I$28&lt;=Rates!$H$15,'Claim Details'!$I$19="Yes"),Rates!$I$27,IF(AND(AE109="C",'Claim Details'!$I$28&gt;=Rates!$H$14,'Claim Details'!$I$28&lt;=Rates!$H$15,'Claim Details'!$I$19="No"),Rates!$H$27,IF(AND(AE109="C",'Claim Details'!$I$28&gt;=Rates!$J$14,'Claim Details'!$I$28&lt;=Rates!$J$15,'Claim Details'!$I$19="Yes"),Rates!$K$27,IF(AND(AE109="C",'Claim Details'!$I$28&gt;=Rates!$J$14,'Claim Details'!$I$28&lt;=Rates!$J$15,'Claim Details'!$I$19="No"),Rates!$J$27,"£0.00"))))))))))))))))))))))))</f>
        <v>£0.00</v>
      </c>
      <c r="BF109" s="189" t="str">
        <f>IF(AND(AE109="A",'Claim Details'!$I$28&gt;=Rates!$D$14,'Claim Details'!$I$28&lt;=Rates!$D$15,'Claim Details'!$I$19="Yes"),Rates!$E$20,IF(AND(AE109="A",'Claim Details'!$I$28&gt;=Rates!$D$14,'Claim Details'!$I$28&lt;=Rates!$D$15,'Claim Details'!$I$19="No"),Rates!$D$20,IF(AND(AE109="A",'Claim Details'!$I$28&gt;=Rates!$F$14,'Claim Details'!$I$28&lt;=Rates!$F$15,'Claim Details'!$I$19="Yes"),Rates!$G$20,IF(AND(AE109="A",'Claim Details'!$I$28&gt;=Rates!$F$14,'Claim Details'!$I$28&lt;=Rates!$F$15,'Claim Details'!$I$19="No"),Rates!$F$20,IF(AND(AE109="A",'Claim Details'!$I$28&gt;=Rates!$H$14,'Claim Details'!$I$28&lt;=Rates!$H$15,'Claim Details'!$I$19="Yes"),Rates!$I$20,IF(AND(AE109="A",'Claim Details'!$I$28&gt;=Rates!$H$14,'Claim Details'!$I$28&lt;=Rates!$H$15,'Claim Details'!$I$19="No"),Rates!$H$20,IF(AND(AE109="A",'Claim Details'!$I$28&gt;=Rates!$J$14,'Claim Details'!$I$28&lt;=Rates!$J$15,'Claim Details'!$I$19="Yes"),Rates!$K$20,IF(AND(AE109="A",'Claim Details'!$I$28&gt;=Rates!$J$14,'Claim Details'!$I$28&lt;=Rates!$J$15,'Claim Details'!$I$19="No"),Rates!$J$20,IF(AND(AE109="B",'Claim Details'!$I$28&gt;=Rates!$D$14,'Claim Details'!$I$28&lt;=Rates!$D$15,'Claim Details'!$I$19="Yes"),Rates!$E$21,IF(AND(AE109="B",'Claim Details'!$I$28&gt;=Rates!$D$14,'Claim Details'!$I$28&lt;=Rates!$D$15,'Claim Details'!$I$19="No"),Rates!$D$21,IF(AND(AE109="B",'Claim Details'!$I$28&gt;=Rates!$F$14,'Claim Details'!$I$28&lt;=Rates!$F$15,'Claim Details'!$I$19="Yes"),Rates!$G$21,IF(AND(AE109="B",'Claim Details'!$I$28&gt;=Rates!$F$14,'Claim Details'!$I$28&lt;=Rates!$F$15,'Claim Details'!$I$19="No"),Rates!$F$21,IF(AND(AE109="B",'Claim Details'!$I$28&gt;=Rates!$H$14,'Claim Details'!$I$28&lt;=Rates!$H$15,'Claim Details'!$I$19="Yes"),Rates!$I$21,IF(AND(AE109="B",'Claim Details'!$I$28&gt;=Rates!$H$14,'Claim Details'!$I$28&lt;=Rates!$H$15,'Claim Details'!$I$19="No"),Rates!$H$21,IF(AND(AE109="B",'Claim Details'!$I$28&gt;=Rates!$J$14,'Claim Details'!$I$28&lt;=Rates!$J$15,'Claim Details'!$I$19="Yes"),Rates!$K$21,IF(AND(AE109="B",'Claim Details'!$I$28&gt;=Rates!$J$14,'Claim Details'!$I$28&lt;=Rates!$J$15,'Claim Details'!$I$19="No"),Rates!$J$21,"£0.00"))))))))))))))))</f>
        <v>£0.00</v>
      </c>
      <c r="BG109" s="189" t="str">
        <f>IF(AND(AE109="A",'Claim Details'!$I$28&gt;=Rates!$D$14,'Claim Details'!$I$28&lt;=Rates!$D$15,'Claim Details'!$I$19="Yes"),Rates!$E$22,IF(AND(AE109="A",'Claim Details'!$I$28&gt;=Rates!$D$14,'Claim Details'!$I$28&lt;=Rates!$D$15,'Claim Details'!$I$19="No"),Rates!$D$22,IF(AND(AE109="A",'Claim Details'!$I$28&gt;=Rates!$F$14,'Claim Details'!$I$28&lt;=Rates!$F$15,'Claim Details'!$I$19="Yes"),Rates!$G$22,IF(AND(AE109="A",'Claim Details'!$I$28&gt;=Rates!$F$14,'Claim Details'!$I$28&lt;=Rates!$F$15,'Claim Details'!$I$19="No"),Rates!$F$22,IF(AND(AE109="A",'Claim Details'!$I$28&gt;=Rates!$H$14,'Claim Details'!$I$28&lt;=Rates!$H$15,'Claim Details'!$I$19="Yes"),Rates!$I$22,IF(AND(AE109="A",'Claim Details'!$I$28&gt;=Rates!$H$14,'Claim Details'!$I$28&lt;=Rates!$H$15,'Claim Details'!$I$19="No"),Rates!$H$22,IF(AND(AE109="A",'Claim Details'!$I$28&gt;=Rates!$J$14,'Claim Details'!$I$28&lt;=Rates!$J$15,'Claim Details'!$I$19="Yes"),Rates!$K$22,IF(AND(AE109="A",'Claim Details'!$I$28&gt;=Rates!$J$14,'Claim Details'!$I$28&lt;=Rates!$J$15,'Claim Details'!$I$19="No"),Rates!$J$22,IF(AND(AE109="B",'Claim Details'!$I$28&gt;=Rates!$D$14,'Claim Details'!$I$28&lt;=Rates!$D$15,'Claim Details'!$I$19="Yes"),Rates!$E$23,IF(AND(AE109="B",'Claim Details'!$I$28&gt;=Rates!$D$14,'Claim Details'!$I$28&lt;=Rates!$D$15,'Claim Details'!$I$19="No"),Rates!$D$23,IF(AND(AE109="B",'Claim Details'!$I$28&gt;=Rates!$F$14,'Claim Details'!$I$28&lt;=Rates!$F$15,'Claim Details'!$I$19="Yes"),Rates!$G$23,IF(AND(AE109="B",'Claim Details'!$I$28&gt;=Rates!$F$14,'Claim Details'!$I$28&lt;=Rates!$F$15,'Claim Details'!$I$19="No"),Rates!$F$23,IF(AND(AE109="B",'Claim Details'!$I$28&gt;=Rates!$H$14,'Claim Details'!$I$28&lt;=Rates!$H$15,'Claim Details'!$I$19="Yes"),Rates!$I$23,IF(AND(AE109="B",'Claim Details'!$I$28&gt;=Rates!$H$14,'Claim Details'!$I$28&lt;=Rates!$H$15,'Claim Details'!$I$19="No"),Rates!$H$23,IF(AND(AE109="B",'Claim Details'!$I$28&gt;=Rates!$J$14,'Claim Details'!$I$28&lt;=Rates!$J$15,'Claim Details'!$I$19="Yes"),Rates!$K$23,IF(AND(AE109="B",'Claim Details'!$I$28&gt;=Rates!$J$14,'Claim Details'!$I$28&lt;=Rates!$J$15,'Claim Details'!$I$19="No"),Rates!$J$23,IF(AND(AE109="C",'Claim Details'!$I$28&gt;=Rates!$D$14,'Claim Details'!$I$28&lt;=Rates!$D$15,'Claim Details'!$I$19="Yes"),Rates!$E$24,IF(AND(AE109="C",'Claim Details'!$I$28&gt;=Rates!$D$14,'Claim Details'!$I$28&lt;=Rates!$D$15,'Claim Details'!$I$19="No"),Rates!$D$24,IF(AND(AE109="C",'Claim Details'!$I$28&gt;=Rates!$F$14,'Claim Details'!$I$28&lt;=Rates!$F$15,'Claim Details'!$I$19="Yes"),Rates!$G$24,IF(AND(AE109="C",'Claim Details'!$I$28&gt;=Rates!$F$14,'Claim Details'!$I$28&lt;=Rates!$F$15,'Claim Details'!$I$19="No"),Rates!$F$24,IF(AND(AE109="C",'Claim Details'!$I$28&gt;=Rates!$H$14,'Claim Details'!$I$28&lt;=Rates!$H$15,'Claim Details'!$I$19="Yes"),Rates!$I$24,IF(AND(AE109="C",'Claim Details'!$I$28&gt;=Rates!$H$14,'Claim Details'!$I$28&lt;=Rates!$H$15,'Claim Details'!$I$19="No"),Rates!$H$24,IF(AND(AE109="C",'Claim Details'!$I$28&gt;=Rates!$J$14,'Claim Details'!$I$28&lt;=Rates!$J$15,'Claim Details'!$I$19="Yes"),Rates!$K$24,IF(AND(AE109="C",'Claim Details'!$I$28&gt;=Rates!$J$14,'Claim Details'!$I$28&lt;=Rates!$J$15,'Claim Details'!$I$19="No"),Rates!$J$24,"£0.00"))))))))))))))))))))))))</f>
        <v>£0.00</v>
      </c>
      <c r="BH109" s="189" t="str">
        <f t="shared" si="28"/>
        <v>£0.00</v>
      </c>
      <c r="BI109" s="189">
        <f t="shared" si="29"/>
        <v>0</v>
      </c>
      <c r="BO109" s="202" t="str">
        <f>IF(H109="","£0.00",IF(AP109="4","£0.00",IF(AP109="5","£0.00",IF(AP109="1","£0.00",((AQ109*H109)*'Claim Details'!$F$111)/100))))</f>
        <v>£0.00</v>
      </c>
      <c r="BP109" s="202" t="str">
        <f>IF(T109="","£0.00",IF(AP109="4","£0.00",IF(AP109="5","£0.00",IF(AP109="1","£0.00",((AR109*T109)*'Claim Details'!$N$111)/100))))</f>
        <v>£0.00</v>
      </c>
      <c r="BQ109" s="202" t="str">
        <f>IF(AI109="","£0.00",IF(AP109="4","£0.00",IF(AP109="5","£0.00",IF(AP109="1","£0.00",((BI109*AI109)*'Claim Details'!$W$111)/100))))</f>
        <v>£0.00</v>
      </c>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row>
    <row r="110" spans="1:97" ht="15">
      <c r="A110" s="145"/>
      <c r="B110" s="91"/>
      <c r="C110" s="96"/>
      <c r="D110" s="97"/>
      <c r="E110" s="98"/>
      <c r="F110" s="89"/>
      <c r="G110" s="99"/>
      <c r="H110" s="100"/>
      <c r="I110" s="221" t="str">
        <f t="shared" si="19"/>
        <v>£0.00</v>
      </c>
      <c r="J110" s="101"/>
      <c r="K110" s="100"/>
      <c r="L110" s="221" t="str">
        <f t="shared" si="20"/>
        <v>£0.00</v>
      </c>
      <c r="M110" s="101"/>
      <c r="N110" s="102"/>
      <c r="O110" s="145"/>
      <c r="P110" s="77"/>
      <c r="Q110" s="87"/>
      <c r="R110" s="87"/>
      <c r="S110" s="87"/>
      <c r="T110" s="149" t="str">
        <f t="shared" si="21"/>
        <v/>
      </c>
      <c r="U110" s="87" t="str">
        <f t="shared" si="30"/>
        <v/>
      </c>
      <c r="V110" s="87"/>
      <c r="W110" s="53" t="str">
        <f t="shared" si="22"/>
        <v>£0.00</v>
      </c>
      <c r="X110" s="53"/>
      <c r="Y110" s="87"/>
      <c r="Z110" s="78"/>
      <c r="AA110" s="79"/>
      <c r="AB110" s="160"/>
      <c r="AC110" s="98"/>
      <c r="AD110" s="225"/>
      <c r="AE110" s="235" t="str">
        <f t="shared" si="23"/>
        <v/>
      </c>
      <c r="AF110" s="87" t="str">
        <f t="shared" si="24"/>
        <v/>
      </c>
      <c r="AG110" s="53"/>
      <c r="AH110" s="224"/>
      <c r="AI110" s="226" t="str">
        <f t="shared" si="16"/>
        <v/>
      </c>
      <c r="AJ110" s="236" t="str">
        <f t="shared" si="25"/>
        <v>£0.00</v>
      </c>
      <c r="AK110" s="31"/>
      <c r="AL110" s="1"/>
      <c r="AM110" s="1"/>
      <c r="AN110" s="1"/>
      <c r="AO110" s="1"/>
      <c r="AP110" s="1" t="str">
        <f t="shared" si="17"/>
        <v/>
      </c>
      <c r="AQ110" s="27">
        <f t="shared" si="18"/>
        <v>0</v>
      </c>
      <c r="AR110" s="189">
        <f t="shared" si="26"/>
        <v>0</v>
      </c>
      <c r="AS110" s="190" t="str">
        <f>IF(AND(C110="A",'Claim Details'!$E$28&gt;=Rates!$D$14,'Claim Details'!$E$28&lt;=Rates!$D$15,'Claim Details'!$E$19="Yes"),Rates!$E$17,IF(AND(C110="A",'Claim Details'!$E$28&gt;=Rates!$D$14,'Claim Details'!$E$28&lt;=Rates!$D$15,'Claim Details'!$E$19="No"),Rates!$D$17,IF(AND(C110="A",'Claim Details'!$E$28&gt;=Rates!$F$14,'Claim Details'!$E$28&lt;=Rates!$F$15,'Claim Details'!$E$19="Yes"),Rates!$G$17,IF(AND(C110="A",'Claim Details'!$E$28&gt;=Rates!$F$14,'Claim Details'!$E$28&lt;=Rates!$F$15,'Claim Details'!$E$19="No"),Rates!$F$17,IF(AND(C110="A",'Claim Details'!$E$28&gt;=Rates!$H$14,'Claim Details'!$E$28&lt;=Rates!$H$15,'Claim Details'!$E$19="Yes"),Rates!$I$17,IF(AND(C110="A",'Claim Details'!$E$28&gt;=Rates!$H$14,'Claim Details'!$E$28&lt;=Rates!$H$15,'Claim Details'!$E$19="No"),Rates!$H$17,IF(AND(C110="A",'Claim Details'!$E$28&gt;=Rates!$J$14,'Claim Details'!$E$28&lt;=Rates!$J$15,'Claim Details'!$E$19="Yes"),Rates!$K$17,IF(AND(C110="A",'Claim Details'!$E$28&gt;=Rates!$J$14,'Claim Details'!$E$28&lt;=Rates!$J$15,'Claim Details'!$E$19="No"),Rates!$J$17,IF(AND(C110="B",'Claim Details'!$E$28&gt;=Rates!$D$14,'Claim Details'!$E$28&lt;=Rates!$D$15,'Claim Details'!$E$19="Yes"),Rates!$E$18,IF(AND(C110="B",'Claim Details'!$E$28&gt;=Rates!$D$14,'Claim Details'!$E$28&lt;=Rates!$D$15,'Claim Details'!$E$19="No"),Rates!$D$18,IF(AND(C110="B",'Claim Details'!$E$28&gt;=Rates!$F$14,'Claim Details'!$E$28&lt;=Rates!$F$15,'Claim Details'!$E$19="Yes"),Rates!$G$18,IF(AND(C110="B",'Claim Details'!$E$28&gt;=Rates!$F$14,'Claim Details'!$E$28&lt;=Rates!$F$15,'Claim Details'!$E$19="No"),Rates!$F$18,IF(AND(C110="B",'Claim Details'!$E$28&gt;=Rates!$H$14,'Claim Details'!$E$28&lt;=Rates!$H$15,'Claim Details'!$E$19="Yes"),Rates!$I$18,IF(AND(C110="B",'Claim Details'!$E$28&gt;=Rates!$H$14,'Claim Details'!$E$28&lt;=Rates!$H$15,'Claim Details'!$E$19="No"),Rates!$H$18,IF(AND(C110="B",'Claim Details'!$E$28&gt;=Rates!$J$14,'Claim Details'!$E$28&lt;=Rates!$J$15,'Claim Details'!$E$19="Yes"),Rates!$K$18,IF(AND(C110="B",'Claim Details'!$E$28&gt;=Rates!$J$14,'Claim Details'!$E$28&lt;=Rates!$J$15,'Claim Details'!$E$19="No"),Rates!$J$18,IF(AND(C110="C",'Claim Details'!$E$28&gt;=Rates!$D$14,'Claim Details'!$E$28&lt;=Rates!$D$15,'Claim Details'!$E$19="Yes"),Rates!$E$19,IF(AND(C110="C",'Claim Details'!$E$28&gt;=Rates!$D$14,'Claim Details'!$E$28&lt;=Rates!$D$15,'Claim Details'!$E$19="No"),Rates!$D$19,IF(AND(C110="C",'Claim Details'!$E$28&gt;=Rates!$F$14,'Claim Details'!$E$28&lt;=Rates!$F$15,'Claim Details'!$E$19="Yes"),Rates!$G$19,IF(AND(C110="C",'Claim Details'!$E$28&gt;=Rates!$F$14,'Claim Details'!$E$28&lt;=Rates!$F$15,'Claim Details'!$E$19="No"),Rates!$F$19,IF(AND(C110="C",'Claim Details'!$E$28&gt;=Rates!$H$14,'Claim Details'!$E$28&lt;=Rates!$H$15,'Claim Details'!$E$19="Yes"),Rates!$I$19,IF(AND(C110="C",'Claim Details'!$E$28&gt;=Rates!$H$14,'Claim Details'!$E$28&lt;=Rates!$H$15,'Claim Details'!$E$19="No"),Rates!$H$19,IF(AND(C110="C",'Claim Details'!$E$28&gt;=Rates!$J$14,'Claim Details'!$E$28&lt;=Rates!$J$15,'Claim Details'!$E$19="Yes"),Rates!$K$19,IF(AND(C110="C",'Claim Details'!$E$28&gt;=Rates!$J$14,'Claim Details'!$E$28&lt;=Rates!$J$15,'Claim Details'!$E$19="No"),Rates!$J$19,"£0.00"))))))))))))))))))))))))</f>
        <v>£0.00</v>
      </c>
      <c r="AT110" s="189" t="str">
        <f>IF(AND(C110="A",'Claim Details'!$E$28&gt;=Rates!$D$14,'Claim Details'!$E$28&lt;=Rates!$D$15,'Claim Details'!$E$19="Yes"),Rates!$E$25,IF(AND(C110="A",'Claim Details'!$E$28&gt;=Rates!$D$14,'Claim Details'!$E$28&lt;=Rates!$D$15,'Claim Details'!$E$19="No"),Rates!$D$25,IF(AND(C110="A",'Claim Details'!$E$28&gt;=Rates!$F$14,'Claim Details'!$E$28&lt;=Rates!$F$15,'Claim Details'!$E$19="Yes"),Rates!$G$25,IF(AND(C110="A",'Claim Details'!$E$28&gt;=Rates!$F$14,'Claim Details'!$E$28&lt;=Rates!$F$15,'Claim Details'!$E$19="No"),Rates!$F$25,IF(AND(C110="A",'Claim Details'!$E$28&gt;=Rates!$H$14,'Claim Details'!$E$28&lt;=Rates!$H$15,'Claim Details'!$E$19="Yes"),Rates!$I$25,IF(AND(C110="A",'Claim Details'!$E$28&gt;=Rates!$H$14,'Claim Details'!$E$28&lt;=Rates!$H$15,'Claim Details'!$E$19="No"),Rates!$H$25,IF(AND(C110="A",'Claim Details'!$E$28&gt;=Rates!$J$14,'Claim Details'!$E$28&lt;=Rates!$J$15,'Claim Details'!$E$19="Yes"),Rates!$K$25,IF(AND(C110="A",'Claim Details'!$E$28&gt;=Rates!$J$14,'Claim Details'!$E$28&lt;=Rates!$J$15,'Claim Details'!$E$19="No"),Rates!$J$25,IF(AND(C110="B",'Claim Details'!$E$28&gt;=Rates!$D$14,'Claim Details'!$E$28&lt;=Rates!$D$15,'Claim Details'!$E$19="Yes"),Rates!$E$26,IF(AND(C110="B",'Claim Details'!$E$28&gt;=Rates!$D$14,'Claim Details'!$E$28&lt;=Rates!$D$15,'Claim Details'!$E$19="No"),Rates!$D$26,IF(AND(C110="B",'Claim Details'!$E$28&gt;=Rates!$F$14,'Claim Details'!$E$28&lt;=Rates!$F$15,'Claim Details'!$E$19="Yes"),Rates!$G$26,IF(AND(C110="B",'Claim Details'!$E$28&gt;=Rates!$F$14,'Claim Details'!$E$28&lt;=Rates!$F$15,'Claim Details'!$E$19="No"),Rates!$F$26,IF(AND(C110="B",'Claim Details'!$E$28&gt;=Rates!$H$14,'Claim Details'!$E$28&lt;=Rates!$H$15,'Claim Details'!$E$19="Yes"),Rates!$I$26,IF(AND(C110="B",'Claim Details'!$E$28&gt;=Rates!$H$14,'Claim Details'!$E$28&lt;=Rates!$H$15,'Claim Details'!$E$19="No"),Rates!$H$26,IF(AND(C110="B",'Claim Details'!$E$28&gt;=Rates!$J$14,'Claim Details'!$E$28&lt;=Rates!$J$15,'Claim Details'!$E$19="Yes"),Rates!$K$26,IF(AND(C110="B",'Claim Details'!$E$28&gt;=Rates!$J$14,'Claim Details'!$E$28&lt;=Rates!$J$15,'Claim Details'!$E$19="No"),Rates!$J$26,IF(AND(C110="C",'Claim Details'!$E$28&gt;=Rates!$D$14,'Claim Details'!$E$28&lt;=Rates!$D$15,'Claim Details'!$E$19="Yes"),Rates!$E$27,IF(AND(C110="C",'Claim Details'!$E$28&gt;=Rates!$D$14,'Claim Details'!$E$28&lt;=Rates!$D$15,'Claim Details'!$E$19="No"),Rates!$D$27,IF(AND(C110="C",'Claim Details'!$E$28&gt;=Rates!$F$14,'Claim Details'!$E$28&lt;=Rates!$F$15,'Claim Details'!$E$19="Yes"),Rates!$G$27,IF(AND(C110="C",'Claim Details'!$E$28&gt;=Rates!$F$14,'Claim Details'!$E$28&lt;=Rates!$F$15,'Claim Details'!$E$19="No"),Rates!$F$27,IF(AND(C110="C",'Claim Details'!$E$28&gt;=Rates!$H$14,'Claim Details'!$E$28&lt;=Rates!$H$15,'Claim Details'!$E$19="Yes"),Rates!$I$27,IF(AND(C110="C",'Claim Details'!$E$28&gt;=Rates!$H$14,'Claim Details'!$E$28&lt;=Rates!$H$15,'Claim Details'!$E$19="No"),Rates!$H$27,IF(AND(C110="C",'Claim Details'!$E$28&gt;=Rates!$J$14,'Claim Details'!$E$28&lt;=Rates!$J$15,'Claim Details'!$E$19="Yes"),Rates!$K$27,IF(AND(C110="C",'Claim Details'!$E$28&gt;=Rates!$J$14,'Claim Details'!$E$28&lt;=Rates!$J$15,'Claim Details'!$E$19="No"),Rates!$J$27,"£0.00"))))))))))))))))))))))))</f>
        <v>£0.00</v>
      </c>
      <c r="AU110" s="191" t="str">
        <f>IF(AND(C110="A",'Claim Details'!$E$28&gt;=Rates!$D$14,'Claim Details'!$E$28&lt;=Rates!$D$15,'Claim Details'!$E$19="Yes"),Rates!$E$20,IF(AND(C110="A",'Claim Details'!$E$28&gt;=Rates!$D$14,'Claim Details'!$E$28&lt;=Rates!$D$15,'Claim Details'!$E$19="No"),Rates!$D$20,IF(AND(C110="A",'Claim Details'!$E$28&gt;=Rates!$F$14,'Claim Details'!$E$28&lt;=Rates!$F$15,'Claim Details'!$E$19="Yes"),Rates!$G$20,IF(AND(C110="A",'Claim Details'!$E$28&gt;=Rates!$F$14,'Claim Details'!$E$28&lt;=Rates!$F$15,'Claim Details'!$E$19="No"),Rates!$F$20,IF(AND(C110="A",'Claim Details'!$E$28&gt;=Rates!$H$14,'Claim Details'!$E$28&lt;=Rates!$H$15,'Claim Details'!$E$19="Yes"),Rates!$I$20,IF(AND(C110="A",'Claim Details'!$E$28&gt;=Rates!$H$14,'Claim Details'!$E$28&lt;=Rates!$H$15,'Claim Details'!$E$19="No"),Rates!$H$20,IF(AND(C110="A",'Claim Details'!$E$28&gt;=Rates!$J$14,'Claim Details'!$E$28&lt;=Rates!$J$15,'Claim Details'!$E$19="Yes"),Rates!$K$20,IF(AND(C110="A",'Claim Details'!$E$28&gt;=Rates!$J$14,'Claim Details'!$E$28&lt;=Rates!$J$15,'Claim Details'!$E$19="No"),Rates!$J$20,IF(AND(C110="B",'Claim Details'!$E$28&gt;=Rates!$D$14,'Claim Details'!$E$28&lt;=Rates!$D$15,'Claim Details'!$E$19="Yes"),Rates!$E$21,IF(AND(C110="B",'Claim Details'!$E$28&gt;=Rates!$D$14,'Claim Details'!$E$28&lt;=Rates!$D$15,'Claim Details'!$E$19="No"),Rates!$D$21,IF(AND(C110="B",'Claim Details'!$E$28&gt;=Rates!$F$14,'Claim Details'!$E$28&lt;=Rates!$F$15,'Claim Details'!$E$19="Yes"),Rates!$G$21,IF(AND(C110="B",'Claim Details'!$E$28&gt;=Rates!$F$14,'Claim Details'!$E$28&lt;=Rates!$F$15,'Claim Details'!$E$19="No"),Rates!$F$21,IF(AND(C110="B",'Claim Details'!$E$28&gt;=Rates!$H$14,'Claim Details'!$E$28&lt;=Rates!$H$15,'Claim Details'!$E$19="Yes"),Rates!$I$21,IF(AND(C110="B",'Claim Details'!$E$28&gt;=Rates!$H$14,'Claim Details'!$E$28&lt;=Rates!$H$15,'Claim Details'!$E$19="No"),Rates!$H$21,IF(AND(C110="B",'Claim Details'!$E$28&gt;=Rates!$J$14,'Claim Details'!$E$28&lt;=Rates!$J$15,'Claim Details'!$E$19="Yes"),Rates!$K$21,IF(AND(C110="B",'Claim Details'!$E$28&gt;=Rates!$J$14,'Claim Details'!$E$28&lt;=Rates!$J$15,'Claim Details'!$E$19="No"),Rates!$J$21,"£0.00"))))))))))))))))</f>
        <v>£0.00</v>
      </c>
      <c r="AV110" s="191" t="str">
        <f>IF(AND(C110="A",'Claim Details'!$E$28&gt;=Rates!$D$14,'Claim Details'!$E$28&lt;=Rates!$D$15,'Claim Details'!$E$19="Yes"),Rates!$E$22,IF(AND(C110="A",'Claim Details'!$E$28&gt;=Rates!$D$14,'Claim Details'!$E$28&lt;=Rates!$D$15,'Claim Details'!$E$19="No"),Rates!$D$22,IF(AND(C110="A",'Claim Details'!$E$28&gt;=Rates!$F$14,'Claim Details'!$E$28&lt;=Rates!$F$15,'Claim Details'!$E$19="Yes"),Rates!$G$22,IF(AND(C110="A",'Claim Details'!$E$28&gt;=Rates!$F$14,'Claim Details'!$E$28&lt;=Rates!$F$15,'Claim Details'!$E$19="No"),Rates!$F$22,IF(AND(C110="A",'Claim Details'!$E$28&gt;=Rates!$H$14,'Claim Details'!$E$28&lt;=Rates!$H$15,'Claim Details'!$E$19="Yes"),Rates!$I$22,IF(AND(C110="A",'Claim Details'!$E$28&gt;=Rates!$H$14,'Claim Details'!$E$28&lt;=Rates!$H$15,'Claim Details'!$E$19="No"),Rates!$H$22,IF(AND(C110="A",'Claim Details'!$E$28&gt;=Rates!$J$14,'Claim Details'!$E$28&lt;=Rates!$J$15,'Claim Details'!$E$19="Yes"),Rates!$K$22,IF(AND(C110="A",'Claim Details'!$E$28&gt;=Rates!$J$14,'Claim Details'!$E$28&lt;=Rates!$J$15,'Claim Details'!$E$19="No"),Rates!$J$22,IF(AND(C110="B",'Claim Details'!$E$28&gt;=Rates!$D$14,'Claim Details'!$E$28&lt;=Rates!$D$15,'Claim Details'!$E$19="Yes"),Rates!$E$23,IF(AND(C110="B",'Claim Details'!$E$28&gt;=Rates!$D$14,'Claim Details'!$E$28&lt;=Rates!$D$15,'Claim Details'!$E$19="No"),Rates!$D$23,IF(AND(C110="B",'Claim Details'!$E$28&gt;=Rates!$F$14,'Claim Details'!$E$28&lt;=Rates!$F$15,'Claim Details'!$E$19="Yes"),Rates!$G$23,IF(AND(C110="B",'Claim Details'!$E$28&gt;=Rates!$F$14,'Claim Details'!$E$28&lt;=Rates!$F$15,'Claim Details'!$E$19="No"),Rates!$F$23,IF(AND(C110="B",'Claim Details'!$E$28&gt;=Rates!$H$14,'Claim Details'!$E$28&lt;=Rates!$H$15,'Claim Details'!$E$19="Yes"),Rates!$I$23,IF(AND(C110="B",'Claim Details'!$E$28&gt;=Rates!$H$14,'Claim Details'!$E$28&lt;=Rates!$H$15,'Claim Details'!$E$19="No"),Rates!$H$23,IF(AND(C110="B",'Claim Details'!$E$28&gt;=Rates!$J$14,'Claim Details'!$E$28&lt;=Rates!$J$15,'Claim Details'!$E$19="Yes"),Rates!$K$23,IF(AND(C110="B",'Claim Details'!$E$28&gt;=Rates!$J$14,'Claim Details'!$E$28&lt;=Rates!$J$15,'Claim Details'!$E$19="No"),Rates!$J$23,IF(AND(C110="C",'Claim Details'!$E$28&gt;=Rates!$D$14,'Claim Details'!$E$28&lt;=Rates!$D$15,'Claim Details'!$E$19="Yes"),Rates!$E$24,IF(AND(C110="C",'Claim Details'!$E$28&gt;=Rates!$D$14,'Claim Details'!$E$28&lt;=Rates!$D$15,'Claim Details'!$E$19="No"),Rates!$D$24,IF(AND(C110="C",'Claim Details'!$E$28&gt;=Rates!$F$14,'Claim Details'!$E$28&lt;=Rates!$F$15,'Claim Details'!$E$19="Yes"),Rates!$G$24,IF(AND(C110="C",'Claim Details'!$E$28&gt;=Rates!$F$14,'Claim Details'!$E$28&lt;=Rates!$F$15,'Claim Details'!$E$19="No"),Rates!$F$24,IF(AND(C110="C",'Claim Details'!$E$28&gt;=Rates!$H$14,'Claim Details'!$E$28&lt;=Rates!$H$15,'Claim Details'!$E$19="Yes"),Rates!$I$24,IF(AND(C110="C",'Claim Details'!$E$28&gt;=Rates!$H$14,'Claim Details'!$E$28&lt;=Rates!$H$15,'Claim Details'!$E$19="No"),Rates!$H$24,IF(AND(C110="C",'Claim Details'!$E$28&gt;=Rates!$J$14,'Claim Details'!$E$28&lt;=Rates!$J$15,'Claim Details'!$E$19="Yes"),Rates!$K$24,IF(AND(C110="C",'Claim Details'!$E$28&gt;=Rates!$J$14,'Claim Details'!$E$28&lt;=Rates!$J$15,'Claim Details'!$E$19="No"),Rates!$J$24,"£0.00"))))))))))))))))))))))))</f>
        <v>£0.00</v>
      </c>
      <c r="AW110" s="1"/>
      <c r="AX110" s="189" t="str">
        <f>IF(AND(U110="A",'Claim Details'!$I$28&gt;=Rates!$D$14,'Claim Details'!$I$28&lt;=Rates!$D$15,'Claim Details'!$I$19="Yes"),Rates!$J$17,IF(AND(U110="A",'Claim Details'!$I$28&gt;=Rates!$D$14,'Claim Details'!$I$28&lt;=Rates!$D$15,'Claim Details'!$I$19="No"),Rates!$D$17,IF(AND(U110="A",'Claim Details'!$I$28&gt;=Rates!$F$14,'Claim Details'!$I$28&lt;=Rates!$F$15,'Claim Details'!$I$19="Yes"),Rates!$G$17,IF(AND(U110="A",'Claim Details'!$I$28&gt;=Rates!$F$14,'Claim Details'!$I$28&lt;=Rates!$F$15,'Claim Details'!$I$19="No"),Rates!$F$17,IF(AND(U110="A",'Claim Details'!$I$28&gt;=Rates!$H$14,'Claim Details'!$I$28&lt;=Rates!$H$15,'Claim Details'!$I$19="Yes"),Rates!$I$17,IF(AND(U110="A",'Claim Details'!$I$28&gt;=Rates!$H$14,'Claim Details'!$I$28&lt;=Rates!$H$15,'Claim Details'!$I$19="No"),Rates!$H$17,IF(AND(U110="A",'Claim Details'!$I$28&gt;=Rates!$J$14,'Claim Details'!$I$28&lt;=Rates!$J$15,'Claim Details'!$I$19="Yes"),Rates!$K$17,IF(AND(U110="A",'Claim Details'!$I$28&gt;=Rates!$J$14,'Claim Details'!$I$28&lt;=Rates!$J$15,'Claim Details'!$I$19="No"),Rates!$J$17,IF(AND(U110="B",'Claim Details'!$I$28&gt;=Rates!$D$14,'Claim Details'!$I$28&lt;=Rates!$D$15,'Claim Details'!$I$19="Yes"),Rates!$E$18,IF(AND(U110="B",'Claim Details'!$I$28&gt;=Rates!$D$14,'Claim Details'!$I$28&lt;=Rates!$D$15,'Claim Details'!$I$19="No"),Rates!$D$18,IF(AND(U110="B",'Claim Details'!$I$28&gt;=Rates!$F$14,'Claim Details'!$I$28&lt;=Rates!$F$15,'Claim Details'!$I$19="Yes"),Rates!$G$18,IF(AND(U110="B",'Claim Details'!$I$28&gt;=Rates!$F$14,'Claim Details'!$I$28&lt;=Rates!$F$15,'Claim Details'!$I$19="No"),Rates!$F$18,IF(AND(U110="B",'Claim Details'!$I$28&gt;=Rates!$H$14,'Claim Details'!$I$28&lt;=Rates!$H$15,'Claim Details'!$I$19="Yes"),Rates!$I$18,IF(AND(U110="B",'Claim Details'!$I$28&gt;=Rates!$H$14,'Claim Details'!$I$28&lt;=Rates!$H$15,'Claim Details'!$I$19="No"),Rates!$H$18,IF(AND(U110="B",'Claim Details'!$I$28&gt;=Rates!$J$14,'Claim Details'!$I$28&lt;=Rates!$J$15,'Claim Details'!$I$19="Yes"),Rates!$K$18,IF(AND(U110="B",'Claim Details'!$I$28&gt;=Rates!$J$14,'Claim Details'!$I$28&lt;=Rates!$J$15,'Claim Details'!$I$19="No"),Rates!$J$18,IF(AND(U110="C",'Claim Details'!$I$28&gt;=Rates!$D$14,'Claim Details'!$I$28&lt;=Rates!$D$15,'Claim Details'!$I$19="Yes"),Rates!$E$19,IF(AND(U110="C",'Claim Details'!$I$28&gt;=Rates!$D$14,'Claim Details'!$I$28&lt;=Rates!$D$15,'Claim Details'!$I$19="No"),Rates!$D$19,IF(AND(U110="C",'Claim Details'!$I$28&gt;=Rates!$F$14,'Claim Details'!$I$28&lt;=Rates!$F$15,'Claim Details'!$I$19="Yes"),Rates!$G$19,IF(AND(U110="C",'Claim Details'!$I$28&gt;=Rates!$F$14,'Claim Details'!$I$28&lt;=Rates!$F$15,'Claim Details'!$I$19="No"),Rates!$F$19,IF(AND(U110="C",'Claim Details'!$I$28&gt;=Rates!$H$14,'Claim Details'!$I$28&lt;=Rates!$H$15,'Claim Details'!$I$19="Yes"),Rates!$I$19,IF(AND(U110="C",'Claim Details'!$I$28&gt;=Rates!$H$14,'Claim Details'!$I$28&lt;=Rates!$H$15,'Claim Details'!$I$19="No"),Rates!$H$19,IF(AND(U110="C",'Claim Details'!$I$28&gt;=Rates!$J$14,'Claim Details'!$I$28&lt;=Rates!$J$15,'Claim Details'!$I$19="Yes"),Rates!$K$19,IF(AND(U110="C",'Claim Details'!$I$28&gt;=Rates!$J$14,'Claim Details'!$I$28&lt;=Rates!$J$15,'Claim Details'!$I$19="No"),Rates!$J$19,"£0.00"))))))))))))))))))))))))</f>
        <v>£0.00</v>
      </c>
      <c r="AY110" s="189" t="str">
        <f>IF(AND(C110="A",'Claim Details'!$I$28&gt;=Rates!$D$14,'Claim Details'!$I$28&lt;=Rates!$D$15,'Claim Details'!$I$19="Yes"),Rates!$J$25,IF(AND(C110="A",'Claim Details'!$I$28&gt;=Rates!$D$14,'Claim Details'!$I$28&lt;=Rates!$D$15,'Claim Details'!$I$19="No"),Rates!$D$25,IF(AND(C110="A",'Claim Details'!$I$28&gt;=Rates!$F$14,'Claim Details'!$I$28&lt;=Rates!$F$15,'Claim Details'!$I$19="Yes"),Rates!$G$25,IF(AND(C110="A",'Claim Details'!$I$28&gt;=Rates!$F$14,'Claim Details'!$I$28&lt;=Rates!$F$15,'Claim Details'!$I$19="No"),Rates!$F$25,IF(AND(C110="A",'Claim Details'!$I$28&gt;=Rates!$H$14,'Claim Details'!$I$28&lt;=Rates!$H$15,'Claim Details'!$I$19="Yes"),Rates!$I$25,IF(AND(C110="A",'Claim Details'!$I$28&gt;=Rates!$H$14,'Claim Details'!$I$28&lt;=Rates!$H$15,'Claim Details'!$I$19="No"),Rates!$H$25,IF(AND(C110="A",'Claim Details'!$I$28&gt;=Rates!$J$14,'Claim Details'!$I$28&lt;=Rates!$J$15,'Claim Details'!$I$19="Yes"),Rates!$K$25,IF(AND(C110="A",'Claim Details'!$I$28&gt;=Rates!$J$14,'Claim Details'!$I$28&lt;=Rates!$J$15,'Claim Details'!$I$19="No"),Rates!$J$25,IF(AND(C110="B",'Claim Details'!$I$28&gt;=Rates!$D$14,'Claim Details'!$I$28&lt;=Rates!$D$15,'Claim Details'!$I$19="Yes"),Rates!$E$26,IF(AND(C110="B",'Claim Details'!$I$28&gt;=Rates!$D$14,'Claim Details'!$I$28&lt;=Rates!$D$15,'Claim Details'!$I$19="No"),Rates!$D$26,IF(AND(C110="B",'Claim Details'!$I$28&gt;=Rates!$F$14,'Claim Details'!$I$28&lt;=Rates!$F$15,'Claim Details'!$I$19="Yes"),Rates!$G$26,IF(AND(C110="B",'Claim Details'!$I$28&gt;=Rates!$F$14,'Claim Details'!$I$28&lt;=Rates!$F$15,'Claim Details'!$I$19="No"),Rates!$F$26,IF(AND(C110="B",'Claim Details'!$I$28&gt;=Rates!$H$14,'Claim Details'!$I$28&lt;=Rates!$H$15,'Claim Details'!$I$19="Yes"),Rates!$I$26,IF(AND(C110="B",'Claim Details'!$I$28&gt;=Rates!$H$14,'Claim Details'!$I$28&lt;=Rates!$H$15,'Claim Details'!$I$19="No"),Rates!$H$26,IF(AND(C110="B",'Claim Details'!$I$28&gt;=Rates!$J$14,'Claim Details'!$I$28&lt;=Rates!$J$15,'Claim Details'!$I$19="Yes"),Rates!$K$26,IF(AND(C110="B",'Claim Details'!$I$28&gt;=Rates!$J$14,'Claim Details'!$I$28&lt;=Rates!$J$15,'Claim Details'!$I$19="No"),Rates!$J$26,IF(AND(C110="C",'Claim Details'!$I$28&gt;=Rates!$D$14,'Claim Details'!$I$28&lt;=Rates!$D$15,'Claim Details'!$I$19="Yes"),Rates!$E$27,IF(AND(C110="C",'Claim Details'!$I$28&gt;=Rates!$D$14,'Claim Details'!$I$28&lt;=Rates!$D$15,'Claim Details'!$I$19="No"),Rates!$D$27,IF(AND(C110="C",'Claim Details'!$I$28&gt;=Rates!$F$14,'Claim Details'!$I$28&lt;=Rates!$F$15,'Claim Details'!$I$19="Yes"),Rates!$G$27,IF(AND(C110="C",'Claim Details'!$I$28&gt;=Rates!$F$14,'Claim Details'!$I$28&lt;=Rates!$F$15,'Claim Details'!$I$19="No"),Rates!$F$27,IF(AND(C110="C",'Claim Details'!$I$28&gt;=Rates!$H$14,'Claim Details'!$I$28&lt;=Rates!$H$15,'Claim Details'!$I$19="Yes"),Rates!$I$27,IF(AND(C110="C",'Claim Details'!$I$28&gt;=Rates!$H$14,'Claim Details'!$I$28&lt;=Rates!$H$15,'Claim Details'!$I$19="No"),Rates!$H$27,IF(AND(C110="C",'Claim Details'!$I$28&gt;=Rates!$J$14,'Claim Details'!$I$28&lt;=Rates!$J$15,'Claim Details'!$I$19="Yes"),Rates!$K$27,IF(AND(C110="C",'Claim Details'!$I$28&gt;=Rates!$J$14,'Claim Details'!$I$28&lt;=Rates!$J$15,'Claim Details'!$I$19="No"),Rates!$J$27,"£0.00"))))))))))))))))))))))))</f>
        <v>£0.00</v>
      </c>
      <c r="AZ110" s="189" t="str">
        <f>IF(AND(C110="A",'Claim Details'!$I$28&gt;=Rates!$D$14,'Claim Details'!$I$28&lt;=Rates!$D$15,'Claim Details'!$I$19="Yes"),Rates!$E$20,IF(AND(C110="A",'Claim Details'!$I$28&gt;=Rates!$D$14,'Claim Details'!$I$28&lt;=Rates!$D$15,'Claim Details'!$I$19="No"),Rates!$D$20,IF(AND(C110="A",'Claim Details'!$I$28&gt;=Rates!$F$14,'Claim Details'!$I$28&lt;=Rates!$F$15,'Claim Details'!$I$19="Yes"),Rates!$G$20,IF(AND(C110="A",'Claim Details'!$I$28&gt;=Rates!$F$14,'Claim Details'!$I$28&lt;=Rates!$F$15,'Claim Details'!$I$19="No"),Rates!$F$20,IF(AND(C110="A",'Claim Details'!$I$28&gt;=Rates!$H$14,'Claim Details'!$I$28&lt;=Rates!$H$15,'Claim Details'!$I$19="Yes"),Rates!$I$20,IF(AND(C110="A",'Claim Details'!$I$28&gt;=Rates!$H$14,'Claim Details'!$I$28&lt;=Rates!$H$15,'Claim Details'!$I$19="No"),Rates!$H$20,IF(AND(C110="A",'Claim Details'!$I$28&gt;=Rates!$J$14,'Claim Details'!$I$28&lt;=Rates!$J$15,'Claim Details'!$I$19="Yes"),Rates!$K$20,IF(AND(C110="A",'Claim Details'!$I$28&gt;=Rates!$J$14,'Claim Details'!$I$28&lt;=Rates!$J$15,'Claim Details'!$I$19="No"),Rates!$J$20,IF(AND(C110="B",'Claim Details'!$I$28&gt;=Rates!$D$14,'Claim Details'!$I$28&lt;=Rates!$D$15,'Claim Details'!$I$19="Yes"),Rates!$E$21,IF(AND(C110="B",'Claim Details'!$I$28&gt;=Rates!$D$14,'Claim Details'!$I$28&lt;=Rates!$D$15,'Claim Details'!$I$19="No"),Rates!$D$21,IF(AND(C110="B",'Claim Details'!$I$28&gt;=Rates!$F$14,'Claim Details'!$I$28&lt;=Rates!$F$15,'Claim Details'!$I$19="Yes"),Rates!$G$21,IF(AND(C110="B",'Claim Details'!$I$28&gt;=Rates!$F$14,'Claim Details'!$I$28&lt;=Rates!$F$15,'Claim Details'!$I$19="No"),Rates!$F$21,IF(AND(C110="B",'Claim Details'!$I$28&gt;=Rates!$H$14,'Claim Details'!$I$28&lt;=Rates!$H$15,'Claim Details'!$I$19="Yes"),Rates!$I$21,IF(AND(C110="B",'Claim Details'!$I$28&gt;=Rates!$H$14,'Claim Details'!$I$28&lt;=Rates!$H$15,'Claim Details'!$I$19="No"),Rates!$H$21,IF(AND(C110="B",'Claim Details'!$I$28&gt;=Rates!$J$14,'Claim Details'!$I$28&lt;=Rates!$J$15,'Claim Details'!$I$19="Yes"),Rates!$K$21,IF(AND(C110="B",'Claim Details'!$I$28&gt;=Rates!$J$14,'Claim Details'!$I$28&lt;=Rates!$J$15,'Claim Details'!$I$19="No"),Rates!$J$21,"£0.00"))))))))))))))))</f>
        <v>£0.00</v>
      </c>
      <c r="BA110" s="189" t="str">
        <f>IF(AND(C110="A",'Claim Details'!$I$28&gt;=Rates!$D$14,'Claim Details'!$I$28&lt;=Rates!$D$15,'Claim Details'!$I$19="Yes"),Rates!$E$22,IF(AND(C110="A",'Claim Details'!$I$28&gt;=Rates!$D$14,'Claim Details'!$I$28&lt;=Rates!$D$15,'Claim Details'!$I$19="No"),Rates!$D$22,IF(AND(C110="A",'Claim Details'!$I$28&gt;=Rates!$F$14,'Claim Details'!$I$28&lt;=Rates!$F$15,'Claim Details'!$I$19="Yes"),Rates!$G$22,IF(AND(C110="A",'Claim Details'!$I$28&gt;=Rates!$F$14,'Claim Details'!$I$28&lt;=Rates!$F$15,'Claim Details'!$I$19="No"),Rates!$F$22,IF(AND(C110="A",'Claim Details'!$I$28&gt;=Rates!$H$14,'Claim Details'!$I$28&lt;=Rates!$H$15,'Claim Details'!$I$19="Yes"),Rates!$I$22,IF(AND(C110="A",'Claim Details'!$I$28&gt;=Rates!$H$14,'Claim Details'!$I$28&lt;=Rates!$H$15,'Claim Details'!$I$19="No"),Rates!$H$22,IF(AND(C110="A",'Claim Details'!$I$28&gt;=Rates!$J$14,'Claim Details'!$I$28&lt;=Rates!$J$15,'Claim Details'!$I$19="Yes"),Rates!$K$22,IF(AND(C110="A",'Claim Details'!$I$28&gt;=Rates!$J$14,'Claim Details'!$I$28&lt;=Rates!$J$15,'Claim Details'!$I$19="No"),Rates!$J$22,IF(AND(C110="B",'Claim Details'!$I$28&gt;=Rates!$D$14,'Claim Details'!$I$28&lt;=Rates!$D$15,'Claim Details'!$I$19="Yes"),Rates!$E$23,IF(AND(C110="B",'Claim Details'!$I$28&gt;=Rates!$D$14,'Claim Details'!$I$28&lt;=Rates!$D$15,'Claim Details'!$I$19="No"),Rates!$D$23,IF(AND(C110="B",'Claim Details'!$I$28&gt;=Rates!$F$14,'Claim Details'!$I$28&lt;=Rates!$F$15,'Claim Details'!$I$19="Yes"),Rates!$G$23,IF(AND(C110="B",'Claim Details'!$I$28&gt;=Rates!$F$14,'Claim Details'!$I$28&lt;=Rates!$F$15,'Claim Details'!$I$19="No"),Rates!$F$23,IF(AND(C110="B",'Claim Details'!$I$28&gt;=Rates!$H$14,'Claim Details'!$I$28&lt;=Rates!$H$15,'Claim Details'!$I$19="Yes"),Rates!$I$23,IF(AND(C110="B",'Claim Details'!$I$28&gt;=Rates!$H$14,'Claim Details'!$I$28&lt;=Rates!$H$15,'Claim Details'!$I$19="No"),Rates!$H$23,IF(AND(C110="B",'Claim Details'!$I$28&gt;=Rates!$J$14,'Claim Details'!$I$28&lt;=Rates!$J$15,'Claim Details'!$I$19="Yes"),Rates!$K$23,IF(AND(C110="B",'Claim Details'!$I$28&gt;=Rates!$J$14,'Claim Details'!$I$28&lt;=Rates!$J$15,'Claim Details'!$I$19="No"),Rates!$J$23,IF(AND(C110="C",'Claim Details'!$I$28&gt;=Rates!$D$14,'Claim Details'!$I$28&lt;=Rates!$D$15,'Claim Details'!$I$19="Yes"),Rates!$E$24,IF(AND(C110="C",'Claim Details'!$I$28&gt;=Rates!$D$14,'Claim Details'!$I$28&lt;=Rates!$D$15,'Claim Details'!$I$19="No"),Rates!$D$24,IF(AND(C110="C",'Claim Details'!$I$28&gt;=Rates!$F$14,'Claim Details'!$I$28&lt;=Rates!$F$15,'Claim Details'!$I$19="Yes"),Rates!$G$24,IF(AND(C110="C",'Claim Details'!$I$28&gt;=Rates!$F$14,'Claim Details'!$I$28&lt;=Rates!$F$15,'Claim Details'!$I$19="No"),Rates!$F$24,IF(AND(C110="C",'Claim Details'!$I$28&gt;=Rates!$H$14,'Claim Details'!$I$28&lt;=Rates!$H$15,'Claim Details'!$I$19="Yes"),Rates!$I$24,IF(AND(C110="C",'Claim Details'!$I$28&gt;=Rates!$H$14,'Claim Details'!$I$28&lt;=Rates!$H$15,'Claim Details'!$I$19="No"),Rates!$H$24,IF(AND(C110="C",'Claim Details'!$I$28&gt;=Rates!$J$14,'Claim Details'!$I$28&lt;=Rates!$J$15,'Claim Details'!$I$19="Yes"),Rates!$K$24,IF(AND(C110="C",'Claim Details'!$I$28&gt;=Rates!$J$14,'Claim Details'!$I$28&lt;=Rates!$J$15,'Claim Details'!$I$19="No"),Rates!$J$24,"£0.00"))))))))))))))))))))))))</f>
        <v>£0.00</v>
      </c>
      <c r="BB110" s="189" t="str">
        <f t="shared" si="27"/>
        <v>£0.00</v>
      </c>
      <c r="BC110" s="1"/>
      <c r="BD110" s="189" t="str">
        <f>IF(AND(AE110="A",'Claim Details'!$I$28&gt;=Rates!$D$14,'Claim Details'!$I$28&lt;=Rates!$D$15,'Claim Details'!$I$19="Yes"),Rates!$J$17,IF(AND(AE110="A",'Claim Details'!$I$28&gt;=Rates!$D$14,'Claim Details'!$I$28&lt;=Rates!$D$15,'Claim Details'!$I$19="No"),Rates!$D$17,IF(AND(AE110="A",'Claim Details'!$I$28&gt;=Rates!$F$14,'Claim Details'!$I$28&lt;=Rates!$F$15,'Claim Details'!$I$19="Yes"),Rates!$G$17,IF(AND(AE110="A",'Claim Details'!$I$28&gt;=Rates!$F$14,'Claim Details'!$I$28&lt;=Rates!$F$15,'Claim Details'!$I$19="No"),Rates!$F$17,IF(AND(AE110="A",'Claim Details'!$I$28&gt;=Rates!$H$14,'Claim Details'!$I$28&lt;=Rates!$H$15,'Claim Details'!$I$19="Yes"),Rates!$I$17,IF(AND(AE110="A",'Claim Details'!$I$28&gt;=Rates!$H$14,'Claim Details'!$I$28&lt;=Rates!$H$15,'Claim Details'!$I$19="No"),Rates!$H$17,IF(AND(AE110="A",'Claim Details'!$I$28&gt;=Rates!$J$14,'Claim Details'!$I$28&lt;=Rates!$J$15,'Claim Details'!$I$19="Yes"),Rates!$K$17,IF(AND(AE110="A",'Claim Details'!$I$28&gt;=Rates!$J$14,'Claim Details'!$I$28&lt;=Rates!$J$15,'Claim Details'!$I$19="No"),Rates!$J$17,IF(AND(AE110="B",'Claim Details'!$I$28&gt;=Rates!$D$14,'Claim Details'!$I$28&lt;=Rates!$D$15,'Claim Details'!$I$19="Yes"),Rates!$E$18,IF(AND(AE110="B",'Claim Details'!$I$28&gt;=Rates!$D$14,'Claim Details'!$I$28&lt;=Rates!$D$15,'Claim Details'!$I$19="No"),Rates!$D$18,IF(AND(AE110="B",'Claim Details'!$I$28&gt;=Rates!$F$14,'Claim Details'!$I$28&lt;=Rates!$F$15,'Claim Details'!$I$19="Yes"),Rates!$G$18,IF(AND(AE110="B",'Claim Details'!$I$28&gt;=Rates!$F$14,'Claim Details'!$I$28&lt;=Rates!$F$15,'Claim Details'!$I$19="No"),Rates!$F$18,IF(AND(AE110="B",'Claim Details'!$I$28&gt;=Rates!$H$14,'Claim Details'!$I$28&lt;=Rates!$H$15,'Claim Details'!$I$19="Yes"),Rates!$I$18,IF(AND(AE110="B",'Claim Details'!$I$28&gt;=Rates!$H$14,'Claim Details'!$I$28&lt;=Rates!$H$15,'Claim Details'!$I$19="No"),Rates!$H$18,IF(AND(AE110="B",'Claim Details'!$I$28&gt;=Rates!$J$14,'Claim Details'!$I$28&lt;=Rates!$J$15,'Claim Details'!$I$19="Yes"),Rates!$K$18,IF(AND(AE110="B",'Claim Details'!$I$28&gt;=Rates!$J$14,'Claim Details'!$I$28&lt;=Rates!$J$15,'Claim Details'!$I$19="No"),Rates!$J$18,IF(AND(AE110="C",'Claim Details'!$I$28&gt;=Rates!$D$14,'Claim Details'!$I$28&lt;=Rates!$D$15,'Claim Details'!$I$19="Yes"),Rates!$E$19,IF(AND(AE110="C",'Claim Details'!$I$28&gt;=Rates!$D$14,'Claim Details'!$I$28&lt;=Rates!$D$15,'Claim Details'!$I$19="No"),Rates!$D$19,IF(AND(AE110="C",'Claim Details'!$I$28&gt;=Rates!$F$14,'Claim Details'!$I$28&lt;=Rates!$F$15,'Claim Details'!$I$19="Yes"),Rates!$G$19,IF(AND(AE110="C",'Claim Details'!$I$28&gt;=Rates!$F$14,'Claim Details'!$I$28&lt;=Rates!$F$15,'Claim Details'!$I$19="No"),Rates!$F$19,IF(AND(AE110="C",'Claim Details'!$I$28&gt;=Rates!$H$14,'Claim Details'!$I$28&lt;=Rates!$H$15,'Claim Details'!$I$19="Yes"),Rates!$I$19,IF(AND(AE110="C",'Claim Details'!$I$28&gt;=Rates!$H$14,'Claim Details'!$I$28&lt;=Rates!$H$15,'Claim Details'!$I$19="No"),Rates!$H$19,IF(AND(AE110="C",'Claim Details'!$I$28&gt;=Rates!$J$14,'Claim Details'!$I$28&lt;=Rates!$J$15,'Claim Details'!$I$19="Yes"),Rates!$K$19,IF(AND(AE110="C",'Claim Details'!$I$28&gt;=Rates!$J$14,'Claim Details'!$I$28&lt;=Rates!$J$15,'Claim Details'!$I$19="No"),Rates!$J$19,"£0.00"))))))))))))))))))))))))</f>
        <v>£0.00</v>
      </c>
      <c r="BE110" s="189" t="str">
        <f>IF(AND(AE110="A",'Claim Details'!$I$28&gt;=Rates!$D$14,'Claim Details'!$I$28&lt;=Rates!$D$15,'Claim Details'!$I$19="Yes"),Rates!$J$25,IF(AND(AE110="A",'Claim Details'!$I$28&gt;=Rates!$D$14,'Claim Details'!$I$28&lt;=Rates!$D$15,'Claim Details'!$I$19="No"),Rates!$D$25,IF(AND(AE110="A",'Claim Details'!$I$28&gt;=Rates!$F$14,'Claim Details'!$I$28&lt;=Rates!$F$15,'Claim Details'!$I$19="Yes"),Rates!$G$25,IF(AND(AE110="A",'Claim Details'!$I$28&gt;=Rates!$F$14,'Claim Details'!$I$28&lt;=Rates!$F$15,'Claim Details'!$I$19="No"),Rates!$F$25,IF(AND(AE110="A",'Claim Details'!$I$28&gt;=Rates!$H$14,'Claim Details'!$I$28&lt;=Rates!$H$15,'Claim Details'!$I$19="Yes"),Rates!$I$25,IF(AND(AE110="A",'Claim Details'!$I$28&gt;=Rates!$H$14,'Claim Details'!$I$28&lt;=Rates!$H$15,'Claim Details'!$I$19="No"),Rates!$H$25,IF(AND(AE110="A",'Claim Details'!$I$28&gt;=Rates!$J$14,'Claim Details'!$I$28&lt;=Rates!$J$15,'Claim Details'!$I$19="Yes"),Rates!$K$25,IF(AND(AE110="A",'Claim Details'!$I$28&gt;=Rates!$J$14,'Claim Details'!$I$28&lt;=Rates!$J$15,'Claim Details'!$I$19="No"),Rates!$J$25,IF(AND(AE110="B",'Claim Details'!$I$28&gt;=Rates!$D$14,'Claim Details'!$I$28&lt;=Rates!$D$15,'Claim Details'!$I$19="Yes"),Rates!$E$26,IF(AND(AE110="B",'Claim Details'!$I$28&gt;=Rates!$D$14,'Claim Details'!$I$28&lt;=Rates!$D$15,'Claim Details'!$I$19="No"),Rates!$D$26,IF(AND(AE110="B",'Claim Details'!$I$28&gt;=Rates!$F$14,'Claim Details'!$I$28&lt;=Rates!$F$15,'Claim Details'!$I$19="Yes"),Rates!$G$26,IF(AND(AE110="B",'Claim Details'!$I$28&gt;=Rates!$F$14,'Claim Details'!$I$28&lt;=Rates!$F$15,'Claim Details'!$I$19="No"),Rates!$F$26,IF(AND(AE110="B",'Claim Details'!$I$28&gt;=Rates!$H$14,'Claim Details'!$I$28&lt;=Rates!$H$15,'Claim Details'!$I$19="Yes"),Rates!$I$26,IF(AND(AE110="B",'Claim Details'!$I$28&gt;=Rates!$H$14,'Claim Details'!$I$28&lt;=Rates!$H$15,'Claim Details'!$I$19="No"),Rates!$H$26,IF(AND(AE110="B",'Claim Details'!$I$28&gt;=Rates!$J$14,'Claim Details'!$I$28&lt;=Rates!$J$15,'Claim Details'!$I$19="Yes"),Rates!$K$26,IF(AND(AE110="B",'Claim Details'!$I$28&gt;=Rates!$J$14,'Claim Details'!$I$28&lt;=Rates!$J$15,'Claim Details'!$I$19="No"),Rates!$J$26,IF(AND(AE110="C",'Claim Details'!$I$28&gt;=Rates!$D$14,'Claim Details'!$I$28&lt;=Rates!$D$15,'Claim Details'!$I$19="Yes"),Rates!$E$27,IF(AND(AE110="C",'Claim Details'!$I$28&gt;=Rates!$D$14,'Claim Details'!$I$28&lt;=Rates!$D$15,'Claim Details'!$I$19="No"),Rates!$D$27,IF(AND(AE110="C",'Claim Details'!$I$28&gt;=Rates!$F$14,'Claim Details'!$I$28&lt;=Rates!$F$15,'Claim Details'!$I$19="Yes"),Rates!$G$27,IF(AND(AE110="C",'Claim Details'!$I$28&gt;=Rates!$F$14,'Claim Details'!$I$28&lt;=Rates!$F$15,'Claim Details'!$I$19="No"),Rates!$F$27,IF(AND(AE110="C",'Claim Details'!$I$28&gt;=Rates!$H$14,'Claim Details'!$I$28&lt;=Rates!$H$15,'Claim Details'!$I$19="Yes"),Rates!$I$27,IF(AND(AE110="C",'Claim Details'!$I$28&gt;=Rates!$H$14,'Claim Details'!$I$28&lt;=Rates!$H$15,'Claim Details'!$I$19="No"),Rates!$H$27,IF(AND(AE110="C",'Claim Details'!$I$28&gt;=Rates!$J$14,'Claim Details'!$I$28&lt;=Rates!$J$15,'Claim Details'!$I$19="Yes"),Rates!$K$27,IF(AND(AE110="C",'Claim Details'!$I$28&gt;=Rates!$J$14,'Claim Details'!$I$28&lt;=Rates!$J$15,'Claim Details'!$I$19="No"),Rates!$J$27,"£0.00"))))))))))))))))))))))))</f>
        <v>£0.00</v>
      </c>
      <c r="BF110" s="189" t="str">
        <f>IF(AND(AE110="A",'Claim Details'!$I$28&gt;=Rates!$D$14,'Claim Details'!$I$28&lt;=Rates!$D$15,'Claim Details'!$I$19="Yes"),Rates!$E$20,IF(AND(AE110="A",'Claim Details'!$I$28&gt;=Rates!$D$14,'Claim Details'!$I$28&lt;=Rates!$D$15,'Claim Details'!$I$19="No"),Rates!$D$20,IF(AND(AE110="A",'Claim Details'!$I$28&gt;=Rates!$F$14,'Claim Details'!$I$28&lt;=Rates!$F$15,'Claim Details'!$I$19="Yes"),Rates!$G$20,IF(AND(AE110="A",'Claim Details'!$I$28&gt;=Rates!$F$14,'Claim Details'!$I$28&lt;=Rates!$F$15,'Claim Details'!$I$19="No"),Rates!$F$20,IF(AND(AE110="A",'Claim Details'!$I$28&gt;=Rates!$H$14,'Claim Details'!$I$28&lt;=Rates!$H$15,'Claim Details'!$I$19="Yes"),Rates!$I$20,IF(AND(AE110="A",'Claim Details'!$I$28&gt;=Rates!$H$14,'Claim Details'!$I$28&lt;=Rates!$H$15,'Claim Details'!$I$19="No"),Rates!$H$20,IF(AND(AE110="A",'Claim Details'!$I$28&gt;=Rates!$J$14,'Claim Details'!$I$28&lt;=Rates!$J$15,'Claim Details'!$I$19="Yes"),Rates!$K$20,IF(AND(AE110="A",'Claim Details'!$I$28&gt;=Rates!$J$14,'Claim Details'!$I$28&lt;=Rates!$J$15,'Claim Details'!$I$19="No"),Rates!$J$20,IF(AND(AE110="B",'Claim Details'!$I$28&gt;=Rates!$D$14,'Claim Details'!$I$28&lt;=Rates!$D$15,'Claim Details'!$I$19="Yes"),Rates!$E$21,IF(AND(AE110="B",'Claim Details'!$I$28&gt;=Rates!$D$14,'Claim Details'!$I$28&lt;=Rates!$D$15,'Claim Details'!$I$19="No"),Rates!$D$21,IF(AND(AE110="B",'Claim Details'!$I$28&gt;=Rates!$F$14,'Claim Details'!$I$28&lt;=Rates!$F$15,'Claim Details'!$I$19="Yes"),Rates!$G$21,IF(AND(AE110="B",'Claim Details'!$I$28&gt;=Rates!$F$14,'Claim Details'!$I$28&lt;=Rates!$F$15,'Claim Details'!$I$19="No"),Rates!$F$21,IF(AND(AE110="B",'Claim Details'!$I$28&gt;=Rates!$H$14,'Claim Details'!$I$28&lt;=Rates!$H$15,'Claim Details'!$I$19="Yes"),Rates!$I$21,IF(AND(AE110="B",'Claim Details'!$I$28&gt;=Rates!$H$14,'Claim Details'!$I$28&lt;=Rates!$H$15,'Claim Details'!$I$19="No"),Rates!$H$21,IF(AND(AE110="B",'Claim Details'!$I$28&gt;=Rates!$J$14,'Claim Details'!$I$28&lt;=Rates!$J$15,'Claim Details'!$I$19="Yes"),Rates!$K$21,IF(AND(AE110="B",'Claim Details'!$I$28&gt;=Rates!$J$14,'Claim Details'!$I$28&lt;=Rates!$J$15,'Claim Details'!$I$19="No"),Rates!$J$21,"£0.00"))))))))))))))))</f>
        <v>£0.00</v>
      </c>
      <c r="BG110" s="189" t="str">
        <f>IF(AND(AE110="A",'Claim Details'!$I$28&gt;=Rates!$D$14,'Claim Details'!$I$28&lt;=Rates!$D$15,'Claim Details'!$I$19="Yes"),Rates!$E$22,IF(AND(AE110="A",'Claim Details'!$I$28&gt;=Rates!$D$14,'Claim Details'!$I$28&lt;=Rates!$D$15,'Claim Details'!$I$19="No"),Rates!$D$22,IF(AND(AE110="A",'Claim Details'!$I$28&gt;=Rates!$F$14,'Claim Details'!$I$28&lt;=Rates!$F$15,'Claim Details'!$I$19="Yes"),Rates!$G$22,IF(AND(AE110="A",'Claim Details'!$I$28&gt;=Rates!$F$14,'Claim Details'!$I$28&lt;=Rates!$F$15,'Claim Details'!$I$19="No"),Rates!$F$22,IF(AND(AE110="A",'Claim Details'!$I$28&gt;=Rates!$H$14,'Claim Details'!$I$28&lt;=Rates!$H$15,'Claim Details'!$I$19="Yes"),Rates!$I$22,IF(AND(AE110="A",'Claim Details'!$I$28&gt;=Rates!$H$14,'Claim Details'!$I$28&lt;=Rates!$H$15,'Claim Details'!$I$19="No"),Rates!$H$22,IF(AND(AE110="A",'Claim Details'!$I$28&gt;=Rates!$J$14,'Claim Details'!$I$28&lt;=Rates!$J$15,'Claim Details'!$I$19="Yes"),Rates!$K$22,IF(AND(AE110="A",'Claim Details'!$I$28&gt;=Rates!$J$14,'Claim Details'!$I$28&lt;=Rates!$J$15,'Claim Details'!$I$19="No"),Rates!$J$22,IF(AND(AE110="B",'Claim Details'!$I$28&gt;=Rates!$D$14,'Claim Details'!$I$28&lt;=Rates!$D$15,'Claim Details'!$I$19="Yes"),Rates!$E$23,IF(AND(AE110="B",'Claim Details'!$I$28&gt;=Rates!$D$14,'Claim Details'!$I$28&lt;=Rates!$D$15,'Claim Details'!$I$19="No"),Rates!$D$23,IF(AND(AE110="B",'Claim Details'!$I$28&gt;=Rates!$F$14,'Claim Details'!$I$28&lt;=Rates!$F$15,'Claim Details'!$I$19="Yes"),Rates!$G$23,IF(AND(AE110="B",'Claim Details'!$I$28&gt;=Rates!$F$14,'Claim Details'!$I$28&lt;=Rates!$F$15,'Claim Details'!$I$19="No"),Rates!$F$23,IF(AND(AE110="B",'Claim Details'!$I$28&gt;=Rates!$H$14,'Claim Details'!$I$28&lt;=Rates!$H$15,'Claim Details'!$I$19="Yes"),Rates!$I$23,IF(AND(AE110="B",'Claim Details'!$I$28&gt;=Rates!$H$14,'Claim Details'!$I$28&lt;=Rates!$H$15,'Claim Details'!$I$19="No"),Rates!$H$23,IF(AND(AE110="B",'Claim Details'!$I$28&gt;=Rates!$J$14,'Claim Details'!$I$28&lt;=Rates!$J$15,'Claim Details'!$I$19="Yes"),Rates!$K$23,IF(AND(AE110="B",'Claim Details'!$I$28&gt;=Rates!$J$14,'Claim Details'!$I$28&lt;=Rates!$J$15,'Claim Details'!$I$19="No"),Rates!$J$23,IF(AND(AE110="C",'Claim Details'!$I$28&gt;=Rates!$D$14,'Claim Details'!$I$28&lt;=Rates!$D$15,'Claim Details'!$I$19="Yes"),Rates!$E$24,IF(AND(AE110="C",'Claim Details'!$I$28&gt;=Rates!$D$14,'Claim Details'!$I$28&lt;=Rates!$D$15,'Claim Details'!$I$19="No"),Rates!$D$24,IF(AND(AE110="C",'Claim Details'!$I$28&gt;=Rates!$F$14,'Claim Details'!$I$28&lt;=Rates!$F$15,'Claim Details'!$I$19="Yes"),Rates!$G$24,IF(AND(AE110="C",'Claim Details'!$I$28&gt;=Rates!$F$14,'Claim Details'!$I$28&lt;=Rates!$F$15,'Claim Details'!$I$19="No"),Rates!$F$24,IF(AND(AE110="C",'Claim Details'!$I$28&gt;=Rates!$H$14,'Claim Details'!$I$28&lt;=Rates!$H$15,'Claim Details'!$I$19="Yes"),Rates!$I$24,IF(AND(AE110="C",'Claim Details'!$I$28&gt;=Rates!$H$14,'Claim Details'!$I$28&lt;=Rates!$H$15,'Claim Details'!$I$19="No"),Rates!$H$24,IF(AND(AE110="C",'Claim Details'!$I$28&gt;=Rates!$J$14,'Claim Details'!$I$28&lt;=Rates!$J$15,'Claim Details'!$I$19="Yes"),Rates!$K$24,IF(AND(AE110="C",'Claim Details'!$I$28&gt;=Rates!$J$14,'Claim Details'!$I$28&lt;=Rates!$J$15,'Claim Details'!$I$19="No"),Rates!$J$24,"£0.00"))))))))))))))))))))))))</f>
        <v>£0.00</v>
      </c>
      <c r="BH110" s="189" t="str">
        <f t="shared" si="28"/>
        <v>£0.00</v>
      </c>
      <c r="BI110" s="189">
        <f t="shared" si="29"/>
        <v>0</v>
      </c>
      <c r="BO110" s="202" t="str">
        <f>IF(H110="","£0.00",IF(AP110="4","£0.00",IF(AP110="5","£0.00",IF(AP110="1","£0.00",((AQ110*H110)*'Claim Details'!$F$111)/100))))</f>
        <v>£0.00</v>
      </c>
      <c r="BP110" s="202" t="str">
        <f>IF(T110="","£0.00",IF(AP110="4","£0.00",IF(AP110="5","£0.00",IF(AP110="1","£0.00",((AR110*T110)*'Claim Details'!$N$111)/100))))</f>
        <v>£0.00</v>
      </c>
      <c r="BQ110" s="202" t="str">
        <f>IF(AI110="","£0.00",IF(AP110="4","£0.00",IF(AP110="5","£0.00",IF(AP110="1","£0.00",((BI110*AI110)*'Claim Details'!$W$111)/100))))</f>
        <v>£0.00</v>
      </c>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row>
    <row r="111" spans="1:97" ht="15">
      <c r="A111" s="145"/>
      <c r="B111" s="91"/>
      <c r="C111" s="96"/>
      <c r="D111" s="97"/>
      <c r="E111" s="98"/>
      <c r="F111" s="89"/>
      <c r="G111" s="99"/>
      <c r="H111" s="100"/>
      <c r="I111" s="221" t="str">
        <f t="shared" si="19"/>
        <v>£0.00</v>
      </c>
      <c r="J111" s="101"/>
      <c r="K111" s="100"/>
      <c r="L111" s="221" t="str">
        <f t="shared" si="20"/>
        <v>£0.00</v>
      </c>
      <c r="M111" s="101"/>
      <c r="N111" s="102"/>
      <c r="O111" s="145"/>
      <c r="P111" s="77"/>
      <c r="Q111" s="87"/>
      <c r="R111" s="87"/>
      <c r="S111" s="87"/>
      <c r="T111" s="149" t="str">
        <f t="shared" si="21"/>
        <v/>
      </c>
      <c r="U111" s="87" t="str">
        <f t="shared" si="30"/>
        <v/>
      </c>
      <c r="V111" s="87"/>
      <c r="W111" s="53" t="str">
        <f t="shared" si="22"/>
        <v>£0.00</v>
      </c>
      <c r="X111" s="53"/>
      <c r="Y111" s="87"/>
      <c r="Z111" s="78"/>
      <c r="AA111" s="79"/>
      <c r="AB111" s="160"/>
      <c r="AC111" s="98"/>
      <c r="AD111" s="225"/>
      <c r="AE111" s="235" t="str">
        <f t="shared" si="23"/>
        <v/>
      </c>
      <c r="AF111" s="87" t="str">
        <f t="shared" si="24"/>
        <v/>
      </c>
      <c r="AG111" s="53"/>
      <c r="AH111" s="224"/>
      <c r="AI111" s="226" t="str">
        <f t="shared" si="16"/>
        <v/>
      </c>
      <c r="AJ111" s="236" t="str">
        <f t="shared" si="25"/>
        <v>£0.00</v>
      </c>
      <c r="AK111" s="31"/>
      <c r="AL111" s="1"/>
      <c r="AM111" s="1"/>
      <c r="AN111" s="1"/>
      <c r="AO111" s="1"/>
      <c r="AP111" s="1" t="str">
        <f t="shared" si="17"/>
        <v/>
      </c>
      <c r="AQ111" s="27">
        <f t="shared" si="18"/>
        <v>0</v>
      </c>
      <c r="AR111" s="189">
        <f t="shared" si="26"/>
        <v>0</v>
      </c>
      <c r="AS111" s="190" t="str">
        <f>IF(AND(C111="A",'Claim Details'!$E$28&gt;=Rates!$D$14,'Claim Details'!$E$28&lt;=Rates!$D$15,'Claim Details'!$E$19="Yes"),Rates!$E$17,IF(AND(C111="A",'Claim Details'!$E$28&gt;=Rates!$D$14,'Claim Details'!$E$28&lt;=Rates!$D$15,'Claim Details'!$E$19="No"),Rates!$D$17,IF(AND(C111="A",'Claim Details'!$E$28&gt;=Rates!$F$14,'Claim Details'!$E$28&lt;=Rates!$F$15,'Claim Details'!$E$19="Yes"),Rates!$G$17,IF(AND(C111="A",'Claim Details'!$E$28&gt;=Rates!$F$14,'Claim Details'!$E$28&lt;=Rates!$F$15,'Claim Details'!$E$19="No"),Rates!$F$17,IF(AND(C111="A",'Claim Details'!$E$28&gt;=Rates!$H$14,'Claim Details'!$E$28&lt;=Rates!$H$15,'Claim Details'!$E$19="Yes"),Rates!$I$17,IF(AND(C111="A",'Claim Details'!$E$28&gt;=Rates!$H$14,'Claim Details'!$E$28&lt;=Rates!$H$15,'Claim Details'!$E$19="No"),Rates!$H$17,IF(AND(C111="A",'Claim Details'!$E$28&gt;=Rates!$J$14,'Claim Details'!$E$28&lt;=Rates!$J$15,'Claim Details'!$E$19="Yes"),Rates!$K$17,IF(AND(C111="A",'Claim Details'!$E$28&gt;=Rates!$J$14,'Claim Details'!$E$28&lt;=Rates!$J$15,'Claim Details'!$E$19="No"),Rates!$J$17,IF(AND(C111="B",'Claim Details'!$E$28&gt;=Rates!$D$14,'Claim Details'!$E$28&lt;=Rates!$D$15,'Claim Details'!$E$19="Yes"),Rates!$E$18,IF(AND(C111="B",'Claim Details'!$E$28&gt;=Rates!$D$14,'Claim Details'!$E$28&lt;=Rates!$D$15,'Claim Details'!$E$19="No"),Rates!$D$18,IF(AND(C111="B",'Claim Details'!$E$28&gt;=Rates!$F$14,'Claim Details'!$E$28&lt;=Rates!$F$15,'Claim Details'!$E$19="Yes"),Rates!$G$18,IF(AND(C111="B",'Claim Details'!$E$28&gt;=Rates!$F$14,'Claim Details'!$E$28&lt;=Rates!$F$15,'Claim Details'!$E$19="No"),Rates!$F$18,IF(AND(C111="B",'Claim Details'!$E$28&gt;=Rates!$H$14,'Claim Details'!$E$28&lt;=Rates!$H$15,'Claim Details'!$E$19="Yes"),Rates!$I$18,IF(AND(C111="B",'Claim Details'!$E$28&gt;=Rates!$H$14,'Claim Details'!$E$28&lt;=Rates!$H$15,'Claim Details'!$E$19="No"),Rates!$H$18,IF(AND(C111="B",'Claim Details'!$E$28&gt;=Rates!$J$14,'Claim Details'!$E$28&lt;=Rates!$J$15,'Claim Details'!$E$19="Yes"),Rates!$K$18,IF(AND(C111="B",'Claim Details'!$E$28&gt;=Rates!$J$14,'Claim Details'!$E$28&lt;=Rates!$J$15,'Claim Details'!$E$19="No"),Rates!$J$18,IF(AND(C111="C",'Claim Details'!$E$28&gt;=Rates!$D$14,'Claim Details'!$E$28&lt;=Rates!$D$15,'Claim Details'!$E$19="Yes"),Rates!$E$19,IF(AND(C111="C",'Claim Details'!$E$28&gt;=Rates!$D$14,'Claim Details'!$E$28&lt;=Rates!$D$15,'Claim Details'!$E$19="No"),Rates!$D$19,IF(AND(C111="C",'Claim Details'!$E$28&gt;=Rates!$F$14,'Claim Details'!$E$28&lt;=Rates!$F$15,'Claim Details'!$E$19="Yes"),Rates!$G$19,IF(AND(C111="C",'Claim Details'!$E$28&gt;=Rates!$F$14,'Claim Details'!$E$28&lt;=Rates!$F$15,'Claim Details'!$E$19="No"),Rates!$F$19,IF(AND(C111="C",'Claim Details'!$E$28&gt;=Rates!$H$14,'Claim Details'!$E$28&lt;=Rates!$H$15,'Claim Details'!$E$19="Yes"),Rates!$I$19,IF(AND(C111="C",'Claim Details'!$E$28&gt;=Rates!$H$14,'Claim Details'!$E$28&lt;=Rates!$H$15,'Claim Details'!$E$19="No"),Rates!$H$19,IF(AND(C111="C",'Claim Details'!$E$28&gt;=Rates!$J$14,'Claim Details'!$E$28&lt;=Rates!$J$15,'Claim Details'!$E$19="Yes"),Rates!$K$19,IF(AND(C111="C",'Claim Details'!$E$28&gt;=Rates!$J$14,'Claim Details'!$E$28&lt;=Rates!$J$15,'Claim Details'!$E$19="No"),Rates!$J$19,"£0.00"))))))))))))))))))))))))</f>
        <v>£0.00</v>
      </c>
      <c r="AT111" s="189" t="str">
        <f>IF(AND(C111="A",'Claim Details'!$E$28&gt;=Rates!$D$14,'Claim Details'!$E$28&lt;=Rates!$D$15,'Claim Details'!$E$19="Yes"),Rates!$E$25,IF(AND(C111="A",'Claim Details'!$E$28&gt;=Rates!$D$14,'Claim Details'!$E$28&lt;=Rates!$D$15,'Claim Details'!$E$19="No"),Rates!$D$25,IF(AND(C111="A",'Claim Details'!$E$28&gt;=Rates!$F$14,'Claim Details'!$E$28&lt;=Rates!$F$15,'Claim Details'!$E$19="Yes"),Rates!$G$25,IF(AND(C111="A",'Claim Details'!$E$28&gt;=Rates!$F$14,'Claim Details'!$E$28&lt;=Rates!$F$15,'Claim Details'!$E$19="No"),Rates!$F$25,IF(AND(C111="A",'Claim Details'!$E$28&gt;=Rates!$H$14,'Claim Details'!$E$28&lt;=Rates!$H$15,'Claim Details'!$E$19="Yes"),Rates!$I$25,IF(AND(C111="A",'Claim Details'!$E$28&gt;=Rates!$H$14,'Claim Details'!$E$28&lt;=Rates!$H$15,'Claim Details'!$E$19="No"),Rates!$H$25,IF(AND(C111="A",'Claim Details'!$E$28&gt;=Rates!$J$14,'Claim Details'!$E$28&lt;=Rates!$J$15,'Claim Details'!$E$19="Yes"),Rates!$K$25,IF(AND(C111="A",'Claim Details'!$E$28&gt;=Rates!$J$14,'Claim Details'!$E$28&lt;=Rates!$J$15,'Claim Details'!$E$19="No"),Rates!$J$25,IF(AND(C111="B",'Claim Details'!$E$28&gt;=Rates!$D$14,'Claim Details'!$E$28&lt;=Rates!$D$15,'Claim Details'!$E$19="Yes"),Rates!$E$26,IF(AND(C111="B",'Claim Details'!$E$28&gt;=Rates!$D$14,'Claim Details'!$E$28&lt;=Rates!$D$15,'Claim Details'!$E$19="No"),Rates!$D$26,IF(AND(C111="B",'Claim Details'!$E$28&gt;=Rates!$F$14,'Claim Details'!$E$28&lt;=Rates!$F$15,'Claim Details'!$E$19="Yes"),Rates!$G$26,IF(AND(C111="B",'Claim Details'!$E$28&gt;=Rates!$F$14,'Claim Details'!$E$28&lt;=Rates!$F$15,'Claim Details'!$E$19="No"),Rates!$F$26,IF(AND(C111="B",'Claim Details'!$E$28&gt;=Rates!$H$14,'Claim Details'!$E$28&lt;=Rates!$H$15,'Claim Details'!$E$19="Yes"),Rates!$I$26,IF(AND(C111="B",'Claim Details'!$E$28&gt;=Rates!$H$14,'Claim Details'!$E$28&lt;=Rates!$H$15,'Claim Details'!$E$19="No"),Rates!$H$26,IF(AND(C111="B",'Claim Details'!$E$28&gt;=Rates!$J$14,'Claim Details'!$E$28&lt;=Rates!$J$15,'Claim Details'!$E$19="Yes"),Rates!$K$26,IF(AND(C111="B",'Claim Details'!$E$28&gt;=Rates!$J$14,'Claim Details'!$E$28&lt;=Rates!$J$15,'Claim Details'!$E$19="No"),Rates!$J$26,IF(AND(C111="C",'Claim Details'!$E$28&gt;=Rates!$D$14,'Claim Details'!$E$28&lt;=Rates!$D$15,'Claim Details'!$E$19="Yes"),Rates!$E$27,IF(AND(C111="C",'Claim Details'!$E$28&gt;=Rates!$D$14,'Claim Details'!$E$28&lt;=Rates!$D$15,'Claim Details'!$E$19="No"),Rates!$D$27,IF(AND(C111="C",'Claim Details'!$E$28&gt;=Rates!$F$14,'Claim Details'!$E$28&lt;=Rates!$F$15,'Claim Details'!$E$19="Yes"),Rates!$G$27,IF(AND(C111="C",'Claim Details'!$E$28&gt;=Rates!$F$14,'Claim Details'!$E$28&lt;=Rates!$F$15,'Claim Details'!$E$19="No"),Rates!$F$27,IF(AND(C111="C",'Claim Details'!$E$28&gt;=Rates!$H$14,'Claim Details'!$E$28&lt;=Rates!$H$15,'Claim Details'!$E$19="Yes"),Rates!$I$27,IF(AND(C111="C",'Claim Details'!$E$28&gt;=Rates!$H$14,'Claim Details'!$E$28&lt;=Rates!$H$15,'Claim Details'!$E$19="No"),Rates!$H$27,IF(AND(C111="C",'Claim Details'!$E$28&gt;=Rates!$J$14,'Claim Details'!$E$28&lt;=Rates!$J$15,'Claim Details'!$E$19="Yes"),Rates!$K$27,IF(AND(C111="C",'Claim Details'!$E$28&gt;=Rates!$J$14,'Claim Details'!$E$28&lt;=Rates!$J$15,'Claim Details'!$E$19="No"),Rates!$J$27,"£0.00"))))))))))))))))))))))))</f>
        <v>£0.00</v>
      </c>
      <c r="AU111" s="191" t="str">
        <f>IF(AND(C111="A",'Claim Details'!$E$28&gt;=Rates!$D$14,'Claim Details'!$E$28&lt;=Rates!$D$15,'Claim Details'!$E$19="Yes"),Rates!$E$20,IF(AND(C111="A",'Claim Details'!$E$28&gt;=Rates!$D$14,'Claim Details'!$E$28&lt;=Rates!$D$15,'Claim Details'!$E$19="No"),Rates!$D$20,IF(AND(C111="A",'Claim Details'!$E$28&gt;=Rates!$F$14,'Claim Details'!$E$28&lt;=Rates!$F$15,'Claim Details'!$E$19="Yes"),Rates!$G$20,IF(AND(C111="A",'Claim Details'!$E$28&gt;=Rates!$F$14,'Claim Details'!$E$28&lt;=Rates!$F$15,'Claim Details'!$E$19="No"),Rates!$F$20,IF(AND(C111="A",'Claim Details'!$E$28&gt;=Rates!$H$14,'Claim Details'!$E$28&lt;=Rates!$H$15,'Claim Details'!$E$19="Yes"),Rates!$I$20,IF(AND(C111="A",'Claim Details'!$E$28&gt;=Rates!$H$14,'Claim Details'!$E$28&lt;=Rates!$H$15,'Claim Details'!$E$19="No"),Rates!$H$20,IF(AND(C111="A",'Claim Details'!$E$28&gt;=Rates!$J$14,'Claim Details'!$E$28&lt;=Rates!$J$15,'Claim Details'!$E$19="Yes"),Rates!$K$20,IF(AND(C111="A",'Claim Details'!$E$28&gt;=Rates!$J$14,'Claim Details'!$E$28&lt;=Rates!$J$15,'Claim Details'!$E$19="No"),Rates!$J$20,IF(AND(C111="B",'Claim Details'!$E$28&gt;=Rates!$D$14,'Claim Details'!$E$28&lt;=Rates!$D$15,'Claim Details'!$E$19="Yes"),Rates!$E$21,IF(AND(C111="B",'Claim Details'!$E$28&gt;=Rates!$D$14,'Claim Details'!$E$28&lt;=Rates!$D$15,'Claim Details'!$E$19="No"),Rates!$D$21,IF(AND(C111="B",'Claim Details'!$E$28&gt;=Rates!$F$14,'Claim Details'!$E$28&lt;=Rates!$F$15,'Claim Details'!$E$19="Yes"),Rates!$G$21,IF(AND(C111="B",'Claim Details'!$E$28&gt;=Rates!$F$14,'Claim Details'!$E$28&lt;=Rates!$F$15,'Claim Details'!$E$19="No"),Rates!$F$21,IF(AND(C111="B",'Claim Details'!$E$28&gt;=Rates!$H$14,'Claim Details'!$E$28&lt;=Rates!$H$15,'Claim Details'!$E$19="Yes"),Rates!$I$21,IF(AND(C111="B",'Claim Details'!$E$28&gt;=Rates!$H$14,'Claim Details'!$E$28&lt;=Rates!$H$15,'Claim Details'!$E$19="No"),Rates!$H$21,IF(AND(C111="B",'Claim Details'!$E$28&gt;=Rates!$J$14,'Claim Details'!$E$28&lt;=Rates!$J$15,'Claim Details'!$E$19="Yes"),Rates!$K$21,IF(AND(C111="B",'Claim Details'!$E$28&gt;=Rates!$J$14,'Claim Details'!$E$28&lt;=Rates!$J$15,'Claim Details'!$E$19="No"),Rates!$J$21,"£0.00"))))))))))))))))</f>
        <v>£0.00</v>
      </c>
      <c r="AV111" s="191" t="str">
        <f>IF(AND(C111="A",'Claim Details'!$E$28&gt;=Rates!$D$14,'Claim Details'!$E$28&lt;=Rates!$D$15,'Claim Details'!$E$19="Yes"),Rates!$E$22,IF(AND(C111="A",'Claim Details'!$E$28&gt;=Rates!$D$14,'Claim Details'!$E$28&lt;=Rates!$D$15,'Claim Details'!$E$19="No"),Rates!$D$22,IF(AND(C111="A",'Claim Details'!$E$28&gt;=Rates!$F$14,'Claim Details'!$E$28&lt;=Rates!$F$15,'Claim Details'!$E$19="Yes"),Rates!$G$22,IF(AND(C111="A",'Claim Details'!$E$28&gt;=Rates!$F$14,'Claim Details'!$E$28&lt;=Rates!$F$15,'Claim Details'!$E$19="No"),Rates!$F$22,IF(AND(C111="A",'Claim Details'!$E$28&gt;=Rates!$H$14,'Claim Details'!$E$28&lt;=Rates!$H$15,'Claim Details'!$E$19="Yes"),Rates!$I$22,IF(AND(C111="A",'Claim Details'!$E$28&gt;=Rates!$H$14,'Claim Details'!$E$28&lt;=Rates!$H$15,'Claim Details'!$E$19="No"),Rates!$H$22,IF(AND(C111="A",'Claim Details'!$E$28&gt;=Rates!$J$14,'Claim Details'!$E$28&lt;=Rates!$J$15,'Claim Details'!$E$19="Yes"),Rates!$K$22,IF(AND(C111="A",'Claim Details'!$E$28&gt;=Rates!$J$14,'Claim Details'!$E$28&lt;=Rates!$J$15,'Claim Details'!$E$19="No"),Rates!$J$22,IF(AND(C111="B",'Claim Details'!$E$28&gt;=Rates!$D$14,'Claim Details'!$E$28&lt;=Rates!$D$15,'Claim Details'!$E$19="Yes"),Rates!$E$23,IF(AND(C111="B",'Claim Details'!$E$28&gt;=Rates!$D$14,'Claim Details'!$E$28&lt;=Rates!$D$15,'Claim Details'!$E$19="No"),Rates!$D$23,IF(AND(C111="B",'Claim Details'!$E$28&gt;=Rates!$F$14,'Claim Details'!$E$28&lt;=Rates!$F$15,'Claim Details'!$E$19="Yes"),Rates!$G$23,IF(AND(C111="B",'Claim Details'!$E$28&gt;=Rates!$F$14,'Claim Details'!$E$28&lt;=Rates!$F$15,'Claim Details'!$E$19="No"),Rates!$F$23,IF(AND(C111="B",'Claim Details'!$E$28&gt;=Rates!$H$14,'Claim Details'!$E$28&lt;=Rates!$H$15,'Claim Details'!$E$19="Yes"),Rates!$I$23,IF(AND(C111="B",'Claim Details'!$E$28&gt;=Rates!$H$14,'Claim Details'!$E$28&lt;=Rates!$H$15,'Claim Details'!$E$19="No"),Rates!$H$23,IF(AND(C111="B",'Claim Details'!$E$28&gt;=Rates!$J$14,'Claim Details'!$E$28&lt;=Rates!$J$15,'Claim Details'!$E$19="Yes"),Rates!$K$23,IF(AND(C111="B",'Claim Details'!$E$28&gt;=Rates!$J$14,'Claim Details'!$E$28&lt;=Rates!$J$15,'Claim Details'!$E$19="No"),Rates!$J$23,IF(AND(C111="C",'Claim Details'!$E$28&gt;=Rates!$D$14,'Claim Details'!$E$28&lt;=Rates!$D$15,'Claim Details'!$E$19="Yes"),Rates!$E$24,IF(AND(C111="C",'Claim Details'!$E$28&gt;=Rates!$D$14,'Claim Details'!$E$28&lt;=Rates!$D$15,'Claim Details'!$E$19="No"),Rates!$D$24,IF(AND(C111="C",'Claim Details'!$E$28&gt;=Rates!$F$14,'Claim Details'!$E$28&lt;=Rates!$F$15,'Claim Details'!$E$19="Yes"),Rates!$G$24,IF(AND(C111="C",'Claim Details'!$E$28&gt;=Rates!$F$14,'Claim Details'!$E$28&lt;=Rates!$F$15,'Claim Details'!$E$19="No"),Rates!$F$24,IF(AND(C111="C",'Claim Details'!$E$28&gt;=Rates!$H$14,'Claim Details'!$E$28&lt;=Rates!$H$15,'Claim Details'!$E$19="Yes"),Rates!$I$24,IF(AND(C111="C",'Claim Details'!$E$28&gt;=Rates!$H$14,'Claim Details'!$E$28&lt;=Rates!$H$15,'Claim Details'!$E$19="No"),Rates!$H$24,IF(AND(C111="C",'Claim Details'!$E$28&gt;=Rates!$J$14,'Claim Details'!$E$28&lt;=Rates!$J$15,'Claim Details'!$E$19="Yes"),Rates!$K$24,IF(AND(C111="C",'Claim Details'!$E$28&gt;=Rates!$J$14,'Claim Details'!$E$28&lt;=Rates!$J$15,'Claim Details'!$E$19="No"),Rates!$J$24,"£0.00"))))))))))))))))))))))))</f>
        <v>£0.00</v>
      </c>
      <c r="AW111" s="1"/>
      <c r="AX111" s="189" t="str">
        <f>IF(AND(U111="A",'Claim Details'!$I$28&gt;=Rates!$D$14,'Claim Details'!$I$28&lt;=Rates!$D$15,'Claim Details'!$I$19="Yes"),Rates!$J$17,IF(AND(U111="A",'Claim Details'!$I$28&gt;=Rates!$D$14,'Claim Details'!$I$28&lt;=Rates!$D$15,'Claim Details'!$I$19="No"),Rates!$D$17,IF(AND(U111="A",'Claim Details'!$I$28&gt;=Rates!$F$14,'Claim Details'!$I$28&lt;=Rates!$F$15,'Claim Details'!$I$19="Yes"),Rates!$G$17,IF(AND(U111="A",'Claim Details'!$I$28&gt;=Rates!$F$14,'Claim Details'!$I$28&lt;=Rates!$F$15,'Claim Details'!$I$19="No"),Rates!$F$17,IF(AND(U111="A",'Claim Details'!$I$28&gt;=Rates!$H$14,'Claim Details'!$I$28&lt;=Rates!$H$15,'Claim Details'!$I$19="Yes"),Rates!$I$17,IF(AND(U111="A",'Claim Details'!$I$28&gt;=Rates!$H$14,'Claim Details'!$I$28&lt;=Rates!$H$15,'Claim Details'!$I$19="No"),Rates!$H$17,IF(AND(U111="A",'Claim Details'!$I$28&gt;=Rates!$J$14,'Claim Details'!$I$28&lt;=Rates!$J$15,'Claim Details'!$I$19="Yes"),Rates!$K$17,IF(AND(U111="A",'Claim Details'!$I$28&gt;=Rates!$J$14,'Claim Details'!$I$28&lt;=Rates!$J$15,'Claim Details'!$I$19="No"),Rates!$J$17,IF(AND(U111="B",'Claim Details'!$I$28&gt;=Rates!$D$14,'Claim Details'!$I$28&lt;=Rates!$D$15,'Claim Details'!$I$19="Yes"),Rates!$E$18,IF(AND(U111="B",'Claim Details'!$I$28&gt;=Rates!$D$14,'Claim Details'!$I$28&lt;=Rates!$D$15,'Claim Details'!$I$19="No"),Rates!$D$18,IF(AND(U111="B",'Claim Details'!$I$28&gt;=Rates!$F$14,'Claim Details'!$I$28&lt;=Rates!$F$15,'Claim Details'!$I$19="Yes"),Rates!$G$18,IF(AND(U111="B",'Claim Details'!$I$28&gt;=Rates!$F$14,'Claim Details'!$I$28&lt;=Rates!$F$15,'Claim Details'!$I$19="No"),Rates!$F$18,IF(AND(U111="B",'Claim Details'!$I$28&gt;=Rates!$H$14,'Claim Details'!$I$28&lt;=Rates!$H$15,'Claim Details'!$I$19="Yes"),Rates!$I$18,IF(AND(U111="B",'Claim Details'!$I$28&gt;=Rates!$H$14,'Claim Details'!$I$28&lt;=Rates!$H$15,'Claim Details'!$I$19="No"),Rates!$H$18,IF(AND(U111="B",'Claim Details'!$I$28&gt;=Rates!$J$14,'Claim Details'!$I$28&lt;=Rates!$J$15,'Claim Details'!$I$19="Yes"),Rates!$K$18,IF(AND(U111="B",'Claim Details'!$I$28&gt;=Rates!$J$14,'Claim Details'!$I$28&lt;=Rates!$J$15,'Claim Details'!$I$19="No"),Rates!$J$18,IF(AND(U111="C",'Claim Details'!$I$28&gt;=Rates!$D$14,'Claim Details'!$I$28&lt;=Rates!$D$15,'Claim Details'!$I$19="Yes"),Rates!$E$19,IF(AND(U111="C",'Claim Details'!$I$28&gt;=Rates!$D$14,'Claim Details'!$I$28&lt;=Rates!$D$15,'Claim Details'!$I$19="No"),Rates!$D$19,IF(AND(U111="C",'Claim Details'!$I$28&gt;=Rates!$F$14,'Claim Details'!$I$28&lt;=Rates!$F$15,'Claim Details'!$I$19="Yes"),Rates!$G$19,IF(AND(U111="C",'Claim Details'!$I$28&gt;=Rates!$F$14,'Claim Details'!$I$28&lt;=Rates!$F$15,'Claim Details'!$I$19="No"),Rates!$F$19,IF(AND(U111="C",'Claim Details'!$I$28&gt;=Rates!$H$14,'Claim Details'!$I$28&lt;=Rates!$H$15,'Claim Details'!$I$19="Yes"),Rates!$I$19,IF(AND(U111="C",'Claim Details'!$I$28&gt;=Rates!$H$14,'Claim Details'!$I$28&lt;=Rates!$H$15,'Claim Details'!$I$19="No"),Rates!$H$19,IF(AND(U111="C",'Claim Details'!$I$28&gt;=Rates!$J$14,'Claim Details'!$I$28&lt;=Rates!$J$15,'Claim Details'!$I$19="Yes"),Rates!$K$19,IF(AND(U111="C",'Claim Details'!$I$28&gt;=Rates!$J$14,'Claim Details'!$I$28&lt;=Rates!$J$15,'Claim Details'!$I$19="No"),Rates!$J$19,"£0.00"))))))))))))))))))))))))</f>
        <v>£0.00</v>
      </c>
      <c r="AY111" s="189" t="str">
        <f>IF(AND(C111="A",'Claim Details'!$I$28&gt;=Rates!$D$14,'Claim Details'!$I$28&lt;=Rates!$D$15,'Claim Details'!$I$19="Yes"),Rates!$J$25,IF(AND(C111="A",'Claim Details'!$I$28&gt;=Rates!$D$14,'Claim Details'!$I$28&lt;=Rates!$D$15,'Claim Details'!$I$19="No"),Rates!$D$25,IF(AND(C111="A",'Claim Details'!$I$28&gt;=Rates!$F$14,'Claim Details'!$I$28&lt;=Rates!$F$15,'Claim Details'!$I$19="Yes"),Rates!$G$25,IF(AND(C111="A",'Claim Details'!$I$28&gt;=Rates!$F$14,'Claim Details'!$I$28&lt;=Rates!$F$15,'Claim Details'!$I$19="No"),Rates!$F$25,IF(AND(C111="A",'Claim Details'!$I$28&gt;=Rates!$H$14,'Claim Details'!$I$28&lt;=Rates!$H$15,'Claim Details'!$I$19="Yes"),Rates!$I$25,IF(AND(C111="A",'Claim Details'!$I$28&gt;=Rates!$H$14,'Claim Details'!$I$28&lt;=Rates!$H$15,'Claim Details'!$I$19="No"),Rates!$H$25,IF(AND(C111="A",'Claim Details'!$I$28&gt;=Rates!$J$14,'Claim Details'!$I$28&lt;=Rates!$J$15,'Claim Details'!$I$19="Yes"),Rates!$K$25,IF(AND(C111="A",'Claim Details'!$I$28&gt;=Rates!$J$14,'Claim Details'!$I$28&lt;=Rates!$J$15,'Claim Details'!$I$19="No"),Rates!$J$25,IF(AND(C111="B",'Claim Details'!$I$28&gt;=Rates!$D$14,'Claim Details'!$I$28&lt;=Rates!$D$15,'Claim Details'!$I$19="Yes"),Rates!$E$26,IF(AND(C111="B",'Claim Details'!$I$28&gt;=Rates!$D$14,'Claim Details'!$I$28&lt;=Rates!$D$15,'Claim Details'!$I$19="No"),Rates!$D$26,IF(AND(C111="B",'Claim Details'!$I$28&gt;=Rates!$F$14,'Claim Details'!$I$28&lt;=Rates!$F$15,'Claim Details'!$I$19="Yes"),Rates!$G$26,IF(AND(C111="B",'Claim Details'!$I$28&gt;=Rates!$F$14,'Claim Details'!$I$28&lt;=Rates!$F$15,'Claim Details'!$I$19="No"),Rates!$F$26,IF(AND(C111="B",'Claim Details'!$I$28&gt;=Rates!$H$14,'Claim Details'!$I$28&lt;=Rates!$H$15,'Claim Details'!$I$19="Yes"),Rates!$I$26,IF(AND(C111="B",'Claim Details'!$I$28&gt;=Rates!$H$14,'Claim Details'!$I$28&lt;=Rates!$H$15,'Claim Details'!$I$19="No"),Rates!$H$26,IF(AND(C111="B",'Claim Details'!$I$28&gt;=Rates!$J$14,'Claim Details'!$I$28&lt;=Rates!$J$15,'Claim Details'!$I$19="Yes"),Rates!$K$26,IF(AND(C111="B",'Claim Details'!$I$28&gt;=Rates!$J$14,'Claim Details'!$I$28&lt;=Rates!$J$15,'Claim Details'!$I$19="No"),Rates!$J$26,IF(AND(C111="C",'Claim Details'!$I$28&gt;=Rates!$D$14,'Claim Details'!$I$28&lt;=Rates!$D$15,'Claim Details'!$I$19="Yes"),Rates!$E$27,IF(AND(C111="C",'Claim Details'!$I$28&gt;=Rates!$D$14,'Claim Details'!$I$28&lt;=Rates!$D$15,'Claim Details'!$I$19="No"),Rates!$D$27,IF(AND(C111="C",'Claim Details'!$I$28&gt;=Rates!$F$14,'Claim Details'!$I$28&lt;=Rates!$F$15,'Claim Details'!$I$19="Yes"),Rates!$G$27,IF(AND(C111="C",'Claim Details'!$I$28&gt;=Rates!$F$14,'Claim Details'!$I$28&lt;=Rates!$F$15,'Claim Details'!$I$19="No"),Rates!$F$27,IF(AND(C111="C",'Claim Details'!$I$28&gt;=Rates!$H$14,'Claim Details'!$I$28&lt;=Rates!$H$15,'Claim Details'!$I$19="Yes"),Rates!$I$27,IF(AND(C111="C",'Claim Details'!$I$28&gt;=Rates!$H$14,'Claim Details'!$I$28&lt;=Rates!$H$15,'Claim Details'!$I$19="No"),Rates!$H$27,IF(AND(C111="C",'Claim Details'!$I$28&gt;=Rates!$J$14,'Claim Details'!$I$28&lt;=Rates!$J$15,'Claim Details'!$I$19="Yes"),Rates!$K$27,IF(AND(C111="C",'Claim Details'!$I$28&gt;=Rates!$J$14,'Claim Details'!$I$28&lt;=Rates!$J$15,'Claim Details'!$I$19="No"),Rates!$J$27,"£0.00"))))))))))))))))))))))))</f>
        <v>£0.00</v>
      </c>
      <c r="AZ111" s="189" t="str">
        <f>IF(AND(C111="A",'Claim Details'!$I$28&gt;=Rates!$D$14,'Claim Details'!$I$28&lt;=Rates!$D$15,'Claim Details'!$I$19="Yes"),Rates!$E$20,IF(AND(C111="A",'Claim Details'!$I$28&gt;=Rates!$D$14,'Claim Details'!$I$28&lt;=Rates!$D$15,'Claim Details'!$I$19="No"),Rates!$D$20,IF(AND(C111="A",'Claim Details'!$I$28&gt;=Rates!$F$14,'Claim Details'!$I$28&lt;=Rates!$F$15,'Claim Details'!$I$19="Yes"),Rates!$G$20,IF(AND(C111="A",'Claim Details'!$I$28&gt;=Rates!$F$14,'Claim Details'!$I$28&lt;=Rates!$F$15,'Claim Details'!$I$19="No"),Rates!$F$20,IF(AND(C111="A",'Claim Details'!$I$28&gt;=Rates!$H$14,'Claim Details'!$I$28&lt;=Rates!$H$15,'Claim Details'!$I$19="Yes"),Rates!$I$20,IF(AND(C111="A",'Claim Details'!$I$28&gt;=Rates!$H$14,'Claim Details'!$I$28&lt;=Rates!$H$15,'Claim Details'!$I$19="No"),Rates!$H$20,IF(AND(C111="A",'Claim Details'!$I$28&gt;=Rates!$J$14,'Claim Details'!$I$28&lt;=Rates!$J$15,'Claim Details'!$I$19="Yes"),Rates!$K$20,IF(AND(C111="A",'Claim Details'!$I$28&gt;=Rates!$J$14,'Claim Details'!$I$28&lt;=Rates!$J$15,'Claim Details'!$I$19="No"),Rates!$J$20,IF(AND(C111="B",'Claim Details'!$I$28&gt;=Rates!$D$14,'Claim Details'!$I$28&lt;=Rates!$D$15,'Claim Details'!$I$19="Yes"),Rates!$E$21,IF(AND(C111="B",'Claim Details'!$I$28&gt;=Rates!$D$14,'Claim Details'!$I$28&lt;=Rates!$D$15,'Claim Details'!$I$19="No"),Rates!$D$21,IF(AND(C111="B",'Claim Details'!$I$28&gt;=Rates!$F$14,'Claim Details'!$I$28&lt;=Rates!$F$15,'Claim Details'!$I$19="Yes"),Rates!$G$21,IF(AND(C111="B",'Claim Details'!$I$28&gt;=Rates!$F$14,'Claim Details'!$I$28&lt;=Rates!$F$15,'Claim Details'!$I$19="No"),Rates!$F$21,IF(AND(C111="B",'Claim Details'!$I$28&gt;=Rates!$H$14,'Claim Details'!$I$28&lt;=Rates!$H$15,'Claim Details'!$I$19="Yes"),Rates!$I$21,IF(AND(C111="B",'Claim Details'!$I$28&gt;=Rates!$H$14,'Claim Details'!$I$28&lt;=Rates!$H$15,'Claim Details'!$I$19="No"),Rates!$H$21,IF(AND(C111="B",'Claim Details'!$I$28&gt;=Rates!$J$14,'Claim Details'!$I$28&lt;=Rates!$J$15,'Claim Details'!$I$19="Yes"),Rates!$K$21,IF(AND(C111="B",'Claim Details'!$I$28&gt;=Rates!$J$14,'Claim Details'!$I$28&lt;=Rates!$J$15,'Claim Details'!$I$19="No"),Rates!$J$21,"£0.00"))))))))))))))))</f>
        <v>£0.00</v>
      </c>
      <c r="BA111" s="189" t="str">
        <f>IF(AND(C111="A",'Claim Details'!$I$28&gt;=Rates!$D$14,'Claim Details'!$I$28&lt;=Rates!$D$15,'Claim Details'!$I$19="Yes"),Rates!$E$22,IF(AND(C111="A",'Claim Details'!$I$28&gt;=Rates!$D$14,'Claim Details'!$I$28&lt;=Rates!$D$15,'Claim Details'!$I$19="No"),Rates!$D$22,IF(AND(C111="A",'Claim Details'!$I$28&gt;=Rates!$F$14,'Claim Details'!$I$28&lt;=Rates!$F$15,'Claim Details'!$I$19="Yes"),Rates!$G$22,IF(AND(C111="A",'Claim Details'!$I$28&gt;=Rates!$F$14,'Claim Details'!$I$28&lt;=Rates!$F$15,'Claim Details'!$I$19="No"),Rates!$F$22,IF(AND(C111="A",'Claim Details'!$I$28&gt;=Rates!$H$14,'Claim Details'!$I$28&lt;=Rates!$H$15,'Claim Details'!$I$19="Yes"),Rates!$I$22,IF(AND(C111="A",'Claim Details'!$I$28&gt;=Rates!$H$14,'Claim Details'!$I$28&lt;=Rates!$H$15,'Claim Details'!$I$19="No"),Rates!$H$22,IF(AND(C111="A",'Claim Details'!$I$28&gt;=Rates!$J$14,'Claim Details'!$I$28&lt;=Rates!$J$15,'Claim Details'!$I$19="Yes"),Rates!$K$22,IF(AND(C111="A",'Claim Details'!$I$28&gt;=Rates!$J$14,'Claim Details'!$I$28&lt;=Rates!$J$15,'Claim Details'!$I$19="No"),Rates!$J$22,IF(AND(C111="B",'Claim Details'!$I$28&gt;=Rates!$D$14,'Claim Details'!$I$28&lt;=Rates!$D$15,'Claim Details'!$I$19="Yes"),Rates!$E$23,IF(AND(C111="B",'Claim Details'!$I$28&gt;=Rates!$D$14,'Claim Details'!$I$28&lt;=Rates!$D$15,'Claim Details'!$I$19="No"),Rates!$D$23,IF(AND(C111="B",'Claim Details'!$I$28&gt;=Rates!$F$14,'Claim Details'!$I$28&lt;=Rates!$F$15,'Claim Details'!$I$19="Yes"),Rates!$G$23,IF(AND(C111="B",'Claim Details'!$I$28&gt;=Rates!$F$14,'Claim Details'!$I$28&lt;=Rates!$F$15,'Claim Details'!$I$19="No"),Rates!$F$23,IF(AND(C111="B",'Claim Details'!$I$28&gt;=Rates!$H$14,'Claim Details'!$I$28&lt;=Rates!$H$15,'Claim Details'!$I$19="Yes"),Rates!$I$23,IF(AND(C111="B",'Claim Details'!$I$28&gt;=Rates!$H$14,'Claim Details'!$I$28&lt;=Rates!$H$15,'Claim Details'!$I$19="No"),Rates!$H$23,IF(AND(C111="B",'Claim Details'!$I$28&gt;=Rates!$J$14,'Claim Details'!$I$28&lt;=Rates!$J$15,'Claim Details'!$I$19="Yes"),Rates!$K$23,IF(AND(C111="B",'Claim Details'!$I$28&gt;=Rates!$J$14,'Claim Details'!$I$28&lt;=Rates!$J$15,'Claim Details'!$I$19="No"),Rates!$J$23,IF(AND(C111="C",'Claim Details'!$I$28&gt;=Rates!$D$14,'Claim Details'!$I$28&lt;=Rates!$D$15,'Claim Details'!$I$19="Yes"),Rates!$E$24,IF(AND(C111="C",'Claim Details'!$I$28&gt;=Rates!$D$14,'Claim Details'!$I$28&lt;=Rates!$D$15,'Claim Details'!$I$19="No"),Rates!$D$24,IF(AND(C111="C",'Claim Details'!$I$28&gt;=Rates!$F$14,'Claim Details'!$I$28&lt;=Rates!$F$15,'Claim Details'!$I$19="Yes"),Rates!$G$24,IF(AND(C111="C",'Claim Details'!$I$28&gt;=Rates!$F$14,'Claim Details'!$I$28&lt;=Rates!$F$15,'Claim Details'!$I$19="No"),Rates!$F$24,IF(AND(C111="C",'Claim Details'!$I$28&gt;=Rates!$H$14,'Claim Details'!$I$28&lt;=Rates!$H$15,'Claim Details'!$I$19="Yes"),Rates!$I$24,IF(AND(C111="C",'Claim Details'!$I$28&gt;=Rates!$H$14,'Claim Details'!$I$28&lt;=Rates!$H$15,'Claim Details'!$I$19="No"),Rates!$H$24,IF(AND(C111="C",'Claim Details'!$I$28&gt;=Rates!$J$14,'Claim Details'!$I$28&lt;=Rates!$J$15,'Claim Details'!$I$19="Yes"),Rates!$K$24,IF(AND(C111="C",'Claim Details'!$I$28&gt;=Rates!$J$14,'Claim Details'!$I$28&lt;=Rates!$J$15,'Claim Details'!$I$19="No"),Rates!$J$24,"£0.00"))))))))))))))))))))))))</f>
        <v>£0.00</v>
      </c>
      <c r="BB111" s="189" t="str">
        <f t="shared" si="27"/>
        <v>£0.00</v>
      </c>
      <c r="BC111" s="1"/>
      <c r="BD111" s="189" t="str">
        <f>IF(AND(AE111="A",'Claim Details'!$I$28&gt;=Rates!$D$14,'Claim Details'!$I$28&lt;=Rates!$D$15,'Claim Details'!$I$19="Yes"),Rates!$J$17,IF(AND(AE111="A",'Claim Details'!$I$28&gt;=Rates!$D$14,'Claim Details'!$I$28&lt;=Rates!$D$15,'Claim Details'!$I$19="No"),Rates!$D$17,IF(AND(AE111="A",'Claim Details'!$I$28&gt;=Rates!$F$14,'Claim Details'!$I$28&lt;=Rates!$F$15,'Claim Details'!$I$19="Yes"),Rates!$G$17,IF(AND(AE111="A",'Claim Details'!$I$28&gt;=Rates!$F$14,'Claim Details'!$I$28&lt;=Rates!$F$15,'Claim Details'!$I$19="No"),Rates!$F$17,IF(AND(AE111="A",'Claim Details'!$I$28&gt;=Rates!$H$14,'Claim Details'!$I$28&lt;=Rates!$H$15,'Claim Details'!$I$19="Yes"),Rates!$I$17,IF(AND(AE111="A",'Claim Details'!$I$28&gt;=Rates!$H$14,'Claim Details'!$I$28&lt;=Rates!$H$15,'Claim Details'!$I$19="No"),Rates!$H$17,IF(AND(AE111="A",'Claim Details'!$I$28&gt;=Rates!$J$14,'Claim Details'!$I$28&lt;=Rates!$J$15,'Claim Details'!$I$19="Yes"),Rates!$K$17,IF(AND(AE111="A",'Claim Details'!$I$28&gt;=Rates!$J$14,'Claim Details'!$I$28&lt;=Rates!$J$15,'Claim Details'!$I$19="No"),Rates!$J$17,IF(AND(AE111="B",'Claim Details'!$I$28&gt;=Rates!$D$14,'Claim Details'!$I$28&lt;=Rates!$D$15,'Claim Details'!$I$19="Yes"),Rates!$E$18,IF(AND(AE111="B",'Claim Details'!$I$28&gt;=Rates!$D$14,'Claim Details'!$I$28&lt;=Rates!$D$15,'Claim Details'!$I$19="No"),Rates!$D$18,IF(AND(AE111="B",'Claim Details'!$I$28&gt;=Rates!$F$14,'Claim Details'!$I$28&lt;=Rates!$F$15,'Claim Details'!$I$19="Yes"),Rates!$G$18,IF(AND(AE111="B",'Claim Details'!$I$28&gt;=Rates!$F$14,'Claim Details'!$I$28&lt;=Rates!$F$15,'Claim Details'!$I$19="No"),Rates!$F$18,IF(AND(AE111="B",'Claim Details'!$I$28&gt;=Rates!$H$14,'Claim Details'!$I$28&lt;=Rates!$H$15,'Claim Details'!$I$19="Yes"),Rates!$I$18,IF(AND(AE111="B",'Claim Details'!$I$28&gt;=Rates!$H$14,'Claim Details'!$I$28&lt;=Rates!$H$15,'Claim Details'!$I$19="No"),Rates!$H$18,IF(AND(AE111="B",'Claim Details'!$I$28&gt;=Rates!$J$14,'Claim Details'!$I$28&lt;=Rates!$J$15,'Claim Details'!$I$19="Yes"),Rates!$K$18,IF(AND(AE111="B",'Claim Details'!$I$28&gt;=Rates!$J$14,'Claim Details'!$I$28&lt;=Rates!$J$15,'Claim Details'!$I$19="No"),Rates!$J$18,IF(AND(AE111="C",'Claim Details'!$I$28&gt;=Rates!$D$14,'Claim Details'!$I$28&lt;=Rates!$D$15,'Claim Details'!$I$19="Yes"),Rates!$E$19,IF(AND(AE111="C",'Claim Details'!$I$28&gt;=Rates!$D$14,'Claim Details'!$I$28&lt;=Rates!$D$15,'Claim Details'!$I$19="No"),Rates!$D$19,IF(AND(AE111="C",'Claim Details'!$I$28&gt;=Rates!$F$14,'Claim Details'!$I$28&lt;=Rates!$F$15,'Claim Details'!$I$19="Yes"),Rates!$G$19,IF(AND(AE111="C",'Claim Details'!$I$28&gt;=Rates!$F$14,'Claim Details'!$I$28&lt;=Rates!$F$15,'Claim Details'!$I$19="No"),Rates!$F$19,IF(AND(AE111="C",'Claim Details'!$I$28&gt;=Rates!$H$14,'Claim Details'!$I$28&lt;=Rates!$H$15,'Claim Details'!$I$19="Yes"),Rates!$I$19,IF(AND(AE111="C",'Claim Details'!$I$28&gt;=Rates!$H$14,'Claim Details'!$I$28&lt;=Rates!$H$15,'Claim Details'!$I$19="No"),Rates!$H$19,IF(AND(AE111="C",'Claim Details'!$I$28&gt;=Rates!$J$14,'Claim Details'!$I$28&lt;=Rates!$J$15,'Claim Details'!$I$19="Yes"),Rates!$K$19,IF(AND(AE111="C",'Claim Details'!$I$28&gt;=Rates!$J$14,'Claim Details'!$I$28&lt;=Rates!$J$15,'Claim Details'!$I$19="No"),Rates!$J$19,"£0.00"))))))))))))))))))))))))</f>
        <v>£0.00</v>
      </c>
      <c r="BE111" s="189" t="str">
        <f>IF(AND(AE111="A",'Claim Details'!$I$28&gt;=Rates!$D$14,'Claim Details'!$I$28&lt;=Rates!$D$15,'Claim Details'!$I$19="Yes"),Rates!$J$25,IF(AND(AE111="A",'Claim Details'!$I$28&gt;=Rates!$D$14,'Claim Details'!$I$28&lt;=Rates!$D$15,'Claim Details'!$I$19="No"),Rates!$D$25,IF(AND(AE111="A",'Claim Details'!$I$28&gt;=Rates!$F$14,'Claim Details'!$I$28&lt;=Rates!$F$15,'Claim Details'!$I$19="Yes"),Rates!$G$25,IF(AND(AE111="A",'Claim Details'!$I$28&gt;=Rates!$F$14,'Claim Details'!$I$28&lt;=Rates!$F$15,'Claim Details'!$I$19="No"),Rates!$F$25,IF(AND(AE111="A",'Claim Details'!$I$28&gt;=Rates!$H$14,'Claim Details'!$I$28&lt;=Rates!$H$15,'Claim Details'!$I$19="Yes"),Rates!$I$25,IF(AND(AE111="A",'Claim Details'!$I$28&gt;=Rates!$H$14,'Claim Details'!$I$28&lt;=Rates!$H$15,'Claim Details'!$I$19="No"),Rates!$H$25,IF(AND(AE111="A",'Claim Details'!$I$28&gt;=Rates!$J$14,'Claim Details'!$I$28&lt;=Rates!$J$15,'Claim Details'!$I$19="Yes"),Rates!$K$25,IF(AND(AE111="A",'Claim Details'!$I$28&gt;=Rates!$J$14,'Claim Details'!$I$28&lt;=Rates!$J$15,'Claim Details'!$I$19="No"),Rates!$J$25,IF(AND(AE111="B",'Claim Details'!$I$28&gt;=Rates!$D$14,'Claim Details'!$I$28&lt;=Rates!$D$15,'Claim Details'!$I$19="Yes"),Rates!$E$26,IF(AND(AE111="B",'Claim Details'!$I$28&gt;=Rates!$D$14,'Claim Details'!$I$28&lt;=Rates!$D$15,'Claim Details'!$I$19="No"),Rates!$D$26,IF(AND(AE111="B",'Claim Details'!$I$28&gt;=Rates!$F$14,'Claim Details'!$I$28&lt;=Rates!$F$15,'Claim Details'!$I$19="Yes"),Rates!$G$26,IF(AND(AE111="B",'Claim Details'!$I$28&gt;=Rates!$F$14,'Claim Details'!$I$28&lt;=Rates!$F$15,'Claim Details'!$I$19="No"),Rates!$F$26,IF(AND(AE111="B",'Claim Details'!$I$28&gt;=Rates!$H$14,'Claim Details'!$I$28&lt;=Rates!$H$15,'Claim Details'!$I$19="Yes"),Rates!$I$26,IF(AND(AE111="B",'Claim Details'!$I$28&gt;=Rates!$H$14,'Claim Details'!$I$28&lt;=Rates!$H$15,'Claim Details'!$I$19="No"),Rates!$H$26,IF(AND(AE111="B",'Claim Details'!$I$28&gt;=Rates!$J$14,'Claim Details'!$I$28&lt;=Rates!$J$15,'Claim Details'!$I$19="Yes"),Rates!$K$26,IF(AND(AE111="B",'Claim Details'!$I$28&gt;=Rates!$J$14,'Claim Details'!$I$28&lt;=Rates!$J$15,'Claim Details'!$I$19="No"),Rates!$J$26,IF(AND(AE111="C",'Claim Details'!$I$28&gt;=Rates!$D$14,'Claim Details'!$I$28&lt;=Rates!$D$15,'Claim Details'!$I$19="Yes"),Rates!$E$27,IF(AND(AE111="C",'Claim Details'!$I$28&gt;=Rates!$D$14,'Claim Details'!$I$28&lt;=Rates!$D$15,'Claim Details'!$I$19="No"),Rates!$D$27,IF(AND(AE111="C",'Claim Details'!$I$28&gt;=Rates!$F$14,'Claim Details'!$I$28&lt;=Rates!$F$15,'Claim Details'!$I$19="Yes"),Rates!$G$27,IF(AND(AE111="C",'Claim Details'!$I$28&gt;=Rates!$F$14,'Claim Details'!$I$28&lt;=Rates!$F$15,'Claim Details'!$I$19="No"),Rates!$F$27,IF(AND(AE111="C",'Claim Details'!$I$28&gt;=Rates!$H$14,'Claim Details'!$I$28&lt;=Rates!$H$15,'Claim Details'!$I$19="Yes"),Rates!$I$27,IF(AND(AE111="C",'Claim Details'!$I$28&gt;=Rates!$H$14,'Claim Details'!$I$28&lt;=Rates!$H$15,'Claim Details'!$I$19="No"),Rates!$H$27,IF(AND(AE111="C",'Claim Details'!$I$28&gt;=Rates!$J$14,'Claim Details'!$I$28&lt;=Rates!$J$15,'Claim Details'!$I$19="Yes"),Rates!$K$27,IF(AND(AE111="C",'Claim Details'!$I$28&gt;=Rates!$J$14,'Claim Details'!$I$28&lt;=Rates!$J$15,'Claim Details'!$I$19="No"),Rates!$J$27,"£0.00"))))))))))))))))))))))))</f>
        <v>£0.00</v>
      </c>
      <c r="BF111" s="189" t="str">
        <f>IF(AND(AE111="A",'Claim Details'!$I$28&gt;=Rates!$D$14,'Claim Details'!$I$28&lt;=Rates!$D$15,'Claim Details'!$I$19="Yes"),Rates!$E$20,IF(AND(AE111="A",'Claim Details'!$I$28&gt;=Rates!$D$14,'Claim Details'!$I$28&lt;=Rates!$D$15,'Claim Details'!$I$19="No"),Rates!$D$20,IF(AND(AE111="A",'Claim Details'!$I$28&gt;=Rates!$F$14,'Claim Details'!$I$28&lt;=Rates!$F$15,'Claim Details'!$I$19="Yes"),Rates!$G$20,IF(AND(AE111="A",'Claim Details'!$I$28&gt;=Rates!$F$14,'Claim Details'!$I$28&lt;=Rates!$F$15,'Claim Details'!$I$19="No"),Rates!$F$20,IF(AND(AE111="A",'Claim Details'!$I$28&gt;=Rates!$H$14,'Claim Details'!$I$28&lt;=Rates!$H$15,'Claim Details'!$I$19="Yes"),Rates!$I$20,IF(AND(AE111="A",'Claim Details'!$I$28&gt;=Rates!$H$14,'Claim Details'!$I$28&lt;=Rates!$H$15,'Claim Details'!$I$19="No"),Rates!$H$20,IF(AND(AE111="A",'Claim Details'!$I$28&gt;=Rates!$J$14,'Claim Details'!$I$28&lt;=Rates!$J$15,'Claim Details'!$I$19="Yes"),Rates!$K$20,IF(AND(AE111="A",'Claim Details'!$I$28&gt;=Rates!$J$14,'Claim Details'!$I$28&lt;=Rates!$J$15,'Claim Details'!$I$19="No"),Rates!$J$20,IF(AND(AE111="B",'Claim Details'!$I$28&gt;=Rates!$D$14,'Claim Details'!$I$28&lt;=Rates!$D$15,'Claim Details'!$I$19="Yes"),Rates!$E$21,IF(AND(AE111="B",'Claim Details'!$I$28&gt;=Rates!$D$14,'Claim Details'!$I$28&lt;=Rates!$D$15,'Claim Details'!$I$19="No"),Rates!$D$21,IF(AND(AE111="B",'Claim Details'!$I$28&gt;=Rates!$F$14,'Claim Details'!$I$28&lt;=Rates!$F$15,'Claim Details'!$I$19="Yes"),Rates!$G$21,IF(AND(AE111="B",'Claim Details'!$I$28&gt;=Rates!$F$14,'Claim Details'!$I$28&lt;=Rates!$F$15,'Claim Details'!$I$19="No"),Rates!$F$21,IF(AND(AE111="B",'Claim Details'!$I$28&gt;=Rates!$H$14,'Claim Details'!$I$28&lt;=Rates!$H$15,'Claim Details'!$I$19="Yes"),Rates!$I$21,IF(AND(AE111="B",'Claim Details'!$I$28&gt;=Rates!$H$14,'Claim Details'!$I$28&lt;=Rates!$H$15,'Claim Details'!$I$19="No"),Rates!$H$21,IF(AND(AE111="B",'Claim Details'!$I$28&gt;=Rates!$J$14,'Claim Details'!$I$28&lt;=Rates!$J$15,'Claim Details'!$I$19="Yes"),Rates!$K$21,IF(AND(AE111="B",'Claim Details'!$I$28&gt;=Rates!$J$14,'Claim Details'!$I$28&lt;=Rates!$J$15,'Claim Details'!$I$19="No"),Rates!$J$21,"£0.00"))))))))))))))))</f>
        <v>£0.00</v>
      </c>
      <c r="BG111" s="189" t="str">
        <f>IF(AND(AE111="A",'Claim Details'!$I$28&gt;=Rates!$D$14,'Claim Details'!$I$28&lt;=Rates!$D$15,'Claim Details'!$I$19="Yes"),Rates!$E$22,IF(AND(AE111="A",'Claim Details'!$I$28&gt;=Rates!$D$14,'Claim Details'!$I$28&lt;=Rates!$D$15,'Claim Details'!$I$19="No"),Rates!$D$22,IF(AND(AE111="A",'Claim Details'!$I$28&gt;=Rates!$F$14,'Claim Details'!$I$28&lt;=Rates!$F$15,'Claim Details'!$I$19="Yes"),Rates!$G$22,IF(AND(AE111="A",'Claim Details'!$I$28&gt;=Rates!$F$14,'Claim Details'!$I$28&lt;=Rates!$F$15,'Claim Details'!$I$19="No"),Rates!$F$22,IF(AND(AE111="A",'Claim Details'!$I$28&gt;=Rates!$H$14,'Claim Details'!$I$28&lt;=Rates!$H$15,'Claim Details'!$I$19="Yes"),Rates!$I$22,IF(AND(AE111="A",'Claim Details'!$I$28&gt;=Rates!$H$14,'Claim Details'!$I$28&lt;=Rates!$H$15,'Claim Details'!$I$19="No"),Rates!$H$22,IF(AND(AE111="A",'Claim Details'!$I$28&gt;=Rates!$J$14,'Claim Details'!$I$28&lt;=Rates!$J$15,'Claim Details'!$I$19="Yes"),Rates!$K$22,IF(AND(AE111="A",'Claim Details'!$I$28&gt;=Rates!$J$14,'Claim Details'!$I$28&lt;=Rates!$J$15,'Claim Details'!$I$19="No"),Rates!$J$22,IF(AND(AE111="B",'Claim Details'!$I$28&gt;=Rates!$D$14,'Claim Details'!$I$28&lt;=Rates!$D$15,'Claim Details'!$I$19="Yes"),Rates!$E$23,IF(AND(AE111="B",'Claim Details'!$I$28&gt;=Rates!$D$14,'Claim Details'!$I$28&lt;=Rates!$D$15,'Claim Details'!$I$19="No"),Rates!$D$23,IF(AND(AE111="B",'Claim Details'!$I$28&gt;=Rates!$F$14,'Claim Details'!$I$28&lt;=Rates!$F$15,'Claim Details'!$I$19="Yes"),Rates!$G$23,IF(AND(AE111="B",'Claim Details'!$I$28&gt;=Rates!$F$14,'Claim Details'!$I$28&lt;=Rates!$F$15,'Claim Details'!$I$19="No"),Rates!$F$23,IF(AND(AE111="B",'Claim Details'!$I$28&gt;=Rates!$H$14,'Claim Details'!$I$28&lt;=Rates!$H$15,'Claim Details'!$I$19="Yes"),Rates!$I$23,IF(AND(AE111="B",'Claim Details'!$I$28&gt;=Rates!$H$14,'Claim Details'!$I$28&lt;=Rates!$H$15,'Claim Details'!$I$19="No"),Rates!$H$23,IF(AND(AE111="B",'Claim Details'!$I$28&gt;=Rates!$J$14,'Claim Details'!$I$28&lt;=Rates!$J$15,'Claim Details'!$I$19="Yes"),Rates!$K$23,IF(AND(AE111="B",'Claim Details'!$I$28&gt;=Rates!$J$14,'Claim Details'!$I$28&lt;=Rates!$J$15,'Claim Details'!$I$19="No"),Rates!$J$23,IF(AND(AE111="C",'Claim Details'!$I$28&gt;=Rates!$D$14,'Claim Details'!$I$28&lt;=Rates!$D$15,'Claim Details'!$I$19="Yes"),Rates!$E$24,IF(AND(AE111="C",'Claim Details'!$I$28&gt;=Rates!$D$14,'Claim Details'!$I$28&lt;=Rates!$D$15,'Claim Details'!$I$19="No"),Rates!$D$24,IF(AND(AE111="C",'Claim Details'!$I$28&gt;=Rates!$F$14,'Claim Details'!$I$28&lt;=Rates!$F$15,'Claim Details'!$I$19="Yes"),Rates!$G$24,IF(AND(AE111="C",'Claim Details'!$I$28&gt;=Rates!$F$14,'Claim Details'!$I$28&lt;=Rates!$F$15,'Claim Details'!$I$19="No"),Rates!$F$24,IF(AND(AE111="C",'Claim Details'!$I$28&gt;=Rates!$H$14,'Claim Details'!$I$28&lt;=Rates!$H$15,'Claim Details'!$I$19="Yes"),Rates!$I$24,IF(AND(AE111="C",'Claim Details'!$I$28&gt;=Rates!$H$14,'Claim Details'!$I$28&lt;=Rates!$H$15,'Claim Details'!$I$19="No"),Rates!$H$24,IF(AND(AE111="C",'Claim Details'!$I$28&gt;=Rates!$J$14,'Claim Details'!$I$28&lt;=Rates!$J$15,'Claim Details'!$I$19="Yes"),Rates!$K$24,IF(AND(AE111="C",'Claim Details'!$I$28&gt;=Rates!$J$14,'Claim Details'!$I$28&lt;=Rates!$J$15,'Claim Details'!$I$19="No"),Rates!$J$24,"£0.00"))))))))))))))))))))))))</f>
        <v>£0.00</v>
      </c>
      <c r="BH111" s="189" t="str">
        <f t="shared" si="28"/>
        <v>£0.00</v>
      </c>
      <c r="BI111" s="189">
        <f t="shared" si="29"/>
        <v>0</v>
      </c>
      <c r="BO111" s="202" t="str">
        <f>IF(H111="","£0.00",IF(AP111="4","£0.00",IF(AP111="5","£0.00",IF(AP111="1","£0.00",((AQ111*H111)*'Claim Details'!$F$111)/100))))</f>
        <v>£0.00</v>
      </c>
      <c r="BP111" s="202" t="str">
        <f>IF(T111="","£0.00",IF(AP111="4","£0.00",IF(AP111="5","£0.00",IF(AP111="1","£0.00",((AR111*T111)*'Claim Details'!$N$111)/100))))</f>
        <v>£0.00</v>
      </c>
      <c r="BQ111" s="202" t="str">
        <f>IF(AI111="","£0.00",IF(AP111="4","£0.00",IF(AP111="5","£0.00",IF(AP111="1","£0.00",((BI111*AI111)*'Claim Details'!$W$111)/100))))</f>
        <v>£0.00</v>
      </c>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row>
    <row r="112" spans="1:97" ht="15">
      <c r="A112" s="145"/>
      <c r="B112" s="91"/>
      <c r="C112" s="96"/>
      <c r="D112" s="97"/>
      <c r="E112" s="98"/>
      <c r="F112" s="89"/>
      <c r="G112" s="99"/>
      <c r="H112" s="100"/>
      <c r="I112" s="221" t="str">
        <f t="shared" si="19"/>
        <v>£0.00</v>
      </c>
      <c r="J112" s="101"/>
      <c r="K112" s="100"/>
      <c r="L112" s="221" t="str">
        <f t="shared" si="20"/>
        <v>£0.00</v>
      </c>
      <c r="M112" s="101"/>
      <c r="N112" s="102"/>
      <c r="O112" s="145"/>
      <c r="P112" s="77"/>
      <c r="Q112" s="87"/>
      <c r="R112" s="87"/>
      <c r="S112" s="87"/>
      <c r="T112" s="149" t="str">
        <f t="shared" si="21"/>
        <v/>
      </c>
      <c r="U112" s="87" t="str">
        <f t="shared" si="30"/>
        <v/>
      </c>
      <c r="V112" s="87"/>
      <c r="W112" s="53" t="str">
        <f t="shared" si="22"/>
        <v>£0.00</v>
      </c>
      <c r="X112" s="53"/>
      <c r="Y112" s="87"/>
      <c r="Z112" s="78"/>
      <c r="AA112" s="79"/>
      <c r="AB112" s="160"/>
      <c r="AC112" s="98"/>
      <c r="AD112" s="225"/>
      <c r="AE112" s="235" t="str">
        <f t="shared" si="23"/>
        <v/>
      </c>
      <c r="AF112" s="87" t="str">
        <f t="shared" si="24"/>
        <v/>
      </c>
      <c r="AG112" s="53"/>
      <c r="AH112" s="224"/>
      <c r="AI112" s="226" t="str">
        <f t="shared" si="16"/>
        <v/>
      </c>
      <c r="AJ112" s="236" t="str">
        <f t="shared" si="25"/>
        <v>£0.00</v>
      </c>
      <c r="AK112" s="31"/>
      <c r="AL112" s="1"/>
      <c r="AM112" s="1"/>
      <c r="AN112" s="1"/>
      <c r="AO112" s="1"/>
      <c r="AP112" s="1" t="str">
        <f t="shared" si="17"/>
        <v/>
      </c>
      <c r="AQ112" s="27">
        <f t="shared" si="18"/>
        <v>0</v>
      </c>
      <c r="AR112" s="189">
        <f t="shared" si="26"/>
        <v>0</v>
      </c>
      <c r="AS112" s="190" t="str">
        <f>IF(AND(C112="A",'Claim Details'!$E$28&gt;=Rates!$D$14,'Claim Details'!$E$28&lt;=Rates!$D$15,'Claim Details'!$E$19="Yes"),Rates!$E$17,IF(AND(C112="A",'Claim Details'!$E$28&gt;=Rates!$D$14,'Claim Details'!$E$28&lt;=Rates!$D$15,'Claim Details'!$E$19="No"),Rates!$D$17,IF(AND(C112="A",'Claim Details'!$E$28&gt;=Rates!$F$14,'Claim Details'!$E$28&lt;=Rates!$F$15,'Claim Details'!$E$19="Yes"),Rates!$G$17,IF(AND(C112="A",'Claim Details'!$E$28&gt;=Rates!$F$14,'Claim Details'!$E$28&lt;=Rates!$F$15,'Claim Details'!$E$19="No"),Rates!$F$17,IF(AND(C112="A",'Claim Details'!$E$28&gt;=Rates!$H$14,'Claim Details'!$E$28&lt;=Rates!$H$15,'Claim Details'!$E$19="Yes"),Rates!$I$17,IF(AND(C112="A",'Claim Details'!$E$28&gt;=Rates!$H$14,'Claim Details'!$E$28&lt;=Rates!$H$15,'Claim Details'!$E$19="No"),Rates!$H$17,IF(AND(C112="A",'Claim Details'!$E$28&gt;=Rates!$J$14,'Claim Details'!$E$28&lt;=Rates!$J$15,'Claim Details'!$E$19="Yes"),Rates!$K$17,IF(AND(C112="A",'Claim Details'!$E$28&gt;=Rates!$J$14,'Claim Details'!$E$28&lt;=Rates!$J$15,'Claim Details'!$E$19="No"),Rates!$J$17,IF(AND(C112="B",'Claim Details'!$E$28&gt;=Rates!$D$14,'Claim Details'!$E$28&lt;=Rates!$D$15,'Claim Details'!$E$19="Yes"),Rates!$E$18,IF(AND(C112="B",'Claim Details'!$E$28&gt;=Rates!$D$14,'Claim Details'!$E$28&lt;=Rates!$D$15,'Claim Details'!$E$19="No"),Rates!$D$18,IF(AND(C112="B",'Claim Details'!$E$28&gt;=Rates!$F$14,'Claim Details'!$E$28&lt;=Rates!$F$15,'Claim Details'!$E$19="Yes"),Rates!$G$18,IF(AND(C112="B",'Claim Details'!$E$28&gt;=Rates!$F$14,'Claim Details'!$E$28&lt;=Rates!$F$15,'Claim Details'!$E$19="No"),Rates!$F$18,IF(AND(C112="B",'Claim Details'!$E$28&gt;=Rates!$H$14,'Claim Details'!$E$28&lt;=Rates!$H$15,'Claim Details'!$E$19="Yes"),Rates!$I$18,IF(AND(C112="B",'Claim Details'!$E$28&gt;=Rates!$H$14,'Claim Details'!$E$28&lt;=Rates!$H$15,'Claim Details'!$E$19="No"),Rates!$H$18,IF(AND(C112="B",'Claim Details'!$E$28&gt;=Rates!$J$14,'Claim Details'!$E$28&lt;=Rates!$J$15,'Claim Details'!$E$19="Yes"),Rates!$K$18,IF(AND(C112="B",'Claim Details'!$E$28&gt;=Rates!$J$14,'Claim Details'!$E$28&lt;=Rates!$J$15,'Claim Details'!$E$19="No"),Rates!$J$18,IF(AND(C112="C",'Claim Details'!$E$28&gt;=Rates!$D$14,'Claim Details'!$E$28&lt;=Rates!$D$15,'Claim Details'!$E$19="Yes"),Rates!$E$19,IF(AND(C112="C",'Claim Details'!$E$28&gt;=Rates!$D$14,'Claim Details'!$E$28&lt;=Rates!$D$15,'Claim Details'!$E$19="No"),Rates!$D$19,IF(AND(C112="C",'Claim Details'!$E$28&gt;=Rates!$F$14,'Claim Details'!$E$28&lt;=Rates!$F$15,'Claim Details'!$E$19="Yes"),Rates!$G$19,IF(AND(C112="C",'Claim Details'!$E$28&gt;=Rates!$F$14,'Claim Details'!$E$28&lt;=Rates!$F$15,'Claim Details'!$E$19="No"),Rates!$F$19,IF(AND(C112="C",'Claim Details'!$E$28&gt;=Rates!$H$14,'Claim Details'!$E$28&lt;=Rates!$H$15,'Claim Details'!$E$19="Yes"),Rates!$I$19,IF(AND(C112="C",'Claim Details'!$E$28&gt;=Rates!$H$14,'Claim Details'!$E$28&lt;=Rates!$H$15,'Claim Details'!$E$19="No"),Rates!$H$19,IF(AND(C112="C",'Claim Details'!$E$28&gt;=Rates!$J$14,'Claim Details'!$E$28&lt;=Rates!$J$15,'Claim Details'!$E$19="Yes"),Rates!$K$19,IF(AND(C112="C",'Claim Details'!$E$28&gt;=Rates!$J$14,'Claim Details'!$E$28&lt;=Rates!$J$15,'Claim Details'!$E$19="No"),Rates!$J$19,"£0.00"))))))))))))))))))))))))</f>
        <v>£0.00</v>
      </c>
      <c r="AT112" s="189" t="str">
        <f>IF(AND(C112="A",'Claim Details'!$E$28&gt;=Rates!$D$14,'Claim Details'!$E$28&lt;=Rates!$D$15,'Claim Details'!$E$19="Yes"),Rates!$E$25,IF(AND(C112="A",'Claim Details'!$E$28&gt;=Rates!$D$14,'Claim Details'!$E$28&lt;=Rates!$D$15,'Claim Details'!$E$19="No"),Rates!$D$25,IF(AND(C112="A",'Claim Details'!$E$28&gt;=Rates!$F$14,'Claim Details'!$E$28&lt;=Rates!$F$15,'Claim Details'!$E$19="Yes"),Rates!$G$25,IF(AND(C112="A",'Claim Details'!$E$28&gt;=Rates!$F$14,'Claim Details'!$E$28&lt;=Rates!$F$15,'Claim Details'!$E$19="No"),Rates!$F$25,IF(AND(C112="A",'Claim Details'!$E$28&gt;=Rates!$H$14,'Claim Details'!$E$28&lt;=Rates!$H$15,'Claim Details'!$E$19="Yes"),Rates!$I$25,IF(AND(C112="A",'Claim Details'!$E$28&gt;=Rates!$H$14,'Claim Details'!$E$28&lt;=Rates!$H$15,'Claim Details'!$E$19="No"),Rates!$H$25,IF(AND(C112="A",'Claim Details'!$E$28&gt;=Rates!$J$14,'Claim Details'!$E$28&lt;=Rates!$J$15,'Claim Details'!$E$19="Yes"),Rates!$K$25,IF(AND(C112="A",'Claim Details'!$E$28&gt;=Rates!$J$14,'Claim Details'!$E$28&lt;=Rates!$J$15,'Claim Details'!$E$19="No"),Rates!$J$25,IF(AND(C112="B",'Claim Details'!$E$28&gt;=Rates!$D$14,'Claim Details'!$E$28&lt;=Rates!$D$15,'Claim Details'!$E$19="Yes"),Rates!$E$26,IF(AND(C112="B",'Claim Details'!$E$28&gt;=Rates!$D$14,'Claim Details'!$E$28&lt;=Rates!$D$15,'Claim Details'!$E$19="No"),Rates!$D$26,IF(AND(C112="B",'Claim Details'!$E$28&gt;=Rates!$F$14,'Claim Details'!$E$28&lt;=Rates!$F$15,'Claim Details'!$E$19="Yes"),Rates!$G$26,IF(AND(C112="B",'Claim Details'!$E$28&gt;=Rates!$F$14,'Claim Details'!$E$28&lt;=Rates!$F$15,'Claim Details'!$E$19="No"),Rates!$F$26,IF(AND(C112="B",'Claim Details'!$E$28&gt;=Rates!$H$14,'Claim Details'!$E$28&lt;=Rates!$H$15,'Claim Details'!$E$19="Yes"),Rates!$I$26,IF(AND(C112="B",'Claim Details'!$E$28&gt;=Rates!$H$14,'Claim Details'!$E$28&lt;=Rates!$H$15,'Claim Details'!$E$19="No"),Rates!$H$26,IF(AND(C112="B",'Claim Details'!$E$28&gt;=Rates!$J$14,'Claim Details'!$E$28&lt;=Rates!$J$15,'Claim Details'!$E$19="Yes"),Rates!$K$26,IF(AND(C112="B",'Claim Details'!$E$28&gt;=Rates!$J$14,'Claim Details'!$E$28&lt;=Rates!$J$15,'Claim Details'!$E$19="No"),Rates!$J$26,IF(AND(C112="C",'Claim Details'!$E$28&gt;=Rates!$D$14,'Claim Details'!$E$28&lt;=Rates!$D$15,'Claim Details'!$E$19="Yes"),Rates!$E$27,IF(AND(C112="C",'Claim Details'!$E$28&gt;=Rates!$D$14,'Claim Details'!$E$28&lt;=Rates!$D$15,'Claim Details'!$E$19="No"),Rates!$D$27,IF(AND(C112="C",'Claim Details'!$E$28&gt;=Rates!$F$14,'Claim Details'!$E$28&lt;=Rates!$F$15,'Claim Details'!$E$19="Yes"),Rates!$G$27,IF(AND(C112="C",'Claim Details'!$E$28&gt;=Rates!$F$14,'Claim Details'!$E$28&lt;=Rates!$F$15,'Claim Details'!$E$19="No"),Rates!$F$27,IF(AND(C112="C",'Claim Details'!$E$28&gt;=Rates!$H$14,'Claim Details'!$E$28&lt;=Rates!$H$15,'Claim Details'!$E$19="Yes"),Rates!$I$27,IF(AND(C112="C",'Claim Details'!$E$28&gt;=Rates!$H$14,'Claim Details'!$E$28&lt;=Rates!$H$15,'Claim Details'!$E$19="No"),Rates!$H$27,IF(AND(C112="C",'Claim Details'!$E$28&gt;=Rates!$J$14,'Claim Details'!$E$28&lt;=Rates!$J$15,'Claim Details'!$E$19="Yes"),Rates!$K$27,IF(AND(C112="C",'Claim Details'!$E$28&gt;=Rates!$J$14,'Claim Details'!$E$28&lt;=Rates!$J$15,'Claim Details'!$E$19="No"),Rates!$J$27,"£0.00"))))))))))))))))))))))))</f>
        <v>£0.00</v>
      </c>
      <c r="AU112" s="191" t="str">
        <f>IF(AND(C112="A",'Claim Details'!$E$28&gt;=Rates!$D$14,'Claim Details'!$E$28&lt;=Rates!$D$15,'Claim Details'!$E$19="Yes"),Rates!$E$20,IF(AND(C112="A",'Claim Details'!$E$28&gt;=Rates!$D$14,'Claim Details'!$E$28&lt;=Rates!$D$15,'Claim Details'!$E$19="No"),Rates!$D$20,IF(AND(C112="A",'Claim Details'!$E$28&gt;=Rates!$F$14,'Claim Details'!$E$28&lt;=Rates!$F$15,'Claim Details'!$E$19="Yes"),Rates!$G$20,IF(AND(C112="A",'Claim Details'!$E$28&gt;=Rates!$F$14,'Claim Details'!$E$28&lt;=Rates!$F$15,'Claim Details'!$E$19="No"),Rates!$F$20,IF(AND(C112="A",'Claim Details'!$E$28&gt;=Rates!$H$14,'Claim Details'!$E$28&lt;=Rates!$H$15,'Claim Details'!$E$19="Yes"),Rates!$I$20,IF(AND(C112="A",'Claim Details'!$E$28&gt;=Rates!$H$14,'Claim Details'!$E$28&lt;=Rates!$H$15,'Claim Details'!$E$19="No"),Rates!$H$20,IF(AND(C112="A",'Claim Details'!$E$28&gt;=Rates!$J$14,'Claim Details'!$E$28&lt;=Rates!$J$15,'Claim Details'!$E$19="Yes"),Rates!$K$20,IF(AND(C112="A",'Claim Details'!$E$28&gt;=Rates!$J$14,'Claim Details'!$E$28&lt;=Rates!$J$15,'Claim Details'!$E$19="No"),Rates!$J$20,IF(AND(C112="B",'Claim Details'!$E$28&gt;=Rates!$D$14,'Claim Details'!$E$28&lt;=Rates!$D$15,'Claim Details'!$E$19="Yes"),Rates!$E$21,IF(AND(C112="B",'Claim Details'!$E$28&gt;=Rates!$D$14,'Claim Details'!$E$28&lt;=Rates!$D$15,'Claim Details'!$E$19="No"),Rates!$D$21,IF(AND(C112="B",'Claim Details'!$E$28&gt;=Rates!$F$14,'Claim Details'!$E$28&lt;=Rates!$F$15,'Claim Details'!$E$19="Yes"),Rates!$G$21,IF(AND(C112="B",'Claim Details'!$E$28&gt;=Rates!$F$14,'Claim Details'!$E$28&lt;=Rates!$F$15,'Claim Details'!$E$19="No"),Rates!$F$21,IF(AND(C112="B",'Claim Details'!$E$28&gt;=Rates!$H$14,'Claim Details'!$E$28&lt;=Rates!$H$15,'Claim Details'!$E$19="Yes"),Rates!$I$21,IF(AND(C112="B",'Claim Details'!$E$28&gt;=Rates!$H$14,'Claim Details'!$E$28&lt;=Rates!$H$15,'Claim Details'!$E$19="No"),Rates!$H$21,IF(AND(C112="B",'Claim Details'!$E$28&gt;=Rates!$J$14,'Claim Details'!$E$28&lt;=Rates!$J$15,'Claim Details'!$E$19="Yes"),Rates!$K$21,IF(AND(C112="B",'Claim Details'!$E$28&gt;=Rates!$J$14,'Claim Details'!$E$28&lt;=Rates!$J$15,'Claim Details'!$E$19="No"),Rates!$J$21,"£0.00"))))))))))))))))</f>
        <v>£0.00</v>
      </c>
      <c r="AV112" s="191" t="str">
        <f>IF(AND(C112="A",'Claim Details'!$E$28&gt;=Rates!$D$14,'Claim Details'!$E$28&lt;=Rates!$D$15,'Claim Details'!$E$19="Yes"),Rates!$E$22,IF(AND(C112="A",'Claim Details'!$E$28&gt;=Rates!$D$14,'Claim Details'!$E$28&lt;=Rates!$D$15,'Claim Details'!$E$19="No"),Rates!$D$22,IF(AND(C112="A",'Claim Details'!$E$28&gt;=Rates!$F$14,'Claim Details'!$E$28&lt;=Rates!$F$15,'Claim Details'!$E$19="Yes"),Rates!$G$22,IF(AND(C112="A",'Claim Details'!$E$28&gt;=Rates!$F$14,'Claim Details'!$E$28&lt;=Rates!$F$15,'Claim Details'!$E$19="No"),Rates!$F$22,IF(AND(C112="A",'Claim Details'!$E$28&gt;=Rates!$H$14,'Claim Details'!$E$28&lt;=Rates!$H$15,'Claim Details'!$E$19="Yes"),Rates!$I$22,IF(AND(C112="A",'Claim Details'!$E$28&gt;=Rates!$H$14,'Claim Details'!$E$28&lt;=Rates!$H$15,'Claim Details'!$E$19="No"),Rates!$H$22,IF(AND(C112="A",'Claim Details'!$E$28&gt;=Rates!$J$14,'Claim Details'!$E$28&lt;=Rates!$J$15,'Claim Details'!$E$19="Yes"),Rates!$K$22,IF(AND(C112="A",'Claim Details'!$E$28&gt;=Rates!$J$14,'Claim Details'!$E$28&lt;=Rates!$J$15,'Claim Details'!$E$19="No"),Rates!$J$22,IF(AND(C112="B",'Claim Details'!$E$28&gt;=Rates!$D$14,'Claim Details'!$E$28&lt;=Rates!$D$15,'Claim Details'!$E$19="Yes"),Rates!$E$23,IF(AND(C112="B",'Claim Details'!$E$28&gt;=Rates!$D$14,'Claim Details'!$E$28&lt;=Rates!$D$15,'Claim Details'!$E$19="No"),Rates!$D$23,IF(AND(C112="B",'Claim Details'!$E$28&gt;=Rates!$F$14,'Claim Details'!$E$28&lt;=Rates!$F$15,'Claim Details'!$E$19="Yes"),Rates!$G$23,IF(AND(C112="B",'Claim Details'!$E$28&gt;=Rates!$F$14,'Claim Details'!$E$28&lt;=Rates!$F$15,'Claim Details'!$E$19="No"),Rates!$F$23,IF(AND(C112="B",'Claim Details'!$E$28&gt;=Rates!$H$14,'Claim Details'!$E$28&lt;=Rates!$H$15,'Claim Details'!$E$19="Yes"),Rates!$I$23,IF(AND(C112="B",'Claim Details'!$E$28&gt;=Rates!$H$14,'Claim Details'!$E$28&lt;=Rates!$H$15,'Claim Details'!$E$19="No"),Rates!$H$23,IF(AND(C112="B",'Claim Details'!$E$28&gt;=Rates!$J$14,'Claim Details'!$E$28&lt;=Rates!$J$15,'Claim Details'!$E$19="Yes"),Rates!$K$23,IF(AND(C112="B",'Claim Details'!$E$28&gt;=Rates!$J$14,'Claim Details'!$E$28&lt;=Rates!$J$15,'Claim Details'!$E$19="No"),Rates!$J$23,IF(AND(C112="C",'Claim Details'!$E$28&gt;=Rates!$D$14,'Claim Details'!$E$28&lt;=Rates!$D$15,'Claim Details'!$E$19="Yes"),Rates!$E$24,IF(AND(C112="C",'Claim Details'!$E$28&gt;=Rates!$D$14,'Claim Details'!$E$28&lt;=Rates!$D$15,'Claim Details'!$E$19="No"),Rates!$D$24,IF(AND(C112="C",'Claim Details'!$E$28&gt;=Rates!$F$14,'Claim Details'!$E$28&lt;=Rates!$F$15,'Claim Details'!$E$19="Yes"),Rates!$G$24,IF(AND(C112="C",'Claim Details'!$E$28&gt;=Rates!$F$14,'Claim Details'!$E$28&lt;=Rates!$F$15,'Claim Details'!$E$19="No"),Rates!$F$24,IF(AND(C112="C",'Claim Details'!$E$28&gt;=Rates!$H$14,'Claim Details'!$E$28&lt;=Rates!$H$15,'Claim Details'!$E$19="Yes"),Rates!$I$24,IF(AND(C112="C",'Claim Details'!$E$28&gt;=Rates!$H$14,'Claim Details'!$E$28&lt;=Rates!$H$15,'Claim Details'!$E$19="No"),Rates!$H$24,IF(AND(C112="C",'Claim Details'!$E$28&gt;=Rates!$J$14,'Claim Details'!$E$28&lt;=Rates!$J$15,'Claim Details'!$E$19="Yes"),Rates!$K$24,IF(AND(C112="C",'Claim Details'!$E$28&gt;=Rates!$J$14,'Claim Details'!$E$28&lt;=Rates!$J$15,'Claim Details'!$E$19="No"),Rates!$J$24,"£0.00"))))))))))))))))))))))))</f>
        <v>£0.00</v>
      </c>
      <c r="AW112" s="1"/>
      <c r="AX112" s="189" t="str">
        <f>IF(AND(U112="A",'Claim Details'!$I$28&gt;=Rates!$D$14,'Claim Details'!$I$28&lt;=Rates!$D$15,'Claim Details'!$I$19="Yes"),Rates!$J$17,IF(AND(U112="A",'Claim Details'!$I$28&gt;=Rates!$D$14,'Claim Details'!$I$28&lt;=Rates!$D$15,'Claim Details'!$I$19="No"),Rates!$D$17,IF(AND(U112="A",'Claim Details'!$I$28&gt;=Rates!$F$14,'Claim Details'!$I$28&lt;=Rates!$F$15,'Claim Details'!$I$19="Yes"),Rates!$G$17,IF(AND(U112="A",'Claim Details'!$I$28&gt;=Rates!$F$14,'Claim Details'!$I$28&lt;=Rates!$F$15,'Claim Details'!$I$19="No"),Rates!$F$17,IF(AND(U112="A",'Claim Details'!$I$28&gt;=Rates!$H$14,'Claim Details'!$I$28&lt;=Rates!$H$15,'Claim Details'!$I$19="Yes"),Rates!$I$17,IF(AND(U112="A",'Claim Details'!$I$28&gt;=Rates!$H$14,'Claim Details'!$I$28&lt;=Rates!$H$15,'Claim Details'!$I$19="No"),Rates!$H$17,IF(AND(U112="A",'Claim Details'!$I$28&gt;=Rates!$J$14,'Claim Details'!$I$28&lt;=Rates!$J$15,'Claim Details'!$I$19="Yes"),Rates!$K$17,IF(AND(U112="A",'Claim Details'!$I$28&gt;=Rates!$J$14,'Claim Details'!$I$28&lt;=Rates!$J$15,'Claim Details'!$I$19="No"),Rates!$J$17,IF(AND(U112="B",'Claim Details'!$I$28&gt;=Rates!$D$14,'Claim Details'!$I$28&lt;=Rates!$D$15,'Claim Details'!$I$19="Yes"),Rates!$E$18,IF(AND(U112="B",'Claim Details'!$I$28&gt;=Rates!$D$14,'Claim Details'!$I$28&lt;=Rates!$D$15,'Claim Details'!$I$19="No"),Rates!$D$18,IF(AND(U112="B",'Claim Details'!$I$28&gt;=Rates!$F$14,'Claim Details'!$I$28&lt;=Rates!$F$15,'Claim Details'!$I$19="Yes"),Rates!$G$18,IF(AND(U112="B",'Claim Details'!$I$28&gt;=Rates!$F$14,'Claim Details'!$I$28&lt;=Rates!$F$15,'Claim Details'!$I$19="No"),Rates!$F$18,IF(AND(U112="B",'Claim Details'!$I$28&gt;=Rates!$H$14,'Claim Details'!$I$28&lt;=Rates!$H$15,'Claim Details'!$I$19="Yes"),Rates!$I$18,IF(AND(U112="B",'Claim Details'!$I$28&gt;=Rates!$H$14,'Claim Details'!$I$28&lt;=Rates!$H$15,'Claim Details'!$I$19="No"),Rates!$H$18,IF(AND(U112="B",'Claim Details'!$I$28&gt;=Rates!$J$14,'Claim Details'!$I$28&lt;=Rates!$J$15,'Claim Details'!$I$19="Yes"),Rates!$K$18,IF(AND(U112="B",'Claim Details'!$I$28&gt;=Rates!$J$14,'Claim Details'!$I$28&lt;=Rates!$J$15,'Claim Details'!$I$19="No"),Rates!$J$18,IF(AND(U112="C",'Claim Details'!$I$28&gt;=Rates!$D$14,'Claim Details'!$I$28&lt;=Rates!$D$15,'Claim Details'!$I$19="Yes"),Rates!$E$19,IF(AND(U112="C",'Claim Details'!$I$28&gt;=Rates!$D$14,'Claim Details'!$I$28&lt;=Rates!$D$15,'Claim Details'!$I$19="No"),Rates!$D$19,IF(AND(U112="C",'Claim Details'!$I$28&gt;=Rates!$F$14,'Claim Details'!$I$28&lt;=Rates!$F$15,'Claim Details'!$I$19="Yes"),Rates!$G$19,IF(AND(U112="C",'Claim Details'!$I$28&gt;=Rates!$F$14,'Claim Details'!$I$28&lt;=Rates!$F$15,'Claim Details'!$I$19="No"),Rates!$F$19,IF(AND(U112="C",'Claim Details'!$I$28&gt;=Rates!$H$14,'Claim Details'!$I$28&lt;=Rates!$H$15,'Claim Details'!$I$19="Yes"),Rates!$I$19,IF(AND(U112="C",'Claim Details'!$I$28&gt;=Rates!$H$14,'Claim Details'!$I$28&lt;=Rates!$H$15,'Claim Details'!$I$19="No"),Rates!$H$19,IF(AND(U112="C",'Claim Details'!$I$28&gt;=Rates!$J$14,'Claim Details'!$I$28&lt;=Rates!$J$15,'Claim Details'!$I$19="Yes"),Rates!$K$19,IF(AND(U112="C",'Claim Details'!$I$28&gt;=Rates!$J$14,'Claim Details'!$I$28&lt;=Rates!$J$15,'Claim Details'!$I$19="No"),Rates!$J$19,"£0.00"))))))))))))))))))))))))</f>
        <v>£0.00</v>
      </c>
      <c r="AY112" s="189" t="str">
        <f>IF(AND(C112="A",'Claim Details'!$I$28&gt;=Rates!$D$14,'Claim Details'!$I$28&lt;=Rates!$D$15,'Claim Details'!$I$19="Yes"),Rates!$J$25,IF(AND(C112="A",'Claim Details'!$I$28&gt;=Rates!$D$14,'Claim Details'!$I$28&lt;=Rates!$D$15,'Claim Details'!$I$19="No"),Rates!$D$25,IF(AND(C112="A",'Claim Details'!$I$28&gt;=Rates!$F$14,'Claim Details'!$I$28&lt;=Rates!$F$15,'Claim Details'!$I$19="Yes"),Rates!$G$25,IF(AND(C112="A",'Claim Details'!$I$28&gt;=Rates!$F$14,'Claim Details'!$I$28&lt;=Rates!$F$15,'Claim Details'!$I$19="No"),Rates!$F$25,IF(AND(C112="A",'Claim Details'!$I$28&gt;=Rates!$H$14,'Claim Details'!$I$28&lt;=Rates!$H$15,'Claim Details'!$I$19="Yes"),Rates!$I$25,IF(AND(C112="A",'Claim Details'!$I$28&gt;=Rates!$H$14,'Claim Details'!$I$28&lt;=Rates!$H$15,'Claim Details'!$I$19="No"),Rates!$H$25,IF(AND(C112="A",'Claim Details'!$I$28&gt;=Rates!$J$14,'Claim Details'!$I$28&lt;=Rates!$J$15,'Claim Details'!$I$19="Yes"),Rates!$K$25,IF(AND(C112="A",'Claim Details'!$I$28&gt;=Rates!$J$14,'Claim Details'!$I$28&lt;=Rates!$J$15,'Claim Details'!$I$19="No"),Rates!$J$25,IF(AND(C112="B",'Claim Details'!$I$28&gt;=Rates!$D$14,'Claim Details'!$I$28&lt;=Rates!$D$15,'Claim Details'!$I$19="Yes"),Rates!$E$26,IF(AND(C112="B",'Claim Details'!$I$28&gt;=Rates!$D$14,'Claim Details'!$I$28&lt;=Rates!$D$15,'Claim Details'!$I$19="No"),Rates!$D$26,IF(AND(C112="B",'Claim Details'!$I$28&gt;=Rates!$F$14,'Claim Details'!$I$28&lt;=Rates!$F$15,'Claim Details'!$I$19="Yes"),Rates!$G$26,IF(AND(C112="B",'Claim Details'!$I$28&gt;=Rates!$F$14,'Claim Details'!$I$28&lt;=Rates!$F$15,'Claim Details'!$I$19="No"),Rates!$F$26,IF(AND(C112="B",'Claim Details'!$I$28&gt;=Rates!$H$14,'Claim Details'!$I$28&lt;=Rates!$H$15,'Claim Details'!$I$19="Yes"),Rates!$I$26,IF(AND(C112="B",'Claim Details'!$I$28&gt;=Rates!$H$14,'Claim Details'!$I$28&lt;=Rates!$H$15,'Claim Details'!$I$19="No"),Rates!$H$26,IF(AND(C112="B",'Claim Details'!$I$28&gt;=Rates!$J$14,'Claim Details'!$I$28&lt;=Rates!$J$15,'Claim Details'!$I$19="Yes"),Rates!$K$26,IF(AND(C112="B",'Claim Details'!$I$28&gt;=Rates!$J$14,'Claim Details'!$I$28&lt;=Rates!$J$15,'Claim Details'!$I$19="No"),Rates!$J$26,IF(AND(C112="C",'Claim Details'!$I$28&gt;=Rates!$D$14,'Claim Details'!$I$28&lt;=Rates!$D$15,'Claim Details'!$I$19="Yes"),Rates!$E$27,IF(AND(C112="C",'Claim Details'!$I$28&gt;=Rates!$D$14,'Claim Details'!$I$28&lt;=Rates!$D$15,'Claim Details'!$I$19="No"),Rates!$D$27,IF(AND(C112="C",'Claim Details'!$I$28&gt;=Rates!$F$14,'Claim Details'!$I$28&lt;=Rates!$F$15,'Claim Details'!$I$19="Yes"),Rates!$G$27,IF(AND(C112="C",'Claim Details'!$I$28&gt;=Rates!$F$14,'Claim Details'!$I$28&lt;=Rates!$F$15,'Claim Details'!$I$19="No"),Rates!$F$27,IF(AND(C112="C",'Claim Details'!$I$28&gt;=Rates!$H$14,'Claim Details'!$I$28&lt;=Rates!$H$15,'Claim Details'!$I$19="Yes"),Rates!$I$27,IF(AND(C112="C",'Claim Details'!$I$28&gt;=Rates!$H$14,'Claim Details'!$I$28&lt;=Rates!$H$15,'Claim Details'!$I$19="No"),Rates!$H$27,IF(AND(C112="C",'Claim Details'!$I$28&gt;=Rates!$J$14,'Claim Details'!$I$28&lt;=Rates!$J$15,'Claim Details'!$I$19="Yes"),Rates!$K$27,IF(AND(C112="C",'Claim Details'!$I$28&gt;=Rates!$J$14,'Claim Details'!$I$28&lt;=Rates!$J$15,'Claim Details'!$I$19="No"),Rates!$J$27,"£0.00"))))))))))))))))))))))))</f>
        <v>£0.00</v>
      </c>
      <c r="AZ112" s="189" t="str">
        <f>IF(AND(C112="A",'Claim Details'!$I$28&gt;=Rates!$D$14,'Claim Details'!$I$28&lt;=Rates!$D$15,'Claim Details'!$I$19="Yes"),Rates!$E$20,IF(AND(C112="A",'Claim Details'!$I$28&gt;=Rates!$D$14,'Claim Details'!$I$28&lt;=Rates!$D$15,'Claim Details'!$I$19="No"),Rates!$D$20,IF(AND(C112="A",'Claim Details'!$I$28&gt;=Rates!$F$14,'Claim Details'!$I$28&lt;=Rates!$F$15,'Claim Details'!$I$19="Yes"),Rates!$G$20,IF(AND(C112="A",'Claim Details'!$I$28&gt;=Rates!$F$14,'Claim Details'!$I$28&lt;=Rates!$F$15,'Claim Details'!$I$19="No"),Rates!$F$20,IF(AND(C112="A",'Claim Details'!$I$28&gt;=Rates!$H$14,'Claim Details'!$I$28&lt;=Rates!$H$15,'Claim Details'!$I$19="Yes"),Rates!$I$20,IF(AND(C112="A",'Claim Details'!$I$28&gt;=Rates!$H$14,'Claim Details'!$I$28&lt;=Rates!$H$15,'Claim Details'!$I$19="No"),Rates!$H$20,IF(AND(C112="A",'Claim Details'!$I$28&gt;=Rates!$J$14,'Claim Details'!$I$28&lt;=Rates!$J$15,'Claim Details'!$I$19="Yes"),Rates!$K$20,IF(AND(C112="A",'Claim Details'!$I$28&gt;=Rates!$J$14,'Claim Details'!$I$28&lt;=Rates!$J$15,'Claim Details'!$I$19="No"),Rates!$J$20,IF(AND(C112="B",'Claim Details'!$I$28&gt;=Rates!$D$14,'Claim Details'!$I$28&lt;=Rates!$D$15,'Claim Details'!$I$19="Yes"),Rates!$E$21,IF(AND(C112="B",'Claim Details'!$I$28&gt;=Rates!$D$14,'Claim Details'!$I$28&lt;=Rates!$D$15,'Claim Details'!$I$19="No"),Rates!$D$21,IF(AND(C112="B",'Claim Details'!$I$28&gt;=Rates!$F$14,'Claim Details'!$I$28&lt;=Rates!$F$15,'Claim Details'!$I$19="Yes"),Rates!$G$21,IF(AND(C112="B",'Claim Details'!$I$28&gt;=Rates!$F$14,'Claim Details'!$I$28&lt;=Rates!$F$15,'Claim Details'!$I$19="No"),Rates!$F$21,IF(AND(C112="B",'Claim Details'!$I$28&gt;=Rates!$H$14,'Claim Details'!$I$28&lt;=Rates!$H$15,'Claim Details'!$I$19="Yes"),Rates!$I$21,IF(AND(C112="B",'Claim Details'!$I$28&gt;=Rates!$H$14,'Claim Details'!$I$28&lt;=Rates!$H$15,'Claim Details'!$I$19="No"),Rates!$H$21,IF(AND(C112="B",'Claim Details'!$I$28&gt;=Rates!$J$14,'Claim Details'!$I$28&lt;=Rates!$J$15,'Claim Details'!$I$19="Yes"),Rates!$K$21,IF(AND(C112="B",'Claim Details'!$I$28&gt;=Rates!$J$14,'Claim Details'!$I$28&lt;=Rates!$J$15,'Claim Details'!$I$19="No"),Rates!$J$21,"£0.00"))))))))))))))))</f>
        <v>£0.00</v>
      </c>
      <c r="BA112" s="189" t="str">
        <f>IF(AND(C112="A",'Claim Details'!$I$28&gt;=Rates!$D$14,'Claim Details'!$I$28&lt;=Rates!$D$15,'Claim Details'!$I$19="Yes"),Rates!$E$22,IF(AND(C112="A",'Claim Details'!$I$28&gt;=Rates!$D$14,'Claim Details'!$I$28&lt;=Rates!$D$15,'Claim Details'!$I$19="No"),Rates!$D$22,IF(AND(C112="A",'Claim Details'!$I$28&gt;=Rates!$F$14,'Claim Details'!$I$28&lt;=Rates!$F$15,'Claim Details'!$I$19="Yes"),Rates!$G$22,IF(AND(C112="A",'Claim Details'!$I$28&gt;=Rates!$F$14,'Claim Details'!$I$28&lt;=Rates!$F$15,'Claim Details'!$I$19="No"),Rates!$F$22,IF(AND(C112="A",'Claim Details'!$I$28&gt;=Rates!$H$14,'Claim Details'!$I$28&lt;=Rates!$H$15,'Claim Details'!$I$19="Yes"),Rates!$I$22,IF(AND(C112="A",'Claim Details'!$I$28&gt;=Rates!$H$14,'Claim Details'!$I$28&lt;=Rates!$H$15,'Claim Details'!$I$19="No"),Rates!$H$22,IF(AND(C112="A",'Claim Details'!$I$28&gt;=Rates!$J$14,'Claim Details'!$I$28&lt;=Rates!$J$15,'Claim Details'!$I$19="Yes"),Rates!$K$22,IF(AND(C112="A",'Claim Details'!$I$28&gt;=Rates!$J$14,'Claim Details'!$I$28&lt;=Rates!$J$15,'Claim Details'!$I$19="No"),Rates!$J$22,IF(AND(C112="B",'Claim Details'!$I$28&gt;=Rates!$D$14,'Claim Details'!$I$28&lt;=Rates!$D$15,'Claim Details'!$I$19="Yes"),Rates!$E$23,IF(AND(C112="B",'Claim Details'!$I$28&gt;=Rates!$D$14,'Claim Details'!$I$28&lt;=Rates!$D$15,'Claim Details'!$I$19="No"),Rates!$D$23,IF(AND(C112="B",'Claim Details'!$I$28&gt;=Rates!$F$14,'Claim Details'!$I$28&lt;=Rates!$F$15,'Claim Details'!$I$19="Yes"),Rates!$G$23,IF(AND(C112="B",'Claim Details'!$I$28&gt;=Rates!$F$14,'Claim Details'!$I$28&lt;=Rates!$F$15,'Claim Details'!$I$19="No"),Rates!$F$23,IF(AND(C112="B",'Claim Details'!$I$28&gt;=Rates!$H$14,'Claim Details'!$I$28&lt;=Rates!$H$15,'Claim Details'!$I$19="Yes"),Rates!$I$23,IF(AND(C112="B",'Claim Details'!$I$28&gt;=Rates!$H$14,'Claim Details'!$I$28&lt;=Rates!$H$15,'Claim Details'!$I$19="No"),Rates!$H$23,IF(AND(C112="B",'Claim Details'!$I$28&gt;=Rates!$J$14,'Claim Details'!$I$28&lt;=Rates!$J$15,'Claim Details'!$I$19="Yes"),Rates!$K$23,IF(AND(C112="B",'Claim Details'!$I$28&gt;=Rates!$J$14,'Claim Details'!$I$28&lt;=Rates!$J$15,'Claim Details'!$I$19="No"),Rates!$J$23,IF(AND(C112="C",'Claim Details'!$I$28&gt;=Rates!$D$14,'Claim Details'!$I$28&lt;=Rates!$D$15,'Claim Details'!$I$19="Yes"),Rates!$E$24,IF(AND(C112="C",'Claim Details'!$I$28&gt;=Rates!$D$14,'Claim Details'!$I$28&lt;=Rates!$D$15,'Claim Details'!$I$19="No"),Rates!$D$24,IF(AND(C112="C",'Claim Details'!$I$28&gt;=Rates!$F$14,'Claim Details'!$I$28&lt;=Rates!$F$15,'Claim Details'!$I$19="Yes"),Rates!$G$24,IF(AND(C112="C",'Claim Details'!$I$28&gt;=Rates!$F$14,'Claim Details'!$I$28&lt;=Rates!$F$15,'Claim Details'!$I$19="No"),Rates!$F$24,IF(AND(C112="C",'Claim Details'!$I$28&gt;=Rates!$H$14,'Claim Details'!$I$28&lt;=Rates!$H$15,'Claim Details'!$I$19="Yes"),Rates!$I$24,IF(AND(C112="C",'Claim Details'!$I$28&gt;=Rates!$H$14,'Claim Details'!$I$28&lt;=Rates!$H$15,'Claim Details'!$I$19="No"),Rates!$H$24,IF(AND(C112="C",'Claim Details'!$I$28&gt;=Rates!$J$14,'Claim Details'!$I$28&lt;=Rates!$J$15,'Claim Details'!$I$19="Yes"),Rates!$K$24,IF(AND(C112="C",'Claim Details'!$I$28&gt;=Rates!$J$14,'Claim Details'!$I$28&lt;=Rates!$J$15,'Claim Details'!$I$19="No"),Rates!$J$24,"£0.00"))))))))))))))))))))))))</f>
        <v>£0.00</v>
      </c>
      <c r="BB112" s="189" t="str">
        <f t="shared" si="27"/>
        <v>£0.00</v>
      </c>
      <c r="BC112" s="1"/>
      <c r="BD112" s="189" t="str">
        <f>IF(AND(AE112="A",'Claim Details'!$I$28&gt;=Rates!$D$14,'Claim Details'!$I$28&lt;=Rates!$D$15,'Claim Details'!$I$19="Yes"),Rates!$J$17,IF(AND(AE112="A",'Claim Details'!$I$28&gt;=Rates!$D$14,'Claim Details'!$I$28&lt;=Rates!$D$15,'Claim Details'!$I$19="No"),Rates!$D$17,IF(AND(AE112="A",'Claim Details'!$I$28&gt;=Rates!$F$14,'Claim Details'!$I$28&lt;=Rates!$F$15,'Claim Details'!$I$19="Yes"),Rates!$G$17,IF(AND(AE112="A",'Claim Details'!$I$28&gt;=Rates!$F$14,'Claim Details'!$I$28&lt;=Rates!$F$15,'Claim Details'!$I$19="No"),Rates!$F$17,IF(AND(AE112="A",'Claim Details'!$I$28&gt;=Rates!$H$14,'Claim Details'!$I$28&lt;=Rates!$H$15,'Claim Details'!$I$19="Yes"),Rates!$I$17,IF(AND(AE112="A",'Claim Details'!$I$28&gt;=Rates!$H$14,'Claim Details'!$I$28&lt;=Rates!$H$15,'Claim Details'!$I$19="No"),Rates!$H$17,IF(AND(AE112="A",'Claim Details'!$I$28&gt;=Rates!$J$14,'Claim Details'!$I$28&lt;=Rates!$J$15,'Claim Details'!$I$19="Yes"),Rates!$K$17,IF(AND(AE112="A",'Claim Details'!$I$28&gt;=Rates!$J$14,'Claim Details'!$I$28&lt;=Rates!$J$15,'Claim Details'!$I$19="No"),Rates!$J$17,IF(AND(AE112="B",'Claim Details'!$I$28&gt;=Rates!$D$14,'Claim Details'!$I$28&lt;=Rates!$D$15,'Claim Details'!$I$19="Yes"),Rates!$E$18,IF(AND(AE112="B",'Claim Details'!$I$28&gt;=Rates!$D$14,'Claim Details'!$I$28&lt;=Rates!$D$15,'Claim Details'!$I$19="No"),Rates!$D$18,IF(AND(AE112="B",'Claim Details'!$I$28&gt;=Rates!$F$14,'Claim Details'!$I$28&lt;=Rates!$F$15,'Claim Details'!$I$19="Yes"),Rates!$G$18,IF(AND(AE112="B",'Claim Details'!$I$28&gt;=Rates!$F$14,'Claim Details'!$I$28&lt;=Rates!$F$15,'Claim Details'!$I$19="No"),Rates!$F$18,IF(AND(AE112="B",'Claim Details'!$I$28&gt;=Rates!$H$14,'Claim Details'!$I$28&lt;=Rates!$H$15,'Claim Details'!$I$19="Yes"),Rates!$I$18,IF(AND(AE112="B",'Claim Details'!$I$28&gt;=Rates!$H$14,'Claim Details'!$I$28&lt;=Rates!$H$15,'Claim Details'!$I$19="No"),Rates!$H$18,IF(AND(AE112="B",'Claim Details'!$I$28&gt;=Rates!$J$14,'Claim Details'!$I$28&lt;=Rates!$J$15,'Claim Details'!$I$19="Yes"),Rates!$K$18,IF(AND(AE112="B",'Claim Details'!$I$28&gt;=Rates!$J$14,'Claim Details'!$I$28&lt;=Rates!$J$15,'Claim Details'!$I$19="No"),Rates!$J$18,IF(AND(AE112="C",'Claim Details'!$I$28&gt;=Rates!$D$14,'Claim Details'!$I$28&lt;=Rates!$D$15,'Claim Details'!$I$19="Yes"),Rates!$E$19,IF(AND(AE112="C",'Claim Details'!$I$28&gt;=Rates!$D$14,'Claim Details'!$I$28&lt;=Rates!$D$15,'Claim Details'!$I$19="No"),Rates!$D$19,IF(AND(AE112="C",'Claim Details'!$I$28&gt;=Rates!$F$14,'Claim Details'!$I$28&lt;=Rates!$F$15,'Claim Details'!$I$19="Yes"),Rates!$G$19,IF(AND(AE112="C",'Claim Details'!$I$28&gt;=Rates!$F$14,'Claim Details'!$I$28&lt;=Rates!$F$15,'Claim Details'!$I$19="No"),Rates!$F$19,IF(AND(AE112="C",'Claim Details'!$I$28&gt;=Rates!$H$14,'Claim Details'!$I$28&lt;=Rates!$H$15,'Claim Details'!$I$19="Yes"),Rates!$I$19,IF(AND(AE112="C",'Claim Details'!$I$28&gt;=Rates!$H$14,'Claim Details'!$I$28&lt;=Rates!$H$15,'Claim Details'!$I$19="No"),Rates!$H$19,IF(AND(AE112="C",'Claim Details'!$I$28&gt;=Rates!$J$14,'Claim Details'!$I$28&lt;=Rates!$J$15,'Claim Details'!$I$19="Yes"),Rates!$K$19,IF(AND(AE112="C",'Claim Details'!$I$28&gt;=Rates!$J$14,'Claim Details'!$I$28&lt;=Rates!$J$15,'Claim Details'!$I$19="No"),Rates!$J$19,"£0.00"))))))))))))))))))))))))</f>
        <v>£0.00</v>
      </c>
      <c r="BE112" s="189" t="str">
        <f>IF(AND(AE112="A",'Claim Details'!$I$28&gt;=Rates!$D$14,'Claim Details'!$I$28&lt;=Rates!$D$15,'Claim Details'!$I$19="Yes"),Rates!$J$25,IF(AND(AE112="A",'Claim Details'!$I$28&gt;=Rates!$D$14,'Claim Details'!$I$28&lt;=Rates!$D$15,'Claim Details'!$I$19="No"),Rates!$D$25,IF(AND(AE112="A",'Claim Details'!$I$28&gt;=Rates!$F$14,'Claim Details'!$I$28&lt;=Rates!$F$15,'Claim Details'!$I$19="Yes"),Rates!$G$25,IF(AND(AE112="A",'Claim Details'!$I$28&gt;=Rates!$F$14,'Claim Details'!$I$28&lt;=Rates!$F$15,'Claim Details'!$I$19="No"),Rates!$F$25,IF(AND(AE112="A",'Claim Details'!$I$28&gt;=Rates!$H$14,'Claim Details'!$I$28&lt;=Rates!$H$15,'Claim Details'!$I$19="Yes"),Rates!$I$25,IF(AND(AE112="A",'Claim Details'!$I$28&gt;=Rates!$H$14,'Claim Details'!$I$28&lt;=Rates!$H$15,'Claim Details'!$I$19="No"),Rates!$H$25,IF(AND(AE112="A",'Claim Details'!$I$28&gt;=Rates!$J$14,'Claim Details'!$I$28&lt;=Rates!$J$15,'Claim Details'!$I$19="Yes"),Rates!$K$25,IF(AND(AE112="A",'Claim Details'!$I$28&gt;=Rates!$J$14,'Claim Details'!$I$28&lt;=Rates!$J$15,'Claim Details'!$I$19="No"),Rates!$J$25,IF(AND(AE112="B",'Claim Details'!$I$28&gt;=Rates!$D$14,'Claim Details'!$I$28&lt;=Rates!$D$15,'Claim Details'!$I$19="Yes"),Rates!$E$26,IF(AND(AE112="B",'Claim Details'!$I$28&gt;=Rates!$D$14,'Claim Details'!$I$28&lt;=Rates!$D$15,'Claim Details'!$I$19="No"),Rates!$D$26,IF(AND(AE112="B",'Claim Details'!$I$28&gt;=Rates!$F$14,'Claim Details'!$I$28&lt;=Rates!$F$15,'Claim Details'!$I$19="Yes"),Rates!$G$26,IF(AND(AE112="B",'Claim Details'!$I$28&gt;=Rates!$F$14,'Claim Details'!$I$28&lt;=Rates!$F$15,'Claim Details'!$I$19="No"),Rates!$F$26,IF(AND(AE112="B",'Claim Details'!$I$28&gt;=Rates!$H$14,'Claim Details'!$I$28&lt;=Rates!$H$15,'Claim Details'!$I$19="Yes"),Rates!$I$26,IF(AND(AE112="B",'Claim Details'!$I$28&gt;=Rates!$H$14,'Claim Details'!$I$28&lt;=Rates!$H$15,'Claim Details'!$I$19="No"),Rates!$H$26,IF(AND(AE112="B",'Claim Details'!$I$28&gt;=Rates!$J$14,'Claim Details'!$I$28&lt;=Rates!$J$15,'Claim Details'!$I$19="Yes"),Rates!$K$26,IF(AND(AE112="B",'Claim Details'!$I$28&gt;=Rates!$J$14,'Claim Details'!$I$28&lt;=Rates!$J$15,'Claim Details'!$I$19="No"),Rates!$J$26,IF(AND(AE112="C",'Claim Details'!$I$28&gt;=Rates!$D$14,'Claim Details'!$I$28&lt;=Rates!$D$15,'Claim Details'!$I$19="Yes"),Rates!$E$27,IF(AND(AE112="C",'Claim Details'!$I$28&gt;=Rates!$D$14,'Claim Details'!$I$28&lt;=Rates!$D$15,'Claim Details'!$I$19="No"),Rates!$D$27,IF(AND(AE112="C",'Claim Details'!$I$28&gt;=Rates!$F$14,'Claim Details'!$I$28&lt;=Rates!$F$15,'Claim Details'!$I$19="Yes"),Rates!$G$27,IF(AND(AE112="C",'Claim Details'!$I$28&gt;=Rates!$F$14,'Claim Details'!$I$28&lt;=Rates!$F$15,'Claim Details'!$I$19="No"),Rates!$F$27,IF(AND(AE112="C",'Claim Details'!$I$28&gt;=Rates!$H$14,'Claim Details'!$I$28&lt;=Rates!$H$15,'Claim Details'!$I$19="Yes"),Rates!$I$27,IF(AND(AE112="C",'Claim Details'!$I$28&gt;=Rates!$H$14,'Claim Details'!$I$28&lt;=Rates!$H$15,'Claim Details'!$I$19="No"),Rates!$H$27,IF(AND(AE112="C",'Claim Details'!$I$28&gt;=Rates!$J$14,'Claim Details'!$I$28&lt;=Rates!$J$15,'Claim Details'!$I$19="Yes"),Rates!$K$27,IF(AND(AE112="C",'Claim Details'!$I$28&gt;=Rates!$J$14,'Claim Details'!$I$28&lt;=Rates!$J$15,'Claim Details'!$I$19="No"),Rates!$J$27,"£0.00"))))))))))))))))))))))))</f>
        <v>£0.00</v>
      </c>
      <c r="BF112" s="189" t="str">
        <f>IF(AND(AE112="A",'Claim Details'!$I$28&gt;=Rates!$D$14,'Claim Details'!$I$28&lt;=Rates!$D$15,'Claim Details'!$I$19="Yes"),Rates!$E$20,IF(AND(AE112="A",'Claim Details'!$I$28&gt;=Rates!$D$14,'Claim Details'!$I$28&lt;=Rates!$D$15,'Claim Details'!$I$19="No"),Rates!$D$20,IF(AND(AE112="A",'Claim Details'!$I$28&gt;=Rates!$F$14,'Claim Details'!$I$28&lt;=Rates!$F$15,'Claim Details'!$I$19="Yes"),Rates!$G$20,IF(AND(AE112="A",'Claim Details'!$I$28&gt;=Rates!$F$14,'Claim Details'!$I$28&lt;=Rates!$F$15,'Claim Details'!$I$19="No"),Rates!$F$20,IF(AND(AE112="A",'Claim Details'!$I$28&gt;=Rates!$H$14,'Claim Details'!$I$28&lt;=Rates!$H$15,'Claim Details'!$I$19="Yes"),Rates!$I$20,IF(AND(AE112="A",'Claim Details'!$I$28&gt;=Rates!$H$14,'Claim Details'!$I$28&lt;=Rates!$H$15,'Claim Details'!$I$19="No"),Rates!$H$20,IF(AND(AE112="A",'Claim Details'!$I$28&gt;=Rates!$J$14,'Claim Details'!$I$28&lt;=Rates!$J$15,'Claim Details'!$I$19="Yes"),Rates!$K$20,IF(AND(AE112="A",'Claim Details'!$I$28&gt;=Rates!$J$14,'Claim Details'!$I$28&lt;=Rates!$J$15,'Claim Details'!$I$19="No"),Rates!$J$20,IF(AND(AE112="B",'Claim Details'!$I$28&gt;=Rates!$D$14,'Claim Details'!$I$28&lt;=Rates!$D$15,'Claim Details'!$I$19="Yes"),Rates!$E$21,IF(AND(AE112="B",'Claim Details'!$I$28&gt;=Rates!$D$14,'Claim Details'!$I$28&lt;=Rates!$D$15,'Claim Details'!$I$19="No"),Rates!$D$21,IF(AND(AE112="B",'Claim Details'!$I$28&gt;=Rates!$F$14,'Claim Details'!$I$28&lt;=Rates!$F$15,'Claim Details'!$I$19="Yes"),Rates!$G$21,IF(AND(AE112="B",'Claim Details'!$I$28&gt;=Rates!$F$14,'Claim Details'!$I$28&lt;=Rates!$F$15,'Claim Details'!$I$19="No"),Rates!$F$21,IF(AND(AE112="B",'Claim Details'!$I$28&gt;=Rates!$H$14,'Claim Details'!$I$28&lt;=Rates!$H$15,'Claim Details'!$I$19="Yes"),Rates!$I$21,IF(AND(AE112="B",'Claim Details'!$I$28&gt;=Rates!$H$14,'Claim Details'!$I$28&lt;=Rates!$H$15,'Claim Details'!$I$19="No"),Rates!$H$21,IF(AND(AE112="B",'Claim Details'!$I$28&gt;=Rates!$J$14,'Claim Details'!$I$28&lt;=Rates!$J$15,'Claim Details'!$I$19="Yes"),Rates!$K$21,IF(AND(AE112="B",'Claim Details'!$I$28&gt;=Rates!$J$14,'Claim Details'!$I$28&lt;=Rates!$J$15,'Claim Details'!$I$19="No"),Rates!$J$21,"£0.00"))))))))))))))))</f>
        <v>£0.00</v>
      </c>
      <c r="BG112" s="189" t="str">
        <f>IF(AND(AE112="A",'Claim Details'!$I$28&gt;=Rates!$D$14,'Claim Details'!$I$28&lt;=Rates!$D$15,'Claim Details'!$I$19="Yes"),Rates!$E$22,IF(AND(AE112="A",'Claim Details'!$I$28&gt;=Rates!$D$14,'Claim Details'!$I$28&lt;=Rates!$D$15,'Claim Details'!$I$19="No"),Rates!$D$22,IF(AND(AE112="A",'Claim Details'!$I$28&gt;=Rates!$F$14,'Claim Details'!$I$28&lt;=Rates!$F$15,'Claim Details'!$I$19="Yes"),Rates!$G$22,IF(AND(AE112="A",'Claim Details'!$I$28&gt;=Rates!$F$14,'Claim Details'!$I$28&lt;=Rates!$F$15,'Claim Details'!$I$19="No"),Rates!$F$22,IF(AND(AE112="A",'Claim Details'!$I$28&gt;=Rates!$H$14,'Claim Details'!$I$28&lt;=Rates!$H$15,'Claim Details'!$I$19="Yes"),Rates!$I$22,IF(AND(AE112="A",'Claim Details'!$I$28&gt;=Rates!$H$14,'Claim Details'!$I$28&lt;=Rates!$H$15,'Claim Details'!$I$19="No"),Rates!$H$22,IF(AND(AE112="A",'Claim Details'!$I$28&gt;=Rates!$J$14,'Claim Details'!$I$28&lt;=Rates!$J$15,'Claim Details'!$I$19="Yes"),Rates!$K$22,IF(AND(AE112="A",'Claim Details'!$I$28&gt;=Rates!$J$14,'Claim Details'!$I$28&lt;=Rates!$J$15,'Claim Details'!$I$19="No"),Rates!$J$22,IF(AND(AE112="B",'Claim Details'!$I$28&gt;=Rates!$D$14,'Claim Details'!$I$28&lt;=Rates!$D$15,'Claim Details'!$I$19="Yes"),Rates!$E$23,IF(AND(AE112="B",'Claim Details'!$I$28&gt;=Rates!$D$14,'Claim Details'!$I$28&lt;=Rates!$D$15,'Claim Details'!$I$19="No"),Rates!$D$23,IF(AND(AE112="B",'Claim Details'!$I$28&gt;=Rates!$F$14,'Claim Details'!$I$28&lt;=Rates!$F$15,'Claim Details'!$I$19="Yes"),Rates!$G$23,IF(AND(AE112="B",'Claim Details'!$I$28&gt;=Rates!$F$14,'Claim Details'!$I$28&lt;=Rates!$F$15,'Claim Details'!$I$19="No"),Rates!$F$23,IF(AND(AE112="B",'Claim Details'!$I$28&gt;=Rates!$H$14,'Claim Details'!$I$28&lt;=Rates!$H$15,'Claim Details'!$I$19="Yes"),Rates!$I$23,IF(AND(AE112="B",'Claim Details'!$I$28&gt;=Rates!$H$14,'Claim Details'!$I$28&lt;=Rates!$H$15,'Claim Details'!$I$19="No"),Rates!$H$23,IF(AND(AE112="B",'Claim Details'!$I$28&gt;=Rates!$J$14,'Claim Details'!$I$28&lt;=Rates!$J$15,'Claim Details'!$I$19="Yes"),Rates!$K$23,IF(AND(AE112="B",'Claim Details'!$I$28&gt;=Rates!$J$14,'Claim Details'!$I$28&lt;=Rates!$J$15,'Claim Details'!$I$19="No"),Rates!$J$23,IF(AND(AE112="C",'Claim Details'!$I$28&gt;=Rates!$D$14,'Claim Details'!$I$28&lt;=Rates!$D$15,'Claim Details'!$I$19="Yes"),Rates!$E$24,IF(AND(AE112="C",'Claim Details'!$I$28&gt;=Rates!$D$14,'Claim Details'!$I$28&lt;=Rates!$D$15,'Claim Details'!$I$19="No"),Rates!$D$24,IF(AND(AE112="C",'Claim Details'!$I$28&gt;=Rates!$F$14,'Claim Details'!$I$28&lt;=Rates!$F$15,'Claim Details'!$I$19="Yes"),Rates!$G$24,IF(AND(AE112="C",'Claim Details'!$I$28&gt;=Rates!$F$14,'Claim Details'!$I$28&lt;=Rates!$F$15,'Claim Details'!$I$19="No"),Rates!$F$24,IF(AND(AE112="C",'Claim Details'!$I$28&gt;=Rates!$H$14,'Claim Details'!$I$28&lt;=Rates!$H$15,'Claim Details'!$I$19="Yes"),Rates!$I$24,IF(AND(AE112="C",'Claim Details'!$I$28&gt;=Rates!$H$14,'Claim Details'!$I$28&lt;=Rates!$H$15,'Claim Details'!$I$19="No"),Rates!$H$24,IF(AND(AE112="C",'Claim Details'!$I$28&gt;=Rates!$J$14,'Claim Details'!$I$28&lt;=Rates!$J$15,'Claim Details'!$I$19="Yes"),Rates!$K$24,IF(AND(AE112="C",'Claim Details'!$I$28&gt;=Rates!$J$14,'Claim Details'!$I$28&lt;=Rates!$J$15,'Claim Details'!$I$19="No"),Rates!$J$24,"£0.00"))))))))))))))))))))))))</f>
        <v>£0.00</v>
      </c>
      <c r="BH112" s="189" t="str">
        <f t="shared" si="28"/>
        <v>£0.00</v>
      </c>
      <c r="BI112" s="189">
        <f t="shared" si="29"/>
        <v>0</v>
      </c>
      <c r="BO112" s="202" t="str">
        <f>IF(H112="","£0.00",IF(AP112="4","£0.00",IF(AP112="5","£0.00",IF(AP112="1","£0.00",((AQ112*H112)*'Claim Details'!$F$111)/100))))</f>
        <v>£0.00</v>
      </c>
      <c r="BP112" s="202" t="str">
        <f>IF(T112="","£0.00",IF(AP112="4","£0.00",IF(AP112="5","£0.00",IF(AP112="1","£0.00",((AR112*T112)*'Claim Details'!$N$111)/100))))</f>
        <v>£0.00</v>
      </c>
      <c r="BQ112" s="202" t="str">
        <f>IF(AI112="","£0.00",IF(AP112="4","£0.00",IF(AP112="5","£0.00",IF(AP112="1","£0.00",((BI112*AI112)*'Claim Details'!$W$111)/100))))</f>
        <v>£0.00</v>
      </c>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row>
    <row r="113" spans="1:97" ht="15">
      <c r="A113" s="145"/>
      <c r="B113" s="91"/>
      <c r="C113" s="96"/>
      <c r="D113" s="97"/>
      <c r="E113" s="98"/>
      <c r="F113" s="89"/>
      <c r="G113" s="99"/>
      <c r="H113" s="100"/>
      <c r="I113" s="221" t="str">
        <f t="shared" si="19"/>
        <v>£0.00</v>
      </c>
      <c r="J113" s="101"/>
      <c r="K113" s="100"/>
      <c r="L113" s="221" t="str">
        <f t="shared" si="20"/>
        <v>£0.00</v>
      </c>
      <c r="M113" s="101"/>
      <c r="N113" s="102"/>
      <c r="O113" s="145"/>
      <c r="P113" s="77"/>
      <c r="Q113" s="87"/>
      <c r="R113" s="87"/>
      <c r="S113" s="87"/>
      <c r="T113" s="149" t="str">
        <f t="shared" si="21"/>
        <v/>
      </c>
      <c r="U113" s="87" t="str">
        <f t="shared" si="30"/>
        <v/>
      </c>
      <c r="V113" s="87"/>
      <c r="W113" s="53" t="str">
        <f t="shared" si="22"/>
        <v>£0.00</v>
      </c>
      <c r="X113" s="53"/>
      <c r="Y113" s="87"/>
      <c r="Z113" s="78"/>
      <c r="AA113" s="79"/>
      <c r="AB113" s="160"/>
      <c r="AC113" s="98"/>
      <c r="AD113" s="225"/>
      <c r="AE113" s="235" t="str">
        <f t="shared" si="23"/>
        <v/>
      </c>
      <c r="AF113" s="87" t="str">
        <f t="shared" si="24"/>
        <v/>
      </c>
      <c r="AG113" s="53"/>
      <c r="AH113" s="224"/>
      <c r="AI113" s="226" t="str">
        <f t="shared" si="16"/>
        <v/>
      </c>
      <c r="AJ113" s="236" t="str">
        <f t="shared" si="25"/>
        <v>£0.00</v>
      </c>
      <c r="AK113" s="31"/>
      <c r="AL113" s="1"/>
      <c r="AM113" s="1"/>
      <c r="AN113" s="1"/>
      <c r="AO113" s="1"/>
      <c r="AP113" s="1" t="str">
        <f t="shared" si="17"/>
        <v/>
      </c>
      <c r="AQ113" s="27">
        <f t="shared" si="18"/>
        <v>0</v>
      </c>
      <c r="AR113" s="189">
        <f t="shared" si="26"/>
        <v>0</v>
      </c>
      <c r="AS113" s="190" t="str">
        <f>IF(AND(C113="A",'Claim Details'!$E$28&gt;=Rates!$D$14,'Claim Details'!$E$28&lt;=Rates!$D$15,'Claim Details'!$E$19="Yes"),Rates!$E$17,IF(AND(C113="A",'Claim Details'!$E$28&gt;=Rates!$D$14,'Claim Details'!$E$28&lt;=Rates!$D$15,'Claim Details'!$E$19="No"),Rates!$D$17,IF(AND(C113="A",'Claim Details'!$E$28&gt;=Rates!$F$14,'Claim Details'!$E$28&lt;=Rates!$F$15,'Claim Details'!$E$19="Yes"),Rates!$G$17,IF(AND(C113="A",'Claim Details'!$E$28&gt;=Rates!$F$14,'Claim Details'!$E$28&lt;=Rates!$F$15,'Claim Details'!$E$19="No"),Rates!$F$17,IF(AND(C113="A",'Claim Details'!$E$28&gt;=Rates!$H$14,'Claim Details'!$E$28&lt;=Rates!$H$15,'Claim Details'!$E$19="Yes"),Rates!$I$17,IF(AND(C113="A",'Claim Details'!$E$28&gt;=Rates!$H$14,'Claim Details'!$E$28&lt;=Rates!$H$15,'Claim Details'!$E$19="No"),Rates!$H$17,IF(AND(C113="A",'Claim Details'!$E$28&gt;=Rates!$J$14,'Claim Details'!$E$28&lt;=Rates!$J$15,'Claim Details'!$E$19="Yes"),Rates!$K$17,IF(AND(C113="A",'Claim Details'!$E$28&gt;=Rates!$J$14,'Claim Details'!$E$28&lt;=Rates!$J$15,'Claim Details'!$E$19="No"),Rates!$J$17,IF(AND(C113="B",'Claim Details'!$E$28&gt;=Rates!$D$14,'Claim Details'!$E$28&lt;=Rates!$D$15,'Claim Details'!$E$19="Yes"),Rates!$E$18,IF(AND(C113="B",'Claim Details'!$E$28&gt;=Rates!$D$14,'Claim Details'!$E$28&lt;=Rates!$D$15,'Claim Details'!$E$19="No"),Rates!$D$18,IF(AND(C113="B",'Claim Details'!$E$28&gt;=Rates!$F$14,'Claim Details'!$E$28&lt;=Rates!$F$15,'Claim Details'!$E$19="Yes"),Rates!$G$18,IF(AND(C113="B",'Claim Details'!$E$28&gt;=Rates!$F$14,'Claim Details'!$E$28&lt;=Rates!$F$15,'Claim Details'!$E$19="No"),Rates!$F$18,IF(AND(C113="B",'Claim Details'!$E$28&gt;=Rates!$H$14,'Claim Details'!$E$28&lt;=Rates!$H$15,'Claim Details'!$E$19="Yes"),Rates!$I$18,IF(AND(C113="B",'Claim Details'!$E$28&gt;=Rates!$H$14,'Claim Details'!$E$28&lt;=Rates!$H$15,'Claim Details'!$E$19="No"),Rates!$H$18,IF(AND(C113="B",'Claim Details'!$E$28&gt;=Rates!$J$14,'Claim Details'!$E$28&lt;=Rates!$J$15,'Claim Details'!$E$19="Yes"),Rates!$K$18,IF(AND(C113="B",'Claim Details'!$E$28&gt;=Rates!$J$14,'Claim Details'!$E$28&lt;=Rates!$J$15,'Claim Details'!$E$19="No"),Rates!$J$18,IF(AND(C113="C",'Claim Details'!$E$28&gt;=Rates!$D$14,'Claim Details'!$E$28&lt;=Rates!$D$15,'Claim Details'!$E$19="Yes"),Rates!$E$19,IF(AND(C113="C",'Claim Details'!$E$28&gt;=Rates!$D$14,'Claim Details'!$E$28&lt;=Rates!$D$15,'Claim Details'!$E$19="No"),Rates!$D$19,IF(AND(C113="C",'Claim Details'!$E$28&gt;=Rates!$F$14,'Claim Details'!$E$28&lt;=Rates!$F$15,'Claim Details'!$E$19="Yes"),Rates!$G$19,IF(AND(C113="C",'Claim Details'!$E$28&gt;=Rates!$F$14,'Claim Details'!$E$28&lt;=Rates!$F$15,'Claim Details'!$E$19="No"),Rates!$F$19,IF(AND(C113="C",'Claim Details'!$E$28&gt;=Rates!$H$14,'Claim Details'!$E$28&lt;=Rates!$H$15,'Claim Details'!$E$19="Yes"),Rates!$I$19,IF(AND(C113="C",'Claim Details'!$E$28&gt;=Rates!$H$14,'Claim Details'!$E$28&lt;=Rates!$H$15,'Claim Details'!$E$19="No"),Rates!$H$19,IF(AND(C113="C",'Claim Details'!$E$28&gt;=Rates!$J$14,'Claim Details'!$E$28&lt;=Rates!$J$15,'Claim Details'!$E$19="Yes"),Rates!$K$19,IF(AND(C113="C",'Claim Details'!$E$28&gt;=Rates!$J$14,'Claim Details'!$E$28&lt;=Rates!$J$15,'Claim Details'!$E$19="No"),Rates!$J$19,"£0.00"))))))))))))))))))))))))</f>
        <v>£0.00</v>
      </c>
      <c r="AT113" s="189" t="str">
        <f>IF(AND(C113="A",'Claim Details'!$E$28&gt;=Rates!$D$14,'Claim Details'!$E$28&lt;=Rates!$D$15,'Claim Details'!$E$19="Yes"),Rates!$E$25,IF(AND(C113="A",'Claim Details'!$E$28&gt;=Rates!$D$14,'Claim Details'!$E$28&lt;=Rates!$D$15,'Claim Details'!$E$19="No"),Rates!$D$25,IF(AND(C113="A",'Claim Details'!$E$28&gt;=Rates!$F$14,'Claim Details'!$E$28&lt;=Rates!$F$15,'Claim Details'!$E$19="Yes"),Rates!$G$25,IF(AND(C113="A",'Claim Details'!$E$28&gt;=Rates!$F$14,'Claim Details'!$E$28&lt;=Rates!$F$15,'Claim Details'!$E$19="No"),Rates!$F$25,IF(AND(C113="A",'Claim Details'!$E$28&gt;=Rates!$H$14,'Claim Details'!$E$28&lt;=Rates!$H$15,'Claim Details'!$E$19="Yes"),Rates!$I$25,IF(AND(C113="A",'Claim Details'!$E$28&gt;=Rates!$H$14,'Claim Details'!$E$28&lt;=Rates!$H$15,'Claim Details'!$E$19="No"),Rates!$H$25,IF(AND(C113="A",'Claim Details'!$E$28&gt;=Rates!$J$14,'Claim Details'!$E$28&lt;=Rates!$J$15,'Claim Details'!$E$19="Yes"),Rates!$K$25,IF(AND(C113="A",'Claim Details'!$E$28&gt;=Rates!$J$14,'Claim Details'!$E$28&lt;=Rates!$J$15,'Claim Details'!$E$19="No"),Rates!$J$25,IF(AND(C113="B",'Claim Details'!$E$28&gt;=Rates!$D$14,'Claim Details'!$E$28&lt;=Rates!$D$15,'Claim Details'!$E$19="Yes"),Rates!$E$26,IF(AND(C113="B",'Claim Details'!$E$28&gt;=Rates!$D$14,'Claim Details'!$E$28&lt;=Rates!$D$15,'Claim Details'!$E$19="No"),Rates!$D$26,IF(AND(C113="B",'Claim Details'!$E$28&gt;=Rates!$F$14,'Claim Details'!$E$28&lt;=Rates!$F$15,'Claim Details'!$E$19="Yes"),Rates!$G$26,IF(AND(C113="B",'Claim Details'!$E$28&gt;=Rates!$F$14,'Claim Details'!$E$28&lt;=Rates!$F$15,'Claim Details'!$E$19="No"),Rates!$F$26,IF(AND(C113="B",'Claim Details'!$E$28&gt;=Rates!$H$14,'Claim Details'!$E$28&lt;=Rates!$H$15,'Claim Details'!$E$19="Yes"),Rates!$I$26,IF(AND(C113="B",'Claim Details'!$E$28&gt;=Rates!$H$14,'Claim Details'!$E$28&lt;=Rates!$H$15,'Claim Details'!$E$19="No"),Rates!$H$26,IF(AND(C113="B",'Claim Details'!$E$28&gt;=Rates!$J$14,'Claim Details'!$E$28&lt;=Rates!$J$15,'Claim Details'!$E$19="Yes"),Rates!$K$26,IF(AND(C113="B",'Claim Details'!$E$28&gt;=Rates!$J$14,'Claim Details'!$E$28&lt;=Rates!$J$15,'Claim Details'!$E$19="No"),Rates!$J$26,IF(AND(C113="C",'Claim Details'!$E$28&gt;=Rates!$D$14,'Claim Details'!$E$28&lt;=Rates!$D$15,'Claim Details'!$E$19="Yes"),Rates!$E$27,IF(AND(C113="C",'Claim Details'!$E$28&gt;=Rates!$D$14,'Claim Details'!$E$28&lt;=Rates!$D$15,'Claim Details'!$E$19="No"),Rates!$D$27,IF(AND(C113="C",'Claim Details'!$E$28&gt;=Rates!$F$14,'Claim Details'!$E$28&lt;=Rates!$F$15,'Claim Details'!$E$19="Yes"),Rates!$G$27,IF(AND(C113="C",'Claim Details'!$E$28&gt;=Rates!$F$14,'Claim Details'!$E$28&lt;=Rates!$F$15,'Claim Details'!$E$19="No"),Rates!$F$27,IF(AND(C113="C",'Claim Details'!$E$28&gt;=Rates!$H$14,'Claim Details'!$E$28&lt;=Rates!$H$15,'Claim Details'!$E$19="Yes"),Rates!$I$27,IF(AND(C113="C",'Claim Details'!$E$28&gt;=Rates!$H$14,'Claim Details'!$E$28&lt;=Rates!$H$15,'Claim Details'!$E$19="No"),Rates!$H$27,IF(AND(C113="C",'Claim Details'!$E$28&gt;=Rates!$J$14,'Claim Details'!$E$28&lt;=Rates!$J$15,'Claim Details'!$E$19="Yes"),Rates!$K$27,IF(AND(C113="C",'Claim Details'!$E$28&gt;=Rates!$J$14,'Claim Details'!$E$28&lt;=Rates!$J$15,'Claim Details'!$E$19="No"),Rates!$J$27,"£0.00"))))))))))))))))))))))))</f>
        <v>£0.00</v>
      </c>
      <c r="AU113" s="191" t="str">
        <f>IF(AND(C113="A",'Claim Details'!$E$28&gt;=Rates!$D$14,'Claim Details'!$E$28&lt;=Rates!$D$15,'Claim Details'!$E$19="Yes"),Rates!$E$20,IF(AND(C113="A",'Claim Details'!$E$28&gt;=Rates!$D$14,'Claim Details'!$E$28&lt;=Rates!$D$15,'Claim Details'!$E$19="No"),Rates!$D$20,IF(AND(C113="A",'Claim Details'!$E$28&gt;=Rates!$F$14,'Claim Details'!$E$28&lt;=Rates!$F$15,'Claim Details'!$E$19="Yes"),Rates!$G$20,IF(AND(C113="A",'Claim Details'!$E$28&gt;=Rates!$F$14,'Claim Details'!$E$28&lt;=Rates!$F$15,'Claim Details'!$E$19="No"),Rates!$F$20,IF(AND(C113="A",'Claim Details'!$E$28&gt;=Rates!$H$14,'Claim Details'!$E$28&lt;=Rates!$H$15,'Claim Details'!$E$19="Yes"),Rates!$I$20,IF(AND(C113="A",'Claim Details'!$E$28&gt;=Rates!$H$14,'Claim Details'!$E$28&lt;=Rates!$H$15,'Claim Details'!$E$19="No"),Rates!$H$20,IF(AND(C113="A",'Claim Details'!$E$28&gt;=Rates!$J$14,'Claim Details'!$E$28&lt;=Rates!$J$15,'Claim Details'!$E$19="Yes"),Rates!$K$20,IF(AND(C113="A",'Claim Details'!$E$28&gt;=Rates!$J$14,'Claim Details'!$E$28&lt;=Rates!$J$15,'Claim Details'!$E$19="No"),Rates!$J$20,IF(AND(C113="B",'Claim Details'!$E$28&gt;=Rates!$D$14,'Claim Details'!$E$28&lt;=Rates!$D$15,'Claim Details'!$E$19="Yes"),Rates!$E$21,IF(AND(C113="B",'Claim Details'!$E$28&gt;=Rates!$D$14,'Claim Details'!$E$28&lt;=Rates!$D$15,'Claim Details'!$E$19="No"),Rates!$D$21,IF(AND(C113="B",'Claim Details'!$E$28&gt;=Rates!$F$14,'Claim Details'!$E$28&lt;=Rates!$F$15,'Claim Details'!$E$19="Yes"),Rates!$G$21,IF(AND(C113="B",'Claim Details'!$E$28&gt;=Rates!$F$14,'Claim Details'!$E$28&lt;=Rates!$F$15,'Claim Details'!$E$19="No"),Rates!$F$21,IF(AND(C113="B",'Claim Details'!$E$28&gt;=Rates!$H$14,'Claim Details'!$E$28&lt;=Rates!$H$15,'Claim Details'!$E$19="Yes"),Rates!$I$21,IF(AND(C113="B",'Claim Details'!$E$28&gt;=Rates!$H$14,'Claim Details'!$E$28&lt;=Rates!$H$15,'Claim Details'!$E$19="No"),Rates!$H$21,IF(AND(C113="B",'Claim Details'!$E$28&gt;=Rates!$J$14,'Claim Details'!$E$28&lt;=Rates!$J$15,'Claim Details'!$E$19="Yes"),Rates!$K$21,IF(AND(C113="B",'Claim Details'!$E$28&gt;=Rates!$J$14,'Claim Details'!$E$28&lt;=Rates!$J$15,'Claim Details'!$E$19="No"),Rates!$J$21,"£0.00"))))))))))))))))</f>
        <v>£0.00</v>
      </c>
      <c r="AV113" s="191" t="str">
        <f>IF(AND(C113="A",'Claim Details'!$E$28&gt;=Rates!$D$14,'Claim Details'!$E$28&lt;=Rates!$D$15,'Claim Details'!$E$19="Yes"),Rates!$E$22,IF(AND(C113="A",'Claim Details'!$E$28&gt;=Rates!$D$14,'Claim Details'!$E$28&lt;=Rates!$D$15,'Claim Details'!$E$19="No"),Rates!$D$22,IF(AND(C113="A",'Claim Details'!$E$28&gt;=Rates!$F$14,'Claim Details'!$E$28&lt;=Rates!$F$15,'Claim Details'!$E$19="Yes"),Rates!$G$22,IF(AND(C113="A",'Claim Details'!$E$28&gt;=Rates!$F$14,'Claim Details'!$E$28&lt;=Rates!$F$15,'Claim Details'!$E$19="No"),Rates!$F$22,IF(AND(C113="A",'Claim Details'!$E$28&gt;=Rates!$H$14,'Claim Details'!$E$28&lt;=Rates!$H$15,'Claim Details'!$E$19="Yes"),Rates!$I$22,IF(AND(C113="A",'Claim Details'!$E$28&gt;=Rates!$H$14,'Claim Details'!$E$28&lt;=Rates!$H$15,'Claim Details'!$E$19="No"),Rates!$H$22,IF(AND(C113="A",'Claim Details'!$E$28&gt;=Rates!$J$14,'Claim Details'!$E$28&lt;=Rates!$J$15,'Claim Details'!$E$19="Yes"),Rates!$K$22,IF(AND(C113="A",'Claim Details'!$E$28&gt;=Rates!$J$14,'Claim Details'!$E$28&lt;=Rates!$J$15,'Claim Details'!$E$19="No"),Rates!$J$22,IF(AND(C113="B",'Claim Details'!$E$28&gt;=Rates!$D$14,'Claim Details'!$E$28&lt;=Rates!$D$15,'Claim Details'!$E$19="Yes"),Rates!$E$23,IF(AND(C113="B",'Claim Details'!$E$28&gt;=Rates!$D$14,'Claim Details'!$E$28&lt;=Rates!$D$15,'Claim Details'!$E$19="No"),Rates!$D$23,IF(AND(C113="B",'Claim Details'!$E$28&gt;=Rates!$F$14,'Claim Details'!$E$28&lt;=Rates!$F$15,'Claim Details'!$E$19="Yes"),Rates!$G$23,IF(AND(C113="B",'Claim Details'!$E$28&gt;=Rates!$F$14,'Claim Details'!$E$28&lt;=Rates!$F$15,'Claim Details'!$E$19="No"),Rates!$F$23,IF(AND(C113="B",'Claim Details'!$E$28&gt;=Rates!$H$14,'Claim Details'!$E$28&lt;=Rates!$H$15,'Claim Details'!$E$19="Yes"),Rates!$I$23,IF(AND(C113="B",'Claim Details'!$E$28&gt;=Rates!$H$14,'Claim Details'!$E$28&lt;=Rates!$H$15,'Claim Details'!$E$19="No"),Rates!$H$23,IF(AND(C113="B",'Claim Details'!$E$28&gt;=Rates!$J$14,'Claim Details'!$E$28&lt;=Rates!$J$15,'Claim Details'!$E$19="Yes"),Rates!$K$23,IF(AND(C113="B",'Claim Details'!$E$28&gt;=Rates!$J$14,'Claim Details'!$E$28&lt;=Rates!$J$15,'Claim Details'!$E$19="No"),Rates!$J$23,IF(AND(C113="C",'Claim Details'!$E$28&gt;=Rates!$D$14,'Claim Details'!$E$28&lt;=Rates!$D$15,'Claim Details'!$E$19="Yes"),Rates!$E$24,IF(AND(C113="C",'Claim Details'!$E$28&gt;=Rates!$D$14,'Claim Details'!$E$28&lt;=Rates!$D$15,'Claim Details'!$E$19="No"),Rates!$D$24,IF(AND(C113="C",'Claim Details'!$E$28&gt;=Rates!$F$14,'Claim Details'!$E$28&lt;=Rates!$F$15,'Claim Details'!$E$19="Yes"),Rates!$G$24,IF(AND(C113="C",'Claim Details'!$E$28&gt;=Rates!$F$14,'Claim Details'!$E$28&lt;=Rates!$F$15,'Claim Details'!$E$19="No"),Rates!$F$24,IF(AND(C113="C",'Claim Details'!$E$28&gt;=Rates!$H$14,'Claim Details'!$E$28&lt;=Rates!$H$15,'Claim Details'!$E$19="Yes"),Rates!$I$24,IF(AND(C113="C",'Claim Details'!$E$28&gt;=Rates!$H$14,'Claim Details'!$E$28&lt;=Rates!$H$15,'Claim Details'!$E$19="No"),Rates!$H$24,IF(AND(C113="C",'Claim Details'!$E$28&gt;=Rates!$J$14,'Claim Details'!$E$28&lt;=Rates!$J$15,'Claim Details'!$E$19="Yes"),Rates!$K$24,IF(AND(C113="C",'Claim Details'!$E$28&gt;=Rates!$J$14,'Claim Details'!$E$28&lt;=Rates!$J$15,'Claim Details'!$E$19="No"),Rates!$J$24,"£0.00"))))))))))))))))))))))))</f>
        <v>£0.00</v>
      </c>
      <c r="AW113" s="1"/>
      <c r="AX113" s="189" t="str">
        <f>IF(AND(U113="A",'Claim Details'!$I$28&gt;=Rates!$D$14,'Claim Details'!$I$28&lt;=Rates!$D$15,'Claim Details'!$I$19="Yes"),Rates!$J$17,IF(AND(U113="A",'Claim Details'!$I$28&gt;=Rates!$D$14,'Claim Details'!$I$28&lt;=Rates!$D$15,'Claim Details'!$I$19="No"),Rates!$D$17,IF(AND(U113="A",'Claim Details'!$I$28&gt;=Rates!$F$14,'Claim Details'!$I$28&lt;=Rates!$F$15,'Claim Details'!$I$19="Yes"),Rates!$G$17,IF(AND(U113="A",'Claim Details'!$I$28&gt;=Rates!$F$14,'Claim Details'!$I$28&lt;=Rates!$F$15,'Claim Details'!$I$19="No"),Rates!$F$17,IF(AND(U113="A",'Claim Details'!$I$28&gt;=Rates!$H$14,'Claim Details'!$I$28&lt;=Rates!$H$15,'Claim Details'!$I$19="Yes"),Rates!$I$17,IF(AND(U113="A",'Claim Details'!$I$28&gt;=Rates!$H$14,'Claim Details'!$I$28&lt;=Rates!$H$15,'Claim Details'!$I$19="No"),Rates!$H$17,IF(AND(U113="A",'Claim Details'!$I$28&gt;=Rates!$J$14,'Claim Details'!$I$28&lt;=Rates!$J$15,'Claim Details'!$I$19="Yes"),Rates!$K$17,IF(AND(U113="A",'Claim Details'!$I$28&gt;=Rates!$J$14,'Claim Details'!$I$28&lt;=Rates!$J$15,'Claim Details'!$I$19="No"),Rates!$J$17,IF(AND(U113="B",'Claim Details'!$I$28&gt;=Rates!$D$14,'Claim Details'!$I$28&lt;=Rates!$D$15,'Claim Details'!$I$19="Yes"),Rates!$E$18,IF(AND(U113="B",'Claim Details'!$I$28&gt;=Rates!$D$14,'Claim Details'!$I$28&lt;=Rates!$D$15,'Claim Details'!$I$19="No"),Rates!$D$18,IF(AND(U113="B",'Claim Details'!$I$28&gt;=Rates!$F$14,'Claim Details'!$I$28&lt;=Rates!$F$15,'Claim Details'!$I$19="Yes"),Rates!$G$18,IF(AND(U113="B",'Claim Details'!$I$28&gt;=Rates!$F$14,'Claim Details'!$I$28&lt;=Rates!$F$15,'Claim Details'!$I$19="No"),Rates!$F$18,IF(AND(U113="B",'Claim Details'!$I$28&gt;=Rates!$H$14,'Claim Details'!$I$28&lt;=Rates!$H$15,'Claim Details'!$I$19="Yes"),Rates!$I$18,IF(AND(U113="B",'Claim Details'!$I$28&gt;=Rates!$H$14,'Claim Details'!$I$28&lt;=Rates!$H$15,'Claim Details'!$I$19="No"),Rates!$H$18,IF(AND(U113="B",'Claim Details'!$I$28&gt;=Rates!$J$14,'Claim Details'!$I$28&lt;=Rates!$J$15,'Claim Details'!$I$19="Yes"),Rates!$K$18,IF(AND(U113="B",'Claim Details'!$I$28&gt;=Rates!$J$14,'Claim Details'!$I$28&lt;=Rates!$J$15,'Claim Details'!$I$19="No"),Rates!$J$18,IF(AND(U113="C",'Claim Details'!$I$28&gt;=Rates!$D$14,'Claim Details'!$I$28&lt;=Rates!$D$15,'Claim Details'!$I$19="Yes"),Rates!$E$19,IF(AND(U113="C",'Claim Details'!$I$28&gt;=Rates!$D$14,'Claim Details'!$I$28&lt;=Rates!$D$15,'Claim Details'!$I$19="No"),Rates!$D$19,IF(AND(U113="C",'Claim Details'!$I$28&gt;=Rates!$F$14,'Claim Details'!$I$28&lt;=Rates!$F$15,'Claim Details'!$I$19="Yes"),Rates!$G$19,IF(AND(U113="C",'Claim Details'!$I$28&gt;=Rates!$F$14,'Claim Details'!$I$28&lt;=Rates!$F$15,'Claim Details'!$I$19="No"),Rates!$F$19,IF(AND(U113="C",'Claim Details'!$I$28&gt;=Rates!$H$14,'Claim Details'!$I$28&lt;=Rates!$H$15,'Claim Details'!$I$19="Yes"),Rates!$I$19,IF(AND(U113="C",'Claim Details'!$I$28&gt;=Rates!$H$14,'Claim Details'!$I$28&lt;=Rates!$H$15,'Claim Details'!$I$19="No"),Rates!$H$19,IF(AND(U113="C",'Claim Details'!$I$28&gt;=Rates!$J$14,'Claim Details'!$I$28&lt;=Rates!$J$15,'Claim Details'!$I$19="Yes"),Rates!$K$19,IF(AND(U113="C",'Claim Details'!$I$28&gt;=Rates!$J$14,'Claim Details'!$I$28&lt;=Rates!$J$15,'Claim Details'!$I$19="No"),Rates!$J$19,"£0.00"))))))))))))))))))))))))</f>
        <v>£0.00</v>
      </c>
      <c r="AY113" s="189" t="str">
        <f>IF(AND(C113="A",'Claim Details'!$I$28&gt;=Rates!$D$14,'Claim Details'!$I$28&lt;=Rates!$D$15,'Claim Details'!$I$19="Yes"),Rates!$J$25,IF(AND(C113="A",'Claim Details'!$I$28&gt;=Rates!$D$14,'Claim Details'!$I$28&lt;=Rates!$D$15,'Claim Details'!$I$19="No"),Rates!$D$25,IF(AND(C113="A",'Claim Details'!$I$28&gt;=Rates!$F$14,'Claim Details'!$I$28&lt;=Rates!$F$15,'Claim Details'!$I$19="Yes"),Rates!$G$25,IF(AND(C113="A",'Claim Details'!$I$28&gt;=Rates!$F$14,'Claim Details'!$I$28&lt;=Rates!$F$15,'Claim Details'!$I$19="No"),Rates!$F$25,IF(AND(C113="A",'Claim Details'!$I$28&gt;=Rates!$H$14,'Claim Details'!$I$28&lt;=Rates!$H$15,'Claim Details'!$I$19="Yes"),Rates!$I$25,IF(AND(C113="A",'Claim Details'!$I$28&gt;=Rates!$H$14,'Claim Details'!$I$28&lt;=Rates!$H$15,'Claim Details'!$I$19="No"),Rates!$H$25,IF(AND(C113="A",'Claim Details'!$I$28&gt;=Rates!$J$14,'Claim Details'!$I$28&lt;=Rates!$J$15,'Claim Details'!$I$19="Yes"),Rates!$K$25,IF(AND(C113="A",'Claim Details'!$I$28&gt;=Rates!$J$14,'Claim Details'!$I$28&lt;=Rates!$J$15,'Claim Details'!$I$19="No"),Rates!$J$25,IF(AND(C113="B",'Claim Details'!$I$28&gt;=Rates!$D$14,'Claim Details'!$I$28&lt;=Rates!$D$15,'Claim Details'!$I$19="Yes"),Rates!$E$26,IF(AND(C113="B",'Claim Details'!$I$28&gt;=Rates!$D$14,'Claim Details'!$I$28&lt;=Rates!$D$15,'Claim Details'!$I$19="No"),Rates!$D$26,IF(AND(C113="B",'Claim Details'!$I$28&gt;=Rates!$F$14,'Claim Details'!$I$28&lt;=Rates!$F$15,'Claim Details'!$I$19="Yes"),Rates!$G$26,IF(AND(C113="B",'Claim Details'!$I$28&gt;=Rates!$F$14,'Claim Details'!$I$28&lt;=Rates!$F$15,'Claim Details'!$I$19="No"),Rates!$F$26,IF(AND(C113="B",'Claim Details'!$I$28&gt;=Rates!$H$14,'Claim Details'!$I$28&lt;=Rates!$H$15,'Claim Details'!$I$19="Yes"),Rates!$I$26,IF(AND(C113="B",'Claim Details'!$I$28&gt;=Rates!$H$14,'Claim Details'!$I$28&lt;=Rates!$H$15,'Claim Details'!$I$19="No"),Rates!$H$26,IF(AND(C113="B",'Claim Details'!$I$28&gt;=Rates!$J$14,'Claim Details'!$I$28&lt;=Rates!$J$15,'Claim Details'!$I$19="Yes"),Rates!$K$26,IF(AND(C113="B",'Claim Details'!$I$28&gt;=Rates!$J$14,'Claim Details'!$I$28&lt;=Rates!$J$15,'Claim Details'!$I$19="No"),Rates!$J$26,IF(AND(C113="C",'Claim Details'!$I$28&gt;=Rates!$D$14,'Claim Details'!$I$28&lt;=Rates!$D$15,'Claim Details'!$I$19="Yes"),Rates!$E$27,IF(AND(C113="C",'Claim Details'!$I$28&gt;=Rates!$D$14,'Claim Details'!$I$28&lt;=Rates!$D$15,'Claim Details'!$I$19="No"),Rates!$D$27,IF(AND(C113="C",'Claim Details'!$I$28&gt;=Rates!$F$14,'Claim Details'!$I$28&lt;=Rates!$F$15,'Claim Details'!$I$19="Yes"),Rates!$G$27,IF(AND(C113="C",'Claim Details'!$I$28&gt;=Rates!$F$14,'Claim Details'!$I$28&lt;=Rates!$F$15,'Claim Details'!$I$19="No"),Rates!$F$27,IF(AND(C113="C",'Claim Details'!$I$28&gt;=Rates!$H$14,'Claim Details'!$I$28&lt;=Rates!$H$15,'Claim Details'!$I$19="Yes"),Rates!$I$27,IF(AND(C113="C",'Claim Details'!$I$28&gt;=Rates!$H$14,'Claim Details'!$I$28&lt;=Rates!$H$15,'Claim Details'!$I$19="No"),Rates!$H$27,IF(AND(C113="C",'Claim Details'!$I$28&gt;=Rates!$J$14,'Claim Details'!$I$28&lt;=Rates!$J$15,'Claim Details'!$I$19="Yes"),Rates!$K$27,IF(AND(C113="C",'Claim Details'!$I$28&gt;=Rates!$J$14,'Claim Details'!$I$28&lt;=Rates!$J$15,'Claim Details'!$I$19="No"),Rates!$J$27,"£0.00"))))))))))))))))))))))))</f>
        <v>£0.00</v>
      </c>
      <c r="AZ113" s="189" t="str">
        <f>IF(AND(C113="A",'Claim Details'!$I$28&gt;=Rates!$D$14,'Claim Details'!$I$28&lt;=Rates!$D$15,'Claim Details'!$I$19="Yes"),Rates!$E$20,IF(AND(C113="A",'Claim Details'!$I$28&gt;=Rates!$D$14,'Claim Details'!$I$28&lt;=Rates!$D$15,'Claim Details'!$I$19="No"),Rates!$D$20,IF(AND(C113="A",'Claim Details'!$I$28&gt;=Rates!$F$14,'Claim Details'!$I$28&lt;=Rates!$F$15,'Claim Details'!$I$19="Yes"),Rates!$G$20,IF(AND(C113="A",'Claim Details'!$I$28&gt;=Rates!$F$14,'Claim Details'!$I$28&lt;=Rates!$F$15,'Claim Details'!$I$19="No"),Rates!$F$20,IF(AND(C113="A",'Claim Details'!$I$28&gt;=Rates!$H$14,'Claim Details'!$I$28&lt;=Rates!$H$15,'Claim Details'!$I$19="Yes"),Rates!$I$20,IF(AND(C113="A",'Claim Details'!$I$28&gt;=Rates!$H$14,'Claim Details'!$I$28&lt;=Rates!$H$15,'Claim Details'!$I$19="No"),Rates!$H$20,IF(AND(C113="A",'Claim Details'!$I$28&gt;=Rates!$J$14,'Claim Details'!$I$28&lt;=Rates!$J$15,'Claim Details'!$I$19="Yes"),Rates!$K$20,IF(AND(C113="A",'Claim Details'!$I$28&gt;=Rates!$J$14,'Claim Details'!$I$28&lt;=Rates!$J$15,'Claim Details'!$I$19="No"),Rates!$J$20,IF(AND(C113="B",'Claim Details'!$I$28&gt;=Rates!$D$14,'Claim Details'!$I$28&lt;=Rates!$D$15,'Claim Details'!$I$19="Yes"),Rates!$E$21,IF(AND(C113="B",'Claim Details'!$I$28&gt;=Rates!$D$14,'Claim Details'!$I$28&lt;=Rates!$D$15,'Claim Details'!$I$19="No"),Rates!$D$21,IF(AND(C113="B",'Claim Details'!$I$28&gt;=Rates!$F$14,'Claim Details'!$I$28&lt;=Rates!$F$15,'Claim Details'!$I$19="Yes"),Rates!$G$21,IF(AND(C113="B",'Claim Details'!$I$28&gt;=Rates!$F$14,'Claim Details'!$I$28&lt;=Rates!$F$15,'Claim Details'!$I$19="No"),Rates!$F$21,IF(AND(C113="B",'Claim Details'!$I$28&gt;=Rates!$H$14,'Claim Details'!$I$28&lt;=Rates!$H$15,'Claim Details'!$I$19="Yes"),Rates!$I$21,IF(AND(C113="B",'Claim Details'!$I$28&gt;=Rates!$H$14,'Claim Details'!$I$28&lt;=Rates!$H$15,'Claim Details'!$I$19="No"),Rates!$H$21,IF(AND(C113="B",'Claim Details'!$I$28&gt;=Rates!$J$14,'Claim Details'!$I$28&lt;=Rates!$J$15,'Claim Details'!$I$19="Yes"),Rates!$K$21,IF(AND(C113="B",'Claim Details'!$I$28&gt;=Rates!$J$14,'Claim Details'!$I$28&lt;=Rates!$J$15,'Claim Details'!$I$19="No"),Rates!$J$21,"£0.00"))))))))))))))))</f>
        <v>£0.00</v>
      </c>
      <c r="BA113" s="189" t="str">
        <f>IF(AND(C113="A",'Claim Details'!$I$28&gt;=Rates!$D$14,'Claim Details'!$I$28&lt;=Rates!$D$15,'Claim Details'!$I$19="Yes"),Rates!$E$22,IF(AND(C113="A",'Claim Details'!$I$28&gt;=Rates!$D$14,'Claim Details'!$I$28&lt;=Rates!$D$15,'Claim Details'!$I$19="No"),Rates!$D$22,IF(AND(C113="A",'Claim Details'!$I$28&gt;=Rates!$F$14,'Claim Details'!$I$28&lt;=Rates!$F$15,'Claim Details'!$I$19="Yes"),Rates!$G$22,IF(AND(C113="A",'Claim Details'!$I$28&gt;=Rates!$F$14,'Claim Details'!$I$28&lt;=Rates!$F$15,'Claim Details'!$I$19="No"),Rates!$F$22,IF(AND(C113="A",'Claim Details'!$I$28&gt;=Rates!$H$14,'Claim Details'!$I$28&lt;=Rates!$H$15,'Claim Details'!$I$19="Yes"),Rates!$I$22,IF(AND(C113="A",'Claim Details'!$I$28&gt;=Rates!$H$14,'Claim Details'!$I$28&lt;=Rates!$H$15,'Claim Details'!$I$19="No"),Rates!$H$22,IF(AND(C113="A",'Claim Details'!$I$28&gt;=Rates!$J$14,'Claim Details'!$I$28&lt;=Rates!$J$15,'Claim Details'!$I$19="Yes"),Rates!$K$22,IF(AND(C113="A",'Claim Details'!$I$28&gt;=Rates!$J$14,'Claim Details'!$I$28&lt;=Rates!$J$15,'Claim Details'!$I$19="No"),Rates!$J$22,IF(AND(C113="B",'Claim Details'!$I$28&gt;=Rates!$D$14,'Claim Details'!$I$28&lt;=Rates!$D$15,'Claim Details'!$I$19="Yes"),Rates!$E$23,IF(AND(C113="B",'Claim Details'!$I$28&gt;=Rates!$D$14,'Claim Details'!$I$28&lt;=Rates!$D$15,'Claim Details'!$I$19="No"),Rates!$D$23,IF(AND(C113="B",'Claim Details'!$I$28&gt;=Rates!$F$14,'Claim Details'!$I$28&lt;=Rates!$F$15,'Claim Details'!$I$19="Yes"),Rates!$G$23,IF(AND(C113="B",'Claim Details'!$I$28&gt;=Rates!$F$14,'Claim Details'!$I$28&lt;=Rates!$F$15,'Claim Details'!$I$19="No"),Rates!$F$23,IF(AND(C113="B",'Claim Details'!$I$28&gt;=Rates!$H$14,'Claim Details'!$I$28&lt;=Rates!$H$15,'Claim Details'!$I$19="Yes"),Rates!$I$23,IF(AND(C113="B",'Claim Details'!$I$28&gt;=Rates!$H$14,'Claim Details'!$I$28&lt;=Rates!$H$15,'Claim Details'!$I$19="No"),Rates!$H$23,IF(AND(C113="B",'Claim Details'!$I$28&gt;=Rates!$J$14,'Claim Details'!$I$28&lt;=Rates!$J$15,'Claim Details'!$I$19="Yes"),Rates!$K$23,IF(AND(C113="B",'Claim Details'!$I$28&gt;=Rates!$J$14,'Claim Details'!$I$28&lt;=Rates!$J$15,'Claim Details'!$I$19="No"),Rates!$J$23,IF(AND(C113="C",'Claim Details'!$I$28&gt;=Rates!$D$14,'Claim Details'!$I$28&lt;=Rates!$D$15,'Claim Details'!$I$19="Yes"),Rates!$E$24,IF(AND(C113="C",'Claim Details'!$I$28&gt;=Rates!$D$14,'Claim Details'!$I$28&lt;=Rates!$D$15,'Claim Details'!$I$19="No"),Rates!$D$24,IF(AND(C113="C",'Claim Details'!$I$28&gt;=Rates!$F$14,'Claim Details'!$I$28&lt;=Rates!$F$15,'Claim Details'!$I$19="Yes"),Rates!$G$24,IF(AND(C113="C",'Claim Details'!$I$28&gt;=Rates!$F$14,'Claim Details'!$I$28&lt;=Rates!$F$15,'Claim Details'!$I$19="No"),Rates!$F$24,IF(AND(C113="C",'Claim Details'!$I$28&gt;=Rates!$H$14,'Claim Details'!$I$28&lt;=Rates!$H$15,'Claim Details'!$I$19="Yes"),Rates!$I$24,IF(AND(C113="C",'Claim Details'!$I$28&gt;=Rates!$H$14,'Claim Details'!$I$28&lt;=Rates!$H$15,'Claim Details'!$I$19="No"),Rates!$H$24,IF(AND(C113="C",'Claim Details'!$I$28&gt;=Rates!$J$14,'Claim Details'!$I$28&lt;=Rates!$J$15,'Claim Details'!$I$19="Yes"),Rates!$K$24,IF(AND(C113="C",'Claim Details'!$I$28&gt;=Rates!$J$14,'Claim Details'!$I$28&lt;=Rates!$J$15,'Claim Details'!$I$19="No"),Rates!$J$24,"£0.00"))))))))))))))))))))))))</f>
        <v>£0.00</v>
      </c>
      <c r="BB113" s="189" t="str">
        <f t="shared" si="27"/>
        <v>£0.00</v>
      </c>
      <c r="BC113" s="1"/>
      <c r="BD113" s="189" t="str">
        <f>IF(AND(AE113="A",'Claim Details'!$I$28&gt;=Rates!$D$14,'Claim Details'!$I$28&lt;=Rates!$D$15,'Claim Details'!$I$19="Yes"),Rates!$J$17,IF(AND(AE113="A",'Claim Details'!$I$28&gt;=Rates!$D$14,'Claim Details'!$I$28&lt;=Rates!$D$15,'Claim Details'!$I$19="No"),Rates!$D$17,IF(AND(AE113="A",'Claim Details'!$I$28&gt;=Rates!$F$14,'Claim Details'!$I$28&lt;=Rates!$F$15,'Claim Details'!$I$19="Yes"),Rates!$G$17,IF(AND(AE113="A",'Claim Details'!$I$28&gt;=Rates!$F$14,'Claim Details'!$I$28&lt;=Rates!$F$15,'Claim Details'!$I$19="No"),Rates!$F$17,IF(AND(AE113="A",'Claim Details'!$I$28&gt;=Rates!$H$14,'Claim Details'!$I$28&lt;=Rates!$H$15,'Claim Details'!$I$19="Yes"),Rates!$I$17,IF(AND(AE113="A",'Claim Details'!$I$28&gt;=Rates!$H$14,'Claim Details'!$I$28&lt;=Rates!$H$15,'Claim Details'!$I$19="No"),Rates!$H$17,IF(AND(AE113="A",'Claim Details'!$I$28&gt;=Rates!$J$14,'Claim Details'!$I$28&lt;=Rates!$J$15,'Claim Details'!$I$19="Yes"),Rates!$K$17,IF(AND(AE113="A",'Claim Details'!$I$28&gt;=Rates!$J$14,'Claim Details'!$I$28&lt;=Rates!$J$15,'Claim Details'!$I$19="No"),Rates!$J$17,IF(AND(AE113="B",'Claim Details'!$I$28&gt;=Rates!$D$14,'Claim Details'!$I$28&lt;=Rates!$D$15,'Claim Details'!$I$19="Yes"),Rates!$E$18,IF(AND(AE113="B",'Claim Details'!$I$28&gt;=Rates!$D$14,'Claim Details'!$I$28&lt;=Rates!$D$15,'Claim Details'!$I$19="No"),Rates!$D$18,IF(AND(AE113="B",'Claim Details'!$I$28&gt;=Rates!$F$14,'Claim Details'!$I$28&lt;=Rates!$F$15,'Claim Details'!$I$19="Yes"),Rates!$G$18,IF(AND(AE113="B",'Claim Details'!$I$28&gt;=Rates!$F$14,'Claim Details'!$I$28&lt;=Rates!$F$15,'Claim Details'!$I$19="No"),Rates!$F$18,IF(AND(AE113="B",'Claim Details'!$I$28&gt;=Rates!$H$14,'Claim Details'!$I$28&lt;=Rates!$H$15,'Claim Details'!$I$19="Yes"),Rates!$I$18,IF(AND(AE113="B",'Claim Details'!$I$28&gt;=Rates!$H$14,'Claim Details'!$I$28&lt;=Rates!$H$15,'Claim Details'!$I$19="No"),Rates!$H$18,IF(AND(AE113="B",'Claim Details'!$I$28&gt;=Rates!$J$14,'Claim Details'!$I$28&lt;=Rates!$J$15,'Claim Details'!$I$19="Yes"),Rates!$K$18,IF(AND(AE113="B",'Claim Details'!$I$28&gt;=Rates!$J$14,'Claim Details'!$I$28&lt;=Rates!$J$15,'Claim Details'!$I$19="No"),Rates!$J$18,IF(AND(AE113="C",'Claim Details'!$I$28&gt;=Rates!$D$14,'Claim Details'!$I$28&lt;=Rates!$D$15,'Claim Details'!$I$19="Yes"),Rates!$E$19,IF(AND(AE113="C",'Claim Details'!$I$28&gt;=Rates!$D$14,'Claim Details'!$I$28&lt;=Rates!$D$15,'Claim Details'!$I$19="No"),Rates!$D$19,IF(AND(AE113="C",'Claim Details'!$I$28&gt;=Rates!$F$14,'Claim Details'!$I$28&lt;=Rates!$F$15,'Claim Details'!$I$19="Yes"),Rates!$G$19,IF(AND(AE113="C",'Claim Details'!$I$28&gt;=Rates!$F$14,'Claim Details'!$I$28&lt;=Rates!$F$15,'Claim Details'!$I$19="No"),Rates!$F$19,IF(AND(AE113="C",'Claim Details'!$I$28&gt;=Rates!$H$14,'Claim Details'!$I$28&lt;=Rates!$H$15,'Claim Details'!$I$19="Yes"),Rates!$I$19,IF(AND(AE113="C",'Claim Details'!$I$28&gt;=Rates!$H$14,'Claim Details'!$I$28&lt;=Rates!$H$15,'Claim Details'!$I$19="No"),Rates!$H$19,IF(AND(AE113="C",'Claim Details'!$I$28&gt;=Rates!$J$14,'Claim Details'!$I$28&lt;=Rates!$J$15,'Claim Details'!$I$19="Yes"),Rates!$K$19,IF(AND(AE113="C",'Claim Details'!$I$28&gt;=Rates!$J$14,'Claim Details'!$I$28&lt;=Rates!$J$15,'Claim Details'!$I$19="No"),Rates!$J$19,"£0.00"))))))))))))))))))))))))</f>
        <v>£0.00</v>
      </c>
      <c r="BE113" s="189" t="str">
        <f>IF(AND(AE113="A",'Claim Details'!$I$28&gt;=Rates!$D$14,'Claim Details'!$I$28&lt;=Rates!$D$15,'Claim Details'!$I$19="Yes"),Rates!$J$25,IF(AND(AE113="A",'Claim Details'!$I$28&gt;=Rates!$D$14,'Claim Details'!$I$28&lt;=Rates!$D$15,'Claim Details'!$I$19="No"),Rates!$D$25,IF(AND(AE113="A",'Claim Details'!$I$28&gt;=Rates!$F$14,'Claim Details'!$I$28&lt;=Rates!$F$15,'Claim Details'!$I$19="Yes"),Rates!$G$25,IF(AND(AE113="A",'Claim Details'!$I$28&gt;=Rates!$F$14,'Claim Details'!$I$28&lt;=Rates!$F$15,'Claim Details'!$I$19="No"),Rates!$F$25,IF(AND(AE113="A",'Claim Details'!$I$28&gt;=Rates!$H$14,'Claim Details'!$I$28&lt;=Rates!$H$15,'Claim Details'!$I$19="Yes"),Rates!$I$25,IF(AND(AE113="A",'Claim Details'!$I$28&gt;=Rates!$H$14,'Claim Details'!$I$28&lt;=Rates!$H$15,'Claim Details'!$I$19="No"),Rates!$H$25,IF(AND(AE113="A",'Claim Details'!$I$28&gt;=Rates!$J$14,'Claim Details'!$I$28&lt;=Rates!$J$15,'Claim Details'!$I$19="Yes"),Rates!$K$25,IF(AND(AE113="A",'Claim Details'!$I$28&gt;=Rates!$J$14,'Claim Details'!$I$28&lt;=Rates!$J$15,'Claim Details'!$I$19="No"),Rates!$J$25,IF(AND(AE113="B",'Claim Details'!$I$28&gt;=Rates!$D$14,'Claim Details'!$I$28&lt;=Rates!$D$15,'Claim Details'!$I$19="Yes"),Rates!$E$26,IF(AND(AE113="B",'Claim Details'!$I$28&gt;=Rates!$D$14,'Claim Details'!$I$28&lt;=Rates!$D$15,'Claim Details'!$I$19="No"),Rates!$D$26,IF(AND(AE113="B",'Claim Details'!$I$28&gt;=Rates!$F$14,'Claim Details'!$I$28&lt;=Rates!$F$15,'Claim Details'!$I$19="Yes"),Rates!$G$26,IF(AND(AE113="B",'Claim Details'!$I$28&gt;=Rates!$F$14,'Claim Details'!$I$28&lt;=Rates!$F$15,'Claim Details'!$I$19="No"),Rates!$F$26,IF(AND(AE113="B",'Claim Details'!$I$28&gt;=Rates!$H$14,'Claim Details'!$I$28&lt;=Rates!$H$15,'Claim Details'!$I$19="Yes"),Rates!$I$26,IF(AND(AE113="B",'Claim Details'!$I$28&gt;=Rates!$H$14,'Claim Details'!$I$28&lt;=Rates!$H$15,'Claim Details'!$I$19="No"),Rates!$H$26,IF(AND(AE113="B",'Claim Details'!$I$28&gt;=Rates!$J$14,'Claim Details'!$I$28&lt;=Rates!$J$15,'Claim Details'!$I$19="Yes"),Rates!$K$26,IF(AND(AE113="B",'Claim Details'!$I$28&gt;=Rates!$J$14,'Claim Details'!$I$28&lt;=Rates!$J$15,'Claim Details'!$I$19="No"),Rates!$J$26,IF(AND(AE113="C",'Claim Details'!$I$28&gt;=Rates!$D$14,'Claim Details'!$I$28&lt;=Rates!$D$15,'Claim Details'!$I$19="Yes"),Rates!$E$27,IF(AND(AE113="C",'Claim Details'!$I$28&gt;=Rates!$D$14,'Claim Details'!$I$28&lt;=Rates!$D$15,'Claim Details'!$I$19="No"),Rates!$D$27,IF(AND(AE113="C",'Claim Details'!$I$28&gt;=Rates!$F$14,'Claim Details'!$I$28&lt;=Rates!$F$15,'Claim Details'!$I$19="Yes"),Rates!$G$27,IF(AND(AE113="C",'Claim Details'!$I$28&gt;=Rates!$F$14,'Claim Details'!$I$28&lt;=Rates!$F$15,'Claim Details'!$I$19="No"),Rates!$F$27,IF(AND(AE113="C",'Claim Details'!$I$28&gt;=Rates!$H$14,'Claim Details'!$I$28&lt;=Rates!$H$15,'Claim Details'!$I$19="Yes"),Rates!$I$27,IF(AND(AE113="C",'Claim Details'!$I$28&gt;=Rates!$H$14,'Claim Details'!$I$28&lt;=Rates!$H$15,'Claim Details'!$I$19="No"),Rates!$H$27,IF(AND(AE113="C",'Claim Details'!$I$28&gt;=Rates!$J$14,'Claim Details'!$I$28&lt;=Rates!$J$15,'Claim Details'!$I$19="Yes"),Rates!$K$27,IF(AND(AE113="C",'Claim Details'!$I$28&gt;=Rates!$J$14,'Claim Details'!$I$28&lt;=Rates!$J$15,'Claim Details'!$I$19="No"),Rates!$J$27,"£0.00"))))))))))))))))))))))))</f>
        <v>£0.00</v>
      </c>
      <c r="BF113" s="189" t="str">
        <f>IF(AND(AE113="A",'Claim Details'!$I$28&gt;=Rates!$D$14,'Claim Details'!$I$28&lt;=Rates!$D$15,'Claim Details'!$I$19="Yes"),Rates!$E$20,IF(AND(AE113="A",'Claim Details'!$I$28&gt;=Rates!$D$14,'Claim Details'!$I$28&lt;=Rates!$D$15,'Claim Details'!$I$19="No"),Rates!$D$20,IF(AND(AE113="A",'Claim Details'!$I$28&gt;=Rates!$F$14,'Claim Details'!$I$28&lt;=Rates!$F$15,'Claim Details'!$I$19="Yes"),Rates!$G$20,IF(AND(AE113="A",'Claim Details'!$I$28&gt;=Rates!$F$14,'Claim Details'!$I$28&lt;=Rates!$F$15,'Claim Details'!$I$19="No"),Rates!$F$20,IF(AND(AE113="A",'Claim Details'!$I$28&gt;=Rates!$H$14,'Claim Details'!$I$28&lt;=Rates!$H$15,'Claim Details'!$I$19="Yes"),Rates!$I$20,IF(AND(AE113="A",'Claim Details'!$I$28&gt;=Rates!$H$14,'Claim Details'!$I$28&lt;=Rates!$H$15,'Claim Details'!$I$19="No"),Rates!$H$20,IF(AND(AE113="A",'Claim Details'!$I$28&gt;=Rates!$J$14,'Claim Details'!$I$28&lt;=Rates!$J$15,'Claim Details'!$I$19="Yes"),Rates!$K$20,IF(AND(AE113="A",'Claim Details'!$I$28&gt;=Rates!$J$14,'Claim Details'!$I$28&lt;=Rates!$J$15,'Claim Details'!$I$19="No"),Rates!$J$20,IF(AND(AE113="B",'Claim Details'!$I$28&gt;=Rates!$D$14,'Claim Details'!$I$28&lt;=Rates!$D$15,'Claim Details'!$I$19="Yes"),Rates!$E$21,IF(AND(AE113="B",'Claim Details'!$I$28&gt;=Rates!$D$14,'Claim Details'!$I$28&lt;=Rates!$D$15,'Claim Details'!$I$19="No"),Rates!$D$21,IF(AND(AE113="B",'Claim Details'!$I$28&gt;=Rates!$F$14,'Claim Details'!$I$28&lt;=Rates!$F$15,'Claim Details'!$I$19="Yes"),Rates!$G$21,IF(AND(AE113="B",'Claim Details'!$I$28&gt;=Rates!$F$14,'Claim Details'!$I$28&lt;=Rates!$F$15,'Claim Details'!$I$19="No"),Rates!$F$21,IF(AND(AE113="B",'Claim Details'!$I$28&gt;=Rates!$H$14,'Claim Details'!$I$28&lt;=Rates!$H$15,'Claim Details'!$I$19="Yes"),Rates!$I$21,IF(AND(AE113="B",'Claim Details'!$I$28&gt;=Rates!$H$14,'Claim Details'!$I$28&lt;=Rates!$H$15,'Claim Details'!$I$19="No"),Rates!$H$21,IF(AND(AE113="B",'Claim Details'!$I$28&gt;=Rates!$J$14,'Claim Details'!$I$28&lt;=Rates!$J$15,'Claim Details'!$I$19="Yes"),Rates!$K$21,IF(AND(AE113="B",'Claim Details'!$I$28&gt;=Rates!$J$14,'Claim Details'!$I$28&lt;=Rates!$J$15,'Claim Details'!$I$19="No"),Rates!$J$21,"£0.00"))))))))))))))))</f>
        <v>£0.00</v>
      </c>
      <c r="BG113" s="189" t="str">
        <f>IF(AND(AE113="A",'Claim Details'!$I$28&gt;=Rates!$D$14,'Claim Details'!$I$28&lt;=Rates!$D$15,'Claim Details'!$I$19="Yes"),Rates!$E$22,IF(AND(AE113="A",'Claim Details'!$I$28&gt;=Rates!$D$14,'Claim Details'!$I$28&lt;=Rates!$D$15,'Claim Details'!$I$19="No"),Rates!$D$22,IF(AND(AE113="A",'Claim Details'!$I$28&gt;=Rates!$F$14,'Claim Details'!$I$28&lt;=Rates!$F$15,'Claim Details'!$I$19="Yes"),Rates!$G$22,IF(AND(AE113="A",'Claim Details'!$I$28&gt;=Rates!$F$14,'Claim Details'!$I$28&lt;=Rates!$F$15,'Claim Details'!$I$19="No"),Rates!$F$22,IF(AND(AE113="A",'Claim Details'!$I$28&gt;=Rates!$H$14,'Claim Details'!$I$28&lt;=Rates!$H$15,'Claim Details'!$I$19="Yes"),Rates!$I$22,IF(AND(AE113="A",'Claim Details'!$I$28&gt;=Rates!$H$14,'Claim Details'!$I$28&lt;=Rates!$H$15,'Claim Details'!$I$19="No"),Rates!$H$22,IF(AND(AE113="A",'Claim Details'!$I$28&gt;=Rates!$J$14,'Claim Details'!$I$28&lt;=Rates!$J$15,'Claim Details'!$I$19="Yes"),Rates!$K$22,IF(AND(AE113="A",'Claim Details'!$I$28&gt;=Rates!$J$14,'Claim Details'!$I$28&lt;=Rates!$J$15,'Claim Details'!$I$19="No"),Rates!$J$22,IF(AND(AE113="B",'Claim Details'!$I$28&gt;=Rates!$D$14,'Claim Details'!$I$28&lt;=Rates!$D$15,'Claim Details'!$I$19="Yes"),Rates!$E$23,IF(AND(AE113="B",'Claim Details'!$I$28&gt;=Rates!$D$14,'Claim Details'!$I$28&lt;=Rates!$D$15,'Claim Details'!$I$19="No"),Rates!$D$23,IF(AND(AE113="B",'Claim Details'!$I$28&gt;=Rates!$F$14,'Claim Details'!$I$28&lt;=Rates!$F$15,'Claim Details'!$I$19="Yes"),Rates!$G$23,IF(AND(AE113="B",'Claim Details'!$I$28&gt;=Rates!$F$14,'Claim Details'!$I$28&lt;=Rates!$F$15,'Claim Details'!$I$19="No"),Rates!$F$23,IF(AND(AE113="B",'Claim Details'!$I$28&gt;=Rates!$H$14,'Claim Details'!$I$28&lt;=Rates!$H$15,'Claim Details'!$I$19="Yes"),Rates!$I$23,IF(AND(AE113="B",'Claim Details'!$I$28&gt;=Rates!$H$14,'Claim Details'!$I$28&lt;=Rates!$H$15,'Claim Details'!$I$19="No"),Rates!$H$23,IF(AND(AE113="B",'Claim Details'!$I$28&gt;=Rates!$J$14,'Claim Details'!$I$28&lt;=Rates!$J$15,'Claim Details'!$I$19="Yes"),Rates!$K$23,IF(AND(AE113="B",'Claim Details'!$I$28&gt;=Rates!$J$14,'Claim Details'!$I$28&lt;=Rates!$J$15,'Claim Details'!$I$19="No"),Rates!$J$23,IF(AND(AE113="C",'Claim Details'!$I$28&gt;=Rates!$D$14,'Claim Details'!$I$28&lt;=Rates!$D$15,'Claim Details'!$I$19="Yes"),Rates!$E$24,IF(AND(AE113="C",'Claim Details'!$I$28&gt;=Rates!$D$14,'Claim Details'!$I$28&lt;=Rates!$D$15,'Claim Details'!$I$19="No"),Rates!$D$24,IF(AND(AE113="C",'Claim Details'!$I$28&gt;=Rates!$F$14,'Claim Details'!$I$28&lt;=Rates!$F$15,'Claim Details'!$I$19="Yes"),Rates!$G$24,IF(AND(AE113="C",'Claim Details'!$I$28&gt;=Rates!$F$14,'Claim Details'!$I$28&lt;=Rates!$F$15,'Claim Details'!$I$19="No"),Rates!$F$24,IF(AND(AE113="C",'Claim Details'!$I$28&gt;=Rates!$H$14,'Claim Details'!$I$28&lt;=Rates!$H$15,'Claim Details'!$I$19="Yes"),Rates!$I$24,IF(AND(AE113="C",'Claim Details'!$I$28&gt;=Rates!$H$14,'Claim Details'!$I$28&lt;=Rates!$H$15,'Claim Details'!$I$19="No"),Rates!$H$24,IF(AND(AE113="C",'Claim Details'!$I$28&gt;=Rates!$J$14,'Claim Details'!$I$28&lt;=Rates!$J$15,'Claim Details'!$I$19="Yes"),Rates!$K$24,IF(AND(AE113="C",'Claim Details'!$I$28&gt;=Rates!$J$14,'Claim Details'!$I$28&lt;=Rates!$J$15,'Claim Details'!$I$19="No"),Rates!$J$24,"£0.00"))))))))))))))))))))))))</f>
        <v>£0.00</v>
      </c>
      <c r="BH113" s="189" t="str">
        <f t="shared" si="28"/>
        <v>£0.00</v>
      </c>
      <c r="BI113" s="189">
        <f t="shared" si="29"/>
        <v>0</v>
      </c>
      <c r="BO113" s="202" t="str">
        <f>IF(H113="","£0.00",IF(AP113="4","£0.00",IF(AP113="5","£0.00",IF(AP113="1","£0.00",((AQ113*H113)*'Claim Details'!$F$111)/100))))</f>
        <v>£0.00</v>
      </c>
      <c r="BP113" s="202" t="str">
        <f>IF(T113="","£0.00",IF(AP113="4","£0.00",IF(AP113="5","£0.00",IF(AP113="1","£0.00",((AR113*T113)*'Claim Details'!$N$111)/100))))</f>
        <v>£0.00</v>
      </c>
      <c r="BQ113" s="202" t="str">
        <f>IF(AI113="","£0.00",IF(AP113="4","£0.00",IF(AP113="5","£0.00",IF(AP113="1","£0.00",((BI113*AI113)*'Claim Details'!$W$111)/100))))</f>
        <v>£0.00</v>
      </c>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row>
    <row r="114" spans="1:97" ht="15">
      <c r="A114" s="145"/>
      <c r="B114" s="91"/>
      <c r="C114" s="96"/>
      <c r="D114" s="97"/>
      <c r="E114" s="98"/>
      <c r="F114" s="89"/>
      <c r="G114" s="99"/>
      <c r="H114" s="100"/>
      <c r="I114" s="221" t="str">
        <f t="shared" si="19"/>
        <v>£0.00</v>
      </c>
      <c r="J114" s="101"/>
      <c r="K114" s="100"/>
      <c r="L114" s="221" t="str">
        <f t="shared" si="20"/>
        <v>£0.00</v>
      </c>
      <c r="M114" s="101"/>
      <c r="N114" s="102"/>
      <c r="O114" s="145"/>
      <c r="P114" s="77"/>
      <c r="Q114" s="87"/>
      <c r="R114" s="87"/>
      <c r="S114" s="87"/>
      <c r="T114" s="149" t="str">
        <f t="shared" si="21"/>
        <v/>
      </c>
      <c r="U114" s="87" t="str">
        <f t="shared" si="30"/>
        <v/>
      </c>
      <c r="V114" s="87"/>
      <c r="W114" s="53" t="str">
        <f t="shared" si="22"/>
        <v>£0.00</v>
      </c>
      <c r="X114" s="53"/>
      <c r="Y114" s="87"/>
      <c r="Z114" s="78"/>
      <c r="AA114" s="79"/>
      <c r="AB114" s="160"/>
      <c r="AC114" s="98"/>
      <c r="AD114" s="225"/>
      <c r="AE114" s="235" t="str">
        <f t="shared" si="23"/>
        <v/>
      </c>
      <c r="AF114" s="87" t="str">
        <f t="shared" si="24"/>
        <v/>
      </c>
      <c r="AG114" s="53"/>
      <c r="AH114" s="224"/>
      <c r="AI114" s="226" t="str">
        <f t="shared" si="16"/>
        <v/>
      </c>
      <c r="AJ114" s="236" t="str">
        <f t="shared" si="25"/>
        <v>£0.00</v>
      </c>
      <c r="AK114" s="31"/>
      <c r="AL114" s="1"/>
      <c r="AM114" s="1"/>
      <c r="AN114" s="1"/>
      <c r="AO114" s="1"/>
      <c r="AP114" s="1" t="str">
        <f t="shared" si="17"/>
        <v/>
      </c>
      <c r="AQ114" s="27">
        <f t="shared" si="18"/>
        <v>0</v>
      </c>
      <c r="AR114" s="189">
        <f t="shared" si="26"/>
        <v>0</v>
      </c>
      <c r="AS114" s="190" t="str">
        <f>IF(AND(C114="A",'Claim Details'!$E$28&gt;=Rates!$D$14,'Claim Details'!$E$28&lt;=Rates!$D$15,'Claim Details'!$E$19="Yes"),Rates!$E$17,IF(AND(C114="A",'Claim Details'!$E$28&gt;=Rates!$D$14,'Claim Details'!$E$28&lt;=Rates!$D$15,'Claim Details'!$E$19="No"),Rates!$D$17,IF(AND(C114="A",'Claim Details'!$E$28&gt;=Rates!$F$14,'Claim Details'!$E$28&lt;=Rates!$F$15,'Claim Details'!$E$19="Yes"),Rates!$G$17,IF(AND(C114="A",'Claim Details'!$E$28&gt;=Rates!$F$14,'Claim Details'!$E$28&lt;=Rates!$F$15,'Claim Details'!$E$19="No"),Rates!$F$17,IF(AND(C114="A",'Claim Details'!$E$28&gt;=Rates!$H$14,'Claim Details'!$E$28&lt;=Rates!$H$15,'Claim Details'!$E$19="Yes"),Rates!$I$17,IF(AND(C114="A",'Claim Details'!$E$28&gt;=Rates!$H$14,'Claim Details'!$E$28&lt;=Rates!$H$15,'Claim Details'!$E$19="No"),Rates!$H$17,IF(AND(C114="A",'Claim Details'!$E$28&gt;=Rates!$J$14,'Claim Details'!$E$28&lt;=Rates!$J$15,'Claim Details'!$E$19="Yes"),Rates!$K$17,IF(AND(C114="A",'Claim Details'!$E$28&gt;=Rates!$J$14,'Claim Details'!$E$28&lt;=Rates!$J$15,'Claim Details'!$E$19="No"),Rates!$J$17,IF(AND(C114="B",'Claim Details'!$E$28&gt;=Rates!$D$14,'Claim Details'!$E$28&lt;=Rates!$D$15,'Claim Details'!$E$19="Yes"),Rates!$E$18,IF(AND(C114="B",'Claim Details'!$E$28&gt;=Rates!$D$14,'Claim Details'!$E$28&lt;=Rates!$D$15,'Claim Details'!$E$19="No"),Rates!$D$18,IF(AND(C114="B",'Claim Details'!$E$28&gt;=Rates!$F$14,'Claim Details'!$E$28&lt;=Rates!$F$15,'Claim Details'!$E$19="Yes"),Rates!$G$18,IF(AND(C114="B",'Claim Details'!$E$28&gt;=Rates!$F$14,'Claim Details'!$E$28&lt;=Rates!$F$15,'Claim Details'!$E$19="No"),Rates!$F$18,IF(AND(C114="B",'Claim Details'!$E$28&gt;=Rates!$H$14,'Claim Details'!$E$28&lt;=Rates!$H$15,'Claim Details'!$E$19="Yes"),Rates!$I$18,IF(AND(C114="B",'Claim Details'!$E$28&gt;=Rates!$H$14,'Claim Details'!$E$28&lt;=Rates!$H$15,'Claim Details'!$E$19="No"),Rates!$H$18,IF(AND(C114="B",'Claim Details'!$E$28&gt;=Rates!$J$14,'Claim Details'!$E$28&lt;=Rates!$J$15,'Claim Details'!$E$19="Yes"),Rates!$K$18,IF(AND(C114="B",'Claim Details'!$E$28&gt;=Rates!$J$14,'Claim Details'!$E$28&lt;=Rates!$J$15,'Claim Details'!$E$19="No"),Rates!$J$18,IF(AND(C114="C",'Claim Details'!$E$28&gt;=Rates!$D$14,'Claim Details'!$E$28&lt;=Rates!$D$15,'Claim Details'!$E$19="Yes"),Rates!$E$19,IF(AND(C114="C",'Claim Details'!$E$28&gt;=Rates!$D$14,'Claim Details'!$E$28&lt;=Rates!$D$15,'Claim Details'!$E$19="No"),Rates!$D$19,IF(AND(C114="C",'Claim Details'!$E$28&gt;=Rates!$F$14,'Claim Details'!$E$28&lt;=Rates!$F$15,'Claim Details'!$E$19="Yes"),Rates!$G$19,IF(AND(C114="C",'Claim Details'!$E$28&gt;=Rates!$F$14,'Claim Details'!$E$28&lt;=Rates!$F$15,'Claim Details'!$E$19="No"),Rates!$F$19,IF(AND(C114="C",'Claim Details'!$E$28&gt;=Rates!$H$14,'Claim Details'!$E$28&lt;=Rates!$H$15,'Claim Details'!$E$19="Yes"),Rates!$I$19,IF(AND(C114="C",'Claim Details'!$E$28&gt;=Rates!$H$14,'Claim Details'!$E$28&lt;=Rates!$H$15,'Claim Details'!$E$19="No"),Rates!$H$19,IF(AND(C114="C",'Claim Details'!$E$28&gt;=Rates!$J$14,'Claim Details'!$E$28&lt;=Rates!$J$15,'Claim Details'!$E$19="Yes"),Rates!$K$19,IF(AND(C114="C",'Claim Details'!$E$28&gt;=Rates!$J$14,'Claim Details'!$E$28&lt;=Rates!$J$15,'Claim Details'!$E$19="No"),Rates!$J$19,"£0.00"))))))))))))))))))))))))</f>
        <v>£0.00</v>
      </c>
      <c r="AT114" s="189" t="str">
        <f>IF(AND(C114="A",'Claim Details'!$E$28&gt;=Rates!$D$14,'Claim Details'!$E$28&lt;=Rates!$D$15,'Claim Details'!$E$19="Yes"),Rates!$E$25,IF(AND(C114="A",'Claim Details'!$E$28&gt;=Rates!$D$14,'Claim Details'!$E$28&lt;=Rates!$D$15,'Claim Details'!$E$19="No"),Rates!$D$25,IF(AND(C114="A",'Claim Details'!$E$28&gt;=Rates!$F$14,'Claim Details'!$E$28&lt;=Rates!$F$15,'Claim Details'!$E$19="Yes"),Rates!$G$25,IF(AND(C114="A",'Claim Details'!$E$28&gt;=Rates!$F$14,'Claim Details'!$E$28&lt;=Rates!$F$15,'Claim Details'!$E$19="No"),Rates!$F$25,IF(AND(C114="A",'Claim Details'!$E$28&gt;=Rates!$H$14,'Claim Details'!$E$28&lt;=Rates!$H$15,'Claim Details'!$E$19="Yes"),Rates!$I$25,IF(AND(C114="A",'Claim Details'!$E$28&gt;=Rates!$H$14,'Claim Details'!$E$28&lt;=Rates!$H$15,'Claim Details'!$E$19="No"),Rates!$H$25,IF(AND(C114="A",'Claim Details'!$E$28&gt;=Rates!$J$14,'Claim Details'!$E$28&lt;=Rates!$J$15,'Claim Details'!$E$19="Yes"),Rates!$K$25,IF(AND(C114="A",'Claim Details'!$E$28&gt;=Rates!$J$14,'Claim Details'!$E$28&lt;=Rates!$J$15,'Claim Details'!$E$19="No"),Rates!$J$25,IF(AND(C114="B",'Claim Details'!$E$28&gt;=Rates!$D$14,'Claim Details'!$E$28&lt;=Rates!$D$15,'Claim Details'!$E$19="Yes"),Rates!$E$26,IF(AND(C114="B",'Claim Details'!$E$28&gt;=Rates!$D$14,'Claim Details'!$E$28&lt;=Rates!$D$15,'Claim Details'!$E$19="No"),Rates!$D$26,IF(AND(C114="B",'Claim Details'!$E$28&gt;=Rates!$F$14,'Claim Details'!$E$28&lt;=Rates!$F$15,'Claim Details'!$E$19="Yes"),Rates!$G$26,IF(AND(C114="B",'Claim Details'!$E$28&gt;=Rates!$F$14,'Claim Details'!$E$28&lt;=Rates!$F$15,'Claim Details'!$E$19="No"),Rates!$F$26,IF(AND(C114="B",'Claim Details'!$E$28&gt;=Rates!$H$14,'Claim Details'!$E$28&lt;=Rates!$H$15,'Claim Details'!$E$19="Yes"),Rates!$I$26,IF(AND(C114="B",'Claim Details'!$E$28&gt;=Rates!$H$14,'Claim Details'!$E$28&lt;=Rates!$H$15,'Claim Details'!$E$19="No"),Rates!$H$26,IF(AND(C114="B",'Claim Details'!$E$28&gt;=Rates!$J$14,'Claim Details'!$E$28&lt;=Rates!$J$15,'Claim Details'!$E$19="Yes"),Rates!$K$26,IF(AND(C114="B",'Claim Details'!$E$28&gt;=Rates!$J$14,'Claim Details'!$E$28&lt;=Rates!$J$15,'Claim Details'!$E$19="No"),Rates!$J$26,IF(AND(C114="C",'Claim Details'!$E$28&gt;=Rates!$D$14,'Claim Details'!$E$28&lt;=Rates!$D$15,'Claim Details'!$E$19="Yes"),Rates!$E$27,IF(AND(C114="C",'Claim Details'!$E$28&gt;=Rates!$D$14,'Claim Details'!$E$28&lt;=Rates!$D$15,'Claim Details'!$E$19="No"),Rates!$D$27,IF(AND(C114="C",'Claim Details'!$E$28&gt;=Rates!$F$14,'Claim Details'!$E$28&lt;=Rates!$F$15,'Claim Details'!$E$19="Yes"),Rates!$G$27,IF(AND(C114="C",'Claim Details'!$E$28&gt;=Rates!$F$14,'Claim Details'!$E$28&lt;=Rates!$F$15,'Claim Details'!$E$19="No"),Rates!$F$27,IF(AND(C114="C",'Claim Details'!$E$28&gt;=Rates!$H$14,'Claim Details'!$E$28&lt;=Rates!$H$15,'Claim Details'!$E$19="Yes"),Rates!$I$27,IF(AND(C114="C",'Claim Details'!$E$28&gt;=Rates!$H$14,'Claim Details'!$E$28&lt;=Rates!$H$15,'Claim Details'!$E$19="No"),Rates!$H$27,IF(AND(C114="C",'Claim Details'!$E$28&gt;=Rates!$J$14,'Claim Details'!$E$28&lt;=Rates!$J$15,'Claim Details'!$E$19="Yes"),Rates!$K$27,IF(AND(C114="C",'Claim Details'!$E$28&gt;=Rates!$J$14,'Claim Details'!$E$28&lt;=Rates!$J$15,'Claim Details'!$E$19="No"),Rates!$J$27,"£0.00"))))))))))))))))))))))))</f>
        <v>£0.00</v>
      </c>
      <c r="AU114" s="191" t="str">
        <f>IF(AND(C114="A",'Claim Details'!$E$28&gt;=Rates!$D$14,'Claim Details'!$E$28&lt;=Rates!$D$15,'Claim Details'!$E$19="Yes"),Rates!$E$20,IF(AND(C114="A",'Claim Details'!$E$28&gt;=Rates!$D$14,'Claim Details'!$E$28&lt;=Rates!$D$15,'Claim Details'!$E$19="No"),Rates!$D$20,IF(AND(C114="A",'Claim Details'!$E$28&gt;=Rates!$F$14,'Claim Details'!$E$28&lt;=Rates!$F$15,'Claim Details'!$E$19="Yes"),Rates!$G$20,IF(AND(C114="A",'Claim Details'!$E$28&gt;=Rates!$F$14,'Claim Details'!$E$28&lt;=Rates!$F$15,'Claim Details'!$E$19="No"),Rates!$F$20,IF(AND(C114="A",'Claim Details'!$E$28&gt;=Rates!$H$14,'Claim Details'!$E$28&lt;=Rates!$H$15,'Claim Details'!$E$19="Yes"),Rates!$I$20,IF(AND(C114="A",'Claim Details'!$E$28&gt;=Rates!$H$14,'Claim Details'!$E$28&lt;=Rates!$H$15,'Claim Details'!$E$19="No"),Rates!$H$20,IF(AND(C114="A",'Claim Details'!$E$28&gt;=Rates!$J$14,'Claim Details'!$E$28&lt;=Rates!$J$15,'Claim Details'!$E$19="Yes"),Rates!$K$20,IF(AND(C114="A",'Claim Details'!$E$28&gt;=Rates!$J$14,'Claim Details'!$E$28&lt;=Rates!$J$15,'Claim Details'!$E$19="No"),Rates!$J$20,IF(AND(C114="B",'Claim Details'!$E$28&gt;=Rates!$D$14,'Claim Details'!$E$28&lt;=Rates!$D$15,'Claim Details'!$E$19="Yes"),Rates!$E$21,IF(AND(C114="B",'Claim Details'!$E$28&gt;=Rates!$D$14,'Claim Details'!$E$28&lt;=Rates!$D$15,'Claim Details'!$E$19="No"),Rates!$D$21,IF(AND(C114="B",'Claim Details'!$E$28&gt;=Rates!$F$14,'Claim Details'!$E$28&lt;=Rates!$F$15,'Claim Details'!$E$19="Yes"),Rates!$G$21,IF(AND(C114="B",'Claim Details'!$E$28&gt;=Rates!$F$14,'Claim Details'!$E$28&lt;=Rates!$F$15,'Claim Details'!$E$19="No"),Rates!$F$21,IF(AND(C114="B",'Claim Details'!$E$28&gt;=Rates!$H$14,'Claim Details'!$E$28&lt;=Rates!$H$15,'Claim Details'!$E$19="Yes"),Rates!$I$21,IF(AND(C114="B",'Claim Details'!$E$28&gt;=Rates!$H$14,'Claim Details'!$E$28&lt;=Rates!$H$15,'Claim Details'!$E$19="No"),Rates!$H$21,IF(AND(C114="B",'Claim Details'!$E$28&gt;=Rates!$J$14,'Claim Details'!$E$28&lt;=Rates!$J$15,'Claim Details'!$E$19="Yes"),Rates!$K$21,IF(AND(C114="B",'Claim Details'!$E$28&gt;=Rates!$J$14,'Claim Details'!$E$28&lt;=Rates!$J$15,'Claim Details'!$E$19="No"),Rates!$J$21,"£0.00"))))))))))))))))</f>
        <v>£0.00</v>
      </c>
      <c r="AV114" s="191" t="str">
        <f>IF(AND(C114="A",'Claim Details'!$E$28&gt;=Rates!$D$14,'Claim Details'!$E$28&lt;=Rates!$D$15,'Claim Details'!$E$19="Yes"),Rates!$E$22,IF(AND(C114="A",'Claim Details'!$E$28&gt;=Rates!$D$14,'Claim Details'!$E$28&lt;=Rates!$D$15,'Claim Details'!$E$19="No"),Rates!$D$22,IF(AND(C114="A",'Claim Details'!$E$28&gt;=Rates!$F$14,'Claim Details'!$E$28&lt;=Rates!$F$15,'Claim Details'!$E$19="Yes"),Rates!$G$22,IF(AND(C114="A",'Claim Details'!$E$28&gt;=Rates!$F$14,'Claim Details'!$E$28&lt;=Rates!$F$15,'Claim Details'!$E$19="No"),Rates!$F$22,IF(AND(C114="A",'Claim Details'!$E$28&gt;=Rates!$H$14,'Claim Details'!$E$28&lt;=Rates!$H$15,'Claim Details'!$E$19="Yes"),Rates!$I$22,IF(AND(C114="A",'Claim Details'!$E$28&gt;=Rates!$H$14,'Claim Details'!$E$28&lt;=Rates!$H$15,'Claim Details'!$E$19="No"),Rates!$H$22,IF(AND(C114="A",'Claim Details'!$E$28&gt;=Rates!$J$14,'Claim Details'!$E$28&lt;=Rates!$J$15,'Claim Details'!$E$19="Yes"),Rates!$K$22,IF(AND(C114="A",'Claim Details'!$E$28&gt;=Rates!$J$14,'Claim Details'!$E$28&lt;=Rates!$J$15,'Claim Details'!$E$19="No"),Rates!$J$22,IF(AND(C114="B",'Claim Details'!$E$28&gt;=Rates!$D$14,'Claim Details'!$E$28&lt;=Rates!$D$15,'Claim Details'!$E$19="Yes"),Rates!$E$23,IF(AND(C114="B",'Claim Details'!$E$28&gt;=Rates!$D$14,'Claim Details'!$E$28&lt;=Rates!$D$15,'Claim Details'!$E$19="No"),Rates!$D$23,IF(AND(C114="B",'Claim Details'!$E$28&gt;=Rates!$F$14,'Claim Details'!$E$28&lt;=Rates!$F$15,'Claim Details'!$E$19="Yes"),Rates!$G$23,IF(AND(C114="B",'Claim Details'!$E$28&gt;=Rates!$F$14,'Claim Details'!$E$28&lt;=Rates!$F$15,'Claim Details'!$E$19="No"),Rates!$F$23,IF(AND(C114="B",'Claim Details'!$E$28&gt;=Rates!$H$14,'Claim Details'!$E$28&lt;=Rates!$H$15,'Claim Details'!$E$19="Yes"),Rates!$I$23,IF(AND(C114="B",'Claim Details'!$E$28&gt;=Rates!$H$14,'Claim Details'!$E$28&lt;=Rates!$H$15,'Claim Details'!$E$19="No"),Rates!$H$23,IF(AND(C114="B",'Claim Details'!$E$28&gt;=Rates!$J$14,'Claim Details'!$E$28&lt;=Rates!$J$15,'Claim Details'!$E$19="Yes"),Rates!$K$23,IF(AND(C114="B",'Claim Details'!$E$28&gt;=Rates!$J$14,'Claim Details'!$E$28&lt;=Rates!$J$15,'Claim Details'!$E$19="No"),Rates!$J$23,IF(AND(C114="C",'Claim Details'!$E$28&gt;=Rates!$D$14,'Claim Details'!$E$28&lt;=Rates!$D$15,'Claim Details'!$E$19="Yes"),Rates!$E$24,IF(AND(C114="C",'Claim Details'!$E$28&gt;=Rates!$D$14,'Claim Details'!$E$28&lt;=Rates!$D$15,'Claim Details'!$E$19="No"),Rates!$D$24,IF(AND(C114="C",'Claim Details'!$E$28&gt;=Rates!$F$14,'Claim Details'!$E$28&lt;=Rates!$F$15,'Claim Details'!$E$19="Yes"),Rates!$G$24,IF(AND(C114="C",'Claim Details'!$E$28&gt;=Rates!$F$14,'Claim Details'!$E$28&lt;=Rates!$F$15,'Claim Details'!$E$19="No"),Rates!$F$24,IF(AND(C114="C",'Claim Details'!$E$28&gt;=Rates!$H$14,'Claim Details'!$E$28&lt;=Rates!$H$15,'Claim Details'!$E$19="Yes"),Rates!$I$24,IF(AND(C114="C",'Claim Details'!$E$28&gt;=Rates!$H$14,'Claim Details'!$E$28&lt;=Rates!$H$15,'Claim Details'!$E$19="No"),Rates!$H$24,IF(AND(C114="C",'Claim Details'!$E$28&gt;=Rates!$J$14,'Claim Details'!$E$28&lt;=Rates!$J$15,'Claim Details'!$E$19="Yes"),Rates!$K$24,IF(AND(C114="C",'Claim Details'!$E$28&gt;=Rates!$J$14,'Claim Details'!$E$28&lt;=Rates!$J$15,'Claim Details'!$E$19="No"),Rates!$J$24,"£0.00"))))))))))))))))))))))))</f>
        <v>£0.00</v>
      </c>
      <c r="AW114" s="1"/>
      <c r="AX114" s="189" t="str">
        <f>IF(AND(U114="A",'Claim Details'!$I$28&gt;=Rates!$D$14,'Claim Details'!$I$28&lt;=Rates!$D$15,'Claim Details'!$I$19="Yes"),Rates!$J$17,IF(AND(U114="A",'Claim Details'!$I$28&gt;=Rates!$D$14,'Claim Details'!$I$28&lt;=Rates!$D$15,'Claim Details'!$I$19="No"),Rates!$D$17,IF(AND(U114="A",'Claim Details'!$I$28&gt;=Rates!$F$14,'Claim Details'!$I$28&lt;=Rates!$F$15,'Claim Details'!$I$19="Yes"),Rates!$G$17,IF(AND(U114="A",'Claim Details'!$I$28&gt;=Rates!$F$14,'Claim Details'!$I$28&lt;=Rates!$F$15,'Claim Details'!$I$19="No"),Rates!$F$17,IF(AND(U114="A",'Claim Details'!$I$28&gt;=Rates!$H$14,'Claim Details'!$I$28&lt;=Rates!$H$15,'Claim Details'!$I$19="Yes"),Rates!$I$17,IF(AND(U114="A",'Claim Details'!$I$28&gt;=Rates!$H$14,'Claim Details'!$I$28&lt;=Rates!$H$15,'Claim Details'!$I$19="No"),Rates!$H$17,IF(AND(U114="A",'Claim Details'!$I$28&gt;=Rates!$J$14,'Claim Details'!$I$28&lt;=Rates!$J$15,'Claim Details'!$I$19="Yes"),Rates!$K$17,IF(AND(U114="A",'Claim Details'!$I$28&gt;=Rates!$J$14,'Claim Details'!$I$28&lt;=Rates!$J$15,'Claim Details'!$I$19="No"),Rates!$J$17,IF(AND(U114="B",'Claim Details'!$I$28&gt;=Rates!$D$14,'Claim Details'!$I$28&lt;=Rates!$D$15,'Claim Details'!$I$19="Yes"),Rates!$E$18,IF(AND(U114="B",'Claim Details'!$I$28&gt;=Rates!$D$14,'Claim Details'!$I$28&lt;=Rates!$D$15,'Claim Details'!$I$19="No"),Rates!$D$18,IF(AND(U114="B",'Claim Details'!$I$28&gt;=Rates!$F$14,'Claim Details'!$I$28&lt;=Rates!$F$15,'Claim Details'!$I$19="Yes"),Rates!$G$18,IF(AND(U114="B",'Claim Details'!$I$28&gt;=Rates!$F$14,'Claim Details'!$I$28&lt;=Rates!$F$15,'Claim Details'!$I$19="No"),Rates!$F$18,IF(AND(U114="B",'Claim Details'!$I$28&gt;=Rates!$H$14,'Claim Details'!$I$28&lt;=Rates!$H$15,'Claim Details'!$I$19="Yes"),Rates!$I$18,IF(AND(U114="B",'Claim Details'!$I$28&gt;=Rates!$H$14,'Claim Details'!$I$28&lt;=Rates!$H$15,'Claim Details'!$I$19="No"),Rates!$H$18,IF(AND(U114="B",'Claim Details'!$I$28&gt;=Rates!$J$14,'Claim Details'!$I$28&lt;=Rates!$J$15,'Claim Details'!$I$19="Yes"),Rates!$K$18,IF(AND(U114="B",'Claim Details'!$I$28&gt;=Rates!$J$14,'Claim Details'!$I$28&lt;=Rates!$J$15,'Claim Details'!$I$19="No"),Rates!$J$18,IF(AND(U114="C",'Claim Details'!$I$28&gt;=Rates!$D$14,'Claim Details'!$I$28&lt;=Rates!$D$15,'Claim Details'!$I$19="Yes"),Rates!$E$19,IF(AND(U114="C",'Claim Details'!$I$28&gt;=Rates!$D$14,'Claim Details'!$I$28&lt;=Rates!$D$15,'Claim Details'!$I$19="No"),Rates!$D$19,IF(AND(U114="C",'Claim Details'!$I$28&gt;=Rates!$F$14,'Claim Details'!$I$28&lt;=Rates!$F$15,'Claim Details'!$I$19="Yes"),Rates!$G$19,IF(AND(U114="C",'Claim Details'!$I$28&gt;=Rates!$F$14,'Claim Details'!$I$28&lt;=Rates!$F$15,'Claim Details'!$I$19="No"),Rates!$F$19,IF(AND(U114="C",'Claim Details'!$I$28&gt;=Rates!$H$14,'Claim Details'!$I$28&lt;=Rates!$H$15,'Claim Details'!$I$19="Yes"),Rates!$I$19,IF(AND(U114="C",'Claim Details'!$I$28&gt;=Rates!$H$14,'Claim Details'!$I$28&lt;=Rates!$H$15,'Claim Details'!$I$19="No"),Rates!$H$19,IF(AND(U114="C",'Claim Details'!$I$28&gt;=Rates!$J$14,'Claim Details'!$I$28&lt;=Rates!$J$15,'Claim Details'!$I$19="Yes"),Rates!$K$19,IF(AND(U114="C",'Claim Details'!$I$28&gt;=Rates!$J$14,'Claim Details'!$I$28&lt;=Rates!$J$15,'Claim Details'!$I$19="No"),Rates!$J$19,"£0.00"))))))))))))))))))))))))</f>
        <v>£0.00</v>
      </c>
      <c r="AY114" s="189" t="str">
        <f>IF(AND(C114="A",'Claim Details'!$I$28&gt;=Rates!$D$14,'Claim Details'!$I$28&lt;=Rates!$D$15,'Claim Details'!$I$19="Yes"),Rates!$J$25,IF(AND(C114="A",'Claim Details'!$I$28&gt;=Rates!$D$14,'Claim Details'!$I$28&lt;=Rates!$D$15,'Claim Details'!$I$19="No"),Rates!$D$25,IF(AND(C114="A",'Claim Details'!$I$28&gt;=Rates!$F$14,'Claim Details'!$I$28&lt;=Rates!$F$15,'Claim Details'!$I$19="Yes"),Rates!$G$25,IF(AND(C114="A",'Claim Details'!$I$28&gt;=Rates!$F$14,'Claim Details'!$I$28&lt;=Rates!$F$15,'Claim Details'!$I$19="No"),Rates!$F$25,IF(AND(C114="A",'Claim Details'!$I$28&gt;=Rates!$H$14,'Claim Details'!$I$28&lt;=Rates!$H$15,'Claim Details'!$I$19="Yes"),Rates!$I$25,IF(AND(C114="A",'Claim Details'!$I$28&gt;=Rates!$H$14,'Claim Details'!$I$28&lt;=Rates!$H$15,'Claim Details'!$I$19="No"),Rates!$H$25,IF(AND(C114="A",'Claim Details'!$I$28&gt;=Rates!$J$14,'Claim Details'!$I$28&lt;=Rates!$J$15,'Claim Details'!$I$19="Yes"),Rates!$K$25,IF(AND(C114="A",'Claim Details'!$I$28&gt;=Rates!$J$14,'Claim Details'!$I$28&lt;=Rates!$J$15,'Claim Details'!$I$19="No"),Rates!$J$25,IF(AND(C114="B",'Claim Details'!$I$28&gt;=Rates!$D$14,'Claim Details'!$I$28&lt;=Rates!$D$15,'Claim Details'!$I$19="Yes"),Rates!$E$26,IF(AND(C114="B",'Claim Details'!$I$28&gt;=Rates!$D$14,'Claim Details'!$I$28&lt;=Rates!$D$15,'Claim Details'!$I$19="No"),Rates!$D$26,IF(AND(C114="B",'Claim Details'!$I$28&gt;=Rates!$F$14,'Claim Details'!$I$28&lt;=Rates!$F$15,'Claim Details'!$I$19="Yes"),Rates!$G$26,IF(AND(C114="B",'Claim Details'!$I$28&gt;=Rates!$F$14,'Claim Details'!$I$28&lt;=Rates!$F$15,'Claim Details'!$I$19="No"),Rates!$F$26,IF(AND(C114="B",'Claim Details'!$I$28&gt;=Rates!$H$14,'Claim Details'!$I$28&lt;=Rates!$H$15,'Claim Details'!$I$19="Yes"),Rates!$I$26,IF(AND(C114="B",'Claim Details'!$I$28&gt;=Rates!$H$14,'Claim Details'!$I$28&lt;=Rates!$H$15,'Claim Details'!$I$19="No"),Rates!$H$26,IF(AND(C114="B",'Claim Details'!$I$28&gt;=Rates!$J$14,'Claim Details'!$I$28&lt;=Rates!$J$15,'Claim Details'!$I$19="Yes"),Rates!$K$26,IF(AND(C114="B",'Claim Details'!$I$28&gt;=Rates!$J$14,'Claim Details'!$I$28&lt;=Rates!$J$15,'Claim Details'!$I$19="No"),Rates!$J$26,IF(AND(C114="C",'Claim Details'!$I$28&gt;=Rates!$D$14,'Claim Details'!$I$28&lt;=Rates!$D$15,'Claim Details'!$I$19="Yes"),Rates!$E$27,IF(AND(C114="C",'Claim Details'!$I$28&gt;=Rates!$D$14,'Claim Details'!$I$28&lt;=Rates!$D$15,'Claim Details'!$I$19="No"),Rates!$D$27,IF(AND(C114="C",'Claim Details'!$I$28&gt;=Rates!$F$14,'Claim Details'!$I$28&lt;=Rates!$F$15,'Claim Details'!$I$19="Yes"),Rates!$G$27,IF(AND(C114="C",'Claim Details'!$I$28&gt;=Rates!$F$14,'Claim Details'!$I$28&lt;=Rates!$F$15,'Claim Details'!$I$19="No"),Rates!$F$27,IF(AND(C114="C",'Claim Details'!$I$28&gt;=Rates!$H$14,'Claim Details'!$I$28&lt;=Rates!$H$15,'Claim Details'!$I$19="Yes"),Rates!$I$27,IF(AND(C114="C",'Claim Details'!$I$28&gt;=Rates!$H$14,'Claim Details'!$I$28&lt;=Rates!$H$15,'Claim Details'!$I$19="No"),Rates!$H$27,IF(AND(C114="C",'Claim Details'!$I$28&gt;=Rates!$J$14,'Claim Details'!$I$28&lt;=Rates!$J$15,'Claim Details'!$I$19="Yes"),Rates!$K$27,IF(AND(C114="C",'Claim Details'!$I$28&gt;=Rates!$J$14,'Claim Details'!$I$28&lt;=Rates!$J$15,'Claim Details'!$I$19="No"),Rates!$J$27,"£0.00"))))))))))))))))))))))))</f>
        <v>£0.00</v>
      </c>
      <c r="AZ114" s="189" t="str">
        <f>IF(AND(C114="A",'Claim Details'!$I$28&gt;=Rates!$D$14,'Claim Details'!$I$28&lt;=Rates!$D$15,'Claim Details'!$I$19="Yes"),Rates!$E$20,IF(AND(C114="A",'Claim Details'!$I$28&gt;=Rates!$D$14,'Claim Details'!$I$28&lt;=Rates!$D$15,'Claim Details'!$I$19="No"),Rates!$D$20,IF(AND(C114="A",'Claim Details'!$I$28&gt;=Rates!$F$14,'Claim Details'!$I$28&lt;=Rates!$F$15,'Claim Details'!$I$19="Yes"),Rates!$G$20,IF(AND(C114="A",'Claim Details'!$I$28&gt;=Rates!$F$14,'Claim Details'!$I$28&lt;=Rates!$F$15,'Claim Details'!$I$19="No"),Rates!$F$20,IF(AND(C114="A",'Claim Details'!$I$28&gt;=Rates!$H$14,'Claim Details'!$I$28&lt;=Rates!$H$15,'Claim Details'!$I$19="Yes"),Rates!$I$20,IF(AND(C114="A",'Claim Details'!$I$28&gt;=Rates!$H$14,'Claim Details'!$I$28&lt;=Rates!$H$15,'Claim Details'!$I$19="No"),Rates!$H$20,IF(AND(C114="A",'Claim Details'!$I$28&gt;=Rates!$J$14,'Claim Details'!$I$28&lt;=Rates!$J$15,'Claim Details'!$I$19="Yes"),Rates!$K$20,IF(AND(C114="A",'Claim Details'!$I$28&gt;=Rates!$J$14,'Claim Details'!$I$28&lt;=Rates!$J$15,'Claim Details'!$I$19="No"),Rates!$J$20,IF(AND(C114="B",'Claim Details'!$I$28&gt;=Rates!$D$14,'Claim Details'!$I$28&lt;=Rates!$D$15,'Claim Details'!$I$19="Yes"),Rates!$E$21,IF(AND(C114="B",'Claim Details'!$I$28&gt;=Rates!$D$14,'Claim Details'!$I$28&lt;=Rates!$D$15,'Claim Details'!$I$19="No"),Rates!$D$21,IF(AND(C114="B",'Claim Details'!$I$28&gt;=Rates!$F$14,'Claim Details'!$I$28&lt;=Rates!$F$15,'Claim Details'!$I$19="Yes"),Rates!$G$21,IF(AND(C114="B",'Claim Details'!$I$28&gt;=Rates!$F$14,'Claim Details'!$I$28&lt;=Rates!$F$15,'Claim Details'!$I$19="No"),Rates!$F$21,IF(AND(C114="B",'Claim Details'!$I$28&gt;=Rates!$H$14,'Claim Details'!$I$28&lt;=Rates!$H$15,'Claim Details'!$I$19="Yes"),Rates!$I$21,IF(AND(C114="B",'Claim Details'!$I$28&gt;=Rates!$H$14,'Claim Details'!$I$28&lt;=Rates!$H$15,'Claim Details'!$I$19="No"),Rates!$H$21,IF(AND(C114="B",'Claim Details'!$I$28&gt;=Rates!$J$14,'Claim Details'!$I$28&lt;=Rates!$J$15,'Claim Details'!$I$19="Yes"),Rates!$K$21,IF(AND(C114="B",'Claim Details'!$I$28&gt;=Rates!$J$14,'Claim Details'!$I$28&lt;=Rates!$J$15,'Claim Details'!$I$19="No"),Rates!$J$21,"£0.00"))))))))))))))))</f>
        <v>£0.00</v>
      </c>
      <c r="BA114" s="189" t="str">
        <f>IF(AND(C114="A",'Claim Details'!$I$28&gt;=Rates!$D$14,'Claim Details'!$I$28&lt;=Rates!$D$15,'Claim Details'!$I$19="Yes"),Rates!$E$22,IF(AND(C114="A",'Claim Details'!$I$28&gt;=Rates!$D$14,'Claim Details'!$I$28&lt;=Rates!$D$15,'Claim Details'!$I$19="No"),Rates!$D$22,IF(AND(C114="A",'Claim Details'!$I$28&gt;=Rates!$F$14,'Claim Details'!$I$28&lt;=Rates!$F$15,'Claim Details'!$I$19="Yes"),Rates!$G$22,IF(AND(C114="A",'Claim Details'!$I$28&gt;=Rates!$F$14,'Claim Details'!$I$28&lt;=Rates!$F$15,'Claim Details'!$I$19="No"),Rates!$F$22,IF(AND(C114="A",'Claim Details'!$I$28&gt;=Rates!$H$14,'Claim Details'!$I$28&lt;=Rates!$H$15,'Claim Details'!$I$19="Yes"),Rates!$I$22,IF(AND(C114="A",'Claim Details'!$I$28&gt;=Rates!$H$14,'Claim Details'!$I$28&lt;=Rates!$H$15,'Claim Details'!$I$19="No"),Rates!$H$22,IF(AND(C114="A",'Claim Details'!$I$28&gt;=Rates!$J$14,'Claim Details'!$I$28&lt;=Rates!$J$15,'Claim Details'!$I$19="Yes"),Rates!$K$22,IF(AND(C114="A",'Claim Details'!$I$28&gt;=Rates!$J$14,'Claim Details'!$I$28&lt;=Rates!$J$15,'Claim Details'!$I$19="No"),Rates!$J$22,IF(AND(C114="B",'Claim Details'!$I$28&gt;=Rates!$D$14,'Claim Details'!$I$28&lt;=Rates!$D$15,'Claim Details'!$I$19="Yes"),Rates!$E$23,IF(AND(C114="B",'Claim Details'!$I$28&gt;=Rates!$D$14,'Claim Details'!$I$28&lt;=Rates!$D$15,'Claim Details'!$I$19="No"),Rates!$D$23,IF(AND(C114="B",'Claim Details'!$I$28&gt;=Rates!$F$14,'Claim Details'!$I$28&lt;=Rates!$F$15,'Claim Details'!$I$19="Yes"),Rates!$G$23,IF(AND(C114="B",'Claim Details'!$I$28&gt;=Rates!$F$14,'Claim Details'!$I$28&lt;=Rates!$F$15,'Claim Details'!$I$19="No"),Rates!$F$23,IF(AND(C114="B",'Claim Details'!$I$28&gt;=Rates!$H$14,'Claim Details'!$I$28&lt;=Rates!$H$15,'Claim Details'!$I$19="Yes"),Rates!$I$23,IF(AND(C114="B",'Claim Details'!$I$28&gt;=Rates!$H$14,'Claim Details'!$I$28&lt;=Rates!$H$15,'Claim Details'!$I$19="No"),Rates!$H$23,IF(AND(C114="B",'Claim Details'!$I$28&gt;=Rates!$J$14,'Claim Details'!$I$28&lt;=Rates!$J$15,'Claim Details'!$I$19="Yes"),Rates!$K$23,IF(AND(C114="B",'Claim Details'!$I$28&gt;=Rates!$J$14,'Claim Details'!$I$28&lt;=Rates!$J$15,'Claim Details'!$I$19="No"),Rates!$J$23,IF(AND(C114="C",'Claim Details'!$I$28&gt;=Rates!$D$14,'Claim Details'!$I$28&lt;=Rates!$D$15,'Claim Details'!$I$19="Yes"),Rates!$E$24,IF(AND(C114="C",'Claim Details'!$I$28&gt;=Rates!$D$14,'Claim Details'!$I$28&lt;=Rates!$D$15,'Claim Details'!$I$19="No"),Rates!$D$24,IF(AND(C114="C",'Claim Details'!$I$28&gt;=Rates!$F$14,'Claim Details'!$I$28&lt;=Rates!$F$15,'Claim Details'!$I$19="Yes"),Rates!$G$24,IF(AND(C114="C",'Claim Details'!$I$28&gt;=Rates!$F$14,'Claim Details'!$I$28&lt;=Rates!$F$15,'Claim Details'!$I$19="No"),Rates!$F$24,IF(AND(C114="C",'Claim Details'!$I$28&gt;=Rates!$H$14,'Claim Details'!$I$28&lt;=Rates!$H$15,'Claim Details'!$I$19="Yes"),Rates!$I$24,IF(AND(C114="C",'Claim Details'!$I$28&gt;=Rates!$H$14,'Claim Details'!$I$28&lt;=Rates!$H$15,'Claim Details'!$I$19="No"),Rates!$H$24,IF(AND(C114="C",'Claim Details'!$I$28&gt;=Rates!$J$14,'Claim Details'!$I$28&lt;=Rates!$J$15,'Claim Details'!$I$19="Yes"),Rates!$K$24,IF(AND(C114="C",'Claim Details'!$I$28&gt;=Rates!$J$14,'Claim Details'!$I$28&lt;=Rates!$J$15,'Claim Details'!$I$19="No"),Rates!$J$24,"£0.00"))))))))))))))))))))))))</f>
        <v>£0.00</v>
      </c>
      <c r="BB114" s="189" t="str">
        <f t="shared" si="27"/>
        <v>£0.00</v>
      </c>
      <c r="BC114" s="1"/>
      <c r="BD114" s="189" t="str">
        <f>IF(AND(AE114="A",'Claim Details'!$I$28&gt;=Rates!$D$14,'Claim Details'!$I$28&lt;=Rates!$D$15,'Claim Details'!$I$19="Yes"),Rates!$J$17,IF(AND(AE114="A",'Claim Details'!$I$28&gt;=Rates!$D$14,'Claim Details'!$I$28&lt;=Rates!$D$15,'Claim Details'!$I$19="No"),Rates!$D$17,IF(AND(AE114="A",'Claim Details'!$I$28&gt;=Rates!$F$14,'Claim Details'!$I$28&lt;=Rates!$F$15,'Claim Details'!$I$19="Yes"),Rates!$G$17,IF(AND(AE114="A",'Claim Details'!$I$28&gt;=Rates!$F$14,'Claim Details'!$I$28&lt;=Rates!$F$15,'Claim Details'!$I$19="No"),Rates!$F$17,IF(AND(AE114="A",'Claim Details'!$I$28&gt;=Rates!$H$14,'Claim Details'!$I$28&lt;=Rates!$H$15,'Claim Details'!$I$19="Yes"),Rates!$I$17,IF(AND(AE114="A",'Claim Details'!$I$28&gt;=Rates!$H$14,'Claim Details'!$I$28&lt;=Rates!$H$15,'Claim Details'!$I$19="No"),Rates!$H$17,IF(AND(AE114="A",'Claim Details'!$I$28&gt;=Rates!$J$14,'Claim Details'!$I$28&lt;=Rates!$J$15,'Claim Details'!$I$19="Yes"),Rates!$K$17,IF(AND(AE114="A",'Claim Details'!$I$28&gt;=Rates!$J$14,'Claim Details'!$I$28&lt;=Rates!$J$15,'Claim Details'!$I$19="No"),Rates!$J$17,IF(AND(AE114="B",'Claim Details'!$I$28&gt;=Rates!$D$14,'Claim Details'!$I$28&lt;=Rates!$D$15,'Claim Details'!$I$19="Yes"),Rates!$E$18,IF(AND(AE114="B",'Claim Details'!$I$28&gt;=Rates!$D$14,'Claim Details'!$I$28&lt;=Rates!$D$15,'Claim Details'!$I$19="No"),Rates!$D$18,IF(AND(AE114="B",'Claim Details'!$I$28&gt;=Rates!$F$14,'Claim Details'!$I$28&lt;=Rates!$F$15,'Claim Details'!$I$19="Yes"),Rates!$G$18,IF(AND(AE114="B",'Claim Details'!$I$28&gt;=Rates!$F$14,'Claim Details'!$I$28&lt;=Rates!$F$15,'Claim Details'!$I$19="No"),Rates!$F$18,IF(AND(AE114="B",'Claim Details'!$I$28&gt;=Rates!$H$14,'Claim Details'!$I$28&lt;=Rates!$H$15,'Claim Details'!$I$19="Yes"),Rates!$I$18,IF(AND(AE114="B",'Claim Details'!$I$28&gt;=Rates!$H$14,'Claim Details'!$I$28&lt;=Rates!$H$15,'Claim Details'!$I$19="No"),Rates!$H$18,IF(AND(AE114="B",'Claim Details'!$I$28&gt;=Rates!$J$14,'Claim Details'!$I$28&lt;=Rates!$J$15,'Claim Details'!$I$19="Yes"),Rates!$K$18,IF(AND(AE114="B",'Claim Details'!$I$28&gt;=Rates!$J$14,'Claim Details'!$I$28&lt;=Rates!$J$15,'Claim Details'!$I$19="No"),Rates!$J$18,IF(AND(AE114="C",'Claim Details'!$I$28&gt;=Rates!$D$14,'Claim Details'!$I$28&lt;=Rates!$D$15,'Claim Details'!$I$19="Yes"),Rates!$E$19,IF(AND(AE114="C",'Claim Details'!$I$28&gt;=Rates!$D$14,'Claim Details'!$I$28&lt;=Rates!$D$15,'Claim Details'!$I$19="No"),Rates!$D$19,IF(AND(AE114="C",'Claim Details'!$I$28&gt;=Rates!$F$14,'Claim Details'!$I$28&lt;=Rates!$F$15,'Claim Details'!$I$19="Yes"),Rates!$G$19,IF(AND(AE114="C",'Claim Details'!$I$28&gt;=Rates!$F$14,'Claim Details'!$I$28&lt;=Rates!$F$15,'Claim Details'!$I$19="No"),Rates!$F$19,IF(AND(AE114="C",'Claim Details'!$I$28&gt;=Rates!$H$14,'Claim Details'!$I$28&lt;=Rates!$H$15,'Claim Details'!$I$19="Yes"),Rates!$I$19,IF(AND(AE114="C",'Claim Details'!$I$28&gt;=Rates!$H$14,'Claim Details'!$I$28&lt;=Rates!$H$15,'Claim Details'!$I$19="No"),Rates!$H$19,IF(AND(AE114="C",'Claim Details'!$I$28&gt;=Rates!$J$14,'Claim Details'!$I$28&lt;=Rates!$J$15,'Claim Details'!$I$19="Yes"),Rates!$K$19,IF(AND(AE114="C",'Claim Details'!$I$28&gt;=Rates!$J$14,'Claim Details'!$I$28&lt;=Rates!$J$15,'Claim Details'!$I$19="No"),Rates!$J$19,"£0.00"))))))))))))))))))))))))</f>
        <v>£0.00</v>
      </c>
      <c r="BE114" s="189" t="str">
        <f>IF(AND(AE114="A",'Claim Details'!$I$28&gt;=Rates!$D$14,'Claim Details'!$I$28&lt;=Rates!$D$15,'Claim Details'!$I$19="Yes"),Rates!$J$25,IF(AND(AE114="A",'Claim Details'!$I$28&gt;=Rates!$D$14,'Claim Details'!$I$28&lt;=Rates!$D$15,'Claim Details'!$I$19="No"),Rates!$D$25,IF(AND(AE114="A",'Claim Details'!$I$28&gt;=Rates!$F$14,'Claim Details'!$I$28&lt;=Rates!$F$15,'Claim Details'!$I$19="Yes"),Rates!$G$25,IF(AND(AE114="A",'Claim Details'!$I$28&gt;=Rates!$F$14,'Claim Details'!$I$28&lt;=Rates!$F$15,'Claim Details'!$I$19="No"),Rates!$F$25,IF(AND(AE114="A",'Claim Details'!$I$28&gt;=Rates!$H$14,'Claim Details'!$I$28&lt;=Rates!$H$15,'Claim Details'!$I$19="Yes"),Rates!$I$25,IF(AND(AE114="A",'Claim Details'!$I$28&gt;=Rates!$H$14,'Claim Details'!$I$28&lt;=Rates!$H$15,'Claim Details'!$I$19="No"),Rates!$H$25,IF(AND(AE114="A",'Claim Details'!$I$28&gt;=Rates!$J$14,'Claim Details'!$I$28&lt;=Rates!$J$15,'Claim Details'!$I$19="Yes"),Rates!$K$25,IF(AND(AE114="A",'Claim Details'!$I$28&gt;=Rates!$J$14,'Claim Details'!$I$28&lt;=Rates!$J$15,'Claim Details'!$I$19="No"),Rates!$J$25,IF(AND(AE114="B",'Claim Details'!$I$28&gt;=Rates!$D$14,'Claim Details'!$I$28&lt;=Rates!$D$15,'Claim Details'!$I$19="Yes"),Rates!$E$26,IF(AND(AE114="B",'Claim Details'!$I$28&gt;=Rates!$D$14,'Claim Details'!$I$28&lt;=Rates!$D$15,'Claim Details'!$I$19="No"),Rates!$D$26,IF(AND(AE114="B",'Claim Details'!$I$28&gt;=Rates!$F$14,'Claim Details'!$I$28&lt;=Rates!$F$15,'Claim Details'!$I$19="Yes"),Rates!$G$26,IF(AND(AE114="B",'Claim Details'!$I$28&gt;=Rates!$F$14,'Claim Details'!$I$28&lt;=Rates!$F$15,'Claim Details'!$I$19="No"),Rates!$F$26,IF(AND(AE114="B",'Claim Details'!$I$28&gt;=Rates!$H$14,'Claim Details'!$I$28&lt;=Rates!$H$15,'Claim Details'!$I$19="Yes"),Rates!$I$26,IF(AND(AE114="B",'Claim Details'!$I$28&gt;=Rates!$H$14,'Claim Details'!$I$28&lt;=Rates!$H$15,'Claim Details'!$I$19="No"),Rates!$H$26,IF(AND(AE114="B",'Claim Details'!$I$28&gt;=Rates!$J$14,'Claim Details'!$I$28&lt;=Rates!$J$15,'Claim Details'!$I$19="Yes"),Rates!$K$26,IF(AND(AE114="B",'Claim Details'!$I$28&gt;=Rates!$J$14,'Claim Details'!$I$28&lt;=Rates!$J$15,'Claim Details'!$I$19="No"),Rates!$J$26,IF(AND(AE114="C",'Claim Details'!$I$28&gt;=Rates!$D$14,'Claim Details'!$I$28&lt;=Rates!$D$15,'Claim Details'!$I$19="Yes"),Rates!$E$27,IF(AND(AE114="C",'Claim Details'!$I$28&gt;=Rates!$D$14,'Claim Details'!$I$28&lt;=Rates!$D$15,'Claim Details'!$I$19="No"),Rates!$D$27,IF(AND(AE114="C",'Claim Details'!$I$28&gt;=Rates!$F$14,'Claim Details'!$I$28&lt;=Rates!$F$15,'Claim Details'!$I$19="Yes"),Rates!$G$27,IF(AND(AE114="C",'Claim Details'!$I$28&gt;=Rates!$F$14,'Claim Details'!$I$28&lt;=Rates!$F$15,'Claim Details'!$I$19="No"),Rates!$F$27,IF(AND(AE114="C",'Claim Details'!$I$28&gt;=Rates!$H$14,'Claim Details'!$I$28&lt;=Rates!$H$15,'Claim Details'!$I$19="Yes"),Rates!$I$27,IF(AND(AE114="C",'Claim Details'!$I$28&gt;=Rates!$H$14,'Claim Details'!$I$28&lt;=Rates!$H$15,'Claim Details'!$I$19="No"),Rates!$H$27,IF(AND(AE114="C",'Claim Details'!$I$28&gt;=Rates!$J$14,'Claim Details'!$I$28&lt;=Rates!$J$15,'Claim Details'!$I$19="Yes"),Rates!$K$27,IF(AND(AE114="C",'Claim Details'!$I$28&gt;=Rates!$J$14,'Claim Details'!$I$28&lt;=Rates!$J$15,'Claim Details'!$I$19="No"),Rates!$J$27,"£0.00"))))))))))))))))))))))))</f>
        <v>£0.00</v>
      </c>
      <c r="BF114" s="189" t="str">
        <f>IF(AND(AE114="A",'Claim Details'!$I$28&gt;=Rates!$D$14,'Claim Details'!$I$28&lt;=Rates!$D$15,'Claim Details'!$I$19="Yes"),Rates!$E$20,IF(AND(AE114="A",'Claim Details'!$I$28&gt;=Rates!$D$14,'Claim Details'!$I$28&lt;=Rates!$D$15,'Claim Details'!$I$19="No"),Rates!$D$20,IF(AND(AE114="A",'Claim Details'!$I$28&gt;=Rates!$F$14,'Claim Details'!$I$28&lt;=Rates!$F$15,'Claim Details'!$I$19="Yes"),Rates!$G$20,IF(AND(AE114="A",'Claim Details'!$I$28&gt;=Rates!$F$14,'Claim Details'!$I$28&lt;=Rates!$F$15,'Claim Details'!$I$19="No"),Rates!$F$20,IF(AND(AE114="A",'Claim Details'!$I$28&gt;=Rates!$H$14,'Claim Details'!$I$28&lt;=Rates!$H$15,'Claim Details'!$I$19="Yes"),Rates!$I$20,IF(AND(AE114="A",'Claim Details'!$I$28&gt;=Rates!$H$14,'Claim Details'!$I$28&lt;=Rates!$H$15,'Claim Details'!$I$19="No"),Rates!$H$20,IF(AND(AE114="A",'Claim Details'!$I$28&gt;=Rates!$J$14,'Claim Details'!$I$28&lt;=Rates!$J$15,'Claim Details'!$I$19="Yes"),Rates!$K$20,IF(AND(AE114="A",'Claim Details'!$I$28&gt;=Rates!$J$14,'Claim Details'!$I$28&lt;=Rates!$J$15,'Claim Details'!$I$19="No"),Rates!$J$20,IF(AND(AE114="B",'Claim Details'!$I$28&gt;=Rates!$D$14,'Claim Details'!$I$28&lt;=Rates!$D$15,'Claim Details'!$I$19="Yes"),Rates!$E$21,IF(AND(AE114="B",'Claim Details'!$I$28&gt;=Rates!$D$14,'Claim Details'!$I$28&lt;=Rates!$D$15,'Claim Details'!$I$19="No"),Rates!$D$21,IF(AND(AE114="B",'Claim Details'!$I$28&gt;=Rates!$F$14,'Claim Details'!$I$28&lt;=Rates!$F$15,'Claim Details'!$I$19="Yes"),Rates!$G$21,IF(AND(AE114="B",'Claim Details'!$I$28&gt;=Rates!$F$14,'Claim Details'!$I$28&lt;=Rates!$F$15,'Claim Details'!$I$19="No"),Rates!$F$21,IF(AND(AE114="B",'Claim Details'!$I$28&gt;=Rates!$H$14,'Claim Details'!$I$28&lt;=Rates!$H$15,'Claim Details'!$I$19="Yes"),Rates!$I$21,IF(AND(AE114="B",'Claim Details'!$I$28&gt;=Rates!$H$14,'Claim Details'!$I$28&lt;=Rates!$H$15,'Claim Details'!$I$19="No"),Rates!$H$21,IF(AND(AE114="B",'Claim Details'!$I$28&gt;=Rates!$J$14,'Claim Details'!$I$28&lt;=Rates!$J$15,'Claim Details'!$I$19="Yes"),Rates!$K$21,IF(AND(AE114="B",'Claim Details'!$I$28&gt;=Rates!$J$14,'Claim Details'!$I$28&lt;=Rates!$J$15,'Claim Details'!$I$19="No"),Rates!$J$21,"£0.00"))))))))))))))))</f>
        <v>£0.00</v>
      </c>
      <c r="BG114" s="189" t="str">
        <f>IF(AND(AE114="A",'Claim Details'!$I$28&gt;=Rates!$D$14,'Claim Details'!$I$28&lt;=Rates!$D$15,'Claim Details'!$I$19="Yes"),Rates!$E$22,IF(AND(AE114="A",'Claim Details'!$I$28&gt;=Rates!$D$14,'Claim Details'!$I$28&lt;=Rates!$D$15,'Claim Details'!$I$19="No"),Rates!$D$22,IF(AND(AE114="A",'Claim Details'!$I$28&gt;=Rates!$F$14,'Claim Details'!$I$28&lt;=Rates!$F$15,'Claim Details'!$I$19="Yes"),Rates!$G$22,IF(AND(AE114="A",'Claim Details'!$I$28&gt;=Rates!$F$14,'Claim Details'!$I$28&lt;=Rates!$F$15,'Claim Details'!$I$19="No"),Rates!$F$22,IF(AND(AE114="A",'Claim Details'!$I$28&gt;=Rates!$H$14,'Claim Details'!$I$28&lt;=Rates!$H$15,'Claim Details'!$I$19="Yes"),Rates!$I$22,IF(AND(AE114="A",'Claim Details'!$I$28&gt;=Rates!$H$14,'Claim Details'!$I$28&lt;=Rates!$H$15,'Claim Details'!$I$19="No"),Rates!$H$22,IF(AND(AE114="A",'Claim Details'!$I$28&gt;=Rates!$J$14,'Claim Details'!$I$28&lt;=Rates!$J$15,'Claim Details'!$I$19="Yes"),Rates!$K$22,IF(AND(AE114="A",'Claim Details'!$I$28&gt;=Rates!$J$14,'Claim Details'!$I$28&lt;=Rates!$J$15,'Claim Details'!$I$19="No"),Rates!$J$22,IF(AND(AE114="B",'Claim Details'!$I$28&gt;=Rates!$D$14,'Claim Details'!$I$28&lt;=Rates!$D$15,'Claim Details'!$I$19="Yes"),Rates!$E$23,IF(AND(AE114="B",'Claim Details'!$I$28&gt;=Rates!$D$14,'Claim Details'!$I$28&lt;=Rates!$D$15,'Claim Details'!$I$19="No"),Rates!$D$23,IF(AND(AE114="B",'Claim Details'!$I$28&gt;=Rates!$F$14,'Claim Details'!$I$28&lt;=Rates!$F$15,'Claim Details'!$I$19="Yes"),Rates!$G$23,IF(AND(AE114="B",'Claim Details'!$I$28&gt;=Rates!$F$14,'Claim Details'!$I$28&lt;=Rates!$F$15,'Claim Details'!$I$19="No"),Rates!$F$23,IF(AND(AE114="B",'Claim Details'!$I$28&gt;=Rates!$H$14,'Claim Details'!$I$28&lt;=Rates!$H$15,'Claim Details'!$I$19="Yes"),Rates!$I$23,IF(AND(AE114="B",'Claim Details'!$I$28&gt;=Rates!$H$14,'Claim Details'!$I$28&lt;=Rates!$H$15,'Claim Details'!$I$19="No"),Rates!$H$23,IF(AND(AE114="B",'Claim Details'!$I$28&gt;=Rates!$J$14,'Claim Details'!$I$28&lt;=Rates!$J$15,'Claim Details'!$I$19="Yes"),Rates!$K$23,IF(AND(AE114="B",'Claim Details'!$I$28&gt;=Rates!$J$14,'Claim Details'!$I$28&lt;=Rates!$J$15,'Claim Details'!$I$19="No"),Rates!$J$23,IF(AND(AE114="C",'Claim Details'!$I$28&gt;=Rates!$D$14,'Claim Details'!$I$28&lt;=Rates!$D$15,'Claim Details'!$I$19="Yes"),Rates!$E$24,IF(AND(AE114="C",'Claim Details'!$I$28&gt;=Rates!$D$14,'Claim Details'!$I$28&lt;=Rates!$D$15,'Claim Details'!$I$19="No"),Rates!$D$24,IF(AND(AE114="C",'Claim Details'!$I$28&gt;=Rates!$F$14,'Claim Details'!$I$28&lt;=Rates!$F$15,'Claim Details'!$I$19="Yes"),Rates!$G$24,IF(AND(AE114="C",'Claim Details'!$I$28&gt;=Rates!$F$14,'Claim Details'!$I$28&lt;=Rates!$F$15,'Claim Details'!$I$19="No"),Rates!$F$24,IF(AND(AE114="C",'Claim Details'!$I$28&gt;=Rates!$H$14,'Claim Details'!$I$28&lt;=Rates!$H$15,'Claim Details'!$I$19="Yes"),Rates!$I$24,IF(AND(AE114="C",'Claim Details'!$I$28&gt;=Rates!$H$14,'Claim Details'!$I$28&lt;=Rates!$H$15,'Claim Details'!$I$19="No"),Rates!$H$24,IF(AND(AE114="C",'Claim Details'!$I$28&gt;=Rates!$J$14,'Claim Details'!$I$28&lt;=Rates!$J$15,'Claim Details'!$I$19="Yes"),Rates!$K$24,IF(AND(AE114="C",'Claim Details'!$I$28&gt;=Rates!$J$14,'Claim Details'!$I$28&lt;=Rates!$J$15,'Claim Details'!$I$19="No"),Rates!$J$24,"£0.00"))))))))))))))))))))))))</f>
        <v>£0.00</v>
      </c>
      <c r="BH114" s="189" t="str">
        <f t="shared" si="28"/>
        <v>£0.00</v>
      </c>
      <c r="BI114" s="189">
        <f t="shared" si="29"/>
        <v>0</v>
      </c>
      <c r="BO114" s="202" t="str">
        <f>IF(H114="","£0.00",IF(AP114="4","£0.00",IF(AP114="5","£0.00",IF(AP114="1","£0.00",((AQ114*H114)*'Claim Details'!$F$111)/100))))</f>
        <v>£0.00</v>
      </c>
      <c r="BP114" s="202" t="str">
        <f>IF(T114="","£0.00",IF(AP114="4","£0.00",IF(AP114="5","£0.00",IF(AP114="1","£0.00",((AR114*T114)*'Claim Details'!$N$111)/100))))</f>
        <v>£0.00</v>
      </c>
      <c r="BQ114" s="202" t="str">
        <f>IF(AI114="","£0.00",IF(AP114="4","£0.00",IF(AP114="5","£0.00",IF(AP114="1","£0.00",((BI114*AI114)*'Claim Details'!$W$111)/100))))</f>
        <v>£0.00</v>
      </c>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row>
    <row r="115" spans="1:97" ht="15">
      <c r="A115" s="145"/>
      <c r="B115" s="91"/>
      <c r="C115" s="96"/>
      <c r="D115" s="97"/>
      <c r="E115" s="98"/>
      <c r="F115" s="89"/>
      <c r="G115" s="99"/>
      <c r="H115" s="100"/>
      <c r="I115" s="221" t="str">
        <f t="shared" si="19"/>
        <v>£0.00</v>
      </c>
      <c r="J115" s="101"/>
      <c r="K115" s="100"/>
      <c r="L115" s="221" t="str">
        <f t="shared" si="20"/>
        <v>£0.00</v>
      </c>
      <c r="M115" s="101"/>
      <c r="N115" s="102"/>
      <c r="O115" s="145"/>
      <c r="P115" s="77"/>
      <c r="Q115" s="87"/>
      <c r="R115" s="87"/>
      <c r="S115" s="87"/>
      <c r="T115" s="149" t="str">
        <f t="shared" si="21"/>
        <v/>
      </c>
      <c r="U115" s="87" t="str">
        <f t="shared" si="30"/>
        <v/>
      </c>
      <c r="V115" s="87"/>
      <c r="W115" s="53" t="str">
        <f t="shared" si="22"/>
        <v>£0.00</v>
      </c>
      <c r="X115" s="53"/>
      <c r="Y115" s="87"/>
      <c r="Z115" s="78"/>
      <c r="AA115" s="79"/>
      <c r="AB115" s="160"/>
      <c r="AC115" s="98"/>
      <c r="AD115" s="225"/>
      <c r="AE115" s="235" t="str">
        <f t="shared" si="23"/>
        <v/>
      </c>
      <c r="AF115" s="87" t="str">
        <f t="shared" si="24"/>
        <v/>
      </c>
      <c r="AG115" s="53"/>
      <c r="AH115" s="224"/>
      <c r="AI115" s="226" t="str">
        <f t="shared" si="16"/>
        <v/>
      </c>
      <c r="AJ115" s="236" t="str">
        <f t="shared" si="25"/>
        <v>£0.00</v>
      </c>
      <c r="AK115" s="31"/>
      <c r="AL115" s="1"/>
      <c r="AM115" s="1"/>
      <c r="AN115" s="1"/>
      <c r="AO115" s="1"/>
      <c r="AP115" s="1" t="str">
        <f t="shared" si="17"/>
        <v/>
      </c>
      <c r="AQ115" s="27">
        <f t="shared" si="18"/>
        <v>0</v>
      </c>
      <c r="AR115" s="189">
        <f t="shared" si="26"/>
        <v>0</v>
      </c>
      <c r="AS115" s="190" t="str">
        <f>IF(AND(C115="A",'Claim Details'!$E$28&gt;=Rates!$D$14,'Claim Details'!$E$28&lt;=Rates!$D$15,'Claim Details'!$E$19="Yes"),Rates!$E$17,IF(AND(C115="A",'Claim Details'!$E$28&gt;=Rates!$D$14,'Claim Details'!$E$28&lt;=Rates!$D$15,'Claim Details'!$E$19="No"),Rates!$D$17,IF(AND(C115="A",'Claim Details'!$E$28&gt;=Rates!$F$14,'Claim Details'!$E$28&lt;=Rates!$F$15,'Claim Details'!$E$19="Yes"),Rates!$G$17,IF(AND(C115="A",'Claim Details'!$E$28&gt;=Rates!$F$14,'Claim Details'!$E$28&lt;=Rates!$F$15,'Claim Details'!$E$19="No"),Rates!$F$17,IF(AND(C115="A",'Claim Details'!$E$28&gt;=Rates!$H$14,'Claim Details'!$E$28&lt;=Rates!$H$15,'Claim Details'!$E$19="Yes"),Rates!$I$17,IF(AND(C115="A",'Claim Details'!$E$28&gt;=Rates!$H$14,'Claim Details'!$E$28&lt;=Rates!$H$15,'Claim Details'!$E$19="No"),Rates!$H$17,IF(AND(C115="A",'Claim Details'!$E$28&gt;=Rates!$J$14,'Claim Details'!$E$28&lt;=Rates!$J$15,'Claim Details'!$E$19="Yes"),Rates!$K$17,IF(AND(C115="A",'Claim Details'!$E$28&gt;=Rates!$J$14,'Claim Details'!$E$28&lt;=Rates!$J$15,'Claim Details'!$E$19="No"),Rates!$J$17,IF(AND(C115="B",'Claim Details'!$E$28&gt;=Rates!$D$14,'Claim Details'!$E$28&lt;=Rates!$D$15,'Claim Details'!$E$19="Yes"),Rates!$E$18,IF(AND(C115="B",'Claim Details'!$E$28&gt;=Rates!$D$14,'Claim Details'!$E$28&lt;=Rates!$D$15,'Claim Details'!$E$19="No"),Rates!$D$18,IF(AND(C115="B",'Claim Details'!$E$28&gt;=Rates!$F$14,'Claim Details'!$E$28&lt;=Rates!$F$15,'Claim Details'!$E$19="Yes"),Rates!$G$18,IF(AND(C115="B",'Claim Details'!$E$28&gt;=Rates!$F$14,'Claim Details'!$E$28&lt;=Rates!$F$15,'Claim Details'!$E$19="No"),Rates!$F$18,IF(AND(C115="B",'Claim Details'!$E$28&gt;=Rates!$H$14,'Claim Details'!$E$28&lt;=Rates!$H$15,'Claim Details'!$E$19="Yes"),Rates!$I$18,IF(AND(C115="B",'Claim Details'!$E$28&gt;=Rates!$H$14,'Claim Details'!$E$28&lt;=Rates!$H$15,'Claim Details'!$E$19="No"),Rates!$H$18,IF(AND(C115="B",'Claim Details'!$E$28&gt;=Rates!$J$14,'Claim Details'!$E$28&lt;=Rates!$J$15,'Claim Details'!$E$19="Yes"),Rates!$K$18,IF(AND(C115="B",'Claim Details'!$E$28&gt;=Rates!$J$14,'Claim Details'!$E$28&lt;=Rates!$J$15,'Claim Details'!$E$19="No"),Rates!$J$18,IF(AND(C115="C",'Claim Details'!$E$28&gt;=Rates!$D$14,'Claim Details'!$E$28&lt;=Rates!$D$15,'Claim Details'!$E$19="Yes"),Rates!$E$19,IF(AND(C115="C",'Claim Details'!$E$28&gt;=Rates!$D$14,'Claim Details'!$E$28&lt;=Rates!$D$15,'Claim Details'!$E$19="No"),Rates!$D$19,IF(AND(C115="C",'Claim Details'!$E$28&gt;=Rates!$F$14,'Claim Details'!$E$28&lt;=Rates!$F$15,'Claim Details'!$E$19="Yes"),Rates!$G$19,IF(AND(C115="C",'Claim Details'!$E$28&gt;=Rates!$F$14,'Claim Details'!$E$28&lt;=Rates!$F$15,'Claim Details'!$E$19="No"),Rates!$F$19,IF(AND(C115="C",'Claim Details'!$E$28&gt;=Rates!$H$14,'Claim Details'!$E$28&lt;=Rates!$H$15,'Claim Details'!$E$19="Yes"),Rates!$I$19,IF(AND(C115="C",'Claim Details'!$E$28&gt;=Rates!$H$14,'Claim Details'!$E$28&lt;=Rates!$H$15,'Claim Details'!$E$19="No"),Rates!$H$19,IF(AND(C115="C",'Claim Details'!$E$28&gt;=Rates!$J$14,'Claim Details'!$E$28&lt;=Rates!$J$15,'Claim Details'!$E$19="Yes"),Rates!$K$19,IF(AND(C115="C",'Claim Details'!$E$28&gt;=Rates!$J$14,'Claim Details'!$E$28&lt;=Rates!$J$15,'Claim Details'!$E$19="No"),Rates!$J$19,"£0.00"))))))))))))))))))))))))</f>
        <v>£0.00</v>
      </c>
      <c r="AT115" s="189" t="str">
        <f>IF(AND(C115="A",'Claim Details'!$E$28&gt;=Rates!$D$14,'Claim Details'!$E$28&lt;=Rates!$D$15,'Claim Details'!$E$19="Yes"),Rates!$E$25,IF(AND(C115="A",'Claim Details'!$E$28&gt;=Rates!$D$14,'Claim Details'!$E$28&lt;=Rates!$D$15,'Claim Details'!$E$19="No"),Rates!$D$25,IF(AND(C115="A",'Claim Details'!$E$28&gt;=Rates!$F$14,'Claim Details'!$E$28&lt;=Rates!$F$15,'Claim Details'!$E$19="Yes"),Rates!$G$25,IF(AND(C115="A",'Claim Details'!$E$28&gt;=Rates!$F$14,'Claim Details'!$E$28&lt;=Rates!$F$15,'Claim Details'!$E$19="No"),Rates!$F$25,IF(AND(C115="A",'Claim Details'!$E$28&gt;=Rates!$H$14,'Claim Details'!$E$28&lt;=Rates!$H$15,'Claim Details'!$E$19="Yes"),Rates!$I$25,IF(AND(C115="A",'Claim Details'!$E$28&gt;=Rates!$H$14,'Claim Details'!$E$28&lt;=Rates!$H$15,'Claim Details'!$E$19="No"),Rates!$H$25,IF(AND(C115="A",'Claim Details'!$E$28&gt;=Rates!$J$14,'Claim Details'!$E$28&lt;=Rates!$J$15,'Claim Details'!$E$19="Yes"),Rates!$K$25,IF(AND(C115="A",'Claim Details'!$E$28&gt;=Rates!$J$14,'Claim Details'!$E$28&lt;=Rates!$J$15,'Claim Details'!$E$19="No"),Rates!$J$25,IF(AND(C115="B",'Claim Details'!$E$28&gt;=Rates!$D$14,'Claim Details'!$E$28&lt;=Rates!$D$15,'Claim Details'!$E$19="Yes"),Rates!$E$26,IF(AND(C115="B",'Claim Details'!$E$28&gt;=Rates!$D$14,'Claim Details'!$E$28&lt;=Rates!$D$15,'Claim Details'!$E$19="No"),Rates!$D$26,IF(AND(C115="B",'Claim Details'!$E$28&gt;=Rates!$F$14,'Claim Details'!$E$28&lt;=Rates!$F$15,'Claim Details'!$E$19="Yes"),Rates!$G$26,IF(AND(C115="B",'Claim Details'!$E$28&gt;=Rates!$F$14,'Claim Details'!$E$28&lt;=Rates!$F$15,'Claim Details'!$E$19="No"),Rates!$F$26,IF(AND(C115="B",'Claim Details'!$E$28&gt;=Rates!$H$14,'Claim Details'!$E$28&lt;=Rates!$H$15,'Claim Details'!$E$19="Yes"),Rates!$I$26,IF(AND(C115="B",'Claim Details'!$E$28&gt;=Rates!$H$14,'Claim Details'!$E$28&lt;=Rates!$H$15,'Claim Details'!$E$19="No"),Rates!$H$26,IF(AND(C115="B",'Claim Details'!$E$28&gt;=Rates!$J$14,'Claim Details'!$E$28&lt;=Rates!$J$15,'Claim Details'!$E$19="Yes"),Rates!$K$26,IF(AND(C115="B",'Claim Details'!$E$28&gt;=Rates!$J$14,'Claim Details'!$E$28&lt;=Rates!$J$15,'Claim Details'!$E$19="No"),Rates!$J$26,IF(AND(C115="C",'Claim Details'!$E$28&gt;=Rates!$D$14,'Claim Details'!$E$28&lt;=Rates!$D$15,'Claim Details'!$E$19="Yes"),Rates!$E$27,IF(AND(C115="C",'Claim Details'!$E$28&gt;=Rates!$D$14,'Claim Details'!$E$28&lt;=Rates!$D$15,'Claim Details'!$E$19="No"),Rates!$D$27,IF(AND(C115="C",'Claim Details'!$E$28&gt;=Rates!$F$14,'Claim Details'!$E$28&lt;=Rates!$F$15,'Claim Details'!$E$19="Yes"),Rates!$G$27,IF(AND(C115="C",'Claim Details'!$E$28&gt;=Rates!$F$14,'Claim Details'!$E$28&lt;=Rates!$F$15,'Claim Details'!$E$19="No"),Rates!$F$27,IF(AND(C115="C",'Claim Details'!$E$28&gt;=Rates!$H$14,'Claim Details'!$E$28&lt;=Rates!$H$15,'Claim Details'!$E$19="Yes"),Rates!$I$27,IF(AND(C115="C",'Claim Details'!$E$28&gt;=Rates!$H$14,'Claim Details'!$E$28&lt;=Rates!$H$15,'Claim Details'!$E$19="No"),Rates!$H$27,IF(AND(C115="C",'Claim Details'!$E$28&gt;=Rates!$J$14,'Claim Details'!$E$28&lt;=Rates!$J$15,'Claim Details'!$E$19="Yes"),Rates!$K$27,IF(AND(C115="C",'Claim Details'!$E$28&gt;=Rates!$J$14,'Claim Details'!$E$28&lt;=Rates!$J$15,'Claim Details'!$E$19="No"),Rates!$J$27,"£0.00"))))))))))))))))))))))))</f>
        <v>£0.00</v>
      </c>
      <c r="AU115" s="191" t="str">
        <f>IF(AND(C115="A",'Claim Details'!$E$28&gt;=Rates!$D$14,'Claim Details'!$E$28&lt;=Rates!$D$15,'Claim Details'!$E$19="Yes"),Rates!$E$20,IF(AND(C115="A",'Claim Details'!$E$28&gt;=Rates!$D$14,'Claim Details'!$E$28&lt;=Rates!$D$15,'Claim Details'!$E$19="No"),Rates!$D$20,IF(AND(C115="A",'Claim Details'!$E$28&gt;=Rates!$F$14,'Claim Details'!$E$28&lt;=Rates!$F$15,'Claim Details'!$E$19="Yes"),Rates!$G$20,IF(AND(C115="A",'Claim Details'!$E$28&gt;=Rates!$F$14,'Claim Details'!$E$28&lt;=Rates!$F$15,'Claim Details'!$E$19="No"),Rates!$F$20,IF(AND(C115="A",'Claim Details'!$E$28&gt;=Rates!$H$14,'Claim Details'!$E$28&lt;=Rates!$H$15,'Claim Details'!$E$19="Yes"),Rates!$I$20,IF(AND(C115="A",'Claim Details'!$E$28&gt;=Rates!$H$14,'Claim Details'!$E$28&lt;=Rates!$H$15,'Claim Details'!$E$19="No"),Rates!$H$20,IF(AND(C115="A",'Claim Details'!$E$28&gt;=Rates!$J$14,'Claim Details'!$E$28&lt;=Rates!$J$15,'Claim Details'!$E$19="Yes"),Rates!$K$20,IF(AND(C115="A",'Claim Details'!$E$28&gt;=Rates!$J$14,'Claim Details'!$E$28&lt;=Rates!$J$15,'Claim Details'!$E$19="No"),Rates!$J$20,IF(AND(C115="B",'Claim Details'!$E$28&gt;=Rates!$D$14,'Claim Details'!$E$28&lt;=Rates!$D$15,'Claim Details'!$E$19="Yes"),Rates!$E$21,IF(AND(C115="B",'Claim Details'!$E$28&gt;=Rates!$D$14,'Claim Details'!$E$28&lt;=Rates!$D$15,'Claim Details'!$E$19="No"),Rates!$D$21,IF(AND(C115="B",'Claim Details'!$E$28&gt;=Rates!$F$14,'Claim Details'!$E$28&lt;=Rates!$F$15,'Claim Details'!$E$19="Yes"),Rates!$G$21,IF(AND(C115="B",'Claim Details'!$E$28&gt;=Rates!$F$14,'Claim Details'!$E$28&lt;=Rates!$F$15,'Claim Details'!$E$19="No"),Rates!$F$21,IF(AND(C115="B",'Claim Details'!$E$28&gt;=Rates!$H$14,'Claim Details'!$E$28&lt;=Rates!$H$15,'Claim Details'!$E$19="Yes"),Rates!$I$21,IF(AND(C115="B",'Claim Details'!$E$28&gt;=Rates!$H$14,'Claim Details'!$E$28&lt;=Rates!$H$15,'Claim Details'!$E$19="No"),Rates!$H$21,IF(AND(C115="B",'Claim Details'!$E$28&gt;=Rates!$J$14,'Claim Details'!$E$28&lt;=Rates!$J$15,'Claim Details'!$E$19="Yes"),Rates!$K$21,IF(AND(C115="B",'Claim Details'!$E$28&gt;=Rates!$J$14,'Claim Details'!$E$28&lt;=Rates!$J$15,'Claim Details'!$E$19="No"),Rates!$J$21,"£0.00"))))))))))))))))</f>
        <v>£0.00</v>
      </c>
      <c r="AV115" s="191" t="str">
        <f>IF(AND(C115="A",'Claim Details'!$E$28&gt;=Rates!$D$14,'Claim Details'!$E$28&lt;=Rates!$D$15,'Claim Details'!$E$19="Yes"),Rates!$E$22,IF(AND(C115="A",'Claim Details'!$E$28&gt;=Rates!$D$14,'Claim Details'!$E$28&lt;=Rates!$D$15,'Claim Details'!$E$19="No"),Rates!$D$22,IF(AND(C115="A",'Claim Details'!$E$28&gt;=Rates!$F$14,'Claim Details'!$E$28&lt;=Rates!$F$15,'Claim Details'!$E$19="Yes"),Rates!$G$22,IF(AND(C115="A",'Claim Details'!$E$28&gt;=Rates!$F$14,'Claim Details'!$E$28&lt;=Rates!$F$15,'Claim Details'!$E$19="No"),Rates!$F$22,IF(AND(C115="A",'Claim Details'!$E$28&gt;=Rates!$H$14,'Claim Details'!$E$28&lt;=Rates!$H$15,'Claim Details'!$E$19="Yes"),Rates!$I$22,IF(AND(C115="A",'Claim Details'!$E$28&gt;=Rates!$H$14,'Claim Details'!$E$28&lt;=Rates!$H$15,'Claim Details'!$E$19="No"),Rates!$H$22,IF(AND(C115="A",'Claim Details'!$E$28&gt;=Rates!$J$14,'Claim Details'!$E$28&lt;=Rates!$J$15,'Claim Details'!$E$19="Yes"),Rates!$K$22,IF(AND(C115="A",'Claim Details'!$E$28&gt;=Rates!$J$14,'Claim Details'!$E$28&lt;=Rates!$J$15,'Claim Details'!$E$19="No"),Rates!$J$22,IF(AND(C115="B",'Claim Details'!$E$28&gt;=Rates!$D$14,'Claim Details'!$E$28&lt;=Rates!$D$15,'Claim Details'!$E$19="Yes"),Rates!$E$23,IF(AND(C115="B",'Claim Details'!$E$28&gt;=Rates!$D$14,'Claim Details'!$E$28&lt;=Rates!$D$15,'Claim Details'!$E$19="No"),Rates!$D$23,IF(AND(C115="B",'Claim Details'!$E$28&gt;=Rates!$F$14,'Claim Details'!$E$28&lt;=Rates!$F$15,'Claim Details'!$E$19="Yes"),Rates!$G$23,IF(AND(C115="B",'Claim Details'!$E$28&gt;=Rates!$F$14,'Claim Details'!$E$28&lt;=Rates!$F$15,'Claim Details'!$E$19="No"),Rates!$F$23,IF(AND(C115="B",'Claim Details'!$E$28&gt;=Rates!$H$14,'Claim Details'!$E$28&lt;=Rates!$H$15,'Claim Details'!$E$19="Yes"),Rates!$I$23,IF(AND(C115="B",'Claim Details'!$E$28&gt;=Rates!$H$14,'Claim Details'!$E$28&lt;=Rates!$H$15,'Claim Details'!$E$19="No"),Rates!$H$23,IF(AND(C115="B",'Claim Details'!$E$28&gt;=Rates!$J$14,'Claim Details'!$E$28&lt;=Rates!$J$15,'Claim Details'!$E$19="Yes"),Rates!$K$23,IF(AND(C115="B",'Claim Details'!$E$28&gt;=Rates!$J$14,'Claim Details'!$E$28&lt;=Rates!$J$15,'Claim Details'!$E$19="No"),Rates!$J$23,IF(AND(C115="C",'Claim Details'!$E$28&gt;=Rates!$D$14,'Claim Details'!$E$28&lt;=Rates!$D$15,'Claim Details'!$E$19="Yes"),Rates!$E$24,IF(AND(C115="C",'Claim Details'!$E$28&gt;=Rates!$D$14,'Claim Details'!$E$28&lt;=Rates!$D$15,'Claim Details'!$E$19="No"),Rates!$D$24,IF(AND(C115="C",'Claim Details'!$E$28&gt;=Rates!$F$14,'Claim Details'!$E$28&lt;=Rates!$F$15,'Claim Details'!$E$19="Yes"),Rates!$G$24,IF(AND(C115="C",'Claim Details'!$E$28&gt;=Rates!$F$14,'Claim Details'!$E$28&lt;=Rates!$F$15,'Claim Details'!$E$19="No"),Rates!$F$24,IF(AND(C115="C",'Claim Details'!$E$28&gt;=Rates!$H$14,'Claim Details'!$E$28&lt;=Rates!$H$15,'Claim Details'!$E$19="Yes"),Rates!$I$24,IF(AND(C115="C",'Claim Details'!$E$28&gt;=Rates!$H$14,'Claim Details'!$E$28&lt;=Rates!$H$15,'Claim Details'!$E$19="No"),Rates!$H$24,IF(AND(C115="C",'Claim Details'!$E$28&gt;=Rates!$J$14,'Claim Details'!$E$28&lt;=Rates!$J$15,'Claim Details'!$E$19="Yes"),Rates!$K$24,IF(AND(C115="C",'Claim Details'!$E$28&gt;=Rates!$J$14,'Claim Details'!$E$28&lt;=Rates!$J$15,'Claim Details'!$E$19="No"),Rates!$J$24,"£0.00"))))))))))))))))))))))))</f>
        <v>£0.00</v>
      </c>
      <c r="AW115" s="1"/>
      <c r="AX115" s="189" t="str">
        <f>IF(AND(U115="A",'Claim Details'!$I$28&gt;=Rates!$D$14,'Claim Details'!$I$28&lt;=Rates!$D$15,'Claim Details'!$I$19="Yes"),Rates!$J$17,IF(AND(U115="A",'Claim Details'!$I$28&gt;=Rates!$D$14,'Claim Details'!$I$28&lt;=Rates!$D$15,'Claim Details'!$I$19="No"),Rates!$D$17,IF(AND(U115="A",'Claim Details'!$I$28&gt;=Rates!$F$14,'Claim Details'!$I$28&lt;=Rates!$F$15,'Claim Details'!$I$19="Yes"),Rates!$G$17,IF(AND(U115="A",'Claim Details'!$I$28&gt;=Rates!$F$14,'Claim Details'!$I$28&lt;=Rates!$F$15,'Claim Details'!$I$19="No"),Rates!$F$17,IF(AND(U115="A",'Claim Details'!$I$28&gt;=Rates!$H$14,'Claim Details'!$I$28&lt;=Rates!$H$15,'Claim Details'!$I$19="Yes"),Rates!$I$17,IF(AND(U115="A",'Claim Details'!$I$28&gt;=Rates!$H$14,'Claim Details'!$I$28&lt;=Rates!$H$15,'Claim Details'!$I$19="No"),Rates!$H$17,IF(AND(U115="A",'Claim Details'!$I$28&gt;=Rates!$J$14,'Claim Details'!$I$28&lt;=Rates!$J$15,'Claim Details'!$I$19="Yes"),Rates!$K$17,IF(AND(U115="A",'Claim Details'!$I$28&gt;=Rates!$J$14,'Claim Details'!$I$28&lt;=Rates!$J$15,'Claim Details'!$I$19="No"),Rates!$J$17,IF(AND(U115="B",'Claim Details'!$I$28&gt;=Rates!$D$14,'Claim Details'!$I$28&lt;=Rates!$D$15,'Claim Details'!$I$19="Yes"),Rates!$E$18,IF(AND(U115="B",'Claim Details'!$I$28&gt;=Rates!$D$14,'Claim Details'!$I$28&lt;=Rates!$D$15,'Claim Details'!$I$19="No"),Rates!$D$18,IF(AND(U115="B",'Claim Details'!$I$28&gt;=Rates!$F$14,'Claim Details'!$I$28&lt;=Rates!$F$15,'Claim Details'!$I$19="Yes"),Rates!$G$18,IF(AND(U115="B",'Claim Details'!$I$28&gt;=Rates!$F$14,'Claim Details'!$I$28&lt;=Rates!$F$15,'Claim Details'!$I$19="No"),Rates!$F$18,IF(AND(U115="B",'Claim Details'!$I$28&gt;=Rates!$H$14,'Claim Details'!$I$28&lt;=Rates!$H$15,'Claim Details'!$I$19="Yes"),Rates!$I$18,IF(AND(U115="B",'Claim Details'!$I$28&gt;=Rates!$H$14,'Claim Details'!$I$28&lt;=Rates!$H$15,'Claim Details'!$I$19="No"),Rates!$H$18,IF(AND(U115="B",'Claim Details'!$I$28&gt;=Rates!$J$14,'Claim Details'!$I$28&lt;=Rates!$J$15,'Claim Details'!$I$19="Yes"),Rates!$K$18,IF(AND(U115="B",'Claim Details'!$I$28&gt;=Rates!$J$14,'Claim Details'!$I$28&lt;=Rates!$J$15,'Claim Details'!$I$19="No"),Rates!$J$18,IF(AND(U115="C",'Claim Details'!$I$28&gt;=Rates!$D$14,'Claim Details'!$I$28&lt;=Rates!$D$15,'Claim Details'!$I$19="Yes"),Rates!$E$19,IF(AND(U115="C",'Claim Details'!$I$28&gt;=Rates!$D$14,'Claim Details'!$I$28&lt;=Rates!$D$15,'Claim Details'!$I$19="No"),Rates!$D$19,IF(AND(U115="C",'Claim Details'!$I$28&gt;=Rates!$F$14,'Claim Details'!$I$28&lt;=Rates!$F$15,'Claim Details'!$I$19="Yes"),Rates!$G$19,IF(AND(U115="C",'Claim Details'!$I$28&gt;=Rates!$F$14,'Claim Details'!$I$28&lt;=Rates!$F$15,'Claim Details'!$I$19="No"),Rates!$F$19,IF(AND(U115="C",'Claim Details'!$I$28&gt;=Rates!$H$14,'Claim Details'!$I$28&lt;=Rates!$H$15,'Claim Details'!$I$19="Yes"),Rates!$I$19,IF(AND(U115="C",'Claim Details'!$I$28&gt;=Rates!$H$14,'Claim Details'!$I$28&lt;=Rates!$H$15,'Claim Details'!$I$19="No"),Rates!$H$19,IF(AND(U115="C",'Claim Details'!$I$28&gt;=Rates!$J$14,'Claim Details'!$I$28&lt;=Rates!$J$15,'Claim Details'!$I$19="Yes"),Rates!$K$19,IF(AND(U115="C",'Claim Details'!$I$28&gt;=Rates!$J$14,'Claim Details'!$I$28&lt;=Rates!$J$15,'Claim Details'!$I$19="No"),Rates!$J$19,"£0.00"))))))))))))))))))))))))</f>
        <v>£0.00</v>
      </c>
      <c r="AY115" s="189" t="str">
        <f>IF(AND(C115="A",'Claim Details'!$I$28&gt;=Rates!$D$14,'Claim Details'!$I$28&lt;=Rates!$D$15,'Claim Details'!$I$19="Yes"),Rates!$J$25,IF(AND(C115="A",'Claim Details'!$I$28&gt;=Rates!$D$14,'Claim Details'!$I$28&lt;=Rates!$D$15,'Claim Details'!$I$19="No"),Rates!$D$25,IF(AND(C115="A",'Claim Details'!$I$28&gt;=Rates!$F$14,'Claim Details'!$I$28&lt;=Rates!$F$15,'Claim Details'!$I$19="Yes"),Rates!$G$25,IF(AND(C115="A",'Claim Details'!$I$28&gt;=Rates!$F$14,'Claim Details'!$I$28&lt;=Rates!$F$15,'Claim Details'!$I$19="No"),Rates!$F$25,IF(AND(C115="A",'Claim Details'!$I$28&gt;=Rates!$H$14,'Claim Details'!$I$28&lt;=Rates!$H$15,'Claim Details'!$I$19="Yes"),Rates!$I$25,IF(AND(C115="A",'Claim Details'!$I$28&gt;=Rates!$H$14,'Claim Details'!$I$28&lt;=Rates!$H$15,'Claim Details'!$I$19="No"),Rates!$H$25,IF(AND(C115="A",'Claim Details'!$I$28&gt;=Rates!$J$14,'Claim Details'!$I$28&lt;=Rates!$J$15,'Claim Details'!$I$19="Yes"),Rates!$K$25,IF(AND(C115="A",'Claim Details'!$I$28&gt;=Rates!$J$14,'Claim Details'!$I$28&lt;=Rates!$J$15,'Claim Details'!$I$19="No"),Rates!$J$25,IF(AND(C115="B",'Claim Details'!$I$28&gt;=Rates!$D$14,'Claim Details'!$I$28&lt;=Rates!$D$15,'Claim Details'!$I$19="Yes"),Rates!$E$26,IF(AND(C115="B",'Claim Details'!$I$28&gt;=Rates!$D$14,'Claim Details'!$I$28&lt;=Rates!$D$15,'Claim Details'!$I$19="No"),Rates!$D$26,IF(AND(C115="B",'Claim Details'!$I$28&gt;=Rates!$F$14,'Claim Details'!$I$28&lt;=Rates!$F$15,'Claim Details'!$I$19="Yes"),Rates!$G$26,IF(AND(C115="B",'Claim Details'!$I$28&gt;=Rates!$F$14,'Claim Details'!$I$28&lt;=Rates!$F$15,'Claim Details'!$I$19="No"),Rates!$F$26,IF(AND(C115="B",'Claim Details'!$I$28&gt;=Rates!$H$14,'Claim Details'!$I$28&lt;=Rates!$H$15,'Claim Details'!$I$19="Yes"),Rates!$I$26,IF(AND(C115="B",'Claim Details'!$I$28&gt;=Rates!$H$14,'Claim Details'!$I$28&lt;=Rates!$H$15,'Claim Details'!$I$19="No"),Rates!$H$26,IF(AND(C115="B",'Claim Details'!$I$28&gt;=Rates!$J$14,'Claim Details'!$I$28&lt;=Rates!$J$15,'Claim Details'!$I$19="Yes"),Rates!$K$26,IF(AND(C115="B",'Claim Details'!$I$28&gt;=Rates!$J$14,'Claim Details'!$I$28&lt;=Rates!$J$15,'Claim Details'!$I$19="No"),Rates!$J$26,IF(AND(C115="C",'Claim Details'!$I$28&gt;=Rates!$D$14,'Claim Details'!$I$28&lt;=Rates!$D$15,'Claim Details'!$I$19="Yes"),Rates!$E$27,IF(AND(C115="C",'Claim Details'!$I$28&gt;=Rates!$D$14,'Claim Details'!$I$28&lt;=Rates!$D$15,'Claim Details'!$I$19="No"),Rates!$D$27,IF(AND(C115="C",'Claim Details'!$I$28&gt;=Rates!$F$14,'Claim Details'!$I$28&lt;=Rates!$F$15,'Claim Details'!$I$19="Yes"),Rates!$G$27,IF(AND(C115="C",'Claim Details'!$I$28&gt;=Rates!$F$14,'Claim Details'!$I$28&lt;=Rates!$F$15,'Claim Details'!$I$19="No"),Rates!$F$27,IF(AND(C115="C",'Claim Details'!$I$28&gt;=Rates!$H$14,'Claim Details'!$I$28&lt;=Rates!$H$15,'Claim Details'!$I$19="Yes"),Rates!$I$27,IF(AND(C115="C",'Claim Details'!$I$28&gt;=Rates!$H$14,'Claim Details'!$I$28&lt;=Rates!$H$15,'Claim Details'!$I$19="No"),Rates!$H$27,IF(AND(C115="C",'Claim Details'!$I$28&gt;=Rates!$J$14,'Claim Details'!$I$28&lt;=Rates!$J$15,'Claim Details'!$I$19="Yes"),Rates!$K$27,IF(AND(C115="C",'Claim Details'!$I$28&gt;=Rates!$J$14,'Claim Details'!$I$28&lt;=Rates!$J$15,'Claim Details'!$I$19="No"),Rates!$J$27,"£0.00"))))))))))))))))))))))))</f>
        <v>£0.00</v>
      </c>
      <c r="AZ115" s="189" t="str">
        <f>IF(AND(C115="A",'Claim Details'!$I$28&gt;=Rates!$D$14,'Claim Details'!$I$28&lt;=Rates!$D$15,'Claim Details'!$I$19="Yes"),Rates!$E$20,IF(AND(C115="A",'Claim Details'!$I$28&gt;=Rates!$D$14,'Claim Details'!$I$28&lt;=Rates!$D$15,'Claim Details'!$I$19="No"),Rates!$D$20,IF(AND(C115="A",'Claim Details'!$I$28&gt;=Rates!$F$14,'Claim Details'!$I$28&lt;=Rates!$F$15,'Claim Details'!$I$19="Yes"),Rates!$G$20,IF(AND(C115="A",'Claim Details'!$I$28&gt;=Rates!$F$14,'Claim Details'!$I$28&lt;=Rates!$F$15,'Claim Details'!$I$19="No"),Rates!$F$20,IF(AND(C115="A",'Claim Details'!$I$28&gt;=Rates!$H$14,'Claim Details'!$I$28&lt;=Rates!$H$15,'Claim Details'!$I$19="Yes"),Rates!$I$20,IF(AND(C115="A",'Claim Details'!$I$28&gt;=Rates!$H$14,'Claim Details'!$I$28&lt;=Rates!$H$15,'Claim Details'!$I$19="No"),Rates!$H$20,IF(AND(C115="A",'Claim Details'!$I$28&gt;=Rates!$J$14,'Claim Details'!$I$28&lt;=Rates!$J$15,'Claim Details'!$I$19="Yes"),Rates!$K$20,IF(AND(C115="A",'Claim Details'!$I$28&gt;=Rates!$J$14,'Claim Details'!$I$28&lt;=Rates!$J$15,'Claim Details'!$I$19="No"),Rates!$J$20,IF(AND(C115="B",'Claim Details'!$I$28&gt;=Rates!$D$14,'Claim Details'!$I$28&lt;=Rates!$D$15,'Claim Details'!$I$19="Yes"),Rates!$E$21,IF(AND(C115="B",'Claim Details'!$I$28&gt;=Rates!$D$14,'Claim Details'!$I$28&lt;=Rates!$D$15,'Claim Details'!$I$19="No"),Rates!$D$21,IF(AND(C115="B",'Claim Details'!$I$28&gt;=Rates!$F$14,'Claim Details'!$I$28&lt;=Rates!$F$15,'Claim Details'!$I$19="Yes"),Rates!$G$21,IF(AND(C115="B",'Claim Details'!$I$28&gt;=Rates!$F$14,'Claim Details'!$I$28&lt;=Rates!$F$15,'Claim Details'!$I$19="No"),Rates!$F$21,IF(AND(C115="B",'Claim Details'!$I$28&gt;=Rates!$H$14,'Claim Details'!$I$28&lt;=Rates!$H$15,'Claim Details'!$I$19="Yes"),Rates!$I$21,IF(AND(C115="B",'Claim Details'!$I$28&gt;=Rates!$H$14,'Claim Details'!$I$28&lt;=Rates!$H$15,'Claim Details'!$I$19="No"),Rates!$H$21,IF(AND(C115="B",'Claim Details'!$I$28&gt;=Rates!$J$14,'Claim Details'!$I$28&lt;=Rates!$J$15,'Claim Details'!$I$19="Yes"),Rates!$K$21,IF(AND(C115="B",'Claim Details'!$I$28&gt;=Rates!$J$14,'Claim Details'!$I$28&lt;=Rates!$J$15,'Claim Details'!$I$19="No"),Rates!$J$21,"£0.00"))))))))))))))))</f>
        <v>£0.00</v>
      </c>
      <c r="BA115" s="189" t="str">
        <f>IF(AND(C115="A",'Claim Details'!$I$28&gt;=Rates!$D$14,'Claim Details'!$I$28&lt;=Rates!$D$15,'Claim Details'!$I$19="Yes"),Rates!$E$22,IF(AND(C115="A",'Claim Details'!$I$28&gt;=Rates!$D$14,'Claim Details'!$I$28&lt;=Rates!$D$15,'Claim Details'!$I$19="No"),Rates!$D$22,IF(AND(C115="A",'Claim Details'!$I$28&gt;=Rates!$F$14,'Claim Details'!$I$28&lt;=Rates!$F$15,'Claim Details'!$I$19="Yes"),Rates!$G$22,IF(AND(C115="A",'Claim Details'!$I$28&gt;=Rates!$F$14,'Claim Details'!$I$28&lt;=Rates!$F$15,'Claim Details'!$I$19="No"),Rates!$F$22,IF(AND(C115="A",'Claim Details'!$I$28&gt;=Rates!$H$14,'Claim Details'!$I$28&lt;=Rates!$H$15,'Claim Details'!$I$19="Yes"),Rates!$I$22,IF(AND(C115="A",'Claim Details'!$I$28&gt;=Rates!$H$14,'Claim Details'!$I$28&lt;=Rates!$H$15,'Claim Details'!$I$19="No"),Rates!$H$22,IF(AND(C115="A",'Claim Details'!$I$28&gt;=Rates!$J$14,'Claim Details'!$I$28&lt;=Rates!$J$15,'Claim Details'!$I$19="Yes"),Rates!$K$22,IF(AND(C115="A",'Claim Details'!$I$28&gt;=Rates!$J$14,'Claim Details'!$I$28&lt;=Rates!$J$15,'Claim Details'!$I$19="No"),Rates!$J$22,IF(AND(C115="B",'Claim Details'!$I$28&gt;=Rates!$D$14,'Claim Details'!$I$28&lt;=Rates!$D$15,'Claim Details'!$I$19="Yes"),Rates!$E$23,IF(AND(C115="B",'Claim Details'!$I$28&gt;=Rates!$D$14,'Claim Details'!$I$28&lt;=Rates!$D$15,'Claim Details'!$I$19="No"),Rates!$D$23,IF(AND(C115="B",'Claim Details'!$I$28&gt;=Rates!$F$14,'Claim Details'!$I$28&lt;=Rates!$F$15,'Claim Details'!$I$19="Yes"),Rates!$G$23,IF(AND(C115="B",'Claim Details'!$I$28&gt;=Rates!$F$14,'Claim Details'!$I$28&lt;=Rates!$F$15,'Claim Details'!$I$19="No"),Rates!$F$23,IF(AND(C115="B",'Claim Details'!$I$28&gt;=Rates!$H$14,'Claim Details'!$I$28&lt;=Rates!$H$15,'Claim Details'!$I$19="Yes"),Rates!$I$23,IF(AND(C115="B",'Claim Details'!$I$28&gt;=Rates!$H$14,'Claim Details'!$I$28&lt;=Rates!$H$15,'Claim Details'!$I$19="No"),Rates!$H$23,IF(AND(C115="B",'Claim Details'!$I$28&gt;=Rates!$J$14,'Claim Details'!$I$28&lt;=Rates!$J$15,'Claim Details'!$I$19="Yes"),Rates!$K$23,IF(AND(C115="B",'Claim Details'!$I$28&gt;=Rates!$J$14,'Claim Details'!$I$28&lt;=Rates!$J$15,'Claim Details'!$I$19="No"),Rates!$J$23,IF(AND(C115="C",'Claim Details'!$I$28&gt;=Rates!$D$14,'Claim Details'!$I$28&lt;=Rates!$D$15,'Claim Details'!$I$19="Yes"),Rates!$E$24,IF(AND(C115="C",'Claim Details'!$I$28&gt;=Rates!$D$14,'Claim Details'!$I$28&lt;=Rates!$D$15,'Claim Details'!$I$19="No"),Rates!$D$24,IF(AND(C115="C",'Claim Details'!$I$28&gt;=Rates!$F$14,'Claim Details'!$I$28&lt;=Rates!$F$15,'Claim Details'!$I$19="Yes"),Rates!$G$24,IF(AND(C115="C",'Claim Details'!$I$28&gt;=Rates!$F$14,'Claim Details'!$I$28&lt;=Rates!$F$15,'Claim Details'!$I$19="No"),Rates!$F$24,IF(AND(C115="C",'Claim Details'!$I$28&gt;=Rates!$H$14,'Claim Details'!$I$28&lt;=Rates!$H$15,'Claim Details'!$I$19="Yes"),Rates!$I$24,IF(AND(C115="C",'Claim Details'!$I$28&gt;=Rates!$H$14,'Claim Details'!$I$28&lt;=Rates!$H$15,'Claim Details'!$I$19="No"),Rates!$H$24,IF(AND(C115="C",'Claim Details'!$I$28&gt;=Rates!$J$14,'Claim Details'!$I$28&lt;=Rates!$J$15,'Claim Details'!$I$19="Yes"),Rates!$K$24,IF(AND(C115="C",'Claim Details'!$I$28&gt;=Rates!$J$14,'Claim Details'!$I$28&lt;=Rates!$J$15,'Claim Details'!$I$19="No"),Rates!$J$24,"£0.00"))))))))))))))))))))))))</f>
        <v>£0.00</v>
      </c>
      <c r="BB115" s="189" t="str">
        <f t="shared" si="27"/>
        <v>£0.00</v>
      </c>
      <c r="BC115" s="1"/>
      <c r="BD115" s="189" t="str">
        <f>IF(AND(AE115="A",'Claim Details'!$I$28&gt;=Rates!$D$14,'Claim Details'!$I$28&lt;=Rates!$D$15,'Claim Details'!$I$19="Yes"),Rates!$J$17,IF(AND(AE115="A",'Claim Details'!$I$28&gt;=Rates!$D$14,'Claim Details'!$I$28&lt;=Rates!$D$15,'Claim Details'!$I$19="No"),Rates!$D$17,IF(AND(AE115="A",'Claim Details'!$I$28&gt;=Rates!$F$14,'Claim Details'!$I$28&lt;=Rates!$F$15,'Claim Details'!$I$19="Yes"),Rates!$G$17,IF(AND(AE115="A",'Claim Details'!$I$28&gt;=Rates!$F$14,'Claim Details'!$I$28&lt;=Rates!$F$15,'Claim Details'!$I$19="No"),Rates!$F$17,IF(AND(AE115="A",'Claim Details'!$I$28&gt;=Rates!$H$14,'Claim Details'!$I$28&lt;=Rates!$H$15,'Claim Details'!$I$19="Yes"),Rates!$I$17,IF(AND(AE115="A",'Claim Details'!$I$28&gt;=Rates!$H$14,'Claim Details'!$I$28&lt;=Rates!$H$15,'Claim Details'!$I$19="No"),Rates!$H$17,IF(AND(AE115="A",'Claim Details'!$I$28&gt;=Rates!$J$14,'Claim Details'!$I$28&lt;=Rates!$J$15,'Claim Details'!$I$19="Yes"),Rates!$K$17,IF(AND(AE115="A",'Claim Details'!$I$28&gt;=Rates!$J$14,'Claim Details'!$I$28&lt;=Rates!$J$15,'Claim Details'!$I$19="No"),Rates!$J$17,IF(AND(AE115="B",'Claim Details'!$I$28&gt;=Rates!$D$14,'Claim Details'!$I$28&lt;=Rates!$D$15,'Claim Details'!$I$19="Yes"),Rates!$E$18,IF(AND(AE115="B",'Claim Details'!$I$28&gt;=Rates!$D$14,'Claim Details'!$I$28&lt;=Rates!$D$15,'Claim Details'!$I$19="No"),Rates!$D$18,IF(AND(AE115="B",'Claim Details'!$I$28&gt;=Rates!$F$14,'Claim Details'!$I$28&lt;=Rates!$F$15,'Claim Details'!$I$19="Yes"),Rates!$G$18,IF(AND(AE115="B",'Claim Details'!$I$28&gt;=Rates!$F$14,'Claim Details'!$I$28&lt;=Rates!$F$15,'Claim Details'!$I$19="No"),Rates!$F$18,IF(AND(AE115="B",'Claim Details'!$I$28&gt;=Rates!$H$14,'Claim Details'!$I$28&lt;=Rates!$H$15,'Claim Details'!$I$19="Yes"),Rates!$I$18,IF(AND(AE115="B",'Claim Details'!$I$28&gt;=Rates!$H$14,'Claim Details'!$I$28&lt;=Rates!$H$15,'Claim Details'!$I$19="No"),Rates!$H$18,IF(AND(AE115="B",'Claim Details'!$I$28&gt;=Rates!$J$14,'Claim Details'!$I$28&lt;=Rates!$J$15,'Claim Details'!$I$19="Yes"),Rates!$K$18,IF(AND(AE115="B",'Claim Details'!$I$28&gt;=Rates!$J$14,'Claim Details'!$I$28&lt;=Rates!$J$15,'Claim Details'!$I$19="No"),Rates!$J$18,IF(AND(AE115="C",'Claim Details'!$I$28&gt;=Rates!$D$14,'Claim Details'!$I$28&lt;=Rates!$D$15,'Claim Details'!$I$19="Yes"),Rates!$E$19,IF(AND(AE115="C",'Claim Details'!$I$28&gt;=Rates!$D$14,'Claim Details'!$I$28&lt;=Rates!$D$15,'Claim Details'!$I$19="No"),Rates!$D$19,IF(AND(AE115="C",'Claim Details'!$I$28&gt;=Rates!$F$14,'Claim Details'!$I$28&lt;=Rates!$F$15,'Claim Details'!$I$19="Yes"),Rates!$G$19,IF(AND(AE115="C",'Claim Details'!$I$28&gt;=Rates!$F$14,'Claim Details'!$I$28&lt;=Rates!$F$15,'Claim Details'!$I$19="No"),Rates!$F$19,IF(AND(AE115="C",'Claim Details'!$I$28&gt;=Rates!$H$14,'Claim Details'!$I$28&lt;=Rates!$H$15,'Claim Details'!$I$19="Yes"),Rates!$I$19,IF(AND(AE115="C",'Claim Details'!$I$28&gt;=Rates!$H$14,'Claim Details'!$I$28&lt;=Rates!$H$15,'Claim Details'!$I$19="No"),Rates!$H$19,IF(AND(AE115="C",'Claim Details'!$I$28&gt;=Rates!$J$14,'Claim Details'!$I$28&lt;=Rates!$J$15,'Claim Details'!$I$19="Yes"),Rates!$K$19,IF(AND(AE115="C",'Claim Details'!$I$28&gt;=Rates!$J$14,'Claim Details'!$I$28&lt;=Rates!$J$15,'Claim Details'!$I$19="No"),Rates!$J$19,"£0.00"))))))))))))))))))))))))</f>
        <v>£0.00</v>
      </c>
      <c r="BE115" s="189" t="str">
        <f>IF(AND(AE115="A",'Claim Details'!$I$28&gt;=Rates!$D$14,'Claim Details'!$I$28&lt;=Rates!$D$15,'Claim Details'!$I$19="Yes"),Rates!$J$25,IF(AND(AE115="A",'Claim Details'!$I$28&gt;=Rates!$D$14,'Claim Details'!$I$28&lt;=Rates!$D$15,'Claim Details'!$I$19="No"),Rates!$D$25,IF(AND(AE115="A",'Claim Details'!$I$28&gt;=Rates!$F$14,'Claim Details'!$I$28&lt;=Rates!$F$15,'Claim Details'!$I$19="Yes"),Rates!$G$25,IF(AND(AE115="A",'Claim Details'!$I$28&gt;=Rates!$F$14,'Claim Details'!$I$28&lt;=Rates!$F$15,'Claim Details'!$I$19="No"),Rates!$F$25,IF(AND(AE115="A",'Claim Details'!$I$28&gt;=Rates!$H$14,'Claim Details'!$I$28&lt;=Rates!$H$15,'Claim Details'!$I$19="Yes"),Rates!$I$25,IF(AND(AE115="A",'Claim Details'!$I$28&gt;=Rates!$H$14,'Claim Details'!$I$28&lt;=Rates!$H$15,'Claim Details'!$I$19="No"),Rates!$H$25,IF(AND(AE115="A",'Claim Details'!$I$28&gt;=Rates!$J$14,'Claim Details'!$I$28&lt;=Rates!$J$15,'Claim Details'!$I$19="Yes"),Rates!$K$25,IF(AND(AE115="A",'Claim Details'!$I$28&gt;=Rates!$J$14,'Claim Details'!$I$28&lt;=Rates!$J$15,'Claim Details'!$I$19="No"),Rates!$J$25,IF(AND(AE115="B",'Claim Details'!$I$28&gt;=Rates!$D$14,'Claim Details'!$I$28&lt;=Rates!$D$15,'Claim Details'!$I$19="Yes"),Rates!$E$26,IF(AND(AE115="B",'Claim Details'!$I$28&gt;=Rates!$D$14,'Claim Details'!$I$28&lt;=Rates!$D$15,'Claim Details'!$I$19="No"),Rates!$D$26,IF(AND(AE115="B",'Claim Details'!$I$28&gt;=Rates!$F$14,'Claim Details'!$I$28&lt;=Rates!$F$15,'Claim Details'!$I$19="Yes"),Rates!$G$26,IF(AND(AE115="B",'Claim Details'!$I$28&gt;=Rates!$F$14,'Claim Details'!$I$28&lt;=Rates!$F$15,'Claim Details'!$I$19="No"),Rates!$F$26,IF(AND(AE115="B",'Claim Details'!$I$28&gt;=Rates!$H$14,'Claim Details'!$I$28&lt;=Rates!$H$15,'Claim Details'!$I$19="Yes"),Rates!$I$26,IF(AND(AE115="B",'Claim Details'!$I$28&gt;=Rates!$H$14,'Claim Details'!$I$28&lt;=Rates!$H$15,'Claim Details'!$I$19="No"),Rates!$H$26,IF(AND(AE115="B",'Claim Details'!$I$28&gt;=Rates!$J$14,'Claim Details'!$I$28&lt;=Rates!$J$15,'Claim Details'!$I$19="Yes"),Rates!$K$26,IF(AND(AE115="B",'Claim Details'!$I$28&gt;=Rates!$J$14,'Claim Details'!$I$28&lt;=Rates!$J$15,'Claim Details'!$I$19="No"),Rates!$J$26,IF(AND(AE115="C",'Claim Details'!$I$28&gt;=Rates!$D$14,'Claim Details'!$I$28&lt;=Rates!$D$15,'Claim Details'!$I$19="Yes"),Rates!$E$27,IF(AND(AE115="C",'Claim Details'!$I$28&gt;=Rates!$D$14,'Claim Details'!$I$28&lt;=Rates!$D$15,'Claim Details'!$I$19="No"),Rates!$D$27,IF(AND(AE115="C",'Claim Details'!$I$28&gt;=Rates!$F$14,'Claim Details'!$I$28&lt;=Rates!$F$15,'Claim Details'!$I$19="Yes"),Rates!$G$27,IF(AND(AE115="C",'Claim Details'!$I$28&gt;=Rates!$F$14,'Claim Details'!$I$28&lt;=Rates!$F$15,'Claim Details'!$I$19="No"),Rates!$F$27,IF(AND(AE115="C",'Claim Details'!$I$28&gt;=Rates!$H$14,'Claim Details'!$I$28&lt;=Rates!$H$15,'Claim Details'!$I$19="Yes"),Rates!$I$27,IF(AND(AE115="C",'Claim Details'!$I$28&gt;=Rates!$H$14,'Claim Details'!$I$28&lt;=Rates!$H$15,'Claim Details'!$I$19="No"),Rates!$H$27,IF(AND(AE115="C",'Claim Details'!$I$28&gt;=Rates!$J$14,'Claim Details'!$I$28&lt;=Rates!$J$15,'Claim Details'!$I$19="Yes"),Rates!$K$27,IF(AND(AE115="C",'Claim Details'!$I$28&gt;=Rates!$J$14,'Claim Details'!$I$28&lt;=Rates!$J$15,'Claim Details'!$I$19="No"),Rates!$J$27,"£0.00"))))))))))))))))))))))))</f>
        <v>£0.00</v>
      </c>
      <c r="BF115" s="189" t="str">
        <f>IF(AND(AE115="A",'Claim Details'!$I$28&gt;=Rates!$D$14,'Claim Details'!$I$28&lt;=Rates!$D$15,'Claim Details'!$I$19="Yes"),Rates!$E$20,IF(AND(AE115="A",'Claim Details'!$I$28&gt;=Rates!$D$14,'Claim Details'!$I$28&lt;=Rates!$D$15,'Claim Details'!$I$19="No"),Rates!$D$20,IF(AND(AE115="A",'Claim Details'!$I$28&gt;=Rates!$F$14,'Claim Details'!$I$28&lt;=Rates!$F$15,'Claim Details'!$I$19="Yes"),Rates!$G$20,IF(AND(AE115="A",'Claim Details'!$I$28&gt;=Rates!$F$14,'Claim Details'!$I$28&lt;=Rates!$F$15,'Claim Details'!$I$19="No"),Rates!$F$20,IF(AND(AE115="A",'Claim Details'!$I$28&gt;=Rates!$H$14,'Claim Details'!$I$28&lt;=Rates!$H$15,'Claim Details'!$I$19="Yes"),Rates!$I$20,IF(AND(AE115="A",'Claim Details'!$I$28&gt;=Rates!$H$14,'Claim Details'!$I$28&lt;=Rates!$H$15,'Claim Details'!$I$19="No"),Rates!$H$20,IF(AND(AE115="A",'Claim Details'!$I$28&gt;=Rates!$J$14,'Claim Details'!$I$28&lt;=Rates!$J$15,'Claim Details'!$I$19="Yes"),Rates!$K$20,IF(AND(AE115="A",'Claim Details'!$I$28&gt;=Rates!$J$14,'Claim Details'!$I$28&lt;=Rates!$J$15,'Claim Details'!$I$19="No"),Rates!$J$20,IF(AND(AE115="B",'Claim Details'!$I$28&gt;=Rates!$D$14,'Claim Details'!$I$28&lt;=Rates!$D$15,'Claim Details'!$I$19="Yes"),Rates!$E$21,IF(AND(AE115="B",'Claim Details'!$I$28&gt;=Rates!$D$14,'Claim Details'!$I$28&lt;=Rates!$D$15,'Claim Details'!$I$19="No"),Rates!$D$21,IF(AND(AE115="B",'Claim Details'!$I$28&gt;=Rates!$F$14,'Claim Details'!$I$28&lt;=Rates!$F$15,'Claim Details'!$I$19="Yes"),Rates!$G$21,IF(AND(AE115="B",'Claim Details'!$I$28&gt;=Rates!$F$14,'Claim Details'!$I$28&lt;=Rates!$F$15,'Claim Details'!$I$19="No"),Rates!$F$21,IF(AND(AE115="B",'Claim Details'!$I$28&gt;=Rates!$H$14,'Claim Details'!$I$28&lt;=Rates!$H$15,'Claim Details'!$I$19="Yes"),Rates!$I$21,IF(AND(AE115="B",'Claim Details'!$I$28&gt;=Rates!$H$14,'Claim Details'!$I$28&lt;=Rates!$H$15,'Claim Details'!$I$19="No"),Rates!$H$21,IF(AND(AE115="B",'Claim Details'!$I$28&gt;=Rates!$J$14,'Claim Details'!$I$28&lt;=Rates!$J$15,'Claim Details'!$I$19="Yes"),Rates!$K$21,IF(AND(AE115="B",'Claim Details'!$I$28&gt;=Rates!$J$14,'Claim Details'!$I$28&lt;=Rates!$J$15,'Claim Details'!$I$19="No"),Rates!$J$21,"£0.00"))))))))))))))))</f>
        <v>£0.00</v>
      </c>
      <c r="BG115" s="189" t="str">
        <f>IF(AND(AE115="A",'Claim Details'!$I$28&gt;=Rates!$D$14,'Claim Details'!$I$28&lt;=Rates!$D$15,'Claim Details'!$I$19="Yes"),Rates!$E$22,IF(AND(AE115="A",'Claim Details'!$I$28&gt;=Rates!$D$14,'Claim Details'!$I$28&lt;=Rates!$D$15,'Claim Details'!$I$19="No"),Rates!$D$22,IF(AND(AE115="A",'Claim Details'!$I$28&gt;=Rates!$F$14,'Claim Details'!$I$28&lt;=Rates!$F$15,'Claim Details'!$I$19="Yes"),Rates!$G$22,IF(AND(AE115="A",'Claim Details'!$I$28&gt;=Rates!$F$14,'Claim Details'!$I$28&lt;=Rates!$F$15,'Claim Details'!$I$19="No"),Rates!$F$22,IF(AND(AE115="A",'Claim Details'!$I$28&gt;=Rates!$H$14,'Claim Details'!$I$28&lt;=Rates!$H$15,'Claim Details'!$I$19="Yes"),Rates!$I$22,IF(AND(AE115="A",'Claim Details'!$I$28&gt;=Rates!$H$14,'Claim Details'!$I$28&lt;=Rates!$H$15,'Claim Details'!$I$19="No"),Rates!$H$22,IF(AND(AE115="A",'Claim Details'!$I$28&gt;=Rates!$J$14,'Claim Details'!$I$28&lt;=Rates!$J$15,'Claim Details'!$I$19="Yes"),Rates!$K$22,IF(AND(AE115="A",'Claim Details'!$I$28&gt;=Rates!$J$14,'Claim Details'!$I$28&lt;=Rates!$J$15,'Claim Details'!$I$19="No"),Rates!$J$22,IF(AND(AE115="B",'Claim Details'!$I$28&gt;=Rates!$D$14,'Claim Details'!$I$28&lt;=Rates!$D$15,'Claim Details'!$I$19="Yes"),Rates!$E$23,IF(AND(AE115="B",'Claim Details'!$I$28&gt;=Rates!$D$14,'Claim Details'!$I$28&lt;=Rates!$D$15,'Claim Details'!$I$19="No"),Rates!$D$23,IF(AND(AE115="B",'Claim Details'!$I$28&gt;=Rates!$F$14,'Claim Details'!$I$28&lt;=Rates!$F$15,'Claim Details'!$I$19="Yes"),Rates!$G$23,IF(AND(AE115="B",'Claim Details'!$I$28&gt;=Rates!$F$14,'Claim Details'!$I$28&lt;=Rates!$F$15,'Claim Details'!$I$19="No"),Rates!$F$23,IF(AND(AE115="B",'Claim Details'!$I$28&gt;=Rates!$H$14,'Claim Details'!$I$28&lt;=Rates!$H$15,'Claim Details'!$I$19="Yes"),Rates!$I$23,IF(AND(AE115="B",'Claim Details'!$I$28&gt;=Rates!$H$14,'Claim Details'!$I$28&lt;=Rates!$H$15,'Claim Details'!$I$19="No"),Rates!$H$23,IF(AND(AE115="B",'Claim Details'!$I$28&gt;=Rates!$J$14,'Claim Details'!$I$28&lt;=Rates!$J$15,'Claim Details'!$I$19="Yes"),Rates!$K$23,IF(AND(AE115="B",'Claim Details'!$I$28&gt;=Rates!$J$14,'Claim Details'!$I$28&lt;=Rates!$J$15,'Claim Details'!$I$19="No"),Rates!$J$23,IF(AND(AE115="C",'Claim Details'!$I$28&gt;=Rates!$D$14,'Claim Details'!$I$28&lt;=Rates!$D$15,'Claim Details'!$I$19="Yes"),Rates!$E$24,IF(AND(AE115="C",'Claim Details'!$I$28&gt;=Rates!$D$14,'Claim Details'!$I$28&lt;=Rates!$D$15,'Claim Details'!$I$19="No"),Rates!$D$24,IF(AND(AE115="C",'Claim Details'!$I$28&gt;=Rates!$F$14,'Claim Details'!$I$28&lt;=Rates!$F$15,'Claim Details'!$I$19="Yes"),Rates!$G$24,IF(AND(AE115="C",'Claim Details'!$I$28&gt;=Rates!$F$14,'Claim Details'!$I$28&lt;=Rates!$F$15,'Claim Details'!$I$19="No"),Rates!$F$24,IF(AND(AE115="C",'Claim Details'!$I$28&gt;=Rates!$H$14,'Claim Details'!$I$28&lt;=Rates!$H$15,'Claim Details'!$I$19="Yes"),Rates!$I$24,IF(AND(AE115="C",'Claim Details'!$I$28&gt;=Rates!$H$14,'Claim Details'!$I$28&lt;=Rates!$H$15,'Claim Details'!$I$19="No"),Rates!$H$24,IF(AND(AE115="C",'Claim Details'!$I$28&gt;=Rates!$J$14,'Claim Details'!$I$28&lt;=Rates!$J$15,'Claim Details'!$I$19="Yes"),Rates!$K$24,IF(AND(AE115="C",'Claim Details'!$I$28&gt;=Rates!$J$14,'Claim Details'!$I$28&lt;=Rates!$J$15,'Claim Details'!$I$19="No"),Rates!$J$24,"£0.00"))))))))))))))))))))))))</f>
        <v>£0.00</v>
      </c>
      <c r="BH115" s="189" t="str">
        <f t="shared" si="28"/>
        <v>£0.00</v>
      </c>
      <c r="BI115" s="189">
        <f t="shared" si="29"/>
        <v>0</v>
      </c>
      <c r="BO115" s="202" t="str">
        <f>IF(H115="","£0.00",IF(AP115="4","£0.00",IF(AP115="5","£0.00",IF(AP115="1","£0.00",((AQ115*H115)*'Claim Details'!$F$111)/100))))</f>
        <v>£0.00</v>
      </c>
      <c r="BP115" s="202" t="str">
        <f>IF(T115="","£0.00",IF(AP115="4","£0.00",IF(AP115="5","£0.00",IF(AP115="1","£0.00",((AR115*T115)*'Claim Details'!$N$111)/100))))</f>
        <v>£0.00</v>
      </c>
      <c r="BQ115" s="202" t="str">
        <f>IF(AI115="","£0.00",IF(AP115="4","£0.00",IF(AP115="5","£0.00",IF(AP115="1","£0.00",((BI115*AI115)*'Claim Details'!$W$111)/100))))</f>
        <v>£0.00</v>
      </c>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row>
    <row r="116" spans="1:97" ht="15">
      <c r="A116" s="145"/>
      <c r="B116" s="91"/>
      <c r="C116" s="96"/>
      <c r="D116" s="97"/>
      <c r="E116" s="98"/>
      <c r="F116" s="89"/>
      <c r="G116" s="99"/>
      <c r="H116" s="100"/>
      <c r="I116" s="221" t="str">
        <f t="shared" si="19"/>
        <v>£0.00</v>
      </c>
      <c r="J116" s="101"/>
      <c r="K116" s="100"/>
      <c r="L116" s="221" t="str">
        <f t="shared" si="20"/>
        <v>£0.00</v>
      </c>
      <c r="M116" s="101"/>
      <c r="N116" s="102"/>
      <c r="O116" s="145"/>
      <c r="P116" s="77"/>
      <c r="Q116" s="87"/>
      <c r="R116" s="87"/>
      <c r="S116" s="87"/>
      <c r="T116" s="149" t="str">
        <f t="shared" si="21"/>
        <v/>
      </c>
      <c r="U116" s="87" t="str">
        <f t="shared" si="30"/>
        <v/>
      </c>
      <c r="V116" s="87"/>
      <c r="W116" s="53" t="str">
        <f t="shared" si="22"/>
        <v>£0.00</v>
      </c>
      <c r="X116" s="53"/>
      <c r="Y116" s="87"/>
      <c r="Z116" s="78"/>
      <c r="AA116" s="79"/>
      <c r="AB116" s="160"/>
      <c r="AC116" s="98"/>
      <c r="AD116" s="225"/>
      <c r="AE116" s="235" t="str">
        <f t="shared" si="23"/>
        <v/>
      </c>
      <c r="AF116" s="87" t="str">
        <f t="shared" si="24"/>
        <v/>
      </c>
      <c r="AG116" s="53"/>
      <c r="AH116" s="224"/>
      <c r="AI116" s="226" t="str">
        <f t="shared" si="16"/>
        <v/>
      </c>
      <c r="AJ116" s="236" t="str">
        <f t="shared" si="25"/>
        <v>£0.00</v>
      </c>
      <c r="AK116" s="31"/>
      <c r="AL116" s="1"/>
      <c r="AM116" s="1"/>
      <c r="AN116" s="1"/>
      <c r="AO116" s="1"/>
      <c r="AP116" s="1" t="str">
        <f t="shared" si="17"/>
        <v/>
      </c>
      <c r="AQ116" s="27">
        <f t="shared" si="18"/>
        <v>0</v>
      </c>
      <c r="AR116" s="189">
        <f t="shared" si="26"/>
        <v>0</v>
      </c>
      <c r="AS116" s="190" t="str">
        <f>IF(AND(C116="A",'Claim Details'!$E$28&gt;=Rates!$D$14,'Claim Details'!$E$28&lt;=Rates!$D$15,'Claim Details'!$E$19="Yes"),Rates!$E$17,IF(AND(C116="A",'Claim Details'!$E$28&gt;=Rates!$D$14,'Claim Details'!$E$28&lt;=Rates!$D$15,'Claim Details'!$E$19="No"),Rates!$D$17,IF(AND(C116="A",'Claim Details'!$E$28&gt;=Rates!$F$14,'Claim Details'!$E$28&lt;=Rates!$F$15,'Claim Details'!$E$19="Yes"),Rates!$G$17,IF(AND(C116="A",'Claim Details'!$E$28&gt;=Rates!$F$14,'Claim Details'!$E$28&lt;=Rates!$F$15,'Claim Details'!$E$19="No"),Rates!$F$17,IF(AND(C116="A",'Claim Details'!$E$28&gt;=Rates!$H$14,'Claim Details'!$E$28&lt;=Rates!$H$15,'Claim Details'!$E$19="Yes"),Rates!$I$17,IF(AND(C116="A",'Claim Details'!$E$28&gt;=Rates!$H$14,'Claim Details'!$E$28&lt;=Rates!$H$15,'Claim Details'!$E$19="No"),Rates!$H$17,IF(AND(C116="A",'Claim Details'!$E$28&gt;=Rates!$J$14,'Claim Details'!$E$28&lt;=Rates!$J$15,'Claim Details'!$E$19="Yes"),Rates!$K$17,IF(AND(C116="A",'Claim Details'!$E$28&gt;=Rates!$J$14,'Claim Details'!$E$28&lt;=Rates!$J$15,'Claim Details'!$E$19="No"),Rates!$J$17,IF(AND(C116="B",'Claim Details'!$E$28&gt;=Rates!$D$14,'Claim Details'!$E$28&lt;=Rates!$D$15,'Claim Details'!$E$19="Yes"),Rates!$E$18,IF(AND(C116="B",'Claim Details'!$E$28&gt;=Rates!$D$14,'Claim Details'!$E$28&lt;=Rates!$D$15,'Claim Details'!$E$19="No"),Rates!$D$18,IF(AND(C116="B",'Claim Details'!$E$28&gt;=Rates!$F$14,'Claim Details'!$E$28&lt;=Rates!$F$15,'Claim Details'!$E$19="Yes"),Rates!$G$18,IF(AND(C116="B",'Claim Details'!$E$28&gt;=Rates!$F$14,'Claim Details'!$E$28&lt;=Rates!$F$15,'Claim Details'!$E$19="No"),Rates!$F$18,IF(AND(C116="B",'Claim Details'!$E$28&gt;=Rates!$H$14,'Claim Details'!$E$28&lt;=Rates!$H$15,'Claim Details'!$E$19="Yes"),Rates!$I$18,IF(AND(C116="B",'Claim Details'!$E$28&gt;=Rates!$H$14,'Claim Details'!$E$28&lt;=Rates!$H$15,'Claim Details'!$E$19="No"),Rates!$H$18,IF(AND(C116="B",'Claim Details'!$E$28&gt;=Rates!$J$14,'Claim Details'!$E$28&lt;=Rates!$J$15,'Claim Details'!$E$19="Yes"),Rates!$K$18,IF(AND(C116="B",'Claim Details'!$E$28&gt;=Rates!$J$14,'Claim Details'!$E$28&lt;=Rates!$J$15,'Claim Details'!$E$19="No"),Rates!$J$18,IF(AND(C116="C",'Claim Details'!$E$28&gt;=Rates!$D$14,'Claim Details'!$E$28&lt;=Rates!$D$15,'Claim Details'!$E$19="Yes"),Rates!$E$19,IF(AND(C116="C",'Claim Details'!$E$28&gt;=Rates!$D$14,'Claim Details'!$E$28&lt;=Rates!$D$15,'Claim Details'!$E$19="No"),Rates!$D$19,IF(AND(C116="C",'Claim Details'!$E$28&gt;=Rates!$F$14,'Claim Details'!$E$28&lt;=Rates!$F$15,'Claim Details'!$E$19="Yes"),Rates!$G$19,IF(AND(C116="C",'Claim Details'!$E$28&gt;=Rates!$F$14,'Claim Details'!$E$28&lt;=Rates!$F$15,'Claim Details'!$E$19="No"),Rates!$F$19,IF(AND(C116="C",'Claim Details'!$E$28&gt;=Rates!$H$14,'Claim Details'!$E$28&lt;=Rates!$H$15,'Claim Details'!$E$19="Yes"),Rates!$I$19,IF(AND(C116="C",'Claim Details'!$E$28&gt;=Rates!$H$14,'Claim Details'!$E$28&lt;=Rates!$H$15,'Claim Details'!$E$19="No"),Rates!$H$19,IF(AND(C116="C",'Claim Details'!$E$28&gt;=Rates!$J$14,'Claim Details'!$E$28&lt;=Rates!$J$15,'Claim Details'!$E$19="Yes"),Rates!$K$19,IF(AND(C116="C",'Claim Details'!$E$28&gt;=Rates!$J$14,'Claim Details'!$E$28&lt;=Rates!$J$15,'Claim Details'!$E$19="No"),Rates!$J$19,"£0.00"))))))))))))))))))))))))</f>
        <v>£0.00</v>
      </c>
      <c r="AT116" s="189" t="str">
        <f>IF(AND(C116="A",'Claim Details'!$E$28&gt;=Rates!$D$14,'Claim Details'!$E$28&lt;=Rates!$D$15,'Claim Details'!$E$19="Yes"),Rates!$E$25,IF(AND(C116="A",'Claim Details'!$E$28&gt;=Rates!$D$14,'Claim Details'!$E$28&lt;=Rates!$D$15,'Claim Details'!$E$19="No"),Rates!$D$25,IF(AND(C116="A",'Claim Details'!$E$28&gt;=Rates!$F$14,'Claim Details'!$E$28&lt;=Rates!$F$15,'Claim Details'!$E$19="Yes"),Rates!$G$25,IF(AND(C116="A",'Claim Details'!$E$28&gt;=Rates!$F$14,'Claim Details'!$E$28&lt;=Rates!$F$15,'Claim Details'!$E$19="No"),Rates!$F$25,IF(AND(C116="A",'Claim Details'!$E$28&gt;=Rates!$H$14,'Claim Details'!$E$28&lt;=Rates!$H$15,'Claim Details'!$E$19="Yes"),Rates!$I$25,IF(AND(C116="A",'Claim Details'!$E$28&gt;=Rates!$H$14,'Claim Details'!$E$28&lt;=Rates!$H$15,'Claim Details'!$E$19="No"),Rates!$H$25,IF(AND(C116="A",'Claim Details'!$E$28&gt;=Rates!$J$14,'Claim Details'!$E$28&lt;=Rates!$J$15,'Claim Details'!$E$19="Yes"),Rates!$K$25,IF(AND(C116="A",'Claim Details'!$E$28&gt;=Rates!$J$14,'Claim Details'!$E$28&lt;=Rates!$J$15,'Claim Details'!$E$19="No"),Rates!$J$25,IF(AND(C116="B",'Claim Details'!$E$28&gt;=Rates!$D$14,'Claim Details'!$E$28&lt;=Rates!$D$15,'Claim Details'!$E$19="Yes"),Rates!$E$26,IF(AND(C116="B",'Claim Details'!$E$28&gt;=Rates!$D$14,'Claim Details'!$E$28&lt;=Rates!$D$15,'Claim Details'!$E$19="No"),Rates!$D$26,IF(AND(C116="B",'Claim Details'!$E$28&gt;=Rates!$F$14,'Claim Details'!$E$28&lt;=Rates!$F$15,'Claim Details'!$E$19="Yes"),Rates!$G$26,IF(AND(C116="B",'Claim Details'!$E$28&gt;=Rates!$F$14,'Claim Details'!$E$28&lt;=Rates!$F$15,'Claim Details'!$E$19="No"),Rates!$F$26,IF(AND(C116="B",'Claim Details'!$E$28&gt;=Rates!$H$14,'Claim Details'!$E$28&lt;=Rates!$H$15,'Claim Details'!$E$19="Yes"),Rates!$I$26,IF(AND(C116="B",'Claim Details'!$E$28&gt;=Rates!$H$14,'Claim Details'!$E$28&lt;=Rates!$H$15,'Claim Details'!$E$19="No"),Rates!$H$26,IF(AND(C116="B",'Claim Details'!$E$28&gt;=Rates!$J$14,'Claim Details'!$E$28&lt;=Rates!$J$15,'Claim Details'!$E$19="Yes"),Rates!$K$26,IF(AND(C116="B",'Claim Details'!$E$28&gt;=Rates!$J$14,'Claim Details'!$E$28&lt;=Rates!$J$15,'Claim Details'!$E$19="No"),Rates!$J$26,IF(AND(C116="C",'Claim Details'!$E$28&gt;=Rates!$D$14,'Claim Details'!$E$28&lt;=Rates!$D$15,'Claim Details'!$E$19="Yes"),Rates!$E$27,IF(AND(C116="C",'Claim Details'!$E$28&gt;=Rates!$D$14,'Claim Details'!$E$28&lt;=Rates!$D$15,'Claim Details'!$E$19="No"),Rates!$D$27,IF(AND(C116="C",'Claim Details'!$E$28&gt;=Rates!$F$14,'Claim Details'!$E$28&lt;=Rates!$F$15,'Claim Details'!$E$19="Yes"),Rates!$G$27,IF(AND(C116="C",'Claim Details'!$E$28&gt;=Rates!$F$14,'Claim Details'!$E$28&lt;=Rates!$F$15,'Claim Details'!$E$19="No"),Rates!$F$27,IF(AND(C116="C",'Claim Details'!$E$28&gt;=Rates!$H$14,'Claim Details'!$E$28&lt;=Rates!$H$15,'Claim Details'!$E$19="Yes"),Rates!$I$27,IF(AND(C116="C",'Claim Details'!$E$28&gt;=Rates!$H$14,'Claim Details'!$E$28&lt;=Rates!$H$15,'Claim Details'!$E$19="No"),Rates!$H$27,IF(AND(C116="C",'Claim Details'!$E$28&gt;=Rates!$J$14,'Claim Details'!$E$28&lt;=Rates!$J$15,'Claim Details'!$E$19="Yes"),Rates!$K$27,IF(AND(C116="C",'Claim Details'!$E$28&gt;=Rates!$J$14,'Claim Details'!$E$28&lt;=Rates!$J$15,'Claim Details'!$E$19="No"),Rates!$J$27,"£0.00"))))))))))))))))))))))))</f>
        <v>£0.00</v>
      </c>
      <c r="AU116" s="191" t="str">
        <f>IF(AND(C116="A",'Claim Details'!$E$28&gt;=Rates!$D$14,'Claim Details'!$E$28&lt;=Rates!$D$15,'Claim Details'!$E$19="Yes"),Rates!$E$20,IF(AND(C116="A",'Claim Details'!$E$28&gt;=Rates!$D$14,'Claim Details'!$E$28&lt;=Rates!$D$15,'Claim Details'!$E$19="No"),Rates!$D$20,IF(AND(C116="A",'Claim Details'!$E$28&gt;=Rates!$F$14,'Claim Details'!$E$28&lt;=Rates!$F$15,'Claim Details'!$E$19="Yes"),Rates!$G$20,IF(AND(C116="A",'Claim Details'!$E$28&gt;=Rates!$F$14,'Claim Details'!$E$28&lt;=Rates!$F$15,'Claim Details'!$E$19="No"),Rates!$F$20,IF(AND(C116="A",'Claim Details'!$E$28&gt;=Rates!$H$14,'Claim Details'!$E$28&lt;=Rates!$H$15,'Claim Details'!$E$19="Yes"),Rates!$I$20,IF(AND(C116="A",'Claim Details'!$E$28&gt;=Rates!$H$14,'Claim Details'!$E$28&lt;=Rates!$H$15,'Claim Details'!$E$19="No"),Rates!$H$20,IF(AND(C116="A",'Claim Details'!$E$28&gt;=Rates!$J$14,'Claim Details'!$E$28&lt;=Rates!$J$15,'Claim Details'!$E$19="Yes"),Rates!$K$20,IF(AND(C116="A",'Claim Details'!$E$28&gt;=Rates!$J$14,'Claim Details'!$E$28&lt;=Rates!$J$15,'Claim Details'!$E$19="No"),Rates!$J$20,IF(AND(C116="B",'Claim Details'!$E$28&gt;=Rates!$D$14,'Claim Details'!$E$28&lt;=Rates!$D$15,'Claim Details'!$E$19="Yes"),Rates!$E$21,IF(AND(C116="B",'Claim Details'!$E$28&gt;=Rates!$D$14,'Claim Details'!$E$28&lt;=Rates!$D$15,'Claim Details'!$E$19="No"),Rates!$D$21,IF(AND(C116="B",'Claim Details'!$E$28&gt;=Rates!$F$14,'Claim Details'!$E$28&lt;=Rates!$F$15,'Claim Details'!$E$19="Yes"),Rates!$G$21,IF(AND(C116="B",'Claim Details'!$E$28&gt;=Rates!$F$14,'Claim Details'!$E$28&lt;=Rates!$F$15,'Claim Details'!$E$19="No"),Rates!$F$21,IF(AND(C116="B",'Claim Details'!$E$28&gt;=Rates!$H$14,'Claim Details'!$E$28&lt;=Rates!$H$15,'Claim Details'!$E$19="Yes"),Rates!$I$21,IF(AND(C116="B",'Claim Details'!$E$28&gt;=Rates!$H$14,'Claim Details'!$E$28&lt;=Rates!$H$15,'Claim Details'!$E$19="No"),Rates!$H$21,IF(AND(C116="B",'Claim Details'!$E$28&gt;=Rates!$J$14,'Claim Details'!$E$28&lt;=Rates!$J$15,'Claim Details'!$E$19="Yes"),Rates!$K$21,IF(AND(C116="B",'Claim Details'!$E$28&gt;=Rates!$J$14,'Claim Details'!$E$28&lt;=Rates!$J$15,'Claim Details'!$E$19="No"),Rates!$J$21,"£0.00"))))))))))))))))</f>
        <v>£0.00</v>
      </c>
      <c r="AV116" s="191" t="str">
        <f>IF(AND(C116="A",'Claim Details'!$E$28&gt;=Rates!$D$14,'Claim Details'!$E$28&lt;=Rates!$D$15,'Claim Details'!$E$19="Yes"),Rates!$E$22,IF(AND(C116="A",'Claim Details'!$E$28&gt;=Rates!$D$14,'Claim Details'!$E$28&lt;=Rates!$D$15,'Claim Details'!$E$19="No"),Rates!$D$22,IF(AND(C116="A",'Claim Details'!$E$28&gt;=Rates!$F$14,'Claim Details'!$E$28&lt;=Rates!$F$15,'Claim Details'!$E$19="Yes"),Rates!$G$22,IF(AND(C116="A",'Claim Details'!$E$28&gt;=Rates!$F$14,'Claim Details'!$E$28&lt;=Rates!$F$15,'Claim Details'!$E$19="No"),Rates!$F$22,IF(AND(C116="A",'Claim Details'!$E$28&gt;=Rates!$H$14,'Claim Details'!$E$28&lt;=Rates!$H$15,'Claim Details'!$E$19="Yes"),Rates!$I$22,IF(AND(C116="A",'Claim Details'!$E$28&gt;=Rates!$H$14,'Claim Details'!$E$28&lt;=Rates!$H$15,'Claim Details'!$E$19="No"),Rates!$H$22,IF(AND(C116="A",'Claim Details'!$E$28&gt;=Rates!$J$14,'Claim Details'!$E$28&lt;=Rates!$J$15,'Claim Details'!$E$19="Yes"),Rates!$K$22,IF(AND(C116="A",'Claim Details'!$E$28&gt;=Rates!$J$14,'Claim Details'!$E$28&lt;=Rates!$J$15,'Claim Details'!$E$19="No"),Rates!$J$22,IF(AND(C116="B",'Claim Details'!$E$28&gt;=Rates!$D$14,'Claim Details'!$E$28&lt;=Rates!$D$15,'Claim Details'!$E$19="Yes"),Rates!$E$23,IF(AND(C116="B",'Claim Details'!$E$28&gt;=Rates!$D$14,'Claim Details'!$E$28&lt;=Rates!$D$15,'Claim Details'!$E$19="No"),Rates!$D$23,IF(AND(C116="B",'Claim Details'!$E$28&gt;=Rates!$F$14,'Claim Details'!$E$28&lt;=Rates!$F$15,'Claim Details'!$E$19="Yes"),Rates!$G$23,IF(AND(C116="B",'Claim Details'!$E$28&gt;=Rates!$F$14,'Claim Details'!$E$28&lt;=Rates!$F$15,'Claim Details'!$E$19="No"),Rates!$F$23,IF(AND(C116="B",'Claim Details'!$E$28&gt;=Rates!$H$14,'Claim Details'!$E$28&lt;=Rates!$H$15,'Claim Details'!$E$19="Yes"),Rates!$I$23,IF(AND(C116="B",'Claim Details'!$E$28&gt;=Rates!$H$14,'Claim Details'!$E$28&lt;=Rates!$H$15,'Claim Details'!$E$19="No"),Rates!$H$23,IF(AND(C116="B",'Claim Details'!$E$28&gt;=Rates!$J$14,'Claim Details'!$E$28&lt;=Rates!$J$15,'Claim Details'!$E$19="Yes"),Rates!$K$23,IF(AND(C116="B",'Claim Details'!$E$28&gt;=Rates!$J$14,'Claim Details'!$E$28&lt;=Rates!$J$15,'Claim Details'!$E$19="No"),Rates!$J$23,IF(AND(C116="C",'Claim Details'!$E$28&gt;=Rates!$D$14,'Claim Details'!$E$28&lt;=Rates!$D$15,'Claim Details'!$E$19="Yes"),Rates!$E$24,IF(AND(C116="C",'Claim Details'!$E$28&gt;=Rates!$D$14,'Claim Details'!$E$28&lt;=Rates!$D$15,'Claim Details'!$E$19="No"),Rates!$D$24,IF(AND(C116="C",'Claim Details'!$E$28&gt;=Rates!$F$14,'Claim Details'!$E$28&lt;=Rates!$F$15,'Claim Details'!$E$19="Yes"),Rates!$G$24,IF(AND(C116="C",'Claim Details'!$E$28&gt;=Rates!$F$14,'Claim Details'!$E$28&lt;=Rates!$F$15,'Claim Details'!$E$19="No"),Rates!$F$24,IF(AND(C116="C",'Claim Details'!$E$28&gt;=Rates!$H$14,'Claim Details'!$E$28&lt;=Rates!$H$15,'Claim Details'!$E$19="Yes"),Rates!$I$24,IF(AND(C116="C",'Claim Details'!$E$28&gt;=Rates!$H$14,'Claim Details'!$E$28&lt;=Rates!$H$15,'Claim Details'!$E$19="No"),Rates!$H$24,IF(AND(C116="C",'Claim Details'!$E$28&gt;=Rates!$J$14,'Claim Details'!$E$28&lt;=Rates!$J$15,'Claim Details'!$E$19="Yes"),Rates!$K$24,IF(AND(C116="C",'Claim Details'!$E$28&gt;=Rates!$J$14,'Claim Details'!$E$28&lt;=Rates!$J$15,'Claim Details'!$E$19="No"),Rates!$J$24,"£0.00"))))))))))))))))))))))))</f>
        <v>£0.00</v>
      </c>
      <c r="AW116" s="1"/>
      <c r="AX116" s="189" t="str">
        <f>IF(AND(U116="A",'Claim Details'!$I$28&gt;=Rates!$D$14,'Claim Details'!$I$28&lt;=Rates!$D$15,'Claim Details'!$I$19="Yes"),Rates!$J$17,IF(AND(U116="A",'Claim Details'!$I$28&gt;=Rates!$D$14,'Claim Details'!$I$28&lt;=Rates!$D$15,'Claim Details'!$I$19="No"),Rates!$D$17,IF(AND(U116="A",'Claim Details'!$I$28&gt;=Rates!$F$14,'Claim Details'!$I$28&lt;=Rates!$F$15,'Claim Details'!$I$19="Yes"),Rates!$G$17,IF(AND(U116="A",'Claim Details'!$I$28&gt;=Rates!$F$14,'Claim Details'!$I$28&lt;=Rates!$F$15,'Claim Details'!$I$19="No"),Rates!$F$17,IF(AND(U116="A",'Claim Details'!$I$28&gt;=Rates!$H$14,'Claim Details'!$I$28&lt;=Rates!$H$15,'Claim Details'!$I$19="Yes"),Rates!$I$17,IF(AND(U116="A",'Claim Details'!$I$28&gt;=Rates!$H$14,'Claim Details'!$I$28&lt;=Rates!$H$15,'Claim Details'!$I$19="No"),Rates!$H$17,IF(AND(U116="A",'Claim Details'!$I$28&gt;=Rates!$J$14,'Claim Details'!$I$28&lt;=Rates!$J$15,'Claim Details'!$I$19="Yes"),Rates!$K$17,IF(AND(U116="A",'Claim Details'!$I$28&gt;=Rates!$J$14,'Claim Details'!$I$28&lt;=Rates!$J$15,'Claim Details'!$I$19="No"),Rates!$J$17,IF(AND(U116="B",'Claim Details'!$I$28&gt;=Rates!$D$14,'Claim Details'!$I$28&lt;=Rates!$D$15,'Claim Details'!$I$19="Yes"),Rates!$E$18,IF(AND(U116="B",'Claim Details'!$I$28&gt;=Rates!$D$14,'Claim Details'!$I$28&lt;=Rates!$D$15,'Claim Details'!$I$19="No"),Rates!$D$18,IF(AND(U116="B",'Claim Details'!$I$28&gt;=Rates!$F$14,'Claim Details'!$I$28&lt;=Rates!$F$15,'Claim Details'!$I$19="Yes"),Rates!$G$18,IF(AND(U116="B",'Claim Details'!$I$28&gt;=Rates!$F$14,'Claim Details'!$I$28&lt;=Rates!$F$15,'Claim Details'!$I$19="No"),Rates!$F$18,IF(AND(U116="B",'Claim Details'!$I$28&gt;=Rates!$H$14,'Claim Details'!$I$28&lt;=Rates!$H$15,'Claim Details'!$I$19="Yes"),Rates!$I$18,IF(AND(U116="B",'Claim Details'!$I$28&gt;=Rates!$H$14,'Claim Details'!$I$28&lt;=Rates!$H$15,'Claim Details'!$I$19="No"),Rates!$H$18,IF(AND(U116="B",'Claim Details'!$I$28&gt;=Rates!$J$14,'Claim Details'!$I$28&lt;=Rates!$J$15,'Claim Details'!$I$19="Yes"),Rates!$K$18,IF(AND(U116="B",'Claim Details'!$I$28&gt;=Rates!$J$14,'Claim Details'!$I$28&lt;=Rates!$J$15,'Claim Details'!$I$19="No"),Rates!$J$18,IF(AND(U116="C",'Claim Details'!$I$28&gt;=Rates!$D$14,'Claim Details'!$I$28&lt;=Rates!$D$15,'Claim Details'!$I$19="Yes"),Rates!$E$19,IF(AND(U116="C",'Claim Details'!$I$28&gt;=Rates!$D$14,'Claim Details'!$I$28&lt;=Rates!$D$15,'Claim Details'!$I$19="No"),Rates!$D$19,IF(AND(U116="C",'Claim Details'!$I$28&gt;=Rates!$F$14,'Claim Details'!$I$28&lt;=Rates!$F$15,'Claim Details'!$I$19="Yes"),Rates!$G$19,IF(AND(U116="C",'Claim Details'!$I$28&gt;=Rates!$F$14,'Claim Details'!$I$28&lt;=Rates!$F$15,'Claim Details'!$I$19="No"),Rates!$F$19,IF(AND(U116="C",'Claim Details'!$I$28&gt;=Rates!$H$14,'Claim Details'!$I$28&lt;=Rates!$H$15,'Claim Details'!$I$19="Yes"),Rates!$I$19,IF(AND(U116="C",'Claim Details'!$I$28&gt;=Rates!$H$14,'Claim Details'!$I$28&lt;=Rates!$H$15,'Claim Details'!$I$19="No"),Rates!$H$19,IF(AND(U116="C",'Claim Details'!$I$28&gt;=Rates!$J$14,'Claim Details'!$I$28&lt;=Rates!$J$15,'Claim Details'!$I$19="Yes"),Rates!$K$19,IF(AND(U116="C",'Claim Details'!$I$28&gt;=Rates!$J$14,'Claim Details'!$I$28&lt;=Rates!$J$15,'Claim Details'!$I$19="No"),Rates!$J$19,"£0.00"))))))))))))))))))))))))</f>
        <v>£0.00</v>
      </c>
      <c r="AY116" s="189" t="str">
        <f>IF(AND(C116="A",'Claim Details'!$I$28&gt;=Rates!$D$14,'Claim Details'!$I$28&lt;=Rates!$D$15,'Claim Details'!$I$19="Yes"),Rates!$J$25,IF(AND(C116="A",'Claim Details'!$I$28&gt;=Rates!$D$14,'Claim Details'!$I$28&lt;=Rates!$D$15,'Claim Details'!$I$19="No"),Rates!$D$25,IF(AND(C116="A",'Claim Details'!$I$28&gt;=Rates!$F$14,'Claim Details'!$I$28&lt;=Rates!$F$15,'Claim Details'!$I$19="Yes"),Rates!$G$25,IF(AND(C116="A",'Claim Details'!$I$28&gt;=Rates!$F$14,'Claim Details'!$I$28&lt;=Rates!$F$15,'Claim Details'!$I$19="No"),Rates!$F$25,IF(AND(C116="A",'Claim Details'!$I$28&gt;=Rates!$H$14,'Claim Details'!$I$28&lt;=Rates!$H$15,'Claim Details'!$I$19="Yes"),Rates!$I$25,IF(AND(C116="A",'Claim Details'!$I$28&gt;=Rates!$H$14,'Claim Details'!$I$28&lt;=Rates!$H$15,'Claim Details'!$I$19="No"),Rates!$H$25,IF(AND(C116="A",'Claim Details'!$I$28&gt;=Rates!$J$14,'Claim Details'!$I$28&lt;=Rates!$J$15,'Claim Details'!$I$19="Yes"),Rates!$K$25,IF(AND(C116="A",'Claim Details'!$I$28&gt;=Rates!$J$14,'Claim Details'!$I$28&lt;=Rates!$J$15,'Claim Details'!$I$19="No"),Rates!$J$25,IF(AND(C116="B",'Claim Details'!$I$28&gt;=Rates!$D$14,'Claim Details'!$I$28&lt;=Rates!$D$15,'Claim Details'!$I$19="Yes"),Rates!$E$26,IF(AND(C116="B",'Claim Details'!$I$28&gt;=Rates!$D$14,'Claim Details'!$I$28&lt;=Rates!$D$15,'Claim Details'!$I$19="No"),Rates!$D$26,IF(AND(C116="B",'Claim Details'!$I$28&gt;=Rates!$F$14,'Claim Details'!$I$28&lt;=Rates!$F$15,'Claim Details'!$I$19="Yes"),Rates!$G$26,IF(AND(C116="B",'Claim Details'!$I$28&gt;=Rates!$F$14,'Claim Details'!$I$28&lt;=Rates!$F$15,'Claim Details'!$I$19="No"),Rates!$F$26,IF(AND(C116="B",'Claim Details'!$I$28&gt;=Rates!$H$14,'Claim Details'!$I$28&lt;=Rates!$H$15,'Claim Details'!$I$19="Yes"),Rates!$I$26,IF(AND(C116="B",'Claim Details'!$I$28&gt;=Rates!$H$14,'Claim Details'!$I$28&lt;=Rates!$H$15,'Claim Details'!$I$19="No"),Rates!$H$26,IF(AND(C116="B",'Claim Details'!$I$28&gt;=Rates!$J$14,'Claim Details'!$I$28&lt;=Rates!$J$15,'Claim Details'!$I$19="Yes"),Rates!$K$26,IF(AND(C116="B",'Claim Details'!$I$28&gt;=Rates!$J$14,'Claim Details'!$I$28&lt;=Rates!$J$15,'Claim Details'!$I$19="No"),Rates!$J$26,IF(AND(C116="C",'Claim Details'!$I$28&gt;=Rates!$D$14,'Claim Details'!$I$28&lt;=Rates!$D$15,'Claim Details'!$I$19="Yes"),Rates!$E$27,IF(AND(C116="C",'Claim Details'!$I$28&gt;=Rates!$D$14,'Claim Details'!$I$28&lt;=Rates!$D$15,'Claim Details'!$I$19="No"),Rates!$D$27,IF(AND(C116="C",'Claim Details'!$I$28&gt;=Rates!$F$14,'Claim Details'!$I$28&lt;=Rates!$F$15,'Claim Details'!$I$19="Yes"),Rates!$G$27,IF(AND(C116="C",'Claim Details'!$I$28&gt;=Rates!$F$14,'Claim Details'!$I$28&lt;=Rates!$F$15,'Claim Details'!$I$19="No"),Rates!$F$27,IF(AND(C116="C",'Claim Details'!$I$28&gt;=Rates!$H$14,'Claim Details'!$I$28&lt;=Rates!$H$15,'Claim Details'!$I$19="Yes"),Rates!$I$27,IF(AND(C116="C",'Claim Details'!$I$28&gt;=Rates!$H$14,'Claim Details'!$I$28&lt;=Rates!$H$15,'Claim Details'!$I$19="No"),Rates!$H$27,IF(AND(C116="C",'Claim Details'!$I$28&gt;=Rates!$J$14,'Claim Details'!$I$28&lt;=Rates!$J$15,'Claim Details'!$I$19="Yes"),Rates!$K$27,IF(AND(C116="C",'Claim Details'!$I$28&gt;=Rates!$J$14,'Claim Details'!$I$28&lt;=Rates!$J$15,'Claim Details'!$I$19="No"),Rates!$J$27,"£0.00"))))))))))))))))))))))))</f>
        <v>£0.00</v>
      </c>
      <c r="AZ116" s="189" t="str">
        <f>IF(AND(C116="A",'Claim Details'!$I$28&gt;=Rates!$D$14,'Claim Details'!$I$28&lt;=Rates!$D$15,'Claim Details'!$I$19="Yes"),Rates!$E$20,IF(AND(C116="A",'Claim Details'!$I$28&gt;=Rates!$D$14,'Claim Details'!$I$28&lt;=Rates!$D$15,'Claim Details'!$I$19="No"),Rates!$D$20,IF(AND(C116="A",'Claim Details'!$I$28&gt;=Rates!$F$14,'Claim Details'!$I$28&lt;=Rates!$F$15,'Claim Details'!$I$19="Yes"),Rates!$G$20,IF(AND(C116="A",'Claim Details'!$I$28&gt;=Rates!$F$14,'Claim Details'!$I$28&lt;=Rates!$F$15,'Claim Details'!$I$19="No"),Rates!$F$20,IF(AND(C116="A",'Claim Details'!$I$28&gt;=Rates!$H$14,'Claim Details'!$I$28&lt;=Rates!$H$15,'Claim Details'!$I$19="Yes"),Rates!$I$20,IF(AND(C116="A",'Claim Details'!$I$28&gt;=Rates!$H$14,'Claim Details'!$I$28&lt;=Rates!$H$15,'Claim Details'!$I$19="No"),Rates!$H$20,IF(AND(C116="A",'Claim Details'!$I$28&gt;=Rates!$J$14,'Claim Details'!$I$28&lt;=Rates!$J$15,'Claim Details'!$I$19="Yes"),Rates!$K$20,IF(AND(C116="A",'Claim Details'!$I$28&gt;=Rates!$J$14,'Claim Details'!$I$28&lt;=Rates!$J$15,'Claim Details'!$I$19="No"),Rates!$J$20,IF(AND(C116="B",'Claim Details'!$I$28&gt;=Rates!$D$14,'Claim Details'!$I$28&lt;=Rates!$D$15,'Claim Details'!$I$19="Yes"),Rates!$E$21,IF(AND(C116="B",'Claim Details'!$I$28&gt;=Rates!$D$14,'Claim Details'!$I$28&lt;=Rates!$D$15,'Claim Details'!$I$19="No"),Rates!$D$21,IF(AND(C116="B",'Claim Details'!$I$28&gt;=Rates!$F$14,'Claim Details'!$I$28&lt;=Rates!$F$15,'Claim Details'!$I$19="Yes"),Rates!$G$21,IF(AND(C116="B",'Claim Details'!$I$28&gt;=Rates!$F$14,'Claim Details'!$I$28&lt;=Rates!$F$15,'Claim Details'!$I$19="No"),Rates!$F$21,IF(AND(C116="B",'Claim Details'!$I$28&gt;=Rates!$H$14,'Claim Details'!$I$28&lt;=Rates!$H$15,'Claim Details'!$I$19="Yes"),Rates!$I$21,IF(AND(C116="B",'Claim Details'!$I$28&gt;=Rates!$H$14,'Claim Details'!$I$28&lt;=Rates!$H$15,'Claim Details'!$I$19="No"),Rates!$H$21,IF(AND(C116="B",'Claim Details'!$I$28&gt;=Rates!$J$14,'Claim Details'!$I$28&lt;=Rates!$J$15,'Claim Details'!$I$19="Yes"),Rates!$K$21,IF(AND(C116="B",'Claim Details'!$I$28&gt;=Rates!$J$14,'Claim Details'!$I$28&lt;=Rates!$J$15,'Claim Details'!$I$19="No"),Rates!$J$21,"£0.00"))))))))))))))))</f>
        <v>£0.00</v>
      </c>
      <c r="BA116" s="189" t="str">
        <f>IF(AND(C116="A",'Claim Details'!$I$28&gt;=Rates!$D$14,'Claim Details'!$I$28&lt;=Rates!$D$15,'Claim Details'!$I$19="Yes"),Rates!$E$22,IF(AND(C116="A",'Claim Details'!$I$28&gt;=Rates!$D$14,'Claim Details'!$I$28&lt;=Rates!$D$15,'Claim Details'!$I$19="No"),Rates!$D$22,IF(AND(C116="A",'Claim Details'!$I$28&gt;=Rates!$F$14,'Claim Details'!$I$28&lt;=Rates!$F$15,'Claim Details'!$I$19="Yes"),Rates!$G$22,IF(AND(C116="A",'Claim Details'!$I$28&gt;=Rates!$F$14,'Claim Details'!$I$28&lt;=Rates!$F$15,'Claim Details'!$I$19="No"),Rates!$F$22,IF(AND(C116="A",'Claim Details'!$I$28&gt;=Rates!$H$14,'Claim Details'!$I$28&lt;=Rates!$H$15,'Claim Details'!$I$19="Yes"),Rates!$I$22,IF(AND(C116="A",'Claim Details'!$I$28&gt;=Rates!$H$14,'Claim Details'!$I$28&lt;=Rates!$H$15,'Claim Details'!$I$19="No"),Rates!$H$22,IF(AND(C116="A",'Claim Details'!$I$28&gt;=Rates!$J$14,'Claim Details'!$I$28&lt;=Rates!$J$15,'Claim Details'!$I$19="Yes"),Rates!$K$22,IF(AND(C116="A",'Claim Details'!$I$28&gt;=Rates!$J$14,'Claim Details'!$I$28&lt;=Rates!$J$15,'Claim Details'!$I$19="No"),Rates!$J$22,IF(AND(C116="B",'Claim Details'!$I$28&gt;=Rates!$D$14,'Claim Details'!$I$28&lt;=Rates!$D$15,'Claim Details'!$I$19="Yes"),Rates!$E$23,IF(AND(C116="B",'Claim Details'!$I$28&gt;=Rates!$D$14,'Claim Details'!$I$28&lt;=Rates!$D$15,'Claim Details'!$I$19="No"),Rates!$D$23,IF(AND(C116="B",'Claim Details'!$I$28&gt;=Rates!$F$14,'Claim Details'!$I$28&lt;=Rates!$F$15,'Claim Details'!$I$19="Yes"),Rates!$G$23,IF(AND(C116="B",'Claim Details'!$I$28&gt;=Rates!$F$14,'Claim Details'!$I$28&lt;=Rates!$F$15,'Claim Details'!$I$19="No"),Rates!$F$23,IF(AND(C116="B",'Claim Details'!$I$28&gt;=Rates!$H$14,'Claim Details'!$I$28&lt;=Rates!$H$15,'Claim Details'!$I$19="Yes"),Rates!$I$23,IF(AND(C116="B",'Claim Details'!$I$28&gt;=Rates!$H$14,'Claim Details'!$I$28&lt;=Rates!$H$15,'Claim Details'!$I$19="No"),Rates!$H$23,IF(AND(C116="B",'Claim Details'!$I$28&gt;=Rates!$J$14,'Claim Details'!$I$28&lt;=Rates!$J$15,'Claim Details'!$I$19="Yes"),Rates!$K$23,IF(AND(C116="B",'Claim Details'!$I$28&gt;=Rates!$J$14,'Claim Details'!$I$28&lt;=Rates!$J$15,'Claim Details'!$I$19="No"),Rates!$J$23,IF(AND(C116="C",'Claim Details'!$I$28&gt;=Rates!$D$14,'Claim Details'!$I$28&lt;=Rates!$D$15,'Claim Details'!$I$19="Yes"),Rates!$E$24,IF(AND(C116="C",'Claim Details'!$I$28&gt;=Rates!$D$14,'Claim Details'!$I$28&lt;=Rates!$D$15,'Claim Details'!$I$19="No"),Rates!$D$24,IF(AND(C116="C",'Claim Details'!$I$28&gt;=Rates!$F$14,'Claim Details'!$I$28&lt;=Rates!$F$15,'Claim Details'!$I$19="Yes"),Rates!$G$24,IF(AND(C116="C",'Claim Details'!$I$28&gt;=Rates!$F$14,'Claim Details'!$I$28&lt;=Rates!$F$15,'Claim Details'!$I$19="No"),Rates!$F$24,IF(AND(C116="C",'Claim Details'!$I$28&gt;=Rates!$H$14,'Claim Details'!$I$28&lt;=Rates!$H$15,'Claim Details'!$I$19="Yes"),Rates!$I$24,IF(AND(C116="C",'Claim Details'!$I$28&gt;=Rates!$H$14,'Claim Details'!$I$28&lt;=Rates!$H$15,'Claim Details'!$I$19="No"),Rates!$H$24,IF(AND(C116="C",'Claim Details'!$I$28&gt;=Rates!$J$14,'Claim Details'!$I$28&lt;=Rates!$J$15,'Claim Details'!$I$19="Yes"),Rates!$K$24,IF(AND(C116="C",'Claim Details'!$I$28&gt;=Rates!$J$14,'Claim Details'!$I$28&lt;=Rates!$J$15,'Claim Details'!$I$19="No"),Rates!$J$24,"£0.00"))))))))))))))))))))))))</f>
        <v>£0.00</v>
      </c>
      <c r="BB116" s="189" t="str">
        <f t="shared" si="27"/>
        <v>£0.00</v>
      </c>
      <c r="BC116" s="1"/>
      <c r="BD116" s="189" t="str">
        <f>IF(AND(AE116="A",'Claim Details'!$I$28&gt;=Rates!$D$14,'Claim Details'!$I$28&lt;=Rates!$D$15,'Claim Details'!$I$19="Yes"),Rates!$J$17,IF(AND(AE116="A",'Claim Details'!$I$28&gt;=Rates!$D$14,'Claim Details'!$I$28&lt;=Rates!$D$15,'Claim Details'!$I$19="No"),Rates!$D$17,IF(AND(AE116="A",'Claim Details'!$I$28&gt;=Rates!$F$14,'Claim Details'!$I$28&lt;=Rates!$F$15,'Claim Details'!$I$19="Yes"),Rates!$G$17,IF(AND(AE116="A",'Claim Details'!$I$28&gt;=Rates!$F$14,'Claim Details'!$I$28&lt;=Rates!$F$15,'Claim Details'!$I$19="No"),Rates!$F$17,IF(AND(AE116="A",'Claim Details'!$I$28&gt;=Rates!$H$14,'Claim Details'!$I$28&lt;=Rates!$H$15,'Claim Details'!$I$19="Yes"),Rates!$I$17,IF(AND(AE116="A",'Claim Details'!$I$28&gt;=Rates!$H$14,'Claim Details'!$I$28&lt;=Rates!$H$15,'Claim Details'!$I$19="No"),Rates!$H$17,IF(AND(AE116="A",'Claim Details'!$I$28&gt;=Rates!$J$14,'Claim Details'!$I$28&lt;=Rates!$J$15,'Claim Details'!$I$19="Yes"),Rates!$K$17,IF(AND(AE116="A",'Claim Details'!$I$28&gt;=Rates!$J$14,'Claim Details'!$I$28&lt;=Rates!$J$15,'Claim Details'!$I$19="No"),Rates!$J$17,IF(AND(AE116="B",'Claim Details'!$I$28&gt;=Rates!$D$14,'Claim Details'!$I$28&lt;=Rates!$D$15,'Claim Details'!$I$19="Yes"),Rates!$E$18,IF(AND(AE116="B",'Claim Details'!$I$28&gt;=Rates!$D$14,'Claim Details'!$I$28&lt;=Rates!$D$15,'Claim Details'!$I$19="No"),Rates!$D$18,IF(AND(AE116="B",'Claim Details'!$I$28&gt;=Rates!$F$14,'Claim Details'!$I$28&lt;=Rates!$F$15,'Claim Details'!$I$19="Yes"),Rates!$G$18,IF(AND(AE116="B",'Claim Details'!$I$28&gt;=Rates!$F$14,'Claim Details'!$I$28&lt;=Rates!$F$15,'Claim Details'!$I$19="No"),Rates!$F$18,IF(AND(AE116="B",'Claim Details'!$I$28&gt;=Rates!$H$14,'Claim Details'!$I$28&lt;=Rates!$H$15,'Claim Details'!$I$19="Yes"),Rates!$I$18,IF(AND(AE116="B",'Claim Details'!$I$28&gt;=Rates!$H$14,'Claim Details'!$I$28&lt;=Rates!$H$15,'Claim Details'!$I$19="No"),Rates!$H$18,IF(AND(AE116="B",'Claim Details'!$I$28&gt;=Rates!$J$14,'Claim Details'!$I$28&lt;=Rates!$J$15,'Claim Details'!$I$19="Yes"),Rates!$K$18,IF(AND(AE116="B",'Claim Details'!$I$28&gt;=Rates!$J$14,'Claim Details'!$I$28&lt;=Rates!$J$15,'Claim Details'!$I$19="No"),Rates!$J$18,IF(AND(AE116="C",'Claim Details'!$I$28&gt;=Rates!$D$14,'Claim Details'!$I$28&lt;=Rates!$D$15,'Claim Details'!$I$19="Yes"),Rates!$E$19,IF(AND(AE116="C",'Claim Details'!$I$28&gt;=Rates!$D$14,'Claim Details'!$I$28&lt;=Rates!$D$15,'Claim Details'!$I$19="No"),Rates!$D$19,IF(AND(AE116="C",'Claim Details'!$I$28&gt;=Rates!$F$14,'Claim Details'!$I$28&lt;=Rates!$F$15,'Claim Details'!$I$19="Yes"),Rates!$G$19,IF(AND(AE116="C",'Claim Details'!$I$28&gt;=Rates!$F$14,'Claim Details'!$I$28&lt;=Rates!$F$15,'Claim Details'!$I$19="No"),Rates!$F$19,IF(AND(AE116="C",'Claim Details'!$I$28&gt;=Rates!$H$14,'Claim Details'!$I$28&lt;=Rates!$H$15,'Claim Details'!$I$19="Yes"),Rates!$I$19,IF(AND(AE116="C",'Claim Details'!$I$28&gt;=Rates!$H$14,'Claim Details'!$I$28&lt;=Rates!$H$15,'Claim Details'!$I$19="No"),Rates!$H$19,IF(AND(AE116="C",'Claim Details'!$I$28&gt;=Rates!$J$14,'Claim Details'!$I$28&lt;=Rates!$J$15,'Claim Details'!$I$19="Yes"),Rates!$K$19,IF(AND(AE116="C",'Claim Details'!$I$28&gt;=Rates!$J$14,'Claim Details'!$I$28&lt;=Rates!$J$15,'Claim Details'!$I$19="No"),Rates!$J$19,"£0.00"))))))))))))))))))))))))</f>
        <v>£0.00</v>
      </c>
      <c r="BE116" s="189" t="str">
        <f>IF(AND(AE116="A",'Claim Details'!$I$28&gt;=Rates!$D$14,'Claim Details'!$I$28&lt;=Rates!$D$15,'Claim Details'!$I$19="Yes"),Rates!$J$25,IF(AND(AE116="A",'Claim Details'!$I$28&gt;=Rates!$D$14,'Claim Details'!$I$28&lt;=Rates!$D$15,'Claim Details'!$I$19="No"),Rates!$D$25,IF(AND(AE116="A",'Claim Details'!$I$28&gt;=Rates!$F$14,'Claim Details'!$I$28&lt;=Rates!$F$15,'Claim Details'!$I$19="Yes"),Rates!$G$25,IF(AND(AE116="A",'Claim Details'!$I$28&gt;=Rates!$F$14,'Claim Details'!$I$28&lt;=Rates!$F$15,'Claim Details'!$I$19="No"),Rates!$F$25,IF(AND(AE116="A",'Claim Details'!$I$28&gt;=Rates!$H$14,'Claim Details'!$I$28&lt;=Rates!$H$15,'Claim Details'!$I$19="Yes"),Rates!$I$25,IF(AND(AE116="A",'Claim Details'!$I$28&gt;=Rates!$H$14,'Claim Details'!$I$28&lt;=Rates!$H$15,'Claim Details'!$I$19="No"),Rates!$H$25,IF(AND(AE116="A",'Claim Details'!$I$28&gt;=Rates!$J$14,'Claim Details'!$I$28&lt;=Rates!$J$15,'Claim Details'!$I$19="Yes"),Rates!$K$25,IF(AND(AE116="A",'Claim Details'!$I$28&gt;=Rates!$J$14,'Claim Details'!$I$28&lt;=Rates!$J$15,'Claim Details'!$I$19="No"),Rates!$J$25,IF(AND(AE116="B",'Claim Details'!$I$28&gt;=Rates!$D$14,'Claim Details'!$I$28&lt;=Rates!$D$15,'Claim Details'!$I$19="Yes"),Rates!$E$26,IF(AND(AE116="B",'Claim Details'!$I$28&gt;=Rates!$D$14,'Claim Details'!$I$28&lt;=Rates!$D$15,'Claim Details'!$I$19="No"),Rates!$D$26,IF(AND(AE116="B",'Claim Details'!$I$28&gt;=Rates!$F$14,'Claim Details'!$I$28&lt;=Rates!$F$15,'Claim Details'!$I$19="Yes"),Rates!$G$26,IF(AND(AE116="B",'Claim Details'!$I$28&gt;=Rates!$F$14,'Claim Details'!$I$28&lt;=Rates!$F$15,'Claim Details'!$I$19="No"),Rates!$F$26,IF(AND(AE116="B",'Claim Details'!$I$28&gt;=Rates!$H$14,'Claim Details'!$I$28&lt;=Rates!$H$15,'Claim Details'!$I$19="Yes"),Rates!$I$26,IF(AND(AE116="B",'Claim Details'!$I$28&gt;=Rates!$H$14,'Claim Details'!$I$28&lt;=Rates!$H$15,'Claim Details'!$I$19="No"),Rates!$H$26,IF(AND(AE116="B",'Claim Details'!$I$28&gt;=Rates!$J$14,'Claim Details'!$I$28&lt;=Rates!$J$15,'Claim Details'!$I$19="Yes"),Rates!$K$26,IF(AND(AE116="B",'Claim Details'!$I$28&gt;=Rates!$J$14,'Claim Details'!$I$28&lt;=Rates!$J$15,'Claim Details'!$I$19="No"),Rates!$J$26,IF(AND(AE116="C",'Claim Details'!$I$28&gt;=Rates!$D$14,'Claim Details'!$I$28&lt;=Rates!$D$15,'Claim Details'!$I$19="Yes"),Rates!$E$27,IF(AND(AE116="C",'Claim Details'!$I$28&gt;=Rates!$D$14,'Claim Details'!$I$28&lt;=Rates!$D$15,'Claim Details'!$I$19="No"),Rates!$D$27,IF(AND(AE116="C",'Claim Details'!$I$28&gt;=Rates!$F$14,'Claim Details'!$I$28&lt;=Rates!$F$15,'Claim Details'!$I$19="Yes"),Rates!$G$27,IF(AND(AE116="C",'Claim Details'!$I$28&gt;=Rates!$F$14,'Claim Details'!$I$28&lt;=Rates!$F$15,'Claim Details'!$I$19="No"),Rates!$F$27,IF(AND(AE116="C",'Claim Details'!$I$28&gt;=Rates!$H$14,'Claim Details'!$I$28&lt;=Rates!$H$15,'Claim Details'!$I$19="Yes"),Rates!$I$27,IF(AND(AE116="C",'Claim Details'!$I$28&gt;=Rates!$H$14,'Claim Details'!$I$28&lt;=Rates!$H$15,'Claim Details'!$I$19="No"),Rates!$H$27,IF(AND(AE116="C",'Claim Details'!$I$28&gt;=Rates!$J$14,'Claim Details'!$I$28&lt;=Rates!$J$15,'Claim Details'!$I$19="Yes"),Rates!$K$27,IF(AND(AE116="C",'Claim Details'!$I$28&gt;=Rates!$J$14,'Claim Details'!$I$28&lt;=Rates!$J$15,'Claim Details'!$I$19="No"),Rates!$J$27,"£0.00"))))))))))))))))))))))))</f>
        <v>£0.00</v>
      </c>
      <c r="BF116" s="189" t="str">
        <f>IF(AND(AE116="A",'Claim Details'!$I$28&gt;=Rates!$D$14,'Claim Details'!$I$28&lt;=Rates!$D$15,'Claim Details'!$I$19="Yes"),Rates!$E$20,IF(AND(AE116="A",'Claim Details'!$I$28&gt;=Rates!$D$14,'Claim Details'!$I$28&lt;=Rates!$D$15,'Claim Details'!$I$19="No"),Rates!$D$20,IF(AND(AE116="A",'Claim Details'!$I$28&gt;=Rates!$F$14,'Claim Details'!$I$28&lt;=Rates!$F$15,'Claim Details'!$I$19="Yes"),Rates!$G$20,IF(AND(AE116="A",'Claim Details'!$I$28&gt;=Rates!$F$14,'Claim Details'!$I$28&lt;=Rates!$F$15,'Claim Details'!$I$19="No"),Rates!$F$20,IF(AND(AE116="A",'Claim Details'!$I$28&gt;=Rates!$H$14,'Claim Details'!$I$28&lt;=Rates!$H$15,'Claim Details'!$I$19="Yes"),Rates!$I$20,IF(AND(AE116="A",'Claim Details'!$I$28&gt;=Rates!$H$14,'Claim Details'!$I$28&lt;=Rates!$H$15,'Claim Details'!$I$19="No"),Rates!$H$20,IF(AND(AE116="A",'Claim Details'!$I$28&gt;=Rates!$J$14,'Claim Details'!$I$28&lt;=Rates!$J$15,'Claim Details'!$I$19="Yes"),Rates!$K$20,IF(AND(AE116="A",'Claim Details'!$I$28&gt;=Rates!$J$14,'Claim Details'!$I$28&lt;=Rates!$J$15,'Claim Details'!$I$19="No"),Rates!$J$20,IF(AND(AE116="B",'Claim Details'!$I$28&gt;=Rates!$D$14,'Claim Details'!$I$28&lt;=Rates!$D$15,'Claim Details'!$I$19="Yes"),Rates!$E$21,IF(AND(AE116="B",'Claim Details'!$I$28&gt;=Rates!$D$14,'Claim Details'!$I$28&lt;=Rates!$D$15,'Claim Details'!$I$19="No"),Rates!$D$21,IF(AND(AE116="B",'Claim Details'!$I$28&gt;=Rates!$F$14,'Claim Details'!$I$28&lt;=Rates!$F$15,'Claim Details'!$I$19="Yes"),Rates!$G$21,IF(AND(AE116="B",'Claim Details'!$I$28&gt;=Rates!$F$14,'Claim Details'!$I$28&lt;=Rates!$F$15,'Claim Details'!$I$19="No"),Rates!$F$21,IF(AND(AE116="B",'Claim Details'!$I$28&gt;=Rates!$H$14,'Claim Details'!$I$28&lt;=Rates!$H$15,'Claim Details'!$I$19="Yes"),Rates!$I$21,IF(AND(AE116="B",'Claim Details'!$I$28&gt;=Rates!$H$14,'Claim Details'!$I$28&lt;=Rates!$H$15,'Claim Details'!$I$19="No"),Rates!$H$21,IF(AND(AE116="B",'Claim Details'!$I$28&gt;=Rates!$J$14,'Claim Details'!$I$28&lt;=Rates!$J$15,'Claim Details'!$I$19="Yes"),Rates!$K$21,IF(AND(AE116="B",'Claim Details'!$I$28&gt;=Rates!$J$14,'Claim Details'!$I$28&lt;=Rates!$J$15,'Claim Details'!$I$19="No"),Rates!$J$21,"£0.00"))))))))))))))))</f>
        <v>£0.00</v>
      </c>
      <c r="BG116" s="189" t="str">
        <f>IF(AND(AE116="A",'Claim Details'!$I$28&gt;=Rates!$D$14,'Claim Details'!$I$28&lt;=Rates!$D$15,'Claim Details'!$I$19="Yes"),Rates!$E$22,IF(AND(AE116="A",'Claim Details'!$I$28&gt;=Rates!$D$14,'Claim Details'!$I$28&lt;=Rates!$D$15,'Claim Details'!$I$19="No"),Rates!$D$22,IF(AND(AE116="A",'Claim Details'!$I$28&gt;=Rates!$F$14,'Claim Details'!$I$28&lt;=Rates!$F$15,'Claim Details'!$I$19="Yes"),Rates!$G$22,IF(AND(AE116="A",'Claim Details'!$I$28&gt;=Rates!$F$14,'Claim Details'!$I$28&lt;=Rates!$F$15,'Claim Details'!$I$19="No"),Rates!$F$22,IF(AND(AE116="A",'Claim Details'!$I$28&gt;=Rates!$H$14,'Claim Details'!$I$28&lt;=Rates!$H$15,'Claim Details'!$I$19="Yes"),Rates!$I$22,IF(AND(AE116="A",'Claim Details'!$I$28&gt;=Rates!$H$14,'Claim Details'!$I$28&lt;=Rates!$H$15,'Claim Details'!$I$19="No"),Rates!$H$22,IF(AND(AE116="A",'Claim Details'!$I$28&gt;=Rates!$J$14,'Claim Details'!$I$28&lt;=Rates!$J$15,'Claim Details'!$I$19="Yes"),Rates!$K$22,IF(AND(AE116="A",'Claim Details'!$I$28&gt;=Rates!$J$14,'Claim Details'!$I$28&lt;=Rates!$J$15,'Claim Details'!$I$19="No"),Rates!$J$22,IF(AND(AE116="B",'Claim Details'!$I$28&gt;=Rates!$D$14,'Claim Details'!$I$28&lt;=Rates!$D$15,'Claim Details'!$I$19="Yes"),Rates!$E$23,IF(AND(AE116="B",'Claim Details'!$I$28&gt;=Rates!$D$14,'Claim Details'!$I$28&lt;=Rates!$D$15,'Claim Details'!$I$19="No"),Rates!$D$23,IF(AND(AE116="B",'Claim Details'!$I$28&gt;=Rates!$F$14,'Claim Details'!$I$28&lt;=Rates!$F$15,'Claim Details'!$I$19="Yes"),Rates!$G$23,IF(AND(AE116="B",'Claim Details'!$I$28&gt;=Rates!$F$14,'Claim Details'!$I$28&lt;=Rates!$F$15,'Claim Details'!$I$19="No"),Rates!$F$23,IF(AND(AE116="B",'Claim Details'!$I$28&gt;=Rates!$H$14,'Claim Details'!$I$28&lt;=Rates!$H$15,'Claim Details'!$I$19="Yes"),Rates!$I$23,IF(AND(AE116="B",'Claim Details'!$I$28&gt;=Rates!$H$14,'Claim Details'!$I$28&lt;=Rates!$H$15,'Claim Details'!$I$19="No"),Rates!$H$23,IF(AND(AE116="B",'Claim Details'!$I$28&gt;=Rates!$J$14,'Claim Details'!$I$28&lt;=Rates!$J$15,'Claim Details'!$I$19="Yes"),Rates!$K$23,IF(AND(AE116="B",'Claim Details'!$I$28&gt;=Rates!$J$14,'Claim Details'!$I$28&lt;=Rates!$J$15,'Claim Details'!$I$19="No"),Rates!$J$23,IF(AND(AE116="C",'Claim Details'!$I$28&gt;=Rates!$D$14,'Claim Details'!$I$28&lt;=Rates!$D$15,'Claim Details'!$I$19="Yes"),Rates!$E$24,IF(AND(AE116="C",'Claim Details'!$I$28&gt;=Rates!$D$14,'Claim Details'!$I$28&lt;=Rates!$D$15,'Claim Details'!$I$19="No"),Rates!$D$24,IF(AND(AE116="C",'Claim Details'!$I$28&gt;=Rates!$F$14,'Claim Details'!$I$28&lt;=Rates!$F$15,'Claim Details'!$I$19="Yes"),Rates!$G$24,IF(AND(AE116="C",'Claim Details'!$I$28&gt;=Rates!$F$14,'Claim Details'!$I$28&lt;=Rates!$F$15,'Claim Details'!$I$19="No"),Rates!$F$24,IF(AND(AE116="C",'Claim Details'!$I$28&gt;=Rates!$H$14,'Claim Details'!$I$28&lt;=Rates!$H$15,'Claim Details'!$I$19="Yes"),Rates!$I$24,IF(AND(AE116="C",'Claim Details'!$I$28&gt;=Rates!$H$14,'Claim Details'!$I$28&lt;=Rates!$H$15,'Claim Details'!$I$19="No"),Rates!$H$24,IF(AND(AE116="C",'Claim Details'!$I$28&gt;=Rates!$J$14,'Claim Details'!$I$28&lt;=Rates!$J$15,'Claim Details'!$I$19="Yes"),Rates!$K$24,IF(AND(AE116="C",'Claim Details'!$I$28&gt;=Rates!$J$14,'Claim Details'!$I$28&lt;=Rates!$J$15,'Claim Details'!$I$19="No"),Rates!$J$24,"£0.00"))))))))))))))))))))))))</f>
        <v>£0.00</v>
      </c>
      <c r="BH116" s="189" t="str">
        <f t="shared" si="28"/>
        <v>£0.00</v>
      </c>
      <c r="BI116" s="189">
        <f t="shared" si="29"/>
        <v>0</v>
      </c>
      <c r="BO116" s="202" t="str">
        <f>IF(H116="","£0.00",IF(AP116="4","£0.00",IF(AP116="5","£0.00",IF(AP116="1","£0.00",((AQ116*H116)*'Claim Details'!$F$111)/100))))</f>
        <v>£0.00</v>
      </c>
      <c r="BP116" s="202" t="str">
        <f>IF(T116="","£0.00",IF(AP116="4","£0.00",IF(AP116="5","£0.00",IF(AP116="1","£0.00",((AR116*T116)*'Claim Details'!$N$111)/100))))</f>
        <v>£0.00</v>
      </c>
      <c r="BQ116" s="202" t="str">
        <f>IF(AI116="","£0.00",IF(AP116="4","£0.00",IF(AP116="5","£0.00",IF(AP116="1","£0.00",((BI116*AI116)*'Claim Details'!$W$111)/100))))</f>
        <v>£0.00</v>
      </c>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row>
    <row r="117" spans="1:97" ht="15">
      <c r="A117" s="145"/>
      <c r="B117" s="91"/>
      <c r="C117" s="96"/>
      <c r="D117" s="97"/>
      <c r="E117" s="98"/>
      <c r="F117" s="89"/>
      <c r="G117" s="99"/>
      <c r="H117" s="100"/>
      <c r="I117" s="221" t="str">
        <f t="shared" si="19"/>
        <v>£0.00</v>
      </c>
      <c r="J117" s="101"/>
      <c r="K117" s="100"/>
      <c r="L117" s="221" t="str">
        <f t="shared" si="20"/>
        <v>£0.00</v>
      </c>
      <c r="M117" s="101"/>
      <c r="N117" s="102"/>
      <c r="O117" s="145"/>
      <c r="P117" s="77"/>
      <c r="Q117" s="87"/>
      <c r="R117" s="87"/>
      <c r="S117" s="87"/>
      <c r="T117" s="149" t="str">
        <f t="shared" si="21"/>
        <v/>
      </c>
      <c r="U117" s="87" t="str">
        <f t="shared" si="30"/>
        <v/>
      </c>
      <c r="V117" s="87"/>
      <c r="W117" s="53" t="str">
        <f t="shared" si="22"/>
        <v>£0.00</v>
      </c>
      <c r="X117" s="53"/>
      <c r="Y117" s="87"/>
      <c r="Z117" s="78"/>
      <c r="AA117" s="79"/>
      <c r="AB117" s="160"/>
      <c r="AC117" s="98"/>
      <c r="AD117" s="225"/>
      <c r="AE117" s="235" t="str">
        <f t="shared" si="23"/>
        <v/>
      </c>
      <c r="AF117" s="87" t="str">
        <f t="shared" si="24"/>
        <v/>
      </c>
      <c r="AG117" s="53"/>
      <c r="AH117" s="224"/>
      <c r="AI117" s="226" t="str">
        <f t="shared" si="16"/>
        <v/>
      </c>
      <c r="AJ117" s="236" t="str">
        <f t="shared" si="25"/>
        <v>£0.00</v>
      </c>
      <c r="AK117" s="31"/>
      <c r="AL117" s="1"/>
      <c r="AM117" s="1"/>
      <c r="AN117" s="1"/>
      <c r="AO117" s="1"/>
      <c r="AP117" s="1" t="str">
        <f t="shared" si="17"/>
        <v/>
      </c>
      <c r="AQ117" s="27">
        <f t="shared" si="18"/>
        <v>0</v>
      </c>
      <c r="AR117" s="189">
        <f t="shared" si="26"/>
        <v>0</v>
      </c>
      <c r="AS117" s="190" t="str">
        <f>IF(AND(C117="A",'Claim Details'!$E$28&gt;=Rates!$D$14,'Claim Details'!$E$28&lt;=Rates!$D$15,'Claim Details'!$E$19="Yes"),Rates!$E$17,IF(AND(C117="A",'Claim Details'!$E$28&gt;=Rates!$D$14,'Claim Details'!$E$28&lt;=Rates!$D$15,'Claim Details'!$E$19="No"),Rates!$D$17,IF(AND(C117="A",'Claim Details'!$E$28&gt;=Rates!$F$14,'Claim Details'!$E$28&lt;=Rates!$F$15,'Claim Details'!$E$19="Yes"),Rates!$G$17,IF(AND(C117="A",'Claim Details'!$E$28&gt;=Rates!$F$14,'Claim Details'!$E$28&lt;=Rates!$F$15,'Claim Details'!$E$19="No"),Rates!$F$17,IF(AND(C117="A",'Claim Details'!$E$28&gt;=Rates!$H$14,'Claim Details'!$E$28&lt;=Rates!$H$15,'Claim Details'!$E$19="Yes"),Rates!$I$17,IF(AND(C117="A",'Claim Details'!$E$28&gt;=Rates!$H$14,'Claim Details'!$E$28&lt;=Rates!$H$15,'Claim Details'!$E$19="No"),Rates!$H$17,IF(AND(C117="A",'Claim Details'!$E$28&gt;=Rates!$J$14,'Claim Details'!$E$28&lt;=Rates!$J$15,'Claim Details'!$E$19="Yes"),Rates!$K$17,IF(AND(C117="A",'Claim Details'!$E$28&gt;=Rates!$J$14,'Claim Details'!$E$28&lt;=Rates!$J$15,'Claim Details'!$E$19="No"),Rates!$J$17,IF(AND(C117="B",'Claim Details'!$E$28&gt;=Rates!$D$14,'Claim Details'!$E$28&lt;=Rates!$D$15,'Claim Details'!$E$19="Yes"),Rates!$E$18,IF(AND(C117="B",'Claim Details'!$E$28&gt;=Rates!$D$14,'Claim Details'!$E$28&lt;=Rates!$D$15,'Claim Details'!$E$19="No"),Rates!$D$18,IF(AND(C117="B",'Claim Details'!$E$28&gt;=Rates!$F$14,'Claim Details'!$E$28&lt;=Rates!$F$15,'Claim Details'!$E$19="Yes"),Rates!$G$18,IF(AND(C117="B",'Claim Details'!$E$28&gt;=Rates!$F$14,'Claim Details'!$E$28&lt;=Rates!$F$15,'Claim Details'!$E$19="No"),Rates!$F$18,IF(AND(C117="B",'Claim Details'!$E$28&gt;=Rates!$H$14,'Claim Details'!$E$28&lt;=Rates!$H$15,'Claim Details'!$E$19="Yes"),Rates!$I$18,IF(AND(C117="B",'Claim Details'!$E$28&gt;=Rates!$H$14,'Claim Details'!$E$28&lt;=Rates!$H$15,'Claim Details'!$E$19="No"),Rates!$H$18,IF(AND(C117="B",'Claim Details'!$E$28&gt;=Rates!$J$14,'Claim Details'!$E$28&lt;=Rates!$J$15,'Claim Details'!$E$19="Yes"),Rates!$K$18,IF(AND(C117="B",'Claim Details'!$E$28&gt;=Rates!$J$14,'Claim Details'!$E$28&lt;=Rates!$J$15,'Claim Details'!$E$19="No"),Rates!$J$18,IF(AND(C117="C",'Claim Details'!$E$28&gt;=Rates!$D$14,'Claim Details'!$E$28&lt;=Rates!$D$15,'Claim Details'!$E$19="Yes"),Rates!$E$19,IF(AND(C117="C",'Claim Details'!$E$28&gt;=Rates!$D$14,'Claim Details'!$E$28&lt;=Rates!$D$15,'Claim Details'!$E$19="No"),Rates!$D$19,IF(AND(C117="C",'Claim Details'!$E$28&gt;=Rates!$F$14,'Claim Details'!$E$28&lt;=Rates!$F$15,'Claim Details'!$E$19="Yes"),Rates!$G$19,IF(AND(C117="C",'Claim Details'!$E$28&gt;=Rates!$F$14,'Claim Details'!$E$28&lt;=Rates!$F$15,'Claim Details'!$E$19="No"),Rates!$F$19,IF(AND(C117="C",'Claim Details'!$E$28&gt;=Rates!$H$14,'Claim Details'!$E$28&lt;=Rates!$H$15,'Claim Details'!$E$19="Yes"),Rates!$I$19,IF(AND(C117="C",'Claim Details'!$E$28&gt;=Rates!$H$14,'Claim Details'!$E$28&lt;=Rates!$H$15,'Claim Details'!$E$19="No"),Rates!$H$19,IF(AND(C117="C",'Claim Details'!$E$28&gt;=Rates!$J$14,'Claim Details'!$E$28&lt;=Rates!$J$15,'Claim Details'!$E$19="Yes"),Rates!$K$19,IF(AND(C117="C",'Claim Details'!$E$28&gt;=Rates!$J$14,'Claim Details'!$E$28&lt;=Rates!$J$15,'Claim Details'!$E$19="No"),Rates!$J$19,"£0.00"))))))))))))))))))))))))</f>
        <v>£0.00</v>
      </c>
      <c r="AT117" s="189" t="str">
        <f>IF(AND(C117="A",'Claim Details'!$E$28&gt;=Rates!$D$14,'Claim Details'!$E$28&lt;=Rates!$D$15,'Claim Details'!$E$19="Yes"),Rates!$E$25,IF(AND(C117="A",'Claim Details'!$E$28&gt;=Rates!$D$14,'Claim Details'!$E$28&lt;=Rates!$D$15,'Claim Details'!$E$19="No"),Rates!$D$25,IF(AND(C117="A",'Claim Details'!$E$28&gt;=Rates!$F$14,'Claim Details'!$E$28&lt;=Rates!$F$15,'Claim Details'!$E$19="Yes"),Rates!$G$25,IF(AND(C117="A",'Claim Details'!$E$28&gt;=Rates!$F$14,'Claim Details'!$E$28&lt;=Rates!$F$15,'Claim Details'!$E$19="No"),Rates!$F$25,IF(AND(C117="A",'Claim Details'!$E$28&gt;=Rates!$H$14,'Claim Details'!$E$28&lt;=Rates!$H$15,'Claim Details'!$E$19="Yes"),Rates!$I$25,IF(AND(C117="A",'Claim Details'!$E$28&gt;=Rates!$H$14,'Claim Details'!$E$28&lt;=Rates!$H$15,'Claim Details'!$E$19="No"),Rates!$H$25,IF(AND(C117="A",'Claim Details'!$E$28&gt;=Rates!$J$14,'Claim Details'!$E$28&lt;=Rates!$J$15,'Claim Details'!$E$19="Yes"),Rates!$K$25,IF(AND(C117="A",'Claim Details'!$E$28&gt;=Rates!$J$14,'Claim Details'!$E$28&lt;=Rates!$J$15,'Claim Details'!$E$19="No"),Rates!$J$25,IF(AND(C117="B",'Claim Details'!$E$28&gt;=Rates!$D$14,'Claim Details'!$E$28&lt;=Rates!$D$15,'Claim Details'!$E$19="Yes"),Rates!$E$26,IF(AND(C117="B",'Claim Details'!$E$28&gt;=Rates!$D$14,'Claim Details'!$E$28&lt;=Rates!$D$15,'Claim Details'!$E$19="No"),Rates!$D$26,IF(AND(C117="B",'Claim Details'!$E$28&gt;=Rates!$F$14,'Claim Details'!$E$28&lt;=Rates!$F$15,'Claim Details'!$E$19="Yes"),Rates!$G$26,IF(AND(C117="B",'Claim Details'!$E$28&gt;=Rates!$F$14,'Claim Details'!$E$28&lt;=Rates!$F$15,'Claim Details'!$E$19="No"),Rates!$F$26,IF(AND(C117="B",'Claim Details'!$E$28&gt;=Rates!$H$14,'Claim Details'!$E$28&lt;=Rates!$H$15,'Claim Details'!$E$19="Yes"),Rates!$I$26,IF(AND(C117="B",'Claim Details'!$E$28&gt;=Rates!$H$14,'Claim Details'!$E$28&lt;=Rates!$H$15,'Claim Details'!$E$19="No"),Rates!$H$26,IF(AND(C117="B",'Claim Details'!$E$28&gt;=Rates!$J$14,'Claim Details'!$E$28&lt;=Rates!$J$15,'Claim Details'!$E$19="Yes"),Rates!$K$26,IF(AND(C117="B",'Claim Details'!$E$28&gt;=Rates!$J$14,'Claim Details'!$E$28&lt;=Rates!$J$15,'Claim Details'!$E$19="No"),Rates!$J$26,IF(AND(C117="C",'Claim Details'!$E$28&gt;=Rates!$D$14,'Claim Details'!$E$28&lt;=Rates!$D$15,'Claim Details'!$E$19="Yes"),Rates!$E$27,IF(AND(C117="C",'Claim Details'!$E$28&gt;=Rates!$D$14,'Claim Details'!$E$28&lt;=Rates!$D$15,'Claim Details'!$E$19="No"),Rates!$D$27,IF(AND(C117="C",'Claim Details'!$E$28&gt;=Rates!$F$14,'Claim Details'!$E$28&lt;=Rates!$F$15,'Claim Details'!$E$19="Yes"),Rates!$G$27,IF(AND(C117="C",'Claim Details'!$E$28&gt;=Rates!$F$14,'Claim Details'!$E$28&lt;=Rates!$F$15,'Claim Details'!$E$19="No"),Rates!$F$27,IF(AND(C117="C",'Claim Details'!$E$28&gt;=Rates!$H$14,'Claim Details'!$E$28&lt;=Rates!$H$15,'Claim Details'!$E$19="Yes"),Rates!$I$27,IF(AND(C117="C",'Claim Details'!$E$28&gt;=Rates!$H$14,'Claim Details'!$E$28&lt;=Rates!$H$15,'Claim Details'!$E$19="No"),Rates!$H$27,IF(AND(C117="C",'Claim Details'!$E$28&gt;=Rates!$J$14,'Claim Details'!$E$28&lt;=Rates!$J$15,'Claim Details'!$E$19="Yes"),Rates!$K$27,IF(AND(C117="C",'Claim Details'!$E$28&gt;=Rates!$J$14,'Claim Details'!$E$28&lt;=Rates!$J$15,'Claim Details'!$E$19="No"),Rates!$J$27,"£0.00"))))))))))))))))))))))))</f>
        <v>£0.00</v>
      </c>
      <c r="AU117" s="191" t="str">
        <f>IF(AND(C117="A",'Claim Details'!$E$28&gt;=Rates!$D$14,'Claim Details'!$E$28&lt;=Rates!$D$15,'Claim Details'!$E$19="Yes"),Rates!$E$20,IF(AND(C117="A",'Claim Details'!$E$28&gt;=Rates!$D$14,'Claim Details'!$E$28&lt;=Rates!$D$15,'Claim Details'!$E$19="No"),Rates!$D$20,IF(AND(C117="A",'Claim Details'!$E$28&gt;=Rates!$F$14,'Claim Details'!$E$28&lt;=Rates!$F$15,'Claim Details'!$E$19="Yes"),Rates!$G$20,IF(AND(C117="A",'Claim Details'!$E$28&gt;=Rates!$F$14,'Claim Details'!$E$28&lt;=Rates!$F$15,'Claim Details'!$E$19="No"),Rates!$F$20,IF(AND(C117="A",'Claim Details'!$E$28&gt;=Rates!$H$14,'Claim Details'!$E$28&lt;=Rates!$H$15,'Claim Details'!$E$19="Yes"),Rates!$I$20,IF(AND(C117="A",'Claim Details'!$E$28&gt;=Rates!$H$14,'Claim Details'!$E$28&lt;=Rates!$H$15,'Claim Details'!$E$19="No"),Rates!$H$20,IF(AND(C117="A",'Claim Details'!$E$28&gt;=Rates!$J$14,'Claim Details'!$E$28&lt;=Rates!$J$15,'Claim Details'!$E$19="Yes"),Rates!$K$20,IF(AND(C117="A",'Claim Details'!$E$28&gt;=Rates!$J$14,'Claim Details'!$E$28&lt;=Rates!$J$15,'Claim Details'!$E$19="No"),Rates!$J$20,IF(AND(C117="B",'Claim Details'!$E$28&gt;=Rates!$D$14,'Claim Details'!$E$28&lt;=Rates!$D$15,'Claim Details'!$E$19="Yes"),Rates!$E$21,IF(AND(C117="B",'Claim Details'!$E$28&gt;=Rates!$D$14,'Claim Details'!$E$28&lt;=Rates!$D$15,'Claim Details'!$E$19="No"),Rates!$D$21,IF(AND(C117="B",'Claim Details'!$E$28&gt;=Rates!$F$14,'Claim Details'!$E$28&lt;=Rates!$F$15,'Claim Details'!$E$19="Yes"),Rates!$G$21,IF(AND(C117="B",'Claim Details'!$E$28&gt;=Rates!$F$14,'Claim Details'!$E$28&lt;=Rates!$F$15,'Claim Details'!$E$19="No"),Rates!$F$21,IF(AND(C117="B",'Claim Details'!$E$28&gt;=Rates!$H$14,'Claim Details'!$E$28&lt;=Rates!$H$15,'Claim Details'!$E$19="Yes"),Rates!$I$21,IF(AND(C117="B",'Claim Details'!$E$28&gt;=Rates!$H$14,'Claim Details'!$E$28&lt;=Rates!$H$15,'Claim Details'!$E$19="No"),Rates!$H$21,IF(AND(C117="B",'Claim Details'!$E$28&gt;=Rates!$J$14,'Claim Details'!$E$28&lt;=Rates!$J$15,'Claim Details'!$E$19="Yes"),Rates!$K$21,IF(AND(C117="B",'Claim Details'!$E$28&gt;=Rates!$J$14,'Claim Details'!$E$28&lt;=Rates!$J$15,'Claim Details'!$E$19="No"),Rates!$J$21,"£0.00"))))))))))))))))</f>
        <v>£0.00</v>
      </c>
      <c r="AV117" s="191" t="str">
        <f>IF(AND(C117="A",'Claim Details'!$E$28&gt;=Rates!$D$14,'Claim Details'!$E$28&lt;=Rates!$D$15,'Claim Details'!$E$19="Yes"),Rates!$E$22,IF(AND(C117="A",'Claim Details'!$E$28&gt;=Rates!$D$14,'Claim Details'!$E$28&lt;=Rates!$D$15,'Claim Details'!$E$19="No"),Rates!$D$22,IF(AND(C117="A",'Claim Details'!$E$28&gt;=Rates!$F$14,'Claim Details'!$E$28&lt;=Rates!$F$15,'Claim Details'!$E$19="Yes"),Rates!$G$22,IF(AND(C117="A",'Claim Details'!$E$28&gt;=Rates!$F$14,'Claim Details'!$E$28&lt;=Rates!$F$15,'Claim Details'!$E$19="No"),Rates!$F$22,IF(AND(C117="A",'Claim Details'!$E$28&gt;=Rates!$H$14,'Claim Details'!$E$28&lt;=Rates!$H$15,'Claim Details'!$E$19="Yes"),Rates!$I$22,IF(AND(C117="A",'Claim Details'!$E$28&gt;=Rates!$H$14,'Claim Details'!$E$28&lt;=Rates!$H$15,'Claim Details'!$E$19="No"),Rates!$H$22,IF(AND(C117="A",'Claim Details'!$E$28&gt;=Rates!$J$14,'Claim Details'!$E$28&lt;=Rates!$J$15,'Claim Details'!$E$19="Yes"),Rates!$K$22,IF(AND(C117="A",'Claim Details'!$E$28&gt;=Rates!$J$14,'Claim Details'!$E$28&lt;=Rates!$J$15,'Claim Details'!$E$19="No"),Rates!$J$22,IF(AND(C117="B",'Claim Details'!$E$28&gt;=Rates!$D$14,'Claim Details'!$E$28&lt;=Rates!$D$15,'Claim Details'!$E$19="Yes"),Rates!$E$23,IF(AND(C117="B",'Claim Details'!$E$28&gt;=Rates!$D$14,'Claim Details'!$E$28&lt;=Rates!$D$15,'Claim Details'!$E$19="No"),Rates!$D$23,IF(AND(C117="B",'Claim Details'!$E$28&gt;=Rates!$F$14,'Claim Details'!$E$28&lt;=Rates!$F$15,'Claim Details'!$E$19="Yes"),Rates!$G$23,IF(AND(C117="B",'Claim Details'!$E$28&gt;=Rates!$F$14,'Claim Details'!$E$28&lt;=Rates!$F$15,'Claim Details'!$E$19="No"),Rates!$F$23,IF(AND(C117="B",'Claim Details'!$E$28&gt;=Rates!$H$14,'Claim Details'!$E$28&lt;=Rates!$H$15,'Claim Details'!$E$19="Yes"),Rates!$I$23,IF(AND(C117="B",'Claim Details'!$E$28&gt;=Rates!$H$14,'Claim Details'!$E$28&lt;=Rates!$H$15,'Claim Details'!$E$19="No"),Rates!$H$23,IF(AND(C117="B",'Claim Details'!$E$28&gt;=Rates!$J$14,'Claim Details'!$E$28&lt;=Rates!$J$15,'Claim Details'!$E$19="Yes"),Rates!$K$23,IF(AND(C117="B",'Claim Details'!$E$28&gt;=Rates!$J$14,'Claim Details'!$E$28&lt;=Rates!$J$15,'Claim Details'!$E$19="No"),Rates!$J$23,IF(AND(C117="C",'Claim Details'!$E$28&gt;=Rates!$D$14,'Claim Details'!$E$28&lt;=Rates!$D$15,'Claim Details'!$E$19="Yes"),Rates!$E$24,IF(AND(C117="C",'Claim Details'!$E$28&gt;=Rates!$D$14,'Claim Details'!$E$28&lt;=Rates!$D$15,'Claim Details'!$E$19="No"),Rates!$D$24,IF(AND(C117="C",'Claim Details'!$E$28&gt;=Rates!$F$14,'Claim Details'!$E$28&lt;=Rates!$F$15,'Claim Details'!$E$19="Yes"),Rates!$G$24,IF(AND(C117="C",'Claim Details'!$E$28&gt;=Rates!$F$14,'Claim Details'!$E$28&lt;=Rates!$F$15,'Claim Details'!$E$19="No"),Rates!$F$24,IF(AND(C117="C",'Claim Details'!$E$28&gt;=Rates!$H$14,'Claim Details'!$E$28&lt;=Rates!$H$15,'Claim Details'!$E$19="Yes"),Rates!$I$24,IF(AND(C117="C",'Claim Details'!$E$28&gt;=Rates!$H$14,'Claim Details'!$E$28&lt;=Rates!$H$15,'Claim Details'!$E$19="No"),Rates!$H$24,IF(AND(C117="C",'Claim Details'!$E$28&gt;=Rates!$J$14,'Claim Details'!$E$28&lt;=Rates!$J$15,'Claim Details'!$E$19="Yes"),Rates!$K$24,IF(AND(C117="C",'Claim Details'!$E$28&gt;=Rates!$J$14,'Claim Details'!$E$28&lt;=Rates!$J$15,'Claim Details'!$E$19="No"),Rates!$J$24,"£0.00"))))))))))))))))))))))))</f>
        <v>£0.00</v>
      </c>
      <c r="AW117" s="1"/>
      <c r="AX117" s="189" t="str">
        <f>IF(AND(U117="A",'Claim Details'!$I$28&gt;=Rates!$D$14,'Claim Details'!$I$28&lt;=Rates!$D$15,'Claim Details'!$I$19="Yes"),Rates!$J$17,IF(AND(U117="A",'Claim Details'!$I$28&gt;=Rates!$D$14,'Claim Details'!$I$28&lt;=Rates!$D$15,'Claim Details'!$I$19="No"),Rates!$D$17,IF(AND(U117="A",'Claim Details'!$I$28&gt;=Rates!$F$14,'Claim Details'!$I$28&lt;=Rates!$F$15,'Claim Details'!$I$19="Yes"),Rates!$G$17,IF(AND(U117="A",'Claim Details'!$I$28&gt;=Rates!$F$14,'Claim Details'!$I$28&lt;=Rates!$F$15,'Claim Details'!$I$19="No"),Rates!$F$17,IF(AND(U117="A",'Claim Details'!$I$28&gt;=Rates!$H$14,'Claim Details'!$I$28&lt;=Rates!$H$15,'Claim Details'!$I$19="Yes"),Rates!$I$17,IF(AND(U117="A",'Claim Details'!$I$28&gt;=Rates!$H$14,'Claim Details'!$I$28&lt;=Rates!$H$15,'Claim Details'!$I$19="No"),Rates!$H$17,IF(AND(U117="A",'Claim Details'!$I$28&gt;=Rates!$J$14,'Claim Details'!$I$28&lt;=Rates!$J$15,'Claim Details'!$I$19="Yes"),Rates!$K$17,IF(AND(U117="A",'Claim Details'!$I$28&gt;=Rates!$J$14,'Claim Details'!$I$28&lt;=Rates!$J$15,'Claim Details'!$I$19="No"),Rates!$J$17,IF(AND(U117="B",'Claim Details'!$I$28&gt;=Rates!$D$14,'Claim Details'!$I$28&lt;=Rates!$D$15,'Claim Details'!$I$19="Yes"),Rates!$E$18,IF(AND(U117="B",'Claim Details'!$I$28&gt;=Rates!$D$14,'Claim Details'!$I$28&lt;=Rates!$D$15,'Claim Details'!$I$19="No"),Rates!$D$18,IF(AND(U117="B",'Claim Details'!$I$28&gt;=Rates!$F$14,'Claim Details'!$I$28&lt;=Rates!$F$15,'Claim Details'!$I$19="Yes"),Rates!$G$18,IF(AND(U117="B",'Claim Details'!$I$28&gt;=Rates!$F$14,'Claim Details'!$I$28&lt;=Rates!$F$15,'Claim Details'!$I$19="No"),Rates!$F$18,IF(AND(U117="B",'Claim Details'!$I$28&gt;=Rates!$H$14,'Claim Details'!$I$28&lt;=Rates!$H$15,'Claim Details'!$I$19="Yes"),Rates!$I$18,IF(AND(U117="B",'Claim Details'!$I$28&gt;=Rates!$H$14,'Claim Details'!$I$28&lt;=Rates!$H$15,'Claim Details'!$I$19="No"),Rates!$H$18,IF(AND(U117="B",'Claim Details'!$I$28&gt;=Rates!$J$14,'Claim Details'!$I$28&lt;=Rates!$J$15,'Claim Details'!$I$19="Yes"),Rates!$K$18,IF(AND(U117="B",'Claim Details'!$I$28&gt;=Rates!$J$14,'Claim Details'!$I$28&lt;=Rates!$J$15,'Claim Details'!$I$19="No"),Rates!$J$18,IF(AND(U117="C",'Claim Details'!$I$28&gt;=Rates!$D$14,'Claim Details'!$I$28&lt;=Rates!$D$15,'Claim Details'!$I$19="Yes"),Rates!$E$19,IF(AND(U117="C",'Claim Details'!$I$28&gt;=Rates!$D$14,'Claim Details'!$I$28&lt;=Rates!$D$15,'Claim Details'!$I$19="No"),Rates!$D$19,IF(AND(U117="C",'Claim Details'!$I$28&gt;=Rates!$F$14,'Claim Details'!$I$28&lt;=Rates!$F$15,'Claim Details'!$I$19="Yes"),Rates!$G$19,IF(AND(U117="C",'Claim Details'!$I$28&gt;=Rates!$F$14,'Claim Details'!$I$28&lt;=Rates!$F$15,'Claim Details'!$I$19="No"),Rates!$F$19,IF(AND(U117="C",'Claim Details'!$I$28&gt;=Rates!$H$14,'Claim Details'!$I$28&lt;=Rates!$H$15,'Claim Details'!$I$19="Yes"),Rates!$I$19,IF(AND(U117="C",'Claim Details'!$I$28&gt;=Rates!$H$14,'Claim Details'!$I$28&lt;=Rates!$H$15,'Claim Details'!$I$19="No"),Rates!$H$19,IF(AND(U117="C",'Claim Details'!$I$28&gt;=Rates!$J$14,'Claim Details'!$I$28&lt;=Rates!$J$15,'Claim Details'!$I$19="Yes"),Rates!$K$19,IF(AND(U117="C",'Claim Details'!$I$28&gt;=Rates!$J$14,'Claim Details'!$I$28&lt;=Rates!$J$15,'Claim Details'!$I$19="No"),Rates!$J$19,"£0.00"))))))))))))))))))))))))</f>
        <v>£0.00</v>
      </c>
      <c r="AY117" s="189" t="str">
        <f>IF(AND(C117="A",'Claim Details'!$I$28&gt;=Rates!$D$14,'Claim Details'!$I$28&lt;=Rates!$D$15,'Claim Details'!$I$19="Yes"),Rates!$J$25,IF(AND(C117="A",'Claim Details'!$I$28&gt;=Rates!$D$14,'Claim Details'!$I$28&lt;=Rates!$D$15,'Claim Details'!$I$19="No"),Rates!$D$25,IF(AND(C117="A",'Claim Details'!$I$28&gt;=Rates!$F$14,'Claim Details'!$I$28&lt;=Rates!$F$15,'Claim Details'!$I$19="Yes"),Rates!$G$25,IF(AND(C117="A",'Claim Details'!$I$28&gt;=Rates!$F$14,'Claim Details'!$I$28&lt;=Rates!$F$15,'Claim Details'!$I$19="No"),Rates!$F$25,IF(AND(C117="A",'Claim Details'!$I$28&gt;=Rates!$H$14,'Claim Details'!$I$28&lt;=Rates!$H$15,'Claim Details'!$I$19="Yes"),Rates!$I$25,IF(AND(C117="A",'Claim Details'!$I$28&gt;=Rates!$H$14,'Claim Details'!$I$28&lt;=Rates!$H$15,'Claim Details'!$I$19="No"),Rates!$H$25,IF(AND(C117="A",'Claim Details'!$I$28&gt;=Rates!$J$14,'Claim Details'!$I$28&lt;=Rates!$J$15,'Claim Details'!$I$19="Yes"),Rates!$K$25,IF(AND(C117="A",'Claim Details'!$I$28&gt;=Rates!$J$14,'Claim Details'!$I$28&lt;=Rates!$J$15,'Claim Details'!$I$19="No"),Rates!$J$25,IF(AND(C117="B",'Claim Details'!$I$28&gt;=Rates!$D$14,'Claim Details'!$I$28&lt;=Rates!$D$15,'Claim Details'!$I$19="Yes"),Rates!$E$26,IF(AND(C117="B",'Claim Details'!$I$28&gt;=Rates!$D$14,'Claim Details'!$I$28&lt;=Rates!$D$15,'Claim Details'!$I$19="No"),Rates!$D$26,IF(AND(C117="B",'Claim Details'!$I$28&gt;=Rates!$F$14,'Claim Details'!$I$28&lt;=Rates!$F$15,'Claim Details'!$I$19="Yes"),Rates!$G$26,IF(AND(C117="B",'Claim Details'!$I$28&gt;=Rates!$F$14,'Claim Details'!$I$28&lt;=Rates!$F$15,'Claim Details'!$I$19="No"),Rates!$F$26,IF(AND(C117="B",'Claim Details'!$I$28&gt;=Rates!$H$14,'Claim Details'!$I$28&lt;=Rates!$H$15,'Claim Details'!$I$19="Yes"),Rates!$I$26,IF(AND(C117="B",'Claim Details'!$I$28&gt;=Rates!$H$14,'Claim Details'!$I$28&lt;=Rates!$H$15,'Claim Details'!$I$19="No"),Rates!$H$26,IF(AND(C117="B",'Claim Details'!$I$28&gt;=Rates!$J$14,'Claim Details'!$I$28&lt;=Rates!$J$15,'Claim Details'!$I$19="Yes"),Rates!$K$26,IF(AND(C117="B",'Claim Details'!$I$28&gt;=Rates!$J$14,'Claim Details'!$I$28&lt;=Rates!$J$15,'Claim Details'!$I$19="No"),Rates!$J$26,IF(AND(C117="C",'Claim Details'!$I$28&gt;=Rates!$D$14,'Claim Details'!$I$28&lt;=Rates!$D$15,'Claim Details'!$I$19="Yes"),Rates!$E$27,IF(AND(C117="C",'Claim Details'!$I$28&gt;=Rates!$D$14,'Claim Details'!$I$28&lt;=Rates!$D$15,'Claim Details'!$I$19="No"),Rates!$D$27,IF(AND(C117="C",'Claim Details'!$I$28&gt;=Rates!$F$14,'Claim Details'!$I$28&lt;=Rates!$F$15,'Claim Details'!$I$19="Yes"),Rates!$G$27,IF(AND(C117="C",'Claim Details'!$I$28&gt;=Rates!$F$14,'Claim Details'!$I$28&lt;=Rates!$F$15,'Claim Details'!$I$19="No"),Rates!$F$27,IF(AND(C117="C",'Claim Details'!$I$28&gt;=Rates!$H$14,'Claim Details'!$I$28&lt;=Rates!$H$15,'Claim Details'!$I$19="Yes"),Rates!$I$27,IF(AND(C117="C",'Claim Details'!$I$28&gt;=Rates!$H$14,'Claim Details'!$I$28&lt;=Rates!$H$15,'Claim Details'!$I$19="No"),Rates!$H$27,IF(AND(C117="C",'Claim Details'!$I$28&gt;=Rates!$J$14,'Claim Details'!$I$28&lt;=Rates!$J$15,'Claim Details'!$I$19="Yes"),Rates!$K$27,IF(AND(C117="C",'Claim Details'!$I$28&gt;=Rates!$J$14,'Claim Details'!$I$28&lt;=Rates!$J$15,'Claim Details'!$I$19="No"),Rates!$J$27,"£0.00"))))))))))))))))))))))))</f>
        <v>£0.00</v>
      </c>
      <c r="AZ117" s="189" t="str">
        <f>IF(AND(C117="A",'Claim Details'!$I$28&gt;=Rates!$D$14,'Claim Details'!$I$28&lt;=Rates!$D$15,'Claim Details'!$I$19="Yes"),Rates!$E$20,IF(AND(C117="A",'Claim Details'!$I$28&gt;=Rates!$D$14,'Claim Details'!$I$28&lt;=Rates!$D$15,'Claim Details'!$I$19="No"),Rates!$D$20,IF(AND(C117="A",'Claim Details'!$I$28&gt;=Rates!$F$14,'Claim Details'!$I$28&lt;=Rates!$F$15,'Claim Details'!$I$19="Yes"),Rates!$G$20,IF(AND(C117="A",'Claim Details'!$I$28&gt;=Rates!$F$14,'Claim Details'!$I$28&lt;=Rates!$F$15,'Claim Details'!$I$19="No"),Rates!$F$20,IF(AND(C117="A",'Claim Details'!$I$28&gt;=Rates!$H$14,'Claim Details'!$I$28&lt;=Rates!$H$15,'Claim Details'!$I$19="Yes"),Rates!$I$20,IF(AND(C117="A",'Claim Details'!$I$28&gt;=Rates!$H$14,'Claim Details'!$I$28&lt;=Rates!$H$15,'Claim Details'!$I$19="No"),Rates!$H$20,IF(AND(C117="A",'Claim Details'!$I$28&gt;=Rates!$J$14,'Claim Details'!$I$28&lt;=Rates!$J$15,'Claim Details'!$I$19="Yes"),Rates!$K$20,IF(AND(C117="A",'Claim Details'!$I$28&gt;=Rates!$J$14,'Claim Details'!$I$28&lt;=Rates!$J$15,'Claim Details'!$I$19="No"),Rates!$J$20,IF(AND(C117="B",'Claim Details'!$I$28&gt;=Rates!$D$14,'Claim Details'!$I$28&lt;=Rates!$D$15,'Claim Details'!$I$19="Yes"),Rates!$E$21,IF(AND(C117="B",'Claim Details'!$I$28&gt;=Rates!$D$14,'Claim Details'!$I$28&lt;=Rates!$D$15,'Claim Details'!$I$19="No"),Rates!$D$21,IF(AND(C117="B",'Claim Details'!$I$28&gt;=Rates!$F$14,'Claim Details'!$I$28&lt;=Rates!$F$15,'Claim Details'!$I$19="Yes"),Rates!$G$21,IF(AND(C117="B",'Claim Details'!$I$28&gt;=Rates!$F$14,'Claim Details'!$I$28&lt;=Rates!$F$15,'Claim Details'!$I$19="No"),Rates!$F$21,IF(AND(C117="B",'Claim Details'!$I$28&gt;=Rates!$H$14,'Claim Details'!$I$28&lt;=Rates!$H$15,'Claim Details'!$I$19="Yes"),Rates!$I$21,IF(AND(C117="B",'Claim Details'!$I$28&gt;=Rates!$H$14,'Claim Details'!$I$28&lt;=Rates!$H$15,'Claim Details'!$I$19="No"),Rates!$H$21,IF(AND(C117="B",'Claim Details'!$I$28&gt;=Rates!$J$14,'Claim Details'!$I$28&lt;=Rates!$J$15,'Claim Details'!$I$19="Yes"),Rates!$K$21,IF(AND(C117="B",'Claim Details'!$I$28&gt;=Rates!$J$14,'Claim Details'!$I$28&lt;=Rates!$J$15,'Claim Details'!$I$19="No"),Rates!$J$21,"£0.00"))))))))))))))))</f>
        <v>£0.00</v>
      </c>
      <c r="BA117" s="189" t="str">
        <f>IF(AND(C117="A",'Claim Details'!$I$28&gt;=Rates!$D$14,'Claim Details'!$I$28&lt;=Rates!$D$15,'Claim Details'!$I$19="Yes"),Rates!$E$22,IF(AND(C117="A",'Claim Details'!$I$28&gt;=Rates!$D$14,'Claim Details'!$I$28&lt;=Rates!$D$15,'Claim Details'!$I$19="No"),Rates!$D$22,IF(AND(C117="A",'Claim Details'!$I$28&gt;=Rates!$F$14,'Claim Details'!$I$28&lt;=Rates!$F$15,'Claim Details'!$I$19="Yes"),Rates!$G$22,IF(AND(C117="A",'Claim Details'!$I$28&gt;=Rates!$F$14,'Claim Details'!$I$28&lt;=Rates!$F$15,'Claim Details'!$I$19="No"),Rates!$F$22,IF(AND(C117="A",'Claim Details'!$I$28&gt;=Rates!$H$14,'Claim Details'!$I$28&lt;=Rates!$H$15,'Claim Details'!$I$19="Yes"),Rates!$I$22,IF(AND(C117="A",'Claim Details'!$I$28&gt;=Rates!$H$14,'Claim Details'!$I$28&lt;=Rates!$H$15,'Claim Details'!$I$19="No"),Rates!$H$22,IF(AND(C117="A",'Claim Details'!$I$28&gt;=Rates!$J$14,'Claim Details'!$I$28&lt;=Rates!$J$15,'Claim Details'!$I$19="Yes"),Rates!$K$22,IF(AND(C117="A",'Claim Details'!$I$28&gt;=Rates!$J$14,'Claim Details'!$I$28&lt;=Rates!$J$15,'Claim Details'!$I$19="No"),Rates!$J$22,IF(AND(C117="B",'Claim Details'!$I$28&gt;=Rates!$D$14,'Claim Details'!$I$28&lt;=Rates!$D$15,'Claim Details'!$I$19="Yes"),Rates!$E$23,IF(AND(C117="B",'Claim Details'!$I$28&gt;=Rates!$D$14,'Claim Details'!$I$28&lt;=Rates!$D$15,'Claim Details'!$I$19="No"),Rates!$D$23,IF(AND(C117="B",'Claim Details'!$I$28&gt;=Rates!$F$14,'Claim Details'!$I$28&lt;=Rates!$F$15,'Claim Details'!$I$19="Yes"),Rates!$G$23,IF(AND(C117="B",'Claim Details'!$I$28&gt;=Rates!$F$14,'Claim Details'!$I$28&lt;=Rates!$F$15,'Claim Details'!$I$19="No"),Rates!$F$23,IF(AND(C117="B",'Claim Details'!$I$28&gt;=Rates!$H$14,'Claim Details'!$I$28&lt;=Rates!$H$15,'Claim Details'!$I$19="Yes"),Rates!$I$23,IF(AND(C117="B",'Claim Details'!$I$28&gt;=Rates!$H$14,'Claim Details'!$I$28&lt;=Rates!$H$15,'Claim Details'!$I$19="No"),Rates!$H$23,IF(AND(C117="B",'Claim Details'!$I$28&gt;=Rates!$J$14,'Claim Details'!$I$28&lt;=Rates!$J$15,'Claim Details'!$I$19="Yes"),Rates!$K$23,IF(AND(C117="B",'Claim Details'!$I$28&gt;=Rates!$J$14,'Claim Details'!$I$28&lt;=Rates!$J$15,'Claim Details'!$I$19="No"),Rates!$J$23,IF(AND(C117="C",'Claim Details'!$I$28&gt;=Rates!$D$14,'Claim Details'!$I$28&lt;=Rates!$D$15,'Claim Details'!$I$19="Yes"),Rates!$E$24,IF(AND(C117="C",'Claim Details'!$I$28&gt;=Rates!$D$14,'Claim Details'!$I$28&lt;=Rates!$D$15,'Claim Details'!$I$19="No"),Rates!$D$24,IF(AND(C117="C",'Claim Details'!$I$28&gt;=Rates!$F$14,'Claim Details'!$I$28&lt;=Rates!$F$15,'Claim Details'!$I$19="Yes"),Rates!$G$24,IF(AND(C117="C",'Claim Details'!$I$28&gt;=Rates!$F$14,'Claim Details'!$I$28&lt;=Rates!$F$15,'Claim Details'!$I$19="No"),Rates!$F$24,IF(AND(C117="C",'Claim Details'!$I$28&gt;=Rates!$H$14,'Claim Details'!$I$28&lt;=Rates!$H$15,'Claim Details'!$I$19="Yes"),Rates!$I$24,IF(AND(C117="C",'Claim Details'!$I$28&gt;=Rates!$H$14,'Claim Details'!$I$28&lt;=Rates!$H$15,'Claim Details'!$I$19="No"),Rates!$H$24,IF(AND(C117="C",'Claim Details'!$I$28&gt;=Rates!$J$14,'Claim Details'!$I$28&lt;=Rates!$J$15,'Claim Details'!$I$19="Yes"),Rates!$K$24,IF(AND(C117="C",'Claim Details'!$I$28&gt;=Rates!$J$14,'Claim Details'!$I$28&lt;=Rates!$J$15,'Claim Details'!$I$19="No"),Rates!$J$24,"£0.00"))))))))))))))))))))))))</f>
        <v>£0.00</v>
      </c>
      <c r="BB117" s="189" t="str">
        <f t="shared" si="27"/>
        <v>£0.00</v>
      </c>
      <c r="BC117" s="1"/>
      <c r="BD117" s="189" t="str">
        <f>IF(AND(AE117="A",'Claim Details'!$I$28&gt;=Rates!$D$14,'Claim Details'!$I$28&lt;=Rates!$D$15,'Claim Details'!$I$19="Yes"),Rates!$J$17,IF(AND(AE117="A",'Claim Details'!$I$28&gt;=Rates!$D$14,'Claim Details'!$I$28&lt;=Rates!$D$15,'Claim Details'!$I$19="No"),Rates!$D$17,IF(AND(AE117="A",'Claim Details'!$I$28&gt;=Rates!$F$14,'Claim Details'!$I$28&lt;=Rates!$F$15,'Claim Details'!$I$19="Yes"),Rates!$G$17,IF(AND(AE117="A",'Claim Details'!$I$28&gt;=Rates!$F$14,'Claim Details'!$I$28&lt;=Rates!$F$15,'Claim Details'!$I$19="No"),Rates!$F$17,IF(AND(AE117="A",'Claim Details'!$I$28&gt;=Rates!$H$14,'Claim Details'!$I$28&lt;=Rates!$H$15,'Claim Details'!$I$19="Yes"),Rates!$I$17,IF(AND(AE117="A",'Claim Details'!$I$28&gt;=Rates!$H$14,'Claim Details'!$I$28&lt;=Rates!$H$15,'Claim Details'!$I$19="No"),Rates!$H$17,IF(AND(AE117="A",'Claim Details'!$I$28&gt;=Rates!$J$14,'Claim Details'!$I$28&lt;=Rates!$J$15,'Claim Details'!$I$19="Yes"),Rates!$K$17,IF(AND(AE117="A",'Claim Details'!$I$28&gt;=Rates!$J$14,'Claim Details'!$I$28&lt;=Rates!$J$15,'Claim Details'!$I$19="No"),Rates!$J$17,IF(AND(AE117="B",'Claim Details'!$I$28&gt;=Rates!$D$14,'Claim Details'!$I$28&lt;=Rates!$D$15,'Claim Details'!$I$19="Yes"),Rates!$E$18,IF(AND(AE117="B",'Claim Details'!$I$28&gt;=Rates!$D$14,'Claim Details'!$I$28&lt;=Rates!$D$15,'Claim Details'!$I$19="No"),Rates!$D$18,IF(AND(AE117="B",'Claim Details'!$I$28&gt;=Rates!$F$14,'Claim Details'!$I$28&lt;=Rates!$F$15,'Claim Details'!$I$19="Yes"),Rates!$G$18,IF(AND(AE117="B",'Claim Details'!$I$28&gt;=Rates!$F$14,'Claim Details'!$I$28&lt;=Rates!$F$15,'Claim Details'!$I$19="No"),Rates!$F$18,IF(AND(AE117="B",'Claim Details'!$I$28&gt;=Rates!$H$14,'Claim Details'!$I$28&lt;=Rates!$H$15,'Claim Details'!$I$19="Yes"),Rates!$I$18,IF(AND(AE117="B",'Claim Details'!$I$28&gt;=Rates!$H$14,'Claim Details'!$I$28&lt;=Rates!$H$15,'Claim Details'!$I$19="No"),Rates!$H$18,IF(AND(AE117="B",'Claim Details'!$I$28&gt;=Rates!$J$14,'Claim Details'!$I$28&lt;=Rates!$J$15,'Claim Details'!$I$19="Yes"),Rates!$K$18,IF(AND(AE117="B",'Claim Details'!$I$28&gt;=Rates!$J$14,'Claim Details'!$I$28&lt;=Rates!$J$15,'Claim Details'!$I$19="No"),Rates!$J$18,IF(AND(AE117="C",'Claim Details'!$I$28&gt;=Rates!$D$14,'Claim Details'!$I$28&lt;=Rates!$D$15,'Claim Details'!$I$19="Yes"),Rates!$E$19,IF(AND(AE117="C",'Claim Details'!$I$28&gt;=Rates!$D$14,'Claim Details'!$I$28&lt;=Rates!$D$15,'Claim Details'!$I$19="No"),Rates!$D$19,IF(AND(AE117="C",'Claim Details'!$I$28&gt;=Rates!$F$14,'Claim Details'!$I$28&lt;=Rates!$F$15,'Claim Details'!$I$19="Yes"),Rates!$G$19,IF(AND(AE117="C",'Claim Details'!$I$28&gt;=Rates!$F$14,'Claim Details'!$I$28&lt;=Rates!$F$15,'Claim Details'!$I$19="No"),Rates!$F$19,IF(AND(AE117="C",'Claim Details'!$I$28&gt;=Rates!$H$14,'Claim Details'!$I$28&lt;=Rates!$H$15,'Claim Details'!$I$19="Yes"),Rates!$I$19,IF(AND(AE117="C",'Claim Details'!$I$28&gt;=Rates!$H$14,'Claim Details'!$I$28&lt;=Rates!$H$15,'Claim Details'!$I$19="No"),Rates!$H$19,IF(AND(AE117="C",'Claim Details'!$I$28&gt;=Rates!$J$14,'Claim Details'!$I$28&lt;=Rates!$J$15,'Claim Details'!$I$19="Yes"),Rates!$K$19,IF(AND(AE117="C",'Claim Details'!$I$28&gt;=Rates!$J$14,'Claim Details'!$I$28&lt;=Rates!$J$15,'Claim Details'!$I$19="No"),Rates!$J$19,"£0.00"))))))))))))))))))))))))</f>
        <v>£0.00</v>
      </c>
      <c r="BE117" s="189" t="str">
        <f>IF(AND(AE117="A",'Claim Details'!$I$28&gt;=Rates!$D$14,'Claim Details'!$I$28&lt;=Rates!$D$15,'Claim Details'!$I$19="Yes"),Rates!$J$25,IF(AND(AE117="A",'Claim Details'!$I$28&gt;=Rates!$D$14,'Claim Details'!$I$28&lt;=Rates!$D$15,'Claim Details'!$I$19="No"),Rates!$D$25,IF(AND(AE117="A",'Claim Details'!$I$28&gt;=Rates!$F$14,'Claim Details'!$I$28&lt;=Rates!$F$15,'Claim Details'!$I$19="Yes"),Rates!$G$25,IF(AND(AE117="A",'Claim Details'!$I$28&gt;=Rates!$F$14,'Claim Details'!$I$28&lt;=Rates!$F$15,'Claim Details'!$I$19="No"),Rates!$F$25,IF(AND(AE117="A",'Claim Details'!$I$28&gt;=Rates!$H$14,'Claim Details'!$I$28&lt;=Rates!$H$15,'Claim Details'!$I$19="Yes"),Rates!$I$25,IF(AND(AE117="A",'Claim Details'!$I$28&gt;=Rates!$H$14,'Claim Details'!$I$28&lt;=Rates!$H$15,'Claim Details'!$I$19="No"),Rates!$H$25,IF(AND(AE117="A",'Claim Details'!$I$28&gt;=Rates!$J$14,'Claim Details'!$I$28&lt;=Rates!$J$15,'Claim Details'!$I$19="Yes"),Rates!$K$25,IF(AND(AE117="A",'Claim Details'!$I$28&gt;=Rates!$J$14,'Claim Details'!$I$28&lt;=Rates!$J$15,'Claim Details'!$I$19="No"),Rates!$J$25,IF(AND(AE117="B",'Claim Details'!$I$28&gt;=Rates!$D$14,'Claim Details'!$I$28&lt;=Rates!$D$15,'Claim Details'!$I$19="Yes"),Rates!$E$26,IF(AND(AE117="B",'Claim Details'!$I$28&gt;=Rates!$D$14,'Claim Details'!$I$28&lt;=Rates!$D$15,'Claim Details'!$I$19="No"),Rates!$D$26,IF(AND(AE117="B",'Claim Details'!$I$28&gt;=Rates!$F$14,'Claim Details'!$I$28&lt;=Rates!$F$15,'Claim Details'!$I$19="Yes"),Rates!$G$26,IF(AND(AE117="B",'Claim Details'!$I$28&gt;=Rates!$F$14,'Claim Details'!$I$28&lt;=Rates!$F$15,'Claim Details'!$I$19="No"),Rates!$F$26,IF(AND(AE117="B",'Claim Details'!$I$28&gt;=Rates!$H$14,'Claim Details'!$I$28&lt;=Rates!$H$15,'Claim Details'!$I$19="Yes"),Rates!$I$26,IF(AND(AE117="B",'Claim Details'!$I$28&gt;=Rates!$H$14,'Claim Details'!$I$28&lt;=Rates!$H$15,'Claim Details'!$I$19="No"),Rates!$H$26,IF(AND(AE117="B",'Claim Details'!$I$28&gt;=Rates!$J$14,'Claim Details'!$I$28&lt;=Rates!$J$15,'Claim Details'!$I$19="Yes"),Rates!$K$26,IF(AND(AE117="B",'Claim Details'!$I$28&gt;=Rates!$J$14,'Claim Details'!$I$28&lt;=Rates!$J$15,'Claim Details'!$I$19="No"),Rates!$J$26,IF(AND(AE117="C",'Claim Details'!$I$28&gt;=Rates!$D$14,'Claim Details'!$I$28&lt;=Rates!$D$15,'Claim Details'!$I$19="Yes"),Rates!$E$27,IF(AND(AE117="C",'Claim Details'!$I$28&gt;=Rates!$D$14,'Claim Details'!$I$28&lt;=Rates!$D$15,'Claim Details'!$I$19="No"),Rates!$D$27,IF(AND(AE117="C",'Claim Details'!$I$28&gt;=Rates!$F$14,'Claim Details'!$I$28&lt;=Rates!$F$15,'Claim Details'!$I$19="Yes"),Rates!$G$27,IF(AND(AE117="C",'Claim Details'!$I$28&gt;=Rates!$F$14,'Claim Details'!$I$28&lt;=Rates!$F$15,'Claim Details'!$I$19="No"),Rates!$F$27,IF(AND(AE117="C",'Claim Details'!$I$28&gt;=Rates!$H$14,'Claim Details'!$I$28&lt;=Rates!$H$15,'Claim Details'!$I$19="Yes"),Rates!$I$27,IF(AND(AE117="C",'Claim Details'!$I$28&gt;=Rates!$H$14,'Claim Details'!$I$28&lt;=Rates!$H$15,'Claim Details'!$I$19="No"),Rates!$H$27,IF(AND(AE117="C",'Claim Details'!$I$28&gt;=Rates!$J$14,'Claim Details'!$I$28&lt;=Rates!$J$15,'Claim Details'!$I$19="Yes"),Rates!$K$27,IF(AND(AE117="C",'Claim Details'!$I$28&gt;=Rates!$J$14,'Claim Details'!$I$28&lt;=Rates!$J$15,'Claim Details'!$I$19="No"),Rates!$J$27,"£0.00"))))))))))))))))))))))))</f>
        <v>£0.00</v>
      </c>
      <c r="BF117" s="189" t="str">
        <f>IF(AND(AE117="A",'Claim Details'!$I$28&gt;=Rates!$D$14,'Claim Details'!$I$28&lt;=Rates!$D$15,'Claim Details'!$I$19="Yes"),Rates!$E$20,IF(AND(AE117="A",'Claim Details'!$I$28&gt;=Rates!$D$14,'Claim Details'!$I$28&lt;=Rates!$D$15,'Claim Details'!$I$19="No"),Rates!$D$20,IF(AND(AE117="A",'Claim Details'!$I$28&gt;=Rates!$F$14,'Claim Details'!$I$28&lt;=Rates!$F$15,'Claim Details'!$I$19="Yes"),Rates!$G$20,IF(AND(AE117="A",'Claim Details'!$I$28&gt;=Rates!$F$14,'Claim Details'!$I$28&lt;=Rates!$F$15,'Claim Details'!$I$19="No"),Rates!$F$20,IF(AND(AE117="A",'Claim Details'!$I$28&gt;=Rates!$H$14,'Claim Details'!$I$28&lt;=Rates!$H$15,'Claim Details'!$I$19="Yes"),Rates!$I$20,IF(AND(AE117="A",'Claim Details'!$I$28&gt;=Rates!$H$14,'Claim Details'!$I$28&lt;=Rates!$H$15,'Claim Details'!$I$19="No"),Rates!$H$20,IF(AND(AE117="A",'Claim Details'!$I$28&gt;=Rates!$J$14,'Claim Details'!$I$28&lt;=Rates!$J$15,'Claim Details'!$I$19="Yes"),Rates!$K$20,IF(AND(AE117="A",'Claim Details'!$I$28&gt;=Rates!$J$14,'Claim Details'!$I$28&lt;=Rates!$J$15,'Claim Details'!$I$19="No"),Rates!$J$20,IF(AND(AE117="B",'Claim Details'!$I$28&gt;=Rates!$D$14,'Claim Details'!$I$28&lt;=Rates!$D$15,'Claim Details'!$I$19="Yes"),Rates!$E$21,IF(AND(AE117="B",'Claim Details'!$I$28&gt;=Rates!$D$14,'Claim Details'!$I$28&lt;=Rates!$D$15,'Claim Details'!$I$19="No"),Rates!$D$21,IF(AND(AE117="B",'Claim Details'!$I$28&gt;=Rates!$F$14,'Claim Details'!$I$28&lt;=Rates!$F$15,'Claim Details'!$I$19="Yes"),Rates!$G$21,IF(AND(AE117="B",'Claim Details'!$I$28&gt;=Rates!$F$14,'Claim Details'!$I$28&lt;=Rates!$F$15,'Claim Details'!$I$19="No"),Rates!$F$21,IF(AND(AE117="B",'Claim Details'!$I$28&gt;=Rates!$H$14,'Claim Details'!$I$28&lt;=Rates!$H$15,'Claim Details'!$I$19="Yes"),Rates!$I$21,IF(AND(AE117="B",'Claim Details'!$I$28&gt;=Rates!$H$14,'Claim Details'!$I$28&lt;=Rates!$H$15,'Claim Details'!$I$19="No"),Rates!$H$21,IF(AND(AE117="B",'Claim Details'!$I$28&gt;=Rates!$J$14,'Claim Details'!$I$28&lt;=Rates!$J$15,'Claim Details'!$I$19="Yes"),Rates!$K$21,IF(AND(AE117="B",'Claim Details'!$I$28&gt;=Rates!$J$14,'Claim Details'!$I$28&lt;=Rates!$J$15,'Claim Details'!$I$19="No"),Rates!$J$21,"£0.00"))))))))))))))))</f>
        <v>£0.00</v>
      </c>
      <c r="BG117" s="189" t="str">
        <f>IF(AND(AE117="A",'Claim Details'!$I$28&gt;=Rates!$D$14,'Claim Details'!$I$28&lt;=Rates!$D$15,'Claim Details'!$I$19="Yes"),Rates!$E$22,IF(AND(AE117="A",'Claim Details'!$I$28&gt;=Rates!$D$14,'Claim Details'!$I$28&lt;=Rates!$D$15,'Claim Details'!$I$19="No"),Rates!$D$22,IF(AND(AE117="A",'Claim Details'!$I$28&gt;=Rates!$F$14,'Claim Details'!$I$28&lt;=Rates!$F$15,'Claim Details'!$I$19="Yes"),Rates!$G$22,IF(AND(AE117="A",'Claim Details'!$I$28&gt;=Rates!$F$14,'Claim Details'!$I$28&lt;=Rates!$F$15,'Claim Details'!$I$19="No"),Rates!$F$22,IF(AND(AE117="A",'Claim Details'!$I$28&gt;=Rates!$H$14,'Claim Details'!$I$28&lt;=Rates!$H$15,'Claim Details'!$I$19="Yes"),Rates!$I$22,IF(AND(AE117="A",'Claim Details'!$I$28&gt;=Rates!$H$14,'Claim Details'!$I$28&lt;=Rates!$H$15,'Claim Details'!$I$19="No"),Rates!$H$22,IF(AND(AE117="A",'Claim Details'!$I$28&gt;=Rates!$J$14,'Claim Details'!$I$28&lt;=Rates!$J$15,'Claim Details'!$I$19="Yes"),Rates!$K$22,IF(AND(AE117="A",'Claim Details'!$I$28&gt;=Rates!$J$14,'Claim Details'!$I$28&lt;=Rates!$J$15,'Claim Details'!$I$19="No"),Rates!$J$22,IF(AND(AE117="B",'Claim Details'!$I$28&gt;=Rates!$D$14,'Claim Details'!$I$28&lt;=Rates!$D$15,'Claim Details'!$I$19="Yes"),Rates!$E$23,IF(AND(AE117="B",'Claim Details'!$I$28&gt;=Rates!$D$14,'Claim Details'!$I$28&lt;=Rates!$D$15,'Claim Details'!$I$19="No"),Rates!$D$23,IF(AND(AE117="B",'Claim Details'!$I$28&gt;=Rates!$F$14,'Claim Details'!$I$28&lt;=Rates!$F$15,'Claim Details'!$I$19="Yes"),Rates!$G$23,IF(AND(AE117="B",'Claim Details'!$I$28&gt;=Rates!$F$14,'Claim Details'!$I$28&lt;=Rates!$F$15,'Claim Details'!$I$19="No"),Rates!$F$23,IF(AND(AE117="B",'Claim Details'!$I$28&gt;=Rates!$H$14,'Claim Details'!$I$28&lt;=Rates!$H$15,'Claim Details'!$I$19="Yes"),Rates!$I$23,IF(AND(AE117="B",'Claim Details'!$I$28&gt;=Rates!$H$14,'Claim Details'!$I$28&lt;=Rates!$H$15,'Claim Details'!$I$19="No"),Rates!$H$23,IF(AND(AE117="B",'Claim Details'!$I$28&gt;=Rates!$J$14,'Claim Details'!$I$28&lt;=Rates!$J$15,'Claim Details'!$I$19="Yes"),Rates!$K$23,IF(AND(AE117="B",'Claim Details'!$I$28&gt;=Rates!$J$14,'Claim Details'!$I$28&lt;=Rates!$J$15,'Claim Details'!$I$19="No"),Rates!$J$23,IF(AND(AE117="C",'Claim Details'!$I$28&gt;=Rates!$D$14,'Claim Details'!$I$28&lt;=Rates!$D$15,'Claim Details'!$I$19="Yes"),Rates!$E$24,IF(AND(AE117="C",'Claim Details'!$I$28&gt;=Rates!$D$14,'Claim Details'!$I$28&lt;=Rates!$D$15,'Claim Details'!$I$19="No"),Rates!$D$24,IF(AND(AE117="C",'Claim Details'!$I$28&gt;=Rates!$F$14,'Claim Details'!$I$28&lt;=Rates!$F$15,'Claim Details'!$I$19="Yes"),Rates!$G$24,IF(AND(AE117="C",'Claim Details'!$I$28&gt;=Rates!$F$14,'Claim Details'!$I$28&lt;=Rates!$F$15,'Claim Details'!$I$19="No"),Rates!$F$24,IF(AND(AE117="C",'Claim Details'!$I$28&gt;=Rates!$H$14,'Claim Details'!$I$28&lt;=Rates!$H$15,'Claim Details'!$I$19="Yes"),Rates!$I$24,IF(AND(AE117="C",'Claim Details'!$I$28&gt;=Rates!$H$14,'Claim Details'!$I$28&lt;=Rates!$H$15,'Claim Details'!$I$19="No"),Rates!$H$24,IF(AND(AE117="C",'Claim Details'!$I$28&gt;=Rates!$J$14,'Claim Details'!$I$28&lt;=Rates!$J$15,'Claim Details'!$I$19="Yes"),Rates!$K$24,IF(AND(AE117="C",'Claim Details'!$I$28&gt;=Rates!$J$14,'Claim Details'!$I$28&lt;=Rates!$J$15,'Claim Details'!$I$19="No"),Rates!$J$24,"£0.00"))))))))))))))))))))))))</f>
        <v>£0.00</v>
      </c>
      <c r="BH117" s="189" t="str">
        <f t="shared" si="28"/>
        <v>£0.00</v>
      </c>
      <c r="BI117" s="189">
        <f t="shared" si="29"/>
        <v>0</v>
      </c>
      <c r="BO117" s="202" t="str">
        <f>IF(H117="","£0.00",IF(AP117="4","£0.00",IF(AP117="5","£0.00",IF(AP117="1","£0.00",((AQ117*H117)*'Claim Details'!$F$111)/100))))</f>
        <v>£0.00</v>
      </c>
      <c r="BP117" s="202" t="str">
        <f>IF(T117="","£0.00",IF(AP117="4","£0.00",IF(AP117="5","£0.00",IF(AP117="1","£0.00",((AR117*T117)*'Claim Details'!$N$111)/100))))</f>
        <v>£0.00</v>
      </c>
      <c r="BQ117" s="202" t="str">
        <f>IF(AI117="","£0.00",IF(AP117="4","£0.00",IF(AP117="5","£0.00",IF(AP117="1","£0.00",((BI117*AI117)*'Claim Details'!$W$111)/100))))</f>
        <v>£0.00</v>
      </c>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row>
    <row r="118" spans="1:97" ht="15">
      <c r="A118" s="145"/>
      <c r="B118" s="91"/>
      <c r="C118" s="96"/>
      <c r="D118" s="97"/>
      <c r="E118" s="98"/>
      <c r="F118" s="89"/>
      <c r="G118" s="99"/>
      <c r="H118" s="100"/>
      <c r="I118" s="221" t="str">
        <f t="shared" si="19"/>
        <v>£0.00</v>
      </c>
      <c r="J118" s="101"/>
      <c r="K118" s="100"/>
      <c r="L118" s="221" t="str">
        <f t="shared" si="20"/>
        <v>£0.00</v>
      </c>
      <c r="M118" s="101"/>
      <c r="N118" s="102"/>
      <c r="O118" s="145"/>
      <c r="P118" s="77"/>
      <c r="Q118" s="87"/>
      <c r="R118" s="87"/>
      <c r="S118" s="87"/>
      <c r="T118" s="149" t="str">
        <f t="shared" si="21"/>
        <v/>
      </c>
      <c r="U118" s="87" t="str">
        <f t="shared" si="30"/>
        <v/>
      </c>
      <c r="V118" s="87"/>
      <c r="W118" s="53" t="str">
        <f t="shared" si="22"/>
        <v>£0.00</v>
      </c>
      <c r="X118" s="53"/>
      <c r="Y118" s="87"/>
      <c r="Z118" s="78"/>
      <c r="AA118" s="79"/>
      <c r="AB118" s="160"/>
      <c r="AC118" s="98"/>
      <c r="AD118" s="225"/>
      <c r="AE118" s="235" t="str">
        <f t="shared" si="23"/>
        <v/>
      </c>
      <c r="AF118" s="87" t="str">
        <f t="shared" si="24"/>
        <v/>
      </c>
      <c r="AG118" s="53"/>
      <c r="AH118" s="224"/>
      <c r="AI118" s="226" t="str">
        <f t="shared" si="16"/>
        <v/>
      </c>
      <c r="AJ118" s="236" t="str">
        <f t="shared" si="25"/>
        <v>£0.00</v>
      </c>
      <c r="AK118" s="31"/>
      <c r="AL118" s="1"/>
      <c r="AM118" s="1"/>
      <c r="AN118" s="1"/>
      <c r="AO118" s="1"/>
      <c r="AP118" s="1" t="str">
        <f t="shared" si="17"/>
        <v/>
      </c>
      <c r="AQ118" s="27">
        <f t="shared" si="18"/>
        <v>0</v>
      </c>
      <c r="AR118" s="189">
        <f t="shared" si="26"/>
        <v>0</v>
      </c>
      <c r="AS118" s="190" t="str">
        <f>IF(AND(C118="A",'Claim Details'!$E$28&gt;=Rates!$D$14,'Claim Details'!$E$28&lt;=Rates!$D$15,'Claim Details'!$E$19="Yes"),Rates!$E$17,IF(AND(C118="A",'Claim Details'!$E$28&gt;=Rates!$D$14,'Claim Details'!$E$28&lt;=Rates!$D$15,'Claim Details'!$E$19="No"),Rates!$D$17,IF(AND(C118="A",'Claim Details'!$E$28&gt;=Rates!$F$14,'Claim Details'!$E$28&lt;=Rates!$F$15,'Claim Details'!$E$19="Yes"),Rates!$G$17,IF(AND(C118="A",'Claim Details'!$E$28&gt;=Rates!$F$14,'Claim Details'!$E$28&lt;=Rates!$F$15,'Claim Details'!$E$19="No"),Rates!$F$17,IF(AND(C118="A",'Claim Details'!$E$28&gt;=Rates!$H$14,'Claim Details'!$E$28&lt;=Rates!$H$15,'Claim Details'!$E$19="Yes"),Rates!$I$17,IF(AND(C118="A",'Claim Details'!$E$28&gt;=Rates!$H$14,'Claim Details'!$E$28&lt;=Rates!$H$15,'Claim Details'!$E$19="No"),Rates!$H$17,IF(AND(C118="A",'Claim Details'!$E$28&gt;=Rates!$J$14,'Claim Details'!$E$28&lt;=Rates!$J$15,'Claim Details'!$E$19="Yes"),Rates!$K$17,IF(AND(C118="A",'Claim Details'!$E$28&gt;=Rates!$J$14,'Claim Details'!$E$28&lt;=Rates!$J$15,'Claim Details'!$E$19="No"),Rates!$J$17,IF(AND(C118="B",'Claim Details'!$E$28&gt;=Rates!$D$14,'Claim Details'!$E$28&lt;=Rates!$D$15,'Claim Details'!$E$19="Yes"),Rates!$E$18,IF(AND(C118="B",'Claim Details'!$E$28&gt;=Rates!$D$14,'Claim Details'!$E$28&lt;=Rates!$D$15,'Claim Details'!$E$19="No"),Rates!$D$18,IF(AND(C118="B",'Claim Details'!$E$28&gt;=Rates!$F$14,'Claim Details'!$E$28&lt;=Rates!$F$15,'Claim Details'!$E$19="Yes"),Rates!$G$18,IF(AND(C118="B",'Claim Details'!$E$28&gt;=Rates!$F$14,'Claim Details'!$E$28&lt;=Rates!$F$15,'Claim Details'!$E$19="No"),Rates!$F$18,IF(AND(C118="B",'Claim Details'!$E$28&gt;=Rates!$H$14,'Claim Details'!$E$28&lt;=Rates!$H$15,'Claim Details'!$E$19="Yes"),Rates!$I$18,IF(AND(C118="B",'Claim Details'!$E$28&gt;=Rates!$H$14,'Claim Details'!$E$28&lt;=Rates!$H$15,'Claim Details'!$E$19="No"),Rates!$H$18,IF(AND(C118="B",'Claim Details'!$E$28&gt;=Rates!$J$14,'Claim Details'!$E$28&lt;=Rates!$J$15,'Claim Details'!$E$19="Yes"),Rates!$K$18,IF(AND(C118="B",'Claim Details'!$E$28&gt;=Rates!$J$14,'Claim Details'!$E$28&lt;=Rates!$J$15,'Claim Details'!$E$19="No"),Rates!$J$18,IF(AND(C118="C",'Claim Details'!$E$28&gt;=Rates!$D$14,'Claim Details'!$E$28&lt;=Rates!$D$15,'Claim Details'!$E$19="Yes"),Rates!$E$19,IF(AND(C118="C",'Claim Details'!$E$28&gt;=Rates!$D$14,'Claim Details'!$E$28&lt;=Rates!$D$15,'Claim Details'!$E$19="No"),Rates!$D$19,IF(AND(C118="C",'Claim Details'!$E$28&gt;=Rates!$F$14,'Claim Details'!$E$28&lt;=Rates!$F$15,'Claim Details'!$E$19="Yes"),Rates!$G$19,IF(AND(C118="C",'Claim Details'!$E$28&gt;=Rates!$F$14,'Claim Details'!$E$28&lt;=Rates!$F$15,'Claim Details'!$E$19="No"),Rates!$F$19,IF(AND(C118="C",'Claim Details'!$E$28&gt;=Rates!$H$14,'Claim Details'!$E$28&lt;=Rates!$H$15,'Claim Details'!$E$19="Yes"),Rates!$I$19,IF(AND(C118="C",'Claim Details'!$E$28&gt;=Rates!$H$14,'Claim Details'!$E$28&lt;=Rates!$H$15,'Claim Details'!$E$19="No"),Rates!$H$19,IF(AND(C118="C",'Claim Details'!$E$28&gt;=Rates!$J$14,'Claim Details'!$E$28&lt;=Rates!$J$15,'Claim Details'!$E$19="Yes"),Rates!$K$19,IF(AND(C118="C",'Claim Details'!$E$28&gt;=Rates!$J$14,'Claim Details'!$E$28&lt;=Rates!$J$15,'Claim Details'!$E$19="No"),Rates!$J$19,"£0.00"))))))))))))))))))))))))</f>
        <v>£0.00</v>
      </c>
      <c r="AT118" s="189" t="str">
        <f>IF(AND(C118="A",'Claim Details'!$E$28&gt;=Rates!$D$14,'Claim Details'!$E$28&lt;=Rates!$D$15,'Claim Details'!$E$19="Yes"),Rates!$E$25,IF(AND(C118="A",'Claim Details'!$E$28&gt;=Rates!$D$14,'Claim Details'!$E$28&lt;=Rates!$D$15,'Claim Details'!$E$19="No"),Rates!$D$25,IF(AND(C118="A",'Claim Details'!$E$28&gt;=Rates!$F$14,'Claim Details'!$E$28&lt;=Rates!$F$15,'Claim Details'!$E$19="Yes"),Rates!$G$25,IF(AND(C118="A",'Claim Details'!$E$28&gt;=Rates!$F$14,'Claim Details'!$E$28&lt;=Rates!$F$15,'Claim Details'!$E$19="No"),Rates!$F$25,IF(AND(C118="A",'Claim Details'!$E$28&gt;=Rates!$H$14,'Claim Details'!$E$28&lt;=Rates!$H$15,'Claim Details'!$E$19="Yes"),Rates!$I$25,IF(AND(C118="A",'Claim Details'!$E$28&gt;=Rates!$H$14,'Claim Details'!$E$28&lt;=Rates!$H$15,'Claim Details'!$E$19="No"),Rates!$H$25,IF(AND(C118="A",'Claim Details'!$E$28&gt;=Rates!$J$14,'Claim Details'!$E$28&lt;=Rates!$J$15,'Claim Details'!$E$19="Yes"),Rates!$K$25,IF(AND(C118="A",'Claim Details'!$E$28&gt;=Rates!$J$14,'Claim Details'!$E$28&lt;=Rates!$J$15,'Claim Details'!$E$19="No"),Rates!$J$25,IF(AND(C118="B",'Claim Details'!$E$28&gt;=Rates!$D$14,'Claim Details'!$E$28&lt;=Rates!$D$15,'Claim Details'!$E$19="Yes"),Rates!$E$26,IF(AND(C118="B",'Claim Details'!$E$28&gt;=Rates!$D$14,'Claim Details'!$E$28&lt;=Rates!$D$15,'Claim Details'!$E$19="No"),Rates!$D$26,IF(AND(C118="B",'Claim Details'!$E$28&gt;=Rates!$F$14,'Claim Details'!$E$28&lt;=Rates!$F$15,'Claim Details'!$E$19="Yes"),Rates!$G$26,IF(AND(C118="B",'Claim Details'!$E$28&gt;=Rates!$F$14,'Claim Details'!$E$28&lt;=Rates!$F$15,'Claim Details'!$E$19="No"),Rates!$F$26,IF(AND(C118="B",'Claim Details'!$E$28&gt;=Rates!$H$14,'Claim Details'!$E$28&lt;=Rates!$H$15,'Claim Details'!$E$19="Yes"),Rates!$I$26,IF(AND(C118="B",'Claim Details'!$E$28&gt;=Rates!$H$14,'Claim Details'!$E$28&lt;=Rates!$H$15,'Claim Details'!$E$19="No"),Rates!$H$26,IF(AND(C118="B",'Claim Details'!$E$28&gt;=Rates!$J$14,'Claim Details'!$E$28&lt;=Rates!$J$15,'Claim Details'!$E$19="Yes"),Rates!$K$26,IF(AND(C118="B",'Claim Details'!$E$28&gt;=Rates!$J$14,'Claim Details'!$E$28&lt;=Rates!$J$15,'Claim Details'!$E$19="No"),Rates!$J$26,IF(AND(C118="C",'Claim Details'!$E$28&gt;=Rates!$D$14,'Claim Details'!$E$28&lt;=Rates!$D$15,'Claim Details'!$E$19="Yes"),Rates!$E$27,IF(AND(C118="C",'Claim Details'!$E$28&gt;=Rates!$D$14,'Claim Details'!$E$28&lt;=Rates!$D$15,'Claim Details'!$E$19="No"),Rates!$D$27,IF(AND(C118="C",'Claim Details'!$E$28&gt;=Rates!$F$14,'Claim Details'!$E$28&lt;=Rates!$F$15,'Claim Details'!$E$19="Yes"),Rates!$G$27,IF(AND(C118="C",'Claim Details'!$E$28&gt;=Rates!$F$14,'Claim Details'!$E$28&lt;=Rates!$F$15,'Claim Details'!$E$19="No"),Rates!$F$27,IF(AND(C118="C",'Claim Details'!$E$28&gt;=Rates!$H$14,'Claim Details'!$E$28&lt;=Rates!$H$15,'Claim Details'!$E$19="Yes"),Rates!$I$27,IF(AND(C118="C",'Claim Details'!$E$28&gt;=Rates!$H$14,'Claim Details'!$E$28&lt;=Rates!$H$15,'Claim Details'!$E$19="No"),Rates!$H$27,IF(AND(C118="C",'Claim Details'!$E$28&gt;=Rates!$J$14,'Claim Details'!$E$28&lt;=Rates!$J$15,'Claim Details'!$E$19="Yes"),Rates!$K$27,IF(AND(C118="C",'Claim Details'!$E$28&gt;=Rates!$J$14,'Claim Details'!$E$28&lt;=Rates!$J$15,'Claim Details'!$E$19="No"),Rates!$J$27,"£0.00"))))))))))))))))))))))))</f>
        <v>£0.00</v>
      </c>
      <c r="AU118" s="191" t="str">
        <f>IF(AND(C118="A",'Claim Details'!$E$28&gt;=Rates!$D$14,'Claim Details'!$E$28&lt;=Rates!$D$15,'Claim Details'!$E$19="Yes"),Rates!$E$20,IF(AND(C118="A",'Claim Details'!$E$28&gt;=Rates!$D$14,'Claim Details'!$E$28&lt;=Rates!$D$15,'Claim Details'!$E$19="No"),Rates!$D$20,IF(AND(C118="A",'Claim Details'!$E$28&gt;=Rates!$F$14,'Claim Details'!$E$28&lt;=Rates!$F$15,'Claim Details'!$E$19="Yes"),Rates!$G$20,IF(AND(C118="A",'Claim Details'!$E$28&gt;=Rates!$F$14,'Claim Details'!$E$28&lt;=Rates!$F$15,'Claim Details'!$E$19="No"),Rates!$F$20,IF(AND(C118="A",'Claim Details'!$E$28&gt;=Rates!$H$14,'Claim Details'!$E$28&lt;=Rates!$H$15,'Claim Details'!$E$19="Yes"),Rates!$I$20,IF(AND(C118="A",'Claim Details'!$E$28&gt;=Rates!$H$14,'Claim Details'!$E$28&lt;=Rates!$H$15,'Claim Details'!$E$19="No"),Rates!$H$20,IF(AND(C118="A",'Claim Details'!$E$28&gt;=Rates!$J$14,'Claim Details'!$E$28&lt;=Rates!$J$15,'Claim Details'!$E$19="Yes"),Rates!$K$20,IF(AND(C118="A",'Claim Details'!$E$28&gt;=Rates!$J$14,'Claim Details'!$E$28&lt;=Rates!$J$15,'Claim Details'!$E$19="No"),Rates!$J$20,IF(AND(C118="B",'Claim Details'!$E$28&gt;=Rates!$D$14,'Claim Details'!$E$28&lt;=Rates!$D$15,'Claim Details'!$E$19="Yes"),Rates!$E$21,IF(AND(C118="B",'Claim Details'!$E$28&gt;=Rates!$D$14,'Claim Details'!$E$28&lt;=Rates!$D$15,'Claim Details'!$E$19="No"),Rates!$D$21,IF(AND(C118="B",'Claim Details'!$E$28&gt;=Rates!$F$14,'Claim Details'!$E$28&lt;=Rates!$F$15,'Claim Details'!$E$19="Yes"),Rates!$G$21,IF(AND(C118="B",'Claim Details'!$E$28&gt;=Rates!$F$14,'Claim Details'!$E$28&lt;=Rates!$F$15,'Claim Details'!$E$19="No"),Rates!$F$21,IF(AND(C118="B",'Claim Details'!$E$28&gt;=Rates!$H$14,'Claim Details'!$E$28&lt;=Rates!$H$15,'Claim Details'!$E$19="Yes"),Rates!$I$21,IF(AND(C118="B",'Claim Details'!$E$28&gt;=Rates!$H$14,'Claim Details'!$E$28&lt;=Rates!$H$15,'Claim Details'!$E$19="No"),Rates!$H$21,IF(AND(C118="B",'Claim Details'!$E$28&gt;=Rates!$J$14,'Claim Details'!$E$28&lt;=Rates!$J$15,'Claim Details'!$E$19="Yes"),Rates!$K$21,IF(AND(C118="B",'Claim Details'!$E$28&gt;=Rates!$J$14,'Claim Details'!$E$28&lt;=Rates!$J$15,'Claim Details'!$E$19="No"),Rates!$J$21,"£0.00"))))))))))))))))</f>
        <v>£0.00</v>
      </c>
      <c r="AV118" s="191" t="str">
        <f>IF(AND(C118="A",'Claim Details'!$E$28&gt;=Rates!$D$14,'Claim Details'!$E$28&lt;=Rates!$D$15,'Claim Details'!$E$19="Yes"),Rates!$E$22,IF(AND(C118="A",'Claim Details'!$E$28&gt;=Rates!$D$14,'Claim Details'!$E$28&lt;=Rates!$D$15,'Claim Details'!$E$19="No"),Rates!$D$22,IF(AND(C118="A",'Claim Details'!$E$28&gt;=Rates!$F$14,'Claim Details'!$E$28&lt;=Rates!$F$15,'Claim Details'!$E$19="Yes"),Rates!$G$22,IF(AND(C118="A",'Claim Details'!$E$28&gt;=Rates!$F$14,'Claim Details'!$E$28&lt;=Rates!$F$15,'Claim Details'!$E$19="No"),Rates!$F$22,IF(AND(C118="A",'Claim Details'!$E$28&gt;=Rates!$H$14,'Claim Details'!$E$28&lt;=Rates!$H$15,'Claim Details'!$E$19="Yes"),Rates!$I$22,IF(AND(C118="A",'Claim Details'!$E$28&gt;=Rates!$H$14,'Claim Details'!$E$28&lt;=Rates!$H$15,'Claim Details'!$E$19="No"),Rates!$H$22,IF(AND(C118="A",'Claim Details'!$E$28&gt;=Rates!$J$14,'Claim Details'!$E$28&lt;=Rates!$J$15,'Claim Details'!$E$19="Yes"),Rates!$K$22,IF(AND(C118="A",'Claim Details'!$E$28&gt;=Rates!$J$14,'Claim Details'!$E$28&lt;=Rates!$J$15,'Claim Details'!$E$19="No"),Rates!$J$22,IF(AND(C118="B",'Claim Details'!$E$28&gt;=Rates!$D$14,'Claim Details'!$E$28&lt;=Rates!$D$15,'Claim Details'!$E$19="Yes"),Rates!$E$23,IF(AND(C118="B",'Claim Details'!$E$28&gt;=Rates!$D$14,'Claim Details'!$E$28&lt;=Rates!$D$15,'Claim Details'!$E$19="No"),Rates!$D$23,IF(AND(C118="B",'Claim Details'!$E$28&gt;=Rates!$F$14,'Claim Details'!$E$28&lt;=Rates!$F$15,'Claim Details'!$E$19="Yes"),Rates!$G$23,IF(AND(C118="B",'Claim Details'!$E$28&gt;=Rates!$F$14,'Claim Details'!$E$28&lt;=Rates!$F$15,'Claim Details'!$E$19="No"),Rates!$F$23,IF(AND(C118="B",'Claim Details'!$E$28&gt;=Rates!$H$14,'Claim Details'!$E$28&lt;=Rates!$H$15,'Claim Details'!$E$19="Yes"),Rates!$I$23,IF(AND(C118="B",'Claim Details'!$E$28&gt;=Rates!$H$14,'Claim Details'!$E$28&lt;=Rates!$H$15,'Claim Details'!$E$19="No"),Rates!$H$23,IF(AND(C118="B",'Claim Details'!$E$28&gt;=Rates!$J$14,'Claim Details'!$E$28&lt;=Rates!$J$15,'Claim Details'!$E$19="Yes"),Rates!$K$23,IF(AND(C118="B",'Claim Details'!$E$28&gt;=Rates!$J$14,'Claim Details'!$E$28&lt;=Rates!$J$15,'Claim Details'!$E$19="No"),Rates!$J$23,IF(AND(C118="C",'Claim Details'!$E$28&gt;=Rates!$D$14,'Claim Details'!$E$28&lt;=Rates!$D$15,'Claim Details'!$E$19="Yes"),Rates!$E$24,IF(AND(C118="C",'Claim Details'!$E$28&gt;=Rates!$D$14,'Claim Details'!$E$28&lt;=Rates!$D$15,'Claim Details'!$E$19="No"),Rates!$D$24,IF(AND(C118="C",'Claim Details'!$E$28&gt;=Rates!$F$14,'Claim Details'!$E$28&lt;=Rates!$F$15,'Claim Details'!$E$19="Yes"),Rates!$G$24,IF(AND(C118="C",'Claim Details'!$E$28&gt;=Rates!$F$14,'Claim Details'!$E$28&lt;=Rates!$F$15,'Claim Details'!$E$19="No"),Rates!$F$24,IF(AND(C118="C",'Claim Details'!$E$28&gt;=Rates!$H$14,'Claim Details'!$E$28&lt;=Rates!$H$15,'Claim Details'!$E$19="Yes"),Rates!$I$24,IF(AND(C118="C",'Claim Details'!$E$28&gt;=Rates!$H$14,'Claim Details'!$E$28&lt;=Rates!$H$15,'Claim Details'!$E$19="No"),Rates!$H$24,IF(AND(C118="C",'Claim Details'!$E$28&gt;=Rates!$J$14,'Claim Details'!$E$28&lt;=Rates!$J$15,'Claim Details'!$E$19="Yes"),Rates!$K$24,IF(AND(C118="C",'Claim Details'!$E$28&gt;=Rates!$J$14,'Claim Details'!$E$28&lt;=Rates!$J$15,'Claim Details'!$E$19="No"),Rates!$J$24,"£0.00"))))))))))))))))))))))))</f>
        <v>£0.00</v>
      </c>
      <c r="AW118" s="1"/>
      <c r="AX118" s="189" t="str">
        <f>IF(AND(U118="A",'Claim Details'!$I$28&gt;=Rates!$D$14,'Claim Details'!$I$28&lt;=Rates!$D$15,'Claim Details'!$I$19="Yes"),Rates!$J$17,IF(AND(U118="A",'Claim Details'!$I$28&gt;=Rates!$D$14,'Claim Details'!$I$28&lt;=Rates!$D$15,'Claim Details'!$I$19="No"),Rates!$D$17,IF(AND(U118="A",'Claim Details'!$I$28&gt;=Rates!$F$14,'Claim Details'!$I$28&lt;=Rates!$F$15,'Claim Details'!$I$19="Yes"),Rates!$G$17,IF(AND(U118="A",'Claim Details'!$I$28&gt;=Rates!$F$14,'Claim Details'!$I$28&lt;=Rates!$F$15,'Claim Details'!$I$19="No"),Rates!$F$17,IF(AND(U118="A",'Claim Details'!$I$28&gt;=Rates!$H$14,'Claim Details'!$I$28&lt;=Rates!$H$15,'Claim Details'!$I$19="Yes"),Rates!$I$17,IF(AND(U118="A",'Claim Details'!$I$28&gt;=Rates!$H$14,'Claim Details'!$I$28&lt;=Rates!$H$15,'Claim Details'!$I$19="No"),Rates!$H$17,IF(AND(U118="A",'Claim Details'!$I$28&gt;=Rates!$J$14,'Claim Details'!$I$28&lt;=Rates!$J$15,'Claim Details'!$I$19="Yes"),Rates!$K$17,IF(AND(U118="A",'Claim Details'!$I$28&gt;=Rates!$J$14,'Claim Details'!$I$28&lt;=Rates!$J$15,'Claim Details'!$I$19="No"),Rates!$J$17,IF(AND(U118="B",'Claim Details'!$I$28&gt;=Rates!$D$14,'Claim Details'!$I$28&lt;=Rates!$D$15,'Claim Details'!$I$19="Yes"),Rates!$E$18,IF(AND(U118="B",'Claim Details'!$I$28&gt;=Rates!$D$14,'Claim Details'!$I$28&lt;=Rates!$D$15,'Claim Details'!$I$19="No"),Rates!$D$18,IF(AND(U118="B",'Claim Details'!$I$28&gt;=Rates!$F$14,'Claim Details'!$I$28&lt;=Rates!$F$15,'Claim Details'!$I$19="Yes"),Rates!$G$18,IF(AND(U118="B",'Claim Details'!$I$28&gt;=Rates!$F$14,'Claim Details'!$I$28&lt;=Rates!$F$15,'Claim Details'!$I$19="No"),Rates!$F$18,IF(AND(U118="B",'Claim Details'!$I$28&gt;=Rates!$H$14,'Claim Details'!$I$28&lt;=Rates!$H$15,'Claim Details'!$I$19="Yes"),Rates!$I$18,IF(AND(U118="B",'Claim Details'!$I$28&gt;=Rates!$H$14,'Claim Details'!$I$28&lt;=Rates!$H$15,'Claim Details'!$I$19="No"),Rates!$H$18,IF(AND(U118="B",'Claim Details'!$I$28&gt;=Rates!$J$14,'Claim Details'!$I$28&lt;=Rates!$J$15,'Claim Details'!$I$19="Yes"),Rates!$K$18,IF(AND(U118="B",'Claim Details'!$I$28&gt;=Rates!$J$14,'Claim Details'!$I$28&lt;=Rates!$J$15,'Claim Details'!$I$19="No"),Rates!$J$18,IF(AND(U118="C",'Claim Details'!$I$28&gt;=Rates!$D$14,'Claim Details'!$I$28&lt;=Rates!$D$15,'Claim Details'!$I$19="Yes"),Rates!$E$19,IF(AND(U118="C",'Claim Details'!$I$28&gt;=Rates!$D$14,'Claim Details'!$I$28&lt;=Rates!$D$15,'Claim Details'!$I$19="No"),Rates!$D$19,IF(AND(U118="C",'Claim Details'!$I$28&gt;=Rates!$F$14,'Claim Details'!$I$28&lt;=Rates!$F$15,'Claim Details'!$I$19="Yes"),Rates!$G$19,IF(AND(U118="C",'Claim Details'!$I$28&gt;=Rates!$F$14,'Claim Details'!$I$28&lt;=Rates!$F$15,'Claim Details'!$I$19="No"),Rates!$F$19,IF(AND(U118="C",'Claim Details'!$I$28&gt;=Rates!$H$14,'Claim Details'!$I$28&lt;=Rates!$H$15,'Claim Details'!$I$19="Yes"),Rates!$I$19,IF(AND(U118="C",'Claim Details'!$I$28&gt;=Rates!$H$14,'Claim Details'!$I$28&lt;=Rates!$H$15,'Claim Details'!$I$19="No"),Rates!$H$19,IF(AND(U118="C",'Claim Details'!$I$28&gt;=Rates!$J$14,'Claim Details'!$I$28&lt;=Rates!$J$15,'Claim Details'!$I$19="Yes"),Rates!$K$19,IF(AND(U118="C",'Claim Details'!$I$28&gt;=Rates!$J$14,'Claim Details'!$I$28&lt;=Rates!$J$15,'Claim Details'!$I$19="No"),Rates!$J$19,"£0.00"))))))))))))))))))))))))</f>
        <v>£0.00</v>
      </c>
      <c r="AY118" s="189" t="str">
        <f>IF(AND(C118="A",'Claim Details'!$I$28&gt;=Rates!$D$14,'Claim Details'!$I$28&lt;=Rates!$D$15,'Claim Details'!$I$19="Yes"),Rates!$J$25,IF(AND(C118="A",'Claim Details'!$I$28&gt;=Rates!$D$14,'Claim Details'!$I$28&lt;=Rates!$D$15,'Claim Details'!$I$19="No"),Rates!$D$25,IF(AND(C118="A",'Claim Details'!$I$28&gt;=Rates!$F$14,'Claim Details'!$I$28&lt;=Rates!$F$15,'Claim Details'!$I$19="Yes"),Rates!$G$25,IF(AND(C118="A",'Claim Details'!$I$28&gt;=Rates!$F$14,'Claim Details'!$I$28&lt;=Rates!$F$15,'Claim Details'!$I$19="No"),Rates!$F$25,IF(AND(C118="A",'Claim Details'!$I$28&gt;=Rates!$H$14,'Claim Details'!$I$28&lt;=Rates!$H$15,'Claim Details'!$I$19="Yes"),Rates!$I$25,IF(AND(C118="A",'Claim Details'!$I$28&gt;=Rates!$H$14,'Claim Details'!$I$28&lt;=Rates!$H$15,'Claim Details'!$I$19="No"),Rates!$H$25,IF(AND(C118="A",'Claim Details'!$I$28&gt;=Rates!$J$14,'Claim Details'!$I$28&lt;=Rates!$J$15,'Claim Details'!$I$19="Yes"),Rates!$K$25,IF(AND(C118="A",'Claim Details'!$I$28&gt;=Rates!$J$14,'Claim Details'!$I$28&lt;=Rates!$J$15,'Claim Details'!$I$19="No"),Rates!$J$25,IF(AND(C118="B",'Claim Details'!$I$28&gt;=Rates!$D$14,'Claim Details'!$I$28&lt;=Rates!$D$15,'Claim Details'!$I$19="Yes"),Rates!$E$26,IF(AND(C118="B",'Claim Details'!$I$28&gt;=Rates!$D$14,'Claim Details'!$I$28&lt;=Rates!$D$15,'Claim Details'!$I$19="No"),Rates!$D$26,IF(AND(C118="B",'Claim Details'!$I$28&gt;=Rates!$F$14,'Claim Details'!$I$28&lt;=Rates!$F$15,'Claim Details'!$I$19="Yes"),Rates!$G$26,IF(AND(C118="B",'Claim Details'!$I$28&gt;=Rates!$F$14,'Claim Details'!$I$28&lt;=Rates!$F$15,'Claim Details'!$I$19="No"),Rates!$F$26,IF(AND(C118="B",'Claim Details'!$I$28&gt;=Rates!$H$14,'Claim Details'!$I$28&lt;=Rates!$H$15,'Claim Details'!$I$19="Yes"),Rates!$I$26,IF(AND(C118="B",'Claim Details'!$I$28&gt;=Rates!$H$14,'Claim Details'!$I$28&lt;=Rates!$H$15,'Claim Details'!$I$19="No"),Rates!$H$26,IF(AND(C118="B",'Claim Details'!$I$28&gt;=Rates!$J$14,'Claim Details'!$I$28&lt;=Rates!$J$15,'Claim Details'!$I$19="Yes"),Rates!$K$26,IF(AND(C118="B",'Claim Details'!$I$28&gt;=Rates!$J$14,'Claim Details'!$I$28&lt;=Rates!$J$15,'Claim Details'!$I$19="No"),Rates!$J$26,IF(AND(C118="C",'Claim Details'!$I$28&gt;=Rates!$D$14,'Claim Details'!$I$28&lt;=Rates!$D$15,'Claim Details'!$I$19="Yes"),Rates!$E$27,IF(AND(C118="C",'Claim Details'!$I$28&gt;=Rates!$D$14,'Claim Details'!$I$28&lt;=Rates!$D$15,'Claim Details'!$I$19="No"),Rates!$D$27,IF(AND(C118="C",'Claim Details'!$I$28&gt;=Rates!$F$14,'Claim Details'!$I$28&lt;=Rates!$F$15,'Claim Details'!$I$19="Yes"),Rates!$G$27,IF(AND(C118="C",'Claim Details'!$I$28&gt;=Rates!$F$14,'Claim Details'!$I$28&lt;=Rates!$F$15,'Claim Details'!$I$19="No"),Rates!$F$27,IF(AND(C118="C",'Claim Details'!$I$28&gt;=Rates!$H$14,'Claim Details'!$I$28&lt;=Rates!$H$15,'Claim Details'!$I$19="Yes"),Rates!$I$27,IF(AND(C118="C",'Claim Details'!$I$28&gt;=Rates!$H$14,'Claim Details'!$I$28&lt;=Rates!$H$15,'Claim Details'!$I$19="No"),Rates!$H$27,IF(AND(C118="C",'Claim Details'!$I$28&gt;=Rates!$J$14,'Claim Details'!$I$28&lt;=Rates!$J$15,'Claim Details'!$I$19="Yes"),Rates!$K$27,IF(AND(C118="C",'Claim Details'!$I$28&gt;=Rates!$J$14,'Claim Details'!$I$28&lt;=Rates!$J$15,'Claim Details'!$I$19="No"),Rates!$J$27,"£0.00"))))))))))))))))))))))))</f>
        <v>£0.00</v>
      </c>
      <c r="AZ118" s="189" t="str">
        <f>IF(AND(C118="A",'Claim Details'!$I$28&gt;=Rates!$D$14,'Claim Details'!$I$28&lt;=Rates!$D$15,'Claim Details'!$I$19="Yes"),Rates!$E$20,IF(AND(C118="A",'Claim Details'!$I$28&gt;=Rates!$D$14,'Claim Details'!$I$28&lt;=Rates!$D$15,'Claim Details'!$I$19="No"),Rates!$D$20,IF(AND(C118="A",'Claim Details'!$I$28&gt;=Rates!$F$14,'Claim Details'!$I$28&lt;=Rates!$F$15,'Claim Details'!$I$19="Yes"),Rates!$G$20,IF(AND(C118="A",'Claim Details'!$I$28&gt;=Rates!$F$14,'Claim Details'!$I$28&lt;=Rates!$F$15,'Claim Details'!$I$19="No"),Rates!$F$20,IF(AND(C118="A",'Claim Details'!$I$28&gt;=Rates!$H$14,'Claim Details'!$I$28&lt;=Rates!$H$15,'Claim Details'!$I$19="Yes"),Rates!$I$20,IF(AND(C118="A",'Claim Details'!$I$28&gt;=Rates!$H$14,'Claim Details'!$I$28&lt;=Rates!$H$15,'Claim Details'!$I$19="No"),Rates!$H$20,IF(AND(C118="A",'Claim Details'!$I$28&gt;=Rates!$J$14,'Claim Details'!$I$28&lt;=Rates!$J$15,'Claim Details'!$I$19="Yes"),Rates!$K$20,IF(AND(C118="A",'Claim Details'!$I$28&gt;=Rates!$J$14,'Claim Details'!$I$28&lt;=Rates!$J$15,'Claim Details'!$I$19="No"),Rates!$J$20,IF(AND(C118="B",'Claim Details'!$I$28&gt;=Rates!$D$14,'Claim Details'!$I$28&lt;=Rates!$D$15,'Claim Details'!$I$19="Yes"),Rates!$E$21,IF(AND(C118="B",'Claim Details'!$I$28&gt;=Rates!$D$14,'Claim Details'!$I$28&lt;=Rates!$D$15,'Claim Details'!$I$19="No"),Rates!$D$21,IF(AND(C118="B",'Claim Details'!$I$28&gt;=Rates!$F$14,'Claim Details'!$I$28&lt;=Rates!$F$15,'Claim Details'!$I$19="Yes"),Rates!$G$21,IF(AND(C118="B",'Claim Details'!$I$28&gt;=Rates!$F$14,'Claim Details'!$I$28&lt;=Rates!$F$15,'Claim Details'!$I$19="No"),Rates!$F$21,IF(AND(C118="B",'Claim Details'!$I$28&gt;=Rates!$H$14,'Claim Details'!$I$28&lt;=Rates!$H$15,'Claim Details'!$I$19="Yes"),Rates!$I$21,IF(AND(C118="B",'Claim Details'!$I$28&gt;=Rates!$H$14,'Claim Details'!$I$28&lt;=Rates!$H$15,'Claim Details'!$I$19="No"),Rates!$H$21,IF(AND(C118="B",'Claim Details'!$I$28&gt;=Rates!$J$14,'Claim Details'!$I$28&lt;=Rates!$J$15,'Claim Details'!$I$19="Yes"),Rates!$K$21,IF(AND(C118="B",'Claim Details'!$I$28&gt;=Rates!$J$14,'Claim Details'!$I$28&lt;=Rates!$J$15,'Claim Details'!$I$19="No"),Rates!$J$21,"£0.00"))))))))))))))))</f>
        <v>£0.00</v>
      </c>
      <c r="BA118" s="189" t="str">
        <f>IF(AND(C118="A",'Claim Details'!$I$28&gt;=Rates!$D$14,'Claim Details'!$I$28&lt;=Rates!$D$15,'Claim Details'!$I$19="Yes"),Rates!$E$22,IF(AND(C118="A",'Claim Details'!$I$28&gt;=Rates!$D$14,'Claim Details'!$I$28&lt;=Rates!$D$15,'Claim Details'!$I$19="No"),Rates!$D$22,IF(AND(C118="A",'Claim Details'!$I$28&gt;=Rates!$F$14,'Claim Details'!$I$28&lt;=Rates!$F$15,'Claim Details'!$I$19="Yes"),Rates!$G$22,IF(AND(C118="A",'Claim Details'!$I$28&gt;=Rates!$F$14,'Claim Details'!$I$28&lt;=Rates!$F$15,'Claim Details'!$I$19="No"),Rates!$F$22,IF(AND(C118="A",'Claim Details'!$I$28&gt;=Rates!$H$14,'Claim Details'!$I$28&lt;=Rates!$H$15,'Claim Details'!$I$19="Yes"),Rates!$I$22,IF(AND(C118="A",'Claim Details'!$I$28&gt;=Rates!$H$14,'Claim Details'!$I$28&lt;=Rates!$H$15,'Claim Details'!$I$19="No"),Rates!$H$22,IF(AND(C118="A",'Claim Details'!$I$28&gt;=Rates!$J$14,'Claim Details'!$I$28&lt;=Rates!$J$15,'Claim Details'!$I$19="Yes"),Rates!$K$22,IF(AND(C118="A",'Claim Details'!$I$28&gt;=Rates!$J$14,'Claim Details'!$I$28&lt;=Rates!$J$15,'Claim Details'!$I$19="No"),Rates!$J$22,IF(AND(C118="B",'Claim Details'!$I$28&gt;=Rates!$D$14,'Claim Details'!$I$28&lt;=Rates!$D$15,'Claim Details'!$I$19="Yes"),Rates!$E$23,IF(AND(C118="B",'Claim Details'!$I$28&gt;=Rates!$D$14,'Claim Details'!$I$28&lt;=Rates!$D$15,'Claim Details'!$I$19="No"),Rates!$D$23,IF(AND(C118="B",'Claim Details'!$I$28&gt;=Rates!$F$14,'Claim Details'!$I$28&lt;=Rates!$F$15,'Claim Details'!$I$19="Yes"),Rates!$G$23,IF(AND(C118="B",'Claim Details'!$I$28&gt;=Rates!$F$14,'Claim Details'!$I$28&lt;=Rates!$F$15,'Claim Details'!$I$19="No"),Rates!$F$23,IF(AND(C118="B",'Claim Details'!$I$28&gt;=Rates!$H$14,'Claim Details'!$I$28&lt;=Rates!$H$15,'Claim Details'!$I$19="Yes"),Rates!$I$23,IF(AND(C118="B",'Claim Details'!$I$28&gt;=Rates!$H$14,'Claim Details'!$I$28&lt;=Rates!$H$15,'Claim Details'!$I$19="No"),Rates!$H$23,IF(AND(C118="B",'Claim Details'!$I$28&gt;=Rates!$J$14,'Claim Details'!$I$28&lt;=Rates!$J$15,'Claim Details'!$I$19="Yes"),Rates!$K$23,IF(AND(C118="B",'Claim Details'!$I$28&gt;=Rates!$J$14,'Claim Details'!$I$28&lt;=Rates!$J$15,'Claim Details'!$I$19="No"),Rates!$J$23,IF(AND(C118="C",'Claim Details'!$I$28&gt;=Rates!$D$14,'Claim Details'!$I$28&lt;=Rates!$D$15,'Claim Details'!$I$19="Yes"),Rates!$E$24,IF(AND(C118="C",'Claim Details'!$I$28&gt;=Rates!$D$14,'Claim Details'!$I$28&lt;=Rates!$D$15,'Claim Details'!$I$19="No"),Rates!$D$24,IF(AND(C118="C",'Claim Details'!$I$28&gt;=Rates!$F$14,'Claim Details'!$I$28&lt;=Rates!$F$15,'Claim Details'!$I$19="Yes"),Rates!$G$24,IF(AND(C118="C",'Claim Details'!$I$28&gt;=Rates!$F$14,'Claim Details'!$I$28&lt;=Rates!$F$15,'Claim Details'!$I$19="No"),Rates!$F$24,IF(AND(C118="C",'Claim Details'!$I$28&gt;=Rates!$H$14,'Claim Details'!$I$28&lt;=Rates!$H$15,'Claim Details'!$I$19="Yes"),Rates!$I$24,IF(AND(C118="C",'Claim Details'!$I$28&gt;=Rates!$H$14,'Claim Details'!$I$28&lt;=Rates!$H$15,'Claim Details'!$I$19="No"),Rates!$H$24,IF(AND(C118="C",'Claim Details'!$I$28&gt;=Rates!$J$14,'Claim Details'!$I$28&lt;=Rates!$J$15,'Claim Details'!$I$19="Yes"),Rates!$K$24,IF(AND(C118="C",'Claim Details'!$I$28&gt;=Rates!$J$14,'Claim Details'!$I$28&lt;=Rates!$J$15,'Claim Details'!$I$19="No"),Rates!$J$24,"£0.00"))))))))))))))))))))))))</f>
        <v>£0.00</v>
      </c>
      <c r="BB118" s="189" t="str">
        <f t="shared" si="27"/>
        <v>£0.00</v>
      </c>
      <c r="BC118" s="1"/>
      <c r="BD118" s="189" t="str">
        <f>IF(AND(AE118="A",'Claim Details'!$I$28&gt;=Rates!$D$14,'Claim Details'!$I$28&lt;=Rates!$D$15,'Claim Details'!$I$19="Yes"),Rates!$J$17,IF(AND(AE118="A",'Claim Details'!$I$28&gt;=Rates!$D$14,'Claim Details'!$I$28&lt;=Rates!$D$15,'Claim Details'!$I$19="No"),Rates!$D$17,IF(AND(AE118="A",'Claim Details'!$I$28&gt;=Rates!$F$14,'Claim Details'!$I$28&lt;=Rates!$F$15,'Claim Details'!$I$19="Yes"),Rates!$G$17,IF(AND(AE118="A",'Claim Details'!$I$28&gt;=Rates!$F$14,'Claim Details'!$I$28&lt;=Rates!$F$15,'Claim Details'!$I$19="No"),Rates!$F$17,IF(AND(AE118="A",'Claim Details'!$I$28&gt;=Rates!$H$14,'Claim Details'!$I$28&lt;=Rates!$H$15,'Claim Details'!$I$19="Yes"),Rates!$I$17,IF(AND(AE118="A",'Claim Details'!$I$28&gt;=Rates!$H$14,'Claim Details'!$I$28&lt;=Rates!$H$15,'Claim Details'!$I$19="No"),Rates!$H$17,IF(AND(AE118="A",'Claim Details'!$I$28&gt;=Rates!$J$14,'Claim Details'!$I$28&lt;=Rates!$J$15,'Claim Details'!$I$19="Yes"),Rates!$K$17,IF(AND(AE118="A",'Claim Details'!$I$28&gt;=Rates!$J$14,'Claim Details'!$I$28&lt;=Rates!$J$15,'Claim Details'!$I$19="No"),Rates!$J$17,IF(AND(AE118="B",'Claim Details'!$I$28&gt;=Rates!$D$14,'Claim Details'!$I$28&lt;=Rates!$D$15,'Claim Details'!$I$19="Yes"),Rates!$E$18,IF(AND(AE118="B",'Claim Details'!$I$28&gt;=Rates!$D$14,'Claim Details'!$I$28&lt;=Rates!$D$15,'Claim Details'!$I$19="No"),Rates!$D$18,IF(AND(AE118="B",'Claim Details'!$I$28&gt;=Rates!$F$14,'Claim Details'!$I$28&lt;=Rates!$F$15,'Claim Details'!$I$19="Yes"),Rates!$G$18,IF(AND(AE118="B",'Claim Details'!$I$28&gt;=Rates!$F$14,'Claim Details'!$I$28&lt;=Rates!$F$15,'Claim Details'!$I$19="No"),Rates!$F$18,IF(AND(AE118="B",'Claim Details'!$I$28&gt;=Rates!$H$14,'Claim Details'!$I$28&lt;=Rates!$H$15,'Claim Details'!$I$19="Yes"),Rates!$I$18,IF(AND(AE118="B",'Claim Details'!$I$28&gt;=Rates!$H$14,'Claim Details'!$I$28&lt;=Rates!$H$15,'Claim Details'!$I$19="No"),Rates!$H$18,IF(AND(AE118="B",'Claim Details'!$I$28&gt;=Rates!$J$14,'Claim Details'!$I$28&lt;=Rates!$J$15,'Claim Details'!$I$19="Yes"),Rates!$K$18,IF(AND(AE118="B",'Claim Details'!$I$28&gt;=Rates!$J$14,'Claim Details'!$I$28&lt;=Rates!$J$15,'Claim Details'!$I$19="No"),Rates!$J$18,IF(AND(AE118="C",'Claim Details'!$I$28&gt;=Rates!$D$14,'Claim Details'!$I$28&lt;=Rates!$D$15,'Claim Details'!$I$19="Yes"),Rates!$E$19,IF(AND(AE118="C",'Claim Details'!$I$28&gt;=Rates!$D$14,'Claim Details'!$I$28&lt;=Rates!$D$15,'Claim Details'!$I$19="No"),Rates!$D$19,IF(AND(AE118="C",'Claim Details'!$I$28&gt;=Rates!$F$14,'Claim Details'!$I$28&lt;=Rates!$F$15,'Claim Details'!$I$19="Yes"),Rates!$G$19,IF(AND(AE118="C",'Claim Details'!$I$28&gt;=Rates!$F$14,'Claim Details'!$I$28&lt;=Rates!$F$15,'Claim Details'!$I$19="No"),Rates!$F$19,IF(AND(AE118="C",'Claim Details'!$I$28&gt;=Rates!$H$14,'Claim Details'!$I$28&lt;=Rates!$H$15,'Claim Details'!$I$19="Yes"),Rates!$I$19,IF(AND(AE118="C",'Claim Details'!$I$28&gt;=Rates!$H$14,'Claim Details'!$I$28&lt;=Rates!$H$15,'Claim Details'!$I$19="No"),Rates!$H$19,IF(AND(AE118="C",'Claim Details'!$I$28&gt;=Rates!$J$14,'Claim Details'!$I$28&lt;=Rates!$J$15,'Claim Details'!$I$19="Yes"),Rates!$K$19,IF(AND(AE118="C",'Claim Details'!$I$28&gt;=Rates!$J$14,'Claim Details'!$I$28&lt;=Rates!$J$15,'Claim Details'!$I$19="No"),Rates!$J$19,"£0.00"))))))))))))))))))))))))</f>
        <v>£0.00</v>
      </c>
      <c r="BE118" s="189" t="str">
        <f>IF(AND(AE118="A",'Claim Details'!$I$28&gt;=Rates!$D$14,'Claim Details'!$I$28&lt;=Rates!$D$15,'Claim Details'!$I$19="Yes"),Rates!$J$25,IF(AND(AE118="A",'Claim Details'!$I$28&gt;=Rates!$D$14,'Claim Details'!$I$28&lt;=Rates!$D$15,'Claim Details'!$I$19="No"),Rates!$D$25,IF(AND(AE118="A",'Claim Details'!$I$28&gt;=Rates!$F$14,'Claim Details'!$I$28&lt;=Rates!$F$15,'Claim Details'!$I$19="Yes"),Rates!$G$25,IF(AND(AE118="A",'Claim Details'!$I$28&gt;=Rates!$F$14,'Claim Details'!$I$28&lt;=Rates!$F$15,'Claim Details'!$I$19="No"),Rates!$F$25,IF(AND(AE118="A",'Claim Details'!$I$28&gt;=Rates!$H$14,'Claim Details'!$I$28&lt;=Rates!$H$15,'Claim Details'!$I$19="Yes"),Rates!$I$25,IF(AND(AE118="A",'Claim Details'!$I$28&gt;=Rates!$H$14,'Claim Details'!$I$28&lt;=Rates!$H$15,'Claim Details'!$I$19="No"),Rates!$H$25,IF(AND(AE118="A",'Claim Details'!$I$28&gt;=Rates!$J$14,'Claim Details'!$I$28&lt;=Rates!$J$15,'Claim Details'!$I$19="Yes"),Rates!$K$25,IF(AND(AE118="A",'Claim Details'!$I$28&gt;=Rates!$J$14,'Claim Details'!$I$28&lt;=Rates!$J$15,'Claim Details'!$I$19="No"),Rates!$J$25,IF(AND(AE118="B",'Claim Details'!$I$28&gt;=Rates!$D$14,'Claim Details'!$I$28&lt;=Rates!$D$15,'Claim Details'!$I$19="Yes"),Rates!$E$26,IF(AND(AE118="B",'Claim Details'!$I$28&gt;=Rates!$D$14,'Claim Details'!$I$28&lt;=Rates!$D$15,'Claim Details'!$I$19="No"),Rates!$D$26,IF(AND(AE118="B",'Claim Details'!$I$28&gt;=Rates!$F$14,'Claim Details'!$I$28&lt;=Rates!$F$15,'Claim Details'!$I$19="Yes"),Rates!$G$26,IF(AND(AE118="B",'Claim Details'!$I$28&gt;=Rates!$F$14,'Claim Details'!$I$28&lt;=Rates!$F$15,'Claim Details'!$I$19="No"),Rates!$F$26,IF(AND(AE118="B",'Claim Details'!$I$28&gt;=Rates!$H$14,'Claim Details'!$I$28&lt;=Rates!$H$15,'Claim Details'!$I$19="Yes"),Rates!$I$26,IF(AND(AE118="B",'Claim Details'!$I$28&gt;=Rates!$H$14,'Claim Details'!$I$28&lt;=Rates!$H$15,'Claim Details'!$I$19="No"),Rates!$H$26,IF(AND(AE118="B",'Claim Details'!$I$28&gt;=Rates!$J$14,'Claim Details'!$I$28&lt;=Rates!$J$15,'Claim Details'!$I$19="Yes"),Rates!$K$26,IF(AND(AE118="B",'Claim Details'!$I$28&gt;=Rates!$J$14,'Claim Details'!$I$28&lt;=Rates!$J$15,'Claim Details'!$I$19="No"),Rates!$J$26,IF(AND(AE118="C",'Claim Details'!$I$28&gt;=Rates!$D$14,'Claim Details'!$I$28&lt;=Rates!$D$15,'Claim Details'!$I$19="Yes"),Rates!$E$27,IF(AND(AE118="C",'Claim Details'!$I$28&gt;=Rates!$D$14,'Claim Details'!$I$28&lt;=Rates!$D$15,'Claim Details'!$I$19="No"),Rates!$D$27,IF(AND(AE118="C",'Claim Details'!$I$28&gt;=Rates!$F$14,'Claim Details'!$I$28&lt;=Rates!$F$15,'Claim Details'!$I$19="Yes"),Rates!$G$27,IF(AND(AE118="C",'Claim Details'!$I$28&gt;=Rates!$F$14,'Claim Details'!$I$28&lt;=Rates!$F$15,'Claim Details'!$I$19="No"),Rates!$F$27,IF(AND(AE118="C",'Claim Details'!$I$28&gt;=Rates!$H$14,'Claim Details'!$I$28&lt;=Rates!$H$15,'Claim Details'!$I$19="Yes"),Rates!$I$27,IF(AND(AE118="C",'Claim Details'!$I$28&gt;=Rates!$H$14,'Claim Details'!$I$28&lt;=Rates!$H$15,'Claim Details'!$I$19="No"),Rates!$H$27,IF(AND(AE118="C",'Claim Details'!$I$28&gt;=Rates!$J$14,'Claim Details'!$I$28&lt;=Rates!$J$15,'Claim Details'!$I$19="Yes"),Rates!$K$27,IF(AND(AE118="C",'Claim Details'!$I$28&gt;=Rates!$J$14,'Claim Details'!$I$28&lt;=Rates!$J$15,'Claim Details'!$I$19="No"),Rates!$J$27,"£0.00"))))))))))))))))))))))))</f>
        <v>£0.00</v>
      </c>
      <c r="BF118" s="189" t="str">
        <f>IF(AND(AE118="A",'Claim Details'!$I$28&gt;=Rates!$D$14,'Claim Details'!$I$28&lt;=Rates!$D$15,'Claim Details'!$I$19="Yes"),Rates!$E$20,IF(AND(AE118="A",'Claim Details'!$I$28&gt;=Rates!$D$14,'Claim Details'!$I$28&lt;=Rates!$D$15,'Claim Details'!$I$19="No"),Rates!$D$20,IF(AND(AE118="A",'Claim Details'!$I$28&gt;=Rates!$F$14,'Claim Details'!$I$28&lt;=Rates!$F$15,'Claim Details'!$I$19="Yes"),Rates!$G$20,IF(AND(AE118="A",'Claim Details'!$I$28&gt;=Rates!$F$14,'Claim Details'!$I$28&lt;=Rates!$F$15,'Claim Details'!$I$19="No"),Rates!$F$20,IF(AND(AE118="A",'Claim Details'!$I$28&gt;=Rates!$H$14,'Claim Details'!$I$28&lt;=Rates!$H$15,'Claim Details'!$I$19="Yes"),Rates!$I$20,IF(AND(AE118="A",'Claim Details'!$I$28&gt;=Rates!$H$14,'Claim Details'!$I$28&lt;=Rates!$H$15,'Claim Details'!$I$19="No"),Rates!$H$20,IF(AND(AE118="A",'Claim Details'!$I$28&gt;=Rates!$J$14,'Claim Details'!$I$28&lt;=Rates!$J$15,'Claim Details'!$I$19="Yes"),Rates!$K$20,IF(AND(AE118="A",'Claim Details'!$I$28&gt;=Rates!$J$14,'Claim Details'!$I$28&lt;=Rates!$J$15,'Claim Details'!$I$19="No"),Rates!$J$20,IF(AND(AE118="B",'Claim Details'!$I$28&gt;=Rates!$D$14,'Claim Details'!$I$28&lt;=Rates!$D$15,'Claim Details'!$I$19="Yes"),Rates!$E$21,IF(AND(AE118="B",'Claim Details'!$I$28&gt;=Rates!$D$14,'Claim Details'!$I$28&lt;=Rates!$D$15,'Claim Details'!$I$19="No"),Rates!$D$21,IF(AND(AE118="B",'Claim Details'!$I$28&gt;=Rates!$F$14,'Claim Details'!$I$28&lt;=Rates!$F$15,'Claim Details'!$I$19="Yes"),Rates!$G$21,IF(AND(AE118="B",'Claim Details'!$I$28&gt;=Rates!$F$14,'Claim Details'!$I$28&lt;=Rates!$F$15,'Claim Details'!$I$19="No"),Rates!$F$21,IF(AND(AE118="B",'Claim Details'!$I$28&gt;=Rates!$H$14,'Claim Details'!$I$28&lt;=Rates!$H$15,'Claim Details'!$I$19="Yes"),Rates!$I$21,IF(AND(AE118="B",'Claim Details'!$I$28&gt;=Rates!$H$14,'Claim Details'!$I$28&lt;=Rates!$H$15,'Claim Details'!$I$19="No"),Rates!$H$21,IF(AND(AE118="B",'Claim Details'!$I$28&gt;=Rates!$J$14,'Claim Details'!$I$28&lt;=Rates!$J$15,'Claim Details'!$I$19="Yes"),Rates!$K$21,IF(AND(AE118="B",'Claim Details'!$I$28&gt;=Rates!$J$14,'Claim Details'!$I$28&lt;=Rates!$J$15,'Claim Details'!$I$19="No"),Rates!$J$21,"£0.00"))))))))))))))))</f>
        <v>£0.00</v>
      </c>
      <c r="BG118" s="189" t="str">
        <f>IF(AND(AE118="A",'Claim Details'!$I$28&gt;=Rates!$D$14,'Claim Details'!$I$28&lt;=Rates!$D$15,'Claim Details'!$I$19="Yes"),Rates!$E$22,IF(AND(AE118="A",'Claim Details'!$I$28&gt;=Rates!$D$14,'Claim Details'!$I$28&lt;=Rates!$D$15,'Claim Details'!$I$19="No"),Rates!$D$22,IF(AND(AE118="A",'Claim Details'!$I$28&gt;=Rates!$F$14,'Claim Details'!$I$28&lt;=Rates!$F$15,'Claim Details'!$I$19="Yes"),Rates!$G$22,IF(AND(AE118="A",'Claim Details'!$I$28&gt;=Rates!$F$14,'Claim Details'!$I$28&lt;=Rates!$F$15,'Claim Details'!$I$19="No"),Rates!$F$22,IF(AND(AE118="A",'Claim Details'!$I$28&gt;=Rates!$H$14,'Claim Details'!$I$28&lt;=Rates!$H$15,'Claim Details'!$I$19="Yes"),Rates!$I$22,IF(AND(AE118="A",'Claim Details'!$I$28&gt;=Rates!$H$14,'Claim Details'!$I$28&lt;=Rates!$H$15,'Claim Details'!$I$19="No"),Rates!$H$22,IF(AND(AE118="A",'Claim Details'!$I$28&gt;=Rates!$J$14,'Claim Details'!$I$28&lt;=Rates!$J$15,'Claim Details'!$I$19="Yes"),Rates!$K$22,IF(AND(AE118="A",'Claim Details'!$I$28&gt;=Rates!$J$14,'Claim Details'!$I$28&lt;=Rates!$J$15,'Claim Details'!$I$19="No"),Rates!$J$22,IF(AND(AE118="B",'Claim Details'!$I$28&gt;=Rates!$D$14,'Claim Details'!$I$28&lt;=Rates!$D$15,'Claim Details'!$I$19="Yes"),Rates!$E$23,IF(AND(AE118="B",'Claim Details'!$I$28&gt;=Rates!$D$14,'Claim Details'!$I$28&lt;=Rates!$D$15,'Claim Details'!$I$19="No"),Rates!$D$23,IF(AND(AE118="B",'Claim Details'!$I$28&gt;=Rates!$F$14,'Claim Details'!$I$28&lt;=Rates!$F$15,'Claim Details'!$I$19="Yes"),Rates!$G$23,IF(AND(AE118="B",'Claim Details'!$I$28&gt;=Rates!$F$14,'Claim Details'!$I$28&lt;=Rates!$F$15,'Claim Details'!$I$19="No"),Rates!$F$23,IF(AND(AE118="B",'Claim Details'!$I$28&gt;=Rates!$H$14,'Claim Details'!$I$28&lt;=Rates!$H$15,'Claim Details'!$I$19="Yes"),Rates!$I$23,IF(AND(AE118="B",'Claim Details'!$I$28&gt;=Rates!$H$14,'Claim Details'!$I$28&lt;=Rates!$H$15,'Claim Details'!$I$19="No"),Rates!$H$23,IF(AND(AE118="B",'Claim Details'!$I$28&gt;=Rates!$J$14,'Claim Details'!$I$28&lt;=Rates!$J$15,'Claim Details'!$I$19="Yes"),Rates!$K$23,IF(AND(AE118="B",'Claim Details'!$I$28&gt;=Rates!$J$14,'Claim Details'!$I$28&lt;=Rates!$J$15,'Claim Details'!$I$19="No"),Rates!$J$23,IF(AND(AE118="C",'Claim Details'!$I$28&gt;=Rates!$D$14,'Claim Details'!$I$28&lt;=Rates!$D$15,'Claim Details'!$I$19="Yes"),Rates!$E$24,IF(AND(AE118="C",'Claim Details'!$I$28&gt;=Rates!$D$14,'Claim Details'!$I$28&lt;=Rates!$D$15,'Claim Details'!$I$19="No"),Rates!$D$24,IF(AND(AE118="C",'Claim Details'!$I$28&gt;=Rates!$F$14,'Claim Details'!$I$28&lt;=Rates!$F$15,'Claim Details'!$I$19="Yes"),Rates!$G$24,IF(AND(AE118="C",'Claim Details'!$I$28&gt;=Rates!$F$14,'Claim Details'!$I$28&lt;=Rates!$F$15,'Claim Details'!$I$19="No"),Rates!$F$24,IF(AND(AE118="C",'Claim Details'!$I$28&gt;=Rates!$H$14,'Claim Details'!$I$28&lt;=Rates!$H$15,'Claim Details'!$I$19="Yes"),Rates!$I$24,IF(AND(AE118="C",'Claim Details'!$I$28&gt;=Rates!$H$14,'Claim Details'!$I$28&lt;=Rates!$H$15,'Claim Details'!$I$19="No"),Rates!$H$24,IF(AND(AE118="C",'Claim Details'!$I$28&gt;=Rates!$J$14,'Claim Details'!$I$28&lt;=Rates!$J$15,'Claim Details'!$I$19="Yes"),Rates!$K$24,IF(AND(AE118="C",'Claim Details'!$I$28&gt;=Rates!$J$14,'Claim Details'!$I$28&lt;=Rates!$J$15,'Claim Details'!$I$19="No"),Rates!$J$24,"£0.00"))))))))))))))))))))))))</f>
        <v>£0.00</v>
      </c>
      <c r="BH118" s="189" t="str">
        <f t="shared" si="28"/>
        <v>£0.00</v>
      </c>
      <c r="BI118" s="189">
        <f t="shared" si="29"/>
        <v>0</v>
      </c>
      <c r="BO118" s="202" t="str">
        <f>IF(H118="","£0.00",IF(AP118="4","£0.00",IF(AP118="5","£0.00",IF(AP118="1","£0.00",((AQ118*H118)*'Claim Details'!$F$111)/100))))</f>
        <v>£0.00</v>
      </c>
      <c r="BP118" s="202" t="str">
        <f>IF(T118="","£0.00",IF(AP118="4","£0.00",IF(AP118="5","£0.00",IF(AP118="1","£0.00",((AR118*T118)*'Claim Details'!$N$111)/100))))</f>
        <v>£0.00</v>
      </c>
      <c r="BQ118" s="202" t="str">
        <f>IF(AI118="","£0.00",IF(AP118="4","£0.00",IF(AP118="5","£0.00",IF(AP118="1","£0.00",((BI118*AI118)*'Claim Details'!$W$111)/100))))</f>
        <v>£0.00</v>
      </c>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row>
    <row r="119" spans="1:97" ht="15">
      <c r="A119" s="145"/>
      <c r="B119" s="91"/>
      <c r="C119" s="96"/>
      <c r="D119" s="97"/>
      <c r="E119" s="98"/>
      <c r="F119" s="89"/>
      <c r="G119" s="99"/>
      <c r="H119" s="100"/>
      <c r="I119" s="221" t="str">
        <f t="shared" si="19"/>
        <v>£0.00</v>
      </c>
      <c r="J119" s="101"/>
      <c r="K119" s="100"/>
      <c r="L119" s="221" t="str">
        <f t="shared" si="20"/>
        <v>£0.00</v>
      </c>
      <c r="M119" s="101"/>
      <c r="N119" s="102"/>
      <c r="O119" s="145"/>
      <c r="P119" s="77"/>
      <c r="Q119" s="87"/>
      <c r="R119" s="87"/>
      <c r="S119" s="87"/>
      <c r="T119" s="149" t="str">
        <f t="shared" si="21"/>
        <v/>
      </c>
      <c r="U119" s="87" t="str">
        <f t="shared" si="30"/>
        <v/>
      </c>
      <c r="V119" s="87"/>
      <c r="W119" s="53" t="str">
        <f t="shared" si="22"/>
        <v>£0.00</v>
      </c>
      <c r="X119" s="53"/>
      <c r="Y119" s="87"/>
      <c r="Z119" s="78"/>
      <c r="AA119" s="79"/>
      <c r="AB119" s="160"/>
      <c r="AC119" s="98"/>
      <c r="AD119" s="225"/>
      <c r="AE119" s="235" t="str">
        <f t="shared" si="23"/>
        <v/>
      </c>
      <c r="AF119" s="87" t="str">
        <f t="shared" si="24"/>
        <v/>
      </c>
      <c r="AG119" s="53"/>
      <c r="AH119" s="224"/>
      <c r="AI119" s="226" t="str">
        <f t="shared" si="16"/>
        <v/>
      </c>
      <c r="AJ119" s="236" t="str">
        <f t="shared" si="25"/>
        <v>£0.00</v>
      </c>
      <c r="AK119" s="31"/>
      <c r="AL119" s="1"/>
      <c r="AM119" s="1"/>
      <c r="AN119" s="1"/>
      <c r="AO119" s="1"/>
      <c r="AP119" s="1" t="str">
        <f t="shared" si="17"/>
        <v/>
      </c>
      <c r="AQ119" s="27">
        <f t="shared" si="18"/>
        <v>0</v>
      </c>
      <c r="AR119" s="189">
        <f t="shared" si="26"/>
        <v>0</v>
      </c>
      <c r="AS119" s="190" t="str">
        <f>IF(AND(C119="A",'Claim Details'!$E$28&gt;=Rates!$D$14,'Claim Details'!$E$28&lt;=Rates!$D$15,'Claim Details'!$E$19="Yes"),Rates!$E$17,IF(AND(C119="A",'Claim Details'!$E$28&gt;=Rates!$D$14,'Claim Details'!$E$28&lt;=Rates!$D$15,'Claim Details'!$E$19="No"),Rates!$D$17,IF(AND(C119="A",'Claim Details'!$E$28&gt;=Rates!$F$14,'Claim Details'!$E$28&lt;=Rates!$F$15,'Claim Details'!$E$19="Yes"),Rates!$G$17,IF(AND(C119="A",'Claim Details'!$E$28&gt;=Rates!$F$14,'Claim Details'!$E$28&lt;=Rates!$F$15,'Claim Details'!$E$19="No"),Rates!$F$17,IF(AND(C119="A",'Claim Details'!$E$28&gt;=Rates!$H$14,'Claim Details'!$E$28&lt;=Rates!$H$15,'Claim Details'!$E$19="Yes"),Rates!$I$17,IF(AND(C119="A",'Claim Details'!$E$28&gt;=Rates!$H$14,'Claim Details'!$E$28&lt;=Rates!$H$15,'Claim Details'!$E$19="No"),Rates!$H$17,IF(AND(C119="A",'Claim Details'!$E$28&gt;=Rates!$J$14,'Claim Details'!$E$28&lt;=Rates!$J$15,'Claim Details'!$E$19="Yes"),Rates!$K$17,IF(AND(C119="A",'Claim Details'!$E$28&gt;=Rates!$J$14,'Claim Details'!$E$28&lt;=Rates!$J$15,'Claim Details'!$E$19="No"),Rates!$J$17,IF(AND(C119="B",'Claim Details'!$E$28&gt;=Rates!$D$14,'Claim Details'!$E$28&lt;=Rates!$D$15,'Claim Details'!$E$19="Yes"),Rates!$E$18,IF(AND(C119="B",'Claim Details'!$E$28&gt;=Rates!$D$14,'Claim Details'!$E$28&lt;=Rates!$D$15,'Claim Details'!$E$19="No"),Rates!$D$18,IF(AND(C119="B",'Claim Details'!$E$28&gt;=Rates!$F$14,'Claim Details'!$E$28&lt;=Rates!$F$15,'Claim Details'!$E$19="Yes"),Rates!$G$18,IF(AND(C119="B",'Claim Details'!$E$28&gt;=Rates!$F$14,'Claim Details'!$E$28&lt;=Rates!$F$15,'Claim Details'!$E$19="No"),Rates!$F$18,IF(AND(C119="B",'Claim Details'!$E$28&gt;=Rates!$H$14,'Claim Details'!$E$28&lt;=Rates!$H$15,'Claim Details'!$E$19="Yes"),Rates!$I$18,IF(AND(C119="B",'Claim Details'!$E$28&gt;=Rates!$H$14,'Claim Details'!$E$28&lt;=Rates!$H$15,'Claim Details'!$E$19="No"),Rates!$H$18,IF(AND(C119="B",'Claim Details'!$E$28&gt;=Rates!$J$14,'Claim Details'!$E$28&lt;=Rates!$J$15,'Claim Details'!$E$19="Yes"),Rates!$K$18,IF(AND(C119="B",'Claim Details'!$E$28&gt;=Rates!$J$14,'Claim Details'!$E$28&lt;=Rates!$J$15,'Claim Details'!$E$19="No"),Rates!$J$18,IF(AND(C119="C",'Claim Details'!$E$28&gt;=Rates!$D$14,'Claim Details'!$E$28&lt;=Rates!$D$15,'Claim Details'!$E$19="Yes"),Rates!$E$19,IF(AND(C119="C",'Claim Details'!$E$28&gt;=Rates!$D$14,'Claim Details'!$E$28&lt;=Rates!$D$15,'Claim Details'!$E$19="No"),Rates!$D$19,IF(AND(C119="C",'Claim Details'!$E$28&gt;=Rates!$F$14,'Claim Details'!$E$28&lt;=Rates!$F$15,'Claim Details'!$E$19="Yes"),Rates!$G$19,IF(AND(C119="C",'Claim Details'!$E$28&gt;=Rates!$F$14,'Claim Details'!$E$28&lt;=Rates!$F$15,'Claim Details'!$E$19="No"),Rates!$F$19,IF(AND(C119="C",'Claim Details'!$E$28&gt;=Rates!$H$14,'Claim Details'!$E$28&lt;=Rates!$H$15,'Claim Details'!$E$19="Yes"),Rates!$I$19,IF(AND(C119="C",'Claim Details'!$E$28&gt;=Rates!$H$14,'Claim Details'!$E$28&lt;=Rates!$H$15,'Claim Details'!$E$19="No"),Rates!$H$19,IF(AND(C119="C",'Claim Details'!$E$28&gt;=Rates!$J$14,'Claim Details'!$E$28&lt;=Rates!$J$15,'Claim Details'!$E$19="Yes"),Rates!$K$19,IF(AND(C119="C",'Claim Details'!$E$28&gt;=Rates!$J$14,'Claim Details'!$E$28&lt;=Rates!$J$15,'Claim Details'!$E$19="No"),Rates!$J$19,"£0.00"))))))))))))))))))))))))</f>
        <v>£0.00</v>
      </c>
      <c r="AT119" s="189" t="str">
        <f>IF(AND(C119="A",'Claim Details'!$E$28&gt;=Rates!$D$14,'Claim Details'!$E$28&lt;=Rates!$D$15,'Claim Details'!$E$19="Yes"),Rates!$E$25,IF(AND(C119="A",'Claim Details'!$E$28&gt;=Rates!$D$14,'Claim Details'!$E$28&lt;=Rates!$D$15,'Claim Details'!$E$19="No"),Rates!$D$25,IF(AND(C119="A",'Claim Details'!$E$28&gt;=Rates!$F$14,'Claim Details'!$E$28&lt;=Rates!$F$15,'Claim Details'!$E$19="Yes"),Rates!$G$25,IF(AND(C119="A",'Claim Details'!$E$28&gt;=Rates!$F$14,'Claim Details'!$E$28&lt;=Rates!$F$15,'Claim Details'!$E$19="No"),Rates!$F$25,IF(AND(C119="A",'Claim Details'!$E$28&gt;=Rates!$H$14,'Claim Details'!$E$28&lt;=Rates!$H$15,'Claim Details'!$E$19="Yes"),Rates!$I$25,IF(AND(C119="A",'Claim Details'!$E$28&gt;=Rates!$H$14,'Claim Details'!$E$28&lt;=Rates!$H$15,'Claim Details'!$E$19="No"),Rates!$H$25,IF(AND(C119="A",'Claim Details'!$E$28&gt;=Rates!$J$14,'Claim Details'!$E$28&lt;=Rates!$J$15,'Claim Details'!$E$19="Yes"),Rates!$K$25,IF(AND(C119="A",'Claim Details'!$E$28&gt;=Rates!$J$14,'Claim Details'!$E$28&lt;=Rates!$J$15,'Claim Details'!$E$19="No"),Rates!$J$25,IF(AND(C119="B",'Claim Details'!$E$28&gt;=Rates!$D$14,'Claim Details'!$E$28&lt;=Rates!$D$15,'Claim Details'!$E$19="Yes"),Rates!$E$26,IF(AND(C119="B",'Claim Details'!$E$28&gt;=Rates!$D$14,'Claim Details'!$E$28&lt;=Rates!$D$15,'Claim Details'!$E$19="No"),Rates!$D$26,IF(AND(C119="B",'Claim Details'!$E$28&gt;=Rates!$F$14,'Claim Details'!$E$28&lt;=Rates!$F$15,'Claim Details'!$E$19="Yes"),Rates!$G$26,IF(AND(C119="B",'Claim Details'!$E$28&gt;=Rates!$F$14,'Claim Details'!$E$28&lt;=Rates!$F$15,'Claim Details'!$E$19="No"),Rates!$F$26,IF(AND(C119="B",'Claim Details'!$E$28&gt;=Rates!$H$14,'Claim Details'!$E$28&lt;=Rates!$H$15,'Claim Details'!$E$19="Yes"),Rates!$I$26,IF(AND(C119="B",'Claim Details'!$E$28&gt;=Rates!$H$14,'Claim Details'!$E$28&lt;=Rates!$H$15,'Claim Details'!$E$19="No"),Rates!$H$26,IF(AND(C119="B",'Claim Details'!$E$28&gt;=Rates!$J$14,'Claim Details'!$E$28&lt;=Rates!$J$15,'Claim Details'!$E$19="Yes"),Rates!$K$26,IF(AND(C119="B",'Claim Details'!$E$28&gt;=Rates!$J$14,'Claim Details'!$E$28&lt;=Rates!$J$15,'Claim Details'!$E$19="No"),Rates!$J$26,IF(AND(C119="C",'Claim Details'!$E$28&gt;=Rates!$D$14,'Claim Details'!$E$28&lt;=Rates!$D$15,'Claim Details'!$E$19="Yes"),Rates!$E$27,IF(AND(C119="C",'Claim Details'!$E$28&gt;=Rates!$D$14,'Claim Details'!$E$28&lt;=Rates!$D$15,'Claim Details'!$E$19="No"),Rates!$D$27,IF(AND(C119="C",'Claim Details'!$E$28&gt;=Rates!$F$14,'Claim Details'!$E$28&lt;=Rates!$F$15,'Claim Details'!$E$19="Yes"),Rates!$G$27,IF(AND(C119="C",'Claim Details'!$E$28&gt;=Rates!$F$14,'Claim Details'!$E$28&lt;=Rates!$F$15,'Claim Details'!$E$19="No"),Rates!$F$27,IF(AND(C119="C",'Claim Details'!$E$28&gt;=Rates!$H$14,'Claim Details'!$E$28&lt;=Rates!$H$15,'Claim Details'!$E$19="Yes"),Rates!$I$27,IF(AND(C119="C",'Claim Details'!$E$28&gt;=Rates!$H$14,'Claim Details'!$E$28&lt;=Rates!$H$15,'Claim Details'!$E$19="No"),Rates!$H$27,IF(AND(C119="C",'Claim Details'!$E$28&gt;=Rates!$J$14,'Claim Details'!$E$28&lt;=Rates!$J$15,'Claim Details'!$E$19="Yes"),Rates!$K$27,IF(AND(C119="C",'Claim Details'!$E$28&gt;=Rates!$J$14,'Claim Details'!$E$28&lt;=Rates!$J$15,'Claim Details'!$E$19="No"),Rates!$J$27,"£0.00"))))))))))))))))))))))))</f>
        <v>£0.00</v>
      </c>
      <c r="AU119" s="191" t="str">
        <f>IF(AND(C119="A",'Claim Details'!$E$28&gt;=Rates!$D$14,'Claim Details'!$E$28&lt;=Rates!$D$15,'Claim Details'!$E$19="Yes"),Rates!$E$20,IF(AND(C119="A",'Claim Details'!$E$28&gt;=Rates!$D$14,'Claim Details'!$E$28&lt;=Rates!$D$15,'Claim Details'!$E$19="No"),Rates!$D$20,IF(AND(C119="A",'Claim Details'!$E$28&gt;=Rates!$F$14,'Claim Details'!$E$28&lt;=Rates!$F$15,'Claim Details'!$E$19="Yes"),Rates!$G$20,IF(AND(C119="A",'Claim Details'!$E$28&gt;=Rates!$F$14,'Claim Details'!$E$28&lt;=Rates!$F$15,'Claim Details'!$E$19="No"),Rates!$F$20,IF(AND(C119="A",'Claim Details'!$E$28&gt;=Rates!$H$14,'Claim Details'!$E$28&lt;=Rates!$H$15,'Claim Details'!$E$19="Yes"),Rates!$I$20,IF(AND(C119="A",'Claim Details'!$E$28&gt;=Rates!$H$14,'Claim Details'!$E$28&lt;=Rates!$H$15,'Claim Details'!$E$19="No"),Rates!$H$20,IF(AND(C119="A",'Claim Details'!$E$28&gt;=Rates!$J$14,'Claim Details'!$E$28&lt;=Rates!$J$15,'Claim Details'!$E$19="Yes"),Rates!$K$20,IF(AND(C119="A",'Claim Details'!$E$28&gt;=Rates!$J$14,'Claim Details'!$E$28&lt;=Rates!$J$15,'Claim Details'!$E$19="No"),Rates!$J$20,IF(AND(C119="B",'Claim Details'!$E$28&gt;=Rates!$D$14,'Claim Details'!$E$28&lt;=Rates!$D$15,'Claim Details'!$E$19="Yes"),Rates!$E$21,IF(AND(C119="B",'Claim Details'!$E$28&gt;=Rates!$D$14,'Claim Details'!$E$28&lt;=Rates!$D$15,'Claim Details'!$E$19="No"),Rates!$D$21,IF(AND(C119="B",'Claim Details'!$E$28&gt;=Rates!$F$14,'Claim Details'!$E$28&lt;=Rates!$F$15,'Claim Details'!$E$19="Yes"),Rates!$G$21,IF(AND(C119="B",'Claim Details'!$E$28&gt;=Rates!$F$14,'Claim Details'!$E$28&lt;=Rates!$F$15,'Claim Details'!$E$19="No"),Rates!$F$21,IF(AND(C119="B",'Claim Details'!$E$28&gt;=Rates!$H$14,'Claim Details'!$E$28&lt;=Rates!$H$15,'Claim Details'!$E$19="Yes"),Rates!$I$21,IF(AND(C119="B",'Claim Details'!$E$28&gt;=Rates!$H$14,'Claim Details'!$E$28&lt;=Rates!$H$15,'Claim Details'!$E$19="No"),Rates!$H$21,IF(AND(C119="B",'Claim Details'!$E$28&gt;=Rates!$J$14,'Claim Details'!$E$28&lt;=Rates!$J$15,'Claim Details'!$E$19="Yes"),Rates!$K$21,IF(AND(C119="B",'Claim Details'!$E$28&gt;=Rates!$J$14,'Claim Details'!$E$28&lt;=Rates!$J$15,'Claim Details'!$E$19="No"),Rates!$J$21,"£0.00"))))))))))))))))</f>
        <v>£0.00</v>
      </c>
      <c r="AV119" s="191" t="str">
        <f>IF(AND(C119="A",'Claim Details'!$E$28&gt;=Rates!$D$14,'Claim Details'!$E$28&lt;=Rates!$D$15,'Claim Details'!$E$19="Yes"),Rates!$E$22,IF(AND(C119="A",'Claim Details'!$E$28&gt;=Rates!$D$14,'Claim Details'!$E$28&lt;=Rates!$D$15,'Claim Details'!$E$19="No"),Rates!$D$22,IF(AND(C119="A",'Claim Details'!$E$28&gt;=Rates!$F$14,'Claim Details'!$E$28&lt;=Rates!$F$15,'Claim Details'!$E$19="Yes"),Rates!$G$22,IF(AND(C119="A",'Claim Details'!$E$28&gt;=Rates!$F$14,'Claim Details'!$E$28&lt;=Rates!$F$15,'Claim Details'!$E$19="No"),Rates!$F$22,IF(AND(C119="A",'Claim Details'!$E$28&gt;=Rates!$H$14,'Claim Details'!$E$28&lt;=Rates!$H$15,'Claim Details'!$E$19="Yes"),Rates!$I$22,IF(AND(C119="A",'Claim Details'!$E$28&gt;=Rates!$H$14,'Claim Details'!$E$28&lt;=Rates!$H$15,'Claim Details'!$E$19="No"),Rates!$H$22,IF(AND(C119="A",'Claim Details'!$E$28&gt;=Rates!$J$14,'Claim Details'!$E$28&lt;=Rates!$J$15,'Claim Details'!$E$19="Yes"),Rates!$K$22,IF(AND(C119="A",'Claim Details'!$E$28&gt;=Rates!$J$14,'Claim Details'!$E$28&lt;=Rates!$J$15,'Claim Details'!$E$19="No"),Rates!$J$22,IF(AND(C119="B",'Claim Details'!$E$28&gt;=Rates!$D$14,'Claim Details'!$E$28&lt;=Rates!$D$15,'Claim Details'!$E$19="Yes"),Rates!$E$23,IF(AND(C119="B",'Claim Details'!$E$28&gt;=Rates!$D$14,'Claim Details'!$E$28&lt;=Rates!$D$15,'Claim Details'!$E$19="No"),Rates!$D$23,IF(AND(C119="B",'Claim Details'!$E$28&gt;=Rates!$F$14,'Claim Details'!$E$28&lt;=Rates!$F$15,'Claim Details'!$E$19="Yes"),Rates!$G$23,IF(AND(C119="B",'Claim Details'!$E$28&gt;=Rates!$F$14,'Claim Details'!$E$28&lt;=Rates!$F$15,'Claim Details'!$E$19="No"),Rates!$F$23,IF(AND(C119="B",'Claim Details'!$E$28&gt;=Rates!$H$14,'Claim Details'!$E$28&lt;=Rates!$H$15,'Claim Details'!$E$19="Yes"),Rates!$I$23,IF(AND(C119="B",'Claim Details'!$E$28&gt;=Rates!$H$14,'Claim Details'!$E$28&lt;=Rates!$H$15,'Claim Details'!$E$19="No"),Rates!$H$23,IF(AND(C119="B",'Claim Details'!$E$28&gt;=Rates!$J$14,'Claim Details'!$E$28&lt;=Rates!$J$15,'Claim Details'!$E$19="Yes"),Rates!$K$23,IF(AND(C119="B",'Claim Details'!$E$28&gt;=Rates!$J$14,'Claim Details'!$E$28&lt;=Rates!$J$15,'Claim Details'!$E$19="No"),Rates!$J$23,IF(AND(C119="C",'Claim Details'!$E$28&gt;=Rates!$D$14,'Claim Details'!$E$28&lt;=Rates!$D$15,'Claim Details'!$E$19="Yes"),Rates!$E$24,IF(AND(C119="C",'Claim Details'!$E$28&gt;=Rates!$D$14,'Claim Details'!$E$28&lt;=Rates!$D$15,'Claim Details'!$E$19="No"),Rates!$D$24,IF(AND(C119="C",'Claim Details'!$E$28&gt;=Rates!$F$14,'Claim Details'!$E$28&lt;=Rates!$F$15,'Claim Details'!$E$19="Yes"),Rates!$G$24,IF(AND(C119="C",'Claim Details'!$E$28&gt;=Rates!$F$14,'Claim Details'!$E$28&lt;=Rates!$F$15,'Claim Details'!$E$19="No"),Rates!$F$24,IF(AND(C119="C",'Claim Details'!$E$28&gt;=Rates!$H$14,'Claim Details'!$E$28&lt;=Rates!$H$15,'Claim Details'!$E$19="Yes"),Rates!$I$24,IF(AND(C119="C",'Claim Details'!$E$28&gt;=Rates!$H$14,'Claim Details'!$E$28&lt;=Rates!$H$15,'Claim Details'!$E$19="No"),Rates!$H$24,IF(AND(C119="C",'Claim Details'!$E$28&gt;=Rates!$J$14,'Claim Details'!$E$28&lt;=Rates!$J$15,'Claim Details'!$E$19="Yes"),Rates!$K$24,IF(AND(C119="C",'Claim Details'!$E$28&gt;=Rates!$J$14,'Claim Details'!$E$28&lt;=Rates!$J$15,'Claim Details'!$E$19="No"),Rates!$J$24,"£0.00"))))))))))))))))))))))))</f>
        <v>£0.00</v>
      </c>
      <c r="AW119" s="1"/>
      <c r="AX119" s="189" t="str">
        <f>IF(AND(U119="A",'Claim Details'!$I$28&gt;=Rates!$D$14,'Claim Details'!$I$28&lt;=Rates!$D$15,'Claim Details'!$I$19="Yes"),Rates!$J$17,IF(AND(U119="A",'Claim Details'!$I$28&gt;=Rates!$D$14,'Claim Details'!$I$28&lt;=Rates!$D$15,'Claim Details'!$I$19="No"),Rates!$D$17,IF(AND(U119="A",'Claim Details'!$I$28&gt;=Rates!$F$14,'Claim Details'!$I$28&lt;=Rates!$F$15,'Claim Details'!$I$19="Yes"),Rates!$G$17,IF(AND(U119="A",'Claim Details'!$I$28&gt;=Rates!$F$14,'Claim Details'!$I$28&lt;=Rates!$F$15,'Claim Details'!$I$19="No"),Rates!$F$17,IF(AND(U119="A",'Claim Details'!$I$28&gt;=Rates!$H$14,'Claim Details'!$I$28&lt;=Rates!$H$15,'Claim Details'!$I$19="Yes"),Rates!$I$17,IF(AND(U119="A",'Claim Details'!$I$28&gt;=Rates!$H$14,'Claim Details'!$I$28&lt;=Rates!$H$15,'Claim Details'!$I$19="No"),Rates!$H$17,IF(AND(U119="A",'Claim Details'!$I$28&gt;=Rates!$J$14,'Claim Details'!$I$28&lt;=Rates!$J$15,'Claim Details'!$I$19="Yes"),Rates!$K$17,IF(AND(U119="A",'Claim Details'!$I$28&gt;=Rates!$J$14,'Claim Details'!$I$28&lt;=Rates!$J$15,'Claim Details'!$I$19="No"),Rates!$J$17,IF(AND(U119="B",'Claim Details'!$I$28&gt;=Rates!$D$14,'Claim Details'!$I$28&lt;=Rates!$D$15,'Claim Details'!$I$19="Yes"),Rates!$E$18,IF(AND(U119="B",'Claim Details'!$I$28&gt;=Rates!$D$14,'Claim Details'!$I$28&lt;=Rates!$D$15,'Claim Details'!$I$19="No"),Rates!$D$18,IF(AND(U119="B",'Claim Details'!$I$28&gt;=Rates!$F$14,'Claim Details'!$I$28&lt;=Rates!$F$15,'Claim Details'!$I$19="Yes"),Rates!$G$18,IF(AND(U119="B",'Claim Details'!$I$28&gt;=Rates!$F$14,'Claim Details'!$I$28&lt;=Rates!$F$15,'Claim Details'!$I$19="No"),Rates!$F$18,IF(AND(U119="B",'Claim Details'!$I$28&gt;=Rates!$H$14,'Claim Details'!$I$28&lt;=Rates!$H$15,'Claim Details'!$I$19="Yes"),Rates!$I$18,IF(AND(U119="B",'Claim Details'!$I$28&gt;=Rates!$H$14,'Claim Details'!$I$28&lt;=Rates!$H$15,'Claim Details'!$I$19="No"),Rates!$H$18,IF(AND(U119="B",'Claim Details'!$I$28&gt;=Rates!$J$14,'Claim Details'!$I$28&lt;=Rates!$J$15,'Claim Details'!$I$19="Yes"),Rates!$K$18,IF(AND(U119="B",'Claim Details'!$I$28&gt;=Rates!$J$14,'Claim Details'!$I$28&lt;=Rates!$J$15,'Claim Details'!$I$19="No"),Rates!$J$18,IF(AND(U119="C",'Claim Details'!$I$28&gt;=Rates!$D$14,'Claim Details'!$I$28&lt;=Rates!$D$15,'Claim Details'!$I$19="Yes"),Rates!$E$19,IF(AND(U119="C",'Claim Details'!$I$28&gt;=Rates!$D$14,'Claim Details'!$I$28&lt;=Rates!$D$15,'Claim Details'!$I$19="No"),Rates!$D$19,IF(AND(U119="C",'Claim Details'!$I$28&gt;=Rates!$F$14,'Claim Details'!$I$28&lt;=Rates!$F$15,'Claim Details'!$I$19="Yes"),Rates!$G$19,IF(AND(U119="C",'Claim Details'!$I$28&gt;=Rates!$F$14,'Claim Details'!$I$28&lt;=Rates!$F$15,'Claim Details'!$I$19="No"),Rates!$F$19,IF(AND(U119="C",'Claim Details'!$I$28&gt;=Rates!$H$14,'Claim Details'!$I$28&lt;=Rates!$H$15,'Claim Details'!$I$19="Yes"),Rates!$I$19,IF(AND(U119="C",'Claim Details'!$I$28&gt;=Rates!$H$14,'Claim Details'!$I$28&lt;=Rates!$H$15,'Claim Details'!$I$19="No"),Rates!$H$19,IF(AND(U119="C",'Claim Details'!$I$28&gt;=Rates!$J$14,'Claim Details'!$I$28&lt;=Rates!$J$15,'Claim Details'!$I$19="Yes"),Rates!$K$19,IF(AND(U119="C",'Claim Details'!$I$28&gt;=Rates!$J$14,'Claim Details'!$I$28&lt;=Rates!$J$15,'Claim Details'!$I$19="No"),Rates!$J$19,"£0.00"))))))))))))))))))))))))</f>
        <v>£0.00</v>
      </c>
      <c r="AY119" s="189" t="str">
        <f>IF(AND(C119="A",'Claim Details'!$I$28&gt;=Rates!$D$14,'Claim Details'!$I$28&lt;=Rates!$D$15,'Claim Details'!$I$19="Yes"),Rates!$J$25,IF(AND(C119="A",'Claim Details'!$I$28&gt;=Rates!$D$14,'Claim Details'!$I$28&lt;=Rates!$D$15,'Claim Details'!$I$19="No"),Rates!$D$25,IF(AND(C119="A",'Claim Details'!$I$28&gt;=Rates!$F$14,'Claim Details'!$I$28&lt;=Rates!$F$15,'Claim Details'!$I$19="Yes"),Rates!$G$25,IF(AND(C119="A",'Claim Details'!$I$28&gt;=Rates!$F$14,'Claim Details'!$I$28&lt;=Rates!$F$15,'Claim Details'!$I$19="No"),Rates!$F$25,IF(AND(C119="A",'Claim Details'!$I$28&gt;=Rates!$H$14,'Claim Details'!$I$28&lt;=Rates!$H$15,'Claim Details'!$I$19="Yes"),Rates!$I$25,IF(AND(C119="A",'Claim Details'!$I$28&gt;=Rates!$H$14,'Claim Details'!$I$28&lt;=Rates!$H$15,'Claim Details'!$I$19="No"),Rates!$H$25,IF(AND(C119="A",'Claim Details'!$I$28&gt;=Rates!$J$14,'Claim Details'!$I$28&lt;=Rates!$J$15,'Claim Details'!$I$19="Yes"),Rates!$K$25,IF(AND(C119="A",'Claim Details'!$I$28&gt;=Rates!$J$14,'Claim Details'!$I$28&lt;=Rates!$J$15,'Claim Details'!$I$19="No"),Rates!$J$25,IF(AND(C119="B",'Claim Details'!$I$28&gt;=Rates!$D$14,'Claim Details'!$I$28&lt;=Rates!$D$15,'Claim Details'!$I$19="Yes"),Rates!$E$26,IF(AND(C119="B",'Claim Details'!$I$28&gt;=Rates!$D$14,'Claim Details'!$I$28&lt;=Rates!$D$15,'Claim Details'!$I$19="No"),Rates!$D$26,IF(AND(C119="B",'Claim Details'!$I$28&gt;=Rates!$F$14,'Claim Details'!$I$28&lt;=Rates!$F$15,'Claim Details'!$I$19="Yes"),Rates!$G$26,IF(AND(C119="B",'Claim Details'!$I$28&gt;=Rates!$F$14,'Claim Details'!$I$28&lt;=Rates!$F$15,'Claim Details'!$I$19="No"),Rates!$F$26,IF(AND(C119="B",'Claim Details'!$I$28&gt;=Rates!$H$14,'Claim Details'!$I$28&lt;=Rates!$H$15,'Claim Details'!$I$19="Yes"),Rates!$I$26,IF(AND(C119="B",'Claim Details'!$I$28&gt;=Rates!$H$14,'Claim Details'!$I$28&lt;=Rates!$H$15,'Claim Details'!$I$19="No"),Rates!$H$26,IF(AND(C119="B",'Claim Details'!$I$28&gt;=Rates!$J$14,'Claim Details'!$I$28&lt;=Rates!$J$15,'Claim Details'!$I$19="Yes"),Rates!$K$26,IF(AND(C119="B",'Claim Details'!$I$28&gt;=Rates!$J$14,'Claim Details'!$I$28&lt;=Rates!$J$15,'Claim Details'!$I$19="No"),Rates!$J$26,IF(AND(C119="C",'Claim Details'!$I$28&gt;=Rates!$D$14,'Claim Details'!$I$28&lt;=Rates!$D$15,'Claim Details'!$I$19="Yes"),Rates!$E$27,IF(AND(C119="C",'Claim Details'!$I$28&gt;=Rates!$D$14,'Claim Details'!$I$28&lt;=Rates!$D$15,'Claim Details'!$I$19="No"),Rates!$D$27,IF(AND(C119="C",'Claim Details'!$I$28&gt;=Rates!$F$14,'Claim Details'!$I$28&lt;=Rates!$F$15,'Claim Details'!$I$19="Yes"),Rates!$G$27,IF(AND(C119="C",'Claim Details'!$I$28&gt;=Rates!$F$14,'Claim Details'!$I$28&lt;=Rates!$F$15,'Claim Details'!$I$19="No"),Rates!$F$27,IF(AND(C119="C",'Claim Details'!$I$28&gt;=Rates!$H$14,'Claim Details'!$I$28&lt;=Rates!$H$15,'Claim Details'!$I$19="Yes"),Rates!$I$27,IF(AND(C119="C",'Claim Details'!$I$28&gt;=Rates!$H$14,'Claim Details'!$I$28&lt;=Rates!$H$15,'Claim Details'!$I$19="No"),Rates!$H$27,IF(AND(C119="C",'Claim Details'!$I$28&gt;=Rates!$J$14,'Claim Details'!$I$28&lt;=Rates!$J$15,'Claim Details'!$I$19="Yes"),Rates!$K$27,IF(AND(C119="C",'Claim Details'!$I$28&gt;=Rates!$J$14,'Claim Details'!$I$28&lt;=Rates!$J$15,'Claim Details'!$I$19="No"),Rates!$J$27,"£0.00"))))))))))))))))))))))))</f>
        <v>£0.00</v>
      </c>
      <c r="AZ119" s="189" t="str">
        <f>IF(AND(C119="A",'Claim Details'!$I$28&gt;=Rates!$D$14,'Claim Details'!$I$28&lt;=Rates!$D$15,'Claim Details'!$I$19="Yes"),Rates!$E$20,IF(AND(C119="A",'Claim Details'!$I$28&gt;=Rates!$D$14,'Claim Details'!$I$28&lt;=Rates!$D$15,'Claim Details'!$I$19="No"),Rates!$D$20,IF(AND(C119="A",'Claim Details'!$I$28&gt;=Rates!$F$14,'Claim Details'!$I$28&lt;=Rates!$F$15,'Claim Details'!$I$19="Yes"),Rates!$G$20,IF(AND(C119="A",'Claim Details'!$I$28&gt;=Rates!$F$14,'Claim Details'!$I$28&lt;=Rates!$F$15,'Claim Details'!$I$19="No"),Rates!$F$20,IF(AND(C119="A",'Claim Details'!$I$28&gt;=Rates!$H$14,'Claim Details'!$I$28&lt;=Rates!$H$15,'Claim Details'!$I$19="Yes"),Rates!$I$20,IF(AND(C119="A",'Claim Details'!$I$28&gt;=Rates!$H$14,'Claim Details'!$I$28&lt;=Rates!$H$15,'Claim Details'!$I$19="No"),Rates!$H$20,IF(AND(C119="A",'Claim Details'!$I$28&gt;=Rates!$J$14,'Claim Details'!$I$28&lt;=Rates!$J$15,'Claim Details'!$I$19="Yes"),Rates!$K$20,IF(AND(C119="A",'Claim Details'!$I$28&gt;=Rates!$J$14,'Claim Details'!$I$28&lt;=Rates!$J$15,'Claim Details'!$I$19="No"),Rates!$J$20,IF(AND(C119="B",'Claim Details'!$I$28&gt;=Rates!$D$14,'Claim Details'!$I$28&lt;=Rates!$D$15,'Claim Details'!$I$19="Yes"),Rates!$E$21,IF(AND(C119="B",'Claim Details'!$I$28&gt;=Rates!$D$14,'Claim Details'!$I$28&lt;=Rates!$D$15,'Claim Details'!$I$19="No"),Rates!$D$21,IF(AND(C119="B",'Claim Details'!$I$28&gt;=Rates!$F$14,'Claim Details'!$I$28&lt;=Rates!$F$15,'Claim Details'!$I$19="Yes"),Rates!$G$21,IF(AND(C119="B",'Claim Details'!$I$28&gt;=Rates!$F$14,'Claim Details'!$I$28&lt;=Rates!$F$15,'Claim Details'!$I$19="No"),Rates!$F$21,IF(AND(C119="B",'Claim Details'!$I$28&gt;=Rates!$H$14,'Claim Details'!$I$28&lt;=Rates!$H$15,'Claim Details'!$I$19="Yes"),Rates!$I$21,IF(AND(C119="B",'Claim Details'!$I$28&gt;=Rates!$H$14,'Claim Details'!$I$28&lt;=Rates!$H$15,'Claim Details'!$I$19="No"),Rates!$H$21,IF(AND(C119="B",'Claim Details'!$I$28&gt;=Rates!$J$14,'Claim Details'!$I$28&lt;=Rates!$J$15,'Claim Details'!$I$19="Yes"),Rates!$K$21,IF(AND(C119="B",'Claim Details'!$I$28&gt;=Rates!$J$14,'Claim Details'!$I$28&lt;=Rates!$J$15,'Claim Details'!$I$19="No"),Rates!$J$21,"£0.00"))))))))))))))))</f>
        <v>£0.00</v>
      </c>
      <c r="BA119" s="189" t="str">
        <f>IF(AND(C119="A",'Claim Details'!$I$28&gt;=Rates!$D$14,'Claim Details'!$I$28&lt;=Rates!$D$15,'Claim Details'!$I$19="Yes"),Rates!$E$22,IF(AND(C119="A",'Claim Details'!$I$28&gt;=Rates!$D$14,'Claim Details'!$I$28&lt;=Rates!$D$15,'Claim Details'!$I$19="No"),Rates!$D$22,IF(AND(C119="A",'Claim Details'!$I$28&gt;=Rates!$F$14,'Claim Details'!$I$28&lt;=Rates!$F$15,'Claim Details'!$I$19="Yes"),Rates!$G$22,IF(AND(C119="A",'Claim Details'!$I$28&gt;=Rates!$F$14,'Claim Details'!$I$28&lt;=Rates!$F$15,'Claim Details'!$I$19="No"),Rates!$F$22,IF(AND(C119="A",'Claim Details'!$I$28&gt;=Rates!$H$14,'Claim Details'!$I$28&lt;=Rates!$H$15,'Claim Details'!$I$19="Yes"),Rates!$I$22,IF(AND(C119="A",'Claim Details'!$I$28&gt;=Rates!$H$14,'Claim Details'!$I$28&lt;=Rates!$H$15,'Claim Details'!$I$19="No"),Rates!$H$22,IF(AND(C119="A",'Claim Details'!$I$28&gt;=Rates!$J$14,'Claim Details'!$I$28&lt;=Rates!$J$15,'Claim Details'!$I$19="Yes"),Rates!$K$22,IF(AND(C119="A",'Claim Details'!$I$28&gt;=Rates!$J$14,'Claim Details'!$I$28&lt;=Rates!$J$15,'Claim Details'!$I$19="No"),Rates!$J$22,IF(AND(C119="B",'Claim Details'!$I$28&gt;=Rates!$D$14,'Claim Details'!$I$28&lt;=Rates!$D$15,'Claim Details'!$I$19="Yes"),Rates!$E$23,IF(AND(C119="B",'Claim Details'!$I$28&gt;=Rates!$D$14,'Claim Details'!$I$28&lt;=Rates!$D$15,'Claim Details'!$I$19="No"),Rates!$D$23,IF(AND(C119="B",'Claim Details'!$I$28&gt;=Rates!$F$14,'Claim Details'!$I$28&lt;=Rates!$F$15,'Claim Details'!$I$19="Yes"),Rates!$G$23,IF(AND(C119="B",'Claim Details'!$I$28&gt;=Rates!$F$14,'Claim Details'!$I$28&lt;=Rates!$F$15,'Claim Details'!$I$19="No"),Rates!$F$23,IF(AND(C119="B",'Claim Details'!$I$28&gt;=Rates!$H$14,'Claim Details'!$I$28&lt;=Rates!$H$15,'Claim Details'!$I$19="Yes"),Rates!$I$23,IF(AND(C119="B",'Claim Details'!$I$28&gt;=Rates!$H$14,'Claim Details'!$I$28&lt;=Rates!$H$15,'Claim Details'!$I$19="No"),Rates!$H$23,IF(AND(C119="B",'Claim Details'!$I$28&gt;=Rates!$J$14,'Claim Details'!$I$28&lt;=Rates!$J$15,'Claim Details'!$I$19="Yes"),Rates!$K$23,IF(AND(C119="B",'Claim Details'!$I$28&gt;=Rates!$J$14,'Claim Details'!$I$28&lt;=Rates!$J$15,'Claim Details'!$I$19="No"),Rates!$J$23,IF(AND(C119="C",'Claim Details'!$I$28&gt;=Rates!$D$14,'Claim Details'!$I$28&lt;=Rates!$D$15,'Claim Details'!$I$19="Yes"),Rates!$E$24,IF(AND(C119="C",'Claim Details'!$I$28&gt;=Rates!$D$14,'Claim Details'!$I$28&lt;=Rates!$D$15,'Claim Details'!$I$19="No"),Rates!$D$24,IF(AND(C119="C",'Claim Details'!$I$28&gt;=Rates!$F$14,'Claim Details'!$I$28&lt;=Rates!$F$15,'Claim Details'!$I$19="Yes"),Rates!$G$24,IF(AND(C119="C",'Claim Details'!$I$28&gt;=Rates!$F$14,'Claim Details'!$I$28&lt;=Rates!$F$15,'Claim Details'!$I$19="No"),Rates!$F$24,IF(AND(C119="C",'Claim Details'!$I$28&gt;=Rates!$H$14,'Claim Details'!$I$28&lt;=Rates!$H$15,'Claim Details'!$I$19="Yes"),Rates!$I$24,IF(AND(C119="C",'Claim Details'!$I$28&gt;=Rates!$H$14,'Claim Details'!$I$28&lt;=Rates!$H$15,'Claim Details'!$I$19="No"),Rates!$H$24,IF(AND(C119="C",'Claim Details'!$I$28&gt;=Rates!$J$14,'Claim Details'!$I$28&lt;=Rates!$J$15,'Claim Details'!$I$19="Yes"),Rates!$K$24,IF(AND(C119="C",'Claim Details'!$I$28&gt;=Rates!$J$14,'Claim Details'!$I$28&lt;=Rates!$J$15,'Claim Details'!$I$19="No"),Rates!$J$24,"£0.00"))))))))))))))))))))))))</f>
        <v>£0.00</v>
      </c>
      <c r="BB119" s="189" t="str">
        <f t="shared" si="27"/>
        <v>£0.00</v>
      </c>
      <c r="BC119" s="1"/>
      <c r="BD119" s="189" t="str">
        <f>IF(AND(AE119="A",'Claim Details'!$I$28&gt;=Rates!$D$14,'Claim Details'!$I$28&lt;=Rates!$D$15,'Claim Details'!$I$19="Yes"),Rates!$J$17,IF(AND(AE119="A",'Claim Details'!$I$28&gt;=Rates!$D$14,'Claim Details'!$I$28&lt;=Rates!$D$15,'Claim Details'!$I$19="No"),Rates!$D$17,IF(AND(AE119="A",'Claim Details'!$I$28&gt;=Rates!$F$14,'Claim Details'!$I$28&lt;=Rates!$F$15,'Claim Details'!$I$19="Yes"),Rates!$G$17,IF(AND(AE119="A",'Claim Details'!$I$28&gt;=Rates!$F$14,'Claim Details'!$I$28&lt;=Rates!$F$15,'Claim Details'!$I$19="No"),Rates!$F$17,IF(AND(AE119="A",'Claim Details'!$I$28&gt;=Rates!$H$14,'Claim Details'!$I$28&lt;=Rates!$H$15,'Claim Details'!$I$19="Yes"),Rates!$I$17,IF(AND(AE119="A",'Claim Details'!$I$28&gt;=Rates!$H$14,'Claim Details'!$I$28&lt;=Rates!$H$15,'Claim Details'!$I$19="No"),Rates!$H$17,IF(AND(AE119="A",'Claim Details'!$I$28&gt;=Rates!$J$14,'Claim Details'!$I$28&lt;=Rates!$J$15,'Claim Details'!$I$19="Yes"),Rates!$K$17,IF(AND(AE119="A",'Claim Details'!$I$28&gt;=Rates!$J$14,'Claim Details'!$I$28&lt;=Rates!$J$15,'Claim Details'!$I$19="No"),Rates!$J$17,IF(AND(AE119="B",'Claim Details'!$I$28&gt;=Rates!$D$14,'Claim Details'!$I$28&lt;=Rates!$D$15,'Claim Details'!$I$19="Yes"),Rates!$E$18,IF(AND(AE119="B",'Claim Details'!$I$28&gt;=Rates!$D$14,'Claim Details'!$I$28&lt;=Rates!$D$15,'Claim Details'!$I$19="No"),Rates!$D$18,IF(AND(AE119="B",'Claim Details'!$I$28&gt;=Rates!$F$14,'Claim Details'!$I$28&lt;=Rates!$F$15,'Claim Details'!$I$19="Yes"),Rates!$G$18,IF(AND(AE119="B",'Claim Details'!$I$28&gt;=Rates!$F$14,'Claim Details'!$I$28&lt;=Rates!$F$15,'Claim Details'!$I$19="No"),Rates!$F$18,IF(AND(AE119="B",'Claim Details'!$I$28&gt;=Rates!$H$14,'Claim Details'!$I$28&lt;=Rates!$H$15,'Claim Details'!$I$19="Yes"),Rates!$I$18,IF(AND(AE119="B",'Claim Details'!$I$28&gt;=Rates!$H$14,'Claim Details'!$I$28&lt;=Rates!$H$15,'Claim Details'!$I$19="No"),Rates!$H$18,IF(AND(AE119="B",'Claim Details'!$I$28&gt;=Rates!$J$14,'Claim Details'!$I$28&lt;=Rates!$J$15,'Claim Details'!$I$19="Yes"),Rates!$K$18,IF(AND(AE119="B",'Claim Details'!$I$28&gt;=Rates!$J$14,'Claim Details'!$I$28&lt;=Rates!$J$15,'Claim Details'!$I$19="No"),Rates!$J$18,IF(AND(AE119="C",'Claim Details'!$I$28&gt;=Rates!$D$14,'Claim Details'!$I$28&lt;=Rates!$D$15,'Claim Details'!$I$19="Yes"),Rates!$E$19,IF(AND(AE119="C",'Claim Details'!$I$28&gt;=Rates!$D$14,'Claim Details'!$I$28&lt;=Rates!$D$15,'Claim Details'!$I$19="No"),Rates!$D$19,IF(AND(AE119="C",'Claim Details'!$I$28&gt;=Rates!$F$14,'Claim Details'!$I$28&lt;=Rates!$F$15,'Claim Details'!$I$19="Yes"),Rates!$G$19,IF(AND(AE119="C",'Claim Details'!$I$28&gt;=Rates!$F$14,'Claim Details'!$I$28&lt;=Rates!$F$15,'Claim Details'!$I$19="No"),Rates!$F$19,IF(AND(AE119="C",'Claim Details'!$I$28&gt;=Rates!$H$14,'Claim Details'!$I$28&lt;=Rates!$H$15,'Claim Details'!$I$19="Yes"),Rates!$I$19,IF(AND(AE119="C",'Claim Details'!$I$28&gt;=Rates!$H$14,'Claim Details'!$I$28&lt;=Rates!$H$15,'Claim Details'!$I$19="No"),Rates!$H$19,IF(AND(AE119="C",'Claim Details'!$I$28&gt;=Rates!$J$14,'Claim Details'!$I$28&lt;=Rates!$J$15,'Claim Details'!$I$19="Yes"),Rates!$K$19,IF(AND(AE119="C",'Claim Details'!$I$28&gt;=Rates!$J$14,'Claim Details'!$I$28&lt;=Rates!$J$15,'Claim Details'!$I$19="No"),Rates!$J$19,"£0.00"))))))))))))))))))))))))</f>
        <v>£0.00</v>
      </c>
      <c r="BE119" s="189" t="str">
        <f>IF(AND(AE119="A",'Claim Details'!$I$28&gt;=Rates!$D$14,'Claim Details'!$I$28&lt;=Rates!$D$15,'Claim Details'!$I$19="Yes"),Rates!$J$25,IF(AND(AE119="A",'Claim Details'!$I$28&gt;=Rates!$D$14,'Claim Details'!$I$28&lt;=Rates!$D$15,'Claim Details'!$I$19="No"),Rates!$D$25,IF(AND(AE119="A",'Claim Details'!$I$28&gt;=Rates!$F$14,'Claim Details'!$I$28&lt;=Rates!$F$15,'Claim Details'!$I$19="Yes"),Rates!$G$25,IF(AND(AE119="A",'Claim Details'!$I$28&gt;=Rates!$F$14,'Claim Details'!$I$28&lt;=Rates!$F$15,'Claim Details'!$I$19="No"),Rates!$F$25,IF(AND(AE119="A",'Claim Details'!$I$28&gt;=Rates!$H$14,'Claim Details'!$I$28&lt;=Rates!$H$15,'Claim Details'!$I$19="Yes"),Rates!$I$25,IF(AND(AE119="A",'Claim Details'!$I$28&gt;=Rates!$H$14,'Claim Details'!$I$28&lt;=Rates!$H$15,'Claim Details'!$I$19="No"),Rates!$H$25,IF(AND(AE119="A",'Claim Details'!$I$28&gt;=Rates!$J$14,'Claim Details'!$I$28&lt;=Rates!$J$15,'Claim Details'!$I$19="Yes"),Rates!$K$25,IF(AND(AE119="A",'Claim Details'!$I$28&gt;=Rates!$J$14,'Claim Details'!$I$28&lt;=Rates!$J$15,'Claim Details'!$I$19="No"),Rates!$J$25,IF(AND(AE119="B",'Claim Details'!$I$28&gt;=Rates!$D$14,'Claim Details'!$I$28&lt;=Rates!$D$15,'Claim Details'!$I$19="Yes"),Rates!$E$26,IF(AND(AE119="B",'Claim Details'!$I$28&gt;=Rates!$D$14,'Claim Details'!$I$28&lt;=Rates!$D$15,'Claim Details'!$I$19="No"),Rates!$D$26,IF(AND(AE119="B",'Claim Details'!$I$28&gt;=Rates!$F$14,'Claim Details'!$I$28&lt;=Rates!$F$15,'Claim Details'!$I$19="Yes"),Rates!$G$26,IF(AND(AE119="B",'Claim Details'!$I$28&gt;=Rates!$F$14,'Claim Details'!$I$28&lt;=Rates!$F$15,'Claim Details'!$I$19="No"),Rates!$F$26,IF(AND(AE119="B",'Claim Details'!$I$28&gt;=Rates!$H$14,'Claim Details'!$I$28&lt;=Rates!$H$15,'Claim Details'!$I$19="Yes"),Rates!$I$26,IF(AND(AE119="B",'Claim Details'!$I$28&gt;=Rates!$H$14,'Claim Details'!$I$28&lt;=Rates!$H$15,'Claim Details'!$I$19="No"),Rates!$H$26,IF(AND(AE119="B",'Claim Details'!$I$28&gt;=Rates!$J$14,'Claim Details'!$I$28&lt;=Rates!$J$15,'Claim Details'!$I$19="Yes"),Rates!$K$26,IF(AND(AE119="B",'Claim Details'!$I$28&gt;=Rates!$J$14,'Claim Details'!$I$28&lt;=Rates!$J$15,'Claim Details'!$I$19="No"),Rates!$J$26,IF(AND(AE119="C",'Claim Details'!$I$28&gt;=Rates!$D$14,'Claim Details'!$I$28&lt;=Rates!$D$15,'Claim Details'!$I$19="Yes"),Rates!$E$27,IF(AND(AE119="C",'Claim Details'!$I$28&gt;=Rates!$D$14,'Claim Details'!$I$28&lt;=Rates!$D$15,'Claim Details'!$I$19="No"),Rates!$D$27,IF(AND(AE119="C",'Claim Details'!$I$28&gt;=Rates!$F$14,'Claim Details'!$I$28&lt;=Rates!$F$15,'Claim Details'!$I$19="Yes"),Rates!$G$27,IF(AND(AE119="C",'Claim Details'!$I$28&gt;=Rates!$F$14,'Claim Details'!$I$28&lt;=Rates!$F$15,'Claim Details'!$I$19="No"),Rates!$F$27,IF(AND(AE119="C",'Claim Details'!$I$28&gt;=Rates!$H$14,'Claim Details'!$I$28&lt;=Rates!$H$15,'Claim Details'!$I$19="Yes"),Rates!$I$27,IF(AND(AE119="C",'Claim Details'!$I$28&gt;=Rates!$H$14,'Claim Details'!$I$28&lt;=Rates!$H$15,'Claim Details'!$I$19="No"),Rates!$H$27,IF(AND(AE119="C",'Claim Details'!$I$28&gt;=Rates!$J$14,'Claim Details'!$I$28&lt;=Rates!$J$15,'Claim Details'!$I$19="Yes"),Rates!$K$27,IF(AND(AE119="C",'Claim Details'!$I$28&gt;=Rates!$J$14,'Claim Details'!$I$28&lt;=Rates!$J$15,'Claim Details'!$I$19="No"),Rates!$J$27,"£0.00"))))))))))))))))))))))))</f>
        <v>£0.00</v>
      </c>
      <c r="BF119" s="189" t="str">
        <f>IF(AND(AE119="A",'Claim Details'!$I$28&gt;=Rates!$D$14,'Claim Details'!$I$28&lt;=Rates!$D$15,'Claim Details'!$I$19="Yes"),Rates!$E$20,IF(AND(AE119="A",'Claim Details'!$I$28&gt;=Rates!$D$14,'Claim Details'!$I$28&lt;=Rates!$D$15,'Claim Details'!$I$19="No"),Rates!$D$20,IF(AND(AE119="A",'Claim Details'!$I$28&gt;=Rates!$F$14,'Claim Details'!$I$28&lt;=Rates!$F$15,'Claim Details'!$I$19="Yes"),Rates!$G$20,IF(AND(AE119="A",'Claim Details'!$I$28&gt;=Rates!$F$14,'Claim Details'!$I$28&lt;=Rates!$F$15,'Claim Details'!$I$19="No"),Rates!$F$20,IF(AND(AE119="A",'Claim Details'!$I$28&gt;=Rates!$H$14,'Claim Details'!$I$28&lt;=Rates!$H$15,'Claim Details'!$I$19="Yes"),Rates!$I$20,IF(AND(AE119="A",'Claim Details'!$I$28&gt;=Rates!$H$14,'Claim Details'!$I$28&lt;=Rates!$H$15,'Claim Details'!$I$19="No"),Rates!$H$20,IF(AND(AE119="A",'Claim Details'!$I$28&gt;=Rates!$J$14,'Claim Details'!$I$28&lt;=Rates!$J$15,'Claim Details'!$I$19="Yes"),Rates!$K$20,IF(AND(AE119="A",'Claim Details'!$I$28&gt;=Rates!$J$14,'Claim Details'!$I$28&lt;=Rates!$J$15,'Claim Details'!$I$19="No"),Rates!$J$20,IF(AND(AE119="B",'Claim Details'!$I$28&gt;=Rates!$D$14,'Claim Details'!$I$28&lt;=Rates!$D$15,'Claim Details'!$I$19="Yes"),Rates!$E$21,IF(AND(AE119="B",'Claim Details'!$I$28&gt;=Rates!$D$14,'Claim Details'!$I$28&lt;=Rates!$D$15,'Claim Details'!$I$19="No"),Rates!$D$21,IF(AND(AE119="B",'Claim Details'!$I$28&gt;=Rates!$F$14,'Claim Details'!$I$28&lt;=Rates!$F$15,'Claim Details'!$I$19="Yes"),Rates!$G$21,IF(AND(AE119="B",'Claim Details'!$I$28&gt;=Rates!$F$14,'Claim Details'!$I$28&lt;=Rates!$F$15,'Claim Details'!$I$19="No"),Rates!$F$21,IF(AND(AE119="B",'Claim Details'!$I$28&gt;=Rates!$H$14,'Claim Details'!$I$28&lt;=Rates!$H$15,'Claim Details'!$I$19="Yes"),Rates!$I$21,IF(AND(AE119="B",'Claim Details'!$I$28&gt;=Rates!$H$14,'Claim Details'!$I$28&lt;=Rates!$H$15,'Claim Details'!$I$19="No"),Rates!$H$21,IF(AND(AE119="B",'Claim Details'!$I$28&gt;=Rates!$J$14,'Claim Details'!$I$28&lt;=Rates!$J$15,'Claim Details'!$I$19="Yes"),Rates!$K$21,IF(AND(AE119="B",'Claim Details'!$I$28&gt;=Rates!$J$14,'Claim Details'!$I$28&lt;=Rates!$J$15,'Claim Details'!$I$19="No"),Rates!$J$21,"£0.00"))))))))))))))))</f>
        <v>£0.00</v>
      </c>
      <c r="BG119" s="189" t="str">
        <f>IF(AND(AE119="A",'Claim Details'!$I$28&gt;=Rates!$D$14,'Claim Details'!$I$28&lt;=Rates!$D$15,'Claim Details'!$I$19="Yes"),Rates!$E$22,IF(AND(AE119="A",'Claim Details'!$I$28&gt;=Rates!$D$14,'Claim Details'!$I$28&lt;=Rates!$D$15,'Claim Details'!$I$19="No"),Rates!$D$22,IF(AND(AE119="A",'Claim Details'!$I$28&gt;=Rates!$F$14,'Claim Details'!$I$28&lt;=Rates!$F$15,'Claim Details'!$I$19="Yes"),Rates!$G$22,IF(AND(AE119="A",'Claim Details'!$I$28&gt;=Rates!$F$14,'Claim Details'!$I$28&lt;=Rates!$F$15,'Claim Details'!$I$19="No"),Rates!$F$22,IF(AND(AE119="A",'Claim Details'!$I$28&gt;=Rates!$H$14,'Claim Details'!$I$28&lt;=Rates!$H$15,'Claim Details'!$I$19="Yes"),Rates!$I$22,IF(AND(AE119="A",'Claim Details'!$I$28&gt;=Rates!$H$14,'Claim Details'!$I$28&lt;=Rates!$H$15,'Claim Details'!$I$19="No"),Rates!$H$22,IF(AND(AE119="A",'Claim Details'!$I$28&gt;=Rates!$J$14,'Claim Details'!$I$28&lt;=Rates!$J$15,'Claim Details'!$I$19="Yes"),Rates!$K$22,IF(AND(AE119="A",'Claim Details'!$I$28&gt;=Rates!$J$14,'Claim Details'!$I$28&lt;=Rates!$J$15,'Claim Details'!$I$19="No"),Rates!$J$22,IF(AND(AE119="B",'Claim Details'!$I$28&gt;=Rates!$D$14,'Claim Details'!$I$28&lt;=Rates!$D$15,'Claim Details'!$I$19="Yes"),Rates!$E$23,IF(AND(AE119="B",'Claim Details'!$I$28&gt;=Rates!$D$14,'Claim Details'!$I$28&lt;=Rates!$D$15,'Claim Details'!$I$19="No"),Rates!$D$23,IF(AND(AE119="B",'Claim Details'!$I$28&gt;=Rates!$F$14,'Claim Details'!$I$28&lt;=Rates!$F$15,'Claim Details'!$I$19="Yes"),Rates!$G$23,IF(AND(AE119="B",'Claim Details'!$I$28&gt;=Rates!$F$14,'Claim Details'!$I$28&lt;=Rates!$F$15,'Claim Details'!$I$19="No"),Rates!$F$23,IF(AND(AE119="B",'Claim Details'!$I$28&gt;=Rates!$H$14,'Claim Details'!$I$28&lt;=Rates!$H$15,'Claim Details'!$I$19="Yes"),Rates!$I$23,IF(AND(AE119="B",'Claim Details'!$I$28&gt;=Rates!$H$14,'Claim Details'!$I$28&lt;=Rates!$H$15,'Claim Details'!$I$19="No"),Rates!$H$23,IF(AND(AE119="B",'Claim Details'!$I$28&gt;=Rates!$J$14,'Claim Details'!$I$28&lt;=Rates!$J$15,'Claim Details'!$I$19="Yes"),Rates!$K$23,IF(AND(AE119="B",'Claim Details'!$I$28&gt;=Rates!$J$14,'Claim Details'!$I$28&lt;=Rates!$J$15,'Claim Details'!$I$19="No"),Rates!$J$23,IF(AND(AE119="C",'Claim Details'!$I$28&gt;=Rates!$D$14,'Claim Details'!$I$28&lt;=Rates!$D$15,'Claim Details'!$I$19="Yes"),Rates!$E$24,IF(AND(AE119="C",'Claim Details'!$I$28&gt;=Rates!$D$14,'Claim Details'!$I$28&lt;=Rates!$D$15,'Claim Details'!$I$19="No"),Rates!$D$24,IF(AND(AE119="C",'Claim Details'!$I$28&gt;=Rates!$F$14,'Claim Details'!$I$28&lt;=Rates!$F$15,'Claim Details'!$I$19="Yes"),Rates!$G$24,IF(AND(AE119="C",'Claim Details'!$I$28&gt;=Rates!$F$14,'Claim Details'!$I$28&lt;=Rates!$F$15,'Claim Details'!$I$19="No"),Rates!$F$24,IF(AND(AE119="C",'Claim Details'!$I$28&gt;=Rates!$H$14,'Claim Details'!$I$28&lt;=Rates!$H$15,'Claim Details'!$I$19="Yes"),Rates!$I$24,IF(AND(AE119="C",'Claim Details'!$I$28&gt;=Rates!$H$14,'Claim Details'!$I$28&lt;=Rates!$H$15,'Claim Details'!$I$19="No"),Rates!$H$24,IF(AND(AE119="C",'Claim Details'!$I$28&gt;=Rates!$J$14,'Claim Details'!$I$28&lt;=Rates!$J$15,'Claim Details'!$I$19="Yes"),Rates!$K$24,IF(AND(AE119="C",'Claim Details'!$I$28&gt;=Rates!$J$14,'Claim Details'!$I$28&lt;=Rates!$J$15,'Claim Details'!$I$19="No"),Rates!$J$24,"£0.00"))))))))))))))))))))))))</f>
        <v>£0.00</v>
      </c>
      <c r="BH119" s="189" t="str">
        <f t="shared" si="28"/>
        <v>£0.00</v>
      </c>
      <c r="BI119" s="189">
        <f t="shared" si="29"/>
        <v>0</v>
      </c>
      <c r="BO119" s="202" t="str">
        <f>IF(H119="","£0.00",IF(AP119="4","£0.00",IF(AP119="5","£0.00",IF(AP119="1","£0.00",((AQ119*H119)*'Claim Details'!$F$111)/100))))</f>
        <v>£0.00</v>
      </c>
      <c r="BP119" s="202" t="str">
        <f>IF(T119="","£0.00",IF(AP119="4","£0.00",IF(AP119="5","£0.00",IF(AP119="1","£0.00",((AR119*T119)*'Claim Details'!$N$111)/100))))</f>
        <v>£0.00</v>
      </c>
      <c r="BQ119" s="202" t="str">
        <f>IF(AI119="","£0.00",IF(AP119="4","£0.00",IF(AP119="5","£0.00",IF(AP119="1","£0.00",((BI119*AI119)*'Claim Details'!$W$111)/100))))</f>
        <v>£0.00</v>
      </c>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row>
    <row r="120" spans="1:97" ht="15">
      <c r="A120" s="145"/>
      <c r="B120" s="91"/>
      <c r="C120" s="96"/>
      <c r="D120" s="97"/>
      <c r="E120" s="98"/>
      <c r="F120" s="89"/>
      <c r="G120" s="99"/>
      <c r="H120" s="100"/>
      <c r="I120" s="221" t="str">
        <f t="shared" si="19"/>
        <v>£0.00</v>
      </c>
      <c r="J120" s="101"/>
      <c r="K120" s="100"/>
      <c r="L120" s="221" t="str">
        <f t="shared" si="20"/>
        <v>£0.00</v>
      </c>
      <c r="M120" s="101"/>
      <c r="N120" s="102"/>
      <c r="O120" s="145"/>
      <c r="P120" s="77"/>
      <c r="Q120" s="87"/>
      <c r="R120" s="87"/>
      <c r="S120" s="87"/>
      <c r="T120" s="149" t="str">
        <f t="shared" si="21"/>
        <v/>
      </c>
      <c r="U120" s="87" t="str">
        <f t="shared" si="30"/>
        <v/>
      </c>
      <c r="V120" s="87"/>
      <c r="W120" s="53" t="str">
        <f t="shared" si="22"/>
        <v>£0.00</v>
      </c>
      <c r="X120" s="53"/>
      <c r="Y120" s="87"/>
      <c r="Z120" s="78"/>
      <c r="AA120" s="79"/>
      <c r="AB120" s="160"/>
      <c r="AC120" s="98"/>
      <c r="AD120" s="225"/>
      <c r="AE120" s="235" t="str">
        <f t="shared" si="23"/>
        <v/>
      </c>
      <c r="AF120" s="87" t="str">
        <f t="shared" si="24"/>
        <v/>
      </c>
      <c r="AG120" s="53"/>
      <c r="AH120" s="224"/>
      <c r="AI120" s="226" t="str">
        <f t="shared" si="16"/>
        <v/>
      </c>
      <c r="AJ120" s="236" t="str">
        <f t="shared" si="25"/>
        <v>£0.00</v>
      </c>
      <c r="AK120" s="31"/>
      <c r="AL120" s="1"/>
      <c r="AM120" s="1"/>
      <c r="AN120" s="1"/>
      <c r="AO120" s="1"/>
      <c r="AP120" s="1" t="str">
        <f t="shared" si="17"/>
        <v/>
      </c>
      <c r="AQ120" s="27">
        <f t="shared" si="18"/>
        <v>0</v>
      </c>
      <c r="AR120" s="189">
        <f t="shared" si="26"/>
        <v>0</v>
      </c>
      <c r="AS120" s="190" t="str">
        <f>IF(AND(C120="A",'Claim Details'!$E$28&gt;=Rates!$D$14,'Claim Details'!$E$28&lt;=Rates!$D$15,'Claim Details'!$E$19="Yes"),Rates!$E$17,IF(AND(C120="A",'Claim Details'!$E$28&gt;=Rates!$D$14,'Claim Details'!$E$28&lt;=Rates!$D$15,'Claim Details'!$E$19="No"),Rates!$D$17,IF(AND(C120="A",'Claim Details'!$E$28&gt;=Rates!$F$14,'Claim Details'!$E$28&lt;=Rates!$F$15,'Claim Details'!$E$19="Yes"),Rates!$G$17,IF(AND(C120="A",'Claim Details'!$E$28&gt;=Rates!$F$14,'Claim Details'!$E$28&lt;=Rates!$F$15,'Claim Details'!$E$19="No"),Rates!$F$17,IF(AND(C120="A",'Claim Details'!$E$28&gt;=Rates!$H$14,'Claim Details'!$E$28&lt;=Rates!$H$15,'Claim Details'!$E$19="Yes"),Rates!$I$17,IF(AND(C120="A",'Claim Details'!$E$28&gt;=Rates!$H$14,'Claim Details'!$E$28&lt;=Rates!$H$15,'Claim Details'!$E$19="No"),Rates!$H$17,IF(AND(C120="A",'Claim Details'!$E$28&gt;=Rates!$J$14,'Claim Details'!$E$28&lt;=Rates!$J$15,'Claim Details'!$E$19="Yes"),Rates!$K$17,IF(AND(C120="A",'Claim Details'!$E$28&gt;=Rates!$J$14,'Claim Details'!$E$28&lt;=Rates!$J$15,'Claim Details'!$E$19="No"),Rates!$J$17,IF(AND(C120="B",'Claim Details'!$E$28&gt;=Rates!$D$14,'Claim Details'!$E$28&lt;=Rates!$D$15,'Claim Details'!$E$19="Yes"),Rates!$E$18,IF(AND(C120="B",'Claim Details'!$E$28&gt;=Rates!$D$14,'Claim Details'!$E$28&lt;=Rates!$D$15,'Claim Details'!$E$19="No"),Rates!$D$18,IF(AND(C120="B",'Claim Details'!$E$28&gt;=Rates!$F$14,'Claim Details'!$E$28&lt;=Rates!$F$15,'Claim Details'!$E$19="Yes"),Rates!$G$18,IF(AND(C120="B",'Claim Details'!$E$28&gt;=Rates!$F$14,'Claim Details'!$E$28&lt;=Rates!$F$15,'Claim Details'!$E$19="No"),Rates!$F$18,IF(AND(C120="B",'Claim Details'!$E$28&gt;=Rates!$H$14,'Claim Details'!$E$28&lt;=Rates!$H$15,'Claim Details'!$E$19="Yes"),Rates!$I$18,IF(AND(C120="B",'Claim Details'!$E$28&gt;=Rates!$H$14,'Claim Details'!$E$28&lt;=Rates!$H$15,'Claim Details'!$E$19="No"),Rates!$H$18,IF(AND(C120="B",'Claim Details'!$E$28&gt;=Rates!$J$14,'Claim Details'!$E$28&lt;=Rates!$J$15,'Claim Details'!$E$19="Yes"),Rates!$K$18,IF(AND(C120="B",'Claim Details'!$E$28&gt;=Rates!$J$14,'Claim Details'!$E$28&lt;=Rates!$J$15,'Claim Details'!$E$19="No"),Rates!$J$18,IF(AND(C120="C",'Claim Details'!$E$28&gt;=Rates!$D$14,'Claim Details'!$E$28&lt;=Rates!$D$15,'Claim Details'!$E$19="Yes"),Rates!$E$19,IF(AND(C120="C",'Claim Details'!$E$28&gt;=Rates!$D$14,'Claim Details'!$E$28&lt;=Rates!$D$15,'Claim Details'!$E$19="No"),Rates!$D$19,IF(AND(C120="C",'Claim Details'!$E$28&gt;=Rates!$F$14,'Claim Details'!$E$28&lt;=Rates!$F$15,'Claim Details'!$E$19="Yes"),Rates!$G$19,IF(AND(C120="C",'Claim Details'!$E$28&gt;=Rates!$F$14,'Claim Details'!$E$28&lt;=Rates!$F$15,'Claim Details'!$E$19="No"),Rates!$F$19,IF(AND(C120="C",'Claim Details'!$E$28&gt;=Rates!$H$14,'Claim Details'!$E$28&lt;=Rates!$H$15,'Claim Details'!$E$19="Yes"),Rates!$I$19,IF(AND(C120="C",'Claim Details'!$E$28&gt;=Rates!$H$14,'Claim Details'!$E$28&lt;=Rates!$H$15,'Claim Details'!$E$19="No"),Rates!$H$19,IF(AND(C120="C",'Claim Details'!$E$28&gt;=Rates!$J$14,'Claim Details'!$E$28&lt;=Rates!$J$15,'Claim Details'!$E$19="Yes"),Rates!$K$19,IF(AND(C120="C",'Claim Details'!$E$28&gt;=Rates!$J$14,'Claim Details'!$E$28&lt;=Rates!$J$15,'Claim Details'!$E$19="No"),Rates!$J$19,"£0.00"))))))))))))))))))))))))</f>
        <v>£0.00</v>
      </c>
      <c r="AT120" s="189" t="str">
        <f>IF(AND(C120="A",'Claim Details'!$E$28&gt;=Rates!$D$14,'Claim Details'!$E$28&lt;=Rates!$D$15,'Claim Details'!$E$19="Yes"),Rates!$E$25,IF(AND(C120="A",'Claim Details'!$E$28&gt;=Rates!$D$14,'Claim Details'!$E$28&lt;=Rates!$D$15,'Claim Details'!$E$19="No"),Rates!$D$25,IF(AND(C120="A",'Claim Details'!$E$28&gt;=Rates!$F$14,'Claim Details'!$E$28&lt;=Rates!$F$15,'Claim Details'!$E$19="Yes"),Rates!$G$25,IF(AND(C120="A",'Claim Details'!$E$28&gt;=Rates!$F$14,'Claim Details'!$E$28&lt;=Rates!$F$15,'Claim Details'!$E$19="No"),Rates!$F$25,IF(AND(C120="A",'Claim Details'!$E$28&gt;=Rates!$H$14,'Claim Details'!$E$28&lt;=Rates!$H$15,'Claim Details'!$E$19="Yes"),Rates!$I$25,IF(AND(C120="A",'Claim Details'!$E$28&gt;=Rates!$H$14,'Claim Details'!$E$28&lt;=Rates!$H$15,'Claim Details'!$E$19="No"),Rates!$H$25,IF(AND(C120="A",'Claim Details'!$E$28&gt;=Rates!$J$14,'Claim Details'!$E$28&lt;=Rates!$J$15,'Claim Details'!$E$19="Yes"),Rates!$K$25,IF(AND(C120="A",'Claim Details'!$E$28&gt;=Rates!$J$14,'Claim Details'!$E$28&lt;=Rates!$J$15,'Claim Details'!$E$19="No"),Rates!$J$25,IF(AND(C120="B",'Claim Details'!$E$28&gt;=Rates!$D$14,'Claim Details'!$E$28&lt;=Rates!$D$15,'Claim Details'!$E$19="Yes"),Rates!$E$26,IF(AND(C120="B",'Claim Details'!$E$28&gt;=Rates!$D$14,'Claim Details'!$E$28&lt;=Rates!$D$15,'Claim Details'!$E$19="No"),Rates!$D$26,IF(AND(C120="B",'Claim Details'!$E$28&gt;=Rates!$F$14,'Claim Details'!$E$28&lt;=Rates!$F$15,'Claim Details'!$E$19="Yes"),Rates!$G$26,IF(AND(C120="B",'Claim Details'!$E$28&gt;=Rates!$F$14,'Claim Details'!$E$28&lt;=Rates!$F$15,'Claim Details'!$E$19="No"),Rates!$F$26,IF(AND(C120="B",'Claim Details'!$E$28&gt;=Rates!$H$14,'Claim Details'!$E$28&lt;=Rates!$H$15,'Claim Details'!$E$19="Yes"),Rates!$I$26,IF(AND(C120="B",'Claim Details'!$E$28&gt;=Rates!$H$14,'Claim Details'!$E$28&lt;=Rates!$H$15,'Claim Details'!$E$19="No"),Rates!$H$26,IF(AND(C120="B",'Claim Details'!$E$28&gt;=Rates!$J$14,'Claim Details'!$E$28&lt;=Rates!$J$15,'Claim Details'!$E$19="Yes"),Rates!$K$26,IF(AND(C120="B",'Claim Details'!$E$28&gt;=Rates!$J$14,'Claim Details'!$E$28&lt;=Rates!$J$15,'Claim Details'!$E$19="No"),Rates!$J$26,IF(AND(C120="C",'Claim Details'!$E$28&gt;=Rates!$D$14,'Claim Details'!$E$28&lt;=Rates!$D$15,'Claim Details'!$E$19="Yes"),Rates!$E$27,IF(AND(C120="C",'Claim Details'!$E$28&gt;=Rates!$D$14,'Claim Details'!$E$28&lt;=Rates!$D$15,'Claim Details'!$E$19="No"),Rates!$D$27,IF(AND(C120="C",'Claim Details'!$E$28&gt;=Rates!$F$14,'Claim Details'!$E$28&lt;=Rates!$F$15,'Claim Details'!$E$19="Yes"),Rates!$G$27,IF(AND(C120="C",'Claim Details'!$E$28&gt;=Rates!$F$14,'Claim Details'!$E$28&lt;=Rates!$F$15,'Claim Details'!$E$19="No"),Rates!$F$27,IF(AND(C120="C",'Claim Details'!$E$28&gt;=Rates!$H$14,'Claim Details'!$E$28&lt;=Rates!$H$15,'Claim Details'!$E$19="Yes"),Rates!$I$27,IF(AND(C120="C",'Claim Details'!$E$28&gt;=Rates!$H$14,'Claim Details'!$E$28&lt;=Rates!$H$15,'Claim Details'!$E$19="No"),Rates!$H$27,IF(AND(C120="C",'Claim Details'!$E$28&gt;=Rates!$J$14,'Claim Details'!$E$28&lt;=Rates!$J$15,'Claim Details'!$E$19="Yes"),Rates!$K$27,IF(AND(C120="C",'Claim Details'!$E$28&gt;=Rates!$J$14,'Claim Details'!$E$28&lt;=Rates!$J$15,'Claim Details'!$E$19="No"),Rates!$J$27,"£0.00"))))))))))))))))))))))))</f>
        <v>£0.00</v>
      </c>
      <c r="AU120" s="191" t="str">
        <f>IF(AND(C120="A",'Claim Details'!$E$28&gt;=Rates!$D$14,'Claim Details'!$E$28&lt;=Rates!$D$15,'Claim Details'!$E$19="Yes"),Rates!$E$20,IF(AND(C120="A",'Claim Details'!$E$28&gt;=Rates!$D$14,'Claim Details'!$E$28&lt;=Rates!$D$15,'Claim Details'!$E$19="No"),Rates!$D$20,IF(AND(C120="A",'Claim Details'!$E$28&gt;=Rates!$F$14,'Claim Details'!$E$28&lt;=Rates!$F$15,'Claim Details'!$E$19="Yes"),Rates!$G$20,IF(AND(C120="A",'Claim Details'!$E$28&gt;=Rates!$F$14,'Claim Details'!$E$28&lt;=Rates!$F$15,'Claim Details'!$E$19="No"),Rates!$F$20,IF(AND(C120="A",'Claim Details'!$E$28&gt;=Rates!$H$14,'Claim Details'!$E$28&lt;=Rates!$H$15,'Claim Details'!$E$19="Yes"),Rates!$I$20,IF(AND(C120="A",'Claim Details'!$E$28&gt;=Rates!$H$14,'Claim Details'!$E$28&lt;=Rates!$H$15,'Claim Details'!$E$19="No"),Rates!$H$20,IF(AND(C120="A",'Claim Details'!$E$28&gt;=Rates!$J$14,'Claim Details'!$E$28&lt;=Rates!$J$15,'Claim Details'!$E$19="Yes"),Rates!$K$20,IF(AND(C120="A",'Claim Details'!$E$28&gt;=Rates!$J$14,'Claim Details'!$E$28&lt;=Rates!$J$15,'Claim Details'!$E$19="No"),Rates!$J$20,IF(AND(C120="B",'Claim Details'!$E$28&gt;=Rates!$D$14,'Claim Details'!$E$28&lt;=Rates!$D$15,'Claim Details'!$E$19="Yes"),Rates!$E$21,IF(AND(C120="B",'Claim Details'!$E$28&gt;=Rates!$D$14,'Claim Details'!$E$28&lt;=Rates!$D$15,'Claim Details'!$E$19="No"),Rates!$D$21,IF(AND(C120="B",'Claim Details'!$E$28&gt;=Rates!$F$14,'Claim Details'!$E$28&lt;=Rates!$F$15,'Claim Details'!$E$19="Yes"),Rates!$G$21,IF(AND(C120="B",'Claim Details'!$E$28&gt;=Rates!$F$14,'Claim Details'!$E$28&lt;=Rates!$F$15,'Claim Details'!$E$19="No"),Rates!$F$21,IF(AND(C120="B",'Claim Details'!$E$28&gt;=Rates!$H$14,'Claim Details'!$E$28&lt;=Rates!$H$15,'Claim Details'!$E$19="Yes"),Rates!$I$21,IF(AND(C120="B",'Claim Details'!$E$28&gt;=Rates!$H$14,'Claim Details'!$E$28&lt;=Rates!$H$15,'Claim Details'!$E$19="No"),Rates!$H$21,IF(AND(C120="B",'Claim Details'!$E$28&gt;=Rates!$J$14,'Claim Details'!$E$28&lt;=Rates!$J$15,'Claim Details'!$E$19="Yes"),Rates!$K$21,IF(AND(C120="B",'Claim Details'!$E$28&gt;=Rates!$J$14,'Claim Details'!$E$28&lt;=Rates!$J$15,'Claim Details'!$E$19="No"),Rates!$J$21,"£0.00"))))))))))))))))</f>
        <v>£0.00</v>
      </c>
      <c r="AV120" s="191" t="str">
        <f>IF(AND(C120="A",'Claim Details'!$E$28&gt;=Rates!$D$14,'Claim Details'!$E$28&lt;=Rates!$D$15,'Claim Details'!$E$19="Yes"),Rates!$E$22,IF(AND(C120="A",'Claim Details'!$E$28&gt;=Rates!$D$14,'Claim Details'!$E$28&lt;=Rates!$D$15,'Claim Details'!$E$19="No"),Rates!$D$22,IF(AND(C120="A",'Claim Details'!$E$28&gt;=Rates!$F$14,'Claim Details'!$E$28&lt;=Rates!$F$15,'Claim Details'!$E$19="Yes"),Rates!$G$22,IF(AND(C120="A",'Claim Details'!$E$28&gt;=Rates!$F$14,'Claim Details'!$E$28&lt;=Rates!$F$15,'Claim Details'!$E$19="No"),Rates!$F$22,IF(AND(C120="A",'Claim Details'!$E$28&gt;=Rates!$H$14,'Claim Details'!$E$28&lt;=Rates!$H$15,'Claim Details'!$E$19="Yes"),Rates!$I$22,IF(AND(C120="A",'Claim Details'!$E$28&gt;=Rates!$H$14,'Claim Details'!$E$28&lt;=Rates!$H$15,'Claim Details'!$E$19="No"),Rates!$H$22,IF(AND(C120="A",'Claim Details'!$E$28&gt;=Rates!$J$14,'Claim Details'!$E$28&lt;=Rates!$J$15,'Claim Details'!$E$19="Yes"),Rates!$K$22,IF(AND(C120="A",'Claim Details'!$E$28&gt;=Rates!$J$14,'Claim Details'!$E$28&lt;=Rates!$J$15,'Claim Details'!$E$19="No"),Rates!$J$22,IF(AND(C120="B",'Claim Details'!$E$28&gt;=Rates!$D$14,'Claim Details'!$E$28&lt;=Rates!$D$15,'Claim Details'!$E$19="Yes"),Rates!$E$23,IF(AND(C120="B",'Claim Details'!$E$28&gt;=Rates!$D$14,'Claim Details'!$E$28&lt;=Rates!$D$15,'Claim Details'!$E$19="No"),Rates!$D$23,IF(AND(C120="B",'Claim Details'!$E$28&gt;=Rates!$F$14,'Claim Details'!$E$28&lt;=Rates!$F$15,'Claim Details'!$E$19="Yes"),Rates!$G$23,IF(AND(C120="B",'Claim Details'!$E$28&gt;=Rates!$F$14,'Claim Details'!$E$28&lt;=Rates!$F$15,'Claim Details'!$E$19="No"),Rates!$F$23,IF(AND(C120="B",'Claim Details'!$E$28&gt;=Rates!$H$14,'Claim Details'!$E$28&lt;=Rates!$H$15,'Claim Details'!$E$19="Yes"),Rates!$I$23,IF(AND(C120="B",'Claim Details'!$E$28&gt;=Rates!$H$14,'Claim Details'!$E$28&lt;=Rates!$H$15,'Claim Details'!$E$19="No"),Rates!$H$23,IF(AND(C120="B",'Claim Details'!$E$28&gt;=Rates!$J$14,'Claim Details'!$E$28&lt;=Rates!$J$15,'Claim Details'!$E$19="Yes"),Rates!$K$23,IF(AND(C120="B",'Claim Details'!$E$28&gt;=Rates!$J$14,'Claim Details'!$E$28&lt;=Rates!$J$15,'Claim Details'!$E$19="No"),Rates!$J$23,IF(AND(C120="C",'Claim Details'!$E$28&gt;=Rates!$D$14,'Claim Details'!$E$28&lt;=Rates!$D$15,'Claim Details'!$E$19="Yes"),Rates!$E$24,IF(AND(C120="C",'Claim Details'!$E$28&gt;=Rates!$D$14,'Claim Details'!$E$28&lt;=Rates!$D$15,'Claim Details'!$E$19="No"),Rates!$D$24,IF(AND(C120="C",'Claim Details'!$E$28&gt;=Rates!$F$14,'Claim Details'!$E$28&lt;=Rates!$F$15,'Claim Details'!$E$19="Yes"),Rates!$G$24,IF(AND(C120="C",'Claim Details'!$E$28&gt;=Rates!$F$14,'Claim Details'!$E$28&lt;=Rates!$F$15,'Claim Details'!$E$19="No"),Rates!$F$24,IF(AND(C120="C",'Claim Details'!$E$28&gt;=Rates!$H$14,'Claim Details'!$E$28&lt;=Rates!$H$15,'Claim Details'!$E$19="Yes"),Rates!$I$24,IF(AND(C120="C",'Claim Details'!$E$28&gt;=Rates!$H$14,'Claim Details'!$E$28&lt;=Rates!$H$15,'Claim Details'!$E$19="No"),Rates!$H$24,IF(AND(C120="C",'Claim Details'!$E$28&gt;=Rates!$J$14,'Claim Details'!$E$28&lt;=Rates!$J$15,'Claim Details'!$E$19="Yes"),Rates!$K$24,IF(AND(C120="C",'Claim Details'!$E$28&gt;=Rates!$J$14,'Claim Details'!$E$28&lt;=Rates!$J$15,'Claim Details'!$E$19="No"),Rates!$J$24,"£0.00"))))))))))))))))))))))))</f>
        <v>£0.00</v>
      </c>
      <c r="AW120" s="1"/>
      <c r="AX120" s="189" t="str">
        <f>IF(AND(U120="A",'Claim Details'!$I$28&gt;=Rates!$D$14,'Claim Details'!$I$28&lt;=Rates!$D$15,'Claim Details'!$I$19="Yes"),Rates!$J$17,IF(AND(U120="A",'Claim Details'!$I$28&gt;=Rates!$D$14,'Claim Details'!$I$28&lt;=Rates!$D$15,'Claim Details'!$I$19="No"),Rates!$D$17,IF(AND(U120="A",'Claim Details'!$I$28&gt;=Rates!$F$14,'Claim Details'!$I$28&lt;=Rates!$F$15,'Claim Details'!$I$19="Yes"),Rates!$G$17,IF(AND(U120="A",'Claim Details'!$I$28&gt;=Rates!$F$14,'Claim Details'!$I$28&lt;=Rates!$F$15,'Claim Details'!$I$19="No"),Rates!$F$17,IF(AND(U120="A",'Claim Details'!$I$28&gt;=Rates!$H$14,'Claim Details'!$I$28&lt;=Rates!$H$15,'Claim Details'!$I$19="Yes"),Rates!$I$17,IF(AND(U120="A",'Claim Details'!$I$28&gt;=Rates!$H$14,'Claim Details'!$I$28&lt;=Rates!$H$15,'Claim Details'!$I$19="No"),Rates!$H$17,IF(AND(U120="A",'Claim Details'!$I$28&gt;=Rates!$J$14,'Claim Details'!$I$28&lt;=Rates!$J$15,'Claim Details'!$I$19="Yes"),Rates!$K$17,IF(AND(U120="A",'Claim Details'!$I$28&gt;=Rates!$J$14,'Claim Details'!$I$28&lt;=Rates!$J$15,'Claim Details'!$I$19="No"),Rates!$J$17,IF(AND(U120="B",'Claim Details'!$I$28&gt;=Rates!$D$14,'Claim Details'!$I$28&lt;=Rates!$D$15,'Claim Details'!$I$19="Yes"),Rates!$E$18,IF(AND(U120="B",'Claim Details'!$I$28&gt;=Rates!$D$14,'Claim Details'!$I$28&lt;=Rates!$D$15,'Claim Details'!$I$19="No"),Rates!$D$18,IF(AND(U120="B",'Claim Details'!$I$28&gt;=Rates!$F$14,'Claim Details'!$I$28&lt;=Rates!$F$15,'Claim Details'!$I$19="Yes"),Rates!$G$18,IF(AND(U120="B",'Claim Details'!$I$28&gt;=Rates!$F$14,'Claim Details'!$I$28&lt;=Rates!$F$15,'Claim Details'!$I$19="No"),Rates!$F$18,IF(AND(U120="B",'Claim Details'!$I$28&gt;=Rates!$H$14,'Claim Details'!$I$28&lt;=Rates!$H$15,'Claim Details'!$I$19="Yes"),Rates!$I$18,IF(AND(U120="B",'Claim Details'!$I$28&gt;=Rates!$H$14,'Claim Details'!$I$28&lt;=Rates!$H$15,'Claim Details'!$I$19="No"),Rates!$H$18,IF(AND(U120="B",'Claim Details'!$I$28&gt;=Rates!$J$14,'Claim Details'!$I$28&lt;=Rates!$J$15,'Claim Details'!$I$19="Yes"),Rates!$K$18,IF(AND(U120="B",'Claim Details'!$I$28&gt;=Rates!$J$14,'Claim Details'!$I$28&lt;=Rates!$J$15,'Claim Details'!$I$19="No"),Rates!$J$18,IF(AND(U120="C",'Claim Details'!$I$28&gt;=Rates!$D$14,'Claim Details'!$I$28&lt;=Rates!$D$15,'Claim Details'!$I$19="Yes"),Rates!$E$19,IF(AND(U120="C",'Claim Details'!$I$28&gt;=Rates!$D$14,'Claim Details'!$I$28&lt;=Rates!$D$15,'Claim Details'!$I$19="No"),Rates!$D$19,IF(AND(U120="C",'Claim Details'!$I$28&gt;=Rates!$F$14,'Claim Details'!$I$28&lt;=Rates!$F$15,'Claim Details'!$I$19="Yes"),Rates!$G$19,IF(AND(U120="C",'Claim Details'!$I$28&gt;=Rates!$F$14,'Claim Details'!$I$28&lt;=Rates!$F$15,'Claim Details'!$I$19="No"),Rates!$F$19,IF(AND(U120="C",'Claim Details'!$I$28&gt;=Rates!$H$14,'Claim Details'!$I$28&lt;=Rates!$H$15,'Claim Details'!$I$19="Yes"),Rates!$I$19,IF(AND(U120="C",'Claim Details'!$I$28&gt;=Rates!$H$14,'Claim Details'!$I$28&lt;=Rates!$H$15,'Claim Details'!$I$19="No"),Rates!$H$19,IF(AND(U120="C",'Claim Details'!$I$28&gt;=Rates!$J$14,'Claim Details'!$I$28&lt;=Rates!$J$15,'Claim Details'!$I$19="Yes"),Rates!$K$19,IF(AND(U120="C",'Claim Details'!$I$28&gt;=Rates!$J$14,'Claim Details'!$I$28&lt;=Rates!$J$15,'Claim Details'!$I$19="No"),Rates!$J$19,"£0.00"))))))))))))))))))))))))</f>
        <v>£0.00</v>
      </c>
      <c r="AY120" s="189" t="str">
        <f>IF(AND(C120="A",'Claim Details'!$I$28&gt;=Rates!$D$14,'Claim Details'!$I$28&lt;=Rates!$D$15,'Claim Details'!$I$19="Yes"),Rates!$J$25,IF(AND(C120="A",'Claim Details'!$I$28&gt;=Rates!$D$14,'Claim Details'!$I$28&lt;=Rates!$D$15,'Claim Details'!$I$19="No"),Rates!$D$25,IF(AND(C120="A",'Claim Details'!$I$28&gt;=Rates!$F$14,'Claim Details'!$I$28&lt;=Rates!$F$15,'Claim Details'!$I$19="Yes"),Rates!$G$25,IF(AND(C120="A",'Claim Details'!$I$28&gt;=Rates!$F$14,'Claim Details'!$I$28&lt;=Rates!$F$15,'Claim Details'!$I$19="No"),Rates!$F$25,IF(AND(C120="A",'Claim Details'!$I$28&gt;=Rates!$H$14,'Claim Details'!$I$28&lt;=Rates!$H$15,'Claim Details'!$I$19="Yes"),Rates!$I$25,IF(AND(C120="A",'Claim Details'!$I$28&gt;=Rates!$H$14,'Claim Details'!$I$28&lt;=Rates!$H$15,'Claim Details'!$I$19="No"),Rates!$H$25,IF(AND(C120="A",'Claim Details'!$I$28&gt;=Rates!$J$14,'Claim Details'!$I$28&lt;=Rates!$J$15,'Claim Details'!$I$19="Yes"),Rates!$K$25,IF(AND(C120="A",'Claim Details'!$I$28&gt;=Rates!$J$14,'Claim Details'!$I$28&lt;=Rates!$J$15,'Claim Details'!$I$19="No"),Rates!$J$25,IF(AND(C120="B",'Claim Details'!$I$28&gt;=Rates!$D$14,'Claim Details'!$I$28&lt;=Rates!$D$15,'Claim Details'!$I$19="Yes"),Rates!$E$26,IF(AND(C120="B",'Claim Details'!$I$28&gt;=Rates!$D$14,'Claim Details'!$I$28&lt;=Rates!$D$15,'Claim Details'!$I$19="No"),Rates!$D$26,IF(AND(C120="B",'Claim Details'!$I$28&gt;=Rates!$F$14,'Claim Details'!$I$28&lt;=Rates!$F$15,'Claim Details'!$I$19="Yes"),Rates!$G$26,IF(AND(C120="B",'Claim Details'!$I$28&gt;=Rates!$F$14,'Claim Details'!$I$28&lt;=Rates!$F$15,'Claim Details'!$I$19="No"),Rates!$F$26,IF(AND(C120="B",'Claim Details'!$I$28&gt;=Rates!$H$14,'Claim Details'!$I$28&lt;=Rates!$H$15,'Claim Details'!$I$19="Yes"),Rates!$I$26,IF(AND(C120="B",'Claim Details'!$I$28&gt;=Rates!$H$14,'Claim Details'!$I$28&lt;=Rates!$H$15,'Claim Details'!$I$19="No"),Rates!$H$26,IF(AND(C120="B",'Claim Details'!$I$28&gt;=Rates!$J$14,'Claim Details'!$I$28&lt;=Rates!$J$15,'Claim Details'!$I$19="Yes"),Rates!$K$26,IF(AND(C120="B",'Claim Details'!$I$28&gt;=Rates!$J$14,'Claim Details'!$I$28&lt;=Rates!$J$15,'Claim Details'!$I$19="No"),Rates!$J$26,IF(AND(C120="C",'Claim Details'!$I$28&gt;=Rates!$D$14,'Claim Details'!$I$28&lt;=Rates!$D$15,'Claim Details'!$I$19="Yes"),Rates!$E$27,IF(AND(C120="C",'Claim Details'!$I$28&gt;=Rates!$D$14,'Claim Details'!$I$28&lt;=Rates!$D$15,'Claim Details'!$I$19="No"),Rates!$D$27,IF(AND(C120="C",'Claim Details'!$I$28&gt;=Rates!$F$14,'Claim Details'!$I$28&lt;=Rates!$F$15,'Claim Details'!$I$19="Yes"),Rates!$G$27,IF(AND(C120="C",'Claim Details'!$I$28&gt;=Rates!$F$14,'Claim Details'!$I$28&lt;=Rates!$F$15,'Claim Details'!$I$19="No"),Rates!$F$27,IF(AND(C120="C",'Claim Details'!$I$28&gt;=Rates!$H$14,'Claim Details'!$I$28&lt;=Rates!$H$15,'Claim Details'!$I$19="Yes"),Rates!$I$27,IF(AND(C120="C",'Claim Details'!$I$28&gt;=Rates!$H$14,'Claim Details'!$I$28&lt;=Rates!$H$15,'Claim Details'!$I$19="No"),Rates!$H$27,IF(AND(C120="C",'Claim Details'!$I$28&gt;=Rates!$J$14,'Claim Details'!$I$28&lt;=Rates!$J$15,'Claim Details'!$I$19="Yes"),Rates!$K$27,IF(AND(C120="C",'Claim Details'!$I$28&gt;=Rates!$J$14,'Claim Details'!$I$28&lt;=Rates!$J$15,'Claim Details'!$I$19="No"),Rates!$J$27,"£0.00"))))))))))))))))))))))))</f>
        <v>£0.00</v>
      </c>
      <c r="AZ120" s="189" t="str">
        <f>IF(AND(C120="A",'Claim Details'!$I$28&gt;=Rates!$D$14,'Claim Details'!$I$28&lt;=Rates!$D$15,'Claim Details'!$I$19="Yes"),Rates!$E$20,IF(AND(C120="A",'Claim Details'!$I$28&gt;=Rates!$D$14,'Claim Details'!$I$28&lt;=Rates!$D$15,'Claim Details'!$I$19="No"),Rates!$D$20,IF(AND(C120="A",'Claim Details'!$I$28&gt;=Rates!$F$14,'Claim Details'!$I$28&lt;=Rates!$F$15,'Claim Details'!$I$19="Yes"),Rates!$G$20,IF(AND(C120="A",'Claim Details'!$I$28&gt;=Rates!$F$14,'Claim Details'!$I$28&lt;=Rates!$F$15,'Claim Details'!$I$19="No"),Rates!$F$20,IF(AND(C120="A",'Claim Details'!$I$28&gt;=Rates!$H$14,'Claim Details'!$I$28&lt;=Rates!$H$15,'Claim Details'!$I$19="Yes"),Rates!$I$20,IF(AND(C120="A",'Claim Details'!$I$28&gt;=Rates!$H$14,'Claim Details'!$I$28&lt;=Rates!$H$15,'Claim Details'!$I$19="No"),Rates!$H$20,IF(AND(C120="A",'Claim Details'!$I$28&gt;=Rates!$J$14,'Claim Details'!$I$28&lt;=Rates!$J$15,'Claim Details'!$I$19="Yes"),Rates!$K$20,IF(AND(C120="A",'Claim Details'!$I$28&gt;=Rates!$J$14,'Claim Details'!$I$28&lt;=Rates!$J$15,'Claim Details'!$I$19="No"),Rates!$J$20,IF(AND(C120="B",'Claim Details'!$I$28&gt;=Rates!$D$14,'Claim Details'!$I$28&lt;=Rates!$D$15,'Claim Details'!$I$19="Yes"),Rates!$E$21,IF(AND(C120="B",'Claim Details'!$I$28&gt;=Rates!$D$14,'Claim Details'!$I$28&lt;=Rates!$D$15,'Claim Details'!$I$19="No"),Rates!$D$21,IF(AND(C120="B",'Claim Details'!$I$28&gt;=Rates!$F$14,'Claim Details'!$I$28&lt;=Rates!$F$15,'Claim Details'!$I$19="Yes"),Rates!$G$21,IF(AND(C120="B",'Claim Details'!$I$28&gt;=Rates!$F$14,'Claim Details'!$I$28&lt;=Rates!$F$15,'Claim Details'!$I$19="No"),Rates!$F$21,IF(AND(C120="B",'Claim Details'!$I$28&gt;=Rates!$H$14,'Claim Details'!$I$28&lt;=Rates!$H$15,'Claim Details'!$I$19="Yes"),Rates!$I$21,IF(AND(C120="B",'Claim Details'!$I$28&gt;=Rates!$H$14,'Claim Details'!$I$28&lt;=Rates!$H$15,'Claim Details'!$I$19="No"),Rates!$H$21,IF(AND(C120="B",'Claim Details'!$I$28&gt;=Rates!$J$14,'Claim Details'!$I$28&lt;=Rates!$J$15,'Claim Details'!$I$19="Yes"),Rates!$K$21,IF(AND(C120="B",'Claim Details'!$I$28&gt;=Rates!$J$14,'Claim Details'!$I$28&lt;=Rates!$J$15,'Claim Details'!$I$19="No"),Rates!$J$21,"£0.00"))))))))))))))))</f>
        <v>£0.00</v>
      </c>
      <c r="BA120" s="189" t="str">
        <f>IF(AND(C120="A",'Claim Details'!$I$28&gt;=Rates!$D$14,'Claim Details'!$I$28&lt;=Rates!$D$15,'Claim Details'!$I$19="Yes"),Rates!$E$22,IF(AND(C120="A",'Claim Details'!$I$28&gt;=Rates!$D$14,'Claim Details'!$I$28&lt;=Rates!$D$15,'Claim Details'!$I$19="No"),Rates!$D$22,IF(AND(C120="A",'Claim Details'!$I$28&gt;=Rates!$F$14,'Claim Details'!$I$28&lt;=Rates!$F$15,'Claim Details'!$I$19="Yes"),Rates!$G$22,IF(AND(C120="A",'Claim Details'!$I$28&gt;=Rates!$F$14,'Claim Details'!$I$28&lt;=Rates!$F$15,'Claim Details'!$I$19="No"),Rates!$F$22,IF(AND(C120="A",'Claim Details'!$I$28&gt;=Rates!$H$14,'Claim Details'!$I$28&lt;=Rates!$H$15,'Claim Details'!$I$19="Yes"),Rates!$I$22,IF(AND(C120="A",'Claim Details'!$I$28&gt;=Rates!$H$14,'Claim Details'!$I$28&lt;=Rates!$H$15,'Claim Details'!$I$19="No"),Rates!$H$22,IF(AND(C120="A",'Claim Details'!$I$28&gt;=Rates!$J$14,'Claim Details'!$I$28&lt;=Rates!$J$15,'Claim Details'!$I$19="Yes"),Rates!$K$22,IF(AND(C120="A",'Claim Details'!$I$28&gt;=Rates!$J$14,'Claim Details'!$I$28&lt;=Rates!$J$15,'Claim Details'!$I$19="No"),Rates!$J$22,IF(AND(C120="B",'Claim Details'!$I$28&gt;=Rates!$D$14,'Claim Details'!$I$28&lt;=Rates!$D$15,'Claim Details'!$I$19="Yes"),Rates!$E$23,IF(AND(C120="B",'Claim Details'!$I$28&gt;=Rates!$D$14,'Claim Details'!$I$28&lt;=Rates!$D$15,'Claim Details'!$I$19="No"),Rates!$D$23,IF(AND(C120="B",'Claim Details'!$I$28&gt;=Rates!$F$14,'Claim Details'!$I$28&lt;=Rates!$F$15,'Claim Details'!$I$19="Yes"),Rates!$G$23,IF(AND(C120="B",'Claim Details'!$I$28&gt;=Rates!$F$14,'Claim Details'!$I$28&lt;=Rates!$F$15,'Claim Details'!$I$19="No"),Rates!$F$23,IF(AND(C120="B",'Claim Details'!$I$28&gt;=Rates!$H$14,'Claim Details'!$I$28&lt;=Rates!$H$15,'Claim Details'!$I$19="Yes"),Rates!$I$23,IF(AND(C120="B",'Claim Details'!$I$28&gt;=Rates!$H$14,'Claim Details'!$I$28&lt;=Rates!$H$15,'Claim Details'!$I$19="No"),Rates!$H$23,IF(AND(C120="B",'Claim Details'!$I$28&gt;=Rates!$J$14,'Claim Details'!$I$28&lt;=Rates!$J$15,'Claim Details'!$I$19="Yes"),Rates!$K$23,IF(AND(C120="B",'Claim Details'!$I$28&gt;=Rates!$J$14,'Claim Details'!$I$28&lt;=Rates!$J$15,'Claim Details'!$I$19="No"),Rates!$J$23,IF(AND(C120="C",'Claim Details'!$I$28&gt;=Rates!$D$14,'Claim Details'!$I$28&lt;=Rates!$D$15,'Claim Details'!$I$19="Yes"),Rates!$E$24,IF(AND(C120="C",'Claim Details'!$I$28&gt;=Rates!$D$14,'Claim Details'!$I$28&lt;=Rates!$D$15,'Claim Details'!$I$19="No"),Rates!$D$24,IF(AND(C120="C",'Claim Details'!$I$28&gt;=Rates!$F$14,'Claim Details'!$I$28&lt;=Rates!$F$15,'Claim Details'!$I$19="Yes"),Rates!$G$24,IF(AND(C120="C",'Claim Details'!$I$28&gt;=Rates!$F$14,'Claim Details'!$I$28&lt;=Rates!$F$15,'Claim Details'!$I$19="No"),Rates!$F$24,IF(AND(C120="C",'Claim Details'!$I$28&gt;=Rates!$H$14,'Claim Details'!$I$28&lt;=Rates!$H$15,'Claim Details'!$I$19="Yes"),Rates!$I$24,IF(AND(C120="C",'Claim Details'!$I$28&gt;=Rates!$H$14,'Claim Details'!$I$28&lt;=Rates!$H$15,'Claim Details'!$I$19="No"),Rates!$H$24,IF(AND(C120="C",'Claim Details'!$I$28&gt;=Rates!$J$14,'Claim Details'!$I$28&lt;=Rates!$J$15,'Claim Details'!$I$19="Yes"),Rates!$K$24,IF(AND(C120="C",'Claim Details'!$I$28&gt;=Rates!$J$14,'Claim Details'!$I$28&lt;=Rates!$J$15,'Claim Details'!$I$19="No"),Rates!$J$24,"£0.00"))))))))))))))))))))))))</f>
        <v>£0.00</v>
      </c>
      <c r="BB120" s="189" t="str">
        <f t="shared" si="27"/>
        <v>£0.00</v>
      </c>
      <c r="BC120" s="1"/>
      <c r="BD120" s="189" t="str">
        <f>IF(AND(AE120="A",'Claim Details'!$I$28&gt;=Rates!$D$14,'Claim Details'!$I$28&lt;=Rates!$D$15,'Claim Details'!$I$19="Yes"),Rates!$J$17,IF(AND(AE120="A",'Claim Details'!$I$28&gt;=Rates!$D$14,'Claim Details'!$I$28&lt;=Rates!$D$15,'Claim Details'!$I$19="No"),Rates!$D$17,IF(AND(AE120="A",'Claim Details'!$I$28&gt;=Rates!$F$14,'Claim Details'!$I$28&lt;=Rates!$F$15,'Claim Details'!$I$19="Yes"),Rates!$G$17,IF(AND(AE120="A",'Claim Details'!$I$28&gt;=Rates!$F$14,'Claim Details'!$I$28&lt;=Rates!$F$15,'Claim Details'!$I$19="No"),Rates!$F$17,IF(AND(AE120="A",'Claim Details'!$I$28&gt;=Rates!$H$14,'Claim Details'!$I$28&lt;=Rates!$H$15,'Claim Details'!$I$19="Yes"),Rates!$I$17,IF(AND(AE120="A",'Claim Details'!$I$28&gt;=Rates!$H$14,'Claim Details'!$I$28&lt;=Rates!$H$15,'Claim Details'!$I$19="No"),Rates!$H$17,IF(AND(AE120="A",'Claim Details'!$I$28&gt;=Rates!$J$14,'Claim Details'!$I$28&lt;=Rates!$J$15,'Claim Details'!$I$19="Yes"),Rates!$K$17,IF(AND(AE120="A",'Claim Details'!$I$28&gt;=Rates!$J$14,'Claim Details'!$I$28&lt;=Rates!$J$15,'Claim Details'!$I$19="No"),Rates!$J$17,IF(AND(AE120="B",'Claim Details'!$I$28&gt;=Rates!$D$14,'Claim Details'!$I$28&lt;=Rates!$D$15,'Claim Details'!$I$19="Yes"),Rates!$E$18,IF(AND(AE120="B",'Claim Details'!$I$28&gt;=Rates!$D$14,'Claim Details'!$I$28&lt;=Rates!$D$15,'Claim Details'!$I$19="No"),Rates!$D$18,IF(AND(AE120="B",'Claim Details'!$I$28&gt;=Rates!$F$14,'Claim Details'!$I$28&lt;=Rates!$F$15,'Claim Details'!$I$19="Yes"),Rates!$G$18,IF(AND(AE120="B",'Claim Details'!$I$28&gt;=Rates!$F$14,'Claim Details'!$I$28&lt;=Rates!$F$15,'Claim Details'!$I$19="No"),Rates!$F$18,IF(AND(AE120="B",'Claim Details'!$I$28&gt;=Rates!$H$14,'Claim Details'!$I$28&lt;=Rates!$H$15,'Claim Details'!$I$19="Yes"),Rates!$I$18,IF(AND(AE120="B",'Claim Details'!$I$28&gt;=Rates!$H$14,'Claim Details'!$I$28&lt;=Rates!$H$15,'Claim Details'!$I$19="No"),Rates!$H$18,IF(AND(AE120="B",'Claim Details'!$I$28&gt;=Rates!$J$14,'Claim Details'!$I$28&lt;=Rates!$J$15,'Claim Details'!$I$19="Yes"),Rates!$K$18,IF(AND(AE120="B",'Claim Details'!$I$28&gt;=Rates!$J$14,'Claim Details'!$I$28&lt;=Rates!$J$15,'Claim Details'!$I$19="No"),Rates!$J$18,IF(AND(AE120="C",'Claim Details'!$I$28&gt;=Rates!$D$14,'Claim Details'!$I$28&lt;=Rates!$D$15,'Claim Details'!$I$19="Yes"),Rates!$E$19,IF(AND(AE120="C",'Claim Details'!$I$28&gt;=Rates!$D$14,'Claim Details'!$I$28&lt;=Rates!$D$15,'Claim Details'!$I$19="No"),Rates!$D$19,IF(AND(AE120="C",'Claim Details'!$I$28&gt;=Rates!$F$14,'Claim Details'!$I$28&lt;=Rates!$F$15,'Claim Details'!$I$19="Yes"),Rates!$G$19,IF(AND(AE120="C",'Claim Details'!$I$28&gt;=Rates!$F$14,'Claim Details'!$I$28&lt;=Rates!$F$15,'Claim Details'!$I$19="No"),Rates!$F$19,IF(AND(AE120="C",'Claim Details'!$I$28&gt;=Rates!$H$14,'Claim Details'!$I$28&lt;=Rates!$H$15,'Claim Details'!$I$19="Yes"),Rates!$I$19,IF(AND(AE120="C",'Claim Details'!$I$28&gt;=Rates!$H$14,'Claim Details'!$I$28&lt;=Rates!$H$15,'Claim Details'!$I$19="No"),Rates!$H$19,IF(AND(AE120="C",'Claim Details'!$I$28&gt;=Rates!$J$14,'Claim Details'!$I$28&lt;=Rates!$J$15,'Claim Details'!$I$19="Yes"),Rates!$K$19,IF(AND(AE120="C",'Claim Details'!$I$28&gt;=Rates!$J$14,'Claim Details'!$I$28&lt;=Rates!$J$15,'Claim Details'!$I$19="No"),Rates!$J$19,"£0.00"))))))))))))))))))))))))</f>
        <v>£0.00</v>
      </c>
      <c r="BE120" s="189" t="str">
        <f>IF(AND(AE120="A",'Claim Details'!$I$28&gt;=Rates!$D$14,'Claim Details'!$I$28&lt;=Rates!$D$15,'Claim Details'!$I$19="Yes"),Rates!$J$25,IF(AND(AE120="A",'Claim Details'!$I$28&gt;=Rates!$D$14,'Claim Details'!$I$28&lt;=Rates!$D$15,'Claim Details'!$I$19="No"),Rates!$D$25,IF(AND(AE120="A",'Claim Details'!$I$28&gt;=Rates!$F$14,'Claim Details'!$I$28&lt;=Rates!$F$15,'Claim Details'!$I$19="Yes"),Rates!$G$25,IF(AND(AE120="A",'Claim Details'!$I$28&gt;=Rates!$F$14,'Claim Details'!$I$28&lt;=Rates!$F$15,'Claim Details'!$I$19="No"),Rates!$F$25,IF(AND(AE120="A",'Claim Details'!$I$28&gt;=Rates!$H$14,'Claim Details'!$I$28&lt;=Rates!$H$15,'Claim Details'!$I$19="Yes"),Rates!$I$25,IF(AND(AE120="A",'Claim Details'!$I$28&gt;=Rates!$H$14,'Claim Details'!$I$28&lt;=Rates!$H$15,'Claim Details'!$I$19="No"),Rates!$H$25,IF(AND(AE120="A",'Claim Details'!$I$28&gt;=Rates!$J$14,'Claim Details'!$I$28&lt;=Rates!$J$15,'Claim Details'!$I$19="Yes"),Rates!$K$25,IF(AND(AE120="A",'Claim Details'!$I$28&gt;=Rates!$J$14,'Claim Details'!$I$28&lt;=Rates!$J$15,'Claim Details'!$I$19="No"),Rates!$J$25,IF(AND(AE120="B",'Claim Details'!$I$28&gt;=Rates!$D$14,'Claim Details'!$I$28&lt;=Rates!$D$15,'Claim Details'!$I$19="Yes"),Rates!$E$26,IF(AND(AE120="B",'Claim Details'!$I$28&gt;=Rates!$D$14,'Claim Details'!$I$28&lt;=Rates!$D$15,'Claim Details'!$I$19="No"),Rates!$D$26,IF(AND(AE120="B",'Claim Details'!$I$28&gt;=Rates!$F$14,'Claim Details'!$I$28&lt;=Rates!$F$15,'Claim Details'!$I$19="Yes"),Rates!$G$26,IF(AND(AE120="B",'Claim Details'!$I$28&gt;=Rates!$F$14,'Claim Details'!$I$28&lt;=Rates!$F$15,'Claim Details'!$I$19="No"),Rates!$F$26,IF(AND(AE120="B",'Claim Details'!$I$28&gt;=Rates!$H$14,'Claim Details'!$I$28&lt;=Rates!$H$15,'Claim Details'!$I$19="Yes"),Rates!$I$26,IF(AND(AE120="B",'Claim Details'!$I$28&gt;=Rates!$H$14,'Claim Details'!$I$28&lt;=Rates!$H$15,'Claim Details'!$I$19="No"),Rates!$H$26,IF(AND(AE120="B",'Claim Details'!$I$28&gt;=Rates!$J$14,'Claim Details'!$I$28&lt;=Rates!$J$15,'Claim Details'!$I$19="Yes"),Rates!$K$26,IF(AND(AE120="B",'Claim Details'!$I$28&gt;=Rates!$J$14,'Claim Details'!$I$28&lt;=Rates!$J$15,'Claim Details'!$I$19="No"),Rates!$J$26,IF(AND(AE120="C",'Claim Details'!$I$28&gt;=Rates!$D$14,'Claim Details'!$I$28&lt;=Rates!$D$15,'Claim Details'!$I$19="Yes"),Rates!$E$27,IF(AND(AE120="C",'Claim Details'!$I$28&gt;=Rates!$D$14,'Claim Details'!$I$28&lt;=Rates!$D$15,'Claim Details'!$I$19="No"),Rates!$D$27,IF(AND(AE120="C",'Claim Details'!$I$28&gt;=Rates!$F$14,'Claim Details'!$I$28&lt;=Rates!$F$15,'Claim Details'!$I$19="Yes"),Rates!$G$27,IF(AND(AE120="C",'Claim Details'!$I$28&gt;=Rates!$F$14,'Claim Details'!$I$28&lt;=Rates!$F$15,'Claim Details'!$I$19="No"),Rates!$F$27,IF(AND(AE120="C",'Claim Details'!$I$28&gt;=Rates!$H$14,'Claim Details'!$I$28&lt;=Rates!$H$15,'Claim Details'!$I$19="Yes"),Rates!$I$27,IF(AND(AE120="C",'Claim Details'!$I$28&gt;=Rates!$H$14,'Claim Details'!$I$28&lt;=Rates!$H$15,'Claim Details'!$I$19="No"),Rates!$H$27,IF(AND(AE120="C",'Claim Details'!$I$28&gt;=Rates!$J$14,'Claim Details'!$I$28&lt;=Rates!$J$15,'Claim Details'!$I$19="Yes"),Rates!$K$27,IF(AND(AE120="C",'Claim Details'!$I$28&gt;=Rates!$J$14,'Claim Details'!$I$28&lt;=Rates!$J$15,'Claim Details'!$I$19="No"),Rates!$J$27,"£0.00"))))))))))))))))))))))))</f>
        <v>£0.00</v>
      </c>
      <c r="BF120" s="189" t="str">
        <f>IF(AND(AE120="A",'Claim Details'!$I$28&gt;=Rates!$D$14,'Claim Details'!$I$28&lt;=Rates!$D$15,'Claim Details'!$I$19="Yes"),Rates!$E$20,IF(AND(AE120="A",'Claim Details'!$I$28&gt;=Rates!$D$14,'Claim Details'!$I$28&lt;=Rates!$D$15,'Claim Details'!$I$19="No"),Rates!$D$20,IF(AND(AE120="A",'Claim Details'!$I$28&gt;=Rates!$F$14,'Claim Details'!$I$28&lt;=Rates!$F$15,'Claim Details'!$I$19="Yes"),Rates!$G$20,IF(AND(AE120="A",'Claim Details'!$I$28&gt;=Rates!$F$14,'Claim Details'!$I$28&lt;=Rates!$F$15,'Claim Details'!$I$19="No"),Rates!$F$20,IF(AND(AE120="A",'Claim Details'!$I$28&gt;=Rates!$H$14,'Claim Details'!$I$28&lt;=Rates!$H$15,'Claim Details'!$I$19="Yes"),Rates!$I$20,IF(AND(AE120="A",'Claim Details'!$I$28&gt;=Rates!$H$14,'Claim Details'!$I$28&lt;=Rates!$H$15,'Claim Details'!$I$19="No"),Rates!$H$20,IF(AND(AE120="A",'Claim Details'!$I$28&gt;=Rates!$J$14,'Claim Details'!$I$28&lt;=Rates!$J$15,'Claim Details'!$I$19="Yes"),Rates!$K$20,IF(AND(AE120="A",'Claim Details'!$I$28&gt;=Rates!$J$14,'Claim Details'!$I$28&lt;=Rates!$J$15,'Claim Details'!$I$19="No"),Rates!$J$20,IF(AND(AE120="B",'Claim Details'!$I$28&gt;=Rates!$D$14,'Claim Details'!$I$28&lt;=Rates!$D$15,'Claim Details'!$I$19="Yes"),Rates!$E$21,IF(AND(AE120="B",'Claim Details'!$I$28&gt;=Rates!$D$14,'Claim Details'!$I$28&lt;=Rates!$D$15,'Claim Details'!$I$19="No"),Rates!$D$21,IF(AND(AE120="B",'Claim Details'!$I$28&gt;=Rates!$F$14,'Claim Details'!$I$28&lt;=Rates!$F$15,'Claim Details'!$I$19="Yes"),Rates!$G$21,IF(AND(AE120="B",'Claim Details'!$I$28&gt;=Rates!$F$14,'Claim Details'!$I$28&lt;=Rates!$F$15,'Claim Details'!$I$19="No"),Rates!$F$21,IF(AND(AE120="B",'Claim Details'!$I$28&gt;=Rates!$H$14,'Claim Details'!$I$28&lt;=Rates!$H$15,'Claim Details'!$I$19="Yes"),Rates!$I$21,IF(AND(AE120="B",'Claim Details'!$I$28&gt;=Rates!$H$14,'Claim Details'!$I$28&lt;=Rates!$H$15,'Claim Details'!$I$19="No"),Rates!$H$21,IF(AND(AE120="B",'Claim Details'!$I$28&gt;=Rates!$J$14,'Claim Details'!$I$28&lt;=Rates!$J$15,'Claim Details'!$I$19="Yes"),Rates!$K$21,IF(AND(AE120="B",'Claim Details'!$I$28&gt;=Rates!$J$14,'Claim Details'!$I$28&lt;=Rates!$J$15,'Claim Details'!$I$19="No"),Rates!$J$21,"£0.00"))))))))))))))))</f>
        <v>£0.00</v>
      </c>
      <c r="BG120" s="189" t="str">
        <f>IF(AND(AE120="A",'Claim Details'!$I$28&gt;=Rates!$D$14,'Claim Details'!$I$28&lt;=Rates!$D$15,'Claim Details'!$I$19="Yes"),Rates!$E$22,IF(AND(AE120="A",'Claim Details'!$I$28&gt;=Rates!$D$14,'Claim Details'!$I$28&lt;=Rates!$D$15,'Claim Details'!$I$19="No"),Rates!$D$22,IF(AND(AE120="A",'Claim Details'!$I$28&gt;=Rates!$F$14,'Claim Details'!$I$28&lt;=Rates!$F$15,'Claim Details'!$I$19="Yes"),Rates!$G$22,IF(AND(AE120="A",'Claim Details'!$I$28&gt;=Rates!$F$14,'Claim Details'!$I$28&lt;=Rates!$F$15,'Claim Details'!$I$19="No"),Rates!$F$22,IF(AND(AE120="A",'Claim Details'!$I$28&gt;=Rates!$H$14,'Claim Details'!$I$28&lt;=Rates!$H$15,'Claim Details'!$I$19="Yes"),Rates!$I$22,IF(AND(AE120="A",'Claim Details'!$I$28&gt;=Rates!$H$14,'Claim Details'!$I$28&lt;=Rates!$H$15,'Claim Details'!$I$19="No"),Rates!$H$22,IF(AND(AE120="A",'Claim Details'!$I$28&gt;=Rates!$J$14,'Claim Details'!$I$28&lt;=Rates!$J$15,'Claim Details'!$I$19="Yes"),Rates!$K$22,IF(AND(AE120="A",'Claim Details'!$I$28&gt;=Rates!$J$14,'Claim Details'!$I$28&lt;=Rates!$J$15,'Claim Details'!$I$19="No"),Rates!$J$22,IF(AND(AE120="B",'Claim Details'!$I$28&gt;=Rates!$D$14,'Claim Details'!$I$28&lt;=Rates!$D$15,'Claim Details'!$I$19="Yes"),Rates!$E$23,IF(AND(AE120="B",'Claim Details'!$I$28&gt;=Rates!$D$14,'Claim Details'!$I$28&lt;=Rates!$D$15,'Claim Details'!$I$19="No"),Rates!$D$23,IF(AND(AE120="B",'Claim Details'!$I$28&gt;=Rates!$F$14,'Claim Details'!$I$28&lt;=Rates!$F$15,'Claim Details'!$I$19="Yes"),Rates!$G$23,IF(AND(AE120="B",'Claim Details'!$I$28&gt;=Rates!$F$14,'Claim Details'!$I$28&lt;=Rates!$F$15,'Claim Details'!$I$19="No"),Rates!$F$23,IF(AND(AE120="B",'Claim Details'!$I$28&gt;=Rates!$H$14,'Claim Details'!$I$28&lt;=Rates!$H$15,'Claim Details'!$I$19="Yes"),Rates!$I$23,IF(AND(AE120="B",'Claim Details'!$I$28&gt;=Rates!$H$14,'Claim Details'!$I$28&lt;=Rates!$H$15,'Claim Details'!$I$19="No"),Rates!$H$23,IF(AND(AE120="B",'Claim Details'!$I$28&gt;=Rates!$J$14,'Claim Details'!$I$28&lt;=Rates!$J$15,'Claim Details'!$I$19="Yes"),Rates!$K$23,IF(AND(AE120="B",'Claim Details'!$I$28&gt;=Rates!$J$14,'Claim Details'!$I$28&lt;=Rates!$J$15,'Claim Details'!$I$19="No"),Rates!$J$23,IF(AND(AE120="C",'Claim Details'!$I$28&gt;=Rates!$D$14,'Claim Details'!$I$28&lt;=Rates!$D$15,'Claim Details'!$I$19="Yes"),Rates!$E$24,IF(AND(AE120="C",'Claim Details'!$I$28&gt;=Rates!$D$14,'Claim Details'!$I$28&lt;=Rates!$D$15,'Claim Details'!$I$19="No"),Rates!$D$24,IF(AND(AE120="C",'Claim Details'!$I$28&gt;=Rates!$F$14,'Claim Details'!$I$28&lt;=Rates!$F$15,'Claim Details'!$I$19="Yes"),Rates!$G$24,IF(AND(AE120="C",'Claim Details'!$I$28&gt;=Rates!$F$14,'Claim Details'!$I$28&lt;=Rates!$F$15,'Claim Details'!$I$19="No"),Rates!$F$24,IF(AND(AE120="C",'Claim Details'!$I$28&gt;=Rates!$H$14,'Claim Details'!$I$28&lt;=Rates!$H$15,'Claim Details'!$I$19="Yes"),Rates!$I$24,IF(AND(AE120="C",'Claim Details'!$I$28&gt;=Rates!$H$14,'Claim Details'!$I$28&lt;=Rates!$H$15,'Claim Details'!$I$19="No"),Rates!$H$24,IF(AND(AE120="C",'Claim Details'!$I$28&gt;=Rates!$J$14,'Claim Details'!$I$28&lt;=Rates!$J$15,'Claim Details'!$I$19="Yes"),Rates!$K$24,IF(AND(AE120="C",'Claim Details'!$I$28&gt;=Rates!$J$14,'Claim Details'!$I$28&lt;=Rates!$J$15,'Claim Details'!$I$19="No"),Rates!$J$24,"£0.00"))))))))))))))))))))))))</f>
        <v>£0.00</v>
      </c>
      <c r="BH120" s="189" t="str">
        <f t="shared" si="28"/>
        <v>£0.00</v>
      </c>
      <c r="BI120" s="189">
        <f t="shared" si="29"/>
        <v>0</v>
      </c>
      <c r="BO120" s="202" t="str">
        <f>IF(H120="","£0.00",IF(AP120="4","£0.00",IF(AP120="5","£0.00",IF(AP120="1","£0.00",((AQ120*H120)*'Claim Details'!$F$111)/100))))</f>
        <v>£0.00</v>
      </c>
      <c r="BP120" s="202" t="str">
        <f>IF(T120="","£0.00",IF(AP120="4","£0.00",IF(AP120="5","£0.00",IF(AP120="1","£0.00",((AR120*T120)*'Claim Details'!$N$111)/100))))</f>
        <v>£0.00</v>
      </c>
      <c r="BQ120" s="202" t="str">
        <f>IF(AI120="","£0.00",IF(AP120="4","£0.00",IF(AP120="5","£0.00",IF(AP120="1","£0.00",((BI120*AI120)*'Claim Details'!$W$111)/100))))</f>
        <v>£0.00</v>
      </c>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row>
    <row r="121" spans="1:97" ht="15">
      <c r="A121" s="145"/>
      <c r="B121" s="91"/>
      <c r="C121" s="96"/>
      <c r="D121" s="97"/>
      <c r="E121" s="98"/>
      <c r="F121" s="89"/>
      <c r="G121" s="99"/>
      <c r="H121" s="100"/>
      <c r="I121" s="221" t="str">
        <f t="shared" si="19"/>
        <v>£0.00</v>
      </c>
      <c r="J121" s="101"/>
      <c r="K121" s="100"/>
      <c r="L121" s="221" t="str">
        <f t="shared" si="20"/>
        <v>£0.00</v>
      </c>
      <c r="M121" s="101"/>
      <c r="N121" s="102"/>
      <c r="O121" s="145"/>
      <c r="P121" s="77"/>
      <c r="Q121" s="87"/>
      <c r="R121" s="87"/>
      <c r="S121" s="87"/>
      <c r="T121" s="149" t="str">
        <f t="shared" si="21"/>
        <v/>
      </c>
      <c r="U121" s="87" t="str">
        <f t="shared" si="30"/>
        <v/>
      </c>
      <c r="V121" s="87"/>
      <c r="W121" s="53" t="str">
        <f t="shared" si="22"/>
        <v>£0.00</v>
      </c>
      <c r="X121" s="53"/>
      <c r="Y121" s="87"/>
      <c r="Z121" s="78"/>
      <c r="AA121" s="79"/>
      <c r="AB121" s="160"/>
      <c r="AC121" s="98"/>
      <c r="AD121" s="225"/>
      <c r="AE121" s="235" t="str">
        <f t="shared" si="23"/>
        <v/>
      </c>
      <c r="AF121" s="87" t="str">
        <f t="shared" si="24"/>
        <v/>
      </c>
      <c r="AG121" s="53"/>
      <c r="AH121" s="224"/>
      <c r="AI121" s="226" t="str">
        <f t="shared" si="16"/>
        <v/>
      </c>
      <c r="AJ121" s="236" t="str">
        <f t="shared" si="25"/>
        <v>£0.00</v>
      </c>
      <c r="AK121" s="31"/>
      <c r="AL121" s="1"/>
      <c r="AM121" s="1"/>
      <c r="AN121" s="1"/>
      <c r="AO121" s="1"/>
      <c r="AP121" s="1" t="str">
        <f t="shared" si="17"/>
        <v/>
      </c>
      <c r="AQ121" s="27">
        <f t="shared" si="18"/>
        <v>0</v>
      </c>
      <c r="AR121" s="189">
        <f t="shared" si="26"/>
        <v>0</v>
      </c>
      <c r="AS121" s="190" t="str">
        <f>IF(AND(C121="A",'Claim Details'!$E$28&gt;=Rates!$D$14,'Claim Details'!$E$28&lt;=Rates!$D$15,'Claim Details'!$E$19="Yes"),Rates!$E$17,IF(AND(C121="A",'Claim Details'!$E$28&gt;=Rates!$D$14,'Claim Details'!$E$28&lt;=Rates!$D$15,'Claim Details'!$E$19="No"),Rates!$D$17,IF(AND(C121="A",'Claim Details'!$E$28&gt;=Rates!$F$14,'Claim Details'!$E$28&lt;=Rates!$F$15,'Claim Details'!$E$19="Yes"),Rates!$G$17,IF(AND(C121="A",'Claim Details'!$E$28&gt;=Rates!$F$14,'Claim Details'!$E$28&lt;=Rates!$F$15,'Claim Details'!$E$19="No"),Rates!$F$17,IF(AND(C121="A",'Claim Details'!$E$28&gt;=Rates!$H$14,'Claim Details'!$E$28&lt;=Rates!$H$15,'Claim Details'!$E$19="Yes"),Rates!$I$17,IF(AND(C121="A",'Claim Details'!$E$28&gt;=Rates!$H$14,'Claim Details'!$E$28&lt;=Rates!$H$15,'Claim Details'!$E$19="No"),Rates!$H$17,IF(AND(C121="A",'Claim Details'!$E$28&gt;=Rates!$J$14,'Claim Details'!$E$28&lt;=Rates!$J$15,'Claim Details'!$E$19="Yes"),Rates!$K$17,IF(AND(C121="A",'Claim Details'!$E$28&gt;=Rates!$J$14,'Claim Details'!$E$28&lt;=Rates!$J$15,'Claim Details'!$E$19="No"),Rates!$J$17,IF(AND(C121="B",'Claim Details'!$E$28&gt;=Rates!$D$14,'Claim Details'!$E$28&lt;=Rates!$D$15,'Claim Details'!$E$19="Yes"),Rates!$E$18,IF(AND(C121="B",'Claim Details'!$E$28&gt;=Rates!$D$14,'Claim Details'!$E$28&lt;=Rates!$D$15,'Claim Details'!$E$19="No"),Rates!$D$18,IF(AND(C121="B",'Claim Details'!$E$28&gt;=Rates!$F$14,'Claim Details'!$E$28&lt;=Rates!$F$15,'Claim Details'!$E$19="Yes"),Rates!$G$18,IF(AND(C121="B",'Claim Details'!$E$28&gt;=Rates!$F$14,'Claim Details'!$E$28&lt;=Rates!$F$15,'Claim Details'!$E$19="No"),Rates!$F$18,IF(AND(C121="B",'Claim Details'!$E$28&gt;=Rates!$H$14,'Claim Details'!$E$28&lt;=Rates!$H$15,'Claim Details'!$E$19="Yes"),Rates!$I$18,IF(AND(C121="B",'Claim Details'!$E$28&gt;=Rates!$H$14,'Claim Details'!$E$28&lt;=Rates!$H$15,'Claim Details'!$E$19="No"),Rates!$H$18,IF(AND(C121="B",'Claim Details'!$E$28&gt;=Rates!$J$14,'Claim Details'!$E$28&lt;=Rates!$J$15,'Claim Details'!$E$19="Yes"),Rates!$K$18,IF(AND(C121="B",'Claim Details'!$E$28&gt;=Rates!$J$14,'Claim Details'!$E$28&lt;=Rates!$J$15,'Claim Details'!$E$19="No"),Rates!$J$18,IF(AND(C121="C",'Claim Details'!$E$28&gt;=Rates!$D$14,'Claim Details'!$E$28&lt;=Rates!$D$15,'Claim Details'!$E$19="Yes"),Rates!$E$19,IF(AND(C121="C",'Claim Details'!$E$28&gt;=Rates!$D$14,'Claim Details'!$E$28&lt;=Rates!$D$15,'Claim Details'!$E$19="No"),Rates!$D$19,IF(AND(C121="C",'Claim Details'!$E$28&gt;=Rates!$F$14,'Claim Details'!$E$28&lt;=Rates!$F$15,'Claim Details'!$E$19="Yes"),Rates!$G$19,IF(AND(C121="C",'Claim Details'!$E$28&gt;=Rates!$F$14,'Claim Details'!$E$28&lt;=Rates!$F$15,'Claim Details'!$E$19="No"),Rates!$F$19,IF(AND(C121="C",'Claim Details'!$E$28&gt;=Rates!$H$14,'Claim Details'!$E$28&lt;=Rates!$H$15,'Claim Details'!$E$19="Yes"),Rates!$I$19,IF(AND(C121="C",'Claim Details'!$E$28&gt;=Rates!$H$14,'Claim Details'!$E$28&lt;=Rates!$H$15,'Claim Details'!$E$19="No"),Rates!$H$19,IF(AND(C121="C",'Claim Details'!$E$28&gt;=Rates!$J$14,'Claim Details'!$E$28&lt;=Rates!$J$15,'Claim Details'!$E$19="Yes"),Rates!$K$19,IF(AND(C121="C",'Claim Details'!$E$28&gt;=Rates!$J$14,'Claim Details'!$E$28&lt;=Rates!$J$15,'Claim Details'!$E$19="No"),Rates!$J$19,"£0.00"))))))))))))))))))))))))</f>
        <v>£0.00</v>
      </c>
      <c r="AT121" s="189" t="str">
        <f>IF(AND(C121="A",'Claim Details'!$E$28&gt;=Rates!$D$14,'Claim Details'!$E$28&lt;=Rates!$D$15,'Claim Details'!$E$19="Yes"),Rates!$E$25,IF(AND(C121="A",'Claim Details'!$E$28&gt;=Rates!$D$14,'Claim Details'!$E$28&lt;=Rates!$D$15,'Claim Details'!$E$19="No"),Rates!$D$25,IF(AND(C121="A",'Claim Details'!$E$28&gt;=Rates!$F$14,'Claim Details'!$E$28&lt;=Rates!$F$15,'Claim Details'!$E$19="Yes"),Rates!$G$25,IF(AND(C121="A",'Claim Details'!$E$28&gt;=Rates!$F$14,'Claim Details'!$E$28&lt;=Rates!$F$15,'Claim Details'!$E$19="No"),Rates!$F$25,IF(AND(C121="A",'Claim Details'!$E$28&gt;=Rates!$H$14,'Claim Details'!$E$28&lt;=Rates!$H$15,'Claim Details'!$E$19="Yes"),Rates!$I$25,IF(AND(C121="A",'Claim Details'!$E$28&gt;=Rates!$H$14,'Claim Details'!$E$28&lt;=Rates!$H$15,'Claim Details'!$E$19="No"),Rates!$H$25,IF(AND(C121="A",'Claim Details'!$E$28&gt;=Rates!$J$14,'Claim Details'!$E$28&lt;=Rates!$J$15,'Claim Details'!$E$19="Yes"),Rates!$K$25,IF(AND(C121="A",'Claim Details'!$E$28&gt;=Rates!$J$14,'Claim Details'!$E$28&lt;=Rates!$J$15,'Claim Details'!$E$19="No"),Rates!$J$25,IF(AND(C121="B",'Claim Details'!$E$28&gt;=Rates!$D$14,'Claim Details'!$E$28&lt;=Rates!$D$15,'Claim Details'!$E$19="Yes"),Rates!$E$26,IF(AND(C121="B",'Claim Details'!$E$28&gt;=Rates!$D$14,'Claim Details'!$E$28&lt;=Rates!$D$15,'Claim Details'!$E$19="No"),Rates!$D$26,IF(AND(C121="B",'Claim Details'!$E$28&gt;=Rates!$F$14,'Claim Details'!$E$28&lt;=Rates!$F$15,'Claim Details'!$E$19="Yes"),Rates!$G$26,IF(AND(C121="B",'Claim Details'!$E$28&gt;=Rates!$F$14,'Claim Details'!$E$28&lt;=Rates!$F$15,'Claim Details'!$E$19="No"),Rates!$F$26,IF(AND(C121="B",'Claim Details'!$E$28&gt;=Rates!$H$14,'Claim Details'!$E$28&lt;=Rates!$H$15,'Claim Details'!$E$19="Yes"),Rates!$I$26,IF(AND(C121="B",'Claim Details'!$E$28&gt;=Rates!$H$14,'Claim Details'!$E$28&lt;=Rates!$H$15,'Claim Details'!$E$19="No"),Rates!$H$26,IF(AND(C121="B",'Claim Details'!$E$28&gt;=Rates!$J$14,'Claim Details'!$E$28&lt;=Rates!$J$15,'Claim Details'!$E$19="Yes"),Rates!$K$26,IF(AND(C121="B",'Claim Details'!$E$28&gt;=Rates!$J$14,'Claim Details'!$E$28&lt;=Rates!$J$15,'Claim Details'!$E$19="No"),Rates!$J$26,IF(AND(C121="C",'Claim Details'!$E$28&gt;=Rates!$D$14,'Claim Details'!$E$28&lt;=Rates!$D$15,'Claim Details'!$E$19="Yes"),Rates!$E$27,IF(AND(C121="C",'Claim Details'!$E$28&gt;=Rates!$D$14,'Claim Details'!$E$28&lt;=Rates!$D$15,'Claim Details'!$E$19="No"),Rates!$D$27,IF(AND(C121="C",'Claim Details'!$E$28&gt;=Rates!$F$14,'Claim Details'!$E$28&lt;=Rates!$F$15,'Claim Details'!$E$19="Yes"),Rates!$G$27,IF(AND(C121="C",'Claim Details'!$E$28&gt;=Rates!$F$14,'Claim Details'!$E$28&lt;=Rates!$F$15,'Claim Details'!$E$19="No"),Rates!$F$27,IF(AND(C121="C",'Claim Details'!$E$28&gt;=Rates!$H$14,'Claim Details'!$E$28&lt;=Rates!$H$15,'Claim Details'!$E$19="Yes"),Rates!$I$27,IF(AND(C121="C",'Claim Details'!$E$28&gt;=Rates!$H$14,'Claim Details'!$E$28&lt;=Rates!$H$15,'Claim Details'!$E$19="No"),Rates!$H$27,IF(AND(C121="C",'Claim Details'!$E$28&gt;=Rates!$J$14,'Claim Details'!$E$28&lt;=Rates!$J$15,'Claim Details'!$E$19="Yes"),Rates!$K$27,IF(AND(C121="C",'Claim Details'!$E$28&gt;=Rates!$J$14,'Claim Details'!$E$28&lt;=Rates!$J$15,'Claim Details'!$E$19="No"),Rates!$J$27,"£0.00"))))))))))))))))))))))))</f>
        <v>£0.00</v>
      </c>
      <c r="AU121" s="191" t="str">
        <f>IF(AND(C121="A",'Claim Details'!$E$28&gt;=Rates!$D$14,'Claim Details'!$E$28&lt;=Rates!$D$15,'Claim Details'!$E$19="Yes"),Rates!$E$20,IF(AND(C121="A",'Claim Details'!$E$28&gt;=Rates!$D$14,'Claim Details'!$E$28&lt;=Rates!$D$15,'Claim Details'!$E$19="No"),Rates!$D$20,IF(AND(C121="A",'Claim Details'!$E$28&gt;=Rates!$F$14,'Claim Details'!$E$28&lt;=Rates!$F$15,'Claim Details'!$E$19="Yes"),Rates!$G$20,IF(AND(C121="A",'Claim Details'!$E$28&gt;=Rates!$F$14,'Claim Details'!$E$28&lt;=Rates!$F$15,'Claim Details'!$E$19="No"),Rates!$F$20,IF(AND(C121="A",'Claim Details'!$E$28&gt;=Rates!$H$14,'Claim Details'!$E$28&lt;=Rates!$H$15,'Claim Details'!$E$19="Yes"),Rates!$I$20,IF(AND(C121="A",'Claim Details'!$E$28&gt;=Rates!$H$14,'Claim Details'!$E$28&lt;=Rates!$H$15,'Claim Details'!$E$19="No"),Rates!$H$20,IF(AND(C121="A",'Claim Details'!$E$28&gt;=Rates!$J$14,'Claim Details'!$E$28&lt;=Rates!$J$15,'Claim Details'!$E$19="Yes"),Rates!$K$20,IF(AND(C121="A",'Claim Details'!$E$28&gt;=Rates!$J$14,'Claim Details'!$E$28&lt;=Rates!$J$15,'Claim Details'!$E$19="No"),Rates!$J$20,IF(AND(C121="B",'Claim Details'!$E$28&gt;=Rates!$D$14,'Claim Details'!$E$28&lt;=Rates!$D$15,'Claim Details'!$E$19="Yes"),Rates!$E$21,IF(AND(C121="B",'Claim Details'!$E$28&gt;=Rates!$D$14,'Claim Details'!$E$28&lt;=Rates!$D$15,'Claim Details'!$E$19="No"),Rates!$D$21,IF(AND(C121="B",'Claim Details'!$E$28&gt;=Rates!$F$14,'Claim Details'!$E$28&lt;=Rates!$F$15,'Claim Details'!$E$19="Yes"),Rates!$G$21,IF(AND(C121="B",'Claim Details'!$E$28&gt;=Rates!$F$14,'Claim Details'!$E$28&lt;=Rates!$F$15,'Claim Details'!$E$19="No"),Rates!$F$21,IF(AND(C121="B",'Claim Details'!$E$28&gt;=Rates!$H$14,'Claim Details'!$E$28&lt;=Rates!$H$15,'Claim Details'!$E$19="Yes"),Rates!$I$21,IF(AND(C121="B",'Claim Details'!$E$28&gt;=Rates!$H$14,'Claim Details'!$E$28&lt;=Rates!$H$15,'Claim Details'!$E$19="No"),Rates!$H$21,IF(AND(C121="B",'Claim Details'!$E$28&gt;=Rates!$J$14,'Claim Details'!$E$28&lt;=Rates!$J$15,'Claim Details'!$E$19="Yes"),Rates!$K$21,IF(AND(C121="B",'Claim Details'!$E$28&gt;=Rates!$J$14,'Claim Details'!$E$28&lt;=Rates!$J$15,'Claim Details'!$E$19="No"),Rates!$J$21,"£0.00"))))))))))))))))</f>
        <v>£0.00</v>
      </c>
      <c r="AV121" s="191" t="str">
        <f>IF(AND(C121="A",'Claim Details'!$E$28&gt;=Rates!$D$14,'Claim Details'!$E$28&lt;=Rates!$D$15,'Claim Details'!$E$19="Yes"),Rates!$E$22,IF(AND(C121="A",'Claim Details'!$E$28&gt;=Rates!$D$14,'Claim Details'!$E$28&lt;=Rates!$D$15,'Claim Details'!$E$19="No"),Rates!$D$22,IF(AND(C121="A",'Claim Details'!$E$28&gt;=Rates!$F$14,'Claim Details'!$E$28&lt;=Rates!$F$15,'Claim Details'!$E$19="Yes"),Rates!$G$22,IF(AND(C121="A",'Claim Details'!$E$28&gt;=Rates!$F$14,'Claim Details'!$E$28&lt;=Rates!$F$15,'Claim Details'!$E$19="No"),Rates!$F$22,IF(AND(C121="A",'Claim Details'!$E$28&gt;=Rates!$H$14,'Claim Details'!$E$28&lt;=Rates!$H$15,'Claim Details'!$E$19="Yes"),Rates!$I$22,IF(AND(C121="A",'Claim Details'!$E$28&gt;=Rates!$H$14,'Claim Details'!$E$28&lt;=Rates!$H$15,'Claim Details'!$E$19="No"),Rates!$H$22,IF(AND(C121="A",'Claim Details'!$E$28&gt;=Rates!$J$14,'Claim Details'!$E$28&lt;=Rates!$J$15,'Claim Details'!$E$19="Yes"),Rates!$K$22,IF(AND(C121="A",'Claim Details'!$E$28&gt;=Rates!$J$14,'Claim Details'!$E$28&lt;=Rates!$J$15,'Claim Details'!$E$19="No"),Rates!$J$22,IF(AND(C121="B",'Claim Details'!$E$28&gt;=Rates!$D$14,'Claim Details'!$E$28&lt;=Rates!$D$15,'Claim Details'!$E$19="Yes"),Rates!$E$23,IF(AND(C121="B",'Claim Details'!$E$28&gt;=Rates!$D$14,'Claim Details'!$E$28&lt;=Rates!$D$15,'Claim Details'!$E$19="No"),Rates!$D$23,IF(AND(C121="B",'Claim Details'!$E$28&gt;=Rates!$F$14,'Claim Details'!$E$28&lt;=Rates!$F$15,'Claim Details'!$E$19="Yes"),Rates!$G$23,IF(AND(C121="B",'Claim Details'!$E$28&gt;=Rates!$F$14,'Claim Details'!$E$28&lt;=Rates!$F$15,'Claim Details'!$E$19="No"),Rates!$F$23,IF(AND(C121="B",'Claim Details'!$E$28&gt;=Rates!$H$14,'Claim Details'!$E$28&lt;=Rates!$H$15,'Claim Details'!$E$19="Yes"),Rates!$I$23,IF(AND(C121="B",'Claim Details'!$E$28&gt;=Rates!$H$14,'Claim Details'!$E$28&lt;=Rates!$H$15,'Claim Details'!$E$19="No"),Rates!$H$23,IF(AND(C121="B",'Claim Details'!$E$28&gt;=Rates!$J$14,'Claim Details'!$E$28&lt;=Rates!$J$15,'Claim Details'!$E$19="Yes"),Rates!$K$23,IF(AND(C121="B",'Claim Details'!$E$28&gt;=Rates!$J$14,'Claim Details'!$E$28&lt;=Rates!$J$15,'Claim Details'!$E$19="No"),Rates!$J$23,IF(AND(C121="C",'Claim Details'!$E$28&gt;=Rates!$D$14,'Claim Details'!$E$28&lt;=Rates!$D$15,'Claim Details'!$E$19="Yes"),Rates!$E$24,IF(AND(C121="C",'Claim Details'!$E$28&gt;=Rates!$D$14,'Claim Details'!$E$28&lt;=Rates!$D$15,'Claim Details'!$E$19="No"),Rates!$D$24,IF(AND(C121="C",'Claim Details'!$E$28&gt;=Rates!$F$14,'Claim Details'!$E$28&lt;=Rates!$F$15,'Claim Details'!$E$19="Yes"),Rates!$G$24,IF(AND(C121="C",'Claim Details'!$E$28&gt;=Rates!$F$14,'Claim Details'!$E$28&lt;=Rates!$F$15,'Claim Details'!$E$19="No"),Rates!$F$24,IF(AND(C121="C",'Claim Details'!$E$28&gt;=Rates!$H$14,'Claim Details'!$E$28&lt;=Rates!$H$15,'Claim Details'!$E$19="Yes"),Rates!$I$24,IF(AND(C121="C",'Claim Details'!$E$28&gt;=Rates!$H$14,'Claim Details'!$E$28&lt;=Rates!$H$15,'Claim Details'!$E$19="No"),Rates!$H$24,IF(AND(C121="C",'Claim Details'!$E$28&gt;=Rates!$J$14,'Claim Details'!$E$28&lt;=Rates!$J$15,'Claim Details'!$E$19="Yes"),Rates!$K$24,IF(AND(C121="C",'Claim Details'!$E$28&gt;=Rates!$J$14,'Claim Details'!$E$28&lt;=Rates!$J$15,'Claim Details'!$E$19="No"),Rates!$J$24,"£0.00"))))))))))))))))))))))))</f>
        <v>£0.00</v>
      </c>
      <c r="AW121" s="1"/>
      <c r="AX121" s="189" t="str">
        <f>IF(AND(U121="A",'Claim Details'!$I$28&gt;=Rates!$D$14,'Claim Details'!$I$28&lt;=Rates!$D$15,'Claim Details'!$I$19="Yes"),Rates!$J$17,IF(AND(U121="A",'Claim Details'!$I$28&gt;=Rates!$D$14,'Claim Details'!$I$28&lt;=Rates!$D$15,'Claim Details'!$I$19="No"),Rates!$D$17,IF(AND(U121="A",'Claim Details'!$I$28&gt;=Rates!$F$14,'Claim Details'!$I$28&lt;=Rates!$F$15,'Claim Details'!$I$19="Yes"),Rates!$G$17,IF(AND(U121="A",'Claim Details'!$I$28&gt;=Rates!$F$14,'Claim Details'!$I$28&lt;=Rates!$F$15,'Claim Details'!$I$19="No"),Rates!$F$17,IF(AND(U121="A",'Claim Details'!$I$28&gt;=Rates!$H$14,'Claim Details'!$I$28&lt;=Rates!$H$15,'Claim Details'!$I$19="Yes"),Rates!$I$17,IF(AND(U121="A",'Claim Details'!$I$28&gt;=Rates!$H$14,'Claim Details'!$I$28&lt;=Rates!$H$15,'Claim Details'!$I$19="No"),Rates!$H$17,IF(AND(U121="A",'Claim Details'!$I$28&gt;=Rates!$J$14,'Claim Details'!$I$28&lt;=Rates!$J$15,'Claim Details'!$I$19="Yes"),Rates!$K$17,IF(AND(U121="A",'Claim Details'!$I$28&gt;=Rates!$J$14,'Claim Details'!$I$28&lt;=Rates!$J$15,'Claim Details'!$I$19="No"),Rates!$J$17,IF(AND(U121="B",'Claim Details'!$I$28&gt;=Rates!$D$14,'Claim Details'!$I$28&lt;=Rates!$D$15,'Claim Details'!$I$19="Yes"),Rates!$E$18,IF(AND(U121="B",'Claim Details'!$I$28&gt;=Rates!$D$14,'Claim Details'!$I$28&lt;=Rates!$D$15,'Claim Details'!$I$19="No"),Rates!$D$18,IF(AND(U121="B",'Claim Details'!$I$28&gt;=Rates!$F$14,'Claim Details'!$I$28&lt;=Rates!$F$15,'Claim Details'!$I$19="Yes"),Rates!$G$18,IF(AND(U121="B",'Claim Details'!$I$28&gt;=Rates!$F$14,'Claim Details'!$I$28&lt;=Rates!$F$15,'Claim Details'!$I$19="No"),Rates!$F$18,IF(AND(U121="B",'Claim Details'!$I$28&gt;=Rates!$H$14,'Claim Details'!$I$28&lt;=Rates!$H$15,'Claim Details'!$I$19="Yes"),Rates!$I$18,IF(AND(U121="B",'Claim Details'!$I$28&gt;=Rates!$H$14,'Claim Details'!$I$28&lt;=Rates!$H$15,'Claim Details'!$I$19="No"),Rates!$H$18,IF(AND(U121="B",'Claim Details'!$I$28&gt;=Rates!$J$14,'Claim Details'!$I$28&lt;=Rates!$J$15,'Claim Details'!$I$19="Yes"),Rates!$K$18,IF(AND(U121="B",'Claim Details'!$I$28&gt;=Rates!$J$14,'Claim Details'!$I$28&lt;=Rates!$J$15,'Claim Details'!$I$19="No"),Rates!$J$18,IF(AND(U121="C",'Claim Details'!$I$28&gt;=Rates!$D$14,'Claim Details'!$I$28&lt;=Rates!$D$15,'Claim Details'!$I$19="Yes"),Rates!$E$19,IF(AND(U121="C",'Claim Details'!$I$28&gt;=Rates!$D$14,'Claim Details'!$I$28&lt;=Rates!$D$15,'Claim Details'!$I$19="No"),Rates!$D$19,IF(AND(U121="C",'Claim Details'!$I$28&gt;=Rates!$F$14,'Claim Details'!$I$28&lt;=Rates!$F$15,'Claim Details'!$I$19="Yes"),Rates!$G$19,IF(AND(U121="C",'Claim Details'!$I$28&gt;=Rates!$F$14,'Claim Details'!$I$28&lt;=Rates!$F$15,'Claim Details'!$I$19="No"),Rates!$F$19,IF(AND(U121="C",'Claim Details'!$I$28&gt;=Rates!$H$14,'Claim Details'!$I$28&lt;=Rates!$H$15,'Claim Details'!$I$19="Yes"),Rates!$I$19,IF(AND(U121="C",'Claim Details'!$I$28&gt;=Rates!$H$14,'Claim Details'!$I$28&lt;=Rates!$H$15,'Claim Details'!$I$19="No"),Rates!$H$19,IF(AND(U121="C",'Claim Details'!$I$28&gt;=Rates!$J$14,'Claim Details'!$I$28&lt;=Rates!$J$15,'Claim Details'!$I$19="Yes"),Rates!$K$19,IF(AND(U121="C",'Claim Details'!$I$28&gt;=Rates!$J$14,'Claim Details'!$I$28&lt;=Rates!$J$15,'Claim Details'!$I$19="No"),Rates!$J$19,"£0.00"))))))))))))))))))))))))</f>
        <v>£0.00</v>
      </c>
      <c r="AY121" s="189" t="str">
        <f>IF(AND(C121="A",'Claim Details'!$I$28&gt;=Rates!$D$14,'Claim Details'!$I$28&lt;=Rates!$D$15,'Claim Details'!$I$19="Yes"),Rates!$J$25,IF(AND(C121="A",'Claim Details'!$I$28&gt;=Rates!$D$14,'Claim Details'!$I$28&lt;=Rates!$D$15,'Claim Details'!$I$19="No"),Rates!$D$25,IF(AND(C121="A",'Claim Details'!$I$28&gt;=Rates!$F$14,'Claim Details'!$I$28&lt;=Rates!$F$15,'Claim Details'!$I$19="Yes"),Rates!$G$25,IF(AND(C121="A",'Claim Details'!$I$28&gt;=Rates!$F$14,'Claim Details'!$I$28&lt;=Rates!$F$15,'Claim Details'!$I$19="No"),Rates!$F$25,IF(AND(C121="A",'Claim Details'!$I$28&gt;=Rates!$H$14,'Claim Details'!$I$28&lt;=Rates!$H$15,'Claim Details'!$I$19="Yes"),Rates!$I$25,IF(AND(C121="A",'Claim Details'!$I$28&gt;=Rates!$H$14,'Claim Details'!$I$28&lt;=Rates!$H$15,'Claim Details'!$I$19="No"),Rates!$H$25,IF(AND(C121="A",'Claim Details'!$I$28&gt;=Rates!$J$14,'Claim Details'!$I$28&lt;=Rates!$J$15,'Claim Details'!$I$19="Yes"),Rates!$K$25,IF(AND(C121="A",'Claim Details'!$I$28&gt;=Rates!$J$14,'Claim Details'!$I$28&lt;=Rates!$J$15,'Claim Details'!$I$19="No"),Rates!$J$25,IF(AND(C121="B",'Claim Details'!$I$28&gt;=Rates!$D$14,'Claim Details'!$I$28&lt;=Rates!$D$15,'Claim Details'!$I$19="Yes"),Rates!$E$26,IF(AND(C121="B",'Claim Details'!$I$28&gt;=Rates!$D$14,'Claim Details'!$I$28&lt;=Rates!$D$15,'Claim Details'!$I$19="No"),Rates!$D$26,IF(AND(C121="B",'Claim Details'!$I$28&gt;=Rates!$F$14,'Claim Details'!$I$28&lt;=Rates!$F$15,'Claim Details'!$I$19="Yes"),Rates!$G$26,IF(AND(C121="B",'Claim Details'!$I$28&gt;=Rates!$F$14,'Claim Details'!$I$28&lt;=Rates!$F$15,'Claim Details'!$I$19="No"),Rates!$F$26,IF(AND(C121="B",'Claim Details'!$I$28&gt;=Rates!$H$14,'Claim Details'!$I$28&lt;=Rates!$H$15,'Claim Details'!$I$19="Yes"),Rates!$I$26,IF(AND(C121="B",'Claim Details'!$I$28&gt;=Rates!$H$14,'Claim Details'!$I$28&lt;=Rates!$H$15,'Claim Details'!$I$19="No"),Rates!$H$26,IF(AND(C121="B",'Claim Details'!$I$28&gt;=Rates!$J$14,'Claim Details'!$I$28&lt;=Rates!$J$15,'Claim Details'!$I$19="Yes"),Rates!$K$26,IF(AND(C121="B",'Claim Details'!$I$28&gt;=Rates!$J$14,'Claim Details'!$I$28&lt;=Rates!$J$15,'Claim Details'!$I$19="No"),Rates!$J$26,IF(AND(C121="C",'Claim Details'!$I$28&gt;=Rates!$D$14,'Claim Details'!$I$28&lt;=Rates!$D$15,'Claim Details'!$I$19="Yes"),Rates!$E$27,IF(AND(C121="C",'Claim Details'!$I$28&gt;=Rates!$D$14,'Claim Details'!$I$28&lt;=Rates!$D$15,'Claim Details'!$I$19="No"),Rates!$D$27,IF(AND(C121="C",'Claim Details'!$I$28&gt;=Rates!$F$14,'Claim Details'!$I$28&lt;=Rates!$F$15,'Claim Details'!$I$19="Yes"),Rates!$G$27,IF(AND(C121="C",'Claim Details'!$I$28&gt;=Rates!$F$14,'Claim Details'!$I$28&lt;=Rates!$F$15,'Claim Details'!$I$19="No"),Rates!$F$27,IF(AND(C121="C",'Claim Details'!$I$28&gt;=Rates!$H$14,'Claim Details'!$I$28&lt;=Rates!$H$15,'Claim Details'!$I$19="Yes"),Rates!$I$27,IF(AND(C121="C",'Claim Details'!$I$28&gt;=Rates!$H$14,'Claim Details'!$I$28&lt;=Rates!$H$15,'Claim Details'!$I$19="No"),Rates!$H$27,IF(AND(C121="C",'Claim Details'!$I$28&gt;=Rates!$J$14,'Claim Details'!$I$28&lt;=Rates!$J$15,'Claim Details'!$I$19="Yes"),Rates!$K$27,IF(AND(C121="C",'Claim Details'!$I$28&gt;=Rates!$J$14,'Claim Details'!$I$28&lt;=Rates!$J$15,'Claim Details'!$I$19="No"),Rates!$J$27,"£0.00"))))))))))))))))))))))))</f>
        <v>£0.00</v>
      </c>
      <c r="AZ121" s="189" t="str">
        <f>IF(AND(C121="A",'Claim Details'!$I$28&gt;=Rates!$D$14,'Claim Details'!$I$28&lt;=Rates!$D$15,'Claim Details'!$I$19="Yes"),Rates!$E$20,IF(AND(C121="A",'Claim Details'!$I$28&gt;=Rates!$D$14,'Claim Details'!$I$28&lt;=Rates!$D$15,'Claim Details'!$I$19="No"),Rates!$D$20,IF(AND(C121="A",'Claim Details'!$I$28&gt;=Rates!$F$14,'Claim Details'!$I$28&lt;=Rates!$F$15,'Claim Details'!$I$19="Yes"),Rates!$G$20,IF(AND(C121="A",'Claim Details'!$I$28&gt;=Rates!$F$14,'Claim Details'!$I$28&lt;=Rates!$F$15,'Claim Details'!$I$19="No"),Rates!$F$20,IF(AND(C121="A",'Claim Details'!$I$28&gt;=Rates!$H$14,'Claim Details'!$I$28&lt;=Rates!$H$15,'Claim Details'!$I$19="Yes"),Rates!$I$20,IF(AND(C121="A",'Claim Details'!$I$28&gt;=Rates!$H$14,'Claim Details'!$I$28&lt;=Rates!$H$15,'Claim Details'!$I$19="No"),Rates!$H$20,IF(AND(C121="A",'Claim Details'!$I$28&gt;=Rates!$J$14,'Claim Details'!$I$28&lt;=Rates!$J$15,'Claim Details'!$I$19="Yes"),Rates!$K$20,IF(AND(C121="A",'Claim Details'!$I$28&gt;=Rates!$J$14,'Claim Details'!$I$28&lt;=Rates!$J$15,'Claim Details'!$I$19="No"),Rates!$J$20,IF(AND(C121="B",'Claim Details'!$I$28&gt;=Rates!$D$14,'Claim Details'!$I$28&lt;=Rates!$D$15,'Claim Details'!$I$19="Yes"),Rates!$E$21,IF(AND(C121="B",'Claim Details'!$I$28&gt;=Rates!$D$14,'Claim Details'!$I$28&lt;=Rates!$D$15,'Claim Details'!$I$19="No"),Rates!$D$21,IF(AND(C121="B",'Claim Details'!$I$28&gt;=Rates!$F$14,'Claim Details'!$I$28&lt;=Rates!$F$15,'Claim Details'!$I$19="Yes"),Rates!$G$21,IF(AND(C121="B",'Claim Details'!$I$28&gt;=Rates!$F$14,'Claim Details'!$I$28&lt;=Rates!$F$15,'Claim Details'!$I$19="No"),Rates!$F$21,IF(AND(C121="B",'Claim Details'!$I$28&gt;=Rates!$H$14,'Claim Details'!$I$28&lt;=Rates!$H$15,'Claim Details'!$I$19="Yes"),Rates!$I$21,IF(AND(C121="B",'Claim Details'!$I$28&gt;=Rates!$H$14,'Claim Details'!$I$28&lt;=Rates!$H$15,'Claim Details'!$I$19="No"),Rates!$H$21,IF(AND(C121="B",'Claim Details'!$I$28&gt;=Rates!$J$14,'Claim Details'!$I$28&lt;=Rates!$J$15,'Claim Details'!$I$19="Yes"),Rates!$K$21,IF(AND(C121="B",'Claim Details'!$I$28&gt;=Rates!$J$14,'Claim Details'!$I$28&lt;=Rates!$J$15,'Claim Details'!$I$19="No"),Rates!$J$21,"£0.00"))))))))))))))))</f>
        <v>£0.00</v>
      </c>
      <c r="BA121" s="189" t="str">
        <f>IF(AND(C121="A",'Claim Details'!$I$28&gt;=Rates!$D$14,'Claim Details'!$I$28&lt;=Rates!$D$15,'Claim Details'!$I$19="Yes"),Rates!$E$22,IF(AND(C121="A",'Claim Details'!$I$28&gt;=Rates!$D$14,'Claim Details'!$I$28&lt;=Rates!$D$15,'Claim Details'!$I$19="No"),Rates!$D$22,IF(AND(C121="A",'Claim Details'!$I$28&gt;=Rates!$F$14,'Claim Details'!$I$28&lt;=Rates!$F$15,'Claim Details'!$I$19="Yes"),Rates!$G$22,IF(AND(C121="A",'Claim Details'!$I$28&gt;=Rates!$F$14,'Claim Details'!$I$28&lt;=Rates!$F$15,'Claim Details'!$I$19="No"),Rates!$F$22,IF(AND(C121="A",'Claim Details'!$I$28&gt;=Rates!$H$14,'Claim Details'!$I$28&lt;=Rates!$H$15,'Claim Details'!$I$19="Yes"),Rates!$I$22,IF(AND(C121="A",'Claim Details'!$I$28&gt;=Rates!$H$14,'Claim Details'!$I$28&lt;=Rates!$H$15,'Claim Details'!$I$19="No"),Rates!$H$22,IF(AND(C121="A",'Claim Details'!$I$28&gt;=Rates!$J$14,'Claim Details'!$I$28&lt;=Rates!$J$15,'Claim Details'!$I$19="Yes"),Rates!$K$22,IF(AND(C121="A",'Claim Details'!$I$28&gt;=Rates!$J$14,'Claim Details'!$I$28&lt;=Rates!$J$15,'Claim Details'!$I$19="No"),Rates!$J$22,IF(AND(C121="B",'Claim Details'!$I$28&gt;=Rates!$D$14,'Claim Details'!$I$28&lt;=Rates!$D$15,'Claim Details'!$I$19="Yes"),Rates!$E$23,IF(AND(C121="B",'Claim Details'!$I$28&gt;=Rates!$D$14,'Claim Details'!$I$28&lt;=Rates!$D$15,'Claim Details'!$I$19="No"),Rates!$D$23,IF(AND(C121="B",'Claim Details'!$I$28&gt;=Rates!$F$14,'Claim Details'!$I$28&lt;=Rates!$F$15,'Claim Details'!$I$19="Yes"),Rates!$G$23,IF(AND(C121="B",'Claim Details'!$I$28&gt;=Rates!$F$14,'Claim Details'!$I$28&lt;=Rates!$F$15,'Claim Details'!$I$19="No"),Rates!$F$23,IF(AND(C121="B",'Claim Details'!$I$28&gt;=Rates!$H$14,'Claim Details'!$I$28&lt;=Rates!$H$15,'Claim Details'!$I$19="Yes"),Rates!$I$23,IF(AND(C121="B",'Claim Details'!$I$28&gt;=Rates!$H$14,'Claim Details'!$I$28&lt;=Rates!$H$15,'Claim Details'!$I$19="No"),Rates!$H$23,IF(AND(C121="B",'Claim Details'!$I$28&gt;=Rates!$J$14,'Claim Details'!$I$28&lt;=Rates!$J$15,'Claim Details'!$I$19="Yes"),Rates!$K$23,IF(AND(C121="B",'Claim Details'!$I$28&gt;=Rates!$J$14,'Claim Details'!$I$28&lt;=Rates!$J$15,'Claim Details'!$I$19="No"),Rates!$J$23,IF(AND(C121="C",'Claim Details'!$I$28&gt;=Rates!$D$14,'Claim Details'!$I$28&lt;=Rates!$D$15,'Claim Details'!$I$19="Yes"),Rates!$E$24,IF(AND(C121="C",'Claim Details'!$I$28&gt;=Rates!$D$14,'Claim Details'!$I$28&lt;=Rates!$D$15,'Claim Details'!$I$19="No"),Rates!$D$24,IF(AND(C121="C",'Claim Details'!$I$28&gt;=Rates!$F$14,'Claim Details'!$I$28&lt;=Rates!$F$15,'Claim Details'!$I$19="Yes"),Rates!$G$24,IF(AND(C121="C",'Claim Details'!$I$28&gt;=Rates!$F$14,'Claim Details'!$I$28&lt;=Rates!$F$15,'Claim Details'!$I$19="No"),Rates!$F$24,IF(AND(C121="C",'Claim Details'!$I$28&gt;=Rates!$H$14,'Claim Details'!$I$28&lt;=Rates!$H$15,'Claim Details'!$I$19="Yes"),Rates!$I$24,IF(AND(C121="C",'Claim Details'!$I$28&gt;=Rates!$H$14,'Claim Details'!$I$28&lt;=Rates!$H$15,'Claim Details'!$I$19="No"),Rates!$H$24,IF(AND(C121="C",'Claim Details'!$I$28&gt;=Rates!$J$14,'Claim Details'!$I$28&lt;=Rates!$J$15,'Claim Details'!$I$19="Yes"),Rates!$K$24,IF(AND(C121="C",'Claim Details'!$I$28&gt;=Rates!$J$14,'Claim Details'!$I$28&lt;=Rates!$J$15,'Claim Details'!$I$19="No"),Rates!$J$24,"£0.00"))))))))))))))))))))))))</f>
        <v>£0.00</v>
      </c>
      <c r="BB121" s="189" t="str">
        <f t="shared" si="27"/>
        <v>£0.00</v>
      </c>
      <c r="BC121" s="1"/>
      <c r="BD121" s="189" t="str">
        <f>IF(AND(AE121="A",'Claim Details'!$I$28&gt;=Rates!$D$14,'Claim Details'!$I$28&lt;=Rates!$D$15,'Claim Details'!$I$19="Yes"),Rates!$J$17,IF(AND(AE121="A",'Claim Details'!$I$28&gt;=Rates!$D$14,'Claim Details'!$I$28&lt;=Rates!$D$15,'Claim Details'!$I$19="No"),Rates!$D$17,IF(AND(AE121="A",'Claim Details'!$I$28&gt;=Rates!$F$14,'Claim Details'!$I$28&lt;=Rates!$F$15,'Claim Details'!$I$19="Yes"),Rates!$G$17,IF(AND(AE121="A",'Claim Details'!$I$28&gt;=Rates!$F$14,'Claim Details'!$I$28&lt;=Rates!$F$15,'Claim Details'!$I$19="No"),Rates!$F$17,IF(AND(AE121="A",'Claim Details'!$I$28&gt;=Rates!$H$14,'Claim Details'!$I$28&lt;=Rates!$H$15,'Claim Details'!$I$19="Yes"),Rates!$I$17,IF(AND(AE121="A",'Claim Details'!$I$28&gt;=Rates!$H$14,'Claim Details'!$I$28&lt;=Rates!$H$15,'Claim Details'!$I$19="No"),Rates!$H$17,IF(AND(AE121="A",'Claim Details'!$I$28&gt;=Rates!$J$14,'Claim Details'!$I$28&lt;=Rates!$J$15,'Claim Details'!$I$19="Yes"),Rates!$K$17,IF(AND(AE121="A",'Claim Details'!$I$28&gt;=Rates!$J$14,'Claim Details'!$I$28&lt;=Rates!$J$15,'Claim Details'!$I$19="No"),Rates!$J$17,IF(AND(AE121="B",'Claim Details'!$I$28&gt;=Rates!$D$14,'Claim Details'!$I$28&lt;=Rates!$D$15,'Claim Details'!$I$19="Yes"),Rates!$E$18,IF(AND(AE121="B",'Claim Details'!$I$28&gt;=Rates!$D$14,'Claim Details'!$I$28&lt;=Rates!$D$15,'Claim Details'!$I$19="No"),Rates!$D$18,IF(AND(AE121="B",'Claim Details'!$I$28&gt;=Rates!$F$14,'Claim Details'!$I$28&lt;=Rates!$F$15,'Claim Details'!$I$19="Yes"),Rates!$G$18,IF(AND(AE121="B",'Claim Details'!$I$28&gt;=Rates!$F$14,'Claim Details'!$I$28&lt;=Rates!$F$15,'Claim Details'!$I$19="No"),Rates!$F$18,IF(AND(AE121="B",'Claim Details'!$I$28&gt;=Rates!$H$14,'Claim Details'!$I$28&lt;=Rates!$H$15,'Claim Details'!$I$19="Yes"),Rates!$I$18,IF(AND(AE121="B",'Claim Details'!$I$28&gt;=Rates!$H$14,'Claim Details'!$I$28&lt;=Rates!$H$15,'Claim Details'!$I$19="No"),Rates!$H$18,IF(AND(AE121="B",'Claim Details'!$I$28&gt;=Rates!$J$14,'Claim Details'!$I$28&lt;=Rates!$J$15,'Claim Details'!$I$19="Yes"),Rates!$K$18,IF(AND(AE121="B",'Claim Details'!$I$28&gt;=Rates!$J$14,'Claim Details'!$I$28&lt;=Rates!$J$15,'Claim Details'!$I$19="No"),Rates!$J$18,IF(AND(AE121="C",'Claim Details'!$I$28&gt;=Rates!$D$14,'Claim Details'!$I$28&lt;=Rates!$D$15,'Claim Details'!$I$19="Yes"),Rates!$E$19,IF(AND(AE121="C",'Claim Details'!$I$28&gt;=Rates!$D$14,'Claim Details'!$I$28&lt;=Rates!$D$15,'Claim Details'!$I$19="No"),Rates!$D$19,IF(AND(AE121="C",'Claim Details'!$I$28&gt;=Rates!$F$14,'Claim Details'!$I$28&lt;=Rates!$F$15,'Claim Details'!$I$19="Yes"),Rates!$G$19,IF(AND(AE121="C",'Claim Details'!$I$28&gt;=Rates!$F$14,'Claim Details'!$I$28&lt;=Rates!$F$15,'Claim Details'!$I$19="No"),Rates!$F$19,IF(AND(AE121="C",'Claim Details'!$I$28&gt;=Rates!$H$14,'Claim Details'!$I$28&lt;=Rates!$H$15,'Claim Details'!$I$19="Yes"),Rates!$I$19,IF(AND(AE121="C",'Claim Details'!$I$28&gt;=Rates!$H$14,'Claim Details'!$I$28&lt;=Rates!$H$15,'Claim Details'!$I$19="No"),Rates!$H$19,IF(AND(AE121="C",'Claim Details'!$I$28&gt;=Rates!$J$14,'Claim Details'!$I$28&lt;=Rates!$J$15,'Claim Details'!$I$19="Yes"),Rates!$K$19,IF(AND(AE121="C",'Claim Details'!$I$28&gt;=Rates!$J$14,'Claim Details'!$I$28&lt;=Rates!$J$15,'Claim Details'!$I$19="No"),Rates!$J$19,"£0.00"))))))))))))))))))))))))</f>
        <v>£0.00</v>
      </c>
      <c r="BE121" s="189" t="str">
        <f>IF(AND(AE121="A",'Claim Details'!$I$28&gt;=Rates!$D$14,'Claim Details'!$I$28&lt;=Rates!$D$15,'Claim Details'!$I$19="Yes"),Rates!$J$25,IF(AND(AE121="A",'Claim Details'!$I$28&gt;=Rates!$D$14,'Claim Details'!$I$28&lt;=Rates!$D$15,'Claim Details'!$I$19="No"),Rates!$D$25,IF(AND(AE121="A",'Claim Details'!$I$28&gt;=Rates!$F$14,'Claim Details'!$I$28&lt;=Rates!$F$15,'Claim Details'!$I$19="Yes"),Rates!$G$25,IF(AND(AE121="A",'Claim Details'!$I$28&gt;=Rates!$F$14,'Claim Details'!$I$28&lt;=Rates!$F$15,'Claim Details'!$I$19="No"),Rates!$F$25,IF(AND(AE121="A",'Claim Details'!$I$28&gt;=Rates!$H$14,'Claim Details'!$I$28&lt;=Rates!$H$15,'Claim Details'!$I$19="Yes"),Rates!$I$25,IF(AND(AE121="A",'Claim Details'!$I$28&gt;=Rates!$H$14,'Claim Details'!$I$28&lt;=Rates!$H$15,'Claim Details'!$I$19="No"),Rates!$H$25,IF(AND(AE121="A",'Claim Details'!$I$28&gt;=Rates!$J$14,'Claim Details'!$I$28&lt;=Rates!$J$15,'Claim Details'!$I$19="Yes"),Rates!$K$25,IF(AND(AE121="A",'Claim Details'!$I$28&gt;=Rates!$J$14,'Claim Details'!$I$28&lt;=Rates!$J$15,'Claim Details'!$I$19="No"),Rates!$J$25,IF(AND(AE121="B",'Claim Details'!$I$28&gt;=Rates!$D$14,'Claim Details'!$I$28&lt;=Rates!$D$15,'Claim Details'!$I$19="Yes"),Rates!$E$26,IF(AND(AE121="B",'Claim Details'!$I$28&gt;=Rates!$D$14,'Claim Details'!$I$28&lt;=Rates!$D$15,'Claim Details'!$I$19="No"),Rates!$D$26,IF(AND(AE121="B",'Claim Details'!$I$28&gt;=Rates!$F$14,'Claim Details'!$I$28&lt;=Rates!$F$15,'Claim Details'!$I$19="Yes"),Rates!$G$26,IF(AND(AE121="B",'Claim Details'!$I$28&gt;=Rates!$F$14,'Claim Details'!$I$28&lt;=Rates!$F$15,'Claim Details'!$I$19="No"),Rates!$F$26,IF(AND(AE121="B",'Claim Details'!$I$28&gt;=Rates!$H$14,'Claim Details'!$I$28&lt;=Rates!$H$15,'Claim Details'!$I$19="Yes"),Rates!$I$26,IF(AND(AE121="B",'Claim Details'!$I$28&gt;=Rates!$H$14,'Claim Details'!$I$28&lt;=Rates!$H$15,'Claim Details'!$I$19="No"),Rates!$H$26,IF(AND(AE121="B",'Claim Details'!$I$28&gt;=Rates!$J$14,'Claim Details'!$I$28&lt;=Rates!$J$15,'Claim Details'!$I$19="Yes"),Rates!$K$26,IF(AND(AE121="B",'Claim Details'!$I$28&gt;=Rates!$J$14,'Claim Details'!$I$28&lt;=Rates!$J$15,'Claim Details'!$I$19="No"),Rates!$J$26,IF(AND(AE121="C",'Claim Details'!$I$28&gt;=Rates!$D$14,'Claim Details'!$I$28&lt;=Rates!$D$15,'Claim Details'!$I$19="Yes"),Rates!$E$27,IF(AND(AE121="C",'Claim Details'!$I$28&gt;=Rates!$D$14,'Claim Details'!$I$28&lt;=Rates!$D$15,'Claim Details'!$I$19="No"),Rates!$D$27,IF(AND(AE121="C",'Claim Details'!$I$28&gt;=Rates!$F$14,'Claim Details'!$I$28&lt;=Rates!$F$15,'Claim Details'!$I$19="Yes"),Rates!$G$27,IF(AND(AE121="C",'Claim Details'!$I$28&gt;=Rates!$F$14,'Claim Details'!$I$28&lt;=Rates!$F$15,'Claim Details'!$I$19="No"),Rates!$F$27,IF(AND(AE121="C",'Claim Details'!$I$28&gt;=Rates!$H$14,'Claim Details'!$I$28&lt;=Rates!$H$15,'Claim Details'!$I$19="Yes"),Rates!$I$27,IF(AND(AE121="C",'Claim Details'!$I$28&gt;=Rates!$H$14,'Claim Details'!$I$28&lt;=Rates!$H$15,'Claim Details'!$I$19="No"),Rates!$H$27,IF(AND(AE121="C",'Claim Details'!$I$28&gt;=Rates!$J$14,'Claim Details'!$I$28&lt;=Rates!$J$15,'Claim Details'!$I$19="Yes"),Rates!$K$27,IF(AND(AE121="C",'Claim Details'!$I$28&gt;=Rates!$J$14,'Claim Details'!$I$28&lt;=Rates!$J$15,'Claim Details'!$I$19="No"),Rates!$J$27,"£0.00"))))))))))))))))))))))))</f>
        <v>£0.00</v>
      </c>
      <c r="BF121" s="189" t="str">
        <f>IF(AND(AE121="A",'Claim Details'!$I$28&gt;=Rates!$D$14,'Claim Details'!$I$28&lt;=Rates!$D$15,'Claim Details'!$I$19="Yes"),Rates!$E$20,IF(AND(AE121="A",'Claim Details'!$I$28&gt;=Rates!$D$14,'Claim Details'!$I$28&lt;=Rates!$D$15,'Claim Details'!$I$19="No"),Rates!$D$20,IF(AND(AE121="A",'Claim Details'!$I$28&gt;=Rates!$F$14,'Claim Details'!$I$28&lt;=Rates!$F$15,'Claim Details'!$I$19="Yes"),Rates!$G$20,IF(AND(AE121="A",'Claim Details'!$I$28&gt;=Rates!$F$14,'Claim Details'!$I$28&lt;=Rates!$F$15,'Claim Details'!$I$19="No"),Rates!$F$20,IF(AND(AE121="A",'Claim Details'!$I$28&gt;=Rates!$H$14,'Claim Details'!$I$28&lt;=Rates!$H$15,'Claim Details'!$I$19="Yes"),Rates!$I$20,IF(AND(AE121="A",'Claim Details'!$I$28&gt;=Rates!$H$14,'Claim Details'!$I$28&lt;=Rates!$H$15,'Claim Details'!$I$19="No"),Rates!$H$20,IF(AND(AE121="A",'Claim Details'!$I$28&gt;=Rates!$J$14,'Claim Details'!$I$28&lt;=Rates!$J$15,'Claim Details'!$I$19="Yes"),Rates!$K$20,IF(AND(AE121="A",'Claim Details'!$I$28&gt;=Rates!$J$14,'Claim Details'!$I$28&lt;=Rates!$J$15,'Claim Details'!$I$19="No"),Rates!$J$20,IF(AND(AE121="B",'Claim Details'!$I$28&gt;=Rates!$D$14,'Claim Details'!$I$28&lt;=Rates!$D$15,'Claim Details'!$I$19="Yes"),Rates!$E$21,IF(AND(AE121="B",'Claim Details'!$I$28&gt;=Rates!$D$14,'Claim Details'!$I$28&lt;=Rates!$D$15,'Claim Details'!$I$19="No"),Rates!$D$21,IF(AND(AE121="B",'Claim Details'!$I$28&gt;=Rates!$F$14,'Claim Details'!$I$28&lt;=Rates!$F$15,'Claim Details'!$I$19="Yes"),Rates!$G$21,IF(AND(AE121="B",'Claim Details'!$I$28&gt;=Rates!$F$14,'Claim Details'!$I$28&lt;=Rates!$F$15,'Claim Details'!$I$19="No"),Rates!$F$21,IF(AND(AE121="B",'Claim Details'!$I$28&gt;=Rates!$H$14,'Claim Details'!$I$28&lt;=Rates!$H$15,'Claim Details'!$I$19="Yes"),Rates!$I$21,IF(AND(AE121="B",'Claim Details'!$I$28&gt;=Rates!$H$14,'Claim Details'!$I$28&lt;=Rates!$H$15,'Claim Details'!$I$19="No"),Rates!$H$21,IF(AND(AE121="B",'Claim Details'!$I$28&gt;=Rates!$J$14,'Claim Details'!$I$28&lt;=Rates!$J$15,'Claim Details'!$I$19="Yes"),Rates!$K$21,IF(AND(AE121="B",'Claim Details'!$I$28&gt;=Rates!$J$14,'Claim Details'!$I$28&lt;=Rates!$J$15,'Claim Details'!$I$19="No"),Rates!$J$21,"£0.00"))))))))))))))))</f>
        <v>£0.00</v>
      </c>
      <c r="BG121" s="189" t="str">
        <f>IF(AND(AE121="A",'Claim Details'!$I$28&gt;=Rates!$D$14,'Claim Details'!$I$28&lt;=Rates!$D$15,'Claim Details'!$I$19="Yes"),Rates!$E$22,IF(AND(AE121="A",'Claim Details'!$I$28&gt;=Rates!$D$14,'Claim Details'!$I$28&lt;=Rates!$D$15,'Claim Details'!$I$19="No"),Rates!$D$22,IF(AND(AE121="A",'Claim Details'!$I$28&gt;=Rates!$F$14,'Claim Details'!$I$28&lt;=Rates!$F$15,'Claim Details'!$I$19="Yes"),Rates!$G$22,IF(AND(AE121="A",'Claim Details'!$I$28&gt;=Rates!$F$14,'Claim Details'!$I$28&lt;=Rates!$F$15,'Claim Details'!$I$19="No"),Rates!$F$22,IF(AND(AE121="A",'Claim Details'!$I$28&gt;=Rates!$H$14,'Claim Details'!$I$28&lt;=Rates!$H$15,'Claim Details'!$I$19="Yes"),Rates!$I$22,IF(AND(AE121="A",'Claim Details'!$I$28&gt;=Rates!$H$14,'Claim Details'!$I$28&lt;=Rates!$H$15,'Claim Details'!$I$19="No"),Rates!$H$22,IF(AND(AE121="A",'Claim Details'!$I$28&gt;=Rates!$J$14,'Claim Details'!$I$28&lt;=Rates!$J$15,'Claim Details'!$I$19="Yes"),Rates!$K$22,IF(AND(AE121="A",'Claim Details'!$I$28&gt;=Rates!$J$14,'Claim Details'!$I$28&lt;=Rates!$J$15,'Claim Details'!$I$19="No"),Rates!$J$22,IF(AND(AE121="B",'Claim Details'!$I$28&gt;=Rates!$D$14,'Claim Details'!$I$28&lt;=Rates!$D$15,'Claim Details'!$I$19="Yes"),Rates!$E$23,IF(AND(AE121="B",'Claim Details'!$I$28&gt;=Rates!$D$14,'Claim Details'!$I$28&lt;=Rates!$D$15,'Claim Details'!$I$19="No"),Rates!$D$23,IF(AND(AE121="B",'Claim Details'!$I$28&gt;=Rates!$F$14,'Claim Details'!$I$28&lt;=Rates!$F$15,'Claim Details'!$I$19="Yes"),Rates!$G$23,IF(AND(AE121="B",'Claim Details'!$I$28&gt;=Rates!$F$14,'Claim Details'!$I$28&lt;=Rates!$F$15,'Claim Details'!$I$19="No"),Rates!$F$23,IF(AND(AE121="B",'Claim Details'!$I$28&gt;=Rates!$H$14,'Claim Details'!$I$28&lt;=Rates!$H$15,'Claim Details'!$I$19="Yes"),Rates!$I$23,IF(AND(AE121="B",'Claim Details'!$I$28&gt;=Rates!$H$14,'Claim Details'!$I$28&lt;=Rates!$H$15,'Claim Details'!$I$19="No"),Rates!$H$23,IF(AND(AE121="B",'Claim Details'!$I$28&gt;=Rates!$J$14,'Claim Details'!$I$28&lt;=Rates!$J$15,'Claim Details'!$I$19="Yes"),Rates!$K$23,IF(AND(AE121="B",'Claim Details'!$I$28&gt;=Rates!$J$14,'Claim Details'!$I$28&lt;=Rates!$J$15,'Claim Details'!$I$19="No"),Rates!$J$23,IF(AND(AE121="C",'Claim Details'!$I$28&gt;=Rates!$D$14,'Claim Details'!$I$28&lt;=Rates!$D$15,'Claim Details'!$I$19="Yes"),Rates!$E$24,IF(AND(AE121="C",'Claim Details'!$I$28&gt;=Rates!$D$14,'Claim Details'!$I$28&lt;=Rates!$D$15,'Claim Details'!$I$19="No"),Rates!$D$24,IF(AND(AE121="C",'Claim Details'!$I$28&gt;=Rates!$F$14,'Claim Details'!$I$28&lt;=Rates!$F$15,'Claim Details'!$I$19="Yes"),Rates!$G$24,IF(AND(AE121="C",'Claim Details'!$I$28&gt;=Rates!$F$14,'Claim Details'!$I$28&lt;=Rates!$F$15,'Claim Details'!$I$19="No"),Rates!$F$24,IF(AND(AE121="C",'Claim Details'!$I$28&gt;=Rates!$H$14,'Claim Details'!$I$28&lt;=Rates!$H$15,'Claim Details'!$I$19="Yes"),Rates!$I$24,IF(AND(AE121="C",'Claim Details'!$I$28&gt;=Rates!$H$14,'Claim Details'!$I$28&lt;=Rates!$H$15,'Claim Details'!$I$19="No"),Rates!$H$24,IF(AND(AE121="C",'Claim Details'!$I$28&gt;=Rates!$J$14,'Claim Details'!$I$28&lt;=Rates!$J$15,'Claim Details'!$I$19="Yes"),Rates!$K$24,IF(AND(AE121="C",'Claim Details'!$I$28&gt;=Rates!$J$14,'Claim Details'!$I$28&lt;=Rates!$J$15,'Claim Details'!$I$19="No"),Rates!$J$24,"£0.00"))))))))))))))))))))))))</f>
        <v>£0.00</v>
      </c>
      <c r="BH121" s="189" t="str">
        <f t="shared" si="28"/>
        <v>£0.00</v>
      </c>
      <c r="BI121" s="189">
        <f t="shared" si="29"/>
        <v>0</v>
      </c>
      <c r="BO121" s="202" t="str">
        <f>IF(H121="","£0.00",IF(AP121="4","£0.00",IF(AP121="5","£0.00",IF(AP121="1","£0.00",((AQ121*H121)*'Claim Details'!$F$111)/100))))</f>
        <v>£0.00</v>
      </c>
      <c r="BP121" s="202" t="str">
        <f>IF(T121="","£0.00",IF(AP121="4","£0.00",IF(AP121="5","£0.00",IF(AP121="1","£0.00",((AR121*T121)*'Claim Details'!$N$111)/100))))</f>
        <v>£0.00</v>
      </c>
      <c r="BQ121" s="202" t="str">
        <f>IF(AI121="","£0.00",IF(AP121="4","£0.00",IF(AP121="5","£0.00",IF(AP121="1","£0.00",((BI121*AI121)*'Claim Details'!$W$111)/100))))</f>
        <v>£0.00</v>
      </c>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row>
    <row r="122" spans="1:97" ht="15">
      <c r="A122" s="145"/>
      <c r="B122" s="91"/>
      <c r="C122" s="96"/>
      <c r="D122" s="97"/>
      <c r="E122" s="98"/>
      <c r="F122" s="89"/>
      <c r="G122" s="99"/>
      <c r="H122" s="100"/>
      <c r="I122" s="221" t="str">
        <f t="shared" si="19"/>
        <v>£0.00</v>
      </c>
      <c r="J122" s="101"/>
      <c r="K122" s="100"/>
      <c r="L122" s="221" t="str">
        <f t="shared" si="20"/>
        <v>£0.00</v>
      </c>
      <c r="M122" s="101"/>
      <c r="N122" s="102"/>
      <c r="O122" s="145"/>
      <c r="P122" s="77"/>
      <c r="Q122" s="87"/>
      <c r="R122" s="87"/>
      <c r="S122" s="87"/>
      <c r="T122" s="149" t="str">
        <f t="shared" si="21"/>
        <v/>
      </c>
      <c r="U122" s="87" t="str">
        <f t="shared" si="30"/>
        <v/>
      </c>
      <c r="V122" s="87"/>
      <c r="W122" s="53" t="str">
        <f t="shared" si="22"/>
        <v>£0.00</v>
      </c>
      <c r="X122" s="53"/>
      <c r="Y122" s="87"/>
      <c r="Z122" s="78"/>
      <c r="AA122" s="79"/>
      <c r="AB122" s="160"/>
      <c r="AC122" s="98"/>
      <c r="AD122" s="225"/>
      <c r="AE122" s="235" t="str">
        <f t="shared" si="23"/>
        <v/>
      </c>
      <c r="AF122" s="87" t="str">
        <f t="shared" si="24"/>
        <v/>
      </c>
      <c r="AG122" s="53"/>
      <c r="AH122" s="224"/>
      <c r="AI122" s="226" t="str">
        <f t="shared" si="16"/>
        <v/>
      </c>
      <c r="AJ122" s="236" t="str">
        <f t="shared" si="25"/>
        <v>£0.00</v>
      </c>
      <c r="AK122" s="31"/>
      <c r="AL122" s="1"/>
      <c r="AM122" s="1"/>
      <c r="AN122" s="1"/>
      <c r="AO122" s="1"/>
      <c r="AP122" s="1" t="str">
        <f t="shared" si="17"/>
        <v/>
      </c>
      <c r="AQ122" s="27">
        <f t="shared" si="18"/>
        <v>0</v>
      </c>
      <c r="AR122" s="189">
        <f t="shared" si="26"/>
        <v>0</v>
      </c>
      <c r="AS122" s="190" t="str">
        <f>IF(AND(C122="A",'Claim Details'!$E$28&gt;=Rates!$D$14,'Claim Details'!$E$28&lt;=Rates!$D$15,'Claim Details'!$E$19="Yes"),Rates!$E$17,IF(AND(C122="A",'Claim Details'!$E$28&gt;=Rates!$D$14,'Claim Details'!$E$28&lt;=Rates!$D$15,'Claim Details'!$E$19="No"),Rates!$D$17,IF(AND(C122="A",'Claim Details'!$E$28&gt;=Rates!$F$14,'Claim Details'!$E$28&lt;=Rates!$F$15,'Claim Details'!$E$19="Yes"),Rates!$G$17,IF(AND(C122="A",'Claim Details'!$E$28&gt;=Rates!$F$14,'Claim Details'!$E$28&lt;=Rates!$F$15,'Claim Details'!$E$19="No"),Rates!$F$17,IF(AND(C122="A",'Claim Details'!$E$28&gt;=Rates!$H$14,'Claim Details'!$E$28&lt;=Rates!$H$15,'Claim Details'!$E$19="Yes"),Rates!$I$17,IF(AND(C122="A",'Claim Details'!$E$28&gt;=Rates!$H$14,'Claim Details'!$E$28&lt;=Rates!$H$15,'Claim Details'!$E$19="No"),Rates!$H$17,IF(AND(C122="A",'Claim Details'!$E$28&gt;=Rates!$J$14,'Claim Details'!$E$28&lt;=Rates!$J$15,'Claim Details'!$E$19="Yes"),Rates!$K$17,IF(AND(C122="A",'Claim Details'!$E$28&gt;=Rates!$J$14,'Claim Details'!$E$28&lt;=Rates!$J$15,'Claim Details'!$E$19="No"),Rates!$J$17,IF(AND(C122="B",'Claim Details'!$E$28&gt;=Rates!$D$14,'Claim Details'!$E$28&lt;=Rates!$D$15,'Claim Details'!$E$19="Yes"),Rates!$E$18,IF(AND(C122="B",'Claim Details'!$E$28&gt;=Rates!$D$14,'Claim Details'!$E$28&lt;=Rates!$D$15,'Claim Details'!$E$19="No"),Rates!$D$18,IF(AND(C122="B",'Claim Details'!$E$28&gt;=Rates!$F$14,'Claim Details'!$E$28&lt;=Rates!$F$15,'Claim Details'!$E$19="Yes"),Rates!$G$18,IF(AND(C122="B",'Claim Details'!$E$28&gt;=Rates!$F$14,'Claim Details'!$E$28&lt;=Rates!$F$15,'Claim Details'!$E$19="No"),Rates!$F$18,IF(AND(C122="B",'Claim Details'!$E$28&gt;=Rates!$H$14,'Claim Details'!$E$28&lt;=Rates!$H$15,'Claim Details'!$E$19="Yes"),Rates!$I$18,IF(AND(C122="B",'Claim Details'!$E$28&gt;=Rates!$H$14,'Claim Details'!$E$28&lt;=Rates!$H$15,'Claim Details'!$E$19="No"),Rates!$H$18,IF(AND(C122="B",'Claim Details'!$E$28&gt;=Rates!$J$14,'Claim Details'!$E$28&lt;=Rates!$J$15,'Claim Details'!$E$19="Yes"),Rates!$K$18,IF(AND(C122="B",'Claim Details'!$E$28&gt;=Rates!$J$14,'Claim Details'!$E$28&lt;=Rates!$J$15,'Claim Details'!$E$19="No"),Rates!$J$18,IF(AND(C122="C",'Claim Details'!$E$28&gt;=Rates!$D$14,'Claim Details'!$E$28&lt;=Rates!$D$15,'Claim Details'!$E$19="Yes"),Rates!$E$19,IF(AND(C122="C",'Claim Details'!$E$28&gt;=Rates!$D$14,'Claim Details'!$E$28&lt;=Rates!$D$15,'Claim Details'!$E$19="No"),Rates!$D$19,IF(AND(C122="C",'Claim Details'!$E$28&gt;=Rates!$F$14,'Claim Details'!$E$28&lt;=Rates!$F$15,'Claim Details'!$E$19="Yes"),Rates!$G$19,IF(AND(C122="C",'Claim Details'!$E$28&gt;=Rates!$F$14,'Claim Details'!$E$28&lt;=Rates!$F$15,'Claim Details'!$E$19="No"),Rates!$F$19,IF(AND(C122="C",'Claim Details'!$E$28&gt;=Rates!$H$14,'Claim Details'!$E$28&lt;=Rates!$H$15,'Claim Details'!$E$19="Yes"),Rates!$I$19,IF(AND(C122="C",'Claim Details'!$E$28&gt;=Rates!$H$14,'Claim Details'!$E$28&lt;=Rates!$H$15,'Claim Details'!$E$19="No"),Rates!$H$19,IF(AND(C122="C",'Claim Details'!$E$28&gt;=Rates!$J$14,'Claim Details'!$E$28&lt;=Rates!$J$15,'Claim Details'!$E$19="Yes"),Rates!$K$19,IF(AND(C122="C",'Claim Details'!$E$28&gt;=Rates!$J$14,'Claim Details'!$E$28&lt;=Rates!$J$15,'Claim Details'!$E$19="No"),Rates!$J$19,"£0.00"))))))))))))))))))))))))</f>
        <v>£0.00</v>
      </c>
      <c r="AT122" s="189" t="str">
        <f>IF(AND(C122="A",'Claim Details'!$E$28&gt;=Rates!$D$14,'Claim Details'!$E$28&lt;=Rates!$D$15,'Claim Details'!$E$19="Yes"),Rates!$E$25,IF(AND(C122="A",'Claim Details'!$E$28&gt;=Rates!$D$14,'Claim Details'!$E$28&lt;=Rates!$D$15,'Claim Details'!$E$19="No"),Rates!$D$25,IF(AND(C122="A",'Claim Details'!$E$28&gt;=Rates!$F$14,'Claim Details'!$E$28&lt;=Rates!$F$15,'Claim Details'!$E$19="Yes"),Rates!$G$25,IF(AND(C122="A",'Claim Details'!$E$28&gt;=Rates!$F$14,'Claim Details'!$E$28&lt;=Rates!$F$15,'Claim Details'!$E$19="No"),Rates!$F$25,IF(AND(C122="A",'Claim Details'!$E$28&gt;=Rates!$H$14,'Claim Details'!$E$28&lt;=Rates!$H$15,'Claim Details'!$E$19="Yes"),Rates!$I$25,IF(AND(C122="A",'Claim Details'!$E$28&gt;=Rates!$H$14,'Claim Details'!$E$28&lt;=Rates!$H$15,'Claim Details'!$E$19="No"),Rates!$H$25,IF(AND(C122="A",'Claim Details'!$E$28&gt;=Rates!$J$14,'Claim Details'!$E$28&lt;=Rates!$J$15,'Claim Details'!$E$19="Yes"),Rates!$K$25,IF(AND(C122="A",'Claim Details'!$E$28&gt;=Rates!$J$14,'Claim Details'!$E$28&lt;=Rates!$J$15,'Claim Details'!$E$19="No"),Rates!$J$25,IF(AND(C122="B",'Claim Details'!$E$28&gt;=Rates!$D$14,'Claim Details'!$E$28&lt;=Rates!$D$15,'Claim Details'!$E$19="Yes"),Rates!$E$26,IF(AND(C122="B",'Claim Details'!$E$28&gt;=Rates!$D$14,'Claim Details'!$E$28&lt;=Rates!$D$15,'Claim Details'!$E$19="No"),Rates!$D$26,IF(AND(C122="B",'Claim Details'!$E$28&gt;=Rates!$F$14,'Claim Details'!$E$28&lt;=Rates!$F$15,'Claim Details'!$E$19="Yes"),Rates!$G$26,IF(AND(C122="B",'Claim Details'!$E$28&gt;=Rates!$F$14,'Claim Details'!$E$28&lt;=Rates!$F$15,'Claim Details'!$E$19="No"),Rates!$F$26,IF(AND(C122="B",'Claim Details'!$E$28&gt;=Rates!$H$14,'Claim Details'!$E$28&lt;=Rates!$H$15,'Claim Details'!$E$19="Yes"),Rates!$I$26,IF(AND(C122="B",'Claim Details'!$E$28&gt;=Rates!$H$14,'Claim Details'!$E$28&lt;=Rates!$H$15,'Claim Details'!$E$19="No"),Rates!$H$26,IF(AND(C122="B",'Claim Details'!$E$28&gt;=Rates!$J$14,'Claim Details'!$E$28&lt;=Rates!$J$15,'Claim Details'!$E$19="Yes"),Rates!$K$26,IF(AND(C122="B",'Claim Details'!$E$28&gt;=Rates!$J$14,'Claim Details'!$E$28&lt;=Rates!$J$15,'Claim Details'!$E$19="No"),Rates!$J$26,IF(AND(C122="C",'Claim Details'!$E$28&gt;=Rates!$D$14,'Claim Details'!$E$28&lt;=Rates!$D$15,'Claim Details'!$E$19="Yes"),Rates!$E$27,IF(AND(C122="C",'Claim Details'!$E$28&gt;=Rates!$D$14,'Claim Details'!$E$28&lt;=Rates!$D$15,'Claim Details'!$E$19="No"),Rates!$D$27,IF(AND(C122="C",'Claim Details'!$E$28&gt;=Rates!$F$14,'Claim Details'!$E$28&lt;=Rates!$F$15,'Claim Details'!$E$19="Yes"),Rates!$G$27,IF(AND(C122="C",'Claim Details'!$E$28&gt;=Rates!$F$14,'Claim Details'!$E$28&lt;=Rates!$F$15,'Claim Details'!$E$19="No"),Rates!$F$27,IF(AND(C122="C",'Claim Details'!$E$28&gt;=Rates!$H$14,'Claim Details'!$E$28&lt;=Rates!$H$15,'Claim Details'!$E$19="Yes"),Rates!$I$27,IF(AND(C122="C",'Claim Details'!$E$28&gt;=Rates!$H$14,'Claim Details'!$E$28&lt;=Rates!$H$15,'Claim Details'!$E$19="No"),Rates!$H$27,IF(AND(C122="C",'Claim Details'!$E$28&gt;=Rates!$J$14,'Claim Details'!$E$28&lt;=Rates!$J$15,'Claim Details'!$E$19="Yes"),Rates!$K$27,IF(AND(C122="C",'Claim Details'!$E$28&gt;=Rates!$J$14,'Claim Details'!$E$28&lt;=Rates!$J$15,'Claim Details'!$E$19="No"),Rates!$J$27,"£0.00"))))))))))))))))))))))))</f>
        <v>£0.00</v>
      </c>
      <c r="AU122" s="191" t="str">
        <f>IF(AND(C122="A",'Claim Details'!$E$28&gt;=Rates!$D$14,'Claim Details'!$E$28&lt;=Rates!$D$15,'Claim Details'!$E$19="Yes"),Rates!$E$20,IF(AND(C122="A",'Claim Details'!$E$28&gt;=Rates!$D$14,'Claim Details'!$E$28&lt;=Rates!$D$15,'Claim Details'!$E$19="No"),Rates!$D$20,IF(AND(C122="A",'Claim Details'!$E$28&gt;=Rates!$F$14,'Claim Details'!$E$28&lt;=Rates!$F$15,'Claim Details'!$E$19="Yes"),Rates!$G$20,IF(AND(C122="A",'Claim Details'!$E$28&gt;=Rates!$F$14,'Claim Details'!$E$28&lt;=Rates!$F$15,'Claim Details'!$E$19="No"),Rates!$F$20,IF(AND(C122="A",'Claim Details'!$E$28&gt;=Rates!$H$14,'Claim Details'!$E$28&lt;=Rates!$H$15,'Claim Details'!$E$19="Yes"),Rates!$I$20,IF(AND(C122="A",'Claim Details'!$E$28&gt;=Rates!$H$14,'Claim Details'!$E$28&lt;=Rates!$H$15,'Claim Details'!$E$19="No"),Rates!$H$20,IF(AND(C122="A",'Claim Details'!$E$28&gt;=Rates!$J$14,'Claim Details'!$E$28&lt;=Rates!$J$15,'Claim Details'!$E$19="Yes"),Rates!$K$20,IF(AND(C122="A",'Claim Details'!$E$28&gt;=Rates!$J$14,'Claim Details'!$E$28&lt;=Rates!$J$15,'Claim Details'!$E$19="No"),Rates!$J$20,IF(AND(C122="B",'Claim Details'!$E$28&gt;=Rates!$D$14,'Claim Details'!$E$28&lt;=Rates!$D$15,'Claim Details'!$E$19="Yes"),Rates!$E$21,IF(AND(C122="B",'Claim Details'!$E$28&gt;=Rates!$D$14,'Claim Details'!$E$28&lt;=Rates!$D$15,'Claim Details'!$E$19="No"),Rates!$D$21,IF(AND(C122="B",'Claim Details'!$E$28&gt;=Rates!$F$14,'Claim Details'!$E$28&lt;=Rates!$F$15,'Claim Details'!$E$19="Yes"),Rates!$G$21,IF(AND(C122="B",'Claim Details'!$E$28&gt;=Rates!$F$14,'Claim Details'!$E$28&lt;=Rates!$F$15,'Claim Details'!$E$19="No"),Rates!$F$21,IF(AND(C122="B",'Claim Details'!$E$28&gt;=Rates!$H$14,'Claim Details'!$E$28&lt;=Rates!$H$15,'Claim Details'!$E$19="Yes"),Rates!$I$21,IF(AND(C122="B",'Claim Details'!$E$28&gt;=Rates!$H$14,'Claim Details'!$E$28&lt;=Rates!$H$15,'Claim Details'!$E$19="No"),Rates!$H$21,IF(AND(C122="B",'Claim Details'!$E$28&gt;=Rates!$J$14,'Claim Details'!$E$28&lt;=Rates!$J$15,'Claim Details'!$E$19="Yes"),Rates!$K$21,IF(AND(C122="B",'Claim Details'!$E$28&gt;=Rates!$J$14,'Claim Details'!$E$28&lt;=Rates!$J$15,'Claim Details'!$E$19="No"),Rates!$J$21,"£0.00"))))))))))))))))</f>
        <v>£0.00</v>
      </c>
      <c r="AV122" s="191" t="str">
        <f>IF(AND(C122="A",'Claim Details'!$E$28&gt;=Rates!$D$14,'Claim Details'!$E$28&lt;=Rates!$D$15,'Claim Details'!$E$19="Yes"),Rates!$E$22,IF(AND(C122="A",'Claim Details'!$E$28&gt;=Rates!$D$14,'Claim Details'!$E$28&lt;=Rates!$D$15,'Claim Details'!$E$19="No"),Rates!$D$22,IF(AND(C122="A",'Claim Details'!$E$28&gt;=Rates!$F$14,'Claim Details'!$E$28&lt;=Rates!$F$15,'Claim Details'!$E$19="Yes"),Rates!$G$22,IF(AND(C122="A",'Claim Details'!$E$28&gt;=Rates!$F$14,'Claim Details'!$E$28&lt;=Rates!$F$15,'Claim Details'!$E$19="No"),Rates!$F$22,IF(AND(C122="A",'Claim Details'!$E$28&gt;=Rates!$H$14,'Claim Details'!$E$28&lt;=Rates!$H$15,'Claim Details'!$E$19="Yes"),Rates!$I$22,IF(AND(C122="A",'Claim Details'!$E$28&gt;=Rates!$H$14,'Claim Details'!$E$28&lt;=Rates!$H$15,'Claim Details'!$E$19="No"),Rates!$H$22,IF(AND(C122="A",'Claim Details'!$E$28&gt;=Rates!$J$14,'Claim Details'!$E$28&lt;=Rates!$J$15,'Claim Details'!$E$19="Yes"),Rates!$K$22,IF(AND(C122="A",'Claim Details'!$E$28&gt;=Rates!$J$14,'Claim Details'!$E$28&lt;=Rates!$J$15,'Claim Details'!$E$19="No"),Rates!$J$22,IF(AND(C122="B",'Claim Details'!$E$28&gt;=Rates!$D$14,'Claim Details'!$E$28&lt;=Rates!$D$15,'Claim Details'!$E$19="Yes"),Rates!$E$23,IF(AND(C122="B",'Claim Details'!$E$28&gt;=Rates!$D$14,'Claim Details'!$E$28&lt;=Rates!$D$15,'Claim Details'!$E$19="No"),Rates!$D$23,IF(AND(C122="B",'Claim Details'!$E$28&gt;=Rates!$F$14,'Claim Details'!$E$28&lt;=Rates!$F$15,'Claim Details'!$E$19="Yes"),Rates!$G$23,IF(AND(C122="B",'Claim Details'!$E$28&gt;=Rates!$F$14,'Claim Details'!$E$28&lt;=Rates!$F$15,'Claim Details'!$E$19="No"),Rates!$F$23,IF(AND(C122="B",'Claim Details'!$E$28&gt;=Rates!$H$14,'Claim Details'!$E$28&lt;=Rates!$H$15,'Claim Details'!$E$19="Yes"),Rates!$I$23,IF(AND(C122="B",'Claim Details'!$E$28&gt;=Rates!$H$14,'Claim Details'!$E$28&lt;=Rates!$H$15,'Claim Details'!$E$19="No"),Rates!$H$23,IF(AND(C122="B",'Claim Details'!$E$28&gt;=Rates!$J$14,'Claim Details'!$E$28&lt;=Rates!$J$15,'Claim Details'!$E$19="Yes"),Rates!$K$23,IF(AND(C122="B",'Claim Details'!$E$28&gt;=Rates!$J$14,'Claim Details'!$E$28&lt;=Rates!$J$15,'Claim Details'!$E$19="No"),Rates!$J$23,IF(AND(C122="C",'Claim Details'!$E$28&gt;=Rates!$D$14,'Claim Details'!$E$28&lt;=Rates!$D$15,'Claim Details'!$E$19="Yes"),Rates!$E$24,IF(AND(C122="C",'Claim Details'!$E$28&gt;=Rates!$D$14,'Claim Details'!$E$28&lt;=Rates!$D$15,'Claim Details'!$E$19="No"),Rates!$D$24,IF(AND(C122="C",'Claim Details'!$E$28&gt;=Rates!$F$14,'Claim Details'!$E$28&lt;=Rates!$F$15,'Claim Details'!$E$19="Yes"),Rates!$G$24,IF(AND(C122="C",'Claim Details'!$E$28&gt;=Rates!$F$14,'Claim Details'!$E$28&lt;=Rates!$F$15,'Claim Details'!$E$19="No"),Rates!$F$24,IF(AND(C122="C",'Claim Details'!$E$28&gt;=Rates!$H$14,'Claim Details'!$E$28&lt;=Rates!$H$15,'Claim Details'!$E$19="Yes"),Rates!$I$24,IF(AND(C122="C",'Claim Details'!$E$28&gt;=Rates!$H$14,'Claim Details'!$E$28&lt;=Rates!$H$15,'Claim Details'!$E$19="No"),Rates!$H$24,IF(AND(C122="C",'Claim Details'!$E$28&gt;=Rates!$J$14,'Claim Details'!$E$28&lt;=Rates!$J$15,'Claim Details'!$E$19="Yes"),Rates!$K$24,IF(AND(C122="C",'Claim Details'!$E$28&gt;=Rates!$J$14,'Claim Details'!$E$28&lt;=Rates!$J$15,'Claim Details'!$E$19="No"),Rates!$J$24,"£0.00"))))))))))))))))))))))))</f>
        <v>£0.00</v>
      </c>
      <c r="AW122" s="1"/>
      <c r="AX122" s="189" t="str">
        <f>IF(AND(U122="A",'Claim Details'!$I$28&gt;=Rates!$D$14,'Claim Details'!$I$28&lt;=Rates!$D$15,'Claim Details'!$I$19="Yes"),Rates!$J$17,IF(AND(U122="A",'Claim Details'!$I$28&gt;=Rates!$D$14,'Claim Details'!$I$28&lt;=Rates!$D$15,'Claim Details'!$I$19="No"),Rates!$D$17,IF(AND(U122="A",'Claim Details'!$I$28&gt;=Rates!$F$14,'Claim Details'!$I$28&lt;=Rates!$F$15,'Claim Details'!$I$19="Yes"),Rates!$G$17,IF(AND(U122="A",'Claim Details'!$I$28&gt;=Rates!$F$14,'Claim Details'!$I$28&lt;=Rates!$F$15,'Claim Details'!$I$19="No"),Rates!$F$17,IF(AND(U122="A",'Claim Details'!$I$28&gt;=Rates!$H$14,'Claim Details'!$I$28&lt;=Rates!$H$15,'Claim Details'!$I$19="Yes"),Rates!$I$17,IF(AND(U122="A",'Claim Details'!$I$28&gt;=Rates!$H$14,'Claim Details'!$I$28&lt;=Rates!$H$15,'Claim Details'!$I$19="No"),Rates!$H$17,IF(AND(U122="A",'Claim Details'!$I$28&gt;=Rates!$J$14,'Claim Details'!$I$28&lt;=Rates!$J$15,'Claim Details'!$I$19="Yes"),Rates!$K$17,IF(AND(U122="A",'Claim Details'!$I$28&gt;=Rates!$J$14,'Claim Details'!$I$28&lt;=Rates!$J$15,'Claim Details'!$I$19="No"),Rates!$J$17,IF(AND(U122="B",'Claim Details'!$I$28&gt;=Rates!$D$14,'Claim Details'!$I$28&lt;=Rates!$D$15,'Claim Details'!$I$19="Yes"),Rates!$E$18,IF(AND(U122="B",'Claim Details'!$I$28&gt;=Rates!$D$14,'Claim Details'!$I$28&lt;=Rates!$D$15,'Claim Details'!$I$19="No"),Rates!$D$18,IF(AND(U122="B",'Claim Details'!$I$28&gt;=Rates!$F$14,'Claim Details'!$I$28&lt;=Rates!$F$15,'Claim Details'!$I$19="Yes"),Rates!$G$18,IF(AND(U122="B",'Claim Details'!$I$28&gt;=Rates!$F$14,'Claim Details'!$I$28&lt;=Rates!$F$15,'Claim Details'!$I$19="No"),Rates!$F$18,IF(AND(U122="B",'Claim Details'!$I$28&gt;=Rates!$H$14,'Claim Details'!$I$28&lt;=Rates!$H$15,'Claim Details'!$I$19="Yes"),Rates!$I$18,IF(AND(U122="B",'Claim Details'!$I$28&gt;=Rates!$H$14,'Claim Details'!$I$28&lt;=Rates!$H$15,'Claim Details'!$I$19="No"),Rates!$H$18,IF(AND(U122="B",'Claim Details'!$I$28&gt;=Rates!$J$14,'Claim Details'!$I$28&lt;=Rates!$J$15,'Claim Details'!$I$19="Yes"),Rates!$K$18,IF(AND(U122="B",'Claim Details'!$I$28&gt;=Rates!$J$14,'Claim Details'!$I$28&lt;=Rates!$J$15,'Claim Details'!$I$19="No"),Rates!$J$18,IF(AND(U122="C",'Claim Details'!$I$28&gt;=Rates!$D$14,'Claim Details'!$I$28&lt;=Rates!$D$15,'Claim Details'!$I$19="Yes"),Rates!$E$19,IF(AND(U122="C",'Claim Details'!$I$28&gt;=Rates!$D$14,'Claim Details'!$I$28&lt;=Rates!$D$15,'Claim Details'!$I$19="No"),Rates!$D$19,IF(AND(U122="C",'Claim Details'!$I$28&gt;=Rates!$F$14,'Claim Details'!$I$28&lt;=Rates!$F$15,'Claim Details'!$I$19="Yes"),Rates!$G$19,IF(AND(U122="C",'Claim Details'!$I$28&gt;=Rates!$F$14,'Claim Details'!$I$28&lt;=Rates!$F$15,'Claim Details'!$I$19="No"),Rates!$F$19,IF(AND(U122="C",'Claim Details'!$I$28&gt;=Rates!$H$14,'Claim Details'!$I$28&lt;=Rates!$H$15,'Claim Details'!$I$19="Yes"),Rates!$I$19,IF(AND(U122="C",'Claim Details'!$I$28&gt;=Rates!$H$14,'Claim Details'!$I$28&lt;=Rates!$H$15,'Claim Details'!$I$19="No"),Rates!$H$19,IF(AND(U122="C",'Claim Details'!$I$28&gt;=Rates!$J$14,'Claim Details'!$I$28&lt;=Rates!$J$15,'Claim Details'!$I$19="Yes"),Rates!$K$19,IF(AND(U122="C",'Claim Details'!$I$28&gt;=Rates!$J$14,'Claim Details'!$I$28&lt;=Rates!$J$15,'Claim Details'!$I$19="No"),Rates!$J$19,"£0.00"))))))))))))))))))))))))</f>
        <v>£0.00</v>
      </c>
      <c r="AY122" s="189" t="str">
        <f>IF(AND(C122="A",'Claim Details'!$I$28&gt;=Rates!$D$14,'Claim Details'!$I$28&lt;=Rates!$D$15,'Claim Details'!$I$19="Yes"),Rates!$J$25,IF(AND(C122="A",'Claim Details'!$I$28&gt;=Rates!$D$14,'Claim Details'!$I$28&lt;=Rates!$D$15,'Claim Details'!$I$19="No"),Rates!$D$25,IF(AND(C122="A",'Claim Details'!$I$28&gt;=Rates!$F$14,'Claim Details'!$I$28&lt;=Rates!$F$15,'Claim Details'!$I$19="Yes"),Rates!$G$25,IF(AND(C122="A",'Claim Details'!$I$28&gt;=Rates!$F$14,'Claim Details'!$I$28&lt;=Rates!$F$15,'Claim Details'!$I$19="No"),Rates!$F$25,IF(AND(C122="A",'Claim Details'!$I$28&gt;=Rates!$H$14,'Claim Details'!$I$28&lt;=Rates!$H$15,'Claim Details'!$I$19="Yes"),Rates!$I$25,IF(AND(C122="A",'Claim Details'!$I$28&gt;=Rates!$H$14,'Claim Details'!$I$28&lt;=Rates!$H$15,'Claim Details'!$I$19="No"),Rates!$H$25,IF(AND(C122="A",'Claim Details'!$I$28&gt;=Rates!$J$14,'Claim Details'!$I$28&lt;=Rates!$J$15,'Claim Details'!$I$19="Yes"),Rates!$K$25,IF(AND(C122="A",'Claim Details'!$I$28&gt;=Rates!$J$14,'Claim Details'!$I$28&lt;=Rates!$J$15,'Claim Details'!$I$19="No"),Rates!$J$25,IF(AND(C122="B",'Claim Details'!$I$28&gt;=Rates!$D$14,'Claim Details'!$I$28&lt;=Rates!$D$15,'Claim Details'!$I$19="Yes"),Rates!$E$26,IF(AND(C122="B",'Claim Details'!$I$28&gt;=Rates!$D$14,'Claim Details'!$I$28&lt;=Rates!$D$15,'Claim Details'!$I$19="No"),Rates!$D$26,IF(AND(C122="B",'Claim Details'!$I$28&gt;=Rates!$F$14,'Claim Details'!$I$28&lt;=Rates!$F$15,'Claim Details'!$I$19="Yes"),Rates!$G$26,IF(AND(C122="B",'Claim Details'!$I$28&gt;=Rates!$F$14,'Claim Details'!$I$28&lt;=Rates!$F$15,'Claim Details'!$I$19="No"),Rates!$F$26,IF(AND(C122="B",'Claim Details'!$I$28&gt;=Rates!$H$14,'Claim Details'!$I$28&lt;=Rates!$H$15,'Claim Details'!$I$19="Yes"),Rates!$I$26,IF(AND(C122="B",'Claim Details'!$I$28&gt;=Rates!$H$14,'Claim Details'!$I$28&lt;=Rates!$H$15,'Claim Details'!$I$19="No"),Rates!$H$26,IF(AND(C122="B",'Claim Details'!$I$28&gt;=Rates!$J$14,'Claim Details'!$I$28&lt;=Rates!$J$15,'Claim Details'!$I$19="Yes"),Rates!$K$26,IF(AND(C122="B",'Claim Details'!$I$28&gt;=Rates!$J$14,'Claim Details'!$I$28&lt;=Rates!$J$15,'Claim Details'!$I$19="No"),Rates!$J$26,IF(AND(C122="C",'Claim Details'!$I$28&gt;=Rates!$D$14,'Claim Details'!$I$28&lt;=Rates!$D$15,'Claim Details'!$I$19="Yes"),Rates!$E$27,IF(AND(C122="C",'Claim Details'!$I$28&gt;=Rates!$D$14,'Claim Details'!$I$28&lt;=Rates!$D$15,'Claim Details'!$I$19="No"),Rates!$D$27,IF(AND(C122="C",'Claim Details'!$I$28&gt;=Rates!$F$14,'Claim Details'!$I$28&lt;=Rates!$F$15,'Claim Details'!$I$19="Yes"),Rates!$G$27,IF(AND(C122="C",'Claim Details'!$I$28&gt;=Rates!$F$14,'Claim Details'!$I$28&lt;=Rates!$F$15,'Claim Details'!$I$19="No"),Rates!$F$27,IF(AND(C122="C",'Claim Details'!$I$28&gt;=Rates!$H$14,'Claim Details'!$I$28&lt;=Rates!$H$15,'Claim Details'!$I$19="Yes"),Rates!$I$27,IF(AND(C122="C",'Claim Details'!$I$28&gt;=Rates!$H$14,'Claim Details'!$I$28&lt;=Rates!$H$15,'Claim Details'!$I$19="No"),Rates!$H$27,IF(AND(C122="C",'Claim Details'!$I$28&gt;=Rates!$J$14,'Claim Details'!$I$28&lt;=Rates!$J$15,'Claim Details'!$I$19="Yes"),Rates!$K$27,IF(AND(C122="C",'Claim Details'!$I$28&gt;=Rates!$J$14,'Claim Details'!$I$28&lt;=Rates!$J$15,'Claim Details'!$I$19="No"),Rates!$J$27,"£0.00"))))))))))))))))))))))))</f>
        <v>£0.00</v>
      </c>
      <c r="AZ122" s="189" t="str">
        <f>IF(AND(C122="A",'Claim Details'!$I$28&gt;=Rates!$D$14,'Claim Details'!$I$28&lt;=Rates!$D$15,'Claim Details'!$I$19="Yes"),Rates!$E$20,IF(AND(C122="A",'Claim Details'!$I$28&gt;=Rates!$D$14,'Claim Details'!$I$28&lt;=Rates!$D$15,'Claim Details'!$I$19="No"),Rates!$D$20,IF(AND(C122="A",'Claim Details'!$I$28&gt;=Rates!$F$14,'Claim Details'!$I$28&lt;=Rates!$F$15,'Claim Details'!$I$19="Yes"),Rates!$G$20,IF(AND(C122="A",'Claim Details'!$I$28&gt;=Rates!$F$14,'Claim Details'!$I$28&lt;=Rates!$F$15,'Claim Details'!$I$19="No"),Rates!$F$20,IF(AND(C122="A",'Claim Details'!$I$28&gt;=Rates!$H$14,'Claim Details'!$I$28&lt;=Rates!$H$15,'Claim Details'!$I$19="Yes"),Rates!$I$20,IF(AND(C122="A",'Claim Details'!$I$28&gt;=Rates!$H$14,'Claim Details'!$I$28&lt;=Rates!$H$15,'Claim Details'!$I$19="No"),Rates!$H$20,IF(AND(C122="A",'Claim Details'!$I$28&gt;=Rates!$J$14,'Claim Details'!$I$28&lt;=Rates!$J$15,'Claim Details'!$I$19="Yes"),Rates!$K$20,IF(AND(C122="A",'Claim Details'!$I$28&gt;=Rates!$J$14,'Claim Details'!$I$28&lt;=Rates!$J$15,'Claim Details'!$I$19="No"),Rates!$J$20,IF(AND(C122="B",'Claim Details'!$I$28&gt;=Rates!$D$14,'Claim Details'!$I$28&lt;=Rates!$D$15,'Claim Details'!$I$19="Yes"),Rates!$E$21,IF(AND(C122="B",'Claim Details'!$I$28&gt;=Rates!$D$14,'Claim Details'!$I$28&lt;=Rates!$D$15,'Claim Details'!$I$19="No"),Rates!$D$21,IF(AND(C122="B",'Claim Details'!$I$28&gt;=Rates!$F$14,'Claim Details'!$I$28&lt;=Rates!$F$15,'Claim Details'!$I$19="Yes"),Rates!$G$21,IF(AND(C122="B",'Claim Details'!$I$28&gt;=Rates!$F$14,'Claim Details'!$I$28&lt;=Rates!$F$15,'Claim Details'!$I$19="No"),Rates!$F$21,IF(AND(C122="B",'Claim Details'!$I$28&gt;=Rates!$H$14,'Claim Details'!$I$28&lt;=Rates!$H$15,'Claim Details'!$I$19="Yes"),Rates!$I$21,IF(AND(C122="B",'Claim Details'!$I$28&gt;=Rates!$H$14,'Claim Details'!$I$28&lt;=Rates!$H$15,'Claim Details'!$I$19="No"),Rates!$H$21,IF(AND(C122="B",'Claim Details'!$I$28&gt;=Rates!$J$14,'Claim Details'!$I$28&lt;=Rates!$J$15,'Claim Details'!$I$19="Yes"),Rates!$K$21,IF(AND(C122="B",'Claim Details'!$I$28&gt;=Rates!$J$14,'Claim Details'!$I$28&lt;=Rates!$J$15,'Claim Details'!$I$19="No"),Rates!$J$21,"£0.00"))))))))))))))))</f>
        <v>£0.00</v>
      </c>
      <c r="BA122" s="189" t="str">
        <f>IF(AND(C122="A",'Claim Details'!$I$28&gt;=Rates!$D$14,'Claim Details'!$I$28&lt;=Rates!$D$15,'Claim Details'!$I$19="Yes"),Rates!$E$22,IF(AND(C122="A",'Claim Details'!$I$28&gt;=Rates!$D$14,'Claim Details'!$I$28&lt;=Rates!$D$15,'Claim Details'!$I$19="No"),Rates!$D$22,IF(AND(C122="A",'Claim Details'!$I$28&gt;=Rates!$F$14,'Claim Details'!$I$28&lt;=Rates!$F$15,'Claim Details'!$I$19="Yes"),Rates!$G$22,IF(AND(C122="A",'Claim Details'!$I$28&gt;=Rates!$F$14,'Claim Details'!$I$28&lt;=Rates!$F$15,'Claim Details'!$I$19="No"),Rates!$F$22,IF(AND(C122="A",'Claim Details'!$I$28&gt;=Rates!$H$14,'Claim Details'!$I$28&lt;=Rates!$H$15,'Claim Details'!$I$19="Yes"),Rates!$I$22,IF(AND(C122="A",'Claim Details'!$I$28&gt;=Rates!$H$14,'Claim Details'!$I$28&lt;=Rates!$H$15,'Claim Details'!$I$19="No"),Rates!$H$22,IF(AND(C122="A",'Claim Details'!$I$28&gt;=Rates!$J$14,'Claim Details'!$I$28&lt;=Rates!$J$15,'Claim Details'!$I$19="Yes"),Rates!$K$22,IF(AND(C122="A",'Claim Details'!$I$28&gt;=Rates!$J$14,'Claim Details'!$I$28&lt;=Rates!$J$15,'Claim Details'!$I$19="No"),Rates!$J$22,IF(AND(C122="B",'Claim Details'!$I$28&gt;=Rates!$D$14,'Claim Details'!$I$28&lt;=Rates!$D$15,'Claim Details'!$I$19="Yes"),Rates!$E$23,IF(AND(C122="B",'Claim Details'!$I$28&gt;=Rates!$D$14,'Claim Details'!$I$28&lt;=Rates!$D$15,'Claim Details'!$I$19="No"),Rates!$D$23,IF(AND(C122="B",'Claim Details'!$I$28&gt;=Rates!$F$14,'Claim Details'!$I$28&lt;=Rates!$F$15,'Claim Details'!$I$19="Yes"),Rates!$G$23,IF(AND(C122="B",'Claim Details'!$I$28&gt;=Rates!$F$14,'Claim Details'!$I$28&lt;=Rates!$F$15,'Claim Details'!$I$19="No"),Rates!$F$23,IF(AND(C122="B",'Claim Details'!$I$28&gt;=Rates!$H$14,'Claim Details'!$I$28&lt;=Rates!$H$15,'Claim Details'!$I$19="Yes"),Rates!$I$23,IF(AND(C122="B",'Claim Details'!$I$28&gt;=Rates!$H$14,'Claim Details'!$I$28&lt;=Rates!$H$15,'Claim Details'!$I$19="No"),Rates!$H$23,IF(AND(C122="B",'Claim Details'!$I$28&gt;=Rates!$J$14,'Claim Details'!$I$28&lt;=Rates!$J$15,'Claim Details'!$I$19="Yes"),Rates!$K$23,IF(AND(C122="B",'Claim Details'!$I$28&gt;=Rates!$J$14,'Claim Details'!$I$28&lt;=Rates!$J$15,'Claim Details'!$I$19="No"),Rates!$J$23,IF(AND(C122="C",'Claim Details'!$I$28&gt;=Rates!$D$14,'Claim Details'!$I$28&lt;=Rates!$D$15,'Claim Details'!$I$19="Yes"),Rates!$E$24,IF(AND(C122="C",'Claim Details'!$I$28&gt;=Rates!$D$14,'Claim Details'!$I$28&lt;=Rates!$D$15,'Claim Details'!$I$19="No"),Rates!$D$24,IF(AND(C122="C",'Claim Details'!$I$28&gt;=Rates!$F$14,'Claim Details'!$I$28&lt;=Rates!$F$15,'Claim Details'!$I$19="Yes"),Rates!$G$24,IF(AND(C122="C",'Claim Details'!$I$28&gt;=Rates!$F$14,'Claim Details'!$I$28&lt;=Rates!$F$15,'Claim Details'!$I$19="No"),Rates!$F$24,IF(AND(C122="C",'Claim Details'!$I$28&gt;=Rates!$H$14,'Claim Details'!$I$28&lt;=Rates!$H$15,'Claim Details'!$I$19="Yes"),Rates!$I$24,IF(AND(C122="C",'Claim Details'!$I$28&gt;=Rates!$H$14,'Claim Details'!$I$28&lt;=Rates!$H$15,'Claim Details'!$I$19="No"),Rates!$H$24,IF(AND(C122="C",'Claim Details'!$I$28&gt;=Rates!$J$14,'Claim Details'!$I$28&lt;=Rates!$J$15,'Claim Details'!$I$19="Yes"),Rates!$K$24,IF(AND(C122="C",'Claim Details'!$I$28&gt;=Rates!$J$14,'Claim Details'!$I$28&lt;=Rates!$J$15,'Claim Details'!$I$19="No"),Rates!$J$24,"£0.00"))))))))))))))))))))))))</f>
        <v>£0.00</v>
      </c>
      <c r="BB122" s="189" t="str">
        <f t="shared" si="27"/>
        <v>£0.00</v>
      </c>
      <c r="BC122" s="1"/>
      <c r="BD122" s="189" t="str">
        <f>IF(AND(AE122="A",'Claim Details'!$I$28&gt;=Rates!$D$14,'Claim Details'!$I$28&lt;=Rates!$D$15,'Claim Details'!$I$19="Yes"),Rates!$J$17,IF(AND(AE122="A",'Claim Details'!$I$28&gt;=Rates!$D$14,'Claim Details'!$I$28&lt;=Rates!$D$15,'Claim Details'!$I$19="No"),Rates!$D$17,IF(AND(AE122="A",'Claim Details'!$I$28&gt;=Rates!$F$14,'Claim Details'!$I$28&lt;=Rates!$F$15,'Claim Details'!$I$19="Yes"),Rates!$G$17,IF(AND(AE122="A",'Claim Details'!$I$28&gt;=Rates!$F$14,'Claim Details'!$I$28&lt;=Rates!$F$15,'Claim Details'!$I$19="No"),Rates!$F$17,IF(AND(AE122="A",'Claim Details'!$I$28&gt;=Rates!$H$14,'Claim Details'!$I$28&lt;=Rates!$H$15,'Claim Details'!$I$19="Yes"),Rates!$I$17,IF(AND(AE122="A",'Claim Details'!$I$28&gt;=Rates!$H$14,'Claim Details'!$I$28&lt;=Rates!$H$15,'Claim Details'!$I$19="No"),Rates!$H$17,IF(AND(AE122="A",'Claim Details'!$I$28&gt;=Rates!$J$14,'Claim Details'!$I$28&lt;=Rates!$J$15,'Claim Details'!$I$19="Yes"),Rates!$K$17,IF(AND(AE122="A",'Claim Details'!$I$28&gt;=Rates!$J$14,'Claim Details'!$I$28&lt;=Rates!$J$15,'Claim Details'!$I$19="No"),Rates!$J$17,IF(AND(AE122="B",'Claim Details'!$I$28&gt;=Rates!$D$14,'Claim Details'!$I$28&lt;=Rates!$D$15,'Claim Details'!$I$19="Yes"),Rates!$E$18,IF(AND(AE122="B",'Claim Details'!$I$28&gt;=Rates!$D$14,'Claim Details'!$I$28&lt;=Rates!$D$15,'Claim Details'!$I$19="No"),Rates!$D$18,IF(AND(AE122="B",'Claim Details'!$I$28&gt;=Rates!$F$14,'Claim Details'!$I$28&lt;=Rates!$F$15,'Claim Details'!$I$19="Yes"),Rates!$G$18,IF(AND(AE122="B",'Claim Details'!$I$28&gt;=Rates!$F$14,'Claim Details'!$I$28&lt;=Rates!$F$15,'Claim Details'!$I$19="No"),Rates!$F$18,IF(AND(AE122="B",'Claim Details'!$I$28&gt;=Rates!$H$14,'Claim Details'!$I$28&lt;=Rates!$H$15,'Claim Details'!$I$19="Yes"),Rates!$I$18,IF(AND(AE122="B",'Claim Details'!$I$28&gt;=Rates!$H$14,'Claim Details'!$I$28&lt;=Rates!$H$15,'Claim Details'!$I$19="No"),Rates!$H$18,IF(AND(AE122="B",'Claim Details'!$I$28&gt;=Rates!$J$14,'Claim Details'!$I$28&lt;=Rates!$J$15,'Claim Details'!$I$19="Yes"),Rates!$K$18,IF(AND(AE122="B",'Claim Details'!$I$28&gt;=Rates!$J$14,'Claim Details'!$I$28&lt;=Rates!$J$15,'Claim Details'!$I$19="No"),Rates!$J$18,IF(AND(AE122="C",'Claim Details'!$I$28&gt;=Rates!$D$14,'Claim Details'!$I$28&lt;=Rates!$D$15,'Claim Details'!$I$19="Yes"),Rates!$E$19,IF(AND(AE122="C",'Claim Details'!$I$28&gt;=Rates!$D$14,'Claim Details'!$I$28&lt;=Rates!$D$15,'Claim Details'!$I$19="No"),Rates!$D$19,IF(AND(AE122="C",'Claim Details'!$I$28&gt;=Rates!$F$14,'Claim Details'!$I$28&lt;=Rates!$F$15,'Claim Details'!$I$19="Yes"),Rates!$G$19,IF(AND(AE122="C",'Claim Details'!$I$28&gt;=Rates!$F$14,'Claim Details'!$I$28&lt;=Rates!$F$15,'Claim Details'!$I$19="No"),Rates!$F$19,IF(AND(AE122="C",'Claim Details'!$I$28&gt;=Rates!$H$14,'Claim Details'!$I$28&lt;=Rates!$H$15,'Claim Details'!$I$19="Yes"),Rates!$I$19,IF(AND(AE122="C",'Claim Details'!$I$28&gt;=Rates!$H$14,'Claim Details'!$I$28&lt;=Rates!$H$15,'Claim Details'!$I$19="No"),Rates!$H$19,IF(AND(AE122="C",'Claim Details'!$I$28&gt;=Rates!$J$14,'Claim Details'!$I$28&lt;=Rates!$J$15,'Claim Details'!$I$19="Yes"),Rates!$K$19,IF(AND(AE122="C",'Claim Details'!$I$28&gt;=Rates!$J$14,'Claim Details'!$I$28&lt;=Rates!$J$15,'Claim Details'!$I$19="No"),Rates!$J$19,"£0.00"))))))))))))))))))))))))</f>
        <v>£0.00</v>
      </c>
      <c r="BE122" s="189" t="str">
        <f>IF(AND(AE122="A",'Claim Details'!$I$28&gt;=Rates!$D$14,'Claim Details'!$I$28&lt;=Rates!$D$15,'Claim Details'!$I$19="Yes"),Rates!$J$25,IF(AND(AE122="A",'Claim Details'!$I$28&gt;=Rates!$D$14,'Claim Details'!$I$28&lt;=Rates!$D$15,'Claim Details'!$I$19="No"),Rates!$D$25,IF(AND(AE122="A",'Claim Details'!$I$28&gt;=Rates!$F$14,'Claim Details'!$I$28&lt;=Rates!$F$15,'Claim Details'!$I$19="Yes"),Rates!$G$25,IF(AND(AE122="A",'Claim Details'!$I$28&gt;=Rates!$F$14,'Claim Details'!$I$28&lt;=Rates!$F$15,'Claim Details'!$I$19="No"),Rates!$F$25,IF(AND(AE122="A",'Claim Details'!$I$28&gt;=Rates!$H$14,'Claim Details'!$I$28&lt;=Rates!$H$15,'Claim Details'!$I$19="Yes"),Rates!$I$25,IF(AND(AE122="A",'Claim Details'!$I$28&gt;=Rates!$H$14,'Claim Details'!$I$28&lt;=Rates!$H$15,'Claim Details'!$I$19="No"),Rates!$H$25,IF(AND(AE122="A",'Claim Details'!$I$28&gt;=Rates!$J$14,'Claim Details'!$I$28&lt;=Rates!$J$15,'Claim Details'!$I$19="Yes"),Rates!$K$25,IF(AND(AE122="A",'Claim Details'!$I$28&gt;=Rates!$J$14,'Claim Details'!$I$28&lt;=Rates!$J$15,'Claim Details'!$I$19="No"),Rates!$J$25,IF(AND(AE122="B",'Claim Details'!$I$28&gt;=Rates!$D$14,'Claim Details'!$I$28&lt;=Rates!$D$15,'Claim Details'!$I$19="Yes"),Rates!$E$26,IF(AND(AE122="B",'Claim Details'!$I$28&gt;=Rates!$D$14,'Claim Details'!$I$28&lt;=Rates!$D$15,'Claim Details'!$I$19="No"),Rates!$D$26,IF(AND(AE122="B",'Claim Details'!$I$28&gt;=Rates!$F$14,'Claim Details'!$I$28&lt;=Rates!$F$15,'Claim Details'!$I$19="Yes"),Rates!$G$26,IF(AND(AE122="B",'Claim Details'!$I$28&gt;=Rates!$F$14,'Claim Details'!$I$28&lt;=Rates!$F$15,'Claim Details'!$I$19="No"),Rates!$F$26,IF(AND(AE122="B",'Claim Details'!$I$28&gt;=Rates!$H$14,'Claim Details'!$I$28&lt;=Rates!$H$15,'Claim Details'!$I$19="Yes"),Rates!$I$26,IF(AND(AE122="B",'Claim Details'!$I$28&gt;=Rates!$H$14,'Claim Details'!$I$28&lt;=Rates!$H$15,'Claim Details'!$I$19="No"),Rates!$H$26,IF(AND(AE122="B",'Claim Details'!$I$28&gt;=Rates!$J$14,'Claim Details'!$I$28&lt;=Rates!$J$15,'Claim Details'!$I$19="Yes"),Rates!$K$26,IF(AND(AE122="B",'Claim Details'!$I$28&gt;=Rates!$J$14,'Claim Details'!$I$28&lt;=Rates!$J$15,'Claim Details'!$I$19="No"),Rates!$J$26,IF(AND(AE122="C",'Claim Details'!$I$28&gt;=Rates!$D$14,'Claim Details'!$I$28&lt;=Rates!$D$15,'Claim Details'!$I$19="Yes"),Rates!$E$27,IF(AND(AE122="C",'Claim Details'!$I$28&gt;=Rates!$D$14,'Claim Details'!$I$28&lt;=Rates!$D$15,'Claim Details'!$I$19="No"),Rates!$D$27,IF(AND(AE122="C",'Claim Details'!$I$28&gt;=Rates!$F$14,'Claim Details'!$I$28&lt;=Rates!$F$15,'Claim Details'!$I$19="Yes"),Rates!$G$27,IF(AND(AE122="C",'Claim Details'!$I$28&gt;=Rates!$F$14,'Claim Details'!$I$28&lt;=Rates!$F$15,'Claim Details'!$I$19="No"),Rates!$F$27,IF(AND(AE122="C",'Claim Details'!$I$28&gt;=Rates!$H$14,'Claim Details'!$I$28&lt;=Rates!$H$15,'Claim Details'!$I$19="Yes"),Rates!$I$27,IF(AND(AE122="C",'Claim Details'!$I$28&gt;=Rates!$H$14,'Claim Details'!$I$28&lt;=Rates!$H$15,'Claim Details'!$I$19="No"),Rates!$H$27,IF(AND(AE122="C",'Claim Details'!$I$28&gt;=Rates!$J$14,'Claim Details'!$I$28&lt;=Rates!$J$15,'Claim Details'!$I$19="Yes"),Rates!$K$27,IF(AND(AE122="C",'Claim Details'!$I$28&gt;=Rates!$J$14,'Claim Details'!$I$28&lt;=Rates!$J$15,'Claim Details'!$I$19="No"),Rates!$J$27,"£0.00"))))))))))))))))))))))))</f>
        <v>£0.00</v>
      </c>
      <c r="BF122" s="189" t="str">
        <f>IF(AND(AE122="A",'Claim Details'!$I$28&gt;=Rates!$D$14,'Claim Details'!$I$28&lt;=Rates!$D$15,'Claim Details'!$I$19="Yes"),Rates!$E$20,IF(AND(AE122="A",'Claim Details'!$I$28&gt;=Rates!$D$14,'Claim Details'!$I$28&lt;=Rates!$D$15,'Claim Details'!$I$19="No"),Rates!$D$20,IF(AND(AE122="A",'Claim Details'!$I$28&gt;=Rates!$F$14,'Claim Details'!$I$28&lt;=Rates!$F$15,'Claim Details'!$I$19="Yes"),Rates!$G$20,IF(AND(AE122="A",'Claim Details'!$I$28&gt;=Rates!$F$14,'Claim Details'!$I$28&lt;=Rates!$F$15,'Claim Details'!$I$19="No"),Rates!$F$20,IF(AND(AE122="A",'Claim Details'!$I$28&gt;=Rates!$H$14,'Claim Details'!$I$28&lt;=Rates!$H$15,'Claim Details'!$I$19="Yes"),Rates!$I$20,IF(AND(AE122="A",'Claim Details'!$I$28&gt;=Rates!$H$14,'Claim Details'!$I$28&lt;=Rates!$H$15,'Claim Details'!$I$19="No"),Rates!$H$20,IF(AND(AE122="A",'Claim Details'!$I$28&gt;=Rates!$J$14,'Claim Details'!$I$28&lt;=Rates!$J$15,'Claim Details'!$I$19="Yes"),Rates!$K$20,IF(AND(AE122="A",'Claim Details'!$I$28&gt;=Rates!$J$14,'Claim Details'!$I$28&lt;=Rates!$J$15,'Claim Details'!$I$19="No"),Rates!$J$20,IF(AND(AE122="B",'Claim Details'!$I$28&gt;=Rates!$D$14,'Claim Details'!$I$28&lt;=Rates!$D$15,'Claim Details'!$I$19="Yes"),Rates!$E$21,IF(AND(AE122="B",'Claim Details'!$I$28&gt;=Rates!$D$14,'Claim Details'!$I$28&lt;=Rates!$D$15,'Claim Details'!$I$19="No"),Rates!$D$21,IF(AND(AE122="B",'Claim Details'!$I$28&gt;=Rates!$F$14,'Claim Details'!$I$28&lt;=Rates!$F$15,'Claim Details'!$I$19="Yes"),Rates!$G$21,IF(AND(AE122="B",'Claim Details'!$I$28&gt;=Rates!$F$14,'Claim Details'!$I$28&lt;=Rates!$F$15,'Claim Details'!$I$19="No"),Rates!$F$21,IF(AND(AE122="B",'Claim Details'!$I$28&gt;=Rates!$H$14,'Claim Details'!$I$28&lt;=Rates!$H$15,'Claim Details'!$I$19="Yes"),Rates!$I$21,IF(AND(AE122="B",'Claim Details'!$I$28&gt;=Rates!$H$14,'Claim Details'!$I$28&lt;=Rates!$H$15,'Claim Details'!$I$19="No"),Rates!$H$21,IF(AND(AE122="B",'Claim Details'!$I$28&gt;=Rates!$J$14,'Claim Details'!$I$28&lt;=Rates!$J$15,'Claim Details'!$I$19="Yes"),Rates!$K$21,IF(AND(AE122="B",'Claim Details'!$I$28&gt;=Rates!$J$14,'Claim Details'!$I$28&lt;=Rates!$J$15,'Claim Details'!$I$19="No"),Rates!$J$21,"£0.00"))))))))))))))))</f>
        <v>£0.00</v>
      </c>
      <c r="BG122" s="189" t="str">
        <f>IF(AND(AE122="A",'Claim Details'!$I$28&gt;=Rates!$D$14,'Claim Details'!$I$28&lt;=Rates!$D$15,'Claim Details'!$I$19="Yes"),Rates!$E$22,IF(AND(AE122="A",'Claim Details'!$I$28&gt;=Rates!$D$14,'Claim Details'!$I$28&lt;=Rates!$D$15,'Claim Details'!$I$19="No"),Rates!$D$22,IF(AND(AE122="A",'Claim Details'!$I$28&gt;=Rates!$F$14,'Claim Details'!$I$28&lt;=Rates!$F$15,'Claim Details'!$I$19="Yes"),Rates!$G$22,IF(AND(AE122="A",'Claim Details'!$I$28&gt;=Rates!$F$14,'Claim Details'!$I$28&lt;=Rates!$F$15,'Claim Details'!$I$19="No"),Rates!$F$22,IF(AND(AE122="A",'Claim Details'!$I$28&gt;=Rates!$H$14,'Claim Details'!$I$28&lt;=Rates!$H$15,'Claim Details'!$I$19="Yes"),Rates!$I$22,IF(AND(AE122="A",'Claim Details'!$I$28&gt;=Rates!$H$14,'Claim Details'!$I$28&lt;=Rates!$H$15,'Claim Details'!$I$19="No"),Rates!$H$22,IF(AND(AE122="A",'Claim Details'!$I$28&gt;=Rates!$J$14,'Claim Details'!$I$28&lt;=Rates!$J$15,'Claim Details'!$I$19="Yes"),Rates!$K$22,IF(AND(AE122="A",'Claim Details'!$I$28&gt;=Rates!$J$14,'Claim Details'!$I$28&lt;=Rates!$J$15,'Claim Details'!$I$19="No"),Rates!$J$22,IF(AND(AE122="B",'Claim Details'!$I$28&gt;=Rates!$D$14,'Claim Details'!$I$28&lt;=Rates!$D$15,'Claim Details'!$I$19="Yes"),Rates!$E$23,IF(AND(AE122="B",'Claim Details'!$I$28&gt;=Rates!$D$14,'Claim Details'!$I$28&lt;=Rates!$D$15,'Claim Details'!$I$19="No"),Rates!$D$23,IF(AND(AE122="B",'Claim Details'!$I$28&gt;=Rates!$F$14,'Claim Details'!$I$28&lt;=Rates!$F$15,'Claim Details'!$I$19="Yes"),Rates!$G$23,IF(AND(AE122="B",'Claim Details'!$I$28&gt;=Rates!$F$14,'Claim Details'!$I$28&lt;=Rates!$F$15,'Claim Details'!$I$19="No"),Rates!$F$23,IF(AND(AE122="B",'Claim Details'!$I$28&gt;=Rates!$H$14,'Claim Details'!$I$28&lt;=Rates!$H$15,'Claim Details'!$I$19="Yes"),Rates!$I$23,IF(AND(AE122="B",'Claim Details'!$I$28&gt;=Rates!$H$14,'Claim Details'!$I$28&lt;=Rates!$H$15,'Claim Details'!$I$19="No"),Rates!$H$23,IF(AND(AE122="B",'Claim Details'!$I$28&gt;=Rates!$J$14,'Claim Details'!$I$28&lt;=Rates!$J$15,'Claim Details'!$I$19="Yes"),Rates!$K$23,IF(AND(AE122="B",'Claim Details'!$I$28&gt;=Rates!$J$14,'Claim Details'!$I$28&lt;=Rates!$J$15,'Claim Details'!$I$19="No"),Rates!$J$23,IF(AND(AE122="C",'Claim Details'!$I$28&gt;=Rates!$D$14,'Claim Details'!$I$28&lt;=Rates!$D$15,'Claim Details'!$I$19="Yes"),Rates!$E$24,IF(AND(AE122="C",'Claim Details'!$I$28&gt;=Rates!$D$14,'Claim Details'!$I$28&lt;=Rates!$D$15,'Claim Details'!$I$19="No"),Rates!$D$24,IF(AND(AE122="C",'Claim Details'!$I$28&gt;=Rates!$F$14,'Claim Details'!$I$28&lt;=Rates!$F$15,'Claim Details'!$I$19="Yes"),Rates!$G$24,IF(AND(AE122="C",'Claim Details'!$I$28&gt;=Rates!$F$14,'Claim Details'!$I$28&lt;=Rates!$F$15,'Claim Details'!$I$19="No"),Rates!$F$24,IF(AND(AE122="C",'Claim Details'!$I$28&gt;=Rates!$H$14,'Claim Details'!$I$28&lt;=Rates!$H$15,'Claim Details'!$I$19="Yes"),Rates!$I$24,IF(AND(AE122="C",'Claim Details'!$I$28&gt;=Rates!$H$14,'Claim Details'!$I$28&lt;=Rates!$H$15,'Claim Details'!$I$19="No"),Rates!$H$24,IF(AND(AE122="C",'Claim Details'!$I$28&gt;=Rates!$J$14,'Claim Details'!$I$28&lt;=Rates!$J$15,'Claim Details'!$I$19="Yes"),Rates!$K$24,IF(AND(AE122="C",'Claim Details'!$I$28&gt;=Rates!$J$14,'Claim Details'!$I$28&lt;=Rates!$J$15,'Claim Details'!$I$19="No"),Rates!$J$24,"£0.00"))))))))))))))))))))))))</f>
        <v>£0.00</v>
      </c>
      <c r="BH122" s="189" t="str">
        <f t="shared" si="28"/>
        <v>£0.00</v>
      </c>
      <c r="BI122" s="189">
        <f t="shared" si="29"/>
        <v>0</v>
      </c>
      <c r="BO122" s="202" t="str">
        <f>IF(H122="","£0.00",IF(AP122="4","£0.00",IF(AP122="5","£0.00",IF(AP122="1","£0.00",((AQ122*H122)*'Claim Details'!$F$111)/100))))</f>
        <v>£0.00</v>
      </c>
      <c r="BP122" s="202" t="str">
        <f>IF(T122="","£0.00",IF(AP122="4","£0.00",IF(AP122="5","£0.00",IF(AP122="1","£0.00",((AR122*T122)*'Claim Details'!$N$111)/100))))</f>
        <v>£0.00</v>
      </c>
      <c r="BQ122" s="202" t="str">
        <f>IF(AI122="","£0.00",IF(AP122="4","£0.00",IF(AP122="5","£0.00",IF(AP122="1","£0.00",((BI122*AI122)*'Claim Details'!$W$111)/100))))</f>
        <v>£0.00</v>
      </c>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row>
    <row r="123" spans="1:97" ht="15">
      <c r="A123" s="145"/>
      <c r="B123" s="91"/>
      <c r="C123" s="96"/>
      <c r="D123" s="97"/>
      <c r="E123" s="98"/>
      <c r="F123" s="89"/>
      <c r="G123" s="99"/>
      <c r="H123" s="100"/>
      <c r="I123" s="221" t="str">
        <f t="shared" si="19"/>
        <v>£0.00</v>
      </c>
      <c r="J123" s="101"/>
      <c r="K123" s="100"/>
      <c r="L123" s="221" t="str">
        <f t="shared" si="20"/>
        <v>£0.00</v>
      </c>
      <c r="M123" s="101"/>
      <c r="N123" s="102"/>
      <c r="O123" s="145"/>
      <c r="P123" s="77"/>
      <c r="Q123" s="87"/>
      <c r="R123" s="87"/>
      <c r="S123" s="87"/>
      <c r="T123" s="149" t="str">
        <f t="shared" si="21"/>
        <v/>
      </c>
      <c r="U123" s="87" t="str">
        <f t="shared" si="30"/>
        <v/>
      </c>
      <c r="V123" s="87"/>
      <c r="W123" s="53" t="str">
        <f t="shared" si="22"/>
        <v>£0.00</v>
      </c>
      <c r="X123" s="53"/>
      <c r="Y123" s="87"/>
      <c r="Z123" s="78"/>
      <c r="AA123" s="79"/>
      <c r="AB123" s="160"/>
      <c r="AC123" s="98"/>
      <c r="AD123" s="225"/>
      <c r="AE123" s="235" t="str">
        <f t="shared" si="23"/>
        <v/>
      </c>
      <c r="AF123" s="87" t="str">
        <f t="shared" si="24"/>
        <v/>
      </c>
      <c r="AG123" s="53"/>
      <c r="AH123" s="224"/>
      <c r="AI123" s="226" t="str">
        <f t="shared" si="16"/>
        <v/>
      </c>
      <c r="AJ123" s="236" t="str">
        <f t="shared" si="25"/>
        <v>£0.00</v>
      </c>
      <c r="AK123" s="31"/>
      <c r="AL123" s="1"/>
      <c r="AM123" s="1"/>
      <c r="AN123" s="1"/>
      <c r="AO123" s="1"/>
      <c r="AP123" s="1" t="str">
        <f t="shared" si="17"/>
        <v/>
      </c>
      <c r="AQ123" s="27">
        <f t="shared" si="18"/>
        <v>0</v>
      </c>
      <c r="AR123" s="189">
        <f t="shared" si="26"/>
        <v>0</v>
      </c>
      <c r="AS123" s="190" t="str">
        <f>IF(AND(C123="A",'Claim Details'!$E$28&gt;=Rates!$D$14,'Claim Details'!$E$28&lt;=Rates!$D$15,'Claim Details'!$E$19="Yes"),Rates!$E$17,IF(AND(C123="A",'Claim Details'!$E$28&gt;=Rates!$D$14,'Claim Details'!$E$28&lt;=Rates!$D$15,'Claim Details'!$E$19="No"),Rates!$D$17,IF(AND(C123="A",'Claim Details'!$E$28&gt;=Rates!$F$14,'Claim Details'!$E$28&lt;=Rates!$F$15,'Claim Details'!$E$19="Yes"),Rates!$G$17,IF(AND(C123="A",'Claim Details'!$E$28&gt;=Rates!$F$14,'Claim Details'!$E$28&lt;=Rates!$F$15,'Claim Details'!$E$19="No"),Rates!$F$17,IF(AND(C123="A",'Claim Details'!$E$28&gt;=Rates!$H$14,'Claim Details'!$E$28&lt;=Rates!$H$15,'Claim Details'!$E$19="Yes"),Rates!$I$17,IF(AND(C123="A",'Claim Details'!$E$28&gt;=Rates!$H$14,'Claim Details'!$E$28&lt;=Rates!$H$15,'Claim Details'!$E$19="No"),Rates!$H$17,IF(AND(C123="A",'Claim Details'!$E$28&gt;=Rates!$J$14,'Claim Details'!$E$28&lt;=Rates!$J$15,'Claim Details'!$E$19="Yes"),Rates!$K$17,IF(AND(C123="A",'Claim Details'!$E$28&gt;=Rates!$J$14,'Claim Details'!$E$28&lt;=Rates!$J$15,'Claim Details'!$E$19="No"),Rates!$J$17,IF(AND(C123="B",'Claim Details'!$E$28&gt;=Rates!$D$14,'Claim Details'!$E$28&lt;=Rates!$D$15,'Claim Details'!$E$19="Yes"),Rates!$E$18,IF(AND(C123="B",'Claim Details'!$E$28&gt;=Rates!$D$14,'Claim Details'!$E$28&lt;=Rates!$D$15,'Claim Details'!$E$19="No"),Rates!$D$18,IF(AND(C123="B",'Claim Details'!$E$28&gt;=Rates!$F$14,'Claim Details'!$E$28&lt;=Rates!$F$15,'Claim Details'!$E$19="Yes"),Rates!$G$18,IF(AND(C123="B",'Claim Details'!$E$28&gt;=Rates!$F$14,'Claim Details'!$E$28&lt;=Rates!$F$15,'Claim Details'!$E$19="No"),Rates!$F$18,IF(AND(C123="B",'Claim Details'!$E$28&gt;=Rates!$H$14,'Claim Details'!$E$28&lt;=Rates!$H$15,'Claim Details'!$E$19="Yes"),Rates!$I$18,IF(AND(C123="B",'Claim Details'!$E$28&gt;=Rates!$H$14,'Claim Details'!$E$28&lt;=Rates!$H$15,'Claim Details'!$E$19="No"),Rates!$H$18,IF(AND(C123="B",'Claim Details'!$E$28&gt;=Rates!$J$14,'Claim Details'!$E$28&lt;=Rates!$J$15,'Claim Details'!$E$19="Yes"),Rates!$K$18,IF(AND(C123="B",'Claim Details'!$E$28&gt;=Rates!$J$14,'Claim Details'!$E$28&lt;=Rates!$J$15,'Claim Details'!$E$19="No"),Rates!$J$18,IF(AND(C123="C",'Claim Details'!$E$28&gt;=Rates!$D$14,'Claim Details'!$E$28&lt;=Rates!$D$15,'Claim Details'!$E$19="Yes"),Rates!$E$19,IF(AND(C123="C",'Claim Details'!$E$28&gt;=Rates!$D$14,'Claim Details'!$E$28&lt;=Rates!$D$15,'Claim Details'!$E$19="No"),Rates!$D$19,IF(AND(C123="C",'Claim Details'!$E$28&gt;=Rates!$F$14,'Claim Details'!$E$28&lt;=Rates!$F$15,'Claim Details'!$E$19="Yes"),Rates!$G$19,IF(AND(C123="C",'Claim Details'!$E$28&gt;=Rates!$F$14,'Claim Details'!$E$28&lt;=Rates!$F$15,'Claim Details'!$E$19="No"),Rates!$F$19,IF(AND(C123="C",'Claim Details'!$E$28&gt;=Rates!$H$14,'Claim Details'!$E$28&lt;=Rates!$H$15,'Claim Details'!$E$19="Yes"),Rates!$I$19,IF(AND(C123="C",'Claim Details'!$E$28&gt;=Rates!$H$14,'Claim Details'!$E$28&lt;=Rates!$H$15,'Claim Details'!$E$19="No"),Rates!$H$19,IF(AND(C123="C",'Claim Details'!$E$28&gt;=Rates!$J$14,'Claim Details'!$E$28&lt;=Rates!$J$15,'Claim Details'!$E$19="Yes"),Rates!$K$19,IF(AND(C123="C",'Claim Details'!$E$28&gt;=Rates!$J$14,'Claim Details'!$E$28&lt;=Rates!$J$15,'Claim Details'!$E$19="No"),Rates!$J$19,"£0.00"))))))))))))))))))))))))</f>
        <v>£0.00</v>
      </c>
      <c r="AT123" s="189" t="str">
        <f>IF(AND(C123="A",'Claim Details'!$E$28&gt;=Rates!$D$14,'Claim Details'!$E$28&lt;=Rates!$D$15,'Claim Details'!$E$19="Yes"),Rates!$E$25,IF(AND(C123="A",'Claim Details'!$E$28&gt;=Rates!$D$14,'Claim Details'!$E$28&lt;=Rates!$D$15,'Claim Details'!$E$19="No"),Rates!$D$25,IF(AND(C123="A",'Claim Details'!$E$28&gt;=Rates!$F$14,'Claim Details'!$E$28&lt;=Rates!$F$15,'Claim Details'!$E$19="Yes"),Rates!$G$25,IF(AND(C123="A",'Claim Details'!$E$28&gt;=Rates!$F$14,'Claim Details'!$E$28&lt;=Rates!$F$15,'Claim Details'!$E$19="No"),Rates!$F$25,IF(AND(C123="A",'Claim Details'!$E$28&gt;=Rates!$H$14,'Claim Details'!$E$28&lt;=Rates!$H$15,'Claim Details'!$E$19="Yes"),Rates!$I$25,IF(AND(C123="A",'Claim Details'!$E$28&gt;=Rates!$H$14,'Claim Details'!$E$28&lt;=Rates!$H$15,'Claim Details'!$E$19="No"),Rates!$H$25,IF(AND(C123="A",'Claim Details'!$E$28&gt;=Rates!$J$14,'Claim Details'!$E$28&lt;=Rates!$J$15,'Claim Details'!$E$19="Yes"),Rates!$K$25,IF(AND(C123="A",'Claim Details'!$E$28&gt;=Rates!$J$14,'Claim Details'!$E$28&lt;=Rates!$J$15,'Claim Details'!$E$19="No"),Rates!$J$25,IF(AND(C123="B",'Claim Details'!$E$28&gt;=Rates!$D$14,'Claim Details'!$E$28&lt;=Rates!$D$15,'Claim Details'!$E$19="Yes"),Rates!$E$26,IF(AND(C123="B",'Claim Details'!$E$28&gt;=Rates!$D$14,'Claim Details'!$E$28&lt;=Rates!$D$15,'Claim Details'!$E$19="No"),Rates!$D$26,IF(AND(C123="B",'Claim Details'!$E$28&gt;=Rates!$F$14,'Claim Details'!$E$28&lt;=Rates!$F$15,'Claim Details'!$E$19="Yes"),Rates!$G$26,IF(AND(C123="B",'Claim Details'!$E$28&gt;=Rates!$F$14,'Claim Details'!$E$28&lt;=Rates!$F$15,'Claim Details'!$E$19="No"),Rates!$F$26,IF(AND(C123="B",'Claim Details'!$E$28&gt;=Rates!$H$14,'Claim Details'!$E$28&lt;=Rates!$H$15,'Claim Details'!$E$19="Yes"),Rates!$I$26,IF(AND(C123="B",'Claim Details'!$E$28&gt;=Rates!$H$14,'Claim Details'!$E$28&lt;=Rates!$H$15,'Claim Details'!$E$19="No"),Rates!$H$26,IF(AND(C123="B",'Claim Details'!$E$28&gt;=Rates!$J$14,'Claim Details'!$E$28&lt;=Rates!$J$15,'Claim Details'!$E$19="Yes"),Rates!$K$26,IF(AND(C123="B",'Claim Details'!$E$28&gt;=Rates!$J$14,'Claim Details'!$E$28&lt;=Rates!$J$15,'Claim Details'!$E$19="No"),Rates!$J$26,IF(AND(C123="C",'Claim Details'!$E$28&gt;=Rates!$D$14,'Claim Details'!$E$28&lt;=Rates!$D$15,'Claim Details'!$E$19="Yes"),Rates!$E$27,IF(AND(C123="C",'Claim Details'!$E$28&gt;=Rates!$D$14,'Claim Details'!$E$28&lt;=Rates!$D$15,'Claim Details'!$E$19="No"),Rates!$D$27,IF(AND(C123="C",'Claim Details'!$E$28&gt;=Rates!$F$14,'Claim Details'!$E$28&lt;=Rates!$F$15,'Claim Details'!$E$19="Yes"),Rates!$G$27,IF(AND(C123="C",'Claim Details'!$E$28&gt;=Rates!$F$14,'Claim Details'!$E$28&lt;=Rates!$F$15,'Claim Details'!$E$19="No"),Rates!$F$27,IF(AND(C123="C",'Claim Details'!$E$28&gt;=Rates!$H$14,'Claim Details'!$E$28&lt;=Rates!$H$15,'Claim Details'!$E$19="Yes"),Rates!$I$27,IF(AND(C123="C",'Claim Details'!$E$28&gt;=Rates!$H$14,'Claim Details'!$E$28&lt;=Rates!$H$15,'Claim Details'!$E$19="No"),Rates!$H$27,IF(AND(C123="C",'Claim Details'!$E$28&gt;=Rates!$J$14,'Claim Details'!$E$28&lt;=Rates!$J$15,'Claim Details'!$E$19="Yes"),Rates!$K$27,IF(AND(C123="C",'Claim Details'!$E$28&gt;=Rates!$J$14,'Claim Details'!$E$28&lt;=Rates!$J$15,'Claim Details'!$E$19="No"),Rates!$J$27,"£0.00"))))))))))))))))))))))))</f>
        <v>£0.00</v>
      </c>
      <c r="AU123" s="191" t="str">
        <f>IF(AND(C123="A",'Claim Details'!$E$28&gt;=Rates!$D$14,'Claim Details'!$E$28&lt;=Rates!$D$15,'Claim Details'!$E$19="Yes"),Rates!$E$20,IF(AND(C123="A",'Claim Details'!$E$28&gt;=Rates!$D$14,'Claim Details'!$E$28&lt;=Rates!$D$15,'Claim Details'!$E$19="No"),Rates!$D$20,IF(AND(C123="A",'Claim Details'!$E$28&gt;=Rates!$F$14,'Claim Details'!$E$28&lt;=Rates!$F$15,'Claim Details'!$E$19="Yes"),Rates!$G$20,IF(AND(C123="A",'Claim Details'!$E$28&gt;=Rates!$F$14,'Claim Details'!$E$28&lt;=Rates!$F$15,'Claim Details'!$E$19="No"),Rates!$F$20,IF(AND(C123="A",'Claim Details'!$E$28&gt;=Rates!$H$14,'Claim Details'!$E$28&lt;=Rates!$H$15,'Claim Details'!$E$19="Yes"),Rates!$I$20,IF(AND(C123="A",'Claim Details'!$E$28&gt;=Rates!$H$14,'Claim Details'!$E$28&lt;=Rates!$H$15,'Claim Details'!$E$19="No"),Rates!$H$20,IF(AND(C123="A",'Claim Details'!$E$28&gt;=Rates!$J$14,'Claim Details'!$E$28&lt;=Rates!$J$15,'Claim Details'!$E$19="Yes"),Rates!$K$20,IF(AND(C123="A",'Claim Details'!$E$28&gt;=Rates!$J$14,'Claim Details'!$E$28&lt;=Rates!$J$15,'Claim Details'!$E$19="No"),Rates!$J$20,IF(AND(C123="B",'Claim Details'!$E$28&gt;=Rates!$D$14,'Claim Details'!$E$28&lt;=Rates!$D$15,'Claim Details'!$E$19="Yes"),Rates!$E$21,IF(AND(C123="B",'Claim Details'!$E$28&gt;=Rates!$D$14,'Claim Details'!$E$28&lt;=Rates!$D$15,'Claim Details'!$E$19="No"),Rates!$D$21,IF(AND(C123="B",'Claim Details'!$E$28&gt;=Rates!$F$14,'Claim Details'!$E$28&lt;=Rates!$F$15,'Claim Details'!$E$19="Yes"),Rates!$G$21,IF(AND(C123="B",'Claim Details'!$E$28&gt;=Rates!$F$14,'Claim Details'!$E$28&lt;=Rates!$F$15,'Claim Details'!$E$19="No"),Rates!$F$21,IF(AND(C123="B",'Claim Details'!$E$28&gt;=Rates!$H$14,'Claim Details'!$E$28&lt;=Rates!$H$15,'Claim Details'!$E$19="Yes"),Rates!$I$21,IF(AND(C123="B",'Claim Details'!$E$28&gt;=Rates!$H$14,'Claim Details'!$E$28&lt;=Rates!$H$15,'Claim Details'!$E$19="No"),Rates!$H$21,IF(AND(C123="B",'Claim Details'!$E$28&gt;=Rates!$J$14,'Claim Details'!$E$28&lt;=Rates!$J$15,'Claim Details'!$E$19="Yes"),Rates!$K$21,IF(AND(C123="B",'Claim Details'!$E$28&gt;=Rates!$J$14,'Claim Details'!$E$28&lt;=Rates!$J$15,'Claim Details'!$E$19="No"),Rates!$J$21,"£0.00"))))))))))))))))</f>
        <v>£0.00</v>
      </c>
      <c r="AV123" s="191" t="str">
        <f>IF(AND(C123="A",'Claim Details'!$E$28&gt;=Rates!$D$14,'Claim Details'!$E$28&lt;=Rates!$D$15,'Claim Details'!$E$19="Yes"),Rates!$E$22,IF(AND(C123="A",'Claim Details'!$E$28&gt;=Rates!$D$14,'Claim Details'!$E$28&lt;=Rates!$D$15,'Claim Details'!$E$19="No"),Rates!$D$22,IF(AND(C123="A",'Claim Details'!$E$28&gt;=Rates!$F$14,'Claim Details'!$E$28&lt;=Rates!$F$15,'Claim Details'!$E$19="Yes"),Rates!$G$22,IF(AND(C123="A",'Claim Details'!$E$28&gt;=Rates!$F$14,'Claim Details'!$E$28&lt;=Rates!$F$15,'Claim Details'!$E$19="No"),Rates!$F$22,IF(AND(C123="A",'Claim Details'!$E$28&gt;=Rates!$H$14,'Claim Details'!$E$28&lt;=Rates!$H$15,'Claim Details'!$E$19="Yes"),Rates!$I$22,IF(AND(C123="A",'Claim Details'!$E$28&gt;=Rates!$H$14,'Claim Details'!$E$28&lt;=Rates!$H$15,'Claim Details'!$E$19="No"),Rates!$H$22,IF(AND(C123="A",'Claim Details'!$E$28&gt;=Rates!$J$14,'Claim Details'!$E$28&lt;=Rates!$J$15,'Claim Details'!$E$19="Yes"),Rates!$K$22,IF(AND(C123="A",'Claim Details'!$E$28&gt;=Rates!$J$14,'Claim Details'!$E$28&lt;=Rates!$J$15,'Claim Details'!$E$19="No"),Rates!$J$22,IF(AND(C123="B",'Claim Details'!$E$28&gt;=Rates!$D$14,'Claim Details'!$E$28&lt;=Rates!$D$15,'Claim Details'!$E$19="Yes"),Rates!$E$23,IF(AND(C123="B",'Claim Details'!$E$28&gt;=Rates!$D$14,'Claim Details'!$E$28&lt;=Rates!$D$15,'Claim Details'!$E$19="No"),Rates!$D$23,IF(AND(C123="B",'Claim Details'!$E$28&gt;=Rates!$F$14,'Claim Details'!$E$28&lt;=Rates!$F$15,'Claim Details'!$E$19="Yes"),Rates!$G$23,IF(AND(C123="B",'Claim Details'!$E$28&gt;=Rates!$F$14,'Claim Details'!$E$28&lt;=Rates!$F$15,'Claim Details'!$E$19="No"),Rates!$F$23,IF(AND(C123="B",'Claim Details'!$E$28&gt;=Rates!$H$14,'Claim Details'!$E$28&lt;=Rates!$H$15,'Claim Details'!$E$19="Yes"),Rates!$I$23,IF(AND(C123="B",'Claim Details'!$E$28&gt;=Rates!$H$14,'Claim Details'!$E$28&lt;=Rates!$H$15,'Claim Details'!$E$19="No"),Rates!$H$23,IF(AND(C123="B",'Claim Details'!$E$28&gt;=Rates!$J$14,'Claim Details'!$E$28&lt;=Rates!$J$15,'Claim Details'!$E$19="Yes"),Rates!$K$23,IF(AND(C123="B",'Claim Details'!$E$28&gt;=Rates!$J$14,'Claim Details'!$E$28&lt;=Rates!$J$15,'Claim Details'!$E$19="No"),Rates!$J$23,IF(AND(C123="C",'Claim Details'!$E$28&gt;=Rates!$D$14,'Claim Details'!$E$28&lt;=Rates!$D$15,'Claim Details'!$E$19="Yes"),Rates!$E$24,IF(AND(C123="C",'Claim Details'!$E$28&gt;=Rates!$D$14,'Claim Details'!$E$28&lt;=Rates!$D$15,'Claim Details'!$E$19="No"),Rates!$D$24,IF(AND(C123="C",'Claim Details'!$E$28&gt;=Rates!$F$14,'Claim Details'!$E$28&lt;=Rates!$F$15,'Claim Details'!$E$19="Yes"),Rates!$G$24,IF(AND(C123="C",'Claim Details'!$E$28&gt;=Rates!$F$14,'Claim Details'!$E$28&lt;=Rates!$F$15,'Claim Details'!$E$19="No"),Rates!$F$24,IF(AND(C123="C",'Claim Details'!$E$28&gt;=Rates!$H$14,'Claim Details'!$E$28&lt;=Rates!$H$15,'Claim Details'!$E$19="Yes"),Rates!$I$24,IF(AND(C123="C",'Claim Details'!$E$28&gt;=Rates!$H$14,'Claim Details'!$E$28&lt;=Rates!$H$15,'Claim Details'!$E$19="No"),Rates!$H$24,IF(AND(C123="C",'Claim Details'!$E$28&gt;=Rates!$J$14,'Claim Details'!$E$28&lt;=Rates!$J$15,'Claim Details'!$E$19="Yes"),Rates!$K$24,IF(AND(C123="C",'Claim Details'!$E$28&gt;=Rates!$J$14,'Claim Details'!$E$28&lt;=Rates!$J$15,'Claim Details'!$E$19="No"),Rates!$J$24,"£0.00"))))))))))))))))))))))))</f>
        <v>£0.00</v>
      </c>
      <c r="AW123" s="1"/>
      <c r="AX123" s="189" t="str">
        <f>IF(AND(U123="A",'Claim Details'!$I$28&gt;=Rates!$D$14,'Claim Details'!$I$28&lt;=Rates!$D$15,'Claim Details'!$I$19="Yes"),Rates!$J$17,IF(AND(U123="A",'Claim Details'!$I$28&gt;=Rates!$D$14,'Claim Details'!$I$28&lt;=Rates!$D$15,'Claim Details'!$I$19="No"),Rates!$D$17,IF(AND(U123="A",'Claim Details'!$I$28&gt;=Rates!$F$14,'Claim Details'!$I$28&lt;=Rates!$F$15,'Claim Details'!$I$19="Yes"),Rates!$G$17,IF(AND(U123="A",'Claim Details'!$I$28&gt;=Rates!$F$14,'Claim Details'!$I$28&lt;=Rates!$F$15,'Claim Details'!$I$19="No"),Rates!$F$17,IF(AND(U123="A",'Claim Details'!$I$28&gt;=Rates!$H$14,'Claim Details'!$I$28&lt;=Rates!$H$15,'Claim Details'!$I$19="Yes"),Rates!$I$17,IF(AND(U123="A",'Claim Details'!$I$28&gt;=Rates!$H$14,'Claim Details'!$I$28&lt;=Rates!$H$15,'Claim Details'!$I$19="No"),Rates!$H$17,IF(AND(U123="A",'Claim Details'!$I$28&gt;=Rates!$J$14,'Claim Details'!$I$28&lt;=Rates!$J$15,'Claim Details'!$I$19="Yes"),Rates!$K$17,IF(AND(U123="A",'Claim Details'!$I$28&gt;=Rates!$J$14,'Claim Details'!$I$28&lt;=Rates!$J$15,'Claim Details'!$I$19="No"),Rates!$J$17,IF(AND(U123="B",'Claim Details'!$I$28&gt;=Rates!$D$14,'Claim Details'!$I$28&lt;=Rates!$D$15,'Claim Details'!$I$19="Yes"),Rates!$E$18,IF(AND(U123="B",'Claim Details'!$I$28&gt;=Rates!$D$14,'Claim Details'!$I$28&lt;=Rates!$D$15,'Claim Details'!$I$19="No"),Rates!$D$18,IF(AND(U123="B",'Claim Details'!$I$28&gt;=Rates!$F$14,'Claim Details'!$I$28&lt;=Rates!$F$15,'Claim Details'!$I$19="Yes"),Rates!$G$18,IF(AND(U123="B",'Claim Details'!$I$28&gt;=Rates!$F$14,'Claim Details'!$I$28&lt;=Rates!$F$15,'Claim Details'!$I$19="No"),Rates!$F$18,IF(AND(U123="B",'Claim Details'!$I$28&gt;=Rates!$H$14,'Claim Details'!$I$28&lt;=Rates!$H$15,'Claim Details'!$I$19="Yes"),Rates!$I$18,IF(AND(U123="B",'Claim Details'!$I$28&gt;=Rates!$H$14,'Claim Details'!$I$28&lt;=Rates!$H$15,'Claim Details'!$I$19="No"),Rates!$H$18,IF(AND(U123="B",'Claim Details'!$I$28&gt;=Rates!$J$14,'Claim Details'!$I$28&lt;=Rates!$J$15,'Claim Details'!$I$19="Yes"),Rates!$K$18,IF(AND(U123="B",'Claim Details'!$I$28&gt;=Rates!$J$14,'Claim Details'!$I$28&lt;=Rates!$J$15,'Claim Details'!$I$19="No"),Rates!$J$18,IF(AND(U123="C",'Claim Details'!$I$28&gt;=Rates!$D$14,'Claim Details'!$I$28&lt;=Rates!$D$15,'Claim Details'!$I$19="Yes"),Rates!$E$19,IF(AND(U123="C",'Claim Details'!$I$28&gt;=Rates!$D$14,'Claim Details'!$I$28&lt;=Rates!$D$15,'Claim Details'!$I$19="No"),Rates!$D$19,IF(AND(U123="C",'Claim Details'!$I$28&gt;=Rates!$F$14,'Claim Details'!$I$28&lt;=Rates!$F$15,'Claim Details'!$I$19="Yes"),Rates!$G$19,IF(AND(U123="C",'Claim Details'!$I$28&gt;=Rates!$F$14,'Claim Details'!$I$28&lt;=Rates!$F$15,'Claim Details'!$I$19="No"),Rates!$F$19,IF(AND(U123="C",'Claim Details'!$I$28&gt;=Rates!$H$14,'Claim Details'!$I$28&lt;=Rates!$H$15,'Claim Details'!$I$19="Yes"),Rates!$I$19,IF(AND(U123="C",'Claim Details'!$I$28&gt;=Rates!$H$14,'Claim Details'!$I$28&lt;=Rates!$H$15,'Claim Details'!$I$19="No"),Rates!$H$19,IF(AND(U123="C",'Claim Details'!$I$28&gt;=Rates!$J$14,'Claim Details'!$I$28&lt;=Rates!$J$15,'Claim Details'!$I$19="Yes"),Rates!$K$19,IF(AND(U123="C",'Claim Details'!$I$28&gt;=Rates!$J$14,'Claim Details'!$I$28&lt;=Rates!$J$15,'Claim Details'!$I$19="No"),Rates!$J$19,"£0.00"))))))))))))))))))))))))</f>
        <v>£0.00</v>
      </c>
      <c r="AY123" s="189" t="str">
        <f>IF(AND(C123="A",'Claim Details'!$I$28&gt;=Rates!$D$14,'Claim Details'!$I$28&lt;=Rates!$D$15,'Claim Details'!$I$19="Yes"),Rates!$J$25,IF(AND(C123="A",'Claim Details'!$I$28&gt;=Rates!$D$14,'Claim Details'!$I$28&lt;=Rates!$D$15,'Claim Details'!$I$19="No"),Rates!$D$25,IF(AND(C123="A",'Claim Details'!$I$28&gt;=Rates!$F$14,'Claim Details'!$I$28&lt;=Rates!$F$15,'Claim Details'!$I$19="Yes"),Rates!$G$25,IF(AND(C123="A",'Claim Details'!$I$28&gt;=Rates!$F$14,'Claim Details'!$I$28&lt;=Rates!$F$15,'Claim Details'!$I$19="No"),Rates!$F$25,IF(AND(C123="A",'Claim Details'!$I$28&gt;=Rates!$H$14,'Claim Details'!$I$28&lt;=Rates!$H$15,'Claim Details'!$I$19="Yes"),Rates!$I$25,IF(AND(C123="A",'Claim Details'!$I$28&gt;=Rates!$H$14,'Claim Details'!$I$28&lt;=Rates!$H$15,'Claim Details'!$I$19="No"),Rates!$H$25,IF(AND(C123="A",'Claim Details'!$I$28&gt;=Rates!$J$14,'Claim Details'!$I$28&lt;=Rates!$J$15,'Claim Details'!$I$19="Yes"),Rates!$K$25,IF(AND(C123="A",'Claim Details'!$I$28&gt;=Rates!$J$14,'Claim Details'!$I$28&lt;=Rates!$J$15,'Claim Details'!$I$19="No"),Rates!$J$25,IF(AND(C123="B",'Claim Details'!$I$28&gt;=Rates!$D$14,'Claim Details'!$I$28&lt;=Rates!$D$15,'Claim Details'!$I$19="Yes"),Rates!$E$26,IF(AND(C123="B",'Claim Details'!$I$28&gt;=Rates!$D$14,'Claim Details'!$I$28&lt;=Rates!$D$15,'Claim Details'!$I$19="No"),Rates!$D$26,IF(AND(C123="B",'Claim Details'!$I$28&gt;=Rates!$F$14,'Claim Details'!$I$28&lt;=Rates!$F$15,'Claim Details'!$I$19="Yes"),Rates!$G$26,IF(AND(C123="B",'Claim Details'!$I$28&gt;=Rates!$F$14,'Claim Details'!$I$28&lt;=Rates!$F$15,'Claim Details'!$I$19="No"),Rates!$F$26,IF(AND(C123="B",'Claim Details'!$I$28&gt;=Rates!$H$14,'Claim Details'!$I$28&lt;=Rates!$H$15,'Claim Details'!$I$19="Yes"),Rates!$I$26,IF(AND(C123="B",'Claim Details'!$I$28&gt;=Rates!$H$14,'Claim Details'!$I$28&lt;=Rates!$H$15,'Claim Details'!$I$19="No"),Rates!$H$26,IF(AND(C123="B",'Claim Details'!$I$28&gt;=Rates!$J$14,'Claim Details'!$I$28&lt;=Rates!$J$15,'Claim Details'!$I$19="Yes"),Rates!$K$26,IF(AND(C123="B",'Claim Details'!$I$28&gt;=Rates!$J$14,'Claim Details'!$I$28&lt;=Rates!$J$15,'Claim Details'!$I$19="No"),Rates!$J$26,IF(AND(C123="C",'Claim Details'!$I$28&gt;=Rates!$D$14,'Claim Details'!$I$28&lt;=Rates!$D$15,'Claim Details'!$I$19="Yes"),Rates!$E$27,IF(AND(C123="C",'Claim Details'!$I$28&gt;=Rates!$D$14,'Claim Details'!$I$28&lt;=Rates!$D$15,'Claim Details'!$I$19="No"),Rates!$D$27,IF(AND(C123="C",'Claim Details'!$I$28&gt;=Rates!$F$14,'Claim Details'!$I$28&lt;=Rates!$F$15,'Claim Details'!$I$19="Yes"),Rates!$G$27,IF(AND(C123="C",'Claim Details'!$I$28&gt;=Rates!$F$14,'Claim Details'!$I$28&lt;=Rates!$F$15,'Claim Details'!$I$19="No"),Rates!$F$27,IF(AND(C123="C",'Claim Details'!$I$28&gt;=Rates!$H$14,'Claim Details'!$I$28&lt;=Rates!$H$15,'Claim Details'!$I$19="Yes"),Rates!$I$27,IF(AND(C123="C",'Claim Details'!$I$28&gt;=Rates!$H$14,'Claim Details'!$I$28&lt;=Rates!$H$15,'Claim Details'!$I$19="No"),Rates!$H$27,IF(AND(C123="C",'Claim Details'!$I$28&gt;=Rates!$J$14,'Claim Details'!$I$28&lt;=Rates!$J$15,'Claim Details'!$I$19="Yes"),Rates!$K$27,IF(AND(C123="C",'Claim Details'!$I$28&gt;=Rates!$J$14,'Claim Details'!$I$28&lt;=Rates!$J$15,'Claim Details'!$I$19="No"),Rates!$J$27,"£0.00"))))))))))))))))))))))))</f>
        <v>£0.00</v>
      </c>
      <c r="AZ123" s="189" t="str">
        <f>IF(AND(C123="A",'Claim Details'!$I$28&gt;=Rates!$D$14,'Claim Details'!$I$28&lt;=Rates!$D$15,'Claim Details'!$I$19="Yes"),Rates!$E$20,IF(AND(C123="A",'Claim Details'!$I$28&gt;=Rates!$D$14,'Claim Details'!$I$28&lt;=Rates!$D$15,'Claim Details'!$I$19="No"),Rates!$D$20,IF(AND(C123="A",'Claim Details'!$I$28&gt;=Rates!$F$14,'Claim Details'!$I$28&lt;=Rates!$F$15,'Claim Details'!$I$19="Yes"),Rates!$G$20,IF(AND(C123="A",'Claim Details'!$I$28&gt;=Rates!$F$14,'Claim Details'!$I$28&lt;=Rates!$F$15,'Claim Details'!$I$19="No"),Rates!$F$20,IF(AND(C123="A",'Claim Details'!$I$28&gt;=Rates!$H$14,'Claim Details'!$I$28&lt;=Rates!$H$15,'Claim Details'!$I$19="Yes"),Rates!$I$20,IF(AND(C123="A",'Claim Details'!$I$28&gt;=Rates!$H$14,'Claim Details'!$I$28&lt;=Rates!$H$15,'Claim Details'!$I$19="No"),Rates!$H$20,IF(AND(C123="A",'Claim Details'!$I$28&gt;=Rates!$J$14,'Claim Details'!$I$28&lt;=Rates!$J$15,'Claim Details'!$I$19="Yes"),Rates!$K$20,IF(AND(C123="A",'Claim Details'!$I$28&gt;=Rates!$J$14,'Claim Details'!$I$28&lt;=Rates!$J$15,'Claim Details'!$I$19="No"),Rates!$J$20,IF(AND(C123="B",'Claim Details'!$I$28&gt;=Rates!$D$14,'Claim Details'!$I$28&lt;=Rates!$D$15,'Claim Details'!$I$19="Yes"),Rates!$E$21,IF(AND(C123="B",'Claim Details'!$I$28&gt;=Rates!$D$14,'Claim Details'!$I$28&lt;=Rates!$D$15,'Claim Details'!$I$19="No"),Rates!$D$21,IF(AND(C123="B",'Claim Details'!$I$28&gt;=Rates!$F$14,'Claim Details'!$I$28&lt;=Rates!$F$15,'Claim Details'!$I$19="Yes"),Rates!$G$21,IF(AND(C123="B",'Claim Details'!$I$28&gt;=Rates!$F$14,'Claim Details'!$I$28&lt;=Rates!$F$15,'Claim Details'!$I$19="No"),Rates!$F$21,IF(AND(C123="B",'Claim Details'!$I$28&gt;=Rates!$H$14,'Claim Details'!$I$28&lt;=Rates!$H$15,'Claim Details'!$I$19="Yes"),Rates!$I$21,IF(AND(C123="B",'Claim Details'!$I$28&gt;=Rates!$H$14,'Claim Details'!$I$28&lt;=Rates!$H$15,'Claim Details'!$I$19="No"),Rates!$H$21,IF(AND(C123="B",'Claim Details'!$I$28&gt;=Rates!$J$14,'Claim Details'!$I$28&lt;=Rates!$J$15,'Claim Details'!$I$19="Yes"),Rates!$K$21,IF(AND(C123="B",'Claim Details'!$I$28&gt;=Rates!$J$14,'Claim Details'!$I$28&lt;=Rates!$J$15,'Claim Details'!$I$19="No"),Rates!$J$21,"£0.00"))))))))))))))))</f>
        <v>£0.00</v>
      </c>
      <c r="BA123" s="189" t="str">
        <f>IF(AND(C123="A",'Claim Details'!$I$28&gt;=Rates!$D$14,'Claim Details'!$I$28&lt;=Rates!$D$15,'Claim Details'!$I$19="Yes"),Rates!$E$22,IF(AND(C123="A",'Claim Details'!$I$28&gt;=Rates!$D$14,'Claim Details'!$I$28&lt;=Rates!$D$15,'Claim Details'!$I$19="No"),Rates!$D$22,IF(AND(C123="A",'Claim Details'!$I$28&gt;=Rates!$F$14,'Claim Details'!$I$28&lt;=Rates!$F$15,'Claim Details'!$I$19="Yes"),Rates!$G$22,IF(AND(C123="A",'Claim Details'!$I$28&gt;=Rates!$F$14,'Claim Details'!$I$28&lt;=Rates!$F$15,'Claim Details'!$I$19="No"),Rates!$F$22,IF(AND(C123="A",'Claim Details'!$I$28&gt;=Rates!$H$14,'Claim Details'!$I$28&lt;=Rates!$H$15,'Claim Details'!$I$19="Yes"),Rates!$I$22,IF(AND(C123="A",'Claim Details'!$I$28&gt;=Rates!$H$14,'Claim Details'!$I$28&lt;=Rates!$H$15,'Claim Details'!$I$19="No"),Rates!$H$22,IF(AND(C123="A",'Claim Details'!$I$28&gt;=Rates!$J$14,'Claim Details'!$I$28&lt;=Rates!$J$15,'Claim Details'!$I$19="Yes"),Rates!$K$22,IF(AND(C123="A",'Claim Details'!$I$28&gt;=Rates!$J$14,'Claim Details'!$I$28&lt;=Rates!$J$15,'Claim Details'!$I$19="No"),Rates!$J$22,IF(AND(C123="B",'Claim Details'!$I$28&gt;=Rates!$D$14,'Claim Details'!$I$28&lt;=Rates!$D$15,'Claim Details'!$I$19="Yes"),Rates!$E$23,IF(AND(C123="B",'Claim Details'!$I$28&gt;=Rates!$D$14,'Claim Details'!$I$28&lt;=Rates!$D$15,'Claim Details'!$I$19="No"),Rates!$D$23,IF(AND(C123="B",'Claim Details'!$I$28&gt;=Rates!$F$14,'Claim Details'!$I$28&lt;=Rates!$F$15,'Claim Details'!$I$19="Yes"),Rates!$G$23,IF(AND(C123="B",'Claim Details'!$I$28&gt;=Rates!$F$14,'Claim Details'!$I$28&lt;=Rates!$F$15,'Claim Details'!$I$19="No"),Rates!$F$23,IF(AND(C123="B",'Claim Details'!$I$28&gt;=Rates!$H$14,'Claim Details'!$I$28&lt;=Rates!$H$15,'Claim Details'!$I$19="Yes"),Rates!$I$23,IF(AND(C123="B",'Claim Details'!$I$28&gt;=Rates!$H$14,'Claim Details'!$I$28&lt;=Rates!$H$15,'Claim Details'!$I$19="No"),Rates!$H$23,IF(AND(C123="B",'Claim Details'!$I$28&gt;=Rates!$J$14,'Claim Details'!$I$28&lt;=Rates!$J$15,'Claim Details'!$I$19="Yes"),Rates!$K$23,IF(AND(C123="B",'Claim Details'!$I$28&gt;=Rates!$J$14,'Claim Details'!$I$28&lt;=Rates!$J$15,'Claim Details'!$I$19="No"),Rates!$J$23,IF(AND(C123="C",'Claim Details'!$I$28&gt;=Rates!$D$14,'Claim Details'!$I$28&lt;=Rates!$D$15,'Claim Details'!$I$19="Yes"),Rates!$E$24,IF(AND(C123="C",'Claim Details'!$I$28&gt;=Rates!$D$14,'Claim Details'!$I$28&lt;=Rates!$D$15,'Claim Details'!$I$19="No"),Rates!$D$24,IF(AND(C123="C",'Claim Details'!$I$28&gt;=Rates!$F$14,'Claim Details'!$I$28&lt;=Rates!$F$15,'Claim Details'!$I$19="Yes"),Rates!$G$24,IF(AND(C123="C",'Claim Details'!$I$28&gt;=Rates!$F$14,'Claim Details'!$I$28&lt;=Rates!$F$15,'Claim Details'!$I$19="No"),Rates!$F$24,IF(AND(C123="C",'Claim Details'!$I$28&gt;=Rates!$H$14,'Claim Details'!$I$28&lt;=Rates!$H$15,'Claim Details'!$I$19="Yes"),Rates!$I$24,IF(AND(C123="C",'Claim Details'!$I$28&gt;=Rates!$H$14,'Claim Details'!$I$28&lt;=Rates!$H$15,'Claim Details'!$I$19="No"),Rates!$H$24,IF(AND(C123="C",'Claim Details'!$I$28&gt;=Rates!$J$14,'Claim Details'!$I$28&lt;=Rates!$J$15,'Claim Details'!$I$19="Yes"),Rates!$K$24,IF(AND(C123="C",'Claim Details'!$I$28&gt;=Rates!$J$14,'Claim Details'!$I$28&lt;=Rates!$J$15,'Claim Details'!$I$19="No"),Rates!$J$24,"£0.00"))))))))))))))))))))))))</f>
        <v>£0.00</v>
      </c>
      <c r="BB123" s="189" t="str">
        <f t="shared" si="27"/>
        <v>£0.00</v>
      </c>
      <c r="BC123" s="1"/>
      <c r="BD123" s="189" t="str">
        <f>IF(AND(AE123="A",'Claim Details'!$I$28&gt;=Rates!$D$14,'Claim Details'!$I$28&lt;=Rates!$D$15,'Claim Details'!$I$19="Yes"),Rates!$J$17,IF(AND(AE123="A",'Claim Details'!$I$28&gt;=Rates!$D$14,'Claim Details'!$I$28&lt;=Rates!$D$15,'Claim Details'!$I$19="No"),Rates!$D$17,IF(AND(AE123="A",'Claim Details'!$I$28&gt;=Rates!$F$14,'Claim Details'!$I$28&lt;=Rates!$F$15,'Claim Details'!$I$19="Yes"),Rates!$G$17,IF(AND(AE123="A",'Claim Details'!$I$28&gt;=Rates!$F$14,'Claim Details'!$I$28&lt;=Rates!$F$15,'Claim Details'!$I$19="No"),Rates!$F$17,IF(AND(AE123="A",'Claim Details'!$I$28&gt;=Rates!$H$14,'Claim Details'!$I$28&lt;=Rates!$H$15,'Claim Details'!$I$19="Yes"),Rates!$I$17,IF(AND(AE123="A",'Claim Details'!$I$28&gt;=Rates!$H$14,'Claim Details'!$I$28&lt;=Rates!$H$15,'Claim Details'!$I$19="No"),Rates!$H$17,IF(AND(AE123="A",'Claim Details'!$I$28&gt;=Rates!$J$14,'Claim Details'!$I$28&lt;=Rates!$J$15,'Claim Details'!$I$19="Yes"),Rates!$K$17,IF(AND(AE123="A",'Claim Details'!$I$28&gt;=Rates!$J$14,'Claim Details'!$I$28&lt;=Rates!$J$15,'Claim Details'!$I$19="No"),Rates!$J$17,IF(AND(AE123="B",'Claim Details'!$I$28&gt;=Rates!$D$14,'Claim Details'!$I$28&lt;=Rates!$D$15,'Claim Details'!$I$19="Yes"),Rates!$E$18,IF(AND(AE123="B",'Claim Details'!$I$28&gt;=Rates!$D$14,'Claim Details'!$I$28&lt;=Rates!$D$15,'Claim Details'!$I$19="No"),Rates!$D$18,IF(AND(AE123="B",'Claim Details'!$I$28&gt;=Rates!$F$14,'Claim Details'!$I$28&lt;=Rates!$F$15,'Claim Details'!$I$19="Yes"),Rates!$G$18,IF(AND(AE123="B",'Claim Details'!$I$28&gt;=Rates!$F$14,'Claim Details'!$I$28&lt;=Rates!$F$15,'Claim Details'!$I$19="No"),Rates!$F$18,IF(AND(AE123="B",'Claim Details'!$I$28&gt;=Rates!$H$14,'Claim Details'!$I$28&lt;=Rates!$H$15,'Claim Details'!$I$19="Yes"),Rates!$I$18,IF(AND(AE123="B",'Claim Details'!$I$28&gt;=Rates!$H$14,'Claim Details'!$I$28&lt;=Rates!$H$15,'Claim Details'!$I$19="No"),Rates!$H$18,IF(AND(AE123="B",'Claim Details'!$I$28&gt;=Rates!$J$14,'Claim Details'!$I$28&lt;=Rates!$J$15,'Claim Details'!$I$19="Yes"),Rates!$K$18,IF(AND(AE123="B",'Claim Details'!$I$28&gt;=Rates!$J$14,'Claim Details'!$I$28&lt;=Rates!$J$15,'Claim Details'!$I$19="No"),Rates!$J$18,IF(AND(AE123="C",'Claim Details'!$I$28&gt;=Rates!$D$14,'Claim Details'!$I$28&lt;=Rates!$D$15,'Claim Details'!$I$19="Yes"),Rates!$E$19,IF(AND(AE123="C",'Claim Details'!$I$28&gt;=Rates!$D$14,'Claim Details'!$I$28&lt;=Rates!$D$15,'Claim Details'!$I$19="No"),Rates!$D$19,IF(AND(AE123="C",'Claim Details'!$I$28&gt;=Rates!$F$14,'Claim Details'!$I$28&lt;=Rates!$F$15,'Claim Details'!$I$19="Yes"),Rates!$G$19,IF(AND(AE123="C",'Claim Details'!$I$28&gt;=Rates!$F$14,'Claim Details'!$I$28&lt;=Rates!$F$15,'Claim Details'!$I$19="No"),Rates!$F$19,IF(AND(AE123="C",'Claim Details'!$I$28&gt;=Rates!$H$14,'Claim Details'!$I$28&lt;=Rates!$H$15,'Claim Details'!$I$19="Yes"),Rates!$I$19,IF(AND(AE123="C",'Claim Details'!$I$28&gt;=Rates!$H$14,'Claim Details'!$I$28&lt;=Rates!$H$15,'Claim Details'!$I$19="No"),Rates!$H$19,IF(AND(AE123="C",'Claim Details'!$I$28&gt;=Rates!$J$14,'Claim Details'!$I$28&lt;=Rates!$J$15,'Claim Details'!$I$19="Yes"),Rates!$K$19,IF(AND(AE123="C",'Claim Details'!$I$28&gt;=Rates!$J$14,'Claim Details'!$I$28&lt;=Rates!$J$15,'Claim Details'!$I$19="No"),Rates!$J$19,"£0.00"))))))))))))))))))))))))</f>
        <v>£0.00</v>
      </c>
      <c r="BE123" s="189" t="str">
        <f>IF(AND(AE123="A",'Claim Details'!$I$28&gt;=Rates!$D$14,'Claim Details'!$I$28&lt;=Rates!$D$15,'Claim Details'!$I$19="Yes"),Rates!$J$25,IF(AND(AE123="A",'Claim Details'!$I$28&gt;=Rates!$D$14,'Claim Details'!$I$28&lt;=Rates!$D$15,'Claim Details'!$I$19="No"),Rates!$D$25,IF(AND(AE123="A",'Claim Details'!$I$28&gt;=Rates!$F$14,'Claim Details'!$I$28&lt;=Rates!$F$15,'Claim Details'!$I$19="Yes"),Rates!$G$25,IF(AND(AE123="A",'Claim Details'!$I$28&gt;=Rates!$F$14,'Claim Details'!$I$28&lt;=Rates!$F$15,'Claim Details'!$I$19="No"),Rates!$F$25,IF(AND(AE123="A",'Claim Details'!$I$28&gt;=Rates!$H$14,'Claim Details'!$I$28&lt;=Rates!$H$15,'Claim Details'!$I$19="Yes"),Rates!$I$25,IF(AND(AE123="A",'Claim Details'!$I$28&gt;=Rates!$H$14,'Claim Details'!$I$28&lt;=Rates!$H$15,'Claim Details'!$I$19="No"),Rates!$H$25,IF(AND(AE123="A",'Claim Details'!$I$28&gt;=Rates!$J$14,'Claim Details'!$I$28&lt;=Rates!$J$15,'Claim Details'!$I$19="Yes"),Rates!$K$25,IF(AND(AE123="A",'Claim Details'!$I$28&gt;=Rates!$J$14,'Claim Details'!$I$28&lt;=Rates!$J$15,'Claim Details'!$I$19="No"),Rates!$J$25,IF(AND(AE123="B",'Claim Details'!$I$28&gt;=Rates!$D$14,'Claim Details'!$I$28&lt;=Rates!$D$15,'Claim Details'!$I$19="Yes"),Rates!$E$26,IF(AND(AE123="B",'Claim Details'!$I$28&gt;=Rates!$D$14,'Claim Details'!$I$28&lt;=Rates!$D$15,'Claim Details'!$I$19="No"),Rates!$D$26,IF(AND(AE123="B",'Claim Details'!$I$28&gt;=Rates!$F$14,'Claim Details'!$I$28&lt;=Rates!$F$15,'Claim Details'!$I$19="Yes"),Rates!$G$26,IF(AND(AE123="B",'Claim Details'!$I$28&gt;=Rates!$F$14,'Claim Details'!$I$28&lt;=Rates!$F$15,'Claim Details'!$I$19="No"),Rates!$F$26,IF(AND(AE123="B",'Claim Details'!$I$28&gt;=Rates!$H$14,'Claim Details'!$I$28&lt;=Rates!$H$15,'Claim Details'!$I$19="Yes"),Rates!$I$26,IF(AND(AE123="B",'Claim Details'!$I$28&gt;=Rates!$H$14,'Claim Details'!$I$28&lt;=Rates!$H$15,'Claim Details'!$I$19="No"),Rates!$H$26,IF(AND(AE123="B",'Claim Details'!$I$28&gt;=Rates!$J$14,'Claim Details'!$I$28&lt;=Rates!$J$15,'Claim Details'!$I$19="Yes"),Rates!$K$26,IF(AND(AE123="B",'Claim Details'!$I$28&gt;=Rates!$J$14,'Claim Details'!$I$28&lt;=Rates!$J$15,'Claim Details'!$I$19="No"),Rates!$J$26,IF(AND(AE123="C",'Claim Details'!$I$28&gt;=Rates!$D$14,'Claim Details'!$I$28&lt;=Rates!$D$15,'Claim Details'!$I$19="Yes"),Rates!$E$27,IF(AND(AE123="C",'Claim Details'!$I$28&gt;=Rates!$D$14,'Claim Details'!$I$28&lt;=Rates!$D$15,'Claim Details'!$I$19="No"),Rates!$D$27,IF(AND(AE123="C",'Claim Details'!$I$28&gt;=Rates!$F$14,'Claim Details'!$I$28&lt;=Rates!$F$15,'Claim Details'!$I$19="Yes"),Rates!$G$27,IF(AND(AE123="C",'Claim Details'!$I$28&gt;=Rates!$F$14,'Claim Details'!$I$28&lt;=Rates!$F$15,'Claim Details'!$I$19="No"),Rates!$F$27,IF(AND(AE123="C",'Claim Details'!$I$28&gt;=Rates!$H$14,'Claim Details'!$I$28&lt;=Rates!$H$15,'Claim Details'!$I$19="Yes"),Rates!$I$27,IF(AND(AE123="C",'Claim Details'!$I$28&gt;=Rates!$H$14,'Claim Details'!$I$28&lt;=Rates!$H$15,'Claim Details'!$I$19="No"),Rates!$H$27,IF(AND(AE123="C",'Claim Details'!$I$28&gt;=Rates!$J$14,'Claim Details'!$I$28&lt;=Rates!$J$15,'Claim Details'!$I$19="Yes"),Rates!$K$27,IF(AND(AE123="C",'Claim Details'!$I$28&gt;=Rates!$J$14,'Claim Details'!$I$28&lt;=Rates!$J$15,'Claim Details'!$I$19="No"),Rates!$J$27,"£0.00"))))))))))))))))))))))))</f>
        <v>£0.00</v>
      </c>
      <c r="BF123" s="189" t="str">
        <f>IF(AND(AE123="A",'Claim Details'!$I$28&gt;=Rates!$D$14,'Claim Details'!$I$28&lt;=Rates!$D$15,'Claim Details'!$I$19="Yes"),Rates!$E$20,IF(AND(AE123="A",'Claim Details'!$I$28&gt;=Rates!$D$14,'Claim Details'!$I$28&lt;=Rates!$D$15,'Claim Details'!$I$19="No"),Rates!$D$20,IF(AND(AE123="A",'Claim Details'!$I$28&gt;=Rates!$F$14,'Claim Details'!$I$28&lt;=Rates!$F$15,'Claim Details'!$I$19="Yes"),Rates!$G$20,IF(AND(AE123="A",'Claim Details'!$I$28&gt;=Rates!$F$14,'Claim Details'!$I$28&lt;=Rates!$F$15,'Claim Details'!$I$19="No"),Rates!$F$20,IF(AND(AE123="A",'Claim Details'!$I$28&gt;=Rates!$H$14,'Claim Details'!$I$28&lt;=Rates!$H$15,'Claim Details'!$I$19="Yes"),Rates!$I$20,IF(AND(AE123="A",'Claim Details'!$I$28&gt;=Rates!$H$14,'Claim Details'!$I$28&lt;=Rates!$H$15,'Claim Details'!$I$19="No"),Rates!$H$20,IF(AND(AE123="A",'Claim Details'!$I$28&gt;=Rates!$J$14,'Claim Details'!$I$28&lt;=Rates!$J$15,'Claim Details'!$I$19="Yes"),Rates!$K$20,IF(AND(AE123="A",'Claim Details'!$I$28&gt;=Rates!$J$14,'Claim Details'!$I$28&lt;=Rates!$J$15,'Claim Details'!$I$19="No"),Rates!$J$20,IF(AND(AE123="B",'Claim Details'!$I$28&gt;=Rates!$D$14,'Claim Details'!$I$28&lt;=Rates!$D$15,'Claim Details'!$I$19="Yes"),Rates!$E$21,IF(AND(AE123="B",'Claim Details'!$I$28&gt;=Rates!$D$14,'Claim Details'!$I$28&lt;=Rates!$D$15,'Claim Details'!$I$19="No"),Rates!$D$21,IF(AND(AE123="B",'Claim Details'!$I$28&gt;=Rates!$F$14,'Claim Details'!$I$28&lt;=Rates!$F$15,'Claim Details'!$I$19="Yes"),Rates!$G$21,IF(AND(AE123="B",'Claim Details'!$I$28&gt;=Rates!$F$14,'Claim Details'!$I$28&lt;=Rates!$F$15,'Claim Details'!$I$19="No"),Rates!$F$21,IF(AND(AE123="B",'Claim Details'!$I$28&gt;=Rates!$H$14,'Claim Details'!$I$28&lt;=Rates!$H$15,'Claim Details'!$I$19="Yes"),Rates!$I$21,IF(AND(AE123="B",'Claim Details'!$I$28&gt;=Rates!$H$14,'Claim Details'!$I$28&lt;=Rates!$H$15,'Claim Details'!$I$19="No"),Rates!$H$21,IF(AND(AE123="B",'Claim Details'!$I$28&gt;=Rates!$J$14,'Claim Details'!$I$28&lt;=Rates!$J$15,'Claim Details'!$I$19="Yes"),Rates!$K$21,IF(AND(AE123="B",'Claim Details'!$I$28&gt;=Rates!$J$14,'Claim Details'!$I$28&lt;=Rates!$J$15,'Claim Details'!$I$19="No"),Rates!$J$21,"£0.00"))))))))))))))))</f>
        <v>£0.00</v>
      </c>
      <c r="BG123" s="189" t="str">
        <f>IF(AND(AE123="A",'Claim Details'!$I$28&gt;=Rates!$D$14,'Claim Details'!$I$28&lt;=Rates!$D$15,'Claim Details'!$I$19="Yes"),Rates!$E$22,IF(AND(AE123="A",'Claim Details'!$I$28&gt;=Rates!$D$14,'Claim Details'!$I$28&lt;=Rates!$D$15,'Claim Details'!$I$19="No"),Rates!$D$22,IF(AND(AE123="A",'Claim Details'!$I$28&gt;=Rates!$F$14,'Claim Details'!$I$28&lt;=Rates!$F$15,'Claim Details'!$I$19="Yes"),Rates!$G$22,IF(AND(AE123="A",'Claim Details'!$I$28&gt;=Rates!$F$14,'Claim Details'!$I$28&lt;=Rates!$F$15,'Claim Details'!$I$19="No"),Rates!$F$22,IF(AND(AE123="A",'Claim Details'!$I$28&gt;=Rates!$H$14,'Claim Details'!$I$28&lt;=Rates!$H$15,'Claim Details'!$I$19="Yes"),Rates!$I$22,IF(AND(AE123="A",'Claim Details'!$I$28&gt;=Rates!$H$14,'Claim Details'!$I$28&lt;=Rates!$H$15,'Claim Details'!$I$19="No"),Rates!$H$22,IF(AND(AE123="A",'Claim Details'!$I$28&gt;=Rates!$J$14,'Claim Details'!$I$28&lt;=Rates!$J$15,'Claim Details'!$I$19="Yes"),Rates!$K$22,IF(AND(AE123="A",'Claim Details'!$I$28&gt;=Rates!$J$14,'Claim Details'!$I$28&lt;=Rates!$J$15,'Claim Details'!$I$19="No"),Rates!$J$22,IF(AND(AE123="B",'Claim Details'!$I$28&gt;=Rates!$D$14,'Claim Details'!$I$28&lt;=Rates!$D$15,'Claim Details'!$I$19="Yes"),Rates!$E$23,IF(AND(AE123="B",'Claim Details'!$I$28&gt;=Rates!$D$14,'Claim Details'!$I$28&lt;=Rates!$D$15,'Claim Details'!$I$19="No"),Rates!$D$23,IF(AND(AE123="B",'Claim Details'!$I$28&gt;=Rates!$F$14,'Claim Details'!$I$28&lt;=Rates!$F$15,'Claim Details'!$I$19="Yes"),Rates!$G$23,IF(AND(AE123="B",'Claim Details'!$I$28&gt;=Rates!$F$14,'Claim Details'!$I$28&lt;=Rates!$F$15,'Claim Details'!$I$19="No"),Rates!$F$23,IF(AND(AE123="B",'Claim Details'!$I$28&gt;=Rates!$H$14,'Claim Details'!$I$28&lt;=Rates!$H$15,'Claim Details'!$I$19="Yes"),Rates!$I$23,IF(AND(AE123="B",'Claim Details'!$I$28&gt;=Rates!$H$14,'Claim Details'!$I$28&lt;=Rates!$H$15,'Claim Details'!$I$19="No"),Rates!$H$23,IF(AND(AE123="B",'Claim Details'!$I$28&gt;=Rates!$J$14,'Claim Details'!$I$28&lt;=Rates!$J$15,'Claim Details'!$I$19="Yes"),Rates!$K$23,IF(AND(AE123="B",'Claim Details'!$I$28&gt;=Rates!$J$14,'Claim Details'!$I$28&lt;=Rates!$J$15,'Claim Details'!$I$19="No"),Rates!$J$23,IF(AND(AE123="C",'Claim Details'!$I$28&gt;=Rates!$D$14,'Claim Details'!$I$28&lt;=Rates!$D$15,'Claim Details'!$I$19="Yes"),Rates!$E$24,IF(AND(AE123="C",'Claim Details'!$I$28&gt;=Rates!$D$14,'Claim Details'!$I$28&lt;=Rates!$D$15,'Claim Details'!$I$19="No"),Rates!$D$24,IF(AND(AE123="C",'Claim Details'!$I$28&gt;=Rates!$F$14,'Claim Details'!$I$28&lt;=Rates!$F$15,'Claim Details'!$I$19="Yes"),Rates!$G$24,IF(AND(AE123="C",'Claim Details'!$I$28&gt;=Rates!$F$14,'Claim Details'!$I$28&lt;=Rates!$F$15,'Claim Details'!$I$19="No"),Rates!$F$24,IF(AND(AE123="C",'Claim Details'!$I$28&gt;=Rates!$H$14,'Claim Details'!$I$28&lt;=Rates!$H$15,'Claim Details'!$I$19="Yes"),Rates!$I$24,IF(AND(AE123="C",'Claim Details'!$I$28&gt;=Rates!$H$14,'Claim Details'!$I$28&lt;=Rates!$H$15,'Claim Details'!$I$19="No"),Rates!$H$24,IF(AND(AE123="C",'Claim Details'!$I$28&gt;=Rates!$J$14,'Claim Details'!$I$28&lt;=Rates!$J$15,'Claim Details'!$I$19="Yes"),Rates!$K$24,IF(AND(AE123="C",'Claim Details'!$I$28&gt;=Rates!$J$14,'Claim Details'!$I$28&lt;=Rates!$J$15,'Claim Details'!$I$19="No"),Rates!$J$24,"£0.00"))))))))))))))))))))))))</f>
        <v>£0.00</v>
      </c>
      <c r="BH123" s="189" t="str">
        <f t="shared" si="28"/>
        <v>£0.00</v>
      </c>
      <c r="BI123" s="189">
        <f t="shared" si="29"/>
        <v>0</v>
      </c>
      <c r="BO123" s="202" t="str">
        <f>IF(H123="","£0.00",IF(AP123="4","£0.00",IF(AP123="5","£0.00",IF(AP123="1","£0.00",((AQ123*H123)*'Claim Details'!$F$111)/100))))</f>
        <v>£0.00</v>
      </c>
      <c r="BP123" s="202" t="str">
        <f>IF(T123="","£0.00",IF(AP123="4","£0.00",IF(AP123="5","£0.00",IF(AP123="1","£0.00",((AR123*T123)*'Claim Details'!$N$111)/100))))</f>
        <v>£0.00</v>
      </c>
      <c r="BQ123" s="202" t="str">
        <f>IF(AI123="","£0.00",IF(AP123="4","£0.00",IF(AP123="5","£0.00",IF(AP123="1","£0.00",((BI123*AI123)*'Claim Details'!$W$111)/100))))</f>
        <v>£0.00</v>
      </c>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row>
    <row r="124" spans="1:97" ht="15">
      <c r="A124" s="145"/>
      <c r="B124" s="91"/>
      <c r="C124" s="96"/>
      <c r="D124" s="97"/>
      <c r="E124" s="98"/>
      <c r="F124" s="89"/>
      <c r="G124" s="99"/>
      <c r="H124" s="100"/>
      <c r="I124" s="221" t="str">
        <f t="shared" si="19"/>
        <v>£0.00</v>
      </c>
      <c r="J124" s="101"/>
      <c r="K124" s="100"/>
      <c r="L124" s="221" t="str">
        <f t="shared" si="20"/>
        <v>£0.00</v>
      </c>
      <c r="M124" s="101"/>
      <c r="N124" s="102"/>
      <c r="O124" s="145"/>
      <c r="P124" s="77"/>
      <c r="Q124" s="87"/>
      <c r="R124" s="87"/>
      <c r="S124" s="87"/>
      <c r="T124" s="149" t="str">
        <f t="shared" si="21"/>
        <v/>
      </c>
      <c r="U124" s="87" t="str">
        <f t="shared" si="30"/>
        <v/>
      </c>
      <c r="V124" s="87"/>
      <c r="W124" s="53" t="str">
        <f t="shared" si="22"/>
        <v>£0.00</v>
      </c>
      <c r="X124" s="53"/>
      <c r="Y124" s="87"/>
      <c r="Z124" s="78"/>
      <c r="AA124" s="79"/>
      <c r="AB124" s="160"/>
      <c r="AC124" s="98"/>
      <c r="AD124" s="225"/>
      <c r="AE124" s="235" t="str">
        <f t="shared" si="23"/>
        <v/>
      </c>
      <c r="AF124" s="87" t="str">
        <f t="shared" si="24"/>
        <v/>
      </c>
      <c r="AG124" s="53"/>
      <c r="AH124" s="224"/>
      <c r="AI124" s="226" t="str">
        <f t="shared" si="16"/>
        <v/>
      </c>
      <c r="AJ124" s="236" t="str">
        <f t="shared" si="25"/>
        <v>£0.00</v>
      </c>
      <c r="AK124" s="31"/>
      <c r="AL124" s="1"/>
      <c r="AM124" s="1"/>
      <c r="AN124" s="1"/>
      <c r="AO124" s="1"/>
      <c r="AP124" s="1" t="str">
        <f t="shared" si="17"/>
        <v/>
      </c>
      <c r="AQ124" s="27">
        <f t="shared" si="18"/>
        <v>0</v>
      </c>
      <c r="AR124" s="189">
        <f t="shared" si="26"/>
        <v>0</v>
      </c>
      <c r="AS124" s="190" t="str">
        <f>IF(AND(C124="A",'Claim Details'!$E$28&gt;=Rates!$D$14,'Claim Details'!$E$28&lt;=Rates!$D$15,'Claim Details'!$E$19="Yes"),Rates!$E$17,IF(AND(C124="A",'Claim Details'!$E$28&gt;=Rates!$D$14,'Claim Details'!$E$28&lt;=Rates!$D$15,'Claim Details'!$E$19="No"),Rates!$D$17,IF(AND(C124="A",'Claim Details'!$E$28&gt;=Rates!$F$14,'Claim Details'!$E$28&lt;=Rates!$F$15,'Claim Details'!$E$19="Yes"),Rates!$G$17,IF(AND(C124="A",'Claim Details'!$E$28&gt;=Rates!$F$14,'Claim Details'!$E$28&lt;=Rates!$F$15,'Claim Details'!$E$19="No"),Rates!$F$17,IF(AND(C124="A",'Claim Details'!$E$28&gt;=Rates!$H$14,'Claim Details'!$E$28&lt;=Rates!$H$15,'Claim Details'!$E$19="Yes"),Rates!$I$17,IF(AND(C124="A",'Claim Details'!$E$28&gt;=Rates!$H$14,'Claim Details'!$E$28&lt;=Rates!$H$15,'Claim Details'!$E$19="No"),Rates!$H$17,IF(AND(C124="A",'Claim Details'!$E$28&gt;=Rates!$J$14,'Claim Details'!$E$28&lt;=Rates!$J$15,'Claim Details'!$E$19="Yes"),Rates!$K$17,IF(AND(C124="A",'Claim Details'!$E$28&gt;=Rates!$J$14,'Claim Details'!$E$28&lt;=Rates!$J$15,'Claim Details'!$E$19="No"),Rates!$J$17,IF(AND(C124="B",'Claim Details'!$E$28&gt;=Rates!$D$14,'Claim Details'!$E$28&lt;=Rates!$D$15,'Claim Details'!$E$19="Yes"),Rates!$E$18,IF(AND(C124="B",'Claim Details'!$E$28&gt;=Rates!$D$14,'Claim Details'!$E$28&lt;=Rates!$D$15,'Claim Details'!$E$19="No"),Rates!$D$18,IF(AND(C124="B",'Claim Details'!$E$28&gt;=Rates!$F$14,'Claim Details'!$E$28&lt;=Rates!$F$15,'Claim Details'!$E$19="Yes"),Rates!$G$18,IF(AND(C124="B",'Claim Details'!$E$28&gt;=Rates!$F$14,'Claim Details'!$E$28&lt;=Rates!$F$15,'Claim Details'!$E$19="No"),Rates!$F$18,IF(AND(C124="B",'Claim Details'!$E$28&gt;=Rates!$H$14,'Claim Details'!$E$28&lt;=Rates!$H$15,'Claim Details'!$E$19="Yes"),Rates!$I$18,IF(AND(C124="B",'Claim Details'!$E$28&gt;=Rates!$H$14,'Claim Details'!$E$28&lt;=Rates!$H$15,'Claim Details'!$E$19="No"),Rates!$H$18,IF(AND(C124="B",'Claim Details'!$E$28&gt;=Rates!$J$14,'Claim Details'!$E$28&lt;=Rates!$J$15,'Claim Details'!$E$19="Yes"),Rates!$K$18,IF(AND(C124="B",'Claim Details'!$E$28&gt;=Rates!$J$14,'Claim Details'!$E$28&lt;=Rates!$J$15,'Claim Details'!$E$19="No"),Rates!$J$18,IF(AND(C124="C",'Claim Details'!$E$28&gt;=Rates!$D$14,'Claim Details'!$E$28&lt;=Rates!$D$15,'Claim Details'!$E$19="Yes"),Rates!$E$19,IF(AND(C124="C",'Claim Details'!$E$28&gt;=Rates!$D$14,'Claim Details'!$E$28&lt;=Rates!$D$15,'Claim Details'!$E$19="No"),Rates!$D$19,IF(AND(C124="C",'Claim Details'!$E$28&gt;=Rates!$F$14,'Claim Details'!$E$28&lt;=Rates!$F$15,'Claim Details'!$E$19="Yes"),Rates!$G$19,IF(AND(C124="C",'Claim Details'!$E$28&gt;=Rates!$F$14,'Claim Details'!$E$28&lt;=Rates!$F$15,'Claim Details'!$E$19="No"),Rates!$F$19,IF(AND(C124="C",'Claim Details'!$E$28&gt;=Rates!$H$14,'Claim Details'!$E$28&lt;=Rates!$H$15,'Claim Details'!$E$19="Yes"),Rates!$I$19,IF(AND(C124="C",'Claim Details'!$E$28&gt;=Rates!$H$14,'Claim Details'!$E$28&lt;=Rates!$H$15,'Claim Details'!$E$19="No"),Rates!$H$19,IF(AND(C124="C",'Claim Details'!$E$28&gt;=Rates!$J$14,'Claim Details'!$E$28&lt;=Rates!$J$15,'Claim Details'!$E$19="Yes"),Rates!$K$19,IF(AND(C124="C",'Claim Details'!$E$28&gt;=Rates!$J$14,'Claim Details'!$E$28&lt;=Rates!$J$15,'Claim Details'!$E$19="No"),Rates!$J$19,"£0.00"))))))))))))))))))))))))</f>
        <v>£0.00</v>
      </c>
      <c r="AT124" s="189" t="str">
        <f>IF(AND(C124="A",'Claim Details'!$E$28&gt;=Rates!$D$14,'Claim Details'!$E$28&lt;=Rates!$D$15,'Claim Details'!$E$19="Yes"),Rates!$E$25,IF(AND(C124="A",'Claim Details'!$E$28&gt;=Rates!$D$14,'Claim Details'!$E$28&lt;=Rates!$D$15,'Claim Details'!$E$19="No"),Rates!$D$25,IF(AND(C124="A",'Claim Details'!$E$28&gt;=Rates!$F$14,'Claim Details'!$E$28&lt;=Rates!$F$15,'Claim Details'!$E$19="Yes"),Rates!$G$25,IF(AND(C124="A",'Claim Details'!$E$28&gt;=Rates!$F$14,'Claim Details'!$E$28&lt;=Rates!$F$15,'Claim Details'!$E$19="No"),Rates!$F$25,IF(AND(C124="A",'Claim Details'!$E$28&gt;=Rates!$H$14,'Claim Details'!$E$28&lt;=Rates!$H$15,'Claim Details'!$E$19="Yes"),Rates!$I$25,IF(AND(C124="A",'Claim Details'!$E$28&gt;=Rates!$H$14,'Claim Details'!$E$28&lt;=Rates!$H$15,'Claim Details'!$E$19="No"),Rates!$H$25,IF(AND(C124="A",'Claim Details'!$E$28&gt;=Rates!$J$14,'Claim Details'!$E$28&lt;=Rates!$J$15,'Claim Details'!$E$19="Yes"),Rates!$K$25,IF(AND(C124="A",'Claim Details'!$E$28&gt;=Rates!$J$14,'Claim Details'!$E$28&lt;=Rates!$J$15,'Claim Details'!$E$19="No"),Rates!$J$25,IF(AND(C124="B",'Claim Details'!$E$28&gt;=Rates!$D$14,'Claim Details'!$E$28&lt;=Rates!$D$15,'Claim Details'!$E$19="Yes"),Rates!$E$26,IF(AND(C124="B",'Claim Details'!$E$28&gt;=Rates!$D$14,'Claim Details'!$E$28&lt;=Rates!$D$15,'Claim Details'!$E$19="No"),Rates!$D$26,IF(AND(C124="B",'Claim Details'!$E$28&gt;=Rates!$F$14,'Claim Details'!$E$28&lt;=Rates!$F$15,'Claim Details'!$E$19="Yes"),Rates!$G$26,IF(AND(C124="B",'Claim Details'!$E$28&gt;=Rates!$F$14,'Claim Details'!$E$28&lt;=Rates!$F$15,'Claim Details'!$E$19="No"),Rates!$F$26,IF(AND(C124="B",'Claim Details'!$E$28&gt;=Rates!$H$14,'Claim Details'!$E$28&lt;=Rates!$H$15,'Claim Details'!$E$19="Yes"),Rates!$I$26,IF(AND(C124="B",'Claim Details'!$E$28&gt;=Rates!$H$14,'Claim Details'!$E$28&lt;=Rates!$H$15,'Claim Details'!$E$19="No"),Rates!$H$26,IF(AND(C124="B",'Claim Details'!$E$28&gt;=Rates!$J$14,'Claim Details'!$E$28&lt;=Rates!$J$15,'Claim Details'!$E$19="Yes"),Rates!$K$26,IF(AND(C124="B",'Claim Details'!$E$28&gt;=Rates!$J$14,'Claim Details'!$E$28&lt;=Rates!$J$15,'Claim Details'!$E$19="No"),Rates!$J$26,IF(AND(C124="C",'Claim Details'!$E$28&gt;=Rates!$D$14,'Claim Details'!$E$28&lt;=Rates!$D$15,'Claim Details'!$E$19="Yes"),Rates!$E$27,IF(AND(C124="C",'Claim Details'!$E$28&gt;=Rates!$D$14,'Claim Details'!$E$28&lt;=Rates!$D$15,'Claim Details'!$E$19="No"),Rates!$D$27,IF(AND(C124="C",'Claim Details'!$E$28&gt;=Rates!$F$14,'Claim Details'!$E$28&lt;=Rates!$F$15,'Claim Details'!$E$19="Yes"),Rates!$G$27,IF(AND(C124="C",'Claim Details'!$E$28&gt;=Rates!$F$14,'Claim Details'!$E$28&lt;=Rates!$F$15,'Claim Details'!$E$19="No"),Rates!$F$27,IF(AND(C124="C",'Claim Details'!$E$28&gt;=Rates!$H$14,'Claim Details'!$E$28&lt;=Rates!$H$15,'Claim Details'!$E$19="Yes"),Rates!$I$27,IF(AND(C124="C",'Claim Details'!$E$28&gt;=Rates!$H$14,'Claim Details'!$E$28&lt;=Rates!$H$15,'Claim Details'!$E$19="No"),Rates!$H$27,IF(AND(C124="C",'Claim Details'!$E$28&gt;=Rates!$J$14,'Claim Details'!$E$28&lt;=Rates!$J$15,'Claim Details'!$E$19="Yes"),Rates!$K$27,IF(AND(C124="C",'Claim Details'!$E$28&gt;=Rates!$J$14,'Claim Details'!$E$28&lt;=Rates!$J$15,'Claim Details'!$E$19="No"),Rates!$J$27,"£0.00"))))))))))))))))))))))))</f>
        <v>£0.00</v>
      </c>
      <c r="AU124" s="191" t="str">
        <f>IF(AND(C124="A",'Claim Details'!$E$28&gt;=Rates!$D$14,'Claim Details'!$E$28&lt;=Rates!$D$15,'Claim Details'!$E$19="Yes"),Rates!$E$20,IF(AND(C124="A",'Claim Details'!$E$28&gt;=Rates!$D$14,'Claim Details'!$E$28&lt;=Rates!$D$15,'Claim Details'!$E$19="No"),Rates!$D$20,IF(AND(C124="A",'Claim Details'!$E$28&gt;=Rates!$F$14,'Claim Details'!$E$28&lt;=Rates!$F$15,'Claim Details'!$E$19="Yes"),Rates!$G$20,IF(AND(C124="A",'Claim Details'!$E$28&gt;=Rates!$F$14,'Claim Details'!$E$28&lt;=Rates!$F$15,'Claim Details'!$E$19="No"),Rates!$F$20,IF(AND(C124="A",'Claim Details'!$E$28&gt;=Rates!$H$14,'Claim Details'!$E$28&lt;=Rates!$H$15,'Claim Details'!$E$19="Yes"),Rates!$I$20,IF(AND(C124="A",'Claim Details'!$E$28&gt;=Rates!$H$14,'Claim Details'!$E$28&lt;=Rates!$H$15,'Claim Details'!$E$19="No"),Rates!$H$20,IF(AND(C124="A",'Claim Details'!$E$28&gt;=Rates!$J$14,'Claim Details'!$E$28&lt;=Rates!$J$15,'Claim Details'!$E$19="Yes"),Rates!$K$20,IF(AND(C124="A",'Claim Details'!$E$28&gt;=Rates!$J$14,'Claim Details'!$E$28&lt;=Rates!$J$15,'Claim Details'!$E$19="No"),Rates!$J$20,IF(AND(C124="B",'Claim Details'!$E$28&gt;=Rates!$D$14,'Claim Details'!$E$28&lt;=Rates!$D$15,'Claim Details'!$E$19="Yes"),Rates!$E$21,IF(AND(C124="B",'Claim Details'!$E$28&gt;=Rates!$D$14,'Claim Details'!$E$28&lt;=Rates!$D$15,'Claim Details'!$E$19="No"),Rates!$D$21,IF(AND(C124="B",'Claim Details'!$E$28&gt;=Rates!$F$14,'Claim Details'!$E$28&lt;=Rates!$F$15,'Claim Details'!$E$19="Yes"),Rates!$G$21,IF(AND(C124="B",'Claim Details'!$E$28&gt;=Rates!$F$14,'Claim Details'!$E$28&lt;=Rates!$F$15,'Claim Details'!$E$19="No"),Rates!$F$21,IF(AND(C124="B",'Claim Details'!$E$28&gt;=Rates!$H$14,'Claim Details'!$E$28&lt;=Rates!$H$15,'Claim Details'!$E$19="Yes"),Rates!$I$21,IF(AND(C124="B",'Claim Details'!$E$28&gt;=Rates!$H$14,'Claim Details'!$E$28&lt;=Rates!$H$15,'Claim Details'!$E$19="No"),Rates!$H$21,IF(AND(C124="B",'Claim Details'!$E$28&gt;=Rates!$J$14,'Claim Details'!$E$28&lt;=Rates!$J$15,'Claim Details'!$E$19="Yes"),Rates!$K$21,IF(AND(C124="B",'Claim Details'!$E$28&gt;=Rates!$J$14,'Claim Details'!$E$28&lt;=Rates!$J$15,'Claim Details'!$E$19="No"),Rates!$J$21,"£0.00"))))))))))))))))</f>
        <v>£0.00</v>
      </c>
      <c r="AV124" s="191" t="str">
        <f>IF(AND(C124="A",'Claim Details'!$E$28&gt;=Rates!$D$14,'Claim Details'!$E$28&lt;=Rates!$D$15,'Claim Details'!$E$19="Yes"),Rates!$E$22,IF(AND(C124="A",'Claim Details'!$E$28&gt;=Rates!$D$14,'Claim Details'!$E$28&lt;=Rates!$D$15,'Claim Details'!$E$19="No"),Rates!$D$22,IF(AND(C124="A",'Claim Details'!$E$28&gt;=Rates!$F$14,'Claim Details'!$E$28&lt;=Rates!$F$15,'Claim Details'!$E$19="Yes"),Rates!$G$22,IF(AND(C124="A",'Claim Details'!$E$28&gt;=Rates!$F$14,'Claim Details'!$E$28&lt;=Rates!$F$15,'Claim Details'!$E$19="No"),Rates!$F$22,IF(AND(C124="A",'Claim Details'!$E$28&gt;=Rates!$H$14,'Claim Details'!$E$28&lt;=Rates!$H$15,'Claim Details'!$E$19="Yes"),Rates!$I$22,IF(AND(C124="A",'Claim Details'!$E$28&gt;=Rates!$H$14,'Claim Details'!$E$28&lt;=Rates!$H$15,'Claim Details'!$E$19="No"),Rates!$H$22,IF(AND(C124="A",'Claim Details'!$E$28&gt;=Rates!$J$14,'Claim Details'!$E$28&lt;=Rates!$J$15,'Claim Details'!$E$19="Yes"),Rates!$K$22,IF(AND(C124="A",'Claim Details'!$E$28&gt;=Rates!$J$14,'Claim Details'!$E$28&lt;=Rates!$J$15,'Claim Details'!$E$19="No"),Rates!$J$22,IF(AND(C124="B",'Claim Details'!$E$28&gt;=Rates!$D$14,'Claim Details'!$E$28&lt;=Rates!$D$15,'Claim Details'!$E$19="Yes"),Rates!$E$23,IF(AND(C124="B",'Claim Details'!$E$28&gt;=Rates!$D$14,'Claim Details'!$E$28&lt;=Rates!$D$15,'Claim Details'!$E$19="No"),Rates!$D$23,IF(AND(C124="B",'Claim Details'!$E$28&gt;=Rates!$F$14,'Claim Details'!$E$28&lt;=Rates!$F$15,'Claim Details'!$E$19="Yes"),Rates!$G$23,IF(AND(C124="B",'Claim Details'!$E$28&gt;=Rates!$F$14,'Claim Details'!$E$28&lt;=Rates!$F$15,'Claim Details'!$E$19="No"),Rates!$F$23,IF(AND(C124="B",'Claim Details'!$E$28&gt;=Rates!$H$14,'Claim Details'!$E$28&lt;=Rates!$H$15,'Claim Details'!$E$19="Yes"),Rates!$I$23,IF(AND(C124="B",'Claim Details'!$E$28&gt;=Rates!$H$14,'Claim Details'!$E$28&lt;=Rates!$H$15,'Claim Details'!$E$19="No"),Rates!$H$23,IF(AND(C124="B",'Claim Details'!$E$28&gt;=Rates!$J$14,'Claim Details'!$E$28&lt;=Rates!$J$15,'Claim Details'!$E$19="Yes"),Rates!$K$23,IF(AND(C124="B",'Claim Details'!$E$28&gt;=Rates!$J$14,'Claim Details'!$E$28&lt;=Rates!$J$15,'Claim Details'!$E$19="No"),Rates!$J$23,IF(AND(C124="C",'Claim Details'!$E$28&gt;=Rates!$D$14,'Claim Details'!$E$28&lt;=Rates!$D$15,'Claim Details'!$E$19="Yes"),Rates!$E$24,IF(AND(C124="C",'Claim Details'!$E$28&gt;=Rates!$D$14,'Claim Details'!$E$28&lt;=Rates!$D$15,'Claim Details'!$E$19="No"),Rates!$D$24,IF(AND(C124="C",'Claim Details'!$E$28&gt;=Rates!$F$14,'Claim Details'!$E$28&lt;=Rates!$F$15,'Claim Details'!$E$19="Yes"),Rates!$G$24,IF(AND(C124="C",'Claim Details'!$E$28&gt;=Rates!$F$14,'Claim Details'!$E$28&lt;=Rates!$F$15,'Claim Details'!$E$19="No"),Rates!$F$24,IF(AND(C124="C",'Claim Details'!$E$28&gt;=Rates!$H$14,'Claim Details'!$E$28&lt;=Rates!$H$15,'Claim Details'!$E$19="Yes"),Rates!$I$24,IF(AND(C124="C",'Claim Details'!$E$28&gt;=Rates!$H$14,'Claim Details'!$E$28&lt;=Rates!$H$15,'Claim Details'!$E$19="No"),Rates!$H$24,IF(AND(C124="C",'Claim Details'!$E$28&gt;=Rates!$J$14,'Claim Details'!$E$28&lt;=Rates!$J$15,'Claim Details'!$E$19="Yes"),Rates!$K$24,IF(AND(C124="C",'Claim Details'!$E$28&gt;=Rates!$J$14,'Claim Details'!$E$28&lt;=Rates!$J$15,'Claim Details'!$E$19="No"),Rates!$J$24,"£0.00"))))))))))))))))))))))))</f>
        <v>£0.00</v>
      </c>
      <c r="AW124" s="1"/>
      <c r="AX124" s="189" t="str">
        <f>IF(AND(U124="A",'Claim Details'!$I$28&gt;=Rates!$D$14,'Claim Details'!$I$28&lt;=Rates!$D$15,'Claim Details'!$I$19="Yes"),Rates!$J$17,IF(AND(U124="A",'Claim Details'!$I$28&gt;=Rates!$D$14,'Claim Details'!$I$28&lt;=Rates!$D$15,'Claim Details'!$I$19="No"),Rates!$D$17,IF(AND(U124="A",'Claim Details'!$I$28&gt;=Rates!$F$14,'Claim Details'!$I$28&lt;=Rates!$F$15,'Claim Details'!$I$19="Yes"),Rates!$G$17,IF(AND(U124="A",'Claim Details'!$I$28&gt;=Rates!$F$14,'Claim Details'!$I$28&lt;=Rates!$F$15,'Claim Details'!$I$19="No"),Rates!$F$17,IF(AND(U124="A",'Claim Details'!$I$28&gt;=Rates!$H$14,'Claim Details'!$I$28&lt;=Rates!$H$15,'Claim Details'!$I$19="Yes"),Rates!$I$17,IF(AND(U124="A",'Claim Details'!$I$28&gt;=Rates!$H$14,'Claim Details'!$I$28&lt;=Rates!$H$15,'Claim Details'!$I$19="No"),Rates!$H$17,IF(AND(U124="A",'Claim Details'!$I$28&gt;=Rates!$J$14,'Claim Details'!$I$28&lt;=Rates!$J$15,'Claim Details'!$I$19="Yes"),Rates!$K$17,IF(AND(U124="A",'Claim Details'!$I$28&gt;=Rates!$J$14,'Claim Details'!$I$28&lt;=Rates!$J$15,'Claim Details'!$I$19="No"),Rates!$J$17,IF(AND(U124="B",'Claim Details'!$I$28&gt;=Rates!$D$14,'Claim Details'!$I$28&lt;=Rates!$D$15,'Claim Details'!$I$19="Yes"),Rates!$E$18,IF(AND(U124="B",'Claim Details'!$I$28&gt;=Rates!$D$14,'Claim Details'!$I$28&lt;=Rates!$D$15,'Claim Details'!$I$19="No"),Rates!$D$18,IF(AND(U124="B",'Claim Details'!$I$28&gt;=Rates!$F$14,'Claim Details'!$I$28&lt;=Rates!$F$15,'Claim Details'!$I$19="Yes"),Rates!$G$18,IF(AND(U124="B",'Claim Details'!$I$28&gt;=Rates!$F$14,'Claim Details'!$I$28&lt;=Rates!$F$15,'Claim Details'!$I$19="No"),Rates!$F$18,IF(AND(U124="B",'Claim Details'!$I$28&gt;=Rates!$H$14,'Claim Details'!$I$28&lt;=Rates!$H$15,'Claim Details'!$I$19="Yes"),Rates!$I$18,IF(AND(U124="B",'Claim Details'!$I$28&gt;=Rates!$H$14,'Claim Details'!$I$28&lt;=Rates!$H$15,'Claim Details'!$I$19="No"),Rates!$H$18,IF(AND(U124="B",'Claim Details'!$I$28&gt;=Rates!$J$14,'Claim Details'!$I$28&lt;=Rates!$J$15,'Claim Details'!$I$19="Yes"),Rates!$K$18,IF(AND(U124="B",'Claim Details'!$I$28&gt;=Rates!$J$14,'Claim Details'!$I$28&lt;=Rates!$J$15,'Claim Details'!$I$19="No"),Rates!$J$18,IF(AND(U124="C",'Claim Details'!$I$28&gt;=Rates!$D$14,'Claim Details'!$I$28&lt;=Rates!$D$15,'Claim Details'!$I$19="Yes"),Rates!$E$19,IF(AND(U124="C",'Claim Details'!$I$28&gt;=Rates!$D$14,'Claim Details'!$I$28&lt;=Rates!$D$15,'Claim Details'!$I$19="No"),Rates!$D$19,IF(AND(U124="C",'Claim Details'!$I$28&gt;=Rates!$F$14,'Claim Details'!$I$28&lt;=Rates!$F$15,'Claim Details'!$I$19="Yes"),Rates!$G$19,IF(AND(U124="C",'Claim Details'!$I$28&gt;=Rates!$F$14,'Claim Details'!$I$28&lt;=Rates!$F$15,'Claim Details'!$I$19="No"),Rates!$F$19,IF(AND(U124="C",'Claim Details'!$I$28&gt;=Rates!$H$14,'Claim Details'!$I$28&lt;=Rates!$H$15,'Claim Details'!$I$19="Yes"),Rates!$I$19,IF(AND(U124="C",'Claim Details'!$I$28&gt;=Rates!$H$14,'Claim Details'!$I$28&lt;=Rates!$H$15,'Claim Details'!$I$19="No"),Rates!$H$19,IF(AND(U124="C",'Claim Details'!$I$28&gt;=Rates!$J$14,'Claim Details'!$I$28&lt;=Rates!$J$15,'Claim Details'!$I$19="Yes"),Rates!$K$19,IF(AND(U124="C",'Claim Details'!$I$28&gt;=Rates!$J$14,'Claim Details'!$I$28&lt;=Rates!$J$15,'Claim Details'!$I$19="No"),Rates!$J$19,"£0.00"))))))))))))))))))))))))</f>
        <v>£0.00</v>
      </c>
      <c r="AY124" s="189" t="str">
        <f>IF(AND(C124="A",'Claim Details'!$I$28&gt;=Rates!$D$14,'Claim Details'!$I$28&lt;=Rates!$D$15,'Claim Details'!$I$19="Yes"),Rates!$J$25,IF(AND(C124="A",'Claim Details'!$I$28&gt;=Rates!$D$14,'Claim Details'!$I$28&lt;=Rates!$D$15,'Claim Details'!$I$19="No"),Rates!$D$25,IF(AND(C124="A",'Claim Details'!$I$28&gt;=Rates!$F$14,'Claim Details'!$I$28&lt;=Rates!$F$15,'Claim Details'!$I$19="Yes"),Rates!$G$25,IF(AND(C124="A",'Claim Details'!$I$28&gt;=Rates!$F$14,'Claim Details'!$I$28&lt;=Rates!$F$15,'Claim Details'!$I$19="No"),Rates!$F$25,IF(AND(C124="A",'Claim Details'!$I$28&gt;=Rates!$H$14,'Claim Details'!$I$28&lt;=Rates!$H$15,'Claim Details'!$I$19="Yes"),Rates!$I$25,IF(AND(C124="A",'Claim Details'!$I$28&gt;=Rates!$H$14,'Claim Details'!$I$28&lt;=Rates!$H$15,'Claim Details'!$I$19="No"),Rates!$H$25,IF(AND(C124="A",'Claim Details'!$I$28&gt;=Rates!$J$14,'Claim Details'!$I$28&lt;=Rates!$J$15,'Claim Details'!$I$19="Yes"),Rates!$K$25,IF(AND(C124="A",'Claim Details'!$I$28&gt;=Rates!$J$14,'Claim Details'!$I$28&lt;=Rates!$J$15,'Claim Details'!$I$19="No"),Rates!$J$25,IF(AND(C124="B",'Claim Details'!$I$28&gt;=Rates!$D$14,'Claim Details'!$I$28&lt;=Rates!$D$15,'Claim Details'!$I$19="Yes"),Rates!$E$26,IF(AND(C124="B",'Claim Details'!$I$28&gt;=Rates!$D$14,'Claim Details'!$I$28&lt;=Rates!$D$15,'Claim Details'!$I$19="No"),Rates!$D$26,IF(AND(C124="B",'Claim Details'!$I$28&gt;=Rates!$F$14,'Claim Details'!$I$28&lt;=Rates!$F$15,'Claim Details'!$I$19="Yes"),Rates!$G$26,IF(AND(C124="B",'Claim Details'!$I$28&gt;=Rates!$F$14,'Claim Details'!$I$28&lt;=Rates!$F$15,'Claim Details'!$I$19="No"),Rates!$F$26,IF(AND(C124="B",'Claim Details'!$I$28&gt;=Rates!$H$14,'Claim Details'!$I$28&lt;=Rates!$H$15,'Claim Details'!$I$19="Yes"),Rates!$I$26,IF(AND(C124="B",'Claim Details'!$I$28&gt;=Rates!$H$14,'Claim Details'!$I$28&lt;=Rates!$H$15,'Claim Details'!$I$19="No"),Rates!$H$26,IF(AND(C124="B",'Claim Details'!$I$28&gt;=Rates!$J$14,'Claim Details'!$I$28&lt;=Rates!$J$15,'Claim Details'!$I$19="Yes"),Rates!$K$26,IF(AND(C124="B",'Claim Details'!$I$28&gt;=Rates!$J$14,'Claim Details'!$I$28&lt;=Rates!$J$15,'Claim Details'!$I$19="No"),Rates!$J$26,IF(AND(C124="C",'Claim Details'!$I$28&gt;=Rates!$D$14,'Claim Details'!$I$28&lt;=Rates!$D$15,'Claim Details'!$I$19="Yes"),Rates!$E$27,IF(AND(C124="C",'Claim Details'!$I$28&gt;=Rates!$D$14,'Claim Details'!$I$28&lt;=Rates!$D$15,'Claim Details'!$I$19="No"),Rates!$D$27,IF(AND(C124="C",'Claim Details'!$I$28&gt;=Rates!$F$14,'Claim Details'!$I$28&lt;=Rates!$F$15,'Claim Details'!$I$19="Yes"),Rates!$G$27,IF(AND(C124="C",'Claim Details'!$I$28&gt;=Rates!$F$14,'Claim Details'!$I$28&lt;=Rates!$F$15,'Claim Details'!$I$19="No"),Rates!$F$27,IF(AND(C124="C",'Claim Details'!$I$28&gt;=Rates!$H$14,'Claim Details'!$I$28&lt;=Rates!$H$15,'Claim Details'!$I$19="Yes"),Rates!$I$27,IF(AND(C124="C",'Claim Details'!$I$28&gt;=Rates!$H$14,'Claim Details'!$I$28&lt;=Rates!$H$15,'Claim Details'!$I$19="No"),Rates!$H$27,IF(AND(C124="C",'Claim Details'!$I$28&gt;=Rates!$J$14,'Claim Details'!$I$28&lt;=Rates!$J$15,'Claim Details'!$I$19="Yes"),Rates!$K$27,IF(AND(C124="C",'Claim Details'!$I$28&gt;=Rates!$J$14,'Claim Details'!$I$28&lt;=Rates!$J$15,'Claim Details'!$I$19="No"),Rates!$J$27,"£0.00"))))))))))))))))))))))))</f>
        <v>£0.00</v>
      </c>
      <c r="AZ124" s="189" t="str">
        <f>IF(AND(C124="A",'Claim Details'!$I$28&gt;=Rates!$D$14,'Claim Details'!$I$28&lt;=Rates!$D$15,'Claim Details'!$I$19="Yes"),Rates!$E$20,IF(AND(C124="A",'Claim Details'!$I$28&gt;=Rates!$D$14,'Claim Details'!$I$28&lt;=Rates!$D$15,'Claim Details'!$I$19="No"),Rates!$D$20,IF(AND(C124="A",'Claim Details'!$I$28&gt;=Rates!$F$14,'Claim Details'!$I$28&lt;=Rates!$F$15,'Claim Details'!$I$19="Yes"),Rates!$G$20,IF(AND(C124="A",'Claim Details'!$I$28&gt;=Rates!$F$14,'Claim Details'!$I$28&lt;=Rates!$F$15,'Claim Details'!$I$19="No"),Rates!$F$20,IF(AND(C124="A",'Claim Details'!$I$28&gt;=Rates!$H$14,'Claim Details'!$I$28&lt;=Rates!$H$15,'Claim Details'!$I$19="Yes"),Rates!$I$20,IF(AND(C124="A",'Claim Details'!$I$28&gt;=Rates!$H$14,'Claim Details'!$I$28&lt;=Rates!$H$15,'Claim Details'!$I$19="No"),Rates!$H$20,IF(AND(C124="A",'Claim Details'!$I$28&gt;=Rates!$J$14,'Claim Details'!$I$28&lt;=Rates!$J$15,'Claim Details'!$I$19="Yes"),Rates!$K$20,IF(AND(C124="A",'Claim Details'!$I$28&gt;=Rates!$J$14,'Claim Details'!$I$28&lt;=Rates!$J$15,'Claim Details'!$I$19="No"),Rates!$J$20,IF(AND(C124="B",'Claim Details'!$I$28&gt;=Rates!$D$14,'Claim Details'!$I$28&lt;=Rates!$D$15,'Claim Details'!$I$19="Yes"),Rates!$E$21,IF(AND(C124="B",'Claim Details'!$I$28&gt;=Rates!$D$14,'Claim Details'!$I$28&lt;=Rates!$D$15,'Claim Details'!$I$19="No"),Rates!$D$21,IF(AND(C124="B",'Claim Details'!$I$28&gt;=Rates!$F$14,'Claim Details'!$I$28&lt;=Rates!$F$15,'Claim Details'!$I$19="Yes"),Rates!$G$21,IF(AND(C124="B",'Claim Details'!$I$28&gt;=Rates!$F$14,'Claim Details'!$I$28&lt;=Rates!$F$15,'Claim Details'!$I$19="No"),Rates!$F$21,IF(AND(C124="B",'Claim Details'!$I$28&gt;=Rates!$H$14,'Claim Details'!$I$28&lt;=Rates!$H$15,'Claim Details'!$I$19="Yes"),Rates!$I$21,IF(AND(C124="B",'Claim Details'!$I$28&gt;=Rates!$H$14,'Claim Details'!$I$28&lt;=Rates!$H$15,'Claim Details'!$I$19="No"),Rates!$H$21,IF(AND(C124="B",'Claim Details'!$I$28&gt;=Rates!$J$14,'Claim Details'!$I$28&lt;=Rates!$J$15,'Claim Details'!$I$19="Yes"),Rates!$K$21,IF(AND(C124="B",'Claim Details'!$I$28&gt;=Rates!$J$14,'Claim Details'!$I$28&lt;=Rates!$J$15,'Claim Details'!$I$19="No"),Rates!$J$21,"£0.00"))))))))))))))))</f>
        <v>£0.00</v>
      </c>
      <c r="BA124" s="189" t="str">
        <f>IF(AND(C124="A",'Claim Details'!$I$28&gt;=Rates!$D$14,'Claim Details'!$I$28&lt;=Rates!$D$15,'Claim Details'!$I$19="Yes"),Rates!$E$22,IF(AND(C124="A",'Claim Details'!$I$28&gt;=Rates!$D$14,'Claim Details'!$I$28&lt;=Rates!$D$15,'Claim Details'!$I$19="No"),Rates!$D$22,IF(AND(C124="A",'Claim Details'!$I$28&gt;=Rates!$F$14,'Claim Details'!$I$28&lt;=Rates!$F$15,'Claim Details'!$I$19="Yes"),Rates!$G$22,IF(AND(C124="A",'Claim Details'!$I$28&gt;=Rates!$F$14,'Claim Details'!$I$28&lt;=Rates!$F$15,'Claim Details'!$I$19="No"),Rates!$F$22,IF(AND(C124="A",'Claim Details'!$I$28&gt;=Rates!$H$14,'Claim Details'!$I$28&lt;=Rates!$H$15,'Claim Details'!$I$19="Yes"),Rates!$I$22,IF(AND(C124="A",'Claim Details'!$I$28&gt;=Rates!$H$14,'Claim Details'!$I$28&lt;=Rates!$H$15,'Claim Details'!$I$19="No"),Rates!$H$22,IF(AND(C124="A",'Claim Details'!$I$28&gt;=Rates!$J$14,'Claim Details'!$I$28&lt;=Rates!$J$15,'Claim Details'!$I$19="Yes"),Rates!$K$22,IF(AND(C124="A",'Claim Details'!$I$28&gt;=Rates!$J$14,'Claim Details'!$I$28&lt;=Rates!$J$15,'Claim Details'!$I$19="No"),Rates!$J$22,IF(AND(C124="B",'Claim Details'!$I$28&gt;=Rates!$D$14,'Claim Details'!$I$28&lt;=Rates!$D$15,'Claim Details'!$I$19="Yes"),Rates!$E$23,IF(AND(C124="B",'Claim Details'!$I$28&gt;=Rates!$D$14,'Claim Details'!$I$28&lt;=Rates!$D$15,'Claim Details'!$I$19="No"),Rates!$D$23,IF(AND(C124="B",'Claim Details'!$I$28&gt;=Rates!$F$14,'Claim Details'!$I$28&lt;=Rates!$F$15,'Claim Details'!$I$19="Yes"),Rates!$G$23,IF(AND(C124="B",'Claim Details'!$I$28&gt;=Rates!$F$14,'Claim Details'!$I$28&lt;=Rates!$F$15,'Claim Details'!$I$19="No"),Rates!$F$23,IF(AND(C124="B",'Claim Details'!$I$28&gt;=Rates!$H$14,'Claim Details'!$I$28&lt;=Rates!$H$15,'Claim Details'!$I$19="Yes"),Rates!$I$23,IF(AND(C124="B",'Claim Details'!$I$28&gt;=Rates!$H$14,'Claim Details'!$I$28&lt;=Rates!$H$15,'Claim Details'!$I$19="No"),Rates!$H$23,IF(AND(C124="B",'Claim Details'!$I$28&gt;=Rates!$J$14,'Claim Details'!$I$28&lt;=Rates!$J$15,'Claim Details'!$I$19="Yes"),Rates!$K$23,IF(AND(C124="B",'Claim Details'!$I$28&gt;=Rates!$J$14,'Claim Details'!$I$28&lt;=Rates!$J$15,'Claim Details'!$I$19="No"),Rates!$J$23,IF(AND(C124="C",'Claim Details'!$I$28&gt;=Rates!$D$14,'Claim Details'!$I$28&lt;=Rates!$D$15,'Claim Details'!$I$19="Yes"),Rates!$E$24,IF(AND(C124="C",'Claim Details'!$I$28&gt;=Rates!$D$14,'Claim Details'!$I$28&lt;=Rates!$D$15,'Claim Details'!$I$19="No"),Rates!$D$24,IF(AND(C124="C",'Claim Details'!$I$28&gt;=Rates!$F$14,'Claim Details'!$I$28&lt;=Rates!$F$15,'Claim Details'!$I$19="Yes"),Rates!$G$24,IF(AND(C124="C",'Claim Details'!$I$28&gt;=Rates!$F$14,'Claim Details'!$I$28&lt;=Rates!$F$15,'Claim Details'!$I$19="No"),Rates!$F$24,IF(AND(C124="C",'Claim Details'!$I$28&gt;=Rates!$H$14,'Claim Details'!$I$28&lt;=Rates!$H$15,'Claim Details'!$I$19="Yes"),Rates!$I$24,IF(AND(C124="C",'Claim Details'!$I$28&gt;=Rates!$H$14,'Claim Details'!$I$28&lt;=Rates!$H$15,'Claim Details'!$I$19="No"),Rates!$H$24,IF(AND(C124="C",'Claim Details'!$I$28&gt;=Rates!$J$14,'Claim Details'!$I$28&lt;=Rates!$J$15,'Claim Details'!$I$19="Yes"),Rates!$K$24,IF(AND(C124="C",'Claim Details'!$I$28&gt;=Rates!$J$14,'Claim Details'!$I$28&lt;=Rates!$J$15,'Claim Details'!$I$19="No"),Rates!$J$24,"£0.00"))))))))))))))))))))))))</f>
        <v>£0.00</v>
      </c>
      <c r="BB124" s="189" t="str">
        <f t="shared" si="27"/>
        <v>£0.00</v>
      </c>
      <c r="BC124" s="1"/>
      <c r="BD124" s="189" t="str">
        <f>IF(AND(AE124="A",'Claim Details'!$I$28&gt;=Rates!$D$14,'Claim Details'!$I$28&lt;=Rates!$D$15,'Claim Details'!$I$19="Yes"),Rates!$J$17,IF(AND(AE124="A",'Claim Details'!$I$28&gt;=Rates!$D$14,'Claim Details'!$I$28&lt;=Rates!$D$15,'Claim Details'!$I$19="No"),Rates!$D$17,IF(AND(AE124="A",'Claim Details'!$I$28&gt;=Rates!$F$14,'Claim Details'!$I$28&lt;=Rates!$F$15,'Claim Details'!$I$19="Yes"),Rates!$G$17,IF(AND(AE124="A",'Claim Details'!$I$28&gt;=Rates!$F$14,'Claim Details'!$I$28&lt;=Rates!$F$15,'Claim Details'!$I$19="No"),Rates!$F$17,IF(AND(AE124="A",'Claim Details'!$I$28&gt;=Rates!$H$14,'Claim Details'!$I$28&lt;=Rates!$H$15,'Claim Details'!$I$19="Yes"),Rates!$I$17,IF(AND(AE124="A",'Claim Details'!$I$28&gt;=Rates!$H$14,'Claim Details'!$I$28&lt;=Rates!$H$15,'Claim Details'!$I$19="No"),Rates!$H$17,IF(AND(AE124="A",'Claim Details'!$I$28&gt;=Rates!$J$14,'Claim Details'!$I$28&lt;=Rates!$J$15,'Claim Details'!$I$19="Yes"),Rates!$K$17,IF(AND(AE124="A",'Claim Details'!$I$28&gt;=Rates!$J$14,'Claim Details'!$I$28&lt;=Rates!$J$15,'Claim Details'!$I$19="No"),Rates!$J$17,IF(AND(AE124="B",'Claim Details'!$I$28&gt;=Rates!$D$14,'Claim Details'!$I$28&lt;=Rates!$D$15,'Claim Details'!$I$19="Yes"),Rates!$E$18,IF(AND(AE124="B",'Claim Details'!$I$28&gt;=Rates!$D$14,'Claim Details'!$I$28&lt;=Rates!$D$15,'Claim Details'!$I$19="No"),Rates!$D$18,IF(AND(AE124="B",'Claim Details'!$I$28&gt;=Rates!$F$14,'Claim Details'!$I$28&lt;=Rates!$F$15,'Claim Details'!$I$19="Yes"),Rates!$G$18,IF(AND(AE124="B",'Claim Details'!$I$28&gt;=Rates!$F$14,'Claim Details'!$I$28&lt;=Rates!$F$15,'Claim Details'!$I$19="No"),Rates!$F$18,IF(AND(AE124="B",'Claim Details'!$I$28&gt;=Rates!$H$14,'Claim Details'!$I$28&lt;=Rates!$H$15,'Claim Details'!$I$19="Yes"),Rates!$I$18,IF(AND(AE124="B",'Claim Details'!$I$28&gt;=Rates!$H$14,'Claim Details'!$I$28&lt;=Rates!$H$15,'Claim Details'!$I$19="No"),Rates!$H$18,IF(AND(AE124="B",'Claim Details'!$I$28&gt;=Rates!$J$14,'Claim Details'!$I$28&lt;=Rates!$J$15,'Claim Details'!$I$19="Yes"),Rates!$K$18,IF(AND(AE124="B",'Claim Details'!$I$28&gt;=Rates!$J$14,'Claim Details'!$I$28&lt;=Rates!$J$15,'Claim Details'!$I$19="No"),Rates!$J$18,IF(AND(AE124="C",'Claim Details'!$I$28&gt;=Rates!$D$14,'Claim Details'!$I$28&lt;=Rates!$D$15,'Claim Details'!$I$19="Yes"),Rates!$E$19,IF(AND(AE124="C",'Claim Details'!$I$28&gt;=Rates!$D$14,'Claim Details'!$I$28&lt;=Rates!$D$15,'Claim Details'!$I$19="No"),Rates!$D$19,IF(AND(AE124="C",'Claim Details'!$I$28&gt;=Rates!$F$14,'Claim Details'!$I$28&lt;=Rates!$F$15,'Claim Details'!$I$19="Yes"),Rates!$G$19,IF(AND(AE124="C",'Claim Details'!$I$28&gt;=Rates!$F$14,'Claim Details'!$I$28&lt;=Rates!$F$15,'Claim Details'!$I$19="No"),Rates!$F$19,IF(AND(AE124="C",'Claim Details'!$I$28&gt;=Rates!$H$14,'Claim Details'!$I$28&lt;=Rates!$H$15,'Claim Details'!$I$19="Yes"),Rates!$I$19,IF(AND(AE124="C",'Claim Details'!$I$28&gt;=Rates!$H$14,'Claim Details'!$I$28&lt;=Rates!$H$15,'Claim Details'!$I$19="No"),Rates!$H$19,IF(AND(AE124="C",'Claim Details'!$I$28&gt;=Rates!$J$14,'Claim Details'!$I$28&lt;=Rates!$J$15,'Claim Details'!$I$19="Yes"),Rates!$K$19,IF(AND(AE124="C",'Claim Details'!$I$28&gt;=Rates!$J$14,'Claim Details'!$I$28&lt;=Rates!$J$15,'Claim Details'!$I$19="No"),Rates!$J$19,"£0.00"))))))))))))))))))))))))</f>
        <v>£0.00</v>
      </c>
      <c r="BE124" s="189" t="str">
        <f>IF(AND(AE124="A",'Claim Details'!$I$28&gt;=Rates!$D$14,'Claim Details'!$I$28&lt;=Rates!$D$15,'Claim Details'!$I$19="Yes"),Rates!$J$25,IF(AND(AE124="A",'Claim Details'!$I$28&gt;=Rates!$D$14,'Claim Details'!$I$28&lt;=Rates!$D$15,'Claim Details'!$I$19="No"),Rates!$D$25,IF(AND(AE124="A",'Claim Details'!$I$28&gt;=Rates!$F$14,'Claim Details'!$I$28&lt;=Rates!$F$15,'Claim Details'!$I$19="Yes"),Rates!$G$25,IF(AND(AE124="A",'Claim Details'!$I$28&gt;=Rates!$F$14,'Claim Details'!$I$28&lt;=Rates!$F$15,'Claim Details'!$I$19="No"),Rates!$F$25,IF(AND(AE124="A",'Claim Details'!$I$28&gt;=Rates!$H$14,'Claim Details'!$I$28&lt;=Rates!$H$15,'Claim Details'!$I$19="Yes"),Rates!$I$25,IF(AND(AE124="A",'Claim Details'!$I$28&gt;=Rates!$H$14,'Claim Details'!$I$28&lt;=Rates!$H$15,'Claim Details'!$I$19="No"),Rates!$H$25,IF(AND(AE124="A",'Claim Details'!$I$28&gt;=Rates!$J$14,'Claim Details'!$I$28&lt;=Rates!$J$15,'Claim Details'!$I$19="Yes"),Rates!$K$25,IF(AND(AE124="A",'Claim Details'!$I$28&gt;=Rates!$J$14,'Claim Details'!$I$28&lt;=Rates!$J$15,'Claim Details'!$I$19="No"),Rates!$J$25,IF(AND(AE124="B",'Claim Details'!$I$28&gt;=Rates!$D$14,'Claim Details'!$I$28&lt;=Rates!$D$15,'Claim Details'!$I$19="Yes"),Rates!$E$26,IF(AND(AE124="B",'Claim Details'!$I$28&gt;=Rates!$D$14,'Claim Details'!$I$28&lt;=Rates!$D$15,'Claim Details'!$I$19="No"),Rates!$D$26,IF(AND(AE124="B",'Claim Details'!$I$28&gt;=Rates!$F$14,'Claim Details'!$I$28&lt;=Rates!$F$15,'Claim Details'!$I$19="Yes"),Rates!$G$26,IF(AND(AE124="B",'Claim Details'!$I$28&gt;=Rates!$F$14,'Claim Details'!$I$28&lt;=Rates!$F$15,'Claim Details'!$I$19="No"),Rates!$F$26,IF(AND(AE124="B",'Claim Details'!$I$28&gt;=Rates!$H$14,'Claim Details'!$I$28&lt;=Rates!$H$15,'Claim Details'!$I$19="Yes"),Rates!$I$26,IF(AND(AE124="B",'Claim Details'!$I$28&gt;=Rates!$H$14,'Claim Details'!$I$28&lt;=Rates!$H$15,'Claim Details'!$I$19="No"),Rates!$H$26,IF(AND(AE124="B",'Claim Details'!$I$28&gt;=Rates!$J$14,'Claim Details'!$I$28&lt;=Rates!$J$15,'Claim Details'!$I$19="Yes"),Rates!$K$26,IF(AND(AE124="B",'Claim Details'!$I$28&gt;=Rates!$J$14,'Claim Details'!$I$28&lt;=Rates!$J$15,'Claim Details'!$I$19="No"),Rates!$J$26,IF(AND(AE124="C",'Claim Details'!$I$28&gt;=Rates!$D$14,'Claim Details'!$I$28&lt;=Rates!$D$15,'Claim Details'!$I$19="Yes"),Rates!$E$27,IF(AND(AE124="C",'Claim Details'!$I$28&gt;=Rates!$D$14,'Claim Details'!$I$28&lt;=Rates!$D$15,'Claim Details'!$I$19="No"),Rates!$D$27,IF(AND(AE124="C",'Claim Details'!$I$28&gt;=Rates!$F$14,'Claim Details'!$I$28&lt;=Rates!$F$15,'Claim Details'!$I$19="Yes"),Rates!$G$27,IF(AND(AE124="C",'Claim Details'!$I$28&gt;=Rates!$F$14,'Claim Details'!$I$28&lt;=Rates!$F$15,'Claim Details'!$I$19="No"),Rates!$F$27,IF(AND(AE124="C",'Claim Details'!$I$28&gt;=Rates!$H$14,'Claim Details'!$I$28&lt;=Rates!$H$15,'Claim Details'!$I$19="Yes"),Rates!$I$27,IF(AND(AE124="C",'Claim Details'!$I$28&gt;=Rates!$H$14,'Claim Details'!$I$28&lt;=Rates!$H$15,'Claim Details'!$I$19="No"),Rates!$H$27,IF(AND(AE124="C",'Claim Details'!$I$28&gt;=Rates!$J$14,'Claim Details'!$I$28&lt;=Rates!$J$15,'Claim Details'!$I$19="Yes"),Rates!$K$27,IF(AND(AE124="C",'Claim Details'!$I$28&gt;=Rates!$J$14,'Claim Details'!$I$28&lt;=Rates!$J$15,'Claim Details'!$I$19="No"),Rates!$J$27,"£0.00"))))))))))))))))))))))))</f>
        <v>£0.00</v>
      </c>
      <c r="BF124" s="189" t="str">
        <f>IF(AND(AE124="A",'Claim Details'!$I$28&gt;=Rates!$D$14,'Claim Details'!$I$28&lt;=Rates!$D$15,'Claim Details'!$I$19="Yes"),Rates!$E$20,IF(AND(AE124="A",'Claim Details'!$I$28&gt;=Rates!$D$14,'Claim Details'!$I$28&lt;=Rates!$D$15,'Claim Details'!$I$19="No"),Rates!$D$20,IF(AND(AE124="A",'Claim Details'!$I$28&gt;=Rates!$F$14,'Claim Details'!$I$28&lt;=Rates!$F$15,'Claim Details'!$I$19="Yes"),Rates!$G$20,IF(AND(AE124="A",'Claim Details'!$I$28&gt;=Rates!$F$14,'Claim Details'!$I$28&lt;=Rates!$F$15,'Claim Details'!$I$19="No"),Rates!$F$20,IF(AND(AE124="A",'Claim Details'!$I$28&gt;=Rates!$H$14,'Claim Details'!$I$28&lt;=Rates!$H$15,'Claim Details'!$I$19="Yes"),Rates!$I$20,IF(AND(AE124="A",'Claim Details'!$I$28&gt;=Rates!$H$14,'Claim Details'!$I$28&lt;=Rates!$H$15,'Claim Details'!$I$19="No"),Rates!$H$20,IF(AND(AE124="A",'Claim Details'!$I$28&gt;=Rates!$J$14,'Claim Details'!$I$28&lt;=Rates!$J$15,'Claim Details'!$I$19="Yes"),Rates!$K$20,IF(AND(AE124="A",'Claim Details'!$I$28&gt;=Rates!$J$14,'Claim Details'!$I$28&lt;=Rates!$J$15,'Claim Details'!$I$19="No"),Rates!$J$20,IF(AND(AE124="B",'Claim Details'!$I$28&gt;=Rates!$D$14,'Claim Details'!$I$28&lt;=Rates!$D$15,'Claim Details'!$I$19="Yes"),Rates!$E$21,IF(AND(AE124="B",'Claim Details'!$I$28&gt;=Rates!$D$14,'Claim Details'!$I$28&lt;=Rates!$D$15,'Claim Details'!$I$19="No"),Rates!$D$21,IF(AND(AE124="B",'Claim Details'!$I$28&gt;=Rates!$F$14,'Claim Details'!$I$28&lt;=Rates!$F$15,'Claim Details'!$I$19="Yes"),Rates!$G$21,IF(AND(AE124="B",'Claim Details'!$I$28&gt;=Rates!$F$14,'Claim Details'!$I$28&lt;=Rates!$F$15,'Claim Details'!$I$19="No"),Rates!$F$21,IF(AND(AE124="B",'Claim Details'!$I$28&gt;=Rates!$H$14,'Claim Details'!$I$28&lt;=Rates!$H$15,'Claim Details'!$I$19="Yes"),Rates!$I$21,IF(AND(AE124="B",'Claim Details'!$I$28&gt;=Rates!$H$14,'Claim Details'!$I$28&lt;=Rates!$H$15,'Claim Details'!$I$19="No"),Rates!$H$21,IF(AND(AE124="B",'Claim Details'!$I$28&gt;=Rates!$J$14,'Claim Details'!$I$28&lt;=Rates!$J$15,'Claim Details'!$I$19="Yes"),Rates!$K$21,IF(AND(AE124="B",'Claim Details'!$I$28&gt;=Rates!$J$14,'Claim Details'!$I$28&lt;=Rates!$J$15,'Claim Details'!$I$19="No"),Rates!$J$21,"£0.00"))))))))))))))))</f>
        <v>£0.00</v>
      </c>
      <c r="BG124" s="189" t="str">
        <f>IF(AND(AE124="A",'Claim Details'!$I$28&gt;=Rates!$D$14,'Claim Details'!$I$28&lt;=Rates!$D$15,'Claim Details'!$I$19="Yes"),Rates!$E$22,IF(AND(AE124="A",'Claim Details'!$I$28&gt;=Rates!$D$14,'Claim Details'!$I$28&lt;=Rates!$D$15,'Claim Details'!$I$19="No"),Rates!$D$22,IF(AND(AE124="A",'Claim Details'!$I$28&gt;=Rates!$F$14,'Claim Details'!$I$28&lt;=Rates!$F$15,'Claim Details'!$I$19="Yes"),Rates!$G$22,IF(AND(AE124="A",'Claim Details'!$I$28&gt;=Rates!$F$14,'Claim Details'!$I$28&lt;=Rates!$F$15,'Claim Details'!$I$19="No"),Rates!$F$22,IF(AND(AE124="A",'Claim Details'!$I$28&gt;=Rates!$H$14,'Claim Details'!$I$28&lt;=Rates!$H$15,'Claim Details'!$I$19="Yes"),Rates!$I$22,IF(AND(AE124="A",'Claim Details'!$I$28&gt;=Rates!$H$14,'Claim Details'!$I$28&lt;=Rates!$H$15,'Claim Details'!$I$19="No"),Rates!$H$22,IF(AND(AE124="A",'Claim Details'!$I$28&gt;=Rates!$J$14,'Claim Details'!$I$28&lt;=Rates!$J$15,'Claim Details'!$I$19="Yes"),Rates!$K$22,IF(AND(AE124="A",'Claim Details'!$I$28&gt;=Rates!$J$14,'Claim Details'!$I$28&lt;=Rates!$J$15,'Claim Details'!$I$19="No"),Rates!$J$22,IF(AND(AE124="B",'Claim Details'!$I$28&gt;=Rates!$D$14,'Claim Details'!$I$28&lt;=Rates!$D$15,'Claim Details'!$I$19="Yes"),Rates!$E$23,IF(AND(AE124="B",'Claim Details'!$I$28&gt;=Rates!$D$14,'Claim Details'!$I$28&lt;=Rates!$D$15,'Claim Details'!$I$19="No"),Rates!$D$23,IF(AND(AE124="B",'Claim Details'!$I$28&gt;=Rates!$F$14,'Claim Details'!$I$28&lt;=Rates!$F$15,'Claim Details'!$I$19="Yes"),Rates!$G$23,IF(AND(AE124="B",'Claim Details'!$I$28&gt;=Rates!$F$14,'Claim Details'!$I$28&lt;=Rates!$F$15,'Claim Details'!$I$19="No"),Rates!$F$23,IF(AND(AE124="B",'Claim Details'!$I$28&gt;=Rates!$H$14,'Claim Details'!$I$28&lt;=Rates!$H$15,'Claim Details'!$I$19="Yes"),Rates!$I$23,IF(AND(AE124="B",'Claim Details'!$I$28&gt;=Rates!$H$14,'Claim Details'!$I$28&lt;=Rates!$H$15,'Claim Details'!$I$19="No"),Rates!$H$23,IF(AND(AE124="B",'Claim Details'!$I$28&gt;=Rates!$J$14,'Claim Details'!$I$28&lt;=Rates!$J$15,'Claim Details'!$I$19="Yes"),Rates!$K$23,IF(AND(AE124="B",'Claim Details'!$I$28&gt;=Rates!$J$14,'Claim Details'!$I$28&lt;=Rates!$J$15,'Claim Details'!$I$19="No"),Rates!$J$23,IF(AND(AE124="C",'Claim Details'!$I$28&gt;=Rates!$D$14,'Claim Details'!$I$28&lt;=Rates!$D$15,'Claim Details'!$I$19="Yes"),Rates!$E$24,IF(AND(AE124="C",'Claim Details'!$I$28&gt;=Rates!$D$14,'Claim Details'!$I$28&lt;=Rates!$D$15,'Claim Details'!$I$19="No"),Rates!$D$24,IF(AND(AE124="C",'Claim Details'!$I$28&gt;=Rates!$F$14,'Claim Details'!$I$28&lt;=Rates!$F$15,'Claim Details'!$I$19="Yes"),Rates!$G$24,IF(AND(AE124="C",'Claim Details'!$I$28&gt;=Rates!$F$14,'Claim Details'!$I$28&lt;=Rates!$F$15,'Claim Details'!$I$19="No"),Rates!$F$24,IF(AND(AE124="C",'Claim Details'!$I$28&gt;=Rates!$H$14,'Claim Details'!$I$28&lt;=Rates!$H$15,'Claim Details'!$I$19="Yes"),Rates!$I$24,IF(AND(AE124="C",'Claim Details'!$I$28&gt;=Rates!$H$14,'Claim Details'!$I$28&lt;=Rates!$H$15,'Claim Details'!$I$19="No"),Rates!$H$24,IF(AND(AE124="C",'Claim Details'!$I$28&gt;=Rates!$J$14,'Claim Details'!$I$28&lt;=Rates!$J$15,'Claim Details'!$I$19="Yes"),Rates!$K$24,IF(AND(AE124="C",'Claim Details'!$I$28&gt;=Rates!$J$14,'Claim Details'!$I$28&lt;=Rates!$J$15,'Claim Details'!$I$19="No"),Rates!$J$24,"£0.00"))))))))))))))))))))))))</f>
        <v>£0.00</v>
      </c>
      <c r="BH124" s="189" t="str">
        <f t="shared" si="28"/>
        <v>£0.00</v>
      </c>
      <c r="BI124" s="189">
        <f t="shared" si="29"/>
        <v>0</v>
      </c>
      <c r="BO124" s="202" t="str">
        <f>IF(H124="","£0.00",IF(AP124="4","£0.00",IF(AP124="5","£0.00",IF(AP124="1","£0.00",((AQ124*H124)*'Claim Details'!$F$111)/100))))</f>
        <v>£0.00</v>
      </c>
      <c r="BP124" s="202" t="str">
        <f>IF(T124="","£0.00",IF(AP124="4","£0.00",IF(AP124="5","£0.00",IF(AP124="1","£0.00",((AR124*T124)*'Claim Details'!$N$111)/100))))</f>
        <v>£0.00</v>
      </c>
      <c r="BQ124" s="202" t="str">
        <f>IF(AI124="","£0.00",IF(AP124="4","£0.00",IF(AP124="5","£0.00",IF(AP124="1","£0.00",((BI124*AI124)*'Claim Details'!$W$111)/100))))</f>
        <v>£0.00</v>
      </c>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row>
    <row r="125" spans="1:97" ht="15">
      <c r="A125" s="145"/>
      <c r="B125" s="91"/>
      <c r="C125" s="96"/>
      <c r="D125" s="97"/>
      <c r="E125" s="98"/>
      <c r="F125" s="89"/>
      <c r="G125" s="99"/>
      <c r="H125" s="100"/>
      <c r="I125" s="221" t="str">
        <f t="shared" si="19"/>
        <v>£0.00</v>
      </c>
      <c r="J125" s="101"/>
      <c r="K125" s="100"/>
      <c r="L125" s="221" t="str">
        <f t="shared" si="20"/>
        <v>£0.00</v>
      </c>
      <c r="M125" s="101"/>
      <c r="N125" s="102"/>
      <c r="O125" s="145"/>
      <c r="P125" s="77"/>
      <c r="Q125" s="87"/>
      <c r="R125" s="87"/>
      <c r="S125" s="87"/>
      <c r="T125" s="149" t="str">
        <f t="shared" si="21"/>
        <v/>
      </c>
      <c r="U125" s="87" t="str">
        <f t="shared" si="30"/>
        <v/>
      </c>
      <c r="V125" s="87"/>
      <c r="W125" s="53" t="str">
        <f t="shared" si="22"/>
        <v>£0.00</v>
      </c>
      <c r="X125" s="53"/>
      <c r="Y125" s="87"/>
      <c r="Z125" s="78"/>
      <c r="AA125" s="79"/>
      <c r="AB125" s="160"/>
      <c r="AC125" s="98"/>
      <c r="AD125" s="225"/>
      <c r="AE125" s="235" t="str">
        <f t="shared" si="23"/>
        <v/>
      </c>
      <c r="AF125" s="87" t="str">
        <f t="shared" si="24"/>
        <v/>
      </c>
      <c r="AG125" s="53"/>
      <c r="AH125" s="224"/>
      <c r="AI125" s="226" t="str">
        <f t="shared" si="16"/>
        <v/>
      </c>
      <c r="AJ125" s="236" t="str">
        <f t="shared" si="25"/>
        <v>£0.00</v>
      </c>
      <c r="AK125" s="31"/>
      <c r="AL125" s="1"/>
      <c r="AM125" s="1"/>
      <c r="AN125" s="1"/>
      <c r="AO125" s="1"/>
      <c r="AP125" s="1" t="str">
        <f t="shared" si="17"/>
        <v/>
      </c>
      <c r="AQ125" s="27">
        <f t="shared" si="18"/>
        <v>0</v>
      </c>
      <c r="AR125" s="189">
        <f t="shared" si="26"/>
        <v>0</v>
      </c>
      <c r="AS125" s="190" t="str">
        <f>IF(AND(C125="A",'Claim Details'!$E$28&gt;=Rates!$D$14,'Claim Details'!$E$28&lt;=Rates!$D$15,'Claim Details'!$E$19="Yes"),Rates!$E$17,IF(AND(C125="A",'Claim Details'!$E$28&gt;=Rates!$D$14,'Claim Details'!$E$28&lt;=Rates!$D$15,'Claim Details'!$E$19="No"),Rates!$D$17,IF(AND(C125="A",'Claim Details'!$E$28&gt;=Rates!$F$14,'Claim Details'!$E$28&lt;=Rates!$F$15,'Claim Details'!$E$19="Yes"),Rates!$G$17,IF(AND(C125="A",'Claim Details'!$E$28&gt;=Rates!$F$14,'Claim Details'!$E$28&lt;=Rates!$F$15,'Claim Details'!$E$19="No"),Rates!$F$17,IF(AND(C125="A",'Claim Details'!$E$28&gt;=Rates!$H$14,'Claim Details'!$E$28&lt;=Rates!$H$15,'Claim Details'!$E$19="Yes"),Rates!$I$17,IF(AND(C125="A",'Claim Details'!$E$28&gt;=Rates!$H$14,'Claim Details'!$E$28&lt;=Rates!$H$15,'Claim Details'!$E$19="No"),Rates!$H$17,IF(AND(C125="A",'Claim Details'!$E$28&gt;=Rates!$J$14,'Claim Details'!$E$28&lt;=Rates!$J$15,'Claim Details'!$E$19="Yes"),Rates!$K$17,IF(AND(C125="A",'Claim Details'!$E$28&gt;=Rates!$J$14,'Claim Details'!$E$28&lt;=Rates!$J$15,'Claim Details'!$E$19="No"),Rates!$J$17,IF(AND(C125="B",'Claim Details'!$E$28&gt;=Rates!$D$14,'Claim Details'!$E$28&lt;=Rates!$D$15,'Claim Details'!$E$19="Yes"),Rates!$E$18,IF(AND(C125="B",'Claim Details'!$E$28&gt;=Rates!$D$14,'Claim Details'!$E$28&lt;=Rates!$D$15,'Claim Details'!$E$19="No"),Rates!$D$18,IF(AND(C125="B",'Claim Details'!$E$28&gt;=Rates!$F$14,'Claim Details'!$E$28&lt;=Rates!$F$15,'Claim Details'!$E$19="Yes"),Rates!$G$18,IF(AND(C125="B",'Claim Details'!$E$28&gt;=Rates!$F$14,'Claim Details'!$E$28&lt;=Rates!$F$15,'Claim Details'!$E$19="No"),Rates!$F$18,IF(AND(C125="B",'Claim Details'!$E$28&gt;=Rates!$H$14,'Claim Details'!$E$28&lt;=Rates!$H$15,'Claim Details'!$E$19="Yes"),Rates!$I$18,IF(AND(C125="B",'Claim Details'!$E$28&gt;=Rates!$H$14,'Claim Details'!$E$28&lt;=Rates!$H$15,'Claim Details'!$E$19="No"),Rates!$H$18,IF(AND(C125="B",'Claim Details'!$E$28&gt;=Rates!$J$14,'Claim Details'!$E$28&lt;=Rates!$J$15,'Claim Details'!$E$19="Yes"),Rates!$K$18,IF(AND(C125="B",'Claim Details'!$E$28&gt;=Rates!$J$14,'Claim Details'!$E$28&lt;=Rates!$J$15,'Claim Details'!$E$19="No"),Rates!$J$18,IF(AND(C125="C",'Claim Details'!$E$28&gt;=Rates!$D$14,'Claim Details'!$E$28&lt;=Rates!$D$15,'Claim Details'!$E$19="Yes"),Rates!$E$19,IF(AND(C125="C",'Claim Details'!$E$28&gt;=Rates!$D$14,'Claim Details'!$E$28&lt;=Rates!$D$15,'Claim Details'!$E$19="No"),Rates!$D$19,IF(AND(C125="C",'Claim Details'!$E$28&gt;=Rates!$F$14,'Claim Details'!$E$28&lt;=Rates!$F$15,'Claim Details'!$E$19="Yes"),Rates!$G$19,IF(AND(C125="C",'Claim Details'!$E$28&gt;=Rates!$F$14,'Claim Details'!$E$28&lt;=Rates!$F$15,'Claim Details'!$E$19="No"),Rates!$F$19,IF(AND(C125="C",'Claim Details'!$E$28&gt;=Rates!$H$14,'Claim Details'!$E$28&lt;=Rates!$H$15,'Claim Details'!$E$19="Yes"),Rates!$I$19,IF(AND(C125="C",'Claim Details'!$E$28&gt;=Rates!$H$14,'Claim Details'!$E$28&lt;=Rates!$H$15,'Claim Details'!$E$19="No"),Rates!$H$19,IF(AND(C125="C",'Claim Details'!$E$28&gt;=Rates!$J$14,'Claim Details'!$E$28&lt;=Rates!$J$15,'Claim Details'!$E$19="Yes"),Rates!$K$19,IF(AND(C125="C",'Claim Details'!$E$28&gt;=Rates!$J$14,'Claim Details'!$E$28&lt;=Rates!$J$15,'Claim Details'!$E$19="No"),Rates!$J$19,"£0.00"))))))))))))))))))))))))</f>
        <v>£0.00</v>
      </c>
      <c r="AT125" s="189" t="str">
        <f>IF(AND(C125="A",'Claim Details'!$E$28&gt;=Rates!$D$14,'Claim Details'!$E$28&lt;=Rates!$D$15,'Claim Details'!$E$19="Yes"),Rates!$E$25,IF(AND(C125="A",'Claim Details'!$E$28&gt;=Rates!$D$14,'Claim Details'!$E$28&lt;=Rates!$D$15,'Claim Details'!$E$19="No"),Rates!$D$25,IF(AND(C125="A",'Claim Details'!$E$28&gt;=Rates!$F$14,'Claim Details'!$E$28&lt;=Rates!$F$15,'Claim Details'!$E$19="Yes"),Rates!$G$25,IF(AND(C125="A",'Claim Details'!$E$28&gt;=Rates!$F$14,'Claim Details'!$E$28&lt;=Rates!$F$15,'Claim Details'!$E$19="No"),Rates!$F$25,IF(AND(C125="A",'Claim Details'!$E$28&gt;=Rates!$H$14,'Claim Details'!$E$28&lt;=Rates!$H$15,'Claim Details'!$E$19="Yes"),Rates!$I$25,IF(AND(C125="A",'Claim Details'!$E$28&gt;=Rates!$H$14,'Claim Details'!$E$28&lt;=Rates!$H$15,'Claim Details'!$E$19="No"),Rates!$H$25,IF(AND(C125="A",'Claim Details'!$E$28&gt;=Rates!$J$14,'Claim Details'!$E$28&lt;=Rates!$J$15,'Claim Details'!$E$19="Yes"),Rates!$K$25,IF(AND(C125="A",'Claim Details'!$E$28&gt;=Rates!$J$14,'Claim Details'!$E$28&lt;=Rates!$J$15,'Claim Details'!$E$19="No"),Rates!$J$25,IF(AND(C125="B",'Claim Details'!$E$28&gt;=Rates!$D$14,'Claim Details'!$E$28&lt;=Rates!$D$15,'Claim Details'!$E$19="Yes"),Rates!$E$26,IF(AND(C125="B",'Claim Details'!$E$28&gt;=Rates!$D$14,'Claim Details'!$E$28&lt;=Rates!$D$15,'Claim Details'!$E$19="No"),Rates!$D$26,IF(AND(C125="B",'Claim Details'!$E$28&gt;=Rates!$F$14,'Claim Details'!$E$28&lt;=Rates!$F$15,'Claim Details'!$E$19="Yes"),Rates!$G$26,IF(AND(C125="B",'Claim Details'!$E$28&gt;=Rates!$F$14,'Claim Details'!$E$28&lt;=Rates!$F$15,'Claim Details'!$E$19="No"),Rates!$F$26,IF(AND(C125="B",'Claim Details'!$E$28&gt;=Rates!$H$14,'Claim Details'!$E$28&lt;=Rates!$H$15,'Claim Details'!$E$19="Yes"),Rates!$I$26,IF(AND(C125="B",'Claim Details'!$E$28&gt;=Rates!$H$14,'Claim Details'!$E$28&lt;=Rates!$H$15,'Claim Details'!$E$19="No"),Rates!$H$26,IF(AND(C125="B",'Claim Details'!$E$28&gt;=Rates!$J$14,'Claim Details'!$E$28&lt;=Rates!$J$15,'Claim Details'!$E$19="Yes"),Rates!$K$26,IF(AND(C125="B",'Claim Details'!$E$28&gt;=Rates!$J$14,'Claim Details'!$E$28&lt;=Rates!$J$15,'Claim Details'!$E$19="No"),Rates!$J$26,IF(AND(C125="C",'Claim Details'!$E$28&gt;=Rates!$D$14,'Claim Details'!$E$28&lt;=Rates!$D$15,'Claim Details'!$E$19="Yes"),Rates!$E$27,IF(AND(C125="C",'Claim Details'!$E$28&gt;=Rates!$D$14,'Claim Details'!$E$28&lt;=Rates!$D$15,'Claim Details'!$E$19="No"),Rates!$D$27,IF(AND(C125="C",'Claim Details'!$E$28&gt;=Rates!$F$14,'Claim Details'!$E$28&lt;=Rates!$F$15,'Claim Details'!$E$19="Yes"),Rates!$G$27,IF(AND(C125="C",'Claim Details'!$E$28&gt;=Rates!$F$14,'Claim Details'!$E$28&lt;=Rates!$F$15,'Claim Details'!$E$19="No"),Rates!$F$27,IF(AND(C125="C",'Claim Details'!$E$28&gt;=Rates!$H$14,'Claim Details'!$E$28&lt;=Rates!$H$15,'Claim Details'!$E$19="Yes"),Rates!$I$27,IF(AND(C125="C",'Claim Details'!$E$28&gt;=Rates!$H$14,'Claim Details'!$E$28&lt;=Rates!$H$15,'Claim Details'!$E$19="No"),Rates!$H$27,IF(AND(C125="C",'Claim Details'!$E$28&gt;=Rates!$J$14,'Claim Details'!$E$28&lt;=Rates!$J$15,'Claim Details'!$E$19="Yes"),Rates!$K$27,IF(AND(C125="C",'Claim Details'!$E$28&gt;=Rates!$J$14,'Claim Details'!$E$28&lt;=Rates!$J$15,'Claim Details'!$E$19="No"),Rates!$J$27,"£0.00"))))))))))))))))))))))))</f>
        <v>£0.00</v>
      </c>
      <c r="AU125" s="191" t="str">
        <f>IF(AND(C125="A",'Claim Details'!$E$28&gt;=Rates!$D$14,'Claim Details'!$E$28&lt;=Rates!$D$15,'Claim Details'!$E$19="Yes"),Rates!$E$20,IF(AND(C125="A",'Claim Details'!$E$28&gt;=Rates!$D$14,'Claim Details'!$E$28&lt;=Rates!$D$15,'Claim Details'!$E$19="No"),Rates!$D$20,IF(AND(C125="A",'Claim Details'!$E$28&gt;=Rates!$F$14,'Claim Details'!$E$28&lt;=Rates!$F$15,'Claim Details'!$E$19="Yes"),Rates!$G$20,IF(AND(C125="A",'Claim Details'!$E$28&gt;=Rates!$F$14,'Claim Details'!$E$28&lt;=Rates!$F$15,'Claim Details'!$E$19="No"),Rates!$F$20,IF(AND(C125="A",'Claim Details'!$E$28&gt;=Rates!$H$14,'Claim Details'!$E$28&lt;=Rates!$H$15,'Claim Details'!$E$19="Yes"),Rates!$I$20,IF(AND(C125="A",'Claim Details'!$E$28&gt;=Rates!$H$14,'Claim Details'!$E$28&lt;=Rates!$H$15,'Claim Details'!$E$19="No"),Rates!$H$20,IF(AND(C125="A",'Claim Details'!$E$28&gt;=Rates!$J$14,'Claim Details'!$E$28&lt;=Rates!$J$15,'Claim Details'!$E$19="Yes"),Rates!$K$20,IF(AND(C125="A",'Claim Details'!$E$28&gt;=Rates!$J$14,'Claim Details'!$E$28&lt;=Rates!$J$15,'Claim Details'!$E$19="No"),Rates!$J$20,IF(AND(C125="B",'Claim Details'!$E$28&gt;=Rates!$D$14,'Claim Details'!$E$28&lt;=Rates!$D$15,'Claim Details'!$E$19="Yes"),Rates!$E$21,IF(AND(C125="B",'Claim Details'!$E$28&gt;=Rates!$D$14,'Claim Details'!$E$28&lt;=Rates!$D$15,'Claim Details'!$E$19="No"),Rates!$D$21,IF(AND(C125="B",'Claim Details'!$E$28&gt;=Rates!$F$14,'Claim Details'!$E$28&lt;=Rates!$F$15,'Claim Details'!$E$19="Yes"),Rates!$G$21,IF(AND(C125="B",'Claim Details'!$E$28&gt;=Rates!$F$14,'Claim Details'!$E$28&lt;=Rates!$F$15,'Claim Details'!$E$19="No"),Rates!$F$21,IF(AND(C125="B",'Claim Details'!$E$28&gt;=Rates!$H$14,'Claim Details'!$E$28&lt;=Rates!$H$15,'Claim Details'!$E$19="Yes"),Rates!$I$21,IF(AND(C125="B",'Claim Details'!$E$28&gt;=Rates!$H$14,'Claim Details'!$E$28&lt;=Rates!$H$15,'Claim Details'!$E$19="No"),Rates!$H$21,IF(AND(C125="B",'Claim Details'!$E$28&gt;=Rates!$J$14,'Claim Details'!$E$28&lt;=Rates!$J$15,'Claim Details'!$E$19="Yes"),Rates!$K$21,IF(AND(C125="B",'Claim Details'!$E$28&gt;=Rates!$J$14,'Claim Details'!$E$28&lt;=Rates!$J$15,'Claim Details'!$E$19="No"),Rates!$J$21,"£0.00"))))))))))))))))</f>
        <v>£0.00</v>
      </c>
      <c r="AV125" s="191" t="str">
        <f>IF(AND(C125="A",'Claim Details'!$E$28&gt;=Rates!$D$14,'Claim Details'!$E$28&lt;=Rates!$D$15,'Claim Details'!$E$19="Yes"),Rates!$E$22,IF(AND(C125="A",'Claim Details'!$E$28&gt;=Rates!$D$14,'Claim Details'!$E$28&lt;=Rates!$D$15,'Claim Details'!$E$19="No"),Rates!$D$22,IF(AND(C125="A",'Claim Details'!$E$28&gt;=Rates!$F$14,'Claim Details'!$E$28&lt;=Rates!$F$15,'Claim Details'!$E$19="Yes"),Rates!$G$22,IF(AND(C125="A",'Claim Details'!$E$28&gt;=Rates!$F$14,'Claim Details'!$E$28&lt;=Rates!$F$15,'Claim Details'!$E$19="No"),Rates!$F$22,IF(AND(C125="A",'Claim Details'!$E$28&gt;=Rates!$H$14,'Claim Details'!$E$28&lt;=Rates!$H$15,'Claim Details'!$E$19="Yes"),Rates!$I$22,IF(AND(C125="A",'Claim Details'!$E$28&gt;=Rates!$H$14,'Claim Details'!$E$28&lt;=Rates!$H$15,'Claim Details'!$E$19="No"),Rates!$H$22,IF(AND(C125="A",'Claim Details'!$E$28&gt;=Rates!$J$14,'Claim Details'!$E$28&lt;=Rates!$J$15,'Claim Details'!$E$19="Yes"),Rates!$K$22,IF(AND(C125="A",'Claim Details'!$E$28&gt;=Rates!$J$14,'Claim Details'!$E$28&lt;=Rates!$J$15,'Claim Details'!$E$19="No"),Rates!$J$22,IF(AND(C125="B",'Claim Details'!$E$28&gt;=Rates!$D$14,'Claim Details'!$E$28&lt;=Rates!$D$15,'Claim Details'!$E$19="Yes"),Rates!$E$23,IF(AND(C125="B",'Claim Details'!$E$28&gt;=Rates!$D$14,'Claim Details'!$E$28&lt;=Rates!$D$15,'Claim Details'!$E$19="No"),Rates!$D$23,IF(AND(C125="B",'Claim Details'!$E$28&gt;=Rates!$F$14,'Claim Details'!$E$28&lt;=Rates!$F$15,'Claim Details'!$E$19="Yes"),Rates!$G$23,IF(AND(C125="B",'Claim Details'!$E$28&gt;=Rates!$F$14,'Claim Details'!$E$28&lt;=Rates!$F$15,'Claim Details'!$E$19="No"),Rates!$F$23,IF(AND(C125="B",'Claim Details'!$E$28&gt;=Rates!$H$14,'Claim Details'!$E$28&lt;=Rates!$H$15,'Claim Details'!$E$19="Yes"),Rates!$I$23,IF(AND(C125="B",'Claim Details'!$E$28&gt;=Rates!$H$14,'Claim Details'!$E$28&lt;=Rates!$H$15,'Claim Details'!$E$19="No"),Rates!$H$23,IF(AND(C125="B",'Claim Details'!$E$28&gt;=Rates!$J$14,'Claim Details'!$E$28&lt;=Rates!$J$15,'Claim Details'!$E$19="Yes"),Rates!$K$23,IF(AND(C125="B",'Claim Details'!$E$28&gt;=Rates!$J$14,'Claim Details'!$E$28&lt;=Rates!$J$15,'Claim Details'!$E$19="No"),Rates!$J$23,IF(AND(C125="C",'Claim Details'!$E$28&gt;=Rates!$D$14,'Claim Details'!$E$28&lt;=Rates!$D$15,'Claim Details'!$E$19="Yes"),Rates!$E$24,IF(AND(C125="C",'Claim Details'!$E$28&gt;=Rates!$D$14,'Claim Details'!$E$28&lt;=Rates!$D$15,'Claim Details'!$E$19="No"),Rates!$D$24,IF(AND(C125="C",'Claim Details'!$E$28&gt;=Rates!$F$14,'Claim Details'!$E$28&lt;=Rates!$F$15,'Claim Details'!$E$19="Yes"),Rates!$G$24,IF(AND(C125="C",'Claim Details'!$E$28&gt;=Rates!$F$14,'Claim Details'!$E$28&lt;=Rates!$F$15,'Claim Details'!$E$19="No"),Rates!$F$24,IF(AND(C125="C",'Claim Details'!$E$28&gt;=Rates!$H$14,'Claim Details'!$E$28&lt;=Rates!$H$15,'Claim Details'!$E$19="Yes"),Rates!$I$24,IF(AND(C125="C",'Claim Details'!$E$28&gt;=Rates!$H$14,'Claim Details'!$E$28&lt;=Rates!$H$15,'Claim Details'!$E$19="No"),Rates!$H$24,IF(AND(C125="C",'Claim Details'!$E$28&gt;=Rates!$J$14,'Claim Details'!$E$28&lt;=Rates!$J$15,'Claim Details'!$E$19="Yes"),Rates!$K$24,IF(AND(C125="C",'Claim Details'!$E$28&gt;=Rates!$J$14,'Claim Details'!$E$28&lt;=Rates!$J$15,'Claim Details'!$E$19="No"),Rates!$J$24,"£0.00"))))))))))))))))))))))))</f>
        <v>£0.00</v>
      </c>
      <c r="AW125" s="1"/>
      <c r="AX125" s="189" t="str">
        <f>IF(AND(U125="A",'Claim Details'!$I$28&gt;=Rates!$D$14,'Claim Details'!$I$28&lt;=Rates!$D$15,'Claim Details'!$I$19="Yes"),Rates!$J$17,IF(AND(U125="A",'Claim Details'!$I$28&gt;=Rates!$D$14,'Claim Details'!$I$28&lt;=Rates!$D$15,'Claim Details'!$I$19="No"),Rates!$D$17,IF(AND(U125="A",'Claim Details'!$I$28&gt;=Rates!$F$14,'Claim Details'!$I$28&lt;=Rates!$F$15,'Claim Details'!$I$19="Yes"),Rates!$G$17,IF(AND(U125="A",'Claim Details'!$I$28&gt;=Rates!$F$14,'Claim Details'!$I$28&lt;=Rates!$F$15,'Claim Details'!$I$19="No"),Rates!$F$17,IF(AND(U125="A",'Claim Details'!$I$28&gt;=Rates!$H$14,'Claim Details'!$I$28&lt;=Rates!$H$15,'Claim Details'!$I$19="Yes"),Rates!$I$17,IF(AND(U125="A",'Claim Details'!$I$28&gt;=Rates!$H$14,'Claim Details'!$I$28&lt;=Rates!$H$15,'Claim Details'!$I$19="No"),Rates!$H$17,IF(AND(U125="A",'Claim Details'!$I$28&gt;=Rates!$J$14,'Claim Details'!$I$28&lt;=Rates!$J$15,'Claim Details'!$I$19="Yes"),Rates!$K$17,IF(AND(U125="A",'Claim Details'!$I$28&gt;=Rates!$J$14,'Claim Details'!$I$28&lt;=Rates!$J$15,'Claim Details'!$I$19="No"),Rates!$J$17,IF(AND(U125="B",'Claim Details'!$I$28&gt;=Rates!$D$14,'Claim Details'!$I$28&lt;=Rates!$D$15,'Claim Details'!$I$19="Yes"),Rates!$E$18,IF(AND(U125="B",'Claim Details'!$I$28&gt;=Rates!$D$14,'Claim Details'!$I$28&lt;=Rates!$D$15,'Claim Details'!$I$19="No"),Rates!$D$18,IF(AND(U125="B",'Claim Details'!$I$28&gt;=Rates!$F$14,'Claim Details'!$I$28&lt;=Rates!$F$15,'Claim Details'!$I$19="Yes"),Rates!$G$18,IF(AND(U125="B",'Claim Details'!$I$28&gt;=Rates!$F$14,'Claim Details'!$I$28&lt;=Rates!$F$15,'Claim Details'!$I$19="No"),Rates!$F$18,IF(AND(U125="B",'Claim Details'!$I$28&gt;=Rates!$H$14,'Claim Details'!$I$28&lt;=Rates!$H$15,'Claim Details'!$I$19="Yes"),Rates!$I$18,IF(AND(U125="B",'Claim Details'!$I$28&gt;=Rates!$H$14,'Claim Details'!$I$28&lt;=Rates!$H$15,'Claim Details'!$I$19="No"),Rates!$H$18,IF(AND(U125="B",'Claim Details'!$I$28&gt;=Rates!$J$14,'Claim Details'!$I$28&lt;=Rates!$J$15,'Claim Details'!$I$19="Yes"),Rates!$K$18,IF(AND(U125="B",'Claim Details'!$I$28&gt;=Rates!$J$14,'Claim Details'!$I$28&lt;=Rates!$J$15,'Claim Details'!$I$19="No"),Rates!$J$18,IF(AND(U125="C",'Claim Details'!$I$28&gt;=Rates!$D$14,'Claim Details'!$I$28&lt;=Rates!$D$15,'Claim Details'!$I$19="Yes"),Rates!$E$19,IF(AND(U125="C",'Claim Details'!$I$28&gt;=Rates!$D$14,'Claim Details'!$I$28&lt;=Rates!$D$15,'Claim Details'!$I$19="No"),Rates!$D$19,IF(AND(U125="C",'Claim Details'!$I$28&gt;=Rates!$F$14,'Claim Details'!$I$28&lt;=Rates!$F$15,'Claim Details'!$I$19="Yes"),Rates!$G$19,IF(AND(U125="C",'Claim Details'!$I$28&gt;=Rates!$F$14,'Claim Details'!$I$28&lt;=Rates!$F$15,'Claim Details'!$I$19="No"),Rates!$F$19,IF(AND(U125="C",'Claim Details'!$I$28&gt;=Rates!$H$14,'Claim Details'!$I$28&lt;=Rates!$H$15,'Claim Details'!$I$19="Yes"),Rates!$I$19,IF(AND(U125="C",'Claim Details'!$I$28&gt;=Rates!$H$14,'Claim Details'!$I$28&lt;=Rates!$H$15,'Claim Details'!$I$19="No"),Rates!$H$19,IF(AND(U125="C",'Claim Details'!$I$28&gt;=Rates!$J$14,'Claim Details'!$I$28&lt;=Rates!$J$15,'Claim Details'!$I$19="Yes"),Rates!$K$19,IF(AND(U125="C",'Claim Details'!$I$28&gt;=Rates!$J$14,'Claim Details'!$I$28&lt;=Rates!$J$15,'Claim Details'!$I$19="No"),Rates!$J$19,"£0.00"))))))))))))))))))))))))</f>
        <v>£0.00</v>
      </c>
      <c r="AY125" s="189" t="str">
        <f>IF(AND(C125="A",'Claim Details'!$I$28&gt;=Rates!$D$14,'Claim Details'!$I$28&lt;=Rates!$D$15,'Claim Details'!$I$19="Yes"),Rates!$J$25,IF(AND(C125="A",'Claim Details'!$I$28&gt;=Rates!$D$14,'Claim Details'!$I$28&lt;=Rates!$D$15,'Claim Details'!$I$19="No"),Rates!$D$25,IF(AND(C125="A",'Claim Details'!$I$28&gt;=Rates!$F$14,'Claim Details'!$I$28&lt;=Rates!$F$15,'Claim Details'!$I$19="Yes"),Rates!$G$25,IF(AND(C125="A",'Claim Details'!$I$28&gt;=Rates!$F$14,'Claim Details'!$I$28&lt;=Rates!$F$15,'Claim Details'!$I$19="No"),Rates!$F$25,IF(AND(C125="A",'Claim Details'!$I$28&gt;=Rates!$H$14,'Claim Details'!$I$28&lt;=Rates!$H$15,'Claim Details'!$I$19="Yes"),Rates!$I$25,IF(AND(C125="A",'Claim Details'!$I$28&gt;=Rates!$H$14,'Claim Details'!$I$28&lt;=Rates!$H$15,'Claim Details'!$I$19="No"),Rates!$H$25,IF(AND(C125="A",'Claim Details'!$I$28&gt;=Rates!$J$14,'Claim Details'!$I$28&lt;=Rates!$J$15,'Claim Details'!$I$19="Yes"),Rates!$K$25,IF(AND(C125="A",'Claim Details'!$I$28&gt;=Rates!$J$14,'Claim Details'!$I$28&lt;=Rates!$J$15,'Claim Details'!$I$19="No"),Rates!$J$25,IF(AND(C125="B",'Claim Details'!$I$28&gt;=Rates!$D$14,'Claim Details'!$I$28&lt;=Rates!$D$15,'Claim Details'!$I$19="Yes"),Rates!$E$26,IF(AND(C125="B",'Claim Details'!$I$28&gt;=Rates!$D$14,'Claim Details'!$I$28&lt;=Rates!$D$15,'Claim Details'!$I$19="No"),Rates!$D$26,IF(AND(C125="B",'Claim Details'!$I$28&gt;=Rates!$F$14,'Claim Details'!$I$28&lt;=Rates!$F$15,'Claim Details'!$I$19="Yes"),Rates!$G$26,IF(AND(C125="B",'Claim Details'!$I$28&gt;=Rates!$F$14,'Claim Details'!$I$28&lt;=Rates!$F$15,'Claim Details'!$I$19="No"),Rates!$F$26,IF(AND(C125="B",'Claim Details'!$I$28&gt;=Rates!$H$14,'Claim Details'!$I$28&lt;=Rates!$H$15,'Claim Details'!$I$19="Yes"),Rates!$I$26,IF(AND(C125="B",'Claim Details'!$I$28&gt;=Rates!$H$14,'Claim Details'!$I$28&lt;=Rates!$H$15,'Claim Details'!$I$19="No"),Rates!$H$26,IF(AND(C125="B",'Claim Details'!$I$28&gt;=Rates!$J$14,'Claim Details'!$I$28&lt;=Rates!$J$15,'Claim Details'!$I$19="Yes"),Rates!$K$26,IF(AND(C125="B",'Claim Details'!$I$28&gt;=Rates!$J$14,'Claim Details'!$I$28&lt;=Rates!$J$15,'Claim Details'!$I$19="No"),Rates!$J$26,IF(AND(C125="C",'Claim Details'!$I$28&gt;=Rates!$D$14,'Claim Details'!$I$28&lt;=Rates!$D$15,'Claim Details'!$I$19="Yes"),Rates!$E$27,IF(AND(C125="C",'Claim Details'!$I$28&gt;=Rates!$D$14,'Claim Details'!$I$28&lt;=Rates!$D$15,'Claim Details'!$I$19="No"),Rates!$D$27,IF(AND(C125="C",'Claim Details'!$I$28&gt;=Rates!$F$14,'Claim Details'!$I$28&lt;=Rates!$F$15,'Claim Details'!$I$19="Yes"),Rates!$G$27,IF(AND(C125="C",'Claim Details'!$I$28&gt;=Rates!$F$14,'Claim Details'!$I$28&lt;=Rates!$F$15,'Claim Details'!$I$19="No"),Rates!$F$27,IF(AND(C125="C",'Claim Details'!$I$28&gt;=Rates!$H$14,'Claim Details'!$I$28&lt;=Rates!$H$15,'Claim Details'!$I$19="Yes"),Rates!$I$27,IF(AND(C125="C",'Claim Details'!$I$28&gt;=Rates!$H$14,'Claim Details'!$I$28&lt;=Rates!$H$15,'Claim Details'!$I$19="No"),Rates!$H$27,IF(AND(C125="C",'Claim Details'!$I$28&gt;=Rates!$J$14,'Claim Details'!$I$28&lt;=Rates!$J$15,'Claim Details'!$I$19="Yes"),Rates!$K$27,IF(AND(C125="C",'Claim Details'!$I$28&gt;=Rates!$J$14,'Claim Details'!$I$28&lt;=Rates!$J$15,'Claim Details'!$I$19="No"),Rates!$J$27,"£0.00"))))))))))))))))))))))))</f>
        <v>£0.00</v>
      </c>
      <c r="AZ125" s="189" t="str">
        <f>IF(AND(C125="A",'Claim Details'!$I$28&gt;=Rates!$D$14,'Claim Details'!$I$28&lt;=Rates!$D$15,'Claim Details'!$I$19="Yes"),Rates!$E$20,IF(AND(C125="A",'Claim Details'!$I$28&gt;=Rates!$D$14,'Claim Details'!$I$28&lt;=Rates!$D$15,'Claim Details'!$I$19="No"),Rates!$D$20,IF(AND(C125="A",'Claim Details'!$I$28&gt;=Rates!$F$14,'Claim Details'!$I$28&lt;=Rates!$F$15,'Claim Details'!$I$19="Yes"),Rates!$G$20,IF(AND(C125="A",'Claim Details'!$I$28&gt;=Rates!$F$14,'Claim Details'!$I$28&lt;=Rates!$F$15,'Claim Details'!$I$19="No"),Rates!$F$20,IF(AND(C125="A",'Claim Details'!$I$28&gt;=Rates!$H$14,'Claim Details'!$I$28&lt;=Rates!$H$15,'Claim Details'!$I$19="Yes"),Rates!$I$20,IF(AND(C125="A",'Claim Details'!$I$28&gt;=Rates!$H$14,'Claim Details'!$I$28&lt;=Rates!$H$15,'Claim Details'!$I$19="No"),Rates!$H$20,IF(AND(C125="A",'Claim Details'!$I$28&gt;=Rates!$J$14,'Claim Details'!$I$28&lt;=Rates!$J$15,'Claim Details'!$I$19="Yes"),Rates!$K$20,IF(AND(C125="A",'Claim Details'!$I$28&gt;=Rates!$J$14,'Claim Details'!$I$28&lt;=Rates!$J$15,'Claim Details'!$I$19="No"),Rates!$J$20,IF(AND(C125="B",'Claim Details'!$I$28&gt;=Rates!$D$14,'Claim Details'!$I$28&lt;=Rates!$D$15,'Claim Details'!$I$19="Yes"),Rates!$E$21,IF(AND(C125="B",'Claim Details'!$I$28&gt;=Rates!$D$14,'Claim Details'!$I$28&lt;=Rates!$D$15,'Claim Details'!$I$19="No"),Rates!$D$21,IF(AND(C125="B",'Claim Details'!$I$28&gt;=Rates!$F$14,'Claim Details'!$I$28&lt;=Rates!$F$15,'Claim Details'!$I$19="Yes"),Rates!$G$21,IF(AND(C125="B",'Claim Details'!$I$28&gt;=Rates!$F$14,'Claim Details'!$I$28&lt;=Rates!$F$15,'Claim Details'!$I$19="No"),Rates!$F$21,IF(AND(C125="B",'Claim Details'!$I$28&gt;=Rates!$H$14,'Claim Details'!$I$28&lt;=Rates!$H$15,'Claim Details'!$I$19="Yes"),Rates!$I$21,IF(AND(C125="B",'Claim Details'!$I$28&gt;=Rates!$H$14,'Claim Details'!$I$28&lt;=Rates!$H$15,'Claim Details'!$I$19="No"),Rates!$H$21,IF(AND(C125="B",'Claim Details'!$I$28&gt;=Rates!$J$14,'Claim Details'!$I$28&lt;=Rates!$J$15,'Claim Details'!$I$19="Yes"),Rates!$K$21,IF(AND(C125="B",'Claim Details'!$I$28&gt;=Rates!$J$14,'Claim Details'!$I$28&lt;=Rates!$J$15,'Claim Details'!$I$19="No"),Rates!$J$21,"£0.00"))))))))))))))))</f>
        <v>£0.00</v>
      </c>
      <c r="BA125" s="189" t="str">
        <f>IF(AND(C125="A",'Claim Details'!$I$28&gt;=Rates!$D$14,'Claim Details'!$I$28&lt;=Rates!$D$15,'Claim Details'!$I$19="Yes"),Rates!$E$22,IF(AND(C125="A",'Claim Details'!$I$28&gt;=Rates!$D$14,'Claim Details'!$I$28&lt;=Rates!$D$15,'Claim Details'!$I$19="No"),Rates!$D$22,IF(AND(C125="A",'Claim Details'!$I$28&gt;=Rates!$F$14,'Claim Details'!$I$28&lt;=Rates!$F$15,'Claim Details'!$I$19="Yes"),Rates!$G$22,IF(AND(C125="A",'Claim Details'!$I$28&gt;=Rates!$F$14,'Claim Details'!$I$28&lt;=Rates!$F$15,'Claim Details'!$I$19="No"),Rates!$F$22,IF(AND(C125="A",'Claim Details'!$I$28&gt;=Rates!$H$14,'Claim Details'!$I$28&lt;=Rates!$H$15,'Claim Details'!$I$19="Yes"),Rates!$I$22,IF(AND(C125="A",'Claim Details'!$I$28&gt;=Rates!$H$14,'Claim Details'!$I$28&lt;=Rates!$H$15,'Claim Details'!$I$19="No"),Rates!$H$22,IF(AND(C125="A",'Claim Details'!$I$28&gt;=Rates!$J$14,'Claim Details'!$I$28&lt;=Rates!$J$15,'Claim Details'!$I$19="Yes"),Rates!$K$22,IF(AND(C125="A",'Claim Details'!$I$28&gt;=Rates!$J$14,'Claim Details'!$I$28&lt;=Rates!$J$15,'Claim Details'!$I$19="No"),Rates!$J$22,IF(AND(C125="B",'Claim Details'!$I$28&gt;=Rates!$D$14,'Claim Details'!$I$28&lt;=Rates!$D$15,'Claim Details'!$I$19="Yes"),Rates!$E$23,IF(AND(C125="B",'Claim Details'!$I$28&gt;=Rates!$D$14,'Claim Details'!$I$28&lt;=Rates!$D$15,'Claim Details'!$I$19="No"),Rates!$D$23,IF(AND(C125="B",'Claim Details'!$I$28&gt;=Rates!$F$14,'Claim Details'!$I$28&lt;=Rates!$F$15,'Claim Details'!$I$19="Yes"),Rates!$G$23,IF(AND(C125="B",'Claim Details'!$I$28&gt;=Rates!$F$14,'Claim Details'!$I$28&lt;=Rates!$F$15,'Claim Details'!$I$19="No"),Rates!$F$23,IF(AND(C125="B",'Claim Details'!$I$28&gt;=Rates!$H$14,'Claim Details'!$I$28&lt;=Rates!$H$15,'Claim Details'!$I$19="Yes"),Rates!$I$23,IF(AND(C125="B",'Claim Details'!$I$28&gt;=Rates!$H$14,'Claim Details'!$I$28&lt;=Rates!$H$15,'Claim Details'!$I$19="No"),Rates!$H$23,IF(AND(C125="B",'Claim Details'!$I$28&gt;=Rates!$J$14,'Claim Details'!$I$28&lt;=Rates!$J$15,'Claim Details'!$I$19="Yes"),Rates!$K$23,IF(AND(C125="B",'Claim Details'!$I$28&gt;=Rates!$J$14,'Claim Details'!$I$28&lt;=Rates!$J$15,'Claim Details'!$I$19="No"),Rates!$J$23,IF(AND(C125="C",'Claim Details'!$I$28&gt;=Rates!$D$14,'Claim Details'!$I$28&lt;=Rates!$D$15,'Claim Details'!$I$19="Yes"),Rates!$E$24,IF(AND(C125="C",'Claim Details'!$I$28&gt;=Rates!$D$14,'Claim Details'!$I$28&lt;=Rates!$D$15,'Claim Details'!$I$19="No"),Rates!$D$24,IF(AND(C125="C",'Claim Details'!$I$28&gt;=Rates!$F$14,'Claim Details'!$I$28&lt;=Rates!$F$15,'Claim Details'!$I$19="Yes"),Rates!$G$24,IF(AND(C125="C",'Claim Details'!$I$28&gt;=Rates!$F$14,'Claim Details'!$I$28&lt;=Rates!$F$15,'Claim Details'!$I$19="No"),Rates!$F$24,IF(AND(C125="C",'Claim Details'!$I$28&gt;=Rates!$H$14,'Claim Details'!$I$28&lt;=Rates!$H$15,'Claim Details'!$I$19="Yes"),Rates!$I$24,IF(AND(C125="C",'Claim Details'!$I$28&gt;=Rates!$H$14,'Claim Details'!$I$28&lt;=Rates!$H$15,'Claim Details'!$I$19="No"),Rates!$H$24,IF(AND(C125="C",'Claim Details'!$I$28&gt;=Rates!$J$14,'Claim Details'!$I$28&lt;=Rates!$J$15,'Claim Details'!$I$19="Yes"),Rates!$K$24,IF(AND(C125="C",'Claim Details'!$I$28&gt;=Rates!$J$14,'Claim Details'!$I$28&lt;=Rates!$J$15,'Claim Details'!$I$19="No"),Rates!$J$24,"£0.00"))))))))))))))))))))))))</f>
        <v>£0.00</v>
      </c>
      <c r="BB125" s="189" t="str">
        <f t="shared" si="27"/>
        <v>£0.00</v>
      </c>
      <c r="BC125" s="1"/>
      <c r="BD125" s="189" t="str">
        <f>IF(AND(AE125="A",'Claim Details'!$I$28&gt;=Rates!$D$14,'Claim Details'!$I$28&lt;=Rates!$D$15,'Claim Details'!$I$19="Yes"),Rates!$J$17,IF(AND(AE125="A",'Claim Details'!$I$28&gt;=Rates!$D$14,'Claim Details'!$I$28&lt;=Rates!$D$15,'Claim Details'!$I$19="No"),Rates!$D$17,IF(AND(AE125="A",'Claim Details'!$I$28&gt;=Rates!$F$14,'Claim Details'!$I$28&lt;=Rates!$F$15,'Claim Details'!$I$19="Yes"),Rates!$G$17,IF(AND(AE125="A",'Claim Details'!$I$28&gt;=Rates!$F$14,'Claim Details'!$I$28&lt;=Rates!$F$15,'Claim Details'!$I$19="No"),Rates!$F$17,IF(AND(AE125="A",'Claim Details'!$I$28&gt;=Rates!$H$14,'Claim Details'!$I$28&lt;=Rates!$H$15,'Claim Details'!$I$19="Yes"),Rates!$I$17,IF(AND(AE125="A",'Claim Details'!$I$28&gt;=Rates!$H$14,'Claim Details'!$I$28&lt;=Rates!$H$15,'Claim Details'!$I$19="No"),Rates!$H$17,IF(AND(AE125="A",'Claim Details'!$I$28&gt;=Rates!$J$14,'Claim Details'!$I$28&lt;=Rates!$J$15,'Claim Details'!$I$19="Yes"),Rates!$K$17,IF(AND(AE125="A",'Claim Details'!$I$28&gt;=Rates!$J$14,'Claim Details'!$I$28&lt;=Rates!$J$15,'Claim Details'!$I$19="No"),Rates!$J$17,IF(AND(AE125="B",'Claim Details'!$I$28&gt;=Rates!$D$14,'Claim Details'!$I$28&lt;=Rates!$D$15,'Claim Details'!$I$19="Yes"),Rates!$E$18,IF(AND(AE125="B",'Claim Details'!$I$28&gt;=Rates!$D$14,'Claim Details'!$I$28&lt;=Rates!$D$15,'Claim Details'!$I$19="No"),Rates!$D$18,IF(AND(AE125="B",'Claim Details'!$I$28&gt;=Rates!$F$14,'Claim Details'!$I$28&lt;=Rates!$F$15,'Claim Details'!$I$19="Yes"),Rates!$G$18,IF(AND(AE125="B",'Claim Details'!$I$28&gt;=Rates!$F$14,'Claim Details'!$I$28&lt;=Rates!$F$15,'Claim Details'!$I$19="No"),Rates!$F$18,IF(AND(AE125="B",'Claim Details'!$I$28&gt;=Rates!$H$14,'Claim Details'!$I$28&lt;=Rates!$H$15,'Claim Details'!$I$19="Yes"),Rates!$I$18,IF(AND(AE125="B",'Claim Details'!$I$28&gt;=Rates!$H$14,'Claim Details'!$I$28&lt;=Rates!$H$15,'Claim Details'!$I$19="No"),Rates!$H$18,IF(AND(AE125="B",'Claim Details'!$I$28&gt;=Rates!$J$14,'Claim Details'!$I$28&lt;=Rates!$J$15,'Claim Details'!$I$19="Yes"),Rates!$K$18,IF(AND(AE125="B",'Claim Details'!$I$28&gt;=Rates!$J$14,'Claim Details'!$I$28&lt;=Rates!$J$15,'Claim Details'!$I$19="No"),Rates!$J$18,IF(AND(AE125="C",'Claim Details'!$I$28&gt;=Rates!$D$14,'Claim Details'!$I$28&lt;=Rates!$D$15,'Claim Details'!$I$19="Yes"),Rates!$E$19,IF(AND(AE125="C",'Claim Details'!$I$28&gt;=Rates!$D$14,'Claim Details'!$I$28&lt;=Rates!$D$15,'Claim Details'!$I$19="No"),Rates!$D$19,IF(AND(AE125="C",'Claim Details'!$I$28&gt;=Rates!$F$14,'Claim Details'!$I$28&lt;=Rates!$F$15,'Claim Details'!$I$19="Yes"),Rates!$G$19,IF(AND(AE125="C",'Claim Details'!$I$28&gt;=Rates!$F$14,'Claim Details'!$I$28&lt;=Rates!$F$15,'Claim Details'!$I$19="No"),Rates!$F$19,IF(AND(AE125="C",'Claim Details'!$I$28&gt;=Rates!$H$14,'Claim Details'!$I$28&lt;=Rates!$H$15,'Claim Details'!$I$19="Yes"),Rates!$I$19,IF(AND(AE125="C",'Claim Details'!$I$28&gt;=Rates!$H$14,'Claim Details'!$I$28&lt;=Rates!$H$15,'Claim Details'!$I$19="No"),Rates!$H$19,IF(AND(AE125="C",'Claim Details'!$I$28&gt;=Rates!$J$14,'Claim Details'!$I$28&lt;=Rates!$J$15,'Claim Details'!$I$19="Yes"),Rates!$K$19,IF(AND(AE125="C",'Claim Details'!$I$28&gt;=Rates!$J$14,'Claim Details'!$I$28&lt;=Rates!$J$15,'Claim Details'!$I$19="No"),Rates!$J$19,"£0.00"))))))))))))))))))))))))</f>
        <v>£0.00</v>
      </c>
      <c r="BE125" s="189" t="str">
        <f>IF(AND(AE125="A",'Claim Details'!$I$28&gt;=Rates!$D$14,'Claim Details'!$I$28&lt;=Rates!$D$15,'Claim Details'!$I$19="Yes"),Rates!$J$25,IF(AND(AE125="A",'Claim Details'!$I$28&gt;=Rates!$D$14,'Claim Details'!$I$28&lt;=Rates!$D$15,'Claim Details'!$I$19="No"),Rates!$D$25,IF(AND(AE125="A",'Claim Details'!$I$28&gt;=Rates!$F$14,'Claim Details'!$I$28&lt;=Rates!$F$15,'Claim Details'!$I$19="Yes"),Rates!$G$25,IF(AND(AE125="A",'Claim Details'!$I$28&gt;=Rates!$F$14,'Claim Details'!$I$28&lt;=Rates!$F$15,'Claim Details'!$I$19="No"),Rates!$F$25,IF(AND(AE125="A",'Claim Details'!$I$28&gt;=Rates!$H$14,'Claim Details'!$I$28&lt;=Rates!$H$15,'Claim Details'!$I$19="Yes"),Rates!$I$25,IF(AND(AE125="A",'Claim Details'!$I$28&gt;=Rates!$H$14,'Claim Details'!$I$28&lt;=Rates!$H$15,'Claim Details'!$I$19="No"),Rates!$H$25,IF(AND(AE125="A",'Claim Details'!$I$28&gt;=Rates!$J$14,'Claim Details'!$I$28&lt;=Rates!$J$15,'Claim Details'!$I$19="Yes"),Rates!$K$25,IF(AND(AE125="A",'Claim Details'!$I$28&gt;=Rates!$J$14,'Claim Details'!$I$28&lt;=Rates!$J$15,'Claim Details'!$I$19="No"),Rates!$J$25,IF(AND(AE125="B",'Claim Details'!$I$28&gt;=Rates!$D$14,'Claim Details'!$I$28&lt;=Rates!$D$15,'Claim Details'!$I$19="Yes"),Rates!$E$26,IF(AND(AE125="B",'Claim Details'!$I$28&gt;=Rates!$D$14,'Claim Details'!$I$28&lt;=Rates!$D$15,'Claim Details'!$I$19="No"),Rates!$D$26,IF(AND(AE125="B",'Claim Details'!$I$28&gt;=Rates!$F$14,'Claim Details'!$I$28&lt;=Rates!$F$15,'Claim Details'!$I$19="Yes"),Rates!$G$26,IF(AND(AE125="B",'Claim Details'!$I$28&gt;=Rates!$F$14,'Claim Details'!$I$28&lt;=Rates!$F$15,'Claim Details'!$I$19="No"),Rates!$F$26,IF(AND(AE125="B",'Claim Details'!$I$28&gt;=Rates!$H$14,'Claim Details'!$I$28&lt;=Rates!$H$15,'Claim Details'!$I$19="Yes"),Rates!$I$26,IF(AND(AE125="B",'Claim Details'!$I$28&gt;=Rates!$H$14,'Claim Details'!$I$28&lt;=Rates!$H$15,'Claim Details'!$I$19="No"),Rates!$H$26,IF(AND(AE125="B",'Claim Details'!$I$28&gt;=Rates!$J$14,'Claim Details'!$I$28&lt;=Rates!$J$15,'Claim Details'!$I$19="Yes"),Rates!$K$26,IF(AND(AE125="B",'Claim Details'!$I$28&gt;=Rates!$J$14,'Claim Details'!$I$28&lt;=Rates!$J$15,'Claim Details'!$I$19="No"),Rates!$J$26,IF(AND(AE125="C",'Claim Details'!$I$28&gt;=Rates!$D$14,'Claim Details'!$I$28&lt;=Rates!$D$15,'Claim Details'!$I$19="Yes"),Rates!$E$27,IF(AND(AE125="C",'Claim Details'!$I$28&gt;=Rates!$D$14,'Claim Details'!$I$28&lt;=Rates!$D$15,'Claim Details'!$I$19="No"),Rates!$D$27,IF(AND(AE125="C",'Claim Details'!$I$28&gt;=Rates!$F$14,'Claim Details'!$I$28&lt;=Rates!$F$15,'Claim Details'!$I$19="Yes"),Rates!$G$27,IF(AND(AE125="C",'Claim Details'!$I$28&gt;=Rates!$F$14,'Claim Details'!$I$28&lt;=Rates!$F$15,'Claim Details'!$I$19="No"),Rates!$F$27,IF(AND(AE125="C",'Claim Details'!$I$28&gt;=Rates!$H$14,'Claim Details'!$I$28&lt;=Rates!$H$15,'Claim Details'!$I$19="Yes"),Rates!$I$27,IF(AND(AE125="C",'Claim Details'!$I$28&gt;=Rates!$H$14,'Claim Details'!$I$28&lt;=Rates!$H$15,'Claim Details'!$I$19="No"),Rates!$H$27,IF(AND(AE125="C",'Claim Details'!$I$28&gt;=Rates!$J$14,'Claim Details'!$I$28&lt;=Rates!$J$15,'Claim Details'!$I$19="Yes"),Rates!$K$27,IF(AND(AE125="C",'Claim Details'!$I$28&gt;=Rates!$J$14,'Claim Details'!$I$28&lt;=Rates!$J$15,'Claim Details'!$I$19="No"),Rates!$J$27,"£0.00"))))))))))))))))))))))))</f>
        <v>£0.00</v>
      </c>
      <c r="BF125" s="189" t="str">
        <f>IF(AND(AE125="A",'Claim Details'!$I$28&gt;=Rates!$D$14,'Claim Details'!$I$28&lt;=Rates!$D$15,'Claim Details'!$I$19="Yes"),Rates!$E$20,IF(AND(AE125="A",'Claim Details'!$I$28&gt;=Rates!$D$14,'Claim Details'!$I$28&lt;=Rates!$D$15,'Claim Details'!$I$19="No"),Rates!$D$20,IF(AND(AE125="A",'Claim Details'!$I$28&gt;=Rates!$F$14,'Claim Details'!$I$28&lt;=Rates!$F$15,'Claim Details'!$I$19="Yes"),Rates!$G$20,IF(AND(AE125="A",'Claim Details'!$I$28&gt;=Rates!$F$14,'Claim Details'!$I$28&lt;=Rates!$F$15,'Claim Details'!$I$19="No"),Rates!$F$20,IF(AND(AE125="A",'Claim Details'!$I$28&gt;=Rates!$H$14,'Claim Details'!$I$28&lt;=Rates!$H$15,'Claim Details'!$I$19="Yes"),Rates!$I$20,IF(AND(AE125="A",'Claim Details'!$I$28&gt;=Rates!$H$14,'Claim Details'!$I$28&lt;=Rates!$H$15,'Claim Details'!$I$19="No"),Rates!$H$20,IF(AND(AE125="A",'Claim Details'!$I$28&gt;=Rates!$J$14,'Claim Details'!$I$28&lt;=Rates!$J$15,'Claim Details'!$I$19="Yes"),Rates!$K$20,IF(AND(AE125="A",'Claim Details'!$I$28&gt;=Rates!$J$14,'Claim Details'!$I$28&lt;=Rates!$J$15,'Claim Details'!$I$19="No"),Rates!$J$20,IF(AND(AE125="B",'Claim Details'!$I$28&gt;=Rates!$D$14,'Claim Details'!$I$28&lt;=Rates!$D$15,'Claim Details'!$I$19="Yes"),Rates!$E$21,IF(AND(AE125="B",'Claim Details'!$I$28&gt;=Rates!$D$14,'Claim Details'!$I$28&lt;=Rates!$D$15,'Claim Details'!$I$19="No"),Rates!$D$21,IF(AND(AE125="B",'Claim Details'!$I$28&gt;=Rates!$F$14,'Claim Details'!$I$28&lt;=Rates!$F$15,'Claim Details'!$I$19="Yes"),Rates!$G$21,IF(AND(AE125="B",'Claim Details'!$I$28&gt;=Rates!$F$14,'Claim Details'!$I$28&lt;=Rates!$F$15,'Claim Details'!$I$19="No"),Rates!$F$21,IF(AND(AE125="B",'Claim Details'!$I$28&gt;=Rates!$H$14,'Claim Details'!$I$28&lt;=Rates!$H$15,'Claim Details'!$I$19="Yes"),Rates!$I$21,IF(AND(AE125="B",'Claim Details'!$I$28&gt;=Rates!$H$14,'Claim Details'!$I$28&lt;=Rates!$H$15,'Claim Details'!$I$19="No"),Rates!$H$21,IF(AND(AE125="B",'Claim Details'!$I$28&gt;=Rates!$J$14,'Claim Details'!$I$28&lt;=Rates!$J$15,'Claim Details'!$I$19="Yes"),Rates!$K$21,IF(AND(AE125="B",'Claim Details'!$I$28&gt;=Rates!$J$14,'Claim Details'!$I$28&lt;=Rates!$J$15,'Claim Details'!$I$19="No"),Rates!$J$21,"£0.00"))))))))))))))))</f>
        <v>£0.00</v>
      </c>
      <c r="BG125" s="189" t="str">
        <f>IF(AND(AE125="A",'Claim Details'!$I$28&gt;=Rates!$D$14,'Claim Details'!$I$28&lt;=Rates!$D$15,'Claim Details'!$I$19="Yes"),Rates!$E$22,IF(AND(AE125="A",'Claim Details'!$I$28&gt;=Rates!$D$14,'Claim Details'!$I$28&lt;=Rates!$D$15,'Claim Details'!$I$19="No"),Rates!$D$22,IF(AND(AE125="A",'Claim Details'!$I$28&gt;=Rates!$F$14,'Claim Details'!$I$28&lt;=Rates!$F$15,'Claim Details'!$I$19="Yes"),Rates!$G$22,IF(AND(AE125="A",'Claim Details'!$I$28&gt;=Rates!$F$14,'Claim Details'!$I$28&lt;=Rates!$F$15,'Claim Details'!$I$19="No"),Rates!$F$22,IF(AND(AE125="A",'Claim Details'!$I$28&gt;=Rates!$H$14,'Claim Details'!$I$28&lt;=Rates!$H$15,'Claim Details'!$I$19="Yes"),Rates!$I$22,IF(AND(AE125="A",'Claim Details'!$I$28&gt;=Rates!$H$14,'Claim Details'!$I$28&lt;=Rates!$H$15,'Claim Details'!$I$19="No"),Rates!$H$22,IF(AND(AE125="A",'Claim Details'!$I$28&gt;=Rates!$J$14,'Claim Details'!$I$28&lt;=Rates!$J$15,'Claim Details'!$I$19="Yes"),Rates!$K$22,IF(AND(AE125="A",'Claim Details'!$I$28&gt;=Rates!$J$14,'Claim Details'!$I$28&lt;=Rates!$J$15,'Claim Details'!$I$19="No"),Rates!$J$22,IF(AND(AE125="B",'Claim Details'!$I$28&gt;=Rates!$D$14,'Claim Details'!$I$28&lt;=Rates!$D$15,'Claim Details'!$I$19="Yes"),Rates!$E$23,IF(AND(AE125="B",'Claim Details'!$I$28&gt;=Rates!$D$14,'Claim Details'!$I$28&lt;=Rates!$D$15,'Claim Details'!$I$19="No"),Rates!$D$23,IF(AND(AE125="B",'Claim Details'!$I$28&gt;=Rates!$F$14,'Claim Details'!$I$28&lt;=Rates!$F$15,'Claim Details'!$I$19="Yes"),Rates!$G$23,IF(AND(AE125="B",'Claim Details'!$I$28&gt;=Rates!$F$14,'Claim Details'!$I$28&lt;=Rates!$F$15,'Claim Details'!$I$19="No"),Rates!$F$23,IF(AND(AE125="B",'Claim Details'!$I$28&gt;=Rates!$H$14,'Claim Details'!$I$28&lt;=Rates!$H$15,'Claim Details'!$I$19="Yes"),Rates!$I$23,IF(AND(AE125="B",'Claim Details'!$I$28&gt;=Rates!$H$14,'Claim Details'!$I$28&lt;=Rates!$H$15,'Claim Details'!$I$19="No"),Rates!$H$23,IF(AND(AE125="B",'Claim Details'!$I$28&gt;=Rates!$J$14,'Claim Details'!$I$28&lt;=Rates!$J$15,'Claim Details'!$I$19="Yes"),Rates!$K$23,IF(AND(AE125="B",'Claim Details'!$I$28&gt;=Rates!$J$14,'Claim Details'!$I$28&lt;=Rates!$J$15,'Claim Details'!$I$19="No"),Rates!$J$23,IF(AND(AE125="C",'Claim Details'!$I$28&gt;=Rates!$D$14,'Claim Details'!$I$28&lt;=Rates!$D$15,'Claim Details'!$I$19="Yes"),Rates!$E$24,IF(AND(AE125="C",'Claim Details'!$I$28&gt;=Rates!$D$14,'Claim Details'!$I$28&lt;=Rates!$D$15,'Claim Details'!$I$19="No"),Rates!$D$24,IF(AND(AE125="C",'Claim Details'!$I$28&gt;=Rates!$F$14,'Claim Details'!$I$28&lt;=Rates!$F$15,'Claim Details'!$I$19="Yes"),Rates!$G$24,IF(AND(AE125="C",'Claim Details'!$I$28&gt;=Rates!$F$14,'Claim Details'!$I$28&lt;=Rates!$F$15,'Claim Details'!$I$19="No"),Rates!$F$24,IF(AND(AE125="C",'Claim Details'!$I$28&gt;=Rates!$H$14,'Claim Details'!$I$28&lt;=Rates!$H$15,'Claim Details'!$I$19="Yes"),Rates!$I$24,IF(AND(AE125="C",'Claim Details'!$I$28&gt;=Rates!$H$14,'Claim Details'!$I$28&lt;=Rates!$H$15,'Claim Details'!$I$19="No"),Rates!$H$24,IF(AND(AE125="C",'Claim Details'!$I$28&gt;=Rates!$J$14,'Claim Details'!$I$28&lt;=Rates!$J$15,'Claim Details'!$I$19="Yes"),Rates!$K$24,IF(AND(AE125="C",'Claim Details'!$I$28&gt;=Rates!$J$14,'Claim Details'!$I$28&lt;=Rates!$J$15,'Claim Details'!$I$19="No"),Rates!$J$24,"£0.00"))))))))))))))))))))))))</f>
        <v>£0.00</v>
      </c>
      <c r="BH125" s="189" t="str">
        <f t="shared" si="28"/>
        <v>£0.00</v>
      </c>
      <c r="BI125" s="189">
        <f t="shared" si="29"/>
        <v>0</v>
      </c>
      <c r="BO125" s="202" t="str">
        <f>IF(H125="","£0.00",IF(AP125="4","£0.00",IF(AP125="5","£0.00",IF(AP125="1","£0.00",((AQ125*H125)*'Claim Details'!$F$111)/100))))</f>
        <v>£0.00</v>
      </c>
      <c r="BP125" s="202" t="str">
        <f>IF(T125="","£0.00",IF(AP125="4","£0.00",IF(AP125="5","£0.00",IF(AP125="1","£0.00",((AR125*T125)*'Claim Details'!$N$111)/100))))</f>
        <v>£0.00</v>
      </c>
      <c r="BQ125" s="202" t="str">
        <f>IF(AI125="","£0.00",IF(AP125="4","£0.00",IF(AP125="5","£0.00",IF(AP125="1","£0.00",((BI125*AI125)*'Claim Details'!$W$111)/100))))</f>
        <v>£0.00</v>
      </c>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row>
    <row r="126" spans="1:97" ht="15">
      <c r="A126" s="145"/>
      <c r="B126" s="91"/>
      <c r="C126" s="96"/>
      <c r="D126" s="97"/>
      <c r="E126" s="98"/>
      <c r="F126" s="89"/>
      <c r="G126" s="99"/>
      <c r="H126" s="100"/>
      <c r="I126" s="221" t="str">
        <f t="shared" si="19"/>
        <v>£0.00</v>
      </c>
      <c r="J126" s="101"/>
      <c r="K126" s="100"/>
      <c r="L126" s="221" t="str">
        <f t="shared" si="20"/>
        <v>£0.00</v>
      </c>
      <c r="M126" s="101"/>
      <c r="N126" s="102"/>
      <c r="O126" s="145"/>
      <c r="P126" s="77"/>
      <c r="Q126" s="87"/>
      <c r="R126" s="87"/>
      <c r="S126" s="87"/>
      <c r="T126" s="149" t="str">
        <f t="shared" si="21"/>
        <v/>
      </c>
      <c r="U126" s="87" t="str">
        <f t="shared" si="30"/>
        <v/>
      </c>
      <c r="V126" s="87"/>
      <c r="W126" s="53" t="str">
        <f t="shared" si="22"/>
        <v>£0.00</v>
      </c>
      <c r="X126" s="53"/>
      <c r="Y126" s="87"/>
      <c r="Z126" s="78"/>
      <c r="AA126" s="79"/>
      <c r="AB126" s="160"/>
      <c r="AC126" s="98"/>
      <c r="AD126" s="225"/>
      <c r="AE126" s="235" t="str">
        <f t="shared" si="23"/>
        <v/>
      </c>
      <c r="AF126" s="87" t="str">
        <f t="shared" si="24"/>
        <v/>
      </c>
      <c r="AG126" s="53"/>
      <c r="AH126" s="224"/>
      <c r="AI126" s="226" t="str">
        <f t="shared" si="16"/>
        <v/>
      </c>
      <c r="AJ126" s="236" t="str">
        <f t="shared" si="25"/>
        <v>£0.00</v>
      </c>
      <c r="AK126" s="31"/>
      <c r="AL126" s="1"/>
      <c r="AM126" s="1"/>
      <c r="AN126" s="1"/>
      <c r="AO126" s="1"/>
      <c r="AP126" s="1" t="str">
        <f t="shared" si="17"/>
        <v/>
      </c>
      <c r="AQ126" s="27">
        <f t="shared" si="18"/>
        <v>0</v>
      </c>
      <c r="AR126" s="189">
        <f t="shared" si="26"/>
        <v>0</v>
      </c>
      <c r="AS126" s="190" t="str">
        <f>IF(AND(C126="A",'Claim Details'!$E$28&gt;=Rates!$D$14,'Claim Details'!$E$28&lt;=Rates!$D$15,'Claim Details'!$E$19="Yes"),Rates!$E$17,IF(AND(C126="A",'Claim Details'!$E$28&gt;=Rates!$D$14,'Claim Details'!$E$28&lt;=Rates!$D$15,'Claim Details'!$E$19="No"),Rates!$D$17,IF(AND(C126="A",'Claim Details'!$E$28&gt;=Rates!$F$14,'Claim Details'!$E$28&lt;=Rates!$F$15,'Claim Details'!$E$19="Yes"),Rates!$G$17,IF(AND(C126="A",'Claim Details'!$E$28&gt;=Rates!$F$14,'Claim Details'!$E$28&lt;=Rates!$F$15,'Claim Details'!$E$19="No"),Rates!$F$17,IF(AND(C126="A",'Claim Details'!$E$28&gt;=Rates!$H$14,'Claim Details'!$E$28&lt;=Rates!$H$15,'Claim Details'!$E$19="Yes"),Rates!$I$17,IF(AND(C126="A",'Claim Details'!$E$28&gt;=Rates!$H$14,'Claim Details'!$E$28&lt;=Rates!$H$15,'Claim Details'!$E$19="No"),Rates!$H$17,IF(AND(C126="A",'Claim Details'!$E$28&gt;=Rates!$J$14,'Claim Details'!$E$28&lt;=Rates!$J$15,'Claim Details'!$E$19="Yes"),Rates!$K$17,IF(AND(C126="A",'Claim Details'!$E$28&gt;=Rates!$J$14,'Claim Details'!$E$28&lt;=Rates!$J$15,'Claim Details'!$E$19="No"),Rates!$J$17,IF(AND(C126="B",'Claim Details'!$E$28&gt;=Rates!$D$14,'Claim Details'!$E$28&lt;=Rates!$D$15,'Claim Details'!$E$19="Yes"),Rates!$E$18,IF(AND(C126="B",'Claim Details'!$E$28&gt;=Rates!$D$14,'Claim Details'!$E$28&lt;=Rates!$D$15,'Claim Details'!$E$19="No"),Rates!$D$18,IF(AND(C126="B",'Claim Details'!$E$28&gt;=Rates!$F$14,'Claim Details'!$E$28&lt;=Rates!$F$15,'Claim Details'!$E$19="Yes"),Rates!$G$18,IF(AND(C126="B",'Claim Details'!$E$28&gt;=Rates!$F$14,'Claim Details'!$E$28&lt;=Rates!$F$15,'Claim Details'!$E$19="No"),Rates!$F$18,IF(AND(C126="B",'Claim Details'!$E$28&gt;=Rates!$H$14,'Claim Details'!$E$28&lt;=Rates!$H$15,'Claim Details'!$E$19="Yes"),Rates!$I$18,IF(AND(C126="B",'Claim Details'!$E$28&gt;=Rates!$H$14,'Claim Details'!$E$28&lt;=Rates!$H$15,'Claim Details'!$E$19="No"),Rates!$H$18,IF(AND(C126="B",'Claim Details'!$E$28&gt;=Rates!$J$14,'Claim Details'!$E$28&lt;=Rates!$J$15,'Claim Details'!$E$19="Yes"),Rates!$K$18,IF(AND(C126="B",'Claim Details'!$E$28&gt;=Rates!$J$14,'Claim Details'!$E$28&lt;=Rates!$J$15,'Claim Details'!$E$19="No"),Rates!$J$18,IF(AND(C126="C",'Claim Details'!$E$28&gt;=Rates!$D$14,'Claim Details'!$E$28&lt;=Rates!$D$15,'Claim Details'!$E$19="Yes"),Rates!$E$19,IF(AND(C126="C",'Claim Details'!$E$28&gt;=Rates!$D$14,'Claim Details'!$E$28&lt;=Rates!$D$15,'Claim Details'!$E$19="No"),Rates!$D$19,IF(AND(C126="C",'Claim Details'!$E$28&gt;=Rates!$F$14,'Claim Details'!$E$28&lt;=Rates!$F$15,'Claim Details'!$E$19="Yes"),Rates!$G$19,IF(AND(C126="C",'Claim Details'!$E$28&gt;=Rates!$F$14,'Claim Details'!$E$28&lt;=Rates!$F$15,'Claim Details'!$E$19="No"),Rates!$F$19,IF(AND(C126="C",'Claim Details'!$E$28&gt;=Rates!$H$14,'Claim Details'!$E$28&lt;=Rates!$H$15,'Claim Details'!$E$19="Yes"),Rates!$I$19,IF(AND(C126="C",'Claim Details'!$E$28&gt;=Rates!$H$14,'Claim Details'!$E$28&lt;=Rates!$H$15,'Claim Details'!$E$19="No"),Rates!$H$19,IF(AND(C126="C",'Claim Details'!$E$28&gt;=Rates!$J$14,'Claim Details'!$E$28&lt;=Rates!$J$15,'Claim Details'!$E$19="Yes"),Rates!$K$19,IF(AND(C126="C",'Claim Details'!$E$28&gt;=Rates!$J$14,'Claim Details'!$E$28&lt;=Rates!$J$15,'Claim Details'!$E$19="No"),Rates!$J$19,"£0.00"))))))))))))))))))))))))</f>
        <v>£0.00</v>
      </c>
      <c r="AT126" s="189" t="str">
        <f>IF(AND(C126="A",'Claim Details'!$E$28&gt;=Rates!$D$14,'Claim Details'!$E$28&lt;=Rates!$D$15,'Claim Details'!$E$19="Yes"),Rates!$E$25,IF(AND(C126="A",'Claim Details'!$E$28&gt;=Rates!$D$14,'Claim Details'!$E$28&lt;=Rates!$D$15,'Claim Details'!$E$19="No"),Rates!$D$25,IF(AND(C126="A",'Claim Details'!$E$28&gt;=Rates!$F$14,'Claim Details'!$E$28&lt;=Rates!$F$15,'Claim Details'!$E$19="Yes"),Rates!$G$25,IF(AND(C126="A",'Claim Details'!$E$28&gt;=Rates!$F$14,'Claim Details'!$E$28&lt;=Rates!$F$15,'Claim Details'!$E$19="No"),Rates!$F$25,IF(AND(C126="A",'Claim Details'!$E$28&gt;=Rates!$H$14,'Claim Details'!$E$28&lt;=Rates!$H$15,'Claim Details'!$E$19="Yes"),Rates!$I$25,IF(AND(C126="A",'Claim Details'!$E$28&gt;=Rates!$H$14,'Claim Details'!$E$28&lt;=Rates!$H$15,'Claim Details'!$E$19="No"),Rates!$H$25,IF(AND(C126="A",'Claim Details'!$E$28&gt;=Rates!$J$14,'Claim Details'!$E$28&lt;=Rates!$J$15,'Claim Details'!$E$19="Yes"),Rates!$K$25,IF(AND(C126="A",'Claim Details'!$E$28&gt;=Rates!$J$14,'Claim Details'!$E$28&lt;=Rates!$J$15,'Claim Details'!$E$19="No"),Rates!$J$25,IF(AND(C126="B",'Claim Details'!$E$28&gt;=Rates!$D$14,'Claim Details'!$E$28&lt;=Rates!$D$15,'Claim Details'!$E$19="Yes"),Rates!$E$26,IF(AND(C126="B",'Claim Details'!$E$28&gt;=Rates!$D$14,'Claim Details'!$E$28&lt;=Rates!$D$15,'Claim Details'!$E$19="No"),Rates!$D$26,IF(AND(C126="B",'Claim Details'!$E$28&gt;=Rates!$F$14,'Claim Details'!$E$28&lt;=Rates!$F$15,'Claim Details'!$E$19="Yes"),Rates!$G$26,IF(AND(C126="B",'Claim Details'!$E$28&gt;=Rates!$F$14,'Claim Details'!$E$28&lt;=Rates!$F$15,'Claim Details'!$E$19="No"),Rates!$F$26,IF(AND(C126="B",'Claim Details'!$E$28&gt;=Rates!$H$14,'Claim Details'!$E$28&lt;=Rates!$H$15,'Claim Details'!$E$19="Yes"),Rates!$I$26,IF(AND(C126="B",'Claim Details'!$E$28&gt;=Rates!$H$14,'Claim Details'!$E$28&lt;=Rates!$H$15,'Claim Details'!$E$19="No"),Rates!$H$26,IF(AND(C126="B",'Claim Details'!$E$28&gt;=Rates!$J$14,'Claim Details'!$E$28&lt;=Rates!$J$15,'Claim Details'!$E$19="Yes"),Rates!$K$26,IF(AND(C126="B",'Claim Details'!$E$28&gt;=Rates!$J$14,'Claim Details'!$E$28&lt;=Rates!$J$15,'Claim Details'!$E$19="No"),Rates!$J$26,IF(AND(C126="C",'Claim Details'!$E$28&gt;=Rates!$D$14,'Claim Details'!$E$28&lt;=Rates!$D$15,'Claim Details'!$E$19="Yes"),Rates!$E$27,IF(AND(C126="C",'Claim Details'!$E$28&gt;=Rates!$D$14,'Claim Details'!$E$28&lt;=Rates!$D$15,'Claim Details'!$E$19="No"),Rates!$D$27,IF(AND(C126="C",'Claim Details'!$E$28&gt;=Rates!$F$14,'Claim Details'!$E$28&lt;=Rates!$F$15,'Claim Details'!$E$19="Yes"),Rates!$G$27,IF(AND(C126="C",'Claim Details'!$E$28&gt;=Rates!$F$14,'Claim Details'!$E$28&lt;=Rates!$F$15,'Claim Details'!$E$19="No"),Rates!$F$27,IF(AND(C126="C",'Claim Details'!$E$28&gt;=Rates!$H$14,'Claim Details'!$E$28&lt;=Rates!$H$15,'Claim Details'!$E$19="Yes"),Rates!$I$27,IF(AND(C126="C",'Claim Details'!$E$28&gt;=Rates!$H$14,'Claim Details'!$E$28&lt;=Rates!$H$15,'Claim Details'!$E$19="No"),Rates!$H$27,IF(AND(C126="C",'Claim Details'!$E$28&gt;=Rates!$J$14,'Claim Details'!$E$28&lt;=Rates!$J$15,'Claim Details'!$E$19="Yes"),Rates!$K$27,IF(AND(C126="C",'Claim Details'!$E$28&gt;=Rates!$J$14,'Claim Details'!$E$28&lt;=Rates!$J$15,'Claim Details'!$E$19="No"),Rates!$J$27,"£0.00"))))))))))))))))))))))))</f>
        <v>£0.00</v>
      </c>
      <c r="AU126" s="191" t="str">
        <f>IF(AND(C126="A",'Claim Details'!$E$28&gt;=Rates!$D$14,'Claim Details'!$E$28&lt;=Rates!$D$15,'Claim Details'!$E$19="Yes"),Rates!$E$20,IF(AND(C126="A",'Claim Details'!$E$28&gt;=Rates!$D$14,'Claim Details'!$E$28&lt;=Rates!$D$15,'Claim Details'!$E$19="No"),Rates!$D$20,IF(AND(C126="A",'Claim Details'!$E$28&gt;=Rates!$F$14,'Claim Details'!$E$28&lt;=Rates!$F$15,'Claim Details'!$E$19="Yes"),Rates!$G$20,IF(AND(C126="A",'Claim Details'!$E$28&gt;=Rates!$F$14,'Claim Details'!$E$28&lt;=Rates!$F$15,'Claim Details'!$E$19="No"),Rates!$F$20,IF(AND(C126="A",'Claim Details'!$E$28&gt;=Rates!$H$14,'Claim Details'!$E$28&lt;=Rates!$H$15,'Claim Details'!$E$19="Yes"),Rates!$I$20,IF(AND(C126="A",'Claim Details'!$E$28&gt;=Rates!$H$14,'Claim Details'!$E$28&lt;=Rates!$H$15,'Claim Details'!$E$19="No"),Rates!$H$20,IF(AND(C126="A",'Claim Details'!$E$28&gt;=Rates!$J$14,'Claim Details'!$E$28&lt;=Rates!$J$15,'Claim Details'!$E$19="Yes"),Rates!$K$20,IF(AND(C126="A",'Claim Details'!$E$28&gt;=Rates!$J$14,'Claim Details'!$E$28&lt;=Rates!$J$15,'Claim Details'!$E$19="No"),Rates!$J$20,IF(AND(C126="B",'Claim Details'!$E$28&gt;=Rates!$D$14,'Claim Details'!$E$28&lt;=Rates!$D$15,'Claim Details'!$E$19="Yes"),Rates!$E$21,IF(AND(C126="B",'Claim Details'!$E$28&gt;=Rates!$D$14,'Claim Details'!$E$28&lt;=Rates!$D$15,'Claim Details'!$E$19="No"),Rates!$D$21,IF(AND(C126="B",'Claim Details'!$E$28&gt;=Rates!$F$14,'Claim Details'!$E$28&lt;=Rates!$F$15,'Claim Details'!$E$19="Yes"),Rates!$G$21,IF(AND(C126="B",'Claim Details'!$E$28&gt;=Rates!$F$14,'Claim Details'!$E$28&lt;=Rates!$F$15,'Claim Details'!$E$19="No"),Rates!$F$21,IF(AND(C126="B",'Claim Details'!$E$28&gt;=Rates!$H$14,'Claim Details'!$E$28&lt;=Rates!$H$15,'Claim Details'!$E$19="Yes"),Rates!$I$21,IF(AND(C126="B",'Claim Details'!$E$28&gt;=Rates!$H$14,'Claim Details'!$E$28&lt;=Rates!$H$15,'Claim Details'!$E$19="No"),Rates!$H$21,IF(AND(C126="B",'Claim Details'!$E$28&gt;=Rates!$J$14,'Claim Details'!$E$28&lt;=Rates!$J$15,'Claim Details'!$E$19="Yes"),Rates!$K$21,IF(AND(C126="B",'Claim Details'!$E$28&gt;=Rates!$J$14,'Claim Details'!$E$28&lt;=Rates!$J$15,'Claim Details'!$E$19="No"),Rates!$J$21,"£0.00"))))))))))))))))</f>
        <v>£0.00</v>
      </c>
      <c r="AV126" s="191" t="str">
        <f>IF(AND(C126="A",'Claim Details'!$E$28&gt;=Rates!$D$14,'Claim Details'!$E$28&lt;=Rates!$D$15,'Claim Details'!$E$19="Yes"),Rates!$E$22,IF(AND(C126="A",'Claim Details'!$E$28&gt;=Rates!$D$14,'Claim Details'!$E$28&lt;=Rates!$D$15,'Claim Details'!$E$19="No"),Rates!$D$22,IF(AND(C126="A",'Claim Details'!$E$28&gt;=Rates!$F$14,'Claim Details'!$E$28&lt;=Rates!$F$15,'Claim Details'!$E$19="Yes"),Rates!$G$22,IF(AND(C126="A",'Claim Details'!$E$28&gt;=Rates!$F$14,'Claim Details'!$E$28&lt;=Rates!$F$15,'Claim Details'!$E$19="No"),Rates!$F$22,IF(AND(C126="A",'Claim Details'!$E$28&gt;=Rates!$H$14,'Claim Details'!$E$28&lt;=Rates!$H$15,'Claim Details'!$E$19="Yes"),Rates!$I$22,IF(AND(C126="A",'Claim Details'!$E$28&gt;=Rates!$H$14,'Claim Details'!$E$28&lt;=Rates!$H$15,'Claim Details'!$E$19="No"),Rates!$H$22,IF(AND(C126="A",'Claim Details'!$E$28&gt;=Rates!$J$14,'Claim Details'!$E$28&lt;=Rates!$J$15,'Claim Details'!$E$19="Yes"),Rates!$K$22,IF(AND(C126="A",'Claim Details'!$E$28&gt;=Rates!$J$14,'Claim Details'!$E$28&lt;=Rates!$J$15,'Claim Details'!$E$19="No"),Rates!$J$22,IF(AND(C126="B",'Claim Details'!$E$28&gt;=Rates!$D$14,'Claim Details'!$E$28&lt;=Rates!$D$15,'Claim Details'!$E$19="Yes"),Rates!$E$23,IF(AND(C126="B",'Claim Details'!$E$28&gt;=Rates!$D$14,'Claim Details'!$E$28&lt;=Rates!$D$15,'Claim Details'!$E$19="No"),Rates!$D$23,IF(AND(C126="B",'Claim Details'!$E$28&gt;=Rates!$F$14,'Claim Details'!$E$28&lt;=Rates!$F$15,'Claim Details'!$E$19="Yes"),Rates!$G$23,IF(AND(C126="B",'Claim Details'!$E$28&gt;=Rates!$F$14,'Claim Details'!$E$28&lt;=Rates!$F$15,'Claim Details'!$E$19="No"),Rates!$F$23,IF(AND(C126="B",'Claim Details'!$E$28&gt;=Rates!$H$14,'Claim Details'!$E$28&lt;=Rates!$H$15,'Claim Details'!$E$19="Yes"),Rates!$I$23,IF(AND(C126="B",'Claim Details'!$E$28&gt;=Rates!$H$14,'Claim Details'!$E$28&lt;=Rates!$H$15,'Claim Details'!$E$19="No"),Rates!$H$23,IF(AND(C126="B",'Claim Details'!$E$28&gt;=Rates!$J$14,'Claim Details'!$E$28&lt;=Rates!$J$15,'Claim Details'!$E$19="Yes"),Rates!$K$23,IF(AND(C126="B",'Claim Details'!$E$28&gt;=Rates!$J$14,'Claim Details'!$E$28&lt;=Rates!$J$15,'Claim Details'!$E$19="No"),Rates!$J$23,IF(AND(C126="C",'Claim Details'!$E$28&gt;=Rates!$D$14,'Claim Details'!$E$28&lt;=Rates!$D$15,'Claim Details'!$E$19="Yes"),Rates!$E$24,IF(AND(C126="C",'Claim Details'!$E$28&gt;=Rates!$D$14,'Claim Details'!$E$28&lt;=Rates!$D$15,'Claim Details'!$E$19="No"),Rates!$D$24,IF(AND(C126="C",'Claim Details'!$E$28&gt;=Rates!$F$14,'Claim Details'!$E$28&lt;=Rates!$F$15,'Claim Details'!$E$19="Yes"),Rates!$G$24,IF(AND(C126="C",'Claim Details'!$E$28&gt;=Rates!$F$14,'Claim Details'!$E$28&lt;=Rates!$F$15,'Claim Details'!$E$19="No"),Rates!$F$24,IF(AND(C126="C",'Claim Details'!$E$28&gt;=Rates!$H$14,'Claim Details'!$E$28&lt;=Rates!$H$15,'Claim Details'!$E$19="Yes"),Rates!$I$24,IF(AND(C126="C",'Claim Details'!$E$28&gt;=Rates!$H$14,'Claim Details'!$E$28&lt;=Rates!$H$15,'Claim Details'!$E$19="No"),Rates!$H$24,IF(AND(C126="C",'Claim Details'!$E$28&gt;=Rates!$J$14,'Claim Details'!$E$28&lt;=Rates!$J$15,'Claim Details'!$E$19="Yes"),Rates!$K$24,IF(AND(C126="C",'Claim Details'!$E$28&gt;=Rates!$J$14,'Claim Details'!$E$28&lt;=Rates!$J$15,'Claim Details'!$E$19="No"),Rates!$J$24,"£0.00"))))))))))))))))))))))))</f>
        <v>£0.00</v>
      </c>
      <c r="AW126" s="1"/>
      <c r="AX126" s="189" t="str">
        <f>IF(AND(U126="A",'Claim Details'!$I$28&gt;=Rates!$D$14,'Claim Details'!$I$28&lt;=Rates!$D$15,'Claim Details'!$I$19="Yes"),Rates!$J$17,IF(AND(U126="A",'Claim Details'!$I$28&gt;=Rates!$D$14,'Claim Details'!$I$28&lt;=Rates!$D$15,'Claim Details'!$I$19="No"),Rates!$D$17,IF(AND(U126="A",'Claim Details'!$I$28&gt;=Rates!$F$14,'Claim Details'!$I$28&lt;=Rates!$F$15,'Claim Details'!$I$19="Yes"),Rates!$G$17,IF(AND(U126="A",'Claim Details'!$I$28&gt;=Rates!$F$14,'Claim Details'!$I$28&lt;=Rates!$F$15,'Claim Details'!$I$19="No"),Rates!$F$17,IF(AND(U126="A",'Claim Details'!$I$28&gt;=Rates!$H$14,'Claim Details'!$I$28&lt;=Rates!$H$15,'Claim Details'!$I$19="Yes"),Rates!$I$17,IF(AND(U126="A",'Claim Details'!$I$28&gt;=Rates!$H$14,'Claim Details'!$I$28&lt;=Rates!$H$15,'Claim Details'!$I$19="No"),Rates!$H$17,IF(AND(U126="A",'Claim Details'!$I$28&gt;=Rates!$J$14,'Claim Details'!$I$28&lt;=Rates!$J$15,'Claim Details'!$I$19="Yes"),Rates!$K$17,IF(AND(U126="A",'Claim Details'!$I$28&gt;=Rates!$J$14,'Claim Details'!$I$28&lt;=Rates!$J$15,'Claim Details'!$I$19="No"),Rates!$J$17,IF(AND(U126="B",'Claim Details'!$I$28&gt;=Rates!$D$14,'Claim Details'!$I$28&lt;=Rates!$D$15,'Claim Details'!$I$19="Yes"),Rates!$E$18,IF(AND(U126="B",'Claim Details'!$I$28&gt;=Rates!$D$14,'Claim Details'!$I$28&lt;=Rates!$D$15,'Claim Details'!$I$19="No"),Rates!$D$18,IF(AND(U126="B",'Claim Details'!$I$28&gt;=Rates!$F$14,'Claim Details'!$I$28&lt;=Rates!$F$15,'Claim Details'!$I$19="Yes"),Rates!$G$18,IF(AND(U126="B",'Claim Details'!$I$28&gt;=Rates!$F$14,'Claim Details'!$I$28&lt;=Rates!$F$15,'Claim Details'!$I$19="No"),Rates!$F$18,IF(AND(U126="B",'Claim Details'!$I$28&gt;=Rates!$H$14,'Claim Details'!$I$28&lt;=Rates!$H$15,'Claim Details'!$I$19="Yes"),Rates!$I$18,IF(AND(U126="B",'Claim Details'!$I$28&gt;=Rates!$H$14,'Claim Details'!$I$28&lt;=Rates!$H$15,'Claim Details'!$I$19="No"),Rates!$H$18,IF(AND(U126="B",'Claim Details'!$I$28&gt;=Rates!$J$14,'Claim Details'!$I$28&lt;=Rates!$J$15,'Claim Details'!$I$19="Yes"),Rates!$K$18,IF(AND(U126="B",'Claim Details'!$I$28&gt;=Rates!$J$14,'Claim Details'!$I$28&lt;=Rates!$J$15,'Claim Details'!$I$19="No"),Rates!$J$18,IF(AND(U126="C",'Claim Details'!$I$28&gt;=Rates!$D$14,'Claim Details'!$I$28&lt;=Rates!$D$15,'Claim Details'!$I$19="Yes"),Rates!$E$19,IF(AND(U126="C",'Claim Details'!$I$28&gt;=Rates!$D$14,'Claim Details'!$I$28&lt;=Rates!$D$15,'Claim Details'!$I$19="No"),Rates!$D$19,IF(AND(U126="C",'Claim Details'!$I$28&gt;=Rates!$F$14,'Claim Details'!$I$28&lt;=Rates!$F$15,'Claim Details'!$I$19="Yes"),Rates!$G$19,IF(AND(U126="C",'Claim Details'!$I$28&gt;=Rates!$F$14,'Claim Details'!$I$28&lt;=Rates!$F$15,'Claim Details'!$I$19="No"),Rates!$F$19,IF(AND(U126="C",'Claim Details'!$I$28&gt;=Rates!$H$14,'Claim Details'!$I$28&lt;=Rates!$H$15,'Claim Details'!$I$19="Yes"),Rates!$I$19,IF(AND(U126="C",'Claim Details'!$I$28&gt;=Rates!$H$14,'Claim Details'!$I$28&lt;=Rates!$H$15,'Claim Details'!$I$19="No"),Rates!$H$19,IF(AND(U126="C",'Claim Details'!$I$28&gt;=Rates!$J$14,'Claim Details'!$I$28&lt;=Rates!$J$15,'Claim Details'!$I$19="Yes"),Rates!$K$19,IF(AND(U126="C",'Claim Details'!$I$28&gt;=Rates!$J$14,'Claim Details'!$I$28&lt;=Rates!$J$15,'Claim Details'!$I$19="No"),Rates!$J$19,"£0.00"))))))))))))))))))))))))</f>
        <v>£0.00</v>
      </c>
      <c r="AY126" s="189" t="str">
        <f>IF(AND(C126="A",'Claim Details'!$I$28&gt;=Rates!$D$14,'Claim Details'!$I$28&lt;=Rates!$D$15,'Claim Details'!$I$19="Yes"),Rates!$J$25,IF(AND(C126="A",'Claim Details'!$I$28&gt;=Rates!$D$14,'Claim Details'!$I$28&lt;=Rates!$D$15,'Claim Details'!$I$19="No"),Rates!$D$25,IF(AND(C126="A",'Claim Details'!$I$28&gt;=Rates!$F$14,'Claim Details'!$I$28&lt;=Rates!$F$15,'Claim Details'!$I$19="Yes"),Rates!$G$25,IF(AND(C126="A",'Claim Details'!$I$28&gt;=Rates!$F$14,'Claim Details'!$I$28&lt;=Rates!$F$15,'Claim Details'!$I$19="No"),Rates!$F$25,IF(AND(C126="A",'Claim Details'!$I$28&gt;=Rates!$H$14,'Claim Details'!$I$28&lt;=Rates!$H$15,'Claim Details'!$I$19="Yes"),Rates!$I$25,IF(AND(C126="A",'Claim Details'!$I$28&gt;=Rates!$H$14,'Claim Details'!$I$28&lt;=Rates!$H$15,'Claim Details'!$I$19="No"),Rates!$H$25,IF(AND(C126="A",'Claim Details'!$I$28&gt;=Rates!$J$14,'Claim Details'!$I$28&lt;=Rates!$J$15,'Claim Details'!$I$19="Yes"),Rates!$K$25,IF(AND(C126="A",'Claim Details'!$I$28&gt;=Rates!$J$14,'Claim Details'!$I$28&lt;=Rates!$J$15,'Claim Details'!$I$19="No"),Rates!$J$25,IF(AND(C126="B",'Claim Details'!$I$28&gt;=Rates!$D$14,'Claim Details'!$I$28&lt;=Rates!$D$15,'Claim Details'!$I$19="Yes"),Rates!$E$26,IF(AND(C126="B",'Claim Details'!$I$28&gt;=Rates!$D$14,'Claim Details'!$I$28&lt;=Rates!$D$15,'Claim Details'!$I$19="No"),Rates!$D$26,IF(AND(C126="B",'Claim Details'!$I$28&gt;=Rates!$F$14,'Claim Details'!$I$28&lt;=Rates!$F$15,'Claim Details'!$I$19="Yes"),Rates!$G$26,IF(AND(C126="B",'Claim Details'!$I$28&gt;=Rates!$F$14,'Claim Details'!$I$28&lt;=Rates!$F$15,'Claim Details'!$I$19="No"),Rates!$F$26,IF(AND(C126="B",'Claim Details'!$I$28&gt;=Rates!$H$14,'Claim Details'!$I$28&lt;=Rates!$H$15,'Claim Details'!$I$19="Yes"),Rates!$I$26,IF(AND(C126="B",'Claim Details'!$I$28&gt;=Rates!$H$14,'Claim Details'!$I$28&lt;=Rates!$H$15,'Claim Details'!$I$19="No"),Rates!$H$26,IF(AND(C126="B",'Claim Details'!$I$28&gt;=Rates!$J$14,'Claim Details'!$I$28&lt;=Rates!$J$15,'Claim Details'!$I$19="Yes"),Rates!$K$26,IF(AND(C126="B",'Claim Details'!$I$28&gt;=Rates!$J$14,'Claim Details'!$I$28&lt;=Rates!$J$15,'Claim Details'!$I$19="No"),Rates!$J$26,IF(AND(C126="C",'Claim Details'!$I$28&gt;=Rates!$D$14,'Claim Details'!$I$28&lt;=Rates!$D$15,'Claim Details'!$I$19="Yes"),Rates!$E$27,IF(AND(C126="C",'Claim Details'!$I$28&gt;=Rates!$D$14,'Claim Details'!$I$28&lt;=Rates!$D$15,'Claim Details'!$I$19="No"),Rates!$D$27,IF(AND(C126="C",'Claim Details'!$I$28&gt;=Rates!$F$14,'Claim Details'!$I$28&lt;=Rates!$F$15,'Claim Details'!$I$19="Yes"),Rates!$G$27,IF(AND(C126="C",'Claim Details'!$I$28&gt;=Rates!$F$14,'Claim Details'!$I$28&lt;=Rates!$F$15,'Claim Details'!$I$19="No"),Rates!$F$27,IF(AND(C126="C",'Claim Details'!$I$28&gt;=Rates!$H$14,'Claim Details'!$I$28&lt;=Rates!$H$15,'Claim Details'!$I$19="Yes"),Rates!$I$27,IF(AND(C126="C",'Claim Details'!$I$28&gt;=Rates!$H$14,'Claim Details'!$I$28&lt;=Rates!$H$15,'Claim Details'!$I$19="No"),Rates!$H$27,IF(AND(C126="C",'Claim Details'!$I$28&gt;=Rates!$J$14,'Claim Details'!$I$28&lt;=Rates!$J$15,'Claim Details'!$I$19="Yes"),Rates!$K$27,IF(AND(C126="C",'Claim Details'!$I$28&gt;=Rates!$J$14,'Claim Details'!$I$28&lt;=Rates!$J$15,'Claim Details'!$I$19="No"),Rates!$J$27,"£0.00"))))))))))))))))))))))))</f>
        <v>£0.00</v>
      </c>
      <c r="AZ126" s="189" t="str">
        <f>IF(AND(C126="A",'Claim Details'!$I$28&gt;=Rates!$D$14,'Claim Details'!$I$28&lt;=Rates!$D$15,'Claim Details'!$I$19="Yes"),Rates!$E$20,IF(AND(C126="A",'Claim Details'!$I$28&gt;=Rates!$D$14,'Claim Details'!$I$28&lt;=Rates!$D$15,'Claim Details'!$I$19="No"),Rates!$D$20,IF(AND(C126="A",'Claim Details'!$I$28&gt;=Rates!$F$14,'Claim Details'!$I$28&lt;=Rates!$F$15,'Claim Details'!$I$19="Yes"),Rates!$G$20,IF(AND(C126="A",'Claim Details'!$I$28&gt;=Rates!$F$14,'Claim Details'!$I$28&lt;=Rates!$F$15,'Claim Details'!$I$19="No"),Rates!$F$20,IF(AND(C126="A",'Claim Details'!$I$28&gt;=Rates!$H$14,'Claim Details'!$I$28&lt;=Rates!$H$15,'Claim Details'!$I$19="Yes"),Rates!$I$20,IF(AND(C126="A",'Claim Details'!$I$28&gt;=Rates!$H$14,'Claim Details'!$I$28&lt;=Rates!$H$15,'Claim Details'!$I$19="No"),Rates!$H$20,IF(AND(C126="A",'Claim Details'!$I$28&gt;=Rates!$J$14,'Claim Details'!$I$28&lt;=Rates!$J$15,'Claim Details'!$I$19="Yes"),Rates!$K$20,IF(AND(C126="A",'Claim Details'!$I$28&gt;=Rates!$J$14,'Claim Details'!$I$28&lt;=Rates!$J$15,'Claim Details'!$I$19="No"),Rates!$J$20,IF(AND(C126="B",'Claim Details'!$I$28&gt;=Rates!$D$14,'Claim Details'!$I$28&lt;=Rates!$D$15,'Claim Details'!$I$19="Yes"),Rates!$E$21,IF(AND(C126="B",'Claim Details'!$I$28&gt;=Rates!$D$14,'Claim Details'!$I$28&lt;=Rates!$D$15,'Claim Details'!$I$19="No"),Rates!$D$21,IF(AND(C126="B",'Claim Details'!$I$28&gt;=Rates!$F$14,'Claim Details'!$I$28&lt;=Rates!$F$15,'Claim Details'!$I$19="Yes"),Rates!$G$21,IF(AND(C126="B",'Claim Details'!$I$28&gt;=Rates!$F$14,'Claim Details'!$I$28&lt;=Rates!$F$15,'Claim Details'!$I$19="No"),Rates!$F$21,IF(AND(C126="B",'Claim Details'!$I$28&gt;=Rates!$H$14,'Claim Details'!$I$28&lt;=Rates!$H$15,'Claim Details'!$I$19="Yes"),Rates!$I$21,IF(AND(C126="B",'Claim Details'!$I$28&gt;=Rates!$H$14,'Claim Details'!$I$28&lt;=Rates!$H$15,'Claim Details'!$I$19="No"),Rates!$H$21,IF(AND(C126="B",'Claim Details'!$I$28&gt;=Rates!$J$14,'Claim Details'!$I$28&lt;=Rates!$J$15,'Claim Details'!$I$19="Yes"),Rates!$K$21,IF(AND(C126="B",'Claim Details'!$I$28&gt;=Rates!$J$14,'Claim Details'!$I$28&lt;=Rates!$J$15,'Claim Details'!$I$19="No"),Rates!$J$21,"£0.00"))))))))))))))))</f>
        <v>£0.00</v>
      </c>
      <c r="BA126" s="189" t="str">
        <f>IF(AND(C126="A",'Claim Details'!$I$28&gt;=Rates!$D$14,'Claim Details'!$I$28&lt;=Rates!$D$15,'Claim Details'!$I$19="Yes"),Rates!$E$22,IF(AND(C126="A",'Claim Details'!$I$28&gt;=Rates!$D$14,'Claim Details'!$I$28&lt;=Rates!$D$15,'Claim Details'!$I$19="No"),Rates!$D$22,IF(AND(C126="A",'Claim Details'!$I$28&gt;=Rates!$F$14,'Claim Details'!$I$28&lt;=Rates!$F$15,'Claim Details'!$I$19="Yes"),Rates!$G$22,IF(AND(C126="A",'Claim Details'!$I$28&gt;=Rates!$F$14,'Claim Details'!$I$28&lt;=Rates!$F$15,'Claim Details'!$I$19="No"),Rates!$F$22,IF(AND(C126="A",'Claim Details'!$I$28&gt;=Rates!$H$14,'Claim Details'!$I$28&lt;=Rates!$H$15,'Claim Details'!$I$19="Yes"),Rates!$I$22,IF(AND(C126="A",'Claim Details'!$I$28&gt;=Rates!$H$14,'Claim Details'!$I$28&lt;=Rates!$H$15,'Claim Details'!$I$19="No"),Rates!$H$22,IF(AND(C126="A",'Claim Details'!$I$28&gt;=Rates!$J$14,'Claim Details'!$I$28&lt;=Rates!$J$15,'Claim Details'!$I$19="Yes"),Rates!$K$22,IF(AND(C126="A",'Claim Details'!$I$28&gt;=Rates!$J$14,'Claim Details'!$I$28&lt;=Rates!$J$15,'Claim Details'!$I$19="No"),Rates!$J$22,IF(AND(C126="B",'Claim Details'!$I$28&gt;=Rates!$D$14,'Claim Details'!$I$28&lt;=Rates!$D$15,'Claim Details'!$I$19="Yes"),Rates!$E$23,IF(AND(C126="B",'Claim Details'!$I$28&gt;=Rates!$D$14,'Claim Details'!$I$28&lt;=Rates!$D$15,'Claim Details'!$I$19="No"),Rates!$D$23,IF(AND(C126="B",'Claim Details'!$I$28&gt;=Rates!$F$14,'Claim Details'!$I$28&lt;=Rates!$F$15,'Claim Details'!$I$19="Yes"),Rates!$G$23,IF(AND(C126="B",'Claim Details'!$I$28&gt;=Rates!$F$14,'Claim Details'!$I$28&lt;=Rates!$F$15,'Claim Details'!$I$19="No"),Rates!$F$23,IF(AND(C126="B",'Claim Details'!$I$28&gt;=Rates!$H$14,'Claim Details'!$I$28&lt;=Rates!$H$15,'Claim Details'!$I$19="Yes"),Rates!$I$23,IF(AND(C126="B",'Claim Details'!$I$28&gt;=Rates!$H$14,'Claim Details'!$I$28&lt;=Rates!$H$15,'Claim Details'!$I$19="No"),Rates!$H$23,IF(AND(C126="B",'Claim Details'!$I$28&gt;=Rates!$J$14,'Claim Details'!$I$28&lt;=Rates!$J$15,'Claim Details'!$I$19="Yes"),Rates!$K$23,IF(AND(C126="B",'Claim Details'!$I$28&gt;=Rates!$J$14,'Claim Details'!$I$28&lt;=Rates!$J$15,'Claim Details'!$I$19="No"),Rates!$J$23,IF(AND(C126="C",'Claim Details'!$I$28&gt;=Rates!$D$14,'Claim Details'!$I$28&lt;=Rates!$D$15,'Claim Details'!$I$19="Yes"),Rates!$E$24,IF(AND(C126="C",'Claim Details'!$I$28&gt;=Rates!$D$14,'Claim Details'!$I$28&lt;=Rates!$D$15,'Claim Details'!$I$19="No"),Rates!$D$24,IF(AND(C126="C",'Claim Details'!$I$28&gt;=Rates!$F$14,'Claim Details'!$I$28&lt;=Rates!$F$15,'Claim Details'!$I$19="Yes"),Rates!$G$24,IF(AND(C126="C",'Claim Details'!$I$28&gt;=Rates!$F$14,'Claim Details'!$I$28&lt;=Rates!$F$15,'Claim Details'!$I$19="No"),Rates!$F$24,IF(AND(C126="C",'Claim Details'!$I$28&gt;=Rates!$H$14,'Claim Details'!$I$28&lt;=Rates!$H$15,'Claim Details'!$I$19="Yes"),Rates!$I$24,IF(AND(C126="C",'Claim Details'!$I$28&gt;=Rates!$H$14,'Claim Details'!$I$28&lt;=Rates!$H$15,'Claim Details'!$I$19="No"),Rates!$H$24,IF(AND(C126="C",'Claim Details'!$I$28&gt;=Rates!$J$14,'Claim Details'!$I$28&lt;=Rates!$J$15,'Claim Details'!$I$19="Yes"),Rates!$K$24,IF(AND(C126="C",'Claim Details'!$I$28&gt;=Rates!$J$14,'Claim Details'!$I$28&lt;=Rates!$J$15,'Claim Details'!$I$19="No"),Rates!$J$24,"£0.00"))))))))))))))))))))))))</f>
        <v>£0.00</v>
      </c>
      <c r="BB126" s="189" t="str">
        <f t="shared" si="27"/>
        <v>£0.00</v>
      </c>
      <c r="BC126" s="1"/>
      <c r="BD126" s="189" t="str">
        <f>IF(AND(AE126="A",'Claim Details'!$I$28&gt;=Rates!$D$14,'Claim Details'!$I$28&lt;=Rates!$D$15,'Claim Details'!$I$19="Yes"),Rates!$J$17,IF(AND(AE126="A",'Claim Details'!$I$28&gt;=Rates!$D$14,'Claim Details'!$I$28&lt;=Rates!$D$15,'Claim Details'!$I$19="No"),Rates!$D$17,IF(AND(AE126="A",'Claim Details'!$I$28&gt;=Rates!$F$14,'Claim Details'!$I$28&lt;=Rates!$F$15,'Claim Details'!$I$19="Yes"),Rates!$G$17,IF(AND(AE126="A",'Claim Details'!$I$28&gt;=Rates!$F$14,'Claim Details'!$I$28&lt;=Rates!$F$15,'Claim Details'!$I$19="No"),Rates!$F$17,IF(AND(AE126="A",'Claim Details'!$I$28&gt;=Rates!$H$14,'Claim Details'!$I$28&lt;=Rates!$H$15,'Claim Details'!$I$19="Yes"),Rates!$I$17,IF(AND(AE126="A",'Claim Details'!$I$28&gt;=Rates!$H$14,'Claim Details'!$I$28&lt;=Rates!$H$15,'Claim Details'!$I$19="No"),Rates!$H$17,IF(AND(AE126="A",'Claim Details'!$I$28&gt;=Rates!$J$14,'Claim Details'!$I$28&lt;=Rates!$J$15,'Claim Details'!$I$19="Yes"),Rates!$K$17,IF(AND(AE126="A",'Claim Details'!$I$28&gt;=Rates!$J$14,'Claim Details'!$I$28&lt;=Rates!$J$15,'Claim Details'!$I$19="No"),Rates!$J$17,IF(AND(AE126="B",'Claim Details'!$I$28&gt;=Rates!$D$14,'Claim Details'!$I$28&lt;=Rates!$D$15,'Claim Details'!$I$19="Yes"),Rates!$E$18,IF(AND(AE126="B",'Claim Details'!$I$28&gt;=Rates!$D$14,'Claim Details'!$I$28&lt;=Rates!$D$15,'Claim Details'!$I$19="No"),Rates!$D$18,IF(AND(AE126="B",'Claim Details'!$I$28&gt;=Rates!$F$14,'Claim Details'!$I$28&lt;=Rates!$F$15,'Claim Details'!$I$19="Yes"),Rates!$G$18,IF(AND(AE126="B",'Claim Details'!$I$28&gt;=Rates!$F$14,'Claim Details'!$I$28&lt;=Rates!$F$15,'Claim Details'!$I$19="No"),Rates!$F$18,IF(AND(AE126="B",'Claim Details'!$I$28&gt;=Rates!$H$14,'Claim Details'!$I$28&lt;=Rates!$H$15,'Claim Details'!$I$19="Yes"),Rates!$I$18,IF(AND(AE126="B",'Claim Details'!$I$28&gt;=Rates!$H$14,'Claim Details'!$I$28&lt;=Rates!$H$15,'Claim Details'!$I$19="No"),Rates!$H$18,IF(AND(AE126="B",'Claim Details'!$I$28&gt;=Rates!$J$14,'Claim Details'!$I$28&lt;=Rates!$J$15,'Claim Details'!$I$19="Yes"),Rates!$K$18,IF(AND(AE126="B",'Claim Details'!$I$28&gt;=Rates!$J$14,'Claim Details'!$I$28&lt;=Rates!$J$15,'Claim Details'!$I$19="No"),Rates!$J$18,IF(AND(AE126="C",'Claim Details'!$I$28&gt;=Rates!$D$14,'Claim Details'!$I$28&lt;=Rates!$D$15,'Claim Details'!$I$19="Yes"),Rates!$E$19,IF(AND(AE126="C",'Claim Details'!$I$28&gt;=Rates!$D$14,'Claim Details'!$I$28&lt;=Rates!$D$15,'Claim Details'!$I$19="No"),Rates!$D$19,IF(AND(AE126="C",'Claim Details'!$I$28&gt;=Rates!$F$14,'Claim Details'!$I$28&lt;=Rates!$F$15,'Claim Details'!$I$19="Yes"),Rates!$G$19,IF(AND(AE126="C",'Claim Details'!$I$28&gt;=Rates!$F$14,'Claim Details'!$I$28&lt;=Rates!$F$15,'Claim Details'!$I$19="No"),Rates!$F$19,IF(AND(AE126="C",'Claim Details'!$I$28&gt;=Rates!$H$14,'Claim Details'!$I$28&lt;=Rates!$H$15,'Claim Details'!$I$19="Yes"),Rates!$I$19,IF(AND(AE126="C",'Claim Details'!$I$28&gt;=Rates!$H$14,'Claim Details'!$I$28&lt;=Rates!$H$15,'Claim Details'!$I$19="No"),Rates!$H$19,IF(AND(AE126="C",'Claim Details'!$I$28&gt;=Rates!$J$14,'Claim Details'!$I$28&lt;=Rates!$J$15,'Claim Details'!$I$19="Yes"),Rates!$K$19,IF(AND(AE126="C",'Claim Details'!$I$28&gt;=Rates!$J$14,'Claim Details'!$I$28&lt;=Rates!$J$15,'Claim Details'!$I$19="No"),Rates!$J$19,"£0.00"))))))))))))))))))))))))</f>
        <v>£0.00</v>
      </c>
      <c r="BE126" s="189" t="str">
        <f>IF(AND(AE126="A",'Claim Details'!$I$28&gt;=Rates!$D$14,'Claim Details'!$I$28&lt;=Rates!$D$15,'Claim Details'!$I$19="Yes"),Rates!$J$25,IF(AND(AE126="A",'Claim Details'!$I$28&gt;=Rates!$D$14,'Claim Details'!$I$28&lt;=Rates!$D$15,'Claim Details'!$I$19="No"),Rates!$D$25,IF(AND(AE126="A",'Claim Details'!$I$28&gt;=Rates!$F$14,'Claim Details'!$I$28&lt;=Rates!$F$15,'Claim Details'!$I$19="Yes"),Rates!$G$25,IF(AND(AE126="A",'Claim Details'!$I$28&gt;=Rates!$F$14,'Claim Details'!$I$28&lt;=Rates!$F$15,'Claim Details'!$I$19="No"),Rates!$F$25,IF(AND(AE126="A",'Claim Details'!$I$28&gt;=Rates!$H$14,'Claim Details'!$I$28&lt;=Rates!$H$15,'Claim Details'!$I$19="Yes"),Rates!$I$25,IF(AND(AE126="A",'Claim Details'!$I$28&gt;=Rates!$H$14,'Claim Details'!$I$28&lt;=Rates!$H$15,'Claim Details'!$I$19="No"),Rates!$H$25,IF(AND(AE126="A",'Claim Details'!$I$28&gt;=Rates!$J$14,'Claim Details'!$I$28&lt;=Rates!$J$15,'Claim Details'!$I$19="Yes"),Rates!$K$25,IF(AND(AE126="A",'Claim Details'!$I$28&gt;=Rates!$J$14,'Claim Details'!$I$28&lt;=Rates!$J$15,'Claim Details'!$I$19="No"),Rates!$J$25,IF(AND(AE126="B",'Claim Details'!$I$28&gt;=Rates!$D$14,'Claim Details'!$I$28&lt;=Rates!$D$15,'Claim Details'!$I$19="Yes"),Rates!$E$26,IF(AND(AE126="B",'Claim Details'!$I$28&gt;=Rates!$D$14,'Claim Details'!$I$28&lt;=Rates!$D$15,'Claim Details'!$I$19="No"),Rates!$D$26,IF(AND(AE126="B",'Claim Details'!$I$28&gt;=Rates!$F$14,'Claim Details'!$I$28&lt;=Rates!$F$15,'Claim Details'!$I$19="Yes"),Rates!$G$26,IF(AND(AE126="B",'Claim Details'!$I$28&gt;=Rates!$F$14,'Claim Details'!$I$28&lt;=Rates!$F$15,'Claim Details'!$I$19="No"),Rates!$F$26,IF(AND(AE126="B",'Claim Details'!$I$28&gt;=Rates!$H$14,'Claim Details'!$I$28&lt;=Rates!$H$15,'Claim Details'!$I$19="Yes"),Rates!$I$26,IF(AND(AE126="B",'Claim Details'!$I$28&gt;=Rates!$H$14,'Claim Details'!$I$28&lt;=Rates!$H$15,'Claim Details'!$I$19="No"),Rates!$H$26,IF(AND(AE126="B",'Claim Details'!$I$28&gt;=Rates!$J$14,'Claim Details'!$I$28&lt;=Rates!$J$15,'Claim Details'!$I$19="Yes"),Rates!$K$26,IF(AND(AE126="B",'Claim Details'!$I$28&gt;=Rates!$J$14,'Claim Details'!$I$28&lt;=Rates!$J$15,'Claim Details'!$I$19="No"),Rates!$J$26,IF(AND(AE126="C",'Claim Details'!$I$28&gt;=Rates!$D$14,'Claim Details'!$I$28&lt;=Rates!$D$15,'Claim Details'!$I$19="Yes"),Rates!$E$27,IF(AND(AE126="C",'Claim Details'!$I$28&gt;=Rates!$D$14,'Claim Details'!$I$28&lt;=Rates!$D$15,'Claim Details'!$I$19="No"),Rates!$D$27,IF(AND(AE126="C",'Claim Details'!$I$28&gt;=Rates!$F$14,'Claim Details'!$I$28&lt;=Rates!$F$15,'Claim Details'!$I$19="Yes"),Rates!$G$27,IF(AND(AE126="C",'Claim Details'!$I$28&gt;=Rates!$F$14,'Claim Details'!$I$28&lt;=Rates!$F$15,'Claim Details'!$I$19="No"),Rates!$F$27,IF(AND(AE126="C",'Claim Details'!$I$28&gt;=Rates!$H$14,'Claim Details'!$I$28&lt;=Rates!$H$15,'Claim Details'!$I$19="Yes"),Rates!$I$27,IF(AND(AE126="C",'Claim Details'!$I$28&gt;=Rates!$H$14,'Claim Details'!$I$28&lt;=Rates!$H$15,'Claim Details'!$I$19="No"),Rates!$H$27,IF(AND(AE126="C",'Claim Details'!$I$28&gt;=Rates!$J$14,'Claim Details'!$I$28&lt;=Rates!$J$15,'Claim Details'!$I$19="Yes"),Rates!$K$27,IF(AND(AE126="C",'Claim Details'!$I$28&gt;=Rates!$J$14,'Claim Details'!$I$28&lt;=Rates!$J$15,'Claim Details'!$I$19="No"),Rates!$J$27,"£0.00"))))))))))))))))))))))))</f>
        <v>£0.00</v>
      </c>
      <c r="BF126" s="189" t="str">
        <f>IF(AND(AE126="A",'Claim Details'!$I$28&gt;=Rates!$D$14,'Claim Details'!$I$28&lt;=Rates!$D$15,'Claim Details'!$I$19="Yes"),Rates!$E$20,IF(AND(AE126="A",'Claim Details'!$I$28&gt;=Rates!$D$14,'Claim Details'!$I$28&lt;=Rates!$D$15,'Claim Details'!$I$19="No"),Rates!$D$20,IF(AND(AE126="A",'Claim Details'!$I$28&gt;=Rates!$F$14,'Claim Details'!$I$28&lt;=Rates!$F$15,'Claim Details'!$I$19="Yes"),Rates!$G$20,IF(AND(AE126="A",'Claim Details'!$I$28&gt;=Rates!$F$14,'Claim Details'!$I$28&lt;=Rates!$F$15,'Claim Details'!$I$19="No"),Rates!$F$20,IF(AND(AE126="A",'Claim Details'!$I$28&gt;=Rates!$H$14,'Claim Details'!$I$28&lt;=Rates!$H$15,'Claim Details'!$I$19="Yes"),Rates!$I$20,IF(AND(AE126="A",'Claim Details'!$I$28&gt;=Rates!$H$14,'Claim Details'!$I$28&lt;=Rates!$H$15,'Claim Details'!$I$19="No"),Rates!$H$20,IF(AND(AE126="A",'Claim Details'!$I$28&gt;=Rates!$J$14,'Claim Details'!$I$28&lt;=Rates!$J$15,'Claim Details'!$I$19="Yes"),Rates!$K$20,IF(AND(AE126="A",'Claim Details'!$I$28&gt;=Rates!$J$14,'Claim Details'!$I$28&lt;=Rates!$J$15,'Claim Details'!$I$19="No"),Rates!$J$20,IF(AND(AE126="B",'Claim Details'!$I$28&gt;=Rates!$D$14,'Claim Details'!$I$28&lt;=Rates!$D$15,'Claim Details'!$I$19="Yes"),Rates!$E$21,IF(AND(AE126="B",'Claim Details'!$I$28&gt;=Rates!$D$14,'Claim Details'!$I$28&lt;=Rates!$D$15,'Claim Details'!$I$19="No"),Rates!$D$21,IF(AND(AE126="B",'Claim Details'!$I$28&gt;=Rates!$F$14,'Claim Details'!$I$28&lt;=Rates!$F$15,'Claim Details'!$I$19="Yes"),Rates!$G$21,IF(AND(AE126="B",'Claim Details'!$I$28&gt;=Rates!$F$14,'Claim Details'!$I$28&lt;=Rates!$F$15,'Claim Details'!$I$19="No"),Rates!$F$21,IF(AND(AE126="B",'Claim Details'!$I$28&gt;=Rates!$H$14,'Claim Details'!$I$28&lt;=Rates!$H$15,'Claim Details'!$I$19="Yes"),Rates!$I$21,IF(AND(AE126="B",'Claim Details'!$I$28&gt;=Rates!$H$14,'Claim Details'!$I$28&lt;=Rates!$H$15,'Claim Details'!$I$19="No"),Rates!$H$21,IF(AND(AE126="B",'Claim Details'!$I$28&gt;=Rates!$J$14,'Claim Details'!$I$28&lt;=Rates!$J$15,'Claim Details'!$I$19="Yes"),Rates!$K$21,IF(AND(AE126="B",'Claim Details'!$I$28&gt;=Rates!$J$14,'Claim Details'!$I$28&lt;=Rates!$J$15,'Claim Details'!$I$19="No"),Rates!$J$21,"£0.00"))))))))))))))))</f>
        <v>£0.00</v>
      </c>
      <c r="BG126" s="189" t="str">
        <f>IF(AND(AE126="A",'Claim Details'!$I$28&gt;=Rates!$D$14,'Claim Details'!$I$28&lt;=Rates!$D$15,'Claim Details'!$I$19="Yes"),Rates!$E$22,IF(AND(AE126="A",'Claim Details'!$I$28&gt;=Rates!$D$14,'Claim Details'!$I$28&lt;=Rates!$D$15,'Claim Details'!$I$19="No"),Rates!$D$22,IF(AND(AE126="A",'Claim Details'!$I$28&gt;=Rates!$F$14,'Claim Details'!$I$28&lt;=Rates!$F$15,'Claim Details'!$I$19="Yes"),Rates!$G$22,IF(AND(AE126="A",'Claim Details'!$I$28&gt;=Rates!$F$14,'Claim Details'!$I$28&lt;=Rates!$F$15,'Claim Details'!$I$19="No"),Rates!$F$22,IF(AND(AE126="A",'Claim Details'!$I$28&gt;=Rates!$H$14,'Claim Details'!$I$28&lt;=Rates!$H$15,'Claim Details'!$I$19="Yes"),Rates!$I$22,IF(AND(AE126="A",'Claim Details'!$I$28&gt;=Rates!$H$14,'Claim Details'!$I$28&lt;=Rates!$H$15,'Claim Details'!$I$19="No"),Rates!$H$22,IF(AND(AE126="A",'Claim Details'!$I$28&gt;=Rates!$J$14,'Claim Details'!$I$28&lt;=Rates!$J$15,'Claim Details'!$I$19="Yes"),Rates!$K$22,IF(AND(AE126="A",'Claim Details'!$I$28&gt;=Rates!$J$14,'Claim Details'!$I$28&lt;=Rates!$J$15,'Claim Details'!$I$19="No"),Rates!$J$22,IF(AND(AE126="B",'Claim Details'!$I$28&gt;=Rates!$D$14,'Claim Details'!$I$28&lt;=Rates!$D$15,'Claim Details'!$I$19="Yes"),Rates!$E$23,IF(AND(AE126="B",'Claim Details'!$I$28&gt;=Rates!$D$14,'Claim Details'!$I$28&lt;=Rates!$D$15,'Claim Details'!$I$19="No"),Rates!$D$23,IF(AND(AE126="B",'Claim Details'!$I$28&gt;=Rates!$F$14,'Claim Details'!$I$28&lt;=Rates!$F$15,'Claim Details'!$I$19="Yes"),Rates!$G$23,IF(AND(AE126="B",'Claim Details'!$I$28&gt;=Rates!$F$14,'Claim Details'!$I$28&lt;=Rates!$F$15,'Claim Details'!$I$19="No"),Rates!$F$23,IF(AND(AE126="B",'Claim Details'!$I$28&gt;=Rates!$H$14,'Claim Details'!$I$28&lt;=Rates!$H$15,'Claim Details'!$I$19="Yes"),Rates!$I$23,IF(AND(AE126="B",'Claim Details'!$I$28&gt;=Rates!$H$14,'Claim Details'!$I$28&lt;=Rates!$H$15,'Claim Details'!$I$19="No"),Rates!$H$23,IF(AND(AE126="B",'Claim Details'!$I$28&gt;=Rates!$J$14,'Claim Details'!$I$28&lt;=Rates!$J$15,'Claim Details'!$I$19="Yes"),Rates!$K$23,IF(AND(AE126="B",'Claim Details'!$I$28&gt;=Rates!$J$14,'Claim Details'!$I$28&lt;=Rates!$J$15,'Claim Details'!$I$19="No"),Rates!$J$23,IF(AND(AE126="C",'Claim Details'!$I$28&gt;=Rates!$D$14,'Claim Details'!$I$28&lt;=Rates!$D$15,'Claim Details'!$I$19="Yes"),Rates!$E$24,IF(AND(AE126="C",'Claim Details'!$I$28&gt;=Rates!$D$14,'Claim Details'!$I$28&lt;=Rates!$D$15,'Claim Details'!$I$19="No"),Rates!$D$24,IF(AND(AE126="C",'Claim Details'!$I$28&gt;=Rates!$F$14,'Claim Details'!$I$28&lt;=Rates!$F$15,'Claim Details'!$I$19="Yes"),Rates!$G$24,IF(AND(AE126="C",'Claim Details'!$I$28&gt;=Rates!$F$14,'Claim Details'!$I$28&lt;=Rates!$F$15,'Claim Details'!$I$19="No"),Rates!$F$24,IF(AND(AE126="C",'Claim Details'!$I$28&gt;=Rates!$H$14,'Claim Details'!$I$28&lt;=Rates!$H$15,'Claim Details'!$I$19="Yes"),Rates!$I$24,IF(AND(AE126="C",'Claim Details'!$I$28&gt;=Rates!$H$14,'Claim Details'!$I$28&lt;=Rates!$H$15,'Claim Details'!$I$19="No"),Rates!$H$24,IF(AND(AE126="C",'Claim Details'!$I$28&gt;=Rates!$J$14,'Claim Details'!$I$28&lt;=Rates!$J$15,'Claim Details'!$I$19="Yes"),Rates!$K$24,IF(AND(AE126="C",'Claim Details'!$I$28&gt;=Rates!$J$14,'Claim Details'!$I$28&lt;=Rates!$J$15,'Claim Details'!$I$19="No"),Rates!$J$24,"£0.00"))))))))))))))))))))))))</f>
        <v>£0.00</v>
      </c>
      <c r="BH126" s="189" t="str">
        <f t="shared" si="28"/>
        <v>£0.00</v>
      </c>
      <c r="BI126" s="189">
        <f t="shared" si="29"/>
        <v>0</v>
      </c>
      <c r="BO126" s="202" t="str">
        <f>IF(H126="","£0.00",IF(AP126="4","£0.00",IF(AP126="5","£0.00",IF(AP126="1","£0.00",((AQ126*H126)*'Claim Details'!$F$111)/100))))</f>
        <v>£0.00</v>
      </c>
      <c r="BP126" s="202" t="str">
        <f>IF(T126="","£0.00",IF(AP126="4","£0.00",IF(AP126="5","£0.00",IF(AP126="1","£0.00",((AR126*T126)*'Claim Details'!$N$111)/100))))</f>
        <v>£0.00</v>
      </c>
      <c r="BQ126" s="202" t="str">
        <f>IF(AI126="","£0.00",IF(AP126="4","£0.00",IF(AP126="5","£0.00",IF(AP126="1","£0.00",((BI126*AI126)*'Claim Details'!$W$111)/100))))</f>
        <v>£0.00</v>
      </c>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row>
    <row r="127" spans="1:97" ht="15">
      <c r="A127" s="145"/>
      <c r="B127" s="91"/>
      <c r="C127" s="96"/>
      <c r="D127" s="97"/>
      <c r="E127" s="98"/>
      <c r="F127" s="89"/>
      <c r="G127" s="99"/>
      <c r="H127" s="100"/>
      <c r="I127" s="221" t="str">
        <f t="shared" si="19"/>
        <v>£0.00</v>
      </c>
      <c r="J127" s="101"/>
      <c r="K127" s="100"/>
      <c r="L127" s="221" t="str">
        <f t="shared" si="20"/>
        <v>£0.00</v>
      </c>
      <c r="M127" s="101"/>
      <c r="N127" s="102"/>
      <c r="O127" s="145"/>
      <c r="P127" s="77"/>
      <c r="Q127" s="87"/>
      <c r="R127" s="87"/>
      <c r="S127" s="87"/>
      <c r="T127" s="149" t="str">
        <f t="shared" si="21"/>
        <v/>
      </c>
      <c r="U127" s="87" t="str">
        <f t="shared" si="30"/>
        <v/>
      </c>
      <c r="V127" s="87"/>
      <c r="W127" s="53" t="str">
        <f t="shared" si="22"/>
        <v>£0.00</v>
      </c>
      <c r="X127" s="53"/>
      <c r="Y127" s="87"/>
      <c r="Z127" s="78"/>
      <c r="AA127" s="79"/>
      <c r="AB127" s="160"/>
      <c r="AC127" s="98"/>
      <c r="AD127" s="225"/>
      <c r="AE127" s="235" t="str">
        <f t="shared" si="23"/>
        <v/>
      </c>
      <c r="AF127" s="87" t="str">
        <f t="shared" si="24"/>
        <v/>
      </c>
      <c r="AG127" s="53"/>
      <c r="AH127" s="224"/>
      <c r="AI127" s="226" t="str">
        <f t="shared" si="16"/>
        <v/>
      </c>
      <c r="AJ127" s="236" t="str">
        <f t="shared" si="25"/>
        <v>£0.00</v>
      </c>
      <c r="AK127" s="31"/>
      <c r="AL127" s="1"/>
      <c r="AM127" s="1"/>
      <c r="AN127" s="1"/>
      <c r="AO127" s="1"/>
      <c r="AP127" s="1" t="str">
        <f t="shared" si="17"/>
        <v/>
      </c>
      <c r="AQ127" s="27">
        <f t="shared" si="18"/>
        <v>0</v>
      </c>
      <c r="AR127" s="189">
        <f t="shared" si="26"/>
        <v>0</v>
      </c>
      <c r="AS127" s="190" t="str">
        <f>IF(AND(C127="A",'Claim Details'!$E$28&gt;=Rates!$D$14,'Claim Details'!$E$28&lt;=Rates!$D$15,'Claim Details'!$E$19="Yes"),Rates!$E$17,IF(AND(C127="A",'Claim Details'!$E$28&gt;=Rates!$D$14,'Claim Details'!$E$28&lt;=Rates!$D$15,'Claim Details'!$E$19="No"),Rates!$D$17,IF(AND(C127="A",'Claim Details'!$E$28&gt;=Rates!$F$14,'Claim Details'!$E$28&lt;=Rates!$F$15,'Claim Details'!$E$19="Yes"),Rates!$G$17,IF(AND(C127="A",'Claim Details'!$E$28&gt;=Rates!$F$14,'Claim Details'!$E$28&lt;=Rates!$F$15,'Claim Details'!$E$19="No"),Rates!$F$17,IF(AND(C127="A",'Claim Details'!$E$28&gt;=Rates!$H$14,'Claim Details'!$E$28&lt;=Rates!$H$15,'Claim Details'!$E$19="Yes"),Rates!$I$17,IF(AND(C127="A",'Claim Details'!$E$28&gt;=Rates!$H$14,'Claim Details'!$E$28&lt;=Rates!$H$15,'Claim Details'!$E$19="No"),Rates!$H$17,IF(AND(C127="A",'Claim Details'!$E$28&gt;=Rates!$J$14,'Claim Details'!$E$28&lt;=Rates!$J$15,'Claim Details'!$E$19="Yes"),Rates!$K$17,IF(AND(C127="A",'Claim Details'!$E$28&gt;=Rates!$J$14,'Claim Details'!$E$28&lt;=Rates!$J$15,'Claim Details'!$E$19="No"),Rates!$J$17,IF(AND(C127="B",'Claim Details'!$E$28&gt;=Rates!$D$14,'Claim Details'!$E$28&lt;=Rates!$D$15,'Claim Details'!$E$19="Yes"),Rates!$E$18,IF(AND(C127="B",'Claim Details'!$E$28&gt;=Rates!$D$14,'Claim Details'!$E$28&lt;=Rates!$D$15,'Claim Details'!$E$19="No"),Rates!$D$18,IF(AND(C127="B",'Claim Details'!$E$28&gt;=Rates!$F$14,'Claim Details'!$E$28&lt;=Rates!$F$15,'Claim Details'!$E$19="Yes"),Rates!$G$18,IF(AND(C127="B",'Claim Details'!$E$28&gt;=Rates!$F$14,'Claim Details'!$E$28&lt;=Rates!$F$15,'Claim Details'!$E$19="No"),Rates!$F$18,IF(AND(C127="B",'Claim Details'!$E$28&gt;=Rates!$H$14,'Claim Details'!$E$28&lt;=Rates!$H$15,'Claim Details'!$E$19="Yes"),Rates!$I$18,IF(AND(C127="B",'Claim Details'!$E$28&gt;=Rates!$H$14,'Claim Details'!$E$28&lt;=Rates!$H$15,'Claim Details'!$E$19="No"),Rates!$H$18,IF(AND(C127="B",'Claim Details'!$E$28&gt;=Rates!$J$14,'Claim Details'!$E$28&lt;=Rates!$J$15,'Claim Details'!$E$19="Yes"),Rates!$K$18,IF(AND(C127="B",'Claim Details'!$E$28&gt;=Rates!$J$14,'Claim Details'!$E$28&lt;=Rates!$J$15,'Claim Details'!$E$19="No"),Rates!$J$18,IF(AND(C127="C",'Claim Details'!$E$28&gt;=Rates!$D$14,'Claim Details'!$E$28&lt;=Rates!$D$15,'Claim Details'!$E$19="Yes"),Rates!$E$19,IF(AND(C127="C",'Claim Details'!$E$28&gt;=Rates!$D$14,'Claim Details'!$E$28&lt;=Rates!$D$15,'Claim Details'!$E$19="No"),Rates!$D$19,IF(AND(C127="C",'Claim Details'!$E$28&gt;=Rates!$F$14,'Claim Details'!$E$28&lt;=Rates!$F$15,'Claim Details'!$E$19="Yes"),Rates!$G$19,IF(AND(C127="C",'Claim Details'!$E$28&gt;=Rates!$F$14,'Claim Details'!$E$28&lt;=Rates!$F$15,'Claim Details'!$E$19="No"),Rates!$F$19,IF(AND(C127="C",'Claim Details'!$E$28&gt;=Rates!$H$14,'Claim Details'!$E$28&lt;=Rates!$H$15,'Claim Details'!$E$19="Yes"),Rates!$I$19,IF(AND(C127="C",'Claim Details'!$E$28&gt;=Rates!$H$14,'Claim Details'!$E$28&lt;=Rates!$H$15,'Claim Details'!$E$19="No"),Rates!$H$19,IF(AND(C127="C",'Claim Details'!$E$28&gt;=Rates!$J$14,'Claim Details'!$E$28&lt;=Rates!$J$15,'Claim Details'!$E$19="Yes"),Rates!$K$19,IF(AND(C127="C",'Claim Details'!$E$28&gt;=Rates!$J$14,'Claim Details'!$E$28&lt;=Rates!$J$15,'Claim Details'!$E$19="No"),Rates!$J$19,"£0.00"))))))))))))))))))))))))</f>
        <v>£0.00</v>
      </c>
      <c r="AT127" s="189" t="str">
        <f>IF(AND(C127="A",'Claim Details'!$E$28&gt;=Rates!$D$14,'Claim Details'!$E$28&lt;=Rates!$D$15,'Claim Details'!$E$19="Yes"),Rates!$E$25,IF(AND(C127="A",'Claim Details'!$E$28&gt;=Rates!$D$14,'Claim Details'!$E$28&lt;=Rates!$D$15,'Claim Details'!$E$19="No"),Rates!$D$25,IF(AND(C127="A",'Claim Details'!$E$28&gt;=Rates!$F$14,'Claim Details'!$E$28&lt;=Rates!$F$15,'Claim Details'!$E$19="Yes"),Rates!$G$25,IF(AND(C127="A",'Claim Details'!$E$28&gt;=Rates!$F$14,'Claim Details'!$E$28&lt;=Rates!$F$15,'Claim Details'!$E$19="No"),Rates!$F$25,IF(AND(C127="A",'Claim Details'!$E$28&gt;=Rates!$H$14,'Claim Details'!$E$28&lt;=Rates!$H$15,'Claim Details'!$E$19="Yes"),Rates!$I$25,IF(AND(C127="A",'Claim Details'!$E$28&gt;=Rates!$H$14,'Claim Details'!$E$28&lt;=Rates!$H$15,'Claim Details'!$E$19="No"),Rates!$H$25,IF(AND(C127="A",'Claim Details'!$E$28&gt;=Rates!$J$14,'Claim Details'!$E$28&lt;=Rates!$J$15,'Claim Details'!$E$19="Yes"),Rates!$K$25,IF(AND(C127="A",'Claim Details'!$E$28&gt;=Rates!$J$14,'Claim Details'!$E$28&lt;=Rates!$J$15,'Claim Details'!$E$19="No"),Rates!$J$25,IF(AND(C127="B",'Claim Details'!$E$28&gt;=Rates!$D$14,'Claim Details'!$E$28&lt;=Rates!$D$15,'Claim Details'!$E$19="Yes"),Rates!$E$26,IF(AND(C127="B",'Claim Details'!$E$28&gt;=Rates!$D$14,'Claim Details'!$E$28&lt;=Rates!$D$15,'Claim Details'!$E$19="No"),Rates!$D$26,IF(AND(C127="B",'Claim Details'!$E$28&gt;=Rates!$F$14,'Claim Details'!$E$28&lt;=Rates!$F$15,'Claim Details'!$E$19="Yes"),Rates!$G$26,IF(AND(C127="B",'Claim Details'!$E$28&gt;=Rates!$F$14,'Claim Details'!$E$28&lt;=Rates!$F$15,'Claim Details'!$E$19="No"),Rates!$F$26,IF(AND(C127="B",'Claim Details'!$E$28&gt;=Rates!$H$14,'Claim Details'!$E$28&lt;=Rates!$H$15,'Claim Details'!$E$19="Yes"),Rates!$I$26,IF(AND(C127="B",'Claim Details'!$E$28&gt;=Rates!$H$14,'Claim Details'!$E$28&lt;=Rates!$H$15,'Claim Details'!$E$19="No"),Rates!$H$26,IF(AND(C127="B",'Claim Details'!$E$28&gt;=Rates!$J$14,'Claim Details'!$E$28&lt;=Rates!$J$15,'Claim Details'!$E$19="Yes"),Rates!$K$26,IF(AND(C127="B",'Claim Details'!$E$28&gt;=Rates!$J$14,'Claim Details'!$E$28&lt;=Rates!$J$15,'Claim Details'!$E$19="No"),Rates!$J$26,IF(AND(C127="C",'Claim Details'!$E$28&gt;=Rates!$D$14,'Claim Details'!$E$28&lt;=Rates!$D$15,'Claim Details'!$E$19="Yes"),Rates!$E$27,IF(AND(C127="C",'Claim Details'!$E$28&gt;=Rates!$D$14,'Claim Details'!$E$28&lt;=Rates!$D$15,'Claim Details'!$E$19="No"),Rates!$D$27,IF(AND(C127="C",'Claim Details'!$E$28&gt;=Rates!$F$14,'Claim Details'!$E$28&lt;=Rates!$F$15,'Claim Details'!$E$19="Yes"),Rates!$G$27,IF(AND(C127="C",'Claim Details'!$E$28&gt;=Rates!$F$14,'Claim Details'!$E$28&lt;=Rates!$F$15,'Claim Details'!$E$19="No"),Rates!$F$27,IF(AND(C127="C",'Claim Details'!$E$28&gt;=Rates!$H$14,'Claim Details'!$E$28&lt;=Rates!$H$15,'Claim Details'!$E$19="Yes"),Rates!$I$27,IF(AND(C127="C",'Claim Details'!$E$28&gt;=Rates!$H$14,'Claim Details'!$E$28&lt;=Rates!$H$15,'Claim Details'!$E$19="No"),Rates!$H$27,IF(AND(C127="C",'Claim Details'!$E$28&gt;=Rates!$J$14,'Claim Details'!$E$28&lt;=Rates!$J$15,'Claim Details'!$E$19="Yes"),Rates!$K$27,IF(AND(C127="C",'Claim Details'!$E$28&gt;=Rates!$J$14,'Claim Details'!$E$28&lt;=Rates!$J$15,'Claim Details'!$E$19="No"),Rates!$J$27,"£0.00"))))))))))))))))))))))))</f>
        <v>£0.00</v>
      </c>
      <c r="AU127" s="191" t="str">
        <f>IF(AND(C127="A",'Claim Details'!$E$28&gt;=Rates!$D$14,'Claim Details'!$E$28&lt;=Rates!$D$15,'Claim Details'!$E$19="Yes"),Rates!$E$20,IF(AND(C127="A",'Claim Details'!$E$28&gt;=Rates!$D$14,'Claim Details'!$E$28&lt;=Rates!$D$15,'Claim Details'!$E$19="No"),Rates!$D$20,IF(AND(C127="A",'Claim Details'!$E$28&gt;=Rates!$F$14,'Claim Details'!$E$28&lt;=Rates!$F$15,'Claim Details'!$E$19="Yes"),Rates!$G$20,IF(AND(C127="A",'Claim Details'!$E$28&gt;=Rates!$F$14,'Claim Details'!$E$28&lt;=Rates!$F$15,'Claim Details'!$E$19="No"),Rates!$F$20,IF(AND(C127="A",'Claim Details'!$E$28&gt;=Rates!$H$14,'Claim Details'!$E$28&lt;=Rates!$H$15,'Claim Details'!$E$19="Yes"),Rates!$I$20,IF(AND(C127="A",'Claim Details'!$E$28&gt;=Rates!$H$14,'Claim Details'!$E$28&lt;=Rates!$H$15,'Claim Details'!$E$19="No"),Rates!$H$20,IF(AND(C127="A",'Claim Details'!$E$28&gt;=Rates!$J$14,'Claim Details'!$E$28&lt;=Rates!$J$15,'Claim Details'!$E$19="Yes"),Rates!$K$20,IF(AND(C127="A",'Claim Details'!$E$28&gt;=Rates!$J$14,'Claim Details'!$E$28&lt;=Rates!$J$15,'Claim Details'!$E$19="No"),Rates!$J$20,IF(AND(C127="B",'Claim Details'!$E$28&gt;=Rates!$D$14,'Claim Details'!$E$28&lt;=Rates!$D$15,'Claim Details'!$E$19="Yes"),Rates!$E$21,IF(AND(C127="B",'Claim Details'!$E$28&gt;=Rates!$D$14,'Claim Details'!$E$28&lt;=Rates!$D$15,'Claim Details'!$E$19="No"),Rates!$D$21,IF(AND(C127="B",'Claim Details'!$E$28&gt;=Rates!$F$14,'Claim Details'!$E$28&lt;=Rates!$F$15,'Claim Details'!$E$19="Yes"),Rates!$G$21,IF(AND(C127="B",'Claim Details'!$E$28&gt;=Rates!$F$14,'Claim Details'!$E$28&lt;=Rates!$F$15,'Claim Details'!$E$19="No"),Rates!$F$21,IF(AND(C127="B",'Claim Details'!$E$28&gt;=Rates!$H$14,'Claim Details'!$E$28&lt;=Rates!$H$15,'Claim Details'!$E$19="Yes"),Rates!$I$21,IF(AND(C127="B",'Claim Details'!$E$28&gt;=Rates!$H$14,'Claim Details'!$E$28&lt;=Rates!$H$15,'Claim Details'!$E$19="No"),Rates!$H$21,IF(AND(C127="B",'Claim Details'!$E$28&gt;=Rates!$J$14,'Claim Details'!$E$28&lt;=Rates!$J$15,'Claim Details'!$E$19="Yes"),Rates!$K$21,IF(AND(C127="B",'Claim Details'!$E$28&gt;=Rates!$J$14,'Claim Details'!$E$28&lt;=Rates!$J$15,'Claim Details'!$E$19="No"),Rates!$J$21,"£0.00"))))))))))))))))</f>
        <v>£0.00</v>
      </c>
      <c r="AV127" s="191" t="str">
        <f>IF(AND(C127="A",'Claim Details'!$E$28&gt;=Rates!$D$14,'Claim Details'!$E$28&lt;=Rates!$D$15,'Claim Details'!$E$19="Yes"),Rates!$E$22,IF(AND(C127="A",'Claim Details'!$E$28&gt;=Rates!$D$14,'Claim Details'!$E$28&lt;=Rates!$D$15,'Claim Details'!$E$19="No"),Rates!$D$22,IF(AND(C127="A",'Claim Details'!$E$28&gt;=Rates!$F$14,'Claim Details'!$E$28&lt;=Rates!$F$15,'Claim Details'!$E$19="Yes"),Rates!$G$22,IF(AND(C127="A",'Claim Details'!$E$28&gt;=Rates!$F$14,'Claim Details'!$E$28&lt;=Rates!$F$15,'Claim Details'!$E$19="No"),Rates!$F$22,IF(AND(C127="A",'Claim Details'!$E$28&gt;=Rates!$H$14,'Claim Details'!$E$28&lt;=Rates!$H$15,'Claim Details'!$E$19="Yes"),Rates!$I$22,IF(AND(C127="A",'Claim Details'!$E$28&gt;=Rates!$H$14,'Claim Details'!$E$28&lt;=Rates!$H$15,'Claim Details'!$E$19="No"),Rates!$H$22,IF(AND(C127="A",'Claim Details'!$E$28&gt;=Rates!$J$14,'Claim Details'!$E$28&lt;=Rates!$J$15,'Claim Details'!$E$19="Yes"),Rates!$K$22,IF(AND(C127="A",'Claim Details'!$E$28&gt;=Rates!$J$14,'Claim Details'!$E$28&lt;=Rates!$J$15,'Claim Details'!$E$19="No"),Rates!$J$22,IF(AND(C127="B",'Claim Details'!$E$28&gt;=Rates!$D$14,'Claim Details'!$E$28&lt;=Rates!$D$15,'Claim Details'!$E$19="Yes"),Rates!$E$23,IF(AND(C127="B",'Claim Details'!$E$28&gt;=Rates!$D$14,'Claim Details'!$E$28&lt;=Rates!$D$15,'Claim Details'!$E$19="No"),Rates!$D$23,IF(AND(C127="B",'Claim Details'!$E$28&gt;=Rates!$F$14,'Claim Details'!$E$28&lt;=Rates!$F$15,'Claim Details'!$E$19="Yes"),Rates!$G$23,IF(AND(C127="B",'Claim Details'!$E$28&gt;=Rates!$F$14,'Claim Details'!$E$28&lt;=Rates!$F$15,'Claim Details'!$E$19="No"),Rates!$F$23,IF(AND(C127="B",'Claim Details'!$E$28&gt;=Rates!$H$14,'Claim Details'!$E$28&lt;=Rates!$H$15,'Claim Details'!$E$19="Yes"),Rates!$I$23,IF(AND(C127="B",'Claim Details'!$E$28&gt;=Rates!$H$14,'Claim Details'!$E$28&lt;=Rates!$H$15,'Claim Details'!$E$19="No"),Rates!$H$23,IF(AND(C127="B",'Claim Details'!$E$28&gt;=Rates!$J$14,'Claim Details'!$E$28&lt;=Rates!$J$15,'Claim Details'!$E$19="Yes"),Rates!$K$23,IF(AND(C127="B",'Claim Details'!$E$28&gt;=Rates!$J$14,'Claim Details'!$E$28&lt;=Rates!$J$15,'Claim Details'!$E$19="No"),Rates!$J$23,IF(AND(C127="C",'Claim Details'!$E$28&gt;=Rates!$D$14,'Claim Details'!$E$28&lt;=Rates!$D$15,'Claim Details'!$E$19="Yes"),Rates!$E$24,IF(AND(C127="C",'Claim Details'!$E$28&gt;=Rates!$D$14,'Claim Details'!$E$28&lt;=Rates!$D$15,'Claim Details'!$E$19="No"),Rates!$D$24,IF(AND(C127="C",'Claim Details'!$E$28&gt;=Rates!$F$14,'Claim Details'!$E$28&lt;=Rates!$F$15,'Claim Details'!$E$19="Yes"),Rates!$G$24,IF(AND(C127="C",'Claim Details'!$E$28&gt;=Rates!$F$14,'Claim Details'!$E$28&lt;=Rates!$F$15,'Claim Details'!$E$19="No"),Rates!$F$24,IF(AND(C127="C",'Claim Details'!$E$28&gt;=Rates!$H$14,'Claim Details'!$E$28&lt;=Rates!$H$15,'Claim Details'!$E$19="Yes"),Rates!$I$24,IF(AND(C127="C",'Claim Details'!$E$28&gt;=Rates!$H$14,'Claim Details'!$E$28&lt;=Rates!$H$15,'Claim Details'!$E$19="No"),Rates!$H$24,IF(AND(C127="C",'Claim Details'!$E$28&gt;=Rates!$J$14,'Claim Details'!$E$28&lt;=Rates!$J$15,'Claim Details'!$E$19="Yes"),Rates!$K$24,IF(AND(C127="C",'Claim Details'!$E$28&gt;=Rates!$J$14,'Claim Details'!$E$28&lt;=Rates!$J$15,'Claim Details'!$E$19="No"),Rates!$J$24,"£0.00"))))))))))))))))))))))))</f>
        <v>£0.00</v>
      </c>
      <c r="AW127" s="1"/>
      <c r="AX127" s="189" t="str">
        <f>IF(AND(U127="A",'Claim Details'!$I$28&gt;=Rates!$D$14,'Claim Details'!$I$28&lt;=Rates!$D$15,'Claim Details'!$I$19="Yes"),Rates!$J$17,IF(AND(U127="A",'Claim Details'!$I$28&gt;=Rates!$D$14,'Claim Details'!$I$28&lt;=Rates!$D$15,'Claim Details'!$I$19="No"),Rates!$D$17,IF(AND(U127="A",'Claim Details'!$I$28&gt;=Rates!$F$14,'Claim Details'!$I$28&lt;=Rates!$F$15,'Claim Details'!$I$19="Yes"),Rates!$G$17,IF(AND(U127="A",'Claim Details'!$I$28&gt;=Rates!$F$14,'Claim Details'!$I$28&lt;=Rates!$F$15,'Claim Details'!$I$19="No"),Rates!$F$17,IF(AND(U127="A",'Claim Details'!$I$28&gt;=Rates!$H$14,'Claim Details'!$I$28&lt;=Rates!$H$15,'Claim Details'!$I$19="Yes"),Rates!$I$17,IF(AND(U127="A",'Claim Details'!$I$28&gt;=Rates!$H$14,'Claim Details'!$I$28&lt;=Rates!$H$15,'Claim Details'!$I$19="No"),Rates!$H$17,IF(AND(U127="A",'Claim Details'!$I$28&gt;=Rates!$J$14,'Claim Details'!$I$28&lt;=Rates!$J$15,'Claim Details'!$I$19="Yes"),Rates!$K$17,IF(AND(U127="A",'Claim Details'!$I$28&gt;=Rates!$J$14,'Claim Details'!$I$28&lt;=Rates!$J$15,'Claim Details'!$I$19="No"),Rates!$J$17,IF(AND(U127="B",'Claim Details'!$I$28&gt;=Rates!$D$14,'Claim Details'!$I$28&lt;=Rates!$D$15,'Claim Details'!$I$19="Yes"),Rates!$E$18,IF(AND(U127="B",'Claim Details'!$I$28&gt;=Rates!$D$14,'Claim Details'!$I$28&lt;=Rates!$D$15,'Claim Details'!$I$19="No"),Rates!$D$18,IF(AND(U127="B",'Claim Details'!$I$28&gt;=Rates!$F$14,'Claim Details'!$I$28&lt;=Rates!$F$15,'Claim Details'!$I$19="Yes"),Rates!$G$18,IF(AND(U127="B",'Claim Details'!$I$28&gt;=Rates!$F$14,'Claim Details'!$I$28&lt;=Rates!$F$15,'Claim Details'!$I$19="No"),Rates!$F$18,IF(AND(U127="B",'Claim Details'!$I$28&gt;=Rates!$H$14,'Claim Details'!$I$28&lt;=Rates!$H$15,'Claim Details'!$I$19="Yes"),Rates!$I$18,IF(AND(U127="B",'Claim Details'!$I$28&gt;=Rates!$H$14,'Claim Details'!$I$28&lt;=Rates!$H$15,'Claim Details'!$I$19="No"),Rates!$H$18,IF(AND(U127="B",'Claim Details'!$I$28&gt;=Rates!$J$14,'Claim Details'!$I$28&lt;=Rates!$J$15,'Claim Details'!$I$19="Yes"),Rates!$K$18,IF(AND(U127="B",'Claim Details'!$I$28&gt;=Rates!$J$14,'Claim Details'!$I$28&lt;=Rates!$J$15,'Claim Details'!$I$19="No"),Rates!$J$18,IF(AND(U127="C",'Claim Details'!$I$28&gt;=Rates!$D$14,'Claim Details'!$I$28&lt;=Rates!$D$15,'Claim Details'!$I$19="Yes"),Rates!$E$19,IF(AND(U127="C",'Claim Details'!$I$28&gt;=Rates!$D$14,'Claim Details'!$I$28&lt;=Rates!$D$15,'Claim Details'!$I$19="No"),Rates!$D$19,IF(AND(U127="C",'Claim Details'!$I$28&gt;=Rates!$F$14,'Claim Details'!$I$28&lt;=Rates!$F$15,'Claim Details'!$I$19="Yes"),Rates!$G$19,IF(AND(U127="C",'Claim Details'!$I$28&gt;=Rates!$F$14,'Claim Details'!$I$28&lt;=Rates!$F$15,'Claim Details'!$I$19="No"),Rates!$F$19,IF(AND(U127="C",'Claim Details'!$I$28&gt;=Rates!$H$14,'Claim Details'!$I$28&lt;=Rates!$H$15,'Claim Details'!$I$19="Yes"),Rates!$I$19,IF(AND(U127="C",'Claim Details'!$I$28&gt;=Rates!$H$14,'Claim Details'!$I$28&lt;=Rates!$H$15,'Claim Details'!$I$19="No"),Rates!$H$19,IF(AND(U127="C",'Claim Details'!$I$28&gt;=Rates!$J$14,'Claim Details'!$I$28&lt;=Rates!$J$15,'Claim Details'!$I$19="Yes"),Rates!$K$19,IF(AND(U127="C",'Claim Details'!$I$28&gt;=Rates!$J$14,'Claim Details'!$I$28&lt;=Rates!$J$15,'Claim Details'!$I$19="No"),Rates!$J$19,"£0.00"))))))))))))))))))))))))</f>
        <v>£0.00</v>
      </c>
      <c r="AY127" s="189" t="str">
        <f>IF(AND(C127="A",'Claim Details'!$I$28&gt;=Rates!$D$14,'Claim Details'!$I$28&lt;=Rates!$D$15,'Claim Details'!$I$19="Yes"),Rates!$J$25,IF(AND(C127="A",'Claim Details'!$I$28&gt;=Rates!$D$14,'Claim Details'!$I$28&lt;=Rates!$D$15,'Claim Details'!$I$19="No"),Rates!$D$25,IF(AND(C127="A",'Claim Details'!$I$28&gt;=Rates!$F$14,'Claim Details'!$I$28&lt;=Rates!$F$15,'Claim Details'!$I$19="Yes"),Rates!$G$25,IF(AND(C127="A",'Claim Details'!$I$28&gt;=Rates!$F$14,'Claim Details'!$I$28&lt;=Rates!$F$15,'Claim Details'!$I$19="No"),Rates!$F$25,IF(AND(C127="A",'Claim Details'!$I$28&gt;=Rates!$H$14,'Claim Details'!$I$28&lt;=Rates!$H$15,'Claim Details'!$I$19="Yes"),Rates!$I$25,IF(AND(C127="A",'Claim Details'!$I$28&gt;=Rates!$H$14,'Claim Details'!$I$28&lt;=Rates!$H$15,'Claim Details'!$I$19="No"),Rates!$H$25,IF(AND(C127="A",'Claim Details'!$I$28&gt;=Rates!$J$14,'Claim Details'!$I$28&lt;=Rates!$J$15,'Claim Details'!$I$19="Yes"),Rates!$K$25,IF(AND(C127="A",'Claim Details'!$I$28&gt;=Rates!$J$14,'Claim Details'!$I$28&lt;=Rates!$J$15,'Claim Details'!$I$19="No"),Rates!$J$25,IF(AND(C127="B",'Claim Details'!$I$28&gt;=Rates!$D$14,'Claim Details'!$I$28&lt;=Rates!$D$15,'Claim Details'!$I$19="Yes"),Rates!$E$26,IF(AND(C127="B",'Claim Details'!$I$28&gt;=Rates!$D$14,'Claim Details'!$I$28&lt;=Rates!$D$15,'Claim Details'!$I$19="No"),Rates!$D$26,IF(AND(C127="B",'Claim Details'!$I$28&gt;=Rates!$F$14,'Claim Details'!$I$28&lt;=Rates!$F$15,'Claim Details'!$I$19="Yes"),Rates!$G$26,IF(AND(C127="B",'Claim Details'!$I$28&gt;=Rates!$F$14,'Claim Details'!$I$28&lt;=Rates!$F$15,'Claim Details'!$I$19="No"),Rates!$F$26,IF(AND(C127="B",'Claim Details'!$I$28&gt;=Rates!$H$14,'Claim Details'!$I$28&lt;=Rates!$H$15,'Claim Details'!$I$19="Yes"),Rates!$I$26,IF(AND(C127="B",'Claim Details'!$I$28&gt;=Rates!$H$14,'Claim Details'!$I$28&lt;=Rates!$H$15,'Claim Details'!$I$19="No"),Rates!$H$26,IF(AND(C127="B",'Claim Details'!$I$28&gt;=Rates!$J$14,'Claim Details'!$I$28&lt;=Rates!$J$15,'Claim Details'!$I$19="Yes"),Rates!$K$26,IF(AND(C127="B",'Claim Details'!$I$28&gt;=Rates!$J$14,'Claim Details'!$I$28&lt;=Rates!$J$15,'Claim Details'!$I$19="No"),Rates!$J$26,IF(AND(C127="C",'Claim Details'!$I$28&gt;=Rates!$D$14,'Claim Details'!$I$28&lt;=Rates!$D$15,'Claim Details'!$I$19="Yes"),Rates!$E$27,IF(AND(C127="C",'Claim Details'!$I$28&gt;=Rates!$D$14,'Claim Details'!$I$28&lt;=Rates!$D$15,'Claim Details'!$I$19="No"),Rates!$D$27,IF(AND(C127="C",'Claim Details'!$I$28&gt;=Rates!$F$14,'Claim Details'!$I$28&lt;=Rates!$F$15,'Claim Details'!$I$19="Yes"),Rates!$G$27,IF(AND(C127="C",'Claim Details'!$I$28&gt;=Rates!$F$14,'Claim Details'!$I$28&lt;=Rates!$F$15,'Claim Details'!$I$19="No"),Rates!$F$27,IF(AND(C127="C",'Claim Details'!$I$28&gt;=Rates!$H$14,'Claim Details'!$I$28&lt;=Rates!$H$15,'Claim Details'!$I$19="Yes"),Rates!$I$27,IF(AND(C127="C",'Claim Details'!$I$28&gt;=Rates!$H$14,'Claim Details'!$I$28&lt;=Rates!$H$15,'Claim Details'!$I$19="No"),Rates!$H$27,IF(AND(C127="C",'Claim Details'!$I$28&gt;=Rates!$J$14,'Claim Details'!$I$28&lt;=Rates!$J$15,'Claim Details'!$I$19="Yes"),Rates!$K$27,IF(AND(C127="C",'Claim Details'!$I$28&gt;=Rates!$J$14,'Claim Details'!$I$28&lt;=Rates!$J$15,'Claim Details'!$I$19="No"),Rates!$J$27,"£0.00"))))))))))))))))))))))))</f>
        <v>£0.00</v>
      </c>
      <c r="AZ127" s="189" t="str">
        <f>IF(AND(C127="A",'Claim Details'!$I$28&gt;=Rates!$D$14,'Claim Details'!$I$28&lt;=Rates!$D$15,'Claim Details'!$I$19="Yes"),Rates!$E$20,IF(AND(C127="A",'Claim Details'!$I$28&gt;=Rates!$D$14,'Claim Details'!$I$28&lt;=Rates!$D$15,'Claim Details'!$I$19="No"),Rates!$D$20,IF(AND(C127="A",'Claim Details'!$I$28&gt;=Rates!$F$14,'Claim Details'!$I$28&lt;=Rates!$F$15,'Claim Details'!$I$19="Yes"),Rates!$G$20,IF(AND(C127="A",'Claim Details'!$I$28&gt;=Rates!$F$14,'Claim Details'!$I$28&lt;=Rates!$F$15,'Claim Details'!$I$19="No"),Rates!$F$20,IF(AND(C127="A",'Claim Details'!$I$28&gt;=Rates!$H$14,'Claim Details'!$I$28&lt;=Rates!$H$15,'Claim Details'!$I$19="Yes"),Rates!$I$20,IF(AND(C127="A",'Claim Details'!$I$28&gt;=Rates!$H$14,'Claim Details'!$I$28&lt;=Rates!$H$15,'Claim Details'!$I$19="No"),Rates!$H$20,IF(AND(C127="A",'Claim Details'!$I$28&gt;=Rates!$J$14,'Claim Details'!$I$28&lt;=Rates!$J$15,'Claim Details'!$I$19="Yes"),Rates!$K$20,IF(AND(C127="A",'Claim Details'!$I$28&gt;=Rates!$J$14,'Claim Details'!$I$28&lt;=Rates!$J$15,'Claim Details'!$I$19="No"),Rates!$J$20,IF(AND(C127="B",'Claim Details'!$I$28&gt;=Rates!$D$14,'Claim Details'!$I$28&lt;=Rates!$D$15,'Claim Details'!$I$19="Yes"),Rates!$E$21,IF(AND(C127="B",'Claim Details'!$I$28&gt;=Rates!$D$14,'Claim Details'!$I$28&lt;=Rates!$D$15,'Claim Details'!$I$19="No"),Rates!$D$21,IF(AND(C127="B",'Claim Details'!$I$28&gt;=Rates!$F$14,'Claim Details'!$I$28&lt;=Rates!$F$15,'Claim Details'!$I$19="Yes"),Rates!$G$21,IF(AND(C127="B",'Claim Details'!$I$28&gt;=Rates!$F$14,'Claim Details'!$I$28&lt;=Rates!$F$15,'Claim Details'!$I$19="No"),Rates!$F$21,IF(AND(C127="B",'Claim Details'!$I$28&gt;=Rates!$H$14,'Claim Details'!$I$28&lt;=Rates!$H$15,'Claim Details'!$I$19="Yes"),Rates!$I$21,IF(AND(C127="B",'Claim Details'!$I$28&gt;=Rates!$H$14,'Claim Details'!$I$28&lt;=Rates!$H$15,'Claim Details'!$I$19="No"),Rates!$H$21,IF(AND(C127="B",'Claim Details'!$I$28&gt;=Rates!$J$14,'Claim Details'!$I$28&lt;=Rates!$J$15,'Claim Details'!$I$19="Yes"),Rates!$K$21,IF(AND(C127="B",'Claim Details'!$I$28&gt;=Rates!$J$14,'Claim Details'!$I$28&lt;=Rates!$J$15,'Claim Details'!$I$19="No"),Rates!$J$21,"£0.00"))))))))))))))))</f>
        <v>£0.00</v>
      </c>
      <c r="BA127" s="189" t="str">
        <f>IF(AND(C127="A",'Claim Details'!$I$28&gt;=Rates!$D$14,'Claim Details'!$I$28&lt;=Rates!$D$15,'Claim Details'!$I$19="Yes"),Rates!$E$22,IF(AND(C127="A",'Claim Details'!$I$28&gt;=Rates!$D$14,'Claim Details'!$I$28&lt;=Rates!$D$15,'Claim Details'!$I$19="No"),Rates!$D$22,IF(AND(C127="A",'Claim Details'!$I$28&gt;=Rates!$F$14,'Claim Details'!$I$28&lt;=Rates!$F$15,'Claim Details'!$I$19="Yes"),Rates!$G$22,IF(AND(C127="A",'Claim Details'!$I$28&gt;=Rates!$F$14,'Claim Details'!$I$28&lt;=Rates!$F$15,'Claim Details'!$I$19="No"),Rates!$F$22,IF(AND(C127="A",'Claim Details'!$I$28&gt;=Rates!$H$14,'Claim Details'!$I$28&lt;=Rates!$H$15,'Claim Details'!$I$19="Yes"),Rates!$I$22,IF(AND(C127="A",'Claim Details'!$I$28&gt;=Rates!$H$14,'Claim Details'!$I$28&lt;=Rates!$H$15,'Claim Details'!$I$19="No"),Rates!$H$22,IF(AND(C127="A",'Claim Details'!$I$28&gt;=Rates!$J$14,'Claim Details'!$I$28&lt;=Rates!$J$15,'Claim Details'!$I$19="Yes"),Rates!$K$22,IF(AND(C127="A",'Claim Details'!$I$28&gt;=Rates!$J$14,'Claim Details'!$I$28&lt;=Rates!$J$15,'Claim Details'!$I$19="No"),Rates!$J$22,IF(AND(C127="B",'Claim Details'!$I$28&gt;=Rates!$D$14,'Claim Details'!$I$28&lt;=Rates!$D$15,'Claim Details'!$I$19="Yes"),Rates!$E$23,IF(AND(C127="B",'Claim Details'!$I$28&gt;=Rates!$D$14,'Claim Details'!$I$28&lt;=Rates!$D$15,'Claim Details'!$I$19="No"),Rates!$D$23,IF(AND(C127="B",'Claim Details'!$I$28&gt;=Rates!$F$14,'Claim Details'!$I$28&lt;=Rates!$F$15,'Claim Details'!$I$19="Yes"),Rates!$G$23,IF(AND(C127="B",'Claim Details'!$I$28&gt;=Rates!$F$14,'Claim Details'!$I$28&lt;=Rates!$F$15,'Claim Details'!$I$19="No"),Rates!$F$23,IF(AND(C127="B",'Claim Details'!$I$28&gt;=Rates!$H$14,'Claim Details'!$I$28&lt;=Rates!$H$15,'Claim Details'!$I$19="Yes"),Rates!$I$23,IF(AND(C127="B",'Claim Details'!$I$28&gt;=Rates!$H$14,'Claim Details'!$I$28&lt;=Rates!$H$15,'Claim Details'!$I$19="No"),Rates!$H$23,IF(AND(C127="B",'Claim Details'!$I$28&gt;=Rates!$J$14,'Claim Details'!$I$28&lt;=Rates!$J$15,'Claim Details'!$I$19="Yes"),Rates!$K$23,IF(AND(C127="B",'Claim Details'!$I$28&gt;=Rates!$J$14,'Claim Details'!$I$28&lt;=Rates!$J$15,'Claim Details'!$I$19="No"),Rates!$J$23,IF(AND(C127="C",'Claim Details'!$I$28&gt;=Rates!$D$14,'Claim Details'!$I$28&lt;=Rates!$D$15,'Claim Details'!$I$19="Yes"),Rates!$E$24,IF(AND(C127="C",'Claim Details'!$I$28&gt;=Rates!$D$14,'Claim Details'!$I$28&lt;=Rates!$D$15,'Claim Details'!$I$19="No"),Rates!$D$24,IF(AND(C127="C",'Claim Details'!$I$28&gt;=Rates!$F$14,'Claim Details'!$I$28&lt;=Rates!$F$15,'Claim Details'!$I$19="Yes"),Rates!$G$24,IF(AND(C127="C",'Claim Details'!$I$28&gt;=Rates!$F$14,'Claim Details'!$I$28&lt;=Rates!$F$15,'Claim Details'!$I$19="No"),Rates!$F$24,IF(AND(C127="C",'Claim Details'!$I$28&gt;=Rates!$H$14,'Claim Details'!$I$28&lt;=Rates!$H$15,'Claim Details'!$I$19="Yes"),Rates!$I$24,IF(AND(C127="C",'Claim Details'!$I$28&gt;=Rates!$H$14,'Claim Details'!$I$28&lt;=Rates!$H$15,'Claim Details'!$I$19="No"),Rates!$H$24,IF(AND(C127="C",'Claim Details'!$I$28&gt;=Rates!$J$14,'Claim Details'!$I$28&lt;=Rates!$J$15,'Claim Details'!$I$19="Yes"),Rates!$K$24,IF(AND(C127="C",'Claim Details'!$I$28&gt;=Rates!$J$14,'Claim Details'!$I$28&lt;=Rates!$J$15,'Claim Details'!$I$19="No"),Rates!$J$24,"£0.00"))))))))))))))))))))))))</f>
        <v>£0.00</v>
      </c>
      <c r="BB127" s="189" t="str">
        <f t="shared" si="27"/>
        <v>£0.00</v>
      </c>
      <c r="BC127" s="1"/>
      <c r="BD127" s="189" t="str">
        <f>IF(AND(AE127="A",'Claim Details'!$I$28&gt;=Rates!$D$14,'Claim Details'!$I$28&lt;=Rates!$D$15,'Claim Details'!$I$19="Yes"),Rates!$J$17,IF(AND(AE127="A",'Claim Details'!$I$28&gt;=Rates!$D$14,'Claim Details'!$I$28&lt;=Rates!$D$15,'Claim Details'!$I$19="No"),Rates!$D$17,IF(AND(AE127="A",'Claim Details'!$I$28&gt;=Rates!$F$14,'Claim Details'!$I$28&lt;=Rates!$F$15,'Claim Details'!$I$19="Yes"),Rates!$G$17,IF(AND(AE127="A",'Claim Details'!$I$28&gt;=Rates!$F$14,'Claim Details'!$I$28&lt;=Rates!$F$15,'Claim Details'!$I$19="No"),Rates!$F$17,IF(AND(AE127="A",'Claim Details'!$I$28&gt;=Rates!$H$14,'Claim Details'!$I$28&lt;=Rates!$H$15,'Claim Details'!$I$19="Yes"),Rates!$I$17,IF(AND(AE127="A",'Claim Details'!$I$28&gt;=Rates!$H$14,'Claim Details'!$I$28&lt;=Rates!$H$15,'Claim Details'!$I$19="No"),Rates!$H$17,IF(AND(AE127="A",'Claim Details'!$I$28&gt;=Rates!$J$14,'Claim Details'!$I$28&lt;=Rates!$J$15,'Claim Details'!$I$19="Yes"),Rates!$K$17,IF(AND(AE127="A",'Claim Details'!$I$28&gt;=Rates!$J$14,'Claim Details'!$I$28&lt;=Rates!$J$15,'Claim Details'!$I$19="No"),Rates!$J$17,IF(AND(AE127="B",'Claim Details'!$I$28&gt;=Rates!$D$14,'Claim Details'!$I$28&lt;=Rates!$D$15,'Claim Details'!$I$19="Yes"),Rates!$E$18,IF(AND(AE127="B",'Claim Details'!$I$28&gt;=Rates!$D$14,'Claim Details'!$I$28&lt;=Rates!$D$15,'Claim Details'!$I$19="No"),Rates!$D$18,IF(AND(AE127="B",'Claim Details'!$I$28&gt;=Rates!$F$14,'Claim Details'!$I$28&lt;=Rates!$F$15,'Claim Details'!$I$19="Yes"),Rates!$G$18,IF(AND(AE127="B",'Claim Details'!$I$28&gt;=Rates!$F$14,'Claim Details'!$I$28&lt;=Rates!$F$15,'Claim Details'!$I$19="No"),Rates!$F$18,IF(AND(AE127="B",'Claim Details'!$I$28&gt;=Rates!$H$14,'Claim Details'!$I$28&lt;=Rates!$H$15,'Claim Details'!$I$19="Yes"),Rates!$I$18,IF(AND(AE127="B",'Claim Details'!$I$28&gt;=Rates!$H$14,'Claim Details'!$I$28&lt;=Rates!$H$15,'Claim Details'!$I$19="No"),Rates!$H$18,IF(AND(AE127="B",'Claim Details'!$I$28&gt;=Rates!$J$14,'Claim Details'!$I$28&lt;=Rates!$J$15,'Claim Details'!$I$19="Yes"),Rates!$K$18,IF(AND(AE127="B",'Claim Details'!$I$28&gt;=Rates!$J$14,'Claim Details'!$I$28&lt;=Rates!$J$15,'Claim Details'!$I$19="No"),Rates!$J$18,IF(AND(AE127="C",'Claim Details'!$I$28&gt;=Rates!$D$14,'Claim Details'!$I$28&lt;=Rates!$D$15,'Claim Details'!$I$19="Yes"),Rates!$E$19,IF(AND(AE127="C",'Claim Details'!$I$28&gt;=Rates!$D$14,'Claim Details'!$I$28&lt;=Rates!$D$15,'Claim Details'!$I$19="No"),Rates!$D$19,IF(AND(AE127="C",'Claim Details'!$I$28&gt;=Rates!$F$14,'Claim Details'!$I$28&lt;=Rates!$F$15,'Claim Details'!$I$19="Yes"),Rates!$G$19,IF(AND(AE127="C",'Claim Details'!$I$28&gt;=Rates!$F$14,'Claim Details'!$I$28&lt;=Rates!$F$15,'Claim Details'!$I$19="No"),Rates!$F$19,IF(AND(AE127="C",'Claim Details'!$I$28&gt;=Rates!$H$14,'Claim Details'!$I$28&lt;=Rates!$H$15,'Claim Details'!$I$19="Yes"),Rates!$I$19,IF(AND(AE127="C",'Claim Details'!$I$28&gt;=Rates!$H$14,'Claim Details'!$I$28&lt;=Rates!$H$15,'Claim Details'!$I$19="No"),Rates!$H$19,IF(AND(AE127="C",'Claim Details'!$I$28&gt;=Rates!$J$14,'Claim Details'!$I$28&lt;=Rates!$J$15,'Claim Details'!$I$19="Yes"),Rates!$K$19,IF(AND(AE127="C",'Claim Details'!$I$28&gt;=Rates!$J$14,'Claim Details'!$I$28&lt;=Rates!$J$15,'Claim Details'!$I$19="No"),Rates!$J$19,"£0.00"))))))))))))))))))))))))</f>
        <v>£0.00</v>
      </c>
      <c r="BE127" s="189" t="str">
        <f>IF(AND(AE127="A",'Claim Details'!$I$28&gt;=Rates!$D$14,'Claim Details'!$I$28&lt;=Rates!$D$15,'Claim Details'!$I$19="Yes"),Rates!$J$25,IF(AND(AE127="A",'Claim Details'!$I$28&gt;=Rates!$D$14,'Claim Details'!$I$28&lt;=Rates!$D$15,'Claim Details'!$I$19="No"),Rates!$D$25,IF(AND(AE127="A",'Claim Details'!$I$28&gt;=Rates!$F$14,'Claim Details'!$I$28&lt;=Rates!$F$15,'Claim Details'!$I$19="Yes"),Rates!$G$25,IF(AND(AE127="A",'Claim Details'!$I$28&gt;=Rates!$F$14,'Claim Details'!$I$28&lt;=Rates!$F$15,'Claim Details'!$I$19="No"),Rates!$F$25,IF(AND(AE127="A",'Claim Details'!$I$28&gt;=Rates!$H$14,'Claim Details'!$I$28&lt;=Rates!$H$15,'Claim Details'!$I$19="Yes"),Rates!$I$25,IF(AND(AE127="A",'Claim Details'!$I$28&gt;=Rates!$H$14,'Claim Details'!$I$28&lt;=Rates!$H$15,'Claim Details'!$I$19="No"),Rates!$H$25,IF(AND(AE127="A",'Claim Details'!$I$28&gt;=Rates!$J$14,'Claim Details'!$I$28&lt;=Rates!$J$15,'Claim Details'!$I$19="Yes"),Rates!$K$25,IF(AND(AE127="A",'Claim Details'!$I$28&gt;=Rates!$J$14,'Claim Details'!$I$28&lt;=Rates!$J$15,'Claim Details'!$I$19="No"),Rates!$J$25,IF(AND(AE127="B",'Claim Details'!$I$28&gt;=Rates!$D$14,'Claim Details'!$I$28&lt;=Rates!$D$15,'Claim Details'!$I$19="Yes"),Rates!$E$26,IF(AND(AE127="B",'Claim Details'!$I$28&gt;=Rates!$D$14,'Claim Details'!$I$28&lt;=Rates!$D$15,'Claim Details'!$I$19="No"),Rates!$D$26,IF(AND(AE127="B",'Claim Details'!$I$28&gt;=Rates!$F$14,'Claim Details'!$I$28&lt;=Rates!$F$15,'Claim Details'!$I$19="Yes"),Rates!$G$26,IF(AND(AE127="B",'Claim Details'!$I$28&gt;=Rates!$F$14,'Claim Details'!$I$28&lt;=Rates!$F$15,'Claim Details'!$I$19="No"),Rates!$F$26,IF(AND(AE127="B",'Claim Details'!$I$28&gt;=Rates!$H$14,'Claim Details'!$I$28&lt;=Rates!$H$15,'Claim Details'!$I$19="Yes"),Rates!$I$26,IF(AND(AE127="B",'Claim Details'!$I$28&gt;=Rates!$H$14,'Claim Details'!$I$28&lt;=Rates!$H$15,'Claim Details'!$I$19="No"),Rates!$H$26,IF(AND(AE127="B",'Claim Details'!$I$28&gt;=Rates!$J$14,'Claim Details'!$I$28&lt;=Rates!$J$15,'Claim Details'!$I$19="Yes"),Rates!$K$26,IF(AND(AE127="B",'Claim Details'!$I$28&gt;=Rates!$J$14,'Claim Details'!$I$28&lt;=Rates!$J$15,'Claim Details'!$I$19="No"),Rates!$J$26,IF(AND(AE127="C",'Claim Details'!$I$28&gt;=Rates!$D$14,'Claim Details'!$I$28&lt;=Rates!$D$15,'Claim Details'!$I$19="Yes"),Rates!$E$27,IF(AND(AE127="C",'Claim Details'!$I$28&gt;=Rates!$D$14,'Claim Details'!$I$28&lt;=Rates!$D$15,'Claim Details'!$I$19="No"),Rates!$D$27,IF(AND(AE127="C",'Claim Details'!$I$28&gt;=Rates!$F$14,'Claim Details'!$I$28&lt;=Rates!$F$15,'Claim Details'!$I$19="Yes"),Rates!$G$27,IF(AND(AE127="C",'Claim Details'!$I$28&gt;=Rates!$F$14,'Claim Details'!$I$28&lt;=Rates!$F$15,'Claim Details'!$I$19="No"),Rates!$F$27,IF(AND(AE127="C",'Claim Details'!$I$28&gt;=Rates!$H$14,'Claim Details'!$I$28&lt;=Rates!$H$15,'Claim Details'!$I$19="Yes"),Rates!$I$27,IF(AND(AE127="C",'Claim Details'!$I$28&gt;=Rates!$H$14,'Claim Details'!$I$28&lt;=Rates!$H$15,'Claim Details'!$I$19="No"),Rates!$H$27,IF(AND(AE127="C",'Claim Details'!$I$28&gt;=Rates!$J$14,'Claim Details'!$I$28&lt;=Rates!$J$15,'Claim Details'!$I$19="Yes"),Rates!$K$27,IF(AND(AE127="C",'Claim Details'!$I$28&gt;=Rates!$J$14,'Claim Details'!$I$28&lt;=Rates!$J$15,'Claim Details'!$I$19="No"),Rates!$J$27,"£0.00"))))))))))))))))))))))))</f>
        <v>£0.00</v>
      </c>
      <c r="BF127" s="189" t="str">
        <f>IF(AND(AE127="A",'Claim Details'!$I$28&gt;=Rates!$D$14,'Claim Details'!$I$28&lt;=Rates!$D$15,'Claim Details'!$I$19="Yes"),Rates!$E$20,IF(AND(AE127="A",'Claim Details'!$I$28&gt;=Rates!$D$14,'Claim Details'!$I$28&lt;=Rates!$D$15,'Claim Details'!$I$19="No"),Rates!$D$20,IF(AND(AE127="A",'Claim Details'!$I$28&gt;=Rates!$F$14,'Claim Details'!$I$28&lt;=Rates!$F$15,'Claim Details'!$I$19="Yes"),Rates!$G$20,IF(AND(AE127="A",'Claim Details'!$I$28&gt;=Rates!$F$14,'Claim Details'!$I$28&lt;=Rates!$F$15,'Claim Details'!$I$19="No"),Rates!$F$20,IF(AND(AE127="A",'Claim Details'!$I$28&gt;=Rates!$H$14,'Claim Details'!$I$28&lt;=Rates!$H$15,'Claim Details'!$I$19="Yes"),Rates!$I$20,IF(AND(AE127="A",'Claim Details'!$I$28&gt;=Rates!$H$14,'Claim Details'!$I$28&lt;=Rates!$H$15,'Claim Details'!$I$19="No"),Rates!$H$20,IF(AND(AE127="A",'Claim Details'!$I$28&gt;=Rates!$J$14,'Claim Details'!$I$28&lt;=Rates!$J$15,'Claim Details'!$I$19="Yes"),Rates!$K$20,IF(AND(AE127="A",'Claim Details'!$I$28&gt;=Rates!$J$14,'Claim Details'!$I$28&lt;=Rates!$J$15,'Claim Details'!$I$19="No"),Rates!$J$20,IF(AND(AE127="B",'Claim Details'!$I$28&gt;=Rates!$D$14,'Claim Details'!$I$28&lt;=Rates!$D$15,'Claim Details'!$I$19="Yes"),Rates!$E$21,IF(AND(AE127="B",'Claim Details'!$I$28&gt;=Rates!$D$14,'Claim Details'!$I$28&lt;=Rates!$D$15,'Claim Details'!$I$19="No"),Rates!$D$21,IF(AND(AE127="B",'Claim Details'!$I$28&gt;=Rates!$F$14,'Claim Details'!$I$28&lt;=Rates!$F$15,'Claim Details'!$I$19="Yes"),Rates!$G$21,IF(AND(AE127="B",'Claim Details'!$I$28&gt;=Rates!$F$14,'Claim Details'!$I$28&lt;=Rates!$F$15,'Claim Details'!$I$19="No"),Rates!$F$21,IF(AND(AE127="B",'Claim Details'!$I$28&gt;=Rates!$H$14,'Claim Details'!$I$28&lt;=Rates!$H$15,'Claim Details'!$I$19="Yes"),Rates!$I$21,IF(AND(AE127="B",'Claim Details'!$I$28&gt;=Rates!$H$14,'Claim Details'!$I$28&lt;=Rates!$H$15,'Claim Details'!$I$19="No"),Rates!$H$21,IF(AND(AE127="B",'Claim Details'!$I$28&gt;=Rates!$J$14,'Claim Details'!$I$28&lt;=Rates!$J$15,'Claim Details'!$I$19="Yes"),Rates!$K$21,IF(AND(AE127="B",'Claim Details'!$I$28&gt;=Rates!$J$14,'Claim Details'!$I$28&lt;=Rates!$J$15,'Claim Details'!$I$19="No"),Rates!$J$21,"£0.00"))))))))))))))))</f>
        <v>£0.00</v>
      </c>
      <c r="BG127" s="189" t="str">
        <f>IF(AND(AE127="A",'Claim Details'!$I$28&gt;=Rates!$D$14,'Claim Details'!$I$28&lt;=Rates!$D$15,'Claim Details'!$I$19="Yes"),Rates!$E$22,IF(AND(AE127="A",'Claim Details'!$I$28&gt;=Rates!$D$14,'Claim Details'!$I$28&lt;=Rates!$D$15,'Claim Details'!$I$19="No"),Rates!$D$22,IF(AND(AE127="A",'Claim Details'!$I$28&gt;=Rates!$F$14,'Claim Details'!$I$28&lt;=Rates!$F$15,'Claim Details'!$I$19="Yes"),Rates!$G$22,IF(AND(AE127="A",'Claim Details'!$I$28&gt;=Rates!$F$14,'Claim Details'!$I$28&lt;=Rates!$F$15,'Claim Details'!$I$19="No"),Rates!$F$22,IF(AND(AE127="A",'Claim Details'!$I$28&gt;=Rates!$H$14,'Claim Details'!$I$28&lt;=Rates!$H$15,'Claim Details'!$I$19="Yes"),Rates!$I$22,IF(AND(AE127="A",'Claim Details'!$I$28&gt;=Rates!$H$14,'Claim Details'!$I$28&lt;=Rates!$H$15,'Claim Details'!$I$19="No"),Rates!$H$22,IF(AND(AE127="A",'Claim Details'!$I$28&gt;=Rates!$J$14,'Claim Details'!$I$28&lt;=Rates!$J$15,'Claim Details'!$I$19="Yes"),Rates!$K$22,IF(AND(AE127="A",'Claim Details'!$I$28&gt;=Rates!$J$14,'Claim Details'!$I$28&lt;=Rates!$J$15,'Claim Details'!$I$19="No"),Rates!$J$22,IF(AND(AE127="B",'Claim Details'!$I$28&gt;=Rates!$D$14,'Claim Details'!$I$28&lt;=Rates!$D$15,'Claim Details'!$I$19="Yes"),Rates!$E$23,IF(AND(AE127="B",'Claim Details'!$I$28&gt;=Rates!$D$14,'Claim Details'!$I$28&lt;=Rates!$D$15,'Claim Details'!$I$19="No"),Rates!$D$23,IF(AND(AE127="B",'Claim Details'!$I$28&gt;=Rates!$F$14,'Claim Details'!$I$28&lt;=Rates!$F$15,'Claim Details'!$I$19="Yes"),Rates!$G$23,IF(AND(AE127="B",'Claim Details'!$I$28&gt;=Rates!$F$14,'Claim Details'!$I$28&lt;=Rates!$F$15,'Claim Details'!$I$19="No"),Rates!$F$23,IF(AND(AE127="B",'Claim Details'!$I$28&gt;=Rates!$H$14,'Claim Details'!$I$28&lt;=Rates!$H$15,'Claim Details'!$I$19="Yes"),Rates!$I$23,IF(AND(AE127="B",'Claim Details'!$I$28&gt;=Rates!$H$14,'Claim Details'!$I$28&lt;=Rates!$H$15,'Claim Details'!$I$19="No"),Rates!$H$23,IF(AND(AE127="B",'Claim Details'!$I$28&gt;=Rates!$J$14,'Claim Details'!$I$28&lt;=Rates!$J$15,'Claim Details'!$I$19="Yes"),Rates!$K$23,IF(AND(AE127="B",'Claim Details'!$I$28&gt;=Rates!$J$14,'Claim Details'!$I$28&lt;=Rates!$J$15,'Claim Details'!$I$19="No"),Rates!$J$23,IF(AND(AE127="C",'Claim Details'!$I$28&gt;=Rates!$D$14,'Claim Details'!$I$28&lt;=Rates!$D$15,'Claim Details'!$I$19="Yes"),Rates!$E$24,IF(AND(AE127="C",'Claim Details'!$I$28&gt;=Rates!$D$14,'Claim Details'!$I$28&lt;=Rates!$D$15,'Claim Details'!$I$19="No"),Rates!$D$24,IF(AND(AE127="C",'Claim Details'!$I$28&gt;=Rates!$F$14,'Claim Details'!$I$28&lt;=Rates!$F$15,'Claim Details'!$I$19="Yes"),Rates!$G$24,IF(AND(AE127="C",'Claim Details'!$I$28&gt;=Rates!$F$14,'Claim Details'!$I$28&lt;=Rates!$F$15,'Claim Details'!$I$19="No"),Rates!$F$24,IF(AND(AE127="C",'Claim Details'!$I$28&gt;=Rates!$H$14,'Claim Details'!$I$28&lt;=Rates!$H$15,'Claim Details'!$I$19="Yes"),Rates!$I$24,IF(AND(AE127="C",'Claim Details'!$I$28&gt;=Rates!$H$14,'Claim Details'!$I$28&lt;=Rates!$H$15,'Claim Details'!$I$19="No"),Rates!$H$24,IF(AND(AE127="C",'Claim Details'!$I$28&gt;=Rates!$J$14,'Claim Details'!$I$28&lt;=Rates!$J$15,'Claim Details'!$I$19="Yes"),Rates!$K$24,IF(AND(AE127="C",'Claim Details'!$I$28&gt;=Rates!$J$14,'Claim Details'!$I$28&lt;=Rates!$J$15,'Claim Details'!$I$19="No"),Rates!$J$24,"£0.00"))))))))))))))))))))))))</f>
        <v>£0.00</v>
      </c>
      <c r="BH127" s="189" t="str">
        <f t="shared" si="28"/>
        <v>£0.00</v>
      </c>
      <c r="BI127" s="189">
        <f t="shared" si="29"/>
        <v>0</v>
      </c>
      <c r="BO127" s="202" t="str">
        <f>IF(H127="","£0.00",IF(AP127="4","£0.00",IF(AP127="5","£0.00",IF(AP127="1","£0.00",((AQ127*H127)*'Claim Details'!$F$111)/100))))</f>
        <v>£0.00</v>
      </c>
      <c r="BP127" s="202" t="str">
        <f>IF(T127="","£0.00",IF(AP127="4","£0.00",IF(AP127="5","£0.00",IF(AP127="1","£0.00",((AR127*T127)*'Claim Details'!$N$111)/100))))</f>
        <v>£0.00</v>
      </c>
      <c r="BQ127" s="202" t="str">
        <f>IF(AI127="","£0.00",IF(AP127="4","£0.00",IF(AP127="5","£0.00",IF(AP127="1","£0.00",((BI127*AI127)*'Claim Details'!$W$111)/100))))</f>
        <v>£0.00</v>
      </c>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row>
    <row r="128" spans="1:97" ht="15">
      <c r="A128" s="145"/>
      <c r="B128" s="91"/>
      <c r="C128" s="96"/>
      <c r="D128" s="97"/>
      <c r="E128" s="98"/>
      <c r="F128" s="89"/>
      <c r="G128" s="99"/>
      <c r="H128" s="100"/>
      <c r="I128" s="221" t="str">
        <f t="shared" si="19"/>
        <v>£0.00</v>
      </c>
      <c r="J128" s="101"/>
      <c r="K128" s="100"/>
      <c r="L128" s="221" t="str">
        <f t="shared" si="20"/>
        <v>£0.00</v>
      </c>
      <c r="M128" s="101"/>
      <c r="N128" s="102"/>
      <c r="O128" s="145"/>
      <c r="P128" s="77"/>
      <c r="Q128" s="87"/>
      <c r="R128" s="87"/>
      <c r="S128" s="87"/>
      <c r="T128" s="149" t="str">
        <f t="shared" si="21"/>
        <v/>
      </c>
      <c r="U128" s="87" t="str">
        <f t="shared" si="30"/>
        <v/>
      </c>
      <c r="V128" s="87"/>
      <c r="W128" s="53" t="str">
        <f t="shared" si="22"/>
        <v>£0.00</v>
      </c>
      <c r="X128" s="53"/>
      <c r="Y128" s="87"/>
      <c r="Z128" s="78"/>
      <c r="AA128" s="79"/>
      <c r="AB128" s="160"/>
      <c r="AC128" s="98"/>
      <c r="AD128" s="225"/>
      <c r="AE128" s="235" t="str">
        <f t="shared" si="23"/>
        <v/>
      </c>
      <c r="AF128" s="87" t="str">
        <f t="shared" si="24"/>
        <v/>
      </c>
      <c r="AG128" s="53"/>
      <c r="AH128" s="224"/>
      <c r="AI128" s="226" t="str">
        <f t="shared" si="16"/>
        <v/>
      </c>
      <c r="AJ128" s="236" t="str">
        <f t="shared" si="25"/>
        <v>£0.00</v>
      </c>
      <c r="AK128" s="31"/>
      <c r="AL128" s="1"/>
      <c r="AM128" s="1"/>
      <c r="AN128" s="1"/>
      <c r="AO128" s="1"/>
      <c r="AP128" s="1" t="str">
        <f t="shared" si="17"/>
        <v/>
      </c>
      <c r="AQ128" s="27">
        <f t="shared" si="18"/>
        <v>0</v>
      </c>
      <c r="AR128" s="189">
        <f t="shared" si="26"/>
        <v>0</v>
      </c>
      <c r="AS128" s="190" t="str">
        <f>IF(AND(C128="A",'Claim Details'!$E$28&gt;=Rates!$D$14,'Claim Details'!$E$28&lt;=Rates!$D$15,'Claim Details'!$E$19="Yes"),Rates!$E$17,IF(AND(C128="A",'Claim Details'!$E$28&gt;=Rates!$D$14,'Claim Details'!$E$28&lt;=Rates!$D$15,'Claim Details'!$E$19="No"),Rates!$D$17,IF(AND(C128="A",'Claim Details'!$E$28&gt;=Rates!$F$14,'Claim Details'!$E$28&lt;=Rates!$F$15,'Claim Details'!$E$19="Yes"),Rates!$G$17,IF(AND(C128="A",'Claim Details'!$E$28&gt;=Rates!$F$14,'Claim Details'!$E$28&lt;=Rates!$F$15,'Claim Details'!$E$19="No"),Rates!$F$17,IF(AND(C128="A",'Claim Details'!$E$28&gt;=Rates!$H$14,'Claim Details'!$E$28&lt;=Rates!$H$15,'Claim Details'!$E$19="Yes"),Rates!$I$17,IF(AND(C128="A",'Claim Details'!$E$28&gt;=Rates!$H$14,'Claim Details'!$E$28&lt;=Rates!$H$15,'Claim Details'!$E$19="No"),Rates!$H$17,IF(AND(C128="A",'Claim Details'!$E$28&gt;=Rates!$J$14,'Claim Details'!$E$28&lt;=Rates!$J$15,'Claim Details'!$E$19="Yes"),Rates!$K$17,IF(AND(C128="A",'Claim Details'!$E$28&gt;=Rates!$J$14,'Claim Details'!$E$28&lt;=Rates!$J$15,'Claim Details'!$E$19="No"),Rates!$J$17,IF(AND(C128="B",'Claim Details'!$E$28&gt;=Rates!$D$14,'Claim Details'!$E$28&lt;=Rates!$D$15,'Claim Details'!$E$19="Yes"),Rates!$E$18,IF(AND(C128="B",'Claim Details'!$E$28&gt;=Rates!$D$14,'Claim Details'!$E$28&lt;=Rates!$D$15,'Claim Details'!$E$19="No"),Rates!$D$18,IF(AND(C128="B",'Claim Details'!$E$28&gt;=Rates!$F$14,'Claim Details'!$E$28&lt;=Rates!$F$15,'Claim Details'!$E$19="Yes"),Rates!$G$18,IF(AND(C128="B",'Claim Details'!$E$28&gt;=Rates!$F$14,'Claim Details'!$E$28&lt;=Rates!$F$15,'Claim Details'!$E$19="No"),Rates!$F$18,IF(AND(C128="B",'Claim Details'!$E$28&gt;=Rates!$H$14,'Claim Details'!$E$28&lt;=Rates!$H$15,'Claim Details'!$E$19="Yes"),Rates!$I$18,IF(AND(C128="B",'Claim Details'!$E$28&gt;=Rates!$H$14,'Claim Details'!$E$28&lt;=Rates!$H$15,'Claim Details'!$E$19="No"),Rates!$H$18,IF(AND(C128="B",'Claim Details'!$E$28&gt;=Rates!$J$14,'Claim Details'!$E$28&lt;=Rates!$J$15,'Claim Details'!$E$19="Yes"),Rates!$K$18,IF(AND(C128="B",'Claim Details'!$E$28&gt;=Rates!$J$14,'Claim Details'!$E$28&lt;=Rates!$J$15,'Claim Details'!$E$19="No"),Rates!$J$18,IF(AND(C128="C",'Claim Details'!$E$28&gt;=Rates!$D$14,'Claim Details'!$E$28&lt;=Rates!$D$15,'Claim Details'!$E$19="Yes"),Rates!$E$19,IF(AND(C128="C",'Claim Details'!$E$28&gt;=Rates!$D$14,'Claim Details'!$E$28&lt;=Rates!$D$15,'Claim Details'!$E$19="No"),Rates!$D$19,IF(AND(C128="C",'Claim Details'!$E$28&gt;=Rates!$F$14,'Claim Details'!$E$28&lt;=Rates!$F$15,'Claim Details'!$E$19="Yes"),Rates!$G$19,IF(AND(C128="C",'Claim Details'!$E$28&gt;=Rates!$F$14,'Claim Details'!$E$28&lt;=Rates!$F$15,'Claim Details'!$E$19="No"),Rates!$F$19,IF(AND(C128="C",'Claim Details'!$E$28&gt;=Rates!$H$14,'Claim Details'!$E$28&lt;=Rates!$H$15,'Claim Details'!$E$19="Yes"),Rates!$I$19,IF(AND(C128="C",'Claim Details'!$E$28&gt;=Rates!$H$14,'Claim Details'!$E$28&lt;=Rates!$H$15,'Claim Details'!$E$19="No"),Rates!$H$19,IF(AND(C128="C",'Claim Details'!$E$28&gt;=Rates!$J$14,'Claim Details'!$E$28&lt;=Rates!$J$15,'Claim Details'!$E$19="Yes"),Rates!$K$19,IF(AND(C128="C",'Claim Details'!$E$28&gt;=Rates!$J$14,'Claim Details'!$E$28&lt;=Rates!$J$15,'Claim Details'!$E$19="No"),Rates!$J$19,"£0.00"))))))))))))))))))))))))</f>
        <v>£0.00</v>
      </c>
      <c r="AT128" s="189" t="str">
        <f>IF(AND(C128="A",'Claim Details'!$E$28&gt;=Rates!$D$14,'Claim Details'!$E$28&lt;=Rates!$D$15,'Claim Details'!$E$19="Yes"),Rates!$E$25,IF(AND(C128="A",'Claim Details'!$E$28&gt;=Rates!$D$14,'Claim Details'!$E$28&lt;=Rates!$D$15,'Claim Details'!$E$19="No"),Rates!$D$25,IF(AND(C128="A",'Claim Details'!$E$28&gt;=Rates!$F$14,'Claim Details'!$E$28&lt;=Rates!$F$15,'Claim Details'!$E$19="Yes"),Rates!$G$25,IF(AND(C128="A",'Claim Details'!$E$28&gt;=Rates!$F$14,'Claim Details'!$E$28&lt;=Rates!$F$15,'Claim Details'!$E$19="No"),Rates!$F$25,IF(AND(C128="A",'Claim Details'!$E$28&gt;=Rates!$H$14,'Claim Details'!$E$28&lt;=Rates!$H$15,'Claim Details'!$E$19="Yes"),Rates!$I$25,IF(AND(C128="A",'Claim Details'!$E$28&gt;=Rates!$H$14,'Claim Details'!$E$28&lt;=Rates!$H$15,'Claim Details'!$E$19="No"),Rates!$H$25,IF(AND(C128="A",'Claim Details'!$E$28&gt;=Rates!$J$14,'Claim Details'!$E$28&lt;=Rates!$J$15,'Claim Details'!$E$19="Yes"),Rates!$K$25,IF(AND(C128="A",'Claim Details'!$E$28&gt;=Rates!$J$14,'Claim Details'!$E$28&lt;=Rates!$J$15,'Claim Details'!$E$19="No"),Rates!$J$25,IF(AND(C128="B",'Claim Details'!$E$28&gt;=Rates!$D$14,'Claim Details'!$E$28&lt;=Rates!$D$15,'Claim Details'!$E$19="Yes"),Rates!$E$26,IF(AND(C128="B",'Claim Details'!$E$28&gt;=Rates!$D$14,'Claim Details'!$E$28&lt;=Rates!$D$15,'Claim Details'!$E$19="No"),Rates!$D$26,IF(AND(C128="B",'Claim Details'!$E$28&gt;=Rates!$F$14,'Claim Details'!$E$28&lt;=Rates!$F$15,'Claim Details'!$E$19="Yes"),Rates!$G$26,IF(AND(C128="B",'Claim Details'!$E$28&gt;=Rates!$F$14,'Claim Details'!$E$28&lt;=Rates!$F$15,'Claim Details'!$E$19="No"),Rates!$F$26,IF(AND(C128="B",'Claim Details'!$E$28&gt;=Rates!$H$14,'Claim Details'!$E$28&lt;=Rates!$H$15,'Claim Details'!$E$19="Yes"),Rates!$I$26,IF(AND(C128="B",'Claim Details'!$E$28&gt;=Rates!$H$14,'Claim Details'!$E$28&lt;=Rates!$H$15,'Claim Details'!$E$19="No"),Rates!$H$26,IF(AND(C128="B",'Claim Details'!$E$28&gt;=Rates!$J$14,'Claim Details'!$E$28&lt;=Rates!$J$15,'Claim Details'!$E$19="Yes"),Rates!$K$26,IF(AND(C128="B",'Claim Details'!$E$28&gt;=Rates!$J$14,'Claim Details'!$E$28&lt;=Rates!$J$15,'Claim Details'!$E$19="No"),Rates!$J$26,IF(AND(C128="C",'Claim Details'!$E$28&gt;=Rates!$D$14,'Claim Details'!$E$28&lt;=Rates!$D$15,'Claim Details'!$E$19="Yes"),Rates!$E$27,IF(AND(C128="C",'Claim Details'!$E$28&gt;=Rates!$D$14,'Claim Details'!$E$28&lt;=Rates!$D$15,'Claim Details'!$E$19="No"),Rates!$D$27,IF(AND(C128="C",'Claim Details'!$E$28&gt;=Rates!$F$14,'Claim Details'!$E$28&lt;=Rates!$F$15,'Claim Details'!$E$19="Yes"),Rates!$G$27,IF(AND(C128="C",'Claim Details'!$E$28&gt;=Rates!$F$14,'Claim Details'!$E$28&lt;=Rates!$F$15,'Claim Details'!$E$19="No"),Rates!$F$27,IF(AND(C128="C",'Claim Details'!$E$28&gt;=Rates!$H$14,'Claim Details'!$E$28&lt;=Rates!$H$15,'Claim Details'!$E$19="Yes"),Rates!$I$27,IF(AND(C128="C",'Claim Details'!$E$28&gt;=Rates!$H$14,'Claim Details'!$E$28&lt;=Rates!$H$15,'Claim Details'!$E$19="No"),Rates!$H$27,IF(AND(C128="C",'Claim Details'!$E$28&gt;=Rates!$J$14,'Claim Details'!$E$28&lt;=Rates!$J$15,'Claim Details'!$E$19="Yes"),Rates!$K$27,IF(AND(C128="C",'Claim Details'!$E$28&gt;=Rates!$J$14,'Claim Details'!$E$28&lt;=Rates!$J$15,'Claim Details'!$E$19="No"),Rates!$J$27,"£0.00"))))))))))))))))))))))))</f>
        <v>£0.00</v>
      </c>
      <c r="AU128" s="191" t="str">
        <f>IF(AND(C128="A",'Claim Details'!$E$28&gt;=Rates!$D$14,'Claim Details'!$E$28&lt;=Rates!$D$15,'Claim Details'!$E$19="Yes"),Rates!$E$20,IF(AND(C128="A",'Claim Details'!$E$28&gt;=Rates!$D$14,'Claim Details'!$E$28&lt;=Rates!$D$15,'Claim Details'!$E$19="No"),Rates!$D$20,IF(AND(C128="A",'Claim Details'!$E$28&gt;=Rates!$F$14,'Claim Details'!$E$28&lt;=Rates!$F$15,'Claim Details'!$E$19="Yes"),Rates!$G$20,IF(AND(C128="A",'Claim Details'!$E$28&gt;=Rates!$F$14,'Claim Details'!$E$28&lt;=Rates!$F$15,'Claim Details'!$E$19="No"),Rates!$F$20,IF(AND(C128="A",'Claim Details'!$E$28&gt;=Rates!$H$14,'Claim Details'!$E$28&lt;=Rates!$H$15,'Claim Details'!$E$19="Yes"),Rates!$I$20,IF(AND(C128="A",'Claim Details'!$E$28&gt;=Rates!$H$14,'Claim Details'!$E$28&lt;=Rates!$H$15,'Claim Details'!$E$19="No"),Rates!$H$20,IF(AND(C128="A",'Claim Details'!$E$28&gt;=Rates!$J$14,'Claim Details'!$E$28&lt;=Rates!$J$15,'Claim Details'!$E$19="Yes"),Rates!$K$20,IF(AND(C128="A",'Claim Details'!$E$28&gt;=Rates!$J$14,'Claim Details'!$E$28&lt;=Rates!$J$15,'Claim Details'!$E$19="No"),Rates!$J$20,IF(AND(C128="B",'Claim Details'!$E$28&gt;=Rates!$D$14,'Claim Details'!$E$28&lt;=Rates!$D$15,'Claim Details'!$E$19="Yes"),Rates!$E$21,IF(AND(C128="B",'Claim Details'!$E$28&gt;=Rates!$D$14,'Claim Details'!$E$28&lt;=Rates!$D$15,'Claim Details'!$E$19="No"),Rates!$D$21,IF(AND(C128="B",'Claim Details'!$E$28&gt;=Rates!$F$14,'Claim Details'!$E$28&lt;=Rates!$F$15,'Claim Details'!$E$19="Yes"),Rates!$G$21,IF(AND(C128="B",'Claim Details'!$E$28&gt;=Rates!$F$14,'Claim Details'!$E$28&lt;=Rates!$F$15,'Claim Details'!$E$19="No"),Rates!$F$21,IF(AND(C128="B",'Claim Details'!$E$28&gt;=Rates!$H$14,'Claim Details'!$E$28&lt;=Rates!$H$15,'Claim Details'!$E$19="Yes"),Rates!$I$21,IF(AND(C128="B",'Claim Details'!$E$28&gt;=Rates!$H$14,'Claim Details'!$E$28&lt;=Rates!$H$15,'Claim Details'!$E$19="No"),Rates!$H$21,IF(AND(C128="B",'Claim Details'!$E$28&gt;=Rates!$J$14,'Claim Details'!$E$28&lt;=Rates!$J$15,'Claim Details'!$E$19="Yes"),Rates!$K$21,IF(AND(C128="B",'Claim Details'!$E$28&gt;=Rates!$J$14,'Claim Details'!$E$28&lt;=Rates!$J$15,'Claim Details'!$E$19="No"),Rates!$J$21,"£0.00"))))))))))))))))</f>
        <v>£0.00</v>
      </c>
      <c r="AV128" s="191" t="str">
        <f>IF(AND(C128="A",'Claim Details'!$E$28&gt;=Rates!$D$14,'Claim Details'!$E$28&lt;=Rates!$D$15,'Claim Details'!$E$19="Yes"),Rates!$E$22,IF(AND(C128="A",'Claim Details'!$E$28&gt;=Rates!$D$14,'Claim Details'!$E$28&lt;=Rates!$D$15,'Claim Details'!$E$19="No"),Rates!$D$22,IF(AND(C128="A",'Claim Details'!$E$28&gt;=Rates!$F$14,'Claim Details'!$E$28&lt;=Rates!$F$15,'Claim Details'!$E$19="Yes"),Rates!$G$22,IF(AND(C128="A",'Claim Details'!$E$28&gt;=Rates!$F$14,'Claim Details'!$E$28&lt;=Rates!$F$15,'Claim Details'!$E$19="No"),Rates!$F$22,IF(AND(C128="A",'Claim Details'!$E$28&gt;=Rates!$H$14,'Claim Details'!$E$28&lt;=Rates!$H$15,'Claim Details'!$E$19="Yes"),Rates!$I$22,IF(AND(C128="A",'Claim Details'!$E$28&gt;=Rates!$H$14,'Claim Details'!$E$28&lt;=Rates!$H$15,'Claim Details'!$E$19="No"),Rates!$H$22,IF(AND(C128="A",'Claim Details'!$E$28&gt;=Rates!$J$14,'Claim Details'!$E$28&lt;=Rates!$J$15,'Claim Details'!$E$19="Yes"),Rates!$K$22,IF(AND(C128="A",'Claim Details'!$E$28&gt;=Rates!$J$14,'Claim Details'!$E$28&lt;=Rates!$J$15,'Claim Details'!$E$19="No"),Rates!$J$22,IF(AND(C128="B",'Claim Details'!$E$28&gt;=Rates!$D$14,'Claim Details'!$E$28&lt;=Rates!$D$15,'Claim Details'!$E$19="Yes"),Rates!$E$23,IF(AND(C128="B",'Claim Details'!$E$28&gt;=Rates!$D$14,'Claim Details'!$E$28&lt;=Rates!$D$15,'Claim Details'!$E$19="No"),Rates!$D$23,IF(AND(C128="B",'Claim Details'!$E$28&gt;=Rates!$F$14,'Claim Details'!$E$28&lt;=Rates!$F$15,'Claim Details'!$E$19="Yes"),Rates!$G$23,IF(AND(C128="B",'Claim Details'!$E$28&gt;=Rates!$F$14,'Claim Details'!$E$28&lt;=Rates!$F$15,'Claim Details'!$E$19="No"),Rates!$F$23,IF(AND(C128="B",'Claim Details'!$E$28&gt;=Rates!$H$14,'Claim Details'!$E$28&lt;=Rates!$H$15,'Claim Details'!$E$19="Yes"),Rates!$I$23,IF(AND(C128="B",'Claim Details'!$E$28&gt;=Rates!$H$14,'Claim Details'!$E$28&lt;=Rates!$H$15,'Claim Details'!$E$19="No"),Rates!$H$23,IF(AND(C128="B",'Claim Details'!$E$28&gt;=Rates!$J$14,'Claim Details'!$E$28&lt;=Rates!$J$15,'Claim Details'!$E$19="Yes"),Rates!$K$23,IF(AND(C128="B",'Claim Details'!$E$28&gt;=Rates!$J$14,'Claim Details'!$E$28&lt;=Rates!$J$15,'Claim Details'!$E$19="No"),Rates!$J$23,IF(AND(C128="C",'Claim Details'!$E$28&gt;=Rates!$D$14,'Claim Details'!$E$28&lt;=Rates!$D$15,'Claim Details'!$E$19="Yes"),Rates!$E$24,IF(AND(C128="C",'Claim Details'!$E$28&gt;=Rates!$D$14,'Claim Details'!$E$28&lt;=Rates!$D$15,'Claim Details'!$E$19="No"),Rates!$D$24,IF(AND(C128="C",'Claim Details'!$E$28&gt;=Rates!$F$14,'Claim Details'!$E$28&lt;=Rates!$F$15,'Claim Details'!$E$19="Yes"),Rates!$G$24,IF(AND(C128="C",'Claim Details'!$E$28&gt;=Rates!$F$14,'Claim Details'!$E$28&lt;=Rates!$F$15,'Claim Details'!$E$19="No"),Rates!$F$24,IF(AND(C128="C",'Claim Details'!$E$28&gt;=Rates!$H$14,'Claim Details'!$E$28&lt;=Rates!$H$15,'Claim Details'!$E$19="Yes"),Rates!$I$24,IF(AND(C128="C",'Claim Details'!$E$28&gt;=Rates!$H$14,'Claim Details'!$E$28&lt;=Rates!$H$15,'Claim Details'!$E$19="No"),Rates!$H$24,IF(AND(C128="C",'Claim Details'!$E$28&gt;=Rates!$J$14,'Claim Details'!$E$28&lt;=Rates!$J$15,'Claim Details'!$E$19="Yes"),Rates!$K$24,IF(AND(C128="C",'Claim Details'!$E$28&gt;=Rates!$J$14,'Claim Details'!$E$28&lt;=Rates!$J$15,'Claim Details'!$E$19="No"),Rates!$J$24,"£0.00"))))))))))))))))))))))))</f>
        <v>£0.00</v>
      </c>
      <c r="AW128" s="1"/>
      <c r="AX128" s="189" t="str">
        <f>IF(AND(U128="A",'Claim Details'!$I$28&gt;=Rates!$D$14,'Claim Details'!$I$28&lt;=Rates!$D$15,'Claim Details'!$I$19="Yes"),Rates!$J$17,IF(AND(U128="A",'Claim Details'!$I$28&gt;=Rates!$D$14,'Claim Details'!$I$28&lt;=Rates!$D$15,'Claim Details'!$I$19="No"),Rates!$D$17,IF(AND(U128="A",'Claim Details'!$I$28&gt;=Rates!$F$14,'Claim Details'!$I$28&lt;=Rates!$F$15,'Claim Details'!$I$19="Yes"),Rates!$G$17,IF(AND(U128="A",'Claim Details'!$I$28&gt;=Rates!$F$14,'Claim Details'!$I$28&lt;=Rates!$F$15,'Claim Details'!$I$19="No"),Rates!$F$17,IF(AND(U128="A",'Claim Details'!$I$28&gt;=Rates!$H$14,'Claim Details'!$I$28&lt;=Rates!$H$15,'Claim Details'!$I$19="Yes"),Rates!$I$17,IF(AND(U128="A",'Claim Details'!$I$28&gt;=Rates!$H$14,'Claim Details'!$I$28&lt;=Rates!$H$15,'Claim Details'!$I$19="No"),Rates!$H$17,IF(AND(U128="A",'Claim Details'!$I$28&gt;=Rates!$J$14,'Claim Details'!$I$28&lt;=Rates!$J$15,'Claim Details'!$I$19="Yes"),Rates!$K$17,IF(AND(U128="A",'Claim Details'!$I$28&gt;=Rates!$J$14,'Claim Details'!$I$28&lt;=Rates!$J$15,'Claim Details'!$I$19="No"),Rates!$J$17,IF(AND(U128="B",'Claim Details'!$I$28&gt;=Rates!$D$14,'Claim Details'!$I$28&lt;=Rates!$D$15,'Claim Details'!$I$19="Yes"),Rates!$E$18,IF(AND(U128="B",'Claim Details'!$I$28&gt;=Rates!$D$14,'Claim Details'!$I$28&lt;=Rates!$D$15,'Claim Details'!$I$19="No"),Rates!$D$18,IF(AND(U128="B",'Claim Details'!$I$28&gt;=Rates!$F$14,'Claim Details'!$I$28&lt;=Rates!$F$15,'Claim Details'!$I$19="Yes"),Rates!$G$18,IF(AND(U128="B",'Claim Details'!$I$28&gt;=Rates!$F$14,'Claim Details'!$I$28&lt;=Rates!$F$15,'Claim Details'!$I$19="No"),Rates!$F$18,IF(AND(U128="B",'Claim Details'!$I$28&gt;=Rates!$H$14,'Claim Details'!$I$28&lt;=Rates!$H$15,'Claim Details'!$I$19="Yes"),Rates!$I$18,IF(AND(U128="B",'Claim Details'!$I$28&gt;=Rates!$H$14,'Claim Details'!$I$28&lt;=Rates!$H$15,'Claim Details'!$I$19="No"),Rates!$H$18,IF(AND(U128="B",'Claim Details'!$I$28&gt;=Rates!$J$14,'Claim Details'!$I$28&lt;=Rates!$J$15,'Claim Details'!$I$19="Yes"),Rates!$K$18,IF(AND(U128="B",'Claim Details'!$I$28&gt;=Rates!$J$14,'Claim Details'!$I$28&lt;=Rates!$J$15,'Claim Details'!$I$19="No"),Rates!$J$18,IF(AND(U128="C",'Claim Details'!$I$28&gt;=Rates!$D$14,'Claim Details'!$I$28&lt;=Rates!$D$15,'Claim Details'!$I$19="Yes"),Rates!$E$19,IF(AND(U128="C",'Claim Details'!$I$28&gt;=Rates!$D$14,'Claim Details'!$I$28&lt;=Rates!$D$15,'Claim Details'!$I$19="No"),Rates!$D$19,IF(AND(U128="C",'Claim Details'!$I$28&gt;=Rates!$F$14,'Claim Details'!$I$28&lt;=Rates!$F$15,'Claim Details'!$I$19="Yes"),Rates!$G$19,IF(AND(U128="C",'Claim Details'!$I$28&gt;=Rates!$F$14,'Claim Details'!$I$28&lt;=Rates!$F$15,'Claim Details'!$I$19="No"),Rates!$F$19,IF(AND(U128="C",'Claim Details'!$I$28&gt;=Rates!$H$14,'Claim Details'!$I$28&lt;=Rates!$H$15,'Claim Details'!$I$19="Yes"),Rates!$I$19,IF(AND(U128="C",'Claim Details'!$I$28&gt;=Rates!$H$14,'Claim Details'!$I$28&lt;=Rates!$H$15,'Claim Details'!$I$19="No"),Rates!$H$19,IF(AND(U128="C",'Claim Details'!$I$28&gt;=Rates!$J$14,'Claim Details'!$I$28&lt;=Rates!$J$15,'Claim Details'!$I$19="Yes"),Rates!$K$19,IF(AND(U128="C",'Claim Details'!$I$28&gt;=Rates!$J$14,'Claim Details'!$I$28&lt;=Rates!$J$15,'Claim Details'!$I$19="No"),Rates!$J$19,"£0.00"))))))))))))))))))))))))</f>
        <v>£0.00</v>
      </c>
      <c r="AY128" s="189" t="str">
        <f>IF(AND(C128="A",'Claim Details'!$I$28&gt;=Rates!$D$14,'Claim Details'!$I$28&lt;=Rates!$D$15,'Claim Details'!$I$19="Yes"),Rates!$J$25,IF(AND(C128="A",'Claim Details'!$I$28&gt;=Rates!$D$14,'Claim Details'!$I$28&lt;=Rates!$D$15,'Claim Details'!$I$19="No"),Rates!$D$25,IF(AND(C128="A",'Claim Details'!$I$28&gt;=Rates!$F$14,'Claim Details'!$I$28&lt;=Rates!$F$15,'Claim Details'!$I$19="Yes"),Rates!$G$25,IF(AND(C128="A",'Claim Details'!$I$28&gt;=Rates!$F$14,'Claim Details'!$I$28&lt;=Rates!$F$15,'Claim Details'!$I$19="No"),Rates!$F$25,IF(AND(C128="A",'Claim Details'!$I$28&gt;=Rates!$H$14,'Claim Details'!$I$28&lt;=Rates!$H$15,'Claim Details'!$I$19="Yes"),Rates!$I$25,IF(AND(C128="A",'Claim Details'!$I$28&gt;=Rates!$H$14,'Claim Details'!$I$28&lt;=Rates!$H$15,'Claim Details'!$I$19="No"),Rates!$H$25,IF(AND(C128="A",'Claim Details'!$I$28&gt;=Rates!$J$14,'Claim Details'!$I$28&lt;=Rates!$J$15,'Claim Details'!$I$19="Yes"),Rates!$K$25,IF(AND(C128="A",'Claim Details'!$I$28&gt;=Rates!$J$14,'Claim Details'!$I$28&lt;=Rates!$J$15,'Claim Details'!$I$19="No"),Rates!$J$25,IF(AND(C128="B",'Claim Details'!$I$28&gt;=Rates!$D$14,'Claim Details'!$I$28&lt;=Rates!$D$15,'Claim Details'!$I$19="Yes"),Rates!$E$26,IF(AND(C128="B",'Claim Details'!$I$28&gt;=Rates!$D$14,'Claim Details'!$I$28&lt;=Rates!$D$15,'Claim Details'!$I$19="No"),Rates!$D$26,IF(AND(C128="B",'Claim Details'!$I$28&gt;=Rates!$F$14,'Claim Details'!$I$28&lt;=Rates!$F$15,'Claim Details'!$I$19="Yes"),Rates!$G$26,IF(AND(C128="B",'Claim Details'!$I$28&gt;=Rates!$F$14,'Claim Details'!$I$28&lt;=Rates!$F$15,'Claim Details'!$I$19="No"),Rates!$F$26,IF(AND(C128="B",'Claim Details'!$I$28&gt;=Rates!$H$14,'Claim Details'!$I$28&lt;=Rates!$H$15,'Claim Details'!$I$19="Yes"),Rates!$I$26,IF(AND(C128="B",'Claim Details'!$I$28&gt;=Rates!$H$14,'Claim Details'!$I$28&lt;=Rates!$H$15,'Claim Details'!$I$19="No"),Rates!$H$26,IF(AND(C128="B",'Claim Details'!$I$28&gt;=Rates!$J$14,'Claim Details'!$I$28&lt;=Rates!$J$15,'Claim Details'!$I$19="Yes"),Rates!$K$26,IF(AND(C128="B",'Claim Details'!$I$28&gt;=Rates!$J$14,'Claim Details'!$I$28&lt;=Rates!$J$15,'Claim Details'!$I$19="No"),Rates!$J$26,IF(AND(C128="C",'Claim Details'!$I$28&gt;=Rates!$D$14,'Claim Details'!$I$28&lt;=Rates!$D$15,'Claim Details'!$I$19="Yes"),Rates!$E$27,IF(AND(C128="C",'Claim Details'!$I$28&gt;=Rates!$D$14,'Claim Details'!$I$28&lt;=Rates!$D$15,'Claim Details'!$I$19="No"),Rates!$D$27,IF(AND(C128="C",'Claim Details'!$I$28&gt;=Rates!$F$14,'Claim Details'!$I$28&lt;=Rates!$F$15,'Claim Details'!$I$19="Yes"),Rates!$G$27,IF(AND(C128="C",'Claim Details'!$I$28&gt;=Rates!$F$14,'Claim Details'!$I$28&lt;=Rates!$F$15,'Claim Details'!$I$19="No"),Rates!$F$27,IF(AND(C128="C",'Claim Details'!$I$28&gt;=Rates!$H$14,'Claim Details'!$I$28&lt;=Rates!$H$15,'Claim Details'!$I$19="Yes"),Rates!$I$27,IF(AND(C128="C",'Claim Details'!$I$28&gt;=Rates!$H$14,'Claim Details'!$I$28&lt;=Rates!$H$15,'Claim Details'!$I$19="No"),Rates!$H$27,IF(AND(C128="C",'Claim Details'!$I$28&gt;=Rates!$J$14,'Claim Details'!$I$28&lt;=Rates!$J$15,'Claim Details'!$I$19="Yes"),Rates!$K$27,IF(AND(C128="C",'Claim Details'!$I$28&gt;=Rates!$J$14,'Claim Details'!$I$28&lt;=Rates!$J$15,'Claim Details'!$I$19="No"),Rates!$J$27,"£0.00"))))))))))))))))))))))))</f>
        <v>£0.00</v>
      </c>
      <c r="AZ128" s="189" t="str">
        <f>IF(AND(C128="A",'Claim Details'!$I$28&gt;=Rates!$D$14,'Claim Details'!$I$28&lt;=Rates!$D$15,'Claim Details'!$I$19="Yes"),Rates!$E$20,IF(AND(C128="A",'Claim Details'!$I$28&gt;=Rates!$D$14,'Claim Details'!$I$28&lt;=Rates!$D$15,'Claim Details'!$I$19="No"),Rates!$D$20,IF(AND(C128="A",'Claim Details'!$I$28&gt;=Rates!$F$14,'Claim Details'!$I$28&lt;=Rates!$F$15,'Claim Details'!$I$19="Yes"),Rates!$G$20,IF(AND(C128="A",'Claim Details'!$I$28&gt;=Rates!$F$14,'Claim Details'!$I$28&lt;=Rates!$F$15,'Claim Details'!$I$19="No"),Rates!$F$20,IF(AND(C128="A",'Claim Details'!$I$28&gt;=Rates!$H$14,'Claim Details'!$I$28&lt;=Rates!$H$15,'Claim Details'!$I$19="Yes"),Rates!$I$20,IF(AND(C128="A",'Claim Details'!$I$28&gt;=Rates!$H$14,'Claim Details'!$I$28&lt;=Rates!$H$15,'Claim Details'!$I$19="No"),Rates!$H$20,IF(AND(C128="A",'Claim Details'!$I$28&gt;=Rates!$J$14,'Claim Details'!$I$28&lt;=Rates!$J$15,'Claim Details'!$I$19="Yes"),Rates!$K$20,IF(AND(C128="A",'Claim Details'!$I$28&gt;=Rates!$J$14,'Claim Details'!$I$28&lt;=Rates!$J$15,'Claim Details'!$I$19="No"),Rates!$J$20,IF(AND(C128="B",'Claim Details'!$I$28&gt;=Rates!$D$14,'Claim Details'!$I$28&lt;=Rates!$D$15,'Claim Details'!$I$19="Yes"),Rates!$E$21,IF(AND(C128="B",'Claim Details'!$I$28&gt;=Rates!$D$14,'Claim Details'!$I$28&lt;=Rates!$D$15,'Claim Details'!$I$19="No"),Rates!$D$21,IF(AND(C128="B",'Claim Details'!$I$28&gt;=Rates!$F$14,'Claim Details'!$I$28&lt;=Rates!$F$15,'Claim Details'!$I$19="Yes"),Rates!$G$21,IF(AND(C128="B",'Claim Details'!$I$28&gt;=Rates!$F$14,'Claim Details'!$I$28&lt;=Rates!$F$15,'Claim Details'!$I$19="No"),Rates!$F$21,IF(AND(C128="B",'Claim Details'!$I$28&gt;=Rates!$H$14,'Claim Details'!$I$28&lt;=Rates!$H$15,'Claim Details'!$I$19="Yes"),Rates!$I$21,IF(AND(C128="B",'Claim Details'!$I$28&gt;=Rates!$H$14,'Claim Details'!$I$28&lt;=Rates!$H$15,'Claim Details'!$I$19="No"),Rates!$H$21,IF(AND(C128="B",'Claim Details'!$I$28&gt;=Rates!$J$14,'Claim Details'!$I$28&lt;=Rates!$J$15,'Claim Details'!$I$19="Yes"),Rates!$K$21,IF(AND(C128="B",'Claim Details'!$I$28&gt;=Rates!$J$14,'Claim Details'!$I$28&lt;=Rates!$J$15,'Claim Details'!$I$19="No"),Rates!$J$21,"£0.00"))))))))))))))))</f>
        <v>£0.00</v>
      </c>
      <c r="BA128" s="189" t="str">
        <f>IF(AND(C128="A",'Claim Details'!$I$28&gt;=Rates!$D$14,'Claim Details'!$I$28&lt;=Rates!$D$15,'Claim Details'!$I$19="Yes"),Rates!$E$22,IF(AND(C128="A",'Claim Details'!$I$28&gt;=Rates!$D$14,'Claim Details'!$I$28&lt;=Rates!$D$15,'Claim Details'!$I$19="No"),Rates!$D$22,IF(AND(C128="A",'Claim Details'!$I$28&gt;=Rates!$F$14,'Claim Details'!$I$28&lt;=Rates!$F$15,'Claim Details'!$I$19="Yes"),Rates!$G$22,IF(AND(C128="A",'Claim Details'!$I$28&gt;=Rates!$F$14,'Claim Details'!$I$28&lt;=Rates!$F$15,'Claim Details'!$I$19="No"),Rates!$F$22,IF(AND(C128="A",'Claim Details'!$I$28&gt;=Rates!$H$14,'Claim Details'!$I$28&lt;=Rates!$H$15,'Claim Details'!$I$19="Yes"),Rates!$I$22,IF(AND(C128="A",'Claim Details'!$I$28&gt;=Rates!$H$14,'Claim Details'!$I$28&lt;=Rates!$H$15,'Claim Details'!$I$19="No"),Rates!$H$22,IF(AND(C128="A",'Claim Details'!$I$28&gt;=Rates!$J$14,'Claim Details'!$I$28&lt;=Rates!$J$15,'Claim Details'!$I$19="Yes"),Rates!$K$22,IF(AND(C128="A",'Claim Details'!$I$28&gt;=Rates!$J$14,'Claim Details'!$I$28&lt;=Rates!$J$15,'Claim Details'!$I$19="No"),Rates!$J$22,IF(AND(C128="B",'Claim Details'!$I$28&gt;=Rates!$D$14,'Claim Details'!$I$28&lt;=Rates!$D$15,'Claim Details'!$I$19="Yes"),Rates!$E$23,IF(AND(C128="B",'Claim Details'!$I$28&gt;=Rates!$D$14,'Claim Details'!$I$28&lt;=Rates!$D$15,'Claim Details'!$I$19="No"),Rates!$D$23,IF(AND(C128="B",'Claim Details'!$I$28&gt;=Rates!$F$14,'Claim Details'!$I$28&lt;=Rates!$F$15,'Claim Details'!$I$19="Yes"),Rates!$G$23,IF(AND(C128="B",'Claim Details'!$I$28&gt;=Rates!$F$14,'Claim Details'!$I$28&lt;=Rates!$F$15,'Claim Details'!$I$19="No"),Rates!$F$23,IF(AND(C128="B",'Claim Details'!$I$28&gt;=Rates!$H$14,'Claim Details'!$I$28&lt;=Rates!$H$15,'Claim Details'!$I$19="Yes"),Rates!$I$23,IF(AND(C128="B",'Claim Details'!$I$28&gt;=Rates!$H$14,'Claim Details'!$I$28&lt;=Rates!$H$15,'Claim Details'!$I$19="No"),Rates!$H$23,IF(AND(C128="B",'Claim Details'!$I$28&gt;=Rates!$J$14,'Claim Details'!$I$28&lt;=Rates!$J$15,'Claim Details'!$I$19="Yes"),Rates!$K$23,IF(AND(C128="B",'Claim Details'!$I$28&gt;=Rates!$J$14,'Claim Details'!$I$28&lt;=Rates!$J$15,'Claim Details'!$I$19="No"),Rates!$J$23,IF(AND(C128="C",'Claim Details'!$I$28&gt;=Rates!$D$14,'Claim Details'!$I$28&lt;=Rates!$D$15,'Claim Details'!$I$19="Yes"),Rates!$E$24,IF(AND(C128="C",'Claim Details'!$I$28&gt;=Rates!$D$14,'Claim Details'!$I$28&lt;=Rates!$D$15,'Claim Details'!$I$19="No"),Rates!$D$24,IF(AND(C128="C",'Claim Details'!$I$28&gt;=Rates!$F$14,'Claim Details'!$I$28&lt;=Rates!$F$15,'Claim Details'!$I$19="Yes"),Rates!$G$24,IF(AND(C128="C",'Claim Details'!$I$28&gt;=Rates!$F$14,'Claim Details'!$I$28&lt;=Rates!$F$15,'Claim Details'!$I$19="No"),Rates!$F$24,IF(AND(C128="C",'Claim Details'!$I$28&gt;=Rates!$H$14,'Claim Details'!$I$28&lt;=Rates!$H$15,'Claim Details'!$I$19="Yes"),Rates!$I$24,IF(AND(C128="C",'Claim Details'!$I$28&gt;=Rates!$H$14,'Claim Details'!$I$28&lt;=Rates!$H$15,'Claim Details'!$I$19="No"),Rates!$H$24,IF(AND(C128="C",'Claim Details'!$I$28&gt;=Rates!$J$14,'Claim Details'!$I$28&lt;=Rates!$J$15,'Claim Details'!$I$19="Yes"),Rates!$K$24,IF(AND(C128="C",'Claim Details'!$I$28&gt;=Rates!$J$14,'Claim Details'!$I$28&lt;=Rates!$J$15,'Claim Details'!$I$19="No"),Rates!$J$24,"£0.00"))))))))))))))))))))))))</f>
        <v>£0.00</v>
      </c>
      <c r="BB128" s="189" t="str">
        <f t="shared" si="27"/>
        <v>£0.00</v>
      </c>
      <c r="BC128" s="1"/>
      <c r="BD128" s="189" t="str">
        <f>IF(AND(AE128="A",'Claim Details'!$I$28&gt;=Rates!$D$14,'Claim Details'!$I$28&lt;=Rates!$D$15,'Claim Details'!$I$19="Yes"),Rates!$J$17,IF(AND(AE128="A",'Claim Details'!$I$28&gt;=Rates!$D$14,'Claim Details'!$I$28&lt;=Rates!$D$15,'Claim Details'!$I$19="No"),Rates!$D$17,IF(AND(AE128="A",'Claim Details'!$I$28&gt;=Rates!$F$14,'Claim Details'!$I$28&lt;=Rates!$F$15,'Claim Details'!$I$19="Yes"),Rates!$G$17,IF(AND(AE128="A",'Claim Details'!$I$28&gt;=Rates!$F$14,'Claim Details'!$I$28&lt;=Rates!$F$15,'Claim Details'!$I$19="No"),Rates!$F$17,IF(AND(AE128="A",'Claim Details'!$I$28&gt;=Rates!$H$14,'Claim Details'!$I$28&lt;=Rates!$H$15,'Claim Details'!$I$19="Yes"),Rates!$I$17,IF(AND(AE128="A",'Claim Details'!$I$28&gt;=Rates!$H$14,'Claim Details'!$I$28&lt;=Rates!$H$15,'Claim Details'!$I$19="No"),Rates!$H$17,IF(AND(AE128="A",'Claim Details'!$I$28&gt;=Rates!$J$14,'Claim Details'!$I$28&lt;=Rates!$J$15,'Claim Details'!$I$19="Yes"),Rates!$K$17,IF(AND(AE128="A",'Claim Details'!$I$28&gt;=Rates!$J$14,'Claim Details'!$I$28&lt;=Rates!$J$15,'Claim Details'!$I$19="No"),Rates!$J$17,IF(AND(AE128="B",'Claim Details'!$I$28&gt;=Rates!$D$14,'Claim Details'!$I$28&lt;=Rates!$D$15,'Claim Details'!$I$19="Yes"),Rates!$E$18,IF(AND(AE128="B",'Claim Details'!$I$28&gt;=Rates!$D$14,'Claim Details'!$I$28&lt;=Rates!$D$15,'Claim Details'!$I$19="No"),Rates!$D$18,IF(AND(AE128="B",'Claim Details'!$I$28&gt;=Rates!$F$14,'Claim Details'!$I$28&lt;=Rates!$F$15,'Claim Details'!$I$19="Yes"),Rates!$G$18,IF(AND(AE128="B",'Claim Details'!$I$28&gt;=Rates!$F$14,'Claim Details'!$I$28&lt;=Rates!$F$15,'Claim Details'!$I$19="No"),Rates!$F$18,IF(AND(AE128="B",'Claim Details'!$I$28&gt;=Rates!$H$14,'Claim Details'!$I$28&lt;=Rates!$H$15,'Claim Details'!$I$19="Yes"),Rates!$I$18,IF(AND(AE128="B",'Claim Details'!$I$28&gt;=Rates!$H$14,'Claim Details'!$I$28&lt;=Rates!$H$15,'Claim Details'!$I$19="No"),Rates!$H$18,IF(AND(AE128="B",'Claim Details'!$I$28&gt;=Rates!$J$14,'Claim Details'!$I$28&lt;=Rates!$J$15,'Claim Details'!$I$19="Yes"),Rates!$K$18,IF(AND(AE128="B",'Claim Details'!$I$28&gt;=Rates!$J$14,'Claim Details'!$I$28&lt;=Rates!$J$15,'Claim Details'!$I$19="No"),Rates!$J$18,IF(AND(AE128="C",'Claim Details'!$I$28&gt;=Rates!$D$14,'Claim Details'!$I$28&lt;=Rates!$D$15,'Claim Details'!$I$19="Yes"),Rates!$E$19,IF(AND(AE128="C",'Claim Details'!$I$28&gt;=Rates!$D$14,'Claim Details'!$I$28&lt;=Rates!$D$15,'Claim Details'!$I$19="No"),Rates!$D$19,IF(AND(AE128="C",'Claim Details'!$I$28&gt;=Rates!$F$14,'Claim Details'!$I$28&lt;=Rates!$F$15,'Claim Details'!$I$19="Yes"),Rates!$G$19,IF(AND(AE128="C",'Claim Details'!$I$28&gt;=Rates!$F$14,'Claim Details'!$I$28&lt;=Rates!$F$15,'Claim Details'!$I$19="No"),Rates!$F$19,IF(AND(AE128="C",'Claim Details'!$I$28&gt;=Rates!$H$14,'Claim Details'!$I$28&lt;=Rates!$H$15,'Claim Details'!$I$19="Yes"),Rates!$I$19,IF(AND(AE128="C",'Claim Details'!$I$28&gt;=Rates!$H$14,'Claim Details'!$I$28&lt;=Rates!$H$15,'Claim Details'!$I$19="No"),Rates!$H$19,IF(AND(AE128="C",'Claim Details'!$I$28&gt;=Rates!$J$14,'Claim Details'!$I$28&lt;=Rates!$J$15,'Claim Details'!$I$19="Yes"),Rates!$K$19,IF(AND(AE128="C",'Claim Details'!$I$28&gt;=Rates!$J$14,'Claim Details'!$I$28&lt;=Rates!$J$15,'Claim Details'!$I$19="No"),Rates!$J$19,"£0.00"))))))))))))))))))))))))</f>
        <v>£0.00</v>
      </c>
      <c r="BE128" s="189" t="str">
        <f>IF(AND(AE128="A",'Claim Details'!$I$28&gt;=Rates!$D$14,'Claim Details'!$I$28&lt;=Rates!$D$15,'Claim Details'!$I$19="Yes"),Rates!$J$25,IF(AND(AE128="A",'Claim Details'!$I$28&gt;=Rates!$D$14,'Claim Details'!$I$28&lt;=Rates!$D$15,'Claim Details'!$I$19="No"),Rates!$D$25,IF(AND(AE128="A",'Claim Details'!$I$28&gt;=Rates!$F$14,'Claim Details'!$I$28&lt;=Rates!$F$15,'Claim Details'!$I$19="Yes"),Rates!$G$25,IF(AND(AE128="A",'Claim Details'!$I$28&gt;=Rates!$F$14,'Claim Details'!$I$28&lt;=Rates!$F$15,'Claim Details'!$I$19="No"),Rates!$F$25,IF(AND(AE128="A",'Claim Details'!$I$28&gt;=Rates!$H$14,'Claim Details'!$I$28&lt;=Rates!$H$15,'Claim Details'!$I$19="Yes"),Rates!$I$25,IF(AND(AE128="A",'Claim Details'!$I$28&gt;=Rates!$H$14,'Claim Details'!$I$28&lt;=Rates!$H$15,'Claim Details'!$I$19="No"),Rates!$H$25,IF(AND(AE128="A",'Claim Details'!$I$28&gt;=Rates!$J$14,'Claim Details'!$I$28&lt;=Rates!$J$15,'Claim Details'!$I$19="Yes"),Rates!$K$25,IF(AND(AE128="A",'Claim Details'!$I$28&gt;=Rates!$J$14,'Claim Details'!$I$28&lt;=Rates!$J$15,'Claim Details'!$I$19="No"),Rates!$J$25,IF(AND(AE128="B",'Claim Details'!$I$28&gt;=Rates!$D$14,'Claim Details'!$I$28&lt;=Rates!$D$15,'Claim Details'!$I$19="Yes"),Rates!$E$26,IF(AND(AE128="B",'Claim Details'!$I$28&gt;=Rates!$D$14,'Claim Details'!$I$28&lt;=Rates!$D$15,'Claim Details'!$I$19="No"),Rates!$D$26,IF(AND(AE128="B",'Claim Details'!$I$28&gt;=Rates!$F$14,'Claim Details'!$I$28&lt;=Rates!$F$15,'Claim Details'!$I$19="Yes"),Rates!$G$26,IF(AND(AE128="B",'Claim Details'!$I$28&gt;=Rates!$F$14,'Claim Details'!$I$28&lt;=Rates!$F$15,'Claim Details'!$I$19="No"),Rates!$F$26,IF(AND(AE128="B",'Claim Details'!$I$28&gt;=Rates!$H$14,'Claim Details'!$I$28&lt;=Rates!$H$15,'Claim Details'!$I$19="Yes"),Rates!$I$26,IF(AND(AE128="B",'Claim Details'!$I$28&gt;=Rates!$H$14,'Claim Details'!$I$28&lt;=Rates!$H$15,'Claim Details'!$I$19="No"),Rates!$H$26,IF(AND(AE128="B",'Claim Details'!$I$28&gt;=Rates!$J$14,'Claim Details'!$I$28&lt;=Rates!$J$15,'Claim Details'!$I$19="Yes"),Rates!$K$26,IF(AND(AE128="B",'Claim Details'!$I$28&gt;=Rates!$J$14,'Claim Details'!$I$28&lt;=Rates!$J$15,'Claim Details'!$I$19="No"),Rates!$J$26,IF(AND(AE128="C",'Claim Details'!$I$28&gt;=Rates!$D$14,'Claim Details'!$I$28&lt;=Rates!$D$15,'Claim Details'!$I$19="Yes"),Rates!$E$27,IF(AND(AE128="C",'Claim Details'!$I$28&gt;=Rates!$D$14,'Claim Details'!$I$28&lt;=Rates!$D$15,'Claim Details'!$I$19="No"),Rates!$D$27,IF(AND(AE128="C",'Claim Details'!$I$28&gt;=Rates!$F$14,'Claim Details'!$I$28&lt;=Rates!$F$15,'Claim Details'!$I$19="Yes"),Rates!$G$27,IF(AND(AE128="C",'Claim Details'!$I$28&gt;=Rates!$F$14,'Claim Details'!$I$28&lt;=Rates!$F$15,'Claim Details'!$I$19="No"),Rates!$F$27,IF(AND(AE128="C",'Claim Details'!$I$28&gt;=Rates!$H$14,'Claim Details'!$I$28&lt;=Rates!$H$15,'Claim Details'!$I$19="Yes"),Rates!$I$27,IF(AND(AE128="C",'Claim Details'!$I$28&gt;=Rates!$H$14,'Claim Details'!$I$28&lt;=Rates!$H$15,'Claim Details'!$I$19="No"),Rates!$H$27,IF(AND(AE128="C",'Claim Details'!$I$28&gt;=Rates!$J$14,'Claim Details'!$I$28&lt;=Rates!$J$15,'Claim Details'!$I$19="Yes"),Rates!$K$27,IF(AND(AE128="C",'Claim Details'!$I$28&gt;=Rates!$J$14,'Claim Details'!$I$28&lt;=Rates!$J$15,'Claim Details'!$I$19="No"),Rates!$J$27,"£0.00"))))))))))))))))))))))))</f>
        <v>£0.00</v>
      </c>
      <c r="BF128" s="189" t="str">
        <f>IF(AND(AE128="A",'Claim Details'!$I$28&gt;=Rates!$D$14,'Claim Details'!$I$28&lt;=Rates!$D$15,'Claim Details'!$I$19="Yes"),Rates!$E$20,IF(AND(AE128="A",'Claim Details'!$I$28&gt;=Rates!$D$14,'Claim Details'!$I$28&lt;=Rates!$D$15,'Claim Details'!$I$19="No"),Rates!$D$20,IF(AND(AE128="A",'Claim Details'!$I$28&gt;=Rates!$F$14,'Claim Details'!$I$28&lt;=Rates!$F$15,'Claim Details'!$I$19="Yes"),Rates!$G$20,IF(AND(AE128="A",'Claim Details'!$I$28&gt;=Rates!$F$14,'Claim Details'!$I$28&lt;=Rates!$F$15,'Claim Details'!$I$19="No"),Rates!$F$20,IF(AND(AE128="A",'Claim Details'!$I$28&gt;=Rates!$H$14,'Claim Details'!$I$28&lt;=Rates!$H$15,'Claim Details'!$I$19="Yes"),Rates!$I$20,IF(AND(AE128="A",'Claim Details'!$I$28&gt;=Rates!$H$14,'Claim Details'!$I$28&lt;=Rates!$H$15,'Claim Details'!$I$19="No"),Rates!$H$20,IF(AND(AE128="A",'Claim Details'!$I$28&gt;=Rates!$J$14,'Claim Details'!$I$28&lt;=Rates!$J$15,'Claim Details'!$I$19="Yes"),Rates!$K$20,IF(AND(AE128="A",'Claim Details'!$I$28&gt;=Rates!$J$14,'Claim Details'!$I$28&lt;=Rates!$J$15,'Claim Details'!$I$19="No"),Rates!$J$20,IF(AND(AE128="B",'Claim Details'!$I$28&gt;=Rates!$D$14,'Claim Details'!$I$28&lt;=Rates!$D$15,'Claim Details'!$I$19="Yes"),Rates!$E$21,IF(AND(AE128="B",'Claim Details'!$I$28&gt;=Rates!$D$14,'Claim Details'!$I$28&lt;=Rates!$D$15,'Claim Details'!$I$19="No"),Rates!$D$21,IF(AND(AE128="B",'Claim Details'!$I$28&gt;=Rates!$F$14,'Claim Details'!$I$28&lt;=Rates!$F$15,'Claim Details'!$I$19="Yes"),Rates!$G$21,IF(AND(AE128="B",'Claim Details'!$I$28&gt;=Rates!$F$14,'Claim Details'!$I$28&lt;=Rates!$F$15,'Claim Details'!$I$19="No"),Rates!$F$21,IF(AND(AE128="B",'Claim Details'!$I$28&gt;=Rates!$H$14,'Claim Details'!$I$28&lt;=Rates!$H$15,'Claim Details'!$I$19="Yes"),Rates!$I$21,IF(AND(AE128="B",'Claim Details'!$I$28&gt;=Rates!$H$14,'Claim Details'!$I$28&lt;=Rates!$H$15,'Claim Details'!$I$19="No"),Rates!$H$21,IF(AND(AE128="B",'Claim Details'!$I$28&gt;=Rates!$J$14,'Claim Details'!$I$28&lt;=Rates!$J$15,'Claim Details'!$I$19="Yes"),Rates!$K$21,IF(AND(AE128="B",'Claim Details'!$I$28&gt;=Rates!$J$14,'Claim Details'!$I$28&lt;=Rates!$J$15,'Claim Details'!$I$19="No"),Rates!$J$21,"£0.00"))))))))))))))))</f>
        <v>£0.00</v>
      </c>
      <c r="BG128" s="189" t="str">
        <f>IF(AND(AE128="A",'Claim Details'!$I$28&gt;=Rates!$D$14,'Claim Details'!$I$28&lt;=Rates!$D$15,'Claim Details'!$I$19="Yes"),Rates!$E$22,IF(AND(AE128="A",'Claim Details'!$I$28&gt;=Rates!$D$14,'Claim Details'!$I$28&lt;=Rates!$D$15,'Claim Details'!$I$19="No"),Rates!$D$22,IF(AND(AE128="A",'Claim Details'!$I$28&gt;=Rates!$F$14,'Claim Details'!$I$28&lt;=Rates!$F$15,'Claim Details'!$I$19="Yes"),Rates!$G$22,IF(AND(AE128="A",'Claim Details'!$I$28&gt;=Rates!$F$14,'Claim Details'!$I$28&lt;=Rates!$F$15,'Claim Details'!$I$19="No"),Rates!$F$22,IF(AND(AE128="A",'Claim Details'!$I$28&gt;=Rates!$H$14,'Claim Details'!$I$28&lt;=Rates!$H$15,'Claim Details'!$I$19="Yes"),Rates!$I$22,IF(AND(AE128="A",'Claim Details'!$I$28&gt;=Rates!$H$14,'Claim Details'!$I$28&lt;=Rates!$H$15,'Claim Details'!$I$19="No"),Rates!$H$22,IF(AND(AE128="A",'Claim Details'!$I$28&gt;=Rates!$J$14,'Claim Details'!$I$28&lt;=Rates!$J$15,'Claim Details'!$I$19="Yes"),Rates!$K$22,IF(AND(AE128="A",'Claim Details'!$I$28&gt;=Rates!$J$14,'Claim Details'!$I$28&lt;=Rates!$J$15,'Claim Details'!$I$19="No"),Rates!$J$22,IF(AND(AE128="B",'Claim Details'!$I$28&gt;=Rates!$D$14,'Claim Details'!$I$28&lt;=Rates!$D$15,'Claim Details'!$I$19="Yes"),Rates!$E$23,IF(AND(AE128="B",'Claim Details'!$I$28&gt;=Rates!$D$14,'Claim Details'!$I$28&lt;=Rates!$D$15,'Claim Details'!$I$19="No"),Rates!$D$23,IF(AND(AE128="B",'Claim Details'!$I$28&gt;=Rates!$F$14,'Claim Details'!$I$28&lt;=Rates!$F$15,'Claim Details'!$I$19="Yes"),Rates!$G$23,IF(AND(AE128="B",'Claim Details'!$I$28&gt;=Rates!$F$14,'Claim Details'!$I$28&lt;=Rates!$F$15,'Claim Details'!$I$19="No"),Rates!$F$23,IF(AND(AE128="B",'Claim Details'!$I$28&gt;=Rates!$H$14,'Claim Details'!$I$28&lt;=Rates!$H$15,'Claim Details'!$I$19="Yes"),Rates!$I$23,IF(AND(AE128="B",'Claim Details'!$I$28&gt;=Rates!$H$14,'Claim Details'!$I$28&lt;=Rates!$H$15,'Claim Details'!$I$19="No"),Rates!$H$23,IF(AND(AE128="B",'Claim Details'!$I$28&gt;=Rates!$J$14,'Claim Details'!$I$28&lt;=Rates!$J$15,'Claim Details'!$I$19="Yes"),Rates!$K$23,IF(AND(AE128="B",'Claim Details'!$I$28&gt;=Rates!$J$14,'Claim Details'!$I$28&lt;=Rates!$J$15,'Claim Details'!$I$19="No"),Rates!$J$23,IF(AND(AE128="C",'Claim Details'!$I$28&gt;=Rates!$D$14,'Claim Details'!$I$28&lt;=Rates!$D$15,'Claim Details'!$I$19="Yes"),Rates!$E$24,IF(AND(AE128="C",'Claim Details'!$I$28&gt;=Rates!$D$14,'Claim Details'!$I$28&lt;=Rates!$D$15,'Claim Details'!$I$19="No"),Rates!$D$24,IF(AND(AE128="C",'Claim Details'!$I$28&gt;=Rates!$F$14,'Claim Details'!$I$28&lt;=Rates!$F$15,'Claim Details'!$I$19="Yes"),Rates!$G$24,IF(AND(AE128="C",'Claim Details'!$I$28&gt;=Rates!$F$14,'Claim Details'!$I$28&lt;=Rates!$F$15,'Claim Details'!$I$19="No"),Rates!$F$24,IF(AND(AE128="C",'Claim Details'!$I$28&gt;=Rates!$H$14,'Claim Details'!$I$28&lt;=Rates!$H$15,'Claim Details'!$I$19="Yes"),Rates!$I$24,IF(AND(AE128="C",'Claim Details'!$I$28&gt;=Rates!$H$14,'Claim Details'!$I$28&lt;=Rates!$H$15,'Claim Details'!$I$19="No"),Rates!$H$24,IF(AND(AE128="C",'Claim Details'!$I$28&gt;=Rates!$J$14,'Claim Details'!$I$28&lt;=Rates!$J$15,'Claim Details'!$I$19="Yes"),Rates!$K$24,IF(AND(AE128="C",'Claim Details'!$I$28&gt;=Rates!$J$14,'Claim Details'!$I$28&lt;=Rates!$J$15,'Claim Details'!$I$19="No"),Rates!$J$24,"£0.00"))))))))))))))))))))))))</f>
        <v>£0.00</v>
      </c>
      <c r="BH128" s="189" t="str">
        <f t="shared" si="28"/>
        <v>£0.00</v>
      </c>
      <c r="BI128" s="189">
        <f t="shared" si="29"/>
        <v>0</v>
      </c>
      <c r="BO128" s="202" t="str">
        <f>IF(H128="","£0.00",IF(AP128="4","£0.00",IF(AP128="5","£0.00",IF(AP128="1","£0.00",((AQ128*H128)*'Claim Details'!$F$111)/100))))</f>
        <v>£0.00</v>
      </c>
      <c r="BP128" s="202" t="str">
        <f>IF(T128="","£0.00",IF(AP128="4","£0.00",IF(AP128="5","£0.00",IF(AP128="1","£0.00",((AR128*T128)*'Claim Details'!$N$111)/100))))</f>
        <v>£0.00</v>
      </c>
      <c r="BQ128" s="202" t="str">
        <f>IF(AI128="","£0.00",IF(AP128="4","£0.00",IF(AP128="5","£0.00",IF(AP128="1","£0.00",((BI128*AI128)*'Claim Details'!$W$111)/100))))</f>
        <v>£0.00</v>
      </c>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row>
    <row r="129" spans="1:97" ht="15">
      <c r="A129" s="145"/>
      <c r="B129" s="91"/>
      <c r="C129" s="96"/>
      <c r="D129" s="97"/>
      <c r="E129" s="98"/>
      <c r="F129" s="89"/>
      <c r="G129" s="99"/>
      <c r="H129" s="100"/>
      <c r="I129" s="221" t="str">
        <f t="shared" si="19"/>
        <v>£0.00</v>
      </c>
      <c r="J129" s="101"/>
      <c r="K129" s="100"/>
      <c r="L129" s="221" t="str">
        <f t="shared" si="20"/>
        <v>£0.00</v>
      </c>
      <c r="M129" s="101"/>
      <c r="N129" s="102"/>
      <c r="O129" s="145"/>
      <c r="P129" s="77"/>
      <c r="Q129" s="87"/>
      <c r="R129" s="87"/>
      <c r="S129" s="87"/>
      <c r="T129" s="149" t="str">
        <f t="shared" si="21"/>
        <v/>
      </c>
      <c r="U129" s="87" t="str">
        <f t="shared" si="30"/>
        <v/>
      </c>
      <c r="V129" s="87"/>
      <c r="W129" s="53" t="str">
        <f t="shared" si="22"/>
        <v>£0.00</v>
      </c>
      <c r="X129" s="53"/>
      <c r="Y129" s="87"/>
      <c r="Z129" s="78"/>
      <c r="AA129" s="79"/>
      <c r="AB129" s="160"/>
      <c r="AC129" s="98"/>
      <c r="AD129" s="225"/>
      <c r="AE129" s="235" t="str">
        <f t="shared" si="23"/>
        <v/>
      </c>
      <c r="AF129" s="87" t="str">
        <f t="shared" si="24"/>
        <v/>
      </c>
      <c r="AG129" s="53"/>
      <c r="AH129" s="224"/>
      <c r="AI129" s="226" t="str">
        <f t="shared" si="16"/>
        <v/>
      </c>
      <c r="AJ129" s="236" t="str">
        <f t="shared" si="25"/>
        <v>£0.00</v>
      </c>
      <c r="AK129" s="31"/>
      <c r="AL129" s="1"/>
      <c r="AM129" s="1"/>
      <c r="AN129" s="1"/>
      <c r="AO129" s="1"/>
      <c r="AP129" s="1" t="str">
        <f t="shared" si="17"/>
        <v/>
      </c>
      <c r="AQ129" s="27">
        <f t="shared" si="18"/>
        <v>0</v>
      </c>
      <c r="AR129" s="189">
        <f t="shared" si="26"/>
        <v>0</v>
      </c>
      <c r="AS129" s="190" t="str">
        <f>IF(AND(C129="A",'Claim Details'!$E$28&gt;=Rates!$D$14,'Claim Details'!$E$28&lt;=Rates!$D$15,'Claim Details'!$E$19="Yes"),Rates!$E$17,IF(AND(C129="A",'Claim Details'!$E$28&gt;=Rates!$D$14,'Claim Details'!$E$28&lt;=Rates!$D$15,'Claim Details'!$E$19="No"),Rates!$D$17,IF(AND(C129="A",'Claim Details'!$E$28&gt;=Rates!$F$14,'Claim Details'!$E$28&lt;=Rates!$F$15,'Claim Details'!$E$19="Yes"),Rates!$G$17,IF(AND(C129="A",'Claim Details'!$E$28&gt;=Rates!$F$14,'Claim Details'!$E$28&lt;=Rates!$F$15,'Claim Details'!$E$19="No"),Rates!$F$17,IF(AND(C129="A",'Claim Details'!$E$28&gt;=Rates!$H$14,'Claim Details'!$E$28&lt;=Rates!$H$15,'Claim Details'!$E$19="Yes"),Rates!$I$17,IF(AND(C129="A",'Claim Details'!$E$28&gt;=Rates!$H$14,'Claim Details'!$E$28&lt;=Rates!$H$15,'Claim Details'!$E$19="No"),Rates!$H$17,IF(AND(C129="A",'Claim Details'!$E$28&gt;=Rates!$J$14,'Claim Details'!$E$28&lt;=Rates!$J$15,'Claim Details'!$E$19="Yes"),Rates!$K$17,IF(AND(C129="A",'Claim Details'!$E$28&gt;=Rates!$J$14,'Claim Details'!$E$28&lt;=Rates!$J$15,'Claim Details'!$E$19="No"),Rates!$J$17,IF(AND(C129="B",'Claim Details'!$E$28&gt;=Rates!$D$14,'Claim Details'!$E$28&lt;=Rates!$D$15,'Claim Details'!$E$19="Yes"),Rates!$E$18,IF(AND(C129="B",'Claim Details'!$E$28&gt;=Rates!$D$14,'Claim Details'!$E$28&lt;=Rates!$D$15,'Claim Details'!$E$19="No"),Rates!$D$18,IF(AND(C129="B",'Claim Details'!$E$28&gt;=Rates!$F$14,'Claim Details'!$E$28&lt;=Rates!$F$15,'Claim Details'!$E$19="Yes"),Rates!$G$18,IF(AND(C129="B",'Claim Details'!$E$28&gt;=Rates!$F$14,'Claim Details'!$E$28&lt;=Rates!$F$15,'Claim Details'!$E$19="No"),Rates!$F$18,IF(AND(C129="B",'Claim Details'!$E$28&gt;=Rates!$H$14,'Claim Details'!$E$28&lt;=Rates!$H$15,'Claim Details'!$E$19="Yes"),Rates!$I$18,IF(AND(C129="B",'Claim Details'!$E$28&gt;=Rates!$H$14,'Claim Details'!$E$28&lt;=Rates!$H$15,'Claim Details'!$E$19="No"),Rates!$H$18,IF(AND(C129="B",'Claim Details'!$E$28&gt;=Rates!$J$14,'Claim Details'!$E$28&lt;=Rates!$J$15,'Claim Details'!$E$19="Yes"),Rates!$K$18,IF(AND(C129="B",'Claim Details'!$E$28&gt;=Rates!$J$14,'Claim Details'!$E$28&lt;=Rates!$J$15,'Claim Details'!$E$19="No"),Rates!$J$18,IF(AND(C129="C",'Claim Details'!$E$28&gt;=Rates!$D$14,'Claim Details'!$E$28&lt;=Rates!$D$15,'Claim Details'!$E$19="Yes"),Rates!$E$19,IF(AND(C129="C",'Claim Details'!$E$28&gt;=Rates!$D$14,'Claim Details'!$E$28&lt;=Rates!$D$15,'Claim Details'!$E$19="No"),Rates!$D$19,IF(AND(C129="C",'Claim Details'!$E$28&gt;=Rates!$F$14,'Claim Details'!$E$28&lt;=Rates!$F$15,'Claim Details'!$E$19="Yes"),Rates!$G$19,IF(AND(C129="C",'Claim Details'!$E$28&gt;=Rates!$F$14,'Claim Details'!$E$28&lt;=Rates!$F$15,'Claim Details'!$E$19="No"),Rates!$F$19,IF(AND(C129="C",'Claim Details'!$E$28&gt;=Rates!$H$14,'Claim Details'!$E$28&lt;=Rates!$H$15,'Claim Details'!$E$19="Yes"),Rates!$I$19,IF(AND(C129="C",'Claim Details'!$E$28&gt;=Rates!$H$14,'Claim Details'!$E$28&lt;=Rates!$H$15,'Claim Details'!$E$19="No"),Rates!$H$19,IF(AND(C129="C",'Claim Details'!$E$28&gt;=Rates!$J$14,'Claim Details'!$E$28&lt;=Rates!$J$15,'Claim Details'!$E$19="Yes"),Rates!$K$19,IF(AND(C129="C",'Claim Details'!$E$28&gt;=Rates!$J$14,'Claim Details'!$E$28&lt;=Rates!$J$15,'Claim Details'!$E$19="No"),Rates!$J$19,"£0.00"))))))))))))))))))))))))</f>
        <v>£0.00</v>
      </c>
      <c r="AT129" s="189" t="str">
        <f>IF(AND(C129="A",'Claim Details'!$E$28&gt;=Rates!$D$14,'Claim Details'!$E$28&lt;=Rates!$D$15,'Claim Details'!$E$19="Yes"),Rates!$E$25,IF(AND(C129="A",'Claim Details'!$E$28&gt;=Rates!$D$14,'Claim Details'!$E$28&lt;=Rates!$D$15,'Claim Details'!$E$19="No"),Rates!$D$25,IF(AND(C129="A",'Claim Details'!$E$28&gt;=Rates!$F$14,'Claim Details'!$E$28&lt;=Rates!$F$15,'Claim Details'!$E$19="Yes"),Rates!$G$25,IF(AND(C129="A",'Claim Details'!$E$28&gt;=Rates!$F$14,'Claim Details'!$E$28&lt;=Rates!$F$15,'Claim Details'!$E$19="No"),Rates!$F$25,IF(AND(C129="A",'Claim Details'!$E$28&gt;=Rates!$H$14,'Claim Details'!$E$28&lt;=Rates!$H$15,'Claim Details'!$E$19="Yes"),Rates!$I$25,IF(AND(C129="A",'Claim Details'!$E$28&gt;=Rates!$H$14,'Claim Details'!$E$28&lt;=Rates!$H$15,'Claim Details'!$E$19="No"),Rates!$H$25,IF(AND(C129="A",'Claim Details'!$E$28&gt;=Rates!$J$14,'Claim Details'!$E$28&lt;=Rates!$J$15,'Claim Details'!$E$19="Yes"),Rates!$K$25,IF(AND(C129="A",'Claim Details'!$E$28&gt;=Rates!$J$14,'Claim Details'!$E$28&lt;=Rates!$J$15,'Claim Details'!$E$19="No"),Rates!$J$25,IF(AND(C129="B",'Claim Details'!$E$28&gt;=Rates!$D$14,'Claim Details'!$E$28&lt;=Rates!$D$15,'Claim Details'!$E$19="Yes"),Rates!$E$26,IF(AND(C129="B",'Claim Details'!$E$28&gt;=Rates!$D$14,'Claim Details'!$E$28&lt;=Rates!$D$15,'Claim Details'!$E$19="No"),Rates!$D$26,IF(AND(C129="B",'Claim Details'!$E$28&gt;=Rates!$F$14,'Claim Details'!$E$28&lt;=Rates!$F$15,'Claim Details'!$E$19="Yes"),Rates!$G$26,IF(AND(C129="B",'Claim Details'!$E$28&gt;=Rates!$F$14,'Claim Details'!$E$28&lt;=Rates!$F$15,'Claim Details'!$E$19="No"),Rates!$F$26,IF(AND(C129="B",'Claim Details'!$E$28&gt;=Rates!$H$14,'Claim Details'!$E$28&lt;=Rates!$H$15,'Claim Details'!$E$19="Yes"),Rates!$I$26,IF(AND(C129="B",'Claim Details'!$E$28&gt;=Rates!$H$14,'Claim Details'!$E$28&lt;=Rates!$H$15,'Claim Details'!$E$19="No"),Rates!$H$26,IF(AND(C129="B",'Claim Details'!$E$28&gt;=Rates!$J$14,'Claim Details'!$E$28&lt;=Rates!$J$15,'Claim Details'!$E$19="Yes"),Rates!$K$26,IF(AND(C129="B",'Claim Details'!$E$28&gt;=Rates!$J$14,'Claim Details'!$E$28&lt;=Rates!$J$15,'Claim Details'!$E$19="No"),Rates!$J$26,IF(AND(C129="C",'Claim Details'!$E$28&gt;=Rates!$D$14,'Claim Details'!$E$28&lt;=Rates!$D$15,'Claim Details'!$E$19="Yes"),Rates!$E$27,IF(AND(C129="C",'Claim Details'!$E$28&gt;=Rates!$D$14,'Claim Details'!$E$28&lt;=Rates!$D$15,'Claim Details'!$E$19="No"),Rates!$D$27,IF(AND(C129="C",'Claim Details'!$E$28&gt;=Rates!$F$14,'Claim Details'!$E$28&lt;=Rates!$F$15,'Claim Details'!$E$19="Yes"),Rates!$G$27,IF(AND(C129="C",'Claim Details'!$E$28&gt;=Rates!$F$14,'Claim Details'!$E$28&lt;=Rates!$F$15,'Claim Details'!$E$19="No"),Rates!$F$27,IF(AND(C129="C",'Claim Details'!$E$28&gt;=Rates!$H$14,'Claim Details'!$E$28&lt;=Rates!$H$15,'Claim Details'!$E$19="Yes"),Rates!$I$27,IF(AND(C129="C",'Claim Details'!$E$28&gt;=Rates!$H$14,'Claim Details'!$E$28&lt;=Rates!$H$15,'Claim Details'!$E$19="No"),Rates!$H$27,IF(AND(C129="C",'Claim Details'!$E$28&gt;=Rates!$J$14,'Claim Details'!$E$28&lt;=Rates!$J$15,'Claim Details'!$E$19="Yes"),Rates!$K$27,IF(AND(C129="C",'Claim Details'!$E$28&gt;=Rates!$J$14,'Claim Details'!$E$28&lt;=Rates!$J$15,'Claim Details'!$E$19="No"),Rates!$J$27,"£0.00"))))))))))))))))))))))))</f>
        <v>£0.00</v>
      </c>
      <c r="AU129" s="191" t="str">
        <f>IF(AND(C129="A",'Claim Details'!$E$28&gt;=Rates!$D$14,'Claim Details'!$E$28&lt;=Rates!$D$15,'Claim Details'!$E$19="Yes"),Rates!$E$20,IF(AND(C129="A",'Claim Details'!$E$28&gt;=Rates!$D$14,'Claim Details'!$E$28&lt;=Rates!$D$15,'Claim Details'!$E$19="No"),Rates!$D$20,IF(AND(C129="A",'Claim Details'!$E$28&gt;=Rates!$F$14,'Claim Details'!$E$28&lt;=Rates!$F$15,'Claim Details'!$E$19="Yes"),Rates!$G$20,IF(AND(C129="A",'Claim Details'!$E$28&gt;=Rates!$F$14,'Claim Details'!$E$28&lt;=Rates!$F$15,'Claim Details'!$E$19="No"),Rates!$F$20,IF(AND(C129="A",'Claim Details'!$E$28&gt;=Rates!$H$14,'Claim Details'!$E$28&lt;=Rates!$H$15,'Claim Details'!$E$19="Yes"),Rates!$I$20,IF(AND(C129="A",'Claim Details'!$E$28&gt;=Rates!$H$14,'Claim Details'!$E$28&lt;=Rates!$H$15,'Claim Details'!$E$19="No"),Rates!$H$20,IF(AND(C129="A",'Claim Details'!$E$28&gt;=Rates!$J$14,'Claim Details'!$E$28&lt;=Rates!$J$15,'Claim Details'!$E$19="Yes"),Rates!$K$20,IF(AND(C129="A",'Claim Details'!$E$28&gt;=Rates!$J$14,'Claim Details'!$E$28&lt;=Rates!$J$15,'Claim Details'!$E$19="No"),Rates!$J$20,IF(AND(C129="B",'Claim Details'!$E$28&gt;=Rates!$D$14,'Claim Details'!$E$28&lt;=Rates!$D$15,'Claim Details'!$E$19="Yes"),Rates!$E$21,IF(AND(C129="B",'Claim Details'!$E$28&gt;=Rates!$D$14,'Claim Details'!$E$28&lt;=Rates!$D$15,'Claim Details'!$E$19="No"),Rates!$D$21,IF(AND(C129="B",'Claim Details'!$E$28&gt;=Rates!$F$14,'Claim Details'!$E$28&lt;=Rates!$F$15,'Claim Details'!$E$19="Yes"),Rates!$G$21,IF(AND(C129="B",'Claim Details'!$E$28&gt;=Rates!$F$14,'Claim Details'!$E$28&lt;=Rates!$F$15,'Claim Details'!$E$19="No"),Rates!$F$21,IF(AND(C129="B",'Claim Details'!$E$28&gt;=Rates!$H$14,'Claim Details'!$E$28&lt;=Rates!$H$15,'Claim Details'!$E$19="Yes"),Rates!$I$21,IF(AND(C129="B",'Claim Details'!$E$28&gt;=Rates!$H$14,'Claim Details'!$E$28&lt;=Rates!$H$15,'Claim Details'!$E$19="No"),Rates!$H$21,IF(AND(C129="B",'Claim Details'!$E$28&gt;=Rates!$J$14,'Claim Details'!$E$28&lt;=Rates!$J$15,'Claim Details'!$E$19="Yes"),Rates!$K$21,IF(AND(C129="B",'Claim Details'!$E$28&gt;=Rates!$J$14,'Claim Details'!$E$28&lt;=Rates!$J$15,'Claim Details'!$E$19="No"),Rates!$J$21,"£0.00"))))))))))))))))</f>
        <v>£0.00</v>
      </c>
      <c r="AV129" s="191" t="str">
        <f>IF(AND(C129="A",'Claim Details'!$E$28&gt;=Rates!$D$14,'Claim Details'!$E$28&lt;=Rates!$D$15,'Claim Details'!$E$19="Yes"),Rates!$E$22,IF(AND(C129="A",'Claim Details'!$E$28&gt;=Rates!$D$14,'Claim Details'!$E$28&lt;=Rates!$D$15,'Claim Details'!$E$19="No"),Rates!$D$22,IF(AND(C129="A",'Claim Details'!$E$28&gt;=Rates!$F$14,'Claim Details'!$E$28&lt;=Rates!$F$15,'Claim Details'!$E$19="Yes"),Rates!$G$22,IF(AND(C129="A",'Claim Details'!$E$28&gt;=Rates!$F$14,'Claim Details'!$E$28&lt;=Rates!$F$15,'Claim Details'!$E$19="No"),Rates!$F$22,IF(AND(C129="A",'Claim Details'!$E$28&gt;=Rates!$H$14,'Claim Details'!$E$28&lt;=Rates!$H$15,'Claim Details'!$E$19="Yes"),Rates!$I$22,IF(AND(C129="A",'Claim Details'!$E$28&gt;=Rates!$H$14,'Claim Details'!$E$28&lt;=Rates!$H$15,'Claim Details'!$E$19="No"),Rates!$H$22,IF(AND(C129="A",'Claim Details'!$E$28&gt;=Rates!$J$14,'Claim Details'!$E$28&lt;=Rates!$J$15,'Claim Details'!$E$19="Yes"),Rates!$K$22,IF(AND(C129="A",'Claim Details'!$E$28&gt;=Rates!$J$14,'Claim Details'!$E$28&lt;=Rates!$J$15,'Claim Details'!$E$19="No"),Rates!$J$22,IF(AND(C129="B",'Claim Details'!$E$28&gt;=Rates!$D$14,'Claim Details'!$E$28&lt;=Rates!$D$15,'Claim Details'!$E$19="Yes"),Rates!$E$23,IF(AND(C129="B",'Claim Details'!$E$28&gt;=Rates!$D$14,'Claim Details'!$E$28&lt;=Rates!$D$15,'Claim Details'!$E$19="No"),Rates!$D$23,IF(AND(C129="B",'Claim Details'!$E$28&gt;=Rates!$F$14,'Claim Details'!$E$28&lt;=Rates!$F$15,'Claim Details'!$E$19="Yes"),Rates!$G$23,IF(AND(C129="B",'Claim Details'!$E$28&gt;=Rates!$F$14,'Claim Details'!$E$28&lt;=Rates!$F$15,'Claim Details'!$E$19="No"),Rates!$F$23,IF(AND(C129="B",'Claim Details'!$E$28&gt;=Rates!$H$14,'Claim Details'!$E$28&lt;=Rates!$H$15,'Claim Details'!$E$19="Yes"),Rates!$I$23,IF(AND(C129="B",'Claim Details'!$E$28&gt;=Rates!$H$14,'Claim Details'!$E$28&lt;=Rates!$H$15,'Claim Details'!$E$19="No"),Rates!$H$23,IF(AND(C129="B",'Claim Details'!$E$28&gt;=Rates!$J$14,'Claim Details'!$E$28&lt;=Rates!$J$15,'Claim Details'!$E$19="Yes"),Rates!$K$23,IF(AND(C129="B",'Claim Details'!$E$28&gt;=Rates!$J$14,'Claim Details'!$E$28&lt;=Rates!$J$15,'Claim Details'!$E$19="No"),Rates!$J$23,IF(AND(C129="C",'Claim Details'!$E$28&gt;=Rates!$D$14,'Claim Details'!$E$28&lt;=Rates!$D$15,'Claim Details'!$E$19="Yes"),Rates!$E$24,IF(AND(C129="C",'Claim Details'!$E$28&gt;=Rates!$D$14,'Claim Details'!$E$28&lt;=Rates!$D$15,'Claim Details'!$E$19="No"),Rates!$D$24,IF(AND(C129="C",'Claim Details'!$E$28&gt;=Rates!$F$14,'Claim Details'!$E$28&lt;=Rates!$F$15,'Claim Details'!$E$19="Yes"),Rates!$G$24,IF(AND(C129="C",'Claim Details'!$E$28&gt;=Rates!$F$14,'Claim Details'!$E$28&lt;=Rates!$F$15,'Claim Details'!$E$19="No"),Rates!$F$24,IF(AND(C129="C",'Claim Details'!$E$28&gt;=Rates!$H$14,'Claim Details'!$E$28&lt;=Rates!$H$15,'Claim Details'!$E$19="Yes"),Rates!$I$24,IF(AND(C129="C",'Claim Details'!$E$28&gt;=Rates!$H$14,'Claim Details'!$E$28&lt;=Rates!$H$15,'Claim Details'!$E$19="No"),Rates!$H$24,IF(AND(C129="C",'Claim Details'!$E$28&gt;=Rates!$J$14,'Claim Details'!$E$28&lt;=Rates!$J$15,'Claim Details'!$E$19="Yes"),Rates!$K$24,IF(AND(C129="C",'Claim Details'!$E$28&gt;=Rates!$J$14,'Claim Details'!$E$28&lt;=Rates!$J$15,'Claim Details'!$E$19="No"),Rates!$J$24,"£0.00"))))))))))))))))))))))))</f>
        <v>£0.00</v>
      </c>
      <c r="AW129" s="1"/>
      <c r="AX129" s="189" t="str">
        <f>IF(AND(U129="A",'Claim Details'!$I$28&gt;=Rates!$D$14,'Claim Details'!$I$28&lt;=Rates!$D$15,'Claim Details'!$I$19="Yes"),Rates!$J$17,IF(AND(U129="A",'Claim Details'!$I$28&gt;=Rates!$D$14,'Claim Details'!$I$28&lt;=Rates!$D$15,'Claim Details'!$I$19="No"),Rates!$D$17,IF(AND(U129="A",'Claim Details'!$I$28&gt;=Rates!$F$14,'Claim Details'!$I$28&lt;=Rates!$F$15,'Claim Details'!$I$19="Yes"),Rates!$G$17,IF(AND(U129="A",'Claim Details'!$I$28&gt;=Rates!$F$14,'Claim Details'!$I$28&lt;=Rates!$F$15,'Claim Details'!$I$19="No"),Rates!$F$17,IF(AND(U129="A",'Claim Details'!$I$28&gt;=Rates!$H$14,'Claim Details'!$I$28&lt;=Rates!$H$15,'Claim Details'!$I$19="Yes"),Rates!$I$17,IF(AND(U129="A",'Claim Details'!$I$28&gt;=Rates!$H$14,'Claim Details'!$I$28&lt;=Rates!$H$15,'Claim Details'!$I$19="No"),Rates!$H$17,IF(AND(U129="A",'Claim Details'!$I$28&gt;=Rates!$J$14,'Claim Details'!$I$28&lt;=Rates!$J$15,'Claim Details'!$I$19="Yes"),Rates!$K$17,IF(AND(U129="A",'Claim Details'!$I$28&gt;=Rates!$J$14,'Claim Details'!$I$28&lt;=Rates!$J$15,'Claim Details'!$I$19="No"),Rates!$J$17,IF(AND(U129="B",'Claim Details'!$I$28&gt;=Rates!$D$14,'Claim Details'!$I$28&lt;=Rates!$D$15,'Claim Details'!$I$19="Yes"),Rates!$E$18,IF(AND(U129="B",'Claim Details'!$I$28&gt;=Rates!$D$14,'Claim Details'!$I$28&lt;=Rates!$D$15,'Claim Details'!$I$19="No"),Rates!$D$18,IF(AND(U129="B",'Claim Details'!$I$28&gt;=Rates!$F$14,'Claim Details'!$I$28&lt;=Rates!$F$15,'Claim Details'!$I$19="Yes"),Rates!$G$18,IF(AND(U129="B",'Claim Details'!$I$28&gt;=Rates!$F$14,'Claim Details'!$I$28&lt;=Rates!$F$15,'Claim Details'!$I$19="No"),Rates!$F$18,IF(AND(U129="B",'Claim Details'!$I$28&gt;=Rates!$H$14,'Claim Details'!$I$28&lt;=Rates!$H$15,'Claim Details'!$I$19="Yes"),Rates!$I$18,IF(AND(U129="B",'Claim Details'!$I$28&gt;=Rates!$H$14,'Claim Details'!$I$28&lt;=Rates!$H$15,'Claim Details'!$I$19="No"),Rates!$H$18,IF(AND(U129="B",'Claim Details'!$I$28&gt;=Rates!$J$14,'Claim Details'!$I$28&lt;=Rates!$J$15,'Claim Details'!$I$19="Yes"),Rates!$K$18,IF(AND(U129="B",'Claim Details'!$I$28&gt;=Rates!$J$14,'Claim Details'!$I$28&lt;=Rates!$J$15,'Claim Details'!$I$19="No"),Rates!$J$18,IF(AND(U129="C",'Claim Details'!$I$28&gt;=Rates!$D$14,'Claim Details'!$I$28&lt;=Rates!$D$15,'Claim Details'!$I$19="Yes"),Rates!$E$19,IF(AND(U129="C",'Claim Details'!$I$28&gt;=Rates!$D$14,'Claim Details'!$I$28&lt;=Rates!$D$15,'Claim Details'!$I$19="No"),Rates!$D$19,IF(AND(U129="C",'Claim Details'!$I$28&gt;=Rates!$F$14,'Claim Details'!$I$28&lt;=Rates!$F$15,'Claim Details'!$I$19="Yes"),Rates!$G$19,IF(AND(U129="C",'Claim Details'!$I$28&gt;=Rates!$F$14,'Claim Details'!$I$28&lt;=Rates!$F$15,'Claim Details'!$I$19="No"),Rates!$F$19,IF(AND(U129="C",'Claim Details'!$I$28&gt;=Rates!$H$14,'Claim Details'!$I$28&lt;=Rates!$H$15,'Claim Details'!$I$19="Yes"),Rates!$I$19,IF(AND(U129="C",'Claim Details'!$I$28&gt;=Rates!$H$14,'Claim Details'!$I$28&lt;=Rates!$H$15,'Claim Details'!$I$19="No"),Rates!$H$19,IF(AND(U129="C",'Claim Details'!$I$28&gt;=Rates!$J$14,'Claim Details'!$I$28&lt;=Rates!$J$15,'Claim Details'!$I$19="Yes"),Rates!$K$19,IF(AND(U129="C",'Claim Details'!$I$28&gt;=Rates!$J$14,'Claim Details'!$I$28&lt;=Rates!$J$15,'Claim Details'!$I$19="No"),Rates!$J$19,"£0.00"))))))))))))))))))))))))</f>
        <v>£0.00</v>
      </c>
      <c r="AY129" s="189" t="str">
        <f>IF(AND(C129="A",'Claim Details'!$I$28&gt;=Rates!$D$14,'Claim Details'!$I$28&lt;=Rates!$D$15,'Claim Details'!$I$19="Yes"),Rates!$J$25,IF(AND(C129="A",'Claim Details'!$I$28&gt;=Rates!$D$14,'Claim Details'!$I$28&lt;=Rates!$D$15,'Claim Details'!$I$19="No"),Rates!$D$25,IF(AND(C129="A",'Claim Details'!$I$28&gt;=Rates!$F$14,'Claim Details'!$I$28&lt;=Rates!$F$15,'Claim Details'!$I$19="Yes"),Rates!$G$25,IF(AND(C129="A",'Claim Details'!$I$28&gt;=Rates!$F$14,'Claim Details'!$I$28&lt;=Rates!$F$15,'Claim Details'!$I$19="No"),Rates!$F$25,IF(AND(C129="A",'Claim Details'!$I$28&gt;=Rates!$H$14,'Claim Details'!$I$28&lt;=Rates!$H$15,'Claim Details'!$I$19="Yes"),Rates!$I$25,IF(AND(C129="A",'Claim Details'!$I$28&gt;=Rates!$H$14,'Claim Details'!$I$28&lt;=Rates!$H$15,'Claim Details'!$I$19="No"),Rates!$H$25,IF(AND(C129="A",'Claim Details'!$I$28&gt;=Rates!$J$14,'Claim Details'!$I$28&lt;=Rates!$J$15,'Claim Details'!$I$19="Yes"),Rates!$K$25,IF(AND(C129="A",'Claim Details'!$I$28&gt;=Rates!$J$14,'Claim Details'!$I$28&lt;=Rates!$J$15,'Claim Details'!$I$19="No"),Rates!$J$25,IF(AND(C129="B",'Claim Details'!$I$28&gt;=Rates!$D$14,'Claim Details'!$I$28&lt;=Rates!$D$15,'Claim Details'!$I$19="Yes"),Rates!$E$26,IF(AND(C129="B",'Claim Details'!$I$28&gt;=Rates!$D$14,'Claim Details'!$I$28&lt;=Rates!$D$15,'Claim Details'!$I$19="No"),Rates!$D$26,IF(AND(C129="B",'Claim Details'!$I$28&gt;=Rates!$F$14,'Claim Details'!$I$28&lt;=Rates!$F$15,'Claim Details'!$I$19="Yes"),Rates!$G$26,IF(AND(C129="B",'Claim Details'!$I$28&gt;=Rates!$F$14,'Claim Details'!$I$28&lt;=Rates!$F$15,'Claim Details'!$I$19="No"),Rates!$F$26,IF(AND(C129="B",'Claim Details'!$I$28&gt;=Rates!$H$14,'Claim Details'!$I$28&lt;=Rates!$H$15,'Claim Details'!$I$19="Yes"),Rates!$I$26,IF(AND(C129="B",'Claim Details'!$I$28&gt;=Rates!$H$14,'Claim Details'!$I$28&lt;=Rates!$H$15,'Claim Details'!$I$19="No"),Rates!$H$26,IF(AND(C129="B",'Claim Details'!$I$28&gt;=Rates!$J$14,'Claim Details'!$I$28&lt;=Rates!$J$15,'Claim Details'!$I$19="Yes"),Rates!$K$26,IF(AND(C129="B",'Claim Details'!$I$28&gt;=Rates!$J$14,'Claim Details'!$I$28&lt;=Rates!$J$15,'Claim Details'!$I$19="No"),Rates!$J$26,IF(AND(C129="C",'Claim Details'!$I$28&gt;=Rates!$D$14,'Claim Details'!$I$28&lt;=Rates!$D$15,'Claim Details'!$I$19="Yes"),Rates!$E$27,IF(AND(C129="C",'Claim Details'!$I$28&gt;=Rates!$D$14,'Claim Details'!$I$28&lt;=Rates!$D$15,'Claim Details'!$I$19="No"),Rates!$D$27,IF(AND(C129="C",'Claim Details'!$I$28&gt;=Rates!$F$14,'Claim Details'!$I$28&lt;=Rates!$F$15,'Claim Details'!$I$19="Yes"),Rates!$G$27,IF(AND(C129="C",'Claim Details'!$I$28&gt;=Rates!$F$14,'Claim Details'!$I$28&lt;=Rates!$F$15,'Claim Details'!$I$19="No"),Rates!$F$27,IF(AND(C129="C",'Claim Details'!$I$28&gt;=Rates!$H$14,'Claim Details'!$I$28&lt;=Rates!$H$15,'Claim Details'!$I$19="Yes"),Rates!$I$27,IF(AND(C129="C",'Claim Details'!$I$28&gt;=Rates!$H$14,'Claim Details'!$I$28&lt;=Rates!$H$15,'Claim Details'!$I$19="No"),Rates!$H$27,IF(AND(C129="C",'Claim Details'!$I$28&gt;=Rates!$J$14,'Claim Details'!$I$28&lt;=Rates!$J$15,'Claim Details'!$I$19="Yes"),Rates!$K$27,IF(AND(C129="C",'Claim Details'!$I$28&gt;=Rates!$J$14,'Claim Details'!$I$28&lt;=Rates!$J$15,'Claim Details'!$I$19="No"),Rates!$J$27,"£0.00"))))))))))))))))))))))))</f>
        <v>£0.00</v>
      </c>
      <c r="AZ129" s="189" t="str">
        <f>IF(AND(C129="A",'Claim Details'!$I$28&gt;=Rates!$D$14,'Claim Details'!$I$28&lt;=Rates!$D$15,'Claim Details'!$I$19="Yes"),Rates!$E$20,IF(AND(C129="A",'Claim Details'!$I$28&gt;=Rates!$D$14,'Claim Details'!$I$28&lt;=Rates!$D$15,'Claim Details'!$I$19="No"),Rates!$D$20,IF(AND(C129="A",'Claim Details'!$I$28&gt;=Rates!$F$14,'Claim Details'!$I$28&lt;=Rates!$F$15,'Claim Details'!$I$19="Yes"),Rates!$G$20,IF(AND(C129="A",'Claim Details'!$I$28&gt;=Rates!$F$14,'Claim Details'!$I$28&lt;=Rates!$F$15,'Claim Details'!$I$19="No"),Rates!$F$20,IF(AND(C129="A",'Claim Details'!$I$28&gt;=Rates!$H$14,'Claim Details'!$I$28&lt;=Rates!$H$15,'Claim Details'!$I$19="Yes"),Rates!$I$20,IF(AND(C129="A",'Claim Details'!$I$28&gt;=Rates!$H$14,'Claim Details'!$I$28&lt;=Rates!$H$15,'Claim Details'!$I$19="No"),Rates!$H$20,IF(AND(C129="A",'Claim Details'!$I$28&gt;=Rates!$J$14,'Claim Details'!$I$28&lt;=Rates!$J$15,'Claim Details'!$I$19="Yes"),Rates!$K$20,IF(AND(C129="A",'Claim Details'!$I$28&gt;=Rates!$J$14,'Claim Details'!$I$28&lt;=Rates!$J$15,'Claim Details'!$I$19="No"),Rates!$J$20,IF(AND(C129="B",'Claim Details'!$I$28&gt;=Rates!$D$14,'Claim Details'!$I$28&lt;=Rates!$D$15,'Claim Details'!$I$19="Yes"),Rates!$E$21,IF(AND(C129="B",'Claim Details'!$I$28&gt;=Rates!$D$14,'Claim Details'!$I$28&lt;=Rates!$D$15,'Claim Details'!$I$19="No"),Rates!$D$21,IF(AND(C129="B",'Claim Details'!$I$28&gt;=Rates!$F$14,'Claim Details'!$I$28&lt;=Rates!$F$15,'Claim Details'!$I$19="Yes"),Rates!$G$21,IF(AND(C129="B",'Claim Details'!$I$28&gt;=Rates!$F$14,'Claim Details'!$I$28&lt;=Rates!$F$15,'Claim Details'!$I$19="No"),Rates!$F$21,IF(AND(C129="B",'Claim Details'!$I$28&gt;=Rates!$H$14,'Claim Details'!$I$28&lt;=Rates!$H$15,'Claim Details'!$I$19="Yes"),Rates!$I$21,IF(AND(C129="B",'Claim Details'!$I$28&gt;=Rates!$H$14,'Claim Details'!$I$28&lt;=Rates!$H$15,'Claim Details'!$I$19="No"),Rates!$H$21,IF(AND(C129="B",'Claim Details'!$I$28&gt;=Rates!$J$14,'Claim Details'!$I$28&lt;=Rates!$J$15,'Claim Details'!$I$19="Yes"),Rates!$K$21,IF(AND(C129="B",'Claim Details'!$I$28&gt;=Rates!$J$14,'Claim Details'!$I$28&lt;=Rates!$J$15,'Claim Details'!$I$19="No"),Rates!$J$21,"£0.00"))))))))))))))))</f>
        <v>£0.00</v>
      </c>
      <c r="BA129" s="189" t="str">
        <f>IF(AND(C129="A",'Claim Details'!$I$28&gt;=Rates!$D$14,'Claim Details'!$I$28&lt;=Rates!$D$15,'Claim Details'!$I$19="Yes"),Rates!$E$22,IF(AND(C129="A",'Claim Details'!$I$28&gt;=Rates!$D$14,'Claim Details'!$I$28&lt;=Rates!$D$15,'Claim Details'!$I$19="No"),Rates!$D$22,IF(AND(C129="A",'Claim Details'!$I$28&gt;=Rates!$F$14,'Claim Details'!$I$28&lt;=Rates!$F$15,'Claim Details'!$I$19="Yes"),Rates!$G$22,IF(AND(C129="A",'Claim Details'!$I$28&gt;=Rates!$F$14,'Claim Details'!$I$28&lt;=Rates!$F$15,'Claim Details'!$I$19="No"),Rates!$F$22,IF(AND(C129="A",'Claim Details'!$I$28&gt;=Rates!$H$14,'Claim Details'!$I$28&lt;=Rates!$H$15,'Claim Details'!$I$19="Yes"),Rates!$I$22,IF(AND(C129="A",'Claim Details'!$I$28&gt;=Rates!$H$14,'Claim Details'!$I$28&lt;=Rates!$H$15,'Claim Details'!$I$19="No"),Rates!$H$22,IF(AND(C129="A",'Claim Details'!$I$28&gt;=Rates!$J$14,'Claim Details'!$I$28&lt;=Rates!$J$15,'Claim Details'!$I$19="Yes"),Rates!$K$22,IF(AND(C129="A",'Claim Details'!$I$28&gt;=Rates!$J$14,'Claim Details'!$I$28&lt;=Rates!$J$15,'Claim Details'!$I$19="No"),Rates!$J$22,IF(AND(C129="B",'Claim Details'!$I$28&gt;=Rates!$D$14,'Claim Details'!$I$28&lt;=Rates!$D$15,'Claim Details'!$I$19="Yes"),Rates!$E$23,IF(AND(C129="B",'Claim Details'!$I$28&gt;=Rates!$D$14,'Claim Details'!$I$28&lt;=Rates!$D$15,'Claim Details'!$I$19="No"),Rates!$D$23,IF(AND(C129="B",'Claim Details'!$I$28&gt;=Rates!$F$14,'Claim Details'!$I$28&lt;=Rates!$F$15,'Claim Details'!$I$19="Yes"),Rates!$G$23,IF(AND(C129="B",'Claim Details'!$I$28&gt;=Rates!$F$14,'Claim Details'!$I$28&lt;=Rates!$F$15,'Claim Details'!$I$19="No"),Rates!$F$23,IF(AND(C129="B",'Claim Details'!$I$28&gt;=Rates!$H$14,'Claim Details'!$I$28&lt;=Rates!$H$15,'Claim Details'!$I$19="Yes"),Rates!$I$23,IF(AND(C129="B",'Claim Details'!$I$28&gt;=Rates!$H$14,'Claim Details'!$I$28&lt;=Rates!$H$15,'Claim Details'!$I$19="No"),Rates!$H$23,IF(AND(C129="B",'Claim Details'!$I$28&gt;=Rates!$J$14,'Claim Details'!$I$28&lt;=Rates!$J$15,'Claim Details'!$I$19="Yes"),Rates!$K$23,IF(AND(C129="B",'Claim Details'!$I$28&gt;=Rates!$J$14,'Claim Details'!$I$28&lt;=Rates!$J$15,'Claim Details'!$I$19="No"),Rates!$J$23,IF(AND(C129="C",'Claim Details'!$I$28&gt;=Rates!$D$14,'Claim Details'!$I$28&lt;=Rates!$D$15,'Claim Details'!$I$19="Yes"),Rates!$E$24,IF(AND(C129="C",'Claim Details'!$I$28&gt;=Rates!$D$14,'Claim Details'!$I$28&lt;=Rates!$D$15,'Claim Details'!$I$19="No"),Rates!$D$24,IF(AND(C129="C",'Claim Details'!$I$28&gt;=Rates!$F$14,'Claim Details'!$I$28&lt;=Rates!$F$15,'Claim Details'!$I$19="Yes"),Rates!$G$24,IF(AND(C129="C",'Claim Details'!$I$28&gt;=Rates!$F$14,'Claim Details'!$I$28&lt;=Rates!$F$15,'Claim Details'!$I$19="No"),Rates!$F$24,IF(AND(C129="C",'Claim Details'!$I$28&gt;=Rates!$H$14,'Claim Details'!$I$28&lt;=Rates!$H$15,'Claim Details'!$I$19="Yes"),Rates!$I$24,IF(AND(C129="C",'Claim Details'!$I$28&gt;=Rates!$H$14,'Claim Details'!$I$28&lt;=Rates!$H$15,'Claim Details'!$I$19="No"),Rates!$H$24,IF(AND(C129="C",'Claim Details'!$I$28&gt;=Rates!$J$14,'Claim Details'!$I$28&lt;=Rates!$J$15,'Claim Details'!$I$19="Yes"),Rates!$K$24,IF(AND(C129="C",'Claim Details'!$I$28&gt;=Rates!$J$14,'Claim Details'!$I$28&lt;=Rates!$J$15,'Claim Details'!$I$19="No"),Rates!$J$24,"£0.00"))))))))))))))))))))))))</f>
        <v>£0.00</v>
      </c>
      <c r="BB129" s="189" t="str">
        <f t="shared" si="27"/>
        <v>£0.00</v>
      </c>
      <c r="BC129" s="1"/>
      <c r="BD129" s="189" t="str">
        <f>IF(AND(AE129="A",'Claim Details'!$I$28&gt;=Rates!$D$14,'Claim Details'!$I$28&lt;=Rates!$D$15,'Claim Details'!$I$19="Yes"),Rates!$J$17,IF(AND(AE129="A",'Claim Details'!$I$28&gt;=Rates!$D$14,'Claim Details'!$I$28&lt;=Rates!$D$15,'Claim Details'!$I$19="No"),Rates!$D$17,IF(AND(AE129="A",'Claim Details'!$I$28&gt;=Rates!$F$14,'Claim Details'!$I$28&lt;=Rates!$F$15,'Claim Details'!$I$19="Yes"),Rates!$G$17,IF(AND(AE129="A",'Claim Details'!$I$28&gt;=Rates!$F$14,'Claim Details'!$I$28&lt;=Rates!$F$15,'Claim Details'!$I$19="No"),Rates!$F$17,IF(AND(AE129="A",'Claim Details'!$I$28&gt;=Rates!$H$14,'Claim Details'!$I$28&lt;=Rates!$H$15,'Claim Details'!$I$19="Yes"),Rates!$I$17,IF(AND(AE129="A",'Claim Details'!$I$28&gt;=Rates!$H$14,'Claim Details'!$I$28&lt;=Rates!$H$15,'Claim Details'!$I$19="No"),Rates!$H$17,IF(AND(AE129="A",'Claim Details'!$I$28&gt;=Rates!$J$14,'Claim Details'!$I$28&lt;=Rates!$J$15,'Claim Details'!$I$19="Yes"),Rates!$K$17,IF(AND(AE129="A",'Claim Details'!$I$28&gt;=Rates!$J$14,'Claim Details'!$I$28&lt;=Rates!$J$15,'Claim Details'!$I$19="No"),Rates!$J$17,IF(AND(AE129="B",'Claim Details'!$I$28&gt;=Rates!$D$14,'Claim Details'!$I$28&lt;=Rates!$D$15,'Claim Details'!$I$19="Yes"),Rates!$E$18,IF(AND(AE129="B",'Claim Details'!$I$28&gt;=Rates!$D$14,'Claim Details'!$I$28&lt;=Rates!$D$15,'Claim Details'!$I$19="No"),Rates!$D$18,IF(AND(AE129="B",'Claim Details'!$I$28&gt;=Rates!$F$14,'Claim Details'!$I$28&lt;=Rates!$F$15,'Claim Details'!$I$19="Yes"),Rates!$G$18,IF(AND(AE129="B",'Claim Details'!$I$28&gt;=Rates!$F$14,'Claim Details'!$I$28&lt;=Rates!$F$15,'Claim Details'!$I$19="No"),Rates!$F$18,IF(AND(AE129="B",'Claim Details'!$I$28&gt;=Rates!$H$14,'Claim Details'!$I$28&lt;=Rates!$H$15,'Claim Details'!$I$19="Yes"),Rates!$I$18,IF(AND(AE129="B",'Claim Details'!$I$28&gt;=Rates!$H$14,'Claim Details'!$I$28&lt;=Rates!$H$15,'Claim Details'!$I$19="No"),Rates!$H$18,IF(AND(AE129="B",'Claim Details'!$I$28&gt;=Rates!$J$14,'Claim Details'!$I$28&lt;=Rates!$J$15,'Claim Details'!$I$19="Yes"),Rates!$K$18,IF(AND(AE129="B",'Claim Details'!$I$28&gt;=Rates!$J$14,'Claim Details'!$I$28&lt;=Rates!$J$15,'Claim Details'!$I$19="No"),Rates!$J$18,IF(AND(AE129="C",'Claim Details'!$I$28&gt;=Rates!$D$14,'Claim Details'!$I$28&lt;=Rates!$D$15,'Claim Details'!$I$19="Yes"),Rates!$E$19,IF(AND(AE129="C",'Claim Details'!$I$28&gt;=Rates!$D$14,'Claim Details'!$I$28&lt;=Rates!$D$15,'Claim Details'!$I$19="No"),Rates!$D$19,IF(AND(AE129="C",'Claim Details'!$I$28&gt;=Rates!$F$14,'Claim Details'!$I$28&lt;=Rates!$F$15,'Claim Details'!$I$19="Yes"),Rates!$G$19,IF(AND(AE129="C",'Claim Details'!$I$28&gt;=Rates!$F$14,'Claim Details'!$I$28&lt;=Rates!$F$15,'Claim Details'!$I$19="No"),Rates!$F$19,IF(AND(AE129="C",'Claim Details'!$I$28&gt;=Rates!$H$14,'Claim Details'!$I$28&lt;=Rates!$H$15,'Claim Details'!$I$19="Yes"),Rates!$I$19,IF(AND(AE129="C",'Claim Details'!$I$28&gt;=Rates!$H$14,'Claim Details'!$I$28&lt;=Rates!$H$15,'Claim Details'!$I$19="No"),Rates!$H$19,IF(AND(AE129="C",'Claim Details'!$I$28&gt;=Rates!$J$14,'Claim Details'!$I$28&lt;=Rates!$J$15,'Claim Details'!$I$19="Yes"),Rates!$K$19,IF(AND(AE129="C",'Claim Details'!$I$28&gt;=Rates!$J$14,'Claim Details'!$I$28&lt;=Rates!$J$15,'Claim Details'!$I$19="No"),Rates!$J$19,"£0.00"))))))))))))))))))))))))</f>
        <v>£0.00</v>
      </c>
      <c r="BE129" s="189" t="str">
        <f>IF(AND(AE129="A",'Claim Details'!$I$28&gt;=Rates!$D$14,'Claim Details'!$I$28&lt;=Rates!$D$15,'Claim Details'!$I$19="Yes"),Rates!$J$25,IF(AND(AE129="A",'Claim Details'!$I$28&gt;=Rates!$D$14,'Claim Details'!$I$28&lt;=Rates!$D$15,'Claim Details'!$I$19="No"),Rates!$D$25,IF(AND(AE129="A",'Claim Details'!$I$28&gt;=Rates!$F$14,'Claim Details'!$I$28&lt;=Rates!$F$15,'Claim Details'!$I$19="Yes"),Rates!$G$25,IF(AND(AE129="A",'Claim Details'!$I$28&gt;=Rates!$F$14,'Claim Details'!$I$28&lt;=Rates!$F$15,'Claim Details'!$I$19="No"),Rates!$F$25,IF(AND(AE129="A",'Claim Details'!$I$28&gt;=Rates!$H$14,'Claim Details'!$I$28&lt;=Rates!$H$15,'Claim Details'!$I$19="Yes"),Rates!$I$25,IF(AND(AE129="A",'Claim Details'!$I$28&gt;=Rates!$H$14,'Claim Details'!$I$28&lt;=Rates!$H$15,'Claim Details'!$I$19="No"),Rates!$H$25,IF(AND(AE129="A",'Claim Details'!$I$28&gt;=Rates!$J$14,'Claim Details'!$I$28&lt;=Rates!$J$15,'Claim Details'!$I$19="Yes"),Rates!$K$25,IF(AND(AE129="A",'Claim Details'!$I$28&gt;=Rates!$J$14,'Claim Details'!$I$28&lt;=Rates!$J$15,'Claim Details'!$I$19="No"),Rates!$J$25,IF(AND(AE129="B",'Claim Details'!$I$28&gt;=Rates!$D$14,'Claim Details'!$I$28&lt;=Rates!$D$15,'Claim Details'!$I$19="Yes"),Rates!$E$26,IF(AND(AE129="B",'Claim Details'!$I$28&gt;=Rates!$D$14,'Claim Details'!$I$28&lt;=Rates!$D$15,'Claim Details'!$I$19="No"),Rates!$D$26,IF(AND(AE129="B",'Claim Details'!$I$28&gt;=Rates!$F$14,'Claim Details'!$I$28&lt;=Rates!$F$15,'Claim Details'!$I$19="Yes"),Rates!$G$26,IF(AND(AE129="B",'Claim Details'!$I$28&gt;=Rates!$F$14,'Claim Details'!$I$28&lt;=Rates!$F$15,'Claim Details'!$I$19="No"),Rates!$F$26,IF(AND(AE129="B",'Claim Details'!$I$28&gt;=Rates!$H$14,'Claim Details'!$I$28&lt;=Rates!$H$15,'Claim Details'!$I$19="Yes"),Rates!$I$26,IF(AND(AE129="B",'Claim Details'!$I$28&gt;=Rates!$H$14,'Claim Details'!$I$28&lt;=Rates!$H$15,'Claim Details'!$I$19="No"),Rates!$H$26,IF(AND(AE129="B",'Claim Details'!$I$28&gt;=Rates!$J$14,'Claim Details'!$I$28&lt;=Rates!$J$15,'Claim Details'!$I$19="Yes"),Rates!$K$26,IF(AND(AE129="B",'Claim Details'!$I$28&gt;=Rates!$J$14,'Claim Details'!$I$28&lt;=Rates!$J$15,'Claim Details'!$I$19="No"),Rates!$J$26,IF(AND(AE129="C",'Claim Details'!$I$28&gt;=Rates!$D$14,'Claim Details'!$I$28&lt;=Rates!$D$15,'Claim Details'!$I$19="Yes"),Rates!$E$27,IF(AND(AE129="C",'Claim Details'!$I$28&gt;=Rates!$D$14,'Claim Details'!$I$28&lt;=Rates!$D$15,'Claim Details'!$I$19="No"),Rates!$D$27,IF(AND(AE129="C",'Claim Details'!$I$28&gt;=Rates!$F$14,'Claim Details'!$I$28&lt;=Rates!$F$15,'Claim Details'!$I$19="Yes"),Rates!$G$27,IF(AND(AE129="C",'Claim Details'!$I$28&gt;=Rates!$F$14,'Claim Details'!$I$28&lt;=Rates!$F$15,'Claim Details'!$I$19="No"),Rates!$F$27,IF(AND(AE129="C",'Claim Details'!$I$28&gt;=Rates!$H$14,'Claim Details'!$I$28&lt;=Rates!$H$15,'Claim Details'!$I$19="Yes"),Rates!$I$27,IF(AND(AE129="C",'Claim Details'!$I$28&gt;=Rates!$H$14,'Claim Details'!$I$28&lt;=Rates!$H$15,'Claim Details'!$I$19="No"),Rates!$H$27,IF(AND(AE129="C",'Claim Details'!$I$28&gt;=Rates!$J$14,'Claim Details'!$I$28&lt;=Rates!$J$15,'Claim Details'!$I$19="Yes"),Rates!$K$27,IF(AND(AE129="C",'Claim Details'!$I$28&gt;=Rates!$J$14,'Claim Details'!$I$28&lt;=Rates!$J$15,'Claim Details'!$I$19="No"),Rates!$J$27,"£0.00"))))))))))))))))))))))))</f>
        <v>£0.00</v>
      </c>
      <c r="BF129" s="189" t="str">
        <f>IF(AND(AE129="A",'Claim Details'!$I$28&gt;=Rates!$D$14,'Claim Details'!$I$28&lt;=Rates!$D$15,'Claim Details'!$I$19="Yes"),Rates!$E$20,IF(AND(AE129="A",'Claim Details'!$I$28&gt;=Rates!$D$14,'Claim Details'!$I$28&lt;=Rates!$D$15,'Claim Details'!$I$19="No"),Rates!$D$20,IF(AND(AE129="A",'Claim Details'!$I$28&gt;=Rates!$F$14,'Claim Details'!$I$28&lt;=Rates!$F$15,'Claim Details'!$I$19="Yes"),Rates!$G$20,IF(AND(AE129="A",'Claim Details'!$I$28&gt;=Rates!$F$14,'Claim Details'!$I$28&lt;=Rates!$F$15,'Claim Details'!$I$19="No"),Rates!$F$20,IF(AND(AE129="A",'Claim Details'!$I$28&gt;=Rates!$H$14,'Claim Details'!$I$28&lt;=Rates!$H$15,'Claim Details'!$I$19="Yes"),Rates!$I$20,IF(AND(AE129="A",'Claim Details'!$I$28&gt;=Rates!$H$14,'Claim Details'!$I$28&lt;=Rates!$H$15,'Claim Details'!$I$19="No"),Rates!$H$20,IF(AND(AE129="A",'Claim Details'!$I$28&gt;=Rates!$J$14,'Claim Details'!$I$28&lt;=Rates!$J$15,'Claim Details'!$I$19="Yes"),Rates!$K$20,IF(AND(AE129="A",'Claim Details'!$I$28&gt;=Rates!$J$14,'Claim Details'!$I$28&lt;=Rates!$J$15,'Claim Details'!$I$19="No"),Rates!$J$20,IF(AND(AE129="B",'Claim Details'!$I$28&gt;=Rates!$D$14,'Claim Details'!$I$28&lt;=Rates!$D$15,'Claim Details'!$I$19="Yes"),Rates!$E$21,IF(AND(AE129="B",'Claim Details'!$I$28&gt;=Rates!$D$14,'Claim Details'!$I$28&lt;=Rates!$D$15,'Claim Details'!$I$19="No"),Rates!$D$21,IF(AND(AE129="B",'Claim Details'!$I$28&gt;=Rates!$F$14,'Claim Details'!$I$28&lt;=Rates!$F$15,'Claim Details'!$I$19="Yes"),Rates!$G$21,IF(AND(AE129="B",'Claim Details'!$I$28&gt;=Rates!$F$14,'Claim Details'!$I$28&lt;=Rates!$F$15,'Claim Details'!$I$19="No"),Rates!$F$21,IF(AND(AE129="B",'Claim Details'!$I$28&gt;=Rates!$H$14,'Claim Details'!$I$28&lt;=Rates!$H$15,'Claim Details'!$I$19="Yes"),Rates!$I$21,IF(AND(AE129="B",'Claim Details'!$I$28&gt;=Rates!$H$14,'Claim Details'!$I$28&lt;=Rates!$H$15,'Claim Details'!$I$19="No"),Rates!$H$21,IF(AND(AE129="B",'Claim Details'!$I$28&gt;=Rates!$J$14,'Claim Details'!$I$28&lt;=Rates!$J$15,'Claim Details'!$I$19="Yes"),Rates!$K$21,IF(AND(AE129="B",'Claim Details'!$I$28&gt;=Rates!$J$14,'Claim Details'!$I$28&lt;=Rates!$J$15,'Claim Details'!$I$19="No"),Rates!$J$21,"£0.00"))))))))))))))))</f>
        <v>£0.00</v>
      </c>
      <c r="BG129" s="189" t="str">
        <f>IF(AND(AE129="A",'Claim Details'!$I$28&gt;=Rates!$D$14,'Claim Details'!$I$28&lt;=Rates!$D$15,'Claim Details'!$I$19="Yes"),Rates!$E$22,IF(AND(AE129="A",'Claim Details'!$I$28&gt;=Rates!$D$14,'Claim Details'!$I$28&lt;=Rates!$D$15,'Claim Details'!$I$19="No"),Rates!$D$22,IF(AND(AE129="A",'Claim Details'!$I$28&gt;=Rates!$F$14,'Claim Details'!$I$28&lt;=Rates!$F$15,'Claim Details'!$I$19="Yes"),Rates!$G$22,IF(AND(AE129="A",'Claim Details'!$I$28&gt;=Rates!$F$14,'Claim Details'!$I$28&lt;=Rates!$F$15,'Claim Details'!$I$19="No"),Rates!$F$22,IF(AND(AE129="A",'Claim Details'!$I$28&gt;=Rates!$H$14,'Claim Details'!$I$28&lt;=Rates!$H$15,'Claim Details'!$I$19="Yes"),Rates!$I$22,IF(AND(AE129="A",'Claim Details'!$I$28&gt;=Rates!$H$14,'Claim Details'!$I$28&lt;=Rates!$H$15,'Claim Details'!$I$19="No"),Rates!$H$22,IF(AND(AE129="A",'Claim Details'!$I$28&gt;=Rates!$J$14,'Claim Details'!$I$28&lt;=Rates!$J$15,'Claim Details'!$I$19="Yes"),Rates!$K$22,IF(AND(AE129="A",'Claim Details'!$I$28&gt;=Rates!$J$14,'Claim Details'!$I$28&lt;=Rates!$J$15,'Claim Details'!$I$19="No"),Rates!$J$22,IF(AND(AE129="B",'Claim Details'!$I$28&gt;=Rates!$D$14,'Claim Details'!$I$28&lt;=Rates!$D$15,'Claim Details'!$I$19="Yes"),Rates!$E$23,IF(AND(AE129="B",'Claim Details'!$I$28&gt;=Rates!$D$14,'Claim Details'!$I$28&lt;=Rates!$D$15,'Claim Details'!$I$19="No"),Rates!$D$23,IF(AND(AE129="B",'Claim Details'!$I$28&gt;=Rates!$F$14,'Claim Details'!$I$28&lt;=Rates!$F$15,'Claim Details'!$I$19="Yes"),Rates!$G$23,IF(AND(AE129="B",'Claim Details'!$I$28&gt;=Rates!$F$14,'Claim Details'!$I$28&lt;=Rates!$F$15,'Claim Details'!$I$19="No"),Rates!$F$23,IF(AND(AE129="B",'Claim Details'!$I$28&gt;=Rates!$H$14,'Claim Details'!$I$28&lt;=Rates!$H$15,'Claim Details'!$I$19="Yes"),Rates!$I$23,IF(AND(AE129="B",'Claim Details'!$I$28&gt;=Rates!$H$14,'Claim Details'!$I$28&lt;=Rates!$H$15,'Claim Details'!$I$19="No"),Rates!$H$23,IF(AND(AE129="B",'Claim Details'!$I$28&gt;=Rates!$J$14,'Claim Details'!$I$28&lt;=Rates!$J$15,'Claim Details'!$I$19="Yes"),Rates!$K$23,IF(AND(AE129="B",'Claim Details'!$I$28&gt;=Rates!$J$14,'Claim Details'!$I$28&lt;=Rates!$J$15,'Claim Details'!$I$19="No"),Rates!$J$23,IF(AND(AE129="C",'Claim Details'!$I$28&gt;=Rates!$D$14,'Claim Details'!$I$28&lt;=Rates!$D$15,'Claim Details'!$I$19="Yes"),Rates!$E$24,IF(AND(AE129="C",'Claim Details'!$I$28&gt;=Rates!$D$14,'Claim Details'!$I$28&lt;=Rates!$D$15,'Claim Details'!$I$19="No"),Rates!$D$24,IF(AND(AE129="C",'Claim Details'!$I$28&gt;=Rates!$F$14,'Claim Details'!$I$28&lt;=Rates!$F$15,'Claim Details'!$I$19="Yes"),Rates!$G$24,IF(AND(AE129="C",'Claim Details'!$I$28&gt;=Rates!$F$14,'Claim Details'!$I$28&lt;=Rates!$F$15,'Claim Details'!$I$19="No"),Rates!$F$24,IF(AND(AE129="C",'Claim Details'!$I$28&gt;=Rates!$H$14,'Claim Details'!$I$28&lt;=Rates!$H$15,'Claim Details'!$I$19="Yes"),Rates!$I$24,IF(AND(AE129="C",'Claim Details'!$I$28&gt;=Rates!$H$14,'Claim Details'!$I$28&lt;=Rates!$H$15,'Claim Details'!$I$19="No"),Rates!$H$24,IF(AND(AE129="C",'Claim Details'!$I$28&gt;=Rates!$J$14,'Claim Details'!$I$28&lt;=Rates!$J$15,'Claim Details'!$I$19="Yes"),Rates!$K$24,IF(AND(AE129="C",'Claim Details'!$I$28&gt;=Rates!$J$14,'Claim Details'!$I$28&lt;=Rates!$J$15,'Claim Details'!$I$19="No"),Rates!$J$24,"£0.00"))))))))))))))))))))))))</f>
        <v>£0.00</v>
      </c>
      <c r="BH129" s="189" t="str">
        <f t="shared" si="28"/>
        <v>£0.00</v>
      </c>
      <c r="BI129" s="189">
        <f t="shared" si="29"/>
        <v>0</v>
      </c>
      <c r="BO129" s="202" t="str">
        <f>IF(H129="","£0.00",IF(AP129="4","£0.00",IF(AP129="5","£0.00",IF(AP129="1","£0.00",((AQ129*H129)*'Claim Details'!$F$111)/100))))</f>
        <v>£0.00</v>
      </c>
      <c r="BP129" s="202" t="str">
        <f>IF(T129="","£0.00",IF(AP129="4","£0.00",IF(AP129="5","£0.00",IF(AP129="1","£0.00",((AR129*T129)*'Claim Details'!$N$111)/100))))</f>
        <v>£0.00</v>
      </c>
      <c r="BQ129" s="202" t="str">
        <f>IF(AI129="","£0.00",IF(AP129="4","£0.00",IF(AP129="5","£0.00",IF(AP129="1","£0.00",((BI129*AI129)*'Claim Details'!$W$111)/100))))</f>
        <v>£0.00</v>
      </c>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row>
    <row r="130" spans="1:97" ht="15">
      <c r="A130" s="145"/>
      <c r="B130" s="91"/>
      <c r="C130" s="96"/>
      <c r="D130" s="97"/>
      <c r="E130" s="98"/>
      <c r="F130" s="89"/>
      <c r="G130" s="99"/>
      <c r="H130" s="100"/>
      <c r="I130" s="221" t="str">
        <f t="shared" si="19"/>
        <v>£0.00</v>
      </c>
      <c r="J130" s="101"/>
      <c r="K130" s="100"/>
      <c r="L130" s="221" t="str">
        <f t="shared" si="20"/>
        <v>£0.00</v>
      </c>
      <c r="M130" s="101"/>
      <c r="N130" s="102"/>
      <c r="O130" s="145"/>
      <c r="P130" s="77"/>
      <c r="Q130" s="87"/>
      <c r="R130" s="87"/>
      <c r="S130" s="87"/>
      <c r="T130" s="149" t="str">
        <f t="shared" si="21"/>
        <v/>
      </c>
      <c r="U130" s="87" t="str">
        <f t="shared" si="30"/>
        <v/>
      </c>
      <c r="V130" s="87"/>
      <c r="W130" s="53" t="str">
        <f t="shared" si="22"/>
        <v>£0.00</v>
      </c>
      <c r="X130" s="53"/>
      <c r="Y130" s="87"/>
      <c r="Z130" s="78"/>
      <c r="AA130" s="79"/>
      <c r="AB130" s="160"/>
      <c r="AC130" s="98"/>
      <c r="AD130" s="225"/>
      <c r="AE130" s="235" t="str">
        <f t="shared" si="23"/>
        <v/>
      </c>
      <c r="AF130" s="87" t="str">
        <f t="shared" si="24"/>
        <v/>
      </c>
      <c r="AG130" s="53"/>
      <c r="AH130" s="224"/>
      <c r="AI130" s="226" t="str">
        <f t="shared" si="16"/>
        <v/>
      </c>
      <c r="AJ130" s="236" t="str">
        <f t="shared" si="25"/>
        <v>£0.00</v>
      </c>
      <c r="AK130" s="31"/>
      <c r="AL130" s="1"/>
      <c r="AM130" s="1"/>
      <c r="AN130" s="1"/>
      <c r="AO130" s="1"/>
      <c r="AP130" s="1" t="str">
        <f t="shared" si="17"/>
        <v/>
      </c>
      <c r="AQ130" s="27">
        <f t="shared" si="18"/>
        <v>0</v>
      </c>
      <c r="AR130" s="189">
        <f t="shared" si="26"/>
        <v>0</v>
      </c>
      <c r="AS130" s="190" t="str">
        <f>IF(AND(C130="A",'Claim Details'!$E$28&gt;=Rates!$D$14,'Claim Details'!$E$28&lt;=Rates!$D$15,'Claim Details'!$E$19="Yes"),Rates!$E$17,IF(AND(C130="A",'Claim Details'!$E$28&gt;=Rates!$D$14,'Claim Details'!$E$28&lt;=Rates!$D$15,'Claim Details'!$E$19="No"),Rates!$D$17,IF(AND(C130="A",'Claim Details'!$E$28&gt;=Rates!$F$14,'Claim Details'!$E$28&lt;=Rates!$F$15,'Claim Details'!$E$19="Yes"),Rates!$G$17,IF(AND(C130="A",'Claim Details'!$E$28&gt;=Rates!$F$14,'Claim Details'!$E$28&lt;=Rates!$F$15,'Claim Details'!$E$19="No"),Rates!$F$17,IF(AND(C130="A",'Claim Details'!$E$28&gt;=Rates!$H$14,'Claim Details'!$E$28&lt;=Rates!$H$15,'Claim Details'!$E$19="Yes"),Rates!$I$17,IF(AND(C130="A",'Claim Details'!$E$28&gt;=Rates!$H$14,'Claim Details'!$E$28&lt;=Rates!$H$15,'Claim Details'!$E$19="No"),Rates!$H$17,IF(AND(C130="A",'Claim Details'!$E$28&gt;=Rates!$J$14,'Claim Details'!$E$28&lt;=Rates!$J$15,'Claim Details'!$E$19="Yes"),Rates!$K$17,IF(AND(C130="A",'Claim Details'!$E$28&gt;=Rates!$J$14,'Claim Details'!$E$28&lt;=Rates!$J$15,'Claim Details'!$E$19="No"),Rates!$J$17,IF(AND(C130="B",'Claim Details'!$E$28&gt;=Rates!$D$14,'Claim Details'!$E$28&lt;=Rates!$D$15,'Claim Details'!$E$19="Yes"),Rates!$E$18,IF(AND(C130="B",'Claim Details'!$E$28&gt;=Rates!$D$14,'Claim Details'!$E$28&lt;=Rates!$D$15,'Claim Details'!$E$19="No"),Rates!$D$18,IF(AND(C130="B",'Claim Details'!$E$28&gt;=Rates!$F$14,'Claim Details'!$E$28&lt;=Rates!$F$15,'Claim Details'!$E$19="Yes"),Rates!$G$18,IF(AND(C130="B",'Claim Details'!$E$28&gt;=Rates!$F$14,'Claim Details'!$E$28&lt;=Rates!$F$15,'Claim Details'!$E$19="No"),Rates!$F$18,IF(AND(C130="B",'Claim Details'!$E$28&gt;=Rates!$H$14,'Claim Details'!$E$28&lt;=Rates!$H$15,'Claim Details'!$E$19="Yes"),Rates!$I$18,IF(AND(C130="B",'Claim Details'!$E$28&gt;=Rates!$H$14,'Claim Details'!$E$28&lt;=Rates!$H$15,'Claim Details'!$E$19="No"),Rates!$H$18,IF(AND(C130="B",'Claim Details'!$E$28&gt;=Rates!$J$14,'Claim Details'!$E$28&lt;=Rates!$J$15,'Claim Details'!$E$19="Yes"),Rates!$K$18,IF(AND(C130="B",'Claim Details'!$E$28&gt;=Rates!$J$14,'Claim Details'!$E$28&lt;=Rates!$J$15,'Claim Details'!$E$19="No"),Rates!$J$18,IF(AND(C130="C",'Claim Details'!$E$28&gt;=Rates!$D$14,'Claim Details'!$E$28&lt;=Rates!$D$15,'Claim Details'!$E$19="Yes"),Rates!$E$19,IF(AND(C130="C",'Claim Details'!$E$28&gt;=Rates!$D$14,'Claim Details'!$E$28&lt;=Rates!$D$15,'Claim Details'!$E$19="No"),Rates!$D$19,IF(AND(C130="C",'Claim Details'!$E$28&gt;=Rates!$F$14,'Claim Details'!$E$28&lt;=Rates!$F$15,'Claim Details'!$E$19="Yes"),Rates!$G$19,IF(AND(C130="C",'Claim Details'!$E$28&gt;=Rates!$F$14,'Claim Details'!$E$28&lt;=Rates!$F$15,'Claim Details'!$E$19="No"),Rates!$F$19,IF(AND(C130="C",'Claim Details'!$E$28&gt;=Rates!$H$14,'Claim Details'!$E$28&lt;=Rates!$H$15,'Claim Details'!$E$19="Yes"),Rates!$I$19,IF(AND(C130="C",'Claim Details'!$E$28&gt;=Rates!$H$14,'Claim Details'!$E$28&lt;=Rates!$H$15,'Claim Details'!$E$19="No"),Rates!$H$19,IF(AND(C130="C",'Claim Details'!$E$28&gt;=Rates!$J$14,'Claim Details'!$E$28&lt;=Rates!$J$15,'Claim Details'!$E$19="Yes"),Rates!$K$19,IF(AND(C130="C",'Claim Details'!$E$28&gt;=Rates!$J$14,'Claim Details'!$E$28&lt;=Rates!$J$15,'Claim Details'!$E$19="No"),Rates!$J$19,"£0.00"))))))))))))))))))))))))</f>
        <v>£0.00</v>
      </c>
      <c r="AT130" s="189" t="str">
        <f>IF(AND(C130="A",'Claim Details'!$E$28&gt;=Rates!$D$14,'Claim Details'!$E$28&lt;=Rates!$D$15,'Claim Details'!$E$19="Yes"),Rates!$E$25,IF(AND(C130="A",'Claim Details'!$E$28&gt;=Rates!$D$14,'Claim Details'!$E$28&lt;=Rates!$D$15,'Claim Details'!$E$19="No"),Rates!$D$25,IF(AND(C130="A",'Claim Details'!$E$28&gt;=Rates!$F$14,'Claim Details'!$E$28&lt;=Rates!$F$15,'Claim Details'!$E$19="Yes"),Rates!$G$25,IF(AND(C130="A",'Claim Details'!$E$28&gt;=Rates!$F$14,'Claim Details'!$E$28&lt;=Rates!$F$15,'Claim Details'!$E$19="No"),Rates!$F$25,IF(AND(C130="A",'Claim Details'!$E$28&gt;=Rates!$H$14,'Claim Details'!$E$28&lt;=Rates!$H$15,'Claim Details'!$E$19="Yes"),Rates!$I$25,IF(AND(C130="A",'Claim Details'!$E$28&gt;=Rates!$H$14,'Claim Details'!$E$28&lt;=Rates!$H$15,'Claim Details'!$E$19="No"),Rates!$H$25,IF(AND(C130="A",'Claim Details'!$E$28&gt;=Rates!$J$14,'Claim Details'!$E$28&lt;=Rates!$J$15,'Claim Details'!$E$19="Yes"),Rates!$K$25,IF(AND(C130="A",'Claim Details'!$E$28&gt;=Rates!$J$14,'Claim Details'!$E$28&lt;=Rates!$J$15,'Claim Details'!$E$19="No"),Rates!$J$25,IF(AND(C130="B",'Claim Details'!$E$28&gt;=Rates!$D$14,'Claim Details'!$E$28&lt;=Rates!$D$15,'Claim Details'!$E$19="Yes"),Rates!$E$26,IF(AND(C130="B",'Claim Details'!$E$28&gt;=Rates!$D$14,'Claim Details'!$E$28&lt;=Rates!$D$15,'Claim Details'!$E$19="No"),Rates!$D$26,IF(AND(C130="B",'Claim Details'!$E$28&gt;=Rates!$F$14,'Claim Details'!$E$28&lt;=Rates!$F$15,'Claim Details'!$E$19="Yes"),Rates!$G$26,IF(AND(C130="B",'Claim Details'!$E$28&gt;=Rates!$F$14,'Claim Details'!$E$28&lt;=Rates!$F$15,'Claim Details'!$E$19="No"),Rates!$F$26,IF(AND(C130="B",'Claim Details'!$E$28&gt;=Rates!$H$14,'Claim Details'!$E$28&lt;=Rates!$H$15,'Claim Details'!$E$19="Yes"),Rates!$I$26,IF(AND(C130="B",'Claim Details'!$E$28&gt;=Rates!$H$14,'Claim Details'!$E$28&lt;=Rates!$H$15,'Claim Details'!$E$19="No"),Rates!$H$26,IF(AND(C130="B",'Claim Details'!$E$28&gt;=Rates!$J$14,'Claim Details'!$E$28&lt;=Rates!$J$15,'Claim Details'!$E$19="Yes"),Rates!$K$26,IF(AND(C130="B",'Claim Details'!$E$28&gt;=Rates!$J$14,'Claim Details'!$E$28&lt;=Rates!$J$15,'Claim Details'!$E$19="No"),Rates!$J$26,IF(AND(C130="C",'Claim Details'!$E$28&gt;=Rates!$D$14,'Claim Details'!$E$28&lt;=Rates!$D$15,'Claim Details'!$E$19="Yes"),Rates!$E$27,IF(AND(C130="C",'Claim Details'!$E$28&gt;=Rates!$D$14,'Claim Details'!$E$28&lt;=Rates!$D$15,'Claim Details'!$E$19="No"),Rates!$D$27,IF(AND(C130="C",'Claim Details'!$E$28&gt;=Rates!$F$14,'Claim Details'!$E$28&lt;=Rates!$F$15,'Claim Details'!$E$19="Yes"),Rates!$G$27,IF(AND(C130="C",'Claim Details'!$E$28&gt;=Rates!$F$14,'Claim Details'!$E$28&lt;=Rates!$F$15,'Claim Details'!$E$19="No"),Rates!$F$27,IF(AND(C130="C",'Claim Details'!$E$28&gt;=Rates!$H$14,'Claim Details'!$E$28&lt;=Rates!$H$15,'Claim Details'!$E$19="Yes"),Rates!$I$27,IF(AND(C130="C",'Claim Details'!$E$28&gt;=Rates!$H$14,'Claim Details'!$E$28&lt;=Rates!$H$15,'Claim Details'!$E$19="No"),Rates!$H$27,IF(AND(C130="C",'Claim Details'!$E$28&gt;=Rates!$J$14,'Claim Details'!$E$28&lt;=Rates!$J$15,'Claim Details'!$E$19="Yes"),Rates!$K$27,IF(AND(C130="C",'Claim Details'!$E$28&gt;=Rates!$J$14,'Claim Details'!$E$28&lt;=Rates!$J$15,'Claim Details'!$E$19="No"),Rates!$J$27,"£0.00"))))))))))))))))))))))))</f>
        <v>£0.00</v>
      </c>
      <c r="AU130" s="191" t="str">
        <f>IF(AND(C130="A",'Claim Details'!$E$28&gt;=Rates!$D$14,'Claim Details'!$E$28&lt;=Rates!$D$15,'Claim Details'!$E$19="Yes"),Rates!$E$20,IF(AND(C130="A",'Claim Details'!$E$28&gt;=Rates!$D$14,'Claim Details'!$E$28&lt;=Rates!$D$15,'Claim Details'!$E$19="No"),Rates!$D$20,IF(AND(C130="A",'Claim Details'!$E$28&gt;=Rates!$F$14,'Claim Details'!$E$28&lt;=Rates!$F$15,'Claim Details'!$E$19="Yes"),Rates!$G$20,IF(AND(C130="A",'Claim Details'!$E$28&gt;=Rates!$F$14,'Claim Details'!$E$28&lt;=Rates!$F$15,'Claim Details'!$E$19="No"),Rates!$F$20,IF(AND(C130="A",'Claim Details'!$E$28&gt;=Rates!$H$14,'Claim Details'!$E$28&lt;=Rates!$H$15,'Claim Details'!$E$19="Yes"),Rates!$I$20,IF(AND(C130="A",'Claim Details'!$E$28&gt;=Rates!$H$14,'Claim Details'!$E$28&lt;=Rates!$H$15,'Claim Details'!$E$19="No"),Rates!$H$20,IF(AND(C130="A",'Claim Details'!$E$28&gt;=Rates!$J$14,'Claim Details'!$E$28&lt;=Rates!$J$15,'Claim Details'!$E$19="Yes"),Rates!$K$20,IF(AND(C130="A",'Claim Details'!$E$28&gt;=Rates!$J$14,'Claim Details'!$E$28&lt;=Rates!$J$15,'Claim Details'!$E$19="No"),Rates!$J$20,IF(AND(C130="B",'Claim Details'!$E$28&gt;=Rates!$D$14,'Claim Details'!$E$28&lt;=Rates!$D$15,'Claim Details'!$E$19="Yes"),Rates!$E$21,IF(AND(C130="B",'Claim Details'!$E$28&gt;=Rates!$D$14,'Claim Details'!$E$28&lt;=Rates!$D$15,'Claim Details'!$E$19="No"),Rates!$D$21,IF(AND(C130="B",'Claim Details'!$E$28&gt;=Rates!$F$14,'Claim Details'!$E$28&lt;=Rates!$F$15,'Claim Details'!$E$19="Yes"),Rates!$G$21,IF(AND(C130="B",'Claim Details'!$E$28&gt;=Rates!$F$14,'Claim Details'!$E$28&lt;=Rates!$F$15,'Claim Details'!$E$19="No"),Rates!$F$21,IF(AND(C130="B",'Claim Details'!$E$28&gt;=Rates!$H$14,'Claim Details'!$E$28&lt;=Rates!$H$15,'Claim Details'!$E$19="Yes"),Rates!$I$21,IF(AND(C130="B",'Claim Details'!$E$28&gt;=Rates!$H$14,'Claim Details'!$E$28&lt;=Rates!$H$15,'Claim Details'!$E$19="No"),Rates!$H$21,IF(AND(C130="B",'Claim Details'!$E$28&gt;=Rates!$J$14,'Claim Details'!$E$28&lt;=Rates!$J$15,'Claim Details'!$E$19="Yes"),Rates!$K$21,IF(AND(C130="B",'Claim Details'!$E$28&gt;=Rates!$J$14,'Claim Details'!$E$28&lt;=Rates!$J$15,'Claim Details'!$E$19="No"),Rates!$J$21,"£0.00"))))))))))))))))</f>
        <v>£0.00</v>
      </c>
      <c r="AV130" s="191" t="str">
        <f>IF(AND(C130="A",'Claim Details'!$E$28&gt;=Rates!$D$14,'Claim Details'!$E$28&lt;=Rates!$D$15,'Claim Details'!$E$19="Yes"),Rates!$E$22,IF(AND(C130="A",'Claim Details'!$E$28&gt;=Rates!$D$14,'Claim Details'!$E$28&lt;=Rates!$D$15,'Claim Details'!$E$19="No"),Rates!$D$22,IF(AND(C130="A",'Claim Details'!$E$28&gt;=Rates!$F$14,'Claim Details'!$E$28&lt;=Rates!$F$15,'Claim Details'!$E$19="Yes"),Rates!$G$22,IF(AND(C130="A",'Claim Details'!$E$28&gt;=Rates!$F$14,'Claim Details'!$E$28&lt;=Rates!$F$15,'Claim Details'!$E$19="No"),Rates!$F$22,IF(AND(C130="A",'Claim Details'!$E$28&gt;=Rates!$H$14,'Claim Details'!$E$28&lt;=Rates!$H$15,'Claim Details'!$E$19="Yes"),Rates!$I$22,IF(AND(C130="A",'Claim Details'!$E$28&gt;=Rates!$H$14,'Claim Details'!$E$28&lt;=Rates!$H$15,'Claim Details'!$E$19="No"),Rates!$H$22,IF(AND(C130="A",'Claim Details'!$E$28&gt;=Rates!$J$14,'Claim Details'!$E$28&lt;=Rates!$J$15,'Claim Details'!$E$19="Yes"),Rates!$K$22,IF(AND(C130="A",'Claim Details'!$E$28&gt;=Rates!$J$14,'Claim Details'!$E$28&lt;=Rates!$J$15,'Claim Details'!$E$19="No"),Rates!$J$22,IF(AND(C130="B",'Claim Details'!$E$28&gt;=Rates!$D$14,'Claim Details'!$E$28&lt;=Rates!$D$15,'Claim Details'!$E$19="Yes"),Rates!$E$23,IF(AND(C130="B",'Claim Details'!$E$28&gt;=Rates!$D$14,'Claim Details'!$E$28&lt;=Rates!$D$15,'Claim Details'!$E$19="No"),Rates!$D$23,IF(AND(C130="B",'Claim Details'!$E$28&gt;=Rates!$F$14,'Claim Details'!$E$28&lt;=Rates!$F$15,'Claim Details'!$E$19="Yes"),Rates!$G$23,IF(AND(C130="B",'Claim Details'!$E$28&gt;=Rates!$F$14,'Claim Details'!$E$28&lt;=Rates!$F$15,'Claim Details'!$E$19="No"),Rates!$F$23,IF(AND(C130="B",'Claim Details'!$E$28&gt;=Rates!$H$14,'Claim Details'!$E$28&lt;=Rates!$H$15,'Claim Details'!$E$19="Yes"),Rates!$I$23,IF(AND(C130="B",'Claim Details'!$E$28&gt;=Rates!$H$14,'Claim Details'!$E$28&lt;=Rates!$H$15,'Claim Details'!$E$19="No"),Rates!$H$23,IF(AND(C130="B",'Claim Details'!$E$28&gt;=Rates!$J$14,'Claim Details'!$E$28&lt;=Rates!$J$15,'Claim Details'!$E$19="Yes"),Rates!$K$23,IF(AND(C130="B",'Claim Details'!$E$28&gt;=Rates!$J$14,'Claim Details'!$E$28&lt;=Rates!$J$15,'Claim Details'!$E$19="No"),Rates!$J$23,IF(AND(C130="C",'Claim Details'!$E$28&gt;=Rates!$D$14,'Claim Details'!$E$28&lt;=Rates!$D$15,'Claim Details'!$E$19="Yes"),Rates!$E$24,IF(AND(C130="C",'Claim Details'!$E$28&gt;=Rates!$D$14,'Claim Details'!$E$28&lt;=Rates!$D$15,'Claim Details'!$E$19="No"),Rates!$D$24,IF(AND(C130="C",'Claim Details'!$E$28&gt;=Rates!$F$14,'Claim Details'!$E$28&lt;=Rates!$F$15,'Claim Details'!$E$19="Yes"),Rates!$G$24,IF(AND(C130="C",'Claim Details'!$E$28&gt;=Rates!$F$14,'Claim Details'!$E$28&lt;=Rates!$F$15,'Claim Details'!$E$19="No"),Rates!$F$24,IF(AND(C130="C",'Claim Details'!$E$28&gt;=Rates!$H$14,'Claim Details'!$E$28&lt;=Rates!$H$15,'Claim Details'!$E$19="Yes"),Rates!$I$24,IF(AND(C130="C",'Claim Details'!$E$28&gt;=Rates!$H$14,'Claim Details'!$E$28&lt;=Rates!$H$15,'Claim Details'!$E$19="No"),Rates!$H$24,IF(AND(C130="C",'Claim Details'!$E$28&gt;=Rates!$J$14,'Claim Details'!$E$28&lt;=Rates!$J$15,'Claim Details'!$E$19="Yes"),Rates!$K$24,IF(AND(C130="C",'Claim Details'!$E$28&gt;=Rates!$J$14,'Claim Details'!$E$28&lt;=Rates!$J$15,'Claim Details'!$E$19="No"),Rates!$J$24,"£0.00"))))))))))))))))))))))))</f>
        <v>£0.00</v>
      </c>
      <c r="AW130" s="1"/>
      <c r="AX130" s="189" t="str">
        <f>IF(AND(U130="A",'Claim Details'!$I$28&gt;=Rates!$D$14,'Claim Details'!$I$28&lt;=Rates!$D$15,'Claim Details'!$I$19="Yes"),Rates!$J$17,IF(AND(U130="A",'Claim Details'!$I$28&gt;=Rates!$D$14,'Claim Details'!$I$28&lt;=Rates!$D$15,'Claim Details'!$I$19="No"),Rates!$D$17,IF(AND(U130="A",'Claim Details'!$I$28&gt;=Rates!$F$14,'Claim Details'!$I$28&lt;=Rates!$F$15,'Claim Details'!$I$19="Yes"),Rates!$G$17,IF(AND(U130="A",'Claim Details'!$I$28&gt;=Rates!$F$14,'Claim Details'!$I$28&lt;=Rates!$F$15,'Claim Details'!$I$19="No"),Rates!$F$17,IF(AND(U130="A",'Claim Details'!$I$28&gt;=Rates!$H$14,'Claim Details'!$I$28&lt;=Rates!$H$15,'Claim Details'!$I$19="Yes"),Rates!$I$17,IF(AND(U130="A",'Claim Details'!$I$28&gt;=Rates!$H$14,'Claim Details'!$I$28&lt;=Rates!$H$15,'Claim Details'!$I$19="No"),Rates!$H$17,IF(AND(U130="A",'Claim Details'!$I$28&gt;=Rates!$J$14,'Claim Details'!$I$28&lt;=Rates!$J$15,'Claim Details'!$I$19="Yes"),Rates!$K$17,IF(AND(U130="A",'Claim Details'!$I$28&gt;=Rates!$J$14,'Claim Details'!$I$28&lt;=Rates!$J$15,'Claim Details'!$I$19="No"),Rates!$J$17,IF(AND(U130="B",'Claim Details'!$I$28&gt;=Rates!$D$14,'Claim Details'!$I$28&lt;=Rates!$D$15,'Claim Details'!$I$19="Yes"),Rates!$E$18,IF(AND(U130="B",'Claim Details'!$I$28&gt;=Rates!$D$14,'Claim Details'!$I$28&lt;=Rates!$D$15,'Claim Details'!$I$19="No"),Rates!$D$18,IF(AND(U130="B",'Claim Details'!$I$28&gt;=Rates!$F$14,'Claim Details'!$I$28&lt;=Rates!$F$15,'Claim Details'!$I$19="Yes"),Rates!$G$18,IF(AND(U130="B",'Claim Details'!$I$28&gt;=Rates!$F$14,'Claim Details'!$I$28&lt;=Rates!$F$15,'Claim Details'!$I$19="No"),Rates!$F$18,IF(AND(U130="B",'Claim Details'!$I$28&gt;=Rates!$H$14,'Claim Details'!$I$28&lt;=Rates!$H$15,'Claim Details'!$I$19="Yes"),Rates!$I$18,IF(AND(U130="B",'Claim Details'!$I$28&gt;=Rates!$H$14,'Claim Details'!$I$28&lt;=Rates!$H$15,'Claim Details'!$I$19="No"),Rates!$H$18,IF(AND(U130="B",'Claim Details'!$I$28&gt;=Rates!$J$14,'Claim Details'!$I$28&lt;=Rates!$J$15,'Claim Details'!$I$19="Yes"),Rates!$K$18,IF(AND(U130="B",'Claim Details'!$I$28&gt;=Rates!$J$14,'Claim Details'!$I$28&lt;=Rates!$J$15,'Claim Details'!$I$19="No"),Rates!$J$18,IF(AND(U130="C",'Claim Details'!$I$28&gt;=Rates!$D$14,'Claim Details'!$I$28&lt;=Rates!$D$15,'Claim Details'!$I$19="Yes"),Rates!$E$19,IF(AND(U130="C",'Claim Details'!$I$28&gt;=Rates!$D$14,'Claim Details'!$I$28&lt;=Rates!$D$15,'Claim Details'!$I$19="No"),Rates!$D$19,IF(AND(U130="C",'Claim Details'!$I$28&gt;=Rates!$F$14,'Claim Details'!$I$28&lt;=Rates!$F$15,'Claim Details'!$I$19="Yes"),Rates!$G$19,IF(AND(U130="C",'Claim Details'!$I$28&gt;=Rates!$F$14,'Claim Details'!$I$28&lt;=Rates!$F$15,'Claim Details'!$I$19="No"),Rates!$F$19,IF(AND(U130="C",'Claim Details'!$I$28&gt;=Rates!$H$14,'Claim Details'!$I$28&lt;=Rates!$H$15,'Claim Details'!$I$19="Yes"),Rates!$I$19,IF(AND(U130="C",'Claim Details'!$I$28&gt;=Rates!$H$14,'Claim Details'!$I$28&lt;=Rates!$H$15,'Claim Details'!$I$19="No"),Rates!$H$19,IF(AND(U130="C",'Claim Details'!$I$28&gt;=Rates!$J$14,'Claim Details'!$I$28&lt;=Rates!$J$15,'Claim Details'!$I$19="Yes"),Rates!$K$19,IF(AND(U130="C",'Claim Details'!$I$28&gt;=Rates!$J$14,'Claim Details'!$I$28&lt;=Rates!$J$15,'Claim Details'!$I$19="No"),Rates!$J$19,"£0.00"))))))))))))))))))))))))</f>
        <v>£0.00</v>
      </c>
      <c r="AY130" s="189" t="str">
        <f>IF(AND(C130="A",'Claim Details'!$I$28&gt;=Rates!$D$14,'Claim Details'!$I$28&lt;=Rates!$D$15,'Claim Details'!$I$19="Yes"),Rates!$J$25,IF(AND(C130="A",'Claim Details'!$I$28&gt;=Rates!$D$14,'Claim Details'!$I$28&lt;=Rates!$D$15,'Claim Details'!$I$19="No"),Rates!$D$25,IF(AND(C130="A",'Claim Details'!$I$28&gt;=Rates!$F$14,'Claim Details'!$I$28&lt;=Rates!$F$15,'Claim Details'!$I$19="Yes"),Rates!$G$25,IF(AND(C130="A",'Claim Details'!$I$28&gt;=Rates!$F$14,'Claim Details'!$I$28&lt;=Rates!$F$15,'Claim Details'!$I$19="No"),Rates!$F$25,IF(AND(C130="A",'Claim Details'!$I$28&gt;=Rates!$H$14,'Claim Details'!$I$28&lt;=Rates!$H$15,'Claim Details'!$I$19="Yes"),Rates!$I$25,IF(AND(C130="A",'Claim Details'!$I$28&gt;=Rates!$H$14,'Claim Details'!$I$28&lt;=Rates!$H$15,'Claim Details'!$I$19="No"),Rates!$H$25,IF(AND(C130="A",'Claim Details'!$I$28&gt;=Rates!$J$14,'Claim Details'!$I$28&lt;=Rates!$J$15,'Claim Details'!$I$19="Yes"),Rates!$K$25,IF(AND(C130="A",'Claim Details'!$I$28&gt;=Rates!$J$14,'Claim Details'!$I$28&lt;=Rates!$J$15,'Claim Details'!$I$19="No"),Rates!$J$25,IF(AND(C130="B",'Claim Details'!$I$28&gt;=Rates!$D$14,'Claim Details'!$I$28&lt;=Rates!$D$15,'Claim Details'!$I$19="Yes"),Rates!$E$26,IF(AND(C130="B",'Claim Details'!$I$28&gt;=Rates!$D$14,'Claim Details'!$I$28&lt;=Rates!$D$15,'Claim Details'!$I$19="No"),Rates!$D$26,IF(AND(C130="B",'Claim Details'!$I$28&gt;=Rates!$F$14,'Claim Details'!$I$28&lt;=Rates!$F$15,'Claim Details'!$I$19="Yes"),Rates!$G$26,IF(AND(C130="B",'Claim Details'!$I$28&gt;=Rates!$F$14,'Claim Details'!$I$28&lt;=Rates!$F$15,'Claim Details'!$I$19="No"),Rates!$F$26,IF(AND(C130="B",'Claim Details'!$I$28&gt;=Rates!$H$14,'Claim Details'!$I$28&lt;=Rates!$H$15,'Claim Details'!$I$19="Yes"),Rates!$I$26,IF(AND(C130="B",'Claim Details'!$I$28&gt;=Rates!$H$14,'Claim Details'!$I$28&lt;=Rates!$H$15,'Claim Details'!$I$19="No"),Rates!$H$26,IF(AND(C130="B",'Claim Details'!$I$28&gt;=Rates!$J$14,'Claim Details'!$I$28&lt;=Rates!$J$15,'Claim Details'!$I$19="Yes"),Rates!$K$26,IF(AND(C130="B",'Claim Details'!$I$28&gt;=Rates!$J$14,'Claim Details'!$I$28&lt;=Rates!$J$15,'Claim Details'!$I$19="No"),Rates!$J$26,IF(AND(C130="C",'Claim Details'!$I$28&gt;=Rates!$D$14,'Claim Details'!$I$28&lt;=Rates!$D$15,'Claim Details'!$I$19="Yes"),Rates!$E$27,IF(AND(C130="C",'Claim Details'!$I$28&gt;=Rates!$D$14,'Claim Details'!$I$28&lt;=Rates!$D$15,'Claim Details'!$I$19="No"),Rates!$D$27,IF(AND(C130="C",'Claim Details'!$I$28&gt;=Rates!$F$14,'Claim Details'!$I$28&lt;=Rates!$F$15,'Claim Details'!$I$19="Yes"),Rates!$G$27,IF(AND(C130="C",'Claim Details'!$I$28&gt;=Rates!$F$14,'Claim Details'!$I$28&lt;=Rates!$F$15,'Claim Details'!$I$19="No"),Rates!$F$27,IF(AND(C130="C",'Claim Details'!$I$28&gt;=Rates!$H$14,'Claim Details'!$I$28&lt;=Rates!$H$15,'Claim Details'!$I$19="Yes"),Rates!$I$27,IF(AND(C130="C",'Claim Details'!$I$28&gt;=Rates!$H$14,'Claim Details'!$I$28&lt;=Rates!$H$15,'Claim Details'!$I$19="No"),Rates!$H$27,IF(AND(C130="C",'Claim Details'!$I$28&gt;=Rates!$J$14,'Claim Details'!$I$28&lt;=Rates!$J$15,'Claim Details'!$I$19="Yes"),Rates!$K$27,IF(AND(C130="C",'Claim Details'!$I$28&gt;=Rates!$J$14,'Claim Details'!$I$28&lt;=Rates!$J$15,'Claim Details'!$I$19="No"),Rates!$J$27,"£0.00"))))))))))))))))))))))))</f>
        <v>£0.00</v>
      </c>
      <c r="AZ130" s="189" t="str">
        <f>IF(AND(C130="A",'Claim Details'!$I$28&gt;=Rates!$D$14,'Claim Details'!$I$28&lt;=Rates!$D$15,'Claim Details'!$I$19="Yes"),Rates!$E$20,IF(AND(C130="A",'Claim Details'!$I$28&gt;=Rates!$D$14,'Claim Details'!$I$28&lt;=Rates!$D$15,'Claim Details'!$I$19="No"),Rates!$D$20,IF(AND(C130="A",'Claim Details'!$I$28&gt;=Rates!$F$14,'Claim Details'!$I$28&lt;=Rates!$F$15,'Claim Details'!$I$19="Yes"),Rates!$G$20,IF(AND(C130="A",'Claim Details'!$I$28&gt;=Rates!$F$14,'Claim Details'!$I$28&lt;=Rates!$F$15,'Claim Details'!$I$19="No"),Rates!$F$20,IF(AND(C130="A",'Claim Details'!$I$28&gt;=Rates!$H$14,'Claim Details'!$I$28&lt;=Rates!$H$15,'Claim Details'!$I$19="Yes"),Rates!$I$20,IF(AND(C130="A",'Claim Details'!$I$28&gt;=Rates!$H$14,'Claim Details'!$I$28&lt;=Rates!$H$15,'Claim Details'!$I$19="No"),Rates!$H$20,IF(AND(C130="A",'Claim Details'!$I$28&gt;=Rates!$J$14,'Claim Details'!$I$28&lt;=Rates!$J$15,'Claim Details'!$I$19="Yes"),Rates!$K$20,IF(AND(C130="A",'Claim Details'!$I$28&gt;=Rates!$J$14,'Claim Details'!$I$28&lt;=Rates!$J$15,'Claim Details'!$I$19="No"),Rates!$J$20,IF(AND(C130="B",'Claim Details'!$I$28&gt;=Rates!$D$14,'Claim Details'!$I$28&lt;=Rates!$D$15,'Claim Details'!$I$19="Yes"),Rates!$E$21,IF(AND(C130="B",'Claim Details'!$I$28&gt;=Rates!$D$14,'Claim Details'!$I$28&lt;=Rates!$D$15,'Claim Details'!$I$19="No"),Rates!$D$21,IF(AND(C130="B",'Claim Details'!$I$28&gt;=Rates!$F$14,'Claim Details'!$I$28&lt;=Rates!$F$15,'Claim Details'!$I$19="Yes"),Rates!$G$21,IF(AND(C130="B",'Claim Details'!$I$28&gt;=Rates!$F$14,'Claim Details'!$I$28&lt;=Rates!$F$15,'Claim Details'!$I$19="No"),Rates!$F$21,IF(AND(C130="B",'Claim Details'!$I$28&gt;=Rates!$H$14,'Claim Details'!$I$28&lt;=Rates!$H$15,'Claim Details'!$I$19="Yes"),Rates!$I$21,IF(AND(C130="B",'Claim Details'!$I$28&gt;=Rates!$H$14,'Claim Details'!$I$28&lt;=Rates!$H$15,'Claim Details'!$I$19="No"),Rates!$H$21,IF(AND(C130="B",'Claim Details'!$I$28&gt;=Rates!$J$14,'Claim Details'!$I$28&lt;=Rates!$J$15,'Claim Details'!$I$19="Yes"),Rates!$K$21,IF(AND(C130="B",'Claim Details'!$I$28&gt;=Rates!$J$14,'Claim Details'!$I$28&lt;=Rates!$J$15,'Claim Details'!$I$19="No"),Rates!$J$21,"£0.00"))))))))))))))))</f>
        <v>£0.00</v>
      </c>
      <c r="BA130" s="189" t="str">
        <f>IF(AND(C130="A",'Claim Details'!$I$28&gt;=Rates!$D$14,'Claim Details'!$I$28&lt;=Rates!$D$15,'Claim Details'!$I$19="Yes"),Rates!$E$22,IF(AND(C130="A",'Claim Details'!$I$28&gt;=Rates!$D$14,'Claim Details'!$I$28&lt;=Rates!$D$15,'Claim Details'!$I$19="No"),Rates!$D$22,IF(AND(C130="A",'Claim Details'!$I$28&gt;=Rates!$F$14,'Claim Details'!$I$28&lt;=Rates!$F$15,'Claim Details'!$I$19="Yes"),Rates!$G$22,IF(AND(C130="A",'Claim Details'!$I$28&gt;=Rates!$F$14,'Claim Details'!$I$28&lt;=Rates!$F$15,'Claim Details'!$I$19="No"),Rates!$F$22,IF(AND(C130="A",'Claim Details'!$I$28&gt;=Rates!$H$14,'Claim Details'!$I$28&lt;=Rates!$H$15,'Claim Details'!$I$19="Yes"),Rates!$I$22,IF(AND(C130="A",'Claim Details'!$I$28&gt;=Rates!$H$14,'Claim Details'!$I$28&lt;=Rates!$H$15,'Claim Details'!$I$19="No"),Rates!$H$22,IF(AND(C130="A",'Claim Details'!$I$28&gt;=Rates!$J$14,'Claim Details'!$I$28&lt;=Rates!$J$15,'Claim Details'!$I$19="Yes"),Rates!$K$22,IF(AND(C130="A",'Claim Details'!$I$28&gt;=Rates!$J$14,'Claim Details'!$I$28&lt;=Rates!$J$15,'Claim Details'!$I$19="No"),Rates!$J$22,IF(AND(C130="B",'Claim Details'!$I$28&gt;=Rates!$D$14,'Claim Details'!$I$28&lt;=Rates!$D$15,'Claim Details'!$I$19="Yes"),Rates!$E$23,IF(AND(C130="B",'Claim Details'!$I$28&gt;=Rates!$D$14,'Claim Details'!$I$28&lt;=Rates!$D$15,'Claim Details'!$I$19="No"),Rates!$D$23,IF(AND(C130="B",'Claim Details'!$I$28&gt;=Rates!$F$14,'Claim Details'!$I$28&lt;=Rates!$F$15,'Claim Details'!$I$19="Yes"),Rates!$G$23,IF(AND(C130="B",'Claim Details'!$I$28&gt;=Rates!$F$14,'Claim Details'!$I$28&lt;=Rates!$F$15,'Claim Details'!$I$19="No"),Rates!$F$23,IF(AND(C130="B",'Claim Details'!$I$28&gt;=Rates!$H$14,'Claim Details'!$I$28&lt;=Rates!$H$15,'Claim Details'!$I$19="Yes"),Rates!$I$23,IF(AND(C130="B",'Claim Details'!$I$28&gt;=Rates!$H$14,'Claim Details'!$I$28&lt;=Rates!$H$15,'Claim Details'!$I$19="No"),Rates!$H$23,IF(AND(C130="B",'Claim Details'!$I$28&gt;=Rates!$J$14,'Claim Details'!$I$28&lt;=Rates!$J$15,'Claim Details'!$I$19="Yes"),Rates!$K$23,IF(AND(C130="B",'Claim Details'!$I$28&gt;=Rates!$J$14,'Claim Details'!$I$28&lt;=Rates!$J$15,'Claim Details'!$I$19="No"),Rates!$J$23,IF(AND(C130="C",'Claim Details'!$I$28&gt;=Rates!$D$14,'Claim Details'!$I$28&lt;=Rates!$D$15,'Claim Details'!$I$19="Yes"),Rates!$E$24,IF(AND(C130="C",'Claim Details'!$I$28&gt;=Rates!$D$14,'Claim Details'!$I$28&lt;=Rates!$D$15,'Claim Details'!$I$19="No"),Rates!$D$24,IF(AND(C130="C",'Claim Details'!$I$28&gt;=Rates!$F$14,'Claim Details'!$I$28&lt;=Rates!$F$15,'Claim Details'!$I$19="Yes"),Rates!$G$24,IF(AND(C130="C",'Claim Details'!$I$28&gt;=Rates!$F$14,'Claim Details'!$I$28&lt;=Rates!$F$15,'Claim Details'!$I$19="No"),Rates!$F$24,IF(AND(C130="C",'Claim Details'!$I$28&gt;=Rates!$H$14,'Claim Details'!$I$28&lt;=Rates!$H$15,'Claim Details'!$I$19="Yes"),Rates!$I$24,IF(AND(C130="C",'Claim Details'!$I$28&gt;=Rates!$H$14,'Claim Details'!$I$28&lt;=Rates!$H$15,'Claim Details'!$I$19="No"),Rates!$H$24,IF(AND(C130="C",'Claim Details'!$I$28&gt;=Rates!$J$14,'Claim Details'!$I$28&lt;=Rates!$J$15,'Claim Details'!$I$19="Yes"),Rates!$K$24,IF(AND(C130="C",'Claim Details'!$I$28&gt;=Rates!$J$14,'Claim Details'!$I$28&lt;=Rates!$J$15,'Claim Details'!$I$19="No"),Rates!$J$24,"£0.00"))))))))))))))))))))))))</f>
        <v>£0.00</v>
      </c>
      <c r="BB130" s="189" t="str">
        <f t="shared" si="27"/>
        <v>£0.00</v>
      </c>
      <c r="BC130" s="1"/>
      <c r="BD130" s="189" t="str">
        <f>IF(AND(AE130="A",'Claim Details'!$I$28&gt;=Rates!$D$14,'Claim Details'!$I$28&lt;=Rates!$D$15,'Claim Details'!$I$19="Yes"),Rates!$J$17,IF(AND(AE130="A",'Claim Details'!$I$28&gt;=Rates!$D$14,'Claim Details'!$I$28&lt;=Rates!$D$15,'Claim Details'!$I$19="No"),Rates!$D$17,IF(AND(AE130="A",'Claim Details'!$I$28&gt;=Rates!$F$14,'Claim Details'!$I$28&lt;=Rates!$F$15,'Claim Details'!$I$19="Yes"),Rates!$G$17,IF(AND(AE130="A",'Claim Details'!$I$28&gt;=Rates!$F$14,'Claim Details'!$I$28&lt;=Rates!$F$15,'Claim Details'!$I$19="No"),Rates!$F$17,IF(AND(AE130="A",'Claim Details'!$I$28&gt;=Rates!$H$14,'Claim Details'!$I$28&lt;=Rates!$H$15,'Claim Details'!$I$19="Yes"),Rates!$I$17,IF(AND(AE130="A",'Claim Details'!$I$28&gt;=Rates!$H$14,'Claim Details'!$I$28&lt;=Rates!$H$15,'Claim Details'!$I$19="No"),Rates!$H$17,IF(AND(AE130="A",'Claim Details'!$I$28&gt;=Rates!$J$14,'Claim Details'!$I$28&lt;=Rates!$J$15,'Claim Details'!$I$19="Yes"),Rates!$K$17,IF(AND(AE130="A",'Claim Details'!$I$28&gt;=Rates!$J$14,'Claim Details'!$I$28&lt;=Rates!$J$15,'Claim Details'!$I$19="No"),Rates!$J$17,IF(AND(AE130="B",'Claim Details'!$I$28&gt;=Rates!$D$14,'Claim Details'!$I$28&lt;=Rates!$D$15,'Claim Details'!$I$19="Yes"),Rates!$E$18,IF(AND(AE130="B",'Claim Details'!$I$28&gt;=Rates!$D$14,'Claim Details'!$I$28&lt;=Rates!$D$15,'Claim Details'!$I$19="No"),Rates!$D$18,IF(AND(AE130="B",'Claim Details'!$I$28&gt;=Rates!$F$14,'Claim Details'!$I$28&lt;=Rates!$F$15,'Claim Details'!$I$19="Yes"),Rates!$G$18,IF(AND(AE130="B",'Claim Details'!$I$28&gt;=Rates!$F$14,'Claim Details'!$I$28&lt;=Rates!$F$15,'Claim Details'!$I$19="No"),Rates!$F$18,IF(AND(AE130="B",'Claim Details'!$I$28&gt;=Rates!$H$14,'Claim Details'!$I$28&lt;=Rates!$H$15,'Claim Details'!$I$19="Yes"),Rates!$I$18,IF(AND(AE130="B",'Claim Details'!$I$28&gt;=Rates!$H$14,'Claim Details'!$I$28&lt;=Rates!$H$15,'Claim Details'!$I$19="No"),Rates!$H$18,IF(AND(AE130="B",'Claim Details'!$I$28&gt;=Rates!$J$14,'Claim Details'!$I$28&lt;=Rates!$J$15,'Claim Details'!$I$19="Yes"),Rates!$K$18,IF(AND(AE130="B",'Claim Details'!$I$28&gt;=Rates!$J$14,'Claim Details'!$I$28&lt;=Rates!$J$15,'Claim Details'!$I$19="No"),Rates!$J$18,IF(AND(AE130="C",'Claim Details'!$I$28&gt;=Rates!$D$14,'Claim Details'!$I$28&lt;=Rates!$D$15,'Claim Details'!$I$19="Yes"),Rates!$E$19,IF(AND(AE130="C",'Claim Details'!$I$28&gt;=Rates!$D$14,'Claim Details'!$I$28&lt;=Rates!$D$15,'Claim Details'!$I$19="No"),Rates!$D$19,IF(AND(AE130="C",'Claim Details'!$I$28&gt;=Rates!$F$14,'Claim Details'!$I$28&lt;=Rates!$F$15,'Claim Details'!$I$19="Yes"),Rates!$G$19,IF(AND(AE130="C",'Claim Details'!$I$28&gt;=Rates!$F$14,'Claim Details'!$I$28&lt;=Rates!$F$15,'Claim Details'!$I$19="No"),Rates!$F$19,IF(AND(AE130="C",'Claim Details'!$I$28&gt;=Rates!$H$14,'Claim Details'!$I$28&lt;=Rates!$H$15,'Claim Details'!$I$19="Yes"),Rates!$I$19,IF(AND(AE130="C",'Claim Details'!$I$28&gt;=Rates!$H$14,'Claim Details'!$I$28&lt;=Rates!$H$15,'Claim Details'!$I$19="No"),Rates!$H$19,IF(AND(AE130="C",'Claim Details'!$I$28&gt;=Rates!$J$14,'Claim Details'!$I$28&lt;=Rates!$J$15,'Claim Details'!$I$19="Yes"),Rates!$K$19,IF(AND(AE130="C",'Claim Details'!$I$28&gt;=Rates!$J$14,'Claim Details'!$I$28&lt;=Rates!$J$15,'Claim Details'!$I$19="No"),Rates!$J$19,"£0.00"))))))))))))))))))))))))</f>
        <v>£0.00</v>
      </c>
      <c r="BE130" s="189" t="str">
        <f>IF(AND(AE130="A",'Claim Details'!$I$28&gt;=Rates!$D$14,'Claim Details'!$I$28&lt;=Rates!$D$15,'Claim Details'!$I$19="Yes"),Rates!$J$25,IF(AND(AE130="A",'Claim Details'!$I$28&gt;=Rates!$D$14,'Claim Details'!$I$28&lt;=Rates!$D$15,'Claim Details'!$I$19="No"),Rates!$D$25,IF(AND(AE130="A",'Claim Details'!$I$28&gt;=Rates!$F$14,'Claim Details'!$I$28&lt;=Rates!$F$15,'Claim Details'!$I$19="Yes"),Rates!$G$25,IF(AND(AE130="A",'Claim Details'!$I$28&gt;=Rates!$F$14,'Claim Details'!$I$28&lt;=Rates!$F$15,'Claim Details'!$I$19="No"),Rates!$F$25,IF(AND(AE130="A",'Claim Details'!$I$28&gt;=Rates!$H$14,'Claim Details'!$I$28&lt;=Rates!$H$15,'Claim Details'!$I$19="Yes"),Rates!$I$25,IF(AND(AE130="A",'Claim Details'!$I$28&gt;=Rates!$H$14,'Claim Details'!$I$28&lt;=Rates!$H$15,'Claim Details'!$I$19="No"),Rates!$H$25,IF(AND(AE130="A",'Claim Details'!$I$28&gt;=Rates!$J$14,'Claim Details'!$I$28&lt;=Rates!$J$15,'Claim Details'!$I$19="Yes"),Rates!$K$25,IF(AND(AE130="A",'Claim Details'!$I$28&gt;=Rates!$J$14,'Claim Details'!$I$28&lt;=Rates!$J$15,'Claim Details'!$I$19="No"),Rates!$J$25,IF(AND(AE130="B",'Claim Details'!$I$28&gt;=Rates!$D$14,'Claim Details'!$I$28&lt;=Rates!$D$15,'Claim Details'!$I$19="Yes"),Rates!$E$26,IF(AND(AE130="B",'Claim Details'!$I$28&gt;=Rates!$D$14,'Claim Details'!$I$28&lt;=Rates!$D$15,'Claim Details'!$I$19="No"),Rates!$D$26,IF(AND(AE130="B",'Claim Details'!$I$28&gt;=Rates!$F$14,'Claim Details'!$I$28&lt;=Rates!$F$15,'Claim Details'!$I$19="Yes"),Rates!$G$26,IF(AND(AE130="B",'Claim Details'!$I$28&gt;=Rates!$F$14,'Claim Details'!$I$28&lt;=Rates!$F$15,'Claim Details'!$I$19="No"),Rates!$F$26,IF(AND(AE130="B",'Claim Details'!$I$28&gt;=Rates!$H$14,'Claim Details'!$I$28&lt;=Rates!$H$15,'Claim Details'!$I$19="Yes"),Rates!$I$26,IF(AND(AE130="B",'Claim Details'!$I$28&gt;=Rates!$H$14,'Claim Details'!$I$28&lt;=Rates!$H$15,'Claim Details'!$I$19="No"),Rates!$H$26,IF(AND(AE130="B",'Claim Details'!$I$28&gt;=Rates!$J$14,'Claim Details'!$I$28&lt;=Rates!$J$15,'Claim Details'!$I$19="Yes"),Rates!$K$26,IF(AND(AE130="B",'Claim Details'!$I$28&gt;=Rates!$J$14,'Claim Details'!$I$28&lt;=Rates!$J$15,'Claim Details'!$I$19="No"),Rates!$J$26,IF(AND(AE130="C",'Claim Details'!$I$28&gt;=Rates!$D$14,'Claim Details'!$I$28&lt;=Rates!$D$15,'Claim Details'!$I$19="Yes"),Rates!$E$27,IF(AND(AE130="C",'Claim Details'!$I$28&gt;=Rates!$D$14,'Claim Details'!$I$28&lt;=Rates!$D$15,'Claim Details'!$I$19="No"),Rates!$D$27,IF(AND(AE130="C",'Claim Details'!$I$28&gt;=Rates!$F$14,'Claim Details'!$I$28&lt;=Rates!$F$15,'Claim Details'!$I$19="Yes"),Rates!$G$27,IF(AND(AE130="C",'Claim Details'!$I$28&gt;=Rates!$F$14,'Claim Details'!$I$28&lt;=Rates!$F$15,'Claim Details'!$I$19="No"),Rates!$F$27,IF(AND(AE130="C",'Claim Details'!$I$28&gt;=Rates!$H$14,'Claim Details'!$I$28&lt;=Rates!$H$15,'Claim Details'!$I$19="Yes"),Rates!$I$27,IF(AND(AE130="C",'Claim Details'!$I$28&gt;=Rates!$H$14,'Claim Details'!$I$28&lt;=Rates!$H$15,'Claim Details'!$I$19="No"),Rates!$H$27,IF(AND(AE130="C",'Claim Details'!$I$28&gt;=Rates!$J$14,'Claim Details'!$I$28&lt;=Rates!$J$15,'Claim Details'!$I$19="Yes"),Rates!$K$27,IF(AND(AE130="C",'Claim Details'!$I$28&gt;=Rates!$J$14,'Claim Details'!$I$28&lt;=Rates!$J$15,'Claim Details'!$I$19="No"),Rates!$J$27,"£0.00"))))))))))))))))))))))))</f>
        <v>£0.00</v>
      </c>
      <c r="BF130" s="189" t="str">
        <f>IF(AND(AE130="A",'Claim Details'!$I$28&gt;=Rates!$D$14,'Claim Details'!$I$28&lt;=Rates!$D$15,'Claim Details'!$I$19="Yes"),Rates!$E$20,IF(AND(AE130="A",'Claim Details'!$I$28&gt;=Rates!$D$14,'Claim Details'!$I$28&lt;=Rates!$D$15,'Claim Details'!$I$19="No"),Rates!$D$20,IF(AND(AE130="A",'Claim Details'!$I$28&gt;=Rates!$F$14,'Claim Details'!$I$28&lt;=Rates!$F$15,'Claim Details'!$I$19="Yes"),Rates!$G$20,IF(AND(AE130="A",'Claim Details'!$I$28&gt;=Rates!$F$14,'Claim Details'!$I$28&lt;=Rates!$F$15,'Claim Details'!$I$19="No"),Rates!$F$20,IF(AND(AE130="A",'Claim Details'!$I$28&gt;=Rates!$H$14,'Claim Details'!$I$28&lt;=Rates!$H$15,'Claim Details'!$I$19="Yes"),Rates!$I$20,IF(AND(AE130="A",'Claim Details'!$I$28&gt;=Rates!$H$14,'Claim Details'!$I$28&lt;=Rates!$H$15,'Claim Details'!$I$19="No"),Rates!$H$20,IF(AND(AE130="A",'Claim Details'!$I$28&gt;=Rates!$J$14,'Claim Details'!$I$28&lt;=Rates!$J$15,'Claim Details'!$I$19="Yes"),Rates!$K$20,IF(AND(AE130="A",'Claim Details'!$I$28&gt;=Rates!$J$14,'Claim Details'!$I$28&lt;=Rates!$J$15,'Claim Details'!$I$19="No"),Rates!$J$20,IF(AND(AE130="B",'Claim Details'!$I$28&gt;=Rates!$D$14,'Claim Details'!$I$28&lt;=Rates!$D$15,'Claim Details'!$I$19="Yes"),Rates!$E$21,IF(AND(AE130="B",'Claim Details'!$I$28&gt;=Rates!$D$14,'Claim Details'!$I$28&lt;=Rates!$D$15,'Claim Details'!$I$19="No"),Rates!$D$21,IF(AND(AE130="B",'Claim Details'!$I$28&gt;=Rates!$F$14,'Claim Details'!$I$28&lt;=Rates!$F$15,'Claim Details'!$I$19="Yes"),Rates!$G$21,IF(AND(AE130="B",'Claim Details'!$I$28&gt;=Rates!$F$14,'Claim Details'!$I$28&lt;=Rates!$F$15,'Claim Details'!$I$19="No"),Rates!$F$21,IF(AND(AE130="B",'Claim Details'!$I$28&gt;=Rates!$H$14,'Claim Details'!$I$28&lt;=Rates!$H$15,'Claim Details'!$I$19="Yes"),Rates!$I$21,IF(AND(AE130="B",'Claim Details'!$I$28&gt;=Rates!$H$14,'Claim Details'!$I$28&lt;=Rates!$H$15,'Claim Details'!$I$19="No"),Rates!$H$21,IF(AND(AE130="B",'Claim Details'!$I$28&gt;=Rates!$J$14,'Claim Details'!$I$28&lt;=Rates!$J$15,'Claim Details'!$I$19="Yes"),Rates!$K$21,IF(AND(AE130="B",'Claim Details'!$I$28&gt;=Rates!$J$14,'Claim Details'!$I$28&lt;=Rates!$J$15,'Claim Details'!$I$19="No"),Rates!$J$21,"£0.00"))))))))))))))))</f>
        <v>£0.00</v>
      </c>
      <c r="BG130" s="189" t="str">
        <f>IF(AND(AE130="A",'Claim Details'!$I$28&gt;=Rates!$D$14,'Claim Details'!$I$28&lt;=Rates!$D$15,'Claim Details'!$I$19="Yes"),Rates!$E$22,IF(AND(AE130="A",'Claim Details'!$I$28&gt;=Rates!$D$14,'Claim Details'!$I$28&lt;=Rates!$D$15,'Claim Details'!$I$19="No"),Rates!$D$22,IF(AND(AE130="A",'Claim Details'!$I$28&gt;=Rates!$F$14,'Claim Details'!$I$28&lt;=Rates!$F$15,'Claim Details'!$I$19="Yes"),Rates!$G$22,IF(AND(AE130="A",'Claim Details'!$I$28&gt;=Rates!$F$14,'Claim Details'!$I$28&lt;=Rates!$F$15,'Claim Details'!$I$19="No"),Rates!$F$22,IF(AND(AE130="A",'Claim Details'!$I$28&gt;=Rates!$H$14,'Claim Details'!$I$28&lt;=Rates!$H$15,'Claim Details'!$I$19="Yes"),Rates!$I$22,IF(AND(AE130="A",'Claim Details'!$I$28&gt;=Rates!$H$14,'Claim Details'!$I$28&lt;=Rates!$H$15,'Claim Details'!$I$19="No"),Rates!$H$22,IF(AND(AE130="A",'Claim Details'!$I$28&gt;=Rates!$J$14,'Claim Details'!$I$28&lt;=Rates!$J$15,'Claim Details'!$I$19="Yes"),Rates!$K$22,IF(AND(AE130="A",'Claim Details'!$I$28&gt;=Rates!$J$14,'Claim Details'!$I$28&lt;=Rates!$J$15,'Claim Details'!$I$19="No"),Rates!$J$22,IF(AND(AE130="B",'Claim Details'!$I$28&gt;=Rates!$D$14,'Claim Details'!$I$28&lt;=Rates!$D$15,'Claim Details'!$I$19="Yes"),Rates!$E$23,IF(AND(AE130="B",'Claim Details'!$I$28&gt;=Rates!$D$14,'Claim Details'!$I$28&lt;=Rates!$D$15,'Claim Details'!$I$19="No"),Rates!$D$23,IF(AND(AE130="B",'Claim Details'!$I$28&gt;=Rates!$F$14,'Claim Details'!$I$28&lt;=Rates!$F$15,'Claim Details'!$I$19="Yes"),Rates!$G$23,IF(AND(AE130="B",'Claim Details'!$I$28&gt;=Rates!$F$14,'Claim Details'!$I$28&lt;=Rates!$F$15,'Claim Details'!$I$19="No"),Rates!$F$23,IF(AND(AE130="B",'Claim Details'!$I$28&gt;=Rates!$H$14,'Claim Details'!$I$28&lt;=Rates!$H$15,'Claim Details'!$I$19="Yes"),Rates!$I$23,IF(AND(AE130="B",'Claim Details'!$I$28&gt;=Rates!$H$14,'Claim Details'!$I$28&lt;=Rates!$H$15,'Claim Details'!$I$19="No"),Rates!$H$23,IF(AND(AE130="B",'Claim Details'!$I$28&gt;=Rates!$J$14,'Claim Details'!$I$28&lt;=Rates!$J$15,'Claim Details'!$I$19="Yes"),Rates!$K$23,IF(AND(AE130="B",'Claim Details'!$I$28&gt;=Rates!$J$14,'Claim Details'!$I$28&lt;=Rates!$J$15,'Claim Details'!$I$19="No"),Rates!$J$23,IF(AND(AE130="C",'Claim Details'!$I$28&gt;=Rates!$D$14,'Claim Details'!$I$28&lt;=Rates!$D$15,'Claim Details'!$I$19="Yes"),Rates!$E$24,IF(AND(AE130="C",'Claim Details'!$I$28&gt;=Rates!$D$14,'Claim Details'!$I$28&lt;=Rates!$D$15,'Claim Details'!$I$19="No"),Rates!$D$24,IF(AND(AE130="C",'Claim Details'!$I$28&gt;=Rates!$F$14,'Claim Details'!$I$28&lt;=Rates!$F$15,'Claim Details'!$I$19="Yes"),Rates!$G$24,IF(AND(AE130="C",'Claim Details'!$I$28&gt;=Rates!$F$14,'Claim Details'!$I$28&lt;=Rates!$F$15,'Claim Details'!$I$19="No"),Rates!$F$24,IF(AND(AE130="C",'Claim Details'!$I$28&gt;=Rates!$H$14,'Claim Details'!$I$28&lt;=Rates!$H$15,'Claim Details'!$I$19="Yes"),Rates!$I$24,IF(AND(AE130="C",'Claim Details'!$I$28&gt;=Rates!$H$14,'Claim Details'!$I$28&lt;=Rates!$H$15,'Claim Details'!$I$19="No"),Rates!$H$24,IF(AND(AE130="C",'Claim Details'!$I$28&gt;=Rates!$J$14,'Claim Details'!$I$28&lt;=Rates!$J$15,'Claim Details'!$I$19="Yes"),Rates!$K$24,IF(AND(AE130="C",'Claim Details'!$I$28&gt;=Rates!$J$14,'Claim Details'!$I$28&lt;=Rates!$J$15,'Claim Details'!$I$19="No"),Rates!$J$24,"£0.00"))))))))))))))))))))))))</f>
        <v>£0.00</v>
      </c>
      <c r="BH130" s="189" t="str">
        <f t="shared" si="28"/>
        <v>£0.00</v>
      </c>
      <c r="BI130" s="189">
        <f t="shared" si="29"/>
        <v>0</v>
      </c>
      <c r="BO130" s="202" t="str">
        <f>IF(H130="","£0.00",IF(AP130="4","£0.00",IF(AP130="5","£0.00",IF(AP130="1","£0.00",((AQ130*H130)*'Claim Details'!$F$111)/100))))</f>
        <v>£0.00</v>
      </c>
      <c r="BP130" s="202" t="str">
        <f>IF(T130="","£0.00",IF(AP130="4","£0.00",IF(AP130="5","£0.00",IF(AP130="1","£0.00",((AR130*T130)*'Claim Details'!$N$111)/100))))</f>
        <v>£0.00</v>
      </c>
      <c r="BQ130" s="202" t="str">
        <f>IF(AI130="","£0.00",IF(AP130="4","£0.00",IF(AP130="5","£0.00",IF(AP130="1","£0.00",((BI130*AI130)*'Claim Details'!$W$111)/100))))</f>
        <v>£0.00</v>
      </c>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row>
    <row r="131" spans="1:97" ht="15">
      <c r="A131" s="145"/>
      <c r="B131" s="91"/>
      <c r="C131" s="96"/>
      <c r="D131" s="97"/>
      <c r="E131" s="98"/>
      <c r="F131" s="89"/>
      <c r="G131" s="99"/>
      <c r="H131" s="100"/>
      <c r="I131" s="221" t="str">
        <f t="shared" si="19"/>
        <v>£0.00</v>
      </c>
      <c r="J131" s="101"/>
      <c r="K131" s="100"/>
      <c r="L131" s="221" t="str">
        <f t="shared" si="20"/>
        <v>£0.00</v>
      </c>
      <c r="M131" s="101"/>
      <c r="N131" s="102"/>
      <c r="O131" s="145"/>
      <c r="P131" s="77"/>
      <c r="Q131" s="87"/>
      <c r="R131" s="87"/>
      <c r="S131" s="87"/>
      <c r="T131" s="149" t="str">
        <f t="shared" si="21"/>
        <v/>
      </c>
      <c r="U131" s="87" t="str">
        <f t="shared" si="30"/>
        <v/>
      </c>
      <c r="V131" s="87"/>
      <c r="W131" s="53" t="str">
        <f t="shared" si="22"/>
        <v>£0.00</v>
      </c>
      <c r="X131" s="53"/>
      <c r="Y131" s="87"/>
      <c r="Z131" s="78"/>
      <c r="AA131" s="79"/>
      <c r="AB131" s="160"/>
      <c r="AC131" s="98"/>
      <c r="AD131" s="225"/>
      <c r="AE131" s="235" t="str">
        <f t="shared" si="23"/>
        <v/>
      </c>
      <c r="AF131" s="87" t="str">
        <f t="shared" si="24"/>
        <v/>
      </c>
      <c r="AG131" s="53"/>
      <c r="AH131" s="224"/>
      <c r="AI131" s="226" t="str">
        <f t="shared" si="16"/>
        <v/>
      </c>
      <c r="AJ131" s="236" t="str">
        <f t="shared" si="25"/>
        <v>£0.00</v>
      </c>
      <c r="AK131" s="31"/>
      <c r="AL131" s="1"/>
      <c r="AM131" s="1"/>
      <c r="AN131" s="1"/>
      <c r="AO131" s="1"/>
      <c r="AP131" s="1" t="str">
        <f t="shared" si="17"/>
        <v/>
      </c>
      <c r="AQ131" s="27">
        <f t="shared" si="18"/>
        <v>0</v>
      </c>
      <c r="AR131" s="189">
        <f t="shared" si="26"/>
        <v>0</v>
      </c>
      <c r="AS131" s="190" t="str">
        <f>IF(AND(C131="A",'Claim Details'!$E$28&gt;=Rates!$D$14,'Claim Details'!$E$28&lt;=Rates!$D$15,'Claim Details'!$E$19="Yes"),Rates!$E$17,IF(AND(C131="A",'Claim Details'!$E$28&gt;=Rates!$D$14,'Claim Details'!$E$28&lt;=Rates!$D$15,'Claim Details'!$E$19="No"),Rates!$D$17,IF(AND(C131="A",'Claim Details'!$E$28&gt;=Rates!$F$14,'Claim Details'!$E$28&lt;=Rates!$F$15,'Claim Details'!$E$19="Yes"),Rates!$G$17,IF(AND(C131="A",'Claim Details'!$E$28&gt;=Rates!$F$14,'Claim Details'!$E$28&lt;=Rates!$F$15,'Claim Details'!$E$19="No"),Rates!$F$17,IF(AND(C131="A",'Claim Details'!$E$28&gt;=Rates!$H$14,'Claim Details'!$E$28&lt;=Rates!$H$15,'Claim Details'!$E$19="Yes"),Rates!$I$17,IF(AND(C131="A",'Claim Details'!$E$28&gt;=Rates!$H$14,'Claim Details'!$E$28&lt;=Rates!$H$15,'Claim Details'!$E$19="No"),Rates!$H$17,IF(AND(C131="A",'Claim Details'!$E$28&gt;=Rates!$J$14,'Claim Details'!$E$28&lt;=Rates!$J$15,'Claim Details'!$E$19="Yes"),Rates!$K$17,IF(AND(C131="A",'Claim Details'!$E$28&gt;=Rates!$J$14,'Claim Details'!$E$28&lt;=Rates!$J$15,'Claim Details'!$E$19="No"),Rates!$J$17,IF(AND(C131="B",'Claim Details'!$E$28&gt;=Rates!$D$14,'Claim Details'!$E$28&lt;=Rates!$D$15,'Claim Details'!$E$19="Yes"),Rates!$E$18,IF(AND(C131="B",'Claim Details'!$E$28&gt;=Rates!$D$14,'Claim Details'!$E$28&lt;=Rates!$D$15,'Claim Details'!$E$19="No"),Rates!$D$18,IF(AND(C131="B",'Claim Details'!$E$28&gt;=Rates!$F$14,'Claim Details'!$E$28&lt;=Rates!$F$15,'Claim Details'!$E$19="Yes"),Rates!$G$18,IF(AND(C131="B",'Claim Details'!$E$28&gt;=Rates!$F$14,'Claim Details'!$E$28&lt;=Rates!$F$15,'Claim Details'!$E$19="No"),Rates!$F$18,IF(AND(C131="B",'Claim Details'!$E$28&gt;=Rates!$H$14,'Claim Details'!$E$28&lt;=Rates!$H$15,'Claim Details'!$E$19="Yes"),Rates!$I$18,IF(AND(C131="B",'Claim Details'!$E$28&gt;=Rates!$H$14,'Claim Details'!$E$28&lt;=Rates!$H$15,'Claim Details'!$E$19="No"),Rates!$H$18,IF(AND(C131="B",'Claim Details'!$E$28&gt;=Rates!$J$14,'Claim Details'!$E$28&lt;=Rates!$J$15,'Claim Details'!$E$19="Yes"),Rates!$K$18,IF(AND(C131="B",'Claim Details'!$E$28&gt;=Rates!$J$14,'Claim Details'!$E$28&lt;=Rates!$J$15,'Claim Details'!$E$19="No"),Rates!$J$18,IF(AND(C131="C",'Claim Details'!$E$28&gt;=Rates!$D$14,'Claim Details'!$E$28&lt;=Rates!$D$15,'Claim Details'!$E$19="Yes"),Rates!$E$19,IF(AND(C131="C",'Claim Details'!$E$28&gt;=Rates!$D$14,'Claim Details'!$E$28&lt;=Rates!$D$15,'Claim Details'!$E$19="No"),Rates!$D$19,IF(AND(C131="C",'Claim Details'!$E$28&gt;=Rates!$F$14,'Claim Details'!$E$28&lt;=Rates!$F$15,'Claim Details'!$E$19="Yes"),Rates!$G$19,IF(AND(C131="C",'Claim Details'!$E$28&gt;=Rates!$F$14,'Claim Details'!$E$28&lt;=Rates!$F$15,'Claim Details'!$E$19="No"),Rates!$F$19,IF(AND(C131="C",'Claim Details'!$E$28&gt;=Rates!$H$14,'Claim Details'!$E$28&lt;=Rates!$H$15,'Claim Details'!$E$19="Yes"),Rates!$I$19,IF(AND(C131="C",'Claim Details'!$E$28&gt;=Rates!$H$14,'Claim Details'!$E$28&lt;=Rates!$H$15,'Claim Details'!$E$19="No"),Rates!$H$19,IF(AND(C131="C",'Claim Details'!$E$28&gt;=Rates!$J$14,'Claim Details'!$E$28&lt;=Rates!$J$15,'Claim Details'!$E$19="Yes"),Rates!$K$19,IF(AND(C131="C",'Claim Details'!$E$28&gt;=Rates!$J$14,'Claim Details'!$E$28&lt;=Rates!$J$15,'Claim Details'!$E$19="No"),Rates!$J$19,"£0.00"))))))))))))))))))))))))</f>
        <v>£0.00</v>
      </c>
      <c r="AT131" s="189" t="str">
        <f>IF(AND(C131="A",'Claim Details'!$E$28&gt;=Rates!$D$14,'Claim Details'!$E$28&lt;=Rates!$D$15,'Claim Details'!$E$19="Yes"),Rates!$E$25,IF(AND(C131="A",'Claim Details'!$E$28&gt;=Rates!$D$14,'Claim Details'!$E$28&lt;=Rates!$D$15,'Claim Details'!$E$19="No"),Rates!$D$25,IF(AND(C131="A",'Claim Details'!$E$28&gt;=Rates!$F$14,'Claim Details'!$E$28&lt;=Rates!$F$15,'Claim Details'!$E$19="Yes"),Rates!$G$25,IF(AND(C131="A",'Claim Details'!$E$28&gt;=Rates!$F$14,'Claim Details'!$E$28&lt;=Rates!$F$15,'Claim Details'!$E$19="No"),Rates!$F$25,IF(AND(C131="A",'Claim Details'!$E$28&gt;=Rates!$H$14,'Claim Details'!$E$28&lt;=Rates!$H$15,'Claim Details'!$E$19="Yes"),Rates!$I$25,IF(AND(C131="A",'Claim Details'!$E$28&gt;=Rates!$H$14,'Claim Details'!$E$28&lt;=Rates!$H$15,'Claim Details'!$E$19="No"),Rates!$H$25,IF(AND(C131="A",'Claim Details'!$E$28&gt;=Rates!$J$14,'Claim Details'!$E$28&lt;=Rates!$J$15,'Claim Details'!$E$19="Yes"),Rates!$K$25,IF(AND(C131="A",'Claim Details'!$E$28&gt;=Rates!$J$14,'Claim Details'!$E$28&lt;=Rates!$J$15,'Claim Details'!$E$19="No"),Rates!$J$25,IF(AND(C131="B",'Claim Details'!$E$28&gt;=Rates!$D$14,'Claim Details'!$E$28&lt;=Rates!$D$15,'Claim Details'!$E$19="Yes"),Rates!$E$26,IF(AND(C131="B",'Claim Details'!$E$28&gt;=Rates!$D$14,'Claim Details'!$E$28&lt;=Rates!$D$15,'Claim Details'!$E$19="No"),Rates!$D$26,IF(AND(C131="B",'Claim Details'!$E$28&gt;=Rates!$F$14,'Claim Details'!$E$28&lt;=Rates!$F$15,'Claim Details'!$E$19="Yes"),Rates!$G$26,IF(AND(C131="B",'Claim Details'!$E$28&gt;=Rates!$F$14,'Claim Details'!$E$28&lt;=Rates!$F$15,'Claim Details'!$E$19="No"),Rates!$F$26,IF(AND(C131="B",'Claim Details'!$E$28&gt;=Rates!$H$14,'Claim Details'!$E$28&lt;=Rates!$H$15,'Claim Details'!$E$19="Yes"),Rates!$I$26,IF(AND(C131="B",'Claim Details'!$E$28&gt;=Rates!$H$14,'Claim Details'!$E$28&lt;=Rates!$H$15,'Claim Details'!$E$19="No"),Rates!$H$26,IF(AND(C131="B",'Claim Details'!$E$28&gt;=Rates!$J$14,'Claim Details'!$E$28&lt;=Rates!$J$15,'Claim Details'!$E$19="Yes"),Rates!$K$26,IF(AND(C131="B",'Claim Details'!$E$28&gt;=Rates!$J$14,'Claim Details'!$E$28&lt;=Rates!$J$15,'Claim Details'!$E$19="No"),Rates!$J$26,IF(AND(C131="C",'Claim Details'!$E$28&gt;=Rates!$D$14,'Claim Details'!$E$28&lt;=Rates!$D$15,'Claim Details'!$E$19="Yes"),Rates!$E$27,IF(AND(C131="C",'Claim Details'!$E$28&gt;=Rates!$D$14,'Claim Details'!$E$28&lt;=Rates!$D$15,'Claim Details'!$E$19="No"),Rates!$D$27,IF(AND(C131="C",'Claim Details'!$E$28&gt;=Rates!$F$14,'Claim Details'!$E$28&lt;=Rates!$F$15,'Claim Details'!$E$19="Yes"),Rates!$G$27,IF(AND(C131="C",'Claim Details'!$E$28&gt;=Rates!$F$14,'Claim Details'!$E$28&lt;=Rates!$F$15,'Claim Details'!$E$19="No"),Rates!$F$27,IF(AND(C131="C",'Claim Details'!$E$28&gt;=Rates!$H$14,'Claim Details'!$E$28&lt;=Rates!$H$15,'Claim Details'!$E$19="Yes"),Rates!$I$27,IF(AND(C131="C",'Claim Details'!$E$28&gt;=Rates!$H$14,'Claim Details'!$E$28&lt;=Rates!$H$15,'Claim Details'!$E$19="No"),Rates!$H$27,IF(AND(C131="C",'Claim Details'!$E$28&gt;=Rates!$J$14,'Claim Details'!$E$28&lt;=Rates!$J$15,'Claim Details'!$E$19="Yes"),Rates!$K$27,IF(AND(C131="C",'Claim Details'!$E$28&gt;=Rates!$J$14,'Claim Details'!$E$28&lt;=Rates!$J$15,'Claim Details'!$E$19="No"),Rates!$J$27,"£0.00"))))))))))))))))))))))))</f>
        <v>£0.00</v>
      </c>
      <c r="AU131" s="191" t="str">
        <f>IF(AND(C131="A",'Claim Details'!$E$28&gt;=Rates!$D$14,'Claim Details'!$E$28&lt;=Rates!$D$15,'Claim Details'!$E$19="Yes"),Rates!$E$20,IF(AND(C131="A",'Claim Details'!$E$28&gt;=Rates!$D$14,'Claim Details'!$E$28&lt;=Rates!$D$15,'Claim Details'!$E$19="No"),Rates!$D$20,IF(AND(C131="A",'Claim Details'!$E$28&gt;=Rates!$F$14,'Claim Details'!$E$28&lt;=Rates!$F$15,'Claim Details'!$E$19="Yes"),Rates!$G$20,IF(AND(C131="A",'Claim Details'!$E$28&gt;=Rates!$F$14,'Claim Details'!$E$28&lt;=Rates!$F$15,'Claim Details'!$E$19="No"),Rates!$F$20,IF(AND(C131="A",'Claim Details'!$E$28&gt;=Rates!$H$14,'Claim Details'!$E$28&lt;=Rates!$H$15,'Claim Details'!$E$19="Yes"),Rates!$I$20,IF(AND(C131="A",'Claim Details'!$E$28&gt;=Rates!$H$14,'Claim Details'!$E$28&lt;=Rates!$H$15,'Claim Details'!$E$19="No"),Rates!$H$20,IF(AND(C131="A",'Claim Details'!$E$28&gt;=Rates!$J$14,'Claim Details'!$E$28&lt;=Rates!$J$15,'Claim Details'!$E$19="Yes"),Rates!$K$20,IF(AND(C131="A",'Claim Details'!$E$28&gt;=Rates!$J$14,'Claim Details'!$E$28&lt;=Rates!$J$15,'Claim Details'!$E$19="No"),Rates!$J$20,IF(AND(C131="B",'Claim Details'!$E$28&gt;=Rates!$D$14,'Claim Details'!$E$28&lt;=Rates!$D$15,'Claim Details'!$E$19="Yes"),Rates!$E$21,IF(AND(C131="B",'Claim Details'!$E$28&gt;=Rates!$D$14,'Claim Details'!$E$28&lt;=Rates!$D$15,'Claim Details'!$E$19="No"),Rates!$D$21,IF(AND(C131="B",'Claim Details'!$E$28&gt;=Rates!$F$14,'Claim Details'!$E$28&lt;=Rates!$F$15,'Claim Details'!$E$19="Yes"),Rates!$G$21,IF(AND(C131="B",'Claim Details'!$E$28&gt;=Rates!$F$14,'Claim Details'!$E$28&lt;=Rates!$F$15,'Claim Details'!$E$19="No"),Rates!$F$21,IF(AND(C131="B",'Claim Details'!$E$28&gt;=Rates!$H$14,'Claim Details'!$E$28&lt;=Rates!$H$15,'Claim Details'!$E$19="Yes"),Rates!$I$21,IF(AND(C131="B",'Claim Details'!$E$28&gt;=Rates!$H$14,'Claim Details'!$E$28&lt;=Rates!$H$15,'Claim Details'!$E$19="No"),Rates!$H$21,IF(AND(C131="B",'Claim Details'!$E$28&gt;=Rates!$J$14,'Claim Details'!$E$28&lt;=Rates!$J$15,'Claim Details'!$E$19="Yes"),Rates!$K$21,IF(AND(C131="B",'Claim Details'!$E$28&gt;=Rates!$J$14,'Claim Details'!$E$28&lt;=Rates!$J$15,'Claim Details'!$E$19="No"),Rates!$J$21,"£0.00"))))))))))))))))</f>
        <v>£0.00</v>
      </c>
      <c r="AV131" s="191" t="str">
        <f>IF(AND(C131="A",'Claim Details'!$E$28&gt;=Rates!$D$14,'Claim Details'!$E$28&lt;=Rates!$D$15,'Claim Details'!$E$19="Yes"),Rates!$E$22,IF(AND(C131="A",'Claim Details'!$E$28&gt;=Rates!$D$14,'Claim Details'!$E$28&lt;=Rates!$D$15,'Claim Details'!$E$19="No"),Rates!$D$22,IF(AND(C131="A",'Claim Details'!$E$28&gt;=Rates!$F$14,'Claim Details'!$E$28&lt;=Rates!$F$15,'Claim Details'!$E$19="Yes"),Rates!$G$22,IF(AND(C131="A",'Claim Details'!$E$28&gt;=Rates!$F$14,'Claim Details'!$E$28&lt;=Rates!$F$15,'Claim Details'!$E$19="No"),Rates!$F$22,IF(AND(C131="A",'Claim Details'!$E$28&gt;=Rates!$H$14,'Claim Details'!$E$28&lt;=Rates!$H$15,'Claim Details'!$E$19="Yes"),Rates!$I$22,IF(AND(C131="A",'Claim Details'!$E$28&gt;=Rates!$H$14,'Claim Details'!$E$28&lt;=Rates!$H$15,'Claim Details'!$E$19="No"),Rates!$H$22,IF(AND(C131="A",'Claim Details'!$E$28&gt;=Rates!$J$14,'Claim Details'!$E$28&lt;=Rates!$J$15,'Claim Details'!$E$19="Yes"),Rates!$K$22,IF(AND(C131="A",'Claim Details'!$E$28&gt;=Rates!$J$14,'Claim Details'!$E$28&lt;=Rates!$J$15,'Claim Details'!$E$19="No"),Rates!$J$22,IF(AND(C131="B",'Claim Details'!$E$28&gt;=Rates!$D$14,'Claim Details'!$E$28&lt;=Rates!$D$15,'Claim Details'!$E$19="Yes"),Rates!$E$23,IF(AND(C131="B",'Claim Details'!$E$28&gt;=Rates!$D$14,'Claim Details'!$E$28&lt;=Rates!$D$15,'Claim Details'!$E$19="No"),Rates!$D$23,IF(AND(C131="B",'Claim Details'!$E$28&gt;=Rates!$F$14,'Claim Details'!$E$28&lt;=Rates!$F$15,'Claim Details'!$E$19="Yes"),Rates!$G$23,IF(AND(C131="B",'Claim Details'!$E$28&gt;=Rates!$F$14,'Claim Details'!$E$28&lt;=Rates!$F$15,'Claim Details'!$E$19="No"),Rates!$F$23,IF(AND(C131="B",'Claim Details'!$E$28&gt;=Rates!$H$14,'Claim Details'!$E$28&lt;=Rates!$H$15,'Claim Details'!$E$19="Yes"),Rates!$I$23,IF(AND(C131="B",'Claim Details'!$E$28&gt;=Rates!$H$14,'Claim Details'!$E$28&lt;=Rates!$H$15,'Claim Details'!$E$19="No"),Rates!$H$23,IF(AND(C131="B",'Claim Details'!$E$28&gt;=Rates!$J$14,'Claim Details'!$E$28&lt;=Rates!$J$15,'Claim Details'!$E$19="Yes"),Rates!$K$23,IF(AND(C131="B",'Claim Details'!$E$28&gt;=Rates!$J$14,'Claim Details'!$E$28&lt;=Rates!$J$15,'Claim Details'!$E$19="No"),Rates!$J$23,IF(AND(C131="C",'Claim Details'!$E$28&gt;=Rates!$D$14,'Claim Details'!$E$28&lt;=Rates!$D$15,'Claim Details'!$E$19="Yes"),Rates!$E$24,IF(AND(C131="C",'Claim Details'!$E$28&gt;=Rates!$D$14,'Claim Details'!$E$28&lt;=Rates!$D$15,'Claim Details'!$E$19="No"),Rates!$D$24,IF(AND(C131="C",'Claim Details'!$E$28&gt;=Rates!$F$14,'Claim Details'!$E$28&lt;=Rates!$F$15,'Claim Details'!$E$19="Yes"),Rates!$G$24,IF(AND(C131="C",'Claim Details'!$E$28&gt;=Rates!$F$14,'Claim Details'!$E$28&lt;=Rates!$F$15,'Claim Details'!$E$19="No"),Rates!$F$24,IF(AND(C131="C",'Claim Details'!$E$28&gt;=Rates!$H$14,'Claim Details'!$E$28&lt;=Rates!$H$15,'Claim Details'!$E$19="Yes"),Rates!$I$24,IF(AND(C131="C",'Claim Details'!$E$28&gt;=Rates!$H$14,'Claim Details'!$E$28&lt;=Rates!$H$15,'Claim Details'!$E$19="No"),Rates!$H$24,IF(AND(C131="C",'Claim Details'!$E$28&gt;=Rates!$J$14,'Claim Details'!$E$28&lt;=Rates!$J$15,'Claim Details'!$E$19="Yes"),Rates!$K$24,IF(AND(C131="C",'Claim Details'!$E$28&gt;=Rates!$J$14,'Claim Details'!$E$28&lt;=Rates!$J$15,'Claim Details'!$E$19="No"),Rates!$J$24,"£0.00"))))))))))))))))))))))))</f>
        <v>£0.00</v>
      </c>
      <c r="AW131" s="1"/>
      <c r="AX131" s="189" t="str">
        <f>IF(AND(U131="A",'Claim Details'!$I$28&gt;=Rates!$D$14,'Claim Details'!$I$28&lt;=Rates!$D$15,'Claim Details'!$I$19="Yes"),Rates!$J$17,IF(AND(U131="A",'Claim Details'!$I$28&gt;=Rates!$D$14,'Claim Details'!$I$28&lt;=Rates!$D$15,'Claim Details'!$I$19="No"),Rates!$D$17,IF(AND(U131="A",'Claim Details'!$I$28&gt;=Rates!$F$14,'Claim Details'!$I$28&lt;=Rates!$F$15,'Claim Details'!$I$19="Yes"),Rates!$G$17,IF(AND(U131="A",'Claim Details'!$I$28&gt;=Rates!$F$14,'Claim Details'!$I$28&lt;=Rates!$F$15,'Claim Details'!$I$19="No"),Rates!$F$17,IF(AND(U131="A",'Claim Details'!$I$28&gt;=Rates!$H$14,'Claim Details'!$I$28&lt;=Rates!$H$15,'Claim Details'!$I$19="Yes"),Rates!$I$17,IF(AND(U131="A",'Claim Details'!$I$28&gt;=Rates!$H$14,'Claim Details'!$I$28&lt;=Rates!$H$15,'Claim Details'!$I$19="No"),Rates!$H$17,IF(AND(U131="A",'Claim Details'!$I$28&gt;=Rates!$J$14,'Claim Details'!$I$28&lt;=Rates!$J$15,'Claim Details'!$I$19="Yes"),Rates!$K$17,IF(AND(U131="A",'Claim Details'!$I$28&gt;=Rates!$J$14,'Claim Details'!$I$28&lt;=Rates!$J$15,'Claim Details'!$I$19="No"),Rates!$J$17,IF(AND(U131="B",'Claim Details'!$I$28&gt;=Rates!$D$14,'Claim Details'!$I$28&lt;=Rates!$D$15,'Claim Details'!$I$19="Yes"),Rates!$E$18,IF(AND(U131="B",'Claim Details'!$I$28&gt;=Rates!$D$14,'Claim Details'!$I$28&lt;=Rates!$D$15,'Claim Details'!$I$19="No"),Rates!$D$18,IF(AND(U131="B",'Claim Details'!$I$28&gt;=Rates!$F$14,'Claim Details'!$I$28&lt;=Rates!$F$15,'Claim Details'!$I$19="Yes"),Rates!$G$18,IF(AND(U131="B",'Claim Details'!$I$28&gt;=Rates!$F$14,'Claim Details'!$I$28&lt;=Rates!$F$15,'Claim Details'!$I$19="No"),Rates!$F$18,IF(AND(U131="B",'Claim Details'!$I$28&gt;=Rates!$H$14,'Claim Details'!$I$28&lt;=Rates!$H$15,'Claim Details'!$I$19="Yes"),Rates!$I$18,IF(AND(U131="B",'Claim Details'!$I$28&gt;=Rates!$H$14,'Claim Details'!$I$28&lt;=Rates!$H$15,'Claim Details'!$I$19="No"),Rates!$H$18,IF(AND(U131="B",'Claim Details'!$I$28&gt;=Rates!$J$14,'Claim Details'!$I$28&lt;=Rates!$J$15,'Claim Details'!$I$19="Yes"),Rates!$K$18,IF(AND(U131="B",'Claim Details'!$I$28&gt;=Rates!$J$14,'Claim Details'!$I$28&lt;=Rates!$J$15,'Claim Details'!$I$19="No"),Rates!$J$18,IF(AND(U131="C",'Claim Details'!$I$28&gt;=Rates!$D$14,'Claim Details'!$I$28&lt;=Rates!$D$15,'Claim Details'!$I$19="Yes"),Rates!$E$19,IF(AND(U131="C",'Claim Details'!$I$28&gt;=Rates!$D$14,'Claim Details'!$I$28&lt;=Rates!$D$15,'Claim Details'!$I$19="No"),Rates!$D$19,IF(AND(U131="C",'Claim Details'!$I$28&gt;=Rates!$F$14,'Claim Details'!$I$28&lt;=Rates!$F$15,'Claim Details'!$I$19="Yes"),Rates!$G$19,IF(AND(U131="C",'Claim Details'!$I$28&gt;=Rates!$F$14,'Claim Details'!$I$28&lt;=Rates!$F$15,'Claim Details'!$I$19="No"),Rates!$F$19,IF(AND(U131="C",'Claim Details'!$I$28&gt;=Rates!$H$14,'Claim Details'!$I$28&lt;=Rates!$H$15,'Claim Details'!$I$19="Yes"),Rates!$I$19,IF(AND(U131="C",'Claim Details'!$I$28&gt;=Rates!$H$14,'Claim Details'!$I$28&lt;=Rates!$H$15,'Claim Details'!$I$19="No"),Rates!$H$19,IF(AND(U131="C",'Claim Details'!$I$28&gt;=Rates!$J$14,'Claim Details'!$I$28&lt;=Rates!$J$15,'Claim Details'!$I$19="Yes"),Rates!$K$19,IF(AND(U131="C",'Claim Details'!$I$28&gt;=Rates!$J$14,'Claim Details'!$I$28&lt;=Rates!$J$15,'Claim Details'!$I$19="No"),Rates!$J$19,"£0.00"))))))))))))))))))))))))</f>
        <v>£0.00</v>
      </c>
      <c r="AY131" s="189" t="str">
        <f>IF(AND(C131="A",'Claim Details'!$I$28&gt;=Rates!$D$14,'Claim Details'!$I$28&lt;=Rates!$D$15,'Claim Details'!$I$19="Yes"),Rates!$J$25,IF(AND(C131="A",'Claim Details'!$I$28&gt;=Rates!$D$14,'Claim Details'!$I$28&lt;=Rates!$D$15,'Claim Details'!$I$19="No"),Rates!$D$25,IF(AND(C131="A",'Claim Details'!$I$28&gt;=Rates!$F$14,'Claim Details'!$I$28&lt;=Rates!$F$15,'Claim Details'!$I$19="Yes"),Rates!$G$25,IF(AND(C131="A",'Claim Details'!$I$28&gt;=Rates!$F$14,'Claim Details'!$I$28&lt;=Rates!$F$15,'Claim Details'!$I$19="No"),Rates!$F$25,IF(AND(C131="A",'Claim Details'!$I$28&gt;=Rates!$H$14,'Claim Details'!$I$28&lt;=Rates!$H$15,'Claim Details'!$I$19="Yes"),Rates!$I$25,IF(AND(C131="A",'Claim Details'!$I$28&gt;=Rates!$H$14,'Claim Details'!$I$28&lt;=Rates!$H$15,'Claim Details'!$I$19="No"),Rates!$H$25,IF(AND(C131="A",'Claim Details'!$I$28&gt;=Rates!$J$14,'Claim Details'!$I$28&lt;=Rates!$J$15,'Claim Details'!$I$19="Yes"),Rates!$K$25,IF(AND(C131="A",'Claim Details'!$I$28&gt;=Rates!$J$14,'Claim Details'!$I$28&lt;=Rates!$J$15,'Claim Details'!$I$19="No"),Rates!$J$25,IF(AND(C131="B",'Claim Details'!$I$28&gt;=Rates!$D$14,'Claim Details'!$I$28&lt;=Rates!$D$15,'Claim Details'!$I$19="Yes"),Rates!$E$26,IF(AND(C131="B",'Claim Details'!$I$28&gt;=Rates!$D$14,'Claim Details'!$I$28&lt;=Rates!$D$15,'Claim Details'!$I$19="No"),Rates!$D$26,IF(AND(C131="B",'Claim Details'!$I$28&gt;=Rates!$F$14,'Claim Details'!$I$28&lt;=Rates!$F$15,'Claim Details'!$I$19="Yes"),Rates!$G$26,IF(AND(C131="B",'Claim Details'!$I$28&gt;=Rates!$F$14,'Claim Details'!$I$28&lt;=Rates!$F$15,'Claim Details'!$I$19="No"),Rates!$F$26,IF(AND(C131="B",'Claim Details'!$I$28&gt;=Rates!$H$14,'Claim Details'!$I$28&lt;=Rates!$H$15,'Claim Details'!$I$19="Yes"),Rates!$I$26,IF(AND(C131="B",'Claim Details'!$I$28&gt;=Rates!$H$14,'Claim Details'!$I$28&lt;=Rates!$H$15,'Claim Details'!$I$19="No"),Rates!$H$26,IF(AND(C131="B",'Claim Details'!$I$28&gt;=Rates!$J$14,'Claim Details'!$I$28&lt;=Rates!$J$15,'Claim Details'!$I$19="Yes"),Rates!$K$26,IF(AND(C131="B",'Claim Details'!$I$28&gt;=Rates!$J$14,'Claim Details'!$I$28&lt;=Rates!$J$15,'Claim Details'!$I$19="No"),Rates!$J$26,IF(AND(C131="C",'Claim Details'!$I$28&gt;=Rates!$D$14,'Claim Details'!$I$28&lt;=Rates!$D$15,'Claim Details'!$I$19="Yes"),Rates!$E$27,IF(AND(C131="C",'Claim Details'!$I$28&gt;=Rates!$D$14,'Claim Details'!$I$28&lt;=Rates!$D$15,'Claim Details'!$I$19="No"),Rates!$D$27,IF(AND(C131="C",'Claim Details'!$I$28&gt;=Rates!$F$14,'Claim Details'!$I$28&lt;=Rates!$F$15,'Claim Details'!$I$19="Yes"),Rates!$G$27,IF(AND(C131="C",'Claim Details'!$I$28&gt;=Rates!$F$14,'Claim Details'!$I$28&lt;=Rates!$F$15,'Claim Details'!$I$19="No"),Rates!$F$27,IF(AND(C131="C",'Claim Details'!$I$28&gt;=Rates!$H$14,'Claim Details'!$I$28&lt;=Rates!$H$15,'Claim Details'!$I$19="Yes"),Rates!$I$27,IF(AND(C131="C",'Claim Details'!$I$28&gt;=Rates!$H$14,'Claim Details'!$I$28&lt;=Rates!$H$15,'Claim Details'!$I$19="No"),Rates!$H$27,IF(AND(C131="C",'Claim Details'!$I$28&gt;=Rates!$J$14,'Claim Details'!$I$28&lt;=Rates!$J$15,'Claim Details'!$I$19="Yes"),Rates!$K$27,IF(AND(C131="C",'Claim Details'!$I$28&gt;=Rates!$J$14,'Claim Details'!$I$28&lt;=Rates!$J$15,'Claim Details'!$I$19="No"),Rates!$J$27,"£0.00"))))))))))))))))))))))))</f>
        <v>£0.00</v>
      </c>
      <c r="AZ131" s="189" t="str">
        <f>IF(AND(C131="A",'Claim Details'!$I$28&gt;=Rates!$D$14,'Claim Details'!$I$28&lt;=Rates!$D$15,'Claim Details'!$I$19="Yes"),Rates!$E$20,IF(AND(C131="A",'Claim Details'!$I$28&gt;=Rates!$D$14,'Claim Details'!$I$28&lt;=Rates!$D$15,'Claim Details'!$I$19="No"),Rates!$D$20,IF(AND(C131="A",'Claim Details'!$I$28&gt;=Rates!$F$14,'Claim Details'!$I$28&lt;=Rates!$F$15,'Claim Details'!$I$19="Yes"),Rates!$G$20,IF(AND(C131="A",'Claim Details'!$I$28&gt;=Rates!$F$14,'Claim Details'!$I$28&lt;=Rates!$F$15,'Claim Details'!$I$19="No"),Rates!$F$20,IF(AND(C131="A",'Claim Details'!$I$28&gt;=Rates!$H$14,'Claim Details'!$I$28&lt;=Rates!$H$15,'Claim Details'!$I$19="Yes"),Rates!$I$20,IF(AND(C131="A",'Claim Details'!$I$28&gt;=Rates!$H$14,'Claim Details'!$I$28&lt;=Rates!$H$15,'Claim Details'!$I$19="No"),Rates!$H$20,IF(AND(C131="A",'Claim Details'!$I$28&gt;=Rates!$J$14,'Claim Details'!$I$28&lt;=Rates!$J$15,'Claim Details'!$I$19="Yes"),Rates!$K$20,IF(AND(C131="A",'Claim Details'!$I$28&gt;=Rates!$J$14,'Claim Details'!$I$28&lt;=Rates!$J$15,'Claim Details'!$I$19="No"),Rates!$J$20,IF(AND(C131="B",'Claim Details'!$I$28&gt;=Rates!$D$14,'Claim Details'!$I$28&lt;=Rates!$D$15,'Claim Details'!$I$19="Yes"),Rates!$E$21,IF(AND(C131="B",'Claim Details'!$I$28&gt;=Rates!$D$14,'Claim Details'!$I$28&lt;=Rates!$D$15,'Claim Details'!$I$19="No"),Rates!$D$21,IF(AND(C131="B",'Claim Details'!$I$28&gt;=Rates!$F$14,'Claim Details'!$I$28&lt;=Rates!$F$15,'Claim Details'!$I$19="Yes"),Rates!$G$21,IF(AND(C131="B",'Claim Details'!$I$28&gt;=Rates!$F$14,'Claim Details'!$I$28&lt;=Rates!$F$15,'Claim Details'!$I$19="No"),Rates!$F$21,IF(AND(C131="B",'Claim Details'!$I$28&gt;=Rates!$H$14,'Claim Details'!$I$28&lt;=Rates!$H$15,'Claim Details'!$I$19="Yes"),Rates!$I$21,IF(AND(C131="B",'Claim Details'!$I$28&gt;=Rates!$H$14,'Claim Details'!$I$28&lt;=Rates!$H$15,'Claim Details'!$I$19="No"),Rates!$H$21,IF(AND(C131="B",'Claim Details'!$I$28&gt;=Rates!$J$14,'Claim Details'!$I$28&lt;=Rates!$J$15,'Claim Details'!$I$19="Yes"),Rates!$K$21,IF(AND(C131="B",'Claim Details'!$I$28&gt;=Rates!$J$14,'Claim Details'!$I$28&lt;=Rates!$J$15,'Claim Details'!$I$19="No"),Rates!$J$21,"£0.00"))))))))))))))))</f>
        <v>£0.00</v>
      </c>
      <c r="BA131" s="189" t="str">
        <f>IF(AND(C131="A",'Claim Details'!$I$28&gt;=Rates!$D$14,'Claim Details'!$I$28&lt;=Rates!$D$15,'Claim Details'!$I$19="Yes"),Rates!$E$22,IF(AND(C131="A",'Claim Details'!$I$28&gt;=Rates!$D$14,'Claim Details'!$I$28&lt;=Rates!$D$15,'Claim Details'!$I$19="No"),Rates!$D$22,IF(AND(C131="A",'Claim Details'!$I$28&gt;=Rates!$F$14,'Claim Details'!$I$28&lt;=Rates!$F$15,'Claim Details'!$I$19="Yes"),Rates!$G$22,IF(AND(C131="A",'Claim Details'!$I$28&gt;=Rates!$F$14,'Claim Details'!$I$28&lt;=Rates!$F$15,'Claim Details'!$I$19="No"),Rates!$F$22,IF(AND(C131="A",'Claim Details'!$I$28&gt;=Rates!$H$14,'Claim Details'!$I$28&lt;=Rates!$H$15,'Claim Details'!$I$19="Yes"),Rates!$I$22,IF(AND(C131="A",'Claim Details'!$I$28&gt;=Rates!$H$14,'Claim Details'!$I$28&lt;=Rates!$H$15,'Claim Details'!$I$19="No"),Rates!$H$22,IF(AND(C131="A",'Claim Details'!$I$28&gt;=Rates!$J$14,'Claim Details'!$I$28&lt;=Rates!$J$15,'Claim Details'!$I$19="Yes"),Rates!$K$22,IF(AND(C131="A",'Claim Details'!$I$28&gt;=Rates!$J$14,'Claim Details'!$I$28&lt;=Rates!$J$15,'Claim Details'!$I$19="No"),Rates!$J$22,IF(AND(C131="B",'Claim Details'!$I$28&gt;=Rates!$D$14,'Claim Details'!$I$28&lt;=Rates!$D$15,'Claim Details'!$I$19="Yes"),Rates!$E$23,IF(AND(C131="B",'Claim Details'!$I$28&gt;=Rates!$D$14,'Claim Details'!$I$28&lt;=Rates!$D$15,'Claim Details'!$I$19="No"),Rates!$D$23,IF(AND(C131="B",'Claim Details'!$I$28&gt;=Rates!$F$14,'Claim Details'!$I$28&lt;=Rates!$F$15,'Claim Details'!$I$19="Yes"),Rates!$G$23,IF(AND(C131="B",'Claim Details'!$I$28&gt;=Rates!$F$14,'Claim Details'!$I$28&lt;=Rates!$F$15,'Claim Details'!$I$19="No"),Rates!$F$23,IF(AND(C131="B",'Claim Details'!$I$28&gt;=Rates!$H$14,'Claim Details'!$I$28&lt;=Rates!$H$15,'Claim Details'!$I$19="Yes"),Rates!$I$23,IF(AND(C131="B",'Claim Details'!$I$28&gt;=Rates!$H$14,'Claim Details'!$I$28&lt;=Rates!$H$15,'Claim Details'!$I$19="No"),Rates!$H$23,IF(AND(C131="B",'Claim Details'!$I$28&gt;=Rates!$J$14,'Claim Details'!$I$28&lt;=Rates!$J$15,'Claim Details'!$I$19="Yes"),Rates!$K$23,IF(AND(C131="B",'Claim Details'!$I$28&gt;=Rates!$J$14,'Claim Details'!$I$28&lt;=Rates!$J$15,'Claim Details'!$I$19="No"),Rates!$J$23,IF(AND(C131="C",'Claim Details'!$I$28&gt;=Rates!$D$14,'Claim Details'!$I$28&lt;=Rates!$D$15,'Claim Details'!$I$19="Yes"),Rates!$E$24,IF(AND(C131="C",'Claim Details'!$I$28&gt;=Rates!$D$14,'Claim Details'!$I$28&lt;=Rates!$D$15,'Claim Details'!$I$19="No"),Rates!$D$24,IF(AND(C131="C",'Claim Details'!$I$28&gt;=Rates!$F$14,'Claim Details'!$I$28&lt;=Rates!$F$15,'Claim Details'!$I$19="Yes"),Rates!$G$24,IF(AND(C131="C",'Claim Details'!$I$28&gt;=Rates!$F$14,'Claim Details'!$I$28&lt;=Rates!$F$15,'Claim Details'!$I$19="No"),Rates!$F$24,IF(AND(C131="C",'Claim Details'!$I$28&gt;=Rates!$H$14,'Claim Details'!$I$28&lt;=Rates!$H$15,'Claim Details'!$I$19="Yes"),Rates!$I$24,IF(AND(C131="C",'Claim Details'!$I$28&gt;=Rates!$H$14,'Claim Details'!$I$28&lt;=Rates!$H$15,'Claim Details'!$I$19="No"),Rates!$H$24,IF(AND(C131="C",'Claim Details'!$I$28&gt;=Rates!$J$14,'Claim Details'!$I$28&lt;=Rates!$J$15,'Claim Details'!$I$19="Yes"),Rates!$K$24,IF(AND(C131="C",'Claim Details'!$I$28&gt;=Rates!$J$14,'Claim Details'!$I$28&lt;=Rates!$J$15,'Claim Details'!$I$19="No"),Rates!$J$24,"£0.00"))))))))))))))))))))))))</f>
        <v>£0.00</v>
      </c>
      <c r="BB131" s="189" t="str">
        <f t="shared" si="27"/>
        <v>£0.00</v>
      </c>
      <c r="BC131" s="1"/>
      <c r="BD131" s="189" t="str">
        <f>IF(AND(AE131="A",'Claim Details'!$I$28&gt;=Rates!$D$14,'Claim Details'!$I$28&lt;=Rates!$D$15,'Claim Details'!$I$19="Yes"),Rates!$J$17,IF(AND(AE131="A",'Claim Details'!$I$28&gt;=Rates!$D$14,'Claim Details'!$I$28&lt;=Rates!$D$15,'Claim Details'!$I$19="No"),Rates!$D$17,IF(AND(AE131="A",'Claim Details'!$I$28&gt;=Rates!$F$14,'Claim Details'!$I$28&lt;=Rates!$F$15,'Claim Details'!$I$19="Yes"),Rates!$G$17,IF(AND(AE131="A",'Claim Details'!$I$28&gt;=Rates!$F$14,'Claim Details'!$I$28&lt;=Rates!$F$15,'Claim Details'!$I$19="No"),Rates!$F$17,IF(AND(AE131="A",'Claim Details'!$I$28&gt;=Rates!$H$14,'Claim Details'!$I$28&lt;=Rates!$H$15,'Claim Details'!$I$19="Yes"),Rates!$I$17,IF(AND(AE131="A",'Claim Details'!$I$28&gt;=Rates!$H$14,'Claim Details'!$I$28&lt;=Rates!$H$15,'Claim Details'!$I$19="No"),Rates!$H$17,IF(AND(AE131="A",'Claim Details'!$I$28&gt;=Rates!$J$14,'Claim Details'!$I$28&lt;=Rates!$J$15,'Claim Details'!$I$19="Yes"),Rates!$K$17,IF(AND(AE131="A",'Claim Details'!$I$28&gt;=Rates!$J$14,'Claim Details'!$I$28&lt;=Rates!$J$15,'Claim Details'!$I$19="No"),Rates!$J$17,IF(AND(AE131="B",'Claim Details'!$I$28&gt;=Rates!$D$14,'Claim Details'!$I$28&lt;=Rates!$D$15,'Claim Details'!$I$19="Yes"),Rates!$E$18,IF(AND(AE131="B",'Claim Details'!$I$28&gt;=Rates!$D$14,'Claim Details'!$I$28&lt;=Rates!$D$15,'Claim Details'!$I$19="No"),Rates!$D$18,IF(AND(AE131="B",'Claim Details'!$I$28&gt;=Rates!$F$14,'Claim Details'!$I$28&lt;=Rates!$F$15,'Claim Details'!$I$19="Yes"),Rates!$G$18,IF(AND(AE131="B",'Claim Details'!$I$28&gt;=Rates!$F$14,'Claim Details'!$I$28&lt;=Rates!$F$15,'Claim Details'!$I$19="No"),Rates!$F$18,IF(AND(AE131="B",'Claim Details'!$I$28&gt;=Rates!$H$14,'Claim Details'!$I$28&lt;=Rates!$H$15,'Claim Details'!$I$19="Yes"),Rates!$I$18,IF(AND(AE131="B",'Claim Details'!$I$28&gt;=Rates!$H$14,'Claim Details'!$I$28&lt;=Rates!$H$15,'Claim Details'!$I$19="No"),Rates!$H$18,IF(AND(AE131="B",'Claim Details'!$I$28&gt;=Rates!$J$14,'Claim Details'!$I$28&lt;=Rates!$J$15,'Claim Details'!$I$19="Yes"),Rates!$K$18,IF(AND(AE131="B",'Claim Details'!$I$28&gt;=Rates!$J$14,'Claim Details'!$I$28&lt;=Rates!$J$15,'Claim Details'!$I$19="No"),Rates!$J$18,IF(AND(AE131="C",'Claim Details'!$I$28&gt;=Rates!$D$14,'Claim Details'!$I$28&lt;=Rates!$D$15,'Claim Details'!$I$19="Yes"),Rates!$E$19,IF(AND(AE131="C",'Claim Details'!$I$28&gt;=Rates!$D$14,'Claim Details'!$I$28&lt;=Rates!$D$15,'Claim Details'!$I$19="No"),Rates!$D$19,IF(AND(AE131="C",'Claim Details'!$I$28&gt;=Rates!$F$14,'Claim Details'!$I$28&lt;=Rates!$F$15,'Claim Details'!$I$19="Yes"),Rates!$G$19,IF(AND(AE131="C",'Claim Details'!$I$28&gt;=Rates!$F$14,'Claim Details'!$I$28&lt;=Rates!$F$15,'Claim Details'!$I$19="No"),Rates!$F$19,IF(AND(AE131="C",'Claim Details'!$I$28&gt;=Rates!$H$14,'Claim Details'!$I$28&lt;=Rates!$H$15,'Claim Details'!$I$19="Yes"),Rates!$I$19,IF(AND(AE131="C",'Claim Details'!$I$28&gt;=Rates!$H$14,'Claim Details'!$I$28&lt;=Rates!$H$15,'Claim Details'!$I$19="No"),Rates!$H$19,IF(AND(AE131="C",'Claim Details'!$I$28&gt;=Rates!$J$14,'Claim Details'!$I$28&lt;=Rates!$J$15,'Claim Details'!$I$19="Yes"),Rates!$K$19,IF(AND(AE131="C",'Claim Details'!$I$28&gt;=Rates!$J$14,'Claim Details'!$I$28&lt;=Rates!$J$15,'Claim Details'!$I$19="No"),Rates!$J$19,"£0.00"))))))))))))))))))))))))</f>
        <v>£0.00</v>
      </c>
      <c r="BE131" s="189" t="str">
        <f>IF(AND(AE131="A",'Claim Details'!$I$28&gt;=Rates!$D$14,'Claim Details'!$I$28&lt;=Rates!$D$15,'Claim Details'!$I$19="Yes"),Rates!$J$25,IF(AND(AE131="A",'Claim Details'!$I$28&gt;=Rates!$D$14,'Claim Details'!$I$28&lt;=Rates!$D$15,'Claim Details'!$I$19="No"),Rates!$D$25,IF(AND(AE131="A",'Claim Details'!$I$28&gt;=Rates!$F$14,'Claim Details'!$I$28&lt;=Rates!$F$15,'Claim Details'!$I$19="Yes"),Rates!$G$25,IF(AND(AE131="A",'Claim Details'!$I$28&gt;=Rates!$F$14,'Claim Details'!$I$28&lt;=Rates!$F$15,'Claim Details'!$I$19="No"),Rates!$F$25,IF(AND(AE131="A",'Claim Details'!$I$28&gt;=Rates!$H$14,'Claim Details'!$I$28&lt;=Rates!$H$15,'Claim Details'!$I$19="Yes"),Rates!$I$25,IF(AND(AE131="A",'Claim Details'!$I$28&gt;=Rates!$H$14,'Claim Details'!$I$28&lt;=Rates!$H$15,'Claim Details'!$I$19="No"),Rates!$H$25,IF(AND(AE131="A",'Claim Details'!$I$28&gt;=Rates!$J$14,'Claim Details'!$I$28&lt;=Rates!$J$15,'Claim Details'!$I$19="Yes"),Rates!$K$25,IF(AND(AE131="A",'Claim Details'!$I$28&gt;=Rates!$J$14,'Claim Details'!$I$28&lt;=Rates!$J$15,'Claim Details'!$I$19="No"),Rates!$J$25,IF(AND(AE131="B",'Claim Details'!$I$28&gt;=Rates!$D$14,'Claim Details'!$I$28&lt;=Rates!$D$15,'Claim Details'!$I$19="Yes"),Rates!$E$26,IF(AND(AE131="B",'Claim Details'!$I$28&gt;=Rates!$D$14,'Claim Details'!$I$28&lt;=Rates!$D$15,'Claim Details'!$I$19="No"),Rates!$D$26,IF(AND(AE131="B",'Claim Details'!$I$28&gt;=Rates!$F$14,'Claim Details'!$I$28&lt;=Rates!$F$15,'Claim Details'!$I$19="Yes"),Rates!$G$26,IF(AND(AE131="B",'Claim Details'!$I$28&gt;=Rates!$F$14,'Claim Details'!$I$28&lt;=Rates!$F$15,'Claim Details'!$I$19="No"),Rates!$F$26,IF(AND(AE131="B",'Claim Details'!$I$28&gt;=Rates!$H$14,'Claim Details'!$I$28&lt;=Rates!$H$15,'Claim Details'!$I$19="Yes"),Rates!$I$26,IF(AND(AE131="B",'Claim Details'!$I$28&gt;=Rates!$H$14,'Claim Details'!$I$28&lt;=Rates!$H$15,'Claim Details'!$I$19="No"),Rates!$H$26,IF(AND(AE131="B",'Claim Details'!$I$28&gt;=Rates!$J$14,'Claim Details'!$I$28&lt;=Rates!$J$15,'Claim Details'!$I$19="Yes"),Rates!$K$26,IF(AND(AE131="B",'Claim Details'!$I$28&gt;=Rates!$J$14,'Claim Details'!$I$28&lt;=Rates!$J$15,'Claim Details'!$I$19="No"),Rates!$J$26,IF(AND(AE131="C",'Claim Details'!$I$28&gt;=Rates!$D$14,'Claim Details'!$I$28&lt;=Rates!$D$15,'Claim Details'!$I$19="Yes"),Rates!$E$27,IF(AND(AE131="C",'Claim Details'!$I$28&gt;=Rates!$D$14,'Claim Details'!$I$28&lt;=Rates!$D$15,'Claim Details'!$I$19="No"),Rates!$D$27,IF(AND(AE131="C",'Claim Details'!$I$28&gt;=Rates!$F$14,'Claim Details'!$I$28&lt;=Rates!$F$15,'Claim Details'!$I$19="Yes"),Rates!$G$27,IF(AND(AE131="C",'Claim Details'!$I$28&gt;=Rates!$F$14,'Claim Details'!$I$28&lt;=Rates!$F$15,'Claim Details'!$I$19="No"),Rates!$F$27,IF(AND(AE131="C",'Claim Details'!$I$28&gt;=Rates!$H$14,'Claim Details'!$I$28&lt;=Rates!$H$15,'Claim Details'!$I$19="Yes"),Rates!$I$27,IF(AND(AE131="C",'Claim Details'!$I$28&gt;=Rates!$H$14,'Claim Details'!$I$28&lt;=Rates!$H$15,'Claim Details'!$I$19="No"),Rates!$H$27,IF(AND(AE131="C",'Claim Details'!$I$28&gt;=Rates!$J$14,'Claim Details'!$I$28&lt;=Rates!$J$15,'Claim Details'!$I$19="Yes"),Rates!$K$27,IF(AND(AE131="C",'Claim Details'!$I$28&gt;=Rates!$J$14,'Claim Details'!$I$28&lt;=Rates!$J$15,'Claim Details'!$I$19="No"),Rates!$J$27,"£0.00"))))))))))))))))))))))))</f>
        <v>£0.00</v>
      </c>
      <c r="BF131" s="189" t="str">
        <f>IF(AND(AE131="A",'Claim Details'!$I$28&gt;=Rates!$D$14,'Claim Details'!$I$28&lt;=Rates!$D$15,'Claim Details'!$I$19="Yes"),Rates!$E$20,IF(AND(AE131="A",'Claim Details'!$I$28&gt;=Rates!$D$14,'Claim Details'!$I$28&lt;=Rates!$D$15,'Claim Details'!$I$19="No"),Rates!$D$20,IF(AND(AE131="A",'Claim Details'!$I$28&gt;=Rates!$F$14,'Claim Details'!$I$28&lt;=Rates!$F$15,'Claim Details'!$I$19="Yes"),Rates!$G$20,IF(AND(AE131="A",'Claim Details'!$I$28&gt;=Rates!$F$14,'Claim Details'!$I$28&lt;=Rates!$F$15,'Claim Details'!$I$19="No"),Rates!$F$20,IF(AND(AE131="A",'Claim Details'!$I$28&gt;=Rates!$H$14,'Claim Details'!$I$28&lt;=Rates!$H$15,'Claim Details'!$I$19="Yes"),Rates!$I$20,IF(AND(AE131="A",'Claim Details'!$I$28&gt;=Rates!$H$14,'Claim Details'!$I$28&lt;=Rates!$H$15,'Claim Details'!$I$19="No"),Rates!$H$20,IF(AND(AE131="A",'Claim Details'!$I$28&gt;=Rates!$J$14,'Claim Details'!$I$28&lt;=Rates!$J$15,'Claim Details'!$I$19="Yes"),Rates!$K$20,IF(AND(AE131="A",'Claim Details'!$I$28&gt;=Rates!$J$14,'Claim Details'!$I$28&lt;=Rates!$J$15,'Claim Details'!$I$19="No"),Rates!$J$20,IF(AND(AE131="B",'Claim Details'!$I$28&gt;=Rates!$D$14,'Claim Details'!$I$28&lt;=Rates!$D$15,'Claim Details'!$I$19="Yes"),Rates!$E$21,IF(AND(AE131="B",'Claim Details'!$I$28&gt;=Rates!$D$14,'Claim Details'!$I$28&lt;=Rates!$D$15,'Claim Details'!$I$19="No"),Rates!$D$21,IF(AND(AE131="B",'Claim Details'!$I$28&gt;=Rates!$F$14,'Claim Details'!$I$28&lt;=Rates!$F$15,'Claim Details'!$I$19="Yes"),Rates!$G$21,IF(AND(AE131="B",'Claim Details'!$I$28&gt;=Rates!$F$14,'Claim Details'!$I$28&lt;=Rates!$F$15,'Claim Details'!$I$19="No"),Rates!$F$21,IF(AND(AE131="B",'Claim Details'!$I$28&gt;=Rates!$H$14,'Claim Details'!$I$28&lt;=Rates!$H$15,'Claim Details'!$I$19="Yes"),Rates!$I$21,IF(AND(AE131="B",'Claim Details'!$I$28&gt;=Rates!$H$14,'Claim Details'!$I$28&lt;=Rates!$H$15,'Claim Details'!$I$19="No"),Rates!$H$21,IF(AND(AE131="B",'Claim Details'!$I$28&gt;=Rates!$J$14,'Claim Details'!$I$28&lt;=Rates!$J$15,'Claim Details'!$I$19="Yes"),Rates!$K$21,IF(AND(AE131="B",'Claim Details'!$I$28&gt;=Rates!$J$14,'Claim Details'!$I$28&lt;=Rates!$J$15,'Claim Details'!$I$19="No"),Rates!$J$21,"£0.00"))))))))))))))))</f>
        <v>£0.00</v>
      </c>
      <c r="BG131" s="189" t="str">
        <f>IF(AND(AE131="A",'Claim Details'!$I$28&gt;=Rates!$D$14,'Claim Details'!$I$28&lt;=Rates!$D$15,'Claim Details'!$I$19="Yes"),Rates!$E$22,IF(AND(AE131="A",'Claim Details'!$I$28&gt;=Rates!$D$14,'Claim Details'!$I$28&lt;=Rates!$D$15,'Claim Details'!$I$19="No"),Rates!$D$22,IF(AND(AE131="A",'Claim Details'!$I$28&gt;=Rates!$F$14,'Claim Details'!$I$28&lt;=Rates!$F$15,'Claim Details'!$I$19="Yes"),Rates!$G$22,IF(AND(AE131="A",'Claim Details'!$I$28&gt;=Rates!$F$14,'Claim Details'!$I$28&lt;=Rates!$F$15,'Claim Details'!$I$19="No"),Rates!$F$22,IF(AND(AE131="A",'Claim Details'!$I$28&gt;=Rates!$H$14,'Claim Details'!$I$28&lt;=Rates!$H$15,'Claim Details'!$I$19="Yes"),Rates!$I$22,IF(AND(AE131="A",'Claim Details'!$I$28&gt;=Rates!$H$14,'Claim Details'!$I$28&lt;=Rates!$H$15,'Claim Details'!$I$19="No"),Rates!$H$22,IF(AND(AE131="A",'Claim Details'!$I$28&gt;=Rates!$J$14,'Claim Details'!$I$28&lt;=Rates!$J$15,'Claim Details'!$I$19="Yes"),Rates!$K$22,IF(AND(AE131="A",'Claim Details'!$I$28&gt;=Rates!$J$14,'Claim Details'!$I$28&lt;=Rates!$J$15,'Claim Details'!$I$19="No"),Rates!$J$22,IF(AND(AE131="B",'Claim Details'!$I$28&gt;=Rates!$D$14,'Claim Details'!$I$28&lt;=Rates!$D$15,'Claim Details'!$I$19="Yes"),Rates!$E$23,IF(AND(AE131="B",'Claim Details'!$I$28&gt;=Rates!$D$14,'Claim Details'!$I$28&lt;=Rates!$D$15,'Claim Details'!$I$19="No"),Rates!$D$23,IF(AND(AE131="B",'Claim Details'!$I$28&gt;=Rates!$F$14,'Claim Details'!$I$28&lt;=Rates!$F$15,'Claim Details'!$I$19="Yes"),Rates!$G$23,IF(AND(AE131="B",'Claim Details'!$I$28&gt;=Rates!$F$14,'Claim Details'!$I$28&lt;=Rates!$F$15,'Claim Details'!$I$19="No"),Rates!$F$23,IF(AND(AE131="B",'Claim Details'!$I$28&gt;=Rates!$H$14,'Claim Details'!$I$28&lt;=Rates!$H$15,'Claim Details'!$I$19="Yes"),Rates!$I$23,IF(AND(AE131="B",'Claim Details'!$I$28&gt;=Rates!$H$14,'Claim Details'!$I$28&lt;=Rates!$H$15,'Claim Details'!$I$19="No"),Rates!$H$23,IF(AND(AE131="B",'Claim Details'!$I$28&gt;=Rates!$J$14,'Claim Details'!$I$28&lt;=Rates!$J$15,'Claim Details'!$I$19="Yes"),Rates!$K$23,IF(AND(AE131="B",'Claim Details'!$I$28&gt;=Rates!$J$14,'Claim Details'!$I$28&lt;=Rates!$J$15,'Claim Details'!$I$19="No"),Rates!$J$23,IF(AND(AE131="C",'Claim Details'!$I$28&gt;=Rates!$D$14,'Claim Details'!$I$28&lt;=Rates!$D$15,'Claim Details'!$I$19="Yes"),Rates!$E$24,IF(AND(AE131="C",'Claim Details'!$I$28&gt;=Rates!$D$14,'Claim Details'!$I$28&lt;=Rates!$D$15,'Claim Details'!$I$19="No"),Rates!$D$24,IF(AND(AE131="C",'Claim Details'!$I$28&gt;=Rates!$F$14,'Claim Details'!$I$28&lt;=Rates!$F$15,'Claim Details'!$I$19="Yes"),Rates!$G$24,IF(AND(AE131="C",'Claim Details'!$I$28&gt;=Rates!$F$14,'Claim Details'!$I$28&lt;=Rates!$F$15,'Claim Details'!$I$19="No"),Rates!$F$24,IF(AND(AE131="C",'Claim Details'!$I$28&gt;=Rates!$H$14,'Claim Details'!$I$28&lt;=Rates!$H$15,'Claim Details'!$I$19="Yes"),Rates!$I$24,IF(AND(AE131="C",'Claim Details'!$I$28&gt;=Rates!$H$14,'Claim Details'!$I$28&lt;=Rates!$H$15,'Claim Details'!$I$19="No"),Rates!$H$24,IF(AND(AE131="C",'Claim Details'!$I$28&gt;=Rates!$J$14,'Claim Details'!$I$28&lt;=Rates!$J$15,'Claim Details'!$I$19="Yes"),Rates!$K$24,IF(AND(AE131="C",'Claim Details'!$I$28&gt;=Rates!$J$14,'Claim Details'!$I$28&lt;=Rates!$J$15,'Claim Details'!$I$19="No"),Rates!$J$24,"£0.00"))))))))))))))))))))))))</f>
        <v>£0.00</v>
      </c>
      <c r="BH131" s="189" t="str">
        <f t="shared" si="28"/>
        <v>£0.00</v>
      </c>
      <c r="BI131" s="189">
        <f t="shared" si="29"/>
        <v>0</v>
      </c>
      <c r="BO131" s="202" t="str">
        <f>IF(H131="","£0.00",IF(AP131="4","£0.00",IF(AP131="5","£0.00",IF(AP131="1","£0.00",((AQ131*H131)*'Claim Details'!$F$111)/100))))</f>
        <v>£0.00</v>
      </c>
      <c r="BP131" s="202" t="str">
        <f>IF(T131="","£0.00",IF(AP131="4","£0.00",IF(AP131="5","£0.00",IF(AP131="1","£0.00",((AR131*T131)*'Claim Details'!$N$111)/100))))</f>
        <v>£0.00</v>
      </c>
      <c r="BQ131" s="202" t="str">
        <f>IF(AI131="","£0.00",IF(AP131="4","£0.00",IF(AP131="5","£0.00",IF(AP131="1","£0.00",((BI131*AI131)*'Claim Details'!$W$111)/100))))</f>
        <v>£0.00</v>
      </c>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row>
    <row r="132" spans="1:97" ht="15">
      <c r="A132" s="145"/>
      <c r="B132" s="91"/>
      <c r="C132" s="96"/>
      <c r="D132" s="97"/>
      <c r="E132" s="98"/>
      <c r="F132" s="89"/>
      <c r="G132" s="99"/>
      <c r="H132" s="100"/>
      <c r="I132" s="221" t="str">
        <f t="shared" si="19"/>
        <v>£0.00</v>
      </c>
      <c r="J132" s="101"/>
      <c r="K132" s="100"/>
      <c r="L132" s="221" t="str">
        <f t="shared" si="20"/>
        <v>£0.00</v>
      </c>
      <c r="M132" s="101"/>
      <c r="N132" s="102"/>
      <c r="O132" s="145"/>
      <c r="P132" s="77"/>
      <c r="Q132" s="87"/>
      <c r="R132" s="87"/>
      <c r="S132" s="87"/>
      <c r="T132" s="149" t="str">
        <f t="shared" si="21"/>
        <v/>
      </c>
      <c r="U132" s="87" t="str">
        <f t="shared" si="30"/>
        <v/>
      </c>
      <c r="V132" s="87"/>
      <c r="W132" s="53" t="str">
        <f t="shared" si="22"/>
        <v>£0.00</v>
      </c>
      <c r="X132" s="53"/>
      <c r="Y132" s="87"/>
      <c r="Z132" s="78"/>
      <c r="AA132" s="79"/>
      <c r="AB132" s="160"/>
      <c r="AC132" s="98"/>
      <c r="AD132" s="225"/>
      <c r="AE132" s="235" t="str">
        <f t="shared" si="23"/>
        <v/>
      </c>
      <c r="AF132" s="87" t="str">
        <f t="shared" si="24"/>
        <v/>
      </c>
      <c r="AG132" s="53"/>
      <c r="AH132" s="224"/>
      <c r="AI132" s="226" t="str">
        <f t="shared" si="16"/>
        <v/>
      </c>
      <c r="AJ132" s="236" t="str">
        <f t="shared" si="25"/>
        <v>£0.00</v>
      </c>
      <c r="AK132" s="31"/>
      <c r="AL132" s="1"/>
      <c r="AM132" s="1"/>
      <c r="AN132" s="1"/>
      <c r="AO132" s="1"/>
      <c r="AP132" s="1" t="str">
        <f t="shared" si="17"/>
        <v/>
      </c>
      <c r="AQ132" s="27">
        <f t="shared" si="18"/>
        <v>0</v>
      </c>
      <c r="AR132" s="189">
        <f t="shared" si="26"/>
        <v>0</v>
      </c>
      <c r="AS132" s="190" t="str">
        <f>IF(AND(C132="A",'Claim Details'!$E$28&gt;=Rates!$D$14,'Claim Details'!$E$28&lt;=Rates!$D$15,'Claim Details'!$E$19="Yes"),Rates!$E$17,IF(AND(C132="A",'Claim Details'!$E$28&gt;=Rates!$D$14,'Claim Details'!$E$28&lt;=Rates!$D$15,'Claim Details'!$E$19="No"),Rates!$D$17,IF(AND(C132="A",'Claim Details'!$E$28&gt;=Rates!$F$14,'Claim Details'!$E$28&lt;=Rates!$F$15,'Claim Details'!$E$19="Yes"),Rates!$G$17,IF(AND(C132="A",'Claim Details'!$E$28&gt;=Rates!$F$14,'Claim Details'!$E$28&lt;=Rates!$F$15,'Claim Details'!$E$19="No"),Rates!$F$17,IF(AND(C132="A",'Claim Details'!$E$28&gt;=Rates!$H$14,'Claim Details'!$E$28&lt;=Rates!$H$15,'Claim Details'!$E$19="Yes"),Rates!$I$17,IF(AND(C132="A",'Claim Details'!$E$28&gt;=Rates!$H$14,'Claim Details'!$E$28&lt;=Rates!$H$15,'Claim Details'!$E$19="No"),Rates!$H$17,IF(AND(C132="A",'Claim Details'!$E$28&gt;=Rates!$J$14,'Claim Details'!$E$28&lt;=Rates!$J$15,'Claim Details'!$E$19="Yes"),Rates!$K$17,IF(AND(C132="A",'Claim Details'!$E$28&gt;=Rates!$J$14,'Claim Details'!$E$28&lt;=Rates!$J$15,'Claim Details'!$E$19="No"),Rates!$J$17,IF(AND(C132="B",'Claim Details'!$E$28&gt;=Rates!$D$14,'Claim Details'!$E$28&lt;=Rates!$D$15,'Claim Details'!$E$19="Yes"),Rates!$E$18,IF(AND(C132="B",'Claim Details'!$E$28&gt;=Rates!$D$14,'Claim Details'!$E$28&lt;=Rates!$D$15,'Claim Details'!$E$19="No"),Rates!$D$18,IF(AND(C132="B",'Claim Details'!$E$28&gt;=Rates!$F$14,'Claim Details'!$E$28&lt;=Rates!$F$15,'Claim Details'!$E$19="Yes"),Rates!$G$18,IF(AND(C132="B",'Claim Details'!$E$28&gt;=Rates!$F$14,'Claim Details'!$E$28&lt;=Rates!$F$15,'Claim Details'!$E$19="No"),Rates!$F$18,IF(AND(C132="B",'Claim Details'!$E$28&gt;=Rates!$H$14,'Claim Details'!$E$28&lt;=Rates!$H$15,'Claim Details'!$E$19="Yes"),Rates!$I$18,IF(AND(C132="B",'Claim Details'!$E$28&gt;=Rates!$H$14,'Claim Details'!$E$28&lt;=Rates!$H$15,'Claim Details'!$E$19="No"),Rates!$H$18,IF(AND(C132="B",'Claim Details'!$E$28&gt;=Rates!$J$14,'Claim Details'!$E$28&lt;=Rates!$J$15,'Claim Details'!$E$19="Yes"),Rates!$K$18,IF(AND(C132="B",'Claim Details'!$E$28&gt;=Rates!$J$14,'Claim Details'!$E$28&lt;=Rates!$J$15,'Claim Details'!$E$19="No"),Rates!$J$18,IF(AND(C132="C",'Claim Details'!$E$28&gt;=Rates!$D$14,'Claim Details'!$E$28&lt;=Rates!$D$15,'Claim Details'!$E$19="Yes"),Rates!$E$19,IF(AND(C132="C",'Claim Details'!$E$28&gt;=Rates!$D$14,'Claim Details'!$E$28&lt;=Rates!$D$15,'Claim Details'!$E$19="No"),Rates!$D$19,IF(AND(C132="C",'Claim Details'!$E$28&gt;=Rates!$F$14,'Claim Details'!$E$28&lt;=Rates!$F$15,'Claim Details'!$E$19="Yes"),Rates!$G$19,IF(AND(C132="C",'Claim Details'!$E$28&gt;=Rates!$F$14,'Claim Details'!$E$28&lt;=Rates!$F$15,'Claim Details'!$E$19="No"),Rates!$F$19,IF(AND(C132="C",'Claim Details'!$E$28&gt;=Rates!$H$14,'Claim Details'!$E$28&lt;=Rates!$H$15,'Claim Details'!$E$19="Yes"),Rates!$I$19,IF(AND(C132="C",'Claim Details'!$E$28&gt;=Rates!$H$14,'Claim Details'!$E$28&lt;=Rates!$H$15,'Claim Details'!$E$19="No"),Rates!$H$19,IF(AND(C132="C",'Claim Details'!$E$28&gt;=Rates!$J$14,'Claim Details'!$E$28&lt;=Rates!$J$15,'Claim Details'!$E$19="Yes"),Rates!$K$19,IF(AND(C132="C",'Claim Details'!$E$28&gt;=Rates!$J$14,'Claim Details'!$E$28&lt;=Rates!$J$15,'Claim Details'!$E$19="No"),Rates!$J$19,"£0.00"))))))))))))))))))))))))</f>
        <v>£0.00</v>
      </c>
      <c r="AT132" s="189" t="str">
        <f>IF(AND(C132="A",'Claim Details'!$E$28&gt;=Rates!$D$14,'Claim Details'!$E$28&lt;=Rates!$D$15,'Claim Details'!$E$19="Yes"),Rates!$E$25,IF(AND(C132="A",'Claim Details'!$E$28&gt;=Rates!$D$14,'Claim Details'!$E$28&lt;=Rates!$D$15,'Claim Details'!$E$19="No"),Rates!$D$25,IF(AND(C132="A",'Claim Details'!$E$28&gt;=Rates!$F$14,'Claim Details'!$E$28&lt;=Rates!$F$15,'Claim Details'!$E$19="Yes"),Rates!$G$25,IF(AND(C132="A",'Claim Details'!$E$28&gt;=Rates!$F$14,'Claim Details'!$E$28&lt;=Rates!$F$15,'Claim Details'!$E$19="No"),Rates!$F$25,IF(AND(C132="A",'Claim Details'!$E$28&gt;=Rates!$H$14,'Claim Details'!$E$28&lt;=Rates!$H$15,'Claim Details'!$E$19="Yes"),Rates!$I$25,IF(AND(C132="A",'Claim Details'!$E$28&gt;=Rates!$H$14,'Claim Details'!$E$28&lt;=Rates!$H$15,'Claim Details'!$E$19="No"),Rates!$H$25,IF(AND(C132="A",'Claim Details'!$E$28&gt;=Rates!$J$14,'Claim Details'!$E$28&lt;=Rates!$J$15,'Claim Details'!$E$19="Yes"),Rates!$K$25,IF(AND(C132="A",'Claim Details'!$E$28&gt;=Rates!$J$14,'Claim Details'!$E$28&lt;=Rates!$J$15,'Claim Details'!$E$19="No"),Rates!$J$25,IF(AND(C132="B",'Claim Details'!$E$28&gt;=Rates!$D$14,'Claim Details'!$E$28&lt;=Rates!$D$15,'Claim Details'!$E$19="Yes"),Rates!$E$26,IF(AND(C132="B",'Claim Details'!$E$28&gt;=Rates!$D$14,'Claim Details'!$E$28&lt;=Rates!$D$15,'Claim Details'!$E$19="No"),Rates!$D$26,IF(AND(C132="B",'Claim Details'!$E$28&gt;=Rates!$F$14,'Claim Details'!$E$28&lt;=Rates!$F$15,'Claim Details'!$E$19="Yes"),Rates!$G$26,IF(AND(C132="B",'Claim Details'!$E$28&gt;=Rates!$F$14,'Claim Details'!$E$28&lt;=Rates!$F$15,'Claim Details'!$E$19="No"),Rates!$F$26,IF(AND(C132="B",'Claim Details'!$E$28&gt;=Rates!$H$14,'Claim Details'!$E$28&lt;=Rates!$H$15,'Claim Details'!$E$19="Yes"),Rates!$I$26,IF(AND(C132="B",'Claim Details'!$E$28&gt;=Rates!$H$14,'Claim Details'!$E$28&lt;=Rates!$H$15,'Claim Details'!$E$19="No"),Rates!$H$26,IF(AND(C132="B",'Claim Details'!$E$28&gt;=Rates!$J$14,'Claim Details'!$E$28&lt;=Rates!$J$15,'Claim Details'!$E$19="Yes"),Rates!$K$26,IF(AND(C132="B",'Claim Details'!$E$28&gt;=Rates!$J$14,'Claim Details'!$E$28&lt;=Rates!$J$15,'Claim Details'!$E$19="No"),Rates!$J$26,IF(AND(C132="C",'Claim Details'!$E$28&gt;=Rates!$D$14,'Claim Details'!$E$28&lt;=Rates!$D$15,'Claim Details'!$E$19="Yes"),Rates!$E$27,IF(AND(C132="C",'Claim Details'!$E$28&gt;=Rates!$D$14,'Claim Details'!$E$28&lt;=Rates!$D$15,'Claim Details'!$E$19="No"),Rates!$D$27,IF(AND(C132="C",'Claim Details'!$E$28&gt;=Rates!$F$14,'Claim Details'!$E$28&lt;=Rates!$F$15,'Claim Details'!$E$19="Yes"),Rates!$G$27,IF(AND(C132="C",'Claim Details'!$E$28&gt;=Rates!$F$14,'Claim Details'!$E$28&lt;=Rates!$F$15,'Claim Details'!$E$19="No"),Rates!$F$27,IF(AND(C132="C",'Claim Details'!$E$28&gt;=Rates!$H$14,'Claim Details'!$E$28&lt;=Rates!$H$15,'Claim Details'!$E$19="Yes"),Rates!$I$27,IF(AND(C132="C",'Claim Details'!$E$28&gt;=Rates!$H$14,'Claim Details'!$E$28&lt;=Rates!$H$15,'Claim Details'!$E$19="No"),Rates!$H$27,IF(AND(C132="C",'Claim Details'!$E$28&gt;=Rates!$J$14,'Claim Details'!$E$28&lt;=Rates!$J$15,'Claim Details'!$E$19="Yes"),Rates!$K$27,IF(AND(C132="C",'Claim Details'!$E$28&gt;=Rates!$J$14,'Claim Details'!$E$28&lt;=Rates!$J$15,'Claim Details'!$E$19="No"),Rates!$J$27,"£0.00"))))))))))))))))))))))))</f>
        <v>£0.00</v>
      </c>
      <c r="AU132" s="191" t="str">
        <f>IF(AND(C132="A",'Claim Details'!$E$28&gt;=Rates!$D$14,'Claim Details'!$E$28&lt;=Rates!$D$15,'Claim Details'!$E$19="Yes"),Rates!$E$20,IF(AND(C132="A",'Claim Details'!$E$28&gt;=Rates!$D$14,'Claim Details'!$E$28&lt;=Rates!$D$15,'Claim Details'!$E$19="No"),Rates!$D$20,IF(AND(C132="A",'Claim Details'!$E$28&gt;=Rates!$F$14,'Claim Details'!$E$28&lt;=Rates!$F$15,'Claim Details'!$E$19="Yes"),Rates!$G$20,IF(AND(C132="A",'Claim Details'!$E$28&gt;=Rates!$F$14,'Claim Details'!$E$28&lt;=Rates!$F$15,'Claim Details'!$E$19="No"),Rates!$F$20,IF(AND(C132="A",'Claim Details'!$E$28&gt;=Rates!$H$14,'Claim Details'!$E$28&lt;=Rates!$H$15,'Claim Details'!$E$19="Yes"),Rates!$I$20,IF(AND(C132="A",'Claim Details'!$E$28&gt;=Rates!$H$14,'Claim Details'!$E$28&lt;=Rates!$H$15,'Claim Details'!$E$19="No"),Rates!$H$20,IF(AND(C132="A",'Claim Details'!$E$28&gt;=Rates!$J$14,'Claim Details'!$E$28&lt;=Rates!$J$15,'Claim Details'!$E$19="Yes"),Rates!$K$20,IF(AND(C132="A",'Claim Details'!$E$28&gt;=Rates!$J$14,'Claim Details'!$E$28&lt;=Rates!$J$15,'Claim Details'!$E$19="No"),Rates!$J$20,IF(AND(C132="B",'Claim Details'!$E$28&gt;=Rates!$D$14,'Claim Details'!$E$28&lt;=Rates!$D$15,'Claim Details'!$E$19="Yes"),Rates!$E$21,IF(AND(C132="B",'Claim Details'!$E$28&gt;=Rates!$D$14,'Claim Details'!$E$28&lt;=Rates!$D$15,'Claim Details'!$E$19="No"),Rates!$D$21,IF(AND(C132="B",'Claim Details'!$E$28&gt;=Rates!$F$14,'Claim Details'!$E$28&lt;=Rates!$F$15,'Claim Details'!$E$19="Yes"),Rates!$G$21,IF(AND(C132="B",'Claim Details'!$E$28&gt;=Rates!$F$14,'Claim Details'!$E$28&lt;=Rates!$F$15,'Claim Details'!$E$19="No"),Rates!$F$21,IF(AND(C132="B",'Claim Details'!$E$28&gt;=Rates!$H$14,'Claim Details'!$E$28&lt;=Rates!$H$15,'Claim Details'!$E$19="Yes"),Rates!$I$21,IF(AND(C132="B",'Claim Details'!$E$28&gt;=Rates!$H$14,'Claim Details'!$E$28&lt;=Rates!$H$15,'Claim Details'!$E$19="No"),Rates!$H$21,IF(AND(C132="B",'Claim Details'!$E$28&gt;=Rates!$J$14,'Claim Details'!$E$28&lt;=Rates!$J$15,'Claim Details'!$E$19="Yes"),Rates!$K$21,IF(AND(C132="B",'Claim Details'!$E$28&gt;=Rates!$J$14,'Claim Details'!$E$28&lt;=Rates!$J$15,'Claim Details'!$E$19="No"),Rates!$J$21,"£0.00"))))))))))))))))</f>
        <v>£0.00</v>
      </c>
      <c r="AV132" s="191" t="str">
        <f>IF(AND(C132="A",'Claim Details'!$E$28&gt;=Rates!$D$14,'Claim Details'!$E$28&lt;=Rates!$D$15,'Claim Details'!$E$19="Yes"),Rates!$E$22,IF(AND(C132="A",'Claim Details'!$E$28&gt;=Rates!$D$14,'Claim Details'!$E$28&lt;=Rates!$D$15,'Claim Details'!$E$19="No"),Rates!$D$22,IF(AND(C132="A",'Claim Details'!$E$28&gt;=Rates!$F$14,'Claim Details'!$E$28&lt;=Rates!$F$15,'Claim Details'!$E$19="Yes"),Rates!$G$22,IF(AND(C132="A",'Claim Details'!$E$28&gt;=Rates!$F$14,'Claim Details'!$E$28&lt;=Rates!$F$15,'Claim Details'!$E$19="No"),Rates!$F$22,IF(AND(C132="A",'Claim Details'!$E$28&gt;=Rates!$H$14,'Claim Details'!$E$28&lt;=Rates!$H$15,'Claim Details'!$E$19="Yes"),Rates!$I$22,IF(AND(C132="A",'Claim Details'!$E$28&gt;=Rates!$H$14,'Claim Details'!$E$28&lt;=Rates!$H$15,'Claim Details'!$E$19="No"),Rates!$H$22,IF(AND(C132="A",'Claim Details'!$E$28&gt;=Rates!$J$14,'Claim Details'!$E$28&lt;=Rates!$J$15,'Claim Details'!$E$19="Yes"),Rates!$K$22,IF(AND(C132="A",'Claim Details'!$E$28&gt;=Rates!$J$14,'Claim Details'!$E$28&lt;=Rates!$J$15,'Claim Details'!$E$19="No"),Rates!$J$22,IF(AND(C132="B",'Claim Details'!$E$28&gt;=Rates!$D$14,'Claim Details'!$E$28&lt;=Rates!$D$15,'Claim Details'!$E$19="Yes"),Rates!$E$23,IF(AND(C132="B",'Claim Details'!$E$28&gt;=Rates!$D$14,'Claim Details'!$E$28&lt;=Rates!$D$15,'Claim Details'!$E$19="No"),Rates!$D$23,IF(AND(C132="B",'Claim Details'!$E$28&gt;=Rates!$F$14,'Claim Details'!$E$28&lt;=Rates!$F$15,'Claim Details'!$E$19="Yes"),Rates!$G$23,IF(AND(C132="B",'Claim Details'!$E$28&gt;=Rates!$F$14,'Claim Details'!$E$28&lt;=Rates!$F$15,'Claim Details'!$E$19="No"),Rates!$F$23,IF(AND(C132="B",'Claim Details'!$E$28&gt;=Rates!$H$14,'Claim Details'!$E$28&lt;=Rates!$H$15,'Claim Details'!$E$19="Yes"),Rates!$I$23,IF(AND(C132="B",'Claim Details'!$E$28&gt;=Rates!$H$14,'Claim Details'!$E$28&lt;=Rates!$H$15,'Claim Details'!$E$19="No"),Rates!$H$23,IF(AND(C132="B",'Claim Details'!$E$28&gt;=Rates!$J$14,'Claim Details'!$E$28&lt;=Rates!$J$15,'Claim Details'!$E$19="Yes"),Rates!$K$23,IF(AND(C132="B",'Claim Details'!$E$28&gt;=Rates!$J$14,'Claim Details'!$E$28&lt;=Rates!$J$15,'Claim Details'!$E$19="No"),Rates!$J$23,IF(AND(C132="C",'Claim Details'!$E$28&gt;=Rates!$D$14,'Claim Details'!$E$28&lt;=Rates!$D$15,'Claim Details'!$E$19="Yes"),Rates!$E$24,IF(AND(C132="C",'Claim Details'!$E$28&gt;=Rates!$D$14,'Claim Details'!$E$28&lt;=Rates!$D$15,'Claim Details'!$E$19="No"),Rates!$D$24,IF(AND(C132="C",'Claim Details'!$E$28&gt;=Rates!$F$14,'Claim Details'!$E$28&lt;=Rates!$F$15,'Claim Details'!$E$19="Yes"),Rates!$G$24,IF(AND(C132="C",'Claim Details'!$E$28&gt;=Rates!$F$14,'Claim Details'!$E$28&lt;=Rates!$F$15,'Claim Details'!$E$19="No"),Rates!$F$24,IF(AND(C132="C",'Claim Details'!$E$28&gt;=Rates!$H$14,'Claim Details'!$E$28&lt;=Rates!$H$15,'Claim Details'!$E$19="Yes"),Rates!$I$24,IF(AND(C132="C",'Claim Details'!$E$28&gt;=Rates!$H$14,'Claim Details'!$E$28&lt;=Rates!$H$15,'Claim Details'!$E$19="No"),Rates!$H$24,IF(AND(C132="C",'Claim Details'!$E$28&gt;=Rates!$J$14,'Claim Details'!$E$28&lt;=Rates!$J$15,'Claim Details'!$E$19="Yes"),Rates!$K$24,IF(AND(C132="C",'Claim Details'!$E$28&gt;=Rates!$J$14,'Claim Details'!$E$28&lt;=Rates!$J$15,'Claim Details'!$E$19="No"),Rates!$J$24,"£0.00"))))))))))))))))))))))))</f>
        <v>£0.00</v>
      </c>
      <c r="AW132" s="1"/>
      <c r="AX132" s="189" t="str">
        <f>IF(AND(U132="A",'Claim Details'!$I$28&gt;=Rates!$D$14,'Claim Details'!$I$28&lt;=Rates!$D$15,'Claim Details'!$I$19="Yes"),Rates!$J$17,IF(AND(U132="A",'Claim Details'!$I$28&gt;=Rates!$D$14,'Claim Details'!$I$28&lt;=Rates!$D$15,'Claim Details'!$I$19="No"),Rates!$D$17,IF(AND(U132="A",'Claim Details'!$I$28&gt;=Rates!$F$14,'Claim Details'!$I$28&lt;=Rates!$F$15,'Claim Details'!$I$19="Yes"),Rates!$G$17,IF(AND(U132="A",'Claim Details'!$I$28&gt;=Rates!$F$14,'Claim Details'!$I$28&lt;=Rates!$F$15,'Claim Details'!$I$19="No"),Rates!$F$17,IF(AND(U132="A",'Claim Details'!$I$28&gt;=Rates!$H$14,'Claim Details'!$I$28&lt;=Rates!$H$15,'Claim Details'!$I$19="Yes"),Rates!$I$17,IF(AND(U132="A",'Claim Details'!$I$28&gt;=Rates!$H$14,'Claim Details'!$I$28&lt;=Rates!$H$15,'Claim Details'!$I$19="No"),Rates!$H$17,IF(AND(U132="A",'Claim Details'!$I$28&gt;=Rates!$J$14,'Claim Details'!$I$28&lt;=Rates!$J$15,'Claim Details'!$I$19="Yes"),Rates!$K$17,IF(AND(U132="A",'Claim Details'!$I$28&gt;=Rates!$J$14,'Claim Details'!$I$28&lt;=Rates!$J$15,'Claim Details'!$I$19="No"),Rates!$J$17,IF(AND(U132="B",'Claim Details'!$I$28&gt;=Rates!$D$14,'Claim Details'!$I$28&lt;=Rates!$D$15,'Claim Details'!$I$19="Yes"),Rates!$E$18,IF(AND(U132="B",'Claim Details'!$I$28&gt;=Rates!$D$14,'Claim Details'!$I$28&lt;=Rates!$D$15,'Claim Details'!$I$19="No"),Rates!$D$18,IF(AND(U132="B",'Claim Details'!$I$28&gt;=Rates!$F$14,'Claim Details'!$I$28&lt;=Rates!$F$15,'Claim Details'!$I$19="Yes"),Rates!$G$18,IF(AND(U132="B",'Claim Details'!$I$28&gt;=Rates!$F$14,'Claim Details'!$I$28&lt;=Rates!$F$15,'Claim Details'!$I$19="No"),Rates!$F$18,IF(AND(U132="B",'Claim Details'!$I$28&gt;=Rates!$H$14,'Claim Details'!$I$28&lt;=Rates!$H$15,'Claim Details'!$I$19="Yes"),Rates!$I$18,IF(AND(U132="B",'Claim Details'!$I$28&gt;=Rates!$H$14,'Claim Details'!$I$28&lt;=Rates!$H$15,'Claim Details'!$I$19="No"),Rates!$H$18,IF(AND(U132="B",'Claim Details'!$I$28&gt;=Rates!$J$14,'Claim Details'!$I$28&lt;=Rates!$J$15,'Claim Details'!$I$19="Yes"),Rates!$K$18,IF(AND(U132="B",'Claim Details'!$I$28&gt;=Rates!$J$14,'Claim Details'!$I$28&lt;=Rates!$J$15,'Claim Details'!$I$19="No"),Rates!$J$18,IF(AND(U132="C",'Claim Details'!$I$28&gt;=Rates!$D$14,'Claim Details'!$I$28&lt;=Rates!$D$15,'Claim Details'!$I$19="Yes"),Rates!$E$19,IF(AND(U132="C",'Claim Details'!$I$28&gt;=Rates!$D$14,'Claim Details'!$I$28&lt;=Rates!$D$15,'Claim Details'!$I$19="No"),Rates!$D$19,IF(AND(U132="C",'Claim Details'!$I$28&gt;=Rates!$F$14,'Claim Details'!$I$28&lt;=Rates!$F$15,'Claim Details'!$I$19="Yes"),Rates!$G$19,IF(AND(U132="C",'Claim Details'!$I$28&gt;=Rates!$F$14,'Claim Details'!$I$28&lt;=Rates!$F$15,'Claim Details'!$I$19="No"),Rates!$F$19,IF(AND(U132="C",'Claim Details'!$I$28&gt;=Rates!$H$14,'Claim Details'!$I$28&lt;=Rates!$H$15,'Claim Details'!$I$19="Yes"),Rates!$I$19,IF(AND(U132="C",'Claim Details'!$I$28&gt;=Rates!$H$14,'Claim Details'!$I$28&lt;=Rates!$H$15,'Claim Details'!$I$19="No"),Rates!$H$19,IF(AND(U132="C",'Claim Details'!$I$28&gt;=Rates!$J$14,'Claim Details'!$I$28&lt;=Rates!$J$15,'Claim Details'!$I$19="Yes"),Rates!$K$19,IF(AND(U132="C",'Claim Details'!$I$28&gt;=Rates!$J$14,'Claim Details'!$I$28&lt;=Rates!$J$15,'Claim Details'!$I$19="No"),Rates!$J$19,"£0.00"))))))))))))))))))))))))</f>
        <v>£0.00</v>
      </c>
      <c r="AY132" s="189" t="str">
        <f>IF(AND(C132="A",'Claim Details'!$I$28&gt;=Rates!$D$14,'Claim Details'!$I$28&lt;=Rates!$D$15,'Claim Details'!$I$19="Yes"),Rates!$J$25,IF(AND(C132="A",'Claim Details'!$I$28&gt;=Rates!$D$14,'Claim Details'!$I$28&lt;=Rates!$D$15,'Claim Details'!$I$19="No"),Rates!$D$25,IF(AND(C132="A",'Claim Details'!$I$28&gt;=Rates!$F$14,'Claim Details'!$I$28&lt;=Rates!$F$15,'Claim Details'!$I$19="Yes"),Rates!$G$25,IF(AND(C132="A",'Claim Details'!$I$28&gt;=Rates!$F$14,'Claim Details'!$I$28&lt;=Rates!$F$15,'Claim Details'!$I$19="No"),Rates!$F$25,IF(AND(C132="A",'Claim Details'!$I$28&gt;=Rates!$H$14,'Claim Details'!$I$28&lt;=Rates!$H$15,'Claim Details'!$I$19="Yes"),Rates!$I$25,IF(AND(C132="A",'Claim Details'!$I$28&gt;=Rates!$H$14,'Claim Details'!$I$28&lt;=Rates!$H$15,'Claim Details'!$I$19="No"),Rates!$H$25,IF(AND(C132="A",'Claim Details'!$I$28&gt;=Rates!$J$14,'Claim Details'!$I$28&lt;=Rates!$J$15,'Claim Details'!$I$19="Yes"),Rates!$K$25,IF(AND(C132="A",'Claim Details'!$I$28&gt;=Rates!$J$14,'Claim Details'!$I$28&lt;=Rates!$J$15,'Claim Details'!$I$19="No"),Rates!$J$25,IF(AND(C132="B",'Claim Details'!$I$28&gt;=Rates!$D$14,'Claim Details'!$I$28&lt;=Rates!$D$15,'Claim Details'!$I$19="Yes"),Rates!$E$26,IF(AND(C132="B",'Claim Details'!$I$28&gt;=Rates!$D$14,'Claim Details'!$I$28&lt;=Rates!$D$15,'Claim Details'!$I$19="No"),Rates!$D$26,IF(AND(C132="B",'Claim Details'!$I$28&gt;=Rates!$F$14,'Claim Details'!$I$28&lt;=Rates!$F$15,'Claim Details'!$I$19="Yes"),Rates!$G$26,IF(AND(C132="B",'Claim Details'!$I$28&gt;=Rates!$F$14,'Claim Details'!$I$28&lt;=Rates!$F$15,'Claim Details'!$I$19="No"),Rates!$F$26,IF(AND(C132="B",'Claim Details'!$I$28&gt;=Rates!$H$14,'Claim Details'!$I$28&lt;=Rates!$H$15,'Claim Details'!$I$19="Yes"),Rates!$I$26,IF(AND(C132="B",'Claim Details'!$I$28&gt;=Rates!$H$14,'Claim Details'!$I$28&lt;=Rates!$H$15,'Claim Details'!$I$19="No"),Rates!$H$26,IF(AND(C132="B",'Claim Details'!$I$28&gt;=Rates!$J$14,'Claim Details'!$I$28&lt;=Rates!$J$15,'Claim Details'!$I$19="Yes"),Rates!$K$26,IF(AND(C132="B",'Claim Details'!$I$28&gt;=Rates!$J$14,'Claim Details'!$I$28&lt;=Rates!$J$15,'Claim Details'!$I$19="No"),Rates!$J$26,IF(AND(C132="C",'Claim Details'!$I$28&gt;=Rates!$D$14,'Claim Details'!$I$28&lt;=Rates!$D$15,'Claim Details'!$I$19="Yes"),Rates!$E$27,IF(AND(C132="C",'Claim Details'!$I$28&gt;=Rates!$D$14,'Claim Details'!$I$28&lt;=Rates!$D$15,'Claim Details'!$I$19="No"),Rates!$D$27,IF(AND(C132="C",'Claim Details'!$I$28&gt;=Rates!$F$14,'Claim Details'!$I$28&lt;=Rates!$F$15,'Claim Details'!$I$19="Yes"),Rates!$G$27,IF(AND(C132="C",'Claim Details'!$I$28&gt;=Rates!$F$14,'Claim Details'!$I$28&lt;=Rates!$F$15,'Claim Details'!$I$19="No"),Rates!$F$27,IF(AND(C132="C",'Claim Details'!$I$28&gt;=Rates!$H$14,'Claim Details'!$I$28&lt;=Rates!$H$15,'Claim Details'!$I$19="Yes"),Rates!$I$27,IF(AND(C132="C",'Claim Details'!$I$28&gt;=Rates!$H$14,'Claim Details'!$I$28&lt;=Rates!$H$15,'Claim Details'!$I$19="No"),Rates!$H$27,IF(AND(C132="C",'Claim Details'!$I$28&gt;=Rates!$J$14,'Claim Details'!$I$28&lt;=Rates!$J$15,'Claim Details'!$I$19="Yes"),Rates!$K$27,IF(AND(C132="C",'Claim Details'!$I$28&gt;=Rates!$J$14,'Claim Details'!$I$28&lt;=Rates!$J$15,'Claim Details'!$I$19="No"),Rates!$J$27,"£0.00"))))))))))))))))))))))))</f>
        <v>£0.00</v>
      </c>
      <c r="AZ132" s="189" t="str">
        <f>IF(AND(C132="A",'Claim Details'!$I$28&gt;=Rates!$D$14,'Claim Details'!$I$28&lt;=Rates!$D$15,'Claim Details'!$I$19="Yes"),Rates!$E$20,IF(AND(C132="A",'Claim Details'!$I$28&gt;=Rates!$D$14,'Claim Details'!$I$28&lt;=Rates!$D$15,'Claim Details'!$I$19="No"),Rates!$D$20,IF(AND(C132="A",'Claim Details'!$I$28&gt;=Rates!$F$14,'Claim Details'!$I$28&lt;=Rates!$F$15,'Claim Details'!$I$19="Yes"),Rates!$G$20,IF(AND(C132="A",'Claim Details'!$I$28&gt;=Rates!$F$14,'Claim Details'!$I$28&lt;=Rates!$F$15,'Claim Details'!$I$19="No"),Rates!$F$20,IF(AND(C132="A",'Claim Details'!$I$28&gt;=Rates!$H$14,'Claim Details'!$I$28&lt;=Rates!$H$15,'Claim Details'!$I$19="Yes"),Rates!$I$20,IF(AND(C132="A",'Claim Details'!$I$28&gt;=Rates!$H$14,'Claim Details'!$I$28&lt;=Rates!$H$15,'Claim Details'!$I$19="No"),Rates!$H$20,IF(AND(C132="A",'Claim Details'!$I$28&gt;=Rates!$J$14,'Claim Details'!$I$28&lt;=Rates!$J$15,'Claim Details'!$I$19="Yes"),Rates!$K$20,IF(AND(C132="A",'Claim Details'!$I$28&gt;=Rates!$J$14,'Claim Details'!$I$28&lt;=Rates!$J$15,'Claim Details'!$I$19="No"),Rates!$J$20,IF(AND(C132="B",'Claim Details'!$I$28&gt;=Rates!$D$14,'Claim Details'!$I$28&lt;=Rates!$D$15,'Claim Details'!$I$19="Yes"),Rates!$E$21,IF(AND(C132="B",'Claim Details'!$I$28&gt;=Rates!$D$14,'Claim Details'!$I$28&lt;=Rates!$D$15,'Claim Details'!$I$19="No"),Rates!$D$21,IF(AND(C132="B",'Claim Details'!$I$28&gt;=Rates!$F$14,'Claim Details'!$I$28&lt;=Rates!$F$15,'Claim Details'!$I$19="Yes"),Rates!$G$21,IF(AND(C132="B",'Claim Details'!$I$28&gt;=Rates!$F$14,'Claim Details'!$I$28&lt;=Rates!$F$15,'Claim Details'!$I$19="No"),Rates!$F$21,IF(AND(C132="B",'Claim Details'!$I$28&gt;=Rates!$H$14,'Claim Details'!$I$28&lt;=Rates!$H$15,'Claim Details'!$I$19="Yes"),Rates!$I$21,IF(AND(C132="B",'Claim Details'!$I$28&gt;=Rates!$H$14,'Claim Details'!$I$28&lt;=Rates!$H$15,'Claim Details'!$I$19="No"),Rates!$H$21,IF(AND(C132="B",'Claim Details'!$I$28&gt;=Rates!$J$14,'Claim Details'!$I$28&lt;=Rates!$J$15,'Claim Details'!$I$19="Yes"),Rates!$K$21,IF(AND(C132="B",'Claim Details'!$I$28&gt;=Rates!$J$14,'Claim Details'!$I$28&lt;=Rates!$J$15,'Claim Details'!$I$19="No"),Rates!$J$21,"£0.00"))))))))))))))))</f>
        <v>£0.00</v>
      </c>
      <c r="BA132" s="189" t="str">
        <f>IF(AND(C132="A",'Claim Details'!$I$28&gt;=Rates!$D$14,'Claim Details'!$I$28&lt;=Rates!$D$15,'Claim Details'!$I$19="Yes"),Rates!$E$22,IF(AND(C132="A",'Claim Details'!$I$28&gt;=Rates!$D$14,'Claim Details'!$I$28&lt;=Rates!$D$15,'Claim Details'!$I$19="No"),Rates!$D$22,IF(AND(C132="A",'Claim Details'!$I$28&gt;=Rates!$F$14,'Claim Details'!$I$28&lt;=Rates!$F$15,'Claim Details'!$I$19="Yes"),Rates!$G$22,IF(AND(C132="A",'Claim Details'!$I$28&gt;=Rates!$F$14,'Claim Details'!$I$28&lt;=Rates!$F$15,'Claim Details'!$I$19="No"),Rates!$F$22,IF(AND(C132="A",'Claim Details'!$I$28&gt;=Rates!$H$14,'Claim Details'!$I$28&lt;=Rates!$H$15,'Claim Details'!$I$19="Yes"),Rates!$I$22,IF(AND(C132="A",'Claim Details'!$I$28&gt;=Rates!$H$14,'Claim Details'!$I$28&lt;=Rates!$H$15,'Claim Details'!$I$19="No"),Rates!$H$22,IF(AND(C132="A",'Claim Details'!$I$28&gt;=Rates!$J$14,'Claim Details'!$I$28&lt;=Rates!$J$15,'Claim Details'!$I$19="Yes"),Rates!$K$22,IF(AND(C132="A",'Claim Details'!$I$28&gt;=Rates!$J$14,'Claim Details'!$I$28&lt;=Rates!$J$15,'Claim Details'!$I$19="No"),Rates!$J$22,IF(AND(C132="B",'Claim Details'!$I$28&gt;=Rates!$D$14,'Claim Details'!$I$28&lt;=Rates!$D$15,'Claim Details'!$I$19="Yes"),Rates!$E$23,IF(AND(C132="B",'Claim Details'!$I$28&gt;=Rates!$D$14,'Claim Details'!$I$28&lt;=Rates!$D$15,'Claim Details'!$I$19="No"),Rates!$D$23,IF(AND(C132="B",'Claim Details'!$I$28&gt;=Rates!$F$14,'Claim Details'!$I$28&lt;=Rates!$F$15,'Claim Details'!$I$19="Yes"),Rates!$G$23,IF(AND(C132="B",'Claim Details'!$I$28&gt;=Rates!$F$14,'Claim Details'!$I$28&lt;=Rates!$F$15,'Claim Details'!$I$19="No"),Rates!$F$23,IF(AND(C132="B",'Claim Details'!$I$28&gt;=Rates!$H$14,'Claim Details'!$I$28&lt;=Rates!$H$15,'Claim Details'!$I$19="Yes"),Rates!$I$23,IF(AND(C132="B",'Claim Details'!$I$28&gt;=Rates!$H$14,'Claim Details'!$I$28&lt;=Rates!$H$15,'Claim Details'!$I$19="No"),Rates!$H$23,IF(AND(C132="B",'Claim Details'!$I$28&gt;=Rates!$J$14,'Claim Details'!$I$28&lt;=Rates!$J$15,'Claim Details'!$I$19="Yes"),Rates!$K$23,IF(AND(C132="B",'Claim Details'!$I$28&gt;=Rates!$J$14,'Claim Details'!$I$28&lt;=Rates!$J$15,'Claim Details'!$I$19="No"),Rates!$J$23,IF(AND(C132="C",'Claim Details'!$I$28&gt;=Rates!$D$14,'Claim Details'!$I$28&lt;=Rates!$D$15,'Claim Details'!$I$19="Yes"),Rates!$E$24,IF(AND(C132="C",'Claim Details'!$I$28&gt;=Rates!$D$14,'Claim Details'!$I$28&lt;=Rates!$D$15,'Claim Details'!$I$19="No"),Rates!$D$24,IF(AND(C132="C",'Claim Details'!$I$28&gt;=Rates!$F$14,'Claim Details'!$I$28&lt;=Rates!$F$15,'Claim Details'!$I$19="Yes"),Rates!$G$24,IF(AND(C132="C",'Claim Details'!$I$28&gt;=Rates!$F$14,'Claim Details'!$I$28&lt;=Rates!$F$15,'Claim Details'!$I$19="No"),Rates!$F$24,IF(AND(C132="C",'Claim Details'!$I$28&gt;=Rates!$H$14,'Claim Details'!$I$28&lt;=Rates!$H$15,'Claim Details'!$I$19="Yes"),Rates!$I$24,IF(AND(C132="C",'Claim Details'!$I$28&gt;=Rates!$H$14,'Claim Details'!$I$28&lt;=Rates!$H$15,'Claim Details'!$I$19="No"),Rates!$H$24,IF(AND(C132="C",'Claim Details'!$I$28&gt;=Rates!$J$14,'Claim Details'!$I$28&lt;=Rates!$J$15,'Claim Details'!$I$19="Yes"),Rates!$K$24,IF(AND(C132="C",'Claim Details'!$I$28&gt;=Rates!$J$14,'Claim Details'!$I$28&lt;=Rates!$J$15,'Claim Details'!$I$19="No"),Rates!$J$24,"£0.00"))))))))))))))))))))))))</f>
        <v>£0.00</v>
      </c>
      <c r="BB132" s="189" t="str">
        <f t="shared" si="27"/>
        <v>£0.00</v>
      </c>
      <c r="BC132" s="1"/>
      <c r="BD132" s="189" t="str">
        <f>IF(AND(AE132="A",'Claim Details'!$I$28&gt;=Rates!$D$14,'Claim Details'!$I$28&lt;=Rates!$D$15,'Claim Details'!$I$19="Yes"),Rates!$J$17,IF(AND(AE132="A",'Claim Details'!$I$28&gt;=Rates!$D$14,'Claim Details'!$I$28&lt;=Rates!$D$15,'Claim Details'!$I$19="No"),Rates!$D$17,IF(AND(AE132="A",'Claim Details'!$I$28&gt;=Rates!$F$14,'Claim Details'!$I$28&lt;=Rates!$F$15,'Claim Details'!$I$19="Yes"),Rates!$G$17,IF(AND(AE132="A",'Claim Details'!$I$28&gt;=Rates!$F$14,'Claim Details'!$I$28&lt;=Rates!$F$15,'Claim Details'!$I$19="No"),Rates!$F$17,IF(AND(AE132="A",'Claim Details'!$I$28&gt;=Rates!$H$14,'Claim Details'!$I$28&lt;=Rates!$H$15,'Claim Details'!$I$19="Yes"),Rates!$I$17,IF(AND(AE132="A",'Claim Details'!$I$28&gt;=Rates!$H$14,'Claim Details'!$I$28&lt;=Rates!$H$15,'Claim Details'!$I$19="No"),Rates!$H$17,IF(AND(AE132="A",'Claim Details'!$I$28&gt;=Rates!$J$14,'Claim Details'!$I$28&lt;=Rates!$J$15,'Claim Details'!$I$19="Yes"),Rates!$K$17,IF(AND(AE132="A",'Claim Details'!$I$28&gt;=Rates!$J$14,'Claim Details'!$I$28&lt;=Rates!$J$15,'Claim Details'!$I$19="No"),Rates!$J$17,IF(AND(AE132="B",'Claim Details'!$I$28&gt;=Rates!$D$14,'Claim Details'!$I$28&lt;=Rates!$D$15,'Claim Details'!$I$19="Yes"),Rates!$E$18,IF(AND(AE132="B",'Claim Details'!$I$28&gt;=Rates!$D$14,'Claim Details'!$I$28&lt;=Rates!$D$15,'Claim Details'!$I$19="No"),Rates!$D$18,IF(AND(AE132="B",'Claim Details'!$I$28&gt;=Rates!$F$14,'Claim Details'!$I$28&lt;=Rates!$F$15,'Claim Details'!$I$19="Yes"),Rates!$G$18,IF(AND(AE132="B",'Claim Details'!$I$28&gt;=Rates!$F$14,'Claim Details'!$I$28&lt;=Rates!$F$15,'Claim Details'!$I$19="No"),Rates!$F$18,IF(AND(AE132="B",'Claim Details'!$I$28&gt;=Rates!$H$14,'Claim Details'!$I$28&lt;=Rates!$H$15,'Claim Details'!$I$19="Yes"),Rates!$I$18,IF(AND(AE132="B",'Claim Details'!$I$28&gt;=Rates!$H$14,'Claim Details'!$I$28&lt;=Rates!$H$15,'Claim Details'!$I$19="No"),Rates!$H$18,IF(AND(AE132="B",'Claim Details'!$I$28&gt;=Rates!$J$14,'Claim Details'!$I$28&lt;=Rates!$J$15,'Claim Details'!$I$19="Yes"),Rates!$K$18,IF(AND(AE132="B",'Claim Details'!$I$28&gt;=Rates!$J$14,'Claim Details'!$I$28&lt;=Rates!$J$15,'Claim Details'!$I$19="No"),Rates!$J$18,IF(AND(AE132="C",'Claim Details'!$I$28&gt;=Rates!$D$14,'Claim Details'!$I$28&lt;=Rates!$D$15,'Claim Details'!$I$19="Yes"),Rates!$E$19,IF(AND(AE132="C",'Claim Details'!$I$28&gt;=Rates!$D$14,'Claim Details'!$I$28&lt;=Rates!$D$15,'Claim Details'!$I$19="No"),Rates!$D$19,IF(AND(AE132="C",'Claim Details'!$I$28&gt;=Rates!$F$14,'Claim Details'!$I$28&lt;=Rates!$F$15,'Claim Details'!$I$19="Yes"),Rates!$G$19,IF(AND(AE132="C",'Claim Details'!$I$28&gt;=Rates!$F$14,'Claim Details'!$I$28&lt;=Rates!$F$15,'Claim Details'!$I$19="No"),Rates!$F$19,IF(AND(AE132="C",'Claim Details'!$I$28&gt;=Rates!$H$14,'Claim Details'!$I$28&lt;=Rates!$H$15,'Claim Details'!$I$19="Yes"),Rates!$I$19,IF(AND(AE132="C",'Claim Details'!$I$28&gt;=Rates!$H$14,'Claim Details'!$I$28&lt;=Rates!$H$15,'Claim Details'!$I$19="No"),Rates!$H$19,IF(AND(AE132="C",'Claim Details'!$I$28&gt;=Rates!$J$14,'Claim Details'!$I$28&lt;=Rates!$J$15,'Claim Details'!$I$19="Yes"),Rates!$K$19,IF(AND(AE132="C",'Claim Details'!$I$28&gt;=Rates!$J$14,'Claim Details'!$I$28&lt;=Rates!$J$15,'Claim Details'!$I$19="No"),Rates!$J$19,"£0.00"))))))))))))))))))))))))</f>
        <v>£0.00</v>
      </c>
      <c r="BE132" s="189" t="str">
        <f>IF(AND(AE132="A",'Claim Details'!$I$28&gt;=Rates!$D$14,'Claim Details'!$I$28&lt;=Rates!$D$15,'Claim Details'!$I$19="Yes"),Rates!$J$25,IF(AND(AE132="A",'Claim Details'!$I$28&gt;=Rates!$D$14,'Claim Details'!$I$28&lt;=Rates!$D$15,'Claim Details'!$I$19="No"),Rates!$D$25,IF(AND(AE132="A",'Claim Details'!$I$28&gt;=Rates!$F$14,'Claim Details'!$I$28&lt;=Rates!$F$15,'Claim Details'!$I$19="Yes"),Rates!$G$25,IF(AND(AE132="A",'Claim Details'!$I$28&gt;=Rates!$F$14,'Claim Details'!$I$28&lt;=Rates!$F$15,'Claim Details'!$I$19="No"),Rates!$F$25,IF(AND(AE132="A",'Claim Details'!$I$28&gt;=Rates!$H$14,'Claim Details'!$I$28&lt;=Rates!$H$15,'Claim Details'!$I$19="Yes"),Rates!$I$25,IF(AND(AE132="A",'Claim Details'!$I$28&gt;=Rates!$H$14,'Claim Details'!$I$28&lt;=Rates!$H$15,'Claim Details'!$I$19="No"),Rates!$H$25,IF(AND(AE132="A",'Claim Details'!$I$28&gt;=Rates!$J$14,'Claim Details'!$I$28&lt;=Rates!$J$15,'Claim Details'!$I$19="Yes"),Rates!$K$25,IF(AND(AE132="A",'Claim Details'!$I$28&gt;=Rates!$J$14,'Claim Details'!$I$28&lt;=Rates!$J$15,'Claim Details'!$I$19="No"),Rates!$J$25,IF(AND(AE132="B",'Claim Details'!$I$28&gt;=Rates!$D$14,'Claim Details'!$I$28&lt;=Rates!$D$15,'Claim Details'!$I$19="Yes"),Rates!$E$26,IF(AND(AE132="B",'Claim Details'!$I$28&gt;=Rates!$D$14,'Claim Details'!$I$28&lt;=Rates!$D$15,'Claim Details'!$I$19="No"),Rates!$D$26,IF(AND(AE132="B",'Claim Details'!$I$28&gt;=Rates!$F$14,'Claim Details'!$I$28&lt;=Rates!$F$15,'Claim Details'!$I$19="Yes"),Rates!$G$26,IF(AND(AE132="B",'Claim Details'!$I$28&gt;=Rates!$F$14,'Claim Details'!$I$28&lt;=Rates!$F$15,'Claim Details'!$I$19="No"),Rates!$F$26,IF(AND(AE132="B",'Claim Details'!$I$28&gt;=Rates!$H$14,'Claim Details'!$I$28&lt;=Rates!$H$15,'Claim Details'!$I$19="Yes"),Rates!$I$26,IF(AND(AE132="B",'Claim Details'!$I$28&gt;=Rates!$H$14,'Claim Details'!$I$28&lt;=Rates!$H$15,'Claim Details'!$I$19="No"),Rates!$H$26,IF(AND(AE132="B",'Claim Details'!$I$28&gt;=Rates!$J$14,'Claim Details'!$I$28&lt;=Rates!$J$15,'Claim Details'!$I$19="Yes"),Rates!$K$26,IF(AND(AE132="B",'Claim Details'!$I$28&gt;=Rates!$J$14,'Claim Details'!$I$28&lt;=Rates!$J$15,'Claim Details'!$I$19="No"),Rates!$J$26,IF(AND(AE132="C",'Claim Details'!$I$28&gt;=Rates!$D$14,'Claim Details'!$I$28&lt;=Rates!$D$15,'Claim Details'!$I$19="Yes"),Rates!$E$27,IF(AND(AE132="C",'Claim Details'!$I$28&gt;=Rates!$D$14,'Claim Details'!$I$28&lt;=Rates!$D$15,'Claim Details'!$I$19="No"),Rates!$D$27,IF(AND(AE132="C",'Claim Details'!$I$28&gt;=Rates!$F$14,'Claim Details'!$I$28&lt;=Rates!$F$15,'Claim Details'!$I$19="Yes"),Rates!$G$27,IF(AND(AE132="C",'Claim Details'!$I$28&gt;=Rates!$F$14,'Claim Details'!$I$28&lt;=Rates!$F$15,'Claim Details'!$I$19="No"),Rates!$F$27,IF(AND(AE132="C",'Claim Details'!$I$28&gt;=Rates!$H$14,'Claim Details'!$I$28&lt;=Rates!$H$15,'Claim Details'!$I$19="Yes"),Rates!$I$27,IF(AND(AE132="C",'Claim Details'!$I$28&gt;=Rates!$H$14,'Claim Details'!$I$28&lt;=Rates!$H$15,'Claim Details'!$I$19="No"),Rates!$H$27,IF(AND(AE132="C",'Claim Details'!$I$28&gt;=Rates!$J$14,'Claim Details'!$I$28&lt;=Rates!$J$15,'Claim Details'!$I$19="Yes"),Rates!$K$27,IF(AND(AE132="C",'Claim Details'!$I$28&gt;=Rates!$J$14,'Claim Details'!$I$28&lt;=Rates!$J$15,'Claim Details'!$I$19="No"),Rates!$J$27,"£0.00"))))))))))))))))))))))))</f>
        <v>£0.00</v>
      </c>
      <c r="BF132" s="189" t="str">
        <f>IF(AND(AE132="A",'Claim Details'!$I$28&gt;=Rates!$D$14,'Claim Details'!$I$28&lt;=Rates!$D$15,'Claim Details'!$I$19="Yes"),Rates!$E$20,IF(AND(AE132="A",'Claim Details'!$I$28&gt;=Rates!$D$14,'Claim Details'!$I$28&lt;=Rates!$D$15,'Claim Details'!$I$19="No"),Rates!$D$20,IF(AND(AE132="A",'Claim Details'!$I$28&gt;=Rates!$F$14,'Claim Details'!$I$28&lt;=Rates!$F$15,'Claim Details'!$I$19="Yes"),Rates!$G$20,IF(AND(AE132="A",'Claim Details'!$I$28&gt;=Rates!$F$14,'Claim Details'!$I$28&lt;=Rates!$F$15,'Claim Details'!$I$19="No"),Rates!$F$20,IF(AND(AE132="A",'Claim Details'!$I$28&gt;=Rates!$H$14,'Claim Details'!$I$28&lt;=Rates!$H$15,'Claim Details'!$I$19="Yes"),Rates!$I$20,IF(AND(AE132="A",'Claim Details'!$I$28&gt;=Rates!$H$14,'Claim Details'!$I$28&lt;=Rates!$H$15,'Claim Details'!$I$19="No"),Rates!$H$20,IF(AND(AE132="A",'Claim Details'!$I$28&gt;=Rates!$J$14,'Claim Details'!$I$28&lt;=Rates!$J$15,'Claim Details'!$I$19="Yes"),Rates!$K$20,IF(AND(AE132="A",'Claim Details'!$I$28&gt;=Rates!$J$14,'Claim Details'!$I$28&lt;=Rates!$J$15,'Claim Details'!$I$19="No"),Rates!$J$20,IF(AND(AE132="B",'Claim Details'!$I$28&gt;=Rates!$D$14,'Claim Details'!$I$28&lt;=Rates!$D$15,'Claim Details'!$I$19="Yes"),Rates!$E$21,IF(AND(AE132="B",'Claim Details'!$I$28&gt;=Rates!$D$14,'Claim Details'!$I$28&lt;=Rates!$D$15,'Claim Details'!$I$19="No"),Rates!$D$21,IF(AND(AE132="B",'Claim Details'!$I$28&gt;=Rates!$F$14,'Claim Details'!$I$28&lt;=Rates!$F$15,'Claim Details'!$I$19="Yes"),Rates!$G$21,IF(AND(AE132="B",'Claim Details'!$I$28&gt;=Rates!$F$14,'Claim Details'!$I$28&lt;=Rates!$F$15,'Claim Details'!$I$19="No"),Rates!$F$21,IF(AND(AE132="B",'Claim Details'!$I$28&gt;=Rates!$H$14,'Claim Details'!$I$28&lt;=Rates!$H$15,'Claim Details'!$I$19="Yes"),Rates!$I$21,IF(AND(AE132="B",'Claim Details'!$I$28&gt;=Rates!$H$14,'Claim Details'!$I$28&lt;=Rates!$H$15,'Claim Details'!$I$19="No"),Rates!$H$21,IF(AND(AE132="B",'Claim Details'!$I$28&gt;=Rates!$J$14,'Claim Details'!$I$28&lt;=Rates!$J$15,'Claim Details'!$I$19="Yes"),Rates!$K$21,IF(AND(AE132="B",'Claim Details'!$I$28&gt;=Rates!$J$14,'Claim Details'!$I$28&lt;=Rates!$J$15,'Claim Details'!$I$19="No"),Rates!$J$21,"£0.00"))))))))))))))))</f>
        <v>£0.00</v>
      </c>
      <c r="BG132" s="189" t="str">
        <f>IF(AND(AE132="A",'Claim Details'!$I$28&gt;=Rates!$D$14,'Claim Details'!$I$28&lt;=Rates!$D$15,'Claim Details'!$I$19="Yes"),Rates!$E$22,IF(AND(AE132="A",'Claim Details'!$I$28&gt;=Rates!$D$14,'Claim Details'!$I$28&lt;=Rates!$D$15,'Claim Details'!$I$19="No"),Rates!$D$22,IF(AND(AE132="A",'Claim Details'!$I$28&gt;=Rates!$F$14,'Claim Details'!$I$28&lt;=Rates!$F$15,'Claim Details'!$I$19="Yes"),Rates!$G$22,IF(AND(AE132="A",'Claim Details'!$I$28&gt;=Rates!$F$14,'Claim Details'!$I$28&lt;=Rates!$F$15,'Claim Details'!$I$19="No"),Rates!$F$22,IF(AND(AE132="A",'Claim Details'!$I$28&gt;=Rates!$H$14,'Claim Details'!$I$28&lt;=Rates!$H$15,'Claim Details'!$I$19="Yes"),Rates!$I$22,IF(AND(AE132="A",'Claim Details'!$I$28&gt;=Rates!$H$14,'Claim Details'!$I$28&lt;=Rates!$H$15,'Claim Details'!$I$19="No"),Rates!$H$22,IF(AND(AE132="A",'Claim Details'!$I$28&gt;=Rates!$J$14,'Claim Details'!$I$28&lt;=Rates!$J$15,'Claim Details'!$I$19="Yes"),Rates!$K$22,IF(AND(AE132="A",'Claim Details'!$I$28&gt;=Rates!$J$14,'Claim Details'!$I$28&lt;=Rates!$J$15,'Claim Details'!$I$19="No"),Rates!$J$22,IF(AND(AE132="B",'Claim Details'!$I$28&gt;=Rates!$D$14,'Claim Details'!$I$28&lt;=Rates!$D$15,'Claim Details'!$I$19="Yes"),Rates!$E$23,IF(AND(AE132="B",'Claim Details'!$I$28&gt;=Rates!$D$14,'Claim Details'!$I$28&lt;=Rates!$D$15,'Claim Details'!$I$19="No"),Rates!$D$23,IF(AND(AE132="B",'Claim Details'!$I$28&gt;=Rates!$F$14,'Claim Details'!$I$28&lt;=Rates!$F$15,'Claim Details'!$I$19="Yes"),Rates!$G$23,IF(AND(AE132="B",'Claim Details'!$I$28&gt;=Rates!$F$14,'Claim Details'!$I$28&lt;=Rates!$F$15,'Claim Details'!$I$19="No"),Rates!$F$23,IF(AND(AE132="B",'Claim Details'!$I$28&gt;=Rates!$H$14,'Claim Details'!$I$28&lt;=Rates!$H$15,'Claim Details'!$I$19="Yes"),Rates!$I$23,IF(AND(AE132="B",'Claim Details'!$I$28&gt;=Rates!$H$14,'Claim Details'!$I$28&lt;=Rates!$H$15,'Claim Details'!$I$19="No"),Rates!$H$23,IF(AND(AE132="B",'Claim Details'!$I$28&gt;=Rates!$J$14,'Claim Details'!$I$28&lt;=Rates!$J$15,'Claim Details'!$I$19="Yes"),Rates!$K$23,IF(AND(AE132="B",'Claim Details'!$I$28&gt;=Rates!$J$14,'Claim Details'!$I$28&lt;=Rates!$J$15,'Claim Details'!$I$19="No"),Rates!$J$23,IF(AND(AE132="C",'Claim Details'!$I$28&gt;=Rates!$D$14,'Claim Details'!$I$28&lt;=Rates!$D$15,'Claim Details'!$I$19="Yes"),Rates!$E$24,IF(AND(AE132="C",'Claim Details'!$I$28&gt;=Rates!$D$14,'Claim Details'!$I$28&lt;=Rates!$D$15,'Claim Details'!$I$19="No"),Rates!$D$24,IF(AND(AE132="C",'Claim Details'!$I$28&gt;=Rates!$F$14,'Claim Details'!$I$28&lt;=Rates!$F$15,'Claim Details'!$I$19="Yes"),Rates!$G$24,IF(AND(AE132="C",'Claim Details'!$I$28&gt;=Rates!$F$14,'Claim Details'!$I$28&lt;=Rates!$F$15,'Claim Details'!$I$19="No"),Rates!$F$24,IF(AND(AE132="C",'Claim Details'!$I$28&gt;=Rates!$H$14,'Claim Details'!$I$28&lt;=Rates!$H$15,'Claim Details'!$I$19="Yes"),Rates!$I$24,IF(AND(AE132="C",'Claim Details'!$I$28&gt;=Rates!$H$14,'Claim Details'!$I$28&lt;=Rates!$H$15,'Claim Details'!$I$19="No"),Rates!$H$24,IF(AND(AE132="C",'Claim Details'!$I$28&gt;=Rates!$J$14,'Claim Details'!$I$28&lt;=Rates!$J$15,'Claim Details'!$I$19="Yes"),Rates!$K$24,IF(AND(AE132="C",'Claim Details'!$I$28&gt;=Rates!$J$14,'Claim Details'!$I$28&lt;=Rates!$J$15,'Claim Details'!$I$19="No"),Rates!$J$24,"£0.00"))))))))))))))))))))))))</f>
        <v>£0.00</v>
      </c>
      <c r="BH132" s="189" t="str">
        <f t="shared" si="28"/>
        <v>£0.00</v>
      </c>
      <c r="BI132" s="189">
        <f t="shared" si="29"/>
        <v>0</v>
      </c>
      <c r="BO132" s="202" t="str">
        <f>IF(H132="","£0.00",IF(AP132="4","£0.00",IF(AP132="5","£0.00",IF(AP132="1","£0.00",((AQ132*H132)*'Claim Details'!$F$111)/100))))</f>
        <v>£0.00</v>
      </c>
      <c r="BP132" s="202" t="str">
        <f>IF(T132="","£0.00",IF(AP132="4","£0.00",IF(AP132="5","£0.00",IF(AP132="1","£0.00",((AR132*T132)*'Claim Details'!$N$111)/100))))</f>
        <v>£0.00</v>
      </c>
      <c r="BQ132" s="202" t="str">
        <f>IF(AI132="","£0.00",IF(AP132="4","£0.00",IF(AP132="5","£0.00",IF(AP132="1","£0.00",((BI132*AI132)*'Claim Details'!$W$111)/100))))</f>
        <v>£0.00</v>
      </c>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row>
    <row r="133" spans="1:97" ht="15">
      <c r="A133" s="145"/>
      <c r="B133" s="91"/>
      <c r="C133" s="96"/>
      <c r="D133" s="97"/>
      <c r="E133" s="98"/>
      <c r="F133" s="89"/>
      <c r="G133" s="99"/>
      <c r="H133" s="100"/>
      <c r="I133" s="221" t="str">
        <f t="shared" si="19"/>
        <v>£0.00</v>
      </c>
      <c r="J133" s="101"/>
      <c r="K133" s="100"/>
      <c r="L133" s="221" t="str">
        <f t="shared" si="20"/>
        <v>£0.00</v>
      </c>
      <c r="M133" s="101"/>
      <c r="N133" s="102"/>
      <c r="O133" s="145"/>
      <c r="P133" s="77"/>
      <c r="Q133" s="87"/>
      <c r="R133" s="87"/>
      <c r="S133" s="87"/>
      <c r="T133" s="149" t="str">
        <f t="shared" si="21"/>
        <v/>
      </c>
      <c r="U133" s="87" t="str">
        <f t="shared" si="30"/>
        <v/>
      </c>
      <c r="V133" s="87"/>
      <c r="W133" s="53" t="str">
        <f t="shared" si="22"/>
        <v>£0.00</v>
      </c>
      <c r="X133" s="53"/>
      <c r="Y133" s="87"/>
      <c r="Z133" s="78"/>
      <c r="AA133" s="79"/>
      <c r="AB133" s="160"/>
      <c r="AC133" s="98"/>
      <c r="AD133" s="225"/>
      <c r="AE133" s="235" t="str">
        <f t="shared" si="23"/>
        <v/>
      </c>
      <c r="AF133" s="87" t="str">
        <f t="shared" si="24"/>
        <v/>
      </c>
      <c r="AG133" s="53"/>
      <c r="AH133" s="224"/>
      <c r="AI133" s="226" t="str">
        <f t="shared" ref="AI133:AI196" si="31">IF(AD133="",T133,IF(T133="",AD133,AD133+T133))</f>
        <v/>
      </c>
      <c r="AJ133" s="236" t="str">
        <f t="shared" si="25"/>
        <v>£0.00</v>
      </c>
      <c r="AK133" s="31"/>
      <c r="AL133" s="1"/>
      <c r="AM133" s="1"/>
      <c r="AN133" s="1"/>
      <c r="AO133" s="1"/>
      <c r="AP133" s="1" t="str">
        <f t="shared" ref="AP133:AP196" si="32">IF(E133="", "", IF(E133="Travel","1",IF(E133="Waiting","1",IF(E133="Advocacy","2",IF(E133="Attendance at court","3", IF(E133="Appeal: Sentence", "4", IF(E133="Appeal: Conviction and sentence", "5", "6")))))))</f>
        <v/>
      </c>
      <c r="AQ133" s="27">
        <f t="shared" ref="AQ133:AQ196" si="33">MIN(J133, I133)</f>
        <v>0</v>
      </c>
      <c r="AR133" s="189">
        <f t="shared" si="26"/>
        <v>0</v>
      </c>
      <c r="AS133" s="190" t="str">
        <f>IF(AND(C133="A",'Claim Details'!$E$28&gt;=Rates!$D$14,'Claim Details'!$E$28&lt;=Rates!$D$15,'Claim Details'!$E$19="Yes"),Rates!$E$17,IF(AND(C133="A",'Claim Details'!$E$28&gt;=Rates!$D$14,'Claim Details'!$E$28&lt;=Rates!$D$15,'Claim Details'!$E$19="No"),Rates!$D$17,IF(AND(C133="A",'Claim Details'!$E$28&gt;=Rates!$F$14,'Claim Details'!$E$28&lt;=Rates!$F$15,'Claim Details'!$E$19="Yes"),Rates!$G$17,IF(AND(C133="A",'Claim Details'!$E$28&gt;=Rates!$F$14,'Claim Details'!$E$28&lt;=Rates!$F$15,'Claim Details'!$E$19="No"),Rates!$F$17,IF(AND(C133="A",'Claim Details'!$E$28&gt;=Rates!$H$14,'Claim Details'!$E$28&lt;=Rates!$H$15,'Claim Details'!$E$19="Yes"),Rates!$I$17,IF(AND(C133="A",'Claim Details'!$E$28&gt;=Rates!$H$14,'Claim Details'!$E$28&lt;=Rates!$H$15,'Claim Details'!$E$19="No"),Rates!$H$17,IF(AND(C133="A",'Claim Details'!$E$28&gt;=Rates!$J$14,'Claim Details'!$E$28&lt;=Rates!$J$15,'Claim Details'!$E$19="Yes"),Rates!$K$17,IF(AND(C133="A",'Claim Details'!$E$28&gt;=Rates!$J$14,'Claim Details'!$E$28&lt;=Rates!$J$15,'Claim Details'!$E$19="No"),Rates!$J$17,IF(AND(C133="B",'Claim Details'!$E$28&gt;=Rates!$D$14,'Claim Details'!$E$28&lt;=Rates!$D$15,'Claim Details'!$E$19="Yes"),Rates!$E$18,IF(AND(C133="B",'Claim Details'!$E$28&gt;=Rates!$D$14,'Claim Details'!$E$28&lt;=Rates!$D$15,'Claim Details'!$E$19="No"),Rates!$D$18,IF(AND(C133="B",'Claim Details'!$E$28&gt;=Rates!$F$14,'Claim Details'!$E$28&lt;=Rates!$F$15,'Claim Details'!$E$19="Yes"),Rates!$G$18,IF(AND(C133="B",'Claim Details'!$E$28&gt;=Rates!$F$14,'Claim Details'!$E$28&lt;=Rates!$F$15,'Claim Details'!$E$19="No"),Rates!$F$18,IF(AND(C133="B",'Claim Details'!$E$28&gt;=Rates!$H$14,'Claim Details'!$E$28&lt;=Rates!$H$15,'Claim Details'!$E$19="Yes"),Rates!$I$18,IF(AND(C133="B",'Claim Details'!$E$28&gt;=Rates!$H$14,'Claim Details'!$E$28&lt;=Rates!$H$15,'Claim Details'!$E$19="No"),Rates!$H$18,IF(AND(C133="B",'Claim Details'!$E$28&gt;=Rates!$J$14,'Claim Details'!$E$28&lt;=Rates!$J$15,'Claim Details'!$E$19="Yes"),Rates!$K$18,IF(AND(C133="B",'Claim Details'!$E$28&gt;=Rates!$J$14,'Claim Details'!$E$28&lt;=Rates!$J$15,'Claim Details'!$E$19="No"),Rates!$J$18,IF(AND(C133="C",'Claim Details'!$E$28&gt;=Rates!$D$14,'Claim Details'!$E$28&lt;=Rates!$D$15,'Claim Details'!$E$19="Yes"),Rates!$E$19,IF(AND(C133="C",'Claim Details'!$E$28&gt;=Rates!$D$14,'Claim Details'!$E$28&lt;=Rates!$D$15,'Claim Details'!$E$19="No"),Rates!$D$19,IF(AND(C133="C",'Claim Details'!$E$28&gt;=Rates!$F$14,'Claim Details'!$E$28&lt;=Rates!$F$15,'Claim Details'!$E$19="Yes"),Rates!$G$19,IF(AND(C133="C",'Claim Details'!$E$28&gt;=Rates!$F$14,'Claim Details'!$E$28&lt;=Rates!$F$15,'Claim Details'!$E$19="No"),Rates!$F$19,IF(AND(C133="C",'Claim Details'!$E$28&gt;=Rates!$H$14,'Claim Details'!$E$28&lt;=Rates!$H$15,'Claim Details'!$E$19="Yes"),Rates!$I$19,IF(AND(C133="C",'Claim Details'!$E$28&gt;=Rates!$H$14,'Claim Details'!$E$28&lt;=Rates!$H$15,'Claim Details'!$E$19="No"),Rates!$H$19,IF(AND(C133="C",'Claim Details'!$E$28&gt;=Rates!$J$14,'Claim Details'!$E$28&lt;=Rates!$J$15,'Claim Details'!$E$19="Yes"),Rates!$K$19,IF(AND(C133="C",'Claim Details'!$E$28&gt;=Rates!$J$14,'Claim Details'!$E$28&lt;=Rates!$J$15,'Claim Details'!$E$19="No"),Rates!$J$19,"£0.00"))))))))))))))))))))))))</f>
        <v>£0.00</v>
      </c>
      <c r="AT133" s="189" t="str">
        <f>IF(AND(C133="A",'Claim Details'!$E$28&gt;=Rates!$D$14,'Claim Details'!$E$28&lt;=Rates!$D$15,'Claim Details'!$E$19="Yes"),Rates!$E$25,IF(AND(C133="A",'Claim Details'!$E$28&gt;=Rates!$D$14,'Claim Details'!$E$28&lt;=Rates!$D$15,'Claim Details'!$E$19="No"),Rates!$D$25,IF(AND(C133="A",'Claim Details'!$E$28&gt;=Rates!$F$14,'Claim Details'!$E$28&lt;=Rates!$F$15,'Claim Details'!$E$19="Yes"),Rates!$G$25,IF(AND(C133="A",'Claim Details'!$E$28&gt;=Rates!$F$14,'Claim Details'!$E$28&lt;=Rates!$F$15,'Claim Details'!$E$19="No"),Rates!$F$25,IF(AND(C133="A",'Claim Details'!$E$28&gt;=Rates!$H$14,'Claim Details'!$E$28&lt;=Rates!$H$15,'Claim Details'!$E$19="Yes"),Rates!$I$25,IF(AND(C133="A",'Claim Details'!$E$28&gt;=Rates!$H$14,'Claim Details'!$E$28&lt;=Rates!$H$15,'Claim Details'!$E$19="No"),Rates!$H$25,IF(AND(C133="A",'Claim Details'!$E$28&gt;=Rates!$J$14,'Claim Details'!$E$28&lt;=Rates!$J$15,'Claim Details'!$E$19="Yes"),Rates!$K$25,IF(AND(C133="A",'Claim Details'!$E$28&gt;=Rates!$J$14,'Claim Details'!$E$28&lt;=Rates!$J$15,'Claim Details'!$E$19="No"),Rates!$J$25,IF(AND(C133="B",'Claim Details'!$E$28&gt;=Rates!$D$14,'Claim Details'!$E$28&lt;=Rates!$D$15,'Claim Details'!$E$19="Yes"),Rates!$E$26,IF(AND(C133="B",'Claim Details'!$E$28&gt;=Rates!$D$14,'Claim Details'!$E$28&lt;=Rates!$D$15,'Claim Details'!$E$19="No"),Rates!$D$26,IF(AND(C133="B",'Claim Details'!$E$28&gt;=Rates!$F$14,'Claim Details'!$E$28&lt;=Rates!$F$15,'Claim Details'!$E$19="Yes"),Rates!$G$26,IF(AND(C133="B",'Claim Details'!$E$28&gt;=Rates!$F$14,'Claim Details'!$E$28&lt;=Rates!$F$15,'Claim Details'!$E$19="No"),Rates!$F$26,IF(AND(C133="B",'Claim Details'!$E$28&gt;=Rates!$H$14,'Claim Details'!$E$28&lt;=Rates!$H$15,'Claim Details'!$E$19="Yes"),Rates!$I$26,IF(AND(C133="B",'Claim Details'!$E$28&gt;=Rates!$H$14,'Claim Details'!$E$28&lt;=Rates!$H$15,'Claim Details'!$E$19="No"),Rates!$H$26,IF(AND(C133="B",'Claim Details'!$E$28&gt;=Rates!$J$14,'Claim Details'!$E$28&lt;=Rates!$J$15,'Claim Details'!$E$19="Yes"),Rates!$K$26,IF(AND(C133="B",'Claim Details'!$E$28&gt;=Rates!$J$14,'Claim Details'!$E$28&lt;=Rates!$J$15,'Claim Details'!$E$19="No"),Rates!$J$26,IF(AND(C133="C",'Claim Details'!$E$28&gt;=Rates!$D$14,'Claim Details'!$E$28&lt;=Rates!$D$15,'Claim Details'!$E$19="Yes"),Rates!$E$27,IF(AND(C133="C",'Claim Details'!$E$28&gt;=Rates!$D$14,'Claim Details'!$E$28&lt;=Rates!$D$15,'Claim Details'!$E$19="No"),Rates!$D$27,IF(AND(C133="C",'Claim Details'!$E$28&gt;=Rates!$F$14,'Claim Details'!$E$28&lt;=Rates!$F$15,'Claim Details'!$E$19="Yes"),Rates!$G$27,IF(AND(C133="C",'Claim Details'!$E$28&gt;=Rates!$F$14,'Claim Details'!$E$28&lt;=Rates!$F$15,'Claim Details'!$E$19="No"),Rates!$F$27,IF(AND(C133="C",'Claim Details'!$E$28&gt;=Rates!$H$14,'Claim Details'!$E$28&lt;=Rates!$H$15,'Claim Details'!$E$19="Yes"),Rates!$I$27,IF(AND(C133="C",'Claim Details'!$E$28&gt;=Rates!$H$14,'Claim Details'!$E$28&lt;=Rates!$H$15,'Claim Details'!$E$19="No"),Rates!$H$27,IF(AND(C133="C",'Claim Details'!$E$28&gt;=Rates!$J$14,'Claim Details'!$E$28&lt;=Rates!$J$15,'Claim Details'!$E$19="Yes"),Rates!$K$27,IF(AND(C133="C",'Claim Details'!$E$28&gt;=Rates!$J$14,'Claim Details'!$E$28&lt;=Rates!$J$15,'Claim Details'!$E$19="No"),Rates!$J$27,"£0.00"))))))))))))))))))))))))</f>
        <v>£0.00</v>
      </c>
      <c r="AU133" s="191" t="str">
        <f>IF(AND(C133="A",'Claim Details'!$E$28&gt;=Rates!$D$14,'Claim Details'!$E$28&lt;=Rates!$D$15,'Claim Details'!$E$19="Yes"),Rates!$E$20,IF(AND(C133="A",'Claim Details'!$E$28&gt;=Rates!$D$14,'Claim Details'!$E$28&lt;=Rates!$D$15,'Claim Details'!$E$19="No"),Rates!$D$20,IF(AND(C133="A",'Claim Details'!$E$28&gt;=Rates!$F$14,'Claim Details'!$E$28&lt;=Rates!$F$15,'Claim Details'!$E$19="Yes"),Rates!$G$20,IF(AND(C133="A",'Claim Details'!$E$28&gt;=Rates!$F$14,'Claim Details'!$E$28&lt;=Rates!$F$15,'Claim Details'!$E$19="No"),Rates!$F$20,IF(AND(C133="A",'Claim Details'!$E$28&gt;=Rates!$H$14,'Claim Details'!$E$28&lt;=Rates!$H$15,'Claim Details'!$E$19="Yes"),Rates!$I$20,IF(AND(C133="A",'Claim Details'!$E$28&gt;=Rates!$H$14,'Claim Details'!$E$28&lt;=Rates!$H$15,'Claim Details'!$E$19="No"),Rates!$H$20,IF(AND(C133="A",'Claim Details'!$E$28&gt;=Rates!$J$14,'Claim Details'!$E$28&lt;=Rates!$J$15,'Claim Details'!$E$19="Yes"),Rates!$K$20,IF(AND(C133="A",'Claim Details'!$E$28&gt;=Rates!$J$14,'Claim Details'!$E$28&lt;=Rates!$J$15,'Claim Details'!$E$19="No"),Rates!$J$20,IF(AND(C133="B",'Claim Details'!$E$28&gt;=Rates!$D$14,'Claim Details'!$E$28&lt;=Rates!$D$15,'Claim Details'!$E$19="Yes"),Rates!$E$21,IF(AND(C133="B",'Claim Details'!$E$28&gt;=Rates!$D$14,'Claim Details'!$E$28&lt;=Rates!$D$15,'Claim Details'!$E$19="No"),Rates!$D$21,IF(AND(C133="B",'Claim Details'!$E$28&gt;=Rates!$F$14,'Claim Details'!$E$28&lt;=Rates!$F$15,'Claim Details'!$E$19="Yes"),Rates!$G$21,IF(AND(C133="B",'Claim Details'!$E$28&gt;=Rates!$F$14,'Claim Details'!$E$28&lt;=Rates!$F$15,'Claim Details'!$E$19="No"),Rates!$F$21,IF(AND(C133="B",'Claim Details'!$E$28&gt;=Rates!$H$14,'Claim Details'!$E$28&lt;=Rates!$H$15,'Claim Details'!$E$19="Yes"),Rates!$I$21,IF(AND(C133="B",'Claim Details'!$E$28&gt;=Rates!$H$14,'Claim Details'!$E$28&lt;=Rates!$H$15,'Claim Details'!$E$19="No"),Rates!$H$21,IF(AND(C133="B",'Claim Details'!$E$28&gt;=Rates!$J$14,'Claim Details'!$E$28&lt;=Rates!$J$15,'Claim Details'!$E$19="Yes"),Rates!$K$21,IF(AND(C133="B",'Claim Details'!$E$28&gt;=Rates!$J$14,'Claim Details'!$E$28&lt;=Rates!$J$15,'Claim Details'!$E$19="No"),Rates!$J$21,"£0.00"))))))))))))))))</f>
        <v>£0.00</v>
      </c>
      <c r="AV133" s="191" t="str">
        <f>IF(AND(C133="A",'Claim Details'!$E$28&gt;=Rates!$D$14,'Claim Details'!$E$28&lt;=Rates!$D$15,'Claim Details'!$E$19="Yes"),Rates!$E$22,IF(AND(C133="A",'Claim Details'!$E$28&gt;=Rates!$D$14,'Claim Details'!$E$28&lt;=Rates!$D$15,'Claim Details'!$E$19="No"),Rates!$D$22,IF(AND(C133="A",'Claim Details'!$E$28&gt;=Rates!$F$14,'Claim Details'!$E$28&lt;=Rates!$F$15,'Claim Details'!$E$19="Yes"),Rates!$G$22,IF(AND(C133="A",'Claim Details'!$E$28&gt;=Rates!$F$14,'Claim Details'!$E$28&lt;=Rates!$F$15,'Claim Details'!$E$19="No"),Rates!$F$22,IF(AND(C133="A",'Claim Details'!$E$28&gt;=Rates!$H$14,'Claim Details'!$E$28&lt;=Rates!$H$15,'Claim Details'!$E$19="Yes"),Rates!$I$22,IF(AND(C133="A",'Claim Details'!$E$28&gt;=Rates!$H$14,'Claim Details'!$E$28&lt;=Rates!$H$15,'Claim Details'!$E$19="No"),Rates!$H$22,IF(AND(C133="A",'Claim Details'!$E$28&gt;=Rates!$J$14,'Claim Details'!$E$28&lt;=Rates!$J$15,'Claim Details'!$E$19="Yes"),Rates!$K$22,IF(AND(C133="A",'Claim Details'!$E$28&gt;=Rates!$J$14,'Claim Details'!$E$28&lt;=Rates!$J$15,'Claim Details'!$E$19="No"),Rates!$J$22,IF(AND(C133="B",'Claim Details'!$E$28&gt;=Rates!$D$14,'Claim Details'!$E$28&lt;=Rates!$D$15,'Claim Details'!$E$19="Yes"),Rates!$E$23,IF(AND(C133="B",'Claim Details'!$E$28&gt;=Rates!$D$14,'Claim Details'!$E$28&lt;=Rates!$D$15,'Claim Details'!$E$19="No"),Rates!$D$23,IF(AND(C133="B",'Claim Details'!$E$28&gt;=Rates!$F$14,'Claim Details'!$E$28&lt;=Rates!$F$15,'Claim Details'!$E$19="Yes"),Rates!$G$23,IF(AND(C133="B",'Claim Details'!$E$28&gt;=Rates!$F$14,'Claim Details'!$E$28&lt;=Rates!$F$15,'Claim Details'!$E$19="No"),Rates!$F$23,IF(AND(C133="B",'Claim Details'!$E$28&gt;=Rates!$H$14,'Claim Details'!$E$28&lt;=Rates!$H$15,'Claim Details'!$E$19="Yes"),Rates!$I$23,IF(AND(C133="B",'Claim Details'!$E$28&gt;=Rates!$H$14,'Claim Details'!$E$28&lt;=Rates!$H$15,'Claim Details'!$E$19="No"),Rates!$H$23,IF(AND(C133="B",'Claim Details'!$E$28&gt;=Rates!$J$14,'Claim Details'!$E$28&lt;=Rates!$J$15,'Claim Details'!$E$19="Yes"),Rates!$K$23,IF(AND(C133="B",'Claim Details'!$E$28&gt;=Rates!$J$14,'Claim Details'!$E$28&lt;=Rates!$J$15,'Claim Details'!$E$19="No"),Rates!$J$23,IF(AND(C133="C",'Claim Details'!$E$28&gt;=Rates!$D$14,'Claim Details'!$E$28&lt;=Rates!$D$15,'Claim Details'!$E$19="Yes"),Rates!$E$24,IF(AND(C133="C",'Claim Details'!$E$28&gt;=Rates!$D$14,'Claim Details'!$E$28&lt;=Rates!$D$15,'Claim Details'!$E$19="No"),Rates!$D$24,IF(AND(C133="C",'Claim Details'!$E$28&gt;=Rates!$F$14,'Claim Details'!$E$28&lt;=Rates!$F$15,'Claim Details'!$E$19="Yes"),Rates!$G$24,IF(AND(C133="C",'Claim Details'!$E$28&gt;=Rates!$F$14,'Claim Details'!$E$28&lt;=Rates!$F$15,'Claim Details'!$E$19="No"),Rates!$F$24,IF(AND(C133="C",'Claim Details'!$E$28&gt;=Rates!$H$14,'Claim Details'!$E$28&lt;=Rates!$H$15,'Claim Details'!$E$19="Yes"),Rates!$I$24,IF(AND(C133="C",'Claim Details'!$E$28&gt;=Rates!$H$14,'Claim Details'!$E$28&lt;=Rates!$H$15,'Claim Details'!$E$19="No"),Rates!$H$24,IF(AND(C133="C",'Claim Details'!$E$28&gt;=Rates!$J$14,'Claim Details'!$E$28&lt;=Rates!$J$15,'Claim Details'!$E$19="Yes"),Rates!$K$24,IF(AND(C133="C",'Claim Details'!$E$28&gt;=Rates!$J$14,'Claim Details'!$E$28&lt;=Rates!$J$15,'Claim Details'!$E$19="No"),Rates!$J$24,"£0.00"))))))))))))))))))))))))</f>
        <v>£0.00</v>
      </c>
      <c r="AW133" s="1"/>
      <c r="AX133" s="189" t="str">
        <f>IF(AND(U133="A",'Claim Details'!$I$28&gt;=Rates!$D$14,'Claim Details'!$I$28&lt;=Rates!$D$15,'Claim Details'!$I$19="Yes"),Rates!$J$17,IF(AND(U133="A",'Claim Details'!$I$28&gt;=Rates!$D$14,'Claim Details'!$I$28&lt;=Rates!$D$15,'Claim Details'!$I$19="No"),Rates!$D$17,IF(AND(U133="A",'Claim Details'!$I$28&gt;=Rates!$F$14,'Claim Details'!$I$28&lt;=Rates!$F$15,'Claim Details'!$I$19="Yes"),Rates!$G$17,IF(AND(U133="A",'Claim Details'!$I$28&gt;=Rates!$F$14,'Claim Details'!$I$28&lt;=Rates!$F$15,'Claim Details'!$I$19="No"),Rates!$F$17,IF(AND(U133="A",'Claim Details'!$I$28&gt;=Rates!$H$14,'Claim Details'!$I$28&lt;=Rates!$H$15,'Claim Details'!$I$19="Yes"),Rates!$I$17,IF(AND(U133="A",'Claim Details'!$I$28&gt;=Rates!$H$14,'Claim Details'!$I$28&lt;=Rates!$H$15,'Claim Details'!$I$19="No"),Rates!$H$17,IF(AND(U133="A",'Claim Details'!$I$28&gt;=Rates!$J$14,'Claim Details'!$I$28&lt;=Rates!$J$15,'Claim Details'!$I$19="Yes"),Rates!$K$17,IF(AND(U133="A",'Claim Details'!$I$28&gt;=Rates!$J$14,'Claim Details'!$I$28&lt;=Rates!$J$15,'Claim Details'!$I$19="No"),Rates!$J$17,IF(AND(U133="B",'Claim Details'!$I$28&gt;=Rates!$D$14,'Claim Details'!$I$28&lt;=Rates!$D$15,'Claim Details'!$I$19="Yes"),Rates!$E$18,IF(AND(U133="B",'Claim Details'!$I$28&gt;=Rates!$D$14,'Claim Details'!$I$28&lt;=Rates!$D$15,'Claim Details'!$I$19="No"),Rates!$D$18,IF(AND(U133="B",'Claim Details'!$I$28&gt;=Rates!$F$14,'Claim Details'!$I$28&lt;=Rates!$F$15,'Claim Details'!$I$19="Yes"),Rates!$G$18,IF(AND(U133="B",'Claim Details'!$I$28&gt;=Rates!$F$14,'Claim Details'!$I$28&lt;=Rates!$F$15,'Claim Details'!$I$19="No"),Rates!$F$18,IF(AND(U133="B",'Claim Details'!$I$28&gt;=Rates!$H$14,'Claim Details'!$I$28&lt;=Rates!$H$15,'Claim Details'!$I$19="Yes"),Rates!$I$18,IF(AND(U133="B",'Claim Details'!$I$28&gt;=Rates!$H$14,'Claim Details'!$I$28&lt;=Rates!$H$15,'Claim Details'!$I$19="No"),Rates!$H$18,IF(AND(U133="B",'Claim Details'!$I$28&gt;=Rates!$J$14,'Claim Details'!$I$28&lt;=Rates!$J$15,'Claim Details'!$I$19="Yes"),Rates!$K$18,IF(AND(U133="B",'Claim Details'!$I$28&gt;=Rates!$J$14,'Claim Details'!$I$28&lt;=Rates!$J$15,'Claim Details'!$I$19="No"),Rates!$J$18,IF(AND(U133="C",'Claim Details'!$I$28&gt;=Rates!$D$14,'Claim Details'!$I$28&lt;=Rates!$D$15,'Claim Details'!$I$19="Yes"),Rates!$E$19,IF(AND(U133="C",'Claim Details'!$I$28&gt;=Rates!$D$14,'Claim Details'!$I$28&lt;=Rates!$D$15,'Claim Details'!$I$19="No"),Rates!$D$19,IF(AND(U133="C",'Claim Details'!$I$28&gt;=Rates!$F$14,'Claim Details'!$I$28&lt;=Rates!$F$15,'Claim Details'!$I$19="Yes"),Rates!$G$19,IF(AND(U133="C",'Claim Details'!$I$28&gt;=Rates!$F$14,'Claim Details'!$I$28&lt;=Rates!$F$15,'Claim Details'!$I$19="No"),Rates!$F$19,IF(AND(U133="C",'Claim Details'!$I$28&gt;=Rates!$H$14,'Claim Details'!$I$28&lt;=Rates!$H$15,'Claim Details'!$I$19="Yes"),Rates!$I$19,IF(AND(U133="C",'Claim Details'!$I$28&gt;=Rates!$H$14,'Claim Details'!$I$28&lt;=Rates!$H$15,'Claim Details'!$I$19="No"),Rates!$H$19,IF(AND(U133="C",'Claim Details'!$I$28&gt;=Rates!$J$14,'Claim Details'!$I$28&lt;=Rates!$J$15,'Claim Details'!$I$19="Yes"),Rates!$K$19,IF(AND(U133="C",'Claim Details'!$I$28&gt;=Rates!$J$14,'Claim Details'!$I$28&lt;=Rates!$J$15,'Claim Details'!$I$19="No"),Rates!$J$19,"£0.00"))))))))))))))))))))))))</f>
        <v>£0.00</v>
      </c>
      <c r="AY133" s="189" t="str">
        <f>IF(AND(C133="A",'Claim Details'!$I$28&gt;=Rates!$D$14,'Claim Details'!$I$28&lt;=Rates!$D$15,'Claim Details'!$I$19="Yes"),Rates!$J$25,IF(AND(C133="A",'Claim Details'!$I$28&gt;=Rates!$D$14,'Claim Details'!$I$28&lt;=Rates!$D$15,'Claim Details'!$I$19="No"),Rates!$D$25,IF(AND(C133="A",'Claim Details'!$I$28&gt;=Rates!$F$14,'Claim Details'!$I$28&lt;=Rates!$F$15,'Claim Details'!$I$19="Yes"),Rates!$G$25,IF(AND(C133="A",'Claim Details'!$I$28&gt;=Rates!$F$14,'Claim Details'!$I$28&lt;=Rates!$F$15,'Claim Details'!$I$19="No"),Rates!$F$25,IF(AND(C133="A",'Claim Details'!$I$28&gt;=Rates!$H$14,'Claim Details'!$I$28&lt;=Rates!$H$15,'Claim Details'!$I$19="Yes"),Rates!$I$25,IF(AND(C133="A",'Claim Details'!$I$28&gt;=Rates!$H$14,'Claim Details'!$I$28&lt;=Rates!$H$15,'Claim Details'!$I$19="No"),Rates!$H$25,IF(AND(C133="A",'Claim Details'!$I$28&gt;=Rates!$J$14,'Claim Details'!$I$28&lt;=Rates!$J$15,'Claim Details'!$I$19="Yes"),Rates!$K$25,IF(AND(C133="A",'Claim Details'!$I$28&gt;=Rates!$J$14,'Claim Details'!$I$28&lt;=Rates!$J$15,'Claim Details'!$I$19="No"),Rates!$J$25,IF(AND(C133="B",'Claim Details'!$I$28&gt;=Rates!$D$14,'Claim Details'!$I$28&lt;=Rates!$D$15,'Claim Details'!$I$19="Yes"),Rates!$E$26,IF(AND(C133="B",'Claim Details'!$I$28&gt;=Rates!$D$14,'Claim Details'!$I$28&lt;=Rates!$D$15,'Claim Details'!$I$19="No"),Rates!$D$26,IF(AND(C133="B",'Claim Details'!$I$28&gt;=Rates!$F$14,'Claim Details'!$I$28&lt;=Rates!$F$15,'Claim Details'!$I$19="Yes"),Rates!$G$26,IF(AND(C133="B",'Claim Details'!$I$28&gt;=Rates!$F$14,'Claim Details'!$I$28&lt;=Rates!$F$15,'Claim Details'!$I$19="No"),Rates!$F$26,IF(AND(C133="B",'Claim Details'!$I$28&gt;=Rates!$H$14,'Claim Details'!$I$28&lt;=Rates!$H$15,'Claim Details'!$I$19="Yes"),Rates!$I$26,IF(AND(C133="B",'Claim Details'!$I$28&gt;=Rates!$H$14,'Claim Details'!$I$28&lt;=Rates!$H$15,'Claim Details'!$I$19="No"),Rates!$H$26,IF(AND(C133="B",'Claim Details'!$I$28&gt;=Rates!$J$14,'Claim Details'!$I$28&lt;=Rates!$J$15,'Claim Details'!$I$19="Yes"),Rates!$K$26,IF(AND(C133="B",'Claim Details'!$I$28&gt;=Rates!$J$14,'Claim Details'!$I$28&lt;=Rates!$J$15,'Claim Details'!$I$19="No"),Rates!$J$26,IF(AND(C133="C",'Claim Details'!$I$28&gt;=Rates!$D$14,'Claim Details'!$I$28&lt;=Rates!$D$15,'Claim Details'!$I$19="Yes"),Rates!$E$27,IF(AND(C133="C",'Claim Details'!$I$28&gt;=Rates!$D$14,'Claim Details'!$I$28&lt;=Rates!$D$15,'Claim Details'!$I$19="No"),Rates!$D$27,IF(AND(C133="C",'Claim Details'!$I$28&gt;=Rates!$F$14,'Claim Details'!$I$28&lt;=Rates!$F$15,'Claim Details'!$I$19="Yes"),Rates!$G$27,IF(AND(C133="C",'Claim Details'!$I$28&gt;=Rates!$F$14,'Claim Details'!$I$28&lt;=Rates!$F$15,'Claim Details'!$I$19="No"),Rates!$F$27,IF(AND(C133="C",'Claim Details'!$I$28&gt;=Rates!$H$14,'Claim Details'!$I$28&lt;=Rates!$H$15,'Claim Details'!$I$19="Yes"),Rates!$I$27,IF(AND(C133="C",'Claim Details'!$I$28&gt;=Rates!$H$14,'Claim Details'!$I$28&lt;=Rates!$H$15,'Claim Details'!$I$19="No"),Rates!$H$27,IF(AND(C133="C",'Claim Details'!$I$28&gt;=Rates!$J$14,'Claim Details'!$I$28&lt;=Rates!$J$15,'Claim Details'!$I$19="Yes"),Rates!$K$27,IF(AND(C133="C",'Claim Details'!$I$28&gt;=Rates!$J$14,'Claim Details'!$I$28&lt;=Rates!$J$15,'Claim Details'!$I$19="No"),Rates!$J$27,"£0.00"))))))))))))))))))))))))</f>
        <v>£0.00</v>
      </c>
      <c r="AZ133" s="189" t="str">
        <f>IF(AND(C133="A",'Claim Details'!$I$28&gt;=Rates!$D$14,'Claim Details'!$I$28&lt;=Rates!$D$15,'Claim Details'!$I$19="Yes"),Rates!$E$20,IF(AND(C133="A",'Claim Details'!$I$28&gt;=Rates!$D$14,'Claim Details'!$I$28&lt;=Rates!$D$15,'Claim Details'!$I$19="No"),Rates!$D$20,IF(AND(C133="A",'Claim Details'!$I$28&gt;=Rates!$F$14,'Claim Details'!$I$28&lt;=Rates!$F$15,'Claim Details'!$I$19="Yes"),Rates!$G$20,IF(AND(C133="A",'Claim Details'!$I$28&gt;=Rates!$F$14,'Claim Details'!$I$28&lt;=Rates!$F$15,'Claim Details'!$I$19="No"),Rates!$F$20,IF(AND(C133="A",'Claim Details'!$I$28&gt;=Rates!$H$14,'Claim Details'!$I$28&lt;=Rates!$H$15,'Claim Details'!$I$19="Yes"),Rates!$I$20,IF(AND(C133="A",'Claim Details'!$I$28&gt;=Rates!$H$14,'Claim Details'!$I$28&lt;=Rates!$H$15,'Claim Details'!$I$19="No"),Rates!$H$20,IF(AND(C133="A",'Claim Details'!$I$28&gt;=Rates!$J$14,'Claim Details'!$I$28&lt;=Rates!$J$15,'Claim Details'!$I$19="Yes"),Rates!$K$20,IF(AND(C133="A",'Claim Details'!$I$28&gt;=Rates!$J$14,'Claim Details'!$I$28&lt;=Rates!$J$15,'Claim Details'!$I$19="No"),Rates!$J$20,IF(AND(C133="B",'Claim Details'!$I$28&gt;=Rates!$D$14,'Claim Details'!$I$28&lt;=Rates!$D$15,'Claim Details'!$I$19="Yes"),Rates!$E$21,IF(AND(C133="B",'Claim Details'!$I$28&gt;=Rates!$D$14,'Claim Details'!$I$28&lt;=Rates!$D$15,'Claim Details'!$I$19="No"),Rates!$D$21,IF(AND(C133="B",'Claim Details'!$I$28&gt;=Rates!$F$14,'Claim Details'!$I$28&lt;=Rates!$F$15,'Claim Details'!$I$19="Yes"),Rates!$G$21,IF(AND(C133="B",'Claim Details'!$I$28&gt;=Rates!$F$14,'Claim Details'!$I$28&lt;=Rates!$F$15,'Claim Details'!$I$19="No"),Rates!$F$21,IF(AND(C133="B",'Claim Details'!$I$28&gt;=Rates!$H$14,'Claim Details'!$I$28&lt;=Rates!$H$15,'Claim Details'!$I$19="Yes"),Rates!$I$21,IF(AND(C133="B",'Claim Details'!$I$28&gt;=Rates!$H$14,'Claim Details'!$I$28&lt;=Rates!$H$15,'Claim Details'!$I$19="No"),Rates!$H$21,IF(AND(C133="B",'Claim Details'!$I$28&gt;=Rates!$J$14,'Claim Details'!$I$28&lt;=Rates!$J$15,'Claim Details'!$I$19="Yes"),Rates!$K$21,IF(AND(C133="B",'Claim Details'!$I$28&gt;=Rates!$J$14,'Claim Details'!$I$28&lt;=Rates!$J$15,'Claim Details'!$I$19="No"),Rates!$J$21,"£0.00"))))))))))))))))</f>
        <v>£0.00</v>
      </c>
      <c r="BA133" s="189" t="str">
        <f>IF(AND(C133="A",'Claim Details'!$I$28&gt;=Rates!$D$14,'Claim Details'!$I$28&lt;=Rates!$D$15,'Claim Details'!$I$19="Yes"),Rates!$E$22,IF(AND(C133="A",'Claim Details'!$I$28&gt;=Rates!$D$14,'Claim Details'!$I$28&lt;=Rates!$D$15,'Claim Details'!$I$19="No"),Rates!$D$22,IF(AND(C133="A",'Claim Details'!$I$28&gt;=Rates!$F$14,'Claim Details'!$I$28&lt;=Rates!$F$15,'Claim Details'!$I$19="Yes"),Rates!$G$22,IF(AND(C133="A",'Claim Details'!$I$28&gt;=Rates!$F$14,'Claim Details'!$I$28&lt;=Rates!$F$15,'Claim Details'!$I$19="No"),Rates!$F$22,IF(AND(C133="A",'Claim Details'!$I$28&gt;=Rates!$H$14,'Claim Details'!$I$28&lt;=Rates!$H$15,'Claim Details'!$I$19="Yes"),Rates!$I$22,IF(AND(C133="A",'Claim Details'!$I$28&gt;=Rates!$H$14,'Claim Details'!$I$28&lt;=Rates!$H$15,'Claim Details'!$I$19="No"),Rates!$H$22,IF(AND(C133="A",'Claim Details'!$I$28&gt;=Rates!$J$14,'Claim Details'!$I$28&lt;=Rates!$J$15,'Claim Details'!$I$19="Yes"),Rates!$K$22,IF(AND(C133="A",'Claim Details'!$I$28&gt;=Rates!$J$14,'Claim Details'!$I$28&lt;=Rates!$J$15,'Claim Details'!$I$19="No"),Rates!$J$22,IF(AND(C133="B",'Claim Details'!$I$28&gt;=Rates!$D$14,'Claim Details'!$I$28&lt;=Rates!$D$15,'Claim Details'!$I$19="Yes"),Rates!$E$23,IF(AND(C133="B",'Claim Details'!$I$28&gt;=Rates!$D$14,'Claim Details'!$I$28&lt;=Rates!$D$15,'Claim Details'!$I$19="No"),Rates!$D$23,IF(AND(C133="B",'Claim Details'!$I$28&gt;=Rates!$F$14,'Claim Details'!$I$28&lt;=Rates!$F$15,'Claim Details'!$I$19="Yes"),Rates!$G$23,IF(AND(C133="B",'Claim Details'!$I$28&gt;=Rates!$F$14,'Claim Details'!$I$28&lt;=Rates!$F$15,'Claim Details'!$I$19="No"),Rates!$F$23,IF(AND(C133="B",'Claim Details'!$I$28&gt;=Rates!$H$14,'Claim Details'!$I$28&lt;=Rates!$H$15,'Claim Details'!$I$19="Yes"),Rates!$I$23,IF(AND(C133="B",'Claim Details'!$I$28&gt;=Rates!$H$14,'Claim Details'!$I$28&lt;=Rates!$H$15,'Claim Details'!$I$19="No"),Rates!$H$23,IF(AND(C133="B",'Claim Details'!$I$28&gt;=Rates!$J$14,'Claim Details'!$I$28&lt;=Rates!$J$15,'Claim Details'!$I$19="Yes"),Rates!$K$23,IF(AND(C133="B",'Claim Details'!$I$28&gt;=Rates!$J$14,'Claim Details'!$I$28&lt;=Rates!$J$15,'Claim Details'!$I$19="No"),Rates!$J$23,IF(AND(C133="C",'Claim Details'!$I$28&gt;=Rates!$D$14,'Claim Details'!$I$28&lt;=Rates!$D$15,'Claim Details'!$I$19="Yes"),Rates!$E$24,IF(AND(C133="C",'Claim Details'!$I$28&gt;=Rates!$D$14,'Claim Details'!$I$28&lt;=Rates!$D$15,'Claim Details'!$I$19="No"),Rates!$D$24,IF(AND(C133="C",'Claim Details'!$I$28&gt;=Rates!$F$14,'Claim Details'!$I$28&lt;=Rates!$F$15,'Claim Details'!$I$19="Yes"),Rates!$G$24,IF(AND(C133="C",'Claim Details'!$I$28&gt;=Rates!$F$14,'Claim Details'!$I$28&lt;=Rates!$F$15,'Claim Details'!$I$19="No"),Rates!$F$24,IF(AND(C133="C",'Claim Details'!$I$28&gt;=Rates!$H$14,'Claim Details'!$I$28&lt;=Rates!$H$15,'Claim Details'!$I$19="Yes"),Rates!$I$24,IF(AND(C133="C",'Claim Details'!$I$28&gt;=Rates!$H$14,'Claim Details'!$I$28&lt;=Rates!$H$15,'Claim Details'!$I$19="No"),Rates!$H$24,IF(AND(C133="C",'Claim Details'!$I$28&gt;=Rates!$J$14,'Claim Details'!$I$28&lt;=Rates!$J$15,'Claim Details'!$I$19="Yes"),Rates!$K$24,IF(AND(C133="C",'Claim Details'!$I$28&gt;=Rates!$J$14,'Claim Details'!$I$28&lt;=Rates!$J$15,'Claim Details'!$I$19="No"),Rates!$J$24,"£0.00"))))))))))))))))))))))))</f>
        <v>£0.00</v>
      </c>
      <c r="BB133" s="189" t="str">
        <f t="shared" si="27"/>
        <v>£0.00</v>
      </c>
      <c r="BC133" s="1"/>
      <c r="BD133" s="189" t="str">
        <f>IF(AND(AE133="A",'Claim Details'!$I$28&gt;=Rates!$D$14,'Claim Details'!$I$28&lt;=Rates!$D$15,'Claim Details'!$I$19="Yes"),Rates!$J$17,IF(AND(AE133="A",'Claim Details'!$I$28&gt;=Rates!$D$14,'Claim Details'!$I$28&lt;=Rates!$D$15,'Claim Details'!$I$19="No"),Rates!$D$17,IF(AND(AE133="A",'Claim Details'!$I$28&gt;=Rates!$F$14,'Claim Details'!$I$28&lt;=Rates!$F$15,'Claim Details'!$I$19="Yes"),Rates!$G$17,IF(AND(AE133="A",'Claim Details'!$I$28&gt;=Rates!$F$14,'Claim Details'!$I$28&lt;=Rates!$F$15,'Claim Details'!$I$19="No"),Rates!$F$17,IF(AND(AE133="A",'Claim Details'!$I$28&gt;=Rates!$H$14,'Claim Details'!$I$28&lt;=Rates!$H$15,'Claim Details'!$I$19="Yes"),Rates!$I$17,IF(AND(AE133="A",'Claim Details'!$I$28&gt;=Rates!$H$14,'Claim Details'!$I$28&lt;=Rates!$H$15,'Claim Details'!$I$19="No"),Rates!$H$17,IF(AND(AE133="A",'Claim Details'!$I$28&gt;=Rates!$J$14,'Claim Details'!$I$28&lt;=Rates!$J$15,'Claim Details'!$I$19="Yes"),Rates!$K$17,IF(AND(AE133="A",'Claim Details'!$I$28&gt;=Rates!$J$14,'Claim Details'!$I$28&lt;=Rates!$J$15,'Claim Details'!$I$19="No"),Rates!$J$17,IF(AND(AE133="B",'Claim Details'!$I$28&gt;=Rates!$D$14,'Claim Details'!$I$28&lt;=Rates!$D$15,'Claim Details'!$I$19="Yes"),Rates!$E$18,IF(AND(AE133="B",'Claim Details'!$I$28&gt;=Rates!$D$14,'Claim Details'!$I$28&lt;=Rates!$D$15,'Claim Details'!$I$19="No"),Rates!$D$18,IF(AND(AE133="B",'Claim Details'!$I$28&gt;=Rates!$F$14,'Claim Details'!$I$28&lt;=Rates!$F$15,'Claim Details'!$I$19="Yes"),Rates!$G$18,IF(AND(AE133="B",'Claim Details'!$I$28&gt;=Rates!$F$14,'Claim Details'!$I$28&lt;=Rates!$F$15,'Claim Details'!$I$19="No"),Rates!$F$18,IF(AND(AE133="B",'Claim Details'!$I$28&gt;=Rates!$H$14,'Claim Details'!$I$28&lt;=Rates!$H$15,'Claim Details'!$I$19="Yes"),Rates!$I$18,IF(AND(AE133="B",'Claim Details'!$I$28&gt;=Rates!$H$14,'Claim Details'!$I$28&lt;=Rates!$H$15,'Claim Details'!$I$19="No"),Rates!$H$18,IF(AND(AE133="B",'Claim Details'!$I$28&gt;=Rates!$J$14,'Claim Details'!$I$28&lt;=Rates!$J$15,'Claim Details'!$I$19="Yes"),Rates!$K$18,IF(AND(AE133="B",'Claim Details'!$I$28&gt;=Rates!$J$14,'Claim Details'!$I$28&lt;=Rates!$J$15,'Claim Details'!$I$19="No"),Rates!$J$18,IF(AND(AE133="C",'Claim Details'!$I$28&gt;=Rates!$D$14,'Claim Details'!$I$28&lt;=Rates!$D$15,'Claim Details'!$I$19="Yes"),Rates!$E$19,IF(AND(AE133="C",'Claim Details'!$I$28&gt;=Rates!$D$14,'Claim Details'!$I$28&lt;=Rates!$D$15,'Claim Details'!$I$19="No"),Rates!$D$19,IF(AND(AE133="C",'Claim Details'!$I$28&gt;=Rates!$F$14,'Claim Details'!$I$28&lt;=Rates!$F$15,'Claim Details'!$I$19="Yes"),Rates!$G$19,IF(AND(AE133="C",'Claim Details'!$I$28&gt;=Rates!$F$14,'Claim Details'!$I$28&lt;=Rates!$F$15,'Claim Details'!$I$19="No"),Rates!$F$19,IF(AND(AE133="C",'Claim Details'!$I$28&gt;=Rates!$H$14,'Claim Details'!$I$28&lt;=Rates!$H$15,'Claim Details'!$I$19="Yes"),Rates!$I$19,IF(AND(AE133="C",'Claim Details'!$I$28&gt;=Rates!$H$14,'Claim Details'!$I$28&lt;=Rates!$H$15,'Claim Details'!$I$19="No"),Rates!$H$19,IF(AND(AE133="C",'Claim Details'!$I$28&gt;=Rates!$J$14,'Claim Details'!$I$28&lt;=Rates!$J$15,'Claim Details'!$I$19="Yes"),Rates!$K$19,IF(AND(AE133="C",'Claim Details'!$I$28&gt;=Rates!$J$14,'Claim Details'!$I$28&lt;=Rates!$J$15,'Claim Details'!$I$19="No"),Rates!$J$19,"£0.00"))))))))))))))))))))))))</f>
        <v>£0.00</v>
      </c>
      <c r="BE133" s="189" t="str">
        <f>IF(AND(AE133="A",'Claim Details'!$I$28&gt;=Rates!$D$14,'Claim Details'!$I$28&lt;=Rates!$D$15,'Claim Details'!$I$19="Yes"),Rates!$J$25,IF(AND(AE133="A",'Claim Details'!$I$28&gt;=Rates!$D$14,'Claim Details'!$I$28&lt;=Rates!$D$15,'Claim Details'!$I$19="No"),Rates!$D$25,IF(AND(AE133="A",'Claim Details'!$I$28&gt;=Rates!$F$14,'Claim Details'!$I$28&lt;=Rates!$F$15,'Claim Details'!$I$19="Yes"),Rates!$G$25,IF(AND(AE133="A",'Claim Details'!$I$28&gt;=Rates!$F$14,'Claim Details'!$I$28&lt;=Rates!$F$15,'Claim Details'!$I$19="No"),Rates!$F$25,IF(AND(AE133="A",'Claim Details'!$I$28&gt;=Rates!$H$14,'Claim Details'!$I$28&lt;=Rates!$H$15,'Claim Details'!$I$19="Yes"),Rates!$I$25,IF(AND(AE133="A",'Claim Details'!$I$28&gt;=Rates!$H$14,'Claim Details'!$I$28&lt;=Rates!$H$15,'Claim Details'!$I$19="No"),Rates!$H$25,IF(AND(AE133="A",'Claim Details'!$I$28&gt;=Rates!$J$14,'Claim Details'!$I$28&lt;=Rates!$J$15,'Claim Details'!$I$19="Yes"),Rates!$K$25,IF(AND(AE133="A",'Claim Details'!$I$28&gt;=Rates!$J$14,'Claim Details'!$I$28&lt;=Rates!$J$15,'Claim Details'!$I$19="No"),Rates!$J$25,IF(AND(AE133="B",'Claim Details'!$I$28&gt;=Rates!$D$14,'Claim Details'!$I$28&lt;=Rates!$D$15,'Claim Details'!$I$19="Yes"),Rates!$E$26,IF(AND(AE133="B",'Claim Details'!$I$28&gt;=Rates!$D$14,'Claim Details'!$I$28&lt;=Rates!$D$15,'Claim Details'!$I$19="No"),Rates!$D$26,IF(AND(AE133="B",'Claim Details'!$I$28&gt;=Rates!$F$14,'Claim Details'!$I$28&lt;=Rates!$F$15,'Claim Details'!$I$19="Yes"),Rates!$G$26,IF(AND(AE133="B",'Claim Details'!$I$28&gt;=Rates!$F$14,'Claim Details'!$I$28&lt;=Rates!$F$15,'Claim Details'!$I$19="No"),Rates!$F$26,IF(AND(AE133="B",'Claim Details'!$I$28&gt;=Rates!$H$14,'Claim Details'!$I$28&lt;=Rates!$H$15,'Claim Details'!$I$19="Yes"),Rates!$I$26,IF(AND(AE133="B",'Claim Details'!$I$28&gt;=Rates!$H$14,'Claim Details'!$I$28&lt;=Rates!$H$15,'Claim Details'!$I$19="No"),Rates!$H$26,IF(AND(AE133="B",'Claim Details'!$I$28&gt;=Rates!$J$14,'Claim Details'!$I$28&lt;=Rates!$J$15,'Claim Details'!$I$19="Yes"),Rates!$K$26,IF(AND(AE133="B",'Claim Details'!$I$28&gt;=Rates!$J$14,'Claim Details'!$I$28&lt;=Rates!$J$15,'Claim Details'!$I$19="No"),Rates!$J$26,IF(AND(AE133="C",'Claim Details'!$I$28&gt;=Rates!$D$14,'Claim Details'!$I$28&lt;=Rates!$D$15,'Claim Details'!$I$19="Yes"),Rates!$E$27,IF(AND(AE133="C",'Claim Details'!$I$28&gt;=Rates!$D$14,'Claim Details'!$I$28&lt;=Rates!$D$15,'Claim Details'!$I$19="No"),Rates!$D$27,IF(AND(AE133="C",'Claim Details'!$I$28&gt;=Rates!$F$14,'Claim Details'!$I$28&lt;=Rates!$F$15,'Claim Details'!$I$19="Yes"),Rates!$G$27,IF(AND(AE133="C",'Claim Details'!$I$28&gt;=Rates!$F$14,'Claim Details'!$I$28&lt;=Rates!$F$15,'Claim Details'!$I$19="No"),Rates!$F$27,IF(AND(AE133="C",'Claim Details'!$I$28&gt;=Rates!$H$14,'Claim Details'!$I$28&lt;=Rates!$H$15,'Claim Details'!$I$19="Yes"),Rates!$I$27,IF(AND(AE133="C",'Claim Details'!$I$28&gt;=Rates!$H$14,'Claim Details'!$I$28&lt;=Rates!$H$15,'Claim Details'!$I$19="No"),Rates!$H$27,IF(AND(AE133="C",'Claim Details'!$I$28&gt;=Rates!$J$14,'Claim Details'!$I$28&lt;=Rates!$J$15,'Claim Details'!$I$19="Yes"),Rates!$K$27,IF(AND(AE133="C",'Claim Details'!$I$28&gt;=Rates!$J$14,'Claim Details'!$I$28&lt;=Rates!$J$15,'Claim Details'!$I$19="No"),Rates!$J$27,"£0.00"))))))))))))))))))))))))</f>
        <v>£0.00</v>
      </c>
      <c r="BF133" s="189" t="str">
        <f>IF(AND(AE133="A",'Claim Details'!$I$28&gt;=Rates!$D$14,'Claim Details'!$I$28&lt;=Rates!$D$15,'Claim Details'!$I$19="Yes"),Rates!$E$20,IF(AND(AE133="A",'Claim Details'!$I$28&gt;=Rates!$D$14,'Claim Details'!$I$28&lt;=Rates!$D$15,'Claim Details'!$I$19="No"),Rates!$D$20,IF(AND(AE133="A",'Claim Details'!$I$28&gt;=Rates!$F$14,'Claim Details'!$I$28&lt;=Rates!$F$15,'Claim Details'!$I$19="Yes"),Rates!$G$20,IF(AND(AE133="A",'Claim Details'!$I$28&gt;=Rates!$F$14,'Claim Details'!$I$28&lt;=Rates!$F$15,'Claim Details'!$I$19="No"),Rates!$F$20,IF(AND(AE133="A",'Claim Details'!$I$28&gt;=Rates!$H$14,'Claim Details'!$I$28&lt;=Rates!$H$15,'Claim Details'!$I$19="Yes"),Rates!$I$20,IF(AND(AE133="A",'Claim Details'!$I$28&gt;=Rates!$H$14,'Claim Details'!$I$28&lt;=Rates!$H$15,'Claim Details'!$I$19="No"),Rates!$H$20,IF(AND(AE133="A",'Claim Details'!$I$28&gt;=Rates!$J$14,'Claim Details'!$I$28&lt;=Rates!$J$15,'Claim Details'!$I$19="Yes"),Rates!$K$20,IF(AND(AE133="A",'Claim Details'!$I$28&gt;=Rates!$J$14,'Claim Details'!$I$28&lt;=Rates!$J$15,'Claim Details'!$I$19="No"),Rates!$J$20,IF(AND(AE133="B",'Claim Details'!$I$28&gt;=Rates!$D$14,'Claim Details'!$I$28&lt;=Rates!$D$15,'Claim Details'!$I$19="Yes"),Rates!$E$21,IF(AND(AE133="B",'Claim Details'!$I$28&gt;=Rates!$D$14,'Claim Details'!$I$28&lt;=Rates!$D$15,'Claim Details'!$I$19="No"),Rates!$D$21,IF(AND(AE133="B",'Claim Details'!$I$28&gt;=Rates!$F$14,'Claim Details'!$I$28&lt;=Rates!$F$15,'Claim Details'!$I$19="Yes"),Rates!$G$21,IF(AND(AE133="B",'Claim Details'!$I$28&gt;=Rates!$F$14,'Claim Details'!$I$28&lt;=Rates!$F$15,'Claim Details'!$I$19="No"),Rates!$F$21,IF(AND(AE133="B",'Claim Details'!$I$28&gt;=Rates!$H$14,'Claim Details'!$I$28&lt;=Rates!$H$15,'Claim Details'!$I$19="Yes"),Rates!$I$21,IF(AND(AE133="B",'Claim Details'!$I$28&gt;=Rates!$H$14,'Claim Details'!$I$28&lt;=Rates!$H$15,'Claim Details'!$I$19="No"),Rates!$H$21,IF(AND(AE133="B",'Claim Details'!$I$28&gt;=Rates!$J$14,'Claim Details'!$I$28&lt;=Rates!$J$15,'Claim Details'!$I$19="Yes"),Rates!$K$21,IF(AND(AE133="B",'Claim Details'!$I$28&gt;=Rates!$J$14,'Claim Details'!$I$28&lt;=Rates!$J$15,'Claim Details'!$I$19="No"),Rates!$J$21,"£0.00"))))))))))))))))</f>
        <v>£0.00</v>
      </c>
      <c r="BG133" s="189" t="str">
        <f>IF(AND(AE133="A",'Claim Details'!$I$28&gt;=Rates!$D$14,'Claim Details'!$I$28&lt;=Rates!$D$15,'Claim Details'!$I$19="Yes"),Rates!$E$22,IF(AND(AE133="A",'Claim Details'!$I$28&gt;=Rates!$D$14,'Claim Details'!$I$28&lt;=Rates!$D$15,'Claim Details'!$I$19="No"),Rates!$D$22,IF(AND(AE133="A",'Claim Details'!$I$28&gt;=Rates!$F$14,'Claim Details'!$I$28&lt;=Rates!$F$15,'Claim Details'!$I$19="Yes"),Rates!$G$22,IF(AND(AE133="A",'Claim Details'!$I$28&gt;=Rates!$F$14,'Claim Details'!$I$28&lt;=Rates!$F$15,'Claim Details'!$I$19="No"),Rates!$F$22,IF(AND(AE133="A",'Claim Details'!$I$28&gt;=Rates!$H$14,'Claim Details'!$I$28&lt;=Rates!$H$15,'Claim Details'!$I$19="Yes"),Rates!$I$22,IF(AND(AE133="A",'Claim Details'!$I$28&gt;=Rates!$H$14,'Claim Details'!$I$28&lt;=Rates!$H$15,'Claim Details'!$I$19="No"),Rates!$H$22,IF(AND(AE133="A",'Claim Details'!$I$28&gt;=Rates!$J$14,'Claim Details'!$I$28&lt;=Rates!$J$15,'Claim Details'!$I$19="Yes"),Rates!$K$22,IF(AND(AE133="A",'Claim Details'!$I$28&gt;=Rates!$J$14,'Claim Details'!$I$28&lt;=Rates!$J$15,'Claim Details'!$I$19="No"),Rates!$J$22,IF(AND(AE133="B",'Claim Details'!$I$28&gt;=Rates!$D$14,'Claim Details'!$I$28&lt;=Rates!$D$15,'Claim Details'!$I$19="Yes"),Rates!$E$23,IF(AND(AE133="B",'Claim Details'!$I$28&gt;=Rates!$D$14,'Claim Details'!$I$28&lt;=Rates!$D$15,'Claim Details'!$I$19="No"),Rates!$D$23,IF(AND(AE133="B",'Claim Details'!$I$28&gt;=Rates!$F$14,'Claim Details'!$I$28&lt;=Rates!$F$15,'Claim Details'!$I$19="Yes"),Rates!$G$23,IF(AND(AE133="B",'Claim Details'!$I$28&gt;=Rates!$F$14,'Claim Details'!$I$28&lt;=Rates!$F$15,'Claim Details'!$I$19="No"),Rates!$F$23,IF(AND(AE133="B",'Claim Details'!$I$28&gt;=Rates!$H$14,'Claim Details'!$I$28&lt;=Rates!$H$15,'Claim Details'!$I$19="Yes"),Rates!$I$23,IF(AND(AE133="B",'Claim Details'!$I$28&gt;=Rates!$H$14,'Claim Details'!$I$28&lt;=Rates!$H$15,'Claim Details'!$I$19="No"),Rates!$H$23,IF(AND(AE133="B",'Claim Details'!$I$28&gt;=Rates!$J$14,'Claim Details'!$I$28&lt;=Rates!$J$15,'Claim Details'!$I$19="Yes"),Rates!$K$23,IF(AND(AE133="B",'Claim Details'!$I$28&gt;=Rates!$J$14,'Claim Details'!$I$28&lt;=Rates!$J$15,'Claim Details'!$I$19="No"),Rates!$J$23,IF(AND(AE133="C",'Claim Details'!$I$28&gt;=Rates!$D$14,'Claim Details'!$I$28&lt;=Rates!$D$15,'Claim Details'!$I$19="Yes"),Rates!$E$24,IF(AND(AE133="C",'Claim Details'!$I$28&gt;=Rates!$D$14,'Claim Details'!$I$28&lt;=Rates!$D$15,'Claim Details'!$I$19="No"),Rates!$D$24,IF(AND(AE133="C",'Claim Details'!$I$28&gt;=Rates!$F$14,'Claim Details'!$I$28&lt;=Rates!$F$15,'Claim Details'!$I$19="Yes"),Rates!$G$24,IF(AND(AE133="C",'Claim Details'!$I$28&gt;=Rates!$F$14,'Claim Details'!$I$28&lt;=Rates!$F$15,'Claim Details'!$I$19="No"),Rates!$F$24,IF(AND(AE133="C",'Claim Details'!$I$28&gt;=Rates!$H$14,'Claim Details'!$I$28&lt;=Rates!$H$15,'Claim Details'!$I$19="Yes"),Rates!$I$24,IF(AND(AE133="C",'Claim Details'!$I$28&gt;=Rates!$H$14,'Claim Details'!$I$28&lt;=Rates!$H$15,'Claim Details'!$I$19="No"),Rates!$H$24,IF(AND(AE133="C",'Claim Details'!$I$28&gt;=Rates!$J$14,'Claim Details'!$I$28&lt;=Rates!$J$15,'Claim Details'!$I$19="Yes"),Rates!$K$24,IF(AND(AE133="C",'Claim Details'!$I$28&gt;=Rates!$J$14,'Claim Details'!$I$28&lt;=Rates!$J$15,'Claim Details'!$I$19="No"),Rates!$J$24,"£0.00"))))))))))))))))))))))))</f>
        <v>£0.00</v>
      </c>
      <c r="BH133" s="189" t="str">
        <f t="shared" si="28"/>
        <v>£0.00</v>
      </c>
      <c r="BI133" s="189">
        <f t="shared" si="29"/>
        <v>0</v>
      </c>
      <c r="BO133" s="202" t="str">
        <f>IF(H133="","£0.00",IF(AP133="4","£0.00",IF(AP133="5","£0.00",IF(AP133="1","£0.00",((AQ133*H133)*'Claim Details'!$F$111)/100))))</f>
        <v>£0.00</v>
      </c>
      <c r="BP133" s="202" t="str">
        <f>IF(T133="","£0.00",IF(AP133="4","£0.00",IF(AP133="5","£0.00",IF(AP133="1","£0.00",((AR133*T133)*'Claim Details'!$N$111)/100))))</f>
        <v>£0.00</v>
      </c>
      <c r="BQ133" s="202" t="str">
        <f>IF(AI133="","£0.00",IF(AP133="4","£0.00",IF(AP133="5","£0.00",IF(AP133="1","£0.00",((BI133*AI133)*'Claim Details'!$W$111)/100))))</f>
        <v>£0.00</v>
      </c>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row>
    <row r="134" spans="1:97" ht="15">
      <c r="A134" s="145"/>
      <c r="B134" s="91"/>
      <c r="C134" s="96"/>
      <c r="D134" s="97"/>
      <c r="E134" s="98"/>
      <c r="F134" s="89"/>
      <c r="G134" s="99"/>
      <c r="H134" s="100"/>
      <c r="I134" s="221" t="str">
        <f t="shared" ref="I134:I197" si="34">IF(AP134="6", AS134, IF(AP134="2", AU134, IF(AP134="3", AV134, IF(AP134="1", AT134, "£0.00"))))</f>
        <v>£0.00</v>
      </c>
      <c r="J134" s="101"/>
      <c r="K134" s="100"/>
      <c r="L134" s="221" t="str">
        <f t="shared" ref="L134:L197" si="35">IF(H134="","£0.00",IF(K134="",(AQ134*H134),IF(K134="No",(AQ134*H134),IF(AP134="1",(AQ134*H134),IF(K134="Yes",((AQ134*H134)+BO134),"£0.00")))))</f>
        <v>£0.00</v>
      </c>
      <c r="M134" s="101"/>
      <c r="N134" s="102"/>
      <c r="O134" s="145"/>
      <c r="P134" s="77"/>
      <c r="Q134" s="87"/>
      <c r="R134" s="87"/>
      <c r="S134" s="87"/>
      <c r="T134" s="149" t="str">
        <f t="shared" ref="T134:T197" si="36">IF(Q134="No","0.00",IF(Q134="Yes",H134,IF(Q134="Part Pay",R134,"")))</f>
        <v/>
      </c>
      <c r="U134" s="87" t="str">
        <f t="shared" si="30"/>
        <v/>
      </c>
      <c r="V134" s="87"/>
      <c r="W134" s="53" t="str">
        <f t="shared" ref="W134:W197" si="37">IF(T134="","£0.00",IF(V134="",(AR134*T134),IF(V134="No",(AR134*T134),IF(AP134="1",(AR134*T134),IF(V134="Yes",((AR134*T134)+BP134),"£0.00")))))</f>
        <v>£0.00</v>
      </c>
      <c r="X134" s="53"/>
      <c r="Y134" s="87"/>
      <c r="Z134" s="78"/>
      <c r="AA134" s="79"/>
      <c r="AB134" s="160"/>
      <c r="AC134" s="98"/>
      <c r="AD134" s="225"/>
      <c r="AE134" s="235" t="str">
        <f t="shared" ref="AE134:AE197" si="38">IF(AD134&gt;=0,U134,"")</f>
        <v/>
      </c>
      <c r="AF134" s="87" t="str">
        <f t="shared" ref="AF134:AF197" si="39">IF(V134="Yes", "Yes",  "")</f>
        <v/>
      </c>
      <c r="AG134" s="53"/>
      <c r="AH134" s="224"/>
      <c r="AI134" s="226" t="str">
        <f t="shared" si="31"/>
        <v/>
      </c>
      <c r="AJ134" s="236" t="str">
        <f t="shared" ref="AJ134:AJ197" si="40">IF(H134="","£0.00",IF(AF134="",(BI134*AI134),IF(AF134="No",(BI134*AI134),IF(AP134="1",(BI134*AI134),IF(AF134="Yes",((BI134*AI134)+BQ134),"£0.00")))))</f>
        <v>£0.00</v>
      </c>
      <c r="AK134" s="31"/>
      <c r="AL134" s="1"/>
      <c r="AM134" s="1"/>
      <c r="AN134" s="1"/>
      <c r="AO134" s="1"/>
      <c r="AP134" s="1" t="str">
        <f t="shared" si="32"/>
        <v/>
      </c>
      <c r="AQ134" s="27">
        <f t="shared" si="33"/>
        <v>0</v>
      </c>
      <c r="AR134" s="189">
        <f t="shared" ref="AR134:AR197" si="41">MIN(BB134, AQ134)</f>
        <v>0</v>
      </c>
      <c r="AS134" s="190" t="str">
        <f>IF(AND(C134="A",'Claim Details'!$E$28&gt;=Rates!$D$14,'Claim Details'!$E$28&lt;=Rates!$D$15,'Claim Details'!$E$19="Yes"),Rates!$E$17,IF(AND(C134="A",'Claim Details'!$E$28&gt;=Rates!$D$14,'Claim Details'!$E$28&lt;=Rates!$D$15,'Claim Details'!$E$19="No"),Rates!$D$17,IF(AND(C134="A",'Claim Details'!$E$28&gt;=Rates!$F$14,'Claim Details'!$E$28&lt;=Rates!$F$15,'Claim Details'!$E$19="Yes"),Rates!$G$17,IF(AND(C134="A",'Claim Details'!$E$28&gt;=Rates!$F$14,'Claim Details'!$E$28&lt;=Rates!$F$15,'Claim Details'!$E$19="No"),Rates!$F$17,IF(AND(C134="A",'Claim Details'!$E$28&gt;=Rates!$H$14,'Claim Details'!$E$28&lt;=Rates!$H$15,'Claim Details'!$E$19="Yes"),Rates!$I$17,IF(AND(C134="A",'Claim Details'!$E$28&gt;=Rates!$H$14,'Claim Details'!$E$28&lt;=Rates!$H$15,'Claim Details'!$E$19="No"),Rates!$H$17,IF(AND(C134="A",'Claim Details'!$E$28&gt;=Rates!$J$14,'Claim Details'!$E$28&lt;=Rates!$J$15,'Claim Details'!$E$19="Yes"),Rates!$K$17,IF(AND(C134="A",'Claim Details'!$E$28&gt;=Rates!$J$14,'Claim Details'!$E$28&lt;=Rates!$J$15,'Claim Details'!$E$19="No"),Rates!$J$17,IF(AND(C134="B",'Claim Details'!$E$28&gt;=Rates!$D$14,'Claim Details'!$E$28&lt;=Rates!$D$15,'Claim Details'!$E$19="Yes"),Rates!$E$18,IF(AND(C134="B",'Claim Details'!$E$28&gt;=Rates!$D$14,'Claim Details'!$E$28&lt;=Rates!$D$15,'Claim Details'!$E$19="No"),Rates!$D$18,IF(AND(C134="B",'Claim Details'!$E$28&gt;=Rates!$F$14,'Claim Details'!$E$28&lt;=Rates!$F$15,'Claim Details'!$E$19="Yes"),Rates!$G$18,IF(AND(C134="B",'Claim Details'!$E$28&gt;=Rates!$F$14,'Claim Details'!$E$28&lt;=Rates!$F$15,'Claim Details'!$E$19="No"),Rates!$F$18,IF(AND(C134="B",'Claim Details'!$E$28&gt;=Rates!$H$14,'Claim Details'!$E$28&lt;=Rates!$H$15,'Claim Details'!$E$19="Yes"),Rates!$I$18,IF(AND(C134="B",'Claim Details'!$E$28&gt;=Rates!$H$14,'Claim Details'!$E$28&lt;=Rates!$H$15,'Claim Details'!$E$19="No"),Rates!$H$18,IF(AND(C134="B",'Claim Details'!$E$28&gt;=Rates!$J$14,'Claim Details'!$E$28&lt;=Rates!$J$15,'Claim Details'!$E$19="Yes"),Rates!$K$18,IF(AND(C134="B",'Claim Details'!$E$28&gt;=Rates!$J$14,'Claim Details'!$E$28&lt;=Rates!$J$15,'Claim Details'!$E$19="No"),Rates!$J$18,IF(AND(C134="C",'Claim Details'!$E$28&gt;=Rates!$D$14,'Claim Details'!$E$28&lt;=Rates!$D$15,'Claim Details'!$E$19="Yes"),Rates!$E$19,IF(AND(C134="C",'Claim Details'!$E$28&gt;=Rates!$D$14,'Claim Details'!$E$28&lt;=Rates!$D$15,'Claim Details'!$E$19="No"),Rates!$D$19,IF(AND(C134="C",'Claim Details'!$E$28&gt;=Rates!$F$14,'Claim Details'!$E$28&lt;=Rates!$F$15,'Claim Details'!$E$19="Yes"),Rates!$G$19,IF(AND(C134="C",'Claim Details'!$E$28&gt;=Rates!$F$14,'Claim Details'!$E$28&lt;=Rates!$F$15,'Claim Details'!$E$19="No"),Rates!$F$19,IF(AND(C134="C",'Claim Details'!$E$28&gt;=Rates!$H$14,'Claim Details'!$E$28&lt;=Rates!$H$15,'Claim Details'!$E$19="Yes"),Rates!$I$19,IF(AND(C134="C",'Claim Details'!$E$28&gt;=Rates!$H$14,'Claim Details'!$E$28&lt;=Rates!$H$15,'Claim Details'!$E$19="No"),Rates!$H$19,IF(AND(C134="C",'Claim Details'!$E$28&gt;=Rates!$J$14,'Claim Details'!$E$28&lt;=Rates!$J$15,'Claim Details'!$E$19="Yes"),Rates!$K$19,IF(AND(C134="C",'Claim Details'!$E$28&gt;=Rates!$J$14,'Claim Details'!$E$28&lt;=Rates!$J$15,'Claim Details'!$E$19="No"),Rates!$J$19,"£0.00"))))))))))))))))))))))))</f>
        <v>£0.00</v>
      </c>
      <c r="AT134" s="189" t="str">
        <f>IF(AND(C134="A",'Claim Details'!$E$28&gt;=Rates!$D$14,'Claim Details'!$E$28&lt;=Rates!$D$15,'Claim Details'!$E$19="Yes"),Rates!$E$25,IF(AND(C134="A",'Claim Details'!$E$28&gt;=Rates!$D$14,'Claim Details'!$E$28&lt;=Rates!$D$15,'Claim Details'!$E$19="No"),Rates!$D$25,IF(AND(C134="A",'Claim Details'!$E$28&gt;=Rates!$F$14,'Claim Details'!$E$28&lt;=Rates!$F$15,'Claim Details'!$E$19="Yes"),Rates!$G$25,IF(AND(C134="A",'Claim Details'!$E$28&gt;=Rates!$F$14,'Claim Details'!$E$28&lt;=Rates!$F$15,'Claim Details'!$E$19="No"),Rates!$F$25,IF(AND(C134="A",'Claim Details'!$E$28&gt;=Rates!$H$14,'Claim Details'!$E$28&lt;=Rates!$H$15,'Claim Details'!$E$19="Yes"),Rates!$I$25,IF(AND(C134="A",'Claim Details'!$E$28&gt;=Rates!$H$14,'Claim Details'!$E$28&lt;=Rates!$H$15,'Claim Details'!$E$19="No"),Rates!$H$25,IF(AND(C134="A",'Claim Details'!$E$28&gt;=Rates!$J$14,'Claim Details'!$E$28&lt;=Rates!$J$15,'Claim Details'!$E$19="Yes"),Rates!$K$25,IF(AND(C134="A",'Claim Details'!$E$28&gt;=Rates!$J$14,'Claim Details'!$E$28&lt;=Rates!$J$15,'Claim Details'!$E$19="No"),Rates!$J$25,IF(AND(C134="B",'Claim Details'!$E$28&gt;=Rates!$D$14,'Claim Details'!$E$28&lt;=Rates!$D$15,'Claim Details'!$E$19="Yes"),Rates!$E$26,IF(AND(C134="B",'Claim Details'!$E$28&gt;=Rates!$D$14,'Claim Details'!$E$28&lt;=Rates!$D$15,'Claim Details'!$E$19="No"),Rates!$D$26,IF(AND(C134="B",'Claim Details'!$E$28&gt;=Rates!$F$14,'Claim Details'!$E$28&lt;=Rates!$F$15,'Claim Details'!$E$19="Yes"),Rates!$G$26,IF(AND(C134="B",'Claim Details'!$E$28&gt;=Rates!$F$14,'Claim Details'!$E$28&lt;=Rates!$F$15,'Claim Details'!$E$19="No"),Rates!$F$26,IF(AND(C134="B",'Claim Details'!$E$28&gt;=Rates!$H$14,'Claim Details'!$E$28&lt;=Rates!$H$15,'Claim Details'!$E$19="Yes"),Rates!$I$26,IF(AND(C134="B",'Claim Details'!$E$28&gt;=Rates!$H$14,'Claim Details'!$E$28&lt;=Rates!$H$15,'Claim Details'!$E$19="No"),Rates!$H$26,IF(AND(C134="B",'Claim Details'!$E$28&gt;=Rates!$J$14,'Claim Details'!$E$28&lt;=Rates!$J$15,'Claim Details'!$E$19="Yes"),Rates!$K$26,IF(AND(C134="B",'Claim Details'!$E$28&gt;=Rates!$J$14,'Claim Details'!$E$28&lt;=Rates!$J$15,'Claim Details'!$E$19="No"),Rates!$J$26,IF(AND(C134="C",'Claim Details'!$E$28&gt;=Rates!$D$14,'Claim Details'!$E$28&lt;=Rates!$D$15,'Claim Details'!$E$19="Yes"),Rates!$E$27,IF(AND(C134="C",'Claim Details'!$E$28&gt;=Rates!$D$14,'Claim Details'!$E$28&lt;=Rates!$D$15,'Claim Details'!$E$19="No"),Rates!$D$27,IF(AND(C134="C",'Claim Details'!$E$28&gt;=Rates!$F$14,'Claim Details'!$E$28&lt;=Rates!$F$15,'Claim Details'!$E$19="Yes"),Rates!$G$27,IF(AND(C134="C",'Claim Details'!$E$28&gt;=Rates!$F$14,'Claim Details'!$E$28&lt;=Rates!$F$15,'Claim Details'!$E$19="No"),Rates!$F$27,IF(AND(C134="C",'Claim Details'!$E$28&gt;=Rates!$H$14,'Claim Details'!$E$28&lt;=Rates!$H$15,'Claim Details'!$E$19="Yes"),Rates!$I$27,IF(AND(C134="C",'Claim Details'!$E$28&gt;=Rates!$H$14,'Claim Details'!$E$28&lt;=Rates!$H$15,'Claim Details'!$E$19="No"),Rates!$H$27,IF(AND(C134="C",'Claim Details'!$E$28&gt;=Rates!$J$14,'Claim Details'!$E$28&lt;=Rates!$J$15,'Claim Details'!$E$19="Yes"),Rates!$K$27,IF(AND(C134="C",'Claim Details'!$E$28&gt;=Rates!$J$14,'Claim Details'!$E$28&lt;=Rates!$J$15,'Claim Details'!$E$19="No"),Rates!$J$27,"£0.00"))))))))))))))))))))))))</f>
        <v>£0.00</v>
      </c>
      <c r="AU134" s="191" t="str">
        <f>IF(AND(C134="A",'Claim Details'!$E$28&gt;=Rates!$D$14,'Claim Details'!$E$28&lt;=Rates!$D$15,'Claim Details'!$E$19="Yes"),Rates!$E$20,IF(AND(C134="A",'Claim Details'!$E$28&gt;=Rates!$D$14,'Claim Details'!$E$28&lt;=Rates!$D$15,'Claim Details'!$E$19="No"),Rates!$D$20,IF(AND(C134="A",'Claim Details'!$E$28&gt;=Rates!$F$14,'Claim Details'!$E$28&lt;=Rates!$F$15,'Claim Details'!$E$19="Yes"),Rates!$G$20,IF(AND(C134="A",'Claim Details'!$E$28&gt;=Rates!$F$14,'Claim Details'!$E$28&lt;=Rates!$F$15,'Claim Details'!$E$19="No"),Rates!$F$20,IF(AND(C134="A",'Claim Details'!$E$28&gt;=Rates!$H$14,'Claim Details'!$E$28&lt;=Rates!$H$15,'Claim Details'!$E$19="Yes"),Rates!$I$20,IF(AND(C134="A",'Claim Details'!$E$28&gt;=Rates!$H$14,'Claim Details'!$E$28&lt;=Rates!$H$15,'Claim Details'!$E$19="No"),Rates!$H$20,IF(AND(C134="A",'Claim Details'!$E$28&gt;=Rates!$J$14,'Claim Details'!$E$28&lt;=Rates!$J$15,'Claim Details'!$E$19="Yes"),Rates!$K$20,IF(AND(C134="A",'Claim Details'!$E$28&gt;=Rates!$J$14,'Claim Details'!$E$28&lt;=Rates!$J$15,'Claim Details'!$E$19="No"),Rates!$J$20,IF(AND(C134="B",'Claim Details'!$E$28&gt;=Rates!$D$14,'Claim Details'!$E$28&lt;=Rates!$D$15,'Claim Details'!$E$19="Yes"),Rates!$E$21,IF(AND(C134="B",'Claim Details'!$E$28&gt;=Rates!$D$14,'Claim Details'!$E$28&lt;=Rates!$D$15,'Claim Details'!$E$19="No"),Rates!$D$21,IF(AND(C134="B",'Claim Details'!$E$28&gt;=Rates!$F$14,'Claim Details'!$E$28&lt;=Rates!$F$15,'Claim Details'!$E$19="Yes"),Rates!$G$21,IF(AND(C134="B",'Claim Details'!$E$28&gt;=Rates!$F$14,'Claim Details'!$E$28&lt;=Rates!$F$15,'Claim Details'!$E$19="No"),Rates!$F$21,IF(AND(C134="B",'Claim Details'!$E$28&gt;=Rates!$H$14,'Claim Details'!$E$28&lt;=Rates!$H$15,'Claim Details'!$E$19="Yes"),Rates!$I$21,IF(AND(C134="B",'Claim Details'!$E$28&gt;=Rates!$H$14,'Claim Details'!$E$28&lt;=Rates!$H$15,'Claim Details'!$E$19="No"),Rates!$H$21,IF(AND(C134="B",'Claim Details'!$E$28&gt;=Rates!$J$14,'Claim Details'!$E$28&lt;=Rates!$J$15,'Claim Details'!$E$19="Yes"),Rates!$K$21,IF(AND(C134="B",'Claim Details'!$E$28&gt;=Rates!$J$14,'Claim Details'!$E$28&lt;=Rates!$J$15,'Claim Details'!$E$19="No"),Rates!$J$21,"£0.00"))))))))))))))))</f>
        <v>£0.00</v>
      </c>
      <c r="AV134" s="191" t="str">
        <f>IF(AND(C134="A",'Claim Details'!$E$28&gt;=Rates!$D$14,'Claim Details'!$E$28&lt;=Rates!$D$15,'Claim Details'!$E$19="Yes"),Rates!$E$22,IF(AND(C134="A",'Claim Details'!$E$28&gt;=Rates!$D$14,'Claim Details'!$E$28&lt;=Rates!$D$15,'Claim Details'!$E$19="No"),Rates!$D$22,IF(AND(C134="A",'Claim Details'!$E$28&gt;=Rates!$F$14,'Claim Details'!$E$28&lt;=Rates!$F$15,'Claim Details'!$E$19="Yes"),Rates!$G$22,IF(AND(C134="A",'Claim Details'!$E$28&gt;=Rates!$F$14,'Claim Details'!$E$28&lt;=Rates!$F$15,'Claim Details'!$E$19="No"),Rates!$F$22,IF(AND(C134="A",'Claim Details'!$E$28&gt;=Rates!$H$14,'Claim Details'!$E$28&lt;=Rates!$H$15,'Claim Details'!$E$19="Yes"),Rates!$I$22,IF(AND(C134="A",'Claim Details'!$E$28&gt;=Rates!$H$14,'Claim Details'!$E$28&lt;=Rates!$H$15,'Claim Details'!$E$19="No"),Rates!$H$22,IF(AND(C134="A",'Claim Details'!$E$28&gt;=Rates!$J$14,'Claim Details'!$E$28&lt;=Rates!$J$15,'Claim Details'!$E$19="Yes"),Rates!$K$22,IF(AND(C134="A",'Claim Details'!$E$28&gt;=Rates!$J$14,'Claim Details'!$E$28&lt;=Rates!$J$15,'Claim Details'!$E$19="No"),Rates!$J$22,IF(AND(C134="B",'Claim Details'!$E$28&gt;=Rates!$D$14,'Claim Details'!$E$28&lt;=Rates!$D$15,'Claim Details'!$E$19="Yes"),Rates!$E$23,IF(AND(C134="B",'Claim Details'!$E$28&gt;=Rates!$D$14,'Claim Details'!$E$28&lt;=Rates!$D$15,'Claim Details'!$E$19="No"),Rates!$D$23,IF(AND(C134="B",'Claim Details'!$E$28&gt;=Rates!$F$14,'Claim Details'!$E$28&lt;=Rates!$F$15,'Claim Details'!$E$19="Yes"),Rates!$G$23,IF(AND(C134="B",'Claim Details'!$E$28&gt;=Rates!$F$14,'Claim Details'!$E$28&lt;=Rates!$F$15,'Claim Details'!$E$19="No"),Rates!$F$23,IF(AND(C134="B",'Claim Details'!$E$28&gt;=Rates!$H$14,'Claim Details'!$E$28&lt;=Rates!$H$15,'Claim Details'!$E$19="Yes"),Rates!$I$23,IF(AND(C134="B",'Claim Details'!$E$28&gt;=Rates!$H$14,'Claim Details'!$E$28&lt;=Rates!$H$15,'Claim Details'!$E$19="No"),Rates!$H$23,IF(AND(C134="B",'Claim Details'!$E$28&gt;=Rates!$J$14,'Claim Details'!$E$28&lt;=Rates!$J$15,'Claim Details'!$E$19="Yes"),Rates!$K$23,IF(AND(C134="B",'Claim Details'!$E$28&gt;=Rates!$J$14,'Claim Details'!$E$28&lt;=Rates!$J$15,'Claim Details'!$E$19="No"),Rates!$J$23,IF(AND(C134="C",'Claim Details'!$E$28&gt;=Rates!$D$14,'Claim Details'!$E$28&lt;=Rates!$D$15,'Claim Details'!$E$19="Yes"),Rates!$E$24,IF(AND(C134="C",'Claim Details'!$E$28&gt;=Rates!$D$14,'Claim Details'!$E$28&lt;=Rates!$D$15,'Claim Details'!$E$19="No"),Rates!$D$24,IF(AND(C134="C",'Claim Details'!$E$28&gt;=Rates!$F$14,'Claim Details'!$E$28&lt;=Rates!$F$15,'Claim Details'!$E$19="Yes"),Rates!$G$24,IF(AND(C134="C",'Claim Details'!$E$28&gt;=Rates!$F$14,'Claim Details'!$E$28&lt;=Rates!$F$15,'Claim Details'!$E$19="No"),Rates!$F$24,IF(AND(C134="C",'Claim Details'!$E$28&gt;=Rates!$H$14,'Claim Details'!$E$28&lt;=Rates!$H$15,'Claim Details'!$E$19="Yes"),Rates!$I$24,IF(AND(C134="C",'Claim Details'!$E$28&gt;=Rates!$H$14,'Claim Details'!$E$28&lt;=Rates!$H$15,'Claim Details'!$E$19="No"),Rates!$H$24,IF(AND(C134="C",'Claim Details'!$E$28&gt;=Rates!$J$14,'Claim Details'!$E$28&lt;=Rates!$J$15,'Claim Details'!$E$19="Yes"),Rates!$K$24,IF(AND(C134="C",'Claim Details'!$E$28&gt;=Rates!$J$14,'Claim Details'!$E$28&lt;=Rates!$J$15,'Claim Details'!$E$19="No"),Rates!$J$24,"£0.00"))))))))))))))))))))))))</f>
        <v>£0.00</v>
      </c>
      <c r="AW134" s="1"/>
      <c r="AX134" s="189" t="str">
        <f>IF(AND(U134="A",'Claim Details'!$I$28&gt;=Rates!$D$14,'Claim Details'!$I$28&lt;=Rates!$D$15,'Claim Details'!$I$19="Yes"),Rates!$J$17,IF(AND(U134="A",'Claim Details'!$I$28&gt;=Rates!$D$14,'Claim Details'!$I$28&lt;=Rates!$D$15,'Claim Details'!$I$19="No"),Rates!$D$17,IF(AND(U134="A",'Claim Details'!$I$28&gt;=Rates!$F$14,'Claim Details'!$I$28&lt;=Rates!$F$15,'Claim Details'!$I$19="Yes"),Rates!$G$17,IF(AND(U134="A",'Claim Details'!$I$28&gt;=Rates!$F$14,'Claim Details'!$I$28&lt;=Rates!$F$15,'Claim Details'!$I$19="No"),Rates!$F$17,IF(AND(U134="A",'Claim Details'!$I$28&gt;=Rates!$H$14,'Claim Details'!$I$28&lt;=Rates!$H$15,'Claim Details'!$I$19="Yes"),Rates!$I$17,IF(AND(U134="A",'Claim Details'!$I$28&gt;=Rates!$H$14,'Claim Details'!$I$28&lt;=Rates!$H$15,'Claim Details'!$I$19="No"),Rates!$H$17,IF(AND(U134="A",'Claim Details'!$I$28&gt;=Rates!$J$14,'Claim Details'!$I$28&lt;=Rates!$J$15,'Claim Details'!$I$19="Yes"),Rates!$K$17,IF(AND(U134="A",'Claim Details'!$I$28&gt;=Rates!$J$14,'Claim Details'!$I$28&lt;=Rates!$J$15,'Claim Details'!$I$19="No"),Rates!$J$17,IF(AND(U134="B",'Claim Details'!$I$28&gt;=Rates!$D$14,'Claim Details'!$I$28&lt;=Rates!$D$15,'Claim Details'!$I$19="Yes"),Rates!$E$18,IF(AND(U134="B",'Claim Details'!$I$28&gt;=Rates!$D$14,'Claim Details'!$I$28&lt;=Rates!$D$15,'Claim Details'!$I$19="No"),Rates!$D$18,IF(AND(U134="B",'Claim Details'!$I$28&gt;=Rates!$F$14,'Claim Details'!$I$28&lt;=Rates!$F$15,'Claim Details'!$I$19="Yes"),Rates!$G$18,IF(AND(U134="B",'Claim Details'!$I$28&gt;=Rates!$F$14,'Claim Details'!$I$28&lt;=Rates!$F$15,'Claim Details'!$I$19="No"),Rates!$F$18,IF(AND(U134="B",'Claim Details'!$I$28&gt;=Rates!$H$14,'Claim Details'!$I$28&lt;=Rates!$H$15,'Claim Details'!$I$19="Yes"),Rates!$I$18,IF(AND(U134="B",'Claim Details'!$I$28&gt;=Rates!$H$14,'Claim Details'!$I$28&lt;=Rates!$H$15,'Claim Details'!$I$19="No"),Rates!$H$18,IF(AND(U134="B",'Claim Details'!$I$28&gt;=Rates!$J$14,'Claim Details'!$I$28&lt;=Rates!$J$15,'Claim Details'!$I$19="Yes"),Rates!$K$18,IF(AND(U134="B",'Claim Details'!$I$28&gt;=Rates!$J$14,'Claim Details'!$I$28&lt;=Rates!$J$15,'Claim Details'!$I$19="No"),Rates!$J$18,IF(AND(U134="C",'Claim Details'!$I$28&gt;=Rates!$D$14,'Claim Details'!$I$28&lt;=Rates!$D$15,'Claim Details'!$I$19="Yes"),Rates!$E$19,IF(AND(U134="C",'Claim Details'!$I$28&gt;=Rates!$D$14,'Claim Details'!$I$28&lt;=Rates!$D$15,'Claim Details'!$I$19="No"),Rates!$D$19,IF(AND(U134="C",'Claim Details'!$I$28&gt;=Rates!$F$14,'Claim Details'!$I$28&lt;=Rates!$F$15,'Claim Details'!$I$19="Yes"),Rates!$G$19,IF(AND(U134="C",'Claim Details'!$I$28&gt;=Rates!$F$14,'Claim Details'!$I$28&lt;=Rates!$F$15,'Claim Details'!$I$19="No"),Rates!$F$19,IF(AND(U134="C",'Claim Details'!$I$28&gt;=Rates!$H$14,'Claim Details'!$I$28&lt;=Rates!$H$15,'Claim Details'!$I$19="Yes"),Rates!$I$19,IF(AND(U134="C",'Claim Details'!$I$28&gt;=Rates!$H$14,'Claim Details'!$I$28&lt;=Rates!$H$15,'Claim Details'!$I$19="No"),Rates!$H$19,IF(AND(U134="C",'Claim Details'!$I$28&gt;=Rates!$J$14,'Claim Details'!$I$28&lt;=Rates!$J$15,'Claim Details'!$I$19="Yes"),Rates!$K$19,IF(AND(U134="C",'Claim Details'!$I$28&gt;=Rates!$J$14,'Claim Details'!$I$28&lt;=Rates!$J$15,'Claim Details'!$I$19="No"),Rates!$J$19,"£0.00"))))))))))))))))))))))))</f>
        <v>£0.00</v>
      </c>
      <c r="AY134" s="189" t="str">
        <f>IF(AND(C134="A",'Claim Details'!$I$28&gt;=Rates!$D$14,'Claim Details'!$I$28&lt;=Rates!$D$15,'Claim Details'!$I$19="Yes"),Rates!$J$25,IF(AND(C134="A",'Claim Details'!$I$28&gt;=Rates!$D$14,'Claim Details'!$I$28&lt;=Rates!$D$15,'Claim Details'!$I$19="No"),Rates!$D$25,IF(AND(C134="A",'Claim Details'!$I$28&gt;=Rates!$F$14,'Claim Details'!$I$28&lt;=Rates!$F$15,'Claim Details'!$I$19="Yes"),Rates!$G$25,IF(AND(C134="A",'Claim Details'!$I$28&gt;=Rates!$F$14,'Claim Details'!$I$28&lt;=Rates!$F$15,'Claim Details'!$I$19="No"),Rates!$F$25,IF(AND(C134="A",'Claim Details'!$I$28&gt;=Rates!$H$14,'Claim Details'!$I$28&lt;=Rates!$H$15,'Claim Details'!$I$19="Yes"),Rates!$I$25,IF(AND(C134="A",'Claim Details'!$I$28&gt;=Rates!$H$14,'Claim Details'!$I$28&lt;=Rates!$H$15,'Claim Details'!$I$19="No"),Rates!$H$25,IF(AND(C134="A",'Claim Details'!$I$28&gt;=Rates!$J$14,'Claim Details'!$I$28&lt;=Rates!$J$15,'Claim Details'!$I$19="Yes"),Rates!$K$25,IF(AND(C134="A",'Claim Details'!$I$28&gt;=Rates!$J$14,'Claim Details'!$I$28&lt;=Rates!$J$15,'Claim Details'!$I$19="No"),Rates!$J$25,IF(AND(C134="B",'Claim Details'!$I$28&gt;=Rates!$D$14,'Claim Details'!$I$28&lt;=Rates!$D$15,'Claim Details'!$I$19="Yes"),Rates!$E$26,IF(AND(C134="B",'Claim Details'!$I$28&gt;=Rates!$D$14,'Claim Details'!$I$28&lt;=Rates!$D$15,'Claim Details'!$I$19="No"),Rates!$D$26,IF(AND(C134="B",'Claim Details'!$I$28&gt;=Rates!$F$14,'Claim Details'!$I$28&lt;=Rates!$F$15,'Claim Details'!$I$19="Yes"),Rates!$G$26,IF(AND(C134="B",'Claim Details'!$I$28&gt;=Rates!$F$14,'Claim Details'!$I$28&lt;=Rates!$F$15,'Claim Details'!$I$19="No"),Rates!$F$26,IF(AND(C134="B",'Claim Details'!$I$28&gt;=Rates!$H$14,'Claim Details'!$I$28&lt;=Rates!$H$15,'Claim Details'!$I$19="Yes"),Rates!$I$26,IF(AND(C134="B",'Claim Details'!$I$28&gt;=Rates!$H$14,'Claim Details'!$I$28&lt;=Rates!$H$15,'Claim Details'!$I$19="No"),Rates!$H$26,IF(AND(C134="B",'Claim Details'!$I$28&gt;=Rates!$J$14,'Claim Details'!$I$28&lt;=Rates!$J$15,'Claim Details'!$I$19="Yes"),Rates!$K$26,IF(AND(C134="B",'Claim Details'!$I$28&gt;=Rates!$J$14,'Claim Details'!$I$28&lt;=Rates!$J$15,'Claim Details'!$I$19="No"),Rates!$J$26,IF(AND(C134="C",'Claim Details'!$I$28&gt;=Rates!$D$14,'Claim Details'!$I$28&lt;=Rates!$D$15,'Claim Details'!$I$19="Yes"),Rates!$E$27,IF(AND(C134="C",'Claim Details'!$I$28&gt;=Rates!$D$14,'Claim Details'!$I$28&lt;=Rates!$D$15,'Claim Details'!$I$19="No"),Rates!$D$27,IF(AND(C134="C",'Claim Details'!$I$28&gt;=Rates!$F$14,'Claim Details'!$I$28&lt;=Rates!$F$15,'Claim Details'!$I$19="Yes"),Rates!$G$27,IF(AND(C134="C",'Claim Details'!$I$28&gt;=Rates!$F$14,'Claim Details'!$I$28&lt;=Rates!$F$15,'Claim Details'!$I$19="No"),Rates!$F$27,IF(AND(C134="C",'Claim Details'!$I$28&gt;=Rates!$H$14,'Claim Details'!$I$28&lt;=Rates!$H$15,'Claim Details'!$I$19="Yes"),Rates!$I$27,IF(AND(C134="C",'Claim Details'!$I$28&gt;=Rates!$H$14,'Claim Details'!$I$28&lt;=Rates!$H$15,'Claim Details'!$I$19="No"),Rates!$H$27,IF(AND(C134="C",'Claim Details'!$I$28&gt;=Rates!$J$14,'Claim Details'!$I$28&lt;=Rates!$J$15,'Claim Details'!$I$19="Yes"),Rates!$K$27,IF(AND(C134="C",'Claim Details'!$I$28&gt;=Rates!$J$14,'Claim Details'!$I$28&lt;=Rates!$J$15,'Claim Details'!$I$19="No"),Rates!$J$27,"£0.00"))))))))))))))))))))))))</f>
        <v>£0.00</v>
      </c>
      <c r="AZ134" s="189" t="str">
        <f>IF(AND(C134="A",'Claim Details'!$I$28&gt;=Rates!$D$14,'Claim Details'!$I$28&lt;=Rates!$D$15,'Claim Details'!$I$19="Yes"),Rates!$E$20,IF(AND(C134="A",'Claim Details'!$I$28&gt;=Rates!$D$14,'Claim Details'!$I$28&lt;=Rates!$D$15,'Claim Details'!$I$19="No"),Rates!$D$20,IF(AND(C134="A",'Claim Details'!$I$28&gt;=Rates!$F$14,'Claim Details'!$I$28&lt;=Rates!$F$15,'Claim Details'!$I$19="Yes"),Rates!$G$20,IF(AND(C134="A",'Claim Details'!$I$28&gt;=Rates!$F$14,'Claim Details'!$I$28&lt;=Rates!$F$15,'Claim Details'!$I$19="No"),Rates!$F$20,IF(AND(C134="A",'Claim Details'!$I$28&gt;=Rates!$H$14,'Claim Details'!$I$28&lt;=Rates!$H$15,'Claim Details'!$I$19="Yes"),Rates!$I$20,IF(AND(C134="A",'Claim Details'!$I$28&gt;=Rates!$H$14,'Claim Details'!$I$28&lt;=Rates!$H$15,'Claim Details'!$I$19="No"),Rates!$H$20,IF(AND(C134="A",'Claim Details'!$I$28&gt;=Rates!$J$14,'Claim Details'!$I$28&lt;=Rates!$J$15,'Claim Details'!$I$19="Yes"),Rates!$K$20,IF(AND(C134="A",'Claim Details'!$I$28&gt;=Rates!$J$14,'Claim Details'!$I$28&lt;=Rates!$J$15,'Claim Details'!$I$19="No"),Rates!$J$20,IF(AND(C134="B",'Claim Details'!$I$28&gt;=Rates!$D$14,'Claim Details'!$I$28&lt;=Rates!$D$15,'Claim Details'!$I$19="Yes"),Rates!$E$21,IF(AND(C134="B",'Claim Details'!$I$28&gt;=Rates!$D$14,'Claim Details'!$I$28&lt;=Rates!$D$15,'Claim Details'!$I$19="No"),Rates!$D$21,IF(AND(C134="B",'Claim Details'!$I$28&gt;=Rates!$F$14,'Claim Details'!$I$28&lt;=Rates!$F$15,'Claim Details'!$I$19="Yes"),Rates!$G$21,IF(AND(C134="B",'Claim Details'!$I$28&gt;=Rates!$F$14,'Claim Details'!$I$28&lt;=Rates!$F$15,'Claim Details'!$I$19="No"),Rates!$F$21,IF(AND(C134="B",'Claim Details'!$I$28&gt;=Rates!$H$14,'Claim Details'!$I$28&lt;=Rates!$H$15,'Claim Details'!$I$19="Yes"),Rates!$I$21,IF(AND(C134="B",'Claim Details'!$I$28&gt;=Rates!$H$14,'Claim Details'!$I$28&lt;=Rates!$H$15,'Claim Details'!$I$19="No"),Rates!$H$21,IF(AND(C134="B",'Claim Details'!$I$28&gt;=Rates!$J$14,'Claim Details'!$I$28&lt;=Rates!$J$15,'Claim Details'!$I$19="Yes"),Rates!$K$21,IF(AND(C134="B",'Claim Details'!$I$28&gt;=Rates!$J$14,'Claim Details'!$I$28&lt;=Rates!$J$15,'Claim Details'!$I$19="No"),Rates!$J$21,"£0.00"))))))))))))))))</f>
        <v>£0.00</v>
      </c>
      <c r="BA134" s="189" t="str">
        <f>IF(AND(C134="A",'Claim Details'!$I$28&gt;=Rates!$D$14,'Claim Details'!$I$28&lt;=Rates!$D$15,'Claim Details'!$I$19="Yes"),Rates!$E$22,IF(AND(C134="A",'Claim Details'!$I$28&gt;=Rates!$D$14,'Claim Details'!$I$28&lt;=Rates!$D$15,'Claim Details'!$I$19="No"),Rates!$D$22,IF(AND(C134="A",'Claim Details'!$I$28&gt;=Rates!$F$14,'Claim Details'!$I$28&lt;=Rates!$F$15,'Claim Details'!$I$19="Yes"),Rates!$G$22,IF(AND(C134="A",'Claim Details'!$I$28&gt;=Rates!$F$14,'Claim Details'!$I$28&lt;=Rates!$F$15,'Claim Details'!$I$19="No"),Rates!$F$22,IF(AND(C134="A",'Claim Details'!$I$28&gt;=Rates!$H$14,'Claim Details'!$I$28&lt;=Rates!$H$15,'Claim Details'!$I$19="Yes"),Rates!$I$22,IF(AND(C134="A",'Claim Details'!$I$28&gt;=Rates!$H$14,'Claim Details'!$I$28&lt;=Rates!$H$15,'Claim Details'!$I$19="No"),Rates!$H$22,IF(AND(C134="A",'Claim Details'!$I$28&gt;=Rates!$J$14,'Claim Details'!$I$28&lt;=Rates!$J$15,'Claim Details'!$I$19="Yes"),Rates!$K$22,IF(AND(C134="A",'Claim Details'!$I$28&gt;=Rates!$J$14,'Claim Details'!$I$28&lt;=Rates!$J$15,'Claim Details'!$I$19="No"),Rates!$J$22,IF(AND(C134="B",'Claim Details'!$I$28&gt;=Rates!$D$14,'Claim Details'!$I$28&lt;=Rates!$D$15,'Claim Details'!$I$19="Yes"),Rates!$E$23,IF(AND(C134="B",'Claim Details'!$I$28&gt;=Rates!$D$14,'Claim Details'!$I$28&lt;=Rates!$D$15,'Claim Details'!$I$19="No"),Rates!$D$23,IF(AND(C134="B",'Claim Details'!$I$28&gt;=Rates!$F$14,'Claim Details'!$I$28&lt;=Rates!$F$15,'Claim Details'!$I$19="Yes"),Rates!$G$23,IF(AND(C134="B",'Claim Details'!$I$28&gt;=Rates!$F$14,'Claim Details'!$I$28&lt;=Rates!$F$15,'Claim Details'!$I$19="No"),Rates!$F$23,IF(AND(C134="B",'Claim Details'!$I$28&gt;=Rates!$H$14,'Claim Details'!$I$28&lt;=Rates!$H$15,'Claim Details'!$I$19="Yes"),Rates!$I$23,IF(AND(C134="B",'Claim Details'!$I$28&gt;=Rates!$H$14,'Claim Details'!$I$28&lt;=Rates!$H$15,'Claim Details'!$I$19="No"),Rates!$H$23,IF(AND(C134="B",'Claim Details'!$I$28&gt;=Rates!$J$14,'Claim Details'!$I$28&lt;=Rates!$J$15,'Claim Details'!$I$19="Yes"),Rates!$K$23,IF(AND(C134="B",'Claim Details'!$I$28&gt;=Rates!$J$14,'Claim Details'!$I$28&lt;=Rates!$J$15,'Claim Details'!$I$19="No"),Rates!$J$23,IF(AND(C134="C",'Claim Details'!$I$28&gt;=Rates!$D$14,'Claim Details'!$I$28&lt;=Rates!$D$15,'Claim Details'!$I$19="Yes"),Rates!$E$24,IF(AND(C134="C",'Claim Details'!$I$28&gt;=Rates!$D$14,'Claim Details'!$I$28&lt;=Rates!$D$15,'Claim Details'!$I$19="No"),Rates!$D$24,IF(AND(C134="C",'Claim Details'!$I$28&gt;=Rates!$F$14,'Claim Details'!$I$28&lt;=Rates!$F$15,'Claim Details'!$I$19="Yes"),Rates!$G$24,IF(AND(C134="C",'Claim Details'!$I$28&gt;=Rates!$F$14,'Claim Details'!$I$28&lt;=Rates!$F$15,'Claim Details'!$I$19="No"),Rates!$F$24,IF(AND(C134="C",'Claim Details'!$I$28&gt;=Rates!$H$14,'Claim Details'!$I$28&lt;=Rates!$H$15,'Claim Details'!$I$19="Yes"),Rates!$I$24,IF(AND(C134="C",'Claim Details'!$I$28&gt;=Rates!$H$14,'Claim Details'!$I$28&lt;=Rates!$H$15,'Claim Details'!$I$19="No"),Rates!$H$24,IF(AND(C134="C",'Claim Details'!$I$28&gt;=Rates!$J$14,'Claim Details'!$I$28&lt;=Rates!$J$15,'Claim Details'!$I$19="Yes"),Rates!$K$24,IF(AND(C134="C",'Claim Details'!$I$28&gt;=Rates!$J$14,'Claim Details'!$I$28&lt;=Rates!$J$15,'Claim Details'!$I$19="No"),Rates!$J$24,"£0.00"))))))))))))))))))))))))</f>
        <v>£0.00</v>
      </c>
      <c r="BB134" s="189" t="str">
        <f t="shared" ref="BB134:BB197" si="42">IF(AP134="6", AX134, IF(AP134="2", AZ134, IF(AP134="3", BA134, IF(AP134="1", AY134, "£0.00"))))</f>
        <v>£0.00</v>
      </c>
      <c r="BC134" s="1"/>
      <c r="BD134" s="189" t="str">
        <f>IF(AND(AE134="A",'Claim Details'!$I$28&gt;=Rates!$D$14,'Claim Details'!$I$28&lt;=Rates!$D$15,'Claim Details'!$I$19="Yes"),Rates!$J$17,IF(AND(AE134="A",'Claim Details'!$I$28&gt;=Rates!$D$14,'Claim Details'!$I$28&lt;=Rates!$D$15,'Claim Details'!$I$19="No"),Rates!$D$17,IF(AND(AE134="A",'Claim Details'!$I$28&gt;=Rates!$F$14,'Claim Details'!$I$28&lt;=Rates!$F$15,'Claim Details'!$I$19="Yes"),Rates!$G$17,IF(AND(AE134="A",'Claim Details'!$I$28&gt;=Rates!$F$14,'Claim Details'!$I$28&lt;=Rates!$F$15,'Claim Details'!$I$19="No"),Rates!$F$17,IF(AND(AE134="A",'Claim Details'!$I$28&gt;=Rates!$H$14,'Claim Details'!$I$28&lt;=Rates!$H$15,'Claim Details'!$I$19="Yes"),Rates!$I$17,IF(AND(AE134="A",'Claim Details'!$I$28&gt;=Rates!$H$14,'Claim Details'!$I$28&lt;=Rates!$H$15,'Claim Details'!$I$19="No"),Rates!$H$17,IF(AND(AE134="A",'Claim Details'!$I$28&gt;=Rates!$J$14,'Claim Details'!$I$28&lt;=Rates!$J$15,'Claim Details'!$I$19="Yes"),Rates!$K$17,IF(AND(AE134="A",'Claim Details'!$I$28&gt;=Rates!$J$14,'Claim Details'!$I$28&lt;=Rates!$J$15,'Claim Details'!$I$19="No"),Rates!$J$17,IF(AND(AE134="B",'Claim Details'!$I$28&gt;=Rates!$D$14,'Claim Details'!$I$28&lt;=Rates!$D$15,'Claim Details'!$I$19="Yes"),Rates!$E$18,IF(AND(AE134="B",'Claim Details'!$I$28&gt;=Rates!$D$14,'Claim Details'!$I$28&lt;=Rates!$D$15,'Claim Details'!$I$19="No"),Rates!$D$18,IF(AND(AE134="B",'Claim Details'!$I$28&gt;=Rates!$F$14,'Claim Details'!$I$28&lt;=Rates!$F$15,'Claim Details'!$I$19="Yes"),Rates!$G$18,IF(AND(AE134="B",'Claim Details'!$I$28&gt;=Rates!$F$14,'Claim Details'!$I$28&lt;=Rates!$F$15,'Claim Details'!$I$19="No"),Rates!$F$18,IF(AND(AE134="B",'Claim Details'!$I$28&gt;=Rates!$H$14,'Claim Details'!$I$28&lt;=Rates!$H$15,'Claim Details'!$I$19="Yes"),Rates!$I$18,IF(AND(AE134="B",'Claim Details'!$I$28&gt;=Rates!$H$14,'Claim Details'!$I$28&lt;=Rates!$H$15,'Claim Details'!$I$19="No"),Rates!$H$18,IF(AND(AE134="B",'Claim Details'!$I$28&gt;=Rates!$J$14,'Claim Details'!$I$28&lt;=Rates!$J$15,'Claim Details'!$I$19="Yes"),Rates!$K$18,IF(AND(AE134="B",'Claim Details'!$I$28&gt;=Rates!$J$14,'Claim Details'!$I$28&lt;=Rates!$J$15,'Claim Details'!$I$19="No"),Rates!$J$18,IF(AND(AE134="C",'Claim Details'!$I$28&gt;=Rates!$D$14,'Claim Details'!$I$28&lt;=Rates!$D$15,'Claim Details'!$I$19="Yes"),Rates!$E$19,IF(AND(AE134="C",'Claim Details'!$I$28&gt;=Rates!$D$14,'Claim Details'!$I$28&lt;=Rates!$D$15,'Claim Details'!$I$19="No"),Rates!$D$19,IF(AND(AE134="C",'Claim Details'!$I$28&gt;=Rates!$F$14,'Claim Details'!$I$28&lt;=Rates!$F$15,'Claim Details'!$I$19="Yes"),Rates!$G$19,IF(AND(AE134="C",'Claim Details'!$I$28&gt;=Rates!$F$14,'Claim Details'!$I$28&lt;=Rates!$F$15,'Claim Details'!$I$19="No"),Rates!$F$19,IF(AND(AE134="C",'Claim Details'!$I$28&gt;=Rates!$H$14,'Claim Details'!$I$28&lt;=Rates!$H$15,'Claim Details'!$I$19="Yes"),Rates!$I$19,IF(AND(AE134="C",'Claim Details'!$I$28&gt;=Rates!$H$14,'Claim Details'!$I$28&lt;=Rates!$H$15,'Claim Details'!$I$19="No"),Rates!$H$19,IF(AND(AE134="C",'Claim Details'!$I$28&gt;=Rates!$J$14,'Claim Details'!$I$28&lt;=Rates!$J$15,'Claim Details'!$I$19="Yes"),Rates!$K$19,IF(AND(AE134="C",'Claim Details'!$I$28&gt;=Rates!$J$14,'Claim Details'!$I$28&lt;=Rates!$J$15,'Claim Details'!$I$19="No"),Rates!$J$19,"£0.00"))))))))))))))))))))))))</f>
        <v>£0.00</v>
      </c>
      <c r="BE134" s="189" t="str">
        <f>IF(AND(AE134="A",'Claim Details'!$I$28&gt;=Rates!$D$14,'Claim Details'!$I$28&lt;=Rates!$D$15,'Claim Details'!$I$19="Yes"),Rates!$J$25,IF(AND(AE134="A",'Claim Details'!$I$28&gt;=Rates!$D$14,'Claim Details'!$I$28&lt;=Rates!$D$15,'Claim Details'!$I$19="No"),Rates!$D$25,IF(AND(AE134="A",'Claim Details'!$I$28&gt;=Rates!$F$14,'Claim Details'!$I$28&lt;=Rates!$F$15,'Claim Details'!$I$19="Yes"),Rates!$G$25,IF(AND(AE134="A",'Claim Details'!$I$28&gt;=Rates!$F$14,'Claim Details'!$I$28&lt;=Rates!$F$15,'Claim Details'!$I$19="No"),Rates!$F$25,IF(AND(AE134="A",'Claim Details'!$I$28&gt;=Rates!$H$14,'Claim Details'!$I$28&lt;=Rates!$H$15,'Claim Details'!$I$19="Yes"),Rates!$I$25,IF(AND(AE134="A",'Claim Details'!$I$28&gt;=Rates!$H$14,'Claim Details'!$I$28&lt;=Rates!$H$15,'Claim Details'!$I$19="No"),Rates!$H$25,IF(AND(AE134="A",'Claim Details'!$I$28&gt;=Rates!$J$14,'Claim Details'!$I$28&lt;=Rates!$J$15,'Claim Details'!$I$19="Yes"),Rates!$K$25,IF(AND(AE134="A",'Claim Details'!$I$28&gt;=Rates!$J$14,'Claim Details'!$I$28&lt;=Rates!$J$15,'Claim Details'!$I$19="No"),Rates!$J$25,IF(AND(AE134="B",'Claim Details'!$I$28&gt;=Rates!$D$14,'Claim Details'!$I$28&lt;=Rates!$D$15,'Claim Details'!$I$19="Yes"),Rates!$E$26,IF(AND(AE134="B",'Claim Details'!$I$28&gt;=Rates!$D$14,'Claim Details'!$I$28&lt;=Rates!$D$15,'Claim Details'!$I$19="No"),Rates!$D$26,IF(AND(AE134="B",'Claim Details'!$I$28&gt;=Rates!$F$14,'Claim Details'!$I$28&lt;=Rates!$F$15,'Claim Details'!$I$19="Yes"),Rates!$G$26,IF(AND(AE134="B",'Claim Details'!$I$28&gt;=Rates!$F$14,'Claim Details'!$I$28&lt;=Rates!$F$15,'Claim Details'!$I$19="No"),Rates!$F$26,IF(AND(AE134="B",'Claim Details'!$I$28&gt;=Rates!$H$14,'Claim Details'!$I$28&lt;=Rates!$H$15,'Claim Details'!$I$19="Yes"),Rates!$I$26,IF(AND(AE134="B",'Claim Details'!$I$28&gt;=Rates!$H$14,'Claim Details'!$I$28&lt;=Rates!$H$15,'Claim Details'!$I$19="No"),Rates!$H$26,IF(AND(AE134="B",'Claim Details'!$I$28&gt;=Rates!$J$14,'Claim Details'!$I$28&lt;=Rates!$J$15,'Claim Details'!$I$19="Yes"),Rates!$K$26,IF(AND(AE134="B",'Claim Details'!$I$28&gt;=Rates!$J$14,'Claim Details'!$I$28&lt;=Rates!$J$15,'Claim Details'!$I$19="No"),Rates!$J$26,IF(AND(AE134="C",'Claim Details'!$I$28&gt;=Rates!$D$14,'Claim Details'!$I$28&lt;=Rates!$D$15,'Claim Details'!$I$19="Yes"),Rates!$E$27,IF(AND(AE134="C",'Claim Details'!$I$28&gt;=Rates!$D$14,'Claim Details'!$I$28&lt;=Rates!$D$15,'Claim Details'!$I$19="No"),Rates!$D$27,IF(AND(AE134="C",'Claim Details'!$I$28&gt;=Rates!$F$14,'Claim Details'!$I$28&lt;=Rates!$F$15,'Claim Details'!$I$19="Yes"),Rates!$G$27,IF(AND(AE134="C",'Claim Details'!$I$28&gt;=Rates!$F$14,'Claim Details'!$I$28&lt;=Rates!$F$15,'Claim Details'!$I$19="No"),Rates!$F$27,IF(AND(AE134="C",'Claim Details'!$I$28&gt;=Rates!$H$14,'Claim Details'!$I$28&lt;=Rates!$H$15,'Claim Details'!$I$19="Yes"),Rates!$I$27,IF(AND(AE134="C",'Claim Details'!$I$28&gt;=Rates!$H$14,'Claim Details'!$I$28&lt;=Rates!$H$15,'Claim Details'!$I$19="No"),Rates!$H$27,IF(AND(AE134="C",'Claim Details'!$I$28&gt;=Rates!$J$14,'Claim Details'!$I$28&lt;=Rates!$J$15,'Claim Details'!$I$19="Yes"),Rates!$K$27,IF(AND(AE134="C",'Claim Details'!$I$28&gt;=Rates!$J$14,'Claim Details'!$I$28&lt;=Rates!$J$15,'Claim Details'!$I$19="No"),Rates!$J$27,"£0.00"))))))))))))))))))))))))</f>
        <v>£0.00</v>
      </c>
      <c r="BF134" s="189" t="str">
        <f>IF(AND(AE134="A",'Claim Details'!$I$28&gt;=Rates!$D$14,'Claim Details'!$I$28&lt;=Rates!$D$15,'Claim Details'!$I$19="Yes"),Rates!$E$20,IF(AND(AE134="A",'Claim Details'!$I$28&gt;=Rates!$D$14,'Claim Details'!$I$28&lt;=Rates!$D$15,'Claim Details'!$I$19="No"),Rates!$D$20,IF(AND(AE134="A",'Claim Details'!$I$28&gt;=Rates!$F$14,'Claim Details'!$I$28&lt;=Rates!$F$15,'Claim Details'!$I$19="Yes"),Rates!$G$20,IF(AND(AE134="A",'Claim Details'!$I$28&gt;=Rates!$F$14,'Claim Details'!$I$28&lt;=Rates!$F$15,'Claim Details'!$I$19="No"),Rates!$F$20,IF(AND(AE134="A",'Claim Details'!$I$28&gt;=Rates!$H$14,'Claim Details'!$I$28&lt;=Rates!$H$15,'Claim Details'!$I$19="Yes"),Rates!$I$20,IF(AND(AE134="A",'Claim Details'!$I$28&gt;=Rates!$H$14,'Claim Details'!$I$28&lt;=Rates!$H$15,'Claim Details'!$I$19="No"),Rates!$H$20,IF(AND(AE134="A",'Claim Details'!$I$28&gt;=Rates!$J$14,'Claim Details'!$I$28&lt;=Rates!$J$15,'Claim Details'!$I$19="Yes"),Rates!$K$20,IF(AND(AE134="A",'Claim Details'!$I$28&gt;=Rates!$J$14,'Claim Details'!$I$28&lt;=Rates!$J$15,'Claim Details'!$I$19="No"),Rates!$J$20,IF(AND(AE134="B",'Claim Details'!$I$28&gt;=Rates!$D$14,'Claim Details'!$I$28&lt;=Rates!$D$15,'Claim Details'!$I$19="Yes"),Rates!$E$21,IF(AND(AE134="B",'Claim Details'!$I$28&gt;=Rates!$D$14,'Claim Details'!$I$28&lt;=Rates!$D$15,'Claim Details'!$I$19="No"),Rates!$D$21,IF(AND(AE134="B",'Claim Details'!$I$28&gt;=Rates!$F$14,'Claim Details'!$I$28&lt;=Rates!$F$15,'Claim Details'!$I$19="Yes"),Rates!$G$21,IF(AND(AE134="B",'Claim Details'!$I$28&gt;=Rates!$F$14,'Claim Details'!$I$28&lt;=Rates!$F$15,'Claim Details'!$I$19="No"),Rates!$F$21,IF(AND(AE134="B",'Claim Details'!$I$28&gt;=Rates!$H$14,'Claim Details'!$I$28&lt;=Rates!$H$15,'Claim Details'!$I$19="Yes"),Rates!$I$21,IF(AND(AE134="B",'Claim Details'!$I$28&gt;=Rates!$H$14,'Claim Details'!$I$28&lt;=Rates!$H$15,'Claim Details'!$I$19="No"),Rates!$H$21,IF(AND(AE134="B",'Claim Details'!$I$28&gt;=Rates!$J$14,'Claim Details'!$I$28&lt;=Rates!$J$15,'Claim Details'!$I$19="Yes"),Rates!$K$21,IF(AND(AE134="B",'Claim Details'!$I$28&gt;=Rates!$J$14,'Claim Details'!$I$28&lt;=Rates!$J$15,'Claim Details'!$I$19="No"),Rates!$J$21,"£0.00"))))))))))))))))</f>
        <v>£0.00</v>
      </c>
      <c r="BG134" s="189" t="str">
        <f>IF(AND(AE134="A",'Claim Details'!$I$28&gt;=Rates!$D$14,'Claim Details'!$I$28&lt;=Rates!$D$15,'Claim Details'!$I$19="Yes"),Rates!$E$22,IF(AND(AE134="A",'Claim Details'!$I$28&gt;=Rates!$D$14,'Claim Details'!$I$28&lt;=Rates!$D$15,'Claim Details'!$I$19="No"),Rates!$D$22,IF(AND(AE134="A",'Claim Details'!$I$28&gt;=Rates!$F$14,'Claim Details'!$I$28&lt;=Rates!$F$15,'Claim Details'!$I$19="Yes"),Rates!$G$22,IF(AND(AE134="A",'Claim Details'!$I$28&gt;=Rates!$F$14,'Claim Details'!$I$28&lt;=Rates!$F$15,'Claim Details'!$I$19="No"),Rates!$F$22,IF(AND(AE134="A",'Claim Details'!$I$28&gt;=Rates!$H$14,'Claim Details'!$I$28&lt;=Rates!$H$15,'Claim Details'!$I$19="Yes"),Rates!$I$22,IF(AND(AE134="A",'Claim Details'!$I$28&gt;=Rates!$H$14,'Claim Details'!$I$28&lt;=Rates!$H$15,'Claim Details'!$I$19="No"),Rates!$H$22,IF(AND(AE134="A",'Claim Details'!$I$28&gt;=Rates!$J$14,'Claim Details'!$I$28&lt;=Rates!$J$15,'Claim Details'!$I$19="Yes"),Rates!$K$22,IF(AND(AE134="A",'Claim Details'!$I$28&gt;=Rates!$J$14,'Claim Details'!$I$28&lt;=Rates!$J$15,'Claim Details'!$I$19="No"),Rates!$J$22,IF(AND(AE134="B",'Claim Details'!$I$28&gt;=Rates!$D$14,'Claim Details'!$I$28&lt;=Rates!$D$15,'Claim Details'!$I$19="Yes"),Rates!$E$23,IF(AND(AE134="B",'Claim Details'!$I$28&gt;=Rates!$D$14,'Claim Details'!$I$28&lt;=Rates!$D$15,'Claim Details'!$I$19="No"),Rates!$D$23,IF(AND(AE134="B",'Claim Details'!$I$28&gt;=Rates!$F$14,'Claim Details'!$I$28&lt;=Rates!$F$15,'Claim Details'!$I$19="Yes"),Rates!$G$23,IF(AND(AE134="B",'Claim Details'!$I$28&gt;=Rates!$F$14,'Claim Details'!$I$28&lt;=Rates!$F$15,'Claim Details'!$I$19="No"),Rates!$F$23,IF(AND(AE134="B",'Claim Details'!$I$28&gt;=Rates!$H$14,'Claim Details'!$I$28&lt;=Rates!$H$15,'Claim Details'!$I$19="Yes"),Rates!$I$23,IF(AND(AE134="B",'Claim Details'!$I$28&gt;=Rates!$H$14,'Claim Details'!$I$28&lt;=Rates!$H$15,'Claim Details'!$I$19="No"),Rates!$H$23,IF(AND(AE134="B",'Claim Details'!$I$28&gt;=Rates!$J$14,'Claim Details'!$I$28&lt;=Rates!$J$15,'Claim Details'!$I$19="Yes"),Rates!$K$23,IF(AND(AE134="B",'Claim Details'!$I$28&gt;=Rates!$J$14,'Claim Details'!$I$28&lt;=Rates!$J$15,'Claim Details'!$I$19="No"),Rates!$J$23,IF(AND(AE134="C",'Claim Details'!$I$28&gt;=Rates!$D$14,'Claim Details'!$I$28&lt;=Rates!$D$15,'Claim Details'!$I$19="Yes"),Rates!$E$24,IF(AND(AE134="C",'Claim Details'!$I$28&gt;=Rates!$D$14,'Claim Details'!$I$28&lt;=Rates!$D$15,'Claim Details'!$I$19="No"),Rates!$D$24,IF(AND(AE134="C",'Claim Details'!$I$28&gt;=Rates!$F$14,'Claim Details'!$I$28&lt;=Rates!$F$15,'Claim Details'!$I$19="Yes"),Rates!$G$24,IF(AND(AE134="C",'Claim Details'!$I$28&gt;=Rates!$F$14,'Claim Details'!$I$28&lt;=Rates!$F$15,'Claim Details'!$I$19="No"),Rates!$F$24,IF(AND(AE134="C",'Claim Details'!$I$28&gt;=Rates!$H$14,'Claim Details'!$I$28&lt;=Rates!$H$15,'Claim Details'!$I$19="Yes"),Rates!$I$24,IF(AND(AE134="C",'Claim Details'!$I$28&gt;=Rates!$H$14,'Claim Details'!$I$28&lt;=Rates!$H$15,'Claim Details'!$I$19="No"),Rates!$H$24,IF(AND(AE134="C",'Claim Details'!$I$28&gt;=Rates!$J$14,'Claim Details'!$I$28&lt;=Rates!$J$15,'Claim Details'!$I$19="Yes"),Rates!$K$24,IF(AND(AE134="C",'Claim Details'!$I$28&gt;=Rates!$J$14,'Claim Details'!$I$28&lt;=Rates!$J$15,'Claim Details'!$I$19="No"),Rates!$J$24,"£0.00"))))))))))))))))))))))))</f>
        <v>£0.00</v>
      </c>
      <c r="BH134" s="189" t="str">
        <f t="shared" ref="BH134:BH197" si="43">IF(AP134="6", BD134, IF(AP134="2", BF134, IF(AP134="3", BG134, IF(AP134="1", BE134, "£0.00"))))</f>
        <v>£0.00</v>
      </c>
      <c r="BI134" s="189">
        <f t="shared" ref="BI134:BI197" si="44">MIN(BH134, J134)</f>
        <v>0</v>
      </c>
      <c r="BO134" s="202" t="str">
        <f>IF(H134="","£0.00",IF(AP134="4","£0.00",IF(AP134="5","£0.00",IF(AP134="1","£0.00",((AQ134*H134)*'Claim Details'!$F$111)/100))))</f>
        <v>£0.00</v>
      </c>
      <c r="BP134" s="202" t="str">
        <f>IF(T134="","£0.00",IF(AP134="4","£0.00",IF(AP134="5","£0.00",IF(AP134="1","£0.00",((AR134*T134)*'Claim Details'!$N$111)/100))))</f>
        <v>£0.00</v>
      </c>
      <c r="BQ134" s="202" t="str">
        <f>IF(AI134="","£0.00",IF(AP134="4","£0.00",IF(AP134="5","£0.00",IF(AP134="1","£0.00",((BI134*AI134)*'Claim Details'!$W$111)/100))))</f>
        <v>£0.00</v>
      </c>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row>
    <row r="135" spans="1:97" ht="15">
      <c r="A135" s="145"/>
      <c r="B135" s="91"/>
      <c r="C135" s="96"/>
      <c r="D135" s="97"/>
      <c r="E135" s="98"/>
      <c r="F135" s="89"/>
      <c r="G135" s="99"/>
      <c r="H135" s="100"/>
      <c r="I135" s="221" t="str">
        <f t="shared" si="34"/>
        <v>£0.00</v>
      </c>
      <c r="J135" s="101"/>
      <c r="K135" s="100"/>
      <c r="L135" s="221" t="str">
        <f t="shared" si="35"/>
        <v>£0.00</v>
      </c>
      <c r="M135" s="101"/>
      <c r="N135" s="102"/>
      <c r="O135" s="145"/>
      <c r="P135" s="77"/>
      <c r="Q135" s="87"/>
      <c r="R135" s="87"/>
      <c r="S135" s="87"/>
      <c r="T135" s="149" t="str">
        <f t="shared" si="36"/>
        <v/>
      </c>
      <c r="U135" s="87" t="str">
        <f t="shared" ref="U135:U198" si="45">IF(Q135="Yes",C135,IF(Q135="Part Pay",S135,""))</f>
        <v/>
      </c>
      <c r="V135" s="87"/>
      <c r="W135" s="53" t="str">
        <f t="shared" si="37"/>
        <v>£0.00</v>
      </c>
      <c r="X135" s="53"/>
      <c r="Y135" s="87"/>
      <c r="Z135" s="78"/>
      <c r="AA135" s="79"/>
      <c r="AB135" s="160"/>
      <c r="AC135" s="98"/>
      <c r="AD135" s="225"/>
      <c r="AE135" s="235" t="str">
        <f t="shared" si="38"/>
        <v/>
      </c>
      <c r="AF135" s="87" t="str">
        <f t="shared" si="39"/>
        <v/>
      </c>
      <c r="AG135" s="53"/>
      <c r="AH135" s="224"/>
      <c r="AI135" s="226" t="str">
        <f t="shared" si="31"/>
        <v/>
      </c>
      <c r="AJ135" s="236" t="str">
        <f t="shared" si="40"/>
        <v>£0.00</v>
      </c>
      <c r="AK135" s="31"/>
      <c r="AL135" s="1"/>
      <c r="AM135" s="1"/>
      <c r="AN135" s="1"/>
      <c r="AO135" s="1"/>
      <c r="AP135" s="1" t="str">
        <f t="shared" si="32"/>
        <v/>
      </c>
      <c r="AQ135" s="27">
        <f t="shared" si="33"/>
        <v>0</v>
      </c>
      <c r="AR135" s="189">
        <f t="shared" si="41"/>
        <v>0</v>
      </c>
      <c r="AS135" s="190" t="str">
        <f>IF(AND(C135="A",'Claim Details'!$E$28&gt;=Rates!$D$14,'Claim Details'!$E$28&lt;=Rates!$D$15,'Claim Details'!$E$19="Yes"),Rates!$E$17,IF(AND(C135="A",'Claim Details'!$E$28&gt;=Rates!$D$14,'Claim Details'!$E$28&lt;=Rates!$D$15,'Claim Details'!$E$19="No"),Rates!$D$17,IF(AND(C135="A",'Claim Details'!$E$28&gt;=Rates!$F$14,'Claim Details'!$E$28&lt;=Rates!$F$15,'Claim Details'!$E$19="Yes"),Rates!$G$17,IF(AND(C135="A",'Claim Details'!$E$28&gt;=Rates!$F$14,'Claim Details'!$E$28&lt;=Rates!$F$15,'Claim Details'!$E$19="No"),Rates!$F$17,IF(AND(C135="A",'Claim Details'!$E$28&gt;=Rates!$H$14,'Claim Details'!$E$28&lt;=Rates!$H$15,'Claim Details'!$E$19="Yes"),Rates!$I$17,IF(AND(C135="A",'Claim Details'!$E$28&gt;=Rates!$H$14,'Claim Details'!$E$28&lt;=Rates!$H$15,'Claim Details'!$E$19="No"),Rates!$H$17,IF(AND(C135="A",'Claim Details'!$E$28&gt;=Rates!$J$14,'Claim Details'!$E$28&lt;=Rates!$J$15,'Claim Details'!$E$19="Yes"),Rates!$K$17,IF(AND(C135="A",'Claim Details'!$E$28&gt;=Rates!$J$14,'Claim Details'!$E$28&lt;=Rates!$J$15,'Claim Details'!$E$19="No"),Rates!$J$17,IF(AND(C135="B",'Claim Details'!$E$28&gt;=Rates!$D$14,'Claim Details'!$E$28&lt;=Rates!$D$15,'Claim Details'!$E$19="Yes"),Rates!$E$18,IF(AND(C135="B",'Claim Details'!$E$28&gt;=Rates!$D$14,'Claim Details'!$E$28&lt;=Rates!$D$15,'Claim Details'!$E$19="No"),Rates!$D$18,IF(AND(C135="B",'Claim Details'!$E$28&gt;=Rates!$F$14,'Claim Details'!$E$28&lt;=Rates!$F$15,'Claim Details'!$E$19="Yes"),Rates!$G$18,IF(AND(C135="B",'Claim Details'!$E$28&gt;=Rates!$F$14,'Claim Details'!$E$28&lt;=Rates!$F$15,'Claim Details'!$E$19="No"),Rates!$F$18,IF(AND(C135="B",'Claim Details'!$E$28&gt;=Rates!$H$14,'Claim Details'!$E$28&lt;=Rates!$H$15,'Claim Details'!$E$19="Yes"),Rates!$I$18,IF(AND(C135="B",'Claim Details'!$E$28&gt;=Rates!$H$14,'Claim Details'!$E$28&lt;=Rates!$H$15,'Claim Details'!$E$19="No"),Rates!$H$18,IF(AND(C135="B",'Claim Details'!$E$28&gt;=Rates!$J$14,'Claim Details'!$E$28&lt;=Rates!$J$15,'Claim Details'!$E$19="Yes"),Rates!$K$18,IF(AND(C135="B",'Claim Details'!$E$28&gt;=Rates!$J$14,'Claim Details'!$E$28&lt;=Rates!$J$15,'Claim Details'!$E$19="No"),Rates!$J$18,IF(AND(C135="C",'Claim Details'!$E$28&gt;=Rates!$D$14,'Claim Details'!$E$28&lt;=Rates!$D$15,'Claim Details'!$E$19="Yes"),Rates!$E$19,IF(AND(C135="C",'Claim Details'!$E$28&gt;=Rates!$D$14,'Claim Details'!$E$28&lt;=Rates!$D$15,'Claim Details'!$E$19="No"),Rates!$D$19,IF(AND(C135="C",'Claim Details'!$E$28&gt;=Rates!$F$14,'Claim Details'!$E$28&lt;=Rates!$F$15,'Claim Details'!$E$19="Yes"),Rates!$G$19,IF(AND(C135="C",'Claim Details'!$E$28&gt;=Rates!$F$14,'Claim Details'!$E$28&lt;=Rates!$F$15,'Claim Details'!$E$19="No"),Rates!$F$19,IF(AND(C135="C",'Claim Details'!$E$28&gt;=Rates!$H$14,'Claim Details'!$E$28&lt;=Rates!$H$15,'Claim Details'!$E$19="Yes"),Rates!$I$19,IF(AND(C135="C",'Claim Details'!$E$28&gt;=Rates!$H$14,'Claim Details'!$E$28&lt;=Rates!$H$15,'Claim Details'!$E$19="No"),Rates!$H$19,IF(AND(C135="C",'Claim Details'!$E$28&gt;=Rates!$J$14,'Claim Details'!$E$28&lt;=Rates!$J$15,'Claim Details'!$E$19="Yes"),Rates!$K$19,IF(AND(C135="C",'Claim Details'!$E$28&gt;=Rates!$J$14,'Claim Details'!$E$28&lt;=Rates!$J$15,'Claim Details'!$E$19="No"),Rates!$J$19,"£0.00"))))))))))))))))))))))))</f>
        <v>£0.00</v>
      </c>
      <c r="AT135" s="189" t="str">
        <f>IF(AND(C135="A",'Claim Details'!$E$28&gt;=Rates!$D$14,'Claim Details'!$E$28&lt;=Rates!$D$15,'Claim Details'!$E$19="Yes"),Rates!$E$25,IF(AND(C135="A",'Claim Details'!$E$28&gt;=Rates!$D$14,'Claim Details'!$E$28&lt;=Rates!$D$15,'Claim Details'!$E$19="No"),Rates!$D$25,IF(AND(C135="A",'Claim Details'!$E$28&gt;=Rates!$F$14,'Claim Details'!$E$28&lt;=Rates!$F$15,'Claim Details'!$E$19="Yes"),Rates!$G$25,IF(AND(C135="A",'Claim Details'!$E$28&gt;=Rates!$F$14,'Claim Details'!$E$28&lt;=Rates!$F$15,'Claim Details'!$E$19="No"),Rates!$F$25,IF(AND(C135="A",'Claim Details'!$E$28&gt;=Rates!$H$14,'Claim Details'!$E$28&lt;=Rates!$H$15,'Claim Details'!$E$19="Yes"),Rates!$I$25,IF(AND(C135="A",'Claim Details'!$E$28&gt;=Rates!$H$14,'Claim Details'!$E$28&lt;=Rates!$H$15,'Claim Details'!$E$19="No"),Rates!$H$25,IF(AND(C135="A",'Claim Details'!$E$28&gt;=Rates!$J$14,'Claim Details'!$E$28&lt;=Rates!$J$15,'Claim Details'!$E$19="Yes"),Rates!$K$25,IF(AND(C135="A",'Claim Details'!$E$28&gt;=Rates!$J$14,'Claim Details'!$E$28&lt;=Rates!$J$15,'Claim Details'!$E$19="No"),Rates!$J$25,IF(AND(C135="B",'Claim Details'!$E$28&gt;=Rates!$D$14,'Claim Details'!$E$28&lt;=Rates!$D$15,'Claim Details'!$E$19="Yes"),Rates!$E$26,IF(AND(C135="B",'Claim Details'!$E$28&gt;=Rates!$D$14,'Claim Details'!$E$28&lt;=Rates!$D$15,'Claim Details'!$E$19="No"),Rates!$D$26,IF(AND(C135="B",'Claim Details'!$E$28&gt;=Rates!$F$14,'Claim Details'!$E$28&lt;=Rates!$F$15,'Claim Details'!$E$19="Yes"),Rates!$G$26,IF(AND(C135="B",'Claim Details'!$E$28&gt;=Rates!$F$14,'Claim Details'!$E$28&lt;=Rates!$F$15,'Claim Details'!$E$19="No"),Rates!$F$26,IF(AND(C135="B",'Claim Details'!$E$28&gt;=Rates!$H$14,'Claim Details'!$E$28&lt;=Rates!$H$15,'Claim Details'!$E$19="Yes"),Rates!$I$26,IF(AND(C135="B",'Claim Details'!$E$28&gt;=Rates!$H$14,'Claim Details'!$E$28&lt;=Rates!$H$15,'Claim Details'!$E$19="No"),Rates!$H$26,IF(AND(C135="B",'Claim Details'!$E$28&gt;=Rates!$J$14,'Claim Details'!$E$28&lt;=Rates!$J$15,'Claim Details'!$E$19="Yes"),Rates!$K$26,IF(AND(C135="B",'Claim Details'!$E$28&gt;=Rates!$J$14,'Claim Details'!$E$28&lt;=Rates!$J$15,'Claim Details'!$E$19="No"),Rates!$J$26,IF(AND(C135="C",'Claim Details'!$E$28&gt;=Rates!$D$14,'Claim Details'!$E$28&lt;=Rates!$D$15,'Claim Details'!$E$19="Yes"),Rates!$E$27,IF(AND(C135="C",'Claim Details'!$E$28&gt;=Rates!$D$14,'Claim Details'!$E$28&lt;=Rates!$D$15,'Claim Details'!$E$19="No"),Rates!$D$27,IF(AND(C135="C",'Claim Details'!$E$28&gt;=Rates!$F$14,'Claim Details'!$E$28&lt;=Rates!$F$15,'Claim Details'!$E$19="Yes"),Rates!$G$27,IF(AND(C135="C",'Claim Details'!$E$28&gt;=Rates!$F$14,'Claim Details'!$E$28&lt;=Rates!$F$15,'Claim Details'!$E$19="No"),Rates!$F$27,IF(AND(C135="C",'Claim Details'!$E$28&gt;=Rates!$H$14,'Claim Details'!$E$28&lt;=Rates!$H$15,'Claim Details'!$E$19="Yes"),Rates!$I$27,IF(AND(C135="C",'Claim Details'!$E$28&gt;=Rates!$H$14,'Claim Details'!$E$28&lt;=Rates!$H$15,'Claim Details'!$E$19="No"),Rates!$H$27,IF(AND(C135="C",'Claim Details'!$E$28&gt;=Rates!$J$14,'Claim Details'!$E$28&lt;=Rates!$J$15,'Claim Details'!$E$19="Yes"),Rates!$K$27,IF(AND(C135="C",'Claim Details'!$E$28&gt;=Rates!$J$14,'Claim Details'!$E$28&lt;=Rates!$J$15,'Claim Details'!$E$19="No"),Rates!$J$27,"£0.00"))))))))))))))))))))))))</f>
        <v>£0.00</v>
      </c>
      <c r="AU135" s="191" t="str">
        <f>IF(AND(C135="A",'Claim Details'!$E$28&gt;=Rates!$D$14,'Claim Details'!$E$28&lt;=Rates!$D$15,'Claim Details'!$E$19="Yes"),Rates!$E$20,IF(AND(C135="A",'Claim Details'!$E$28&gt;=Rates!$D$14,'Claim Details'!$E$28&lt;=Rates!$D$15,'Claim Details'!$E$19="No"),Rates!$D$20,IF(AND(C135="A",'Claim Details'!$E$28&gt;=Rates!$F$14,'Claim Details'!$E$28&lt;=Rates!$F$15,'Claim Details'!$E$19="Yes"),Rates!$G$20,IF(AND(C135="A",'Claim Details'!$E$28&gt;=Rates!$F$14,'Claim Details'!$E$28&lt;=Rates!$F$15,'Claim Details'!$E$19="No"),Rates!$F$20,IF(AND(C135="A",'Claim Details'!$E$28&gt;=Rates!$H$14,'Claim Details'!$E$28&lt;=Rates!$H$15,'Claim Details'!$E$19="Yes"),Rates!$I$20,IF(AND(C135="A",'Claim Details'!$E$28&gt;=Rates!$H$14,'Claim Details'!$E$28&lt;=Rates!$H$15,'Claim Details'!$E$19="No"),Rates!$H$20,IF(AND(C135="A",'Claim Details'!$E$28&gt;=Rates!$J$14,'Claim Details'!$E$28&lt;=Rates!$J$15,'Claim Details'!$E$19="Yes"),Rates!$K$20,IF(AND(C135="A",'Claim Details'!$E$28&gt;=Rates!$J$14,'Claim Details'!$E$28&lt;=Rates!$J$15,'Claim Details'!$E$19="No"),Rates!$J$20,IF(AND(C135="B",'Claim Details'!$E$28&gt;=Rates!$D$14,'Claim Details'!$E$28&lt;=Rates!$D$15,'Claim Details'!$E$19="Yes"),Rates!$E$21,IF(AND(C135="B",'Claim Details'!$E$28&gt;=Rates!$D$14,'Claim Details'!$E$28&lt;=Rates!$D$15,'Claim Details'!$E$19="No"),Rates!$D$21,IF(AND(C135="B",'Claim Details'!$E$28&gt;=Rates!$F$14,'Claim Details'!$E$28&lt;=Rates!$F$15,'Claim Details'!$E$19="Yes"),Rates!$G$21,IF(AND(C135="B",'Claim Details'!$E$28&gt;=Rates!$F$14,'Claim Details'!$E$28&lt;=Rates!$F$15,'Claim Details'!$E$19="No"),Rates!$F$21,IF(AND(C135="B",'Claim Details'!$E$28&gt;=Rates!$H$14,'Claim Details'!$E$28&lt;=Rates!$H$15,'Claim Details'!$E$19="Yes"),Rates!$I$21,IF(AND(C135="B",'Claim Details'!$E$28&gt;=Rates!$H$14,'Claim Details'!$E$28&lt;=Rates!$H$15,'Claim Details'!$E$19="No"),Rates!$H$21,IF(AND(C135="B",'Claim Details'!$E$28&gt;=Rates!$J$14,'Claim Details'!$E$28&lt;=Rates!$J$15,'Claim Details'!$E$19="Yes"),Rates!$K$21,IF(AND(C135="B",'Claim Details'!$E$28&gt;=Rates!$J$14,'Claim Details'!$E$28&lt;=Rates!$J$15,'Claim Details'!$E$19="No"),Rates!$J$21,"£0.00"))))))))))))))))</f>
        <v>£0.00</v>
      </c>
      <c r="AV135" s="191" t="str">
        <f>IF(AND(C135="A",'Claim Details'!$E$28&gt;=Rates!$D$14,'Claim Details'!$E$28&lt;=Rates!$D$15,'Claim Details'!$E$19="Yes"),Rates!$E$22,IF(AND(C135="A",'Claim Details'!$E$28&gt;=Rates!$D$14,'Claim Details'!$E$28&lt;=Rates!$D$15,'Claim Details'!$E$19="No"),Rates!$D$22,IF(AND(C135="A",'Claim Details'!$E$28&gt;=Rates!$F$14,'Claim Details'!$E$28&lt;=Rates!$F$15,'Claim Details'!$E$19="Yes"),Rates!$G$22,IF(AND(C135="A",'Claim Details'!$E$28&gt;=Rates!$F$14,'Claim Details'!$E$28&lt;=Rates!$F$15,'Claim Details'!$E$19="No"),Rates!$F$22,IF(AND(C135="A",'Claim Details'!$E$28&gt;=Rates!$H$14,'Claim Details'!$E$28&lt;=Rates!$H$15,'Claim Details'!$E$19="Yes"),Rates!$I$22,IF(AND(C135="A",'Claim Details'!$E$28&gt;=Rates!$H$14,'Claim Details'!$E$28&lt;=Rates!$H$15,'Claim Details'!$E$19="No"),Rates!$H$22,IF(AND(C135="A",'Claim Details'!$E$28&gt;=Rates!$J$14,'Claim Details'!$E$28&lt;=Rates!$J$15,'Claim Details'!$E$19="Yes"),Rates!$K$22,IF(AND(C135="A",'Claim Details'!$E$28&gt;=Rates!$J$14,'Claim Details'!$E$28&lt;=Rates!$J$15,'Claim Details'!$E$19="No"),Rates!$J$22,IF(AND(C135="B",'Claim Details'!$E$28&gt;=Rates!$D$14,'Claim Details'!$E$28&lt;=Rates!$D$15,'Claim Details'!$E$19="Yes"),Rates!$E$23,IF(AND(C135="B",'Claim Details'!$E$28&gt;=Rates!$D$14,'Claim Details'!$E$28&lt;=Rates!$D$15,'Claim Details'!$E$19="No"),Rates!$D$23,IF(AND(C135="B",'Claim Details'!$E$28&gt;=Rates!$F$14,'Claim Details'!$E$28&lt;=Rates!$F$15,'Claim Details'!$E$19="Yes"),Rates!$G$23,IF(AND(C135="B",'Claim Details'!$E$28&gt;=Rates!$F$14,'Claim Details'!$E$28&lt;=Rates!$F$15,'Claim Details'!$E$19="No"),Rates!$F$23,IF(AND(C135="B",'Claim Details'!$E$28&gt;=Rates!$H$14,'Claim Details'!$E$28&lt;=Rates!$H$15,'Claim Details'!$E$19="Yes"),Rates!$I$23,IF(AND(C135="B",'Claim Details'!$E$28&gt;=Rates!$H$14,'Claim Details'!$E$28&lt;=Rates!$H$15,'Claim Details'!$E$19="No"),Rates!$H$23,IF(AND(C135="B",'Claim Details'!$E$28&gt;=Rates!$J$14,'Claim Details'!$E$28&lt;=Rates!$J$15,'Claim Details'!$E$19="Yes"),Rates!$K$23,IF(AND(C135="B",'Claim Details'!$E$28&gt;=Rates!$J$14,'Claim Details'!$E$28&lt;=Rates!$J$15,'Claim Details'!$E$19="No"),Rates!$J$23,IF(AND(C135="C",'Claim Details'!$E$28&gt;=Rates!$D$14,'Claim Details'!$E$28&lt;=Rates!$D$15,'Claim Details'!$E$19="Yes"),Rates!$E$24,IF(AND(C135="C",'Claim Details'!$E$28&gt;=Rates!$D$14,'Claim Details'!$E$28&lt;=Rates!$D$15,'Claim Details'!$E$19="No"),Rates!$D$24,IF(AND(C135="C",'Claim Details'!$E$28&gt;=Rates!$F$14,'Claim Details'!$E$28&lt;=Rates!$F$15,'Claim Details'!$E$19="Yes"),Rates!$G$24,IF(AND(C135="C",'Claim Details'!$E$28&gt;=Rates!$F$14,'Claim Details'!$E$28&lt;=Rates!$F$15,'Claim Details'!$E$19="No"),Rates!$F$24,IF(AND(C135="C",'Claim Details'!$E$28&gt;=Rates!$H$14,'Claim Details'!$E$28&lt;=Rates!$H$15,'Claim Details'!$E$19="Yes"),Rates!$I$24,IF(AND(C135="C",'Claim Details'!$E$28&gt;=Rates!$H$14,'Claim Details'!$E$28&lt;=Rates!$H$15,'Claim Details'!$E$19="No"),Rates!$H$24,IF(AND(C135="C",'Claim Details'!$E$28&gt;=Rates!$J$14,'Claim Details'!$E$28&lt;=Rates!$J$15,'Claim Details'!$E$19="Yes"),Rates!$K$24,IF(AND(C135="C",'Claim Details'!$E$28&gt;=Rates!$J$14,'Claim Details'!$E$28&lt;=Rates!$J$15,'Claim Details'!$E$19="No"),Rates!$J$24,"£0.00"))))))))))))))))))))))))</f>
        <v>£0.00</v>
      </c>
      <c r="AW135" s="1"/>
      <c r="AX135" s="189" t="str">
        <f>IF(AND(U135="A",'Claim Details'!$I$28&gt;=Rates!$D$14,'Claim Details'!$I$28&lt;=Rates!$D$15,'Claim Details'!$I$19="Yes"),Rates!$J$17,IF(AND(U135="A",'Claim Details'!$I$28&gt;=Rates!$D$14,'Claim Details'!$I$28&lt;=Rates!$D$15,'Claim Details'!$I$19="No"),Rates!$D$17,IF(AND(U135="A",'Claim Details'!$I$28&gt;=Rates!$F$14,'Claim Details'!$I$28&lt;=Rates!$F$15,'Claim Details'!$I$19="Yes"),Rates!$G$17,IF(AND(U135="A",'Claim Details'!$I$28&gt;=Rates!$F$14,'Claim Details'!$I$28&lt;=Rates!$F$15,'Claim Details'!$I$19="No"),Rates!$F$17,IF(AND(U135="A",'Claim Details'!$I$28&gt;=Rates!$H$14,'Claim Details'!$I$28&lt;=Rates!$H$15,'Claim Details'!$I$19="Yes"),Rates!$I$17,IF(AND(U135="A",'Claim Details'!$I$28&gt;=Rates!$H$14,'Claim Details'!$I$28&lt;=Rates!$H$15,'Claim Details'!$I$19="No"),Rates!$H$17,IF(AND(U135="A",'Claim Details'!$I$28&gt;=Rates!$J$14,'Claim Details'!$I$28&lt;=Rates!$J$15,'Claim Details'!$I$19="Yes"),Rates!$K$17,IF(AND(U135="A",'Claim Details'!$I$28&gt;=Rates!$J$14,'Claim Details'!$I$28&lt;=Rates!$J$15,'Claim Details'!$I$19="No"),Rates!$J$17,IF(AND(U135="B",'Claim Details'!$I$28&gt;=Rates!$D$14,'Claim Details'!$I$28&lt;=Rates!$D$15,'Claim Details'!$I$19="Yes"),Rates!$E$18,IF(AND(U135="B",'Claim Details'!$I$28&gt;=Rates!$D$14,'Claim Details'!$I$28&lt;=Rates!$D$15,'Claim Details'!$I$19="No"),Rates!$D$18,IF(AND(U135="B",'Claim Details'!$I$28&gt;=Rates!$F$14,'Claim Details'!$I$28&lt;=Rates!$F$15,'Claim Details'!$I$19="Yes"),Rates!$G$18,IF(AND(U135="B",'Claim Details'!$I$28&gt;=Rates!$F$14,'Claim Details'!$I$28&lt;=Rates!$F$15,'Claim Details'!$I$19="No"),Rates!$F$18,IF(AND(U135="B",'Claim Details'!$I$28&gt;=Rates!$H$14,'Claim Details'!$I$28&lt;=Rates!$H$15,'Claim Details'!$I$19="Yes"),Rates!$I$18,IF(AND(U135="B",'Claim Details'!$I$28&gt;=Rates!$H$14,'Claim Details'!$I$28&lt;=Rates!$H$15,'Claim Details'!$I$19="No"),Rates!$H$18,IF(AND(U135="B",'Claim Details'!$I$28&gt;=Rates!$J$14,'Claim Details'!$I$28&lt;=Rates!$J$15,'Claim Details'!$I$19="Yes"),Rates!$K$18,IF(AND(U135="B",'Claim Details'!$I$28&gt;=Rates!$J$14,'Claim Details'!$I$28&lt;=Rates!$J$15,'Claim Details'!$I$19="No"),Rates!$J$18,IF(AND(U135="C",'Claim Details'!$I$28&gt;=Rates!$D$14,'Claim Details'!$I$28&lt;=Rates!$D$15,'Claim Details'!$I$19="Yes"),Rates!$E$19,IF(AND(U135="C",'Claim Details'!$I$28&gt;=Rates!$D$14,'Claim Details'!$I$28&lt;=Rates!$D$15,'Claim Details'!$I$19="No"),Rates!$D$19,IF(AND(U135="C",'Claim Details'!$I$28&gt;=Rates!$F$14,'Claim Details'!$I$28&lt;=Rates!$F$15,'Claim Details'!$I$19="Yes"),Rates!$G$19,IF(AND(U135="C",'Claim Details'!$I$28&gt;=Rates!$F$14,'Claim Details'!$I$28&lt;=Rates!$F$15,'Claim Details'!$I$19="No"),Rates!$F$19,IF(AND(U135="C",'Claim Details'!$I$28&gt;=Rates!$H$14,'Claim Details'!$I$28&lt;=Rates!$H$15,'Claim Details'!$I$19="Yes"),Rates!$I$19,IF(AND(U135="C",'Claim Details'!$I$28&gt;=Rates!$H$14,'Claim Details'!$I$28&lt;=Rates!$H$15,'Claim Details'!$I$19="No"),Rates!$H$19,IF(AND(U135="C",'Claim Details'!$I$28&gt;=Rates!$J$14,'Claim Details'!$I$28&lt;=Rates!$J$15,'Claim Details'!$I$19="Yes"),Rates!$K$19,IF(AND(U135="C",'Claim Details'!$I$28&gt;=Rates!$J$14,'Claim Details'!$I$28&lt;=Rates!$J$15,'Claim Details'!$I$19="No"),Rates!$J$19,"£0.00"))))))))))))))))))))))))</f>
        <v>£0.00</v>
      </c>
      <c r="AY135" s="189" t="str">
        <f>IF(AND(C135="A",'Claim Details'!$I$28&gt;=Rates!$D$14,'Claim Details'!$I$28&lt;=Rates!$D$15,'Claim Details'!$I$19="Yes"),Rates!$J$25,IF(AND(C135="A",'Claim Details'!$I$28&gt;=Rates!$D$14,'Claim Details'!$I$28&lt;=Rates!$D$15,'Claim Details'!$I$19="No"),Rates!$D$25,IF(AND(C135="A",'Claim Details'!$I$28&gt;=Rates!$F$14,'Claim Details'!$I$28&lt;=Rates!$F$15,'Claim Details'!$I$19="Yes"),Rates!$G$25,IF(AND(C135="A",'Claim Details'!$I$28&gt;=Rates!$F$14,'Claim Details'!$I$28&lt;=Rates!$F$15,'Claim Details'!$I$19="No"),Rates!$F$25,IF(AND(C135="A",'Claim Details'!$I$28&gt;=Rates!$H$14,'Claim Details'!$I$28&lt;=Rates!$H$15,'Claim Details'!$I$19="Yes"),Rates!$I$25,IF(AND(C135="A",'Claim Details'!$I$28&gt;=Rates!$H$14,'Claim Details'!$I$28&lt;=Rates!$H$15,'Claim Details'!$I$19="No"),Rates!$H$25,IF(AND(C135="A",'Claim Details'!$I$28&gt;=Rates!$J$14,'Claim Details'!$I$28&lt;=Rates!$J$15,'Claim Details'!$I$19="Yes"),Rates!$K$25,IF(AND(C135="A",'Claim Details'!$I$28&gt;=Rates!$J$14,'Claim Details'!$I$28&lt;=Rates!$J$15,'Claim Details'!$I$19="No"),Rates!$J$25,IF(AND(C135="B",'Claim Details'!$I$28&gt;=Rates!$D$14,'Claim Details'!$I$28&lt;=Rates!$D$15,'Claim Details'!$I$19="Yes"),Rates!$E$26,IF(AND(C135="B",'Claim Details'!$I$28&gt;=Rates!$D$14,'Claim Details'!$I$28&lt;=Rates!$D$15,'Claim Details'!$I$19="No"),Rates!$D$26,IF(AND(C135="B",'Claim Details'!$I$28&gt;=Rates!$F$14,'Claim Details'!$I$28&lt;=Rates!$F$15,'Claim Details'!$I$19="Yes"),Rates!$G$26,IF(AND(C135="B",'Claim Details'!$I$28&gt;=Rates!$F$14,'Claim Details'!$I$28&lt;=Rates!$F$15,'Claim Details'!$I$19="No"),Rates!$F$26,IF(AND(C135="B",'Claim Details'!$I$28&gt;=Rates!$H$14,'Claim Details'!$I$28&lt;=Rates!$H$15,'Claim Details'!$I$19="Yes"),Rates!$I$26,IF(AND(C135="B",'Claim Details'!$I$28&gt;=Rates!$H$14,'Claim Details'!$I$28&lt;=Rates!$H$15,'Claim Details'!$I$19="No"),Rates!$H$26,IF(AND(C135="B",'Claim Details'!$I$28&gt;=Rates!$J$14,'Claim Details'!$I$28&lt;=Rates!$J$15,'Claim Details'!$I$19="Yes"),Rates!$K$26,IF(AND(C135="B",'Claim Details'!$I$28&gt;=Rates!$J$14,'Claim Details'!$I$28&lt;=Rates!$J$15,'Claim Details'!$I$19="No"),Rates!$J$26,IF(AND(C135="C",'Claim Details'!$I$28&gt;=Rates!$D$14,'Claim Details'!$I$28&lt;=Rates!$D$15,'Claim Details'!$I$19="Yes"),Rates!$E$27,IF(AND(C135="C",'Claim Details'!$I$28&gt;=Rates!$D$14,'Claim Details'!$I$28&lt;=Rates!$D$15,'Claim Details'!$I$19="No"),Rates!$D$27,IF(AND(C135="C",'Claim Details'!$I$28&gt;=Rates!$F$14,'Claim Details'!$I$28&lt;=Rates!$F$15,'Claim Details'!$I$19="Yes"),Rates!$G$27,IF(AND(C135="C",'Claim Details'!$I$28&gt;=Rates!$F$14,'Claim Details'!$I$28&lt;=Rates!$F$15,'Claim Details'!$I$19="No"),Rates!$F$27,IF(AND(C135="C",'Claim Details'!$I$28&gt;=Rates!$H$14,'Claim Details'!$I$28&lt;=Rates!$H$15,'Claim Details'!$I$19="Yes"),Rates!$I$27,IF(AND(C135="C",'Claim Details'!$I$28&gt;=Rates!$H$14,'Claim Details'!$I$28&lt;=Rates!$H$15,'Claim Details'!$I$19="No"),Rates!$H$27,IF(AND(C135="C",'Claim Details'!$I$28&gt;=Rates!$J$14,'Claim Details'!$I$28&lt;=Rates!$J$15,'Claim Details'!$I$19="Yes"),Rates!$K$27,IF(AND(C135="C",'Claim Details'!$I$28&gt;=Rates!$J$14,'Claim Details'!$I$28&lt;=Rates!$J$15,'Claim Details'!$I$19="No"),Rates!$J$27,"£0.00"))))))))))))))))))))))))</f>
        <v>£0.00</v>
      </c>
      <c r="AZ135" s="189" t="str">
        <f>IF(AND(C135="A",'Claim Details'!$I$28&gt;=Rates!$D$14,'Claim Details'!$I$28&lt;=Rates!$D$15,'Claim Details'!$I$19="Yes"),Rates!$E$20,IF(AND(C135="A",'Claim Details'!$I$28&gt;=Rates!$D$14,'Claim Details'!$I$28&lt;=Rates!$D$15,'Claim Details'!$I$19="No"),Rates!$D$20,IF(AND(C135="A",'Claim Details'!$I$28&gt;=Rates!$F$14,'Claim Details'!$I$28&lt;=Rates!$F$15,'Claim Details'!$I$19="Yes"),Rates!$G$20,IF(AND(C135="A",'Claim Details'!$I$28&gt;=Rates!$F$14,'Claim Details'!$I$28&lt;=Rates!$F$15,'Claim Details'!$I$19="No"),Rates!$F$20,IF(AND(C135="A",'Claim Details'!$I$28&gt;=Rates!$H$14,'Claim Details'!$I$28&lt;=Rates!$H$15,'Claim Details'!$I$19="Yes"),Rates!$I$20,IF(AND(C135="A",'Claim Details'!$I$28&gt;=Rates!$H$14,'Claim Details'!$I$28&lt;=Rates!$H$15,'Claim Details'!$I$19="No"),Rates!$H$20,IF(AND(C135="A",'Claim Details'!$I$28&gt;=Rates!$J$14,'Claim Details'!$I$28&lt;=Rates!$J$15,'Claim Details'!$I$19="Yes"),Rates!$K$20,IF(AND(C135="A",'Claim Details'!$I$28&gt;=Rates!$J$14,'Claim Details'!$I$28&lt;=Rates!$J$15,'Claim Details'!$I$19="No"),Rates!$J$20,IF(AND(C135="B",'Claim Details'!$I$28&gt;=Rates!$D$14,'Claim Details'!$I$28&lt;=Rates!$D$15,'Claim Details'!$I$19="Yes"),Rates!$E$21,IF(AND(C135="B",'Claim Details'!$I$28&gt;=Rates!$D$14,'Claim Details'!$I$28&lt;=Rates!$D$15,'Claim Details'!$I$19="No"),Rates!$D$21,IF(AND(C135="B",'Claim Details'!$I$28&gt;=Rates!$F$14,'Claim Details'!$I$28&lt;=Rates!$F$15,'Claim Details'!$I$19="Yes"),Rates!$G$21,IF(AND(C135="B",'Claim Details'!$I$28&gt;=Rates!$F$14,'Claim Details'!$I$28&lt;=Rates!$F$15,'Claim Details'!$I$19="No"),Rates!$F$21,IF(AND(C135="B",'Claim Details'!$I$28&gt;=Rates!$H$14,'Claim Details'!$I$28&lt;=Rates!$H$15,'Claim Details'!$I$19="Yes"),Rates!$I$21,IF(AND(C135="B",'Claim Details'!$I$28&gt;=Rates!$H$14,'Claim Details'!$I$28&lt;=Rates!$H$15,'Claim Details'!$I$19="No"),Rates!$H$21,IF(AND(C135="B",'Claim Details'!$I$28&gt;=Rates!$J$14,'Claim Details'!$I$28&lt;=Rates!$J$15,'Claim Details'!$I$19="Yes"),Rates!$K$21,IF(AND(C135="B",'Claim Details'!$I$28&gt;=Rates!$J$14,'Claim Details'!$I$28&lt;=Rates!$J$15,'Claim Details'!$I$19="No"),Rates!$J$21,"£0.00"))))))))))))))))</f>
        <v>£0.00</v>
      </c>
      <c r="BA135" s="189" t="str">
        <f>IF(AND(C135="A",'Claim Details'!$I$28&gt;=Rates!$D$14,'Claim Details'!$I$28&lt;=Rates!$D$15,'Claim Details'!$I$19="Yes"),Rates!$E$22,IF(AND(C135="A",'Claim Details'!$I$28&gt;=Rates!$D$14,'Claim Details'!$I$28&lt;=Rates!$D$15,'Claim Details'!$I$19="No"),Rates!$D$22,IF(AND(C135="A",'Claim Details'!$I$28&gt;=Rates!$F$14,'Claim Details'!$I$28&lt;=Rates!$F$15,'Claim Details'!$I$19="Yes"),Rates!$G$22,IF(AND(C135="A",'Claim Details'!$I$28&gt;=Rates!$F$14,'Claim Details'!$I$28&lt;=Rates!$F$15,'Claim Details'!$I$19="No"),Rates!$F$22,IF(AND(C135="A",'Claim Details'!$I$28&gt;=Rates!$H$14,'Claim Details'!$I$28&lt;=Rates!$H$15,'Claim Details'!$I$19="Yes"),Rates!$I$22,IF(AND(C135="A",'Claim Details'!$I$28&gt;=Rates!$H$14,'Claim Details'!$I$28&lt;=Rates!$H$15,'Claim Details'!$I$19="No"),Rates!$H$22,IF(AND(C135="A",'Claim Details'!$I$28&gt;=Rates!$J$14,'Claim Details'!$I$28&lt;=Rates!$J$15,'Claim Details'!$I$19="Yes"),Rates!$K$22,IF(AND(C135="A",'Claim Details'!$I$28&gt;=Rates!$J$14,'Claim Details'!$I$28&lt;=Rates!$J$15,'Claim Details'!$I$19="No"),Rates!$J$22,IF(AND(C135="B",'Claim Details'!$I$28&gt;=Rates!$D$14,'Claim Details'!$I$28&lt;=Rates!$D$15,'Claim Details'!$I$19="Yes"),Rates!$E$23,IF(AND(C135="B",'Claim Details'!$I$28&gt;=Rates!$D$14,'Claim Details'!$I$28&lt;=Rates!$D$15,'Claim Details'!$I$19="No"),Rates!$D$23,IF(AND(C135="B",'Claim Details'!$I$28&gt;=Rates!$F$14,'Claim Details'!$I$28&lt;=Rates!$F$15,'Claim Details'!$I$19="Yes"),Rates!$G$23,IF(AND(C135="B",'Claim Details'!$I$28&gt;=Rates!$F$14,'Claim Details'!$I$28&lt;=Rates!$F$15,'Claim Details'!$I$19="No"),Rates!$F$23,IF(AND(C135="B",'Claim Details'!$I$28&gt;=Rates!$H$14,'Claim Details'!$I$28&lt;=Rates!$H$15,'Claim Details'!$I$19="Yes"),Rates!$I$23,IF(AND(C135="B",'Claim Details'!$I$28&gt;=Rates!$H$14,'Claim Details'!$I$28&lt;=Rates!$H$15,'Claim Details'!$I$19="No"),Rates!$H$23,IF(AND(C135="B",'Claim Details'!$I$28&gt;=Rates!$J$14,'Claim Details'!$I$28&lt;=Rates!$J$15,'Claim Details'!$I$19="Yes"),Rates!$K$23,IF(AND(C135="B",'Claim Details'!$I$28&gt;=Rates!$J$14,'Claim Details'!$I$28&lt;=Rates!$J$15,'Claim Details'!$I$19="No"),Rates!$J$23,IF(AND(C135="C",'Claim Details'!$I$28&gt;=Rates!$D$14,'Claim Details'!$I$28&lt;=Rates!$D$15,'Claim Details'!$I$19="Yes"),Rates!$E$24,IF(AND(C135="C",'Claim Details'!$I$28&gt;=Rates!$D$14,'Claim Details'!$I$28&lt;=Rates!$D$15,'Claim Details'!$I$19="No"),Rates!$D$24,IF(AND(C135="C",'Claim Details'!$I$28&gt;=Rates!$F$14,'Claim Details'!$I$28&lt;=Rates!$F$15,'Claim Details'!$I$19="Yes"),Rates!$G$24,IF(AND(C135="C",'Claim Details'!$I$28&gt;=Rates!$F$14,'Claim Details'!$I$28&lt;=Rates!$F$15,'Claim Details'!$I$19="No"),Rates!$F$24,IF(AND(C135="C",'Claim Details'!$I$28&gt;=Rates!$H$14,'Claim Details'!$I$28&lt;=Rates!$H$15,'Claim Details'!$I$19="Yes"),Rates!$I$24,IF(AND(C135="C",'Claim Details'!$I$28&gt;=Rates!$H$14,'Claim Details'!$I$28&lt;=Rates!$H$15,'Claim Details'!$I$19="No"),Rates!$H$24,IF(AND(C135="C",'Claim Details'!$I$28&gt;=Rates!$J$14,'Claim Details'!$I$28&lt;=Rates!$J$15,'Claim Details'!$I$19="Yes"),Rates!$K$24,IF(AND(C135="C",'Claim Details'!$I$28&gt;=Rates!$J$14,'Claim Details'!$I$28&lt;=Rates!$J$15,'Claim Details'!$I$19="No"),Rates!$J$24,"£0.00"))))))))))))))))))))))))</f>
        <v>£0.00</v>
      </c>
      <c r="BB135" s="189" t="str">
        <f t="shared" si="42"/>
        <v>£0.00</v>
      </c>
      <c r="BC135" s="1"/>
      <c r="BD135" s="189" t="str">
        <f>IF(AND(AE135="A",'Claim Details'!$I$28&gt;=Rates!$D$14,'Claim Details'!$I$28&lt;=Rates!$D$15,'Claim Details'!$I$19="Yes"),Rates!$J$17,IF(AND(AE135="A",'Claim Details'!$I$28&gt;=Rates!$D$14,'Claim Details'!$I$28&lt;=Rates!$D$15,'Claim Details'!$I$19="No"),Rates!$D$17,IF(AND(AE135="A",'Claim Details'!$I$28&gt;=Rates!$F$14,'Claim Details'!$I$28&lt;=Rates!$F$15,'Claim Details'!$I$19="Yes"),Rates!$G$17,IF(AND(AE135="A",'Claim Details'!$I$28&gt;=Rates!$F$14,'Claim Details'!$I$28&lt;=Rates!$F$15,'Claim Details'!$I$19="No"),Rates!$F$17,IF(AND(AE135="A",'Claim Details'!$I$28&gt;=Rates!$H$14,'Claim Details'!$I$28&lt;=Rates!$H$15,'Claim Details'!$I$19="Yes"),Rates!$I$17,IF(AND(AE135="A",'Claim Details'!$I$28&gt;=Rates!$H$14,'Claim Details'!$I$28&lt;=Rates!$H$15,'Claim Details'!$I$19="No"),Rates!$H$17,IF(AND(AE135="A",'Claim Details'!$I$28&gt;=Rates!$J$14,'Claim Details'!$I$28&lt;=Rates!$J$15,'Claim Details'!$I$19="Yes"),Rates!$K$17,IF(AND(AE135="A",'Claim Details'!$I$28&gt;=Rates!$J$14,'Claim Details'!$I$28&lt;=Rates!$J$15,'Claim Details'!$I$19="No"),Rates!$J$17,IF(AND(AE135="B",'Claim Details'!$I$28&gt;=Rates!$D$14,'Claim Details'!$I$28&lt;=Rates!$D$15,'Claim Details'!$I$19="Yes"),Rates!$E$18,IF(AND(AE135="B",'Claim Details'!$I$28&gt;=Rates!$D$14,'Claim Details'!$I$28&lt;=Rates!$D$15,'Claim Details'!$I$19="No"),Rates!$D$18,IF(AND(AE135="B",'Claim Details'!$I$28&gt;=Rates!$F$14,'Claim Details'!$I$28&lt;=Rates!$F$15,'Claim Details'!$I$19="Yes"),Rates!$G$18,IF(AND(AE135="B",'Claim Details'!$I$28&gt;=Rates!$F$14,'Claim Details'!$I$28&lt;=Rates!$F$15,'Claim Details'!$I$19="No"),Rates!$F$18,IF(AND(AE135="B",'Claim Details'!$I$28&gt;=Rates!$H$14,'Claim Details'!$I$28&lt;=Rates!$H$15,'Claim Details'!$I$19="Yes"),Rates!$I$18,IF(AND(AE135="B",'Claim Details'!$I$28&gt;=Rates!$H$14,'Claim Details'!$I$28&lt;=Rates!$H$15,'Claim Details'!$I$19="No"),Rates!$H$18,IF(AND(AE135="B",'Claim Details'!$I$28&gt;=Rates!$J$14,'Claim Details'!$I$28&lt;=Rates!$J$15,'Claim Details'!$I$19="Yes"),Rates!$K$18,IF(AND(AE135="B",'Claim Details'!$I$28&gt;=Rates!$J$14,'Claim Details'!$I$28&lt;=Rates!$J$15,'Claim Details'!$I$19="No"),Rates!$J$18,IF(AND(AE135="C",'Claim Details'!$I$28&gt;=Rates!$D$14,'Claim Details'!$I$28&lt;=Rates!$D$15,'Claim Details'!$I$19="Yes"),Rates!$E$19,IF(AND(AE135="C",'Claim Details'!$I$28&gt;=Rates!$D$14,'Claim Details'!$I$28&lt;=Rates!$D$15,'Claim Details'!$I$19="No"),Rates!$D$19,IF(AND(AE135="C",'Claim Details'!$I$28&gt;=Rates!$F$14,'Claim Details'!$I$28&lt;=Rates!$F$15,'Claim Details'!$I$19="Yes"),Rates!$G$19,IF(AND(AE135="C",'Claim Details'!$I$28&gt;=Rates!$F$14,'Claim Details'!$I$28&lt;=Rates!$F$15,'Claim Details'!$I$19="No"),Rates!$F$19,IF(AND(AE135="C",'Claim Details'!$I$28&gt;=Rates!$H$14,'Claim Details'!$I$28&lt;=Rates!$H$15,'Claim Details'!$I$19="Yes"),Rates!$I$19,IF(AND(AE135="C",'Claim Details'!$I$28&gt;=Rates!$H$14,'Claim Details'!$I$28&lt;=Rates!$H$15,'Claim Details'!$I$19="No"),Rates!$H$19,IF(AND(AE135="C",'Claim Details'!$I$28&gt;=Rates!$J$14,'Claim Details'!$I$28&lt;=Rates!$J$15,'Claim Details'!$I$19="Yes"),Rates!$K$19,IF(AND(AE135="C",'Claim Details'!$I$28&gt;=Rates!$J$14,'Claim Details'!$I$28&lt;=Rates!$J$15,'Claim Details'!$I$19="No"),Rates!$J$19,"£0.00"))))))))))))))))))))))))</f>
        <v>£0.00</v>
      </c>
      <c r="BE135" s="189" t="str">
        <f>IF(AND(AE135="A",'Claim Details'!$I$28&gt;=Rates!$D$14,'Claim Details'!$I$28&lt;=Rates!$D$15,'Claim Details'!$I$19="Yes"),Rates!$J$25,IF(AND(AE135="A",'Claim Details'!$I$28&gt;=Rates!$D$14,'Claim Details'!$I$28&lt;=Rates!$D$15,'Claim Details'!$I$19="No"),Rates!$D$25,IF(AND(AE135="A",'Claim Details'!$I$28&gt;=Rates!$F$14,'Claim Details'!$I$28&lt;=Rates!$F$15,'Claim Details'!$I$19="Yes"),Rates!$G$25,IF(AND(AE135="A",'Claim Details'!$I$28&gt;=Rates!$F$14,'Claim Details'!$I$28&lt;=Rates!$F$15,'Claim Details'!$I$19="No"),Rates!$F$25,IF(AND(AE135="A",'Claim Details'!$I$28&gt;=Rates!$H$14,'Claim Details'!$I$28&lt;=Rates!$H$15,'Claim Details'!$I$19="Yes"),Rates!$I$25,IF(AND(AE135="A",'Claim Details'!$I$28&gt;=Rates!$H$14,'Claim Details'!$I$28&lt;=Rates!$H$15,'Claim Details'!$I$19="No"),Rates!$H$25,IF(AND(AE135="A",'Claim Details'!$I$28&gt;=Rates!$J$14,'Claim Details'!$I$28&lt;=Rates!$J$15,'Claim Details'!$I$19="Yes"),Rates!$K$25,IF(AND(AE135="A",'Claim Details'!$I$28&gt;=Rates!$J$14,'Claim Details'!$I$28&lt;=Rates!$J$15,'Claim Details'!$I$19="No"),Rates!$J$25,IF(AND(AE135="B",'Claim Details'!$I$28&gt;=Rates!$D$14,'Claim Details'!$I$28&lt;=Rates!$D$15,'Claim Details'!$I$19="Yes"),Rates!$E$26,IF(AND(AE135="B",'Claim Details'!$I$28&gt;=Rates!$D$14,'Claim Details'!$I$28&lt;=Rates!$D$15,'Claim Details'!$I$19="No"),Rates!$D$26,IF(AND(AE135="B",'Claim Details'!$I$28&gt;=Rates!$F$14,'Claim Details'!$I$28&lt;=Rates!$F$15,'Claim Details'!$I$19="Yes"),Rates!$G$26,IF(AND(AE135="B",'Claim Details'!$I$28&gt;=Rates!$F$14,'Claim Details'!$I$28&lt;=Rates!$F$15,'Claim Details'!$I$19="No"),Rates!$F$26,IF(AND(AE135="B",'Claim Details'!$I$28&gt;=Rates!$H$14,'Claim Details'!$I$28&lt;=Rates!$H$15,'Claim Details'!$I$19="Yes"),Rates!$I$26,IF(AND(AE135="B",'Claim Details'!$I$28&gt;=Rates!$H$14,'Claim Details'!$I$28&lt;=Rates!$H$15,'Claim Details'!$I$19="No"),Rates!$H$26,IF(AND(AE135="B",'Claim Details'!$I$28&gt;=Rates!$J$14,'Claim Details'!$I$28&lt;=Rates!$J$15,'Claim Details'!$I$19="Yes"),Rates!$K$26,IF(AND(AE135="B",'Claim Details'!$I$28&gt;=Rates!$J$14,'Claim Details'!$I$28&lt;=Rates!$J$15,'Claim Details'!$I$19="No"),Rates!$J$26,IF(AND(AE135="C",'Claim Details'!$I$28&gt;=Rates!$D$14,'Claim Details'!$I$28&lt;=Rates!$D$15,'Claim Details'!$I$19="Yes"),Rates!$E$27,IF(AND(AE135="C",'Claim Details'!$I$28&gt;=Rates!$D$14,'Claim Details'!$I$28&lt;=Rates!$D$15,'Claim Details'!$I$19="No"),Rates!$D$27,IF(AND(AE135="C",'Claim Details'!$I$28&gt;=Rates!$F$14,'Claim Details'!$I$28&lt;=Rates!$F$15,'Claim Details'!$I$19="Yes"),Rates!$G$27,IF(AND(AE135="C",'Claim Details'!$I$28&gt;=Rates!$F$14,'Claim Details'!$I$28&lt;=Rates!$F$15,'Claim Details'!$I$19="No"),Rates!$F$27,IF(AND(AE135="C",'Claim Details'!$I$28&gt;=Rates!$H$14,'Claim Details'!$I$28&lt;=Rates!$H$15,'Claim Details'!$I$19="Yes"),Rates!$I$27,IF(AND(AE135="C",'Claim Details'!$I$28&gt;=Rates!$H$14,'Claim Details'!$I$28&lt;=Rates!$H$15,'Claim Details'!$I$19="No"),Rates!$H$27,IF(AND(AE135="C",'Claim Details'!$I$28&gt;=Rates!$J$14,'Claim Details'!$I$28&lt;=Rates!$J$15,'Claim Details'!$I$19="Yes"),Rates!$K$27,IF(AND(AE135="C",'Claim Details'!$I$28&gt;=Rates!$J$14,'Claim Details'!$I$28&lt;=Rates!$J$15,'Claim Details'!$I$19="No"),Rates!$J$27,"£0.00"))))))))))))))))))))))))</f>
        <v>£0.00</v>
      </c>
      <c r="BF135" s="189" t="str">
        <f>IF(AND(AE135="A",'Claim Details'!$I$28&gt;=Rates!$D$14,'Claim Details'!$I$28&lt;=Rates!$D$15,'Claim Details'!$I$19="Yes"),Rates!$E$20,IF(AND(AE135="A",'Claim Details'!$I$28&gt;=Rates!$D$14,'Claim Details'!$I$28&lt;=Rates!$D$15,'Claim Details'!$I$19="No"),Rates!$D$20,IF(AND(AE135="A",'Claim Details'!$I$28&gt;=Rates!$F$14,'Claim Details'!$I$28&lt;=Rates!$F$15,'Claim Details'!$I$19="Yes"),Rates!$G$20,IF(AND(AE135="A",'Claim Details'!$I$28&gt;=Rates!$F$14,'Claim Details'!$I$28&lt;=Rates!$F$15,'Claim Details'!$I$19="No"),Rates!$F$20,IF(AND(AE135="A",'Claim Details'!$I$28&gt;=Rates!$H$14,'Claim Details'!$I$28&lt;=Rates!$H$15,'Claim Details'!$I$19="Yes"),Rates!$I$20,IF(AND(AE135="A",'Claim Details'!$I$28&gt;=Rates!$H$14,'Claim Details'!$I$28&lt;=Rates!$H$15,'Claim Details'!$I$19="No"),Rates!$H$20,IF(AND(AE135="A",'Claim Details'!$I$28&gt;=Rates!$J$14,'Claim Details'!$I$28&lt;=Rates!$J$15,'Claim Details'!$I$19="Yes"),Rates!$K$20,IF(AND(AE135="A",'Claim Details'!$I$28&gt;=Rates!$J$14,'Claim Details'!$I$28&lt;=Rates!$J$15,'Claim Details'!$I$19="No"),Rates!$J$20,IF(AND(AE135="B",'Claim Details'!$I$28&gt;=Rates!$D$14,'Claim Details'!$I$28&lt;=Rates!$D$15,'Claim Details'!$I$19="Yes"),Rates!$E$21,IF(AND(AE135="B",'Claim Details'!$I$28&gt;=Rates!$D$14,'Claim Details'!$I$28&lt;=Rates!$D$15,'Claim Details'!$I$19="No"),Rates!$D$21,IF(AND(AE135="B",'Claim Details'!$I$28&gt;=Rates!$F$14,'Claim Details'!$I$28&lt;=Rates!$F$15,'Claim Details'!$I$19="Yes"),Rates!$G$21,IF(AND(AE135="B",'Claim Details'!$I$28&gt;=Rates!$F$14,'Claim Details'!$I$28&lt;=Rates!$F$15,'Claim Details'!$I$19="No"),Rates!$F$21,IF(AND(AE135="B",'Claim Details'!$I$28&gt;=Rates!$H$14,'Claim Details'!$I$28&lt;=Rates!$H$15,'Claim Details'!$I$19="Yes"),Rates!$I$21,IF(AND(AE135="B",'Claim Details'!$I$28&gt;=Rates!$H$14,'Claim Details'!$I$28&lt;=Rates!$H$15,'Claim Details'!$I$19="No"),Rates!$H$21,IF(AND(AE135="B",'Claim Details'!$I$28&gt;=Rates!$J$14,'Claim Details'!$I$28&lt;=Rates!$J$15,'Claim Details'!$I$19="Yes"),Rates!$K$21,IF(AND(AE135="B",'Claim Details'!$I$28&gt;=Rates!$J$14,'Claim Details'!$I$28&lt;=Rates!$J$15,'Claim Details'!$I$19="No"),Rates!$J$21,"£0.00"))))))))))))))))</f>
        <v>£0.00</v>
      </c>
      <c r="BG135" s="189" t="str">
        <f>IF(AND(AE135="A",'Claim Details'!$I$28&gt;=Rates!$D$14,'Claim Details'!$I$28&lt;=Rates!$D$15,'Claim Details'!$I$19="Yes"),Rates!$E$22,IF(AND(AE135="A",'Claim Details'!$I$28&gt;=Rates!$D$14,'Claim Details'!$I$28&lt;=Rates!$D$15,'Claim Details'!$I$19="No"),Rates!$D$22,IF(AND(AE135="A",'Claim Details'!$I$28&gt;=Rates!$F$14,'Claim Details'!$I$28&lt;=Rates!$F$15,'Claim Details'!$I$19="Yes"),Rates!$G$22,IF(AND(AE135="A",'Claim Details'!$I$28&gt;=Rates!$F$14,'Claim Details'!$I$28&lt;=Rates!$F$15,'Claim Details'!$I$19="No"),Rates!$F$22,IF(AND(AE135="A",'Claim Details'!$I$28&gt;=Rates!$H$14,'Claim Details'!$I$28&lt;=Rates!$H$15,'Claim Details'!$I$19="Yes"),Rates!$I$22,IF(AND(AE135="A",'Claim Details'!$I$28&gt;=Rates!$H$14,'Claim Details'!$I$28&lt;=Rates!$H$15,'Claim Details'!$I$19="No"),Rates!$H$22,IF(AND(AE135="A",'Claim Details'!$I$28&gt;=Rates!$J$14,'Claim Details'!$I$28&lt;=Rates!$J$15,'Claim Details'!$I$19="Yes"),Rates!$K$22,IF(AND(AE135="A",'Claim Details'!$I$28&gt;=Rates!$J$14,'Claim Details'!$I$28&lt;=Rates!$J$15,'Claim Details'!$I$19="No"),Rates!$J$22,IF(AND(AE135="B",'Claim Details'!$I$28&gt;=Rates!$D$14,'Claim Details'!$I$28&lt;=Rates!$D$15,'Claim Details'!$I$19="Yes"),Rates!$E$23,IF(AND(AE135="B",'Claim Details'!$I$28&gt;=Rates!$D$14,'Claim Details'!$I$28&lt;=Rates!$D$15,'Claim Details'!$I$19="No"),Rates!$D$23,IF(AND(AE135="B",'Claim Details'!$I$28&gt;=Rates!$F$14,'Claim Details'!$I$28&lt;=Rates!$F$15,'Claim Details'!$I$19="Yes"),Rates!$G$23,IF(AND(AE135="B",'Claim Details'!$I$28&gt;=Rates!$F$14,'Claim Details'!$I$28&lt;=Rates!$F$15,'Claim Details'!$I$19="No"),Rates!$F$23,IF(AND(AE135="B",'Claim Details'!$I$28&gt;=Rates!$H$14,'Claim Details'!$I$28&lt;=Rates!$H$15,'Claim Details'!$I$19="Yes"),Rates!$I$23,IF(AND(AE135="B",'Claim Details'!$I$28&gt;=Rates!$H$14,'Claim Details'!$I$28&lt;=Rates!$H$15,'Claim Details'!$I$19="No"),Rates!$H$23,IF(AND(AE135="B",'Claim Details'!$I$28&gt;=Rates!$J$14,'Claim Details'!$I$28&lt;=Rates!$J$15,'Claim Details'!$I$19="Yes"),Rates!$K$23,IF(AND(AE135="B",'Claim Details'!$I$28&gt;=Rates!$J$14,'Claim Details'!$I$28&lt;=Rates!$J$15,'Claim Details'!$I$19="No"),Rates!$J$23,IF(AND(AE135="C",'Claim Details'!$I$28&gt;=Rates!$D$14,'Claim Details'!$I$28&lt;=Rates!$D$15,'Claim Details'!$I$19="Yes"),Rates!$E$24,IF(AND(AE135="C",'Claim Details'!$I$28&gt;=Rates!$D$14,'Claim Details'!$I$28&lt;=Rates!$D$15,'Claim Details'!$I$19="No"),Rates!$D$24,IF(AND(AE135="C",'Claim Details'!$I$28&gt;=Rates!$F$14,'Claim Details'!$I$28&lt;=Rates!$F$15,'Claim Details'!$I$19="Yes"),Rates!$G$24,IF(AND(AE135="C",'Claim Details'!$I$28&gt;=Rates!$F$14,'Claim Details'!$I$28&lt;=Rates!$F$15,'Claim Details'!$I$19="No"),Rates!$F$24,IF(AND(AE135="C",'Claim Details'!$I$28&gt;=Rates!$H$14,'Claim Details'!$I$28&lt;=Rates!$H$15,'Claim Details'!$I$19="Yes"),Rates!$I$24,IF(AND(AE135="C",'Claim Details'!$I$28&gt;=Rates!$H$14,'Claim Details'!$I$28&lt;=Rates!$H$15,'Claim Details'!$I$19="No"),Rates!$H$24,IF(AND(AE135="C",'Claim Details'!$I$28&gt;=Rates!$J$14,'Claim Details'!$I$28&lt;=Rates!$J$15,'Claim Details'!$I$19="Yes"),Rates!$K$24,IF(AND(AE135="C",'Claim Details'!$I$28&gt;=Rates!$J$14,'Claim Details'!$I$28&lt;=Rates!$J$15,'Claim Details'!$I$19="No"),Rates!$J$24,"£0.00"))))))))))))))))))))))))</f>
        <v>£0.00</v>
      </c>
      <c r="BH135" s="189" t="str">
        <f t="shared" si="43"/>
        <v>£0.00</v>
      </c>
      <c r="BI135" s="189">
        <f t="shared" si="44"/>
        <v>0</v>
      </c>
      <c r="BO135" s="202" t="str">
        <f>IF(H135="","£0.00",IF(AP135="4","£0.00",IF(AP135="5","£0.00",IF(AP135="1","£0.00",((AQ135*H135)*'Claim Details'!$F$111)/100))))</f>
        <v>£0.00</v>
      </c>
      <c r="BP135" s="202" t="str">
        <f>IF(T135="","£0.00",IF(AP135="4","£0.00",IF(AP135="5","£0.00",IF(AP135="1","£0.00",((AR135*T135)*'Claim Details'!$N$111)/100))))</f>
        <v>£0.00</v>
      </c>
      <c r="BQ135" s="202" t="str">
        <f>IF(AI135="","£0.00",IF(AP135="4","£0.00",IF(AP135="5","£0.00",IF(AP135="1","£0.00",((BI135*AI135)*'Claim Details'!$W$111)/100))))</f>
        <v>£0.00</v>
      </c>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row>
    <row r="136" spans="1:97" ht="15">
      <c r="A136" s="145"/>
      <c r="B136" s="91"/>
      <c r="C136" s="96"/>
      <c r="D136" s="97"/>
      <c r="E136" s="98"/>
      <c r="F136" s="89"/>
      <c r="G136" s="99"/>
      <c r="H136" s="100"/>
      <c r="I136" s="221" t="str">
        <f t="shared" si="34"/>
        <v>£0.00</v>
      </c>
      <c r="J136" s="101"/>
      <c r="K136" s="100"/>
      <c r="L136" s="221" t="str">
        <f t="shared" si="35"/>
        <v>£0.00</v>
      </c>
      <c r="M136" s="101"/>
      <c r="N136" s="102"/>
      <c r="O136" s="145"/>
      <c r="P136" s="77"/>
      <c r="Q136" s="87"/>
      <c r="R136" s="87"/>
      <c r="S136" s="87"/>
      <c r="T136" s="149" t="str">
        <f t="shared" si="36"/>
        <v/>
      </c>
      <c r="U136" s="87" t="str">
        <f t="shared" si="45"/>
        <v/>
      </c>
      <c r="V136" s="87"/>
      <c r="W136" s="53" t="str">
        <f t="shared" si="37"/>
        <v>£0.00</v>
      </c>
      <c r="X136" s="53"/>
      <c r="Y136" s="87"/>
      <c r="Z136" s="78"/>
      <c r="AA136" s="79"/>
      <c r="AB136" s="160"/>
      <c r="AC136" s="98"/>
      <c r="AD136" s="225"/>
      <c r="AE136" s="235" t="str">
        <f t="shared" si="38"/>
        <v/>
      </c>
      <c r="AF136" s="87" t="str">
        <f t="shared" si="39"/>
        <v/>
      </c>
      <c r="AG136" s="53"/>
      <c r="AH136" s="224"/>
      <c r="AI136" s="226" t="str">
        <f t="shared" si="31"/>
        <v/>
      </c>
      <c r="AJ136" s="236" t="str">
        <f t="shared" si="40"/>
        <v>£0.00</v>
      </c>
      <c r="AK136" s="31"/>
      <c r="AL136" s="1"/>
      <c r="AM136" s="1"/>
      <c r="AN136" s="1"/>
      <c r="AO136" s="1"/>
      <c r="AP136" s="1" t="str">
        <f t="shared" si="32"/>
        <v/>
      </c>
      <c r="AQ136" s="27">
        <f t="shared" si="33"/>
        <v>0</v>
      </c>
      <c r="AR136" s="189">
        <f t="shared" si="41"/>
        <v>0</v>
      </c>
      <c r="AS136" s="190" t="str">
        <f>IF(AND(C136="A",'Claim Details'!$E$28&gt;=Rates!$D$14,'Claim Details'!$E$28&lt;=Rates!$D$15,'Claim Details'!$E$19="Yes"),Rates!$E$17,IF(AND(C136="A",'Claim Details'!$E$28&gt;=Rates!$D$14,'Claim Details'!$E$28&lt;=Rates!$D$15,'Claim Details'!$E$19="No"),Rates!$D$17,IF(AND(C136="A",'Claim Details'!$E$28&gt;=Rates!$F$14,'Claim Details'!$E$28&lt;=Rates!$F$15,'Claim Details'!$E$19="Yes"),Rates!$G$17,IF(AND(C136="A",'Claim Details'!$E$28&gt;=Rates!$F$14,'Claim Details'!$E$28&lt;=Rates!$F$15,'Claim Details'!$E$19="No"),Rates!$F$17,IF(AND(C136="A",'Claim Details'!$E$28&gt;=Rates!$H$14,'Claim Details'!$E$28&lt;=Rates!$H$15,'Claim Details'!$E$19="Yes"),Rates!$I$17,IF(AND(C136="A",'Claim Details'!$E$28&gt;=Rates!$H$14,'Claim Details'!$E$28&lt;=Rates!$H$15,'Claim Details'!$E$19="No"),Rates!$H$17,IF(AND(C136="A",'Claim Details'!$E$28&gt;=Rates!$J$14,'Claim Details'!$E$28&lt;=Rates!$J$15,'Claim Details'!$E$19="Yes"),Rates!$K$17,IF(AND(C136="A",'Claim Details'!$E$28&gt;=Rates!$J$14,'Claim Details'!$E$28&lt;=Rates!$J$15,'Claim Details'!$E$19="No"),Rates!$J$17,IF(AND(C136="B",'Claim Details'!$E$28&gt;=Rates!$D$14,'Claim Details'!$E$28&lt;=Rates!$D$15,'Claim Details'!$E$19="Yes"),Rates!$E$18,IF(AND(C136="B",'Claim Details'!$E$28&gt;=Rates!$D$14,'Claim Details'!$E$28&lt;=Rates!$D$15,'Claim Details'!$E$19="No"),Rates!$D$18,IF(AND(C136="B",'Claim Details'!$E$28&gt;=Rates!$F$14,'Claim Details'!$E$28&lt;=Rates!$F$15,'Claim Details'!$E$19="Yes"),Rates!$G$18,IF(AND(C136="B",'Claim Details'!$E$28&gt;=Rates!$F$14,'Claim Details'!$E$28&lt;=Rates!$F$15,'Claim Details'!$E$19="No"),Rates!$F$18,IF(AND(C136="B",'Claim Details'!$E$28&gt;=Rates!$H$14,'Claim Details'!$E$28&lt;=Rates!$H$15,'Claim Details'!$E$19="Yes"),Rates!$I$18,IF(AND(C136="B",'Claim Details'!$E$28&gt;=Rates!$H$14,'Claim Details'!$E$28&lt;=Rates!$H$15,'Claim Details'!$E$19="No"),Rates!$H$18,IF(AND(C136="B",'Claim Details'!$E$28&gt;=Rates!$J$14,'Claim Details'!$E$28&lt;=Rates!$J$15,'Claim Details'!$E$19="Yes"),Rates!$K$18,IF(AND(C136="B",'Claim Details'!$E$28&gt;=Rates!$J$14,'Claim Details'!$E$28&lt;=Rates!$J$15,'Claim Details'!$E$19="No"),Rates!$J$18,IF(AND(C136="C",'Claim Details'!$E$28&gt;=Rates!$D$14,'Claim Details'!$E$28&lt;=Rates!$D$15,'Claim Details'!$E$19="Yes"),Rates!$E$19,IF(AND(C136="C",'Claim Details'!$E$28&gt;=Rates!$D$14,'Claim Details'!$E$28&lt;=Rates!$D$15,'Claim Details'!$E$19="No"),Rates!$D$19,IF(AND(C136="C",'Claim Details'!$E$28&gt;=Rates!$F$14,'Claim Details'!$E$28&lt;=Rates!$F$15,'Claim Details'!$E$19="Yes"),Rates!$G$19,IF(AND(C136="C",'Claim Details'!$E$28&gt;=Rates!$F$14,'Claim Details'!$E$28&lt;=Rates!$F$15,'Claim Details'!$E$19="No"),Rates!$F$19,IF(AND(C136="C",'Claim Details'!$E$28&gt;=Rates!$H$14,'Claim Details'!$E$28&lt;=Rates!$H$15,'Claim Details'!$E$19="Yes"),Rates!$I$19,IF(AND(C136="C",'Claim Details'!$E$28&gt;=Rates!$H$14,'Claim Details'!$E$28&lt;=Rates!$H$15,'Claim Details'!$E$19="No"),Rates!$H$19,IF(AND(C136="C",'Claim Details'!$E$28&gt;=Rates!$J$14,'Claim Details'!$E$28&lt;=Rates!$J$15,'Claim Details'!$E$19="Yes"),Rates!$K$19,IF(AND(C136="C",'Claim Details'!$E$28&gt;=Rates!$J$14,'Claim Details'!$E$28&lt;=Rates!$J$15,'Claim Details'!$E$19="No"),Rates!$J$19,"£0.00"))))))))))))))))))))))))</f>
        <v>£0.00</v>
      </c>
      <c r="AT136" s="189" t="str">
        <f>IF(AND(C136="A",'Claim Details'!$E$28&gt;=Rates!$D$14,'Claim Details'!$E$28&lt;=Rates!$D$15,'Claim Details'!$E$19="Yes"),Rates!$E$25,IF(AND(C136="A",'Claim Details'!$E$28&gt;=Rates!$D$14,'Claim Details'!$E$28&lt;=Rates!$D$15,'Claim Details'!$E$19="No"),Rates!$D$25,IF(AND(C136="A",'Claim Details'!$E$28&gt;=Rates!$F$14,'Claim Details'!$E$28&lt;=Rates!$F$15,'Claim Details'!$E$19="Yes"),Rates!$G$25,IF(AND(C136="A",'Claim Details'!$E$28&gt;=Rates!$F$14,'Claim Details'!$E$28&lt;=Rates!$F$15,'Claim Details'!$E$19="No"),Rates!$F$25,IF(AND(C136="A",'Claim Details'!$E$28&gt;=Rates!$H$14,'Claim Details'!$E$28&lt;=Rates!$H$15,'Claim Details'!$E$19="Yes"),Rates!$I$25,IF(AND(C136="A",'Claim Details'!$E$28&gt;=Rates!$H$14,'Claim Details'!$E$28&lt;=Rates!$H$15,'Claim Details'!$E$19="No"),Rates!$H$25,IF(AND(C136="A",'Claim Details'!$E$28&gt;=Rates!$J$14,'Claim Details'!$E$28&lt;=Rates!$J$15,'Claim Details'!$E$19="Yes"),Rates!$K$25,IF(AND(C136="A",'Claim Details'!$E$28&gt;=Rates!$J$14,'Claim Details'!$E$28&lt;=Rates!$J$15,'Claim Details'!$E$19="No"),Rates!$J$25,IF(AND(C136="B",'Claim Details'!$E$28&gt;=Rates!$D$14,'Claim Details'!$E$28&lt;=Rates!$D$15,'Claim Details'!$E$19="Yes"),Rates!$E$26,IF(AND(C136="B",'Claim Details'!$E$28&gt;=Rates!$D$14,'Claim Details'!$E$28&lt;=Rates!$D$15,'Claim Details'!$E$19="No"),Rates!$D$26,IF(AND(C136="B",'Claim Details'!$E$28&gt;=Rates!$F$14,'Claim Details'!$E$28&lt;=Rates!$F$15,'Claim Details'!$E$19="Yes"),Rates!$G$26,IF(AND(C136="B",'Claim Details'!$E$28&gt;=Rates!$F$14,'Claim Details'!$E$28&lt;=Rates!$F$15,'Claim Details'!$E$19="No"),Rates!$F$26,IF(AND(C136="B",'Claim Details'!$E$28&gt;=Rates!$H$14,'Claim Details'!$E$28&lt;=Rates!$H$15,'Claim Details'!$E$19="Yes"),Rates!$I$26,IF(AND(C136="B",'Claim Details'!$E$28&gt;=Rates!$H$14,'Claim Details'!$E$28&lt;=Rates!$H$15,'Claim Details'!$E$19="No"),Rates!$H$26,IF(AND(C136="B",'Claim Details'!$E$28&gt;=Rates!$J$14,'Claim Details'!$E$28&lt;=Rates!$J$15,'Claim Details'!$E$19="Yes"),Rates!$K$26,IF(AND(C136="B",'Claim Details'!$E$28&gt;=Rates!$J$14,'Claim Details'!$E$28&lt;=Rates!$J$15,'Claim Details'!$E$19="No"),Rates!$J$26,IF(AND(C136="C",'Claim Details'!$E$28&gt;=Rates!$D$14,'Claim Details'!$E$28&lt;=Rates!$D$15,'Claim Details'!$E$19="Yes"),Rates!$E$27,IF(AND(C136="C",'Claim Details'!$E$28&gt;=Rates!$D$14,'Claim Details'!$E$28&lt;=Rates!$D$15,'Claim Details'!$E$19="No"),Rates!$D$27,IF(AND(C136="C",'Claim Details'!$E$28&gt;=Rates!$F$14,'Claim Details'!$E$28&lt;=Rates!$F$15,'Claim Details'!$E$19="Yes"),Rates!$G$27,IF(AND(C136="C",'Claim Details'!$E$28&gt;=Rates!$F$14,'Claim Details'!$E$28&lt;=Rates!$F$15,'Claim Details'!$E$19="No"),Rates!$F$27,IF(AND(C136="C",'Claim Details'!$E$28&gt;=Rates!$H$14,'Claim Details'!$E$28&lt;=Rates!$H$15,'Claim Details'!$E$19="Yes"),Rates!$I$27,IF(AND(C136="C",'Claim Details'!$E$28&gt;=Rates!$H$14,'Claim Details'!$E$28&lt;=Rates!$H$15,'Claim Details'!$E$19="No"),Rates!$H$27,IF(AND(C136="C",'Claim Details'!$E$28&gt;=Rates!$J$14,'Claim Details'!$E$28&lt;=Rates!$J$15,'Claim Details'!$E$19="Yes"),Rates!$K$27,IF(AND(C136="C",'Claim Details'!$E$28&gt;=Rates!$J$14,'Claim Details'!$E$28&lt;=Rates!$J$15,'Claim Details'!$E$19="No"),Rates!$J$27,"£0.00"))))))))))))))))))))))))</f>
        <v>£0.00</v>
      </c>
      <c r="AU136" s="191" t="str">
        <f>IF(AND(C136="A",'Claim Details'!$E$28&gt;=Rates!$D$14,'Claim Details'!$E$28&lt;=Rates!$D$15,'Claim Details'!$E$19="Yes"),Rates!$E$20,IF(AND(C136="A",'Claim Details'!$E$28&gt;=Rates!$D$14,'Claim Details'!$E$28&lt;=Rates!$D$15,'Claim Details'!$E$19="No"),Rates!$D$20,IF(AND(C136="A",'Claim Details'!$E$28&gt;=Rates!$F$14,'Claim Details'!$E$28&lt;=Rates!$F$15,'Claim Details'!$E$19="Yes"),Rates!$G$20,IF(AND(C136="A",'Claim Details'!$E$28&gt;=Rates!$F$14,'Claim Details'!$E$28&lt;=Rates!$F$15,'Claim Details'!$E$19="No"),Rates!$F$20,IF(AND(C136="A",'Claim Details'!$E$28&gt;=Rates!$H$14,'Claim Details'!$E$28&lt;=Rates!$H$15,'Claim Details'!$E$19="Yes"),Rates!$I$20,IF(AND(C136="A",'Claim Details'!$E$28&gt;=Rates!$H$14,'Claim Details'!$E$28&lt;=Rates!$H$15,'Claim Details'!$E$19="No"),Rates!$H$20,IF(AND(C136="A",'Claim Details'!$E$28&gt;=Rates!$J$14,'Claim Details'!$E$28&lt;=Rates!$J$15,'Claim Details'!$E$19="Yes"),Rates!$K$20,IF(AND(C136="A",'Claim Details'!$E$28&gt;=Rates!$J$14,'Claim Details'!$E$28&lt;=Rates!$J$15,'Claim Details'!$E$19="No"),Rates!$J$20,IF(AND(C136="B",'Claim Details'!$E$28&gt;=Rates!$D$14,'Claim Details'!$E$28&lt;=Rates!$D$15,'Claim Details'!$E$19="Yes"),Rates!$E$21,IF(AND(C136="B",'Claim Details'!$E$28&gt;=Rates!$D$14,'Claim Details'!$E$28&lt;=Rates!$D$15,'Claim Details'!$E$19="No"),Rates!$D$21,IF(AND(C136="B",'Claim Details'!$E$28&gt;=Rates!$F$14,'Claim Details'!$E$28&lt;=Rates!$F$15,'Claim Details'!$E$19="Yes"),Rates!$G$21,IF(AND(C136="B",'Claim Details'!$E$28&gt;=Rates!$F$14,'Claim Details'!$E$28&lt;=Rates!$F$15,'Claim Details'!$E$19="No"),Rates!$F$21,IF(AND(C136="B",'Claim Details'!$E$28&gt;=Rates!$H$14,'Claim Details'!$E$28&lt;=Rates!$H$15,'Claim Details'!$E$19="Yes"),Rates!$I$21,IF(AND(C136="B",'Claim Details'!$E$28&gt;=Rates!$H$14,'Claim Details'!$E$28&lt;=Rates!$H$15,'Claim Details'!$E$19="No"),Rates!$H$21,IF(AND(C136="B",'Claim Details'!$E$28&gt;=Rates!$J$14,'Claim Details'!$E$28&lt;=Rates!$J$15,'Claim Details'!$E$19="Yes"),Rates!$K$21,IF(AND(C136="B",'Claim Details'!$E$28&gt;=Rates!$J$14,'Claim Details'!$E$28&lt;=Rates!$J$15,'Claim Details'!$E$19="No"),Rates!$J$21,"£0.00"))))))))))))))))</f>
        <v>£0.00</v>
      </c>
      <c r="AV136" s="191" t="str">
        <f>IF(AND(C136="A",'Claim Details'!$E$28&gt;=Rates!$D$14,'Claim Details'!$E$28&lt;=Rates!$D$15,'Claim Details'!$E$19="Yes"),Rates!$E$22,IF(AND(C136="A",'Claim Details'!$E$28&gt;=Rates!$D$14,'Claim Details'!$E$28&lt;=Rates!$D$15,'Claim Details'!$E$19="No"),Rates!$D$22,IF(AND(C136="A",'Claim Details'!$E$28&gt;=Rates!$F$14,'Claim Details'!$E$28&lt;=Rates!$F$15,'Claim Details'!$E$19="Yes"),Rates!$G$22,IF(AND(C136="A",'Claim Details'!$E$28&gt;=Rates!$F$14,'Claim Details'!$E$28&lt;=Rates!$F$15,'Claim Details'!$E$19="No"),Rates!$F$22,IF(AND(C136="A",'Claim Details'!$E$28&gt;=Rates!$H$14,'Claim Details'!$E$28&lt;=Rates!$H$15,'Claim Details'!$E$19="Yes"),Rates!$I$22,IF(AND(C136="A",'Claim Details'!$E$28&gt;=Rates!$H$14,'Claim Details'!$E$28&lt;=Rates!$H$15,'Claim Details'!$E$19="No"),Rates!$H$22,IF(AND(C136="A",'Claim Details'!$E$28&gt;=Rates!$J$14,'Claim Details'!$E$28&lt;=Rates!$J$15,'Claim Details'!$E$19="Yes"),Rates!$K$22,IF(AND(C136="A",'Claim Details'!$E$28&gt;=Rates!$J$14,'Claim Details'!$E$28&lt;=Rates!$J$15,'Claim Details'!$E$19="No"),Rates!$J$22,IF(AND(C136="B",'Claim Details'!$E$28&gt;=Rates!$D$14,'Claim Details'!$E$28&lt;=Rates!$D$15,'Claim Details'!$E$19="Yes"),Rates!$E$23,IF(AND(C136="B",'Claim Details'!$E$28&gt;=Rates!$D$14,'Claim Details'!$E$28&lt;=Rates!$D$15,'Claim Details'!$E$19="No"),Rates!$D$23,IF(AND(C136="B",'Claim Details'!$E$28&gt;=Rates!$F$14,'Claim Details'!$E$28&lt;=Rates!$F$15,'Claim Details'!$E$19="Yes"),Rates!$G$23,IF(AND(C136="B",'Claim Details'!$E$28&gt;=Rates!$F$14,'Claim Details'!$E$28&lt;=Rates!$F$15,'Claim Details'!$E$19="No"),Rates!$F$23,IF(AND(C136="B",'Claim Details'!$E$28&gt;=Rates!$H$14,'Claim Details'!$E$28&lt;=Rates!$H$15,'Claim Details'!$E$19="Yes"),Rates!$I$23,IF(AND(C136="B",'Claim Details'!$E$28&gt;=Rates!$H$14,'Claim Details'!$E$28&lt;=Rates!$H$15,'Claim Details'!$E$19="No"),Rates!$H$23,IF(AND(C136="B",'Claim Details'!$E$28&gt;=Rates!$J$14,'Claim Details'!$E$28&lt;=Rates!$J$15,'Claim Details'!$E$19="Yes"),Rates!$K$23,IF(AND(C136="B",'Claim Details'!$E$28&gt;=Rates!$J$14,'Claim Details'!$E$28&lt;=Rates!$J$15,'Claim Details'!$E$19="No"),Rates!$J$23,IF(AND(C136="C",'Claim Details'!$E$28&gt;=Rates!$D$14,'Claim Details'!$E$28&lt;=Rates!$D$15,'Claim Details'!$E$19="Yes"),Rates!$E$24,IF(AND(C136="C",'Claim Details'!$E$28&gt;=Rates!$D$14,'Claim Details'!$E$28&lt;=Rates!$D$15,'Claim Details'!$E$19="No"),Rates!$D$24,IF(AND(C136="C",'Claim Details'!$E$28&gt;=Rates!$F$14,'Claim Details'!$E$28&lt;=Rates!$F$15,'Claim Details'!$E$19="Yes"),Rates!$G$24,IF(AND(C136="C",'Claim Details'!$E$28&gt;=Rates!$F$14,'Claim Details'!$E$28&lt;=Rates!$F$15,'Claim Details'!$E$19="No"),Rates!$F$24,IF(AND(C136="C",'Claim Details'!$E$28&gt;=Rates!$H$14,'Claim Details'!$E$28&lt;=Rates!$H$15,'Claim Details'!$E$19="Yes"),Rates!$I$24,IF(AND(C136="C",'Claim Details'!$E$28&gt;=Rates!$H$14,'Claim Details'!$E$28&lt;=Rates!$H$15,'Claim Details'!$E$19="No"),Rates!$H$24,IF(AND(C136="C",'Claim Details'!$E$28&gt;=Rates!$J$14,'Claim Details'!$E$28&lt;=Rates!$J$15,'Claim Details'!$E$19="Yes"),Rates!$K$24,IF(AND(C136="C",'Claim Details'!$E$28&gt;=Rates!$J$14,'Claim Details'!$E$28&lt;=Rates!$J$15,'Claim Details'!$E$19="No"),Rates!$J$24,"£0.00"))))))))))))))))))))))))</f>
        <v>£0.00</v>
      </c>
      <c r="AW136" s="1"/>
      <c r="AX136" s="189" t="str">
        <f>IF(AND(U136="A",'Claim Details'!$I$28&gt;=Rates!$D$14,'Claim Details'!$I$28&lt;=Rates!$D$15,'Claim Details'!$I$19="Yes"),Rates!$J$17,IF(AND(U136="A",'Claim Details'!$I$28&gt;=Rates!$D$14,'Claim Details'!$I$28&lt;=Rates!$D$15,'Claim Details'!$I$19="No"),Rates!$D$17,IF(AND(U136="A",'Claim Details'!$I$28&gt;=Rates!$F$14,'Claim Details'!$I$28&lt;=Rates!$F$15,'Claim Details'!$I$19="Yes"),Rates!$G$17,IF(AND(U136="A",'Claim Details'!$I$28&gt;=Rates!$F$14,'Claim Details'!$I$28&lt;=Rates!$F$15,'Claim Details'!$I$19="No"),Rates!$F$17,IF(AND(U136="A",'Claim Details'!$I$28&gt;=Rates!$H$14,'Claim Details'!$I$28&lt;=Rates!$H$15,'Claim Details'!$I$19="Yes"),Rates!$I$17,IF(AND(U136="A",'Claim Details'!$I$28&gt;=Rates!$H$14,'Claim Details'!$I$28&lt;=Rates!$H$15,'Claim Details'!$I$19="No"),Rates!$H$17,IF(AND(U136="A",'Claim Details'!$I$28&gt;=Rates!$J$14,'Claim Details'!$I$28&lt;=Rates!$J$15,'Claim Details'!$I$19="Yes"),Rates!$K$17,IF(AND(U136="A",'Claim Details'!$I$28&gt;=Rates!$J$14,'Claim Details'!$I$28&lt;=Rates!$J$15,'Claim Details'!$I$19="No"),Rates!$J$17,IF(AND(U136="B",'Claim Details'!$I$28&gt;=Rates!$D$14,'Claim Details'!$I$28&lt;=Rates!$D$15,'Claim Details'!$I$19="Yes"),Rates!$E$18,IF(AND(U136="B",'Claim Details'!$I$28&gt;=Rates!$D$14,'Claim Details'!$I$28&lt;=Rates!$D$15,'Claim Details'!$I$19="No"),Rates!$D$18,IF(AND(U136="B",'Claim Details'!$I$28&gt;=Rates!$F$14,'Claim Details'!$I$28&lt;=Rates!$F$15,'Claim Details'!$I$19="Yes"),Rates!$G$18,IF(AND(U136="B",'Claim Details'!$I$28&gt;=Rates!$F$14,'Claim Details'!$I$28&lt;=Rates!$F$15,'Claim Details'!$I$19="No"),Rates!$F$18,IF(AND(U136="B",'Claim Details'!$I$28&gt;=Rates!$H$14,'Claim Details'!$I$28&lt;=Rates!$H$15,'Claim Details'!$I$19="Yes"),Rates!$I$18,IF(AND(U136="B",'Claim Details'!$I$28&gt;=Rates!$H$14,'Claim Details'!$I$28&lt;=Rates!$H$15,'Claim Details'!$I$19="No"),Rates!$H$18,IF(AND(U136="B",'Claim Details'!$I$28&gt;=Rates!$J$14,'Claim Details'!$I$28&lt;=Rates!$J$15,'Claim Details'!$I$19="Yes"),Rates!$K$18,IF(AND(U136="B",'Claim Details'!$I$28&gt;=Rates!$J$14,'Claim Details'!$I$28&lt;=Rates!$J$15,'Claim Details'!$I$19="No"),Rates!$J$18,IF(AND(U136="C",'Claim Details'!$I$28&gt;=Rates!$D$14,'Claim Details'!$I$28&lt;=Rates!$D$15,'Claim Details'!$I$19="Yes"),Rates!$E$19,IF(AND(U136="C",'Claim Details'!$I$28&gt;=Rates!$D$14,'Claim Details'!$I$28&lt;=Rates!$D$15,'Claim Details'!$I$19="No"),Rates!$D$19,IF(AND(U136="C",'Claim Details'!$I$28&gt;=Rates!$F$14,'Claim Details'!$I$28&lt;=Rates!$F$15,'Claim Details'!$I$19="Yes"),Rates!$G$19,IF(AND(U136="C",'Claim Details'!$I$28&gt;=Rates!$F$14,'Claim Details'!$I$28&lt;=Rates!$F$15,'Claim Details'!$I$19="No"),Rates!$F$19,IF(AND(U136="C",'Claim Details'!$I$28&gt;=Rates!$H$14,'Claim Details'!$I$28&lt;=Rates!$H$15,'Claim Details'!$I$19="Yes"),Rates!$I$19,IF(AND(U136="C",'Claim Details'!$I$28&gt;=Rates!$H$14,'Claim Details'!$I$28&lt;=Rates!$H$15,'Claim Details'!$I$19="No"),Rates!$H$19,IF(AND(U136="C",'Claim Details'!$I$28&gt;=Rates!$J$14,'Claim Details'!$I$28&lt;=Rates!$J$15,'Claim Details'!$I$19="Yes"),Rates!$K$19,IF(AND(U136="C",'Claim Details'!$I$28&gt;=Rates!$J$14,'Claim Details'!$I$28&lt;=Rates!$J$15,'Claim Details'!$I$19="No"),Rates!$J$19,"£0.00"))))))))))))))))))))))))</f>
        <v>£0.00</v>
      </c>
      <c r="AY136" s="189" t="str">
        <f>IF(AND(C136="A",'Claim Details'!$I$28&gt;=Rates!$D$14,'Claim Details'!$I$28&lt;=Rates!$D$15,'Claim Details'!$I$19="Yes"),Rates!$J$25,IF(AND(C136="A",'Claim Details'!$I$28&gt;=Rates!$D$14,'Claim Details'!$I$28&lt;=Rates!$D$15,'Claim Details'!$I$19="No"),Rates!$D$25,IF(AND(C136="A",'Claim Details'!$I$28&gt;=Rates!$F$14,'Claim Details'!$I$28&lt;=Rates!$F$15,'Claim Details'!$I$19="Yes"),Rates!$G$25,IF(AND(C136="A",'Claim Details'!$I$28&gt;=Rates!$F$14,'Claim Details'!$I$28&lt;=Rates!$F$15,'Claim Details'!$I$19="No"),Rates!$F$25,IF(AND(C136="A",'Claim Details'!$I$28&gt;=Rates!$H$14,'Claim Details'!$I$28&lt;=Rates!$H$15,'Claim Details'!$I$19="Yes"),Rates!$I$25,IF(AND(C136="A",'Claim Details'!$I$28&gt;=Rates!$H$14,'Claim Details'!$I$28&lt;=Rates!$H$15,'Claim Details'!$I$19="No"),Rates!$H$25,IF(AND(C136="A",'Claim Details'!$I$28&gt;=Rates!$J$14,'Claim Details'!$I$28&lt;=Rates!$J$15,'Claim Details'!$I$19="Yes"),Rates!$K$25,IF(AND(C136="A",'Claim Details'!$I$28&gt;=Rates!$J$14,'Claim Details'!$I$28&lt;=Rates!$J$15,'Claim Details'!$I$19="No"),Rates!$J$25,IF(AND(C136="B",'Claim Details'!$I$28&gt;=Rates!$D$14,'Claim Details'!$I$28&lt;=Rates!$D$15,'Claim Details'!$I$19="Yes"),Rates!$E$26,IF(AND(C136="B",'Claim Details'!$I$28&gt;=Rates!$D$14,'Claim Details'!$I$28&lt;=Rates!$D$15,'Claim Details'!$I$19="No"),Rates!$D$26,IF(AND(C136="B",'Claim Details'!$I$28&gt;=Rates!$F$14,'Claim Details'!$I$28&lt;=Rates!$F$15,'Claim Details'!$I$19="Yes"),Rates!$G$26,IF(AND(C136="B",'Claim Details'!$I$28&gt;=Rates!$F$14,'Claim Details'!$I$28&lt;=Rates!$F$15,'Claim Details'!$I$19="No"),Rates!$F$26,IF(AND(C136="B",'Claim Details'!$I$28&gt;=Rates!$H$14,'Claim Details'!$I$28&lt;=Rates!$H$15,'Claim Details'!$I$19="Yes"),Rates!$I$26,IF(AND(C136="B",'Claim Details'!$I$28&gt;=Rates!$H$14,'Claim Details'!$I$28&lt;=Rates!$H$15,'Claim Details'!$I$19="No"),Rates!$H$26,IF(AND(C136="B",'Claim Details'!$I$28&gt;=Rates!$J$14,'Claim Details'!$I$28&lt;=Rates!$J$15,'Claim Details'!$I$19="Yes"),Rates!$K$26,IF(AND(C136="B",'Claim Details'!$I$28&gt;=Rates!$J$14,'Claim Details'!$I$28&lt;=Rates!$J$15,'Claim Details'!$I$19="No"),Rates!$J$26,IF(AND(C136="C",'Claim Details'!$I$28&gt;=Rates!$D$14,'Claim Details'!$I$28&lt;=Rates!$D$15,'Claim Details'!$I$19="Yes"),Rates!$E$27,IF(AND(C136="C",'Claim Details'!$I$28&gt;=Rates!$D$14,'Claim Details'!$I$28&lt;=Rates!$D$15,'Claim Details'!$I$19="No"),Rates!$D$27,IF(AND(C136="C",'Claim Details'!$I$28&gt;=Rates!$F$14,'Claim Details'!$I$28&lt;=Rates!$F$15,'Claim Details'!$I$19="Yes"),Rates!$G$27,IF(AND(C136="C",'Claim Details'!$I$28&gt;=Rates!$F$14,'Claim Details'!$I$28&lt;=Rates!$F$15,'Claim Details'!$I$19="No"),Rates!$F$27,IF(AND(C136="C",'Claim Details'!$I$28&gt;=Rates!$H$14,'Claim Details'!$I$28&lt;=Rates!$H$15,'Claim Details'!$I$19="Yes"),Rates!$I$27,IF(AND(C136="C",'Claim Details'!$I$28&gt;=Rates!$H$14,'Claim Details'!$I$28&lt;=Rates!$H$15,'Claim Details'!$I$19="No"),Rates!$H$27,IF(AND(C136="C",'Claim Details'!$I$28&gt;=Rates!$J$14,'Claim Details'!$I$28&lt;=Rates!$J$15,'Claim Details'!$I$19="Yes"),Rates!$K$27,IF(AND(C136="C",'Claim Details'!$I$28&gt;=Rates!$J$14,'Claim Details'!$I$28&lt;=Rates!$J$15,'Claim Details'!$I$19="No"),Rates!$J$27,"£0.00"))))))))))))))))))))))))</f>
        <v>£0.00</v>
      </c>
      <c r="AZ136" s="189" t="str">
        <f>IF(AND(C136="A",'Claim Details'!$I$28&gt;=Rates!$D$14,'Claim Details'!$I$28&lt;=Rates!$D$15,'Claim Details'!$I$19="Yes"),Rates!$E$20,IF(AND(C136="A",'Claim Details'!$I$28&gt;=Rates!$D$14,'Claim Details'!$I$28&lt;=Rates!$D$15,'Claim Details'!$I$19="No"),Rates!$D$20,IF(AND(C136="A",'Claim Details'!$I$28&gt;=Rates!$F$14,'Claim Details'!$I$28&lt;=Rates!$F$15,'Claim Details'!$I$19="Yes"),Rates!$G$20,IF(AND(C136="A",'Claim Details'!$I$28&gt;=Rates!$F$14,'Claim Details'!$I$28&lt;=Rates!$F$15,'Claim Details'!$I$19="No"),Rates!$F$20,IF(AND(C136="A",'Claim Details'!$I$28&gt;=Rates!$H$14,'Claim Details'!$I$28&lt;=Rates!$H$15,'Claim Details'!$I$19="Yes"),Rates!$I$20,IF(AND(C136="A",'Claim Details'!$I$28&gt;=Rates!$H$14,'Claim Details'!$I$28&lt;=Rates!$H$15,'Claim Details'!$I$19="No"),Rates!$H$20,IF(AND(C136="A",'Claim Details'!$I$28&gt;=Rates!$J$14,'Claim Details'!$I$28&lt;=Rates!$J$15,'Claim Details'!$I$19="Yes"),Rates!$K$20,IF(AND(C136="A",'Claim Details'!$I$28&gt;=Rates!$J$14,'Claim Details'!$I$28&lt;=Rates!$J$15,'Claim Details'!$I$19="No"),Rates!$J$20,IF(AND(C136="B",'Claim Details'!$I$28&gt;=Rates!$D$14,'Claim Details'!$I$28&lt;=Rates!$D$15,'Claim Details'!$I$19="Yes"),Rates!$E$21,IF(AND(C136="B",'Claim Details'!$I$28&gt;=Rates!$D$14,'Claim Details'!$I$28&lt;=Rates!$D$15,'Claim Details'!$I$19="No"),Rates!$D$21,IF(AND(C136="B",'Claim Details'!$I$28&gt;=Rates!$F$14,'Claim Details'!$I$28&lt;=Rates!$F$15,'Claim Details'!$I$19="Yes"),Rates!$G$21,IF(AND(C136="B",'Claim Details'!$I$28&gt;=Rates!$F$14,'Claim Details'!$I$28&lt;=Rates!$F$15,'Claim Details'!$I$19="No"),Rates!$F$21,IF(AND(C136="B",'Claim Details'!$I$28&gt;=Rates!$H$14,'Claim Details'!$I$28&lt;=Rates!$H$15,'Claim Details'!$I$19="Yes"),Rates!$I$21,IF(AND(C136="B",'Claim Details'!$I$28&gt;=Rates!$H$14,'Claim Details'!$I$28&lt;=Rates!$H$15,'Claim Details'!$I$19="No"),Rates!$H$21,IF(AND(C136="B",'Claim Details'!$I$28&gt;=Rates!$J$14,'Claim Details'!$I$28&lt;=Rates!$J$15,'Claim Details'!$I$19="Yes"),Rates!$K$21,IF(AND(C136="B",'Claim Details'!$I$28&gt;=Rates!$J$14,'Claim Details'!$I$28&lt;=Rates!$J$15,'Claim Details'!$I$19="No"),Rates!$J$21,"£0.00"))))))))))))))))</f>
        <v>£0.00</v>
      </c>
      <c r="BA136" s="189" t="str">
        <f>IF(AND(C136="A",'Claim Details'!$I$28&gt;=Rates!$D$14,'Claim Details'!$I$28&lt;=Rates!$D$15,'Claim Details'!$I$19="Yes"),Rates!$E$22,IF(AND(C136="A",'Claim Details'!$I$28&gt;=Rates!$D$14,'Claim Details'!$I$28&lt;=Rates!$D$15,'Claim Details'!$I$19="No"),Rates!$D$22,IF(AND(C136="A",'Claim Details'!$I$28&gt;=Rates!$F$14,'Claim Details'!$I$28&lt;=Rates!$F$15,'Claim Details'!$I$19="Yes"),Rates!$G$22,IF(AND(C136="A",'Claim Details'!$I$28&gt;=Rates!$F$14,'Claim Details'!$I$28&lt;=Rates!$F$15,'Claim Details'!$I$19="No"),Rates!$F$22,IF(AND(C136="A",'Claim Details'!$I$28&gt;=Rates!$H$14,'Claim Details'!$I$28&lt;=Rates!$H$15,'Claim Details'!$I$19="Yes"),Rates!$I$22,IF(AND(C136="A",'Claim Details'!$I$28&gt;=Rates!$H$14,'Claim Details'!$I$28&lt;=Rates!$H$15,'Claim Details'!$I$19="No"),Rates!$H$22,IF(AND(C136="A",'Claim Details'!$I$28&gt;=Rates!$J$14,'Claim Details'!$I$28&lt;=Rates!$J$15,'Claim Details'!$I$19="Yes"),Rates!$K$22,IF(AND(C136="A",'Claim Details'!$I$28&gt;=Rates!$J$14,'Claim Details'!$I$28&lt;=Rates!$J$15,'Claim Details'!$I$19="No"),Rates!$J$22,IF(AND(C136="B",'Claim Details'!$I$28&gt;=Rates!$D$14,'Claim Details'!$I$28&lt;=Rates!$D$15,'Claim Details'!$I$19="Yes"),Rates!$E$23,IF(AND(C136="B",'Claim Details'!$I$28&gt;=Rates!$D$14,'Claim Details'!$I$28&lt;=Rates!$D$15,'Claim Details'!$I$19="No"),Rates!$D$23,IF(AND(C136="B",'Claim Details'!$I$28&gt;=Rates!$F$14,'Claim Details'!$I$28&lt;=Rates!$F$15,'Claim Details'!$I$19="Yes"),Rates!$G$23,IF(AND(C136="B",'Claim Details'!$I$28&gt;=Rates!$F$14,'Claim Details'!$I$28&lt;=Rates!$F$15,'Claim Details'!$I$19="No"),Rates!$F$23,IF(AND(C136="B",'Claim Details'!$I$28&gt;=Rates!$H$14,'Claim Details'!$I$28&lt;=Rates!$H$15,'Claim Details'!$I$19="Yes"),Rates!$I$23,IF(AND(C136="B",'Claim Details'!$I$28&gt;=Rates!$H$14,'Claim Details'!$I$28&lt;=Rates!$H$15,'Claim Details'!$I$19="No"),Rates!$H$23,IF(AND(C136="B",'Claim Details'!$I$28&gt;=Rates!$J$14,'Claim Details'!$I$28&lt;=Rates!$J$15,'Claim Details'!$I$19="Yes"),Rates!$K$23,IF(AND(C136="B",'Claim Details'!$I$28&gt;=Rates!$J$14,'Claim Details'!$I$28&lt;=Rates!$J$15,'Claim Details'!$I$19="No"),Rates!$J$23,IF(AND(C136="C",'Claim Details'!$I$28&gt;=Rates!$D$14,'Claim Details'!$I$28&lt;=Rates!$D$15,'Claim Details'!$I$19="Yes"),Rates!$E$24,IF(AND(C136="C",'Claim Details'!$I$28&gt;=Rates!$D$14,'Claim Details'!$I$28&lt;=Rates!$D$15,'Claim Details'!$I$19="No"),Rates!$D$24,IF(AND(C136="C",'Claim Details'!$I$28&gt;=Rates!$F$14,'Claim Details'!$I$28&lt;=Rates!$F$15,'Claim Details'!$I$19="Yes"),Rates!$G$24,IF(AND(C136="C",'Claim Details'!$I$28&gt;=Rates!$F$14,'Claim Details'!$I$28&lt;=Rates!$F$15,'Claim Details'!$I$19="No"),Rates!$F$24,IF(AND(C136="C",'Claim Details'!$I$28&gt;=Rates!$H$14,'Claim Details'!$I$28&lt;=Rates!$H$15,'Claim Details'!$I$19="Yes"),Rates!$I$24,IF(AND(C136="C",'Claim Details'!$I$28&gt;=Rates!$H$14,'Claim Details'!$I$28&lt;=Rates!$H$15,'Claim Details'!$I$19="No"),Rates!$H$24,IF(AND(C136="C",'Claim Details'!$I$28&gt;=Rates!$J$14,'Claim Details'!$I$28&lt;=Rates!$J$15,'Claim Details'!$I$19="Yes"),Rates!$K$24,IF(AND(C136="C",'Claim Details'!$I$28&gt;=Rates!$J$14,'Claim Details'!$I$28&lt;=Rates!$J$15,'Claim Details'!$I$19="No"),Rates!$J$24,"£0.00"))))))))))))))))))))))))</f>
        <v>£0.00</v>
      </c>
      <c r="BB136" s="189" t="str">
        <f t="shared" si="42"/>
        <v>£0.00</v>
      </c>
      <c r="BC136" s="1"/>
      <c r="BD136" s="189" t="str">
        <f>IF(AND(AE136="A",'Claim Details'!$I$28&gt;=Rates!$D$14,'Claim Details'!$I$28&lt;=Rates!$D$15,'Claim Details'!$I$19="Yes"),Rates!$J$17,IF(AND(AE136="A",'Claim Details'!$I$28&gt;=Rates!$D$14,'Claim Details'!$I$28&lt;=Rates!$D$15,'Claim Details'!$I$19="No"),Rates!$D$17,IF(AND(AE136="A",'Claim Details'!$I$28&gt;=Rates!$F$14,'Claim Details'!$I$28&lt;=Rates!$F$15,'Claim Details'!$I$19="Yes"),Rates!$G$17,IF(AND(AE136="A",'Claim Details'!$I$28&gt;=Rates!$F$14,'Claim Details'!$I$28&lt;=Rates!$F$15,'Claim Details'!$I$19="No"),Rates!$F$17,IF(AND(AE136="A",'Claim Details'!$I$28&gt;=Rates!$H$14,'Claim Details'!$I$28&lt;=Rates!$H$15,'Claim Details'!$I$19="Yes"),Rates!$I$17,IF(AND(AE136="A",'Claim Details'!$I$28&gt;=Rates!$H$14,'Claim Details'!$I$28&lt;=Rates!$H$15,'Claim Details'!$I$19="No"),Rates!$H$17,IF(AND(AE136="A",'Claim Details'!$I$28&gt;=Rates!$J$14,'Claim Details'!$I$28&lt;=Rates!$J$15,'Claim Details'!$I$19="Yes"),Rates!$K$17,IF(AND(AE136="A",'Claim Details'!$I$28&gt;=Rates!$J$14,'Claim Details'!$I$28&lt;=Rates!$J$15,'Claim Details'!$I$19="No"),Rates!$J$17,IF(AND(AE136="B",'Claim Details'!$I$28&gt;=Rates!$D$14,'Claim Details'!$I$28&lt;=Rates!$D$15,'Claim Details'!$I$19="Yes"),Rates!$E$18,IF(AND(AE136="B",'Claim Details'!$I$28&gt;=Rates!$D$14,'Claim Details'!$I$28&lt;=Rates!$D$15,'Claim Details'!$I$19="No"),Rates!$D$18,IF(AND(AE136="B",'Claim Details'!$I$28&gt;=Rates!$F$14,'Claim Details'!$I$28&lt;=Rates!$F$15,'Claim Details'!$I$19="Yes"),Rates!$G$18,IF(AND(AE136="B",'Claim Details'!$I$28&gt;=Rates!$F$14,'Claim Details'!$I$28&lt;=Rates!$F$15,'Claim Details'!$I$19="No"),Rates!$F$18,IF(AND(AE136="B",'Claim Details'!$I$28&gt;=Rates!$H$14,'Claim Details'!$I$28&lt;=Rates!$H$15,'Claim Details'!$I$19="Yes"),Rates!$I$18,IF(AND(AE136="B",'Claim Details'!$I$28&gt;=Rates!$H$14,'Claim Details'!$I$28&lt;=Rates!$H$15,'Claim Details'!$I$19="No"),Rates!$H$18,IF(AND(AE136="B",'Claim Details'!$I$28&gt;=Rates!$J$14,'Claim Details'!$I$28&lt;=Rates!$J$15,'Claim Details'!$I$19="Yes"),Rates!$K$18,IF(AND(AE136="B",'Claim Details'!$I$28&gt;=Rates!$J$14,'Claim Details'!$I$28&lt;=Rates!$J$15,'Claim Details'!$I$19="No"),Rates!$J$18,IF(AND(AE136="C",'Claim Details'!$I$28&gt;=Rates!$D$14,'Claim Details'!$I$28&lt;=Rates!$D$15,'Claim Details'!$I$19="Yes"),Rates!$E$19,IF(AND(AE136="C",'Claim Details'!$I$28&gt;=Rates!$D$14,'Claim Details'!$I$28&lt;=Rates!$D$15,'Claim Details'!$I$19="No"),Rates!$D$19,IF(AND(AE136="C",'Claim Details'!$I$28&gt;=Rates!$F$14,'Claim Details'!$I$28&lt;=Rates!$F$15,'Claim Details'!$I$19="Yes"),Rates!$G$19,IF(AND(AE136="C",'Claim Details'!$I$28&gt;=Rates!$F$14,'Claim Details'!$I$28&lt;=Rates!$F$15,'Claim Details'!$I$19="No"),Rates!$F$19,IF(AND(AE136="C",'Claim Details'!$I$28&gt;=Rates!$H$14,'Claim Details'!$I$28&lt;=Rates!$H$15,'Claim Details'!$I$19="Yes"),Rates!$I$19,IF(AND(AE136="C",'Claim Details'!$I$28&gt;=Rates!$H$14,'Claim Details'!$I$28&lt;=Rates!$H$15,'Claim Details'!$I$19="No"),Rates!$H$19,IF(AND(AE136="C",'Claim Details'!$I$28&gt;=Rates!$J$14,'Claim Details'!$I$28&lt;=Rates!$J$15,'Claim Details'!$I$19="Yes"),Rates!$K$19,IF(AND(AE136="C",'Claim Details'!$I$28&gt;=Rates!$J$14,'Claim Details'!$I$28&lt;=Rates!$J$15,'Claim Details'!$I$19="No"),Rates!$J$19,"£0.00"))))))))))))))))))))))))</f>
        <v>£0.00</v>
      </c>
      <c r="BE136" s="189" t="str">
        <f>IF(AND(AE136="A",'Claim Details'!$I$28&gt;=Rates!$D$14,'Claim Details'!$I$28&lt;=Rates!$D$15,'Claim Details'!$I$19="Yes"),Rates!$J$25,IF(AND(AE136="A",'Claim Details'!$I$28&gt;=Rates!$D$14,'Claim Details'!$I$28&lt;=Rates!$D$15,'Claim Details'!$I$19="No"),Rates!$D$25,IF(AND(AE136="A",'Claim Details'!$I$28&gt;=Rates!$F$14,'Claim Details'!$I$28&lt;=Rates!$F$15,'Claim Details'!$I$19="Yes"),Rates!$G$25,IF(AND(AE136="A",'Claim Details'!$I$28&gt;=Rates!$F$14,'Claim Details'!$I$28&lt;=Rates!$F$15,'Claim Details'!$I$19="No"),Rates!$F$25,IF(AND(AE136="A",'Claim Details'!$I$28&gt;=Rates!$H$14,'Claim Details'!$I$28&lt;=Rates!$H$15,'Claim Details'!$I$19="Yes"),Rates!$I$25,IF(AND(AE136="A",'Claim Details'!$I$28&gt;=Rates!$H$14,'Claim Details'!$I$28&lt;=Rates!$H$15,'Claim Details'!$I$19="No"),Rates!$H$25,IF(AND(AE136="A",'Claim Details'!$I$28&gt;=Rates!$J$14,'Claim Details'!$I$28&lt;=Rates!$J$15,'Claim Details'!$I$19="Yes"),Rates!$K$25,IF(AND(AE136="A",'Claim Details'!$I$28&gt;=Rates!$J$14,'Claim Details'!$I$28&lt;=Rates!$J$15,'Claim Details'!$I$19="No"),Rates!$J$25,IF(AND(AE136="B",'Claim Details'!$I$28&gt;=Rates!$D$14,'Claim Details'!$I$28&lt;=Rates!$D$15,'Claim Details'!$I$19="Yes"),Rates!$E$26,IF(AND(AE136="B",'Claim Details'!$I$28&gt;=Rates!$D$14,'Claim Details'!$I$28&lt;=Rates!$D$15,'Claim Details'!$I$19="No"),Rates!$D$26,IF(AND(AE136="B",'Claim Details'!$I$28&gt;=Rates!$F$14,'Claim Details'!$I$28&lt;=Rates!$F$15,'Claim Details'!$I$19="Yes"),Rates!$G$26,IF(AND(AE136="B",'Claim Details'!$I$28&gt;=Rates!$F$14,'Claim Details'!$I$28&lt;=Rates!$F$15,'Claim Details'!$I$19="No"),Rates!$F$26,IF(AND(AE136="B",'Claim Details'!$I$28&gt;=Rates!$H$14,'Claim Details'!$I$28&lt;=Rates!$H$15,'Claim Details'!$I$19="Yes"),Rates!$I$26,IF(AND(AE136="B",'Claim Details'!$I$28&gt;=Rates!$H$14,'Claim Details'!$I$28&lt;=Rates!$H$15,'Claim Details'!$I$19="No"),Rates!$H$26,IF(AND(AE136="B",'Claim Details'!$I$28&gt;=Rates!$J$14,'Claim Details'!$I$28&lt;=Rates!$J$15,'Claim Details'!$I$19="Yes"),Rates!$K$26,IF(AND(AE136="B",'Claim Details'!$I$28&gt;=Rates!$J$14,'Claim Details'!$I$28&lt;=Rates!$J$15,'Claim Details'!$I$19="No"),Rates!$J$26,IF(AND(AE136="C",'Claim Details'!$I$28&gt;=Rates!$D$14,'Claim Details'!$I$28&lt;=Rates!$D$15,'Claim Details'!$I$19="Yes"),Rates!$E$27,IF(AND(AE136="C",'Claim Details'!$I$28&gt;=Rates!$D$14,'Claim Details'!$I$28&lt;=Rates!$D$15,'Claim Details'!$I$19="No"),Rates!$D$27,IF(AND(AE136="C",'Claim Details'!$I$28&gt;=Rates!$F$14,'Claim Details'!$I$28&lt;=Rates!$F$15,'Claim Details'!$I$19="Yes"),Rates!$G$27,IF(AND(AE136="C",'Claim Details'!$I$28&gt;=Rates!$F$14,'Claim Details'!$I$28&lt;=Rates!$F$15,'Claim Details'!$I$19="No"),Rates!$F$27,IF(AND(AE136="C",'Claim Details'!$I$28&gt;=Rates!$H$14,'Claim Details'!$I$28&lt;=Rates!$H$15,'Claim Details'!$I$19="Yes"),Rates!$I$27,IF(AND(AE136="C",'Claim Details'!$I$28&gt;=Rates!$H$14,'Claim Details'!$I$28&lt;=Rates!$H$15,'Claim Details'!$I$19="No"),Rates!$H$27,IF(AND(AE136="C",'Claim Details'!$I$28&gt;=Rates!$J$14,'Claim Details'!$I$28&lt;=Rates!$J$15,'Claim Details'!$I$19="Yes"),Rates!$K$27,IF(AND(AE136="C",'Claim Details'!$I$28&gt;=Rates!$J$14,'Claim Details'!$I$28&lt;=Rates!$J$15,'Claim Details'!$I$19="No"),Rates!$J$27,"£0.00"))))))))))))))))))))))))</f>
        <v>£0.00</v>
      </c>
      <c r="BF136" s="189" t="str">
        <f>IF(AND(AE136="A",'Claim Details'!$I$28&gt;=Rates!$D$14,'Claim Details'!$I$28&lt;=Rates!$D$15,'Claim Details'!$I$19="Yes"),Rates!$E$20,IF(AND(AE136="A",'Claim Details'!$I$28&gt;=Rates!$D$14,'Claim Details'!$I$28&lt;=Rates!$D$15,'Claim Details'!$I$19="No"),Rates!$D$20,IF(AND(AE136="A",'Claim Details'!$I$28&gt;=Rates!$F$14,'Claim Details'!$I$28&lt;=Rates!$F$15,'Claim Details'!$I$19="Yes"),Rates!$G$20,IF(AND(AE136="A",'Claim Details'!$I$28&gt;=Rates!$F$14,'Claim Details'!$I$28&lt;=Rates!$F$15,'Claim Details'!$I$19="No"),Rates!$F$20,IF(AND(AE136="A",'Claim Details'!$I$28&gt;=Rates!$H$14,'Claim Details'!$I$28&lt;=Rates!$H$15,'Claim Details'!$I$19="Yes"),Rates!$I$20,IF(AND(AE136="A",'Claim Details'!$I$28&gt;=Rates!$H$14,'Claim Details'!$I$28&lt;=Rates!$H$15,'Claim Details'!$I$19="No"),Rates!$H$20,IF(AND(AE136="A",'Claim Details'!$I$28&gt;=Rates!$J$14,'Claim Details'!$I$28&lt;=Rates!$J$15,'Claim Details'!$I$19="Yes"),Rates!$K$20,IF(AND(AE136="A",'Claim Details'!$I$28&gt;=Rates!$J$14,'Claim Details'!$I$28&lt;=Rates!$J$15,'Claim Details'!$I$19="No"),Rates!$J$20,IF(AND(AE136="B",'Claim Details'!$I$28&gt;=Rates!$D$14,'Claim Details'!$I$28&lt;=Rates!$D$15,'Claim Details'!$I$19="Yes"),Rates!$E$21,IF(AND(AE136="B",'Claim Details'!$I$28&gt;=Rates!$D$14,'Claim Details'!$I$28&lt;=Rates!$D$15,'Claim Details'!$I$19="No"),Rates!$D$21,IF(AND(AE136="B",'Claim Details'!$I$28&gt;=Rates!$F$14,'Claim Details'!$I$28&lt;=Rates!$F$15,'Claim Details'!$I$19="Yes"),Rates!$G$21,IF(AND(AE136="B",'Claim Details'!$I$28&gt;=Rates!$F$14,'Claim Details'!$I$28&lt;=Rates!$F$15,'Claim Details'!$I$19="No"),Rates!$F$21,IF(AND(AE136="B",'Claim Details'!$I$28&gt;=Rates!$H$14,'Claim Details'!$I$28&lt;=Rates!$H$15,'Claim Details'!$I$19="Yes"),Rates!$I$21,IF(AND(AE136="B",'Claim Details'!$I$28&gt;=Rates!$H$14,'Claim Details'!$I$28&lt;=Rates!$H$15,'Claim Details'!$I$19="No"),Rates!$H$21,IF(AND(AE136="B",'Claim Details'!$I$28&gt;=Rates!$J$14,'Claim Details'!$I$28&lt;=Rates!$J$15,'Claim Details'!$I$19="Yes"),Rates!$K$21,IF(AND(AE136="B",'Claim Details'!$I$28&gt;=Rates!$J$14,'Claim Details'!$I$28&lt;=Rates!$J$15,'Claim Details'!$I$19="No"),Rates!$J$21,"£0.00"))))))))))))))))</f>
        <v>£0.00</v>
      </c>
      <c r="BG136" s="189" t="str">
        <f>IF(AND(AE136="A",'Claim Details'!$I$28&gt;=Rates!$D$14,'Claim Details'!$I$28&lt;=Rates!$D$15,'Claim Details'!$I$19="Yes"),Rates!$E$22,IF(AND(AE136="A",'Claim Details'!$I$28&gt;=Rates!$D$14,'Claim Details'!$I$28&lt;=Rates!$D$15,'Claim Details'!$I$19="No"),Rates!$D$22,IF(AND(AE136="A",'Claim Details'!$I$28&gt;=Rates!$F$14,'Claim Details'!$I$28&lt;=Rates!$F$15,'Claim Details'!$I$19="Yes"),Rates!$G$22,IF(AND(AE136="A",'Claim Details'!$I$28&gt;=Rates!$F$14,'Claim Details'!$I$28&lt;=Rates!$F$15,'Claim Details'!$I$19="No"),Rates!$F$22,IF(AND(AE136="A",'Claim Details'!$I$28&gt;=Rates!$H$14,'Claim Details'!$I$28&lt;=Rates!$H$15,'Claim Details'!$I$19="Yes"),Rates!$I$22,IF(AND(AE136="A",'Claim Details'!$I$28&gt;=Rates!$H$14,'Claim Details'!$I$28&lt;=Rates!$H$15,'Claim Details'!$I$19="No"),Rates!$H$22,IF(AND(AE136="A",'Claim Details'!$I$28&gt;=Rates!$J$14,'Claim Details'!$I$28&lt;=Rates!$J$15,'Claim Details'!$I$19="Yes"),Rates!$K$22,IF(AND(AE136="A",'Claim Details'!$I$28&gt;=Rates!$J$14,'Claim Details'!$I$28&lt;=Rates!$J$15,'Claim Details'!$I$19="No"),Rates!$J$22,IF(AND(AE136="B",'Claim Details'!$I$28&gt;=Rates!$D$14,'Claim Details'!$I$28&lt;=Rates!$D$15,'Claim Details'!$I$19="Yes"),Rates!$E$23,IF(AND(AE136="B",'Claim Details'!$I$28&gt;=Rates!$D$14,'Claim Details'!$I$28&lt;=Rates!$D$15,'Claim Details'!$I$19="No"),Rates!$D$23,IF(AND(AE136="B",'Claim Details'!$I$28&gt;=Rates!$F$14,'Claim Details'!$I$28&lt;=Rates!$F$15,'Claim Details'!$I$19="Yes"),Rates!$G$23,IF(AND(AE136="B",'Claim Details'!$I$28&gt;=Rates!$F$14,'Claim Details'!$I$28&lt;=Rates!$F$15,'Claim Details'!$I$19="No"),Rates!$F$23,IF(AND(AE136="B",'Claim Details'!$I$28&gt;=Rates!$H$14,'Claim Details'!$I$28&lt;=Rates!$H$15,'Claim Details'!$I$19="Yes"),Rates!$I$23,IF(AND(AE136="B",'Claim Details'!$I$28&gt;=Rates!$H$14,'Claim Details'!$I$28&lt;=Rates!$H$15,'Claim Details'!$I$19="No"),Rates!$H$23,IF(AND(AE136="B",'Claim Details'!$I$28&gt;=Rates!$J$14,'Claim Details'!$I$28&lt;=Rates!$J$15,'Claim Details'!$I$19="Yes"),Rates!$K$23,IF(AND(AE136="B",'Claim Details'!$I$28&gt;=Rates!$J$14,'Claim Details'!$I$28&lt;=Rates!$J$15,'Claim Details'!$I$19="No"),Rates!$J$23,IF(AND(AE136="C",'Claim Details'!$I$28&gt;=Rates!$D$14,'Claim Details'!$I$28&lt;=Rates!$D$15,'Claim Details'!$I$19="Yes"),Rates!$E$24,IF(AND(AE136="C",'Claim Details'!$I$28&gt;=Rates!$D$14,'Claim Details'!$I$28&lt;=Rates!$D$15,'Claim Details'!$I$19="No"),Rates!$D$24,IF(AND(AE136="C",'Claim Details'!$I$28&gt;=Rates!$F$14,'Claim Details'!$I$28&lt;=Rates!$F$15,'Claim Details'!$I$19="Yes"),Rates!$G$24,IF(AND(AE136="C",'Claim Details'!$I$28&gt;=Rates!$F$14,'Claim Details'!$I$28&lt;=Rates!$F$15,'Claim Details'!$I$19="No"),Rates!$F$24,IF(AND(AE136="C",'Claim Details'!$I$28&gt;=Rates!$H$14,'Claim Details'!$I$28&lt;=Rates!$H$15,'Claim Details'!$I$19="Yes"),Rates!$I$24,IF(AND(AE136="C",'Claim Details'!$I$28&gt;=Rates!$H$14,'Claim Details'!$I$28&lt;=Rates!$H$15,'Claim Details'!$I$19="No"),Rates!$H$24,IF(AND(AE136="C",'Claim Details'!$I$28&gt;=Rates!$J$14,'Claim Details'!$I$28&lt;=Rates!$J$15,'Claim Details'!$I$19="Yes"),Rates!$K$24,IF(AND(AE136="C",'Claim Details'!$I$28&gt;=Rates!$J$14,'Claim Details'!$I$28&lt;=Rates!$J$15,'Claim Details'!$I$19="No"),Rates!$J$24,"£0.00"))))))))))))))))))))))))</f>
        <v>£0.00</v>
      </c>
      <c r="BH136" s="189" t="str">
        <f t="shared" si="43"/>
        <v>£0.00</v>
      </c>
      <c r="BI136" s="189">
        <f t="shared" si="44"/>
        <v>0</v>
      </c>
      <c r="BO136" s="202" t="str">
        <f>IF(H136="","£0.00",IF(AP136="4","£0.00",IF(AP136="5","£0.00",IF(AP136="1","£0.00",((AQ136*H136)*'Claim Details'!$F$111)/100))))</f>
        <v>£0.00</v>
      </c>
      <c r="BP136" s="202" t="str">
        <f>IF(T136="","£0.00",IF(AP136="4","£0.00",IF(AP136="5","£0.00",IF(AP136="1","£0.00",((AR136*T136)*'Claim Details'!$N$111)/100))))</f>
        <v>£0.00</v>
      </c>
      <c r="BQ136" s="202" t="str">
        <f>IF(AI136="","£0.00",IF(AP136="4","£0.00",IF(AP136="5","£0.00",IF(AP136="1","£0.00",((BI136*AI136)*'Claim Details'!$W$111)/100))))</f>
        <v>£0.00</v>
      </c>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row>
    <row r="137" spans="1:97" ht="15">
      <c r="A137" s="145"/>
      <c r="B137" s="91"/>
      <c r="C137" s="96"/>
      <c r="D137" s="97"/>
      <c r="E137" s="98"/>
      <c r="F137" s="89"/>
      <c r="G137" s="99"/>
      <c r="H137" s="100"/>
      <c r="I137" s="221" t="str">
        <f t="shared" si="34"/>
        <v>£0.00</v>
      </c>
      <c r="J137" s="101"/>
      <c r="K137" s="100"/>
      <c r="L137" s="221" t="str">
        <f t="shared" si="35"/>
        <v>£0.00</v>
      </c>
      <c r="M137" s="101"/>
      <c r="N137" s="102"/>
      <c r="O137" s="145"/>
      <c r="P137" s="77"/>
      <c r="Q137" s="87"/>
      <c r="R137" s="87"/>
      <c r="S137" s="87"/>
      <c r="T137" s="149" t="str">
        <f t="shared" si="36"/>
        <v/>
      </c>
      <c r="U137" s="87" t="str">
        <f t="shared" si="45"/>
        <v/>
      </c>
      <c r="V137" s="87"/>
      <c r="W137" s="53" t="str">
        <f t="shared" si="37"/>
        <v>£0.00</v>
      </c>
      <c r="X137" s="53"/>
      <c r="Y137" s="87"/>
      <c r="Z137" s="78"/>
      <c r="AA137" s="79"/>
      <c r="AB137" s="160"/>
      <c r="AC137" s="98"/>
      <c r="AD137" s="225"/>
      <c r="AE137" s="235" t="str">
        <f t="shared" si="38"/>
        <v/>
      </c>
      <c r="AF137" s="87" t="str">
        <f t="shared" si="39"/>
        <v/>
      </c>
      <c r="AG137" s="53"/>
      <c r="AH137" s="224"/>
      <c r="AI137" s="226" t="str">
        <f t="shared" si="31"/>
        <v/>
      </c>
      <c r="AJ137" s="236" t="str">
        <f t="shared" si="40"/>
        <v>£0.00</v>
      </c>
      <c r="AK137" s="31"/>
      <c r="AL137" s="1"/>
      <c r="AM137" s="1"/>
      <c r="AN137" s="1"/>
      <c r="AO137" s="1"/>
      <c r="AP137" s="1" t="str">
        <f t="shared" si="32"/>
        <v/>
      </c>
      <c r="AQ137" s="27">
        <f t="shared" si="33"/>
        <v>0</v>
      </c>
      <c r="AR137" s="189">
        <f t="shared" si="41"/>
        <v>0</v>
      </c>
      <c r="AS137" s="190" t="str">
        <f>IF(AND(C137="A",'Claim Details'!$E$28&gt;=Rates!$D$14,'Claim Details'!$E$28&lt;=Rates!$D$15,'Claim Details'!$E$19="Yes"),Rates!$E$17,IF(AND(C137="A",'Claim Details'!$E$28&gt;=Rates!$D$14,'Claim Details'!$E$28&lt;=Rates!$D$15,'Claim Details'!$E$19="No"),Rates!$D$17,IF(AND(C137="A",'Claim Details'!$E$28&gt;=Rates!$F$14,'Claim Details'!$E$28&lt;=Rates!$F$15,'Claim Details'!$E$19="Yes"),Rates!$G$17,IF(AND(C137="A",'Claim Details'!$E$28&gt;=Rates!$F$14,'Claim Details'!$E$28&lt;=Rates!$F$15,'Claim Details'!$E$19="No"),Rates!$F$17,IF(AND(C137="A",'Claim Details'!$E$28&gt;=Rates!$H$14,'Claim Details'!$E$28&lt;=Rates!$H$15,'Claim Details'!$E$19="Yes"),Rates!$I$17,IF(AND(C137="A",'Claim Details'!$E$28&gt;=Rates!$H$14,'Claim Details'!$E$28&lt;=Rates!$H$15,'Claim Details'!$E$19="No"),Rates!$H$17,IF(AND(C137="A",'Claim Details'!$E$28&gt;=Rates!$J$14,'Claim Details'!$E$28&lt;=Rates!$J$15,'Claim Details'!$E$19="Yes"),Rates!$K$17,IF(AND(C137="A",'Claim Details'!$E$28&gt;=Rates!$J$14,'Claim Details'!$E$28&lt;=Rates!$J$15,'Claim Details'!$E$19="No"),Rates!$J$17,IF(AND(C137="B",'Claim Details'!$E$28&gt;=Rates!$D$14,'Claim Details'!$E$28&lt;=Rates!$D$15,'Claim Details'!$E$19="Yes"),Rates!$E$18,IF(AND(C137="B",'Claim Details'!$E$28&gt;=Rates!$D$14,'Claim Details'!$E$28&lt;=Rates!$D$15,'Claim Details'!$E$19="No"),Rates!$D$18,IF(AND(C137="B",'Claim Details'!$E$28&gt;=Rates!$F$14,'Claim Details'!$E$28&lt;=Rates!$F$15,'Claim Details'!$E$19="Yes"),Rates!$G$18,IF(AND(C137="B",'Claim Details'!$E$28&gt;=Rates!$F$14,'Claim Details'!$E$28&lt;=Rates!$F$15,'Claim Details'!$E$19="No"),Rates!$F$18,IF(AND(C137="B",'Claim Details'!$E$28&gt;=Rates!$H$14,'Claim Details'!$E$28&lt;=Rates!$H$15,'Claim Details'!$E$19="Yes"),Rates!$I$18,IF(AND(C137="B",'Claim Details'!$E$28&gt;=Rates!$H$14,'Claim Details'!$E$28&lt;=Rates!$H$15,'Claim Details'!$E$19="No"),Rates!$H$18,IF(AND(C137="B",'Claim Details'!$E$28&gt;=Rates!$J$14,'Claim Details'!$E$28&lt;=Rates!$J$15,'Claim Details'!$E$19="Yes"),Rates!$K$18,IF(AND(C137="B",'Claim Details'!$E$28&gt;=Rates!$J$14,'Claim Details'!$E$28&lt;=Rates!$J$15,'Claim Details'!$E$19="No"),Rates!$J$18,IF(AND(C137="C",'Claim Details'!$E$28&gt;=Rates!$D$14,'Claim Details'!$E$28&lt;=Rates!$D$15,'Claim Details'!$E$19="Yes"),Rates!$E$19,IF(AND(C137="C",'Claim Details'!$E$28&gt;=Rates!$D$14,'Claim Details'!$E$28&lt;=Rates!$D$15,'Claim Details'!$E$19="No"),Rates!$D$19,IF(AND(C137="C",'Claim Details'!$E$28&gt;=Rates!$F$14,'Claim Details'!$E$28&lt;=Rates!$F$15,'Claim Details'!$E$19="Yes"),Rates!$G$19,IF(AND(C137="C",'Claim Details'!$E$28&gt;=Rates!$F$14,'Claim Details'!$E$28&lt;=Rates!$F$15,'Claim Details'!$E$19="No"),Rates!$F$19,IF(AND(C137="C",'Claim Details'!$E$28&gt;=Rates!$H$14,'Claim Details'!$E$28&lt;=Rates!$H$15,'Claim Details'!$E$19="Yes"),Rates!$I$19,IF(AND(C137="C",'Claim Details'!$E$28&gt;=Rates!$H$14,'Claim Details'!$E$28&lt;=Rates!$H$15,'Claim Details'!$E$19="No"),Rates!$H$19,IF(AND(C137="C",'Claim Details'!$E$28&gt;=Rates!$J$14,'Claim Details'!$E$28&lt;=Rates!$J$15,'Claim Details'!$E$19="Yes"),Rates!$K$19,IF(AND(C137="C",'Claim Details'!$E$28&gt;=Rates!$J$14,'Claim Details'!$E$28&lt;=Rates!$J$15,'Claim Details'!$E$19="No"),Rates!$J$19,"£0.00"))))))))))))))))))))))))</f>
        <v>£0.00</v>
      </c>
      <c r="AT137" s="189" t="str">
        <f>IF(AND(C137="A",'Claim Details'!$E$28&gt;=Rates!$D$14,'Claim Details'!$E$28&lt;=Rates!$D$15,'Claim Details'!$E$19="Yes"),Rates!$E$25,IF(AND(C137="A",'Claim Details'!$E$28&gt;=Rates!$D$14,'Claim Details'!$E$28&lt;=Rates!$D$15,'Claim Details'!$E$19="No"),Rates!$D$25,IF(AND(C137="A",'Claim Details'!$E$28&gt;=Rates!$F$14,'Claim Details'!$E$28&lt;=Rates!$F$15,'Claim Details'!$E$19="Yes"),Rates!$G$25,IF(AND(C137="A",'Claim Details'!$E$28&gt;=Rates!$F$14,'Claim Details'!$E$28&lt;=Rates!$F$15,'Claim Details'!$E$19="No"),Rates!$F$25,IF(AND(C137="A",'Claim Details'!$E$28&gt;=Rates!$H$14,'Claim Details'!$E$28&lt;=Rates!$H$15,'Claim Details'!$E$19="Yes"),Rates!$I$25,IF(AND(C137="A",'Claim Details'!$E$28&gt;=Rates!$H$14,'Claim Details'!$E$28&lt;=Rates!$H$15,'Claim Details'!$E$19="No"),Rates!$H$25,IF(AND(C137="A",'Claim Details'!$E$28&gt;=Rates!$J$14,'Claim Details'!$E$28&lt;=Rates!$J$15,'Claim Details'!$E$19="Yes"),Rates!$K$25,IF(AND(C137="A",'Claim Details'!$E$28&gt;=Rates!$J$14,'Claim Details'!$E$28&lt;=Rates!$J$15,'Claim Details'!$E$19="No"),Rates!$J$25,IF(AND(C137="B",'Claim Details'!$E$28&gt;=Rates!$D$14,'Claim Details'!$E$28&lt;=Rates!$D$15,'Claim Details'!$E$19="Yes"),Rates!$E$26,IF(AND(C137="B",'Claim Details'!$E$28&gt;=Rates!$D$14,'Claim Details'!$E$28&lt;=Rates!$D$15,'Claim Details'!$E$19="No"),Rates!$D$26,IF(AND(C137="B",'Claim Details'!$E$28&gt;=Rates!$F$14,'Claim Details'!$E$28&lt;=Rates!$F$15,'Claim Details'!$E$19="Yes"),Rates!$G$26,IF(AND(C137="B",'Claim Details'!$E$28&gt;=Rates!$F$14,'Claim Details'!$E$28&lt;=Rates!$F$15,'Claim Details'!$E$19="No"),Rates!$F$26,IF(AND(C137="B",'Claim Details'!$E$28&gt;=Rates!$H$14,'Claim Details'!$E$28&lt;=Rates!$H$15,'Claim Details'!$E$19="Yes"),Rates!$I$26,IF(AND(C137="B",'Claim Details'!$E$28&gt;=Rates!$H$14,'Claim Details'!$E$28&lt;=Rates!$H$15,'Claim Details'!$E$19="No"),Rates!$H$26,IF(AND(C137="B",'Claim Details'!$E$28&gt;=Rates!$J$14,'Claim Details'!$E$28&lt;=Rates!$J$15,'Claim Details'!$E$19="Yes"),Rates!$K$26,IF(AND(C137="B",'Claim Details'!$E$28&gt;=Rates!$J$14,'Claim Details'!$E$28&lt;=Rates!$J$15,'Claim Details'!$E$19="No"),Rates!$J$26,IF(AND(C137="C",'Claim Details'!$E$28&gt;=Rates!$D$14,'Claim Details'!$E$28&lt;=Rates!$D$15,'Claim Details'!$E$19="Yes"),Rates!$E$27,IF(AND(C137="C",'Claim Details'!$E$28&gt;=Rates!$D$14,'Claim Details'!$E$28&lt;=Rates!$D$15,'Claim Details'!$E$19="No"),Rates!$D$27,IF(AND(C137="C",'Claim Details'!$E$28&gt;=Rates!$F$14,'Claim Details'!$E$28&lt;=Rates!$F$15,'Claim Details'!$E$19="Yes"),Rates!$G$27,IF(AND(C137="C",'Claim Details'!$E$28&gt;=Rates!$F$14,'Claim Details'!$E$28&lt;=Rates!$F$15,'Claim Details'!$E$19="No"),Rates!$F$27,IF(AND(C137="C",'Claim Details'!$E$28&gt;=Rates!$H$14,'Claim Details'!$E$28&lt;=Rates!$H$15,'Claim Details'!$E$19="Yes"),Rates!$I$27,IF(AND(C137="C",'Claim Details'!$E$28&gt;=Rates!$H$14,'Claim Details'!$E$28&lt;=Rates!$H$15,'Claim Details'!$E$19="No"),Rates!$H$27,IF(AND(C137="C",'Claim Details'!$E$28&gt;=Rates!$J$14,'Claim Details'!$E$28&lt;=Rates!$J$15,'Claim Details'!$E$19="Yes"),Rates!$K$27,IF(AND(C137="C",'Claim Details'!$E$28&gt;=Rates!$J$14,'Claim Details'!$E$28&lt;=Rates!$J$15,'Claim Details'!$E$19="No"),Rates!$J$27,"£0.00"))))))))))))))))))))))))</f>
        <v>£0.00</v>
      </c>
      <c r="AU137" s="191" t="str">
        <f>IF(AND(C137="A",'Claim Details'!$E$28&gt;=Rates!$D$14,'Claim Details'!$E$28&lt;=Rates!$D$15,'Claim Details'!$E$19="Yes"),Rates!$E$20,IF(AND(C137="A",'Claim Details'!$E$28&gt;=Rates!$D$14,'Claim Details'!$E$28&lt;=Rates!$D$15,'Claim Details'!$E$19="No"),Rates!$D$20,IF(AND(C137="A",'Claim Details'!$E$28&gt;=Rates!$F$14,'Claim Details'!$E$28&lt;=Rates!$F$15,'Claim Details'!$E$19="Yes"),Rates!$G$20,IF(AND(C137="A",'Claim Details'!$E$28&gt;=Rates!$F$14,'Claim Details'!$E$28&lt;=Rates!$F$15,'Claim Details'!$E$19="No"),Rates!$F$20,IF(AND(C137="A",'Claim Details'!$E$28&gt;=Rates!$H$14,'Claim Details'!$E$28&lt;=Rates!$H$15,'Claim Details'!$E$19="Yes"),Rates!$I$20,IF(AND(C137="A",'Claim Details'!$E$28&gt;=Rates!$H$14,'Claim Details'!$E$28&lt;=Rates!$H$15,'Claim Details'!$E$19="No"),Rates!$H$20,IF(AND(C137="A",'Claim Details'!$E$28&gt;=Rates!$J$14,'Claim Details'!$E$28&lt;=Rates!$J$15,'Claim Details'!$E$19="Yes"),Rates!$K$20,IF(AND(C137="A",'Claim Details'!$E$28&gt;=Rates!$J$14,'Claim Details'!$E$28&lt;=Rates!$J$15,'Claim Details'!$E$19="No"),Rates!$J$20,IF(AND(C137="B",'Claim Details'!$E$28&gt;=Rates!$D$14,'Claim Details'!$E$28&lt;=Rates!$D$15,'Claim Details'!$E$19="Yes"),Rates!$E$21,IF(AND(C137="B",'Claim Details'!$E$28&gt;=Rates!$D$14,'Claim Details'!$E$28&lt;=Rates!$D$15,'Claim Details'!$E$19="No"),Rates!$D$21,IF(AND(C137="B",'Claim Details'!$E$28&gt;=Rates!$F$14,'Claim Details'!$E$28&lt;=Rates!$F$15,'Claim Details'!$E$19="Yes"),Rates!$G$21,IF(AND(C137="B",'Claim Details'!$E$28&gt;=Rates!$F$14,'Claim Details'!$E$28&lt;=Rates!$F$15,'Claim Details'!$E$19="No"),Rates!$F$21,IF(AND(C137="B",'Claim Details'!$E$28&gt;=Rates!$H$14,'Claim Details'!$E$28&lt;=Rates!$H$15,'Claim Details'!$E$19="Yes"),Rates!$I$21,IF(AND(C137="B",'Claim Details'!$E$28&gt;=Rates!$H$14,'Claim Details'!$E$28&lt;=Rates!$H$15,'Claim Details'!$E$19="No"),Rates!$H$21,IF(AND(C137="B",'Claim Details'!$E$28&gt;=Rates!$J$14,'Claim Details'!$E$28&lt;=Rates!$J$15,'Claim Details'!$E$19="Yes"),Rates!$K$21,IF(AND(C137="B",'Claim Details'!$E$28&gt;=Rates!$J$14,'Claim Details'!$E$28&lt;=Rates!$J$15,'Claim Details'!$E$19="No"),Rates!$J$21,"£0.00"))))))))))))))))</f>
        <v>£0.00</v>
      </c>
      <c r="AV137" s="191" t="str">
        <f>IF(AND(C137="A",'Claim Details'!$E$28&gt;=Rates!$D$14,'Claim Details'!$E$28&lt;=Rates!$D$15,'Claim Details'!$E$19="Yes"),Rates!$E$22,IF(AND(C137="A",'Claim Details'!$E$28&gt;=Rates!$D$14,'Claim Details'!$E$28&lt;=Rates!$D$15,'Claim Details'!$E$19="No"),Rates!$D$22,IF(AND(C137="A",'Claim Details'!$E$28&gt;=Rates!$F$14,'Claim Details'!$E$28&lt;=Rates!$F$15,'Claim Details'!$E$19="Yes"),Rates!$G$22,IF(AND(C137="A",'Claim Details'!$E$28&gt;=Rates!$F$14,'Claim Details'!$E$28&lt;=Rates!$F$15,'Claim Details'!$E$19="No"),Rates!$F$22,IF(AND(C137="A",'Claim Details'!$E$28&gt;=Rates!$H$14,'Claim Details'!$E$28&lt;=Rates!$H$15,'Claim Details'!$E$19="Yes"),Rates!$I$22,IF(AND(C137="A",'Claim Details'!$E$28&gt;=Rates!$H$14,'Claim Details'!$E$28&lt;=Rates!$H$15,'Claim Details'!$E$19="No"),Rates!$H$22,IF(AND(C137="A",'Claim Details'!$E$28&gt;=Rates!$J$14,'Claim Details'!$E$28&lt;=Rates!$J$15,'Claim Details'!$E$19="Yes"),Rates!$K$22,IF(AND(C137="A",'Claim Details'!$E$28&gt;=Rates!$J$14,'Claim Details'!$E$28&lt;=Rates!$J$15,'Claim Details'!$E$19="No"),Rates!$J$22,IF(AND(C137="B",'Claim Details'!$E$28&gt;=Rates!$D$14,'Claim Details'!$E$28&lt;=Rates!$D$15,'Claim Details'!$E$19="Yes"),Rates!$E$23,IF(AND(C137="B",'Claim Details'!$E$28&gt;=Rates!$D$14,'Claim Details'!$E$28&lt;=Rates!$D$15,'Claim Details'!$E$19="No"),Rates!$D$23,IF(AND(C137="B",'Claim Details'!$E$28&gt;=Rates!$F$14,'Claim Details'!$E$28&lt;=Rates!$F$15,'Claim Details'!$E$19="Yes"),Rates!$G$23,IF(AND(C137="B",'Claim Details'!$E$28&gt;=Rates!$F$14,'Claim Details'!$E$28&lt;=Rates!$F$15,'Claim Details'!$E$19="No"),Rates!$F$23,IF(AND(C137="B",'Claim Details'!$E$28&gt;=Rates!$H$14,'Claim Details'!$E$28&lt;=Rates!$H$15,'Claim Details'!$E$19="Yes"),Rates!$I$23,IF(AND(C137="B",'Claim Details'!$E$28&gt;=Rates!$H$14,'Claim Details'!$E$28&lt;=Rates!$H$15,'Claim Details'!$E$19="No"),Rates!$H$23,IF(AND(C137="B",'Claim Details'!$E$28&gt;=Rates!$J$14,'Claim Details'!$E$28&lt;=Rates!$J$15,'Claim Details'!$E$19="Yes"),Rates!$K$23,IF(AND(C137="B",'Claim Details'!$E$28&gt;=Rates!$J$14,'Claim Details'!$E$28&lt;=Rates!$J$15,'Claim Details'!$E$19="No"),Rates!$J$23,IF(AND(C137="C",'Claim Details'!$E$28&gt;=Rates!$D$14,'Claim Details'!$E$28&lt;=Rates!$D$15,'Claim Details'!$E$19="Yes"),Rates!$E$24,IF(AND(C137="C",'Claim Details'!$E$28&gt;=Rates!$D$14,'Claim Details'!$E$28&lt;=Rates!$D$15,'Claim Details'!$E$19="No"),Rates!$D$24,IF(AND(C137="C",'Claim Details'!$E$28&gt;=Rates!$F$14,'Claim Details'!$E$28&lt;=Rates!$F$15,'Claim Details'!$E$19="Yes"),Rates!$G$24,IF(AND(C137="C",'Claim Details'!$E$28&gt;=Rates!$F$14,'Claim Details'!$E$28&lt;=Rates!$F$15,'Claim Details'!$E$19="No"),Rates!$F$24,IF(AND(C137="C",'Claim Details'!$E$28&gt;=Rates!$H$14,'Claim Details'!$E$28&lt;=Rates!$H$15,'Claim Details'!$E$19="Yes"),Rates!$I$24,IF(AND(C137="C",'Claim Details'!$E$28&gt;=Rates!$H$14,'Claim Details'!$E$28&lt;=Rates!$H$15,'Claim Details'!$E$19="No"),Rates!$H$24,IF(AND(C137="C",'Claim Details'!$E$28&gt;=Rates!$J$14,'Claim Details'!$E$28&lt;=Rates!$J$15,'Claim Details'!$E$19="Yes"),Rates!$K$24,IF(AND(C137="C",'Claim Details'!$E$28&gt;=Rates!$J$14,'Claim Details'!$E$28&lt;=Rates!$J$15,'Claim Details'!$E$19="No"),Rates!$J$24,"£0.00"))))))))))))))))))))))))</f>
        <v>£0.00</v>
      </c>
      <c r="AW137" s="1"/>
      <c r="AX137" s="189" t="str">
        <f>IF(AND(U137="A",'Claim Details'!$I$28&gt;=Rates!$D$14,'Claim Details'!$I$28&lt;=Rates!$D$15,'Claim Details'!$I$19="Yes"),Rates!$J$17,IF(AND(U137="A",'Claim Details'!$I$28&gt;=Rates!$D$14,'Claim Details'!$I$28&lt;=Rates!$D$15,'Claim Details'!$I$19="No"),Rates!$D$17,IF(AND(U137="A",'Claim Details'!$I$28&gt;=Rates!$F$14,'Claim Details'!$I$28&lt;=Rates!$F$15,'Claim Details'!$I$19="Yes"),Rates!$G$17,IF(AND(U137="A",'Claim Details'!$I$28&gt;=Rates!$F$14,'Claim Details'!$I$28&lt;=Rates!$F$15,'Claim Details'!$I$19="No"),Rates!$F$17,IF(AND(U137="A",'Claim Details'!$I$28&gt;=Rates!$H$14,'Claim Details'!$I$28&lt;=Rates!$H$15,'Claim Details'!$I$19="Yes"),Rates!$I$17,IF(AND(U137="A",'Claim Details'!$I$28&gt;=Rates!$H$14,'Claim Details'!$I$28&lt;=Rates!$H$15,'Claim Details'!$I$19="No"),Rates!$H$17,IF(AND(U137="A",'Claim Details'!$I$28&gt;=Rates!$J$14,'Claim Details'!$I$28&lt;=Rates!$J$15,'Claim Details'!$I$19="Yes"),Rates!$K$17,IF(AND(U137="A",'Claim Details'!$I$28&gt;=Rates!$J$14,'Claim Details'!$I$28&lt;=Rates!$J$15,'Claim Details'!$I$19="No"),Rates!$J$17,IF(AND(U137="B",'Claim Details'!$I$28&gt;=Rates!$D$14,'Claim Details'!$I$28&lt;=Rates!$D$15,'Claim Details'!$I$19="Yes"),Rates!$E$18,IF(AND(U137="B",'Claim Details'!$I$28&gt;=Rates!$D$14,'Claim Details'!$I$28&lt;=Rates!$D$15,'Claim Details'!$I$19="No"),Rates!$D$18,IF(AND(U137="B",'Claim Details'!$I$28&gt;=Rates!$F$14,'Claim Details'!$I$28&lt;=Rates!$F$15,'Claim Details'!$I$19="Yes"),Rates!$G$18,IF(AND(U137="B",'Claim Details'!$I$28&gt;=Rates!$F$14,'Claim Details'!$I$28&lt;=Rates!$F$15,'Claim Details'!$I$19="No"),Rates!$F$18,IF(AND(U137="B",'Claim Details'!$I$28&gt;=Rates!$H$14,'Claim Details'!$I$28&lt;=Rates!$H$15,'Claim Details'!$I$19="Yes"),Rates!$I$18,IF(AND(U137="B",'Claim Details'!$I$28&gt;=Rates!$H$14,'Claim Details'!$I$28&lt;=Rates!$H$15,'Claim Details'!$I$19="No"),Rates!$H$18,IF(AND(U137="B",'Claim Details'!$I$28&gt;=Rates!$J$14,'Claim Details'!$I$28&lt;=Rates!$J$15,'Claim Details'!$I$19="Yes"),Rates!$K$18,IF(AND(U137="B",'Claim Details'!$I$28&gt;=Rates!$J$14,'Claim Details'!$I$28&lt;=Rates!$J$15,'Claim Details'!$I$19="No"),Rates!$J$18,IF(AND(U137="C",'Claim Details'!$I$28&gt;=Rates!$D$14,'Claim Details'!$I$28&lt;=Rates!$D$15,'Claim Details'!$I$19="Yes"),Rates!$E$19,IF(AND(U137="C",'Claim Details'!$I$28&gt;=Rates!$D$14,'Claim Details'!$I$28&lt;=Rates!$D$15,'Claim Details'!$I$19="No"),Rates!$D$19,IF(AND(U137="C",'Claim Details'!$I$28&gt;=Rates!$F$14,'Claim Details'!$I$28&lt;=Rates!$F$15,'Claim Details'!$I$19="Yes"),Rates!$G$19,IF(AND(U137="C",'Claim Details'!$I$28&gt;=Rates!$F$14,'Claim Details'!$I$28&lt;=Rates!$F$15,'Claim Details'!$I$19="No"),Rates!$F$19,IF(AND(U137="C",'Claim Details'!$I$28&gt;=Rates!$H$14,'Claim Details'!$I$28&lt;=Rates!$H$15,'Claim Details'!$I$19="Yes"),Rates!$I$19,IF(AND(U137="C",'Claim Details'!$I$28&gt;=Rates!$H$14,'Claim Details'!$I$28&lt;=Rates!$H$15,'Claim Details'!$I$19="No"),Rates!$H$19,IF(AND(U137="C",'Claim Details'!$I$28&gt;=Rates!$J$14,'Claim Details'!$I$28&lt;=Rates!$J$15,'Claim Details'!$I$19="Yes"),Rates!$K$19,IF(AND(U137="C",'Claim Details'!$I$28&gt;=Rates!$J$14,'Claim Details'!$I$28&lt;=Rates!$J$15,'Claim Details'!$I$19="No"),Rates!$J$19,"£0.00"))))))))))))))))))))))))</f>
        <v>£0.00</v>
      </c>
      <c r="AY137" s="189" t="str">
        <f>IF(AND(C137="A",'Claim Details'!$I$28&gt;=Rates!$D$14,'Claim Details'!$I$28&lt;=Rates!$D$15,'Claim Details'!$I$19="Yes"),Rates!$J$25,IF(AND(C137="A",'Claim Details'!$I$28&gt;=Rates!$D$14,'Claim Details'!$I$28&lt;=Rates!$D$15,'Claim Details'!$I$19="No"),Rates!$D$25,IF(AND(C137="A",'Claim Details'!$I$28&gt;=Rates!$F$14,'Claim Details'!$I$28&lt;=Rates!$F$15,'Claim Details'!$I$19="Yes"),Rates!$G$25,IF(AND(C137="A",'Claim Details'!$I$28&gt;=Rates!$F$14,'Claim Details'!$I$28&lt;=Rates!$F$15,'Claim Details'!$I$19="No"),Rates!$F$25,IF(AND(C137="A",'Claim Details'!$I$28&gt;=Rates!$H$14,'Claim Details'!$I$28&lt;=Rates!$H$15,'Claim Details'!$I$19="Yes"),Rates!$I$25,IF(AND(C137="A",'Claim Details'!$I$28&gt;=Rates!$H$14,'Claim Details'!$I$28&lt;=Rates!$H$15,'Claim Details'!$I$19="No"),Rates!$H$25,IF(AND(C137="A",'Claim Details'!$I$28&gt;=Rates!$J$14,'Claim Details'!$I$28&lt;=Rates!$J$15,'Claim Details'!$I$19="Yes"),Rates!$K$25,IF(AND(C137="A",'Claim Details'!$I$28&gt;=Rates!$J$14,'Claim Details'!$I$28&lt;=Rates!$J$15,'Claim Details'!$I$19="No"),Rates!$J$25,IF(AND(C137="B",'Claim Details'!$I$28&gt;=Rates!$D$14,'Claim Details'!$I$28&lt;=Rates!$D$15,'Claim Details'!$I$19="Yes"),Rates!$E$26,IF(AND(C137="B",'Claim Details'!$I$28&gt;=Rates!$D$14,'Claim Details'!$I$28&lt;=Rates!$D$15,'Claim Details'!$I$19="No"),Rates!$D$26,IF(AND(C137="B",'Claim Details'!$I$28&gt;=Rates!$F$14,'Claim Details'!$I$28&lt;=Rates!$F$15,'Claim Details'!$I$19="Yes"),Rates!$G$26,IF(AND(C137="B",'Claim Details'!$I$28&gt;=Rates!$F$14,'Claim Details'!$I$28&lt;=Rates!$F$15,'Claim Details'!$I$19="No"),Rates!$F$26,IF(AND(C137="B",'Claim Details'!$I$28&gt;=Rates!$H$14,'Claim Details'!$I$28&lt;=Rates!$H$15,'Claim Details'!$I$19="Yes"),Rates!$I$26,IF(AND(C137="B",'Claim Details'!$I$28&gt;=Rates!$H$14,'Claim Details'!$I$28&lt;=Rates!$H$15,'Claim Details'!$I$19="No"),Rates!$H$26,IF(AND(C137="B",'Claim Details'!$I$28&gt;=Rates!$J$14,'Claim Details'!$I$28&lt;=Rates!$J$15,'Claim Details'!$I$19="Yes"),Rates!$K$26,IF(AND(C137="B",'Claim Details'!$I$28&gt;=Rates!$J$14,'Claim Details'!$I$28&lt;=Rates!$J$15,'Claim Details'!$I$19="No"),Rates!$J$26,IF(AND(C137="C",'Claim Details'!$I$28&gt;=Rates!$D$14,'Claim Details'!$I$28&lt;=Rates!$D$15,'Claim Details'!$I$19="Yes"),Rates!$E$27,IF(AND(C137="C",'Claim Details'!$I$28&gt;=Rates!$D$14,'Claim Details'!$I$28&lt;=Rates!$D$15,'Claim Details'!$I$19="No"),Rates!$D$27,IF(AND(C137="C",'Claim Details'!$I$28&gt;=Rates!$F$14,'Claim Details'!$I$28&lt;=Rates!$F$15,'Claim Details'!$I$19="Yes"),Rates!$G$27,IF(AND(C137="C",'Claim Details'!$I$28&gt;=Rates!$F$14,'Claim Details'!$I$28&lt;=Rates!$F$15,'Claim Details'!$I$19="No"),Rates!$F$27,IF(AND(C137="C",'Claim Details'!$I$28&gt;=Rates!$H$14,'Claim Details'!$I$28&lt;=Rates!$H$15,'Claim Details'!$I$19="Yes"),Rates!$I$27,IF(AND(C137="C",'Claim Details'!$I$28&gt;=Rates!$H$14,'Claim Details'!$I$28&lt;=Rates!$H$15,'Claim Details'!$I$19="No"),Rates!$H$27,IF(AND(C137="C",'Claim Details'!$I$28&gt;=Rates!$J$14,'Claim Details'!$I$28&lt;=Rates!$J$15,'Claim Details'!$I$19="Yes"),Rates!$K$27,IF(AND(C137="C",'Claim Details'!$I$28&gt;=Rates!$J$14,'Claim Details'!$I$28&lt;=Rates!$J$15,'Claim Details'!$I$19="No"),Rates!$J$27,"£0.00"))))))))))))))))))))))))</f>
        <v>£0.00</v>
      </c>
      <c r="AZ137" s="189" t="str">
        <f>IF(AND(C137="A",'Claim Details'!$I$28&gt;=Rates!$D$14,'Claim Details'!$I$28&lt;=Rates!$D$15,'Claim Details'!$I$19="Yes"),Rates!$E$20,IF(AND(C137="A",'Claim Details'!$I$28&gt;=Rates!$D$14,'Claim Details'!$I$28&lt;=Rates!$D$15,'Claim Details'!$I$19="No"),Rates!$D$20,IF(AND(C137="A",'Claim Details'!$I$28&gt;=Rates!$F$14,'Claim Details'!$I$28&lt;=Rates!$F$15,'Claim Details'!$I$19="Yes"),Rates!$G$20,IF(AND(C137="A",'Claim Details'!$I$28&gt;=Rates!$F$14,'Claim Details'!$I$28&lt;=Rates!$F$15,'Claim Details'!$I$19="No"),Rates!$F$20,IF(AND(C137="A",'Claim Details'!$I$28&gt;=Rates!$H$14,'Claim Details'!$I$28&lt;=Rates!$H$15,'Claim Details'!$I$19="Yes"),Rates!$I$20,IF(AND(C137="A",'Claim Details'!$I$28&gt;=Rates!$H$14,'Claim Details'!$I$28&lt;=Rates!$H$15,'Claim Details'!$I$19="No"),Rates!$H$20,IF(AND(C137="A",'Claim Details'!$I$28&gt;=Rates!$J$14,'Claim Details'!$I$28&lt;=Rates!$J$15,'Claim Details'!$I$19="Yes"),Rates!$K$20,IF(AND(C137="A",'Claim Details'!$I$28&gt;=Rates!$J$14,'Claim Details'!$I$28&lt;=Rates!$J$15,'Claim Details'!$I$19="No"),Rates!$J$20,IF(AND(C137="B",'Claim Details'!$I$28&gt;=Rates!$D$14,'Claim Details'!$I$28&lt;=Rates!$D$15,'Claim Details'!$I$19="Yes"),Rates!$E$21,IF(AND(C137="B",'Claim Details'!$I$28&gt;=Rates!$D$14,'Claim Details'!$I$28&lt;=Rates!$D$15,'Claim Details'!$I$19="No"),Rates!$D$21,IF(AND(C137="B",'Claim Details'!$I$28&gt;=Rates!$F$14,'Claim Details'!$I$28&lt;=Rates!$F$15,'Claim Details'!$I$19="Yes"),Rates!$G$21,IF(AND(C137="B",'Claim Details'!$I$28&gt;=Rates!$F$14,'Claim Details'!$I$28&lt;=Rates!$F$15,'Claim Details'!$I$19="No"),Rates!$F$21,IF(AND(C137="B",'Claim Details'!$I$28&gt;=Rates!$H$14,'Claim Details'!$I$28&lt;=Rates!$H$15,'Claim Details'!$I$19="Yes"),Rates!$I$21,IF(AND(C137="B",'Claim Details'!$I$28&gt;=Rates!$H$14,'Claim Details'!$I$28&lt;=Rates!$H$15,'Claim Details'!$I$19="No"),Rates!$H$21,IF(AND(C137="B",'Claim Details'!$I$28&gt;=Rates!$J$14,'Claim Details'!$I$28&lt;=Rates!$J$15,'Claim Details'!$I$19="Yes"),Rates!$K$21,IF(AND(C137="B",'Claim Details'!$I$28&gt;=Rates!$J$14,'Claim Details'!$I$28&lt;=Rates!$J$15,'Claim Details'!$I$19="No"),Rates!$J$21,"£0.00"))))))))))))))))</f>
        <v>£0.00</v>
      </c>
      <c r="BA137" s="189" t="str">
        <f>IF(AND(C137="A",'Claim Details'!$I$28&gt;=Rates!$D$14,'Claim Details'!$I$28&lt;=Rates!$D$15,'Claim Details'!$I$19="Yes"),Rates!$E$22,IF(AND(C137="A",'Claim Details'!$I$28&gt;=Rates!$D$14,'Claim Details'!$I$28&lt;=Rates!$D$15,'Claim Details'!$I$19="No"),Rates!$D$22,IF(AND(C137="A",'Claim Details'!$I$28&gt;=Rates!$F$14,'Claim Details'!$I$28&lt;=Rates!$F$15,'Claim Details'!$I$19="Yes"),Rates!$G$22,IF(AND(C137="A",'Claim Details'!$I$28&gt;=Rates!$F$14,'Claim Details'!$I$28&lt;=Rates!$F$15,'Claim Details'!$I$19="No"),Rates!$F$22,IF(AND(C137="A",'Claim Details'!$I$28&gt;=Rates!$H$14,'Claim Details'!$I$28&lt;=Rates!$H$15,'Claim Details'!$I$19="Yes"),Rates!$I$22,IF(AND(C137="A",'Claim Details'!$I$28&gt;=Rates!$H$14,'Claim Details'!$I$28&lt;=Rates!$H$15,'Claim Details'!$I$19="No"),Rates!$H$22,IF(AND(C137="A",'Claim Details'!$I$28&gt;=Rates!$J$14,'Claim Details'!$I$28&lt;=Rates!$J$15,'Claim Details'!$I$19="Yes"),Rates!$K$22,IF(AND(C137="A",'Claim Details'!$I$28&gt;=Rates!$J$14,'Claim Details'!$I$28&lt;=Rates!$J$15,'Claim Details'!$I$19="No"),Rates!$J$22,IF(AND(C137="B",'Claim Details'!$I$28&gt;=Rates!$D$14,'Claim Details'!$I$28&lt;=Rates!$D$15,'Claim Details'!$I$19="Yes"),Rates!$E$23,IF(AND(C137="B",'Claim Details'!$I$28&gt;=Rates!$D$14,'Claim Details'!$I$28&lt;=Rates!$D$15,'Claim Details'!$I$19="No"),Rates!$D$23,IF(AND(C137="B",'Claim Details'!$I$28&gt;=Rates!$F$14,'Claim Details'!$I$28&lt;=Rates!$F$15,'Claim Details'!$I$19="Yes"),Rates!$G$23,IF(AND(C137="B",'Claim Details'!$I$28&gt;=Rates!$F$14,'Claim Details'!$I$28&lt;=Rates!$F$15,'Claim Details'!$I$19="No"),Rates!$F$23,IF(AND(C137="B",'Claim Details'!$I$28&gt;=Rates!$H$14,'Claim Details'!$I$28&lt;=Rates!$H$15,'Claim Details'!$I$19="Yes"),Rates!$I$23,IF(AND(C137="B",'Claim Details'!$I$28&gt;=Rates!$H$14,'Claim Details'!$I$28&lt;=Rates!$H$15,'Claim Details'!$I$19="No"),Rates!$H$23,IF(AND(C137="B",'Claim Details'!$I$28&gt;=Rates!$J$14,'Claim Details'!$I$28&lt;=Rates!$J$15,'Claim Details'!$I$19="Yes"),Rates!$K$23,IF(AND(C137="B",'Claim Details'!$I$28&gt;=Rates!$J$14,'Claim Details'!$I$28&lt;=Rates!$J$15,'Claim Details'!$I$19="No"),Rates!$J$23,IF(AND(C137="C",'Claim Details'!$I$28&gt;=Rates!$D$14,'Claim Details'!$I$28&lt;=Rates!$D$15,'Claim Details'!$I$19="Yes"),Rates!$E$24,IF(AND(C137="C",'Claim Details'!$I$28&gt;=Rates!$D$14,'Claim Details'!$I$28&lt;=Rates!$D$15,'Claim Details'!$I$19="No"),Rates!$D$24,IF(AND(C137="C",'Claim Details'!$I$28&gt;=Rates!$F$14,'Claim Details'!$I$28&lt;=Rates!$F$15,'Claim Details'!$I$19="Yes"),Rates!$G$24,IF(AND(C137="C",'Claim Details'!$I$28&gt;=Rates!$F$14,'Claim Details'!$I$28&lt;=Rates!$F$15,'Claim Details'!$I$19="No"),Rates!$F$24,IF(AND(C137="C",'Claim Details'!$I$28&gt;=Rates!$H$14,'Claim Details'!$I$28&lt;=Rates!$H$15,'Claim Details'!$I$19="Yes"),Rates!$I$24,IF(AND(C137="C",'Claim Details'!$I$28&gt;=Rates!$H$14,'Claim Details'!$I$28&lt;=Rates!$H$15,'Claim Details'!$I$19="No"),Rates!$H$24,IF(AND(C137="C",'Claim Details'!$I$28&gt;=Rates!$J$14,'Claim Details'!$I$28&lt;=Rates!$J$15,'Claim Details'!$I$19="Yes"),Rates!$K$24,IF(AND(C137="C",'Claim Details'!$I$28&gt;=Rates!$J$14,'Claim Details'!$I$28&lt;=Rates!$J$15,'Claim Details'!$I$19="No"),Rates!$J$24,"£0.00"))))))))))))))))))))))))</f>
        <v>£0.00</v>
      </c>
      <c r="BB137" s="189" t="str">
        <f t="shared" si="42"/>
        <v>£0.00</v>
      </c>
      <c r="BC137" s="1"/>
      <c r="BD137" s="189" t="str">
        <f>IF(AND(AE137="A",'Claim Details'!$I$28&gt;=Rates!$D$14,'Claim Details'!$I$28&lt;=Rates!$D$15,'Claim Details'!$I$19="Yes"),Rates!$J$17,IF(AND(AE137="A",'Claim Details'!$I$28&gt;=Rates!$D$14,'Claim Details'!$I$28&lt;=Rates!$D$15,'Claim Details'!$I$19="No"),Rates!$D$17,IF(AND(AE137="A",'Claim Details'!$I$28&gt;=Rates!$F$14,'Claim Details'!$I$28&lt;=Rates!$F$15,'Claim Details'!$I$19="Yes"),Rates!$G$17,IF(AND(AE137="A",'Claim Details'!$I$28&gt;=Rates!$F$14,'Claim Details'!$I$28&lt;=Rates!$F$15,'Claim Details'!$I$19="No"),Rates!$F$17,IF(AND(AE137="A",'Claim Details'!$I$28&gt;=Rates!$H$14,'Claim Details'!$I$28&lt;=Rates!$H$15,'Claim Details'!$I$19="Yes"),Rates!$I$17,IF(AND(AE137="A",'Claim Details'!$I$28&gt;=Rates!$H$14,'Claim Details'!$I$28&lt;=Rates!$H$15,'Claim Details'!$I$19="No"),Rates!$H$17,IF(AND(AE137="A",'Claim Details'!$I$28&gt;=Rates!$J$14,'Claim Details'!$I$28&lt;=Rates!$J$15,'Claim Details'!$I$19="Yes"),Rates!$K$17,IF(AND(AE137="A",'Claim Details'!$I$28&gt;=Rates!$J$14,'Claim Details'!$I$28&lt;=Rates!$J$15,'Claim Details'!$I$19="No"),Rates!$J$17,IF(AND(AE137="B",'Claim Details'!$I$28&gt;=Rates!$D$14,'Claim Details'!$I$28&lt;=Rates!$D$15,'Claim Details'!$I$19="Yes"),Rates!$E$18,IF(AND(AE137="B",'Claim Details'!$I$28&gt;=Rates!$D$14,'Claim Details'!$I$28&lt;=Rates!$D$15,'Claim Details'!$I$19="No"),Rates!$D$18,IF(AND(AE137="B",'Claim Details'!$I$28&gt;=Rates!$F$14,'Claim Details'!$I$28&lt;=Rates!$F$15,'Claim Details'!$I$19="Yes"),Rates!$G$18,IF(AND(AE137="B",'Claim Details'!$I$28&gt;=Rates!$F$14,'Claim Details'!$I$28&lt;=Rates!$F$15,'Claim Details'!$I$19="No"),Rates!$F$18,IF(AND(AE137="B",'Claim Details'!$I$28&gt;=Rates!$H$14,'Claim Details'!$I$28&lt;=Rates!$H$15,'Claim Details'!$I$19="Yes"),Rates!$I$18,IF(AND(AE137="B",'Claim Details'!$I$28&gt;=Rates!$H$14,'Claim Details'!$I$28&lt;=Rates!$H$15,'Claim Details'!$I$19="No"),Rates!$H$18,IF(AND(AE137="B",'Claim Details'!$I$28&gt;=Rates!$J$14,'Claim Details'!$I$28&lt;=Rates!$J$15,'Claim Details'!$I$19="Yes"),Rates!$K$18,IF(AND(AE137="B",'Claim Details'!$I$28&gt;=Rates!$J$14,'Claim Details'!$I$28&lt;=Rates!$J$15,'Claim Details'!$I$19="No"),Rates!$J$18,IF(AND(AE137="C",'Claim Details'!$I$28&gt;=Rates!$D$14,'Claim Details'!$I$28&lt;=Rates!$D$15,'Claim Details'!$I$19="Yes"),Rates!$E$19,IF(AND(AE137="C",'Claim Details'!$I$28&gt;=Rates!$D$14,'Claim Details'!$I$28&lt;=Rates!$D$15,'Claim Details'!$I$19="No"),Rates!$D$19,IF(AND(AE137="C",'Claim Details'!$I$28&gt;=Rates!$F$14,'Claim Details'!$I$28&lt;=Rates!$F$15,'Claim Details'!$I$19="Yes"),Rates!$G$19,IF(AND(AE137="C",'Claim Details'!$I$28&gt;=Rates!$F$14,'Claim Details'!$I$28&lt;=Rates!$F$15,'Claim Details'!$I$19="No"),Rates!$F$19,IF(AND(AE137="C",'Claim Details'!$I$28&gt;=Rates!$H$14,'Claim Details'!$I$28&lt;=Rates!$H$15,'Claim Details'!$I$19="Yes"),Rates!$I$19,IF(AND(AE137="C",'Claim Details'!$I$28&gt;=Rates!$H$14,'Claim Details'!$I$28&lt;=Rates!$H$15,'Claim Details'!$I$19="No"),Rates!$H$19,IF(AND(AE137="C",'Claim Details'!$I$28&gt;=Rates!$J$14,'Claim Details'!$I$28&lt;=Rates!$J$15,'Claim Details'!$I$19="Yes"),Rates!$K$19,IF(AND(AE137="C",'Claim Details'!$I$28&gt;=Rates!$J$14,'Claim Details'!$I$28&lt;=Rates!$J$15,'Claim Details'!$I$19="No"),Rates!$J$19,"£0.00"))))))))))))))))))))))))</f>
        <v>£0.00</v>
      </c>
      <c r="BE137" s="189" t="str">
        <f>IF(AND(AE137="A",'Claim Details'!$I$28&gt;=Rates!$D$14,'Claim Details'!$I$28&lt;=Rates!$D$15,'Claim Details'!$I$19="Yes"),Rates!$J$25,IF(AND(AE137="A",'Claim Details'!$I$28&gt;=Rates!$D$14,'Claim Details'!$I$28&lt;=Rates!$D$15,'Claim Details'!$I$19="No"),Rates!$D$25,IF(AND(AE137="A",'Claim Details'!$I$28&gt;=Rates!$F$14,'Claim Details'!$I$28&lt;=Rates!$F$15,'Claim Details'!$I$19="Yes"),Rates!$G$25,IF(AND(AE137="A",'Claim Details'!$I$28&gt;=Rates!$F$14,'Claim Details'!$I$28&lt;=Rates!$F$15,'Claim Details'!$I$19="No"),Rates!$F$25,IF(AND(AE137="A",'Claim Details'!$I$28&gt;=Rates!$H$14,'Claim Details'!$I$28&lt;=Rates!$H$15,'Claim Details'!$I$19="Yes"),Rates!$I$25,IF(AND(AE137="A",'Claim Details'!$I$28&gt;=Rates!$H$14,'Claim Details'!$I$28&lt;=Rates!$H$15,'Claim Details'!$I$19="No"),Rates!$H$25,IF(AND(AE137="A",'Claim Details'!$I$28&gt;=Rates!$J$14,'Claim Details'!$I$28&lt;=Rates!$J$15,'Claim Details'!$I$19="Yes"),Rates!$K$25,IF(AND(AE137="A",'Claim Details'!$I$28&gt;=Rates!$J$14,'Claim Details'!$I$28&lt;=Rates!$J$15,'Claim Details'!$I$19="No"),Rates!$J$25,IF(AND(AE137="B",'Claim Details'!$I$28&gt;=Rates!$D$14,'Claim Details'!$I$28&lt;=Rates!$D$15,'Claim Details'!$I$19="Yes"),Rates!$E$26,IF(AND(AE137="B",'Claim Details'!$I$28&gt;=Rates!$D$14,'Claim Details'!$I$28&lt;=Rates!$D$15,'Claim Details'!$I$19="No"),Rates!$D$26,IF(AND(AE137="B",'Claim Details'!$I$28&gt;=Rates!$F$14,'Claim Details'!$I$28&lt;=Rates!$F$15,'Claim Details'!$I$19="Yes"),Rates!$G$26,IF(AND(AE137="B",'Claim Details'!$I$28&gt;=Rates!$F$14,'Claim Details'!$I$28&lt;=Rates!$F$15,'Claim Details'!$I$19="No"),Rates!$F$26,IF(AND(AE137="B",'Claim Details'!$I$28&gt;=Rates!$H$14,'Claim Details'!$I$28&lt;=Rates!$H$15,'Claim Details'!$I$19="Yes"),Rates!$I$26,IF(AND(AE137="B",'Claim Details'!$I$28&gt;=Rates!$H$14,'Claim Details'!$I$28&lt;=Rates!$H$15,'Claim Details'!$I$19="No"),Rates!$H$26,IF(AND(AE137="B",'Claim Details'!$I$28&gt;=Rates!$J$14,'Claim Details'!$I$28&lt;=Rates!$J$15,'Claim Details'!$I$19="Yes"),Rates!$K$26,IF(AND(AE137="B",'Claim Details'!$I$28&gt;=Rates!$J$14,'Claim Details'!$I$28&lt;=Rates!$J$15,'Claim Details'!$I$19="No"),Rates!$J$26,IF(AND(AE137="C",'Claim Details'!$I$28&gt;=Rates!$D$14,'Claim Details'!$I$28&lt;=Rates!$D$15,'Claim Details'!$I$19="Yes"),Rates!$E$27,IF(AND(AE137="C",'Claim Details'!$I$28&gt;=Rates!$D$14,'Claim Details'!$I$28&lt;=Rates!$D$15,'Claim Details'!$I$19="No"),Rates!$D$27,IF(AND(AE137="C",'Claim Details'!$I$28&gt;=Rates!$F$14,'Claim Details'!$I$28&lt;=Rates!$F$15,'Claim Details'!$I$19="Yes"),Rates!$G$27,IF(AND(AE137="C",'Claim Details'!$I$28&gt;=Rates!$F$14,'Claim Details'!$I$28&lt;=Rates!$F$15,'Claim Details'!$I$19="No"),Rates!$F$27,IF(AND(AE137="C",'Claim Details'!$I$28&gt;=Rates!$H$14,'Claim Details'!$I$28&lt;=Rates!$H$15,'Claim Details'!$I$19="Yes"),Rates!$I$27,IF(AND(AE137="C",'Claim Details'!$I$28&gt;=Rates!$H$14,'Claim Details'!$I$28&lt;=Rates!$H$15,'Claim Details'!$I$19="No"),Rates!$H$27,IF(AND(AE137="C",'Claim Details'!$I$28&gt;=Rates!$J$14,'Claim Details'!$I$28&lt;=Rates!$J$15,'Claim Details'!$I$19="Yes"),Rates!$K$27,IF(AND(AE137="C",'Claim Details'!$I$28&gt;=Rates!$J$14,'Claim Details'!$I$28&lt;=Rates!$J$15,'Claim Details'!$I$19="No"),Rates!$J$27,"£0.00"))))))))))))))))))))))))</f>
        <v>£0.00</v>
      </c>
      <c r="BF137" s="189" t="str">
        <f>IF(AND(AE137="A",'Claim Details'!$I$28&gt;=Rates!$D$14,'Claim Details'!$I$28&lt;=Rates!$D$15,'Claim Details'!$I$19="Yes"),Rates!$E$20,IF(AND(AE137="A",'Claim Details'!$I$28&gt;=Rates!$D$14,'Claim Details'!$I$28&lt;=Rates!$D$15,'Claim Details'!$I$19="No"),Rates!$D$20,IF(AND(AE137="A",'Claim Details'!$I$28&gt;=Rates!$F$14,'Claim Details'!$I$28&lt;=Rates!$F$15,'Claim Details'!$I$19="Yes"),Rates!$G$20,IF(AND(AE137="A",'Claim Details'!$I$28&gt;=Rates!$F$14,'Claim Details'!$I$28&lt;=Rates!$F$15,'Claim Details'!$I$19="No"),Rates!$F$20,IF(AND(AE137="A",'Claim Details'!$I$28&gt;=Rates!$H$14,'Claim Details'!$I$28&lt;=Rates!$H$15,'Claim Details'!$I$19="Yes"),Rates!$I$20,IF(AND(AE137="A",'Claim Details'!$I$28&gt;=Rates!$H$14,'Claim Details'!$I$28&lt;=Rates!$H$15,'Claim Details'!$I$19="No"),Rates!$H$20,IF(AND(AE137="A",'Claim Details'!$I$28&gt;=Rates!$J$14,'Claim Details'!$I$28&lt;=Rates!$J$15,'Claim Details'!$I$19="Yes"),Rates!$K$20,IF(AND(AE137="A",'Claim Details'!$I$28&gt;=Rates!$J$14,'Claim Details'!$I$28&lt;=Rates!$J$15,'Claim Details'!$I$19="No"),Rates!$J$20,IF(AND(AE137="B",'Claim Details'!$I$28&gt;=Rates!$D$14,'Claim Details'!$I$28&lt;=Rates!$D$15,'Claim Details'!$I$19="Yes"),Rates!$E$21,IF(AND(AE137="B",'Claim Details'!$I$28&gt;=Rates!$D$14,'Claim Details'!$I$28&lt;=Rates!$D$15,'Claim Details'!$I$19="No"),Rates!$D$21,IF(AND(AE137="B",'Claim Details'!$I$28&gt;=Rates!$F$14,'Claim Details'!$I$28&lt;=Rates!$F$15,'Claim Details'!$I$19="Yes"),Rates!$G$21,IF(AND(AE137="B",'Claim Details'!$I$28&gt;=Rates!$F$14,'Claim Details'!$I$28&lt;=Rates!$F$15,'Claim Details'!$I$19="No"),Rates!$F$21,IF(AND(AE137="B",'Claim Details'!$I$28&gt;=Rates!$H$14,'Claim Details'!$I$28&lt;=Rates!$H$15,'Claim Details'!$I$19="Yes"),Rates!$I$21,IF(AND(AE137="B",'Claim Details'!$I$28&gt;=Rates!$H$14,'Claim Details'!$I$28&lt;=Rates!$H$15,'Claim Details'!$I$19="No"),Rates!$H$21,IF(AND(AE137="B",'Claim Details'!$I$28&gt;=Rates!$J$14,'Claim Details'!$I$28&lt;=Rates!$J$15,'Claim Details'!$I$19="Yes"),Rates!$K$21,IF(AND(AE137="B",'Claim Details'!$I$28&gt;=Rates!$J$14,'Claim Details'!$I$28&lt;=Rates!$J$15,'Claim Details'!$I$19="No"),Rates!$J$21,"£0.00"))))))))))))))))</f>
        <v>£0.00</v>
      </c>
      <c r="BG137" s="189" t="str">
        <f>IF(AND(AE137="A",'Claim Details'!$I$28&gt;=Rates!$D$14,'Claim Details'!$I$28&lt;=Rates!$D$15,'Claim Details'!$I$19="Yes"),Rates!$E$22,IF(AND(AE137="A",'Claim Details'!$I$28&gt;=Rates!$D$14,'Claim Details'!$I$28&lt;=Rates!$D$15,'Claim Details'!$I$19="No"),Rates!$D$22,IF(AND(AE137="A",'Claim Details'!$I$28&gt;=Rates!$F$14,'Claim Details'!$I$28&lt;=Rates!$F$15,'Claim Details'!$I$19="Yes"),Rates!$G$22,IF(AND(AE137="A",'Claim Details'!$I$28&gt;=Rates!$F$14,'Claim Details'!$I$28&lt;=Rates!$F$15,'Claim Details'!$I$19="No"),Rates!$F$22,IF(AND(AE137="A",'Claim Details'!$I$28&gt;=Rates!$H$14,'Claim Details'!$I$28&lt;=Rates!$H$15,'Claim Details'!$I$19="Yes"),Rates!$I$22,IF(AND(AE137="A",'Claim Details'!$I$28&gt;=Rates!$H$14,'Claim Details'!$I$28&lt;=Rates!$H$15,'Claim Details'!$I$19="No"),Rates!$H$22,IF(AND(AE137="A",'Claim Details'!$I$28&gt;=Rates!$J$14,'Claim Details'!$I$28&lt;=Rates!$J$15,'Claim Details'!$I$19="Yes"),Rates!$K$22,IF(AND(AE137="A",'Claim Details'!$I$28&gt;=Rates!$J$14,'Claim Details'!$I$28&lt;=Rates!$J$15,'Claim Details'!$I$19="No"),Rates!$J$22,IF(AND(AE137="B",'Claim Details'!$I$28&gt;=Rates!$D$14,'Claim Details'!$I$28&lt;=Rates!$D$15,'Claim Details'!$I$19="Yes"),Rates!$E$23,IF(AND(AE137="B",'Claim Details'!$I$28&gt;=Rates!$D$14,'Claim Details'!$I$28&lt;=Rates!$D$15,'Claim Details'!$I$19="No"),Rates!$D$23,IF(AND(AE137="B",'Claim Details'!$I$28&gt;=Rates!$F$14,'Claim Details'!$I$28&lt;=Rates!$F$15,'Claim Details'!$I$19="Yes"),Rates!$G$23,IF(AND(AE137="B",'Claim Details'!$I$28&gt;=Rates!$F$14,'Claim Details'!$I$28&lt;=Rates!$F$15,'Claim Details'!$I$19="No"),Rates!$F$23,IF(AND(AE137="B",'Claim Details'!$I$28&gt;=Rates!$H$14,'Claim Details'!$I$28&lt;=Rates!$H$15,'Claim Details'!$I$19="Yes"),Rates!$I$23,IF(AND(AE137="B",'Claim Details'!$I$28&gt;=Rates!$H$14,'Claim Details'!$I$28&lt;=Rates!$H$15,'Claim Details'!$I$19="No"),Rates!$H$23,IF(AND(AE137="B",'Claim Details'!$I$28&gt;=Rates!$J$14,'Claim Details'!$I$28&lt;=Rates!$J$15,'Claim Details'!$I$19="Yes"),Rates!$K$23,IF(AND(AE137="B",'Claim Details'!$I$28&gt;=Rates!$J$14,'Claim Details'!$I$28&lt;=Rates!$J$15,'Claim Details'!$I$19="No"),Rates!$J$23,IF(AND(AE137="C",'Claim Details'!$I$28&gt;=Rates!$D$14,'Claim Details'!$I$28&lt;=Rates!$D$15,'Claim Details'!$I$19="Yes"),Rates!$E$24,IF(AND(AE137="C",'Claim Details'!$I$28&gt;=Rates!$D$14,'Claim Details'!$I$28&lt;=Rates!$D$15,'Claim Details'!$I$19="No"),Rates!$D$24,IF(AND(AE137="C",'Claim Details'!$I$28&gt;=Rates!$F$14,'Claim Details'!$I$28&lt;=Rates!$F$15,'Claim Details'!$I$19="Yes"),Rates!$G$24,IF(AND(AE137="C",'Claim Details'!$I$28&gt;=Rates!$F$14,'Claim Details'!$I$28&lt;=Rates!$F$15,'Claim Details'!$I$19="No"),Rates!$F$24,IF(AND(AE137="C",'Claim Details'!$I$28&gt;=Rates!$H$14,'Claim Details'!$I$28&lt;=Rates!$H$15,'Claim Details'!$I$19="Yes"),Rates!$I$24,IF(AND(AE137="C",'Claim Details'!$I$28&gt;=Rates!$H$14,'Claim Details'!$I$28&lt;=Rates!$H$15,'Claim Details'!$I$19="No"),Rates!$H$24,IF(AND(AE137="C",'Claim Details'!$I$28&gt;=Rates!$J$14,'Claim Details'!$I$28&lt;=Rates!$J$15,'Claim Details'!$I$19="Yes"),Rates!$K$24,IF(AND(AE137="C",'Claim Details'!$I$28&gt;=Rates!$J$14,'Claim Details'!$I$28&lt;=Rates!$J$15,'Claim Details'!$I$19="No"),Rates!$J$24,"£0.00"))))))))))))))))))))))))</f>
        <v>£0.00</v>
      </c>
      <c r="BH137" s="189" t="str">
        <f t="shared" si="43"/>
        <v>£0.00</v>
      </c>
      <c r="BI137" s="189">
        <f t="shared" si="44"/>
        <v>0</v>
      </c>
      <c r="BO137" s="202" t="str">
        <f>IF(H137="","£0.00",IF(AP137="4","£0.00",IF(AP137="5","£0.00",IF(AP137="1","£0.00",((AQ137*H137)*'Claim Details'!$F$111)/100))))</f>
        <v>£0.00</v>
      </c>
      <c r="BP137" s="202" t="str">
        <f>IF(T137="","£0.00",IF(AP137="4","£0.00",IF(AP137="5","£0.00",IF(AP137="1","£0.00",((AR137*T137)*'Claim Details'!$N$111)/100))))</f>
        <v>£0.00</v>
      </c>
      <c r="BQ137" s="202" t="str">
        <f>IF(AI137="","£0.00",IF(AP137="4","£0.00",IF(AP137="5","£0.00",IF(AP137="1","£0.00",((BI137*AI137)*'Claim Details'!$W$111)/100))))</f>
        <v>£0.00</v>
      </c>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row>
    <row r="138" spans="1:97" ht="15">
      <c r="A138" s="145"/>
      <c r="B138" s="91"/>
      <c r="C138" s="96"/>
      <c r="D138" s="97"/>
      <c r="E138" s="98"/>
      <c r="F138" s="89"/>
      <c r="G138" s="99"/>
      <c r="H138" s="100"/>
      <c r="I138" s="221" t="str">
        <f t="shared" si="34"/>
        <v>£0.00</v>
      </c>
      <c r="J138" s="101"/>
      <c r="K138" s="100"/>
      <c r="L138" s="221" t="str">
        <f t="shared" si="35"/>
        <v>£0.00</v>
      </c>
      <c r="M138" s="101"/>
      <c r="N138" s="102"/>
      <c r="O138" s="145"/>
      <c r="P138" s="77"/>
      <c r="Q138" s="87"/>
      <c r="R138" s="87"/>
      <c r="S138" s="87"/>
      <c r="T138" s="149" t="str">
        <f t="shared" si="36"/>
        <v/>
      </c>
      <c r="U138" s="87" t="str">
        <f t="shared" si="45"/>
        <v/>
      </c>
      <c r="V138" s="87"/>
      <c r="W138" s="53" t="str">
        <f t="shared" si="37"/>
        <v>£0.00</v>
      </c>
      <c r="X138" s="53"/>
      <c r="Y138" s="87"/>
      <c r="Z138" s="78"/>
      <c r="AA138" s="79"/>
      <c r="AB138" s="160"/>
      <c r="AC138" s="98"/>
      <c r="AD138" s="225"/>
      <c r="AE138" s="235" t="str">
        <f t="shared" si="38"/>
        <v/>
      </c>
      <c r="AF138" s="87" t="str">
        <f t="shared" si="39"/>
        <v/>
      </c>
      <c r="AG138" s="53"/>
      <c r="AH138" s="224"/>
      <c r="AI138" s="226" t="str">
        <f t="shared" si="31"/>
        <v/>
      </c>
      <c r="AJ138" s="236" t="str">
        <f t="shared" si="40"/>
        <v>£0.00</v>
      </c>
      <c r="AK138" s="31"/>
      <c r="AL138" s="1"/>
      <c r="AM138" s="1"/>
      <c r="AN138" s="1"/>
      <c r="AO138" s="1"/>
      <c r="AP138" s="1" t="str">
        <f t="shared" si="32"/>
        <v/>
      </c>
      <c r="AQ138" s="27">
        <f t="shared" si="33"/>
        <v>0</v>
      </c>
      <c r="AR138" s="189">
        <f t="shared" si="41"/>
        <v>0</v>
      </c>
      <c r="AS138" s="190" t="str">
        <f>IF(AND(C138="A",'Claim Details'!$E$28&gt;=Rates!$D$14,'Claim Details'!$E$28&lt;=Rates!$D$15,'Claim Details'!$E$19="Yes"),Rates!$E$17,IF(AND(C138="A",'Claim Details'!$E$28&gt;=Rates!$D$14,'Claim Details'!$E$28&lt;=Rates!$D$15,'Claim Details'!$E$19="No"),Rates!$D$17,IF(AND(C138="A",'Claim Details'!$E$28&gt;=Rates!$F$14,'Claim Details'!$E$28&lt;=Rates!$F$15,'Claim Details'!$E$19="Yes"),Rates!$G$17,IF(AND(C138="A",'Claim Details'!$E$28&gt;=Rates!$F$14,'Claim Details'!$E$28&lt;=Rates!$F$15,'Claim Details'!$E$19="No"),Rates!$F$17,IF(AND(C138="A",'Claim Details'!$E$28&gt;=Rates!$H$14,'Claim Details'!$E$28&lt;=Rates!$H$15,'Claim Details'!$E$19="Yes"),Rates!$I$17,IF(AND(C138="A",'Claim Details'!$E$28&gt;=Rates!$H$14,'Claim Details'!$E$28&lt;=Rates!$H$15,'Claim Details'!$E$19="No"),Rates!$H$17,IF(AND(C138="A",'Claim Details'!$E$28&gt;=Rates!$J$14,'Claim Details'!$E$28&lt;=Rates!$J$15,'Claim Details'!$E$19="Yes"),Rates!$K$17,IF(AND(C138="A",'Claim Details'!$E$28&gt;=Rates!$J$14,'Claim Details'!$E$28&lt;=Rates!$J$15,'Claim Details'!$E$19="No"),Rates!$J$17,IF(AND(C138="B",'Claim Details'!$E$28&gt;=Rates!$D$14,'Claim Details'!$E$28&lt;=Rates!$D$15,'Claim Details'!$E$19="Yes"),Rates!$E$18,IF(AND(C138="B",'Claim Details'!$E$28&gt;=Rates!$D$14,'Claim Details'!$E$28&lt;=Rates!$D$15,'Claim Details'!$E$19="No"),Rates!$D$18,IF(AND(C138="B",'Claim Details'!$E$28&gt;=Rates!$F$14,'Claim Details'!$E$28&lt;=Rates!$F$15,'Claim Details'!$E$19="Yes"),Rates!$G$18,IF(AND(C138="B",'Claim Details'!$E$28&gt;=Rates!$F$14,'Claim Details'!$E$28&lt;=Rates!$F$15,'Claim Details'!$E$19="No"),Rates!$F$18,IF(AND(C138="B",'Claim Details'!$E$28&gt;=Rates!$H$14,'Claim Details'!$E$28&lt;=Rates!$H$15,'Claim Details'!$E$19="Yes"),Rates!$I$18,IF(AND(C138="B",'Claim Details'!$E$28&gt;=Rates!$H$14,'Claim Details'!$E$28&lt;=Rates!$H$15,'Claim Details'!$E$19="No"),Rates!$H$18,IF(AND(C138="B",'Claim Details'!$E$28&gt;=Rates!$J$14,'Claim Details'!$E$28&lt;=Rates!$J$15,'Claim Details'!$E$19="Yes"),Rates!$K$18,IF(AND(C138="B",'Claim Details'!$E$28&gt;=Rates!$J$14,'Claim Details'!$E$28&lt;=Rates!$J$15,'Claim Details'!$E$19="No"),Rates!$J$18,IF(AND(C138="C",'Claim Details'!$E$28&gt;=Rates!$D$14,'Claim Details'!$E$28&lt;=Rates!$D$15,'Claim Details'!$E$19="Yes"),Rates!$E$19,IF(AND(C138="C",'Claim Details'!$E$28&gt;=Rates!$D$14,'Claim Details'!$E$28&lt;=Rates!$D$15,'Claim Details'!$E$19="No"),Rates!$D$19,IF(AND(C138="C",'Claim Details'!$E$28&gt;=Rates!$F$14,'Claim Details'!$E$28&lt;=Rates!$F$15,'Claim Details'!$E$19="Yes"),Rates!$G$19,IF(AND(C138="C",'Claim Details'!$E$28&gt;=Rates!$F$14,'Claim Details'!$E$28&lt;=Rates!$F$15,'Claim Details'!$E$19="No"),Rates!$F$19,IF(AND(C138="C",'Claim Details'!$E$28&gt;=Rates!$H$14,'Claim Details'!$E$28&lt;=Rates!$H$15,'Claim Details'!$E$19="Yes"),Rates!$I$19,IF(AND(C138="C",'Claim Details'!$E$28&gt;=Rates!$H$14,'Claim Details'!$E$28&lt;=Rates!$H$15,'Claim Details'!$E$19="No"),Rates!$H$19,IF(AND(C138="C",'Claim Details'!$E$28&gt;=Rates!$J$14,'Claim Details'!$E$28&lt;=Rates!$J$15,'Claim Details'!$E$19="Yes"),Rates!$K$19,IF(AND(C138="C",'Claim Details'!$E$28&gt;=Rates!$J$14,'Claim Details'!$E$28&lt;=Rates!$J$15,'Claim Details'!$E$19="No"),Rates!$J$19,"£0.00"))))))))))))))))))))))))</f>
        <v>£0.00</v>
      </c>
      <c r="AT138" s="189" t="str">
        <f>IF(AND(C138="A",'Claim Details'!$E$28&gt;=Rates!$D$14,'Claim Details'!$E$28&lt;=Rates!$D$15,'Claim Details'!$E$19="Yes"),Rates!$E$25,IF(AND(C138="A",'Claim Details'!$E$28&gt;=Rates!$D$14,'Claim Details'!$E$28&lt;=Rates!$D$15,'Claim Details'!$E$19="No"),Rates!$D$25,IF(AND(C138="A",'Claim Details'!$E$28&gt;=Rates!$F$14,'Claim Details'!$E$28&lt;=Rates!$F$15,'Claim Details'!$E$19="Yes"),Rates!$G$25,IF(AND(C138="A",'Claim Details'!$E$28&gt;=Rates!$F$14,'Claim Details'!$E$28&lt;=Rates!$F$15,'Claim Details'!$E$19="No"),Rates!$F$25,IF(AND(C138="A",'Claim Details'!$E$28&gt;=Rates!$H$14,'Claim Details'!$E$28&lt;=Rates!$H$15,'Claim Details'!$E$19="Yes"),Rates!$I$25,IF(AND(C138="A",'Claim Details'!$E$28&gt;=Rates!$H$14,'Claim Details'!$E$28&lt;=Rates!$H$15,'Claim Details'!$E$19="No"),Rates!$H$25,IF(AND(C138="A",'Claim Details'!$E$28&gt;=Rates!$J$14,'Claim Details'!$E$28&lt;=Rates!$J$15,'Claim Details'!$E$19="Yes"),Rates!$K$25,IF(AND(C138="A",'Claim Details'!$E$28&gt;=Rates!$J$14,'Claim Details'!$E$28&lt;=Rates!$J$15,'Claim Details'!$E$19="No"),Rates!$J$25,IF(AND(C138="B",'Claim Details'!$E$28&gt;=Rates!$D$14,'Claim Details'!$E$28&lt;=Rates!$D$15,'Claim Details'!$E$19="Yes"),Rates!$E$26,IF(AND(C138="B",'Claim Details'!$E$28&gt;=Rates!$D$14,'Claim Details'!$E$28&lt;=Rates!$D$15,'Claim Details'!$E$19="No"),Rates!$D$26,IF(AND(C138="B",'Claim Details'!$E$28&gt;=Rates!$F$14,'Claim Details'!$E$28&lt;=Rates!$F$15,'Claim Details'!$E$19="Yes"),Rates!$G$26,IF(AND(C138="B",'Claim Details'!$E$28&gt;=Rates!$F$14,'Claim Details'!$E$28&lt;=Rates!$F$15,'Claim Details'!$E$19="No"),Rates!$F$26,IF(AND(C138="B",'Claim Details'!$E$28&gt;=Rates!$H$14,'Claim Details'!$E$28&lt;=Rates!$H$15,'Claim Details'!$E$19="Yes"),Rates!$I$26,IF(AND(C138="B",'Claim Details'!$E$28&gt;=Rates!$H$14,'Claim Details'!$E$28&lt;=Rates!$H$15,'Claim Details'!$E$19="No"),Rates!$H$26,IF(AND(C138="B",'Claim Details'!$E$28&gt;=Rates!$J$14,'Claim Details'!$E$28&lt;=Rates!$J$15,'Claim Details'!$E$19="Yes"),Rates!$K$26,IF(AND(C138="B",'Claim Details'!$E$28&gt;=Rates!$J$14,'Claim Details'!$E$28&lt;=Rates!$J$15,'Claim Details'!$E$19="No"),Rates!$J$26,IF(AND(C138="C",'Claim Details'!$E$28&gt;=Rates!$D$14,'Claim Details'!$E$28&lt;=Rates!$D$15,'Claim Details'!$E$19="Yes"),Rates!$E$27,IF(AND(C138="C",'Claim Details'!$E$28&gt;=Rates!$D$14,'Claim Details'!$E$28&lt;=Rates!$D$15,'Claim Details'!$E$19="No"),Rates!$D$27,IF(AND(C138="C",'Claim Details'!$E$28&gt;=Rates!$F$14,'Claim Details'!$E$28&lt;=Rates!$F$15,'Claim Details'!$E$19="Yes"),Rates!$G$27,IF(AND(C138="C",'Claim Details'!$E$28&gt;=Rates!$F$14,'Claim Details'!$E$28&lt;=Rates!$F$15,'Claim Details'!$E$19="No"),Rates!$F$27,IF(AND(C138="C",'Claim Details'!$E$28&gt;=Rates!$H$14,'Claim Details'!$E$28&lt;=Rates!$H$15,'Claim Details'!$E$19="Yes"),Rates!$I$27,IF(AND(C138="C",'Claim Details'!$E$28&gt;=Rates!$H$14,'Claim Details'!$E$28&lt;=Rates!$H$15,'Claim Details'!$E$19="No"),Rates!$H$27,IF(AND(C138="C",'Claim Details'!$E$28&gt;=Rates!$J$14,'Claim Details'!$E$28&lt;=Rates!$J$15,'Claim Details'!$E$19="Yes"),Rates!$K$27,IF(AND(C138="C",'Claim Details'!$E$28&gt;=Rates!$J$14,'Claim Details'!$E$28&lt;=Rates!$J$15,'Claim Details'!$E$19="No"),Rates!$J$27,"£0.00"))))))))))))))))))))))))</f>
        <v>£0.00</v>
      </c>
      <c r="AU138" s="191" t="str">
        <f>IF(AND(C138="A",'Claim Details'!$E$28&gt;=Rates!$D$14,'Claim Details'!$E$28&lt;=Rates!$D$15,'Claim Details'!$E$19="Yes"),Rates!$E$20,IF(AND(C138="A",'Claim Details'!$E$28&gt;=Rates!$D$14,'Claim Details'!$E$28&lt;=Rates!$D$15,'Claim Details'!$E$19="No"),Rates!$D$20,IF(AND(C138="A",'Claim Details'!$E$28&gt;=Rates!$F$14,'Claim Details'!$E$28&lt;=Rates!$F$15,'Claim Details'!$E$19="Yes"),Rates!$G$20,IF(AND(C138="A",'Claim Details'!$E$28&gt;=Rates!$F$14,'Claim Details'!$E$28&lt;=Rates!$F$15,'Claim Details'!$E$19="No"),Rates!$F$20,IF(AND(C138="A",'Claim Details'!$E$28&gt;=Rates!$H$14,'Claim Details'!$E$28&lt;=Rates!$H$15,'Claim Details'!$E$19="Yes"),Rates!$I$20,IF(AND(C138="A",'Claim Details'!$E$28&gt;=Rates!$H$14,'Claim Details'!$E$28&lt;=Rates!$H$15,'Claim Details'!$E$19="No"),Rates!$H$20,IF(AND(C138="A",'Claim Details'!$E$28&gt;=Rates!$J$14,'Claim Details'!$E$28&lt;=Rates!$J$15,'Claim Details'!$E$19="Yes"),Rates!$K$20,IF(AND(C138="A",'Claim Details'!$E$28&gt;=Rates!$J$14,'Claim Details'!$E$28&lt;=Rates!$J$15,'Claim Details'!$E$19="No"),Rates!$J$20,IF(AND(C138="B",'Claim Details'!$E$28&gt;=Rates!$D$14,'Claim Details'!$E$28&lt;=Rates!$D$15,'Claim Details'!$E$19="Yes"),Rates!$E$21,IF(AND(C138="B",'Claim Details'!$E$28&gt;=Rates!$D$14,'Claim Details'!$E$28&lt;=Rates!$D$15,'Claim Details'!$E$19="No"),Rates!$D$21,IF(AND(C138="B",'Claim Details'!$E$28&gt;=Rates!$F$14,'Claim Details'!$E$28&lt;=Rates!$F$15,'Claim Details'!$E$19="Yes"),Rates!$G$21,IF(AND(C138="B",'Claim Details'!$E$28&gt;=Rates!$F$14,'Claim Details'!$E$28&lt;=Rates!$F$15,'Claim Details'!$E$19="No"),Rates!$F$21,IF(AND(C138="B",'Claim Details'!$E$28&gt;=Rates!$H$14,'Claim Details'!$E$28&lt;=Rates!$H$15,'Claim Details'!$E$19="Yes"),Rates!$I$21,IF(AND(C138="B",'Claim Details'!$E$28&gt;=Rates!$H$14,'Claim Details'!$E$28&lt;=Rates!$H$15,'Claim Details'!$E$19="No"),Rates!$H$21,IF(AND(C138="B",'Claim Details'!$E$28&gt;=Rates!$J$14,'Claim Details'!$E$28&lt;=Rates!$J$15,'Claim Details'!$E$19="Yes"),Rates!$K$21,IF(AND(C138="B",'Claim Details'!$E$28&gt;=Rates!$J$14,'Claim Details'!$E$28&lt;=Rates!$J$15,'Claim Details'!$E$19="No"),Rates!$J$21,"£0.00"))))))))))))))))</f>
        <v>£0.00</v>
      </c>
      <c r="AV138" s="191" t="str">
        <f>IF(AND(C138="A",'Claim Details'!$E$28&gt;=Rates!$D$14,'Claim Details'!$E$28&lt;=Rates!$D$15,'Claim Details'!$E$19="Yes"),Rates!$E$22,IF(AND(C138="A",'Claim Details'!$E$28&gt;=Rates!$D$14,'Claim Details'!$E$28&lt;=Rates!$D$15,'Claim Details'!$E$19="No"),Rates!$D$22,IF(AND(C138="A",'Claim Details'!$E$28&gt;=Rates!$F$14,'Claim Details'!$E$28&lt;=Rates!$F$15,'Claim Details'!$E$19="Yes"),Rates!$G$22,IF(AND(C138="A",'Claim Details'!$E$28&gt;=Rates!$F$14,'Claim Details'!$E$28&lt;=Rates!$F$15,'Claim Details'!$E$19="No"),Rates!$F$22,IF(AND(C138="A",'Claim Details'!$E$28&gt;=Rates!$H$14,'Claim Details'!$E$28&lt;=Rates!$H$15,'Claim Details'!$E$19="Yes"),Rates!$I$22,IF(AND(C138="A",'Claim Details'!$E$28&gt;=Rates!$H$14,'Claim Details'!$E$28&lt;=Rates!$H$15,'Claim Details'!$E$19="No"),Rates!$H$22,IF(AND(C138="A",'Claim Details'!$E$28&gt;=Rates!$J$14,'Claim Details'!$E$28&lt;=Rates!$J$15,'Claim Details'!$E$19="Yes"),Rates!$K$22,IF(AND(C138="A",'Claim Details'!$E$28&gt;=Rates!$J$14,'Claim Details'!$E$28&lt;=Rates!$J$15,'Claim Details'!$E$19="No"),Rates!$J$22,IF(AND(C138="B",'Claim Details'!$E$28&gt;=Rates!$D$14,'Claim Details'!$E$28&lt;=Rates!$D$15,'Claim Details'!$E$19="Yes"),Rates!$E$23,IF(AND(C138="B",'Claim Details'!$E$28&gt;=Rates!$D$14,'Claim Details'!$E$28&lt;=Rates!$D$15,'Claim Details'!$E$19="No"),Rates!$D$23,IF(AND(C138="B",'Claim Details'!$E$28&gt;=Rates!$F$14,'Claim Details'!$E$28&lt;=Rates!$F$15,'Claim Details'!$E$19="Yes"),Rates!$G$23,IF(AND(C138="B",'Claim Details'!$E$28&gt;=Rates!$F$14,'Claim Details'!$E$28&lt;=Rates!$F$15,'Claim Details'!$E$19="No"),Rates!$F$23,IF(AND(C138="B",'Claim Details'!$E$28&gt;=Rates!$H$14,'Claim Details'!$E$28&lt;=Rates!$H$15,'Claim Details'!$E$19="Yes"),Rates!$I$23,IF(AND(C138="B",'Claim Details'!$E$28&gt;=Rates!$H$14,'Claim Details'!$E$28&lt;=Rates!$H$15,'Claim Details'!$E$19="No"),Rates!$H$23,IF(AND(C138="B",'Claim Details'!$E$28&gt;=Rates!$J$14,'Claim Details'!$E$28&lt;=Rates!$J$15,'Claim Details'!$E$19="Yes"),Rates!$K$23,IF(AND(C138="B",'Claim Details'!$E$28&gt;=Rates!$J$14,'Claim Details'!$E$28&lt;=Rates!$J$15,'Claim Details'!$E$19="No"),Rates!$J$23,IF(AND(C138="C",'Claim Details'!$E$28&gt;=Rates!$D$14,'Claim Details'!$E$28&lt;=Rates!$D$15,'Claim Details'!$E$19="Yes"),Rates!$E$24,IF(AND(C138="C",'Claim Details'!$E$28&gt;=Rates!$D$14,'Claim Details'!$E$28&lt;=Rates!$D$15,'Claim Details'!$E$19="No"),Rates!$D$24,IF(AND(C138="C",'Claim Details'!$E$28&gt;=Rates!$F$14,'Claim Details'!$E$28&lt;=Rates!$F$15,'Claim Details'!$E$19="Yes"),Rates!$G$24,IF(AND(C138="C",'Claim Details'!$E$28&gt;=Rates!$F$14,'Claim Details'!$E$28&lt;=Rates!$F$15,'Claim Details'!$E$19="No"),Rates!$F$24,IF(AND(C138="C",'Claim Details'!$E$28&gt;=Rates!$H$14,'Claim Details'!$E$28&lt;=Rates!$H$15,'Claim Details'!$E$19="Yes"),Rates!$I$24,IF(AND(C138="C",'Claim Details'!$E$28&gt;=Rates!$H$14,'Claim Details'!$E$28&lt;=Rates!$H$15,'Claim Details'!$E$19="No"),Rates!$H$24,IF(AND(C138="C",'Claim Details'!$E$28&gt;=Rates!$J$14,'Claim Details'!$E$28&lt;=Rates!$J$15,'Claim Details'!$E$19="Yes"),Rates!$K$24,IF(AND(C138="C",'Claim Details'!$E$28&gt;=Rates!$J$14,'Claim Details'!$E$28&lt;=Rates!$J$15,'Claim Details'!$E$19="No"),Rates!$J$24,"£0.00"))))))))))))))))))))))))</f>
        <v>£0.00</v>
      </c>
      <c r="AW138" s="1"/>
      <c r="AX138" s="189" t="str">
        <f>IF(AND(U138="A",'Claim Details'!$I$28&gt;=Rates!$D$14,'Claim Details'!$I$28&lt;=Rates!$D$15,'Claim Details'!$I$19="Yes"),Rates!$J$17,IF(AND(U138="A",'Claim Details'!$I$28&gt;=Rates!$D$14,'Claim Details'!$I$28&lt;=Rates!$D$15,'Claim Details'!$I$19="No"),Rates!$D$17,IF(AND(U138="A",'Claim Details'!$I$28&gt;=Rates!$F$14,'Claim Details'!$I$28&lt;=Rates!$F$15,'Claim Details'!$I$19="Yes"),Rates!$G$17,IF(AND(U138="A",'Claim Details'!$I$28&gt;=Rates!$F$14,'Claim Details'!$I$28&lt;=Rates!$F$15,'Claim Details'!$I$19="No"),Rates!$F$17,IF(AND(U138="A",'Claim Details'!$I$28&gt;=Rates!$H$14,'Claim Details'!$I$28&lt;=Rates!$H$15,'Claim Details'!$I$19="Yes"),Rates!$I$17,IF(AND(U138="A",'Claim Details'!$I$28&gt;=Rates!$H$14,'Claim Details'!$I$28&lt;=Rates!$H$15,'Claim Details'!$I$19="No"),Rates!$H$17,IF(AND(U138="A",'Claim Details'!$I$28&gt;=Rates!$J$14,'Claim Details'!$I$28&lt;=Rates!$J$15,'Claim Details'!$I$19="Yes"),Rates!$K$17,IF(AND(U138="A",'Claim Details'!$I$28&gt;=Rates!$J$14,'Claim Details'!$I$28&lt;=Rates!$J$15,'Claim Details'!$I$19="No"),Rates!$J$17,IF(AND(U138="B",'Claim Details'!$I$28&gt;=Rates!$D$14,'Claim Details'!$I$28&lt;=Rates!$D$15,'Claim Details'!$I$19="Yes"),Rates!$E$18,IF(AND(U138="B",'Claim Details'!$I$28&gt;=Rates!$D$14,'Claim Details'!$I$28&lt;=Rates!$D$15,'Claim Details'!$I$19="No"),Rates!$D$18,IF(AND(U138="B",'Claim Details'!$I$28&gt;=Rates!$F$14,'Claim Details'!$I$28&lt;=Rates!$F$15,'Claim Details'!$I$19="Yes"),Rates!$G$18,IF(AND(U138="B",'Claim Details'!$I$28&gt;=Rates!$F$14,'Claim Details'!$I$28&lt;=Rates!$F$15,'Claim Details'!$I$19="No"),Rates!$F$18,IF(AND(U138="B",'Claim Details'!$I$28&gt;=Rates!$H$14,'Claim Details'!$I$28&lt;=Rates!$H$15,'Claim Details'!$I$19="Yes"),Rates!$I$18,IF(AND(U138="B",'Claim Details'!$I$28&gt;=Rates!$H$14,'Claim Details'!$I$28&lt;=Rates!$H$15,'Claim Details'!$I$19="No"),Rates!$H$18,IF(AND(U138="B",'Claim Details'!$I$28&gt;=Rates!$J$14,'Claim Details'!$I$28&lt;=Rates!$J$15,'Claim Details'!$I$19="Yes"),Rates!$K$18,IF(AND(U138="B",'Claim Details'!$I$28&gt;=Rates!$J$14,'Claim Details'!$I$28&lt;=Rates!$J$15,'Claim Details'!$I$19="No"),Rates!$J$18,IF(AND(U138="C",'Claim Details'!$I$28&gt;=Rates!$D$14,'Claim Details'!$I$28&lt;=Rates!$D$15,'Claim Details'!$I$19="Yes"),Rates!$E$19,IF(AND(U138="C",'Claim Details'!$I$28&gt;=Rates!$D$14,'Claim Details'!$I$28&lt;=Rates!$D$15,'Claim Details'!$I$19="No"),Rates!$D$19,IF(AND(U138="C",'Claim Details'!$I$28&gt;=Rates!$F$14,'Claim Details'!$I$28&lt;=Rates!$F$15,'Claim Details'!$I$19="Yes"),Rates!$G$19,IF(AND(U138="C",'Claim Details'!$I$28&gt;=Rates!$F$14,'Claim Details'!$I$28&lt;=Rates!$F$15,'Claim Details'!$I$19="No"),Rates!$F$19,IF(AND(U138="C",'Claim Details'!$I$28&gt;=Rates!$H$14,'Claim Details'!$I$28&lt;=Rates!$H$15,'Claim Details'!$I$19="Yes"),Rates!$I$19,IF(AND(U138="C",'Claim Details'!$I$28&gt;=Rates!$H$14,'Claim Details'!$I$28&lt;=Rates!$H$15,'Claim Details'!$I$19="No"),Rates!$H$19,IF(AND(U138="C",'Claim Details'!$I$28&gt;=Rates!$J$14,'Claim Details'!$I$28&lt;=Rates!$J$15,'Claim Details'!$I$19="Yes"),Rates!$K$19,IF(AND(U138="C",'Claim Details'!$I$28&gt;=Rates!$J$14,'Claim Details'!$I$28&lt;=Rates!$J$15,'Claim Details'!$I$19="No"),Rates!$J$19,"£0.00"))))))))))))))))))))))))</f>
        <v>£0.00</v>
      </c>
      <c r="AY138" s="189" t="str">
        <f>IF(AND(C138="A",'Claim Details'!$I$28&gt;=Rates!$D$14,'Claim Details'!$I$28&lt;=Rates!$D$15,'Claim Details'!$I$19="Yes"),Rates!$J$25,IF(AND(C138="A",'Claim Details'!$I$28&gt;=Rates!$D$14,'Claim Details'!$I$28&lt;=Rates!$D$15,'Claim Details'!$I$19="No"),Rates!$D$25,IF(AND(C138="A",'Claim Details'!$I$28&gt;=Rates!$F$14,'Claim Details'!$I$28&lt;=Rates!$F$15,'Claim Details'!$I$19="Yes"),Rates!$G$25,IF(AND(C138="A",'Claim Details'!$I$28&gt;=Rates!$F$14,'Claim Details'!$I$28&lt;=Rates!$F$15,'Claim Details'!$I$19="No"),Rates!$F$25,IF(AND(C138="A",'Claim Details'!$I$28&gt;=Rates!$H$14,'Claim Details'!$I$28&lt;=Rates!$H$15,'Claim Details'!$I$19="Yes"),Rates!$I$25,IF(AND(C138="A",'Claim Details'!$I$28&gt;=Rates!$H$14,'Claim Details'!$I$28&lt;=Rates!$H$15,'Claim Details'!$I$19="No"),Rates!$H$25,IF(AND(C138="A",'Claim Details'!$I$28&gt;=Rates!$J$14,'Claim Details'!$I$28&lt;=Rates!$J$15,'Claim Details'!$I$19="Yes"),Rates!$K$25,IF(AND(C138="A",'Claim Details'!$I$28&gt;=Rates!$J$14,'Claim Details'!$I$28&lt;=Rates!$J$15,'Claim Details'!$I$19="No"),Rates!$J$25,IF(AND(C138="B",'Claim Details'!$I$28&gt;=Rates!$D$14,'Claim Details'!$I$28&lt;=Rates!$D$15,'Claim Details'!$I$19="Yes"),Rates!$E$26,IF(AND(C138="B",'Claim Details'!$I$28&gt;=Rates!$D$14,'Claim Details'!$I$28&lt;=Rates!$D$15,'Claim Details'!$I$19="No"),Rates!$D$26,IF(AND(C138="B",'Claim Details'!$I$28&gt;=Rates!$F$14,'Claim Details'!$I$28&lt;=Rates!$F$15,'Claim Details'!$I$19="Yes"),Rates!$G$26,IF(AND(C138="B",'Claim Details'!$I$28&gt;=Rates!$F$14,'Claim Details'!$I$28&lt;=Rates!$F$15,'Claim Details'!$I$19="No"),Rates!$F$26,IF(AND(C138="B",'Claim Details'!$I$28&gt;=Rates!$H$14,'Claim Details'!$I$28&lt;=Rates!$H$15,'Claim Details'!$I$19="Yes"),Rates!$I$26,IF(AND(C138="B",'Claim Details'!$I$28&gt;=Rates!$H$14,'Claim Details'!$I$28&lt;=Rates!$H$15,'Claim Details'!$I$19="No"),Rates!$H$26,IF(AND(C138="B",'Claim Details'!$I$28&gt;=Rates!$J$14,'Claim Details'!$I$28&lt;=Rates!$J$15,'Claim Details'!$I$19="Yes"),Rates!$K$26,IF(AND(C138="B",'Claim Details'!$I$28&gt;=Rates!$J$14,'Claim Details'!$I$28&lt;=Rates!$J$15,'Claim Details'!$I$19="No"),Rates!$J$26,IF(AND(C138="C",'Claim Details'!$I$28&gt;=Rates!$D$14,'Claim Details'!$I$28&lt;=Rates!$D$15,'Claim Details'!$I$19="Yes"),Rates!$E$27,IF(AND(C138="C",'Claim Details'!$I$28&gt;=Rates!$D$14,'Claim Details'!$I$28&lt;=Rates!$D$15,'Claim Details'!$I$19="No"),Rates!$D$27,IF(AND(C138="C",'Claim Details'!$I$28&gt;=Rates!$F$14,'Claim Details'!$I$28&lt;=Rates!$F$15,'Claim Details'!$I$19="Yes"),Rates!$G$27,IF(AND(C138="C",'Claim Details'!$I$28&gt;=Rates!$F$14,'Claim Details'!$I$28&lt;=Rates!$F$15,'Claim Details'!$I$19="No"),Rates!$F$27,IF(AND(C138="C",'Claim Details'!$I$28&gt;=Rates!$H$14,'Claim Details'!$I$28&lt;=Rates!$H$15,'Claim Details'!$I$19="Yes"),Rates!$I$27,IF(AND(C138="C",'Claim Details'!$I$28&gt;=Rates!$H$14,'Claim Details'!$I$28&lt;=Rates!$H$15,'Claim Details'!$I$19="No"),Rates!$H$27,IF(AND(C138="C",'Claim Details'!$I$28&gt;=Rates!$J$14,'Claim Details'!$I$28&lt;=Rates!$J$15,'Claim Details'!$I$19="Yes"),Rates!$K$27,IF(AND(C138="C",'Claim Details'!$I$28&gt;=Rates!$J$14,'Claim Details'!$I$28&lt;=Rates!$J$15,'Claim Details'!$I$19="No"),Rates!$J$27,"£0.00"))))))))))))))))))))))))</f>
        <v>£0.00</v>
      </c>
      <c r="AZ138" s="189" t="str">
        <f>IF(AND(C138="A",'Claim Details'!$I$28&gt;=Rates!$D$14,'Claim Details'!$I$28&lt;=Rates!$D$15,'Claim Details'!$I$19="Yes"),Rates!$E$20,IF(AND(C138="A",'Claim Details'!$I$28&gt;=Rates!$D$14,'Claim Details'!$I$28&lt;=Rates!$D$15,'Claim Details'!$I$19="No"),Rates!$D$20,IF(AND(C138="A",'Claim Details'!$I$28&gt;=Rates!$F$14,'Claim Details'!$I$28&lt;=Rates!$F$15,'Claim Details'!$I$19="Yes"),Rates!$G$20,IF(AND(C138="A",'Claim Details'!$I$28&gt;=Rates!$F$14,'Claim Details'!$I$28&lt;=Rates!$F$15,'Claim Details'!$I$19="No"),Rates!$F$20,IF(AND(C138="A",'Claim Details'!$I$28&gt;=Rates!$H$14,'Claim Details'!$I$28&lt;=Rates!$H$15,'Claim Details'!$I$19="Yes"),Rates!$I$20,IF(AND(C138="A",'Claim Details'!$I$28&gt;=Rates!$H$14,'Claim Details'!$I$28&lt;=Rates!$H$15,'Claim Details'!$I$19="No"),Rates!$H$20,IF(AND(C138="A",'Claim Details'!$I$28&gt;=Rates!$J$14,'Claim Details'!$I$28&lt;=Rates!$J$15,'Claim Details'!$I$19="Yes"),Rates!$K$20,IF(AND(C138="A",'Claim Details'!$I$28&gt;=Rates!$J$14,'Claim Details'!$I$28&lt;=Rates!$J$15,'Claim Details'!$I$19="No"),Rates!$J$20,IF(AND(C138="B",'Claim Details'!$I$28&gt;=Rates!$D$14,'Claim Details'!$I$28&lt;=Rates!$D$15,'Claim Details'!$I$19="Yes"),Rates!$E$21,IF(AND(C138="B",'Claim Details'!$I$28&gt;=Rates!$D$14,'Claim Details'!$I$28&lt;=Rates!$D$15,'Claim Details'!$I$19="No"),Rates!$D$21,IF(AND(C138="B",'Claim Details'!$I$28&gt;=Rates!$F$14,'Claim Details'!$I$28&lt;=Rates!$F$15,'Claim Details'!$I$19="Yes"),Rates!$G$21,IF(AND(C138="B",'Claim Details'!$I$28&gt;=Rates!$F$14,'Claim Details'!$I$28&lt;=Rates!$F$15,'Claim Details'!$I$19="No"),Rates!$F$21,IF(AND(C138="B",'Claim Details'!$I$28&gt;=Rates!$H$14,'Claim Details'!$I$28&lt;=Rates!$H$15,'Claim Details'!$I$19="Yes"),Rates!$I$21,IF(AND(C138="B",'Claim Details'!$I$28&gt;=Rates!$H$14,'Claim Details'!$I$28&lt;=Rates!$H$15,'Claim Details'!$I$19="No"),Rates!$H$21,IF(AND(C138="B",'Claim Details'!$I$28&gt;=Rates!$J$14,'Claim Details'!$I$28&lt;=Rates!$J$15,'Claim Details'!$I$19="Yes"),Rates!$K$21,IF(AND(C138="B",'Claim Details'!$I$28&gt;=Rates!$J$14,'Claim Details'!$I$28&lt;=Rates!$J$15,'Claim Details'!$I$19="No"),Rates!$J$21,"£0.00"))))))))))))))))</f>
        <v>£0.00</v>
      </c>
      <c r="BA138" s="189" t="str">
        <f>IF(AND(C138="A",'Claim Details'!$I$28&gt;=Rates!$D$14,'Claim Details'!$I$28&lt;=Rates!$D$15,'Claim Details'!$I$19="Yes"),Rates!$E$22,IF(AND(C138="A",'Claim Details'!$I$28&gt;=Rates!$D$14,'Claim Details'!$I$28&lt;=Rates!$D$15,'Claim Details'!$I$19="No"),Rates!$D$22,IF(AND(C138="A",'Claim Details'!$I$28&gt;=Rates!$F$14,'Claim Details'!$I$28&lt;=Rates!$F$15,'Claim Details'!$I$19="Yes"),Rates!$G$22,IF(AND(C138="A",'Claim Details'!$I$28&gt;=Rates!$F$14,'Claim Details'!$I$28&lt;=Rates!$F$15,'Claim Details'!$I$19="No"),Rates!$F$22,IF(AND(C138="A",'Claim Details'!$I$28&gt;=Rates!$H$14,'Claim Details'!$I$28&lt;=Rates!$H$15,'Claim Details'!$I$19="Yes"),Rates!$I$22,IF(AND(C138="A",'Claim Details'!$I$28&gt;=Rates!$H$14,'Claim Details'!$I$28&lt;=Rates!$H$15,'Claim Details'!$I$19="No"),Rates!$H$22,IF(AND(C138="A",'Claim Details'!$I$28&gt;=Rates!$J$14,'Claim Details'!$I$28&lt;=Rates!$J$15,'Claim Details'!$I$19="Yes"),Rates!$K$22,IF(AND(C138="A",'Claim Details'!$I$28&gt;=Rates!$J$14,'Claim Details'!$I$28&lt;=Rates!$J$15,'Claim Details'!$I$19="No"),Rates!$J$22,IF(AND(C138="B",'Claim Details'!$I$28&gt;=Rates!$D$14,'Claim Details'!$I$28&lt;=Rates!$D$15,'Claim Details'!$I$19="Yes"),Rates!$E$23,IF(AND(C138="B",'Claim Details'!$I$28&gt;=Rates!$D$14,'Claim Details'!$I$28&lt;=Rates!$D$15,'Claim Details'!$I$19="No"),Rates!$D$23,IF(AND(C138="B",'Claim Details'!$I$28&gt;=Rates!$F$14,'Claim Details'!$I$28&lt;=Rates!$F$15,'Claim Details'!$I$19="Yes"),Rates!$G$23,IF(AND(C138="B",'Claim Details'!$I$28&gt;=Rates!$F$14,'Claim Details'!$I$28&lt;=Rates!$F$15,'Claim Details'!$I$19="No"),Rates!$F$23,IF(AND(C138="B",'Claim Details'!$I$28&gt;=Rates!$H$14,'Claim Details'!$I$28&lt;=Rates!$H$15,'Claim Details'!$I$19="Yes"),Rates!$I$23,IF(AND(C138="B",'Claim Details'!$I$28&gt;=Rates!$H$14,'Claim Details'!$I$28&lt;=Rates!$H$15,'Claim Details'!$I$19="No"),Rates!$H$23,IF(AND(C138="B",'Claim Details'!$I$28&gt;=Rates!$J$14,'Claim Details'!$I$28&lt;=Rates!$J$15,'Claim Details'!$I$19="Yes"),Rates!$K$23,IF(AND(C138="B",'Claim Details'!$I$28&gt;=Rates!$J$14,'Claim Details'!$I$28&lt;=Rates!$J$15,'Claim Details'!$I$19="No"),Rates!$J$23,IF(AND(C138="C",'Claim Details'!$I$28&gt;=Rates!$D$14,'Claim Details'!$I$28&lt;=Rates!$D$15,'Claim Details'!$I$19="Yes"),Rates!$E$24,IF(AND(C138="C",'Claim Details'!$I$28&gt;=Rates!$D$14,'Claim Details'!$I$28&lt;=Rates!$D$15,'Claim Details'!$I$19="No"),Rates!$D$24,IF(AND(C138="C",'Claim Details'!$I$28&gt;=Rates!$F$14,'Claim Details'!$I$28&lt;=Rates!$F$15,'Claim Details'!$I$19="Yes"),Rates!$G$24,IF(AND(C138="C",'Claim Details'!$I$28&gt;=Rates!$F$14,'Claim Details'!$I$28&lt;=Rates!$F$15,'Claim Details'!$I$19="No"),Rates!$F$24,IF(AND(C138="C",'Claim Details'!$I$28&gt;=Rates!$H$14,'Claim Details'!$I$28&lt;=Rates!$H$15,'Claim Details'!$I$19="Yes"),Rates!$I$24,IF(AND(C138="C",'Claim Details'!$I$28&gt;=Rates!$H$14,'Claim Details'!$I$28&lt;=Rates!$H$15,'Claim Details'!$I$19="No"),Rates!$H$24,IF(AND(C138="C",'Claim Details'!$I$28&gt;=Rates!$J$14,'Claim Details'!$I$28&lt;=Rates!$J$15,'Claim Details'!$I$19="Yes"),Rates!$K$24,IF(AND(C138="C",'Claim Details'!$I$28&gt;=Rates!$J$14,'Claim Details'!$I$28&lt;=Rates!$J$15,'Claim Details'!$I$19="No"),Rates!$J$24,"£0.00"))))))))))))))))))))))))</f>
        <v>£0.00</v>
      </c>
      <c r="BB138" s="189" t="str">
        <f t="shared" si="42"/>
        <v>£0.00</v>
      </c>
      <c r="BC138" s="1"/>
      <c r="BD138" s="189" t="str">
        <f>IF(AND(AE138="A",'Claim Details'!$I$28&gt;=Rates!$D$14,'Claim Details'!$I$28&lt;=Rates!$D$15,'Claim Details'!$I$19="Yes"),Rates!$J$17,IF(AND(AE138="A",'Claim Details'!$I$28&gt;=Rates!$D$14,'Claim Details'!$I$28&lt;=Rates!$D$15,'Claim Details'!$I$19="No"),Rates!$D$17,IF(AND(AE138="A",'Claim Details'!$I$28&gt;=Rates!$F$14,'Claim Details'!$I$28&lt;=Rates!$F$15,'Claim Details'!$I$19="Yes"),Rates!$G$17,IF(AND(AE138="A",'Claim Details'!$I$28&gt;=Rates!$F$14,'Claim Details'!$I$28&lt;=Rates!$F$15,'Claim Details'!$I$19="No"),Rates!$F$17,IF(AND(AE138="A",'Claim Details'!$I$28&gt;=Rates!$H$14,'Claim Details'!$I$28&lt;=Rates!$H$15,'Claim Details'!$I$19="Yes"),Rates!$I$17,IF(AND(AE138="A",'Claim Details'!$I$28&gt;=Rates!$H$14,'Claim Details'!$I$28&lt;=Rates!$H$15,'Claim Details'!$I$19="No"),Rates!$H$17,IF(AND(AE138="A",'Claim Details'!$I$28&gt;=Rates!$J$14,'Claim Details'!$I$28&lt;=Rates!$J$15,'Claim Details'!$I$19="Yes"),Rates!$K$17,IF(AND(AE138="A",'Claim Details'!$I$28&gt;=Rates!$J$14,'Claim Details'!$I$28&lt;=Rates!$J$15,'Claim Details'!$I$19="No"),Rates!$J$17,IF(AND(AE138="B",'Claim Details'!$I$28&gt;=Rates!$D$14,'Claim Details'!$I$28&lt;=Rates!$D$15,'Claim Details'!$I$19="Yes"),Rates!$E$18,IF(AND(AE138="B",'Claim Details'!$I$28&gt;=Rates!$D$14,'Claim Details'!$I$28&lt;=Rates!$D$15,'Claim Details'!$I$19="No"),Rates!$D$18,IF(AND(AE138="B",'Claim Details'!$I$28&gt;=Rates!$F$14,'Claim Details'!$I$28&lt;=Rates!$F$15,'Claim Details'!$I$19="Yes"),Rates!$G$18,IF(AND(AE138="B",'Claim Details'!$I$28&gt;=Rates!$F$14,'Claim Details'!$I$28&lt;=Rates!$F$15,'Claim Details'!$I$19="No"),Rates!$F$18,IF(AND(AE138="B",'Claim Details'!$I$28&gt;=Rates!$H$14,'Claim Details'!$I$28&lt;=Rates!$H$15,'Claim Details'!$I$19="Yes"),Rates!$I$18,IF(AND(AE138="B",'Claim Details'!$I$28&gt;=Rates!$H$14,'Claim Details'!$I$28&lt;=Rates!$H$15,'Claim Details'!$I$19="No"),Rates!$H$18,IF(AND(AE138="B",'Claim Details'!$I$28&gt;=Rates!$J$14,'Claim Details'!$I$28&lt;=Rates!$J$15,'Claim Details'!$I$19="Yes"),Rates!$K$18,IF(AND(AE138="B",'Claim Details'!$I$28&gt;=Rates!$J$14,'Claim Details'!$I$28&lt;=Rates!$J$15,'Claim Details'!$I$19="No"),Rates!$J$18,IF(AND(AE138="C",'Claim Details'!$I$28&gt;=Rates!$D$14,'Claim Details'!$I$28&lt;=Rates!$D$15,'Claim Details'!$I$19="Yes"),Rates!$E$19,IF(AND(AE138="C",'Claim Details'!$I$28&gt;=Rates!$D$14,'Claim Details'!$I$28&lt;=Rates!$D$15,'Claim Details'!$I$19="No"),Rates!$D$19,IF(AND(AE138="C",'Claim Details'!$I$28&gt;=Rates!$F$14,'Claim Details'!$I$28&lt;=Rates!$F$15,'Claim Details'!$I$19="Yes"),Rates!$G$19,IF(AND(AE138="C",'Claim Details'!$I$28&gt;=Rates!$F$14,'Claim Details'!$I$28&lt;=Rates!$F$15,'Claim Details'!$I$19="No"),Rates!$F$19,IF(AND(AE138="C",'Claim Details'!$I$28&gt;=Rates!$H$14,'Claim Details'!$I$28&lt;=Rates!$H$15,'Claim Details'!$I$19="Yes"),Rates!$I$19,IF(AND(AE138="C",'Claim Details'!$I$28&gt;=Rates!$H$14,'Claim Details'!$I$28&lt;=Rates!$H$15,'Claim Details'!$I$19="No"),Rates!$H$19,IF(AND(AE138="C",'Claim Details'!$I$28&gt;=Rates!$J$14,'Claim Details'!$I$28&lt;=Rates!$J$15,'Claim Details'!$I$19="Yes"),Rates!$K$19,IF(AND(AE138="C",'Claim Details'!$I$28&gt;=Rates!$J$14,'Claim Details'!$I$28&lt;=Rates!$J$15,'Claim Details'!$I$19="No"),Rates!$J$19,"£0.00"))))))))))))))))))))))))</f>
        <v>£0.00</v>
      </c>
      <c r="BE138" s="189" t="str">
        <f>IF(AND(AE138="A",'Claim Details'!$I$28&gt;=Rates!$D$14,'Claim Details'!$I$28&lt;=Rates!$D$15,'Claim Details'!$I$19="Yes"),Rates!$J$25,IF(AND(AE138="A",'Claim Details'!$I$28&gt;=Rates!$D$14,'Claim Details'!$I$28&lt;=Rates!$D$15,'Claim Details'!$I$19="No"),Rates!$D$25,IF(AND(AE138="A",'Claim Details'!$I$28&gt;=Rates!$F$14,'Claim Details'!$I$28&lt;=Rates!$F$15,'Claim Details'!$I$19="Yes"),Rates!$G$25,IF(AND(AE138="A",'Claim Details'!$I$28&gt;=Rates!$F$14,'Claim Details'!$I$28&lt;=Rates!$F$15,'Claim Details'!$I$19="No"),Rates!$F$25,IF(AND(AE138="A",'Claim Details'!$I$28&gt;=Rates!$H$14,'Claim Details'!$I$28&lt;=Rates!$H$15,'Claim Details'!$I$19="Yes"),Rates!$I$25,IF(AND(AE138="A",'Claim Details'!$I$28&gt;=Rates!$H$14,'Claim Details'!$I$28&lt;=Rates!$H$15,'Claim Details'!$I$19="No"),Rates!$H$25,IF(AND(AE138="A",'Claim Details'!$I$28&gt;=Rates!$J$14,'Claim Details'!$I$28&lt;=Rates!$J$15,'Claim Details'!$I$19="Yes"),Rates!$K$25,IF(AND(AE138="A",'Claim Details'!$I$28&gt;=Rates!$J$14,'Claim Details'!$I$28&lt;=Rates!$J$15,'Claim Details'!$I$19="No"),Rates!$J$25,IF(AND(AE138="B",'Claim Details'!$I$28&gt;=Rates!$D$14,'Claim Details'!$I$28&lt;=Rates!$D$15,'Claim Details'!$I$19="Yes"),Rates!$E$26,IF(AND(AE138="B",'Claim Details'!$I$28&gt;=Rates!$D$14,'Claim Details'!$I$28&lt;=Rates!$D$15,'Claim Details'!$I$19="No"),Rates!$D$26,IF(AND(AE138="B",'Claim Details'!$I$28&gt;=Rates!$F$14,'Claim Details'!$I$28&lt;=Rates!$F$15,'Claim Details'!$I$19="Yes"),Rates!$G$26,IF(AND(AE138="B",'Claim Details'!$I$28&gt;=Rates!$F$14,'Claim Details'!$I$28&lt;=Rates!$F$15,'Claim Details'!$I$19="No"),Rates!$F$26,IF(AND(AE138="B",'Claim Details'!$I$28&gt;=Rates!$H$14,'Claim Details'!$I$28&lt;=Rates!$H$15,'Claim Details'!$I$19="Yes"),Rates!$I$26,IF(AND(AE138="B",'Claim Details'!$I$28&gt;=Rates!$H$14,'Claim Details'!$I$28&lt;=Rates!$H$15,'Claim Details'!$I$19="No"),Rates!$H$26,IF(AND(AE138="B",'Claim Details'!$I$28&gt;=Rates!$J$14,'Claim Details'!$I$28&lt;=Rates!$J$15,'Claim Details'!$I$19="Yes"),Rates!$K$26,IF(AND(AE138="B",'Claim Details'!$I$28&gt;=Rates!$J$14,'Claim Details'!$I$28&lt;=Rates!$J$15,'Claim Details'!$I$19="No"),Rates!$J$26,IF(AND(AE138="C",'Claim Details'!$I$28&gt;=Rates!$D$14,'Claim Details'!$I$28&lt;=Rates!$D$15,'Claim Details'!$I$19="Yes"),Rates!$E$27,IF(AND(AE138="C",'Claim Details'!$I$28&gt;=Rates!$D$14,'Claim Details'!$I$28&lt;=Rates!$D$15,'Claim Details'!$I$19="No"),Rates!$D$27,IF(AND(AE138="C",'Claim Details'!$I$28&gt;=Rates!$F$14,'Claim Details'!$I$28&lt;=Rates!$F$15,'Claim Details'!$I$19="Yes"),Rates!$G$27,IF(AND(AE138="C",'Claim Details'!$I$28&gt;=Rates!$F$14,'Claim Details'!$I$28&lt;=Rates!$F$15,'Claim Details'!$I$19="No"),Rates!$F$27,IF(AND(AE138="C",'Claim Details'!$I$28&gt;=Rates!$H$14,'Claim Details'!$I$28&lt;=Rates!$H$15,'Claim Details'!$I$19="Yes"),Rates!$I$27,IF(AND(AE138="C",'Claim Details'!$I$28&gt;=Rates!$H$14,'Claim Details'!$I$28&lt;=Rates!$H$15,'Claim Details'!$I$19="No"),Rates!$H$27,IF(AND(AE138="C",'Claim Details'!$I$28&gt;=Rates!$J$14,'Claim Details'!$I$28&lt;=Rates!$J$15,'Claim Details'!$I$19="Yes"),Rates!$K$27,IF(AND(AE138="C",'Claim Details'!$I$28&gt;=Rates!$J$14,'Claim Details'!$I$28&lt;=Rates!$J$15,'Claim Details'!$I$19="No"),Rates!$J$27,"£0.00"))))))))))))))))))))))))</f>
        <v>£0.00</v>
      </c>
      <c r="BF138" s="189" t="str">
        <f>IF(AND(AE138="A",'Claim Details'!$I$28&gt;=Rates!$D$14,'Claim Details'!$I$28&lt;=Rates!$D$15,'Claim Details'!$I$19="Yes"),Rates!$E$20,IF(AND(AE138="A",'Claim Details'!$I$28&gt;=Rates!$D$14,'Claim Details'!$I$28&lt;=Rates!$D$15,'Claim Details'!$I$19="No"),Rates!$D$20,IF(AND(AE138="A",'Claim Details'!$I$28&gt;=Rates!$F$14,'Claim Details'!$I$28&lt;=Rates!$F$15,'Claim Details'!$I$19="Yes"),Rates!$G$20,IF(AND(AE138="A",'Claim Details'!$I$28&gt;=Rates!$F$14,'Claim Details'!$I$28&lt;=Rates!$F$15,'Claim Details'!$I$19="No"),Rates!$F$20,IF(AND(AE138="A",'Claim Details'!$I$28&gt;=Rates!$H$14,'Claim Details'!$I$28&lt;=Rates!$H$15,'Claim Details'!$I$19="Yes"),Rates!$I$20,IF(AND(AE138="A",'Claim Details'!$I$28&gt;=Rates!$H$14,'Claim Details'!$I$28&lt;=Rates!$H$15,'Claim Details'!$I$19="No"),Rates!$H$20,IF(AND(AE138="A",'Claim Details'!$I$28&gt;=Rates!$J$14,'Claim Details'!$I$28&lt;=Rates!$J$15,'Claim Details'!$I$19="Yes"),Rates!$K$20,IF(AND(AE138="A",'Claim Details'!$I$28&gt;=Rates!$J$14,'Claim Details'!$I$28&lt;=Rates!$J$15,'Claim Details'!$I$19="No"),Rates!$J$20,IF(AND(AE138="B",'Claim Details'!$I$28&gt;=Rates!$D$14,'Claim Details'!$I$28&lt;=Rates!$D$15,'Claim Details'!$I$19="Yes"),Rates!$E$21,IF(AND(AE138="B",'Claim Details'!$I$28&gt;=Rates!$D$14,'Claim Details'!$I$28&lt;=Rates!$D$15,'Claim Details'!$I$19="No"),Rates!$D$21,IF(AND(AE138="B",'Claim Details'!$I$28&gt;=Rates!$F$14,'Claim Details'!$I$28&lt;=Rates!$F$15,'Claim Details'!$I$19="Yes"),Rates!$G$21,IF(AND(AE138="B",'Claim Details'!$I$28&gt;=Rates!$F$14,'Claim Details'!$I$28&lt;=Rates!$F$15,'Claim Details'!$I$19="No"),Rates!$F$21,IF(AND(AE138="B",'Claim Details'!$I$28&gt;=Rates!$H$14,'Claim Details'!$I$28&lt;=Rates!$H$15,'Claim Details'!$I$19="Yes"),Rates!$I$21,IF(AND(AE138="B",'Claim Details'!$I$28&gt;=Rates!$H$14,'Claim Details'!$I$28&lt;=Rates!$H$15,'Claim Details'!$I$19="No"),Rates!$H$21,IF(AND(AE138="B",'Claim Details'!$I$28&gt;=Rates!$J$14,'Claim Details'!$I$28&lt;=Rates!$J$15,'Claim Details'!$I$19="Yes"),Rates!$K$21,IF(AND(AE138="B",'Claim Details'!$I$28&gt;=Rates!$J$14,'Claim Details'!$I$28&lt;=Rates!$J$15,'Claim Details'!$I$19="No"),Rates!$J$21,"£0.00"))))))))))))))))</f>
        <v>£0.00</v>
      </c>
      <c r="BG138" s="189" t="str">
        <f>IF(AND(AE138="A",'Claim Details'!$I$28&gt;=Rates!$D$14,'Claim Details'!$I$28&lt;=Rates!$D$15,'Claim Details'!$I$19="Yes"),Rates!$E$22,IF(AND(AE138="A",'Claim Details'!$I$28&gt;=Rates!$D$14,'Claim Details'!$I$28&lt;=Rates!$D$15,'Claim Details'!$I$19="No"),Rates!$D$22,IF(AND(AE138="A",'Claim Details'!$I$28&gt;=Rates!$F$14,'Claim Details'!$I$28&lt;=Rates!$F$15,'Claim Details'!$I$19="Yes"),Rates!$G$22,IF(AND(AE138="A",'Claim Details'!$I$28&gt;=Rates!$F$14,'Claim Details'!$I$28&lt;=Rates!$F$15,'Claim Details'!$I$19="No"),Rates!$F$22,IF(AND(AE138="A",'Claim Details'!$I$28&gt;=Rates!$H$14,'Claim Details'!$I$28&lt;=Rates!$H$15,'Claim Details'!$I$19="Yes"),Rates!$I$22,IF(AND(AE138="A",'Claim Details'!$I$28&gt;=Rates!$H$14,'Claim Details'!$I$28&lt;=Rates!$H$15,'Claim Details'!$I$19="No"),Rates!$H$22,IF(AND(AE138="A",'Claim Details'!$I$28&gt;=Rates!$J$14,'Claim Details'!$I$28&lt;=Rates!$J$15,'Claim Details'!$I$19="Yes"),Rates!$K$22,IF(AND(AE138="A",'Claim Details'!$I$28&gt;=Rates!$J$14,'Claim Details'!$I$28&lt;=Rates!$J$15,'Claim Details'!$I$19="No"),Rates!$J$22,IF(AND(AE138="B",'Claim Details'!$I$28&gt;=Rates!$D$14,'Claim Details'!$I$28&lt;=Rates!$D$15,'Claim Details'!$I$19="Yes"),Rates!$E$23,IF(AND(AE138="B",'Claim Details'!$I$28&gt;=Rates!$D$14,'Claim Details'!$I$28&lt;=Rates!$D$15,'Claim Details'!$I$19="No"),Rates!$D$23,IF(AND(AE138="B",'Claim Details'!$I$28&gt;=Rates!$F$14,'Claim Details'!$I$28&lt;=Rates!$F$15,'Claim Details'!$I$19="Yes"),Rates!$G$23,IF(AND(AE138="B",'Claim Details'!$I$28&gt;=Rates!$F$14,'Claim Details'!$I$28&lt;=Rates!$F$15,'Claim Details'!$I$19="No"),Rates!$F$23,IF(AND(AE138="B",'Claim Details'!$I$28&gt;=Rates!$H$14,'Claim Details'!$I$28&lt;=Rates!$H$15,'Claim Details'!$I$19="Yes"),Rates!$I$23,IF(AND(AE138="B",'Claim Details'!$I$28&gt;=Rates!$H$14,'Claim Details'!$I$28&lt;=Rates!$H$15,'Claim Details'!$I$19="No"),Rates!$H$23,IF(AND(AE138="B",'Claim Details'!$I$28&gt;=Rates!$J$14,'Claim Details'!$I$28&lt;=Rates!$J$15,'Claim Details'!$I$19="Yes"),Rates!$K$23,IF(AND(AE138="B",'Claim Details'!$I$28&gt;=Rates!$J$14,'Claim Details'!$I$28&lt;=Rates!$J$15,'Claim Details'!$I$19="No"),Rates!$J$23,IF(AND(AE138="C",'Claim Details'!$I$28&gt;=Rates!$D$14,'Claim Details'!$I$28&lt;=Rates!$D$15,'Claim Details'!$I$19="Yes"),Rates!$E$24,IF(AND(AE138="C",'Claim Details'!$I$28&gt;=Rates!$D$14,'Claim Details'!$I$28&lt;=Rates!$D$15,'Claim Details'!$I$19="No"),Rates!$D$24,IF(AND(AE138="C",'Claim Details'!$I$28&gt;=Rates!$F$14,'Claim Details'!$I$28&lt;=Rates!$F$15,'Claim Details'!$I$19="Yes"),Rates!$G$24,IF(AND(AE138="C",'Claim Details'!$I$28&gt;=Rates!$F$14,'Claim Details'!$I$28&lt;=Rates!$F$15,'Claim Details'!$I$19="No"),Rates!$F$24,IF(AND(AE138="C",'Claim Details'!$I$28&gt;=Rates!$H$14,'Claim Details'!$I$28&lt;=Rates!$H$15,'Claim Details'!$I$19="Yes"),Rates!$I$24,IF(AND(AE138="C",'Claim Details'!$I$28&gt;=Rates!$H$14,'Claim Details'!$I$28&lt;=Rates!$H$15,'Claim Details'!$I$19="No"),Rates!$H$24,IF(AND(AE138="C",'Claim Details'!$I$28&gt;=Rates!$J$14,'Claim Details'!$I$28&lt;=Rates!$J$15,'Claim Details'!$I$19="Yes"),Rates!$K$24,IF(AND(AE138="C",'Claim Details'!$I$28&gt;=Rates!$J$14,'Claim Details'!$I$28&lt;=Rates!$J$15,'Claim Details'!$I$19="No"),Rates!$J$24,"£0.00"))))))))))))))))))))))))</f>
        <v>£0.00</v>
      </c>
      <c r="BH138" s="189" t="str">
        <f t="shared" si="43"/>
        <v>£0.00</v>
      </c>
      <c r="BI138" s="189">
        <f t="shared" si="44"/>
        <v>0</v>
      </c>
      <c r="BO138" s="202" t="str">
        <f>IF(H138="","£0.00",IF(AP138="4","£0.00",IF(AP138="5","£0.00",IF(AP138="1","£0.00",((AQ138*H138)*'Claim Details'!$F$111)/100))))</f>
        <v>£0.00</v>
      </c>
      <c r="BP138" s="202" t="str">
        <f>IF(T138="","£0.00",IF(AP138="4","£0.00",IF(AP138="5","£0.00",IF(AP138="1","£0.00",((AR138*T138)*'Claim Details'!$N$111)/100))))</f>
        <v>£0.00</v>
      </c>
      <c r="BQ138" s="202" t="str">
        <f>IF(AI138="","£0.00",IF(AP138="4","£0.00",IF(AP138="5","£0.00",IF(AP138="1","£0.00",((BI138*AI138)*'Claim Details'!$W$111)/100))))</f>
        <v>£0.00</v>
      </c>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row>
    <row r="139" spans="1:97" ht="15">
      <c r="A139" s="145"/>
      <c r="B139" s="91"/>
      <c r="C139" s="96"/>
      <c r="D139" s="97"/>
      <c r="E139" s="98"/>
      <c r="F139" s="89"/>
      <c r="G139" s="99"/>
      <c r="H139" s="100"/>
      <c r="I139" s="221" t="str">
        <f t="shared" si="34"/>
        <v>£0.00</v>
      </c>
      <c r="J139" s="101"/>
      <c r="K139" s="100"/>
      <c r="L139" s="221" t="str">
        <f t="shared" si="35"/>
        <v>£0.00</v>
      </c>
      <c r="M139" s="101"/>
      <c r="N139" s="102"/>
      <c r="O139" s="145"/>
      <c r="P139" s="77"/>
      <c r="Q139" s="87"/>
      <c r="R139" s="87"/>
      <c r="S139" s="87"/>
      <c r="T139" s="149" t="str">
        <f t="shared" si="36"/>
        <v/>
      </c>
      <c r="U139" s="87" t="str">
        <f t="shared" si="45"/>
        <v/>
      </c>
      <c r="V139" s="87"/>
      <c r="W139" s="53" t="str">
        <f t="shared" si="37"/>
        <v>£0.00</v>
      </c>
      <c r="X139" s="53"/>
      <c r="Y139" s="87"/>
      <c r="Z139" s="78"/>
      <c r="AA139" s="79"/>
      <c r="AB139" s="160"/>
      <c r="AC139" s="98"/>
      <c r="AD139" s="225"/>
      <c r="AE139" s="235" t="str">
        <f t="shared" si="38"/>
        <v/>
      </c>
      <c r="AF139" s="87" t="str">
        <f t="shared" si="39"/>
        <v/>
      </c>
      <c r="AG139" s="53"/>
      <c r="AH139" s="224"/>
      <c r="AI139" s="226" t="str">
        <f t="shared" si="31"/>
        <v/>
      </c>
      <c r="AJ139" s="236" t="str">
        <f t="shared" si="40"/>
        <v>£0.00</v>
      </c>
      <c r="AK139" s="31"/>
      <c r="AL139" s="1"/>
      <c r="AM139" s="1"/>
      <c r="AN139" s="1"/>
      <c r="AO139" s="1"/>
      <c r="AP139" s="1" t="str">
        <f t="shared" si="32"/>
        <v/>
      </c>
      <c r="AQ139" s="27">
        <f t="shared" si="33"/>
        <v>0</v>
      </c>
      <c r="AR139" s="189">
        <f t="shared" si="41"/>
        <v>0</v>
      </c>
      <c r="AS139" s="190" t="str">
        <f>IF(AND(C139="A",'Claim Details'!$E$28&gt;=Rates!$D$14,'Claim Details'!$E$28&lt;=Rates!$D$15,'Claim Details'!$E$19="Yes"),Rates!$E$17,IF(AND(C139="A",'Claim Details'!$E$28&gt;=Rates!$D$14,'Claim Details'!$E$28&lt;=Rates!$D$15,'Claim Details'!$E$19="No"),Rates!$D$17,IF(AND(C139="A",'Claim Details'!$E$28&gt;=Rates!$F$14,'Claim Details'!$E$28&lt;=Rates!$F$15,'Claim Details'!$E$19="Yes"),Rates!$G$17,IF(AND(C139="A",'Claim Details'!$E$28&gt;=Rates!$F$14,'Claim Details'!$E$28&lt;=Rates!$F$15,'Claim Details'!$E$19="No"),Rates!$F$17,IF(AND(C139="A",'Claim Details'!$E$28&gt;=Rates!$H$14,'Claim Details'!$E$28&lt;=Rates!$H$15,'Claim Details'!$E$19="Yes"),Rates!$I$17,IF(AND(C139="A",'Claim Details'!$E$28&gt;=Rates!$H$14,'Claim Details'!$E$28&lt;=Rates!$H$15,'Claim Details'!$E$19="No"),Rates!$H$17,IF(AND(C139="A",'Claim Details'!$E$28&gt;=Rates!$J$14,'Claim Details'!$E$28&lt;=Rates!$J$15,'Claim Details'!$E$19="Yes"),Rates!$K$17,IF(AND(C139="A",'Claim Details'!$E$28&gt;=Rates!$J$14,'Claim Details'!$E$28&lt;=Rates!$J$15,'Claim Details'!$E$19="No"),Rates!$J$17,IF(AND(C139="B",'Claim Details'!$E$28&gt;=Rates!$D$14,'Claim Details'!$E$28&lt;=Rates!$D$15,'Claim Details'!$E$19="Yes"),Rates!$E$18,IF(AND(C139="B",'Claim Details'!$E$28&gt;=Rates!$D$14,'Claim Details'!$E$28&lt;=Rates!$D$15,'Claim Details'!$E$19="No"),Rates!$D$18,IF(AND(C139="B",'Claim Details'!$E$28&gt;=Rates!$F$14,'Claim Details'!$E$28&lt;=Rates!$F$15,'Claim Details'!$E$19="Yes"),Rates!$G$18,IF(AND(C139="B",'Claim Details'!$E$28&gt;=Rates!$F$14,'Claim Details'!$E$28&lt;=Rates!$F$15,'Claim Details'!$E$19="No"),Rates!$F$18,IF(AND(C139="B",'Claim Details'!$E$28&gt;=Rates!$H$14,'Claim Details'!$E$28&lt;=Rates!$H$15,'Claim Details'!$E$19="Yes"),Rates!$I$18,IF(AND(C139="B",'Claim Details'!$E$28&gt;=Rates!$H$14,'Claim Details'!$E$28&lt;=Rates!$H$15,'Claim Details'!$E$19="No"),Rates!$H$18,IF(AND(C139="B",'Claim Details'!$E$28&gt;=Rates!$J$14,'Claim Details'!$E$28&lt;=Rates!$J$15,'Claim Details'!$E$19="Yes"),Rates!$K$18,IF(AND(C139="B",'Claim Details'!$E$28&gt;=Rates!$J$14,'Claim Details'!$E$28&lt;=Rates!$J$15,'Claim Details'!$E$19="No"),Rates!$J$18,IF(AND(C139="C",'Claim Details'!$E$28&gt;=Rates!$D$14,'Claim Details'!$E$28&lt;=Rates!$D$15,'Claim Details'!$E$19="Yes"),Rates!$E$19,IF(AND(C139="C",'Claim Details'!$E$28&gt;=Rates!$D$14,'Claim Details'!$E$28&lt;=Rates!$D$15,'Claim Details'!$E$19="No"),Rates!$D$19,IF(AND(C139="C",'Claim Details'!$E$28&gt;=Rates!$F$14,'Claim Details'!$E$28&lt;=Rates!$F$15,'Claim Details'!$E$19="Yes"),Rates!$G$19,IF(AND(C139="C",'Claim Details'!$E$28&gt;=Rates!$F$14,'Claim Details'!$E$28&lt;=Rates!$F$15,'Claim Details'!$E$19="No"),Rates!$F$19,IF(AND(C139="C",'Claim Details'!$E$28&gt;=Rates!$H$14,'Claim Details'!$E$28&lt;=Rates!$H$15,'Claim Details'!$E$19="Yes"),Rates!$I$19,IF(AND(C139="C",'Claim Details'!$E$28&gt;=Rates!$H$14,'Claim Details'!$E$28&lt;=Rates!$H$15,'Claim Details'!$E$19="No"),Rates!$H$19,IF(AND(C139="C",'Claim Details'!$E$28&gt;=Rates!$J$14,'Claim Details'!$E$28&lt;=Rates!$J$15,'Claim Details'!$E$19="Yes"),Rates!$K$19,IF(AND(C139="C",'Claim Details'!$E$28&gt;=Rates!$J$14,'Claim Details'!$E$28&lt;=Rates!$J$15,'Claim Details'!$E$19="No"),Rates!$J$19,"£0.00"))))))))))))))))))))))))</f>
        <v>£0.00</v>
      </c>
      <c r="AT139" s="189" t="str">
        <f>IF(AND(C139="A",'Claim Details'!$E$28&gt;=Rates!$D$14,'Claim Details'!$E$28&lt;=Rates!$D$15,'Claim Details'!$E$19="Yes"),Rates!$E$25,IF(AND(C139="A",'Claim Details'!$E$28&gt;=Rates!$D$14,'Claim Details'!$E$28&lt;=Rates!$D$15,'Claim Details'!$E$19="No"),Rates!$D$25,IF(AND(C139="A",'Claim Details'!$E$28&gt;=Rates!$F$14,'Claim Details'!$E$28&lt;=Rates!$F$15,'Claim Details'!$E$19="Yes"),Rates!$G$25,IF(AND(C139="A",'Claim Details'!$E$28&gt;=Rates!$F$14,'Claim Details'!$E$28&lt;=Rates!$F$15,'Claim Details'!$E$19="No"),Rates!$F$25,IF(AND(C139="A",'Claim Details'!$E$28&gt;=Rates!$H$14,'Claim Details'!$E$28&lt;=Rates!$H$15,'Claim Details'!$E$19="Yes"),Rates!$I$25,IF(AND(C139="A",'Claim Details'!$E$28&gt;=Rates!$H$14,'Claim Details'!$E$28&lt;=Rates!$H$15,'Claim Details'!$E$19="No"),Rates!$H$25,IF(AND(C139="A",'Claim Details'!$E$28&gt;=Rates!$J$14,'Claim Details'!$E$28&lt;=Rates!$J$15,'Claim Details'!$E$19="Yes"),Rates!$K$25,IF(AND(C139="A",'Claim Details'!$E$28&gt;=Rates!$J$14,'Claim Details'!$E$28&lt;=Rates!$J$15,'Claim Details'!$E$19="No"),Rates!$J$25,IF(AND(C139="B",'Claim Details'!$E$28&gt;=Rates!$D$14,'Claim Details'!$E$28&lt;=Rates!$D$15,'Claim Details'!$E$19="Yes"),Rates!$E$26,IF(AND(C139="B",'Claim Details'!$E$28&gt;=Rates!$D$14,'Claim Details'!$E$28&lt;=Rates!$D$15,'Claim Details'!$E$19="No"),Rates!$D$26,IF(AND(C139="B",'Claim Details'!$E$28&gt;=Rates!$F$14,'Claim Details'!$E$28&lt;=Rates!$F$15,'Claim Details'!$E$19="Yes"),Rates!$G$26,IF(AND(C139="B",'Claim Details'!$E$28&gt;=Rates!$F$14,'Claim Details'!$E$28&lt;=Rates!$F$15,'Claim Details'!$E$19="No"),Rates!$F$26,IF(AND(C139="B",'Claim Details'!$E$28&gt;=Rates!$H$14,'Claim Details'!$E$28&lt;=Rates!$H$15,'Claim Details'!$E$19="Yes"),Rates!$I$26,IF(AND(C139="B",'Claim Details'!$E$28&gt;=Rates!$H$14,'Claim Details'!$E$28&lt;=Rates!$H$15,'Claim Details'!$E$19="No"),Rates!$H$26,IF(AND(C139="B",'Claim Details'!$E$28&gt;=Rates!$J$14,'Claim Details'!$E$28&lt;=Rates!$J$15,'Claim Details'!$E$19="Yes"),Rates!$K$26,IF(AND(C139="B",'Claim Details'!$E$28&gt;=Rates!$J$14,'Claim Details'!$E$28&lt;=Rates!$J$15,'Claim Details'!$E$19="No"),Rates!$J$26,IF(AND(C139="C",'Claim Details'!$E$28&gt;=Rates!$D$14,'Claim Details'!$E$28&lt;=Rates!$D$15,'Claim Details'!$E$19="Yes"),Rates!$E$27,IF(AND(C139="C",'Claim Details'!$E$28&gt;=Rates!$D$14,'Claim Details'!$E$28&lt;=Rates!$D$15,'Claim Details'!$E$19="No"),Rates!$D$27,IF(AND(C139="C",'Claim Details'!$E$28&gt;=Rates!$F$14,'Claim Details'!$E$28&lt;=Rates!$F$15,'Claim Details'!$E$19="Yes"),Rates!$G$27,IF(AND(C139="C",'Claim Details'!$E$28&gt;=Rates!$F$14,'Claim Details'!$E$28&lt;=Rates!$F$15,'Claim Details'!$E$19="No"),Rates!$F$27,IF(AND(C139="C",'Claim Details'!$E$28&gt;=Rates!$H$14,'Claim Details'!$E$28&lt;=Rates!$H$15,'Claim Details'!$E$19="Yes"),Rates!$I$27,IF(AND(C139="C",'Claim Details'!$E$28&gt;=Rates!$H$14,'Claim Details'!$E$28&lt;=Rates!$H$15,'Claim Details'!$E$19="No"),Rates!$H$27,IF(AND(C139="C",'Claim Details'!$E$28&gt;=Rates!$J$14,'Claim Details'!$E$28&lt;=Rates!$J$15,'Claim Details'!$E$19="Yes"),Rates!$K$27,IF(AND(C139="C",'Claim Details'!$E$28&gt;=Rates!$J$14,'Claim Details'!$E$28&lt;=Rates!$J$15,'Claim Details'!$E$19="No"),Rates!$J$27,"£0.00"))))))))))))))))))))))))</f>
        <v>£0.00</v>
      </c>
      <c r="AU139" s="191" t="str">
        <f>IF(AND(C139="A",'Claim Details'!$E$28&gt;=Rates!$D$14,'Claim Details'!$E$28&lt;=Rates!$D$15,'Claim Details'!$E$19="Yes"),Rates!$E$20,IF(AND(C139="A",'Claim Details'!$E$28&gt;=Rates!$D$14,'Claim Details'!$E$28&lt;=Rates!$D$15,'Claim Details'!$E$19="No"),Rates!$D$20,IF(AND(C139="A",'Claim Details'!$E$28&gt;=Rates!$F$14,'Claim Details'!$E$28&lt;=Rates!$F$15,'Claim Details'!$E$19="Yes"),Rates!$G$20,IF(AND(C139="A",'Claim Details'!$E$28&gt;=Rates!$F$14,'Claim Details'!$E$28&lt;=Rates!$F$15,'Claim Details'!$E$19="No"),Rates!$F$20,IF(AND(C139="A",'Claim Details'!$E$28&gt;=Rates!$H$14,'Claim Details'!$E$28&lt;=Rates!$H$15,'Claim Details'!$E$19="Yes"),Rates!$I$20,IF(AND(C139="A",'Claim Details'!$E$28&gt;=Rates!$H$14,'Claim Details'!$E$28&lt;=Rates!$H$15,'Claim Details'!$E$19="No"),Rates!$H$20,IF(AND(C139="A",'Claim Details'!$E$28&gt;=Rates!$J$14,'Claim Details'!$E$28&lt;=Rates!$J$15,'Claim Details'!$E$19="Yes"),Rates!$K$20,IF(AND(C139="A",'Claim Details'!$E$28&gt;=Rates!$J$14,'Claim Details'!$E$28&lt;=Rates!$J$15,'Claim Details'!$E$19="No"),Rates!$J$20,IF(AND(C139="B",'Claim Details'!$E$28&gt;=Rates!$D$14,'Claim Details'!$E$28&lt;=Rates!$D$15,'Claim Details'!$E$19="Yes"),Rates!$E$21,IF(AND(C139="B",'Claim Details'!$E$28&gt;=Rates!$D$14,'Claim Details'!$E$28&lt;=Rates!$D$15,'Claim Details'!$E$19="No"),Rates!$D$21,IF(AND(C139="B",'Claim Details'!$E$28&gt;=Rates!$F$14,'Claim Details'!$E$28&lt;=Rates!$F$15,'Claim Details'!$E$19="Yes"),Rates!$G$21,IF(AND(C139="B",'Claim Details'!$E$28&gt;=Rates!$F$14,'Claim Details'!$E$28&lt;=Rates!$F$15,'Claim Details'!$E$19="No"),Rates!$F$21,IF(AND(C139="B",'Claim Details'!$E$28&gt;=Rates!$H$14,'Claim Details'!$E$28&lt;=Rates!$H$15,'Claim Details'!$E$19="Yes"),Rates!$I$21,IF(AND(C139="B",'Claim Details'!$E$28&gt;=Rates!$H$14,'Claim Details'!$E$28&lt;=Rates!$H$15,'Claim Details'!$E$19="No"),Rates!$H$21,IF(AND(C139="B",'Claim Details'!$E$28&gt;=Rates!$J$14,'Claim Details'!$E$28&lt;=Rates!$J$15,'Claim Details'!$E$19="Yes"),Rates!$K$21,IF(AND(C139="B",'Claim Details'!$E$28&gt;=Rates!$J$14,'Claim Details'!$E$28&lt;=Rates!$J$15,'Claim Details'!$E$19="No"),Rates!$J$21,"£0.00"))))))))))))))))</f>
        <v>£0.00</v>
      </c>
      <c r="AV139" s="191" t="str">
        <f>IF(AND(C139="A",'Claim Details'!$E$28&gt;=Rates!$D$14,'Claim Details'!$E$28&lt;=Rates!$D$15,'Claim Details'!$E$19="Yes"),Rates!$E$22,IF(AND(C139="A",'Claim Details'!$E$28&gt;=Rates!$D$14,'Claim Details'!$E$28&lt;=Rates!$D$15,'Claim Details'!$E$19="No"),Rates!$D$22,IF(AND(C139="A",'Claim Details'!$E$28&gt;=Rates!$F$14,'Claim Details'!$E$28&lt;=Rates!$F$15,'Claim Details'!$E$19="Yes"),Rates!$G$22,IF(AND(C139="A",'Claim Details'!$E$28&gt;=Rates!$F$14,'Claim Details'!$E$28&lt;=Rates!$F$15,'Claim Details'!$E$19="No"),Rates!$F$22,IF(AND(C139="A",'Claim Details'!$E$28&gt;=Rates!$H$14,'Claim Details'!$E$28&lt;=Rates!$H$15,'Claim Details'!$E$19="Yes"),Rates!$I$22,IF(AND(C139="A",'Claim Details'!$E$28&gt;=Rates!$H$14,'Claim Details'!$E$28&lt;=Rates!$H$15,'Claim Details'!$E$19="No"),Rates!$H$22,IF(AND(C139="A",'Claim Details'!$E$28&gt;=Rates!$J$14,'Claim Details'!$E$28&lt;=Rates!$J$15,'Claim Details'!$E$19="Yes"),Rates!$K$22,IF(AND(C139="A",'Claim Details'!$E$28&gt;=Rates!$J$14,'Claim Details'!$E$28&lt;=Rates!$J$15,'Claim Details'!$E$19="No"),Rates!$J$22,IF(AND(C139="B",'Claim Details'!$E$28&gt;=Rates!$D$14,'Claim Details'!$E$28&lt;=Rates!$D$15,'Claim Details'!$E$19="Yes"),Rates!$E$23,IF(AND(C139="B",'Claim Details'!$E$28&gt;=Rates!$D$14,'Claim Details'!$E$28&lt;=Rates!$D$15,'Claim Details'!$E$19="No"),Rates!$D$23,IF(AND(C139="B",'Claim Details'!$E$28&gt;=Rates!$F$14,'Claim Details'!$E$28&lt;=Rates!$F$15,'Claim Details'!$E$19="Yes"),Rates!$G$23,IF(AND(C139="B",'Claim Details'!$E$28&gt;=Rates!$F$14,'Claim Details'!$E$28&lt;=Rates!$F$15,'Claim Details'!$E$19="No"),Rates!$F$23,IF(AND(C139="B",'Claim Details'!$E$28&gt;=Rates!$H$14,'Claim Details'!$E$28&lt;=Rates!$H$15,'Claim Details'!$E$19="Yes"),Rates!$I$23,IF(AND(C139="B",'Claim Details'!$E$28&gt;=Rates!$H$14,'Claim Details'!$E$28&lt;=Rates!$H$15,'Claim Details'!$E$19="No"),Rates!$H$23,IF(AND(C139="B",'Claim Details'!$E$28&gt;=Rates!$J$14,'Claim Details'!$E$28&lt;=Rates!$J$15,'Claim Details'!$E$19="Yes"),Rates!$K$23,IF(AND(C139="B",'Claim Details'!$E$28&gt;=Rates!$J$14,'Claim Details'!$E$28&lt;=Rates!$J$15,'Claim Details'!$E$19="No"),Rates!$J$23,IF(AND(C139="C",'Claim Details'!$E$28&gt;=Rates!$D$14,'Claim Details'!$E$28&lt;=Rates!$D$15,'Claim Details'!$E$19="Yes"),Rates!$E$24,IF(AND(C139="C",'Claim Details'!$E$28&gt;=Rates!$D$14,'Claim Details'!$E$28&lt;=Rates!$D$15,'Claim Details'!$E$19="No"),Rates!$D$24,IF(AND(C139="C",'Claim Details'!$E$28&gt;=Rates!$F$14,'Claim Details'!$E$28&lt;=Rates!$F$15,'Claim Details'!$E$19="Yes"),Rates!$G$24,IF(AND(C139="C",'Claim Details'!$E$28&gt;=Rates!$F$14,'Claim Details'!$E$28&lt;=Rates!$F$15,'Claim Details'!$E$19="No"),Rates!$F$24,IF(AND(C139="C",'Claim Details'!$E$28&gt;=Rates!$H$14,'Claim Details'!$E$28&lt;=Rates!$H$15,'Claim Details'!$E$19="Yes"),Rates!$I$24,IF(AND(C139="C",'Claim Details'!$E$28&gt;=Rates!$H$14,'Claim Details'!$E$28&lt;=Rates!$H$15,'Claim Details'!$E$19="No"),Rates!$H$24,IF(AND(C139="C",'Claim Details'!$E$28&gt;=Rates!$J$14,'Claim Details'!$E$28&lt;=Rates!$J$15,'Claim Details'!$E$19="Yes"),Rates!$K$24,IF(AND(C139="C",'Claim Details'!$E$28&gt;=Rates!$J$14,'Claim Details'!$E$28&lt;=Rates!$J$15,'Claim Details'!$E$19="No"),Rates!$J$24,"£0.00"))))))))))))))))))))))))</f>
        <v>£0.00</v>
      </c>
      <c r="AW139" s="1"/>
      <c r="AX139" s="189" t="str">
        <f>IF(AND(U139="A",'Claim Details'!$I$28&gt;=Rates!$D$14,'Claim Details'!$I$28&lt;=Rates!$D$15,'Claim Details'!$I$19="Yes"),Rates!$J$17,IF(AND(U139="A",'Claim Details'!$I$28&gt;=Rates!$D$14,'Claim Details'!$I$28&lt;=Rates!$D$15,'Claim Details'!$I$19="No"),Rates!$D$17,IF(AND(U139="A",'Claim Details'!$I$28&gt;=Rates!$F$14,'Claim Details'!$I$28&lt;=Rates!$F$15,'Claim Details'!$I$19="Yes"),Rates!$G$17,IF(AND(U139="A",'Claim Details'!$I$28&gt;=Rates!$F$14,'Claim Details'!$I$28&lt;=Rates!$F$15,'Claim Details'!$I$19="No"),Rates!$F$17,IF(AND(U139="A",'Claim Details'!$I$28&gt;=Rates!$H$14,'Claim Details'!$I$28&lt;=Rates!$H$15,'Claim Details'!$I$19="Yes"),Rates!$I$17,IF(AND(U139="A",'Claim Details'!$I$28&gt;=Rates!$H$14,'Claim Details'!$I$28&lt;=Rates!$H$15,'Claim Details'!$I$19="No"),Rates!$H$17,IF(AND(U139="A",'Claim Details'!$I$28&gt;=Rates!$J$14,'Claim Details'!$I$28&lt;=Rates!$J$15,'Claim Details'!$I$19="Yes"),Rates!$K$17,IF(AND(U139="A",'Claim Details'!$I$28&gt;=Rates!$J$14,'Claim Details'!$I$28&lt;=Rates!$J$15,'Claim Details'!$I$19="No"),Rates!$J$17,IF(AND(U139="B",'Claim Details'!$I$28&gt;=Rates!$D$14,'Claim Details'!$I$28&lt;=Rates!$D$15,'Claim Details'!$I$19="Yes"),Rates!$E$18,IF(AND(U139="B",'Claim Details'!$I$28&gt;=Rates!$D$14,'Claim Details'!$I$28&lt;=Rates!$D$15,'Claim Details'!$I$19="No"),Rates!$D$18,IF(AND(U139="B",'Claim Details'!$I$28&gt;=Rates!$F$14,'Claim Details'!$I$28&lt;=Rates!$F$15,'Claim Details'!$I$19="Yes"),Rates!$G$18,IF(AND(U139="B",'Claim Details'!$I$28&gt;=Rates!$F$14,'Claim Details'!$I$28&lt;=Rates!$F$15,'Claim Details'!$I$19="No"),Rates!$F$18,IF(AND(U139="B",'Claim Details'!$I$28&gt;=Rates!$H$14,'Claim Details'!$I$28&lt;=Rates!$H$15,'Claim Details'!$I$19="Yes"),Rates!$I$18,IF(AND(U139="B",'Claim Details'!$I$28&gt;=Rates!$H$14,'Claim Details'!$I$28&lt;=Rates!$H$15,'Claim Details'!$I$19="No"),Rates!$H$18,IF(AND(U139="B",'Claim Details'!$I$28&gt;=Rates!$J$14,'Claim Details'!$I$28&lt;=Rates!$J$15,'Claim Details'!$I$19="Yes"),Rates!$K$18,IF(AND(U139="B",'Claim Details'!$I$28&gt;=Rates!$J$14,'Claim Details'!$I$28&lt;=Rates!$J$15,'Claim Details'!$I$19="No"),Rates!$J$18,IF(AND(U139="C",'Claim Details'!$I$28&gt;=Rates!$D$14,'Claim Details'!$I$28&lt;=Rates!$D$15,'Claim Details'!$I$19="Yes"),Rates!$E$19,IF(AND(U139="C",'Claim Details'!$I$28&gt;=Rates!$D$14,'Claim Details'!$I$28&lt;=Rates!$D$15,'Claim Details'!$I$19="No"),Rates!$D$19,IF(AND(U139="C",'Claim Details'!$I$28&gt;=Rates!$F$14,'Claim Details'!$I$28&lt;=Rates!$F$15,'Claim Details'!$I$19="Yes"),Rates!$G$19,IF(AND(U139="C",'Claim Details'!$I$28&gt;=Rates!$F$14,'Claim Details'!$I$28&lt;=Rates!$F$15,'Claim Details'!$I$19="No"),Rates!$F$19,IF(AND(U139="C",'Claim Details'!$I$28&gt;=Rates!$H$14,'Claim Details'!$I$28&lt;=Rates!$H$15,'Claim Details'!$I$19="Yes"),Rates!$I$19,IF(AND(U139="C",'Claim Details'!$I$28&gt;=Rates!$H$14,'Claim Details'!$I$28&lt;=Rates!$H$15,'Claim Details'!$I$19="No"),Rates!$H$19,IF(AND(U139="C",'Claim Details'!$I$28&gt;=Rates!$J$14,'Claim Details'!$I$28&lt;=Rates!$J$15,'Claim Details'!$I$19="Yes"),Rates!$K$19,IF(AND(U139="C",'Claim Details'!$I$28&gt;=Rates!$J$14,'Claim Details'!$I$28&lt;=Rates!$J$15,'Claim Details'!$I$19="No"),Rates!$J$19,"£0.00"))))))))))))))))))))))))</f>
        <v>£0.00</v>
      </c>
      <c r="AY139" s="189" t="str">
        <f>IF(AND(C139="A",'Claim Details'!$I$28&gt;=Rates!$D$14,'Claim Details'!$I$28&lt;=Rates!$D$15,'Claim Details'!$I$19="Yes"),Rates!$J$25,IF(AND(C139="A",'Claim Details'!$I$28&gt;=Rates!$D$14,'Claim Details'!$I$28&lt;=Rates!$D$15,'Claim Details'!$I$19="No"),Rates!$D$25,IF(AND(C139="A",'Claim Details'!$I$28&gt;=Rates!$F$14,'Claim Details'!$I$28&lt;=Rates!$F$15,'Claim Details'!$I$19="Yes"),Rates!$G$25,IF(AND(C139="A",'Claim Details'!$I$28&gt;=Rates!$F$14,'Claim Details'!$I$28&lt;=Rates!$F$15,'Claim Details'!$I$19="No"),Rates!$F$25,IF(AND(C139="A",'Claim Details'!$I$28&gt;=Rates!$H$14,'Claim Details'!$I$28&lt;=Rates!$H$15,'Claim Details'!$I$19="Yes"),Rates!$I$25,IF(AND(C139="A",'Claim Details'!$I$28&gt;=Rates!$H$14,'Claim Details'!$I$28&lt;=Rates!$H$15,'Claim Details'!$I$19="No"),Rates!$H$25,IF(AND(C139="A",'Claim Details'!$I$28&gt;=Rates!$J$14,'Claim Details'!$I$28&lt;=Rates!$J$15,'Claim Details'!$I$19="Yes"),Rates!$K$25,IF(AND(C139="A",'Claim Details'!$I$28&gt;=Rates!$J$14,'Claim Details'!$I$28&lt;=Rates!$J$15,'Claim Details'!$I$19="No"),Rates!$J$25,IF(AND(C139="B",'Claim Details'!$I$28&gt;=Rates!$D$14,'Claim Details'!$I$28&lt;=Rates!$D$15,'Claim Details'!$I$19="Yes"),Rates!$E$26,IF(AND(C139="B",'Claim Details'!$I$28&gt;=Rates!$D$14,'Claim Details'!$I$28&lt;=Rates!$D$15,'Claim Details'!$I$19="No"),Rates!$D$26,IF(AND(C139="B",'Claim Details'!$I$28&gt;=Rates!$F$14,'Claim Details'!$I$28&lt;=Rates!$F$15,'Claim Details'!$I$19="Yes"),Rates!$G$26,IF(AND(C139="B",'Claim Details'!$I$28&gt;=Rates!$F$14,'Claim Details'!$I$28&lt;=Rates!$F$15,'Claim Details'!$I$19="No"),Rates!$F$26,IF(AND(C139="B",'Claim Details'!$I$28&gt;=Rates!$H$14,'Claim Details'!$I$28&lt;=Rates!$H$15,'Claim Details'!$I$19="Yes"),Rates!$I$26,IF(AND(C139="B",'Claim Details'!$I$28&gt;=Rates!$H$14,'Claim Details'!$I$28&lt;=Rates!$H$15,'Claim Details'!$I$19="No"),Rates!$H$26,IF(AND(C139="B",'Claim Details'!$I$28&gt;=Rates!$J$14,'Claim Details'!$I$28&lt;=Rates!$J$15,'Claim Details'!$I$19="Yes"),Rates!$K$26,IF(AND(C139="B",'Claim Details'!$I$28&gt;=Rates!$J$14,'Claim Details'!$I$28&lt;=Rates!$J$15,'Claim Details'!$I$19="No"),Rates!$J$26,IF(AND(C139="C",'Claim Details'!$I$28&gt;=Rates!$D$14,'Claim Details'!$I$28&lt;=Rates!$D$15,'Claim Details'!$I$19="Yes"),Rates!$E$27,IF(AND(C139="C",'Claim Details'!$I$28&gt;=Rates!$D$14,'Claim Details'!$I$28&lt;=Rates!$D$15,'Claim Details'!$I$19="No"),Rates!$D$27,IF(AND(C139="C",'Claim Details'!$I$28&gt;=Rates!$F$14,'Claim Details'!$I$28&lt;=Rates!$F$15,'Claim Details'!$I$19="Yes"),Rates!$G$27,IF(AND(C139="C",'Claim Details'!$I$28&gt;=Rates!$F$14,'Claim Details'!$I$28&lt;=Rates!$F$15,'Claim Details'!$I$19="No"),Rates!$F$27,IF(AND(C139="C",'Claim Details'!$I$28&gt;=Rates!$H$14,'Claim Details'!$I$28&lt;=Rates!$H$15,'Claim Details'!$I$19="Yes"),Rates!$I$27,IF(AND(C139="C",'Claim Details'!$I$28&gt;=Rates!$H$14,'Claim Details'!$I$28&lt;=Rates!$H$15,'Claim Details'!$I$19="No"),Rates!$H$27,IF(AND(C139="C",'Claim Details'!$I$28&gt;=Rates!$J$14,'Claim Details'!$I$28&lt;=Rates!$J$15,'Claim Details'!$I$19="Yes"),Rates!$K$27,IF(AND(C139="C",'Claim Details'!$I$28&gt;=Rates!$J$14,'Claim Details'!$I$28&lt;=Rates!$J$15,'Claim Details'!$I$19="No"),Rates!$J$27,"£0.00"))))))))))))))))))))))))</f>
        <v>£0.00</v>
      </c>
      <c r="AZ139" s="189" t="str">
        <f>IF(AND(C139="A",'Claim Details'!$I$28&gt;=Rates!$D$14,'Claim Details'!$I$28&lt;=Rates!$D$15,'Claim Details'!$I$19="Yes"),Rates!$E$20,IF(AND(C139="A",'Claim Details'!$I$28&gt;=Rates!$D$14,'Claim Details'!$I$28&lt;=Rates!$D$15,'Claim Details'!$I$19="No"),Rates!$D$20,IF(AND(C139="A",'Claim Details'!$I$28&gt;=Rates!$F$14,'Claim Details'!$I$28&lt;=Rates!$F$15,'Claim Details'!$I$19="Yes"),Rates!$G$20,IF(AND(C139="A",'Claim Details'!$I$28&gt;=Rates!$F$14,'Claim Details'!$I$28&lt;=Rates!$F$15,'Claim Details'!$I$19="No"),Rates!$F$20,IF(AND(C139="A",'Claim Details'!$I$28&gt;=Rates!$H$14,'Claim Details'!$I$28&lt;=Rates!$H$15,'Claim Details'!$I$19="Yes"),Rates!$I$20,IF(AND(C139="A",'Claim Details'!$I$28&gt;=Rates!$H$14,'Claim Details'!$I$28&lt;=Rates!$H$15,'Claim Details'!$I$19="No"),Rates!$H$20,IF(AND(C139="A",'Claim Details'!$I$28&gt;=Rates!$J$14,'Claim Details'!$I$28&lt;=Rates!$J$15,'Claim Details'!$I$19="Yes"),Rates!$K$20,IF(AND(C139="A",'Claim Details'!$I$28&gt;=Rates!$J$14,'Claim Details'!$I$28&lt;=Rates!$J$15,'Claim Details'!$I$19="No"),Rates!$J$20,IF(AND(C139="B",'Claim Details'!$I$28&gt;=Rates!$D$14,'Claim Details'!$I$28&lt;=Rates!$D$15,'Claim Details'!$I$19="Yes"),Rates!$E$21,IF(AND(C139="B",'Claim Details'!$I$28&gt;=Rates!$D$14,'Claim Details'!$I$28&lt;=Rates!$D$15,'Claim Details'!$I$19="No"),Rates!$D$21,IF(AND(C139="B",'Claim Details'!$I$28&gt;=Rates!$F$14,'Claim Details'!$I$28&lt;=Rates!$F$15,'Claim Details'!$I$19="Yes"),Rates!$G$21,IF(AND(C139="B",'Claim Details'!$I$28&gt;=Rates!$F$14,'Claim Details'!$I$28&lt;=Rates!$F$15,'Claim Details'!$I$19="No"),Rates!$F$21,IF(AND(C139="B",'Claim Details'!$I$28&gt;=Rates!$H$14,'Claim Details'!$I$28&lt;=Rates!$H$15,'Claim Details'!$I$19="Yes"),Rates!$I$21,IF(AND(C139="B",'Claim Details'!$I$28&gt;=Rates!$H$14,'Claim Details'!$I$28&lt;=Rates!$H$15,'Claim Details'!$I$19="No"),Rates!$H$21,IF(AND(C139="B",'Claim Details'!$I$28&gt;=Rates!$J$14,'Claim Details'!$I$28&lt;=Rates!$J$15,'Claim Details'!$I$19="Yes"),Rates!$K$21,IF(AND(C139="B",'Claim Details'!$I$28&gt;=Rates!$J$14,'Claim Details'!$I$28&lt;=Rates!$J$15,'Claim Details'!$I$19="No"),Rates!$J$21,"£0.00"))))))))))))))))</f>
        <v>£0.00</v>
      </c>
      <c r="BA139" s="189" t="str">
        <f>IF(AND(C139="A",'Claim Details'!$I$28&gt;=Rates!$D$14,'Claim Details'!$I$28&lt;=Rates!$D$15,'Claim Details'!$I$19="Yes"),Rates!$E$22,IF(AND(C139="A",'Claim Details'!$I$28&gt;=Rates!$D$14,'Claim Details'!$I$28&lt;=Rates!$D$15,'Claim Details'!$I$19="No"),Rates!$D$22,IF(AND(C139="A",'Claim Details'!$I$28&gt;=Rates!$F$14,'Claim Details'!$I$28&lt;=Rates!$F$15,'Claim Details'!$I$19="Yes"),Rates!$G$22,IF(AND(C139="A",'Claim Details'!$I$28&gt;=Rates!$F$14,'Claim Details'!$I$28&lt;=Rates!$F$15,'Claim Details'!$I$19="No"),Rates!$F$22,IF(AND(C139="A",'Claim Details'!$I$28&gt;=Rates!$H$14,'Claim Details'!$I$28&lt;=Rates!$H$15,'Claim Details'!$I$19="Yes"),Rates!$I$22,IF(AND(C139="A",'Claim Details'!$I$28&gt;=Rates!$H$14,'Claim Details'!$I$28&lt;=Rates!$H$15,'Claim Details'!$I$19="No"),Rates!$H$22,IF(AND(C139="A",'Claim Details'!$I$28&gt;=Rates!$J$14,'Claim Details'!$I$28&lt;=Rates!$J$15,'Claim Details'!$I$19="Yes"),Rates!$K$22,IF(AND(C139="A",'Claim Details'!$I$28&gt;=Rates!$J$14,'Claim Details'!$I$28&lt;=Rates!$J$15,'Claim Details'!$I$19="No"),Rates!$J$22,IF(AND(C139="B",'Claim Details'!$I$28&gt;=Rates!$D$14,'Claim Details'!$I$28&lt;=Rates!$D$15,'Claim Details'!$I$19="Yes"),Rates!$E$23,IF(AND(C139="B",'Claim Details'!$I$28&gt;=Rates!$D$14,'Claim Details'!$I$28&lt;=Rates!$D$15,'Claim Details'!$I$19="No"),Rates!$D$23,IF(AND(C139="B",'Claim Details'!$I$28&gt;=Rates!$F$14,'Claim Details'!$I$28&lt;=Rates!$F$15,'Claim Details'!$I$19="Yes"),Rates!$G$23,IF(AND(C139="B",'Claim Details'!$I$28&gt;=Rates!$F$14,'Claim Details'!$I$28&lt;=Rates!$F$15,'Claim Details'!$I$19="No"),Rates!$F$23,IF(AND(C139="B",'Claim Details'!$I$28&gt;=Rates!$H$14,'Claim Details'!$I$28&lt;=Rates!$H$15,'Claim Details'!$I$19="Yes"),Rates!$I$23,IF(AND(C139="B",'Claim Details'!$I$28&gt;=Rates!$H$14,'Claim Details'!$I$28&lt;=Rates!$H$15,'Claim Details'!$I$19="No"),Rates!$H$23,IF(AND(C139="B",'Claim Details'!$I$28&gt;=Rates!$J$14,'Claim Details'!$I$28&lt;=Rates!$J$15,'Claim Details'!$I$19="Yes"),Rates!$K$23,IF(AND(C139="B",'Claim Details'!$I$28&gt;=Rates!$J$14,'Claim Details'!$I$28&lt;=Rates!$J$15,'Claim Details'!$I$19="No"),Rates!$J$23,IF(AND(C139="C",'Claim Details'!$I$28&gt;=Rates!$D$14,'Claim Details'!$I$28&lt;=Rates!$D$15,'Claim Details'!$I$19="Yes"),Rates!$E$24,IF(AND(C139="C",'Claim Details'!$I$28&gt;=Rates!$D$14,'Claim Details'!$I$28&lt;=Rates!$D$15,'Claim Details'!$I$19="No"),Rates!$D$24,IF(AND(C139="C",'Claim Details'!$I$28&gt;=Rates!$F$14,'Claim Details'!$I$28&lt;=Rates!$F$15,'Claim Details'!$I$19="Yes"),Rates!$G$24,IF(AND(C139="C",'Claim Details'!$I$28&gt;=Rates!$F$14,'Claim Details'!$I$28&lt;=Rates!$F$15,'Claim Details'!$I$19="No"),Rates!$F$24,IF(AND(C139="C",'Claim Details'!$I$28&gt;=Rates!$H$14,'Claim Details'!$I$28&lt;=Rates!$H$15,'Claim Details'!$I$19="Yes"),Rates!$I$24,IF(AND(C139="C",'Claim Details'!$I$28&gt;=Rates!$H$14,'Claim Details'!$I$28&lt;=Rates!$H$15,'Claim Details'!$I$19="No"),Rates!$H$24,IF(AND(C139="C",'Claim Details'!$I$28&gt;=Rates!$J$14,'Claim Details'!$I$28&lt;=Rates!$J$15,'Claim Details'!$I$19="Yes"),Rates!$K$24,IF(AND(C139="C",'Claim Details'!$I$28&gt;=Rates!$J$14,'Claim Details'!$I$28&lt;=Rates!$J$15,'Claim Details'!$I$19="No"),Rates!$J$24,"£0.00"))))))))))))))))))))))))</f>
        <v>£0.00</v>
      </c>
      <c r="BB139" s="189" t="str">
        <f t="shared" si="42"/>
        <v>£0.00</v>
      </c>
      <c r="BC139" s="1"/>
      <c r="BD139" s="189" t="str">
        <f>IF(AND(AE139="A",'Claim Details'!$I$28&gt;=Rates!$D$14,'Claim Details'!$I$28&lt;=Rates!$D$15,'Claim Details'!$I$19="Yes"),Rates!$J$17,IF(AND(AE139="A",'Claim Details'!$I$28&gt;=Rates!$D$14,'Claim Details'!$I$28&lt;=Rates!$D$15,'Claim Details'!$I$19="No"),Rates!$D$17,IF(AND(AE139="A",'Claim Details'!$I$28&gt;=Rates!$F$14,'Claim Details'!$I$28&lt;=Rates!$F$15,'Claim Details'!$I$19="Yes"),Rates!$G$17,IF(AND(AE139="A",'Claim Details'!$I$28&gt;=Rates!$F$14,'Claim Details'!$I$28&lt;=Rates!$F$15,'Claim Details'!$I$19="No"),Rates!$F$17,IF(AND(AE139="A",'Claim Details'!$I$28&gt;=Rates!$H$14,'Claim Details'!$I$28&lt;=Rates!$H$15,'Claim Details'!$I$19="Yes"),Rates!$I$17,IF(AND(AE139="A",'Claim Details'!$I$28&gt;=Rates!$H$14,'Claim Details'!$I$28&lt;=Rates!$H$15,'Claim Details'!$I$19="No"),Rates!$H$17,IF(AND(AE139="A",'Claim Details'!$I$28&gt;=Rates!$J$14,'Claim Details'!$I$28&lt;=Rates!$J$15,'Claim Details'!$I$19="Yes"),Rates!$K$17,IF(AND(AE139="A",'Claim Details'!$I$28&gt;=Rates!$J$14,'Claim Details'!$I$28&lt;=Rates!$J$15,'Claim Details'!$I$19="No"),Rates!$J$17,IF(AND(AE139="B",'Claim Details'!$I$28&gt;=Rates!$D$14,'Claim Details'!$I$28&lt;=Rates!$D$15,'Claim Details'!$I$19="Yes"),Rates!$E$18,IF(AND(AE139="B",'Claim Details'!$I$28&gt;=Rates!$D$14,'Claim Details'!$I$28&lt;=Rates!$D$15,'Claim Details'!$I$19="No"),Rates!$D$18,IF(AND(AE139="B",'Claim Details'!$I$28&gt;=Rates!$F$14,'Claim Details'!$I$28&lt;=Rates!$F$15,'Claim Details'!$I$19="Yes"),Rates!$G$18,IF(AND(AE139="B",'Claim Details'!$I$28&gt;=Rates!$F$14,'Claim Details'!$I$28&lt;=Rates!$F$15,'Claim Details'!$I$19="No"),Rates!$F$18,IF(AND(AE139="B",'Claim Details'!$I$28&gt;=Rates!$H$14,'Claim Details'!$I$28&lt;=Rates!$H$15,'Claim Details'!$I$19="Yes"),Rates!$I$18,IF(AND(AE139="B",'Claim Details'!$I$28&gt;=Rates!$H$14,'Claim Details'!$I$28&lt;=Rates!$H$15,'Claim Details'!$I$19="No"),Rates!$H$18,IF(AND(AE139="B",'Claim Details'!$I$28&gt;=Rates!$J$14,'Claim Details'!$I$28&lt;=Rates!$J$15,'Claim Details'!$I$19="Yes"),Rates!$K$18,IF(AND(AE139="B",'Claim Details'!$I$28&gt;=Rates!$J$14,'Claim Details'!$I$28&lt;=Rates!$J$15,'Claim Details'!$I$19="No"),Rates!$J$18,IF(AND(AE139="C",'Claim Details'!$I$28&gt;=Rates!$D$14,'Claim Details'!$I$28&lt;=Rates!$D$15,'Claim Details'!$I$19="Yes"),Rates!$E$19,IF(AND(AE139="C",'Claim Details'!$I$28&gt;=Rates!$D$14,'Claim Details'!$I$28&lt;=Rates!$D$15,'Claim Details'!$I$19="No"),Rates!$D$19,IF(AND(AE139="C",'Claim Details'!$I$28&gt;=Rates!$F$14,'Claim Details'!$I$28&lt;=Rates!$F$15,'Claim Details'!$I$19="Yes"),Rates!$G$19,IF(AND(AE139="C",'Claim Details'!$I$28&gt;=Rates!$F$14,'Claim Details'!$I$28&lt;=Rates!$F$15,'Claim Details'!$I$19="No"),Rates!$F$19,IF(AND(AE139="C",'Claim Details'!$I$28&gt;=Rates!$H$14,'Claim Details'!$I$28&lt;=Rates!$H$15,'Claim Details'!$I$19="Yes"),Rates!$I$19,IF(AND(AE139="C",'Claim Details'!$I$28&gt;=Rates!$H$14,'Claim Details'!$I$28&lt;=Rates!$H$15,'Claim Details'!$I$19="No"),Rates!$H$19,IF(AND(AE139="C",'Claim Details'!$I$28&gt;=Rates!$J$14,'Claim Details'!$I$28&lt;=Rates!$J$15,'Claim Details'!$I$19="Yes"),Rates!$K$19,IF(AND(AE139="C",'Claim Details'!$I$28&gt;=Rates!$J$14,'Claim Details'!$I$28&lt;=Rates!$J$15,'Claim Details'!$I$19="No"),Rates!$J$19,"£0.00"))))))))))))))))))))))))</f>
        <v>£0.00</v>
      </c>
      <c r="BE139" s="189" t="str">
        <f>IF(AND(AE139="A",'Claim Details'!$I$28&gt;=Rates!$D$14,'Claim Details'!$I$28&lt;=Rates!$D$15,'Claim Details'!$I$19="Yes"),Rates!$J$25,IF(AND(AE139="A",'Claim Details'!$I$28&gt;=Rates!$D$14,'Claim Details'!$I$28&lt;=Rates!$D$15,'Claim Details'!$I$19="No"),Rates!$D$25,IF(AND(AE139="A",'Claim Details'!$I$28&gt;=Rates!$F$14,'Claim Details'!$I$28&lt;=Rates!$F$15,'Claim Details'!$I$19="Yes"),Rates!$G$25,IF(AND(AE139="A",'Claim Details'!$I$28&gt;=Rates!$F$14,'Claim Details'!$I$28&lt;=Rates!$F$15,'Claim Details'!$I$19="No"),Rates!$F$25,IF(AND(AE139="A",'Claim Details'!$I$28&gt;=Rates!$H$14,'Claim Details'!$I$28&lt;=Rates!$H$15,'Claim Details'!$I$19="Yes"),Rates!$I$25,IF(AND(AE139="A",'Claim Details'!$I$28&gt;=Rates!$H$14,'Claim Details'!$I$28&lt;=Rates!$H$15,'Claim Details'!$I$19="No"),Rates!$H$25,IF(AND(AE139="A",'Claim Details'!$I$28&gt;=Rates!$J$14,'Claim Details'!$I$28&lt;=Rates!$J$15,'Claim Details'!$I$19="Yes"),Rates!$K$25,IF(AND(AE139="A",'Claim Details'!$I$28&gt;=Rates!$J$14,'Claim Details'!$I$28&lt;=Rates!$J$15,'Claim Details'!$I$19="No"),Rates!$J$25,IF(AND(AE139="B",'Claim Details'!$I$28&gt;=Rates!$D$14,'Claim Details'!$I$28&lt;=Rates!$D$15,'Claim Details'!$I$19="Yes"),Rates!$E$26,IF(AND(AE139="B",'Claim Details'!$I$28&gt;=Rates!$D$14,'Claim Details'!$I$28&lt;=Rates!$D$15,'Claim Details'!$I$19="No"),Rates!$D$26,IF(AND(AE139="B",'Claim Details'!$I$28&gt;=Rates!$F$14,'Claim Details'!$I$28&lt;=Rates!$F$15,'Claim Details'!$I$19="Yes"),Rates!$G$26,IF(AND(AE139="B",'Claim Details'!$I$28&gt;=Rates!$F$14,'Claim Details'!$I$28&lt;=Rates!$F$15,'Claim Details'!$I$19="No"),Rates!$F$26,IF(AND(AE139="B",'Claim Details'!$I$28&gt;=Rates!$H$14,'Claim Details'!$I$28&lt;=Rates!$H$15,'Claim Details'!$I$19="Yes"),Rates!$I$26,IF(AND(AE139="B",'Claim Details'!$I$28&gt;=Rates!$H$14,'Claim Details'!$I$28&lt;=Rates!$H$15,'Claim Details'!$I$19="No"),Rates!$H$26,IF(AND(AE139="B",'Claim Details'!$I$28&gt;=Rates!$J$14,'Claim Details'!$I$28&lt;=Rates!$J$15,'Claim Details'!$I$19="Yes"),Rates!$K$26,IF(AND(AE139="B",'Claim Details'!$I$28&gt;=Rates!$J$14,'Claim Details'!$I$28&lt;=Rates!$J$15,'Claim Details'!$I$19="No"),Rates!$J$26,IF(AND(AE139="C",'Claim Details'!$I$28&gt;=Rates!$D$14,'Claim Details'!$I$28&lt;=Rates!$D$15,'Claim Details'!$I$19="Yes"),Rates!$E$27,IF(AND(AE139="C",'Claim Details'!$I$28&gt;=Rates!$D$14,'Claim Details'!$I$28&lt;=Rates!$D$15,'Claim Details'!$I$19="No"),Rates!$D$27,IF(AND(AE139="C",'Claim Details'!$I$28&gt;=Rates!$F$14,'Claim Details'!$I$28&lt;=Rates!$F$15,'Claim Details'!$I$19="Yes"),Rates!$G$27,IF(AND(AE139="C",'Claim Details'!$I$28&gt;=Rates!$F$14,'Claim Details'!$I$28&lt;=Rates!$F$15,'Claim Details'!$I$19="No"),Rates!$F$27,IF(AND(AE139="C",'Claim Details'!$I$28&gt;=Rates!$H$14,'Claim Details'!$I$28&lt;=Rates!$H$15,'Claim Details'!$I$19="Yes"),Rates!$I$27,IF(AND(AE139="C",'Claim Details'!$I$28&gt;=Rates!$H$14,'Claim Details'!$I$28&lt;=Rates!$H$15,'Claim Details'!$I$19="No"),Rates!$H$27,IF(AND(AE139="C",'Claim Details'!$I$28&gt;=Rates!$J$14,'Claim Details'!$I$28&lt;=Rates!$J$15,'Claim Details'!$I$19="Yes"),Rates!$K$27,IF(AND(AE139="C",'Claim Details'!$I$28&gt;=Rates!$J$14,'Claim Details'!$I$28&lt;=Rates!$J$15,'Claim Details'!$I$19="No"),Rates!$J$27,"£0.00"))))))))))))))))))))))))</f>
        <v>£0.00</v>
      </c>
      <c r="BF139" s="189" t="str">
        <f>IF(AND(AE139="A",'Claim Details'!$I$28&gt;=Rates!$D$14,'Claim Details'!$I$28&lt;=Rates!$D$15,'Claim Details'!$I$19="Yes"),Rates!$E$20,IF(AND(AE139="A",'Claim Details'!$I$28&gt;=Rates!$D$14,'Claim Details'!$I$28&lt;=Rates!$D$15,'Claim Details'!$I$19="No"),Rates!$D$20,IF(AND(AE139="A",'Claim Details'!$I$28&gt;=Rates!$F$14,'Claim Details'!$I$28&lt;=Rates!$F$15,'Claim Details'!$I$19="Yes"),Rates!$G$20,IF(AND(AE139="A",'Claim Details'!$I$28&gt;=Rates!$F$14,'Claim Details'!$I$28&lt;=Rates!$F$15,'Claim Details'!$I$19="No"),Rates!$F$20,IF(AND(AE139="A",'Claim Details'!$I$28&gt;=Rates!$H$14,'Claim Details'!$I$28&lt;=Rates!$H$15,'Claim Details'!$I$19="Yes"),Rates!$I$20,IF(AND(AE139="A",'Claim Details'!$I$28&gt;=Rates!$H$14,'Claim Details'!$I$28&lt;=Rates!$H$15,'Claim Details'!$I$19="No"),Rates!$H$20,IF(AND(AE139="A",'Claim Details'!$I$28&gt;=Rates!$J$14,'Claim Details'!$I$28&lt;=Rates!$J$15,'Claim Details'!$I$19="Yes"),Rates!$K$20,IF(AND(AE139="A",'Claim Details'!$I$28&gt;=Rates!$J$14,'Claim Details'!$I$28&lt;=Rates!$J$15,'Claim Details'!$I$19="No"),Rates!$J$20,IF(AND(AE139="B",'Claim Details'!$I$28&gt;=Rates!$D$14,'Claim Details'!$I$28&lt;=Rates!$D$15,'Claim Details'!$I$19="Yes"),Rates!$E$21,IF(AND(AE139="B",'Claim Details'!$I$28&gt;=Rates!$D$14,'Claim Details'!$I$28&lt;=Rates!$D$15,'Claim Details'!$I$19="No"),Rates!$D$21,IF(AND(AE139="B",'Claim Details'!$I$28&gt;=Rates!$F$14,'Claim Details'!$I$28&lt;=Rates!$F$15,'Claim Details'!$I$19="Yes"),Rates!$G$21,IF(AND(AE139="B",'Claim Details'!$I$28&gt;=Rates!$F$14,'Claim Details'!$I$28&lt;=Rates!$F$15,'Claim Details'!$I$19="No"),Rates!$F$21,IF(AND(AE139="B",'Claim Details'!$I$28&gt;=Rates!$H$14,'Claim Details'!$I$28&lt;=Rates!$H$15,'Claim Details'!$I$19="Yes"),Rates!$I$21,IF(AND(AE139="B",'Claim Details'!$I$28&gt;=Rates!$H$14,'Claim Details'!$I$28&lt;=Rates!$H$15,'Claim Details'!$I$19="No"),Rates!$H$21,IF(AND(AE139="B",'Claim Details'!$I$28&gt;=Rates!$J$14,'Claim Details'!$I$28&lt;=Rates!$J$15,'Claim Details'!$I$19="Yes"),Rates!$K$21,IF(AND(AE139="B",'Claim Details'!$I$28&gt;=Rates!$J$14,'Claim Details'!$I$28&lt;=Rates!$J$15,'Claim Details'!$I$19="No"),Rates!$J$21,"£0.00"))))))))))))))))</f>
        <v>£0.00</v>
      </c>
      <c r="BG139" s="189" t="str">
        <f>IF(AND(AE139="A",'Claim Details'!$I$28&gt;=Rates!$D$14,'Claim Details'!$I$28&lt;=Rates!$D$15,'Claim Details'!$I$19="Yes"),Rates!$E$22,IF(AND(AE139="A",'Claim Details'!$I$28&gt;=Rates!$D$14,'Claim Details'!$I$28&lt;=Rates!$D$15,'Claim Details'!$I$19="No"),Rates!$D$22,IF(AND(AE139="A",'Claim Details'!$I$28&gt;=Rates!$F$14,'Claim Details'!$I$28&lt;=Rates!$F$15,'Claim Details'!$I$19="Yes"),Rates!$G$22,IF(AND(AE139="A",'Claim Details'!$I$28&gt;=Rates!$F$14,'Claim Details'!$I$28&lt;=Rates!$F$15,'Claim Details'!$I$19="No"),Rates!$F$22,IF(AND(AE139="A",'Claim Details'!$I$28&gt;=Rates!$H$14,'Claim Details'!$I$28&lt;=Rates!$H$15,'Claim Details'!$I$19="Yes"),Rates!$I$22,IF(AND(AE139="A",'Claim Details'!$I$28&gt;=Rates!$H$14,'Claim Details'!$I$28&lt;=Rates!$H$15,'Claim Details'!$I$19="No"),Rates!$H$22,IF(AND(AE139="A",'Claim Details'!$I$28&gt;=Rates!$J$14,'Claim Details'!$I$28&lt;=Rates!$J$15,'Claim Details'!$I$19="Yes"),Rates!$K$22,IF(AND(AE139="A",'Claim Details'!$I$28&gt;=Rates!$J$14,'Claim Details'!$I$28&lt;=Rates!$J$15,'Claim Details'!$I$19="No"),Rates!$J$22,IF(AND(AE139="B",'Claim Details'!$I$28&gt;=Rates!$D$14,'Claim Details'!$I$28&lt;=Rates!$D$15,'Claim Details'!$I$19="Yes"),Rates!$E$23,IF(AND(AE139="B",'Claim Details'!$I$28&gt;=Rates!$D$14,'Claim Details'!$I$28&lt;=Rates!$D$15,'Claim Details'!$I$19="No"),Rates!$D$23,IF(AND(AE139="B",'Claim Details'!$I$28&gt;=Rates!$F$14,'Claim Details'!$I$28&lt;=Rates!$F$15,'Claim Details'!$I$19="Yes"),Rates!$G$23,IF(AND(AE139="B",'Claim Details'!$I$28&gt;=Rates!$F$14,'Claim Details'!$I$28&lt;=Rates!$F$15,'Claim Details'!$I$19="No"),Rates!$F$23,IF(AND(AE139="B",'Claim Details'!$I$28&gt;=Rates!$H$14,'Claim Details'!$I$28&lt;=Rates!$H$15,'Claim Details'!$I$19="Yes"),Rates!$I$23,IF(AND(AE139="B",'Claim Details'!$I$28&gt;=Rates!$H$14,'Claim Details'!$I$28&lt;=Rates!$H$15,'Claim Details'!$I$19="No"),Rates!$H$23,IF(AND(AE139="B",'Claim Details'!$I$28&gt;=Rates!$J$14,'Claim Details'!$I$28&lt;=Rates!$J$15,'Claim Details'!$I$19="Yes"),Rates!$K$23,IF(AND(AE139="B",'Claim Details'!$I$28&gt;=Rates!$J$14,'Claim Details'!$I$28&lt;=Rates!$J$15,'Claim Details'!$I$19="No"),Rates!$J$23,IF(AND(AE139="C",'Claim Details'!$I$28&gt;=Rates!$D$14,'Claim Details'!$I$28&lt;=Rates!$D$15,'Claim Details'!$I$19="Yes"),Rates!$E$24,IF(AND(AE139="C",'Claim Details'!$I$28&gt;=Rates!$D$14,'Claim Details'!$I$28&lt;=Rates!$D$15,'Claim Details'!$I$19="No"),Rates!$D$24,IF(AND(AE139="C",'Claim Details'!$I$28&gt;=Rates!$F$14,'Claim Details'!$I$28&lt;=Rates!$F$15,'Claim Details'!$I$19="Yes"),Rates!$G$24,IF(AND(AE139="C",'Claim Details'!$I$28&gt;=Rates!$F$14,'Claim Details'!$I$28&lt;=Rates!$F$15,'Claim Details'!$I$19="No"),Rates!$F$24,IF(AND(AE139="C",'Claim Details'!$I$28&gt;=Rates!$H$14,'Claim Details'!$I$28&lt;=Rates!$H$15,'Claim Details'!$I$19="Yes"),Rates!$I$24,IF(AND(AE139="C",'Claim Details'!$I$28&gt;=Rates!$H$14,'Claim Details'!$I$28&lt;=Rates!$H$15,'Claim Details'!$I$19="No"),Rates!$H$24,IF(AND(AE139="C",'Claim Details'!$I$28&gt;=Rates!$J$14,'Claim Details'!$I$28&lt;=Rates!$J$15,'Claim Details'!$I$19="Yes"),Rates!$K$24,IF(AND(AE139="C",'Claim Details'!$I$28&gt;=Rates!$J$14,'Claim Details'!$I$28&lt;=Rates!$J$15,'Claim Details'!$I$19="No"),Rates!$J$24,"£0.00"))))))))))))))))))))))))</f>
        <v>£0.00</v>
      </c>
      <c r="BH139" s="189" t="str">
        <f t="shared" si="43"/>
        <v>£0.00</v>
      </c>
      <c r="BI139" s="189">
        <f t="shared" si="44"/>
        <v>0</v>
      </c>
      <c r="BO139" s="202" t="str">
        <f>IF(H139="","£0.00",IF(AP139="4","£0.00",IF(AP139="5","£0.00",IF(AP139="1","£0.00",((AQ139*H139)*'Claim Details'!$F$111)/100))))</f>
        <v>£0.00</v>
      </c>
      <c r="BP139" s="202" t="str">
        <f>IF(T139="","£0.00",IF(AP139="4","£0.00",IF(AP139="5","£0.00",IF(AP139="1","£0.00",((AR139*T139)*'Claim Details'!$N$111)/100))))</f>
        <v>£0.00</v>
      </c>
      <c r="BQ139" s="202" t="str">
        <f>IF(AI139="","£0.00",IF(AP139="4","£0.00",IF(AP139="5","£0.00",IF(AP139="1","£0.00",((BI139*AI139)*'Claim Details'!$W$111)/100))))</f>
        <v>£0.00</v>
      </c>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row>
    <row r="140" spans="1:97" ht="15">
      <c r="A140" s="145"/>
      <c r="B140" s="91"/>
      <c r="C140" s="96"/>
      <c r="D140" s="97"/>
      <c r="E140" s="98"/>
      <c r="F140" s="89"/>
      <c r="G140" s="99"/>
      <c r="H140" s="100"/>
      <c r="I140" s="221" t="str">
        <f t="shared" si="34"/>
        <v>£0.00</v>
      </c>
      <c r="J140" s="101"/>
      <c r="K140" s="100"/>
      <c r="L140" s="221" t="str">
        <f t="shared" si="35"/>
        <v>£0.00</v>
      </c>
      <c r="M140" s="101"/>
      <c r="N140" s="102"/>
      <c r="O140" s="145"/>
      <c r="P140" s="77"/>
      <c r="Q140" s="87"/>
      <c r="R140" s="87"/>
      <c r="S140" s="87"/>
      <c r="T140" s="149" t="str">
        <f t="shared" si="36"/>
        <v/>
      </c>
      <c r="U140" s="87" t="str">
        <f t="shared" si="45"/>
        <v/>
      </c>
      <c r="V140" s="87"/>
      <c r="W140" s="53" t="str">
        <f t="shared" si="37"/>
        <v>£0.00</v>
      </c>
      <c r="X140" s="53"/>
      <c r="Y140" s="87"/>
      <c r="Z140" s="78"/>
      <c r="AA140" s="79"/>
      <c r="AB140" s="160"/>
      <c r="AC140" s="98"/>
      <c r="AD140" s="225"/>
      <c r="AE140" s="235" t="str">
        <f t="shared" si="38"/>
        <v/>
      </c>
      <c r="AF140" s="87" t="str">
        <f t="shared" si="39"/>
        <v/>
      </c>
      <c r="AG140" s="53"/>
      <c r="AH140" s="224"/>
      <c r="AI140" s="226" t="str">
        <f t="shared" si="31"/>
        <v/>
      </c>
      <c r="AJ140" s="236" t="str">
        <f t="shared" si="40"/>
        <v>£0.00</v>
      </c>
      <c r="AK140" s="31"/>
      <c r="AL140" s="1"/>
      <c r="AM140" s="1"/>
      <c r="AN140" s="1"/>
      <c r="AO140" s="1"/>
      <c r="AP140" s="1" t="str">
        <f t="shared" si="32"/>
        <v/>
      </c>
      <c r="AQ140" s="27">
        <f t="shared" si="33"/>
        <v>0</v>
      </c>
      <c r="AR140" s="189">
        <f t="shared" si="41"/>
        <v>0</v>
      </c>
      <c r="AS140" s="190" t="str">
        <f>IF(AND(C140="A",'Claim Details'!$E$28&gt;=Rates!$D$14,'Claim Details'!$E$28&lt;=Rates!$D$15,'Claim Details'!$E$19="Yes"),Rates!$E$17,IF(AND(C140="A",'Claim Details'!$E$28&gt;=Rates!$D$14,'Claim Details'!$E$28&lt;=Rates!$D$15,'Claim Details'!$E$19="No"),Rates!$D$17,IF(AND(C140="A",'Claim Details'!$E$28&gt;=Rates!$F$14,'Claim Details'!$E$28&lt;=Rates!$F$15,'Claim Details'!$E$19="Yes"),Rates!$G$17,IF(AND(C140="A",'Claim Details'!$E$28&gt;=Rates!$F$14,'Claim Details'!$E$28&lt;=Rates!$F$15,'Claim Details'!$E$19="No"),Rates!$F$17,IF(AND(C140="A",'Claim Details'!$E$28&gt;=Rates!$H$14,'Claim Details'!$E$28&lt;=Rates!$H$15,'Claim Details'!$E$19="Yes"),Rates!$I$17,IF(AND(C140="A",'Claim Details'!$E$28&gt;=Rates!$H$14,'Claim Details'!$E$28&lt;=Rates!$H$15,'Claim Details'!$E$19="No"),Rates!$H$17,IF(AND(C140="A",'Claim Details'!$E$28&gt;=Rates!$J$14,'Claim Details'!$E$28&lt;=Rates!$J$15,'Claim Details'!$E$19="Yes"),Rates!$K$17,IF(AND(C140="A",'Claim Details'!$E$28&gt;=Rates!$J$14,'Claim Details'!$E$28&lt;=Rates!$J$15,'Claim Details'!$E$19="No"),Rates!$J$17,IF(AND(C140="B",'Claim Details'!$E$28&gt;=Rates!$D$14,'Claim Details'!$E$28&lt;=Rates!$D$15,'Claim Details'!$E$19="Yes"),Rates!$E$18,IF(AND(C140="B",'Claim Details'!$E$28&gt;=Rates!$D$14,'Claim Details'!$E$28&lt;=Rates!$D$15,'Claim Details'!$E$19="No"),Rates!$D$18,IF(AND(C140="B",'Claim Details'!$E$28&gt;=Rates!$F$14,'Claim Details'!$E$28&lt;=Rates!$F$15,'Claim Details'!$E$19="Yes"),Rates!$G$18,IF(AND(C140="B",'Claim Details'!$E$28&gt;=Rates!$F$14,'Claim Details'!$E$28&lt;=Rates!$F$15,'Claim Details'!$E$19="No"),Rates!$F$18,IF(AND(C140="B",'Claim Details'!$E$28&gt;=Rates!$H$14,'Claim Details'!$E$28&lt;=Rates!$H$15,'Claim Details'!$E$19="Yes"),Rates!$I$18,IF(AND(C140="B",'Claim Details'!$E$28&gt;=Rates!$H$14,'Claim Details'!$E$28&lt;=Rates!$H$15,'Claim Details'!$E$19="No"),Rates!$H$18,IF(AND(C140="B",'Claim Details'!$E$28&gt;=Rates!$J$14,'Claim Details'!$E$28&lt;=Rates!$J$15,'Claim Details'!$E$19="Yes"),Rates!$K$18,IF(AND(C140="B",'Claim Details'!$E$28&gt;=Rates!$J$14,'Claim Details'!$E$28&lt;=Rates!$J$15,'Claim Details'!$E$19="No"),Rates!$J$18,IF(AND(C140="C",'Claim Details'!$E$28&gt;=Rates!$D$14,'Claim Details'!$E$28&lt;=Rates!$D$15,'Claim Details'!$E$19="Yes"),Rates!$E$19,IF(AND(C140="C",'Claim Details'!$E$28&gt;=Rates!$D$14,'Claim Details'!$E$28&lt;=Rates!$D$15,'Claim Details'!$E$19="No"),Rates!$D$19,IF(AND(C140="C",'Claim Details'!$E$28&gt;=Rates!$F$14,'Claim Details'!$E$28&lt;=Rates!$F$15,'Claim Details'!$E$19="Yes"),Rates!$G$19,IF(AND(C140="C",'Claim Details'!$E$28&gt;=Rates!$F$14,'Claim Details'!$E$28&lt;=Rates!$F$15,'Claim Details'!$E$19="No"),Rates!$F$19,IF(AND(C140="C",'Claim Details'!$E$28&gt;=Rates!$H$14,'Claim Details'!$E$28&lt;=Rates!$H$15,'Claim Details'!$E$19="Yes"),Rates!$I$19,IF(AND(C140="C",'Claim Details'!$E$28&gt;=Rates!$H$14,'Claim Details'!$E$28&lt;=Rates!$H$15,'Claim Details'!$E$19="No"),Rates!$H$19,IF(AND(C140="C",'Claim Details'!$E$28&gt;=Rates!$J$14,'Claim Details'!$E$28&lt;=Rates!$J$15,'Claim Details'!$E$19="Yes"),Rates!$K$19,IF(AND(C140="C",'Claim Details'!$E$28&gt;=Rates!$J$14,'Claim Details'!$E$28&lt;=Rates!$J$15,'Claim Details'!$E$19="No"),Rates!$J$19,"£0.00"))))))))))))))))))))))))</f>
        <v>£0.00</v>
      </c>
      <c r="AT140" s="189" t="str">
        <f>IF(AND(C140="A",'Claim Details'!$E$28&gt;=Rates!$D$14,'Claim Details'!$E$28&lt;=Rates!$D$15,'Claim Details'!$E$19="Yes"),Rates!$E$25,IF(AND(C140="A",'Claim Details'!$E$28&gt;=Rates!$D$14,'Claim Details'!$E$28&lt;=Rates!$D$15,'Claim Details'!$E$19="No"),Rates!$D$25,IF(AND(C140="A",'Claim Details'!$E$28&gt;=Rates!$F$14,'Claim Details'!$E$28&lt;=Rates!$F$15,'Claim Details'!$E$19="Yes"),Rates!$G$25,IF(AND(C140="A",'Claim Details'!$E$28&gt;=Rates!$F$14,'Claim Details'!$E$28&lt;=Rates!$F$15,'Claim Details'!$E$19="No"),Rates!$F$25,IF(AND(C140="A",'Claim Details'!$E$28&gt;=Rates!$H$14,'Claim Details'!$E$28&lt;=Rates!$H$15,'Claim Details'!$E$19="Yes"),Rates!$I$25,IF(AND(C140="A",'Claim Details'!$E$28&gt;=Rates!$H$14,'Claim Details'!$E$28&lt;=Rates!$H$15,'Claim Details'!$E$19="No"),Rates!$H$25,IF(AND(C140="A",'Claim Details'!$E$28&gt;=Rates!$J$14,'Claim Details'!$E$28&lt;=Rates!$J$15,'Claim Details'!$E$19="Yes"),Rates!$K$25,IF(AND(C140="A",'Claim Details'!$E$28&gt;=Rates!$J$14,'Claim Details'!$E$28&lt;=Rates!$J$15,'Claim Details'!$E$19="No"),Rates!$J$25,IF(AND(C140="B",'Claim Details'!$E$28&gt;=Rates!$D$14,'Claim Details'!$E$28&lt;=Rates!$D$15,'Claim Details'!$E$19="Yes"),Rates!$E$26,IF(AND(C140="B",'Claim Details'!$E$28&gt;=Rates!$D$14,'Claim Details'!$E$28&lt;=Rates!$D$15,'Claim Details'!$E$19="No"),Rates!$D$26,IF(AND(C140="B",'Claim Details'!$E$28&gt;=Rates!$F$14,'Claim Details'!$E$28&lt;=Rates!$F$15,'Claim Details'!$E$19="Yes"),Rates!$G$26,IF(AND(C140="B",'Claim Details'!$E$28&gt;=Rates!$F$14,'Claim Details'!$E$28&lt;=Rates!$F$15,'Claim Details'!$E$19="No"),Rates!$F$26,IF(AND(C140="B",'Claim Details'!$E$28&gt;=Rates!$H$14,'Claim Details'!$E$28&lt;=Rates!$H$15,'Claim Details'!$E$19="Yes"),Rates!$I$26,IF(AND(C140="B",'Claim Details'!$E$28&gt;=Rates!$H$14,'Claim Details'!$E$28&lt;=Rates!$H$15,'Claim Details'!$E$19="No"),Rates!$H$26,IF(AND(C140="B",'Claim Details'!$E$28&gt;=Rates!$J$14,'Claim Details'!$E$28&lt;=Rates!$J$15,'Claim Details'!$E$19="Yes"),Rates!$K$26,IF(AND(C140="B",'Claim Details'!$E$28&gt;=Rates!$J$14,'Claim Details'!$E$28&lt;=Rates!$J$15,'Claim Details'!$E$19="No"),Rates!$J$26,IF(AND(C140="C",'Claim Details'!$E$28&gt;=Rates!$D$14,'Claim Details'!$E$28&lt;=Rates!$D$15,'Claim Details'!$E$19="Yes"),Rates!$E$27,IF(AND(C140="C",'Claim Details'!$E$28&gt;=Rates!$D$14,'Claim Details'!$E$28&lt;=Rates!$D$15,'Claim Details'!$E$19="No"),Rates!$D$27,IF(AND(C140="C",'Claim Details'!$E$28&gt;=Rates!$F$14,'Claim Details'!$E$28&lt;=Rates!$F$15,'Claim Details'!$E$19="Yes"),Rates!$G$27,IF(AND(C140="C",'Claim Details'!$E$28&gt;=Rates!$F$14,'Claim Details'!$E$28&lt;=Rates!$F$15,'Claim Details'!$E$19="No"),Rates!$F$27,IF(AND(C140="C",'Claim Details'!$E$28&gt;=Rates!$H$14,'Claim Details'!$E$28&lt;=Rates!$H$15,'Claim Details'!$E$19="Yes"),Rates!$I$27,IF(AND(C140="C",'Claim Details'!$E$28&gt;=Rates!$H$14,'Claim Details'!$E$28&lt;=Rates!$H$15,'Claim Details'!$E$19="No"),Rates!$H$27,IF(AND(C140="C",'Claim Details'!$E$28&gt;=Rates!$J$14,'Claim Details'!$E$28&lt;=Rates!$J$15,'Claim Details'!$E$19="Yes"),Rates!$K$27,IF(AND(C140="C",'Claim Details'!$E$28&gt;=Rates!$J$14,'Claim Details'!$E$28&lt;=Rates!$J$15,'Claim Details'!$E$19="No"),Rates!$J$27,"£0.00"))))))))))))))))))))))))</f>
        <v>£0.00</v>
      </c>
      <c r="AU140" s="191" t="str">
        <f>IF(AND(C140="A",'Claim Details'!$E$28&gt;=Rates!$D$14,'Claim Details'!$E$28&lt;=Rates!$D$15,'Claim Details'!$E$19="Yes"),Rates!$E$20,IF(AND(C140="A",'Claim Details'!$E$28&gt;=Rates!$D$14,'Claim Details'!$E$28&lt;=Rates!$D$15,'Claim Details'!$E$19="No"),Rates!$D$20,IF(AND(C140="A",'Claim Details'!$E$28&gt;=Rates!$F$14,'Claim Details'!$E$28&lt;=Rates!$F$15,'Claim Details'!$E$19="Yes"),Rates!$G$20,IF(AND(C140="A",'Claim Details'!$E$28&gt;=Rates!$F$14,'Claim Details'!$E$28&lt;=Rates!$F$15,'Claim Details'!$E$19="No"),Rates!$F$20,IF(AND(C140="A",'Claim Details'!$E$28&gt;=Rates!$H$14,'Claim Details'!$E$28&lt;=Rates!$H$15,'Claim Details'!$E$19="Yes"),Rates!$I$20,IF(AND(C140="A",'Claim Details'!$E$28&gt;=Rates!$H$14,'Claim Details'!$E$28&lt;=Rates!$H$15,'Claim Details'!$E$19="No"),Rates!$H$20,IF(AND(C140="A",'Claim Details'!$E$28&gt;=Rates!$J$14,'Claim Details'!$E$28&lt;=Rates!$J$15,'Claim Details'!$E$19="Yes"),Rates!$K$20,IF(AND(C140="A",'Claim Details'!$E$28&gt;=Rates!$J$14,'Claim Details'!$E$28&lt;=Rates!$J$15,'Claim Details'!$E$19="No"),Rates!$J$20,IF(AND(C140="B",'Claim Details'!$E$28&gt;=Rates!$D$14,'Claim Details'!$E$28&lt;=Rates!$D$15,'Claim Details'!$E$19="Yes"),Rates!$E$21,IF(AND(C140="B",'Claim Details'!$E$28&gt;=Rates!$D$14,'Claim Details'!$E$28&lt;=Rates!$D$15,'Claim Details'!$E$19="No"),Rates!$D$21,IF(AND(C140="B",'Claim Details'!$E$28&gt;=Rates!$F$14,'Claim Details'!$E$28&lt;=Rates!$F$15,'Claim Details'!$E$19="Yes"),Rates!$G$21,IF(AND(C140="B",'Claim Details'!$E$28&gt;=Rates!$F$14,'Claim Details'!$E$28&lt;=Rates!$F$15,'Claim Details'!$E$19="No"),Rates!$F$21,IF(AND(C140="B",'Claim Details'!$E$28&gt;=Rates!$H$14,'Claim Details'!$E$28&lt;=Rates!$H$15,'Claim Details'!$E$19="Yes"),Rates!$I$21,IF(AND(C140="B",'Claim Details'!$E$28&gt;=Rates!$H$14,'Claim Details'!$E$28&lt;=Rates!$H$15,'Claim Details'!$E$19="No"),Rates!$H$21,IF(AND(C140="B",'Claim Details'!$E$28&gt;=Rates!$J$14,'Claim Details'!$E$28&lt;=Rates!$J$15,'Claim Details'!$E$19="Yes"),Rates!$K$21,IF(AND(C140="B",'Claim Details'!$E$28&gt;=Rates!$J$14,'Claim Details'!$E$28&lt;=Rates!$J$15,'Claim Details'!$E$19="No"),Rates!$J$21,"£0.00"))))))))))))))))</f>
        <v>£0.00</v>
      </c>
      <c r="AV140" s="191" t="str">
        <f>IF(AND(C140="A",'Claim Details'!$E$28&gt;=Rates!$D$14,'Claim Details'!$E$28&lt;=Rates!$D$15,'Claim Details'!$E$19="Yes"),Rates!$E$22,IF(AND(C140="A",'Claim Details'!$E$28&gt;=Rates!$D$14,'Claim Details'!$E$28&lt;=Rates!$D$15,'Claim Details'!$E$19="No"),Rates!$D$22,IF(AND(C140="A",'Claim Details'!$E$28&gt;=Rates!$F$14,'Claim Details'!$E$28&lt;=Rates!$F$15,'Claim Details'!$E$19="Yes"),Rates!$G$22,IF(AND(C140="A",'Claim Details'!$E$28&gt;=Rates!$F$14,'Claim Details'!$E$28&lt;=Rates!$F$15,'Claim Details'!$E$19="No"),Rates!$F$22,IF(AND(C140="A",'Claim Details'!$E$28&gt;=Rates!$H$14,'Claim Details'!$E$28&lt;=Rates!$H$15,'Claim Details'!$E$19="Yes"),Rates!$I$22,IF(AND(C140="A",'Claim Details'!$E$28&gt;=Rates!$H$14,'Claim Details'!$E$28&lt;=Rates!$H$15,'Claim Details'!$E$19="No"),Rates!$H$22,IF(AND(C140="A",'Claim Details'!$E$28&gt;=Rates!$J$14,'Claim Details'!$E$28&lt;=Rates!$J$15,'Claim Details'!$E$19="Yes"),Rates!$K$22,IF(AND(C140="A",'Claim Details'!$E$28&gt;=Rates!$J$14,'Claim Details'!$E$28&lt;=Rates!$J$15,'Claim Details'!$E$19="No"),Rates!$J$22,IF(AND(C140="B",'Claim Details'!$E$28&gt;=Rates!$D$14,'Claim Details'!$E$28&lt;=Rates!$D$15,'Claim Details'!$E$19="Yes"),Rates!$E$23,IF(AND(C140="B",'Claim Details'!$E$28&gt;=Rates!$D$14,'Claim Details'!$E$28&lt;=Rates!$D$15,'Claim Details'!$E$19="No"),Rates!$D$23,IF(AND(C140="B",'Claim Details'!$E$28&gt;=Rates!$F$14,'Claim Details'!$E$28&lt;=Rates!$F$15,'Claim Details'!$E$19="Yes"),Rates!$G$23,IF(AND(C140="B",'Claim Details'!$E$28&gt;=Rates!$F$14,'Claim Details'!$E$28&lt;=Rates!$F$15,'Claim Details'!$E$19="No"),Rates!$F$23,IF(AND(C140="B",'Claim Details'!$E$28&gt;=Rates!$H$14,'Claim Details'!$E$28&lt;=Rates!$H$15,'Claim Details'!$E$19="Yes"),Rates!$I$23,IF(AND(C140="B",'Claim Details'!$E$28&gt;=Rates!$H$14,'Claim Details'!$E$28&lt;=Rates!$H$15,'Claim Details'!$E$19="No"),Rates!$H$23,IF(AND(C140="B",'Claim Details'!$E$28&gt;=Rates!$J$14,'Claim Details'!$E$28&lt;=Rates!$J$15,'Claim Details'!$E$19="Yes"),Rates!$K$23,IF(AND(C140="B",'Claim Details'!$E$28&gt;=Rates!$J$14,'Claim Details'!$E$28&lt;=Rates!$J$15,'Claim Details'!$E$19="No"),Rates!$J$23,IF(AND(C140="C",'Claim Details'!$E$28&gt;=Rates!$D$14,'Claim Details'!$E$28&lt;=Rates!$D$15,'Claim Details'!$E$19="Yes"),Rates!$E$24,IF(AND(C140="C",'Claim Details'!$E$28&gt;=Rates!$D$14,'Claim Details'!$E$28&lt;=Rates!$D$15,'Claim Details'!$E$19="No"),Rates!$D$24,IF(AND(C140="C",'Claim Details'!$E$28&gt;=Rates!$F$14,'Claim Details'!$E$28&lt;=Rates!$F$15,'Claim Details'!$E$19="Yes"),Rates!$G$24,IF(AND(C140="C",'Claim Details'!$E$28&gt;=Rates!$F$14,'Claim Details'!$E$28&lt;=Rates!$F$15,'Claim Details'!$E$19="No"),Rates!$F$24,IF(AND(C140="C",'Claim Details'!$E$28&gt;=Rates!$H$14,'Claim Details'!$E$28&lt;=Rates!$H$15,'Claim Details'!$E$19="Yes"),Rates!$I$24,IF(AND(C140="C",'Claim Details'!$E$28&gt;=Rates!$H$14,'Claim Details'!$E$28&lt;=Rates!$H$15,'Claim Details'!$E$19="No"),Rates!$H$24,IF(AND(C140="C",'Claim Details'!$E$28&gt;=Rates!$J$14,'Claim Details'!$E$28&lt;=Rates!$J$15,'Claim Details'!$E$19="Yes"),Rates!$K$24,IF(AND(C140="C",'Claim Details'!$E$28&gt;=Rates!$J$14,'Claim Details'!$E$28&lt;=Rates!$J$15,'Claim Details'!$E$19="No"),Rates!$J$24,"£0.00"))))))))))))))))))))))))</f>
        <v>£0.00</v>
      </c>
      <c r="AW140" s="1"/>
      <c r="AX140" s="189" t="str">
        <f>IF(AND(U140="A",'Claim Details'!$I$28&gt;=Rates!$D$14,'Claim Details'!$I$28&lt;=Rates!$D$15,'Claim Details'!$I$19="Yes"),Rates!$J$17,IF(AND(U140="A",'Claim Details'!$I$28&gt;=Rates!$D$14,'Claim Details'!$I$28&lt;=Rates!$D$15,'Claim Details'!$I$19="No"),Rates!$D$17,IF(AND(U140="A",'Claim Details'!$I$28&gt;=Rates!$F$14,'Claim Details'!$I$28&lt;=Rates!$F$15,'Claim Details'!$I$19="Yes"),Rates!$G$17,IF(AND(U140="A",'Claim Details'!$I$28&gt;=Rates!$F$14,'Claim Details'!$I$28&lt;=Rates!$F$15,'Claim Details'!$I$19="No"),Rates!$F$17,IF(AND(U140="A",'Claim Details'!$I$28&gt;=Rates!$H$14,'Claim Details'!$I$28&lt;=Rates!$H$15,'Claim Details'!$I$19="Yes"),Rates!$I$17,IF(AND(U140="A",'Claim Details'!$I$28&gt;=Rates!$H$14,'Claim Details'!$I$28&lt;=Rates!$H$15,'Claim Details'!$I$19="No"),Rates!$H$17,IF(AND(U140="A",'Claim Details'!$I$28&gt;=Rates!$J$14,'Claim Details'!$I$28&lt;=Rates!$J$15,'Claim Details'!$I$19="Yes"),Rates!$K$17,IF(AND(U140="A",'Claim Details'!$I$28&gt;=Rates!$J$14,'Claim Details'!$I$28&lt;=Rates!$J$15,'Claim Details'!$I$19="No"),Rates!$J$17,IF(AND(U140="B",'Claim Details'!$I$28&gt;=Rates!$D$14,'Claim Details'!$I$28&lt;=Rates!$D$15,'Claim Details'!$I$19="Yes"),Rates!$E$18,IF(AND(U140="B",'Claim Details'!$I$28&gt;=Rates!$D$14,'Claim Details'!$I$28&lt;=Rates!$D$15,'Claim Details'!$I$19="No"),Rates!$D$18,IF(AND(U140="B",'Claim Details'!$I$28&gt;=Rates!$F$14,'Claim Details'!$I$28&lt;=Rates!$F$15,'Claim Details'!$I$19="Yes"),Rates!$G$18,IF(AND(U140="B",'Claim Details'!$I$28&gt;=Rates!$F$14,'Claim Details'!$I$28&lt;=Rates!$F$15,'Claim Details'!$I$19="No"),Rates!$F$18,IF(AND(U140="B",'Claim Details'!$I$28&gt;=Rates!$H$14,'Claim Details'!$I$28&lt;=Rates!$H$15,'Claim Details'!$I$19="Yes"),Rates!$I$18,IF(AND(U140="B",'Claim Details'!$I$28&gt;=Rates!$H$14,'Claim Details'!$I$28&lt;=Rates!$H$15,'Claim Details'!$I$19="No"),Rates!$H$18,IF(AND(U140="B",'Claim Details'!$I$28&gt;=Rates!$J$14,'Claim Details'!$I$28&lt;=Rates!$J$15,'Claim Details'!$I$19="Yes"),Rates!$K$18,IF(AND(U140="B",'Claim Details'!$I$28&gt;=Rates!$J$14,'Claim Details'!$I$28&lt;=Rates!$J$15,'Claim Details'!$I$19="No"),Rates!$J$18,IF(AND(U140="C",'Claim Details'!$I$28&gt;=Rates!$D$14,'Claim Details'!$I$28&lt;=Rates!$D$15,'Claim Details'!$I$19="Yes"),Rates!$E$19,IF(AND(U140="C",'Claim Details'!$I$28&gt;=Rates!$D$14,'Claim Details'!$I$28&lt;=Rates!$D$15,'Claim Details'!$I$19="No"),Rates!$D$19,IF(AND(U140="C",'Claim Details'!$I$28&gt;=Rates!$F$14,'Claim Details'!$I$28&lt;=Rates!$F$15,'Claim Details'!$I$19="Yes"),Rates!$G$19,IF(AND(U140="C",'Claim Details'!$I$28&gt;=Rates!$F$14,'Claim Details'!$I$28&lt;=Rates!$F$15,'Claim Details'!$I$19="No"),Rates!$F$19,IF(AND(U140="C",'Claim Details'!$I$28&gt;=Rates!$H$14,'Claim Details'!$I$28&lt;=Rates!$H$15,'Claim Details'!$I$19="Yes"),Rates!$I$19,IF(AND(U140="C",'Claim Details'!$I$28&gt;=Rates!$H$14,'Claim Details'!$I$28&lt;=Rates!$H$15,'Claim Details'!$I$19="No"),Rates!$H$19,IF(AND(U140="C",'Claim Details'!$I$28&gt;=Rates!$J$14,'Claim Details'!$I$28&lt;=Rates!$J$15,'Claim Details'!$I$19="Yes"),Rates!$K$19,IF(AND(U140="C",'Claim Details'!$I$28&gt;=Rates!$J$14,'Claim Details'!$I$28&lt;=Rates!$J$15,'Claim Details'!$I$19="No"),Rates!$J$19,"£0.00"))))))))))))))))))))))))</f>
        <v>£0.00</v>
      </c>
      <c r="AY140" s="189" t="str">
        <f>IF(AND(C140="A",'Claim Details'!$I$28&gt;=Rates!$D$14,'Claim Details'!$I$28&lt;=Rates!$D$15,'Claim Details'!$I$19="Yes"),Rates!$J$25,IF(AND(C140="A",'Claim Details'!$I$28&gt;=Rates!$D$14,'Claim Details'!$I$28&lt;=Rates!$D$15,'Claim Details'!$I$19="No"),Rates!$D$25,IF(AND(C140="A",'Claim Details'!$I$28&gt;=Rates!$F$14,'Claim Details'!$I$28&lt;=Rates!$F$15,'Claim Details'!$I$19="Yes"),Rates!$G$25,IF(AND(C140="A",'Claim Details'!$I$28&gt;=Rates!$F$14,'Claim Details'!$I$28&lt;=Rates!$F$15,'Claim Details'!$I$19="No"),Rates!$F$25,IF(AND(C140="A",'Claim Details'!$I$28&gt;=Rates!$H$14,'Claim Details'!$I$28&lt;=Rates!$H$15,'Claim Details'!$I$19="Yes"),Rates!$I$25,IF(AND(C140="A",'Claim Details'!$I$28&gt;=Rates!$H$14,'Claim Details'!$I$28&lt;=Rates!$H$15,'Claim Details'!$I$19="No"),Rates!$H$25,IF(AND(C140="A",'Claim Details'!$I$28&gt;=Rates!$J$14,'Claim Details'!$I$28&lt;=Rates!$J$15,'Claim Details'!$I$19="Yes"),Rates!$K$25,IF(AND(C140="A",'Claim Details'!$I$28&gt;=Rates!$J$14,'Claim Details'!$I$28&lt;=Rates!$J$15,'Claim Details'!$I$19="No"),Rates!$J$25,IF(AND(C140="B",'Claim Details'!$I$28&gt;=Rates!$D$14,'Claim Details'!$I$28&lt;=Rates!$D$15,'Claim Details'!$I$19="Yes"),Rates!$E$26,IF(AND(C140="B",'Claim Details'!$I$28&gt;=Rates!$D$14,'Claim Details'!$I$28&lt;=Rates!$D$15,'Claim Details'!$I$19="No"),Rates!$D$26,IF(AND(C140="B",'Claim Details'!$I$28&gt;=Rates!$F$14,'Claim Details'!$I$28&lt;=Rates!$F$15,'Claim Details'!$I$19="Yes"),Rates!$G$26,IF(AND(C140="B",'Claim Details'!$I$28&gt;=Rates!$F$14,'Claim Details'!$I$28&lt;=Rates!$F$15,'Claim Details'!$I$19="No"),Rates!$F$26,IF(AND(C140="B",'Claim Details'!$I$28&gt;=Rates!$H$14,'Claim Details'!$I$28&lt;=Rates!$H$15,'Claim Details'!$I$19="Yes"),Rates!$I$26,IF(AND(C140="B",'Claim Details'!$I$28&gt;=Rates!$H$14,'Claim Details'!$I$28&lt;=Rates!$H$15,'Claim Details'!$I$19="No"),Rates!$H$26,IF(AND(C140="B",'Claim Details'!$I$28&gt;=Rates!$J$14,'Claim Details'!$I$28&lt;=Rates!$J$15,'Claim Details'!$I$19="Yes"),Rates!$K$26,IF(AND(C140="B",'Claim Details'!$I$28&gt;=Rates!$J$14,'Claim Details'!$I$28&lt;=Rates!$J$15,'Claim Details'!$I$19="No"),Rates!$J$26,IF(AND(C140="C",'Claim Details'!$I$28&gt;=Rates!$D$14,'Claim Details'!$I$28&lt;=Rates!$D$15,'Claim Details'!$I$19="Yes"),Rates!$E$27,IF(AND(C140="C",'Claim Details'!$I$28&gt;=Rates!$D$14,'Claim Details'!$I$28&lt;=Rates!$D$15,'Claim Details'!$I$19="No"),Rates!$D$27,IF(AND(C140="C",'Claim Details'!$I$28&gt;=Rates!$F$14,'Claim Details'!$I$28&lt;=Rates!$F$15,'Claim Details'!$I$19="Yes"),Rates!$G$27,IF(AND(C140="C",'Claim Details'!$I$28&gt;=Rates!$F$14,'Claim Details'!$I$28&lt;=Rates!$F$15,'Claim Details'!$I$19="No"),Rates!$F$27,IF(AND(C140="C",'Claim Details'!$I$28&gt;=Rates!$H$14,'Claim Details'!$I$28&lt;=Rates!$H$15,'Claim Details'!$I$19="Yes"),Rates!$I$27,IF(AND(C140="C",'Claim Details'!$I$28&gt;=Rates!$H$14,'Claim Details'!$I$28&lt;=Rates!$H$15,'Claim Details'!$I$19="No"),Rates!$H$27,IF(AND(C140="C",'Claim Details'!$I$28&gt;=Rates!$J$14,'Claim Details'!$I$28&lt;=Rates!$J$15,'Claim Details'!$I$19="Yes"),Rates!$K$27,IF(AND(C140="C",'Claim Details'!$I$28&gt;=Rates!$J$14,'Claim Details'!$I$28&lt;=Rates!$J$15,'Claim Details'!$I$19="No"),Rates!$J$27,"£0.00"))))))))))))))))))))))))</f>
        <v>£0.00</v>
      </c>
      <c r="AZ140" s="189" t="str">
        <f>IF(AND(C140="A",'Claim Details'!$I$28&gt;=Rates!$D$14,'Claim Details'!$I$28&lt;=Rates!$D$15,'Claim Details'!$I$19="Yes"),Rates!$E$20,IF(AND(C140="A",'Claim Details'!$I$28&gt;=Rates!$D$14,'Claim Details'!$I$28&lt;=Rates!$D$15,'Claim Details'!$I$19="No"),Rates!$D$20,IF(AND(C140="A",'Claim Details'!$I$28&gt;=Rates!$F$14,'Claim Details'!$I$28&lt;=Rates!$F$15,'Claim Details'!$I$19="Yes"),Rates!$G$20,IF(AND(C140="A",'Claim Details'!$I$28&gt;=Rates!$F$14,'Claim Details'!$I$28&lt;=Rates!$F$15,'Claim Details'!$I$19="No"),Rates!$F$20,IF(AND(C140="A",'Claim Details'!$I$28&gt;=Rates!$H$14,'Claim Details'!$I$28&lt;=Rates!$H$15,'Claim Details'!$I$19="Yes"),Rates!$I$20,IF(AND(C140="A",'Claim Details'!$I$28&gt;=Rates!$H$14,'Claim Details'!$I$28&lt;=Rates!$H$15,'Claim Details'!$I$19="No"),Rates!$H$20,IF(AND(C140="A",'Claim Details'!$I$28&gt;=Rates!$J$14,'Claim Details'!$I$28&lt;=Rates!$J$15,'Claim Details'!$I$19="Yes"),Rates!$K$20,IF(AND(C140="A",'Claim Details'!$I$28&gt;=Rates!$J$14,'Claim Details'!$I$28&lt;=Rates!$J$15,'Claim Details'!$I$19="No"),Rates!$J$20,IF(AND(C140="B",'Claim Details'!$I$28&gt;=Rates!$D$14,'Claim Details'!$I$28&lt;=Rates!$D$15,'Claim Details'!$I$19="Yes"),Rates!$E$21,IF(AND(C140="B",'Claim Details'!$I$28&gt;=Rates!$D$14,'Claim Details'!$I$28&lt;=Rates!$D$15,'Claim Details'!$I$19="No"),Rates!$D$21,IF(AND(C140="B",'Claim Details'!$I$28&gt;=Rates!$F$14,'Claim Details'!$I$28&lt;=Rates!$F$15,'Claim Details'!$I$19="Yes"),Rates!$G$21,IF(AND(C140="B",'Claim Details'!$I$28&gt;=Rates!$F$14,'Claim Details'!$I$28&lt;=Rates!$F$15,'Claim Details'!$I$19="No"),Rates!$F$21,IF(AND(C140="B",'Claim Details'!$I$28&gt;=Rates!$H$14,'Claim Details'!$I$28&lt;=Rates!$H$15,'Claim Details'!$I$19="Yes"),Rates!$I$21,IF(AND(C140="B",'Claim Details'!$I$28&gt;=Rates!$H$14,'Claim Details'!$I$28&lt;=Rates!$H$15,'Claim Details'!$I$19="No"),Rates!$H$21,IF(AND(C140="B",'Claim Details'!$I$28&gt;=Rates!$J$14,'Claim Details'!$I$28&lt;=Rates!$J$15,'Claim Details'!$I$19="Yes"),Rates!$K$21,IF(AND(C140="B",'Claim Details'!$I$28&gt;=Rates!$J$14,'Claim Details'!$I$28&lt;=Rates!$J$15,'Claim Details'!$I$19="No"),Rates!$J$21,"£0.00"))))))))))))))))</f>
        <v>£0.00</v>
      </c>
      <c r="BA140" s="189" t="str">
        <f>IF(AND(C140="A",'Claim Details'!$I$28&gt;=Rates!$D$14,'Claim Details'!$I$28&lt;=Rates!$D$15,'Claim Details'!$I$19="Yes"),Rates!$E$22,IF(AND(C140="A",'Claim Details'!$I$28&gt;=Rates!$D$14,'Claim Details'!$I$28&lt;=Rates!$D$15,'Claim Details'!$I$19="No"),Rates!$D$22,IF(AND(C140="A",'Claim Details'!$I$28&gt;=Rates!$F$14,'Claim Details'!$I$28&lt;=Rates!$F$15,'Claim Details'!$I$19="Yes"),Rates!$G$22,IF(AND(C140="A",'Claim Details'!$I$28&gt;=Rates!$F$14,'Claim Details'!$I$28&lt;=Rates!$F$15,'Claim Details'!$I$19="No"),Rates!$F$22,IF(AND(C140="A",'Claim Details'!$I$28&gt;=Rates!$H$14,'Claim Details'!$I$28&lt;=Rates!$H$15,'Claim Details'!$I$19="Yes"),Rates!$I$22,IF(AND(C140="A",'Claim Details'!$I$28&gt;=Rates!$H$14,'Claim Details'!$I$28&lt;=Rates!$H$15,'Claim Details'!$I$19="No"),Rates!$H$22,IF(AND(C140="A",'Claim Details'!$I$28&gt;=Rates!$J$14,'Claim Details'!$I$28&lt;=Rates!$J$15,'Claim Details'!$I$19="Yes"),Rates!$K$22,IF(AND(C140="A",'Claim Details'!$I$28&gt;=Rates!$J$14,'Claim Details'!$I$28&lt;=Rates!$J$15,'Claim Details'!$I$19="No"),Rates!$J$22,IF(AND(C140="B",'Claim Details'!$I$28&gt;=Rates!$D$14,'Claim Details'!$I$28&lt;=Rates!$D$15,'Claim Details'!$I$19="Yes"),Rates!$E$23,IF(AND(C140="B",'Claim Details'!$I$28&gt;=Rates!$D$14,'Claim Details'!$I$28&lt;=Rates!$D$15,'Claim Details'!$I$19="No"),Rates!$D$23,IF(AND(C140="B",'Claim Details'!$I$28&gt;=Rates!$F$14,'Claim Details'!$I$28&lt;=Rates!$F$15,'Claim Details'!$I$19="Yes"),Rates!$G$23,IF(AND(C140="B",'Claim Details'!$I$28&gt;=Rates!$F$14,'Claim Details'!$I$28&lt;=Rates!$F$15,'Claim Details'!$I$19="No"),Rates!$F$23,IF(AND(C140="B",'Claim Details'!$I$28&gt;=Rates!$H$14,'Claim Details'!$I$28&lt;=Rates!$H$15,'Claim Details'!$I$19="Yes"),Rates!$I$23,IF(AND(C140="B",'Claim Details'!$I$28&gt;=Rates!$H$14,'Claim Details'!$I$28&lt;=Rates!$H$15,'Claim Details'!$I$19="No"),Rates!$H$23,IF(AND(C140="B",'Claim Details'!$I$28&gt;=Rates!$J$14,'Claim Details'!$I$28&lt;=Rates!$J$15,'Claim Details'!$I$19="Yes"),Rates!$K$23,IF(AND(C140="B",'Claim Details'!$I$28&gt;=Rates!$J$14,'Claim Details'!$I$28&lt;=Rates!$J$15,'Claim Details'!$I$19="No"),Rates!$J$23,IF(AND(C140="C",'Claim Details'!$I$28&gt;=Rates!$D$14,'Claim Details'!$I$28&lt;=Rates!$D$15,'Claim Details'!$I$19="Yes"),Rates!$E$24,IF(AND(C140="C",'Claim Details'!$I$28&gt;=Rates!$D$14,'Claim Details'!$I$28&lt;=Rates!$D$15,'Claim Details'!$I$19="No"),Rates!$D$24,IF(AND(C140="C",'Claim Details'!$I$28&gt;=Rates!$F$14,'Claim Details'!$I$28&lt;=Rates!$F$15,'Claim Details'!$I$19="Yes"),Rates!$G$24,IF(AND(C140="C",'Claim Details'!$I$28&gt;=Rates!$F$14,'Claim Details'!$I$28&lt;=Rates!$F$15,'Claim Details'!$I$19="No"),Rates!$F$24,IF(AND(C140="C",'Claim Details'!$I$28&gt;=Rates!$H$14,'Claim Details'!$I$28&lt;=Rates!$H$15,'Claim Details'!$I$19="Yes"),Rates!$I$24,IF(AND(C140="C",'Claim Details'!$I$28&gt;=Rates!$H$14,'Claim Details'!$I$28&lt;=Rates!$H$15,'Claim Details'!$I$19="No"),Rates!$H$24,IF(AND(C140="C",'Claim Details'!$I$28&gt;=Rates!$J$14,'Claim Details'!$I$28&lt;=Rates!$J$15,'Claim Details'!$I$19="Yes"),Rates!$K$24,IF(AND(C140="C",'Claim Details'!$I$28&gt;=Rates!$J$14,'Claim Details'!$I$28&lt;=Rates!$J$15,'Claim Details'!$I$19="No"),Rates!$J$24,"£0.00"))))))))))))))))))))))))</f>
        <v>£0.00</v>
      </c>
      <c r="BB140" s="189" t="str">
        <f t="shared" si="42"/>
        <v>£0.00</v>
      </c>
      <c r="BC140" s="1"/>
      <c r="BD140" s="189" t="str">
        <f>IF(AND(AE140="A",'Claim Details'!$I$28&gt;=Rates!$D$14,'Claim Details'!$I$28&lt;=Rates!$D$15,'Claim Details'!$I$19="Yes"),Rates!$J$17,IF(AND(AE140="A",'Claim Details'!$I$28&gt;=Rates!$D$14,'Claim Details'!$I$28&lt;=Rates!$D$15,'Claim Details'!$I$19="No"),Rates!$D$17,IF(AND(AE140="A",'Claim Details'!$I$28&gt;=Rates!$F$14,'Claim Details'!$I$28&lt;=Rates!$F$15,'Claim Details'!$I$19="Yes"),Rates!$G$17,IF(AND(AE140="A",'Claim Details'!$I$28&gt;=Rates!$F$14,'Claim Details'!$I$28&lt;=Rates!$F$15,'Claim Details'!$I$19="No"),Rates!$F$17,IF(AND(AE140="A",'Claim Details'!$I$28&gt;=Rates!$H$14,'Claim Details'!$I$28&lt;=Rates!$H$15,'Claim Details'!$I$19="Yes"),Rates!$I$17,IF(AND(AE140="A",'Claim Details'!$I$28&gt;=Rates!$H$14,'Claim Details'!$I$28&lt;=Rates!$H$15,'Claim Details'!$I$19="No"),Rates!$H$17,IF(AND(AE140="A",'Claim Details'!$I$28&gt;=Rates!$J$14,'Claim Details'!$I$28&lt;=Rates!$J$15,'Claim Details'!$I$19="Yes"),Rates!$K$17,IF(AND(AE140="A",'Claim Details'!$I$28&gt;=Rates!$J$14,'Claim Details'!$I$28&lt;=Rates!$J$15,'Claim Details'!$I$19="No"),Rates!$J$17,IF(AND(AE140="B",'Claim Details'!$I$28&gt;=Rates!$D$14,'Claim Details'!$I$28&lt;=Rates!$D$15,'Claim Details'!$I$19="Yes"),Rates!$E$18,IF(AND(AE140="B",'Claim Details'!$I$28&gt;=Rates!$D$14,'Claim Details'!$I$28&lt;=Rates!$D$15,'Claim Details'!$I$19="No"),Rates!$D$18,IF(AND(AE140="B",'Claim Details'!$I$28&gt;=Rates!$F$14,'Claim Details'!$I$28&lt;=Rates!$F$15,'Claim Details'!$I$19="Yes"),Rates!$G$18,IF(AND(AE140="B",'Claim Details'!$I$28&gt;=Rates!$F$14,'Claim Details'!$I$28&lt;=Rates!$F$15,'Claim Details'!$I$19="No"),Rates!$F$18,IF(AND(AE140="B",'Claim Details'!$I$28&gt;=Rates!$H$14,'Claim Details'!$I$28&lt;=Rates!$H$15,'Claim Details'!$I$19="Yes"),Rates!$I$18,IF(AND(AE140="B",'Claim Details'!$I$28&gt;=Rates!$H$14,'Claim Details'!$I$28&lt;=Rates!$H$15,'Claim Details'!$I$19="No"),Rates!$H$18,IF(AND(AE140="B",'Claim Details'!$I$28&gt;=Rates!$J$14,'Claim Details'!$I$28&lt;=Rates!$J$15,'Claim Details'!$I$19="Yes"),Rates!$K$18,IF(AND(AE140="B",'Claim Details'!$I$28&gt;=Rates!$J$14,'Claim Details'!$I$28&lt;=Rates!$J$15,'Claim Details'!$I$19="No"),Rates!$J$18,IF(AND(AE140="C",'Claim Details'!$I$28&gt;=Rates!$D$14,'Claim Details'!$I$28&lt;=Rates!$D$15,'Claim Details'!$I$19="Yes"),Rates!$E$19,IF(AND(AE140="C",'Claim Details'!$I$28&gt;=Rates!$D$14,'Claim Details'!$I$28&lt;=Rates!$D$15,'Claim Details'!$I$19="No"),Rates!$D$19,IF(AND(AE140="C",'Claim Details'!$I$28&gt;=Rates!$F$14,'Claim Details'!$I$28&lt;=Rates!$F$15,'Claim Details'!$I$19="Yes"),Rates!$G$19,IF(AND(AE140="C",'Claim Details'!$I$28&gt;=Rates!$F$14,'Claim Details'!$I$28&lt;=Rates!$F$15,'Claim Details'!$I$19="No"),Rates!$F$19,IF(AND(AE140="C",'Claim Details'!$I$28&gt;=Rates!$H$14,'Claim Details'!$I$28&lt;=Rates!$H$15,'Claim Details'!$I$19="Yes"),Rates!$I$19,IF(AND(AE140="C",'Claim Details'!$I$28&gt;=Rates!$H$14,'Claim Details'!$I$28&lt;=Rates!$H$15,'Claim Details'!$I$19="No"),Rates!$H$19,IF(AND(AE140="C",'Claim Details'!$I$28&gt;=Rates!$J$14,'Claim Details'!$I$28&lt;=Rates!$J$15,'Claim Details'!$I$19="Yes"),Rates!$K$19,IF(AND(AE140="C",'Claim Details'!$I$28&gt;=Rates!$J$14,'Claim Details'!$I$28&lt;=Rates!$J$15,'Claim Details'!$I$19="No"),Rates!$J$19,"£0.00"))))))))))))))))))))))))</f>
        <v>£0.00</v>
      </c>
      <c r="BE140" s="189" t="str">
        <f>IF(AND(AE140="A",'Claim Details'!$I$28&gt;=Rates!$D$14,'Claim Details'!$I$28&lt;=Rates!$D$15,'Claim Details'!$I$19="Yes"),Rates!$J$25,IF(AND(AE140="A",'Claim Details'!$I$28&gt;=Rates!$D$14,'Claim Details'!$I$28&lt;=Rates!$D$15,'Claim Details'!$I$19="No"),Rates!$D$25,IF(AND(AE140="A",'Claim Details'!$I$28&gt;=Rates!$F$14,'Claim Details'!$I$28&lt;=Rates!$F$15,'Claim Details'!$I$19="Yes"),Rates!$G$25,IF(AND(AE140="A",'Claim Details'!$I$28&gt;=Rates!$F$14,'Claim Details'!$I$28&lt;=Rates!$F$15,'Claim Details'!$I$19="No"),Rates!$F$25,IF(AND(AE140="A",'Claim Details'!$I$28&gt;=Rates!$H$14,'Claim Details'!$I$28&lt;=Rates!$H$15,'Claim Details'!$I$19="Yes"),Rates!$I$25,IF(AND(AE140="A",'Claim Details'!$I$28&gt;=Rates!$H$14,'Claim Details'!$I$28&lt;=Rates!$H$15,'Claim Details'!$I$19="No"),Rates!$H$25,IF(AND(AE140="A",'Claim Details'!$I$28&gt;=Rates!$J$14,'Claim Details'!$I$28&lt;=Rates!$J$15,'Claim Details'!$I$19="Yes"),Rates!$K$25,IF(AND(AE140="A",'Claim Details'!$I$28&gt;=Rates!$J$14,'Claim Details'!$I$28&lt;=Rates!$J$15,'Claim Details'!$I$19="No"),Rates!$J$25,IF(AND(AE140="B",'Claim Details'!$I$28&gt;=Rates!$D$14,'Claim Details'!$I$28&lt;=Rates!$D$15,'Claim Details'!$I$19="Yes"),Rates!$E$26,IF(AND(AE140="B",'Claim Details'!$I$28&gt;=Rates!$D$14,'Claim Details'!$I$28&lt;=Rates!$D$15,'Claim Details'!$I$19="No"),Rates!$D$26,IF(AND(AE140="B",'Claim Details'!$I$28&gt;=Rates!$F$14,'Claim Details'!$I$28&lt;=Rates!$F$15,'Claim Details'!$I$19="Yes"),Rates!$G$26,IF(AND(AE140="B",'Claim Details'!$I$28&gt;=Rates!$F$14,'Claim Details'!$I$28&lt;=Rates!$F$15,'Claim Details'!$I$19="No"),Rates!$F$26,IF(AND(AE140="B",'Claim Details'!$I$28&gt;=Rates!$H$14,'Claim Details'!$I$28&lt;=Rates!$H$15,'Claim Details'!$I$19="Yes"),Rates!$I$26,IF(AND(AE140="B",'Claim Details'!$I$28&gt;=Rates!$H$14,'Claim Details'!$I$28&lt;=Rates!$H$15,'Claim Details'!$I$19="No"),Rates!$H$26,IF(AND(AE140="B",'Claim Details'!$I$28&gt;=Rates!$J$14,'Claim Details'!$I$28&lt;=Rates!$J$15,'Claim Details'!$I$19="Yes"),Rates!$K$26,IF(AND(AE140="B",'Claim Details'!$I$28&gt;=Rates!$J$14,'Claim Details'!$I$28&lt;=Rates!$J$15,'Claim Details'!$I$19="No"),Rates!$J$26,IF(AND(AE140="C",'Claim Details'!$I$28&gt;=Rates!$D$14,'Claim Details'!$I$28&lt;=Rates!$D$15,'Claim Details'!$I$19="Yes"),Rates!$E$27,IF(AND(AE140="C",'Claim Details'!$I$28&gt;=Rates!$D$14,'Claim Details'!$I$28&lt;=Rates!$D$15,'Claim Details'!$I$19="No"),Rates!$D$27,IF(AND(AE140="C",'Claim Details'!$I$28&gt;=Rates!$F$14,'Claim Details'!$I$28&lt;=Rates!$F$15,'Claim Details'!$I$19="Yes"),Rates!$G$27,IF(AND(AE140="C",'Claim Details'!$I$28&gt;=Rates!$F$14,'Claim Details'!$I$28&lt;=Rates!$F$15,'Claim Details'!$I$19="No"),Rates!$F$27,IF(AND(AE140="C",'Claim Details'!$I$28&gt;=Rates!$H$14,'Claim Details'!$I$28&lt;=Rates!$H$15,'Claim Details'!$I$19="Yes"),Rates!$I$27,IF(AND(AE140="C",'Claim Details'!$I$28&gt;=Rates!$H$14,'Claim Details'!$I$28&lt;=Rates!$H$15,'Claim Details'!$I$19="No"),Rates!$H$27,IF(AND(AE140="C",'Claim Details'!$I$28&gt;=Rates!$J$14,'Claim Details'!$I$28&lt;=Rates!$J$15,'Claim Details'!$I$19="Yes"),Rates!$K$27,IF(AND(AE140="C",'Claim Details'!$I$28&gt;=Rates!$J$14,'Claim Details'!$I$28&lt;=Rates!$J$15,'Claim Details'!$I$19="No"),Rates!$J$27,"£0.00"))))))))))))))))))))))))</f>
        <v>£0.00</v>
      </c>
      <c r="BF140" s="189" t="str">
        <f>IF(AND(AE140="A",'Claim Details'!$I$28&gt;=Rates!$D$14,'Claim Details'!$I$28&lt;=Rates!$D$15,'Claim Details'!$I$19="Yes"),Rates!$E$20,IF(AND(AE140="A",'Claim Details'!$I$28&gt;=Rates!$D$14,'Claim Details'!$I$28&lt;=Rates!$D$15,'Claim Details'!$I$19="No"),Rates!$D$20,IF(AND(AE140="A",'Claim Details'!$I$28&gt;=Rates!$F$14,'Claim Details'!$I$28&lt;=Rates!$F$15,'Claim Details'!$I$19="Yes"),Rates!$G$20,IF(AND(AE140="A",'Claim Details'!$I$28&gt;=Rates!$F$14,'Claim Details'!$I$28&lt;=Rates!$F$15,'Claim Details'!$I$19="No"),Rates!$F$20,IF(AND(AE140="A",'Claim Details'!$I$28&gt;=Rates!$H$14,'Claim Details'!$I$28&lt;=Rates!$H$15,'Claim Details'!$I$19="Yes"),Rates!$I$20,IF(AND(AE140="A",'Claim Details'!$I$28&gt;=Rates!$H$14,'Claim Details'!$I$28&lt;=Rates!$H$15,'Claim Details'!$I$19="No"),Rates!$H$20,IF(AND(AE140="A",'Claim Details'!$I$28&gt;=Rates!$J$14,'Claim Details'!$I$28&lt;=Rates!$J$15,'Claim Details'!$I$19="Yes"),Rates!$K$20,IF(AND(AE140="A",'Claim Details'!$I$28&gt;=Rates!$J$14,'Claim Details'!$I$28&lt;=Rates!$J$15,'Claim Details'!$I$19="No"),Rates!$J$20,IF(AND(AE140="B",'Claim Details'!$I$28&gt;=Rates!$D$14,'Claim Details'!$I$28&lt;=Rates!$D$15,'Claim Details'!$I$19="Yes"),Rates!$E$21,IF(AND(AE140="B",'Claim Details'!$I$28&gt;=Rates!$D$14,'Claim Details'!$I$28&lt;=Rates!$D$15,'Claim Details'!$I$19="No"),Rates!$D$21,IF(AND(AE140="B",'Claim Details'!$I$28&gt;=Rates!$F$14,'Claim Details'!$I$28&lt;=Rates!$F$15,'Claim Details'!$I$19="Yes"),Rates!$G$21,IF(AND(AE140="B",'Claim Details'!$I$28&gt;=Rates!$F$14,'Claim Details'!$I$28&lt;=Rates!$F$15,'Claim Details'!$I$19="No"),Rates!$F$21,IF(AND(AE140="B",'Claim Details'!$I$28&gt;=Rates!$H$14,'Claim Details'!$I$28&lt;=Rates!$H$15,'Claim Details'!$I$19="Yes"),Rates!$I$21,IF(AND(AE140="B",'Claim Details'!$I$28&gt;=Rates!$H$14,'Claim Details'!$I$28&lt;=Rates!$H$15,'Claim Details'!$I$19="No"),Rates!$H$21,IF(AND(AE140="B",'Claim Details'!$I$28&gt;=Rates!$J$14,'Claim Details'!$I$28&lt;=Rates!$J$15,'Claim Details'!$I$19="Yes"),Rates!$K$21,IF(AND(AE140="B",'Claim Details'!$I$28&gt;=Rates!$J$14,'Claim Details'!$I$28&lt;=Rates!$J$15,'Claim Details'!$I$19="No"),Rates!$J$21,"£0.00"))))))))))))))))</f>
        <v>£0.00</v>
      </c>
      <c r="BG140" s="189" t="str">
        <f>IF(AND(AE140="A",'Claim Details'!$I$28&gt;=Rates!$D$14,'Claim Details'!$I$28&lt;=Rates!$D$15,'Claim Details'!$I$19="Yes"),Rates!$E$22,IF(AND(AE140="A",'Claim Details'!$I$28&gt;=Rates!$D$14,'Claim Details'!$I$28&lt;=Rates!$D$15,'Claim Details'!$I$19="No"),Rates!$D$22,IF(AND(AE140="A",'Claim Details'!$I$28&gt;=Rates!$F$14,'Claim Details'!$I$28&lt;=Rates!$F$15,'Claim Details'!$I$19="Yes"),Rates!$G$22,IF(AND(AE140="A",'Claim Details'!$I$28&gt;=Rates!$F$14,'Claim Details'!$I$28&lt;=Rates!$F$15,'Claim Details'!$I$19="No"),Rates!$F$22,IF(AND(AE140="A",'Claim Details'!$I$28&gt;=Rates!$H$14,'Claim Details'!$I$28&lt;=Rates!$H$15,'Claim Details'!$I$19="Yes"),Rates!$I$22,IF(AND(AE140="A",'Claim Details'!$I$28&gt;=Rates!$H$14,'Claim Details'!$I$28&lt;=Rates!$H$15,'Claim Details'!$I$19="No"),Rates!$H$22,IF(AND(AE140="A",'Claim Details'!$I$28&gt;=Rates!$J$14,'Claim Details'!$I$28&lt;=Rates!$J$15,'Claim Details'!$I$19="Yes"),Rates!$K$22,IF(AND(AE140="A",'Claim Details'!$I$28&gt;=Rates!$J$14,'Claim Details'!$I$28&lt;=Rates!$J$15,'Claim Details'!$I$19="No"),Rates!$J$22,IF(AND(AE140="B",'Claim Details'!$I$28&gt;=Rates!$D$14,'Claim Details'!$I$28&lt;=Rates!$D$15,'Claim Details'!$I$19="Yes"),Rates!$E$23,IF(AND(AE140="B",'Claim Details'!$I$28&gt;=Rates!$D$14,'Claim Details'!$I$28&lt;=Rates!$D$15,'Claim Details'!$I$19="No"),Rates!$D$23,IF(AND(AE140="B",'Claim Details'!$I$28&gt;=Rates!$F$14,'Claim Details'!$I$28&lt;=Rates!$F$15,'Claim Details'!$I$19="Yes"),Rates!$G$23,IF(AND(AE140="B",'Claim Details'!$I$28&gt;=Rates!$F$14,'Claim Details'!$I$28&lt;=Rates!$F$15,'Claim Details'!$I$19="No"),Rates!$F$23,IF(AND(AE140="B",'Claim Details'!$I$28&gt;=Rates!$H$14,'Claim Details'!$I$28&lt;=Rates!$H$15,'Claim Details'!$I$19="Yes"),Rates!$I$23,IF(AND(AE140="B",'Claim Details'!$I$28&gt;=Rates!$H$14,'Claim Details'!$I$28&lt;=Rates!$H$15,'Claim Details'!$I$19="No"),Rates!$H$23,IF(AND(AE140="B",'Claim Details'!$I$28&gt;=Rates!$J$14,'Claim Details'!$I$28&lt;=Rates!$J$15,'Claim Details'!$I$19="Yes"),Rates!$K$23,IF(AND(AE140="B",'Claim Details'!$I$28&gt;=Rates!$J$14,'Claim Details'!$I$28&lt;=Rates!$J$15,'Claim Details'!$I$19="No"),Rates!$J$23,IF(AND(AE140="C",'Claim Details'!$I$28&gt;=Rates!$D$14,'Claim Details'!$I$28&lt;=Rates!$D$15,'Claim Details'!$I$19="Yes"),Rates!$E$24,IF(AND(AE140="C",'Claim Details'!$I$28&gt;=Rates!$D$14,'Claim Details'!$I$28&lt;=Rates!$D$15,'Claim Details'!$I$19="No"),Rates!$D$24,IF(AND(AE140="C",'Claim Details'!$I$28&gt;=Rates!$F$14,'Claim Details'!$I$28&lt;=Rates!$F$15,'Claim Details'!$I$19="Yes"),Rates!$G$24,IF(AND(AE140="C",'Claim Details'!$I$28&gt;=Rates!$F$14,'Claim Details'!$I$28&lt;=Rates!$F$15,'Claim Details'!$I$19="No"),Rates!$F$24,IF(AND(AE140="C",'Claim Details'!$I$28&gt;=Rates!$H$14,'Claim Details'!$I$28&lt;=Rates!$H$15,'Claim Details'!$I$19="Yes"),Rates!$I$24,IF(AND(AE140="C",'Claim Details'!$I$28&gt;=Rates!$H$14,'Claim Details'!$I$28&lt;=Rates!$H$15,'Claim Details'!$I$19="No"),Rates!$H$24,IF(AND(AE140="C",'Claim Details'!$I$28&gt;=Rates!$J$14,'Claim Details'!$I$28&lt;=Rates!$J$15,'Claim Details'!$I$19="Yes"),Rates!$K$24,IF(AND(AE140="C",'Claim Details'!$I$28&gt;=Rates!$J$14,'Claim Details'!$I$28&lt;=Rates!$J$15,'Claim Details'!$I$19="No"),Rates!$J$24,"£0.00"))))))))))))))))))))))))</f>
        <v>£0.00</v>
      </c>
      <c r="BH140" s="189" t="str">
        <f t="shared" si="43"/>
        <v>£0.00</v>
      </c>
      <c r="BI140" s="189">
        <f t="shared" si="44"/>
        <v>0</v>
      </c>
      <c r="BO140" s="202" t="str">
        <f>IF(H140="","£0.00",IF(AP140="4","£0.00",IF(AP140="5","£0.00",IF(AP140="1","£0.00",((AQ140*H140)*'Claim Details'!$F$111)/100))))</f>
        <v>£0.00</v>
      </c>
      <c r="BP140" s="202" t="str">
        <f>IF(T140="","£0.00",IF(AP140="4","£0.00",IF(AP140="5","£0.00",IF(AP140="1","£0.00",((AR140*T140)*'Claim Details'!$N$111)/100))))</f>
        <v>£0.00</v>
      </c>
      <c r="BQ140" s="202" t="str">
        <f>IF(AI140="","£0.00",IF(AP140="4","£0.00",IF(AP140="5","£0.00",IF(AP140="1","£0.00",((BI140*AI140)*'Claim Details'!$W$111)/100))))</f>
        <v>£0.00</v>
      </c>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row>
    <row r="141" spans="1:97" ht="15">
      <c r="A141" s="145"/>
      <c r="B141" s="91"/>
      <c r="C141" s="96"/>
      <c r="D141" s="97"/>
      <c r="E141" s="98"/>
      <c r="F141" s="89"/>
      <c r="G141" s="99"/>
      <c r="H141" s="100"/>
      <c r="I141" s="221" t="str">
        <f t="shared" si="34"/>
        <v>£0.00</v>
      </c>
      <c r="J141" s="101"/>
      <c r="K141" s="100"/>
      <c r="L141" s="221" t="str">
        <f t="shared" si="35"/>
        <v>£0.00</v>
      </c>
      <c r="M141" s="101"/>
      <c r="N141" s="102"/>
      <c r="O141" s="145"/>
      <c r="P141" s="77"/>
      <c r="Q141" s="87"/>
      <c r="R141" s="87"/>
      <c r="S141" s="87"/>
      <c r="T141" s="149" t="str">
        <f t="shared" si="36"/>
        <v/>
      </c>
      <c r="U141" s="87" t="str">
        <f t="shared" si="45"/>
        <v/>
      </c>
      <c r="V141" s="87"/>
      <c r="W141" s="53" t="str">
        <f t="shared" si="37"/>
        <v>£0.00</v>
      </c>
      <c r="X141" s="53"/>
      <c r="Y141" s="87"/>
      <c r="Z141" s="78"/>
      <c r="AA141" s="79"/>
      <c r="AB141" s="160"/>
      <c r="AC141" s="98"/>
      <c r="AD141" s="225"/>
      <c r="AE141" s="235" t="str">
        <f t="shared" si="38"/>
        <v/>
      </c>
      <c r="AF141" s="87" t="str">
        <f t="shared" si="39"/>
        <v/>
      </c>
      <c r="AG141" s="53"/>
      <c r="AH141" s="224"/>
      <c r="AI141" s="226" t="str">
        <f t="shared" si="31"/>
        <v/>
      </c>
      <c r="AJ141" s="236" t="str">
        <f t="shared" si="40"/>
        <v>£0.00</v>
      </c>
      <c r="AK141" s="31"/>
      <c r="AL141" s="1"/>
      <c r="AM141" s="1"/>
      <c r="AN141" s="1"/>
      <c r="AO141" s="1"/>
      <c r="AP141" s="1" t="str">
        <f t="shared" si="32"/>
        <v/>
      </c>
      <c r="AQ141" s="27">
        <f t="shared" si="33"/>
        <v>0</v>
      </c>
      <c r="AR141" s="189">
        <f t="shared" si="41"/>
        <v>0</v>
      </c>
      <c r="AS141" s="190" t="str">
        <f>IF(AND(C141="A",'Claim Details'!$E$28&gt;=Rates!$D$14,'Claim Details'!$E$28&lt;=Rates!$D$15,'Claim Details'!$E$19="Yes"),Rates!$E$17,IF(AND(C141="A",'Claim Details'!$E$28&gt;=Rates!$D$14,'Claim Details'!$E$28&lt;=Rates!$D$15,'Claim Details'!$E$19="No"),Rates!$D$17,IF(AND(C141="A",'Claim Details'!$E$28&gt;=Rates!$F$14,'Claim Details'!$E$28&lt;=Rates!$F$15,'Claim Details'!$E$19="Yes"),Rates!$G$17,IF(AND(C141="A",'Claim Details'!$E$28&gt;=Rates!$F$14,'Claim Details'!$E$28&lt;=Rates!$F$15,'Claim Details'!$E$19="No"),Rates!$F$17,IF(AND(C141="A",'Claim Details'!$E$28&gt;=Rates!$H$14,'Claim Details'!$E$28&lt;=Rates!$H$15,'Claim Details'!$E$19="Yes"),Rates!$I$17,IF(AND(C141="A",'Claim Details'!$E$28&gt;=Rates!$H$14,'Claim Details'!$E$28&lt;=Rates!$H$15,'Claim Details'!$E$19="No"),Rates!$H$17,IF(AND(C141="A",'Claim Details'!$E$28&gt;=Rates!$J$14,'Claim Details'!$E$28&lt;=Rates!$J$15,'Claim Details'!$E$19="Yes"),Rates!$K$17,IF(AND(C141="A",'Claim Details'!$E$28&gt;=Rates!$J$14,'Claim Details'!$E$28&lt;=Rates!$J$15,'Claim Details'!$E$19="No"),Rates!$J$17,IF(AND(C141="B",'Claim Details'!$E$28&gt;=Rates!$D$14,'Claim Details'!$E$28&lt;=Rates!$D$15,'Claim Details'!$E$19="Yes"),Rates!$E$18,IF(AND(C141="B",'Claim Details'!$E$28&gt;=Rates!$D$14,'Claim Details'!$E$28&lt;=Rates!$D$15,'Claim Details'!$E$19="No"),Rates!$D$18,IF(AND(C141="B",'Claim Details'!$E$28&gt;=Rates!$F$14,'Claim Details'!$E$28&lt;=Rates!$F$15,'Claim Details'!$E$19="Yes"),Rates!$G$18,IF(AND(C141="B",'Claim Details'!$E$28&gt;=Rates!$F$14,'Claim Details'!$E$28&lt;=Rates!$F$15,'Claim Details'!$E$19="No"),Rates!$F$18,IF(AND(C141="B",'Claim Details'!$E$28&gt;=Rates!$H$14,'Claim Details'!$E$28&lt;=Rates!$H$15,'Claim Details'!$E$19="Yes"),Rates!$I$18,IF(AND(C141="B",'Claim Details'!$E$28&gt;=Rates!$H$14,'Claim Details'!$E$28&lt;=Rates!$H$15,'Claim Details'!$E$19="No"),Rates!$H$18,IF(AND(C141="B",'Claim Details'!$E$28&gt;=Rates!$J$14,'Claim Details'!$E$28&lt;=Rates!$J$15,'Claim Details'!$E$19="Yes"),Rates!$K$18,IF(AND(C141="B",'Claim Details'!$E$28&gt;=Rates!$J$14,'Claim Details'!$E$28&lt;=Rates!$J$15,'Claim Details'!$E$19="No"),Rates!$J$18,IF(AND(C141="C",'Claim Details'!$E$28&gt;=Rates!$D$14,'Claim Details'!$E$28&lt;=Rates!$D$15,'Claim Details'!$E$19="Yes"),Rates!$E$19,IF(AND(C141="C",'Claim Details'!$E$28&gt;=Rates!$D$14,'Claim Details'!$E$28&lt;=Rates!$D$15,'Claim Details'!$E$19="No"),Rates!$D$19,IF(AND(C141="C",'Claim Details'!$E$28&gt;=Rates!$F$14,'Claim Details'!$E$28&lt;=Rates!$F$15,'Claim Details'!$E$19="Yes"),Rates!$G$19,IF(AND(C141="C",'Claim Details'!$E$28&gt;=Rates!$F$14,'Claim Details'!$E$28&lt;=Rates!$F$15,'Claim Details'!$E$19="No"),Rates!$F$19,IF(AND(C141="C",'Claim Details'!$E$28&gt;=Rates!$H$14,'Claim Details'!$E$28&lt;=Rates!$H$15,'Claim Details'!$E$19="Yes"),Rates!$I$19,IF(AND(C141="C",'Claim Details'!$E$28&gt;=Rates!$H$14,'Claim Details'!$E$28&lt;=Rates!$H$15,'Claim Details'!$E$19="No"),Rates!$H$19,IF(AND(C141="C",'Claim Details'!$E$28&gt;=Rates!$J$14,'Claim Details'!$E$28&lt;=Rates!$J$15,'Claim Details'!$E$19="Yes"),Rates!$K$19,IF(AND(C141="C",'Claim Details'!$E$28&gt;=Rates!$J$14,'Claim Details'!$E$28&lt;=Rates!$J$15,'Claim Details'!$E$19="No"),Rates!$J$19,"£0.00"))))))))))))))))))))))))</f>
        <v>£0.00</v>
      </c>
      <c r="AT141" s="189" t="str">
        <f>IF(AND(C141="A",'Claim Details'!$E$28&gt;=Rates!$D$14,'Claim Details'!$E$28&lt;=Rates!$D$15,'Claim Details'!$E$19="Yes"),Rates!$E$25,IF(AND(C141="A",'Claim Details'!$E$28&gt;=Rates!$D$14,'Claim Details'!$E$28&lt;=Rates!$D$15,'Claim Details'!$E$19="No"),Rates!$D$25,IF(AND(C141="A",'Claim Details'!$E$28&gt;=Rates!$F$14,'Claim Details'!$E$28&lt;=Rates!$F$15,'Claim Details'!$E$19="Yes"),Rates!$G$25,IF(AND(C141="A",'Claim Details'!$E$28&gt;=Rates!$F$14,'Claim Details'!$E$28&lt;=Rates!$F$15,'Claim Details'!$E$19="No"),Rates!$F$25,IF(AND(C141="A",'Claim Details'!$E$28&gt;=Rates!$H$14,'Claim Details'!$E$28&lt;=Rates!$H$15,'Claim Details'!$E$19="Yes"),Rates!$I$25,IF(AND(C141="A",'Claim Details'!$E$28&gt;=Rates!$H$14,'Claim Details'!$E$28&lt;=Rates!$H$15,'Claim Details'!$E$19="No"),Rates!$H$25,IF(AND(C141="A",'Claim Details'!$E$28&gt;=Rates!$J$14,'Claim Details'!$E$28&lt;=Rates!$J$15,'Claim Details'!$E$19="Yes"),Rates!$K$25,IF(AND(C141="A",'Claim Details'!$E$28&gt;=Rates!$J$14,'Claim Details'!$E$28&lt;=Rates!$J$15,'Claim Details'!$E$19="No"),Rates!$J$25,IF(AND(C141="B",'Claim Details'!$E$28&gt;=Rates!$D$14,'Claim Details'!$E$28&lt;=Rates!$D$15,'Claim Details'!$E$19="Yes"),Rates!$E$26,IF(AND(C141="B",'Claim Details'!$E$28&gt;=Rates!$D$14,'Claim Details'!$E$28&lt;=Rates!$D$15,'Claim Details'!$E$19="No"),Rates!$D$26,IF(AND(C141="B",'Claim Details'!$E$28&gt;=Rates!$F$14,'Claim Details'!$E$28&lt;=Rates!$F$15,'Claim Details'!$E$19="Yes"),Rates!$G$26,IF(AND(C141="B",'Claim Details'!$E$28&gt;=Rates!$F$14,'Claim Details'!$E$28&lt;=Rates!$F$15,'Claim Details'!$E$19="No"),Rates!$F$26,IF(AND(C141="B",'Claim Details'!$E$28&gt;=Rates!$H$14,'Claim Details'!$E$28&lt;=Rates!$H$15,'Claim Details'!$E$19="Yes"),Rates!$I$26,IF(AND(C141="B",'Claim Details'!$E$28&gt;=Rates!$H$14,'Claim Details'!$E$28&lt;=Rates!$H$15,'Claim Details'!$E$19="No"),Rates!$H$26,IF(AND(C141="B",'Claim Details'!$E$28&gt;=Rates!$J$14,'Claim Details'!$E$28&lt;=Rates!$J$15,'Claim Details'!$E$19="Yes"),Rates!$K$26,IF(AND(C141="B",'Claim Details'!$E$28&gt;=Rates!$J$14,'Claim Details'!$E$28&lt;=Rates!$J$15,'Claim Details'!$E$19="No"),Rates!$J$26,IF(AND(C141="C",'Claim Details'!$E$28&gt;=Rates!$D$14,'Claim Details'!$E$28&lt;=Rates!$D$15,'Claim Details'!$E$19="Yes"),Rates!$E$27,IF(AND(C141="C",'Claim Details'!$E$28&gt;=Rates!$D$14,'Claim Details'!$E$28&lt;=Rates!$D$15,'Claim Details'!$E$19="No"),Rates!$D$27,IF(AND(C141="C",'Claim Details'!$E$28&gt;=Rates!$F$14,'Claim Details'!$E$28&lt;=Rates!$F$15,'Claim Details'!$E$19="Yes"),Rates!$G$27,IF(AND(C141="C",'Claim Details'!$E$28&gt;=Rates!$F$14,'Claim Details'!$E$28&lt;=Rates!$F$15,'Claim Details'!$E$19="No"),Rates!$F$27,IF(AND(C141="C",'Claim Details'!$E$28&gt;=Rates!$H$14,'Claim Details'!$E$28&lt;=Rates!$H$15,'Claim Details'!$E$19="Yes"),Rates!$I$27,IF(AND(C141="C",'Claim Details'!$E$28&gt;=Rates!$H$14,'Claim Details'!$E$28&lt;=Rates!$H$15,'Claim Details'!$E$19="No"),Rates!$H$27,IF(AND(C141="C",'Claim Details'!$E$28&gt;=Rates!$J$14,'Claim Details'!$E$28&lt;=Rates!$J$15,'Claim Details'!$E$19="Yes"),Rates!$K$27,IF(AND(C141="C",'Claim Details'!$E$28&gt;=Rates!$J$14,'Claim Details'!$E$28&lt;=Rates!$J$15,'Claim Details'!$E$19="No"),Rates!$J$27,"£0.00"))))))))))))))))))))))))</f>
        <v>£0.00</v>
      </c>
      <c r="AU141" s="191" t="str">
        <f>IF(AND(C141="A",'Claim Details'!$E$28&gt;=Rates!$D$14,'Claim Details'!$E$28&lt;=Rates!$D$15,'Claim Details'!$E$19="Yes"),Rates!$E$20,IF(AND(C141="A",'Claim Details'!$E$28&gt;=Rates!$D$14,'Claim Details'!$E$28&lt;=Rates!$D$15,'Claim Details'!$E$19="No"),Rates!$D$20,IF(AND(C141="A",'Claim Details'!$E$28&gt;=Rates!$F$14,'Claim Details'!$E$28&lt;=Rates!$F$15,'Claim Details'!$E$19="Yes"),Rates!$G$20,IF(AND(C141="A",'Claim Details'!$E$28&gt;=Rates!$F$14,'Claim Details'!$E$28&lt;=Rates!$F$15,'Claim Details'!$E$19="No"),Rates!$F$20,IF(AND(C141="A",'Claim Details'!$E$28&gt;=Rates!$H$14,'Claim Details'!$E$28&lt;=Rates!$H$15,'Claim Details'!$E$19="Yes"),Rates!$I$20,IF(AND(C141="A",'Claim Details'!$E$28&gt;=Rates!$H$14,'Claim Details'!$E$28&lt;=Rates!$H$15,'Claim Details'!$E$19="No"),Rates!$H$20,IF(AND(C141="A",'Claim Details'!$E$28&gt;=Rates!$J$14,'Claim Details'!$E$28&lt;=Rates!$J$15,'Claim Details'!$E$19="Yes"),Rates!$K$20,IF(AND(C141="A",'Claim Details'!$E$28&gt;=Rates!$J$14,'Claim Details'!$E$28&lt;=Rates!$J$15,'Claim Details'!$E$19="No"),Rates!$J$20,IF(AND(C141="B",'Claim Details'!$E$28&gt;=Rates!$D$14,'Claim Details'!$E$28&lt;=Rates!$D$15,'Claim Details'!$E$19="Yes"),Rates!$E$21,IF(AND(C141="B",'Claim Details'!$E$28&gt;=Rates!$D$14,'Claim Details'!$E$28&lt;=Rates!$D$15,'Claim Details'!$E$19="No"),Rates!$D$21,IF(AND(C141="B",'Claim Details'!$E$28&gt;=Rates!$F$14,'Claim Details'!$E$28&lt;=Rates!$F$15,'Claim Details'!$E$19="Yes"),Rates!$G$21,IF(AND(C141="B",'Claim Details'!$E$28&gt;=Rates!$F$14,'Claim Details'!$E$28&lt;=Rates!$F$15,'Claim Details'!$E$19="No"),Rates!$F$21,IF(AND(C141="B",'Claim Details'!$E$28&gt;=Rates!$H$14,'Claim Details'!$E$28&lt;=Rates!$H$15,'Claim Details'!$E$19="Yes"),Rates!$I$21,IF(AND(C141="B",'Claim Details'!$E$28&gt;=Rates!$H$14,'Claim Details'!$E$28&lt;=Rates!$H$15,'Claim Details'!$E$19="No"),Rates!$H$21,IF(AND(C141="B",'Claim Details'!$E$28&gt;=Rates!$J$14,'Claim Details'!$E$28&lt;=Rates!$J$15,'Claim Details'!$E$19="Yes"),Rates!$K$21,IF(AND(C141="B",'Claim Details'!$E$28&gt;=Rates!$J$14,'Claim Details'!$E$28&lt;=Rates!$J$15,'Claim Details'!$E$19="No"),Rates!$J$21,"£0.00"))))))))))))))))</f>
        <v>£0.00</v>
      </c>
      <c r="AV141" s="191" t="str">
        <f>IF(AND(C141="A",'Claim Details'!$E$28&gt;=Rates!$D$14,'Claim Details'!$E$28&lt;=Rates!$D$15,'Claim Details'!$E$19="Yes"),Rates!$E$22,IF(AND(C141="A",'Claim Details'!$E$28&gt;=Rates!$D$14,'Claim Details'!$E$28&lt;=Rates!$D$15,'Claim Details'!$E$19="No"),Rates!$D$22,IF(AND(C141="A",'Claim Details'!$E$28&gt;=Rates!$F$14,'Claim Details'!$E$28&lt;=Rates!$F$15,'Claim Details'!$E$19="Yes"),Rates!$G$22,IF(AND(C141="A",'Claim Details'!$E$28&gt;=Rates!$F$14,'Claim Details'!$E$28&lt;=Rates!$F$15,'Claim Details'!$E$19="No"),Rates!$F$22,IF(AND(C141="A",'Claim Details'!$E$28&gt;=Rates!$H$14,'Claim Details'!$E$28&lt;=Rates!$H$15,'Claim Details'!$E$19="Yes"),Rates!$I$22,IF(AND(C141="A",'Claim Details'!$E$28&gt;=Rates!$H$14,'Claim Details'!$E$28&lt;=Rates!$H$15,'Claim Details'!$E$19="No"),Rates!$H$22,IF(AND(C141="A",'Claim Details'!$E$28&gt;=Rates!$J$14,'Claim Details'!$E$28&lt;=Rates!$J$15,'Claim Details'!$E$19="Yes"),Rates!$K$22,IF(AND(C141="A",'Claim Details'!$E$28&gt;=Rates!$J$14,'Claim Details'!$E$28&lt;=Rates!$J$15,'Claim Details'!$E$19="No"),Rates!$J$22,IF(AND(C141="B",'Claim Details'!$E$28&gt;=Rates!$D$14,'Claim Details'!$E$28&lt;=Rates!$D$15,'Claim Details'!$E$19="Yes"),Rates!$E$23,IF(AND(C141="B",'Claim Details'!$E$28&gt;=Rates!$D$14,'Claim Details'!$E$28&lt;=Rates!$D$15,'Claim Details'!$E$19="No"),Rates!$D$23,IF(AND(C141="B",'Claim Details'!$E$28&gt;=Rates!$F$14,'Claim Details'!$E$28&lt;=Rates!$F$15,'Claim Details'!$E$19="Yes"),Rates!$G$23,IF(AND(C141="B",'Claim Details'!$E$28&gt;=Rates!$F$14,'Claim Details'!$E$28&lt;=Rates!$F$15,'Claim Details'!$E$19="No"),Rates!$F$23,IF(AND(C141="B",'Claim Details'!$E$28&gt;=Rates!$H$14,'Claim Details'!$E$28&lt;=Rates!$H$15,'Claim Details'!$E$19="Yes"),Rates!$I$23,IF(AND(C141="B",'Claim Details'!$E$28&gt;=Rates!$H$14,'Claim Details'!$E$28&lt;=Rates!$H$15,'Claim Details'!$E$19="No"),Rates!$H$23,IF(AND(C141="B",'Claim Details'!$E$28&gt;=Rates!$J$14,'Claim Details'!$E$28&lt;=Rates!$J$15,'Claim Details'!$E$19="Yes"),Rates!$K$23,IF(AND(C141="B",'Claim Details'!$E$28&gt;=Rates!$J$14,'Claim Details'!$E$28&lt;=Rates!$J$15,'Claim Details'!$E$19="No"),Rates!$J$23,IF(AND(C141="C",'Claim Details'!$E$28&gt;=Rates!$D$14,'Claim Details'!$E$28&lt;=Rates!$D$15,'Claim Details'!$E$19="Yes"),Rates!$E$24,IF(AND(C141="C",'Claim Details'!$E$28&gt;=Rates!$D$14,'Claim Details'!$E$28&lt;=Rates!$D$15,'Claim Details'!$E$19="No"),Rates!$D$24,IF(AND(C141="C",'Claim Details'!$E$28&gt;=Rates!$F$14,'Claim Details'!$E$28&lt;=Rates!$F$15,'Claim Details'!$E$19="Yes"),Rates!$G$24,IF(AND(C141="C",'Claim Details'!$E$28&gt;=Rates!$F$14,'Claim Details'!$E$28&lt;=Rates!$F$15,'Claim Details'!$E$19="No"),Rates!$F$24,IF(AND(C141="C",'Claim Details'!$E$28&gt;=Rates!$H$14,'Claim Details'!$E$28&lt;=Rates!$H$15,'Claim Details'!$E$19="Yes"),Rates!$I$24,IF(AND(C141="C",'Claim Details'!$E$28&gt;=Rates!$H$14,'Claim Details'!$E$28&lt;=Rates!$H$15,'Claim Details'!$E$19="No"),Rates!$H$24,IF(AND(C141="C",'Claim Details'!$E$28&gt;=Rates!$J$14,'Claim Details'!$E$28&lt;=Rates!$J$15,'Claim Details'!$E$19="Yes"),Rates!$K$24,IF(AND(C141="C",'Claim Details'!$E$28&gt;=Rates!$J$14,'Claim Details'!$E$28&lt;=Rates!$J$15,'Claim Details'!$E$19="No"),Rates!$J$24,"£0.00"))))))))))))))))))))))))</f>
        <v>£0.00</v>
      </c>
      <c r="AW141" s="1"/>
      <c r="AX141" s="189" t="str">
        <f>IF(AND(U141="A",'Claim Details'!$I$28&gt;=Rates!$D$14,'Claim Details'!$I$28&lt;=Rates!$D$15,'Claim Details'!$I$19="Yes"),Rates!$J$17,IF(AND(U141="A",'Claim Details'!$I$28&gt;=Rates!$D$14,'Claim Details'!$I$28&lt;=Rates!$D$15,'Claim Details'!$I$19="No"),Rates!$D$17,IF(AND(U141="A",'Claim Details'!$I$28&gt;=Rates!$F$14,'Claim Details'!$I$28&lt;=Rates!$F$15,'Claim Details'!$I$19="Yes"),Rates!$G$17,IF(AND(U141="A",'Claim Details'!$I$28&gt;=Rates!$F$14,'Claim Details'!$I$28&lt;=Rates!$F$15,'Claim Details'!$I$19="No"),Rates!$F$17,IF(AND(U141="A",'Claim Details'!$I$28&gt;=Rates!$H$14,'Claim Details'!$I$28&lt;=Rates!$H$15,'Claim Details'!$I$19="Yes"),Rates!$I$17,IF(AND(U141="A",'Claim Details'!$I$28&gt;=Rates!$H$14,'Claim Details'!$I$28&lt;=Rates!$H$15,'Claim Details'!$I$19="No"),Rates!$H$17,IF(AND(U141="A",'Claim Details'!$I$28&gt;=Rates!$J$14,'Claim Details'!$I$28&lt;=Rates!$J$15,'Claim Details'!$I$19="Yes"),Rates!$K$17,IF(AND(U141="A",'Claim Details'!$I$28&gt;=Rates!$J$14,'Claim Details'!$I$28&lt;=Rates!$J$15,'Claim Details'!$I$19="No"),Rates!$J$17,IF(AND(U141="B",'Claim Details'!$I$28&gt;=Rates!$D$14,'Claim Details'!$I$28&lt;=Rates!$D$15,'Claim Details'!$I$19="Yes"),Rates!$E$18,IF(AND(U141="B",'Claim Details'!$I$28&gt;=Rates!$D$14,'Claim Details'!$I$28&lt;=Rates!$D$15,'Claim Details'!$I$19="No"),Rates!$D$18,IF(AND(U141="B",'Claim Details'!$I$28&gt;=Rates!$F$14,'Claim Details'!$I$28&lt;=Rates!$F$15,'Claim Details'!$I$19="Yes"),Rates!$G$18,IF(AND(U141="B",'Claim Details'!$I$28&gt;=Rates!$F$14,'Claim Details'!$I$28&lt;=Rates!$F$15,'Claim Details'!$I$19="No"),Rates!$F$18,IF(AND(U141="B",'Claim Details'!$I$28&gt;=Rates!$H$14,'Claim Details'!$I$28&lt;=Rates!$H$15,'Claim Details'!$I$19="Yes"),Rates!$I$18,IF(AND(U141="B",'Claim Details'!$I$28&gt;=Rates!$H$14,'Claim Details'!$I$28&lt;=Rates!$H$15,'Claim Details'!$I$19="No"),Rates!$H$18,IF(AND(U141="B",'Claim Details'!$I$28&gt;=Rates!$J$14,'Claim Details'!$I$28&lt;=Rates!$J$15,'Claim Details'!$I$19="Yes"),Rates!$K$18,IF(AND(U141="B",'Claim Details'!$I$28&gt;=Rates!$J$14,'Claim Details'!$I$28&lt;=Rates!$J$15,'Claim Details'!$I$19="No"),Rates!$J$18,IF(AND(U141="C",'Claim Details'!$I$28&gt;=Rates!$D$14,'Claim Details'!$I$28&lt;=Rates!$D$15,'Claim Details'!$I$19="Yes"),Rates!$E$19,IF(AND(U141="C",'Claim Details'!$I$28&gt;=Rates!$D$14,'Claim Details'!$I$28&lt;=Rates!$D$15,'Claim Details'!$I$19="No"),Rates!$D$19,IF(AND(U141="C",'Claim Details'!$I$28&gt;=Rates!$F$14,'Claim Details'!$I$28&lt;=Rates!$F$15,'Claim Details'!$I$19="Yes"),Rates!$G$19,IF(AND(U141="C",'Claim Details'!$I$28&gt;=Rates!$F$14,'Claim Details'!$I$28&lt;=Rates!$F$15,'Claim Details'!$I$19="No"),Rates!$F$19,IF(AND(U141="C",'Claim Details'!$I$28&gt;=Rates!$H$14,'Claim Details'!$I$28&lt;=Rates!$H$15,'Claim Details'!$I$19="Yes"),Rates!$I$19,IF(AND(U141="C",'Claim Details'!$I$28&gt;=Rates!$H$14,'Claim Details'!$I$28&lt;=Rates!$H$15,'Claim Details'!$I$19="No"),Rates!$H$19,IF(AND(U141="C",'Claim Details'!$I$28&gt;=Rates!$J$14,'Claim Details'!$I$28&lt;=Rates!$J$15,'Claim Details'!$I$19="Yes"),Rates!$K$19,IF(AND(U141="C",'Claim Details'!$I$28&gt;=Rates!$J$14,'Claim Details'!$I$28&lt;=Rates!$J$15,'Claim Details'!$I$19="No"),Rates!$J$19,"£0.00"))))))))))))))))))))))))</f>
        <v>£0.00</v>
      </c>
      <c r="AY141" s="189" t="str">
        <f>IF(AND(C141="A",'Claim Details'!$I$28&gt;=Rates!$D$14,'Claim Details'!$I$28&lt;=Rates!$D$15,'Claim Details'!$I$19="Yes"),Rates!$J$25,IF(AND(C141="A",'Claim Details'!$I$28&gt;=Rates!$D$14,'Claim Details'!$I$28&lt;=Rates!$D$15,'Claim Details'!$I$19="No"),Rates!$D$25,IF(AND(C141="A",'Claim Details'!$I$28&gt;=Rates!$F$14,'Claim Details'!$I$28&lt;=Rates!$F$15,'Claim Details'!$I$19="Yes"),Rates!$G$25,IF(AND(C141="A",'Claim Details'!$I$28&gt;=Rates!$F$14,'Claim Details'!$I$28&lt;=Rates!$F$15,'Claim Details'!$I$19="No"),Rates!$F$25,IF(AND(C141="A",'Claim Details'!$I$28&gt;=Rates!$H$14,'Claim Details'!$I$28&lt;=Rates!$H$15,'Claim Details'!$I$19="Yes"),Rates!$I$25,IF(AND(C141="A",'Claim Details'!$I$28&gt;=Rates!$H$14,'Claim Details'!$I$28&lt;=Rates!$H$15,'Claim Details'!$I$19="No"),Rates!$H$25,IF(AND(C141="A",'Claim Details'!$I$28&gt;=Rates!$J$14,'Claim Details'!$I$28&lt;=Rates!$J$15,'Claim Details'!$I$19="Yes"),Rates!$K$25,IF(AND(C141="A",'Claim Details'!$I$28&gt;=Rates!$J$14,'Claim Details'!$I$28&lt;=Rates!$J$15,'Claim Details'!$I$19="No"),Rates!$J$25,IF(AND(C141="B",'Claim Details'!$I$28&gt;=Rates!$D$14,'Claim Details'!$I$28&lt;=Rates!$D$15,'Claim Details'!$I$19="Yes"),Rates!$E$26,IF(AND(C141="B",'Claim Details'!$I$28&gt;=Rates!$D$14,'Claim Details'!$I$28&lt;=Rates!$D$15,'Claim Details'!$I$19="No"),Rates!$D$26,IF(AND(C141="B",'Claim Details'!$I$28&gt;=Rates!$F$14,'Claim Details'!$I$28&lt;=Rates!$F$15,'Claim Details'!$I$19="Yes"),Rates!$G$26,IF(AND(C141="B",'Claim Details'!$I$28&gt;=Rates!$F$14,'Claim Details'!$I$28&lt;=Rates!$F$15,'Claim Details'!$I$19="No"),Rates!$F$26,IF(AND(C141="B",'Claim Details'!$I$28&gt;=Rates!$H$14,'Claim Details'!$I$28&lt;=Rates!$H$15,'Claim Details'!$I$19="Yes"),Rates!$I$26,IF(AND(C141="B",'Claim Details'!$I$28&gt;=Rates!$H$14,'Claim Details'!$I$28&lt;=Rates!$H$15,'Claim Details'!$I$19="No"),Rates!$H$26,IF(AND(C141="B",'Claim Details'!$I$28&gt;=Rates!$J$14,'Claim Details'!$I$28&lt;=Rates!$J$15,'Claim Details'!$I$19="Yes"),Rates!$K$26,IF(AND(C141="B",'Claim Details'!$I$28&gt;=Rates!$J$14,'Claim Details'!$I$28&lt;=Rates!$J$15,'Claim Details'!$I$19="No"),Rates!$J$26,IF(AND(C141="C",'Claim Details'!$I$28&gt;=Rates!$D$14,'Claim Details'!$I$28&lt;=Rates!$D$15,'Claim Details'!$I$19="Yes"),Rates!$E$27,IF(AND(C141="C",'Claim Details'!$I$28&gt;=Rates!$D$14,'Claim Details'!$I$28&lt;=Rates!$D$15,'Claim Details'!$I$19="No"),Rates!$D$27,IF(AND(C141="C",'Claim Details'!$I$28&gt;=Rates!$F$14,'Claim Details'!$I$28&lt;=Rates!$F$15,'Claim Details'!$I$19="Yes"),Rates!$G$27,IF(AND(C141="C",'Claim Details'!$I$28&gt;=Rates!$F$14,'Claim Details'!$I$28&lt;=Rates!$F$15,'Claim Details'!$I$19="No"),Rates!$F$27,IF(AND(C141="C",'Claim Details'!$I$28&gt;=Rates!$H$14,'Claim Details'!$I$28&lt;=Rates!$H$15,'Claim Details'!$I$19="Yes"),Rates!$I$27,IF(AND(C141="C",'Claim Details'!$I$28&gt;=Rates!$H$14,'Claim Details'!$I$28&lt;=Rates!$H$15,'Claim Details'!$I$19="No"),Rates!$H$27,IF(AND(C141="C",'Claim Details'!$I$28&gt;=Rates!$J$14,'Claim Details'!$I$28&lt;=Rates!$J$15,'Claim Details'!$I$19="Yes"),Rates!$K$27,IF(AND(C141="C",'Claim Details'!$I$28&gt;=Rates!$J$14,'Claim Details'!$I$28&lt;=Rates!$J$15,'Claim Details'!$I$19="No"),Rates!$J$27,"£0.00"))))))))))))))))))))))))</f>
        <v>£0.00</v>
      </c>
      <c r="AZ141" s="189" t="str">
        <f>IF(AND(C141="A",'Claim Details'!$I$28&gt;=Rates!$D$14,'Claim Details'!$I$28&lt;=Rates!$D$15,'Claim Details'!$I$19="Yes"),Rates!$E$20,IF(AND(C141="A",'Claim Details'!$I$28&gt;=Rates!$D$14,'Claim Details'!$I$28&lt;=Rates!$D$15,'Claim Details'!$I$19="No"),Rates!$D$20,IF(AND(C141="A",'Claim Details'!$I$28&gt;=Rates!$F$14,'Claim Details'!$I$28&lt;=Rates!$F$15,'Claim Details'!$I$19="Yes"),Rates!$G$20,IF(AND(C141="A",'Claim Details'!$I$28&gt;=Rates!$F$14,'Claim Details'!$I$28&lt;=Rates!$F$15,'Claim Details'!$I$19="No"),Rates!$F$20,IF(AND(C141="A",'Claim Details'!$I$28&gt;=Rates!$H$14,'Claim Details'!$I$28&lt;=Rates!$H$15,'Claim Details'!$I$19="Yes"),Rates!$I$20,IF(AND(C141="A",'Claim Details'!$I$28&gt;=Rates!$H$14,'Claim Details'!$I$28&lt;=Rates!$H$15,'Claim Details'!$I$19="No"),Rates!$H$20,IF(AND(C141="A",'Claim Details'!$I$28&gt;=Rates!$J$14,'Claim Details'!$I$28&lt;=Rates!$J$15,'Claim Details'!$I$19="Yes"),Rates!$K$20,IF(AND(C141="A",'Claim Details'!$I$28&gt;=Rates!$J$14,'Claim Details'!$I$28&lt;=Rates!$J$15,'Claim Details'!$I$19="No"),Rates!$J$20,IF(AND(C141="B",'Claim Details'!$I$28&gt;=Rates!$D$14,'Claim Details'!$I$28&lt;=Rates!$D$15,'Claim Details'!$I$19="Yes"),Rates!$E$21,IF(AND(C141="B",'Claim Details'!$I$28&gt;=Rates!$D$14,'Claim Details'!$I$28&lt;=Rates!$D$15,'Claim Details'!$I$19="No"),Rates!$D$21,IF(AND(C141="B",'Claim Details'!$I$28&gt;=Rates!$F$14,'Claim Details'!$I$28&lt;=Rates!$F$15,'Claim Details'!$I$19="Yes"),Rates!$G$21,IF(AND(C141="B",'Claim Details'!$I$28&gt;=Rates!$F$14,'Claim Details'!$I$28&lt;=Rates!$F$15,'Claim Details'!$I$19="No"),Rates!$F$21,IF(AND(C141="B",'Claim Details'!$I$28&gt;=Rates!$H$14,'Claim Details'!$I$28&lt;=Rates!$H$15,'Claim Details'!$I$19="Yes"),Rates!$I$21,IF(AND(C141="B",'Claim Details'!$I$28&gt;=Rates!$H$14,'Claim Details'!$I$28&lt;=Rates!$H$15,'Claim Details'!$I$19="No"),Rates!$H$21,IF(AND(C141="B",'Claim Details'!$I$28&gt;=Rates!$J$14,'Claim Details'!$I$28&lt;=Rates!$J$15,'Claim Details'!$I$19="Yes"),Rates!$K$21,IF(AND(C141="B",'Claim Details'!$I$28&gt;=Rates!$J$14,'Claim Details'!$I$28&lt;=Rates!$J$15,'Claim Details'!$I$19="No"),Rates!$J$21,"£0.00"))))))))))))))))</f>
        <v>£0.00</v>
      </c>
      <c r="BA141" s="189" t="str">
        <f>IF(AND(C141="A",'Claim Details'!$I$28&gt;=Rates!$D$14,'Claim Details'!$I$28&lt;=Rates!$D$15,'Claim Details'!$I$19="Yes"),Rates!$E$22,IF(AND(C141="A",'Claim Details'!$I$28&gt;=Rates!$D$14,'Claim Details'!$I$28&lt;=Rates!$D$15,'Claim Details'!$I$19="No"),Rates!$D$22,IF(AND(C141="A",'Claim Details'!$I$28&gt;=Rates!$F$14,'Claim Details'!$I$28&lt;=Rates!$F$15,'Claim Details'!$I$19="Yes"),Rates!$G$22,IF(AND(C141="A",'Claim Details'!$I$28&gt;=Rates!$F$14,'Claim Details'!$I$28&lt;=Rates!$F$15,'Claim Details'!$I$19="No"),Rates!$F$22,IF(AND(C141="A",'Claim Details'!$I$28&gt;=Rates!$H$14,'Claim Details'!$I$28&lt;=Rates!$H$15,'Claim Details'!$I$19="Yes"),Rates!$I$22,IF(AND(C141="A",'Claim Details'!$I$28&gt;=Rates!$H$14,'Claim Details'!$I$28&lt;=Rates!$H$15,'Claim Details'!$I$19="No"),Rates!$H$22,IF(AND(C141="A",'Claim Details'!$I$28&gt;=Rates!$J$14,'Claim Details'!$I$28&lt;=Rates!$J$15,'Claim Details'!$I$19="Yes"),Rates!$K$22,IF(AND(C141="A",'Claim Details'!$I$28&gt;=Rates!$J$14,'Claim Details'!$I$28&lt;=Rates!$J$15,'Claim Details'!$I$19="No"),Rates!$J$22,IF(AND(C141="B",'Claim Details'!$I$28&gt;=Rates!$D$14,'Claim Details'!$I$28&lt;=Rates!$D$15,'Claim Details'!$I$19="Yes"),Rates!$E$23,IF(AND(C141="B",'Claim Details'!$I$28&gt;=Rates!$D$14,'Claim Details'!$I$28&lt;=Rates!$D$15,'Claim Details'!$I$19="No"),Rates!$D$23,IF(AND(C141="B",'Claim Details'!$I$28&gt;=Rates!$F$14,'Claim Details'!$I$28&lt;=Rates!$F$15,'Claim Details'!$I$19="Yes"),Rates!$G$23,IF(AND(C141="B",'Claim Details'!$I$28&gt;=Rates!$F$14,'Claim Details'!$I$28&lt;=Rates!$F$15,'Claim Details'!$I$19="No"),Rates!$F$23,IF(AND(C141="B",'Claim Details'!$I$28&gt;=Rates!$H$14,'Claim Details'!$I$28&lt;=Rates!$H$15,'Claim Details'!$I$19="Yes"),Rates!$I$23,IF(AND(C141="B",'Claim Details'!$I$28&gt;=Rates!$H$14,'Claim Details'!$I$28&lt;=Rates!$H$15,'Claim Details'!$I$19="No"),Rates!$H$23,IF(AND(C141="B",'Claim Details'!$I$28&gt;=Rates!$J$14,'Claim Details'!$I$28&lt;=Rates!$J$15,'Claim Details'!$I$19="Yes"),Rates!$K$23,IF(AND(C141="B",'Claim Details'!$I$28&gt;=Rates!$J$14,'Claim Details'!$I$28&lt;=Rates!$J$15,'Claim Details'!$I$19="No"),Rates!$J$23,IF(AND(C141="C",'Claim Details'!$I$28&gt;=Rates!$D$14,'Claim Details'!$I$28&lt;=Rates!$D$15,'Claim Details'!$I$19="Yes"),Rates!$E$24,IF(AND(C141="C",'Claim Details'!$I$28&gt;=Rates!$D$14,'Claim Details'!$I$28&lt;=Rates!$D$15,'Claim Details'!$I$19="No"),Rates!$D$24,IF(AND(C141="C",'Claim Details'!$I$28&gt;=Rates!$F$14,'Claim Details'!$I$28&lt;=Rates!$F$15,'Claim Details'!$I$19="Yes"),Rates!$G$24,IF(AND(C141="C",'Claim Details'!$I$28&gt;=Rates!$F$14,'Claim Details'!$I$28&lt;=Rates!$F$15,'Claim Details'!$I$19="No"),Rates!$F$24,IF(AND(C141="C",'Claim Details'!$I$28&gt;=Rates!$H$14,'Claim Details'!$I$28&lt;=Rates!$H$15,'Claim Details'!$I$19="Yes"),Rates!$I$24,IF(AND(C141="C",'Claim Details'!$I$28&gt;=Rates!$H$14,'Claim Details'!$I$28&lt;=Rates!$H$15,'Claim Details'!$I$19="No"),Rates!$H$24,IF(AND(C141="C",'Claim Details'!$I$28&gt;=Rates!$J$14,'Claim Details'!$I$28&lt;=Rates!$J$15,'Claim Details'!$I$19="Yes"),Rates!$K$24,IF(AND(C141="C",'Claim Details'!$I$28&gt;=Rates!$J$14,'Claim Details'!$I$28&lt;=Rates!$J$15,'Claim Details'!$I$19="No"),Rates!$J$24,"£0.00"))))))))))))))))))))))))</f>
        <v>£0.00</v>
      </c>
      <c r="BB141" s="189" t="str">
        <f t="shared" si="42"/>
        <v>£0.00</v>
      </c>
      <c r="BC141" s="1"/>
      <c r="BD141" s="189" t="str">
        <f>IF(AND(AE141="A",'Claim Details'!$I$28&gt;=Rates!$D$14,'Claim Details'!$I$28&lt;=Rates!$D$15,'Claim Details'!$I$19="Yes"),Rates!$J$17,IF(AND(AE141="A",'Claim Details'!$I$28&gt;=Rates!$D$14,'Claim Details'!$I$28&lt;=Rates!$D$15,'Claim Details'!$I$19="No"),Rates!$D$17,IF(AND(AE141="A",'Claim Details'!$I$28&gt;=Rates!$F$14,'Claim Details'!$I$28&lt;=Rates!$F$15,'Claim Details'!$I$19="Yes"),Rates!$G$17,IF(AND(AE141="A",'Claim Details'!$I$28&gt;=Rates!$F$14,'Claim Details'!$I$28&lt;=Rates!$F$15,'Claim Details'!$I$19="No"),Rates!$F$17,IF(AND(AE141="A",'Claim Details'!$I$28&gt;=Rates!$H$14,'Claim Details'!$I$28&lt;=Rates!$H$15,'Claim Details'!$I$19="Yes"),Rates!$I$17,IF(AND(AE141="A",'Claim Details'!$I$28&gt;=Rates!$H$14,'Claim Details'!$I$28&lt;=Rates!$H$15,'Claim Details'!$I$19="No"),Rates!$H$17,IF(AND(AE141="A",'Claim Details'!$I$28&gt;=Rates!$J$14,'Claim Details'!$I$28&lt;=Rates!$J$15,'Claim Details'!$I$19="Yes"),Rates!$K$17,IF(AND(AE141="A",'Claim Details'!$I$28&gt;=Rates!$J$14,'Claim Details'!$I$28&lt;=Rates!$J$15,'Claim Details'!$I$19="No"),Rates!$J$17,IF(AND(AE141="B",'Claim Details'!$I$28&gt;=Rates!$D$14,'Claim Details'!$I$28&lt;=Rates!$D$15,'Claim Details'!$I$19="Yes"),Rates!$E$18,IF(AND(AE141="B",'Claim Details'!$I$28&gt;=Rates!$D$14,'Claim Details'!$I$28&lt;=Rates!$D$15,'Claim Details'!$I$19="No"),Rates!$D$18,IF(AND(AE141="B",'Claim Details'!$I$28&gt;=Rates!$F$14,'Claim Details'!$I$28&lt;=Rates!$F$15,'Claim Details'!$I$19="Yes"),Rates!$G$18,IF(AND(AE141="B",'Claim Details'!$I$28&gt;=Rates!$F$14,'Claim Details'!$I$28&lt;=Rates!$F$15,'Claim Details'!$I$19="No"),Rates!$F$18,IF(AND(AE141="B",'Claim Details'!$I$28&gt;=Rates!$H$14,'Claim Details'!$I$28&lt;=Rates!$H$15,'Claim Details'!$I$19="Yes"),Rates!$I$18,IF(AND(AE141="B",'Claim Details'!$I$28&gt;=Rates!$H$14,'Claim Details'!$I$28&lt;=Rates!$H$15,'Claim Details'!$I$19="No"),Rates!$H$18,IF(AND(AE141="B",'Claim Details'!$I$28&gt;=Rates!$J$14,'Claim Details'!$I$28&lt;=Rates!$J$15,'Claim Details'!$I$19="Yes"),Rates!$K$18,IF(AND(AE141="B",'Claim Details'!$I$28&gt;=Rates!$J$14,'Claim Details'!$I$28&lt;=Rates!$J$15,'Claim Details'!$I$19="No"),Rates!$J$18,IF(AND(AE141="C",'Claim Details'!$I$28&gt;=Rates!$D$14,'Claim Details'!$I$28&lt;=Rates!$D$15,'Claim Details'!$I$19="Yes"),Rates!$E$19,IF(AND(AE141="C",'Claim Details'!$I$28&gt;=Rates!$D$14,'Claim Details'!$I$28&lt;=Rates!$D$15,'Claim Details'!$I$19="No"),Rates!$D$19,IF(AND(AE141="C",'Claim Details'!$I$28&gt;=Rates!$F$14,'Claim Details'!$I$28&lt;=Rates!$F$15,'Claim Details'!$I$19="Yes"),Rates!$G$19,IF(AND(AE141="C",'Claim Details'!$I$28&gt;=Rates!$F$14,'Claim Details'!$I$28&lt;=Rates!$F$15,'Claim Details'!$I$19="No"),Rates!$F$19,IF(AND(AE141="C",'Claim Details'!$I$28&gt;=Rates!$H$14,'Claim Details'!$I$28&lt;=Rates!$H$15,'Claim Details'!$I$19="Yes"),Rates!$I$19,IF(AND(AE141="C",'Claim Details'!$I$28&gt;=Rates!$H$14,'Claim Details'!$I$28&lt;=Rates!$H$15,'Claim Details'!$I$19="No"),Rates!$H$19,IF(AND(AE141="C",'Claim Details'!$I$28&gt;=Rates!$J$14,'Claim Details'!$I$28&lt;=Rates!$J$15,'Claim Details'!$I$19="Yes"),Rates!$K$19,IF(AND(AE141="C",'Claim Details'!$I$28&gt;=Rates!$J$14,'Claim Details'!$I$28&lt;=Rates!$J$15,'Claim Details'!$I$19="No"),Rates!$J$19,"£0.00"))))))))))))))))))))))))</f>
        <v>£0.00</v>
      </c>
      <c r="BE141" s="189" t="str">
        <f>IF(AND(AE141="A",'Claim Details'!$I$28&gt;=Rates!$D$14,'Claim Details'!$I$28&lt;=Rates!$D$15,'Claim Details'!$I$19="Yes"),Rates!$J$25,IF(AND(AE141="A",'Claim Details'!$I$28&gt;=Rates!$D$14,'Claim Details'!$I$28&lt;=Rates!$D$15,'Claim Details'!$I$19="No"),Rates!$D$25,IF(AND(AE141="A",'Claim Details'!$I$28&gt;=Rates!$F$14,'Claim Details'!$I$28&lt;=Rates!$F$15,'Claim Details'!$I$19="Yes"),Rates!$G$25,IF(AND(AE141="A",'Claim Details'!$I$28&gt;=Rates!$F$14,'Claim Details'!$I$28&lt;=Rates!$F$15,'Claim Details'!$I$19="No"),Rates!$F$25,IF(AND(AE141="A",'Claim Details'!$I$28&gt;=Rates!$H$14,'Claim Details'!$I$28&lt;=Rates!$H$15,'Claim Details'!$I$19="Yes"),Rates!$I$25,IF(AND(AE141="A",'Claim Details'!$I$28&gt;=Rates!$H$14,'Claim Details'!$I$28&lt;=Rates!$H$15,'Claim Details'!$I$19="No"),Rates!$H$25,IF(AND(AE141="A",'Claim Details'!$I$28&gt;=Rates!$J$14,'Claim Details'!$I$28&lt;=Rates!$J$15,'Claim Details'!$I$19="Yes"),Rates!$K$25,IF(AND(AE141="A",'Claim Details'!$I$28&gt;=Rates!$J$14,'Claim Details'!$I$28&lt;=Rates!$J$15,'Claim Details'!$I$19="No"),Rates!$J$25,IF(AND(AE141="B",'Claim Details'!$I$28&gt;=Rates!$D$14,'Claim Details'!$I$28&lt;=Rates!$D$15,'Claim Details'!$I$19="Yes"),Rates!$E$26,IF(AND(AE141="B",'Claim Details'!$I$28&gt;=Rates!$D$14,'Claim Details'!$I$28&lt;=Rates!$D$15,'Claim Details'!$I$19="No"),Rates!$D$26,IF(AND(AE141="B",'Claim Details'!$I$28&gt;=Rates!$F$14,'Claim Details'!$I$28&lt;=Rates!$F$15,'Claim Details'!$I$19="Yes"),Rates!$G$26,IF(AND(AE141="B",'Claim Details'!$I$28&gt;=Rates!$F$14,'Claim Details'!$I$28&lt;=Rates!$F$15,'Claim Details'!$I$19="No"),Rates!$F$26,IF(AND(AE141="B",'Claim Details'!$I$28&gt;=Rates!$H$14,'Claim Details'!$I$28&lt;=Rates!$H$15,'Claim Details'!$I$19="Yes"),Rates!$I$26,IF(AND(AE141="B",'Claim Details'!$I$28&gt;=Rates!$H$14,'Claim Details'!$I$28&lt;=Rates!$H$15,'Claim Details'!$I$19="No"),Rates!$H$26,IF(AND(AE141="B",'Claim Details'!$I$28&gt;=Rates!$J$14,'Claim Details'!$I$28&lt;=Rates!$J$15,'Claim Details'!$I$19="Yes"),Rates!$K$26,IF(AND(AE141="B",'Claim Details'!$I$28&gt;=Rates!$J$14,'Claim Details'!$I$28&lt;=Rates!$J$15,'Claim Details'!$I$19="No"),Rates!$J$26,IF(AND(AE141="C",'Claim Details'!$I$28&gt;=Rates!$D$14,'Claim Details'!$I$28&lt;=Rates!$D$15,'Claim Details'!$I$19="Yes"),Rates!$E$27,IF(AND(AE141="C",'Claim Details'!$I$28&gt;=Rates!$D$14,'Claim Details'!$I$28&lt;=Rates!$D$15,'Claim Details'!$I$19="No"),Rates!$D$27,IF(AND(AE141="C",'Claim Details'!$I$28&gt;=Rates!$F$14,'Claim Details'!$I$28&lt;=Rates!$F$15,'Claim Details'!$I$19="Yes"),Rates!$G$27,IF(AND(AE141="C",'Claim Details'!$I$28&gt;=Rates!$F$14,'Claim Details'!$I$28&lt;=Rates!$F$15,'Claim Details'!$I$19="No"),Rates!$F$27,IF(AND(AE141="C",'Claim Details'!$I$28&gt;=Rates!$H$14,'Claim Details'!$I$28&lt;=Rates!$H$15,'Claim Details'!$I$19="Yes"),Rates!$I$27,IF(AND(AE141="C",'Claim Details'!$I$28&gt;=Rates!$H$14,'Claim Details'!$I$28&lt;=Rates!$H$15,'Claim Details'!$I$19="No"),Rates!$H$27,IF(AND(AE141="C",'Claim Details'!$I$28&gt;=Rates!$J$14,'Claim Details'!$I$28&lt;=Rates!$J$15,'Claim Details'!$I$19="Yes"),Rates!$K$27,IF(AND(AE141="C",'Claim Details'!$I$28&gt;=Rates!$J$14,'Claim Details'!$I$28&lt;=Rates!$J$15,'Claim Details'!$I$19="No"),Rates!$J$27,"£0.00"))))))))))))))))))))))))</f>
        <v>£0.00</v>
      </c>
      <c r="BF141" s="189" t="str">
        <f>IF(AND(AE141="A",'Claim Details'!$I$28&gt;=Rates!$D$14,'Claim Details'!$I$28&lt;=Rates!$D$15,'Claim Details'!$I$19="Yes"),Rates!$E$20,IF(AND(AE141="A",'Claim Details'!$I$28&gt;=Rates!$D$14,'Claim Details'!$I$28&lt;=Rates!$D$15,'Claim Details'!$I$19="No"),Rates!$D$20,IF(AND(AE141="A",'Claim Details'!$I$28&gt;=Rates!$F$14,'Claim Details'!$I$28&lt;=Rates!$F$15,'Claim Details'!$I$19="Yes"),Rates!$G$20,IF(AND(AE141="A",'Claim Details'!$I$28&gt;=Rates!$F$14,'Claim Details'!$I$28&lt;=Rates!$F$15,'Claim Details'!$I$19="No"),Rates!$F$20,IF(AND(AE141="A",'Claim Details'!$I$28&gt;=Rates!$H$14,'Claim Details'!$I$28&lt;=Rates!$H$15,'Claim Details'!$I$19="Yes"),Rates!$I$20,IF(AND(AE141="A",'Claim Details'!$I$28&gt;=Rates!$H$14,'Claim Details'!$I$28&lt;=Rates!$H$15,'Claim Details'!$I$19="No"),Rates!$H$20,IF(AND(AE141="A",'Claim Details'!$I$28&gt;=Rates!$J$14,'Claim Details'!$I$28&lt;=Rates!$J$15,'Claim Details'!$I$19="Yes"),Rates!$K$20,IF(AND(AE141="A",'Claim Details'!$I$28&gt;=Rates!$J$14,'Claim Details'!$I$28&lt;=Rates!$J$15,'Claim Details'!$I$19="No"),Rates!$J$20,IF(AND(AE141="B",'Claim Details'!$I$28&gt;=Rates!$D$14,'Claim Details'!$I$28&lt;=Rates!$D$15,'Claim Details'!$I$19="Yes"),Rates!$E$21,IF(AND(AE141="B",'Claim Details'!$I$28&gt;=Rates!$D$14,'Claim Details'!$I$28&lt;=Rates!$D$15,'Claim Details'!$I$19="No"),Rates!$D$21,IF(AND(AE141="B",'Claim Details'!$I$28&gt;=Rates!$F$14,'Claim Details'!$I$28&lt;=Rates!$F$15,'Claim Details'!$I$19="Yes"),Rates!$G$21,IF(AND(AE141="B",'Claim Details'!$I$28&gt;=Rates!$F$14,'Claim Details'!$I$28&lt;=Rates!$F$15,'Claim Details'!$I$19="No"),Rates!$F$21,IF(AND(AE141="B",'Claim Details'!$I$28&gt;=Rates!$H$14,'Claim Details'!$I$28&lt;=Rates!$H$15,'Claim Details'!$I$19="Yes"),Rates!$I$21,IF(AND(AE141="B",'Claim Details'!$I$28&gt;=Rates!$H$14,'Claim Details'!$I$28&lt;=Rates!$H$15,'Claim Details'!$I$19="No"),Rates!$H$21,IF(AND(AE141="B",'Claim Details'!$I$28&gt;=Rates!$J$14,'Claim Details'!$I$28&lt;=Rates!$J$15,'Claim Details'!$I$19="Yes"),Rates!$K$21,IF(AND(AE141="B",'Claim Details'!$I$28&gt;=Rates!$J$14,'Claim Details'!$I$28&lt;=Rates!$J$15,'Claim Details'!$I$19="No"),Rates!$J$21,"£0.00"))))))))))))))))</f>
        <v>£0.00</v>
      </c>
      <c r="BG141" s="189" t="str">
        <f>IF(AND(AE141="A",'Claim Details'!$I$28&gt;=Rates!$D$14,'Claim Details'!$I$28&lt;=Rates!$D$15,'Claim Details'!$I$19="Yes"),Rates!$E$22,IF(AND(AE141="A",'Claim Details'!$I$28&gt;=Rates!$D$14,'Claim Details'!$I$28&lt;=Rates!$D$15,'Claim Details'!$I$19="No"),Rates!$D$22,IF(AND(AE141="A",'Claim Details'!$I$28&gt;=Rates!$F$14,'Claim Details'!$I$28&lt;=Rates!$F$15,'Claim Details'!$I$19="Yes"),Rates!$G$22,IF(AND(AE141="A",'Claim Details'!$I$28&gt;=Rates!$F$14,'Claim Details'!$I$28&lt;=Rates!$F$15,'Claim Details'!$I$19="No"),Rates!$F$22,IF(AND(AE141="A",'Claim Details'!$I$28&gt;=Rates!$H$14,'Claim Details'!$I$28&lt;=Rates!$H$15,'Claim Details'!$I$19="Yes"),Rates!$I$22,IF(AND(AE141="A",'Claim Details'!$I$28&gt;=Rates!$H$14,'Claim Details'!$I$28&lt;=Rates!$H$15,'Claim Details'!$I$19="No"),Rates!$H$22,IF(AND(AE141="A",'Claim Details'!$I$28&gt;=Rates!$J$14,'Claim Details'!$I$28&lt;=Rates!$J$15,'Claim Details'!$I$19="Yes"),Rates!$K$22,IF(AND(AE141="A",'Claim Details'!$I$28&gt;=Rates!$J$14,'Claim Details'!$I$28&lt;=Rates!$J$15,'Claim Details'!$I$19="No"),Rates!$J$22,IF(AND(AE141="B",'Claim Details'!$I$28&gt;=Rates!$D$14,'Claim Details'!$I$28&lt;=Rates!$D$15,'Claim Details'!$I$19="Yes"),Rates!$E$23,IF(AND(AE141="B",'Claim Details'!$I$28&gt;=Rates!$D$14,'Claim Details'!$I$28&lt;=Rates!$D$15,'Claim Details'!$I$19="No"),Rates!$D$23,IF(AND(AE141="B",'Claim Details'!$I$28&gt;=Rates!$F$14,'Claim Details'!$I$28&lt;=Rates!$F$15,'Claim Details'!$I$19="Yes"),Rates!$G$23,IF(AND(AE141="B",'Claim Details'!$I$28&gt;=Rates!$F$14,'Claim Details'!$I$28&lt;=Rates!$F$15,'Claim Details'!$I$19="No"),Rates!$F$23,IF(AND(AE141="B",'Claim Details'!$I$28&gt;=Rates!$H$14,'Claim Details'!$I$28&lt;=Rates!$H$15,'Claim Details'!$I$19="Yes"),Rates!$I$23,IF(AND(AE141="B",'Claim Details'!$I$28&gt;=Rates!$H$14,'Claim Details'!$I$28&lt;=Rates!$H$15,'Claim Details'!$I$19="No"),Rates!$H$23,IF(AND(AE141="B",'Claim Details'!$I$28&gt;=Rates!$J$14,'Claim Details'!$I$28&lt;=Rates!$J$15,'Claim Details'!$I$19="Yes"),Rates!$K$23,IF(AND(AE141="B",'Claim Details'!$I$28&gt;=Rates!$J$14,'Claim Details'!$I$28&lt;=Rates!$J$15,'Claim Details'!$I$19="No"),Rates!$J$23,IF(AND(AE141="C",'Claim Details'!$I$28&gt;=Rates!$D$14,'Claim Details'!$I$28&lt;=Rates!$D$15,'Claim Details'!$I$19="Yes"),Rates!$E$24,IF(AND(AE141="C",'Claim Details'!$I$28&gt;=Rates!$D$14,'Claim Details'!$I$28&lt;=Rates!$D$15,'Claim Details'!$I$19="No"),Rates!$D$24,IF(AND(AE141="C",'Claim Details'!$I$28&gt;=Rates!$F$14,'Claim Details'!$I$28&lt;=Rates!$F$15,'Claim Details'!$I$19="Yes"),Rates!$G$24,IF(AND(AE141="C",'Claim Details'!$I$28&gt;=Rates!$F$14,'Claim Details'!$I$28&lt;=Rates!$F$15,'Claim Details'!$I$19="No"),Rates!$F$24,IF(AND(AE141="C",'Claim Details'!$I$28&gt;=Rates!$H$14,'Claim Details'!$I$28&lt;=Rates!$H$15,'Claim Details'!$I$19="Yes"),Rates!$I$24,IF(AND(AE141="C",'Claim Details'!$I$28&gt;=Rates!$H$14,'Claim Details'!$I$28&lt;=Rates!$H$15,'Claim Details'!$I$19="No"),Rates!$H$24,IF(AND(AE141="C",'Claim Details'!$I$28&gt;=Rates!$J$14,'Claim Details'!$I$28&lt;=Rates!$J$15,'Claim Details'!$I$19="Yes"),Rates!$K$24,IF(AND(AE141="C",'Claim Details'!$I$28&gt;=Rates!$J$14,'Claim Details'!$I$28&lt;=Rates!$J$15,'Claim Details'!$I$19="No"),Rates!$J$24,"£0.00"))))))))))))))))))))))))</f>
        <v>£0.00</v>
      </c>
      <c r="BH141" s="189" t="str">
        <f t="shared" si="43"/>
        <v>£0.00</v>
      </c>
      <c r="BI141" s="189">
        <f t="shared" si="44"/>
        <v>0</v>
      </c>
      <c r="BO141" s="202" t="str">
        <f>IF(H141="","£0.00",IF(AP141="4","£0.00",IF(AP141="5","£0.00",IF(AP141="1","£0.00",((AQ141*H141)*'Claim Details'!$F$111)/100))))</f>
        <v>£0.00</v>
      </c>
      <c r="BP141" s="202" t="str">
        <f>IF(T141="","£0.00",IF(AP141="4","£0.00",IF(AP141="5","£0.00",IF(AP141="1","£0.00",((AR141*T141)*'Claim Details'!$N$111)/100))))</f>
        <v>£0.00</v>
      </c>
      <c r="BQ141" s="202" t="str">
        <f>IF(AI141="","£0.00",IF(AP141="4","£0.00",IF(AP141="5","£0.00",IF(AP141="1","£0.00",((BI141*AI141)*'Claim Details'!$W$111)/100))))</f>
        <v>£0.00</v>
      </c>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row>
    <row r="142" spans="1:97" ht="15">
      <c r="A142" s="145"/>
      <c r="B142" s="91"/>
      <c r="C142" s="96"/>
      <c r="D142" s="97"/>
      <c r="E142" s="98"/>
      <c r="F142" s="89"/>
      <c r="G142" s="99"/>
      <c r="H142" s="100"/>
      <c r="I142" s="221" t="str">
        <f t="shared" si="34"/>
        <v>£0.00</v>
      </c>
      <c r="J142" s="101"/>
      <c r="K142" s="100"/>
      <c r="L142" s="221" t="str">
        <f t="shared" si="35"/>
        <v>£0.00</v>
      </c>
      <c r="M142" s="101"/>
      <c r="N142" s="102"/>
      <c r="O142" s="145"/>
      <c r="P142" s="77"/>
      <c r="Q142" s="87"/>
      <c r="R142" s="87"/>
      <c r="S142" s="87"/>
      <c r="T142" s="149" t="str">
        <f t="shared" si="36"/>
        <v/>
      </c>
      <c r="U142" s="87" t="str">
        <f t="shared" si="45"/>
        <v/>
      </c>
      <c r="V142" s="87"/>
      <c r="W142" s="53" t="str">
        <f t="shared" si="37"/>
        <v>£0.00</v>
      </c>
      <c r="X142" s="53"/>
      <c r="Y142" s="87"/>
      <c r="Z142" s="78"/>
      <c r="AA142" s="79"/>
      <c r="AB142" s="160"/>
      <c r="AC142" s="98"/>
      <c r="AD142" s="225"/>
      <c r="AE142" s="235" t="str">
        <f t="shared" si="38"/>
        <v/>
      </c>
      <c r="AF142" s="87" t="str">
        <f t="shared" si="39"/>
        <v/>
      </c>
      <c r="AG142" s="53"/>
      <c r="AH142" s="224"/>
      <c r="AI142" s="226" t="str">
        <f t="shared" si="31"/>
        <v/>
      </c>
      <c r="AJ142" s="236" t="str">
        <f t="shared" si="40"/>
        <v>£0.00</v>
      </c>
      <c r="AK142" s="31"/>
      <c r="AL142" s="1"/>
      <c r="AM142" s="1"/>
      <c r="AN142" s="1"/>
      <c r="AO142" s="1"/>
      <c r="AP142" s="1" t="str">
        <f t="shared" si="32"/>
        <v/>
      </c>
      <c r="AQ142" s="27">
        <f t="shared" si="33"/>
        <v>0</v>
      </c>
      <c r="AR142" s="189">
        <f t="shared" si="41"/>
        <v>0</v>
      </c>
      <c r="AS142" s="190" t="str">
        <f>IF(AND(C142="A",'Claim Details'!$E$28&gt;=Rates!$D$14,'Claim Details'!$E$28&lt;=Rates!$D$15,'Claim Details'!$E$19="Yes"),Rates!$E$17,IF(AND(C142="A",'Claim Details'!$E$28&gt;=Rates!$D$14,'Claim Details'!$E$28&lt;=Rates!$D$15,'Claim Details'!$E$19="No"),Rates!$D$17,IF(AND(C142="A",'Claim Details'!$E$28&gt;=Rates!$F$14,'Claim Details'!$E$28&lt;=Rates!$F$15,'Claim Details'!$E$19="Yes"),Rates!$G$17,IF(AND(C142="A",'Claim Details'!$E$28&gt;=Rates!$F$14,'Claim Details'!$E$28&lt;=Rates!$F$15,'Claim Details'!$E$19="No"),Rates!$F$17,IF(AND(C142="A",'Claim Details'!$E$28&gt;=Rates!$H$14,'Claim Details'!$E$28&lt;=Rates!$H$15,'Claim Details'!$E$19="Yes"),Rates!$I$17,IF(AND(C142="A",'Claim Details'!$E$28&gt;=Rates!$H$14,'Claim Details'!$E$28&lt;=Rates!$H$15,'Claim Details'!$E$19="No"),Rates!$H$17,IF(AND(C142="A",'Claim Details'!$E$28&gt;=Rates!$J$14,'Claim Details'!$E$28&lt;=Rates!$J$15,'Claim Details'!$E$19="Yes"),Rates!$K$17,IF(AND(C142="A",'Claim Details'!$E$28&gt;=Rates!$J$14,'Claim Details'!$E$28&lt;=Rates!$J$15,'Claim Details'!$E$19="No"),Rates!$J$17,IF(AND(C142="B",'Claim Details'!$E$28&gt;=Rates!$D$14,'Claim Details'!$E$28&lt;=Rates!$D$15,'Claim Details'!$E$19="Yes"),Rates!$E$18,IF(AND(C142="B",'Claim Details'!$E$28&gt;=Rates!$D$14,'Claim Details'!$E$28&lt;=Rates!$D$15,'Claim Details'!$E$19="No"),Rates!$D$18,IF(AND(C142="B",'Claim Details'!$E$28&gt;=Rates!$F$14,'Claim Details'!$E$28&lt;=Rates!$F$15,'Claim Details'!$E$19="Yes"),Rates!$G$18,IF(AND(C142="B",'Claim Details'!$E$28&gt;=Rates!$F$14,'Claim Details'!$E$28&lt;=Rates!$F$15,'Claim Details'!$E$19="No"),Rates!$F$18,IF(AND(C142="B",'Claim Details'!$E$28&gt;=Rates!$H$14,'Claim Details'!$E$28&lt;=Rates!$H$15,'Claim Details'!$E$19="Yes"),Rates!$I$18,IF(AND(C142="B",'Claim Details'!$E$28&gt;=Rates!$H$14,'Claim Details'!$E$28&lt;=Rates!$H$15,'Claim Details'!$E$19="No"),Rates!$H$18,IF(AND(C142="B",'Claim Details'!$E$28&gt;=Rates!$J$14,'Claim Details'!$E$28&lt;=Rates!$J$15,'Claim Details'!$E$19="Yes"),Rates!$K$18,IF(AND(C142="B",'Claim Details'!$E$28&gt;=Rates!$J$14,'Claim Details'!$E$28&lt;=Rates!$J$15,'Claim Details'!$E$19="No"),Rates!$J$18,IF(AND(C142="C",'Claim Details'!$E$28&gt;=Rates!$D$14,'Claim Details'!$E$28&lt;=Rates!$D$15,'Claim Details'!$E$19="Yes"),Rates!$E$19,IF(AND(C142="C",'Claim Details'!$E$28&gt;=Rates!$D$14,'Claim Details'!$E$28&lt;=Rates!$D$15,'Claim Details'!$E$19="No"),Rates!$D$19,IF(AND(C142="C",'Claim Details'!$E$28&gt;=Rates!$F$14,'Claim Details'!$E$28&lt;=Rates!$F$15,'Claim Details'!$E$19="Yes"),Rates!$G$19,IF(AND(C142="C",'Claim Details'!$E$28&gt;=Rates!$F$14,'Claim Details'!$E$28&lt;=Rates!$F$15,'Claim Details'!$E$19="No"),Rates!$F$19,IF(AND(C142="C",'Claim Details'!$E$28&gt;=Rates!$H$14,'Claim Details'!$E$28&lt;=Rates!$H$15,'Claim Details'!$E$19="Yes"),Rates!$I$19,IF(AND(C142="C",'Claim Details'!$E$28&gt;=Rates!$H$14,'Claim Details'!$E$28&lt;=Rates!$H$15,'Claim Details'!$E$19="No"),Rates!$H$19,IF(AND(C142="C",'Claim Details'!$E$28&gt;=Rates!$J$14,'Claim Details'!$E$28&lt;=Rates!$J$15,'Claim Details'!$E$19="Yes"),Rates!$K$19,IF(AND(C142="C",'Claim Details'!$E$28&gt;=Rates!$J$14,'Claim Details'!$E$28&lt;=Rates!$J$15,'Claim Details'!$E$19="No"),Rates!$J$19,"£0.00"))))))))))))))))))))))))</f>
        <v>£0.00</v>
      </c>
      <c r="AT142" s="189" t="str">
        <f>IF(AND(C142="A",'Claim Details'!$E$28&gt;=Rates!$D$14,'Claim Details'!$E$28&lt;=Rates!$D$15,'Claim Details'!$E$19="Yes"),Rates!$E$25,IF(AND(C142="A",'Claim Details'!$E$28&gt;=Rates!$D$14,'Claim Details'!$E$28&lt;=Rates!$D$15,'Claim Details'!$E$19="No"),Rates!$D$25,IF(AND(C142="A",'Claim Details'!$E$28&gt;=Rates!$F$14,'Claim Details'!$E$28&lt;=Rates!$F$15,'Claim Details'!$E$19="Yes"),Rates!$G$25,IF(AND(C142="A",'Claim Details'!$E$28&gt;=Rates!$F$14,'Claim Details'!$E$28&lt;=Rates!$F$15,'Claim Details'!$E$19="No"),Rates!$F$25,IF(AND(C142="A",'Claim Details'!$E$28&gt;=Rates!$H$14,'Claim Details'!$E$28&lt;=Rates!$H$15,'Claim Details'!$E$19="Yes"),Rates!$I$25,IF(AND(C142="A",'Claim Details'!$E$28&gt;=Rates!$H$14,'Claim Details'!$E$28&lt;=Rates!$H$15,'Claim Details'!$E$19="No"),Rates!$H$25,IF(AND(C142="A",'Claim Details'!$E$28&gt;=Rates!$J$14,'Claim Details'!$E$28&lt;=Rates!$J$15,'Claim Details'!$E$19="Yes"),Rates!$K$25,IF(AND(C142="A",'Claim Details'!$E$28&gt;=Rates!$J$14,'Claim Details'!$E$28&lt;=Rates!$J$15,'Claim Details'!$E$19="No"),Rates!$J$25,IF(AND(C142="B",'Claim Details'!$E$28&gt;=Rates!$D$14,'Claim Details'!$E$28&lt;=Rates!$D$15,'Claim Details'!$E$19="Yes"),Rates!$E$26,IF(AND(C142="B",'Claim Details'!$E$28&gt;=Rates!$D$14,'Claim Details'!$E$28&lt;=Rates!$D$15,'Claim Details'!$E$19="No"),Rates!$D$26,IF(AND(C142="B",'Claim Details'!$E$28&gt;=Rates!$F$14,'Claim Details'!$E$28&lt;=Rates!$F$15,'Claim Details'!$E$19="Yes"),Rates!$G$26,IF(AND(C142="B",'Claim Details'!$E$28&gt;=Rates!$F$14,'Claim Details'!$E$28&lt;=Rates!$F$15,'Claim Details'!$E$19="No"),Rates!$F$26,IF(AND(C142="B",'Claim Details'!$E$28&gt;=Rates!$H$14,'Claim Details'!$E$28&lt;=Rates!$H$15,'Claim Details'!$E$19="Yes"),Rates!$I$26,IF(AND(C142="B",'Claim Details'!$E$28&gt;=Rates!$H$14,'Claim Details'!$E$28&lt;=Rates!$H$15,'Claim Details'!$E$19="No"),Rates!$H$26,IF(AND(C142="B",'Claim Details'!$E$28&gt;=Rates!$J$14,'Claim Details'!$E$28&lt;=Rates!$J$15,'Claim Details'!$E$19="Yes"),Rates!$K$26,IF(AND(C142="B",'Claim Details'!$E$28&gt;=Rates!$J$14,'Claim Details'!$E$28&lt;=Rates!$J$15,'Claim Details'!$E$19="No"),Rates!$J$26,IF(AND(C142="C",'Claim Details'!$E$28&gt;=Rates!$D$14,'Claim Details'!$E$28&lt;=Rates!$D$15,'Claim Details'!$E$19="Yes"),Rates!$E$27,IF(AND(C142="C",'Claim Details'!$E$28&gt;=Rates!$D$14,'Claim Details'!$E$28&lt;=Rates!$D$15,'Claim Details'!$E$19="No"),Rates!$D$27,IF(AND(C142="C",'Claim Details'!$E$28&gt;=Rates!$F$14,'Claim Details'!$E$28&lt;=Rates!$F$15,'Claim Details'!$E$19="Yes"),Rates!$G$27,IF(AND(C142="C",'Claim Details'!$E$28&gt;=Rates!$F$14,'Claim Details'!$E$28&lt;=Rates!$F$15,'Claim Details'!$E$19="No"),Rates!$F$27,IF(AND(C142="C",'Claim Details'!$E$28&gt;=Rates!$H$14,'Claim Details'!$E$28&lt;=Rates!$H$15,'Claim Details'!$E$19="Yes"),Rates!$I$27,IF(AND(C142="C",'Claim Details'!$E$28&gt;=Rates!$H$14,'Claim Details'!$E$28&lt;=Rates!$H$15,'Claim Details'!$E$19="No"),Rates!$H$27,IF(AND(C142="C",'Claim Details'!$E$28&gt;=Rates!$J$14,'Claim Details'!$E$28&lt;=Rates!$J$15,'Claim Details'!$E$19="Yes"),Rates!$K$27,IF(AND(C142="C",'Claim Details'!$E$28&gt;=Rates!$J$14,'Claim Details'!$E$28&lt;=Rates!$J$15,'Claim Details'!$E$19="No"),Rates!$J$27,"£0.00"))))))))))))))))))))))))</f>
        <v>£0.00</v>
      </c>
      <c r="AU142" s="191" t="str">
        <f>IF(AND(C142="A",'Claim Details'!$E$28&gt;=Rates!$D$14,'Claim Details'!$E$28&lt;=Rates!$D$15,'Claim Details'!$E$19="Yes"),Rates!$E$20,IF(AND(C142="A",'Claim Details'!$E$28&gt;=Rates!$D$14,'Claim Details'!$E$28&lt;=Rates!$D$15,'Claim Details'!$E$19="No"),Rates!$D$20,IF(AND(C142="A",'Claim Details'!$E$28&gt;=Rates!$F$14,'Claim Details'!$E$28&lt;=Rates!$F$15,'Claim Details'!$E$19="Yes"),Rates!$G$20,IF(AND(C142="A",'Claim Details'!$E$28&gt;=Rates!$F$14,'Claim Details'!$E$28&lt;=Rates!$F$15,'Claim Details'!$E$19="No"),Rates!$F$20,IF(AND(C142="A",'Claim Details'!$E$28&gt;=Rates!$H$14,'Claim Details'!$E$28&lt;=Rates!$H$15,'Claim Details'!$E$19="Yes"),Rates!$I$20,IF(AND(C142="A",'Claim Details'!$E$28&gt;=Rates!$H$14,'Claim Details'!$E$28&lt;=Rates!$H$15,'Claim Details'!$E$19="No"),Rates!$H$20,IF(AND(C142="A",'Claim Details'!$E$28&gt;=Rates!$J$14,'Claim Details'!$E$28&lt;=Rates!$J$15,'Claim Details'!$E$19="Yes"),Rates!$K$20,IF(AND(C142="A",'Claim Details'!$E$28&gt;=Rates!$J$14,'Claim Details'!$E$28&lt;=Rates!$J$15,'Claim Details'!$E$19="No"),Rates!$J$20,IF(AND(C142="B",'Claim Details'!$E$28&gt;=Rates!$D$14,'Claim Details'!$E$28&lt;=Rates!$D$15,'Claim Details'!$E$19="Yes"),Rates!$E$21,IF(AND(C142="B",'Claim Details'!$E$28&gt;=Rates!$D$14,'Claim Details'!$E$28&lt;=Rates!$D$15,'Claim Details'!$E$19="No"),Rates!$D$21,IF(AND(C142="B",'Claim Details'!$E$28&gt;=Rates!$F$14,'Claim Details'!$E$28&lt;=Rates!$F$15,'Claim Details'!$E$19="Yes"),Rates!$G$21,IF(AND(C142="B",'Claim Details'!$E$28&gt;=Rates!$F$14,'Claim Details'!$E$28&lt;=Rates!$F$15,'Claim Details'!$E$19="No"),Rates!$F$21,IF(AND(C142="B",'Claim Details'!$E$28&gt;=Rates!$H$14,'Claim Details'!$E$28&lt;=Rates!$H$15,'Claim Details'!$E$19="Yes"),Rates!$I$21,IF(AND(C142="B",'Claim Details'!$E$28&gt;=Rates!$H$14,'Claim Details'!$E$28&lt;=Rates!$H$15,'Claim Details'!$E$19="No"),Rates!$H$21,IF(AND(C142="B",'Claim Details'!$E$28&gt;=Rates!$J$14,'Claim Details'!$E$28&lt;=Rates!$J$15,'Claim Details'!$E$19="Yes"),Rates!$K$21,IF(AND(C142="B",'Claim Details'!$E$28&gt;=Rates!$J$14,'Claim Details'!$E$28&lt;=Rates!$J$15,'Claim Details'!$E$19="No"),Rates!$J$21,"£0.00"))))))))))))))))</f>
        <v>£0.00</v>
      </c>
      <c r="AV142" s="191" t="str">
        <f>IF(AND(C142="A",'Claim Details'!$E$28&gt;=Rates!$D$14,'Claim Details'!$E$28&lt;=Rates!$D$15,'Claim Details'!$E$19="Yes"),Rates!$E$22,IF(AND(C142="A",'Claim Details'!$E$28&gt;=Rates!$D$14,'Claim Details'!$E$28&lt;=Rates!$D$15,'Claim Details'!$E$19="No"),Rates!$D$22,IF(AND(C142="A",'Claim Details'!$E$28&gt;=Rates!$F$14,'Claim Details'!$E$28&lt;=Rates!$F$15,'Claim Details'!$E$19="Yes"),Rates!$G$22,IF(AND(C142="A",'Claim Details'!$E$28&gt;=Rates!$F$14,'Claim Details'!$E$28&lt;=Rates!$F$15,'Claim Details'!$E$19="No"),Rates!$F$22,IF(AND(C142="A",'Claim Details'!$E$28&gt;=Rates!$H$14,'Claim Details'!$E$28&lt;=Rates!$H$15,'Claim Details'!$E$19="Yes"),Rates!$I$22,IF(AND(C142="A",'Claim Details'!$E$28&gt;=Rates!$H$14,'Claim Details'!$E$28&lt;=Rates!$H$15,'Claim Details'!$E$19="No"),Rates!$H$22,IF(AND(C142="A",'Claim Details'!$E$28&gt;=Rates!$J$14,'Claim Details'!$E$28&lt;=Rates!$J$15,'Claim Details'!$E$19="Yes"),Rates!$K$22,IF(AND(C142="A",'Claim Details'!$E$28&gt;=Rates!$J$14,'Claim Details'!$E$28&lt;=Rates!$J$15,'Claim Details'!$E$19="No"),Rates!$J$22,IF(AND(C142="B",'Claim Details'!$E$28&gt;=Rates!$D$14,'Claim Details'!$E$28&lt;=Rates!$D$15,'Claim Details'!$E$19="Yes"),Rates!$E$23,IF(AND(C142="B",'Claim Details'!$E$28&gt;=Rates!$D$14,'Claim Details'!$E$28&lt;=Rates!$D$15,'Claim Details'!$E$19="No"),Rates!$D$23,IF(AND(C142="B",'Claim Details'!$E$28&gt;=Rates!$F$14,'Claim Details'!$E$28&lt;=Rates!$F$15,'Claim Details'!$E$19="Yes"),Rates!$G$23,IF(AND(C142="B",'Claim Details'!$E$28&gt;=Rates!$F$14,'Claim Details'!$E$28&lt;=Rates!$F$15,'Claim Details'!$E$19="No"),Rates!$F$23,IF(AND(C142="B",'Claim Details'!$E$28&gt;=Rates!$H$14,'Claim Details'!$E$28&lt;=Rates!$H$15,'Claim Details'!$E$19="Yes"),Rates!$I$23,IF(AND(C142="B",'Claim Details'!$E$28&gt;=Rates!$H$14,'Claim Details'!$E$28&lt;=Rates!$H$15,'Claim Details'!$E$19="No"),Rates!$H$23,IF(AND(C142="B",'Claim Details'!$E$28&gt;=Rates!$J$14,'Claim Details'!$E$28&lt;=Rates!$J$15,'Claim Details'!$E$19="Yes"),Rates!$K$23,IF(AND(C142="B",'Claim Details'!$E$28&gt;=Rates!$J$14,'Claim Details'!$E$28&lt;=Rates!$J$15,'Claim Details'!$E$19="No"),Rates!$J$23,IF(AND(C142="C",'Claim Details'!$E$28&gt;=Rates!$D$14,'Claim Details'!$E$28&lt;=Rates!$D$15,'Claim Details'!$E$19="Yes"),Rates!$E$24,IF(AND(C142="C",'Claim Details'!$E$28&gt;=Rates!$D$14,'Claim Details'!$E$28&lt;=Rates!$D$15,'Claim Details'!$E$19="No"),Rates!$D$24,IF(AND(C142="C",'Claim Details'!$E$28&gt;=Rates!$F$14,'Claim Details'!$E$28&lt;=Rates!$F$15,'Claim Details'!$E$19="Yes"),Rates!$G$24,IF(AND(C142="C",'Claim Details'!$E$28&gt;=Rates!$F$14,'Claim Details'!$E$28&lt;=Rates!$F$15,'Claim Details'!$E$19="No"),Rates!$F$24,IF(AND(C142="C",'Claim Details'!$E$28&gt;=Rates!$H$14,'Claim Details'!$E$28&lt;=Rates!$H$15,'Claim Details'!$E$19="Yes"),Rates!$I$24,IF(AND(C142="C",'Claim Details'!$E$28&gt;=Rates!$H$14,'Claim Details'!$E$28&lt;=Rates!$H$15,'Claim Details'!$E$19="No"),Rates!$H$24,IF(AND(C142="C",'Claim Details'!$E$28&gt;=Rates!$J$14,'Claim Details'!$E$28&lt;=Rates!$J$15,'Claim Details'!$E$19="Yes"),Rates!$K$24,IF(AND(C142="C",'Claim Details'!$E$28&gt;=Rates!$J$14,'Claim Details'!$E$28&lt;=Rates!$J$15,'Claim Details'!$E$19="No"),Rates!$J$24,"£0.00"))))))))))))))))))))))))</f>
        <v>£0.00</v>
      </c>
      <c r="AW142" s="1"/>
      <c r="AX142" s="189" t="str">
        <f>IF(AND(U142="A",'Claim Details'!$I$28&gt;=Rates!$D$14,'Claim Details'!$I$28&lt;=Rates!$D$15,'Claim Details'!$I$19="Yes"),Rates!$J$17,IF(AND(U142="A",'Claim Details'!$I$28&gt;=Rates!$D$14,'Claim Details'!$I$28&lt;=Rates!$D$15,'Claim Details'!$I$19="No"),Rates!$D$17,IF(AND(U142="A",'Claim Details'!$I$28&gt;=Rates!$F$14,'Claim Details'!$I$28&lt;=Rates!$F$15,'Claim Details'!$I$19="Yes"),Rates!$G$17,IF(AND(U142="A",'Claim Details'!$I$28&gt;=Rates!$F$14,'Claim Details'!$I$28&lt;=Rates!$F$15,'Claim Details'!$I$19="No"),Rates!$F$17,IF(AND(U142="A",'Claim Details'!$I$28&gt;=Rates!$H$14,'Claim Details'!$I$28&lt;=Rates!$H$15,'Claim Details'!$I$19="Yes"),Rates!$I$17,IF(AND(U142="A",'Claim Details'!$I$28&gt;=Rates!$H$14,'Claim Details'!$I$28&lt;=Rates!$H$15,'Claim Details'!$I$19="No"),Rates!$H$17,IF(AND(U142="A",'Claim Details'!$I$28&gt;=Rates!$J$14,'Claim Details'!$I$28&lt;=Rates!$J$15,'Claim Details'!$I$19="Yes"),Rates!$K$17,IF(AND(U142="A",'Claim Details'!$I$28&gt;=Rates!$J$14,'Claim Details'!$I$28&lt;=Rates!$J$15,'Claim Details'!$I$19="No"),Rates!$J$17,IF(AND(U142="B",'Claim Details'!$I$28&gt;=Rates!$D$14,'Claim Details'!$I$28&lt;=Rates!$D$15,'Claim Details'!$I$19="Yes"),Rates!$E$18,IF(AND(U142="B",'Claim Details'!$I$28&gt;=Rates!$D$14,'Claim Details'!$I$28&lt;=Rates!$D$15,'Claim Details'!$I$19="No"),Rates!$D$18,IF(AND(U142="B",'Claim Details'!$I$28&gt;=Rates!$F$14,'Claim Details'!$I$28&lt;=Rates!$F$15,'Claim Details'!$I$19="Yes"),Rates!$G$18,IF(AND(U142="B",'Claim Details'!$I$28&gt;=Rates!$F$14,'Claim Details'!$I$28&lt;=Rates!$F$15,'Claim Details'!$I$19="No"),Rates!$F$18,IF(AND(U142="B",'Claim Details'!$I$28&gt;=Rates!$H$14,'Claim Details'!$I$28&lt;=Rates!$H$15,'Claim Details'!$I$19="Yes"),Rates!$I$18,IF(AND(U142="B",'Claim Details'!$I$28&gt;=Rates!$H$14,'Claim Details'!$I$28&lt;=Rates!$H$15,'Claim Details'!$I$19="No"),Rates!$H$18,IF(AND(U142="B",'Claim Details'!$I$28&gt;=Rates!$J$14,'Claim Details'!$I$28&lt;=Rates!$J$15,'Claim Details'!$I$19="Yes"),Rates!$K$18,IF(AND(U142="B",'Claim Details'!$I$28&gt;=Rates!$J$14,'Claim Details'!$I$28&lt;=Rates!$J$15,'Claim Details'!$I$19="No"),Rates!$J$18,IF(AND(U142="C",'Claim Details'!$I$28&gt;=Rates!$D$14,'Claim Details'!$I$28&lt;=Rates!$D$15,'Claim Details'!$I$19="Yes"),Rates!$E$19,IF(AND(U142="C",'Claim Details'!$I$28&gt;=Rates!$D$14,'Claim Details'!$I$28&lt;=Rates!$D$15,'Claim Details'!$I$19="No"),Rates!$D$19,IF(AND(U142="C",'Claim Details'!$I$28&gt;=Rates!$F$14,'Claim Details'!$I$28&lt;=Rates!$F$15,'Claim Details'!$I$19="Yes"),Rates!$G$19,IF(AND(U142="C",'Claim Details'!$I$28&gt;=Rates!$F$14,'Claim Details'!$I$28&lt;=Rates!$F$15,'Claim Details'!$I$19="No"),Rates!$F$19,IF(AND(U142="C",'Claim Details'!$I$28&gt;=Rates!$H$14,'Claim Details'!$I$28&lt;=Rates!$H$15,'Claim Details'!$I$19="Yes"),Rates!$I$19,IF(AND(U142="C",'Claim Details'!$I$28&gt;=Rates!$H$14,'Claim Details'!$I$28&lt;=Rates!$H$15,'Claim Details'!$I$19="No"),Rates!$H$19,IF(AND(U142="C",'Claim Details'!$I$28&gt;=Rates!$J$14,'Claim Details'!$I$28&lt;=Rates!$J$15,'Claim Details'!$I$19="Yes"),Rates!$K$19,IF(AND(U142="C",'Claim Details'!$I$28&gt;=Rates!$J$14,'Claim Details'!$I$28&lt;=Rates!$J$15,'Claim Details'!$I$19="No"),Rates!$J$19,"£0.00"))))))))))))))))))))))))</f>
        <v>£0.00</v>
      </c>
      <c r="AY142" s="189" t="str">
        <f>IF(AND(C142="A",'Claim Details'!$I$28&gt;=Rates!$D$14,'Claim Details'!$I$28&lt;=Rates!$D$15,'Claim Details'!$I$19="Yes"),Rates!$J$25,IF(AND(C142="A",'Claim Details'!$I$28&gt;=Rates!$D$14,'Claim Details'!$I$28&lt;=Rates!$D$15,'Claim Details'!$I$19="No"),Rates!$D$25,IF(AND(C142="A",'Claim Details'!$I$28&gt;=Rates!$F$14,'Claim Details'!$I$28&lt;=Rates!$F$15,'Claim Details'!$I$19="Yes"),Rates!$G$25,IF(AND(C142="A",'Claim Details'!$I$28&gt;=Rates!$F$14,'Claim Details'!$I$28&lt;=Rates!$F$15,'Claim Details'!$I$19="No"),Rates!$F$25,IF(AND(C142="A",'Claim Details'!$I$28&gt;=Rates!$H$14,'Claim Details'!$I$28&lt;=Rates!$H$15,'Claim Details'!$I$19="Yes"),Rates!$I$25,IF(AND(C142="A",'Claim Details'!$I$28&gt;=Rates!$H$14,'Claim Details'!$I$28&lt;=Rates!$H$15,'Claim Details'!$I$19="No"),Rates!$H$25,IF(AND(C142="A",'Claim Details'!$I$28&gt;=Rates!$J$14,'Claim Details'!$I$28&lt;=Rates!$J$15,'Claim Details'!$I$19="Yes"),Rates!$K$25,IF(AND(C142="A",'Claim Details'!$I$28&gt;=Rates!$J$14,'Claim Details'!$I$28&lt;=Rates!$J$15,'Claim Details'!$I$19="No"),Rates!$J$25,IF(AND(C142="B",'Claim Details'!$I$28&gt;=Rates!$D$14,'Claim Details'!$I$28&lt;=Rates!$D$15,'Claim Details'!$I$19="Yes"),Rates!$E$26,IF(AND(C142="B",'Claim Details'!$I$28&gt;=Rates!$D$14,'Claim Details'!$I$28&lt;=Rates!$D$15,'Claim Details'!$I$19="No"),Rates!$D$26,IF(AND(C142="B",'Claim Details'!$I$28&gt;=Rates!$F$14,'Claim Details'!$I$28&lt;=Rates!$F$15,'Claim Details'!$I$19="Yes"),Rates!$G$26,IF(AND(C142="B",'Claim Details'!$I$28&gt;=Rates!$F$14,'Claim Details'!$I$28&lt;=Rates!$F$15,'Claim Details'!$I$19="No"),Rates!$F$26,IF(AND(C142="B",'Claim Details'!$I$28&gt;=Rates!$H$14,'Claim Details'!$I$28&lt;=Rates!$H$15,'Claim Details'!$I$19="Yes"),Rates!$I$26,IF(AND(C142="B",'Claim Details'!$I$28&gt;=Rates!$H$14,'Claim Details'!$I$28&lt;=Rates!$H$15,'Claim Details'!$I$19="No"),Rates!$H$26,IF(AND(C142="B",'Claim Details'!$I$28&gt;=Rates!$J$14,'Claim Details'!$I$28&lt;=Rates!$J$15,'Claim Details'!$I$19="Yes"),Rates!$K$26,IF(AND(C142="B",'Claim Details'!$I$28&gt;=Rates!$J$14,'Claim Details'!$I$28&lt;=Rates!$J$15,'Claim Details'!$I$19="No"),Rates!$J$26,IF(AND(C142="C",'Claim Details'!$I$28&gt;=Rates!$D$14,'Claim Details'!$I$28&lt;=Rates!$D$15,'Claim Details'!$I$19="Yes"),Rates!$E$27,IF(AND(C142="C",'Claim Details'!$I$28&gt;=Rates!$D$14,'Claim Details'!$I$28&lt;=Rates!$D$15,'Claim Details'!$I$19="No"),Rates!$D$27,IF(AND(C142="C",'Claim Details'!$I$28&gt;=Rates!$F$14,'Claim Details'!$I$28&lt;=Rates!$F$15,'Claim Details'!$I$19="Yes"),Rates!$G$27,IF(AND(C142="C",'Claim Details'!$I$28&gt;=Rates!$F$14,'Claim Details'!$I$28&lt;=Rates!$F$15,'Claim Details'!$I$19="No"),Rates!$F$27,IF(AND(C142="C",'Claim Details'!$I$28&gt;=Rates!$H$14,'Claim Details'!$I$28&lt;=Rates!$H$15,'Claim Details'!$I$19="Yes"),Rates!$I$27,IF(AND(C142="C",'Claim Details'!$I$28&gt;=Rates!$H$14,'Claim Details'!$I$28&lt;=Rates!$H$15,'Claim Details'!$I$19="No"),Rates!$H$27,IF(AND(C142="C",'Claim Details'!$I$28&gt;=Rates!$J$14,'Claim Details'!$I$28&lt;=Rates!$J$15,'Claim Details'!$I$19="Yes"),Rates!$K$27,IF(AND(C142="C",'Claim Details'!$I$28&gt;=Rates!$J$14,'Claim Details'!$I$28&lt;=Rates!$J$15,'Claim Details'!$I$19="No"),Rates!$J$27,"£0.00"))))))))))))))))))))))))</f>
        <v>£0.00</v>
      </c>
      <c r="AZ142" s="189" t="str">
        <f>IF(AND(C142="A",'Claim Details'!$I$28&gt;=Rates!$D$14,'Claim Details'!$I$28&lt;=Rates!$D$15,'Claim Details'!$I$19="Yes"),Rates!$E$20,IF(AND(C142="A",'Claim Details'!$I$28&gt;=Rates!$D$14,'Claim Details'!$I$28&lt;=Rates!$D$15,'Claim Details'!$I$19="No"),Rates!$D$20,IF(AND(C142="A",'Claim Details'!$I$28&gt;=Rates!$F$14,'Claim Details'!$I$28&lt;=Rates!$F$15,'Claim Details'!$I$19="Yes"),Rates!$G$20,IF(AND(C142="A",'Claim Details'!$I$28&gt;=Rates!$F$14,'Claim Details'!$I$28&lt;=Rates!$F$15,'Claim Details'!$I$19="No"),Rates!$F$20,IF(AND(C142="A",'Claim Details'!$I$28&gt;=Rates!$H$14,'Claim Details'!$I$28&lt;=Rates!$H$15,'Claim Details'!$I$19="Yes"),Rates!$I$20,IF(AND(C142="A",'Claim Details'!$I$28&gt;=Rates!$H$14,'Claim Details'!$I$28&lt;=Rates!$H$15,'Claim Details'!$I$19="No"),Rates!$H$20,IF(AND(C142="A",'Claim Details'!$I$28&gt;=Rates!$J$14,'Claim Details'!$I$28&lt;=Rates!$J$15,'Claim Details'!$I$19="Yes"),Rates!$K$20,IF(AND(C142="A",'Claim Details'!$I$28&gt;=Rates!$J$14,'Claim Details'!$I$28&lt;=Rates!$J$15,'Claim Details'!$I$19="No"),Rates!$J$20,IF(AND(C142="B",'Claim Details'!$I$28&gt;=Rates!$D$14,'Claim Details'!$I$28&lt;=Rates!$D$15,'Claim Details'!$I$19="Yes"),Rates!$E$21,IF(AND(C142="B",'Claim Details'!$I$28&gt;=Rates!$D$14,'Claim Details'!$I$28&lt;=Rates!$D$15,'Claim Details'!$I$19="No"),Rates!$D$21,IF(AND(C142="B",'Claim Details'!$I$28&gt;=Rates!$F$14,'Claim Details'!$I$28&lt;=Rates!$F$15,'Claim Details'!$I$19="Yes"),Rates!$G$21,IF(AND(C142="B",'Claim Details'!$I$28&gt;=Rates!$F$14,'Claim Details'!$I$28&lt;=Rates!$F$15,'Claim Details'!$I$19="No"),Rates!$F$21,IF(AND(C142="B",'Claim Details'!$I$28&gt;=Rates!$H$14,'Claim Details'!$I$28&lt;=Rates!$H$15,'Claim Details'!$I$19="Yes"),Rates!$I$21,IF(AND(C142="B",'Claim Details'!$I$28&gt;=Rates!$H$14,'Claim Details'!$I$28&lt;=Rates!$H$15,'Claim Details'!$I$19="No"),Rates!$H$21,IF(AND(C142="B",'Claim Details'!$I$28&gt;=Rates!$J$14,'Claim Details'!$I$28&lt;=Rates!$J$15,'Claim Details'!$I$19="Yes"),Rates!$K$21,IF(AND(C142="B",'Claim Details'!$I$28&gt;=Rates!$J$14,'Claim Details'!$I$28&lt;=Rates!$J$15,'Claim Details'!$I$19="No"),Rates!$J$21,"£0.00"))))))))))))))))</f>
        <v>£0.00</v>
      </c>
      <c r="BA142" s="189" t="str">
        <f>IF(AND(C142="A",'Claim Details'!$I$28&gt;=Rates!$D$14,'Claim Details'!$I$28&lt;=Rates!$D$15,'Claim Details'!$I$19="Yes"),Rates!$E$22,IF(AND(C142="A",'Claim Details'!$I$28&gt;=Rates!$D$14,'Claim Details'!$I$28&lt;=Rates!$D$15,'Claim Details'!$I$19="No"),Rates!$D$22,IF(AND(C142="A",'Claim Details'!$I$28&gt;=Rates!$F$14,'Claim Details'!$I$28&lt;=Rates!$F$15,'Claim Details'!$I$19="Yes"),Rates!$G$22,IF(AND(C142="A",'Claim Details'!$I$28&gt;=Rates!$F$14,'Claim Details'!$I$28&lt;=Rates!$F$15,'Claim Details'!$I$19="No"),Rates!$F$22,IF(AND(C142="A",'Claim Details'!$I$28&gt;=Rates!$H$14,'Claim Details'!$I$28&lt;=Rates!$H$15,'Claim Details'!$I$19="Yes"),Rates!$I$22,IF(AND(C142="A",'Claim Details'!$I$28&gt;=Rates!$H$14,'Claim Details'!$I$28&lt;=Rates!$H$15,'Claim Details'!$I$19="No"),Rates!$H$22,IF(AND(C142="A",'Claim Details'!$I$28&gt;=Rates!$J$14,'Claim Details'!$I$28&lt;=Rates!$J$15,'Claim Details'!$I$19="Yes"),Rates!$K$22,IF(AND(C142="A",'Claim Details'!$I$28&gt;=Rates!$J$14,'Claim Details'!$I$28&lt;=Rates!$J$15,'Claim Details'!$I$19="No"),Rates!$J$22,IF(AND(C142="B",'Claim Details'!$I$28&gt;=Rates!$D$14,'Claim Details'!$I$28&lt;=Rates!$D$15,'Claim Details'!$I$19="Yes"),Rates!$E$23,IF(AND(C142="B",'Claim Details'!$I$28&gt;=Rates!$D$14,'Claim Details'!$I$28&lt;=Rates!$D$15,'Claim Details'!$I$19="No"),Rates!$D$23,IF(AND(C142="B",'Claim Details'!$I$28&gt;=Rates!$F$14,'Claim Details'!$I$28&lt;=Rates!$F$15,'Claim Details'!$I$19="Yes"),Rates!$G$23,IF(AND(C142="B",'Claim Details'!$I$28&gt;=Rates!$F$14,'Claim Details'!$I$28&lt;=Rates!$F$15,'Claim Details'!$I$19="No"),Rates!$F$23,IF(AND(C142="B",'Claim Details'!$I$28&gt;=Rates!$H$14,'Claim Details'!$I$28&lt;=Rates!$H$15,'Claim Details'!$I$19="Yes"),Rates!$I$23,IF(AND(C142="B",'Claim Details'!$I$28&gt;=Rates!$H$14,'Claim Details'!$I$28&lt;=Rates!$H$15,'Claim Details'!$I$19="No"),Rates!$H$23,IF(AND(C142="B",'Claim Details'!$I$28&gt;=Rates!$J$14,'Claim Details'!$I$28&lt;=Rates!$J$15,'Claim Details'!$I$19="Yes"),Rates!$K$23,IF(AND(C142="B",'Claim Details'!$I$28&gt;=Rates!$J$14,'Claim Details'!$I$28&lt;=Rates!$J$15,'Claim Details'!$I$19="No"),Rates!$J$23,IF(AND(C142="C",'Claim Details'!$I$28&gt;=Rates!$D$14,'Claim Details'!$I$28&lt;=Rates!$D$15,'Claim Details'!$I$19="Yes"),Rates!$E$24,IF(AND(C142="C",'Claim Details'!$I$28&gt;=Rates!$D$14,'Claim Details'!$I$28&lt;=Rates!$D$15,'Claim Details'!$I$19="No"),Rates!$D$24,IF(AND(C142="C",'Claim Details'!$I$28&gt;=Rates!$F$14,'Claim Details'!$I$28&lt;=Rates!$F$15,'Claim Details'!$I$19="Yes"),Rates!$G$24,IF(AND(C142="C",'Claim Details'!$I$28&gt;=Rates!$F$14,'Claim Details'!$I$28&lt;=Rates!$F$15,'Claim Details'!$I$19="No"),Rates!$F$24,IF(AND(C142="C",'Claim Details'!$I$28&gt;=Rates!$H$14,'Claim Details'!$I$28&lt;=Rates!$H$15,'Claim Details'!$I$19="Yes"),Rates!$I$24,IF(AND(C142="C",'Claim Details'!$I$28&gt;=Rates!$H$14,'Claim Details'!$I$28&lt;=Rates!$H$15,'Claim Details'!$I$19="No"),Rates!$H$24,IF(AND(C142="C",'Claim Details'!$I$28&gt;=Rates!$J$14,'Claim Details'!$I$28&lt;=Rates!$J$15,'Claim Details'!$I$19="Yes"),Rates!$K$24,IF(AND(C142="C",'Claim Details'!$I$28&gt;=Rates!$J$14,'Claim Details'!$I$28&lt;=Rates!$J$15,'Claim Details'!$I$19="No"),Rates!$J$24,"£0.00"))))))))))))))))))))))))</f>
        <v>£0.00</v>
      </c>
      <c r="BB142" s="189" t="str">
        <f t="shared" si="42"/>
        <v>£0.00</v>
      </c>
      <c r="BC142" s="1"/>
      <c r="BD142" s="189" t="str">
        <f>IF(AND(AE142="A",'Claim Details'!$I$28&gt;=Rates!$D$14,'Claim Details'!$I$28&lt;=Rates!$D$15,'Claim Details'!$I$19="Yes"),Rates!$J$17,IF(AND(AE142="A",'Claim Details'!$I$28&gt;=Rates!$D$14,'Claim Details'!$I$28&lt;=Rates!$D$15,'Claim Details'!$I$19="No"),Rates!$D$17,IF(AND(AE142="A",'Claim Details'!$I$28&gt;=Rates!$F$14,'Claim Details'!$I$28&lt;=Rates!$F$15,'Claim Details'!$I$19="Yes"),Rates!$G$17,IF(AND(AE142="A",'Claim Details'!$I$28&gt;=Rates!$F$14,'Claim Details'!$I$28&lt;=Rates!$F$15,'Claim Details'!$I$19="No"),Rates!$F$17,IF(AND(AE142="A",'Claim Details'!$I$28&gt;=Rates!$H$14,'Claim Details'!$I$28&lt;=Rates!$H$15,'Claim Details'!$I$19="Yes"),Rates!$I$17,IF(AND(AE142="A",'Claim Details'!$I$28&gt;=Rates!$H$14,'Claim Details'!$I$28&lt;=Rates!$H$15,'Claim Details'!$I$19="No"),Rates!$H$17,IF(AND(AE142="A",'Claim Details'!$I$28&gt;=Rates!$J$14,'Claim Details'!$I$28&lt;=Rates!$J$15,'Claim Details'!$I$19="Yes"),Rates!$K$17,IF(AND(AE142="A",'Claim Details'!$I$28&gt;=Rates!$J$14,'Claim Details'!$I$28&lt;=Rates!$J$15,'Claim Details'!$I$19="No"),Rates!$J$17,IF(AND(AE142="B",'Claim Details'!$I$28&gt;=Rates!$D$14,'Claim Details'!$I$28&lt;=Rates!$D$15,'Claim Details'!$I$19="Yes"),Rates!$E$18,IF(AND(AE142="B",'Claim Details'!$I$28&gt;=Rates!$D$14,'Claim Details'!$I$28&lt;=Rates!$D$15,'Claim Details'!$I$19="No"),Rates!$D$18,IF(AND(AE142="B",'Claim Details'!$I$28&gt;=Rates!$F$14,'Claim Details'!$I$28&lt;=Rates!$F$15,'Claim Details'!$I$19="Yes"),Rates!$G$18,IF(AND(AE142="B",'Claim Details'!$I$28&gt;=Rates!$F$14,'Claim Details'!$I$28&lt;=Rates!$F$15,'Claim Details'!$I$19="No"),Rates!$F$18,IF(AND(AE142="B",'Claim Details'!$I$28&gt;=Rates!$H$14,'Claim Details'!$I$28&lt;=Rates!$H$15,'Claim Details'!$I$19="Yes"),Rates!$I$18,IF(AND(AE142="B",'Claim Details'!$I$28&gt;=Rates!$H$14,'Claim Details'!$I$28&lt;=Rates!$H$15,'Claim Details'!$I$19="No"),Rates!$H$18,IF(AND(AE142="B",'Claim Details'!$I$28&gt;=Rates!$J$14,'Claim Details'!$I$28&lt;=Rates!$J$15,'Claim Details'!$I$19="Yes"),Rates!$K$18,IF(AND(AE142="B",'Claim Details'!$I$28&gt;=Rates!$J$14,'Claim Details'!$I$28&lt;=Rates!$J$15,'Claim Details'!$I$19="No"),Rates!$J$18,IF(AND(AE142="C",'Claim Details'!$I$28&gt;=Rates!$D$14,'Claim Details'!$I$28&lt;=Rates!$D$15,'Claim Details'!$I$19="Yes"),Rates!$E$19,IF(AND(AE142="C",'Claim Details'!$I$28&gt;=Rates!$D$14,'Claim Details'!$I$28&lt;=Rates!$D$15,'Claim Details'!$I$19="No"),Rates!$D$19,IF(AND(AE142="C",'Claim Details'!$I$28&gt;=Rates!$F$14,'Claim Details'!$I$28&lt;=Rates!$F$15,'Claim Details'!$I$19="Yes"),Rates!$G$19,IF(AND(AE142="C",'Claim Details'!$I$28&gt;=Rates!$F$14,'Claim Details'!$I$28&lt;=Rates!$F$15,'Claim Details'!$I$19="No"),Rates!$F$19,IF(AND(AE142="C",'Claim Details'!$I$28&gt;=Rates!$H$14,'Claim Details'!$I$28&lt;=Rates!$H$15,'Claim Details'!$I$19="Yes"),Rates!$I$19,IF(AND(AE142="C",'Claim Details'!$I$28&gt;=Rates!$H$14,'Claim Details'!$I$28&lt;=Rates!$H$15,'Claim Details'!$I$19="No"),Rates!$H$19,IF(AND(AE142="C",'Claim Details'!$I$28&gt;=Rates!$J$14,'Claim Details'!$I$28&lt;=Rates!$J$15,'Claim Details'!$I$19="Yes"),Rates!$K$19,IF(AND(AE142="C",'Claim Details'!$I$28&gt;=Rates!$J$14,'Claim Details'!$I$28&lt;=Rates!$J$15,'Claim Details'!$I$19="No"),Rates!$J$19,"£0.00"))))))))))))))))))))))))</f>
        <v>£0.00</v>
      </c>
      <c r="BE142" s="189" t="str">
        <f>IF(AND(AE142="A",'Claim Details'!$I$28&gt;=Rates!$D$14,'Claim Details'!$I$28&lt;=Rates!$D$15,'Claim Details'!$I$19="Yes"),Rates!$J$25,IF(AND(AE142="A",'Claim Details'!$I$28&gt;=Rates!$D$14,'Claim Details'!$I$28&lt;=Rates!$D$15,'Claim Details'!$I$19="No"),Rates!$D$25,IF(AND(AE142="A",'Claim Details'!$I$28&gt;=Rates!$F$14,'Claim Details'!$I$28&lt;=Rates!$F$15,'Claim Details'!$I$19="Yes"),Rates!$G$25,IF(AND(AE142="A",'Claim Details'!$I$28&gt;=Rates!$F$14,'Claim Details'!$I$28&lt;=Rates!$F$15,'Claim Details'!$I$19="No"),Rates!$F$25,IF(AND(AE142="A",'Claim Details'!$I$28&gt;=Rates!$H$14,'Claim Details'!$I$28&lt;=Rates!$H$15,'Claim Details'!$I$19="Yes"),Rates!$I$25,IF(AND(AE142="A",'Claim Details'!$I$28&gt;=Rates!$H$14,'Claim Details'!$I$28&lt;=Rates!$H$15,'Claim Details'!$I$19="No"),Rates!$H$25,IF(AND(AE142="A",'Claim Details'!$I$28&gt;=Rates!$J$14,'Claim Details'!$I$28&lt;=Rates!$J$15,'Claim Details'!$I$19="Yes"),Rates!$K$25,IF(AND(AE142="A",'Claim Details'!$I$28&gt;=Rates!$J$14,'Claim Details'!$I$28&lt;=Rates!$J$15,'Claim Details'!$I$19="No"),Rates!$J$25,IF(AND(AE142="B",'Claim Details'!$I$28&gt;=Rates!$D$14,'Claim Details'!$I$28&lt;=Rates!$D$15,'Claim Details'!$I$19="Yes"),Rates!$E$26,IF(AND(AE142="B",'Claim Details'!$I$28&gt;=Rates!$D$14,'Claim Details'!$I$28&lt;=Rates!$D$15,'Claim Details'!$I$19="No"),Rates!$D$26,IF(AND(AE142="B",'Claim Details'!$I$28&gt;=Rates!$F$14,'Claim Details'!$I$28&lt;=Rates!$F$15,'Claim Details'!$I$19="Yes"),Rates!$G$26,IF(AND(AE142="B",'Claim Details'!$I$28&gt;=Rates!$F$14,'Claim Details'!$I$28&lt;=Rates!$F$15,'Claim Details'!$I$19="No"),Rates!$F$26,IF(AND(AE142="B",'Claim Details'!$I$28&gt;=Rates!$H$14,'Claim Details'!$I$28&lt;=Rates!$H$15,'Claim Details'!$I$19="Yes"),Rates!$I$26,IF(AND(AE142="B",'Claim Details'!$I$28&gt;=Rates!$H$14,'Claim Details'!$I$28&lt;=Rates!$H$15,'Claim Details'!$I$19="No"),Rates!$H$26,IF(AND(AE142="B",'Claim Details'!$I$28&gt;=Rates!$J$14,'Claim Details'!$I$28&lt;=Rates!$J$15,'Claim Details'!$I$19="Yes"),Rates!$K$26,IF(AND(AE142="B",'Claim Details'!$I$28&gt;=Rates!$J$14,'Claim Details'!$I$28&lt;=Rates!$J$15,'Claim Details'!$I$19="No"),Rates!$J$26,IF(AND(AE142="C",'Claim Details'!$I$28&gt;=Rates!$D$14,'Claim Details'!$I$28&lt;=Rates!$D$15,'Claim Details'!$I$19="Yes"),Rates!$E$27,IF(AND(AE142="C",'Claim Details'!$I$28&gt;=Rates!$D$14,'Claim Details'!$I$28&lt;=Rates!$D$15,'Claim Details'!$I$19="No"),Rates!$D$27,IF(AND(AE142="C",'Claim Details'!$I$28&gt;=Rates!$F$14,'Claim Details'!$I$28&lt;=Rates!$F$15,'Claim Details'!$I$19="Yes"),Rates!$G$27,IF(AND(AE142="C",'Claim Details'!$I$28&gt;=Rates!$F$14,'Claim Details'!$I$28&lt;=Rates!$F$15,'Claim Details'!$I$19="No"),Rates!$F$27,IF(AND(AE142="C",'Claim Details'!$I$28&gt;=Rates!$H$14,'Claim Details'!$I$28&lt;=Rates!$H$15,'Claim Details'!$I$19="Yes"),Rates!$I$27,IF(AND(AE142="C",'Claim Details'!$I$28&gt;=Rates!$H$14,'Claim Details'!$I$28&lt;=Rates!$H$15,'Claim Details'!$I$19="No"),Rates!$H$27,IF(AND(AE142="C",'Claim Details'!$I$28&gt;=Rates!$J$14,'Claim Details'!$I$28&lt;=Rates!$J$15,'Claim Details'!$I$19="Yes"),Rates!$K$27,IF(AND(AE142="C",'Claim Details'!$I$28&gt;=Rates!$J$14,'Claim Details'!$I$28&lt;=Rates!$J$15,'Claim Details'!$I$19="No"),Rates!$J$27,"£0.00"))))))))))))))))))))))))</f>
        <v>£0.00</v>
      </c>
      <c r="BF142" s="189" t="str">
        <f>IF(AND(AE142="A",'Claim Details'!$I$28&gt;=Rates!$D$14,'Claim Details'!$I$28&lt;=Rates!$D$15,'Claim Details'!$I$19="Yes"),Rates!$E$20,IF(AND(AE142="A",'Claim Details'!$I$28&gt;=Rates!$D$14,'Claim Details'!$I$28&lt;=Rates!$D$15,'Claim Details'!$I$19="No"),Rates!$D$20,IF(AND(AE142="A",'Claim Details'!$I$28&gt;=Rates!$F$14,'Claim Details'!$I$28&lt;=Rates!$F$15,'Claim Details'!$I$19="Yes"),Rates!$G$20,IF(AND(AE142="A",'Claim Details'!$I$28&gt;=Rates!$F$14,'Claim Details'!$I$28&lt;=Rates!$F$15,'Claim Details'!$I$19="No"),Rates!$F$20,IF(AND(AE142="A",'Claim Details'!$I$28&gt;=Rates!$H$14,'Claim Details'!$I$28&lt;=Rates!$H$15,'Claim Details'!$I$19="Yes"),Rates!$I$20,IF(AND(AE142="A",'Claim Details'!$I$28&gt;=Rates!$H$14,'Claim Details'!$I$28&lt;=Rates!$H$15,'Claim Details'!$I$19="No"),Rates!$H$20,IF(AND(AE142="A",'Claim Details'!$I$28&gt;=Rates!$J$14,'Claim Details'!$I$28&lt;=Rates!$J$15,'Claim Details'!$I$19="Yes"),Rates!$K$20,IF(AND(AE142="A",'Claim Details'!$I$28&gt;=Rates!$J$14,'Claim Details'!$I$28&lt;=Rates!$J$15,'Claim Details'!$I$19="No"),Rates!$J$20,IF(AND(AE142="B",'Claim Details'!$I$28&gt;=Rates!$D$14,'Claim Details'!$I$28&lt;=Rates!$D$15,'Claim Details'!$I$19="Yes"),Rates!$E$21,IF(AND(AE142="B",'Claim Details'!$I$28&gt;=Rates!$D$14,'Claim Details'!$I$28&lt;=Rates!$D$15,'Claim Details'!$I$19="No"),Rates!$D$21,IF(AND(AE142="B",'Claim Details'!$I$28&gt;=Rates!$F$14,'Claim Details'!$I$28&lt;=Rates!$F$15,'Claim Details'!$I$19="Yes"),Rates!$G$21,IF(AND(AE142="B",'Claim Details'!$I$28&gt;=Rates!$F$14,'Claim Details'!$I$28&lt;=Rates!$F$15,'Claim Details'!$I$19="No"),Rates!$F$21,IF(AND(AE142="B",'Claim Details'!$I$28&gt;=Rates!$H$14,'Claim Details'!$I$28&lt;=Rates!$H$15,'Claim Details'!$I$19="Yes"),Rates!$I$21,IF(AND(AE142="B",'Claim Details'!$I$28&gt;=Rates!$H$14,'Claim Details'!$I$28&lt;=Rates!$H$15,'Claim Details'!$I$19="No"),Rates!$H$21,IF(AND(AE142="B",'Claim Details'!$I$28&gt;=Rates!$J$14,'Claim Details'!$I$28&lt;=Rates!$J$15,'Claim Details'!$I$19="Yes"),Rates!$K$21,IF(AND(AE142="B",'Claim Details'!$I$28&gt;=Rates!$J$14,'Claim Details'!$I$28&lt;=Rates!$J$15,'Claim Details'!$I$19="No"),Rates!$J$21,"£0.00"))))))))))))))))</f>
        <v>£0.00</v>
      </c>
      <c r="BG142" s="189" t="str">
        <f>IF(AND(AE142="A",'Claim Details'!$I$28&gt;=Rates!$D$14,'Claim Details'!$I$28&lt;=Rates!$D$15,'Claim Details'!$I$19="Yes"),Rates!$E$22,IF(AND(AE142="A",'Claim Details'!$I$28&gt;=Rates!$D$14,'Claim Details'!$I$28&lt;=Rates!$D$15,'Claim Details'!$I$19="No"),Rates!$D$22,IF(AND(AE142="A",'Claim Details'!$I$28&gt;=Rates!$F$14,'Claim Details'!$I$28&lt;=Rates!$F$15,'Claim Details'!$I$19="Yes"),Rates!$G$22,IF(AND(AE142="A",'Claim Details'!$I$28&gt;=Rates!$F$14,'Claim Details'!$I$28&lt;=Rates!$F$15,'Claim Details'!$I$19="No"),Rates!$F$22,IF(AND(AE142="A",'Claim Details'!$I$28&gt;=Rates!$H$14,'Claim Details'!$I$28&lt;=Rates!$H$15,'Claim Details'!$I$19="Yes"),Rates!$I$22,IF(AND(AE142="A",'Claim Details'!$I$28&gt;=Rates!$H$14,'Claim Details'!$I$28&lt;=Rates!$H$15,'Claim Details'!$I$19="No"),Rates!$H$22,IF(AND(AE142="A",'Claim Details'!$I$28&gt;=Rates!$J$14,'Claim Details'!$I$28&lt;=Rates!$J$15,'Claim Details'!$I$19="Yes"),Rates!$K$22,IF(AND(AE142="A",'Claim Details'!$I$28&gt;=Rates!$J$14,'Claim Details'!$I$28&lt;=Rates!$J$15,'Claim Details'!$I$19="No"),Rates!$J$22,IF(AND(AE142="B",'Claim Details'!$I$28&gt;=Rates!$D$14,'Claim Details'!$I$28&lt;=Rates!$D$15,'Claim Details'!$I$19="Yes"),Rates!$E$23,IF(AND(AE142="B",'Claim Details'!$I$28&gt;=Rates!$D$14,'Claim Details'!$I$28&lt;=Rates!$D$15,'Claim Details'!$I$19="No"),Rates!$D$23,IF(AND(AE142="B",'Claim Details'!$I$28&gt;=Rates!$F$14,'Claim Details'!$I$28&lt;=Rates!$F$15,'Claim Details'!$I$19="Yes"),Rates!$G$23,IF(AND(AE142="B",'Claim Details'!$I$28&gt;=Rates!$F$14,'Claim Details'!$I$28&lt;=Rates!$F$15,'Claim Details'!$I$19="No"),Rates!$F$23,IF(AND(AE142="B",'Claim Details'!$I$28&gt;=Rates!$H$14,'Claim Details'!$I$28&lt;=Rates!$H$15,'Claim Details'!$I$19="Yes"),Rates!$I$23,IF(AND(AE142="B",'Claim Details'!$I$28&gt;=Rates!$H$14,'Claim Details'!$I$28&lt;=Rates!$H$15,'Claim Details'!$I$19="No"),Rates!$H$23,IF(AND(AE142="B",'Claim Details'!$I$28&gt;=Rates!$J$14,'Claim Details'!$I$28&lt;=Rates!$J$15,'Claim Details'!$I$19="Yes"),Rates!$K$23,IF(AND(AE142="B",'Claim Details'!$I$28&gt;=Rates!$J$14,'Claim Details'!$I$28&lt;=Rates!$J$15,'Claim Details'!$I$19="No"),Rates!$J$23,IF(AND(AE142="C",'Claim Details'!$I$28&gt;=Rates!$D$14,'Claim Details'!$I$28&lt;=Rates!$D$15,'Claim Details'!$I$19="Yes"),Rates!$E$24,IF(AND(AE142="C",'Claim Details'!$I$28&gt;=Rates!$D$14,'Claim Details'!$I$28&lt;=Rates!$D$15,'Claim Details'!$I$19="No"),Rates!$D$24,IF(AND(AE142="C",'Claim Details'!$I$28&gt;=Rates!$F$14,'Claim Details'!$I$28&lt;=Rates!$F$15,'Claim Details'!$I$19="Yes"),Rates!$G$24,IF(AND(AE142="C",'Claim Details'!$I$28&gt;=Rates!$F$14,'Claim Details'!$I$28&lt;=Rates!$F$15,'Claim Details'!$I$19="No"),Rates!$F$24,IF(AND(AE142="C",'Claim Details'!$I$28&gt;=Rates!$H$14,'Claim Details'!$I$28&lt;=Rates!$H$15,'Claim Details'!$I$19="Yes"),Rates!$I$24,IF(AND(AE142="C",'Claim Details'!$I$28&gt;=Rates!$H$14,'Claim Details'!$I$28&lt;=Rates!$H$15,'Claim Details'!$I$19="No"),Rates!$H$24,IF(AND(AE142="C",'Claim Details'!$I$28&gt;=Rates!$J$14,'Claim Details'!$I$28&lt;=Rates!$J$15,'Claim Details'!$I$19="Yes"),Rates!$K$24,IF(AND(AE142="C",'Claim Details'!$I$28&gt;=Rates!$J$14,'Claim Details'!$I$28&lt;=Rates!$J$15,'Claim Details'!$I$19="No"),Rates!$J$24,"£0.00"))))))))))))))))))))))))</f>
        <v>£0.00</v>
      </c>
      <c r="BH142" s="189" t="str">
        <f t="shared" si="43"/>
        <v>£0.00</v>
      </c>
      <c r="BI142" s="189">
        <f t="shared" si="44"/>
        <v>0</v>
      </c>
      <c r="BO142" s="202" t="str">
        <f>IF(H142="","£0.00",IF(AP142="4","£0.00",IF(AP142="5","£0.00",IF(AP142="1","£0.00",((AQ142*H142)*'Claim Details'!$F$111)/100))))</f>
        <v>£0.00</v>
      </c>
      <c r="BP142" s="202" t="str">
        <f>IF(T142="","£0.00",IF(AP142="4","£0.00",IF(AP142="5","£0.00",IF(AP142="1","£0.00",((AR142*T142)*'Claim Details'!$N$111)/100))))</f>
        <v>£0.00</v>
      </c>
      <c r="BQ142" s="202" t="str">
        <f>IF(AI142="","£0.00",IF(AP142="4","£0.00",IF(AP142="5","£0.00",IF(AP142="1","£0.00",((BI142*AI142)*'Claim Details'!$W$111)/100))))</f>
        <v>£0.00</v>
      </c>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row>
    <row r="143" spans="1:97" ht="15">
      <c r="A143" s="145"/>
      <c r="B143" s="91"/>
      <c r="C143" s="96"/>
      <c r="D143" s="97"/>
      <c r="E143" s="98"/>
      <c r="F143" s="89"/>
      <c r="G143" s="99"/>
      <c r="H143" s="100"/>
      <c r="I143" s="221" t="str">
        <f t="shared" si="34"/>
        <v>£0.00</v>
      </c>
      <c r="J143" s="101"/>
      <c r="K143" s="100"/>
      <c r="L143" s="221" t="str">
        <f t="shared" si="35"/>
        <v>£0.00</v>
      </c>
      <c r="M143" s="101"/>
      <c r="N143" s="102"/>
      <c r="O143" s="145"/>
      <c r="P143" s="77"/>
      <c r="Q143" s="87"/>
      <c r="R143" s="87"/>
      <c r="S143" s="87"/>
      <c r="T143" s="149" t="str">
        <f t="shared" si="36"/>
        <v/>
      </c>
      <c r="U143" s="87" t="str">
        <f t="shared" si="45"/>
        <v/>
      </c>
      <c r="V143" s="87"/>
      <c r="W143" s="53" t="str">
        <f t="shared" si="37"/>
        <v>£0.00</v>
      </c>
      <c r="X143" s="53"/>
      <c r="Y143" s="87"/>
      <c r="Z143" s="78"/>
      <c r="AA143" s="79"/>
      <c r="AB143" s="160"/>
      <c r="AC143" s="98"/>
      <c r="AD143" s="225"/>
      <c r="AE143" s="235" t="str">
        <f t="shared" si="38"/>
        <v/>
      </c>
      <c r="AF143" s="87" t="str">
        <f t="shared" si="39"/>
        <v/>
      </c>
      <c r="AG143" s="53"/>
      <c r="AH143" s="224"/>
      <c r="AI143" s="226" t="str">
        <f t="shared" si="31"/>
        <v/>
      </c>
      <c r="AJ143" s="236" t="str">
        <f t="shared" si="40"/>
        <v>£0.00</v>
      </c>
      <c r="AK143" s="31"/>
      <c r="AL143" s="1"/>
      <c r="AM143" s="1"/>
      <c r="AN143" s="1"/>
      <c r="AO143" s="1"/>
      <c r="AP143" s="1" t="str">
        <f t="shared" si="32"/>
        <v/>
      </c>
      <c r="AQ143" s="27">
        <f t="shared" si="33"/>
        <v>0</v>
      </c>
      <c r="AR143" s="189">
        <f t="shared" si="41"/>
        <v>0</v>
      </c>
      <c r="AS143" s="190" t="str">
        <f>IF(AND(C143="A",'Claim Details'!$E$28&gt;=Rates!$D$14,'Claim Details'!$E$28&lt;=Rates!$D$15,'Claim Details'!$E$19="Yes"),Rates!$E$17,IF(AND(C143="A",'Claim Details'!$E$28&gt;=Rates!$D$14,'Claim Details'!$E$28&lt;=Rates!$D$15,'Claim Details'!$E$19="No"),Rates!$D$17,IF(AND(C143="A",'Claim Details'!$E$28&gt;=Rates!$F$14,'Claim Details'!$E$28&lt;=Rates!$F$15,'Claim Details'!$E$19="Yes"),Rates!$G$17,IF(AND(C143="A",'Claim Details'!$E$28&gt;=Rates!$F$14,'Claim Details'!$E$28&lt;=Rates!$F$15,'Claim Details'!$E$19="No"),Rates!$F$17,IF(AND(C143="A",'Claim Details'!$E$28&gt;=Rates!$H$14,'Claim Details'!$E$28&lt;=Rates!$H$15,'Claim Details'!$E$19="Yes"),Rates!$I$17,IF(AND(C143="A",'Claim Details'!$E$28&gt;=Rates!$H$14,'Claim Details'!$E$28&lt;=Rates!$H$15,'Claim Details'!$E$19="No"),Rates!$H$17,IF(AND(C143="A",'Claim Details'!$E$28&gt;=Rates!$J$14,'Claim Details'!$E$28&lt;=Rates!$J$15,'Claim Details'!$E$19="Yes"),Rates!$K$17,IF(AND(C143="A",'Claim Details'!$E$28&gt;=Rates!$J$14,'Claim Details'!$E$28&lt;=Rates!$J$15,'Claim Details'!$E$19="No"),Rates!$J$17,IF(AND(C143="B",'Claim Details'!$E$28&gt;=Rates!$D$14,'Claim Details'!$E$28&lt;=Rates!$D$15,'Claim Details'!$E$19="Yes"),Rates!$E$18,IF(AND(C143="B",'Claim Details'!$E$28&gt;=Rates!$D$14,'Claim Details'!$E$28&lt;=Rates!$D$15,'Claim Details'!$E$19="No"),Rates!$D$18,IF(AND(C143="B",'Claim Details'!$E$28&gt;=Rates!$F$14,'Claim Details'!$E$28&lt;=Rates!$F$15,'Claim Details'!$E$19="Yes"),Rates!$G$18,IF(AND(C143="B",'Claim Details'!$E$28&gt;=Rates!$F$14,'Claim Details'!$E$28&lt;=Rates!$F$15,'Claim Details'!$E$19="No"),Rates!$F$18,IF(AND(C143="B",'Claim Details'!$E$28&gt;=Rates!$H$14,'Claim Details'!$E$28&lt;=Rates!$H$15,'Claim Details'!$E$19="Yes"),Rates!$I$18,IF(AND(C143="B",'Claim Details'!$E$28&gt;=Rates!$H$14,'Claim Details'!$E$28&lt;=Rates!$H$15,'Claim Details'!$E$19="No"),Rates!$H$18,IF(AND(C143="B",'Claim Details'!$E$28&gt;=Rates!$J$14,'Claim Details'!$E$28&lt;=Rates!$J$15,'Claim Details'!$E$19="Yes"),Rates!$K$18,IF(AND(C143="B",'Claim Details'!$E$28&gt;=Rates!$J$14,'Claim Details'!$E$28&lt;=Rates!$J$15,'Claim Details'!$E$19="No"),Rates!$J$18,IF(AND(C143="C",'Claim Details'!$E$28&gt;=Rates!$D$14,'Claim Details'!$E$28&lt;=Rates!$D$15,'Claim Details'!$E$19="Yes"),Rates!$E$19,IF(AND(C143="C",'Claim Details'!$E$28&gt;=Rates!$D$14,'Claim Details'!$E$28&lt;=Rates!$D$15,'Claim Details'!$E$19="No"),Rates!$D$19,IF(AND(C143="C",'Claim Details'!$E$28&gt;=Rates!$F$14,'Claim Details'!$E$28&lt;=Rates!$F$15,'Claim Details'!$E$19="Yes"),Rates!$G$19,IF(AND(C143="C",'Claim Details'!$E$28&gt;=Rates!$F$14,'Claim Details'!$E$28&lt;=Rates!$F$15,'Claim Details'!$E$19="No"),Rates!$F$19,IF(AND(C143="C",'Claim Details'!$E$28&gt;=Rates!$H$14,'Claim Details'!$E$28&lt;=Rates!$H$15,'Claim Details'!$E$19="Yes"),Rates!$I$19,IF(AND(C143="C",'Claim Details'!$E$28&gt;=Rates!$H$14,'Claim Details'!$E$28&lt;=Rates!$H$15,'Claim Details'!$E$19="No"),Rates!$H$19,IF(AND(C143="C",'Claim Details'!$E$28&gt;=Rates!$J$14,'Claim Details'!$E$28&lt;=Rates!$J$15,'Claim Details'!$E$19="Yes"),Rates!$K$19,IF(AND(C143="C",'Claim Details'!$E$28&gt;=Rates!$J$14,'Claim Details'!$E$28&lt;=Rates!$J$15,'Claim Details'!$E$19="No"),Rates!$J$19,"£0.00"))))))))))))))))))))))))</f>
        <v>£0.00</v>
      </c>
      <c r="AT143" s="189" t="str">
        <f>IF(AND(C143="A",'Claim Details'!$E$28&gt;=Rates!$D$14,'Claim Details'!$E$28&lt;=Rates!$D$15,'Claim Details'!$E$19="Yes"),Rates!$E$25,IF(AND(C143="A",'Claim Details'!$E$28&gt;=Rates!$D$14,'Claim Details'!$E$28&lt;=Rates!$D$15,'Claim Details'!$E$19="No"),Rates!$D$25,IF(AND(C143="A",'Claim Details'!$E$28&gt;=Rates!$F$14,'Claim Details'!$E$28&lt;=Rates!$F$15,'Claim Details'!$E$19="Yes"),Rates!$G$25,IF(AND(C143="A",'Claim Details'!$E$28&gt;=Rates!$F$14,'Claim Details'!$E$28&lt;=Rates!$F$15,'Claim Details'!$E$19="No"),Rates!$F$25,IF(AND(C143="A",'Claim Details'!$E$28&gt;=Rates!$H$14,'Claim Details'!$E$28&lt;=Rates!$H$15,'Claim Details'!$E$19="Yes"),Rates!$I$25,IF(AND(C143="A",'Claim Details'!$E$28&gt;=Rates!$H$14,'Claim Details'!$E$28&lt;=Rates!$H$15,'Claim Details'!$E$19="No"),Rates!$H$25,IF(AND(C143="A",'Claim Details'!$E$28&gt;=Rates!$J$14,'Claim Details'!$E$28&lt;=Rates!$J$15,'Claim Details'!$E$19="Yes"),Rates!$K$25,IF(AND(C143="A",'Claim Details'!$E$28&gt;=Rates!$J$14,'Claim Details'!$E$28&lt;=Rates!$J$15,'Claim Details'!$E$19="No"),Rates!$J$25,IF(AND(C143="B",'Claim Details'!$E$28&gt;=Rates!$D$14,'Claim Details'!$E$28&lt;=Rates!$D$15,'Claim Details'!$E$19="Yes"),Rates!$E$26,IF(AND(C143="B",'Claim Details'!$E$28&gt;=Rates!$D$14,'Claim Details'!$E$28&lt;=Rates!$D$15,'Claim Details'!$E$19="No"),Rates!$D$26,IF(AND(C143="B",'Claim Details'!$E$28&gt;=Rates!$F$14,'Claim Details'!$E$28&lt;=Rates!$F$15,'Claim Details'!$E$19="Yes"),Rates!$G$26,IF(AND(C143="B",'Claim Details'!$E$28&gt;=Rates!$F$14,'Claim Details'!$E$28&lt;=Rates!$F$15,'Claim Details'!$E$19="No"),Rates!$F$26,IF(AND(C143="B",'Claim Details'!$E$28&gt;=Rates!$H$14,'Claim Details'!$E$28&lt;=Rates!$H$15,'Claim Details'!$E$19="Yes"),Rates!$I$26,IF(AND(C143="B",'Claim Details'!$E$28&gt;=Rates!$H$14,'Claim Details'!$E$28&lt;=Rates!$H$15,'Claim Details'!$E$19="No"),Rates!$H$26,IF(AND(C143="B",'Claim Details'!$E$28&gt;=Rates!$J$14,'Claim Details'!$E$28&lt;=Rates!$J$15,'Claim Details'!$E$19="Yes"),Rates!$K$26,IF(AND(C143="B",'Claim Details'!$E$28&gt;=Rates!$J$14,'Claim Details'!$E$28&lt;=Rates!$J$15,'Claim Details'!$E$19="No"),Rates!$J$26,IF(AND(C143="C",'Claim Details'!$E$28&gt;=Rates!$D$14,'Claim Details'!$E$28&lt;=Rates!$D$15,'Claim Details'!$E$19="Yes"),Rates!$E$27,IF(AND(C143="C",'Claim Details'!$E$28&gt;=Rates!$D$14,'Claim Details'!$E$28&lt;=Rates!$D$15,'Claim Details'!$E$19="No"),Rates!$D$27,IF(AND(C143="C",'Claim Details'!$E$28&gt;=Rates!$F$14,'Claim Details'!$E$28&lt;=Rates!$F$15,'Claim Details'!$E$19="Yes"),Rates!$G$27,IF(AND(C143="C",'Claim Details'!$E$28&gt;=Rates!$F$14,'Claim Details'!$E$28&lt;=Rates!$F$15,'Claim Details'!$E$19="No"),Rates!$F$27,IF(AND(C143="C",'Claim Details'!$E$28&gt;=Rates!$H$14,'Claim Details'!$E$28&lt;=Rates!$H$15,'Claim Details'!$E$19="Yes"),Rates!$I$27,IF(AND(C143="C",'Claim Details'!$E$28&gt;=Rates!$H$14,'Claim Details'!$E$28&lt;=Rates!$H$15,'Claim Details'!$E$19="No"),Rates!$H$27,IF(AND(C143="C",'Claim Details'!$E$28&gt;=Rates!$J$14,'Claim Details'!$E$28&lt;=Rates!$J$15,'Claim Details'!$E$19="Yes"),Rates!$K$27,IF(AND(C143="C",'Claim Details'!$E$28&gt;=Rates!$J$14,'Claim Details'!$E$28&lt;=Rates!$J$15,'Claim Details'!$E$19="No"),Rates!$J$27,"£0.00"))))))))))))))))))))))))</f>
        <v>£0.00</v>
      </c>
      <c r="AU143" s="191" t="str">
        <f>IF(AND(C143="A",'Claim Details'!$E$28&gt;=Rates!$D$14,'Claim Details'!$E$28&lt;=Rates!$D$15,'Claim Details'!$E$19="Yes"),Rates!$E$20,IF(AND(C143="A",'Claim Details'!$E$28&gt;=Rates!$D$14,'Claim Details'!$E$28&lt;=Rates!$D$15,'Claim Details'!$E$19="No"),Rates!$D$20,IF(AND(C143="A",'Claim Details'!$E$28&gt;=Rates!$F$14,'Claim Details'!$E$28&lt;=Rates!$F$15,'Claim Details'!$E$19="Yes"),Rates!$G$20,IF(AND(C143="A",'Claim Details'!$E$28&gt;=Rates!$F$14,'Claim Details'!$E$28&lt;=Rates!$F$15,'Claim Details'!$E$19="No"),Rates!$F$20,IF(AND(C143="A",'Claim Details'!$E$28&gt;=Rates!$H$14,'Claim Details'!$E$28&lt;=Rates!$H$15,'Claim Details'!$E$19="Yes"),Rates!$I$20,IF(AND(C143="A",'Claim Details'!$E$28&gt;=Rates!$H$14,'Claim Details'!$E$28&lt;=Rates!$H$15,'Claim Details'!$E$19="No"),Rates!$H$20,IF(AND(C143="A",'Claim Details'!$E$28&gt;=Rates!$J$14,'Claim Details'!$E$28&lt;=Rates!$J$15,'Claim Details'!$E$19="Yes"),Rates!$K$20,IF(AND(C143="A",'Claim Details'!$E$28&gt;=Rates!$J$14,'Claim Details'!$E$28&lt;=Rates!$J$15,'Claim Details'!$E$19="No"),Rates!$J$20,IF(AND(C143="B",'Claim Details'!$E$28&gt;=Rates!$D$14,'Claim Details'!$E$28&lt;=Rates!$D$15,'Claim Details'!$E$19="Yes"),Rates!$E$21,IF(AND(C143="B",'Claim Details'!$E$28&gt;=Rates!$D$14,'Claim Details'!$E$28&lt;=Rates!$D$15,'Claim Details'!$E$19="No"),Rates!$D$21,IF(AND(C143="B",'Claim Details'!$E$28&gt;=Rates!$F$14,'Claim Details'!$E$28&lt;=Rates!$F$15,'Claim Details'!$E$19="Yes"),Rates!$G$21,IF(AND(C143="B",'Claim Details'!$E$28&gt;=Rates!$F$14,'Claim Details'!$E$28&lt;=Rates!$F$15,'Claim Details'!$E$19="No"),Rates!$F$21,IF(AND(C143="B",'Claim Details'!$E$28&gt;=Rates!$H$14,'Claim Details'!$E$28&lt;=Rates!$H$15,'Claim Details'!$E$19="Yes"),Rates!$I$21,IF(AND(C143="B",'Claim Details'!$E$28&gt;=Rates!$H$14,'Claim Details'!$E$28&lt;=Rates!$H$15,'Claim Details'!$E$19="No"),Rates!$H$21,IF(AND(C143="B",'Claim Details'!$E$28&gt;=Rates!$J$14,'Claim Details'!$E$28&lt;=Rates!$J$15,'Claim Details'!$E$19="Yes"),Rates!$K$21,IF(AND(C143="B",'Claim Details'!$E$28&gt;=Rates!$J$14,'Claim Details'!$E$28&lt;=Rates!$J$15,'Claim Details'!$E$19="No"),Rates!$J$21,"£0.00"))))))))))))))))</f>
        <v>£0.00</v>
      </c>
      <c r="AV143" s="191" t="str">
        <f>IF(AND(C143="A",'Claim Details'!$E$28&gt;=Rates!$D$14,'Claim Details'!$E$28&lt;=Rates!$D$15,'Claim Details'!$E$19="Yes"),Rates!$E$22,IF(AND(C143="A",'Claim Details'!$E$28&gt;=Rates!$D$14,'Claim Details'!$E$28&lt;=Rates!$D$15,'Claim Details'!$E$19="No"),Rates!$D$22,IF(AND(C143="A",'Claim Details'!$E$28&gt;=Rates!$F$14,'Claim Details'!$E$28&lt;=Rates!$F$15,'Claim Details'!$E$19="Yes"),Rates!$G$22,IF(AND(C143="A",'Claim Details'!$E$28&gt;=Rates!$F$14,'Claim Details'!$E$28&lt;=Rates!$F$15,'Claim Details'!$E$19="No"),Rates!$F$22,IF(AND(C143="A",'Claim Details'!$E$28&gt;=Rates!$H$14,'Claim Details'!$E$28&lt;=Rates!$H$15,'Claim Details'!$E$19="Yes"),Rates!$I$22,IF(AND(C143="A",'Claim Details'!$E$28&gt;=Rates!$H$14,'Claim Details'!$E$28&lt;=Rates!$H$15,'Claim Details'!$E$19="No"),Rates!$H$22,IF(AND(C143="A",'Claim Details'!$E$28&gt;=Rates!$J$14,'Claim Details'!$E$28&lt;=Rates!$J$15,'Claim Details'!$E$19="Yes"),Rates!$K$22,IF(AND(C143="A",'Claim Details'!$E$28&gt;=Rates!$J$14,'Claim Details'!$E$28&lt;=Rates!$J$15,'Claim Details'!$E$19="No"),Rates!$J$22,IF(AND(C143="B",'Claim Details'!$E$28&gt;=Rates!$D$14,'Claim Details'!$E$28&lt;=Rates!$D$15,'Claim Details'!$E$19="Yes"),Rates!$E$23,IF(AND(C143="B",'Claim Details'!$E$28&gt;=Rates!$D$14,'Claim Details'!$E$28&lt;=Rates!$D$15,'Claim Details'!$E$19="No"),Rates!$D$23,IF(AND(C143="B",'Claim Details'!$E$28&gt;=Rates!$F$14,'Claim Details'!$E$28&lt;=Rates!$F$15,'Claim Details'!$E$19="Yes"),Rates!$G$23,IF(AND(C143="B",'Claim Details'!$E$28&gt;=Rates!$F$14,'Claim Details'!$E$28&lt;=Rates!$F$15,'Claim Details'!$E$19="No"),Rates!$F$23,IF(AND(C143="B",'Claim Details'!$E$28&gt;=Rates!$H$14,'Claim Details'!$E$28&lt;=Rates!$H$15,'Claim Details'!$E$19="Yes"),Rates!$I$23,IF(AND(C143="B",'Claim Details'!$E$28&gt;=Rates!$H$14,'Claim Details'!$E$28&lt;=Rates!$H$15,'Claim Details'!$E$19="No"),Rates!$H$23,IF(AND(C143="B",'Claim Details'!$E$28&gt;=Rates!$J$14,'Claim Details'!$E$28&lt;=Rates!$J$15,'Claim Details'!$E$19="Yes"),Rates!$K$23,IF(AND(C143="B",'Claim Details'!$E$28&gt;=Rates!$J$14,'Claim Details'!$E$28&lt;=Rates!$J$15,'Claim Details'!$E$19="No"),Rates!$J$23,IF(AND(C143="C",'Claim Details'!$E$28&gt;=Rates!$D$14,'Claim Details'!$E$28&lt;=Rates!$D$15,'Claim Details'!$E$19="Yes"),Rates!$E$24,IF(AND(C143="C",'Claim Details'!$E$28&gt;=Rates!$D$14,'Claim Details'!$E$28&lt;=Rates!$D$15,'Claim Details'!$E$19="No"),Rates!$D$24,IF(AND(C143="C",'Claim Details'!$E$28&gt;=Rates!$F$14,'Claim Details'!$E$28&lt;=Rates!$F$15,'Claim Details'!$E$19="Yes"),Rates!$G$24,IF(AND(C143="C",'Claim Details'!$E$28&gt;=Rates!$F$14,'Claim Details'!$E$28&lt;=Rates!$F$15,'Claim Details'!$E$19="No"),Rates!$F$24,IF(AND(C143="C",'Claim Details'!$E$28&gt;=Rates!$H$14,'Claim Details'!$E$28&lt;=Rates!$H$15,'Claim Details'!$E$19="Yes"),Rates!$I$24,IF(AND(C143="C",'Claim Details'!$E$28&gt;=Rates!$H$14,'Claim Details'!$E$28&lt;=Rates!$H$15,'Claim Details'!$E$19="No"),Rates!$H$24,IF(AND(C143="C",'Claim Details'!$E$28&gt;=Rates!$J$14,'Claim Details'!$E$28&lt;=Rates!$J$15,'Claim Details'!$E$19="Yes"),Rates!$K$24,IF(AND(C143="C",'Claim Details'!$E$28&gt;=Rates!$J$14,'Claim Details'!$E$28&lt;=Rates!$J$15,'Claim Details'!$E$19="No"),Rates!$J$24,"£0.00"))))))))))))))))))))))))</f>
        <v>£0.00</v>
      </c>
      <c r="AW143" s="1"/>
      <c r="AX143" s="189" t="str">
        <f>IF(AND(U143="A",'Claim Details'!$I$28&gt;=Rates!$D$14,'Claim Details'!$I$28&lt;=Rates!$D$15,'Claim Details'!$I$19="Yes"),Rates!$J$17,IF(AND(U143="A",'Claim Details'!$I$28&gt;=Rates!$D$14,'Claim Details'!$I$28&lt;=Rates!$D$15,'Claim Details'!$I$19="No"),Rates!$D$17,IF(AND(U143="A",'Claim Details'!$I$28&gt;=Rates!$F$14,'Claim Details'!$I$28&lt;=Rates!$F$15,'Claim Details'!$I$19="Yes"),Rates!$G$17,IF(AND(U143="A",'Claim Details'!$I$28&gt;=Rates!$F$14,'Claim Details'!$I$28&lt;=Rates!$F$15,'Claim Details'!$I$19="No"),Rates!$F$17,IF(AND(U143="A",'Claim Details'!$I$28&gt;=Rates!$H$14,'Claim Details'!$I$28&lt;=Rates!$H$15,'Claim Details'!$I$19="Yes"),Rates!$I$17,IF(AND(U143="A",'Claim Details'!$I$28&gt;=Rates!$H$14,'Claim Details'!$I$28&lt;=Rates!$H$15,'Claim Details'!$I$19="No"),Rates!$H$17,IF(AND(U143="A",'Claim Details'!$I$28&gt;=Rates!$J$14,'Claim Details'!$I$28&lt;=Rates!$J$15,'Claim Details'!$I$19="Yes"),Rates!$K$17,IF(AND(U143="A",'Claim Details'!$I$28&gt;=Rates!$J$14,'Claim Details'!$I$28&lt;=Rates!$J$15,'Claim Details'!$I$19="No"),Rates!$J$17,IF(AND(U143="B",'Claim Details'!$I$28&gt;=Rates!$D$14,'Claim Details'!$I$28&lt;=Rates!$D$15,'Claim Details'!$I$19="Yes"),Rates!$E$18,IF(AND(U143="B",'Claim Details'!$I$28&gt;=Rates!$D$14,'Claim Details'!$I$28&lt;=Rates!$D$15,'Claim Details'!$I$19="No"),Rates!$D$18,IF(AND(U143="B",'Claim Details'!$I$28&gt;=Rates!$F$14,'Claim Details'!$I$28&lt;=Rates!$F$15,'Claim Details'!$I$19="Yes"),Rates!$G$18,IF(AND(U143="B",'Claim Details'!$I$28&gt;=Rates!$F$14,'Claim Details'!$I$28&lt;=Rates!$F$15,'Claim Details'!$I$19="No"),Rates!$F$18,IF(AND(U143="B",'Claim Details'!$I$28&gt;=Rates!$H$14,'Claim Details'!$I$28&lt;=Rates!$H$15,'Claim Details'!$I$19="Yes"),Rates!$I$18,IF(AND(U143="B",'Claim Details'!$I$28&gt;=Rates!$H$14,'Claim Details'!$I$28&lt;=Rates!$H$15,'Claim Details'!$I$19="No"),Rates!$H$18,IF(AND(U143="B",'Claim Details'!$I$28&gt;=Rates!$J$14,'Claim Details'!$I$28&lt;=Rates!$J$15,'Claim Details'!$I$19="Yes"),Rates!$K$18,IF(AND(U143="B",'Claim Details'!$I$28&gt;=Rates!$J$14,'Claim Details'!$I$28&lt;=Rates!$J$15,'Claim Details'!$I$19="No"),Rates!$J$18,IF(AND(U143="C",'Claim Details'!$I$28&gt;=Rates!$D$14,'Claim Details'!$I$28&lt;=Rates!$D$15,'Claim Details'!$I$19="Yes"),Rates!$E$19,IF(AND(U143="C",'Claim Details'!$I$28&gt;=Rates!$D$14,'Claim Details'!$I$28&lt;=Rates!$D$15,'Claim Details'!$I$19="No"),Rates!$D$19,IF(AND(U143="C",'Claim Details'!$I$28&gt;=Rates!$F$14,'Claim Details'!$I$28&lt;=Rates!$F$15,'Claim Details'!$I$19="Yes"),Rates!$G$19,IF(AND(U143="C",'Claim Details'!$I$28&gt;=Rates!$F$14,'Claim Details'!$I$28&lt;=Rates!$F$15,'Claim Details'!$I$19="No"),Rates!$F$19,IF(AND(U143="C",'Claim Details'!$I$28&gt;=Rates!$H$14,'Claim Details'!$I$28&lt;=Rates!$H$15,'Claim Details'!$I$19="Yes"),Rates!$I$19,IF(AND(U143="C",'Claim Details'!$I$28&gt;=Rates!$H$14,'Claim Details'!$I$28&lt;=Rates!$H$15,'Claim Details'!$I$19="No"),Rates!$H$19,IF(AND(U143="C",'Claim Details'!$I$28&gt;=Rates!$J$14,'Claim Details'!$I$28&lt;=Rates!$J$15,'Claim Details'!$I$19="Yes"),Rates!$K$19,IF(AND(U143="C",'Claim Details'!$I$28&gt;=Rates!$J$14,'Claim Details'!$I$28&lt;=Rates!$J$15,'Claim Details'!$I$19="No"),Rates!$J$19,"£0.00"))))))))))))))))))))))))</f>
        <v>£0.00</v>
      </c>
      <c r="AY143" s="189" t="str">
        <f>IF(AND(C143="A",'Claim Details'!$I$28&gt;=Rates!$D$14,'Claim Details'!$I$28&lt;=Rates!$D$15,'Claim Details'!$I$19="Yes"),Rates!$J$25,IF(AND(C143="A",'Claim Details'!$I$28&gt;=Rates!$D$14,'Claim Details'!$I$28&lt;=Rates!$D$15,'Claim Details'!$I$19="No"),Rates!$D$25,IF(AND(C143="A",'Claim Details'!$I$28&gt;=Rates!$F$14,'Claim Details'!$I$28&lt;=Rates!$F$15,'Claim Details'!$I$19="Yes"),Rates!$G$25,IF(AND(C143="A",'Claim Details'!$I$28&gt;=Rates!$F$14,'Claim Details'!$I$28&lt;=Rates!$F$15,'Claim Details'!$I$19="No"),Rates!$F$25,IF(AND(C143="A",'Claim Details'!$I$28&gt;=Rates!$H$14,'Claim Details'!$I$28&lt;=Rates!$H$15,'Claim Details'!$I$19="Yes"),Rates!$I$25,IF(AND(C143="A",'Claim Details'!$I$28&gt;=Rates!$H$14,'Claim Details'!$I$28&lt;=Rates!$H$15,'Claim Details'!$I$19="No"),Rates!$H$25,IF(AND(C143="A",'Claim Details'!$I$28&gt;=Rates!$J$14,'Claim Details'!$I$28&lt;=Rates!$J$15,'Claim Details'!$I$19="Yes"),Rates!$K$25,IF(AND(C143="A",'Claim Details'!$I$28&gt;=Rates!$J$14,'Claim Details'!$I$28&lt;=Rates!$J$15,'Claim Details'!$I$19="No"),Rates!$J$25,IF(AND(C143="B",'Claim Details'!$I$28&gt;=Rates!$D$14,'Claim Details'!$I$28&lt;=Rates!$D$15,'Claim Details'!$I$19="Yes"),Rates!$E$26,IF(AND(C143="B",'Claim Details'!$I$28&gt;=Rates!$D$14,'Claim Details'!$I$28&lt;=Rates!$D$15,'Claim Details'!$I$19="No"),Rates!$D$26,IF(AND(C143="B",'Claim Details'!$I$28&gt;=Rates!$F$14,'Claim Details'!$I$28&lt;=Rates!$F$15,'Claim Details'!$I$19="Yes"),Rates!$G$26,IF(AND(C143="B",'Claim Details'!$I$28&gt;=Rates!$F$14,'Claim Details'!$I$28&lt;=Rates!$F$15,'Claim Details'!$I$19="No"),Rates!$F$26,IF(AND(C143="B",'Claim Details'!$I$28&gt;=Rates!$H$14,'Claim Details'!$I$28&lt;=Rates!$H$15,'Claim Details'!$I$19="Yes"),Rates!$I$26,IF(AND(C143="B",'Claim Details'!$I$28&gt;=Rates!$H$14,'Claim Details'!$I$28&lt;=Rates!$H$15,'Claim Details'!$I$19="No"),Rates!$H$26,IF(AND(C143="B",'Claim Details'!$I$28&gt;=Rates!$J$14,'Claim Details'!$I$28&lt;=Rates!$J$15,'Claim Details'!$I$19="Yes"),Rates!$K$26,IF(AND(C143="B",'Claim Details'!$I$28&gt;=Rates!$J$14,'Claim Details'!$I$28&lt;=Rates!$J$15,'Claim Details'!$I$19="No"),Rates!$J$26,IF(AND(C143="C",'Claim Details'!$I$28&gt;=Rates!$D$14,'Claim Details'!$I$28&lt;=Rates!$D$15,'Claim Details'!$I$19="Yes"),Rates!$E$27,IF(AND(C143="C",'Claim Details'!$I$28&gt;=Rates!$D$14,'Claim Details'!$I$28&lt;=Rates!$D$15,'Claim Details'!$I$19="No"),Rates!$D$27,IF(AND(C143="C",'Claim Details'!$I$28&gt;=Rates!$F$14,'Claim Details'!$I$28&lt;=Rates!$F$15,'Claim Details'!$I$19="Yes"),Rates!$G$27,IF(AND(C143="C",'Claim Details'!$I$28&gt;=Rates!$F$14,'Claim Details'!$I$28&lt;=Rates!$F$15,'Claim Details'!$I$19="No"),Rates!$F$27,IF(AND(C143="C",'Claim Details'!$I$28&gt;=Rates!$H$14,'Claim Details'!$I$28&lt;=Rates!$H$15,'Claim Details'!$I$19="Yes"),Rates!$I$27,IF(AND(C143="C",'Claim Details'!$I$28&gt;=Rates!$H$14,'Claim Details'!$I$28&lt;=Rates!$H$15,'Claim Details'!$I$19="No"),Rates!$H$27,IF(AND(C143="C",'Claim Details'!$I$28&gt;=Rates!$J$14,'Claim Details'!$I$28&lt;=Rates!$J$15,'Claim Details'!$I$19="Yes"),Rates!$K$27,IF(AND(C143="C",'Claim Details'!$I$28&gt;=Rates!$J$14,'Claim Details'!$I$28&lt;=Rates!$J$15,'Claim Details'!$I$19="No"),Rates!$J$27,"£0.00"))))))))))))))))))))))))</f>
        <v>£0.00</v>
      </c>
      <c r="AZ143" s="189" t="str">
        <f>IF(AND(C143="A",'Claim Details'!$I$28&gt;=Rates!$D$14,'Claim Details'!$I$28&lt;=Rates!$D$15,'Claim Details'!$I$19="Yes"),Rates!$E$20,IF(AND(C143="A",'Claim Details'!$I$28&gt;=Rates!$D$14,'Claim Details'!$I$28&lt;=Rates!$D$15,'Claim Details'!$I$19="No"),Rates!$D$20,IF(AND(C143="A",'Claim Details'!$I$28&gt;=Rates!$F$14,'Claim Details'!$I$28&lt;=Rates!$F$15,'Claim Details'!$I$19="Yes"),Rates!$G$20,IF(AND(C143="A",'Claim Details'!$I$28&gt;=Rates!$F$14,'Claim Details'!$I$28&lt;=Rates!$F$15,'Claim Details'!$I$19="No"),Rates!$F$20,IF(AND(C143="A",'Claim Details'!$I$28&gt;=Rates!$H$14,'Claim Details'!$I$28&lt;=Rates!$H$15,'Claim Details'!$I$19="Yes"),Rates!$I$20,IF(AND(C143="A",'Claim Details'!$I$28&gt;=Rates!$H$14,'Claim Details'!$I$28&lt;=Rates!$H$15,'Claim Details'!$I$19="No"),Rates!$H$20,IF(AND(C143="A",'Claim Details'!$I$28&gt;=Rates!$J$14,'Claim Details'!$I$28&lt;=Rates!$J$15,'Claim Details'!$I$19="Yes"),Rates!$K$20,IF(AND(C143="A",'Claim Details'!$I$28&gt;=Rates!$J$14,'Claim Details'!$I$28&lt;=Rates!$J$15,'Claim Details'!$I$19="No"),Rates!$J$20,IF(AND(C143="B",'Claim Details'!$I$28&gt;=Rates!$D$14,'Claim Details'!$I$28&lt;=Rates!$D$15,'Claim Details'!$I$19="Yes"),Rates!$E$21,IF(AND(C143="B",'Claim Details'!$I$28&gt;=Rates!$D$14,'Claim Details'!$I$28&lt;=Rates!$D$15,'Claim Details'!$I$19="No"),Rates!$D$21,IF(AND(C143="B",'Claim Details'!$I$28&gt;=Rates!$F$14,'Claim Details'!$I$28&lt;=Rates!$F$15,'Claim Details'!$I$19="Yes"),Rates!$G$21,IF(AND(C143="B",'Claim Details'!$I$28&gt;=Rates!$F$14,'Claim Details'!$I$28&lt;=Rates!$F$15,'Claim Details'!$I$19="No"),Rates!$F$21,IF(AND(C143="B",'Claim Details'!$I$28&gt;=Rates!$H$14,'Claim Details'!$I$28&lt;=Rates!$H$15,'Claim Details'!$I$19="Yes"),Rates!$I$21,IF(AND(C143="B",'Claim Details'!$I$28&gt;=Rates!$H$14,'Claim Details'!$I$28&lt;=Rates!$H$15,'Claim Details'!$I$19="No"),Rates!$H$21,IF(AND(C143="B",'Claim Details'!$I$28&gt;=Rates!$J$14,'Claim Details'!$I$28&lt;=Rates!$J$15,'Claim Details'!$I$19="Yes"),Rates!$K$21,IF(AND(C143="B",'Claim Details'!$I$28&gt;=Rates!$J$14,'Claim Details'!$I$28&lt;=Rates!$J$15,'Claim Details'!$I$19="No"),Rates!$J$21,"£0.00"))))))))))))))))</f>
        <v>£0.00</v>
      </c>
      <c r="BA143" s="189" t="str">
        <f>IF(AND(C143="A",'Claim Details'!$I$28&gt;=Rates!$D$14,'Claim Details'!$I$28&lt;=Rates!$D$15,'Claim Details'!$I$19="Yes"),Rates!$E$22,IF(AND(C143="A",'Claim Details'!$I$28&gt;=Rates!$D$14,'Claim Details'!$I$28&lt;=Rates!$D$15,'Claim Details'!$I$19="No"),Rates!$D$22,IF(AND(C143="A",'Claim Details'!$I$28&gt;=Rates!$F$14,'Claim Details'!$I$28&lt;=Rates!$F$15,'Claim Details'!$I$19="Yes"),Rates!$G$22,IF(AND(C143="A",'Claim Details'!$I$28&gt;=Rates!$F$14,'Claim Details'!$I$28&lt;=Rates!$F$15,'Claim Details'!$I$19="No"),Rates!$F$22,IF(AND(C143="A",'Claim Details'!$I$28&gt;=Rates!$H$14,'Claim Details'!$I$28&lt;=Rates!$H$15,'Claim Details'!$I$19="Yes"),Rates!$I$22,IF(AND(C143="A",'Claim Details'!$I$28&gt;=Rates!$H$14,'Claim Details'!$I$28&lt;=Rates!$H$15,'Claim Details'!$I$19="No"),Rates!$H$22,IF(AND(C143="A",'Claim Details'!$I$28&gt;=Rates!$J$14,'Claim Details'!$I$28&lt;=Rates!$J$15,'Claim Details'!$I$19="Yes"),Rates!$K$22,IF(AND(C143="A",'Claim Details'!$I$28&gt;=Rates!$J$14,'Claim Details'!$I$28&lt;=Rates!$J$15,'Claim Details'!$I$19="No"),Rates!$J$22,IF(AND(C143="B",'Claim Details'!$I$28&gt;=Rates!$D$14,'Claim Details'!$I$28&lt;=Rates!$D$15,'Claim Details'!$I$19="Yes"),Rates!$E$23,IF(AND(C143="B",'Claim Details'!$I$28&gt;=Rates!$D$14,'Claim Details'!$I$28&lt;=Rates!$D$15,'Claim Details'!$I$19="No"),Rates!$D$23,IF(AND(C143="B",'Claim Details'!$I$28&gt;=Rates!$F$14,'Claim Details'!$I$28&lt;=Rates!$F$15,'Claim Details'!$I$19="Yes"),Rates!$G$23,IF(AND(C143="B",'Claim Details'!$I$28&gt;=Rates!$F$14,'Claim Details'!$I$28&lt;=Rates!$F$15,'Claim Details'!$I$19="No"),Rates!$F$23,IF(AND(C143="B",'Claim Details'!$I$28&gt;=Rates!$H$14,'Claim Details'!$I$28&lt;=Rates!$H$15,'Claim Details'!$I$19="Yes"),Rates!$I$23,IF(AND(C143="B",'Claim Details'!$I$28&gt;=Rates!$H$14,'Claim Details'!$I$28&lt;=Rates!$H$15,'Claim Details'!$I$19="No"),Rates!$H$23,IF(AND(C143="B",'Claim Details'!$I$28&gt;=Rates!$J$14,'Claim Details'!$I$28&lt;=Rates!$J$15,'Claim Details'!$I$19="Yes"),Rates!$K$23,IF(AND(C143="B",'Claim Details'!$I$28&gt;=Rates!$J$14,'Claim Details'!$I$28&lt;=Rates!$J$15,'Claim Details'!$I$19="No"),Rates!$J$23,IF(AND(C143="C",'Claim Details'!$I$28&gt;=Rates!$D$14,'Claim Details'!$I$28&lt;=Rates!$D$15,'Claim Details'!$I$19="Yes"),Rates!$E$24,IF(AND(C143="C",'Claim Details'!$I$28&gt;=Rates!$D$14,'Claim Details'!$I$28&lt;=Rates!$D$15,'Claim Details'!$I$19="No"),Rates!$D$24,IF(AND(C143="C",'Claim Details'!$I$28&gt;=Rates!$F$14,'Claim Details'!$I$28&lt;=Rates!$F$15,'Claim Details'!$I$19="Yes"),Rates!$G$24,IF(AND(C143="C",'Claim Details'!$I$28&gt;=Rates!$F$14,'Claim Details'!$I$28&lt;=Rates!$F$15,'Claim Details'!$I$19="No"),Rates!$F$24,IF(AND(C143="C",'Claim Details'!$I$28&gt;=Rates!$H$14,'Claim Details'!$I$28&lt;=Rates!$H$15,'Claim Details'!$I$19="Yes"),Rates!$I$24,IF(AND(C143="C",'Claim Details'!$I$28&gt;=Rates!$H$14,'Claim Details'!$I$28&lt;=Rates!$H$15,'Claim Details'!$I$19="No"),Rates!$H$24,IF(AND(C143="C",'Claim Details'!$I$28&gt;=Rates!$J$14,'Claim Details'!$I$28&lt;=Rates!$J$15,'Claim Details'!$I$19="Yes"),Rates!$K$24,IF(AND(C143="C",'Claim Details'!$I$28&gt;=Rates!$J$14,'Claim Details'!$I$28&lt;=Rates!$J$15,'Claim Details'!$I$19="No"),Rates!$J$24,"£0.00"))))))))))))))))))))))))</f>
        <v>£0.00</v>
      </c>
      <c r="BB143" s="189" t="str">
        <f t="shared" si="42"/>
        <v>£0.00</v>
      </c>
      <c r="BC143" s="1"/>
      <c r="BD143" s="189" t="str">
        <f>IF(AND(AE143="A",'Claim Details'!$I$28&gt;=Rates!$D$14,'Claim Details'!$I$28&lt;=Rates!$D$15,'Claim Details'!$I$19="Yes"),Rates!$J$17,IF(AND(AE143="A",'Claim Details'!$I$28&gt;=Rates!$D$14,'Claim Details'!$I$28&lt;=Rates!$D$15,'Claim Details'!$I$19="No"),Rates!$D$17,IF(AND(AE143="A",'Claim Details'!$I$28&gt;=Rates!$F$14,'Claim Details'!$I$28&lt;=Rates!$F$15,'Claim Details'!$I$19="Yes"),Rates!$G$17,IF(AND(AE143="A",'Claim Details'!$I$28&gt;=Rates!$F$14,'Claim Details'!$I$28&lt;=Rates!$F$15,'Claim Details'!$I$19="No"),Rates!$F$17,IF(AND(AE143="A",'Claim Details'!$I$28&gt;=Rates!$H$14,'Claim Details'!$I$28&lt;=Rates!$H$15,'Claim Details'!$I$19="Yes"),Rates!$I$17,IF(AND(AE143="A",'Claim Details'!$I$28&gt;=Rates!$H$14,'Claim Details'!$I$28&lt;=Rates!$H$15,'Claim Details'!$I$19="No"),Rates!$H$17,IF(AND(AE143="A",'Claim Details'!$I$28&gt;=Rates!$J$14,'Claim Details'!$I$28&lt;=Rates!$J$15,'Claim Details'!$I$19="Yes"),Rates!$K$17,IF(AND(AE143="A",'Claim Details'!$I$28&gt;=Rates!$J$14,'Claim Details'!$I$28&lt;=Rates!$J$15,'Claim Details'!$I$19="No"),Rates!$J$17,IF(AND(AE143="B",'Claim Details'!$I$28&gt;=Rates!$D$14,'Claim Details'!$I$28&lt;=Rates!$D$15,'Claim Details'!$I$19="Yes"),Rates!$E$18,IF(AND(AE143="B",'Claim Details'!$I$28&gt;=Rates!$D$14,'Claim Details'!$I$28&lt;=Rates!$D$15,'Claim Details'!$I$19="No"),Rates!$D$18,IF(AND(AE143="B",'Claim Details'!$I$28&gt;=Rates!$F$14,'Claim Details'!$I$28&lt;=Rates!$F$15,'Claim Details'!$I$19="Yes"),Rates!$G$18,IF(AND(AE143="B",'Claim Details'!$I$28&gt;=Rates!$F$14,'Claim Details'!$I$28&lt;=Rates!$F$15,'Claim Details'!$I$19="No"),Rates!$F$18,IF(AND(AE143="B",'Claim Details'!$I$28&gt;=Rates!$H$14,'Claim Details'!$I$28&lt;=Rates!$H$15,'Claim Details'!$I$19="Yes"),Rates!$I$18,IF(AND(AE143="B",'Claim Details'!$I$28&gt;=Rates!$H$14,'Claim Details'!$I$28&lt;=Rates!$H$15,'Claim Details'!$I$19="No"),Rates!$H$18,IF(AND(AE143="B",'Claim Details'!$I$28&gt;=Rates!$J$14,'Claim Details'!$I$28&lt;=Rates!$J$15,'Claim Details'!$I$19="Yes"),Rates!$K$18,IF(AND(AE143="B",'Claim Details'!$I$28&gt;=Rates!$J$14,'Claim Details'!$I$28&lt;=Rates!$J$15,'Claim Details'!$I$19="No"),Rates!$J$18,IF(AND(AE143="C",'Claim Details'!$I$28&gt;=Rates!$D$14,'Claim Details'!$I$28&lt;=Rates!$D$15,'Claim Details'!$I$19="Yes"),Rates!$E$19,IF(AND(AE143="C",'Claim Details'!$I$28&gt;=Rates!$D$14,'Claim Details'!$I$28&lt;=Rates!$D$15,'Claim Details'!$I$19="No"),Rates!$D$19,IF(AND(AE143="C",'Claim Details'!$I$28&gt;=Rates!$F$14,'Claim Details'!$I$28&lt;=Rates!$F$15,'Claim Details'!$I$19="Yes"),Rates!$G$19,IF(AND(AE143="C",'Claim Details'!$I$28&gt;=Rates!$F$14,'Claim Details'!$I$28&lt;=Rates!$F$15,'Claim Details'!$I$19="No"),Rates!$F$19,IF(AND(AE143="C",'Claim Details'!$I$28&gt;=Rates!$H$14,'Claim Details'!$I$28&lt;=Rates!$H$15,'Claim Details'!$I$19="Yes"),Rates!$I$19,IF(AND(AE143="C",'Claim Details'!$I$28&gt;=Rates!$H$14,'Claim Details'!$I$28&lt;=Rates!$H$15,'Claim Details'!$I$19="No"),Rates!$H$19,IF(AND(AE143="C",'Claim Details'!$I$28&gt;=Rates!$J$14,'Claim Details'!$I$28&lt;=Rates!$J$15,'Claim Details'!$I$19="Yes"),Rates!$K$19,IF(AND(AE143="C",'Claim Details'!$I$28&gt;=Rates!$J$14,'Claim Details'!$I$28&lt;=Rates!$J$15,'Claim Details'!$I$19="No"),Rates!$J$19,"£0.00"))))))))))))))))))))))))</f>
        <v>£0.00</v>
      </c>
      <c r="BE143" s="189" t="str">
        <f>IF(AND(AE143="A",'Claim Details'!$I$28&gt;=Rates!$D$14,'Claim Details'!$I$28&lt;=Rates!$D$15,'Claim Details'!$I$19="Yes"),Rates!$J$25,IF(AND(AE143="A",'Claim Details'!$I$28&gt;=Rates!$D$14,'Claim Details'!$I$28&lt;=Rates!$D$15,'Claim Details'!$I$19="No"),Rates!$D$25,IF(AND(AE143="A",'Claim Details'!$I$28&gt;=Rates!$F$14,'Claim Details'!$I$28&lt;=Rates!$F$15,'Claim Details'!$I$19="Yes"),Rates!$G$25,IF(AND(AE143="A",'Claim Details'!$I$28&gt;=Rates!$F$14,'Claim Details'!$I$28&lt;=Rates!$F$15,'Claim Details'!$I$19="No"),Rates!$F$25,IF(AND(AE143="A",'Claim Details'!$I$28&gt;=Rates!$H$14,'Claim Details'!$I$28&lt;=Rates!$H$15,'Claim Details'!$I$19="Yes"),Rates!$I$25,IF(AND(AE143="A",'Claim Details'!$I$28&gt;=Rates!$H$14,'Claim Details'!$I$28&lt;=Rates!$H$15,'Claim Details'!$I$19="No"),Rates!$H$25,IF(AND(AE143="A",'Claim Details'!$I$28&gt;=Rates!$J$14,'Claim Details'!$I$28&lt;=Rates!$J$15,'Claim Details'!$I$19="Yes"),Rates!$K$25,IF(AND(AE143="A",'Claim Details'!$I$28&gt;=Rates!$J$14,'Claim Details'!$I$28&lt;=Rates!$J$15,'Claim Details'!$I$19="No"),Rates!$J$25,IF(AND(AE143="B",'Claim Details'!$I$28&gt;=Rates!$D$14,'Claim Details'!$I$28&lt;=Rates!$D$15,'Claim Details'!$I$19="Yes"),Rates!$E$26,IF(AND(AE143="B",'Claim Details'!$I$28&gt;=Rates!$D$14,'Claim Details'!$I$28&lt;=Rates!$D$15,'Claim Details'!$I$19="No"),Rates!$D$26,IF(AND(AE143="B",'Claim Details'!$I$28&gt;=Rates!$F$14,'Claim Details'!$I$28&lt;=Rates!$F$15,'Claim Details'!$I$19="Yes"),Rates!$G$26,IF(AND(AE143="B",'Claim Details'!$I$28&gt;=Rates!$F$14,'Claim Details'!$I$28&lt;=Rates!$F$15,'Claim Details'!$I$19="No"),Rates!$F$26,IF(AND(AE143="B",'Claim Details'!$I$28&gt;=Rates!$H$14,'Claim Details'!$I$28&lt;=Rates!$H$15,'Claim Details'!$I$19="Yes"),Rates!$I$26,IF(AND(AE143="B",'Claim Details'!$I$28&gt;=Rates!$H$14,'Claim Details'!$I$28&lt;=Rates!$H$15,'Claim Details'!$I$19="No"),Rates!$H$26,IF(AND(AE143="B",'Claim Details'!$I$28&gt;=Rates!$J$14,'Claim Details'!$I$28&lt;=Rates!$J$15,'Claim Details'!$I$19="Yes"),Rates!$K$26,IF(AND(AE143="B",'Claim Details'!$I$28&gt;=Rates!$J$14,'Claim Details'!$I$28&lt;=Rates!$J$15,'Claim Details'!$I$19="No"),Rates!$J$26,IF(AND(AE143="C",'Claim Details'!$I$28&gt;=Rates!$D$14,'Claim Details'!$I$28&lt;=Rates!$D$15,'Claim Details'!$I$19="Yes"),Rates!$E$27,IF(AND(AE143="C",'Claim Details'!$I$28&gt;=Rates!$D$14,'Claim Details'!$I$28&lt;=Rates!$D$15,'Claim Details'!$I$19="No"),Rates!$D$27,IF(AND(AE143="C",'Claim Details'!$I$28&gt;=Rates!$F$14,'Claim Details'!$I$28&lt;=Rates!$F$15,'Claim Details'!$I$19="Yes"),Rates!$G$27,IF(AND(AE143="C",'Claim Details'!$I$28&gt;=Rates!$F$14,'Claim Details'!$I$28&lt;=Rates!$F$15,'Claim Details'!$I$19="No"),Rates!$F$27,IF(AND(AE143="C",'Claim Details'!$I$28&gt;=Rates!$H$14,'Claim Details'!$I$28&lt;=Rates!$H$15,'Claim Details'!$I$19="Yes"),Rates!$I$27,IF(AND(AE143="C",'Claim Details'!$I$28&gt;=Rates!$H$14,'Claim Details'!$I$28&lt;=Rates!$H$15,'Claim Details'!$I$19="No"),Rates!$H$27,IF(AND(AE143="C",'Claim Details'!$I$28&gt;=Rates!$J$14,'Claim Details'!$I$28&lt;=Rates!$J$15,'Claim Details'!$I$19="Yes"),Rates!$K$27,IF(AND(AE143="C",'Claim Details'!$I$28&gt;=Rates!$J$14,'Claim Details'!$I$28&lt;=Rates!$J$15,'Claim Details'!$I$19="No"),Rates!$J$27,"£0.00"))))))))))))))))))))))))</f>
        <v>£0.00</v>
      </c>
      <c r="BF143" s="189" t="str">
        <f>IF(AND(AE143="A",'Claim Details'!$I$28&gt;=Rates!$D$14,'Claim Details'!$I$28&lt;=Rates!$D$15,'Claim Details'!$I$19="Yes"),Rates!$E$20,IF(AND(AE143="A",'Claim Details'!$I$28&gt;=Rates!$D$14,'Claim Details'!$I$28&lt;=Rates!$D$15,'Claim Details'!$I$19="No"),Rates!$D$20,IF(AND(AE143="A",'Claim Details'!$I$28&gt;=Rates!$F$14,'Claim Details'!$I$28&lt;=Rates!$F$15,'Claim Details'!$I$19="Yes"),Rates!$G$20,IF(AND(AE143="A",'Claim Details'!$I$28&gt;=Rates!$F$14,'Claim Details'!$I$28&lt;=Rates!$F$15,'Claim Details'!$I$19="No"),Rates!$F$20,IF(AND(AE143="A",'Claim Details'!$I$28&gt;=Rates!$H$14,'Claim Details'!$I$28&lt;=Rates!$H$15,'Claim Details'!$I$19="Yes"),Rates!$I$20,IF(AND(AE143="A",'Claim Details'!$I$28&gt;=Rates!$H$14,'Claim Details'!$I$28&lt;=Rates!$H$15,'Claim Details'!$I$19="No"),Rates!$H$20,IF(AND(AE143="A",'Claim Details'!$I$28&gt;=Rates!$J$14,'Claim Details'!$I$28&lt;=Rates!$J$15,'Claim Details'!$I$19="Yes"),Rates!$K$20,IF(AND(AE143="A",'Claim Details'!$I$28&gt;=Rates!$J$14,'Claim Details'!$I$28&lt;=Rates!$J$15,'Claim Details'!$I$19="No"),Rates!$J$20,IF(AND(AE143="B",'Claim Details'!$I$28&gt;=Rates!$D$14,'Claim Details'!$I$28&lt;=Rates!$D$15,'Claim Details'!$I$19="Yes"),Rates!$E$21,IF(AND(AE143="B",'Claim Details'!$I$28&gt;=Rates!$D$14,'Claim Details'!$I$28&lt;=Rates!$D$15,'Claim Details'!$I$19="No"),Rates!$D$21,IF(AND(AE143="B",'Claim Details'!$I$28&gt;=Rates!$F$14,'Claim Details'!$I$28&lt;=Rates!$F$15,'Claim Details'!$I$19="Yes"),Rates!$G$21,IF(AND(AE143="B",'Claim Details'!$I$28&gt;=Rates!$F$14,'Claim Details'!$I$28&lt;=Rates!$F$15,'Claim Details'!$I$19="No"),Rates!$F$21,IF(AND(AE143="B",'Claim Details'!$I$28&gt;=Rates!$H$14,'Claim Details'!$I$28&lt;=Rates!$H$15,'Claim Details'!$I$19="Yes"),Rates!$I$21,IF(AND(AE143="B",'Claim Details'!$I$28&gt;=Rates!$H$14,'Claim Details'!$I$28&lt;=Rates!$H$15,'Claim Details'!$I$19="No"),Rates!$H$21,IF(AND(AE143="B",'Claim Details'!$I$28&gt;=Rates!$J$14,'Claim Details'!$I$28&lt;=Rates!$J$15,'Claim Details'!$I$19="Yes"),Rates!$K$21,IF(AND(AE143="B",'Claim Details'!$I$28&gt;=Rates!$J$14,'Claim Details'!$I$28&lt;=Rates!$J$15,'Claim Details'!$I$19="No"),Rates!$J$21,"£0.00"))))))))))))))))</f>
        <v>£0.00</v>
      </c>
      <c r="BG143" s="189" t="str">
        <f>IF(AND(AE143="A",'Claim Details'!$I$28&gt;=Rates!$D$14,'Claim Details'!$I$28&lt;=Rates!$D$15,'Claim Details'!$I$19="Yes"),Rates!$E$22,IF(AND(AE143="A",'Claim Details'!$I$28&gt;=Rates!$D$14,'Claim Details'!$I$28&lt;=Rates!$D$15,'Claim Details'!$I$19="No"),Rates!$D$22,IF(AND(AE143="A",'Claim Details'!$I$28&gt;=Rates!$F$14,'Claim Details'!$I$28&lt;=Rates!$F$15,'Claim Details'!$I$19="Yes"),Rates!$G$22,IF(AND(AE143="A",'Claim Details'!$I$28&gt;=Rates!$F$14,'Claim Details'!$I$28&lt;=Rates!$F$15,'Claim Details'!$I$19="No"),Rates!$F$22,IF(AND(AE143="A",'Claim Details'!$I$28&gt;=Rates!$H$14,'Claim Details'!$I$28&lt;=Rates!$H$15,'Claim Details'!$I$19="Yes"),Rates!$I$22,IF(AND(AE143="A",'Claim Details'!$I$28&gt;=Rates!$H$14,'Claim Details'!$I$28&lt;=Rates!$H$15,'Claim Details'!$I$19="No"),Rates!$H$22,IF(AND(AE143="A",'Claim Details'!$I$28&gt;=Rates!$J$14,'Claim Details'!$I$28&lt;=Rates!$J$15,'Claim Details'!$I$19="Yes"),Rates!$K$22,IF(AND(AE143="A",'Claim Details'!$I$28&gt;=Rates!$J$14,'Claim Details'!$I$28&lt;=Rates!$J$15,'Claim Details'!$I$19="No"),Rates!$J$22,IF(AND(AE143="B",'Claim Details'!$I$28&gt;=Rates!$D$14,'Claim Details'!$I$28&lt;=Rates!$D$15,'Claim Details'!$I$19="Yes"),Rates!$E$23,IF(AND(AE143="B",'Claim Details'!$I$28&gt;=Rates!$D$14,'Claim Details'!$I$28&lt;=Rates!$D$15,'Claim Details'!$I$19="No"),Rates!$D$23,IF(AND(AE143="B",'Claim Details'!$I$28&gt;=Rates!$F$14,'Claim Details'!$I$28&lt;=Rates!$F$15,'Claim Details'!$I$19="Yes"),Rates!$G$23,IF(AND(AE143="B",'Claim Details'!$I$28&gt;=Rates!$F$14,'Claim Details'!$I$28&lt;=Rates!$F$15,'Claim Details'!$I$19="No"),Rates!$F$23,IF(AND(AE143="B",'Claim Details'!$I$28&gt;=Rates!$H$14,'Claim Details'!$I$28&lt;=Rates!$H$15,'Claim Details'!$I$19="Yes"),Rates!$I$23,IF(AND(AE143="B",'Claim Details'!$I$28&gt;=Rates!$H$14,'Claim Details'!$I$28&lt;=Rates!$H$15,'Claim Details'!$I$19="No"),Rates!$H$23,IF(AND(AE143="B",'Claim Details'!$I$28&gt;=Rates!$J$14,'Claim Details'!$I$28&lt;=Rates!$J$15,'Claim Details'!$I$19="Yes"),Rates!$K$23,IF(AND(AE143="B",'Claim Details'!$I$28&gt;=Rates!$J$14,'Claim Details'!$I$28&lt;=Rates!$J$15,'Claim Details'!$I$19="No"),Rates!$J$23,IF(AND(AE143="C",'Claim Details'!$I$28&gt;=Rates!$D$14,'Claim Details'!$I$28&lt;=Rates!$D$15,'Claim Details'!$I$19="Yes"),Rates!$E$24,IF(AND(AE143="C",'Claim Details'!$I$28&gt;=Rates!$D$14,'Claim Details'!$I$28&lt;=Rates!$D$15,'Claim Details'!$I$19="No"),Rates!$D$24,IF(AND(AE143="C",'Claim Details'!$I$28&gt;=Rates!$F$14,'Claim Details'!$I$28&lt;=Rates!$F$15,'Claim Details'!$I$19="Yes"),Rates!$G$24,IF(AND(AE143="C",'Claim Details'!$I$28&gt;=Rates!$F$14,'Claim Details'!$I$28&lt;=Rates!$F$15,'Claim Details'!$I$19="No"),Rates!$F$24,IF(AND(AE143="C",'Claim Details'!$I$28&gt;=Rates!$H$14,'Claim Details'!$I$28&lt;=Rates!$H$15,'Claim Details'!$I$19="Yes"),Rates!$I$24,IF(AND(AE143="C",'Claim Details'!$I$28&gt;=Rates!$H$14,'Claim Details'!$I$28&lt;=Rates!$H$15,'Claim Details'!$I$19="No"),Rates!$H$24,IF(AND(AE143="C",'Claim Details'!$I$28&gt;=Rates!$J$14,'Claim Details'!$I$28&lt;=Rates!$J$15,'Claim Details'!$I$19="Yes"),Rates!$K$24,IF(AND(AE143="C",'Claim Details'!$I$28&gt;=Rates!$J$14,'Claim Details'!$I$28&lt;=Rates!$J$15,'Claim Details'!$I$19="No"),Rates!$J$24,"£0.00"))))))))))))))))))))))))</f>
        <v>£0.00</v>
      </c>
      <c r="BH143" s="189" t="str">
        <f t="shared" si="43"/>
        <v>£0.00</v>
      </c>
      <c r="BI143" s="189">
        <f t="shared" si="44"/>
        <v>0</v>
      </c>
      <c r="BO143" s="202" t="str">
        <f>IF(H143="","£0.00",IF(AP143="4","£0.00",IF(AP143="5","£0.00",IF(AP143="1","£0.00",((AQ143*H143)*'Claim Details'!$F$111)/100))))</f>
        <v>£0.00</v>
      </c>
      <c r="BP143" s="202" t="str">
        <f>IF(T143="","£0.00",IF(AP143="4","£0.00",IF(AP143="5","£0.00",IF(AP143="1","£0.00",((AR143*T143)*'Claim Details'!$N$111)/100))))</f>
        <v>£0.00</v>
      </c>
      <c r="BQ143" s="202" t="str">
        <f>IF(AI143="","£0.00",IF(AP143="4","£0.00",IF(AP143="5","£0.00",IF(AP143="1","£0.00",((BI143*AI143)*'Claim Details'!$W$111)/100))))</f>
        <v>£0.00</v>
      </c>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row>
    <row r="144" spans="1:97" ht="15">
      <c r="A144" s="145"/>
      <c r="B144" s="91"/>
      <c r="C144" s="96"/>
      <c r="D144" s="97"/>
      <c r="E144" s="98"/>
      <c r="F144" s="89"/>
      <c r="G144" s="99"/>
      <c r="H144" s="100"/>
      <c r="I144" s="221" t="str">
        <f t="shared" si="34"/>
        <v>£0.00</v>
      </c>
      <c r="J144" s="101"/>
      <c r="K144" s="100"/>
      <c r="L144" s="221" t="str">
        <f t="shared" si="35"/>
        <v>£0.00</v>
      </c>
      <c r="M144" s="101"/>
      <c r="N144" s="102"/>
      <c r="O144" s="145"/>
      <c r="P144" s="77"/>
      <c r="Q144" s="87"/>
      <c r="R144" s="87"/>
      <c r="S144" s="87"/>
      <c r="T144" s="149" t="str">
        <f t="shared" si="36"/>
        <v/>
      </c>
      <c r="U144" s="87" t="str">
        <f t="shared" si="45"/>
        <v/>
      </c>
      <c r="V144" s="87"/>
      <c r="W144" s="53" t="str">
        <f t="shared" si="37"/>
        <v>£0.00</v>
      </c>
      <c r="X144" s="53"/>
      <c r="Y144" s="87"/>
      <c r="Z144" s="78"/>
      <c r="AA144" s="79"/>
      <c r="AB144" s="160"/>
      <c r="AC144" s="98"/>
      <c r="AD144" s="225"/>
      <c r="AE144" s="235" t="str">
        <f t="shared" si="38"/>
        <v/>
      </c>
      <c r="AF144" s="87" t="str">
        <f t="shared" si="39"/>
        <v/>
      </c>
      <c r="AG144" s="53"/>
      <c r="AH144" s="224"/>
      <c r="AI144" s="226" t="str">
        <f t="shared" si="31"/>
        <v/>
      </c>
      <c r="AJ144" s="236" t="str">
        <f t="shared" si="40"/>
        <v>£0.00</v>
      </c>
      <c r="AK144" s="31"/>
      <c r="AL144" s="1"/>
      <c r="AM144" s="1"/>
      <c r="AN144" s="1"/>
      <c r="AO144" s="1"/>
      <c r="AP144" s="1" t="str">
        <f t="shared" si="32"/>
        <v/>
      </c>
      <c r="AQ144" s="27">
        <f t="shared" si="33"/>
        <v>0</v>
      </c>
      <c r="AR144" s="189">
        <f t="shared" si="41"/>
        <v>0</v>
      </c>
      <c r="AS144" s="190" t="str">
        <f>IF(AND(C144="A",'Claim Details'!$E$28&gt;=Rates!$D$14,'Claim Details'!$E$28&lt;=Rates!$D$15,'Claim Details'!$E$19="Yes"),Rates!$E$17,IF(AND(C144="A",'Claim Details'!$E$28&gt;=Rates!$D$14,'Claim Details'!$E$28&lt;=Rates!$D$15,'Claim Details'!$E$19="No"),Rates!$D$17,IF(AND(C144="A",'Claim Details'!$E$28&gt;=Rates!$F$14,'Claim Details'!$E$28&lt;=Rates!$F$15,'Claim Details'!$E$19="Yes"),Rates!$G$17,IF(AND(C144="A",'Claim Details'!$E$28&gt;=Rates!$F$14,'Claim Details'!$E$28&lt;=Rates!$F$15,'Claim Details'!$E$19="No"),Rates!$F$17,IF(AND(C144="A",'Claim Details'!$E$28&gt;=Rates!$H$14,'Claim Details'!$E$28&lt;=Rates!$H$15,'Claim Details'!$E$19="Yes"),Rates!$I$17,IF(AND(C144="A",'Claim Details'!$E$28&gt;=Rates!$H$14,'Claim Details'!$E$28&lt;=Rates!$H$15,'Claim Details'!$E$19="No"),Rates!$H$17,IF(AND(C144="A",'Claim Details'!$E$28&gt;=Rates!$J$14,'Claim Details'!$E$28&lt;=Rates!$J$15,'Claim Details'!$E$19="Yes"),Rates!$K$17,IF(AND(C144="A",'Claim Details'!$E$28&gt;=Rates!$J$14,'Claim Details'!$E$28&lt;=Rates!$J$15,'Claim Details'!$E$19="No"),Rates!$J$17,IF(AND(C144="B",'Claim Details'!$E$28&gt;=Rates!$D$14,'Claim Details'!$E$28&lt;=Rates!$D$15,'Claim Details'!$E$19="Yes"),Rates!$E$18,IF(AND(C144="B",'Claim Details'!$E$28&gt;=Rates!$D$14,'Claim Details'!$E$28&lt;=Rates!$D$15,'Claim Details'!$E$19="No"),Rates!$D$18,IF(AND(C144="B",'Claim Details'!$E$28&gt;=Rates!$F$14,'Claim Details'!$E$28&lt;=Rates!$F$15,'Claim Details'!$E$19="Yes"),Rates!$G$18,IF(AND(C144="B",'Claim Details'!$E$28&gt;=Rates!$F$14,'Claim Details'!$E$28&lt;=Rates!$F$15,'Claim Details'!$E$19="No"),Rates!$F$18,IF(AND(C144="B",'Claim Details'!$E$28&gt;=Rates!$H$14,'Claim Details'!$E$28&lt;=Rates!$H$15,'Claim Details'!$E$19="Yes"),Rates!$I$18,IF(AND(C144="B",'Claim Details'!$E$28&gt;=Rates!$H$14,'Claim Details'!$E$28&lt;=Rates!$H$15,'Claim Details'!$E$19="No"),Rates!$H$18,IF(AND(C144="B",'Claim Details'!$E$28&gt;=Rates!$J$14,'Claim Details'!$E$28&lt;=Rates!$J$15,'Claim Details'!$E$19="Yes"),Rates!$K$18,IF(AND(C144="B",'Claim Details'!$E$28&gt;=Rates!$J$14,'Claim Details'!$E$28&lt;=Rates!$J$15,'Claim Details'!$E$19="No"),Rates!$J$18,IF(AND(C144="C",'Claim Details'!$E$28&gt;=Rates!$D$14,'Claim Details'!$E$28&lt;=Rates!$D$15,'Claim Details'!$E$19="Yes"),Rates!$E$19,IF(AND(C144="C",'Claim Details'!$E$28&gt;=Rates!$D$14,'Claim Details'!$E$28&lt;=Rates!$D$15,'Claim Details'!$E$19="No"),Rates!$D$19,IF(AND(C144="C",'Claim Details'!$E$28&gt;=Rates!$F$14,'Claim Details'!$E$28&lt;=Rates!$F$15,'Claim Details'!$E$19="Yes"),Rates!$G$19,IF(AND(C144="C",'Claim Details'!$E$28&gt;=Rates!$F$14,'Claim Details'!$E$28&lt;=Rates!$F$15,'Claim Details'!$E$19="No"),Rates!$F$19,IF(AND(C144="C",'Claim Details'!$E$28&gt;=Rates!$H$14,'Claim Details'!$E$28&lt;=Rates!$H$15,'Claim Details'!$E$19="Yes"),Rates!$I$19,IF(AND(C144="C",'Claim Details'!$E$28&gt;=Rates!$H$14,'Claim Details'!$E$28&lt;=Rates!$H$15,'Claim Details'!$E$19="No"),Rates!$H$19,IF(AND(C144="C",'Claim Details'!$E$28&gt;=Rates!$J$14,'Claim Details'!$E$28&lt;=Rates!$J$15,'Claim Details'!$E$19="Yes"),Rates!$K$19,IF(AND(C144="C",'Claim Details'!$E$28&gt;=Rates!$J$14,'Claim Details'!$E$28&lt;=Rates!$J$15,'Claim Details'!$E$19="No"),Rates!$J$19,"£0.00"))))))))))))))))))))))))</f>
        <v>£0.00</v>
      </c>
      <c r="AT144" s="189" t="str">
        <f>IF(AND(C144="A",'Claim Details'!$E$28&gt;=Rates!$D$14,'Claim Details'!$E$28&lt;=Rates!$D$15,'Claim Details'!$E$19="Yes"),Rates!$E$25,IF(AND(C144="A",'Claim Details'!$E$28&gt;=Rates!$D$14,'Claim Details'!$E$28&lt;=Rates!$D$15,'Claim Details'!$E$19="No"),Rates!$D$25,IF(AND(C144="A",'Claim Details'!$E$28&gt;=Rates!$F$14,'Claim Details'!$E$28&lt;=Rates!$F$15,'Claim Details'!$E$19="Yes"),Rates!$G$25,IF(AND(C144="A",'Claim Details'!$E$28&gt;=Rates!$F$14,'Claim Details'!$E$28&lt;=Rates!$F$15,'Claim Details'!$E$19="No"),Rates!$F$25,IF(AND(C144="A",'Claim Details'!$E$28&gt;=Rates!$H$14,'Claim Details'!$E$28&lt;=Rates!$H$15,'Claim Details'!$E$19="Yes"),Rates!$I$25,IF(AND(C144="A",'Claim Details'!$E$28&gt;=Rates!$H$14,'Claim Details'!$E$28&lt;=Rates!$H$15,'Claim Details'!$E$19="No"),Rates!$H$25,IF(AND(C144="A",'Claim Details'!$E$28&gt;=Rates!$J$14,'Claim Details'!$E$28&lt;=Rates!$J$15,'Claim Details'!$E$19="Yes"),Rates!$K$25,IF(AND(C144="A",'Claim Details'!$E$28&gt;=Rates!$J$14,'Claim Details'!$E$28&lt;=Rates!$J$15,'Claim Details'!$E$19="No"),Rates!$J$25,IF(AND(C144="B",'Claim Details'!$E$28&gt;=Rates!$D$14,'Claim Details'!$E$28&lt;=Rates!$D$15,'Claim Details'!$E$19="Yes"),Rates!$E$26,IF(AND(C144="B",'Claim Details'!$E$28&gt;=Rates!$D$14,'Claim Details'!$E$28&lt;=Rates!$D$15,'Claim Details'!$E$19="No"),Rates!$D$26,IF(AND(C144="B",'Claim Details'!$E$28&gt;=Rates!$F$14,'Claim Details'!$E$28&lt;=Rates!$F$15,'Claim Details'!$E$19="Yes"),Rates!$G$26,IF(AND(C144="B",'Claim Details'!$E$28&gt;=Rates!$F$14,'Claim Details'!$E$28&lt;=Rates!$F$15,'Claim Details'!$E$19="No"),Rates!$F$26,IF(AND(C144="B",'Claim Details'!$E$28&gt;=Rates!$H$14,'Claim Details'!$E$28&lt;=Rates!$H$15,'Claim Details'!$E$19="Yes"),Rates!$I$26,IF(AND(C144="B",'Claim Details'!$E$28&gt;=Rates!$H$14,'Claim Details'!$E$28&lt;=Rates!$H$15,'Claim Details'!$E$19="No"),Rates!$H$26,IF(AND(C144="B",'Claim Details'!$E$28&gt;=Rates!$J$14,'Claim Details'!$E$28&lt;=Rates!$J$15,'Claim Details'!$E$19="Yes"),Rates!$K$26,IF(AND(C144="B",'Claim Details'!$E$28&gt;=Rates!$J$14,'Claim Details'!$E$28&lt;=Rates!$J$15,'Claim Details'!$E$19="No"),Rates!$J$26,IF(AND(C144="C",'Claim Details'!$E$28&gt;=Rates!$D$14,'Claim Details'!$E$28&lt;=Rates!$D$15,'Claim Details'!$E$19="Yes"),Rates!$E$27,IF(AND(C144="C",'Claim Details'!$E$28&gt;=Rates!$D$14,'Claim Details'!$E$28&lt;=Rates!$D$15,'Claim Details'!$E$19="No"),Rates!$D$27,IF(AND(C144="C",'Claim Details'!$E$28&gt;=Rates!$F$14,'Claim Details'!$E$28&lt;=Rates!$F$15,'Claim Details'!$E$19="Yes"),Rates!$G$27,IF(AND(C144="C",'Claim Details'!$E$28&gt;=Rates!$F$14,'Claim Details'!$E$28&lt;=Rates!$F$15,'Claim Details'!$E$19="No"),Rates!$F$27,IF(AND(C144="C",'Claim Details'!$E$28&gt;=Rates!$H$14,'Claim Details'!$E$28&lt;=Rates!$H$15,'Claim Details'!$E$19="Yes"),Rates!$I$27,IF(AND(C144="C",'Claim Details'!$E$28&gt;=Rates!$H$14,'Claim Details'!$E$28&lt;=Rates!$H$15,'Claim Details'!$E$19="No"),Rates!$H$27,IF(AND(C144="C",'Claim Details'!$E$28&gt;=Rates!$J$14,'Claim Details'!$E$28&lt;=Rates!$J$15,'Claim Details'!$E$19="Yes"),Rates!$K$27,IF(AND(C144="C",'Claim Details'!$E$28&gt;=Rates!$J$14,'Claim Details'!$E$28&lt;=Rates!$J$15,'Claim Details'!$E$19="No"),Rates!$J$27,"£0.00"))))))))))))))))))))))))</f>
        <v>£0.00</v>
      </c>
      <c r="AU144" s="191" t="str">
        <f>IF(AND(C144="A",'Claim Details'!$E$28&gt;=Rates!$D$14,'Claim Details'!$E$28&lt;=Rates!$D$15,'Claim Details'!$E$19="Yes"),Rates!$E$20,IF(AND(C144="A",'Claim Details'!$E$28&gt;=Rates!$D$14,'Claim Details'!$E$28&lt;=Rates!$D$15,'Claim Details'!$E$19="No"),Rates!$D$20,IF(AND(C144="A",'Claim Details'!$E$28&gt;=Rates!$F$14,'Claim Details'!$E$28&lt;=Rates!$F$15,'Claim Details'!$E$19="Yes"),Rates!$G$20,IF(AND(C144="A",'Claim Details'!$E$28&gt;=Rates!$F$14,'Claim Details'!$E$28&lt;=Rates!$F$15,'Claim Details'!$E$19="No"),Rates!$F$20,IF(AND(C144="A",'Claim Details'!$E$28&gt;=Rates!$H$14,'Claim Details'!$E$28&lt;=Rates!$H$15,'Claim Details'!$E$19="Yes"),Rates!$I$20,IF(AND(C144="A",'Claim Details'!$E$28&gt;=Rates!$H$14,'Claim Details'!$E$28&lt;=Rates!$H$15,'Claim Details'!$E$19="No"),Rates!$H$20,IF(AND(C144="A",'Claim Details'!$E$28&gt;=Rates!$J$14,'Claim Details'!$E$28&lt;=Rates!$J$15,'Claim Details'!$E$19="Yes"),Rates!$K$20,IF(AND(C144="A",'Claim Details'!$E$28&gt;=Rates!$J$14,'Claim Details'!$E$28&lt;=Rates!$J$15,'Claim Details'!$E$19="No"),Rates!$J$20,IF(AND(C144="B",'Claim Details'!$E$28&gt;=Rates!$D$14,'Claim Details'!$E$28&lt;=Rates!$D$15,'Claim Details'!$E$19="Yes"),Rates!$E$21,IF(AND(C144="B",'Claim Details'!$E$28&gt;=Rates!$D$14,'Claim Details'!$E$28&lt;=Rates!$D$15,'Claim Details'!$E$19="No"),Rates!$D$21,IF(AND(C144="B",'Claim Details'!$E$28&gt;=Rates!$F$14,'Claim Details'!$E$28&lt;=Rates!$F$15,'Claim Details'!$E$19="Yes"),Rates!$G$21,IF(AND(C144="B",'Claim Details'!$E$28&gt;=Rates!$F$14,'Claim Details'!$E$28&lt;=Rates!$F$15,'Claim Details'!$E$19="No"),Rates!$F$21,IF(AND(C144="B",'Claim Details'!$E$28&gt;=Rates!$H$14,'Claim Details'!$E$28&lt;=Rates!$H$15,'Claim Details'!$E$19="Yes"),Rates!$I$21,IF(AND(C144="B",'Claim Details'!$E$28&gt;=Rates!$H$14,'Claim Details'!$E$28&lt;=Rates!$H$15,'Claim Details'!$E$19="No"),Rates!$H$21,IF(AND(C144="B",'Claim Details'!$E$28&gt;=Rates!$J$14,'Claim Details'!$E$28&lt;=Rates!$J$15,'Claim Details'!$E$19="Yes"),Rates!$K$21,IF(AND(C144="B",'Claim Details'!$E$28&gt;=Rates!$J$14,'Claim Details'!$E$28&lt;=Rates!$J$15,'Claim Details'!$E$19="No"),Rates!$J$21,"£0.00"))))))))))))))))</f>
        <v>£0.00</v>
      </c>
      <c r="AV144" s="191" t="str">
        <f>IF(AND(C144="A",'Claim Details'!$E$28&gt;=Rates!$D$14,'Claim Details'!$E$28&lt;=Rates!$D$15,'Claim Details'!$E$19="Yes"),Rates!$E$22,IF(AND(C144="A",'Claim Details'!$E$28&gt;=Rates!$D$14,'Claim Details'!$E$28&lt;=Rates!$D$15,'Claim Details'!$E$19="No"),Rates!$D$22,IF(AND(C144="A",'Claim Details'!$E$28&gt;=Rates!$F$14,'Claim Details'!$E$28&lt;=Rates!$F$15,'Claim Details'!$E$19="Yes"),Rates!$G$22,IF(AND(C144="A",'Claim Details'!$E$28&gt;=Rates!$F$14,'Claim Details'!$E$28&lt;=Rates!$F$15,'Claim Details'!$E$19="No"),Rates!$F$22,IF(AND(C144="A",'Claim Details'!$E$28&gt;=Rates!$H$14,'Claim Details'!$E$28&lt;=Rates!$H$15,'Claim Details'!$E$19="Yes"),Rates!$I$22,IF(AND(C144="A",'Claim Details'!$E$28&gt;=Rates!$H$14,'Claim Details'!$E$28&lt;=Rates!$H$15,'Claim Details'!$E$19="No"),Rates!$H$22,IF(AND(C144="A",'Claim Details'!$E$28&gt;=Rates!$J$14,'Claim Details'!$E$28&lt;=Rates!$J$15,'Claim Details'!$E$19="Yes"),Rates!$K$22,IF(AND(C144="A",'Claim Details'!$E$28&gt;=Rates!$J$14,'Claim Details'!$E$28&lt;=Rates!$J$15,'Claim Details'!$E$19="No"),Rates!$J$22,IF(AND(C144="B",'Claim Details'!$E$28&gt;=Rates!$D$14,'Claim Details'!$E$28&lt;=Rates!$D$15,'Claim Details'!$E$19="Yes"),Rates!$E$23,IF(AND(C144="B",'Claim Details'!$E$28&gt;=Rates!$D$14,'Claim Details'!$E$28&lt;=Rates!$D$15,'Claim Details'!$E$19="No"),Rates!$D$23,IF(AND(C144="B",'Claim Details'!$E$28&gt;=Rates!$F$14,'Claim Details'!$E$28&lt;=Rates!$F$15,'Claim Details'!$E$19="Yes"),Rates!$G$23,IF(AND(C144="B",'Claim Details'!$E$28&gt;=Rates!$F$14,'Claim Details'!$E$28&lt;=Rates!$F$15,'Claim Details'!$E$19="No"),Rates!$F$23,IF(AND(C144="B",'Claim Details'!$E$28&gt;=Rates!$H$14,'Claim Details'!$E$28&lt;=Rates!$H$15,'Claim Details'!$E$19="Yes"),Rates!$I$23,IF(AND(C144="B",'Claim Details'!$E$28&gt;=Rates!$H$14,'Claim Details'!$E$28&lt;=Rates!$H$15,'Claim Details'!$E$19="No"),Rates!$H$23,IF(AND(C144="B",'Claim Details'!$E$28&gt;=Rates!$J$14,'Claim Details'!$E$28&lt;=Rates!$J$15,'Claim Details'!$E$19="Yes"),Rates!$K$23,IF(AND(C144="B",'Claim Details'!$E$28&gt;=Rates!$J$14,'Claim Details'!$E$28&lt;=Rates!$J$15,'Claim Details'!$E$19="No"),Rates!$J$23,IF(AND(C144="C",'Claim Details'!$E$28&gt;=Rates!$D$14,'Claim Details'!$E$28&lt;=Rates!$D$15,'Claim Details'!$E$19="Yes"),Rates!$E$24,IF(AND(C144="C",'Claim Details'!$E$28&gt;=Rates!$D$14,'Claim Details'!$E$28&lt;=Rates!$D$15,'Claim Details'!$E$19="No"),Rates!$D$24,IF(AND(C144="C",'Claim Details'!$E$28&gt;=Rates!$F$14,'Claim Details'!$E$28&lt;=Rates!$F$15,'Claim Details'!$E$19="Yes"),Rates!$G$24,IF(AND(C144="C",'Claim Details'!$E$28&gt;=Rates!$F$14,'Claim Details'!$E$28&lt;=Rates!$F$15,'Claim Details'!$E$19="No"),Rates!$F$24,IF(AND(C144="C",'Claim Details'!$E$28&gt;=Rates!$H$14,'Claim Details'!$E$28&lt;=Rates!$H$15,'Claim Details'!$E$19="Yes"),Rates!$I$24,IF(AND(C144="C",'Claim Details'!$E$28&gt;=Rates!$H$14,'Claim Details'!$E$28&lt;=Rates!$H$15,'Claim Details'!$E$19="No"),Rates!$H$24,IF(AND(C144="C",'Claim Details'!$E$28&gt;=Rates!$J$14,'Claim Details'!$E$28&lt;=Rates!$J$15,'Claim Details'!$E$19="Yes"),Rates!$K$24,IF(AND(C144="C",'Claim Details'!$E$28&gt;=Rates!$J$14,'Claim Details'!$E$28&lt;=Rates!$J$15,'Claim Details'!$E$19="No"),Rates!$J$24,"£0.00"))))))))))))))))))))))))</f>
        <v>£0.00</v>
      </c>
      <c r="AW144" s="1"/>
      <c r="AX144" s="189" t="str">
        <f>IF(AND(U144="A",'Claim Details'!$I$28&gt;=Rates!$D$14,'Claim Details'!$I$28&lt;=Rates!$D$15,'Claim Details'!$I$19="Yes"),Rates!$J$17,IF(AND(U144="A",'Claim Details'!$I$28&gt;=Rates!$D$14,'Claim Details'!$I$28&lt;=Rates!$D$15,'Claim Details'!$I$19="No"),Rates!$D$17,IF(AND(U144="A",'Claim Details'!$I$28&gt;=Rates!$F$14,'Claim Details'!$I$28&lt;=Rates!$F$15,'Claim Details'!$I$19="Yes"),Rates!$G$17,IF(AND(U144="A",'Claim Details'!$I$28&gt;=Rates!$F$14,'Claim Details'!$I$28&lt;=Rates!$F$15,'Claim Details'!$I$19="No"),Rates!$F$17,IF(AND(U144="A",'Claim Details'!$I$28&gt;=Rates!$H$14,'Claim Details'!$I$28&lt;=Rates!$H$15,'Claim Details'!$I$19="Yes"),Rates!$I$17,IF(AND(U144="A",'Claim Details'!$I$28&gt;=Rates!$H$14,'Claim Details'!$I$28&lt;=Rates!$H$15,'Claim Details'!$I$19="No"),Rates!$H$17,IF(AND(U144="A",'Claim Details'!$I$28&gt;=Rates!$J$14,'Claim Details'!$I$28&lt;=Rates!$J$15,'Claim Details'!$I$19="Yes"),Rates!$K$17,IF(AND(U144="A",'Claim Details'!$I$28&gt;=Rates!$J$14,'Claim Details'!$I$28&lt;=Rates!$J$15,'Claim Details'!$I$19="No"),Rates!$J$17,IF(AND(U144="B",'Claim Details'!$I$28&gt;=Rates!$D$14,'Claim Details'!$I$28&lt;=Rates!$D$15,'Claim Details'!$I$19="Yes"),Rates!$E$18,IF(AND(U144="B",'Claim Details'!$I$28&gt;=Rates!$D$14,'Claim Details'!$I$28&lt;=Rates!$D$15,'Claim Details'!$I$19="No"),Rates!$D$18,IF(AND(U144="B",'Claim Details'!$I$28&gt;=Rates!$F$14,'Claim Details'!$I$28&lt;=Rates!$F$15,'Claim Details'!$I$19="Yes"),Rates!$G$18,IF(AND(U144="B",'Claim Details'!$I$28&gt;=Rates!$F$14,'Claim Details'!$I$28&lt;=Rates!$F$15,'Claim Details'!$I$19="No"),Rates!$F$18,IF(AND(U144="B",'Claim Details'!$I$28&gt;=Rates!$H$14,'Claim Details'!$I$28&lt;=Rates!$H$15,'Claim Details'!$I$19="Yes"),Rates!$I$18,IF(AND(U144="B",'Claim Details'!$I$28&gt;=Rates!$H$14,'Claim Details'!$I$28&lt;=Rates!$H$15,'Claim Details'!$I$19="No"),Rates!$H$18,IF(AND(U144="B",'Claim Details'!$I$28&gt;=Rates!$J$14,'Claim Details'!$I$28&lt;=Rates!$J$15,'Claim Details'!$I$19="Yes"),Rates!$K$18,IF(AND(U144="B",'Claim Details'!$I$28&gt;=Rates!$J$14,'Claim Details'!$I$28&lt;=Rates!$J$15,'Claim Details'!$I$19="No"),Rates!$J$18,IF(AND(U144="C",'Claim Details'!$I$28&gt;=Rates!$D$14,'Claim Details'!$I$28&lt;=Rates!$D$15,'Claim Details'!$I$19="Yes"),Rates!$E$19,IF(AND(U144="C",'Claim Details'!$I$28&gt;=Rates!$D$14,'Claim Details'!$I$28&lt;=Rates!$D$15,'Claim Details'!$I$19="No"),Rates!$D$19,IF(AND(U144="C",'Claim Details'!$I$28&gt;=Rates!$F$14,'Claim Details'!$I$28&lt;=Rates!$F$15,'Claim Details'!$I$19="Yes"),Rates!$G$19,IF(AND(U144="C",'Claim Details'!$I$28&gt;=Rates!$F$14,'Claim Details'!$I$28&lt;=Rates!$F$15,'Claim Details'!$I$19="No"),Rates!$F$19,IF(AND(U144="C",'Claim Details'!$I$28&gt;=Rates!$H$14,'Claim Details'!$I$28&lt;=Rates!$H$15,'Claim Details'!$I$19="Yes"),Rates!$I$19,IF(AND(U144="C",'Claim Details'!$I$28&gt;=Rates!$H$14,'Claim Details'!$I$28&lt;=Rates!$H$15,'Claim Details'!$I$19="No"),Rates!$H$19,IF(AND(U144="C",'Claim Details'!$I$28&gt;=Rates!$J$14,'Claim Details'!$I$28&lt;=Rates!$J$15,'Claim Details'!$I$19="Yes"),Rates!$K$19,IF(AND(U144="C",'Claim Details'!$I$28&gt;=Rates!$J$14,'Claim Details'!$I$28&lt;=Rates!$J$15,'Claim Details'!$I$19="No"),Rates!$J$19,"£0.00"))))))))))))))))))))))))</f>
        <v>£0.00</v>
      </c>
      <c r="AY144" s="189" t="str">
        <f>IF(AND(C144="A",'Claim Details'!$I$28&gt;=Rates!$D$14,'Claim Details'!$I$28&lt;=Rates!$D$15,'Claim Details'!$I$19="Yes"),Rates!$J$25,IF(AND(C144="A",'Claim Details'!$I$28&gt;=Rates!$D$14,'Claim Details'!$I$28&lt;=Rates!$D$15,'Claim Details'!$I$19="No"),Rates!$D$25,IF(AND(C144="A",'Claim Details'!$I$28&gt;=Rates!$F$14,'Claim Details'!$I$28&lt;=Rates!$F$15,'Claim Details'!$I$19="Yes"),Rates!$G$25,IF(AND(C144="A",'Claim Details'!$I$28&gt;=Rates!$F$14,'Claim Details'!$I$28&lt;=Rates!$F$15,'Claim Details'!$I$19="No"),Rates!$F$25,IF(AND(C144="A",'Claim Details'!$I$28&gt;=Rates!$H$14,'Claim Details'!$I$28&lt;=Rates!$H$15,'Claim Details'!$I$19="Yes"),Rates!$I$25,IF(AND(C144="A",'Claim Details'!$I$28&gt;=Rates!$H$14,'Claim Details'!$I$28&lt;=Rates!$H$15,'Claim Details'!$I$19="No"),Rates!$H$25,IF(AND(C144="A",'Claim Details'!$I$28&gt;=Rates!$J$14,'Claim Details'!$I$28&lt;=Rates!$J$15,'Claim Details'!$I$19="Yes"),Rates!$K$25,IF(AND(C144="A",'Claim Details'!$I$28&gt;=Rates!$J$14,'Claim Details'!$I$28&lt;=Rates!$J$15,'Claim Details'!$I$19="No"),Rates!$J$25,IF(AND(C144="B",'Claim Details'!$I$28&gt;=Rates!$D$14,'Claim Details'!$I$28&lt;=Rates!$D$15,'Claim Details'!$I$19="Yes"),Rates!$E$26,IF(AND(C144="B",'Claim Details'!$I$28&gt;=Rates!$D$14,'Claim Details'!$I$28&lt;=Rates!$D$15,'Claim Details'!$I$19="No"),Rates!$D$26,IF(AND(C144="B",'Claim Details'!$I$28&gt;=Rates!$F$14,'Claim Details'!$I$28&lt;=Rates!$F$15,'Claim Details'!$I$19="Yes"),Rates!$G$26,IF(AND(C144="B",'Claim Details'!$I$28&gt;=Rates!$F$14,'Claim Details'!$I$28&lt;=Rates!$F$15,'Claim Details'!$I$19="No"),Rates!$F$26,IF(AND(C144="B",'Claim Details'!$I$28&gt;=Rates!$H$14,'Claim Details'!$I$28&lt;=Rates!$H$15,'Claim Details'!$I$19="Yes"),Rates!$I$26,IF(AND(C144="B",'Claim Details'!$I$28&gt;=Rates!$H$14,'Claim Details'!$I$28&lt;=Rates!$H$15,'Claim Details'!$I$19="No"),Rates!$H$26,IF(AND(C144="B",'Claim Details'!$I$28&gt;=Rates!$J$14,'Claim Details'!$I$28&lt;=Rates!$J$15,'Claim Details'!$I$19="Yes"),Rates!$K$26,IF(AND(C144="B",'Claim Details'!$I$28&gt;=Rates!$J$14,'Claim Details'!$I$28&lt;=Rates!$J$15,'Claim Details'!$I$19="No"),Rates!$J$26,IF(AND(C144="C",'Claim Details'!$I$28&gt;=Rates!$D$14,'Claim Details'!$I$28&lt;=Rates!$D$15,'Claim Details'!$I$19="Yes"),Rates!$E$27,IF(AND(C144="C",'Claim Details'!$I$28&gt;=Rates!$D$14,'Claim Details'!$I$28&lt;=Rates!$D$15,'Claim Details'!$I$19="No"),Rates!$D$27,IF(AND(C144="C",'Claim Details'!$I$28&gt;=Rates!$F$14,'Claim Details'!$I$28&lt;=Rates!$F$15,'Claim Details'!$I$19="Yes"),Rates!$G$27,IF(AND(C144="C",'Claim Details'!$I$28&gt;=Rates!$F$14,'Claim Details'!$I$28&lt;=Rates!$F$15,'Claim Details'!$I$19="No"),Rates!$F$27,IF(AND(C144="C",'Claim Details'!$I$28&gt;=Rates!$H$14,'Claim Details'!$I$28&lt;=Rates!$H$15,'Claim Details'!$I$19="Yes"),Rates!$I$27,IF(AND(C144="C",'Claim Details'!$I$28&gt;=Rates!$H$14,'Claim Details'!$I$28&lt;=Rates!$H$15,'Claim Details'!$I$19="No"),Rates!$H$27,IF(AND(C144="C",'Claim Details'!$I$28&gt;=Rates!$J$14,'Claim Details'!$I$28&lt;=Rates!$J$15,'Claim Details'!$I$19="Yes"),Rates!$K$27,IF(AND(C144="C",'Claim Details'!$I$28&gt;=Rates!$J$14,'Claim Details'!$I$28&lt;=Rates!$J$15,'Claim Details'!$I$19="No"),Rates!$J$27,"£0.00"))))))))))))))))))))))))</f>
        <v>£0.00</v>
      </c>
      <c r="AZ144" s="189" t="str">
        <f>IF(AND(C144="A",'Claim Details'!$I$28&gt;=Rates!$D$14,'Claim Details'!$I$28&lt;=Rates!$D$15,'Claim Details'!$I$19="Yes"),Rates!$E$20,IF(AND(C144="A",'Claim Details'!$I$28&gt;=Rates!$D$14,'Claim Details'!$I$28&lt;=Rates!$D$15,'Claim Details'!$I$19="No"),Rates!$D$20,IF(AND(C144="A",'Claim Details'!$I$28&gt;=Rates!$F$14,'Claim Details'!$I$28&lt;=Rates!$F$15,'Claim Details'!$I$19="Yes"),Rates!$G$20,IF(AND(C144="A",'Claim Details'!$I$28&gt;=Rates!$F$14,'Claim Details'!$I$28&lt;=Rates!$F$15,'Claim Details'!$I$19="No"),Rates!$F$20,IF(AND(C144="A",'Claim Details'!$I$28&gt;=Rates!$H$14,'Claim Details'!$I$28&lt;=Rates!$H$15,'Claim Details'!$I$19="Yes"),Rates!$I$20,IF(AND(C144="A",'Claim Details'!$I$28&gt;=Rates!$H$14,'Claim Details'!$I$28&lt;=Rates!$H$15,'Claim Details'!$I$19="No"),Rates!$H$20,IF(AND(C144="A",'Claim Details'!$I$28&gt;=Rates!$J$14,'Claim Details'!$I$28&lt;=Rates!$J$15,'Claim Details'!$I$19="Yes"),Rates!$K$20,IF(AND(C144="A",'Claim Details'!$I$28&gt;=Rates!$J$14,'Claim Details'!$I$28&lt;=Rates!$J$15,'Claim Details'!$I$19="No"),Rates!$J$20,IF(AND(C144="B",'Claim Details'!$I$28&gt;=Rates!$D$14,'Claim Details'!$I$28&lt;=Rates!$D$15,'Claim Details'!$I$19="Yes"),Rates!$E$21,IF(AND(C144="B",'Claim Details'!$I$28&gt;=Rates!$D$14,'Claim Details'!$I$28&lt;=Rates!$D$15,'Claim Details'!$I$19="No"),Rates!$D$21,IF(AND(C144="B",'Claim Details'!$I$28&gt;=Rates!$F$14,'Claim Details'!$I$28&lt;=Rates!$F$15,'Claim Details'!$I$19="Yes"),Rates!$G$21,IF(AND(C144="B",'Claim Details'!$I$28&gt;=Rates!$F$14,'Claim Details'!$I$28&lt;=Rates!$F$15,'Claim Details'!$I$19="No"),Rates!$F$21,IF(AND(C144="B",'Claim Details'!$I$28&gt;=Rates!$H$14,'Claim Details'!$I$28&lt;=Rates!$H$15,'Claim Details'!$I$19="Yes"),Rates!$I$21,IF(AND(C144="B",'Claim Details'!$I$28&gt;=Rates!$H$14,'Claim Details'!$I$28&lt;=Rates!$H$15,'Claim Details'!$I$19="No"),Rates!$H$21,IF(AND(C144="B",'Claim Details'!$I$28&gt;=Rates!$J$14,'Claim Details'!$I$28&lt;=Rates!$J$15,'Claim Details'!$I$19="Yes"),Rates!$K$21,IF(AND(C144="B",'Claim Details'!$I$28&gt;=Rates!$J$14,'Claim Details'!$I$28&lt;=Rates!$J$15,'Claim Details'!$I$19="No"),Rates!$J$21,"£0.00"))))))))))))))))</f>
        <v>£0.00</v>
      </c>
      <c r="BA144" s="189" t="str">
        <f>IF(AND(C144="A",'Claim Details'!$I$28&gt;=Rates!$D$14,'Claim Details'!$I$28&lt;=Rates!$D$15,'Claim Details'!$I$19="Yes"),Rates!$E$22,IF(AND(C144="A",'Claim Details'!$I$28&gt;=Rates!$D$14,'Claim Details'!$I$28&lt;=Rates!$D$15,'Claim Details'!$I$19="No"),Rates!$D$22,IF(AND(C144="A",'Claim Details'!$I$28&gt;=Rates!$F$14,'Claim Details'!$I$28&lt;=Rates!$F$15,'Claim Details'!$I$19="Yes"),Rates!$G$22,IF(AND(C144="A",'Claim Details'!$I$28&gt;=Rates!$F$14,'Claim Details'!$I$28&lt;=Rates!$F$15,'Claim Details'!$I$19="No"),Rates!$F$22,IF(AND(C144="A",'Claim Details'!$I$28&gt;=Rates!$H$14,'Claim Details'!$I$28&lt;=Rates!$H$15,'Claim Details'!$I$19="Yes"),Rates!$I$22,IF(AND(C144="A",'Claim Details'!$I$28&gt;=Rates!$H$14,'Claim Details'!$I$28&lt;=Rates!$H$15,'Claim Details'!$I$19="No"),Rates!$H$22,IF(AND(C144="A",'Claim Details'!$I$28&gt;=Rates!$J$14,'Claim Details'!$I$28&lt;=Rates!$J$15,'Claim Details'!$I$19="Yes"),Rates!$K$22,IF(AND(C144="A",'Claim Details'!$I$28&gt;=Rates!$J$14,'Claim Details'!$I$28&lt;=Rates!$J$15,'Claim Details'!$I$19="No"),Rates!$J$22,IF(AND(C144="B",'Claim Details'!$I$28&gt;=Rates!$D$14,'Claim Details'!$I$28&lt;=Rates!$D$15,'Claim Details'!$I$19="Yes"),Rates!$E$23,IF(AND(C144="B",'Claim Details'!$I$28&gt;=Rates!$D$14,'Claim Details'!$I$28&lt;=Rates!$D$15,'Claim Details'!$I$19="No"),Rates!$D$23,IF(AND(C144="B",'Claim Details'!$I$28&gt;=Rates!$F$14,'Claim Details'!$I$28&lt;=Rates!$F$15,'Claim Details'!$I$19="Yes"),Rates!$G$23,IF(AND(C144="B",'Claim Details'!$I$28&gt;=Rates!$F$14,'Claim Details'!$I$28&lt;=Rates!$F$15,'Claim Details'!$I$19="No"),Rates!$F$23,IF(AND(C144="B",'Claim Details'!$I$28&gt;=Rates!$H$14,'Claim Details'!$I$28&lt;=Rates!$H$15,'Claim Details'!$I$19="Yes"),Rates!$I$23,IF(AND(C144="B",'Claim Details'!$I$28&gt;=Rates!$H$14,'Claim Details'!$I$28&lt;=Rates!$H$15,'Claim Details'!$I$19="No"),Rates!$H$23,IF(AND(C144="B",'Claim Details'!$I$28&gt;=Rates!$J$14,'Claim Details'!$I$28&lt;=Rates!$J$15,'Claim Details'!$I$19="Yes"),Rates!$K$23,IF(AND(C144="B",'Claim Details'!$I$28&gt;=Rates!$J$14,'Claim Details'!$I$28&lt;=Rates!$J$15,'Claim Details'!$I$19="No"),Rates!$J$23,IF(AND(C144="C",'Claim Details'!$I$28&gt;=Rates!$D$14,'Claim Details'!$I$28&lt;=Rates!$D$15,'Claim Details'!$I$19="Yes"),Rates!$E$24,IF(AND(C144="C",'Claim Details'!$I$28&gt;=Rates!$D$14,'Claim Details'!$I$28&lt;=Rates!$D$15,'Claim Details'!$I$19="No"),Rates!$D$24,IF(AND(C144="C",'Claim Details'!$I$28&gt;=Rates!$F$14,'Claim Details'!$I$28&lt;=Rates!$F$15,'Claim Details'!$I$19="Yes"),Rates!$G$24,IF(AND(C144="C",'Claim Details'!$I$28&gt;=Rates!$F$14,'Claim Details'!$I$28&lt;=Rates!$F$15,'Claim Details'!$I$19="No"),Rates!$F$24,IF(AND(C144="C",'Claim Details'!$I$28&gt;=Rates!$H$14,'Claim Details'!$I$28&lt;=Rates!$H$15,'Claim Details'!$I$19="Yes"),Rates!$I$24,IF(AND(C144="C",'Claim Details'!$I$28&gt;=Rates!$H$14,'Claim Details'!$I$28&lt;=Rates!$H$15,'Claim Details'!$I$19="No"),Rates!$H$24,IF(AND(C144="C",'Claim Details'!$I$28&gt;=Rates!$J$14,'Claim Details'!$I$28&lt;=Rates!$J$15,'Claim Details'!$I$19="Yes"),Rates!$K$24,IF(AND(C144="C",'Claim Details'!$I$28&gt;=Rates!$J$14,'Claim Details'!$I$28&lt;=Rates!$J$15,'Claim Details'!$I$19="No"),Rates!$J$24,"£0.00"))))))))))))))))))))))))</f>
        <v>£0.00</v>
      </c>
      <c r="BB144" s="189" t="str">
        <f t="shared" si="42"/>
        <v>£0.00</v>
      </c>
      <c r="BC144" s="1"/>
      <c r="BD144" s="189" t="str">
        <f>IF(AND(AE144="A",'Claim Details'!$I$28&gt;=Rates!$D$14,'Claim Details'!$I$28&lt;=Rates!$D$15,'Claim Details'!$I$19="Yes"),Rates!$J$17,IF(AND(AE144="A",'Claim Details'!$I$28&gt;=Rates!$D$14,'Claim Details'!$I$28&lt;=Rates!$D$15,'Claim Details'!$I$19="No"),Rates!$D$17,IF(AND(AE144="A",'Claim Details'!$I$28&gt;=Rates!$F$14,'Claim Details'!$I$28&lt;=Rates!$F$15,'Claim Details'!$I$19="Yes"),Rates!$G$17,IF(AND(AE144="A",'Claim Details'!$I$28&gt;=Rates!$F$14,'Claim Details'!$I$28&lt;=Rates!$F$15,'Claim Details'!$I$19="No"),Rates!$F$17,IF(AND(AE144="A",'Claim Details'!$I$28&gt;=Rates!$H$14,'Claim Details'!$I$28&lt;=Rates!$H$15,'Claim Details'!$I$19="Yes"),Rates!$I$17,IF(AND(AE144="A",'Claim Details'!$I$28&gt;=Rates!$H$14,'Claim Details'!$I$28&lt;=Rates!$H$15,'Claim Details'!$I$19="No"),Rates!$H$17,IF(AND(AE144="A",'Claim Details'!$I$28&gt;=Rates!$J$14,'Claim Details'!$I$28&lt;=Rates!$J$15,'Claim Details'!$I$19="Yes"),Rates!$K$17,IF(AND(AE144="A",'Claim Details'!$I$28&gt;=Rates!$J$14,'Claim Details'!$I$28&lt;=Rates!$J$15,'Claim Details'!$I$19="No"),Rates!$J$17,IF(AND(AE144="B",'Claim Details'!$I$28&gt;=Rates!$D$14,'Claim Details'!$I$28&lt;=Rates!$D$15,'Claim Details'!$I$19="Yes"),Rates!$E$18,IF(AND(AE144="B",'Claim Details'!$I$28&gt;=Rates!$D$14,'Claim Details'!$I$28&lt;=Rates!$D$15,'Claim Details'!$I$19="No"),Rates!$D$18,IF(AND(AE144="B",'Claim Details'!$I$28&gt;=Rates!$F$14,'Claim Details'!$I$28&lt;=Rates!$F$15,'Claim Details'!$I$19="Yes"),Rates!$G$18,IF(AND(AE144="B",'Claim Details'!$I$28&gt;=Rates!$F$14,'Claim Details'!$I$28&lt;=Rates!$F$15,'Claim Details'!$I$19="No"),Rates!$F$18,IF(AND(AE144="B",'Claim Details'!$I$28&gt;=Rates!$H$14,'Claim Details'!$I$28&lt;=Rates!$H$15,'Claim Details'!$I$19="Yes"),Rates!$I$18,IF(AND(AE144="B",'Claim Details'!$I$28&gt;=Rates!$H$14,'Claim Details'!$I$28&lt;=Rates!$H$15,'Claim Details'!$I$19="No"),Rates!$H$18,IF(AND(AE144="B",'Claim Details'!$I$28&gt;=Rates!$J$14,'Claim Details'!$I$28&lt;=Rates!$J$15,'Claim Details'!$I$19="Yes"),Rates!$K$18,IF(AND(AE144="B",'Claim Details'!$I$28&gt;=Rates!$J$14,'Claim Details'!$I$28&lt;=Rates!$J$15,'Claim Details'!$I$19="No"),Rates!$J$18,IF(AND(AE144="C",'Claim Details'!$I$28&gt;=Rates!$D$14,'Claim Details'!$I$28&lt;=Rates!$D$15,'Claim Details'!$I$19="Yes"),Rates!$E$19,IF(AND(AE144="C",'Claim Details'!$I$28&gt;=Rates!$D$14,'Claim Details'!$I$28&lt;=Rates!$D$15,'Claim Details'!$I$19="No"),Rates!$D$19,IF(AND(AE144="C",'Claim Details'!$I$28&gt;=Rates!$F$14,'Claim Details'!$I$28&lt;=Rates!$F$15,'Claim Details'!$I$19="Yes"),Rates!$G$19,IF(AND(AE144="C",'Claim Details'!$I$28&gt;=Rates!$F$14,'Claim Details'!$I$28&lt;=Rates!$F$15,'Claim Details'!$I$19="No"),Rates!$F$19,IF(AND(AE144="C",'Claim Details'!$I$28&gt;=Rates!$H$14,'Claim Details'!$I$28&lt;=Rates!$H$15,'Claim Details'!$I$19="Yes"),Rates!$I$19,IF(AND(AE144="C",'Claim Details'!$I$28&gt;=Rates!$H$14,'Claim Details'!$I$28&lt;=Rates!$H$15,'Claim Details'!$I$19="No"),Rates!$H$19,IF(AND(AE144="C",'Claim Details'!$I$28&gt;=Rates!$J$14,'Claim Details'!$I$28&lt;=Rates!$J$15,'Claim Details'!$I$19="Yes"),Rates!$K$19,IF(AND(AE144="C",'Claim Details'!$I$28&gt;=Rates!$J$14,'Claim Details'!$I$28&lt;=Rates!$J$15,'Claim Details'!$I$19="No"),Rates!$J$19,"£0.00"))))))))))))))))))))))))</f>
        <v>£0.00</v>
      </c>
      <c r="BE144" s="189" t="str">
        <f>IF(AND(AE144="A",'Claim Details'!$I$28&gt;=Rates!$D$14,'Claim Details'!$I$28&lt;=Rates!$D$15,'Claim Details'!$I$19="Yes"),Rates!$J$25,IF(AND(AE144="A",'Claim Details'!$I$28&gt;=Rates!$D$14,'Claim Details'!$I$28&lt;=Rates!$D$15,'Claim Details'!$I$19="No"),Rates!$D$25,IF(AND(AE144="A",'Claim Details'!$I$28&gt;=Rates!$F$14,'Claim Details'!$I$28&lt;=Rates!$F$15,'Claim Details'!$I$19="Yes"),Rates!$G$25,IF(AND(AE144="A",'Claim Details'!$I$28&gt;=Rates!$F$14,'Claim Details'!$I$28&lt;=Rates!$F$15,'Claim Details'!$I$19="No"),Rates!$F$25,IF(AND(AE144="A",'Claim Details'!$I$28&gt;=Rates!$H$14,'Claim Details'!$I$28&lt;=Rates!$H$15,'Claim Details'!$I$19="Yes"),Rates!$I$25,IF(AND(AE144="A",'Claim Details'!$I$28&gt;=Rates!$H$14,'Claim Details'!$I$28&lt;=Rates!$H$15,'Claim Details'!$I$19="No"),Rates!$H$25,IF(AND(AE144="A",'Claim Details'!$I$28&gt;=Rates!$J$14,'Claim Details'!$I$28&lt;=Rates!$J$15,'Claim Details'!$I$19="Yes"),Rates!$K$25,IF(AND(AE144="A",'Claim Details'!$I$28&gt;=Rates!$J$14,'Claim Details'!$I$28&lt;=Rates!$J$15,'Claim Details'!$I$19="No"),Rates!$J$25,IF(AND(AE144="B",'Claim Details'!$I$28&gt;=Rates!$D$14,'Claim Details'!$I$28&lt;=Rates!$D$15,'Claim Details'!$I$19="Yes"),Rates!$E$26,IF(AND(AE144="B",'Claim Details'!$I$28&gt;=Rates!$D$14,'Claim Details'!$I$28&lt;=Rates!$D$15,'Claim Details'!$I$19="No"),Rates!$D$26,IF(AND(AE144="B",'Claim Details'!$I$28&gt;=Rates!$F$14,'Claim Details'!$I$28&lt;=Rates!$F$15,'Claim Details'!$I$19="Yes"),Rates!$G$26,IF(AND(AE144="B",'Claim Details'!$I$28&gt;=Rates!$F$14,'Claim Details'!$I$28&lt;=Rates!$F$15,'Claim Details'!$I$19="No"),Rates!$F$26,IF(AND(AE144="B",'Claim Details'!$I$28&gt;=Rates!$H$14,'Claim Details'!$I$28&lt;=Rates!$H$15,'Claim Details'!$I$19="Yes"),Rates!$I$26,IF(AND(AE144="B",'Claim Details'!$I$28&gt;=Rates!$H$14,'Claim Details'!$I$28&lt;=Rates!$H$15,'Claim Details'!$I$19="No"),Rates!$H$26,IF(AND(AE144="B",'Claim Details'!$I$28&gt;=Rates!$J$14,'Claim Details'!$I$28&lt;=Rates!$J$15,'Claim Details'!$I$19="Yes"),Rates!$K$26,IF(AND(AE144="B",'Claim Details'!$I$28&gt;=Rates!$J$14,'Claim Details'!$I$28&lt;=Rates!$J$15,'Claim Details'!$I$19="No"),Rates!$J$26,IF(AND(AE144="C",'Claim Details'!$I$28&gt;=Rates!$D$14,'Claim Details'!$I$28&lt;=Rates!$D$15,'Claim Details'!$I$19="Yes"),Rates!$E$27,IF(AND(AE144="C",'Claim Details'!$I$28&gt;=Rates!$D$14,'Claim Details'!$I$28&lt;=Rates!$D$15,'Claim Details'!$I$19="No"),Rates!$D$27,IF(AND(AE144="C",'Claim Details'!$I$28&gt;=Rates!$F$14,'Claim Details'!$I$28&lt;=Rates!$F$15,'Claim Details'!$I$19="Yes"),Rates!$G$27,IF(AND(AE144="C",'Claim Details'!$I$28&gt;=Rates!$F$14,'Claim Details'!$I$28&lt;=Rates!$F$15,'Claim Details'!$I$19="No"),Rates!$F$27,IF(AND(AE144="C",'Claim Details'!$I$28&gt;=Rates!$H$14,'Claim Details'!$I$28&lt;=Rates!$H$15,'Claim Details'!$I$19="Yes"),Rates!$I$27,IF(AND(AE144="C",'Claim Details'!$I$28&gt;=Rates!$H$14,'Claim Details'!$I$28&lt;=Rates!$H$15,'Claim Details'!$I$19="No"),Rates!$H$27,IF(AND(AE144="C",'Claim Details'!$I$28&gt;=Rates!$J$14,'Claim Details'!$I$28&lt;=Rates!$J$15,'Claim Details'!$I$19="Yes"),Rates!$K$27,IF(AND(AE144="C",'Claim Details'!$I$28&gt;=Rates!$J$14,'Claim Details'!$I$28&lt;=Rates!$J$15,'Claim Details'!$I$19="No"),Rates!$J$27,"£0.00"))))))))))))))))))))))))</f>
        <v>£0.00</v>
      </c>
      <c r="BF144" s="189" t="str">
        <f>IF(AND(AE144="A",'Claim Details'!$I$28&gt;=Rates!$D$14,'Claim Details'!$I$28&lt;=Rates!$D$15,'Claim Details'!$I$19="Yes"),Rates!$E$20,IF(AND(AE144="A",'Claim Details'!$I$28&gt;=Rates!$D$14,'Claim Details'!$I$28&lt;=Rates!$D$15,'Claim Details'!$I$19="No"),Rates!$D$20,IF(AND(AE144="A",'Claim Details'!$I$28&gt;=Rates!$F$14,'Claim Details'!$I$28&lt;=Rates!$F$15,'Claim Details'!$I$19="Yes"),Rates!$G$20,IF(AND(AE144="A",'Claim Details'!$I$28&gt;=Rates!$F$14,'Claim Details'!$I$28&lt;=Rates!$F$15,'Claim Details'!$I$19="No"),Rates!$F$20,IF(AND(AE144="A",'Claim Details'!$I$28&gt;=Rates!$H$14,'Claim Details'!$I$28&lt;=Rates!$H$15,'Claim Details'!$I$19="Yes"),Rates!$I$20,IF(AND(AE144="A",'Claim Details'!$I$28&gt;=Rates!$H$14,'Claim Details'!$I$28&lt;=Rates!$H$15,'Claim Details'!$I$19="No"),Rates!$H$20,IF(AND(AE144="A",'Claim Details'!$I$28&gt;=Rates!$J$14,'Claim Details'!$I$28&lt;=Rates!$J$15,'Claim Details'!$I$19="Yes"),Rates!$K$20,IF(AND(AE144="A",'Claim Details'!$I$28&gt;=Rates!$J$14,'Claim Details'!$I$28&lt;=Rates!$J$15,'Claim Details'!$I$19="No"),Rates!$J$20,IF(AND(AE144="B",'Claim Details'!$I$28&gt;=Rates!$D$14,'Claim Details'!$I$28&lt;=Rates!$D$15,'Claim Details'!$I$19="Yes"),Rates!$E$21,IF(AND(AE144="B",'Claim Details'!$I$28&gt;=Rates!$D$14,'Claim Details'!$I$28&lt;=Rates!$D$15,'Claim Details'!$I$19="No"),Rates!$D$21,IF(AND(AE144="B",'Claim Details'!$I$28&gt;=Rates!$F$14,'Claim Details'!$I$28&lt;=Rates!$F$15,'Claim Details'!$I$19="Yes"),Rates!$G$21,IF(AND(AE144="B",'Claim Details'!$I$28&gt;=Rates!$F$14,'Claim Details'!$I$28&lt;=Rates!$F$15,'Claim Details'!$I$19="No"),Rates!$F$21,IF(AND(AE144="B",'Claim Details'!$I$28&gt;=Rates!$H$14,'Claim Details'!$I$28&lt;=Rates!$H$15,'Claim Details'!$I$19="Yes"),Rates!$I$21,IF(AND(AE144="B",'Claim Details'!$I$28&gt;=Rates!$H$14,'Claim Details'!$I$28&lt;=Rates!$H$15,'Claim Details'!$I$19="No"),Rates!$H$21,IF(AND(AE144="B",'Claim Details'!$I$28&gt;=Rates!$J$14,'Claim Details'!$I$28&lt;=Rates!$J$15,'Claim Details'!$I$19="Yes"),Rates!$K$21,IF(AND(AE144="B",'Claim Details'!$I$28&gt;=Rates!$J$14,'Claim Details'!$I$28&lt;=Rates!$J$15,'Claim Details'!$I$19="No"),Rates!$J$21,"£0.00"))))))))))))))))</f>
        <v>£0.00</v>
      </c>
      <c r="BG144" s="189" t="str">
        <f>IF(AND(AE144="A",'Claim Details'!$I$28&gt;=Rates!$D$14,'Claim Details'!$I$28&lt;=Rates!$D$15,'Claim Details'!$I$19="Yes"),Rates!$E$22,IF(AND(AE144="A",'Claim Details'!$I$28&gt;=Rates!$D$14,'Claim Details'!$I$28&lt;=Rates!$D$15,'Claim Details'!$I$19="No"),Rates!$D$22,IF(AND(AE144="A",'Claim Details'!$I$28&gt;=Rates!$F$14,'Claim Details'!$I$28&lt;=Rates!$F$15,'Claim Details'!$I$19="Yes"),Rates!$G$22,IF(AND(AE144="A",'Claim Details'!$I$28&gt;=Rates!$F$14,'Claim Details'!$I$28&lt;=Rates!$F$15,'Claim Details'!$I$19="No"),Rates!$F$22,IF(AND(AE144="A",'Claim Details'!$I$28&gt;=Rates!$H$14,'Claim Details'!$I$28&lt;=Rates!$H$15,'Claim Details'!$I$19="Yes"),Rates!$I$22,IF(AND(AE144="A",'Claim Details'!$I$28&gt;=Rates!$H$14,'Claim Details'!$I$28&lt;=Rates!$H$15,'Claim Details'!$I$19="No"),Rates!$H$22,IF(AND(AE144="A",'Claim Details'!$I$28&gt;=Rates!$J$14,'Claim Details'!$I$28&lt;=Rates!$J$15,'Claim Details'!$I$19="Yes"),Rates!$K$22,IF(AND(AE144="A",'Claim Details'!$I$28&gt;=Rates!$J$14,'Claim Details'!$I$28&lt;=Rates!$J$15,'Claim Details'!$I$19="No"),Rates!$J$22,IF(AND(AE144="B",'Claim Details'!$I$28&gt;=Rates!$D$14,'Claim Details'!$I$28&lt;=Rates!$D$15,'Claim Details'!$I$19="Yes"),Rates!$E$23,IF(AND(AE144="B",'Claim Details'!$I$28&gt;=Rates!$D$14,'Claim Details'!$I$28&lt;=Rates!$D$15,'Claim Details'!$I$19="No"),Rates!$D$23,IF(AND(AE144="B",'Claim Details'!$I$28&gt;=Rates!$F$14,'Claim Details'!$I$28&lt;=Rates!$F$15,'Claim Details'!$I$19="Yes"),Rates!$G$23,IF(AND(AE144="B",'Claim Details'!$I$28&gt;=Rates!$F$14,'Claim Details'!$I$28&lt;=Rates!$F$15,'Claim Details'!$I$19="No"),Rates!$F$23,IF(AND(AE144="B",'Claim Details'!$I$28&gt;=Rates!$H$14,'Claim Details'!$I$28&lt;=Rates!$H$15,'Claim Details'!$I$19="Yes"),Rates!$I$23,IF(AND(AE144="B",'Claim Details'!$I$28&gt;=Rates!$H$14,'Claim Details'!$I$28&lt;=Rates!$H$15,'Claim Details'!$I$19="No"),Rates!$H$23,IF(AND(AE144="B",'Claim Details'!$I$28&gt;=Rates!$J$14,'Claim Details'!$I$28&lt;=Rates!$J$15,'Claim Details'!$I$19="Yes"),Rates!$K$23,IF(AND(AE144="B",'Claim Details'!$I$28&gt;=Rates!$J$14,'Claim Details'!$I$28&lt;=Rates!$J$15,'Claim Details'!$I$19="No"),Rates!$J$23,IF(AND(AE144="C",'Claim Details'!$I$28&gt;=Rates!$D$14,'Claim Details'!$I$28&lt;=Rates!$D$15,'Claim Details'!$I$19="Yes"),Rates!$E$24,IF(AND(AE144="C",'Claim Details'!$I$28&gt;=Rates!$D$14,'Claim Details'!$I$28&lt;=Rates!$D$15,'Claim Details'!$I$19="No"),Rates!$D$24,IF(AND(AE144="C",'Claim Details'!$I$28&gt;=Rates!$F$14,'Claim Details'!$I$28&lt;=Rates!$F$15,'Claim Details'!$I$19="Yes"),Rates!$G$24,IF(AND(AE144="C",'Claim Details'!$I$28&gt;=Rates!$F$14,'Claim Details'!$I$28&lt;=Rates!$F$15,'Claim Details'!$I$19="No"),Rates!$F$24,IF(AND(AE144="C",'Claim Details'!$I$28&gt;=Rates!$H$14,'Claim Details'!$I$28&lt;=Rates!$H$15,'Claim Details'!$I$19="Yes"),Rates!$I$24,IF(AND(AE144="C",'Claim Details'!$I$28&gt;=Rates!$H$14,'Claim Details'!$I$28&lt;=Rates!$H$15,'Claim Details'!$I$19="No"),Rates!$H$24,IF(AND(AE144="C",'Claim Details'!$I$28&gt;=Rates!$J$14,'Claim Details'!$I$28&lt;=Rates!$J$15,'Claim Details'!$I$19="Yes"),Rates!$K$24,IF(AND(AE144="C",'Claim Details'!$I$28&gt;=Rates!$J$14,'Claim Details'!$I$28&lt;=Rates!$J$15,'Claim Details'!$I$19="No"),Rates!$J$24,"£0.00"))))))))))))))))))))))))</f>
        <v>£0.00</v>
      </c>
      <c r="BH144" s="189" t="str">
        <f t="shared" si="43"/>
        <v>£0.00</v>
      </c>
      <c r="BI144" s="189">
        <f t="shared" si="44"/>
        <v>0</v>
      </c>
      <c r="BO144" s="202" t="str">
        <f>IF(H144="","£0.00",IF(AP144="4","£0.00",IF(AP144="5","£0.00",IF(AP144="1","£0.00",((AQ144*H144)*'Claim Details'!$F$111)/100))))</f>
        <v>£0.00</v>
      </c>
      <c r="BP144" s="202" t="str">
        <f>IF(T144="","£0.00",IF(AP144="4","£0.00",IF(AP144="5","£0.00",IF(AP144="1","£0.00",((AR144*T144)*'Claim Details'!$N$111)/100))))</f>
        <v>£0.00</v>
      </c>
      <c r="BQ144" s="202" t="str">
        <f>IF(AI144="","£0.00",IF(AP144="4","£0.00",IF(AP144="5","£0.00",IF(AP144="1","£0.00",((BI144*AI144)*'Claim Details'!$W$111)/100))))</f>
        <v>£0.00</v>
      </c>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row>
    <row r="145" spans="1:97" ht="15">
      <c r="A145" s="145"/>
      <c r="B145" s="91"/>
      <c r="C145" s="96"/>
      <c r="D145" s="97"/>
      <c r="E145" s="98"/>
      <c r="F145" s="89"/>
      <c r="G145" s="99"/>
      <c r="H145" s="100"/>
      <c r="I145" s="221" t="str">
        <f t="shared" si="34"/>
        <v>£0.00</v>
      </c>
      <c r="J145" s="101"/>
      <c r="K145" s="100"/>
      <c r="L145" s="221" t="str">
        <f t="shared" si="35"/>
        <v>£0.00</v>
      </c>
      <c r="M145" s="101"/>
      <c r="N145" s="102"/>
      <c r="O145" s="145"/>
      <c r="P145" s="77"/>
      <c r="Q145" s="87"/>
      <c r="R145" s="87"/>
      <c r="S145" s="87"/>
      <c r="T145" s="149" t="str">
        <f t="shared" si="36"/>
        <v/>
      </c>
      <c r="U145" s="87" t="str">
        <f t="shared" si="45"/>
        <v/>
      </c>
      <c r="V145" s="87"/>
      <c r="W145" s="53" t="str">
        <f t="shared" si="37"/>
        <v>£0.00</v>
      </c>
      <c r="X145" s="53"/>
      <c r="Y145" s="87"/>
      <c r="Z145" s="78"/>
      <c r="AA145" s="79"/>
      <c r="AB145" s="160"/>
      <c r="AC145" s="98"/>
      <c r="AD145" s="225"/>
      <c r="AE145" s="235" t="str">
        <f t="shared" si="38"/>
        <v/>
      </c>
      <c r="AF145" s="87" t="str">
        <f t="shared" si="39"/>
        <v/>
      </c>
      <c r="AG145" s="53"/>
      <c r="AH145" s="224"/>
      <c r="AI145" s="226" t="str">
        <f t="shared" si="31"/>
        <v/>
      </c>
      <c r="AJ145" s="236" t="str">
        <f t="shared" si="40"/>
        <v>£0.00</v>
      </c>
      <c r="AK145" s="31"/>
      <c r="AL145" s="1"/>
      <c r="AM145" s="1"/>
      <c r="AN145" s="1"/>
      <c r="AO145" s="1"/>
      <c r="AP145" s="1" t="str">
        <f t="shared" si="32"/>
        <v/>
      </c>
      <c r="AQ145" s="27">
        <f t="shared" si="33"/>
        <v>0</v>
      </c>
      <c r="AR145" s="189">
        <f t="shared" si="41"/>
        <v>0</v>
      </c>
      <c r="AS145" s="190" t="str">
        <f>IF(AND(C145="A",'Claim Details'!$E$28&gt;=Rates!$D$14,'Claim Details'!$E$28&lt;=Rates!$D$15,'Claim Details'!$E$19="Yes"),Rates!$E$17,IF(AND(C145="A",'Claim Details'!$E$28&gt;=Rates!$D$14,'Claim Details'!$E$28&lt;=Rates!$D$15,'Claim Details'!$E$19="No"),Rates!$D$17,IF(AND(C145="A",'Claim Details'!$E$28&gt;=Rates!$F$14,'Claim Details'!$E$28&lt;=Rates!$F$15,'Claim Details'!$E$19="Yes"),Rates!$G$17,IF(AND(C145="A",'Claim Details'!$E$28&gt;=Rates!$F$14,'Claim Details'!$E$28&lt;=Rates!$F$15,'Claim Details'!$E$19="No"),Rates!$F$17,IF(AND(C145="A",'Claim Details'!$E$28&gt;=Rates!$H$14,'Claim Details'!$E$28&lt;=Rates!$H$15,'Claim Details'!$E$19="Yes"),Rates!$I$17,IF(AND(C145="A",'Claim Details'!$E$28&gt;=Rates!$H$14,'Claim Details'!$E$28&lt;=Rates!$H$15,'Claim Details'!$E$19="No"),Rates!$H$17,IF(AND(C145="A",'Claim Details'!$E$28&gt;=Rates!$J$14,'Claim Details'!$E$28&lt;=Rates!$J$15,'Claim Details'!$E$19="Yes"),Rates!$K$17,IF(AND(C145="A",'Claim Details'!$E$28&gt;=Rates!$J$14,'Claim Details'!$E$28&lt;=Rates!$J$15,'Claim Details'!$E$19="No"),Rates!$J$17,IF(AND(C145="B",'Claim Details'!$E$28&gt;=Rates!$D$14,'Claim Details'!$E$28&lt;=Rates!$D$15,'Claim Details'!$E$19="Yes"),Rates!$E$18,IF(AND(C145="B",'Claim Details'!$E$28&gt;=Rates!$D$14,'Claim Details'!$E$28&lt;=Rates!$D$15,'Claim Details'!$E$19="No"),Rates!$D$18,IF(AND(C145="B",'Claim Details'!$E$28&gt;=Rates!$F$14,'Claim Details'!$E$28&lt;=Rates!$F$15,'Claim Details'!$E$19="Yes"),Rates!$G$18,IF(AND(C145="B",'Claim Details'!$E$28&gt;=Rates!$F$14,'Claim Details'!$E$28&lt;=Rates!$F$15,'Claim Details'!$E$19="No"),Rates!$F$18,IF(AND(C145="B",'Claim Details'!$E$28&gt;=Rates!$H$14,'Claim Details'!$E$28&lt;=Rates!$H$15,'Claim Details'!$E$19="Yes"),Rates!$I$18,IF(AND(C145="B",'Claim Details'!$E$28&gt;=Rates!$H$14,'Claim Details'!$E$28&lt;=Rates!$H$15,'Claim Details'!$E$19="No"),Rates!$H$18,IF(AND(C145="B",'Claim Details'!$E$28&gt;=Rates!$J$14,'Claim Details'!$E$28&lt;=Rates!$J$15,'Claim Details'!$E$19="Yes"),Rates!$K$18,IF(AND(C145="B",'Claim Details'!$E$28&gt;=Rates!$J$14,'Claim Details'!$E$28&lt;=Rates!$J$15,'Claim Details'!$E$19="No"),Rates!$J$18,IF(AND(C145="C",'Claim Details'!$E$28&gt;=Rates!$D$14,'Claim Details'!$E$28&lt;=Rates!$D$15,'Claim Details'!$E$19="Yes"),Rates!$E$19,IF(AND(C145="C",'Claim Details'!$E$28&gt;=Rates!$D$14,'Claim Details'!$E$28&lt;=Rates!$D$15,'Claim Details'!$E$19="No"),Rates!$D$19,IF(AND(C145="C",'Claim Details'!$E$28&gt;=Rates!$F$14,'Claim Details'!$E$28&lt;=Rates!$F$15,'Claim Details'!$E$19="Yes"),Rates!$G$19,IF(AND(C145="C",'Claim Details'!$E$28&gt;=Rates!$F$14,'Claim Details'!$E$28&lt;=Rates!$F$15,'Claim Details'!$E$19="No"),Rates!$F$19,IF(AND(C145="C",'Claim Details'!$E$28&gt;=Rates!$H$14,'Claim Details'!$E$28&lt;=Rates!$H$15,'Claim Details'!$E$19="Yes"),Rates!$I$19,IF(AND(C145="C",'Claim Details'!$E$28&gt;=Rates!$H$14,'Claim Details'!$E$28&lt;=Rates!$H$15,'Claim Details'!$E$19="No"),Rates!$H$19,IF(AND(C145="C",'Claim Details'!$E$28&gt;=Rates!$J$14,'Claim Details'!$E$28&lt;=Rates!$J$15,'Claim Details'!$E$19="Yes"),Rates!$K$19,IF(AND(C145="C",'Claim Details'!$E$28&gt;=Rates!$J$14,'Claim Details'!$E$28&lt;=Rates!$J$15,'Claim Details'!$E$19="No"),Rates!$J$19,"£0.00"))))))))))))))))))))))))</f>
        <v>£0.00</v>
      </c>
      <c r="AT145" s="189" t="str">
        <f>IF(AND(C145="A",'Claim Details'!$E$28&gt;=Rates!$D$14,'Claim Details'!$E$28&lt;=Rates!$D$15,'Claim Details'!$E$19="Yes"),Rates!$E$25,IF(AND(C145="A",'Claim Details'!$E$28&gt;=Rates!$D$14,'Claim Details'!$E$28&lt;=Rates!$D$15,'Claim Details'!$E$19="No"),Rates!$D$25,IF(AND(C145="A",'Claim Details'!$E$28&gt;=Rates!$F$14,'Claim Details'!$E$28&lt;=Rates!$F$15,'Claim Details'!$E$19="Yes"),Rates!$G$25,IF(AND(C145="A",'Claim Details'!$E$28&gt;=Rates!$F$14,'Claim Details'!$E$28&lt;=Rates!$F$15,'Claim Details'!$E$19="No"),Rates!$F$25,IF(AND(C145="A",'Claim Details'!$E$28&gt;=Rates!$H$14,'Claim Details'!$E$28&lt;=Rates!$H$15,'Claim Details'!$E$19="Yes"),Rates!$I$25,IF(AND(C145="A",'Claim Details'!$E$28&gt;=Rates!$H$14,'Claim Details'!$E$28&lt;=Rates!$H$15,'Claim Details'!$E$19="No"),Rates!$H$25,IF(AND(C145="A",'Claim Details'!$E$28&gt;=Rates!$J$14,'Claim Details'!$E$28&lt;=Rates!$J$15,'Claim Details'!$E$19="Yes"),Rates!$K$25,IF(AND(C145="A",'Claim Details'!$E$28&gt;=Rates!$J$14,'Claim Details'!$E$28&lt;=Rates!$J$15,'Claim Details'!$E$19="No"),Rates!$J$25,IF(AND(C145="B",'Claim Details'!$E$28&gt;=Rates!$D$14,'Claim Details'!$E$28&lt;=Rates!$D$15,'Claim Details'!$E$19="Yes"),Rates!$E$26,IF(AND(C145="B",'Claim Details'!$E$28&gt;=Rates!$D$14,'Claim Details'!$E$28&lt;=Rates!$D$15,'Claim Details'!$E$19="No"),Rates!$D$26,IF(AND(C145="B",'Claim Details'!$E$28&gt;=Rates!$F$14,'Claim Details'!$E$28&lt;=Rates!$F$15,'Claim Details'!$E$19="Yes"),Rates!$G$26,IF(AND(C145="B",'Claim Details'!$E$28&gt;=Rates!$F$14,'Claim Details'!$E$28&lt;=Rates!$F$15,'Claim Details'!$E$19="No"),Rates!$F$26,IF(AND(C145="B",'Claim Details'!$E$28&gt;=Rates!$H$14,'Claim Details'!$E$28&lt;=Rates!$H$15,'Claim Details'!$E$19="Yes"),Rates!$I$26,IF(AND(C145="B",'Claim Details'!$E$28&gt;=Rates!$H$14,'Claim Details'!$E$28&lt;=Rates!$H$15,'Claim Details'!$E$19="No"),Rates!$H$26,IF(AND(C145="B",'Claim Details'!$E$28&gt;=Rates!$J$14,'Claim Details'!$E$28&lt;=Rates!$J$15,'Claim Details'!$E$19="Yes"),Rates!$K$26,IF(AND(C145="B",'Claim Details'!$E$28&gt;=Rates!$J$14,'Claim Details'!$E$28&lt;=Rates!$J$15,'Claim Details'!$E$19="No"),Rates!$J$26,IF(AND(C145="C",'Claim Details'!$E$28&gt;=Rates!$D$14,'Claim Details'!$E$28&lt;=Rates!$D$15,'Claim Details'!$E$19="Yes"),Rates!$E$27,IF(AND(C145="C",'Claim Details'!$E$28&gt;=Rates!$D$14,'Claim Details'!$E$28&lt;=Rates!$D$15,'Claim Details'!$E$19="No"),Rates!$D$27,IF(AND(C145="C",'Claim Details'!$E$28&gt;=Rates!$F$14,'Claim Details'!$E$28&lt;=Rates!$F$15,'Claim Details'!$E$19="Yes"),Rates!$G$27,IF(AND(C145="C",'Claim Details'!$E$28&gt;=Rates!$F$14,'Claim Details'!$E$28&lt;=Rates!$F$15,'Claim Details'!$E$19="No"),Rates!$F$27,IF(AND(C145="C",'Claim Details'!$E$28&gt;=Rates!$H$14,'Claim Details'!$E$28&lt;=Rates!$H$15,'Claim Details'!$E$19="Yes"),Rates!$I$27,IF(AND(C145="C",'Claim Details'!$E$28&gt;=Rates!$H$14,'Claim Details'!$E$28&lt;=Rates!$H$15,'Claim Details'!$E$19="No"),Rates!$H$27,IF(AND(C145="C",'Claim Details'!$E$28&gt;=Rates!$J$14,'Claim Details'!$E$28&lt;=Rates!$J$15,'Claim Details'!$E$19="Yes"),Rates!$K$27,IF(AND(C145="C",'Claim Details'!$E$28&gt;=Rates!$J$14,'Claim Details'!$E$28&lt;=Rates!$J$15,'Claim Details'!$E$19="No"),Rates!$J$27,"£0.00"))))))))))))))))))))))))</f>
        <v>£0.00</v>
      </c>
      <c r="AU145" s="191" t="str">
        <f>IF(AND(C145="A",'Claim Details'!$E$28&gt;=Rates!$D$14,'Claim Details'!$E$28&lt;=Rates!$D$15,'Claim Details'!$E$19="Yes"),Rates!$E$20,IF(AND(C145="A",'Claim Details'!$E$28&gt;=Rates!$D$14,'Claim Details'!$E$28&lt;=Rates!$D$15,'Claim Details'!$E$19="No"),Rates!$D$20,IF(AND(C145="A",'Claim Details'!$E$28&gt;=Rates!$F$14,'Claim Details'!$E$28&lt;=Rates!$F$15,'Claim Details'!$E$19="Yes"),Rates!$G$20,IF(AND(C145="A",'Claim Details'!$E$28&gt;=Rates!$F$14,'Claim Details'!$E$28&lt;=Rates!$F$15,'Claim Details'!$E$19="No"),Rates!$F$20,IF(AND(C145="A",'Claim Details'!$E$28&gt;=Rates!$H$14,'Claim Details'!$E$28&lt;=Rates!$H$15,'Claim Details'!$E$19="Yes"),Rates!$I$20,IF(AND(C145="A",'Claim Details'!$E$28&gt;=Rates!$H$14,'Claim Details'!$E$28&lt;=Rates!$H$15,'Claim Details'!$E$19="No"),Rates!$H$20,IF(AND(C145="A",'Claim Details'!$E$28&gt;=Rates!$J$14,'Claim Details'!$E$28&lt;=Rates!$J$15,'Claim Details'!$E$19="Yes"),Rates!$K$20,IF(AND(C145="A",'Claim Details'!$E$28&gt;=Rates!$J$14,'Claim Details'!$E$28&lt;=Rates!$J$15,'Claim Details'!$E$19="No"),Rates!$J$20,IF(AND(C145="B",'Claim Details'!$E$28&gt;=Rates!$D$14,'Claim Details'!$E$28&lt;=Rates!$D$15,'Claim Details'!$E$19="Yes"),Rates!$E$21,IF(AND(C145="B",'Claim Details'!$E$28&gt;=Rates!$D$14,'Claim Details'!$E$28&lt;=Rates!$D$15,'Claim Details'!$E$19="No"),Rates!$D$21,IF(AND(C145="B",'Claim Details'!$E$28&gt;=Rates!$F$14,'Claim Details'!$E$28&lt;=Rates!$F$15,'Claim Details'!$E$19="Yes"),Rates!$G$21,IF(AND(C145="B",'Claim Details'!$E$28&gt;=Rates!$F$14,'Claim Details'!$E$28&lt;=Rates!$F$15,'Claim Details'!$E$19="No"),Rates!$F$21,IF(AND(C145="B",'Claim Details'!$E$28&gt;=Rates!$H$14,'Claim Details'!$E$28&lt;=Rates!$H$15,'Claim Details'!$E$19="Yes"),Rates!$I$21,IF(AND(C145="B",'Claim Details'!$E$28&gt;=Rates!$H$14,'Claim Details'!$E$28&lt;=Rates!$H$15,'Claim Details'!$E$19="No"),Rates!$H$21,IF(AND(C145="B",'Claim Details'!$E$28&gt;=Rates!$J$14,'Claim Details'!$E$28&lt;=Rates!$J$15,'Claim Details'!$E$19="Yes"),Rates!$K$21,IF(AND(C145="B",'Claim Details'!$E$28&gt;=Rates!$J$14,'Claim Details'!$E$28&lt;=Rates!$J$15,'Claim Details'!$E$19="No"),Rates!$J$21,"£0.00"))))))))))))))))</f>
        <v>£0.00</v>
      </c>
      <c r="AV145" s="191" t="str">
        <f>IF(AND(C145="A",'Claim Details'!$E$28&gt;=Rates!$D$14,'Claim Details'!$E$28&lt;=Rates!$D$15,'Claim Details'!$E$19="Yes"),Rates!$E$22,IF(AND(C145="A",'Claim Details'!$E$28&gt;=Rates!$D$14,'Claim Details'!$E$28&lt;=Rates!$D$15,'Claim Details'!$E$19="No"),Rates!$D$22,IF(AND(C145="A",'Claim Details'!$E$28&gt;=Rates!$F$14,'Claim Details'!$E$28&lt;=Rates!$F$15,'Claim Details'!$E$19="Yes"),Rates!$G$22,IF(AND(C145="A",'Claim Details'!$E$28&gt;=Rates!$F$14,'Claim Details'!$E$28&lt;=Rates!$F$15,'Claim Details'!$E$19="No"),Rates!$F$22,IF(AND(C145="A",'Claim Details'!$E$28&gt;=Rates!$H$14,'Claim Details'!$E$28&lt;=Rates!$H$15,'Claim Details'!$E$19="Yes"),Rates!$I$22,IF(AND(C145="A",'Claim Details'!$E$28&gt;=Rates!$H$14,'Claim Details'!$E$28&lt;=Rates!$H$15,'Claim Details'!$E$19="No"),Rates!$H$22,IF(AND(C145="A",'Claim Details'!$E$28&gt;=Rates!$J$14,'Claim Details'!$E$28&lt;=Rates!$J$15,'Claim Details'!$E$19="Yes"),Rates!$K$22,IF(AND(C145="A",'Claim Details'!$E$28&gt;=Rates!$J$14,'Claim Details'!$E$28&lt;=Rates!$J$15,'Claim Details'!$E$19="No"),Rates!$J$22,IF(AND(C145="B",'Claim Details'!$E$28&gt;=Rates!$D$14,'Claim Details'!$E$28&lt;=Rates!$D$15,'Claim Details'!$E$19="Yes"),Rates!$E$23,IF(AND(C145="B",'Claim Details'!$E$28&gt;=Rates!$D$14,'Claim Details'!$E$28&lt;=Rates!$D$15,'Claim Details'!$E$19="No"),Rates!$D$23,IF(AND(C145="B",'Claim Details'!$E$28&gt;=Rates!$F$14,'Claim Details'!$E$28&lt;=Rates!$F$15,'Claim Details'!$E$19="Yes"),Rates!$G$23,IF(AND(C145="B",'Claim Details'!$E$28&gt;=Rates!$F$14,'Claim Details'!$E$28&lt;=Rates!$F$15,'Claim Details'!$E$19="No"),Rates!$F$23,IF(AND(C145="B",'Claim Details'!$E$28&gt;=Rates!$H$14,'Claim Details'!$E$28&lt;=Rates!$H$15,'Claim Details'!$E$19="Yes"),Rates!$I$23,IF(AND(C145="B",'Claim Details'!$E$28&gt;=Rates!$H$14,'Claim Details'!$E$28&lt;=Rates!$H$15,'Claim Details'!$E$19="No"),Rates!$H$23,IF(AND(C145="B",'Claim Details'!$E$28&gt;=Rates!$J$14,'Claim Details'!$E$28&lt;=Rates!$J$15,'Claim Details'!$E$19="Yes"),Rates!$K$23,IF(AND(C145="B",'Claim Details'!$E$28&gt;=Rates!$J$14,'Claim Details'!$E$28&lt;=Rates!$J$15,'Claim Details'!$E$19="No"),Rates!$J$23,IF(AND(C145="C",'Claim Details'!$E$28&gt;=Rates!$D$14,'Claim Details'!$E$28&lt;=Rates!$D$15,'Claim Details'!$E$19="Yes"),Rates!$E$24,IF(AND(C145="C",'Claim Details'!$E$28&gt;=Rates!$D$14,'Claim Details'!$E$28&lt;=Rates!$D$15,'Claim Details'!$E$19="No"),Rates!$D$24,IF(AND(C145="C",'Claim Details'!$E$28&gt;=Rates!$F$14,'Claim Details'!$E$28&lt;=Rates!$F$15,'Claim Details'!$E$19="Yes"),Rates!$G$24,IF(AND(C145="C",'Claim Details'!$E$28&gt;=Rates!$F$14,'Claim Details'!$E$28&lt;=Rates!$F$15,'Claim Details'!$E$19="No"),Rates!$F$24,IF(AND(C145="C",'Claim Details'!$E$28&gt;=Rates!$H$14,'Claim Details'!$E$28&lt;=Rates!$H$15,'Claim Details'!$E$19="Yes"),Rates!$I$24,IF(AND(C145="C",'Claim Details'!$E$28&gt;=Rates!$H$14,'Claim Details'!$E$28&lt;=Rates!$H$15,'Claim Details'!$E$19="No"),Rates!$H$24,IF(AND(C145="C",'Claim Details'!$E$28&gt;=Rates!$J$14,'Claim Details'!$E$28&lt;=Rates!$J$15,'Claim Details'!$E$19="Yes"),Rates!$K$24,IF(AND(C145="C",'Claim Details'!$E$28&gt;=Rates!$J$14,'Claim Details'!$E$28&lt;=Rates!$J$15,'Claim Details'!$E$19="No"),Rates!$J$24,"£0.00"))))))))))))))))))))))))</f>
        <v>£0.00</v>
      </c>
      <c r="AW145" s="1"/>
      <c r="AX145" s="189" t="str">
        <f>IF(AND(U145="A",'Claim Details'!$I$28&gt;=Rates!$D$14,'Claim Details'!$I$28&lt;=Rates!$D$15,'Claim Details'!$I$19="Yes"),Rates!$J$17,IF(AND(U145="A",'Claim Details'!$I$28&gt;=Rates!$D$14,'Claim Details'!$I$28&lt;=Rates!$D$15,'Claim Details'!$I$19="No"),Rates!$D$17,IF(AND(U145="A",'Claim Details'!$I$28&gt;=Rates!$F$14,'Claim Details'!$I$28&lt;=Rates!$F$15,'Claim Details'!$I$19="Yes"),Rates!$G$17,IF(AND(U145="A",'Claim Details'!$I$28&gt;=Rates!$F$14,'Claim Details'!$I$28&lt;=Rates!$F$15,'Claim Details'!$I$19="No"),Rates!$F$17,IF(AND(U145="A",'Claim Details'!$I$28&gt;=Rates!$H$14,'Claim Details'!$I$28&lt;=Rates!$H$15,'Claim Details'!$I$19="Yes"),Rates!$I$17,IF(AND(U145="A",'Claim Details'!$I$28&gt;=Rates!$H$14,'Claim Details'!$I$28&lt;=Rates!$H$15,'Claim Details'!$I$19="No"),Rates!$H$17,IF(AND(U145="A",'Claim Details'!$I$28&gt;=Rates!$J$14,'Claim Details'!$I$28&lt;=Rates!$J$15,'Claim Details'!$I$19="Yes"),Rates!$K$17,IF(AND(U145="A",'Claim Details'!$I$28&gt;=Rates!$J$14,'Claim Details'!$I$28&lt;=Rates!$J$15,'Claim Details'!$I$19="No"),Rates!$J$17,IF(AND(U145="B",'Claim Details'!$I$28&gt;=Rates!$D$14,'Claim Details'!$I$28&lt;=Rates!$D$15,'Claim Details'!$I$19="Yes"),Rates!$E$18,IF(AND(U145="B",'Claim Details'!$I$28&gt;=Rates!$D$14,'Claim Details'!$I$28&lt;=Rates!$D$15,'Claim Details'!$I$19="No"),Rates!$D$18,IF(AND(U145="B",'Claim Details'!$I$28&gt;=Rates!$F$14,'Claim Details'!$I$28&lt;=Rates!$F$15,'Claim Details'!$I$19="Yes"),Rates!$G$18,IF(AND(U145="B",'Claim Details'!$I$28&gt;=Rates!$F$14,'Claim Details'!$I$28&lt;=Rates!$F$15,'Claim Details'!$I$19="No"),Rates!$F$18,IF(AND(U145="B",'Claim Details'!$I$28&gt;=Rates!$H$14,'Claim Details'!$I$28&lt;=Rates!$H$15,'Claim Details'!$I$19="Yes"),Rates!$I$18,IF(AND(U145="B",'Claim Details'!$I$28&gt;=Rates!$H$14,'Claim Details'!$I$28&lt;=Rates!$H$15,'Claim Details'!$I$19="No"),Rates!$H$18,IF(AND(U145="B",'Claim Details'!$I$28&gt;=Rates!$J$14,'Claim Details'!$I$28&lt;=Rates!$J$15,'Claim Details'!$I$19="Yes"),Rates!$K$18,IF(AND(U145="B",'Claim Details'!$I$28&gt;=Rates!$J$14,'Claim Details'!$I$28&lt;=Rates!$J$15,'Claim Details'!$I$19="No"),Rates!$J$18,IF(AND(U145="C",'Claim Details'!$I$28&gt;=Rates!$D$14,'Claim Details'!$I$28&lt;=Rates!$D$15,'Claim Details'!$I$19="Yes"),Rates!$E$19,IF(AND(U145="C",'Claim Details'!$I$28&gt;=Rates!$D$14,'Claim Details'!$I$28&lt;=Rates!$D$15,'Claim Details'!$I$19="No"),Rates!$D$19,IF(AND(U145="C",'Claim Details'!$I$28&gt;=Rates!$F$14,'Claim Details'!$I$28&lt;=Rates!$F$15,'Claim Details'!$I$19="Yes"),Rates!$G$19,IF(AND(U145="C",'Claim Details'!$I$28&gt;=Rates!$F$14,'Claim Details'!$I$28&lt;=Rates!$F$15,'Claim Details'!$I$19="No"),Rates!$F$19,IF(AND(U145="C",'Claim Details'!$I$28&gt;=Rates!$H$14,'Claim Details'!$I$28&lt;=Rates!$H$15,'Claim Details'!$I$19="Yes"),Rates!$I$19,IF(AND(U145="C",'Claim Details'!$I$28&gt;=Rates!$H$14,'Claim Details'!$I$28&lt;=Rates!$H$15,'Claim Details'!$I$19="No"),Rates!$H$19,IF(AND(U145="C",'Claim Details'!$I$28&gt;=Rates!$J$14,'Claim Details'!$I$28&lt;=Rates!$J$15,'Claim Details'!$I$19="Yes"),Rates!$K$19,IF(AND(U145="C",'Claim Details'!$I$28&gt;=Rates!$J$14,'Claim Details'!$I$28&lt;=Rates!$J$15,'Claim Details'!$I$19="No"),Rates!$J$19,"£0.00"))))))))))))))))))))))))</f>
        <v>£0.00</v>
      </c>
      <c r="AY145" s="189" t="str">
        <f>IF(AND(C145="A",'Claim Details'!$I$28&gt;=Rates!$D$14,'Claim Details'!$I$28&lt;=Rates!$D$15,'Claim Details'!$I$19="Yes"),Rates!$J$25,IF(AND(C145="A",'Claim Details'!$I$28&gt;=Rates!$D$14,'Claim Details'!$I$28&lt;=Rates!$D$15,'Claim Details'!$I$19="No"),Rates!$D$25,IF(AND(C145="A",'Claim Details'!$I$28&gt;=Rates!$F$14,'Claim Details'!$I$28&lt;=Rates!$F$15,'Claim Details'!$I$19="Yes"),Rates!$G$25,IF(AND(C145="A",'Claim Details'!$I$28&gt;=Rates!$F$14,'Claim Details'!$I$28&lt;=Rates!$F$15,'Claim Details'!$I$19="No"),Rates!$F$25,IF(AND(C145="A",'Claim Details'!$I$28&gt;=Rates!$H$14,'Claim Details'!$I$28&lt;=Rates!$H$15,'Claim Details'!$I$19="Yes"),Rates!$I$25,IF(AND(C145="A",'Claim Details'!$I$28&gt;=Rates!$H$14,'Claim Details'!$I$28&lt;=Rates!$H$15,'Claim Details'!$I$19="No"),Rates!$H$25,IF(AND(C145="A",'Claim Details'!$I$28&gt;=Rates!$J$14,'Claim Details'!$I$28&lt;=Rates!$J$15,'Claim Details'!$I$19="Yes"),Rates!$K$25,IF(AND(C145="A",'Claim Details'!$I$28&gt;=Rates!$J$14,'Claim Details'!$I$28&lt;=Rates!$J$15,'Claim Details'!$I$19="No"),Rates!$J$25,IF(AND(C145="B",'Claim Details'!$I$28&gt;=Rates!$D$14,'Claim Details'!$I$28&lt;=Rates!$D$15,'Claim Details'!$I$19="Yes"),Rates!$E$26,IF(AND(C145="B",'Claim Details'!$I$28&gt;=Rates!$D$14,'Claim Details'!$I$28&lt;=Rates!$D$15,'Claim Details'!$I$19="No"),Rates!$D$26,IF(AND(C145="B",'Claim Details'!$I$28&gt;=Rates!$F$14,'Claim Details'!$I$28&lt;=Rates!$F$15,'Claim Details'!$I$19="Yes"),Rates!$G$26,IF(AND(C145="B",'Claim Details'!$I$28&gt;=Rates!$F$14,'Claim Details'!$I$28&lt;=Rates!$F$15,'Claim Details'!$I$19="No"),Rates!$F$26,IF(AND(C145="B",'Claim Details'!$I$28&gt;=Rates!$H$14,'Claim Details'!$I$28&lt;=Rates!$H$15,'Claim Details'!$I$19="Yes"),Rates!$I$26,IF(AND(C145="B",'Claim Details'!$I$28&gt;=Rates!$H$14,'Claim Details'!$I$28&lt;=Rates!$H$15,'Claim Details'!$I$19="No"),Rates!$H$26,IF(AND(C145="B",'Claim Details'!$I$28&gt;=Rates!$J$14,'Claim Details'!$I$28&lt;=Rates!$J$15,'Claim Details'!$I$19="Yes"),Rates!$K$26,IF(AND(C145="B",'Claim Details'!$I$28&gt;=Rates!$J$14,'Claim Details'!$I$28&lt;=Rates!$J$15,'Claim Details'!$I$19="No"),Rates!$J$26,IF(AND(C145="C",'Claim Details'!$I$28&gt;=Rates!$D$14,'Claim Details'!$I$28&lt;=Rates!$D$15,'Claim Details'!$I$19="Yes"),Rates!$E$27,IF(AND(C145="C",'Claim Details'!$I$28&gt;=Rates!$D$14,'Claim Details'!$I$28&lt;=Rates!$D$15,'Claim Details'!$I$19="No"),Rates!$D$27,IF(AND(C145="C",'Claim Details'!$I$28&gt;=Rates!$F$14,'Claim Details'!$I$28&lt;=Rates!$F$15,'Claim Details'!$I$19="Yes"),Rates!$G$27,IF(AND(C145="C",'Claim Details'!$I$28&gt;=Rates!$F$14,'Claim Details'!$I$28&lt;=Rates!$F$15,'Claim Details'!$I$19="No"),Rates!$F$27,IF(AND(C145="C",'Claim Details'!$I$28&gt;=Rates!$H$14,'Claim Details'!$I$28&lt;=Rates!$H$15,'Claim Details'!$I$19="Yes"),Rates!$I$27,IF(AND(C145="C",'Claim Details'!$I$28&gt;=Rates!$H$14,'Claim Details'!$I$28&lt;=Rates!$H$15,'Claim Details'!$I$19="No"),Rates!$H$27,IF(AND(C145="C",'Claim Details'!$I$28&gt;=Rates!$J$14,'Claim Details'!$I$28&lt;=Rates!$J$15,'Claim Details'!$I$19="Yes"),Rates!$K$27,IF(AND(C145="C",'Claim Details'!$I$28&gt;=Rates!$J$14,'Claim Details'!$I$28&lt;=Rates!$J$15,'Claim Details'!$I$19="No"),Rates!$J$27,"£0.00"))))))))))))))))))))))))</f>
        <v>£0.00</v>
      </c>
      <c r="AZ145" s="189" t="str">
        <f>IF(AND(C145="A",'Claim Details'!$I$28&gt;=Rates!$D$14,'Claim Details'!$I$28&lt;=Rates!$D$15,'Claim Details'!$I$19="Yes"),Rates!$E$20,IF(AND(C145="A",'Claim Details'!$I$28&gt;=Rates!$D$14,'Claim Details'!$I$28&lt;=Rates!$D$15,'Claim Details'!$I$19="No"),Rates!$D$20,IF(AND(C145="A",'Claim Details'!$I$28&gt;=Rates!$F$14,'Claim Details'!$I$28&lt;=Rates!$F$15,'Claim Details'!$I$19="Yes"),Rates!$G$20,IF(AND(C145="A",'Claim Details'!$I$28&gt;=Rates!$F$14,'Claim Details'!$I$28&lt;=Rates!$F$15,'Claim Details'!$I$19="No"),Rates!$F$20,IF(AND(C145="A",'Claim Details'!$I$28&gt;=Rates!$H$14,'Claim Details'!$I$28&lt;=Rates!$H$15,'Claim Details'!$I$19="Yes"),Rates!$I$20,IF(AND(C145="A",'Claim Details'!$I$28&gt;=Rates!$H$14,'Claim Details'!$I$28&lt;=Rates!$H$15,'Claim Details'!$I$19="No"),Rates!$H$20,IF(AND(C145="A",'Claim Details'!$I$28&gt;=Rates!$J$14,'Claim Details'!$I$28&lt;=Rates!$J$15,'Claim Details'!$I$19="Yes"),Rates!$K$20,IF(AND(C145="A",'Claim Details'!$I$28&gt;=Rates!$J$14,'Claim Details'!$I$28&lt;=Rates!$J$15,'Claim Details'!$I$19="No"),Rates!$J$20,IF(AND(C145="B",'Claim Details'!$I$28&gt;=Rates!$D$14,'Claim Details'!$I$28&lt;=Rates!$D$15,'Claim Details'!$I$19="Yes"),Rates!$E$21,IF(AND(C145="B",'Claim Details'!$I$28&gt;=Rates!$D$14,'Claim Details'!$I$28&lt;=Rates!$D$15,'Claim Details'!$I$19="No"),Rates!$D$21,IF(AND(C145="B",'Claim Details'!$I$28&gt;=Rates!$F$14,'Claim Details'!$I$28&lt;=Rates!$F$15,'Claim Details'!$I$19="Yes"),Rates!$G$21,IF(AND(C145="B",'Claim Details'!$I$28&gt;=Rates!$F$14,'Claim Details'!$I$28&lt;=Rates!$F$15,'Claim Details'!$I$19="No"),Rates!$F$21,IF(AND(C145="B",'Claim Details'!$I$28&gt;=Rates!$H$14,'Claim Details'!$I$28&lt;=Rates!$H$15,'Claim Details'!$I$19="Yes"),Rates!$I$21,IF(AND(C145="B",'Claim Details'!$I$28&gt;=Rates!$H$14,'Claim Details'!$I$28&lt;=Rates!$H$15,'Claim Details'!$I$19="No"),Rates!$H$21,IF(AND(C145="B",'Claim Details'!$I$28&gt;=Rates!$J$14,'Claim Details'!$I$28&lt;=Rates!$J$15,'Claim Details'!$I$19="Yes"),Rates!$K$21,IF(AND(C145="B",'Claim Details'!$I$28&gt;=Rates!$J$14,'Claim Details'!$I$28&lt;=Rates!$J$15,'Claim Details'!$I$19="No"),Rates!$J$21,"£0.00"))))))))))))))))</f>
        <v>£0.00</v>
      </c>
      <c r="BA145" s="189" t="str">
        <f>IF(AND(C145="A",'Claim Details'!$I$28&gt;=Rates!$D$14,'Claim Details'!$I$28&lt;=Rates!$D$15,'Claim Details'!$I$19="Yes"),Rates!$E$22,IF(AND(C145="A",'Claim Details'!$I$28&gt;=Rates!$D$14,'Claim Details'!$I$28&lt;=Rates!$D$15,'Claim Details'!$I$19="No"),Rates!$D$22,IF(AND(C145="A",'Claim Details'!$I$28&gt;=Rates!$F$14,'Claim Details'!$I$28&lt;=Rates!$F$15,'Claim Details'!$I$19="Yes"),Rates!$G$22,IF(AND(C145="A",'Claim Details'!$I$28&gt;=Rates!$F$14,'Claim Details'!$I$28&lt;=Rates!$F$15,'Claim Details'!$I$19="No"),Rates!$F$22,IF(AND(C145="A",'Claim Details'!$I$28&gt;=Rates!$H$14,'Claim Details'!$I$28&lt;=Rates!$H$15,'Claim Details'!$I$19="Yes"),Rates!$I$22,IF(AND(C145="A",'Claim Details'!$I$28&gt;=Rates!$H$14,'Claim Details'!$I$28&lt;=Rates!$H$15,'Claim Details'!$I$19="No"),Rates!$H$22,IF(AND(C145="A",'Claim Details'!$I$28&gt;=Rates!$J$14,'Claim Details'!$I$28&lt;=Rates!$J$15,'Claim Details'!$I$19="Yes"),Rates!$K$22,IF(AND(C145="A",'Claim Details'!$I$28&gt;=Rates!$J$14,'Claim Details'!$I$28&lt;=Rates!$J$15,'Claim Details'!$I$19="No"),Rates!$J$22,IF(AND(C145="B",'Claim Details'!$I$28&gt;=Rates!$D$14,'Claim Details'!$I$28&lt;=Rates!$D$15,'Claim Details'!$I$19="Yes"),Rates!$E$23,IF(AND(C145="B",'Claim Details'!$I$28&gt;=Rates!$D$14,'Claim Details'!$I$28&lt;=Rates!$D$15,'Claim Details'!$I$19="No"),Rates!$D$23,IF(AND(C145="B",'Claim Details'!$I$28&gt;=Rates!$F$14,'Claim Details'!$I$28&lt;=Rates!$F$15,'Claim Details'!$I$19="Yes"),Rates!$G$23,IF(AND(C145="B",'Claim Details'!$I$28&gt;=Rates!$F$14,'Claim Details'!$I$28&lt;=Rates!$F$15,'Claim Details'!$I$19="No"),Rates!$F$23,IF(AND(C145="B",'Claim Details'!$I$28&gt;=Rates!$H$14,'Claim Details'!$I$28&lt;=Rates!$H$15,'Claim Details'!$I$19="Yes"),Rates!$I$23,IF(AND(C145="B",'Claim Details'!$I$28&gt;=Rates!$H$14,'Claim Details'!$I$28&lt;=Rates!$H$15,'Claim Details'!$I$19="No"),Rates!$H$23,IF(AND(C145="B",'Claim Details'!$I$28&gt;=Rates!$J$14,'Claim Details'!$I$28&lt;=Rates!$J$15,'Claim Details'!$I$19="Yes"),Rates!$K$23,IF(AND(C145="B",'Claim Details'!$I$28&gt;=Rates!$J$14,'Claim Details'!$I$28&lt;=Rates!$J$15,'Claim Details'!$I$19="No"),Rates!$J$23,IF(AND(C145="C",'Claim Details'!$I$28&gt;=Rates!$D$14,'Claim Details'!$I$28&lt;=Rates!$D$15,'Claim Details'!$I$19="Yes"),Rates!$E$24,IF(AND(C145="C",'Claim Details'!$I$28&gt;=Rates!$D$14,'Claim Details'!$I$28&lt;=Rates!$D$15,'Claim Details'!$I$19="No"),Rates!$D$24,IF(AND(C145="C",'Claim Details'!$I$28&gt;=Rates!$F$14,'Claim Details'!$I$28&lt;=Rates!$F$15,'Claim Details'!$I$19="Yes"),Rates!$G$24,IF(AND(C145="C",'Claim Details'!$I$28&gt;=Rates!$F$14,'Claim Details'!$I$28&lt;=Rates!$F$15,'Claim Details'!$I$19="No"),Rates!$F$24,IF(AND(C145="C",'Claim Details'!$I$28&gt;=Rates!$H$14,'Claim Details'!$I$28&lt;=Rates!$H$15,'Claim Details'!$I$19="Yes"),Rates!$I$24,IF(AND(C145="C",'Claim Details'!$I$28&gt;=Rates!$H$14,'Claim Details'!$I$28&lt;=Rates!$H$15,'Claim Details'!$I$19="No"),Rates!$H$24,IF(AND(C145="C",'Claim Details'!$I$28&gt;=Rates!$J$14,'Claim Details'!$I$28&lt;=Rates!$J$15,'Claim Details'!$I$19="Yes"),Rates!$K$24,IF(AND(C145="C",'Claim Details'!$I$28&gt;=Rates!$J$14,'Claim Details'!$I$28&lt;=Rates!$J$15,'Claim Details'!$I$19="No"),Rates!$J$24,"£0.00"))))))))))))))))))))))))</f>
        <v>£0.00</v>
      </c>
      <c r="BB145" s="189" t="str">
        <f t="shared" si="42"/>
        <v>£0.00</v>
      </c>
      <c r="BC145" s="1"/>
      <c r="BD145" s="189" t="str">
        <f>IF(AND(AE145="A",'Claim Details'!$I$28&gt;=Rates!$D$14,'Claim Details'!$I$28&lt;=Rates!$D$15,'Claim Details'!$I$19="Yes"),Rates!$J$17,IF(AND(AE145="A",'Claim Details'!$I$28&gt;=Rates!$D$14,'Claim Details'!$I$28&lt;=Rates!$D$15,'Claim Details'!$I$19="No"),Rates!$D$17,IF(AND(AE145="A",'Claim Details'!$I$28&gt;=Rates!$F$14,'Claim Details'!$I$28&lt;=Rates!$F$15,'Claim Details'!$I$19="Yes"),Rates!$G$17,IF(AND(AE145="A",'Claim Details'!$I$28&gt;=Rates!$F$14,'Claim Details'!$I$28&lt;=Rates!$F$15,'Claim Details'!$I$19="No"),Rates!$F$17,IF(AND(AE145="A",'Claim Details'!$I$28&gt;=Rates!$H$14,'Claim Details'!$I$28&lt;=Rates!$H$15,'Claim Details'!$I$19="Yes"),Rates!$I$17,IF(AND(AE145="A",'Claim Details'!$I$28&gt;=Rates!$H$14,'Claim Details'!$I$28&lt;=Rates!$H$15,'Claim Details'!$I$19="No"),Rates!$H$17,IF(AND(AE145="A",'Claim Details'!$I$28&gt;=Rates!$J$14,'Claim Details'!$I$28&lt;=Rates!$J$15,'Claim Details'!$I$19="Yes"),Rates!$K$17,IF(AND(AE145="A",'Claim Details'!$I$28&gt;=Rates!$J$14,'Claim Details'!$I$28&lt;=Rates!$J$15,'Claim Details'!$I$19="No"),Rates!$J$17,IF(AND(AE145="B",'Claim Details'!$I$28&gt;=Rates!$D$14,'Claim Details'!$I$28&lt;=Rates!$D$15,'Claim Details'!$I$19="Yes"),Rates!$E$18,IF(AND(AE145="B",'Claim Details'!$I$28&gt;=Rates!$D$14,'Claim Details'!$I$28&lt;=Rates!$D$15,'Claim Details'!$I$19="No"),Rates!$D$18,IF(AND(AE145="B",'Claim Details'!$I$28&gt;=Rates!$F$14,'Claim Details'!$I$28&lt;=Rates!$F$15,'Claim Details'!$I$19="Yes"),Rates!$G$18,IF(AND(AE145="B",'Claim Details'!$I$28&gt;=Rates!$F$14,'Claim Details'!$I$28&lt;=Rates!$F$15,'Claim Details'!$I$19="No"),Rates!$F$18,IF(AND(AE145="B",'Claim Details'!$I$28&gt;=Rates!$H$14,'Claim Details'!$I$28&lt;=Rates!$H$15,'Claim Details'!$I$19="Yes"),Rates!$I$18,IF(AND(AE145="B",'Claim Details'!$I$28&gt;=Rates!$H$14,'Claim Details'!$I$28&lt;=Rates!$H$15,'Claim Details'!$I$19="No"),Rates!$H$18,IF(AND(AE145="B",'Claim Details'!$I$28&gt;=Rates!$J$14,'Claim Details'!$I$28&lt;=Rates!$J$15,'Claim Details'!$I$19="Yes"),Rates!$K$18,IF(AND(AE145="B",'Claim Details'!$I$28&gt;=Rates!$J$14,'Claim Details'!$I$28&lt;=Rates!$J$15,'Claim Details'!$I$19="No"),Rates!$J$18,IF(AND(AE145="C",'Claim Details'!$I$28&gt;=Rates!$D$14,'Claim Details'!$I$28&lt;=Rates!$D$15,'Claim Details'!$I$19="Yes"),Rates!$E$19,IF(AND(AE145="C",'Claim Details'!$I$28&gt;=Rates!$D$14,'Claim Details'!$I$28&lt;=Rates!$D$15,'Claim Details'!$I$19="No"),Rates!$D$19,IF(AND(AE145="C",'Claim Details'!$I$28&gt;=Rates!$F$14,'Claim Details'!$I$28&lt;=Rates!$F$15,'Claim Details'!$I$19="Yes"),Rates!$G$19,IF(AND(AE145="C",'Claim Details'!$I$28&gt;=Rates!$F$14,'Claim Details'!$I$28&lt;=Rates!$F$15,'Claim Details'!$I$19="No"),Rates!$F$19,IF(AND(AE145="C",'Claim Details'!$I$28&gt;=Rates!$H$14,'Claim Details'!$I$28&lt;=Rates!$H$15,'Claim Details'!$I$19="Yes"),Rates!$I$19,IF(AND(AE145="C",'Claim Details'!$I$28&gt;=Rates!$H$14,'Claim Details'!$I$28&lt;=Rates!$H$15,'Claim Details'!$I$19="No"),Rates!$H$19,IF(AND(AE145="C",'Claim Details'!$I$28&gt;=Rates!$J$14,'Claim Details'!$I$28&lt;=Rates!$J$15,'Claim Details'!$I$19="Yes"),Rates!$K$19,IF(AND(AE145="C",'Claim Details'!$I$28&gt;=Rates!$J$14,'Claim Details'!$I$28&lt;=Rates!$J$15,'Claim Details'!$I$19="No"),Rates!$J$19,"£0.00"))))))))))))))))))))))))</f>
        <v>£0.00</v>
      </c>
      <c r="BE145" s="189" t="str">
        <f>IF(AND(AE145="A",'Claim Details'!$I$28&gt;=Rates!$D$14,'Claim Details'!$I$28&lt;=Rates!$D$15,'Claim Details'!$I$19="Yes"),Rates!$J$25,IF(AND(AE145="A",'Claim Details'!$I$28&gt;=Rates!$D$14,'Claim Details'!$I$28&lt;=Rates!$D$15,'Claim Details'!$I$19="No"),Rates!$D$25,IF(AND(AE145="A",'Claim Details'!$I$28&gt;=Rates!$F$14,'Claim Details'!$I$28&lt;=Rates!$F$15,'Claim Details'!$I$19="Yes"),Rates!$G$25,IF(AND(AE145="A",'Claim Details'!$I$28&gt;=Rates!$F$14,'Claim Details'!$I$28&lt;=Rates!$F$15,'Claim Details'!$I$19="No"),Rates!$F$25,IF(AND(AE145="A",'Claim Details'!$I$28&gt;=Rates!$H$14,'Claim Details'!$I$28&lt;=Rates!$H$15,'Claim Details'!$I$19="Yes"),Rates!$I$25,IF(AND(AE145="A",'Claim Details'!$I$28&gt;=Rates!$H$14,'Claim Details'!$I$28&lt;=Rates!$H$15,'Claim Details'!$I$19="No"),Rates!$H$25,IF(AND(AE145="A",'Claim Details'!$I$28&gt;=Rates!$J$14,'Claim Details'!$I$28&lt;=Rates!$J$15,'Claim Details'!$I$19="Yes"),Rates!$K$25,IF(AND(AE145="A",'Claim Details'!$I$28&gt;=Rates!$J$14,'Claim Details'!$I$28&lt;=Rates!$J$15,'Claim Details'!$I$19="No"),Rates!$J$25,IF(AND(AE145="B",'Claim Details'!$I$28&gt;=Rates!$D$14,'Claim Details'!$I$28&lt;=Rates!$D$15,'Claim Details'!$I$19="Yes"),Rates!$E$26,IF(AND(AE145="B",'Claim Details'!$I$28&gt;=Rates!$D$14,'Claim Details'!$I$28&lt;=Rates!$D$15,'Claim Details'!$I$19="No"),Rates!$D$26,IF(AND(AE145="B",'Claim Details'!$I$28&gt;=Rates!$F$14,'Claim Details'!$I$28&lt;=Rates!$F$15,'Claim Details'!$I$19="Yes"),Rates!$G$26,IF(AND(AE145="B",'Claim Details'!$I$28&gt;=Rates!$F$14,'Claim Details'!$I$28&lt;=Rates!$F$15,'Claim Details'!$I$19="No"),Rates!$F$26,IF(AND(AE145="B",'Claim Details'!$I$28&gt;=Rates!$H$14,'Claim Details'!$I$28&lt;=Rates!$H$15,'Claim Details'!$I$19="Yes"),Rates!$I$26,IF(AND(AE145="B",'Claim Details'!$I$28&gt;=Rates!$H$14,'Claim Details'!$I$28&lt;=Rates!$H$15,'Claim Details'!$I$19="No"),Rates!$H$26,IF(AND(AE145="B",'Claim Details'!$I$28&gt;=Rates!$J$14,'Claim Details'!$I$28&lt;=Rates!$J$15,'Claim Details'!$I$19="Yes"),Rates!$K$26,IF(AND(AE145="B",'Claim Details'!$I$28&gt;=Rates!$J$14,'Claim Details'!$I$28&lt;=Rates!$J$15,'Claim Details'!$I$19="No"),Rates!$J$26,IF(AND(AE145="C",'Claim Details'!$I$28&gt;=Rates!$D$14,'Claim Details'!$I$28&lt;=Rates!$D$15,'Claim Details'!$I$19="Yes"),Rates!$E$27,IF(AND(AE145="C",'Claim Details'!$I$28&gt;=Rates!$D$14,'Claim Details'!$I$28&lt;=Rates!$D$15,'Claim Details'!$I$19="No"),Rates!$D$27,IF(AND(AE145="C",'Claim Details'!$I$28&gt;=Rates!$F$14,'Claim Details'!$I$28&lt;=Rates!$F$15,'Claim Details'!$I$19="Yes"),Rates!$G$27,IF(AND(AE145="C",'Claim Details'!$I$28&gt;=Rates!$F$14,'Claim Details'!$I$28&lt;=Rates!$F$15,'Claim Details'!$I$19="No"),Rates!$F$27,IF(AND(AE145="C",'Claim Details'!$I$28&gt;=Rates!$H$14,'Claim Details'!$I$28&lt;=Rates!$H$15,'Claim Details'!$I$19="Yes"),Rates!$I$27,IF(AND(AE145="C",'Claim Details'!$I$28&gt;=Rates!$H$14,'Claim Details'!$I$28&lt;=Rates!$H$15,'Claim Details'!$I$19="No"),Rates!$H$27,IF(AND(AE145="C",'Claim Details'!$I$28&gt;=Rates!$J$14,'Claim Details'!$I$28&lt;=Rates!$J$15,'Claim Details'!$I$19="Yes"),Rates!$K$27,IF(AND(AE145="C",'Claim Details'!$I$28&gt;=Rates!$J$14,'Claim Details'!$I$28&lt;=Rates!$J$15,'Claim Details'!$I$19="No"),Rates!$J$27,"£0.00"))))))))))))))))))))))))</f>
        <v>£0.00</v>
      </c>
      <c r="BF145" s="189" t="str">
        <f>IF(AND(AE145="A",'Claim Details'!$I$28&gt;=Rates!$D$14,'Claim Details'!$I$28&lt;=Rates!$D$15,'Claim Details'!$I$19="Yes"),Rates!$E$20,IF(AND(AE145="A",'Claim Details'!$I$28&gt;=Rates!$D$14,'Claim Details'!$I$28&lt;=Rates!$D$15,'Claim Details'!$I$19="No"),Rates!$D$20,IF(AND(AE145="A",'Claim Details'!$I$28&gt;=Rates!$F$14,'Claim Details'!$I$28&lt;=Rates!$F$15,'Claim Details'!$I$19="Yes"),Rates!$G$20,IF(AND(AE145="A",'Claim Details'!$I$28&gt;=Rates!$F$14,'Claim Details'!$I$28&lt;=Rates!$F$15,'Claim Details'!$I$19="No"),Rates!$F$20,IF(AND(AE145="A",'Claim Details'!$I$28&gt;=Rates!$H$14,'Claim Details'!$I$28&lt;=Rates!$H$15,'Claim Details'!$I$19="Yes"),Rates!$I$20,IF(AND(AE145="A",'Claim Details'!$I$28&gt;=Rates!$H$14,'Claim Details'!$I$28&lt;=Rates!$H$15,'Claim Details'!$I$19="No"),Rates!$H$20,IF(AND(AE145="A",'Claim Details'!$I$28&gt;=Rates!$J$14,'Claim Details'!$I$28&lt;=Rates!$J$15,'Claim Details'!$I$19="Yes"),Rates!$K$20,IF(AND(AE145="A",'Claim Details'!$I$28&gt;=Rates!$J$14,'Claim Details'!$I$28&lt;=Rates!$J$15,'Claim Details'!$I$19="No"),Rates!$J$20,IF(AND(AE145="B",'Claim Details'!$I$28&gt;=Rates!$D$14,'Claim Details'!$I$28&lt;=Rates!$D$15,'Claim Details'!$I$19="Yes"),Rates!$E$21,IF(AND(AE145="B",'Claim Details'!$I$28&gt;=Rates!$D$14,'Claim Details'!$I$28&lt;=Rates!$D$15,'Claim Details'!$I$19="No"),Rates!$D$21,IF(AND(AE145="B",'Claim Details'!$I$28&gt;=Rates!$F$14,'Claim Details'!$I$28&lt;=Rates!$F$15,'Claim Details'!$I$19="Yes"),Rates!$G$21,IF(AND(AE145="B",'Claim Details'!$I$28&gt;=Rates!$F$14,'Claim Details'!$I$28&lt;=Rates!$F$15,'Claim Details'!$I$19="No"),Rates!$F$21,IF(AND(AE145="B",'Claim Details'!$I$28&gt;=Rates!$H$14,'Claim Details'!$I$28&lt;=Rates!$H$15,'Claim Details'!$I$19="Yes"),Rates!$I$21,IF(AND(AE145="B",'Claim Details'!$I$28&gt;=Rates!$H$14,'Claim Details'!$I$28&lt;=Rates!$H$15,'Claim Details'!$I$19="No"),Rates!$H$21,IF(AND(AE145="B",'Claim Details'!$I$28&gt;=Rates!$J$14,'Claim Details'!$I$28&lt;=Rates!$J$15,'Claim Details'!$I$19="Yes"),Rates!$K$21,IF(AND(AE145="B",'Claim Details'!$I$28&gt;=Rates!$J$14,'Claim Details'!$I$28&lt;=Rates!$J$15,'Claim Details'!$I$19="No"),Rates!$J$21,"£0.00"))))))))))))))))</f>
        <v>£0.00</v>
      </c>
      <c r="BG145" s="189" t="str">
        <f>IF(AND(AE145="A",'Claim Details'!$I$28&gt;=Rates!$D$14,'Claim Details'!$I$28&lt;=Rates!$D$15,'Claim Details'!$I$19="Yes"),Rates!$E$22,IF(AND(AE145="A",'Claim Details'!$I$28&gt;=Rates!$D$14,'Claim Details'!$I$28&lt;=Rates!$D$15,'Claim Details'!$I$19="No"),Rates!$D$22,IF(AND(AE145="A",'Claim Details'!$I$28&gt;=Rates!$F$14,'Claim Details'!$I$28&lt;=Rates!$F$15,'Claim Details'!$I$19="Yes"),Rates!$G$22,IF(AND(AE145="A",'Claim Details'!$I$28&gt;=Rates!$F$14,'Claim Details'!$I$28&lt;=Rates!$F$15,'Claim Details'!$I$19="No"),Rates!$F$22,IF(AND(AE145="A",'Claim Details'!$I$28&gt;=Rates!$H$14,'Claim Details'!$I$28&lt;=Rates!$H$15,'Claim Details'!$I$19="Yes"),Rates!$I$22,IF(AND(AE145="A",'Claim Details'!$I$28&gt;=Rates!$H$14,'Claim Details'!$I$28&lt;=Rates!$H$15,'Claim Details'!$I$19="No"),Rates!$H$22,IF(AND(AE145="A",'Claim Details'!$I$28&gt;=Rates!$J$14,'Claim Details'!$I$28&lt;=Rates!$J$15,'Claim Details'!$I$19="Yes"),Rates!$K$22,IF(AND(AE145="A",'Claim Details'!$I$28&gt;=Rates!$J$14,'Claim Details'!$I$28&lt;=Rates!$J$15,'Claim Details'!$I$19="No"),Rates!$J$22,IF(AND(AE145="B",'Claim Details'!$I$28&gt;=Rates!$D$14,'Claim Details'!$I$28&lt;=Rates!$D$15,'Claim Details'!$I$19="Yes"),Rates!$E$23,IF(AND(AE145="B",'Claim Details'!$I$28&gt;=Rates!$D$14,'Claim Details'!$I$28&lt;=Rates!$D$15,'Claim Details'!$I$19="No"),Rates!$D$23,IF(AND(AE145="B",'Claim Details'!$I$28&gt;=Rates!$F$14,'Claim Details'!$I$28&lt;=Rates!$F$15,'Claim Details'!$I$19="Yes"),Rates!$G$23,IF(AND(AE145="B",'Claim Details'!$I$28&gt;=Rates!$F$14,'Claim Details'!$I$28&lt;=Rates!$F$15,'Claim Details'!$I$19="No"),Rates!$F$23,IF(AND(AE145="B",'Claim Details'!$I$28&gt;=Rates!$H$14,'Claim Details'!$I$28&lt;=Rates!$H$15,'Claim Details'!$I$19="Yes"),Rates!$I$23,IF(AND(AE145="B",'Claim Details'!$I$28&gt;=Rates!$H$14,'Claim Details'!$I$28&lt;=Rates!$H$15,'Claim Details'!$I$19="No"),Rates!$H$23,IF(AND(AE145="B",'Claim Details'!$I$28&gt;=Rates!$J$14,'Claim Details'!$I$28&lt;=Rates!$J$15,'Claim Details'!$I$19="Yes"),Rates!$K$23,IF(AND(AE145="B",'Claim Details'!$I$28&gt;=Rates!$J$14,'Claim Details'!$I$28&lt;=Rates!$J$15,'Claim Details'!$I$19="No"),Rates!$J$23,IF(AND(AE145="C",'Claim Details'!$I$28&gt;=Rates!$D$14,'Claim Details'!$I$28&lt;=Rates!$D$15,'Claim Details'!$I$19="Yes"),Rates!$E$24,IF(AND(AE145="C",'Claim Details'!$I$28&gt;=Rates!$D$14,'Claim Details'!$I$28&lt;=Rates!$D$15,'Claim Details'!$I$19="No"),Rates!$D$24,IF(AND(AE145="C",'Claim Details'!$I$28&gt;=Rates!$F$14,'Claim Details'!$I$28&lt;=Rates!$F$15,'Claim Details'!$I$19="Yes"),Rates!$G$24,IF(AND(AE145="C",'Claim Details'!$I$28&gt;=Rates!$F$14,'Claim Details'!$I$28&lt;=Rates!$F$15,'Claim Details'!$I$19="No"),Rates!$F$24,IF(AND(AE145="C",'Claim Details'!$I$28&gt;=Rates!$H$14,'Claim Details'!$I$28&lt;=Rates!$H$15,'Claim Details'!$I$19="Yes"),Rates!$I$24,IF(AND(AE145="C",'Claim Details'!$I$28&gt;=Rates!$H$14,'Claim Details'!$I$28&lt;=Rates!$H$15,'Claim Details'!$I$19="No"),Rates!$H$24,IF(AND(AE145="C",'Claim Details'!$I$28&gt;=Rates!$J$14,'Claim Details'!$I$28&lt;=Rates!$J$15,'Claim Details'!$I$19="Yes"),Rates!$K$24,IF(AND(AE145="C",'Claim Details'!$I$28&gt;=Rates!$J$14,'Claim Details'!$I$28&lt;=Rates!$J$15,'Claim Details'!$I$19="No"),Rates!$J$24,"£0.00"))))))))))))))))))))))))</f>
        <v>£0.00</v>
      </c>
      <c r="BH145" s="189" t="str">
        <f t="shared" si="43"/>
        <v>£0.00</v>
      </c>
      <c r="BI145" s="189">
        <f t="shared" si="44"/>
        <v>0</v>
      </c>
      <c r="BO145" s="202" t="str">
        <f>IF(H145="","£0.00",IF(AP145="4","£0.00",IF(AP145="5","£0.00",IF(AP145="1","£0.00",((AQ145*H145)*'Claim Details'!$F$111)/100))))</f>
        <v>£0.00</v>
      </c>
      <c r="BP145" s="202" t="str">
        <f>IF(T145="","£0.00",IF(AP145="4","£0.00",IF(AP145="5","£0.00",IF(AP145="1","£0.00",((AR145*T145)*'Claim Details'!$N$111)/100))))</f>
        <v>£0.00</v>
      </c>
      <c r="BQ145" s="202" t="str">
        <f>IF(AI145="","£0.00",IF(AP145="4","£0.00",IF(AP145="5","£0.00",IF(AP145="1","£0.00",((BI145*AI145)*'Claim Details'!$W$111)/100))))</f>
        <v>£0.00</v>
      </c>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row>
    <row r="146" spans="1:97" ht="15">
      <c r="A146" s="145"/>
      <c r="B146" s="91"/>
      <c r="C146" s="96"/>
      <c r="D146" s="97"/>
      <c r="E146" s="98"/>
      <c r="F146" s="89"/>
      <c r="G146" s="99"/>
      <c r="H146" s="100"/>
      <c r="I146" s="221" t="str">
        <f t="shared" si="34"/>
        <v>£0.00</v>
      </c>
      <c r="J146" s="101"/>
      <c r="K146" s="100"/>
      <c r="L146" s="221" t="str">
        <f t="shared" si="35"/>
        <v>£0.00</v>
      </c>
      <c r="M146" s="101"/>
      <c r="N146" s="102"/>
      <c r="O146" s="145"/>
      <c r="P146" s="77"/>
      <c r="Q146" s="87"/>
      <c r="R146" s="87"/>
      <c r="S146" s="87"/>
      <c r="T146" s="149" t="str">
        <f t="shared" si="36"/>
        <v/>
      </c>
      <c r="U146" s="87" t="str">
        <f t="shared" si="45"/>
        <v/>
      </c>
      <c r="V146" s="87"/>
      <c r="W146" s="53" t="str">
        <f t="shared" si="37"/>
        <v>£0.00</v>
      </c>
      <c r="X146" s="53"/>
      <c r="Y146" s="87"/>
      <c r="Z146" s="78"/>
      <c r="AA146" s="79"/>
      <c r="AB146" s="160"/>
      <c r="AC146" s="98"/>
      <c r="AD146" s="225"/>
      <c r="AE146" s="235" t="str">
        <f t="shared" si="38"/>
        <v/>
      </c>
      <c r="AF146" s="87" t="str">
        <f t="shared" si="39"/>
        <v/>
      </c>
      <c r="AG146" s="53"/>
      <c r="AH146" s="224"/>
      <c r="AI146" s="226" t="str">
        <f t="shared" si="31"/>
        <v/>
      </c>
      <c r="AJ146" s="236" t="str">
        <f t="shared" si="40"/>
        <v>£0.00</v>
      </c>
      <c r="AK146" s="31"/>
      <c r="AL146" s="1"/>
      <c r="AM146" s="1"/>
      <c r="AN146" s="1"/>
      <c r="AO146" s="1"/>
      <c r="AP146" s="1" t="str">
        <f t="shared" si="32"/>
        <v/>
      </c>
      <c r="AQ146" s="27">
        <f t="shared" si="33"/>
        <v>0</v>
      </c>
      <c r="AR146" s="189">
        <f t="shared" si="41"/>
        <v>0</v>
      </c>
      <c r="AS146" s="190" t="str">
        <f>IF(AND(C146="A",'Claim Details'!$E$28&gt;=Rates!$D$14,'Claim Details'!$E$28&lt;=Rates!$D$15,'Claim Details'!$E$19="Yes"),Rates!$E$17,IF(AND(C146="A",'Claim Details'!$E$28&gt;=Rates!$D$14,'Claim Details'!$E$28&lt;=Rates!$D$15,'Claim Details'!$E$19="No"),Rates!$D$17,IF(AND(C146="A",'Claim Details'!$E$28&gt;=Rates!$F$14,'Claim Details'!$E$28&lt;=Rates!$F$15,'Claim Details'!$E$19="Yes"),Rates!$G$17,IF(AND(C146="A",'Claim Details'!$E$28&gt;=Rates!$F$14,'Claim Details'!$E$28&lt;=Rates!$F$15,'Claim Details'!$E$19="No"),Rates!$F$17,IF(AND(C146="A",'Claim Details'!$E$28&gt;=Rates!$H$14,'Claim Details'!$E$28&lt;=Rates!$H$15,'Claim Details'!$E$19="Yes"),Rates!$I$17,IF(AND(C146="A",'Claim Details'!$E$28&gt;=Rates!$H$14,'Claim Details'!$E$28&lt;=Rates!$H$15,'Claim Details'!$E$19="No"),Rates!$H$17,IF(AND(C146="A",'Claim Details'!$E$28&gt;=Rates!$J$14,'Claim Details'!$E$28&lt;=Rates!$J$15,'Claim Details'!$E$19="Yes"),Rates!$K$17,IF(AND(C146="A",'Claim Details'!$E$28&gt;=Rates!$J$14,'Claim Details'!$E$28&lt;=Rates!$J$15,'Claim Details'!$E$19="No"),Rates!$J$17,IF(AND(C146="B",'Claim Details'!$E$28&gt;=Rates!$D$14,'Claim Details'!$E$28&lt;=Rates!$D$15,'Claim Details'!$E$19="Yes"),Rates!$E$18,IF(AND(C146="B",'Claim Details'!$E$28&gt;=Rates!$D$14,'Claim Details'!$E$28&lt;=Rates!$D$15,'Claim Details'!$E$19="No"),Rates!$D$18,IF(AND(C146="B",'Claim Details'!$E$28&gt;=Rates!$F$14,'Claim Details'!$E$28&lt;=Rates!$F$15,'Claim Details'!$E$19="Yes"),Rates!$G$18,IF(AND(C146="B",'Claim Details'!$E$28&gt;=Rates!$F$14,'Claim Details'!$E$28&lt;=Rates!$F$15,'Claim Details'!$E$19="No"),Rates!$F$18,IF(AND(C146="B",'Claim Details'!$E$28&gt;=Rates!$H$14,'Claim Details'!$E$28&lt;=Rates!$H$15,'Claim Details'!$E$19="Yes"),Rates!$I$18,IF(AND(C146="B",'Claim Details'!$E$28&gt;=Rates!$H$14,'Claim Details'!$E$28&lt;=Rates!$H$15,'Claim Details'!$E$19="No"),Rates!$H$18,IF(AND(C146="B",'Claim Details'!$E$28&gt;=Rates!$J$14,'Claim Details'!$E$28&lt;=Rates!$J$15,'Claim Details'!$E$19="Yes"),Rates!$K$18,IF(AND(C146="B",'Claim Details'!$E$28&gt;=Rates!$J$14,'Claim Details'!$E$28&lt;=Rates!$J$15,'Claim Details'!$E$19="No"),Rates!$J$18,IF(AND(C146="C",'Claim Details'!$E$28&gt;=Rates!$D$14,'Claim Details'!$E$28&lt;=Rates!$D$15,'Claim Details'!$E$19="Yes"),Rates!$E$19,IF(AND(C146="C",'Claim Details'!$E$28&gt;=Rates!$D$14,'Claim Details'!$E$28&lt;=Rates!$D$15,'Claim Details'!$E$19="No"),Rates!$D$19,IF(AND(C146="C",'Claim Details'!$E$28&gt;=Rates!$F$14,'Claim Details'!$E$28&lt;=Rates!$F$15,'Claim Details'!$E$19="Yes"),Rates!$G$19,IF(AND(C146="C",'Claim Details'!$E$28&gt;=Rates!$F$14,'Claim Details'!$E$28&lt;=Rates!$F$15,'Claim Details'!$E$19="No"),Rates!$F$19,IF(AND(C146="C",'Claim Details'!$E$28&gt;=Rates!$H$14,'Claim Details'!$E$28&lt;=Rates!$H$15,'Claim Details'!$E$19="Yes"),Rates!$I$19,IF(AND(C146="C",'Claim Details'!$E$28&gt;=Rates!$H$14,'Claim Details'!$E$28&lt;=Rates!$H$15,'Claim Details'!$E$19="No"),Rates!$H$19,IF(AND(C146="C",'Claim Details'!$E$28&gt;=Rates!$J$14,'Claim Details'!$E$28&lt;=Rates!$J$15,'Claim Details'!$E$19="Yes"),Rates!$K$19,IF(AND(C146="C",'Claim Details'!$E$28&gt;=Rates!$J$14,'Claim Details'!$E$28&lt;=Rates!$J$15,'Claim Details'!$E$19="No"),Rates!$J$19,"£0.00"))))))))))))))))))))))))</f>
        <v>£0.00</v>
      </c>
      <c r="AT146" s="189" t="str">
        <f>IF(AND(C146="A",'Claim Details'!$E$28&gt;=Rates!$D$14,'Claim Details'!$E$28&lt;=Rates!$D$15,'Claim Details'!$E$19="Yes"),Rates!$E$25,IF(AND(C146="A",'Claim Details'!$E$28&gt;=Rates!$D$14,'Claim Details'!$E$28&lt;=Rates!$D$15,'Claim Details'!$E$19="No"),Rates!$D$25,IF(AND(C146="A",'Claim Details'!$E$28&gt;=Rates!$F$14,'Claim Details'!$E$28&lt;=Rates!$F$15,'Claim Details'!$E$19="Yes"),Rates!$G$25,IF(AND(C146="A",'Claim Details'!$E$28&gt;=Rates!$F$14,'Claim Details'!$E$28&lt;=Rates!$F$15,'Claim Details'!$E$19="No"),Rates!$F$25,IF(AND(C146="A",'Claim Details'!$E$28&gt;=Rates!$H$14,'Claim Details'!$E$28&lt;=Rates!$H$15,'Claim Details'!$E$19="Yes"),Rates!$I$25,IF(AND(C146="A",'Claim Details'!$E$28&gt;=Rates!$H$14,'Claim Details'!$E$28&lt;=Rates!$H$15,'Claim Details'!$E$19="No"),Rates!$H$25,IF(AND(C146="A",'Claim Details'!$E$28&gt;=Rates!$J$14,'Claim Details'!$E$28&lt;=Rates!$J$15,'Claim Details'!$E$19="Yes"),Rates!$K$25,IF(AND(C146="A",'Claim Details'!$E$28&gt;=Rates!$J$14,'Claim Details'!$E$28&lt;=Rates!$J$15,'Claim Details'!$E$19="No"),Rates!$J$25,IF(AND(C146="B",'Claim Details'!$E$28&gt;=Rates!$D$14,'Claim Details'!$E$28&lt;=Rates!$D$15,'Claim Details'!$E$19="Yes"),Rates!$E$26,IF(AND(C146="B",'Claim Details'!$E$28&gt;=Rates!$D$14,'Claim Details'!$E$28&lt;=Rates!$D$15,'Claim Details'!$E$19="No"),Rates!$D$26,IF(AND(C146="B",'Claim Details'!$E$28&gt;=Rates!$F$14,'Claim Details'!$E$28&lt;=Rates!$F$15,'Claim Details'!$E$19="Yes"),Rates!$G$26,IF(AND(C146="B",'Claim Details'!$E$28&gt;=Rates!$F$14,'Claim Details'!$E$28&lt;=Rates!$F$15,'Claim Details'!$E$19="No"),Rates!$F$26,IF(AND(C146="B",'Claim Details'!$E$28&gt;=Rates!$H$14,'Claim Details'!$E$28&lt;=Rates!$H$15,'Claim Details'!$E$19="Yes"),Rates!$I$26,IF(AND(C146="B",'Claim Details'!$E$28&gt;=Rates!$H$14,'Claim Details'!$E$28&lt;=Rates!$H$15,'Claim Details'!$E$19="No"),Rates!$H$26,IF(AND(C146="B",'Claim Details'!$E$28&gt;=Rates!$J$14,'Claim Details'!$E$28&lt;=Rates!$J$15,'Claim Details'!$E$19="Yes"),Rates!$K$26,IF(AND(C146="B",'Claim Details'!$E$28&gt;=Rates!$J$14,'Claim Details'!$E$28&lt;=Rates!$J$15,'Claim Details'!$E$19="No"),Rates!$J$26,IF(AND(C146="C",'Claim Details'!$E$28&gt;=Rates!$D$14,'Claim Details'!$E$28&lt;=Rates!$D$15,'Claim Details'!$E$19="Yes"),Rates!$E$27,IF(AND(C146="C",'Claim Details'!$E$28&gt;=Rates!$D$14,'Claim Details'!$E$28&lt;=Rates!$D$15,'Claim Details'!$E$19="No"),Rates!$D$27,IF(AND(C146="C",'Claim Details'!$E$28&gt;=Rates!$F$14,'Claim Details'!$E$28&lt;=Rates!$F$15,'Claim Details'!$E$19="Yes"),Rates!$G$27,IF(AND(C146="C",'Claim Details'!$E$28&gt;=Rates!$F$14,'Claim Details'!$E$28&lt;=Rates!$F$15,'Claim Details'!$E$19="No"),Rates!$F$27,IF(AND(C146="C",'Claim Details'!$E$28&gt;=Rates!$H$14,'Claim Details'!$E$28&lt;=Rates!$H$15,'Claim Details'!$E$19="Yes"),Rates!$I$27,IF(AND(C146="C",'Claim Details'!$E$28&gt;=Rates!$H$14,'Claim Details'!$E$28&lt;=Rates!$H$15,'Claim Details'!$E$19="No"),Rates!$H$27,IF(AND(C146="C",'Claim Details'!$E$28&gt;=Rates!$J$14,'Claim Details'!$E$28&lt;=Rates!$J$15,'Claim Details'!$E$19="Yes"),Rates!$K$27,IF(AND(C146="C",'Claim Details'!$E$28&gt;=Rates!$J$14,'Claim Details'!$E$28&lt;=Rates!$J$15,'Claim Details'!$E$19="No"),Rates!$J$27,"£0.00"))))))))))))))))))))))))</f>
        <v>£0.00</v>
      </c>
      <c r="AU146" s="191" t="str">
        <f>IF(AND(C146="A",'Claim Details'!$E$28&gt;=Rates!$D$14,'Claim Details'!$E$28&lt;=Rates!$D$15,'Claim Details'!$E$19="Yes"),Rates!$E$20,IF(AND(C146="A",'Claim Details'!$E$28&gt;=Rates!$D$14,'Claim Details'!$E$28&lt;=Rates!$D$15,'Claim Details'!$E$19="No"),Rates!$D$20,IF(AND(C146="A",'Claim Details'!$E$28&gt;=Rates!$F$14,'Claim Details'!$E$28&lt;=Rates!$F$15,'Claim Details'!$E$19="Yes"),Rates!$G$20,IF(AND(C146="A",'Claim Details'!$E$28&gt;=Rates!$F$14,'Claim Details'!$E$28&lt;=Rates!$F$15,'Claim Details'!$E$19="No"),Rates!$F$20,IF(AND(C146="A",'Claim Details'!$E$28&gt;=Rates!$H$14,'Claim Details'!$E$28&lt;=Rates!$H$15,'Claim Details'!$E$19="Yes"),Rates!$I$20,IF(AND(C146="A",'Claim Details'!$E$28&gt;=Rates!$H$14,'Claim Details'!$E$28&lt;=Rates!$H$15,'Claim Details'!$E$19="No"),Rates!$H$20,IF(AND(C146="A",'Claim Details'!$E$28&gt;=Rates!$J$14,'Claim Details'!$E$28&lt;=Rates!$J$15,'Claim Details'!$E$19="Yes"),Rates!$K$20,IF(AND(C146="A",'Claim Details'!$E$28&gt;=Rates!$J$14,'Claim Details'!$E$28&lt;=Rates!$J$15,'Claim Details'!$E$19="No"),Rates!$J$20,IF(AND(C146="B",'Claim Details'!$E$28&gt;=Rates!$D$14,'Claim Details'!$E$28&lt;=Rates!$D$15,'Claim Details'!$E$19="Yes"),Rates!$E$21,IF(AND(C146="B",'Claim Details'!$E$28&gt;=Rates!$D$14,'Claim Details'!$E$28&lt;=Rates!$D$15,'Claim Details'!$E$19="No"),Rates!$D$21,IF(AND(C146="B",'Claim Details'!$E$28&gt;=Rates!$F$14,'Claim Details'!$E$28&lt;=Rates!$F$15,'Claim Details'!$E$19="Yes"),Rates!$G$21,IF(AND(C146="B",'Claim Details'!$E$28&gt;=Rates!$F$14,'Claim Details'!$E$28&lt;=Rates!$F$15,'Claim Details'!$E$19="No"),Rates!$F$21,IF(AND(C146="B",'Claim Details'!$E$28&gt;=Rates!$H$14,'Claim Details'!$E$28&lt;=Rates!$H$15,'Claim Details'!$E$19="Yes"),Rates!$I$21,IF(AND(C146="B",'Claim Details'!$E$28&gt;=Rates!$H$14,'Claim Details'!$E$28&lt;=Rates!$H$15,'Claim Details'!$E$19="No"),Rates!$H$21,IF(AND(C146="B",'Claim Details'!$E$28&gt;=Rates!$J$14,'Claim Details'!$E$28&lt;=Rates!$J$15,'Claim Details'!$E$19="Yes"),Rates!$K$21,IF(AND(C146="B",'Claim Details'!$E$28&gt;=Rates!$J$14,'Claim Details'!$E$28&lt;=Rates!$J$15,'Claim Details'!$E$19="No"),Rates!$J$21,"£0.00"))))))))))))))))</f>
        <v>£0.00</v>
      </c>
      <c r="AV146" s="191" t="str">
        <f>IF(AND(C146="A",'Claim Details'!$E$28&gt;=Rates!$D$14,'Claim Details'!$E$28&lt;=Rates!$D$15,'Claim Details'!$E$19="Yes"),Rates!$E$22,IF(AND(C146="A",'Claim Details'!$E$28&gt;=Rates!$D$14,'Claim Details'!$E$28&lt;=Rates!$D$15,'Claim Details'!$E$19="No"),Rates!$D$22,IF(AND(C146="A",'Claim Details'!$E$28&gt;=Rates!$F$14,'Claim Details'!$E$28&lt;=Rates!$F$15,'Claim Details'!$E$19="Yes"),Rates!$G$22,IF(AND(C146="A",'Claim Details'!$E$28&gt;=Rates!$F$14,'Claim Details'!$E$28&lt;=Rates!$F$15,'Claim Details'!$E$19="No"),Rates!$F$22,IF(AND(C146="A",'Claim Details'!$E$28&gt;=Rates!$H$14,'Claim Details'!$E$28&lt;=Rates!$H$15,'Claim Details'!$E$19="Yes"),Rates!$I$22,IF(AND(C146="A",'Claim Details'!$E$28&gt;=Rates!$H$14,'Claim Details'!$E$28&lt;=Rates!$H$15,'Claim Details'!$E$19="No"),Rates!$H$22,IF(AND(C146="A",'Claim Details'!$E$28&gt;=Rates!$J$14,'Claim Details'!$E$28&lt;=Rates!$J$15,'Claim Details'!$E$19="Yes"),Rates!$K$22,IF(AND(C146="A",'Claim Details'!$E$28&gt;=Rates!$J$14,'Claim Details'!$E$28&lt;=Rates!$J$15,'Claim Details'!$E$19="No"),Rates!$J$22,IF(AND(C146="B",'Claim Details'!$E$28&gt;=Rates!$D$14,'Claim Details'!$E$28&lt;=Rates!$D$15,'Claim Details'!$E$19="Yes"),Rates!$E$23,IF(AND(C146="B",'Claim Details'!$E$28&gt;=Rates!$D$14,'Claim Details'!$E$28&lt;=Rates!$D$15,'Claim Details'!$E$19="No"),Rates!$D$23,IF(AND(C146="B",'Claim Details'!$E$28&gt;=Rates!$F$14,'Claim Details'!$E$28&lt;=Rates!$F$15,'Claim Details'!$E$19="Yes"),Rates!$G$23,IF(AND(C146="B",'Claim Details'!$E$28&gt;=Rates!$F$14,'Claim Details'!$E$28&lt;=Rates!$F$15,'Claim Details'!$E$19="No"),Rates!$F$23,IF(AND(C146="B",'Claim Details'!$E$28&gt;=Rates!$H$14,'Claim Details'!$E$28&lt;=Rates!$H$15,'Claim Details'!$E$19="Yes"),Rates!$I$23,IF(AND(C146="B",'Claim Details'!$E$28&gt;=Rates!$H$14,'Claim Details'!$E$28&lt;=Rates!$H$15,'Claim Details'!$E$19="No"),Rates!$H$23,IF(AND(C146="B",'Claim Details'!$E$28&gt;=Rates!$J$14,'Claim Details'!$E$28&lt;=Rates!$J$15,'Claim Details'!$E$19="Yes"),Rates!$K$23,IF(AND(C146="B",'Claim Details'!$E$28&gt;=Rates!$J$14,'Claim Details'!$E$28&lt;=Rates!$J$15,'Claim Details'!$E$19="No"),Rates!$J$23,IF(AND(C146="C",'Claim Details'!$E$28&gt;=Rates!$D$14,'Claim Details'!$E$28&lt;=Rates!$D$15,'Claim Details'!$E$19="Yes"),Rates!$E$24,IF(AND(C146="C",'Claim Details'!$E$28&gt;=Rates!$D$14,'Claim Details'!$E$28&lt;=Rates!$D$15,'Claim Details'!$E$19="No"),Rates!$D$24,IF(AND(C146="C",'Claim Details'!$E$28&gt;=Rates!$F$14,'Claim Details'!$E$28&lt;=Rates!$F$15,'Claim Details'!$E$19="Yes"),Rates!$G$24,IF(AND(C146="C",'Claim Details'!$E$28&gt;=Rates!$F$14,'Claim Details'!$E$28&lt;=Rates!$F$15,'Claim Details'!$E$19="No"),Rates!$F$24,IF(AND(C146="C",'Claim Details'!$E$28&gt;=Rates!$H$14,'Claim Details'!$E$28&lt;=Rates!$H$15,'Claim Details'!$E$19="Yes"),Rates!$I$24,IF(AND(C146="C",'Claim Details'!$E$28&gt;=Rates!$H$14,'Claim Details'!$E$28&lt;=Rates!$H$15,'Claim Details'!$E$19="No"),Rates!$H$24,IF(AND(C146="C",'Claim Details'!$E$28&gt;=Rates!$J$14,'Claim Details'!$E$28&lt;=Rates!$J$15,'Claim Details'!$E$19="Yes"),Rates!$K$24,IF(AND(C146="C",'Claim Details'!$E$28&gt;=Rates!$J$14,'Claim Details'!$E$28&lt;=Rates!$J$15,'Claim Details'!$E$19="No"),Rates!$J$24,"£0.00"))))))))))))))))))))))))</f>
        <v>£0.00</v>
      </c>
      <c r="AW146" s="1"/>
      <c r="AX146" s="189" t="str">
        <f>IF(AND(U146="A",'Claim Details'!$I$28&gt;=Rates!$D$14,'Claim Details'!$I$28&lt;=Rates!$D$15,'Claim Details'!$I$19="Yes"),Rates!$J$17,IF(AND(U146="A",'Claim Details'!$I$28&gt;=Rates!$D$14,'Claim Details'!$I$28&lt;=Rates!$D$15,'Claim Details'!$I$19="No"),Rates!$D$17,IF(AND(U146="A",'Claim Details'!$I$28&gt;=Rates!$F$14,'Claim Details'!$I$28&lt;=Rates!$F$15,'Claim Details'!$I$19="Yes"),Rates!$G$17,IF(AND(U146="A",'Claim Details'!$I$28&gt;=Rates!$F$14,'Claim Details'!$I$28&lt;=Rates!$F$15,'Claim Details'!$I$19="No"),Rates!$F$17,IF(AND(U146="A",'Claim Details'!$I$28&gt;=Rates!$H$14,'Claim Details'!$I$28&lt;=Rates!$H$15,'Claim Details'!$I$19="Yes"),Rates!$I$17,IF(AND(U146="A",'Claim Details'!$I$28&gt;=Rates!$H$14,'Claim Details'!$I$28&lt;=Rates!$H$15,'Claim Details'!$I$19="No"),Rates!$H$17,IF(AND(U146="A",'Claim Details'!$I$28&gt;=Rates!$J$14,'Claim Details'!$I$28&lt;=Rates!$J$15,'Claim Details'!$I$19="Yes"),Rates!$K$17,IF(AND(U146="A",'Claim Details'!$I$28&gt;=Rates!$J$14,'Claim Details'!$I$28&lt;=Rates!$J$15,'Claim Details'!$I$19="No"),Rates!$J$17,IF(AND(U146="B",'Claim Details'!$I$28&gt;=Rates!$D$14,'Claim Details'!$I$28&lt;=Rates!$D$15,'Claim Details'!$I$19="Yes"),Rates!$E$18,IF(AND(U146="B",'Claim Details'!$I$28&gt;=Rates!$D$14,'Claim Details'!$I$28&lt;=Rates!$D$15,'Claim Details'!$I$19="No"),Rates!$D$18,IF(AND(U146="B",'Claim Details'!$I$28&gt;=Rates!$F$14,'Claim Details'!$I$28&lt;=Rates!$F$15,'Claim Details'!$I$19="Yes"),Rates!$G$18,IF(AND(U146="B",'Claim Details'!$I$28&gt;=Rates!$F$14,'Claim Details'!$I$28&lt;=Rates!$F$15,'Claim Details'!$I$19="No"),Rates!$F$18,IF(AND(U146="B",'Claim Details'!$I$28&gt;=Rates!$H$14,'Claim Details'!$I$28&lt;=Rates!$H$15,'Claim Details'!$I$19="Yes"),Rates!$I$18,IF(AND(U146="B",'Claim Details'!$I$28&gt;=Rates!$H$14,'Claim Details'!$I$28&lt;=Rates!$H$15,'Claim Details'!$I$19="No"),Rates!$H$18,IF(AND(U146="B",'Claim Details'!$I$28&gt;=Rates!$J$14,'Claim Details'!$I$28&lt;=Rates!$J$15,'Claim Details'!$I$19="Yes"),Rates!$K$18,IF(AND(U146="B",'Claim Details'!$I$28&gt;=Rates!$J$14,'Claim Details'!$I$28&lt;=Rates!$J$15,'Claim Details'!$I$19="No"),Rates!$J$18,IF(AND(U146="C",'Claim Details'!$I$28&gt;=Rates!$D$14,'Claim Details'!$I$28&lt;=Rates!$D$15,'Claim Details'!$I$19="Yes"),Rates!$E$19,IF(AND(U146="C",'Claim Details'!$I$28&gt;=Rates!$D$14,'Claim Details'!$I$28&lt;=Rates!$D$15,'Claim Details'!$I$19="No"),Rates!$D$19,IF(AND(U146="C",'Claim Details'!$I$28&gt;=Rates!$F$14,'Claim Details'!$I$28&lt;=Rates!$F$15,'Claim Details'!$I$19="Yes"),Rates!$G$19,IF(AND(U146="C",'Claim Details'!$I$28&gt;=Rates!$F$14,'Claim Details'!$I$28&lt;=Rates!$F$15,'Claim Details'!$I$19="No"),Rates!$F$19,IF(AND(U146="C",'Claim Details'!$I$28&gt;=Rates!$H$14,'Claim Details'!$I$28&lt;=Rates!$H$15,'Claim Details'!$I$19="Yes"),Rates!$I$19,IF(AND(U146="C",'Claim Details'!$I$28&gt;=Rates!$H$14,'Claim Details'!$I$28&lt;=Rates!$H$15,'Claim Details'!$I$19="No"),Rates!$H$19,IF(AND(U146="C",'Claim Details'!$I$28&gt;=Rates!$J$14,'Claim Details'!$I$28&lt;=Rates!$J$15,'Claim Details'!$I$19="Yes"),Rates!$K$19,IF(AND(U146="C",'Claim Details'!$I$28&gt;=Rates!$J$14,'Claim Details'!$I$28&lt;=Rates!$J$15,'Claim Details'!$I$19="No"),Rates!$J$19,"£0.00"))))))))))))))))))))))))</f>
        <v>£0.00</v>
      </c>
      <c r="AY146" s="189" t="str">
        <f>IF(AND(C146="A",'Claim Details'!$I$28&gt;=Rates!$D$14,'Claim Details'!$I$28&lt;=Rates!$D$15,'Claim Details'!$I$19="Yes"),Rates!$J$25,IF(AND(C146="A",'Claim Details'!$I$28&gt;=Rates!$D$14,'Claim Details'!$I$28&lt;=Rates!$D$15,'Claim Details'!$I$19="No"),Rates!$D$25,IF(AND(C146="A",'Claim Details'!$I$28&gt;=Rates!$F$14,'Claim Details'!$I$28&lt;=Rates!$F$15,'Claim Details'!$I$19="Yes"),Rates!$G$25,IF(AND(C146="A",'Claim Details'!$I$28&gt;=Rates!$F$14,'Claim Details'!$I$28&lt;=Rates!$F$15,'Claim Details'!$I$19="No"),Rates!$F$25,IF(AND(C146="A",'Claim Details'!$I$28&gt;=Rates!$H$14,'Claim Details'!$I$28&lt;=Rates!$H$15,'Claim Details'!$I$19="Yes"),Rates!$I$25,IF(AND(C146="A",'Claim Details'!$I$28&gt;=Rates!$H$14,'Claim Details'!$I$28&lt;=Rates!$H$15,'Claim Details'!$I$19="No"),Rates!$H$25,IF(AND(C146="A",'Claim Details'!$I$28&gt;=Rates!$J$14,'Claim Details'!$I$28&lt;=Rates!$J$15,'Claim Details'!$I$19="Yes"),Rates!$K$25,IF(AND(C146="A",'Claim Details'!$I$28&gt;=Rates!$J$14,'Claim Details'!$I$28&lt;=Rates!$J$15,'Claim Details'!$I$19="No"),Rates!$J$25,IF(AND(C146="B",'Claim Details'!$I$28&gt;=Rates!$D$14,'Claim Details'!$I$28&lt;=Rates!$D$15,'Claim Details'!$I$19="Yes"),Rates!$E$26,IF(AND(C146="B",'Claim Details'!$I$28&gt;=Rates!$D$14,'Claim Details'!$I$28&lt;=Rates!$D$15,'Claim Details'!$I$19="No"),Rates!$D$26,IF(AND(C146="B",'Claim Details'!$I$28&gt;=Rates!$F$14,'Claim Details'!$I$28&lt;=Rates!$F$15,'Claim Details'!$I$19="Yes"),Rates!$G$26,IF(AND(C146="B",'Claim Details'!$I$28&gt;=Rates!$F$14,'Claim Details'!$I$28&lt;=Rates!$F$15,'Claim Details'!$I$19="No"),Rates!$F$26,IF(AND(C146="B",'Claim Details'!$I$28&gt;=Rates!$H$14,'Claim Details'!$I$28&lt;=Rates!$H$15,'Claim Details'!$I$19="Yes"),Rates!$I$26,IF(AND(C146="B",'Claim Details'!$I$28&gt;=Rates!$H$14,'Claim Details'!$I$28&lt;=Rates!$H$15,'Claim Details'!$I$19="No"),Rates!$H$26,IF(AND(C146="B",'Claim Details'!$I$28&gt;=Rates!$J$14,'Claim Details'!$I$28&lt;=Rates!$J$15,'Claim Details'!$I$19="Yes"),Rates!$K$26,IF(AND(C146="B",'Claim Details'!$I$28&gt;=Rates!$J$14,'Claim Details'!$I$28&lt;=Rates!$J$15,'Claim Details'!$I$19="No"),Rates!$J$26,IF(AND(C146="C",'Claim Details'!$I$28&gt;=Rates!$D$14,'Claim Details'!$I$28&lt;=Rates!$D$15,'Claim Details'!$I$19="Yes"),Rates!$E$27,IF(AND(C146="C",'Claim Details'!$I$28&gt;=Rates!$D$14,'Claim Details'!$I$28&lt;=Rates!$D$15,'Claim Details'!$I$19="No"),Rates!$D$27,IF(AND(C146="C",'Claim Details'!$I$28&gt;=Rates!$F$14,'Claim Details'!$I$28&lt;=Rates!$F$15,'Claim Details'!$I$19="Yes"),Rates!$G$27,IF(AND(C146="C",'Claim Details'!$I$28&gt;=Rates!$F$14,'Claim Details'!$I$28&lt;=Rates!$F$15,'Claim Details'!$I$19="No"),Rates!$F$27,IF(AND(C146="C",'Claim Details'!$I$28&gt;=Rates!$H$14,'Claim Details'!$I$28&lt;=Rates!$H$15,'Claim Details'!$I$19="Yes"),Rates!$I$27,IF(AND(C146="C",'Claim Details'!$I$28&gt;=Rates!$H$14,'Claim Details'!$I$28&lt;=Rates!$H$15,'Claim Details'!$I$19="No"),Rates!$H$27,IF(AND(C146="C",'Claim Details'!$I$28&gt;=Rates!$J$14,'Claim Details'!$I$28&lt;=Rates!$J$15,'Claim Details'!$I$19="Yes"),Rates!$K$27,IF(AND(C146="C",'Claim Details'!$I$28&gt;=Rates!$J$14,'Claim Details'!$I$28&lt;=Rates!$J$15,'Claim Details'!$I$19="No"),Rates!$J$27,"£0.00"))))))))))))))))))))))))</f>
        <v>£0.00</v>
      </c>
      <c r="AZ146" s="189" t="str">
        <f>IF(AND(C146="A",'Claim Details'!$I$28&gt;=Rates!$D$14,'Claim Details'!$I$28&lt;=Rates!$D$15,'Claim Details'!$I$19="Yes"),Rates!$E$20,IF(AND(C146="A",'Claim Details'!$I$28&gt;=Rates!$D$14,'Claim Details'!$I$28&lt;=Rates!$D$15,'Claim Details'!$I$19="No"),Rates!$D$20,IF(AND(C146="A",'Claim Details'!$I$28&gt;=Rates!$F$14,'Claim Details'!$I$28&lt;=Rates!$F$15,'Claim Details'!$I$19="Yes"),Rates!$G$20,IF(AND(C146="A",'Claim Details'!$I$28&gt;=Rates!$F$14,'Claim Details'!$I$28&lt;=Rates!$F$15,'Claim Details'!$I$19="No"),Rates!$F$20,IF(AND(C146="A",'Claim Details'!$I$28&gt;=Rates!$H$14,'Claim Details'!$I$28&lt;=Rates!$H$15,'Claim Details'!$I$19="Yes"),Rates!$I$20,IF(AND(C146="A",'Claim Details'!$I$28&gt;=Rates!$H$14,'Claim Details'!$I$28&lt;=Rates!$H$15,'Claim Details'!$I$19="No"),Rates!$H$20,IF(AND(C146="A",'Claim Details'!$I$28&gt;=Rates!$J$14,'Claim Details'!$I$28&lt;=Rates!$J$15,'Claim Details'!$I$19="Yes"),Rates!$K$20,IF(AND(C146="A",'Claim Details'!$I$28&gt;=Rates!$J$14,'Claim Details'!$I$28&lt;=Rates!$J$15,'Claim Details'!$I$19="No"),Rates!$J$20,IF(AND(C146="B",'Claim Details'!$I$28&gt;=Rates!$D$14,'Claim Details'!$I$28&lt;=Rates!$D$15,'Claim Details'!$I$19="Yes"),Rates!$E$21,IF(AND(C146="B",'Claim Details'!$I$28&gt;=Rates!$D$14,'Claim Details'!$I$28&lt;=Rates!$D$15,'Claim Details'!$I$19="No"),Rates!$D$21,IF(AND(C146="B",'Claim Details'!$I$28&gt;=Rates!$F$14,'Claim Details'!$I$28&lt;=Rates!$F$15,'Claim Details'!$I$19="Yes"),Rates!$G$21,IF(AND(C146="B",'Claim Details'!$I$28&gt;=Rates!$F$14,'Claim Details'!$I$28&lt;=Rates!$F$15,'Claim Details'!$I$19="No"),Rates!$F$21,IF(AND(C146="B",'Claim Details'!$I$28&gt;=Rates!$H$14,'Claim Details'!$I$28&lt;=Rates!$H$15,'Claim Details'!$I$19="Yes"),Rates!$I$21,IF(AND(C146="B",'Claim Details'!$I$28&gt;=Rates!$H$14,'Claim Details'!$I$28&lt;=Rates!$H$15,'Claim Details'!$I$19="No"),Rates!$H$21,IF(AND(C146="B",'Claim Details'!$I$28&gt;=Rates!$J$14,'Claim Details'!$I$28&lt;=Rates!$J$15,'Claim Details'!$I$19="Yes"),Rates!$K$21,IF(AND(C146="B",'Claim Details'!$I$28&gt;=Rates!$J$14,'Claim Details'!$I$28&lt;=Rates!$J$15,'Claim Details'!$I$19="No"),Rates!$J$21,"£0.00"))))))))))))))))</f>
        <v>£0.00</v>
      </c>
      <c r="BA146" s="189" t="str">
        <f>IF(AND(C146="A",'Claim Details'!$I$28&gt;=Rates!$D$14,'Claim Details'!$I$28&lt;=Rates!$D$15,'Claim Details'!$I$19="Yes"),Rates!$E$22,IF(AND(C146="A",'Claim Details'!$I$28&gt;=Rates!$D$14,'Claim Details'!$I$28&lt;=Rates!$D$15,'Claim Details'!$I$19="No"),Rates!$D$22,IF(AND(C146="A",'Claim Details'!$I$28&gt;=Rates!$F$14,'Claim Details'!$I$28&lt;=Rates!$F$15,'Claim Details'!$I$19="Yes"),Rates!$G$22,IF(AND(C146="A",'Claim Details'!$I$28&gt;=Rates!$F$14,'Claim Details'!$I$28&lt;=Rates!$F$15,'Claim Details'!$I$19="No"),Rates!$F$22,IF(AND(C146="A",'Claim Details'!$I$28&gt;=Rates!$H$14,'Claim Details'!$I$28&lt;=Rates!$H$15,'Claim Details'!$I$19="Yes"),Rates!$I$22,IF(AND(C146="A",'Claim Details'!$I$28&gt;=Rates!$H$14,'Claim Details'!$I$28&lt;=Rates!$H$15,'Claim Details'!$I$19="No"),Rates!$H$22,IF(AND(C146="A",'Claim Details'!$I$28&gt;=Rates!$J$14,'Claim Details'!$I$28&lt;=Rates!$J$15,'Claim Details'!$I$19="Yes"),Rates!$K$22,IF(AND(C146="A",'Claim Details'!$I$28&gt;=Rates!$J$14,'Claim Details'!$I$28&lt;=Rates!$J$15,'Claim Details'!$I$19="No"),Rates!$J$22,IF(AND(C146="B",'Claim Details'!$I$28&gt;=Rates!$D$14,'Claim Details'!$I$28&lt;=Rates!$D$15,'Claim Details'!$I$19="Yes"),Rates!$E$23,IF(AND(C146="B",'Claim Details'!$I$28&gt;=Rates!$D$14,'Claim Details'!$I$28&lt;=Rates!$D$15,'Claim Details'!$I$19="No"),Rates!$D$23,IF(AND(C146="B",'Claim Details'!$I$28&gt;=Rates!$F$14,'Claim Details'!$I$28&lt;=Rates!$F$15,'Claim Details'!$I$19="Yes"),Rates!$G$23,IF(AND(C146="B",'Claim Details'!$I$28&gt;=Rates!$F$14,'Claim Details'!$I$28&lt;=Rates!$F$15,'Claim Details'!$I$19="No"),Rates!$F$23,IF(AND(C146="B",'Claim Details'!$I$28&gt;=Rates!$H$14,'Claim Details'!$I$28&lt;=Rates!$H$15,'Claim Details'!$I$19="Yes"),Rates!$I$23,IF(AND(C146="B",'Claim Details'!$I$28&gt;=Rates!$H$14,'Claim Details'!$I$28&lt;=Rates!$H$15,'Claim Details'!$I$19="No"),Rates!$H$23,IF(AND(C146="B",'Claim Details'!$I$28&gt;=Rates!$J$14,'Claim Details'!$I$28&lt;=Rates!$J$15,'Claim Details'!$I$19="Yes"),Rates!$K$23,IF(AND(C146="B",'Claim Details'!$I$28&gt;=Rates!$J$14,'Claim Details'!$I$28&lt;=Rates!$J$15,'Claim Details'!$I$19="No"),Rates!$J$23,IF(AND(C146="C",'Claim Details'!$I$28&gt;=Rates!$D$14,'Claim Details'!$I$28&lt;=Rates!$D$15,'Claim Details'!$I$19="Yes"),Rates!$E$24,IF(AND(C146="C",'Claim Details'!$I$28&gt;=Rates!$D$14,'Claim Details'!$I$28&lt;=Rates!$D$15,'Claim Details'!$I$19="No"),Rates!$D$24,IF(AND(C146="C",'Claim Details'!$I$28&gt;=Rates!$F$14,'Claim Details'!$I$28&lt;=Rates!$F$15,'Claim Details'!$I$19="Yes"),Rates!$G$24,IF(AND(C146="C",'Claim Details'!$I$28&gt;=Rates!$F$14,'Claim Details'!$I$28&lt;=Rates!$F$15,'Claim Details'!$I$19="No"),Rates!$F$24,IF(AND(C146="C",'Claim Details'!$I$28&gt;=Rates!$H$14,'Claim Details'!$I$28&lt;=Rates!$H$15,'Claim Details'!$I$19="Yes"),Rates!$I$24,IF(AND(C146="C",'Claim Details'!$I$28&gt;=Rates!$H$14,'Claim Details'!$I$28&lt;=Rates!$H$15,'Claim Details'!$I$19="No"),Rates!$H$24,IF(AND(C146="C",'Claim Details'!$I$28&gt;=Rates!$J$14,'Claim Details'!$I$28&lt;=Rates!$J$15,'Claim Details'!$I$19="Yes"),Rates!$K$24,IF(AND(C146="C",'Claim Details'!$I$28&gt;=Rates!$J$14,'Claim Details'!$I$28&lt;=Rates!$J$15,'Claim Details'!$I$19="No"),Rates!$J$24,"£0.00"))))))))))))))))))))))))</f>
        <v>£0.00</v>
      </c>
      <c r="BB146" s="189" t="str">
        <f t="shared" si="42"/>
        <v>£0.00</v>
      </c>
      <c r="BC146" s="1"/>
      <c r="BD146" s="189" t="str">
        <f>IF(AND(AE146="A",'Claim Details'!$I$28&gt;=Rates!$D$14,'Claim Details'!$I$28&lt;=Rates!$D$15,'Claim Details'!$I$19="Yes"),Rates!$J$17,IF(AND(AE146="A",'Claim Details'!$I$28&gt;=Rates!$D$14,'Claim Details'!$I$28&lt;=Rates!$D$15,'Claim Details'!$I$19="No"),Rates!$D$17,IF(AND(AE146="A",'Claim Details'!$I$28&gt;=Rates!$F$14,'Claim Details'!$I$28&lt;=Rates!$F$15,'Claim Details'!$I$19="Yes"),Rates!$G$17,IF(AND(AE146="A",'Claim Details'!$I$28&gt;=Rates!$F$14,'Claim Details'!$I$28&lt;=Rates!$F$15,'Claim Details'!$I$19="No"),Rates!$F$17,IF(AND(AE146="A",'Claim Details'!$I$28&gt;=Rates!$H$14,'Claim Details'!$I$28&lt;=Rates!$H$15,'Claim Details'!$I$19="Yes"),Rates!$I$17,IF(AND(AE146="A",'Claim Details'!$I$28&gt;=Rates!$H$14,'Claim Details'!$I$28&lt;=Rates!$H$15,'Claim Details'!$I$19="No"),Rates!$H$17,IF(AND(AE146="A",'Claim Details'!$I$28&gt;=Rates!$J$14,'Claim Details'!$I$28&lt;=Rates!$J$15,'Claim Details'!$I$19="Yes"),Rates!$K$17,IF(AND(AE146="A",'Claim Details'!$I$28&gt;=Rates!$J$14,'Claim Details'!$I$28&lt;=Rates!$J$15,'Claim Details'!$I$19="No"),Rates!$J$17,IF(AND(AE146="B",'Claim Details'!$I$28&gt;=Rates!$D$14,'Claim Details'!$I$28&lt;=Rates!$D$15,'Claim Details'!$I$19="Yes"),Rates!$E$18,IF(AND(AE146="B",'Claim Details'!$I$28&gt;=Rates!$D$14,'Claim Details'!$I$28&lt;=Rates!$D$15,'Claim Details'!$I$19="No"),Rates!$D$18,IF(AND(AE146="B",'Claim Details'!$I$28&gt;=Rates!$F$14,'Claim Details'!$I$28&lt;=Rates!$F$15,'Claim Details'!$I$19="Yes"),Rates!$G$18,IF(AND(AE146="B",'Claim Details'!$I$28&gt;=Rates!$F$14,'Claim Details'!$I$28&lt;=Rates!$F$15,'Claim Details'!$I$19="No"),Rates!$F$18,IF(AND(AE146="B",'Claim Details'!$I$28&gt;=Rates!$H$14,'Claim Details'!$I$28&lt;=Rates!$H$15,'Claim Details'!$I$19="Yes"),Rates!$I$18,IF(AND(AE146="B",'Claim Details'!$I$28&gt;=Rates!$H$14,'Claim Details'!$I$28&lt;=Rates!$H$15,'Claim Details'!$I$19="No"),Rates!$H$18,IF(AND(AE146="B",'Claim Details'!$I$28&gt;=Rates!$J$14,'Claim Details'!$I$28&lt;=Rates!$J$15,'Claim Details'!$I$19="Yes"),Rates!$K$18,IF(AND(AE146="B",'Claim Details'!$I$28&gt;=Rates!$J$14,'Claim Details'!$I$28&lt;=Rates!$J$15,'Claim Details'!$I$19="No"),Rates!$J$18,IF(AND(AE146="C",'Claim Details'!$I$28&gt;=Rates!$D$14,'Claim Details'!$I$28&lt;=Rates!$D$15,'Claim Details'!$I$19="Yes"),Rates!$E$19,IF(AND(AE146="C",'Claim Details'!$I$28&gt;=Rates!$D$14,'Claim Details'!$I$28&lt;=Rates!$D$15,'Claim Details'!$I$19="No"),Rates!$D$19,IF(AND(AE146="C",'Claim Details'!$I$28&gt;=Rates!$F$14,'Claim Details'!$I$28&lt;=Rates!$F$15,'Claim Details'!$I$19="Yes"),Rates!$G$19,IF(AND(AE146="C",'Claim Details'!$I$28&gt;=Rates!$F$14,'Claim Details'!$I$28&lt;=Rates!$F$15,'Claim Details'!$I$19="No"),Rates!$F$19,IF(AND(AE146="C",'Claim Details'!$I$28&gt;=Rates!$H$14,'Claim Details'!$I$28&lt;=Rates!$H$15,'Claim Details'!$I$19="Yes"),Rates!$I$19,IF(AND(AE146="C",'Claim Details'!$I$28&gt;=Rates!$H$14,'Claim Details'!$I$28&lt;=Rates!$H$15,'Claim Details'!$I$19="No"),Rates!$H$19,IF(AND(AE146="C",'Claim Details'!$I$28&gt;=Rates!$J$14,'Claim Details'!$I$28&lt;=Rates!$J$15,'Claim Details'!$I$19="Yes"),Rates!$K$19,IF(AND(AE146="C",'Claim Details'!$I$28&gt;=Rates!$J$14,'Claim Details'!$I$28&lt;=Rates!$J$15,'Claim Details'!$I$19="No"),Rates!$J$19,"£0.00"))))))))))))))))))))))))</f>
        <v>£0.00</v>
      </c>
      <c r="BE146" s="189" t="str">
        <f>IF(AND(AE146="A",'Claim Details'!$I$28&gt;=Rates!$D$14,'Claim Details'!$I$28&lt;=Rates!$D$15,'Claim Details'!$I$19="Yes"),Rates!$J$25,IF(AND(AE146="A",'Claim Details'!$I$28&gt;=Rates!$D$14,'Claim Details'!$I$28&lt;=Rates!$D$15,'Claim Details'!$I$19="No"),Rates!$D$25,IF(AND(AE146="A",'Claim Details'!$I$28&gt;=Rates!$F$14,'Claim Details'!$I$28&lt;=Rates!$F$15,'Claim Details'!$I$19="Yes"),Rates!$G$25,IF(AND(AE146="A",'Claim Details'!$I$28&gt;=Rates!$F$14,'Claim Details'!$I$28&lt;=Rates!$F$15,'Claim Details'!$I$19="No"),Rates!$F$25,IF(AND(AE146="A",'Claim Details'!$I$28&gt;=Rates!$H$14,'Claim Details'!$I$28&lt;=Rates!$H$15,'Claim Details'!$I$19="Yes"),Rates!$I$25,IF(AND(AE146="A",'Claim Details'!$I$28&gt;=Rates!$H$14,'Claim Details'!$I$28&lt;=Rates!$H$15,'Claim Details'!$I$19="No"),Rates!$H$25,IF(AND(AE146="A",'Claim Details'!$I$28&gt;=Rates!$J$14,'Claim Details'!$I$28&lt;=Rates!$J$15,'Claim Details'!$I$19="Yes"),Rates!$K$25,IF(AND(AE146="A",'Claim Details'!$I$28&gt;=Rates!$J$14,'Claim Details'!$I$28&lt;=Rates!$J$15,'Claim Details'!$I$19="No"),Rates!$J$25,IF(AND(AE146="B",'Claim Details'!$I$28&gt;=Rates!$D$14,'Claim Details'!$I$28&lt;=Rates!$D$15,'Claim Details'!$I$19="Yes"),Rates!$E$26,IF(AND(AE146="B",'Claim Details'!$I$28&gt;=Rates!$D$14,'Claim Details'!$I$28&lt;=Rates!$D$15,'Claim Details'!$I$19="No"),Rates!$D$26,IF(AND(AE146="B",'Claim Details'!$I$28&gt;=Rates!$F$14,'Claim Details'!$I$28&lt;=Rates!$F$15,'Claim Details'!$I$19="Yes"),Rates!$G$26,IF(AND(AE146="B",'Claim Details'!$I$28&gt;=Rates!$F$14,'Claim Details'!$I$28&lt;=Rates!$F$15,'Claim Details'!$I$19="No"),Rates!$F$26,IF(AND(AE146="B",'Claim Details'!$I$28&gt;=Rates!$H$14,'Claim Details'!$I$28&lt;=Rates!$H$15,'Claim Details'!$I$19="Yes"),Rates!$I$26,IF(AND(AE146="B",'Claim Details'!$I$28&gt;=Rates!$H$14,'Claim Details'!$I$28&lt;=Rates!$H$15,'Claim Details'!$I$19="No"),Rates!$H$26,IF(AND(AE146="B",'Claim Details'!$I$28&gt;=Rates!$J$14,'Claim Details'!$I$28&lt;=Rates!$J$15,'Claim Details'!$I$19="Yes"),Rates!$K$26,IF(AND(AE146="B",'Claim Details'!$I$28&gt;=Rates!$J$14,'Claim Details'!$I$28&lt;=Rates!$J$15,'Claim Details'!$I$19="No"),Rates!$J$26,IF(AND(AE146="C",'Claim Details'!$I$28&gt;=Rates!$D$14,'Claim Details'!$I$28&lt;=Rates!$D$15,'Claim Details'!$I$19="Yes"),Rates!$E$27,IF(AND(AE146="C",'Claim Details'!$I$28&gt;=Rates!$D$14,'Claim Details'!$I$28&lt;=Rates!$D$15,'Claim Details'!$I$19="No"),Rates!$D$27,IF(AND(AE146="C",'Claim Details'!$I$28&gt;=Rates!$F$14,'Claim Details'!$I$28&lt;=Rates!$F$15,'Claim Details'!$I$19="Yes"),Rates!$G$27,IF(AND(AE146="C",'Claim Details'!$I$28&gt;=Rates!$F$14,'Claim Details'!$I$28&lt;=Rates!$F$15,'Claim Details'!$I$19="No"),Rates!$F$27,IF(AND(AE146="C",'Claim Details'!$I$28&gt;=Rates!$H$14,'Claim Details'!$I$28&lt;=Rates!$H$15,'Claim Details'!$I$19="Yes"),Rates!$I$27,IF(AND(AE146="C",'Claim Details'!$I$28&gt;=Rates!$H$14,'Claim Details'!$I$28&lt;=Rates!$H$15,'Claim Details'!$I$19="No"),Rates!$H$27,IF(AND(AE146="C",'Claim Details'!$I$28&gt;=Rates!$J$14,'Claim Details'!$I$28&lt;=Rates!$J$15,'Claim Details'!$I$19="Yes"),Rates!$K$27,IF(AND(AE146="C",'Claim Details'!$I$28&gt;=Rates!$J$14,'Claim Details'!$I$28&lt;=Rates!$J$15,'Claim Details'!$I$19="No"),Rates!$J$27,"£0.00"))))))))))))))))))))))))</f>
        <v>£0.00</v>
      </c>
      <c r="BF146" s="189" t="str">
        <f>IF(AND(AE146="A",'Claim Details'!$I$28&gt;=Rates!$D$14,'Claim Details'!$I$28&lt;=Rates!$D$15,'Claim Details'!$I$19="Yes"),Rates!$E$20,IF(AND(AE146="A",'Claim Details'!$I$28&gt;=Rates!$D$14,'Claim Details'!$I$28&lt;=Rates!$D$15,'Claim Details'!$I$19="No"),Rates!$D$20,IF(AND(AE146="A",'Claim Details'!$I$28&gt;=Rates!$F$14,'Claim Details'!$I$28&lt;=Rates!$F$15,'Claim Details'!$I$19="Yes"),Rates!$G$20,IF(AND(AE146="A",'Claim Details'!$I$28&gt;=Rates!$F$14,'Claim Details'!$I$28&lt;=Rates!$F$15,'Claim Details'!$I$19="No"),Rates!$F$20,IF(AND(AE146="A",'Claim Details'!$I$28&gt;=Rates!$H$14,'Claim Details'!$I$28&lt;=Rates!$H$15,'Claim Details'!$I$19="Yes"),Rates!$I$20,IF(AND(AE146="A",'Claim Details'!$I$28&gt;=Rates!$H$14,'Claim Details'!$I$28&lt;=Rates!$H$15,'Claim Details'!$I$19="No"),Rates!$H$20,IF(AND(AE146="A",'Claim Details'!$I$28&gt;=Rates!$J$14,'Claim Details'!$I$28&lt;=Rates!$J$15,'Claim Details'!$I$19="Yes"),Rates!$K$20,IF(AND(AE146="A",'Claim Details'!$I$28&gt;=Rates!$J$14,'Claim Details'!$I$28&lt;=Rates!$J$15,'Claim Details'!$I$19="No"),Rates!$J$20,IF(AND(AE146="B",'Claim Details'!$I$28&gt;=Rates!$D$14,'Claim Details'!$I$28&lt;=Rates!$D$15,'Claim Details'!$I$19="Yes"),Rates!$E$21,IF(AND(AE146="B",'Claim Details'!$I$28&gt;=Rates!$D$14,'Claim Details'!$I$28&lt;=Rates!$D$15,'Claim Details'!$I$19="No"),Rates!$D$21,IF(AND(AE146="B",'Claim Details'!$I$28&gt;=Rates!$F$14,'Claim Details'!$I$28&lt;=Rates!$F$15,'Claim Details'!$I$19="Yes"),Rates!$G$21,IF(AND(AE146="B",'Claim Details'!$I$28&gt;=Rates!$F$14,'Claim Details'!$I$28&lt;=Rates!$F$15,'Claim Details'!$I$19="No"),Rates!$F$21,IF(AND(AE146="B",'Claim Details'!$I$28&gt;=Rates!$H$14,'Claim Details'!$I$28&lt;=Rates!$H$15,'Claim Details'!$I$19="Yes"),Rates!$I$21,IF(AND(AE146="B",'Claim Details'!$I$28&gt;=Rates!$H$14,'Claim Details'!$I$28&lt;=Rates!$H$15,'Claim Details'!$I$19="No"),Rates!$H$21,IF(AND(AE146="B",'Claim Details'!$I$28&gt;=Rates!$J$14,'Claim Details'!$I$28&lt;=Rates!$J$15,'Claim Details'!$I$19="Yes"),Rates!$K$21,IF(AND(AE146="B",'Claim Details'!$I$28&gt;=Rates!$J$14,'Claim Details'!$I$28&lt;=Rates!$J$15,'Claim Details'!$I$19="No"),Rates!$J$21,"£0.00"))))))))))))))))</f>
        <v>£0.00</v>
      </c>
      <c r="BG146" s="189" t="str">
        <f>IF(AND(AE146="A",'Claim Details'!$I$28&gt;=Rates!$D$14,'Claim Details'!$I$28&lt;=Rates!$D$15,'Claim Details'!$I$19="Yes"),Rates!$E$22,IF(AND(AE146="A",'Claim Details'!$I$28&gt;=Rates!$D$14,'Claim Details'!$I$28&lt;=Rates!$D$15,'Claim Details'!$I$19="No"),Rates!$D$22,IF(AND(AE146="A",'Claim Details'!$I$28&gt;=Rates!$F$14,'Claim Details'!$I$28&lt;=Rates!$F$15,'Claim Details'!$I$19="Yes"),Rates!$G$22,IF(AND(AE146="A",'Claim Details'!$I$28&gt;=Rates!$F$14,'Claim Details'!$I$28&lt;=Rates!$F$15,'Claim Details'!$I$19="No"),Rates!$F$22,IF(AND(AE146="A",'Claim Details'!$I$28&gt;=Rates!$H$14,'Claim Details'!$I$28&lt;=Rates!$H$15,'Claim Details'!$I$19="Yes"),Rates!$I$22,IF(AND(AE146="A",'Claim Details'!$I$28&gt;=Rates!$H$14,'Claim Details'!$I$28&lt;=Rates!$H$15,'Claim Details'!$I$19="No"),Rates!$H$22,IF(AND(AE146="A",'Claim Details'!$I$28&gt;=Rates!$J$14,'Claim Details'!$I$28&lt;=Rates!$J$15,'Claim Details'!$I$19="Yes"),Rates!$K$22,IF(AND(AE146="A",'Claim Details'!$I$28&gt;=Rates!$J$14,'Claim Details'!$I$28&lt;=Rates!$J$15,'Claim Details'!$I$19="No"),Rates!$J$22,IF(AND(AE146="B",'Claim Details'!$I$28&gt;=Rates!$D$14,'Claim Details'!$I$28&lt;=Rates!$D$15,'Claim Details'!$I$19="Yes"),Rates!$E$23,IF(AND(AE146="B",'Claim Details'!$I$28&gt;=Rates!$D$14,'Claim Details'!$I$28&lt;=Rates!$D$15,'Claim Details'!$I$19="No"),Rates!$D$23,IF(AND(AE146="B",'Claim Details'!$I$28&gt;=Rates!$F$14,'Claim Details'!$I$28&lt;=Rates!$F$15,'Claim Details'!$I$19="Yes"),Rates!$G$23,IF(AND(AE146="B",'Claim Details'!$I$28&gt;=Rates!$F$14,'Claim Details'!$I$28&lt;=Rates!$F$15,'Claim Details'!$I$19="No"),Rates!$F$23,IF(AND(AE146="B",'Claim Details'!$I$28&gt;=Rates!$H$14,'Claim Details'!$I$28&lt;=Rates!$H$15,'Claim Details'!$I$19="Yes"),Rates!$I$23,IF(AND(AE146="B",'Claim Details'!$I$28&gt;=Rates!$H$14,'Claim Details'!$I$28&lt;=Rates!$H$15,'Claim Details'!$I$19="No"),Rates!$H$23,IF(AND(AE146="B",'Claim Details'!$I$28&gt;=Rates!$J$14,'Claim Details'!$I$28&lt;=Rates!$J$15,'Claim Details'!$I$19="Yes"),Rates!$K$23,IF(AND(AE146="B",'Claim Details'!$I$28&gt;=Rates!$J$14,'Claim Details'!$I$28&lt;=Rates!$J$15,'Claim Details'!$I$19="No"),Rates!$J$23,IF(AND(AE146="C",'Claim Details'!$I$28&gt;=Rates!$D$14,'Claim Details'!$I$28&lt;=Rates!$D$15,'Claim Details'!$I$19="Yes"),Rates!$E$24,IF(AND(AE146="C",'Claim Details'!$I$28&gt;=Rates!$D$14,'Claim Details'!$I$28&lt;=Rates!$D$15,'Claim Details'!$I$19="No"),Rates!$D$24,IF(AND(AE146="C",'Claim Details'!$I$28&gt;=Rates!$F$14,'Claim Details'!$I$28&lt;=Rates!$F$15,'Claim Details'!$I$19="Yes"),Rates!$G$24,IF(AND(AE146="C",'Claim Details'!$I$28&gt;=Rates!$F$14,'Claim Details'!$I$28&lt;=Rates!$F$15,'Claim Details'!$I$19="No"),Rates!$F$24,IF(AND(AE146="C",'Claim Details'!$I$28&gt;=Rates!$H$14,'Claim Details'!$I$28&lt;=Rates!$H$15,'Claim Details'!$I$19="Yes"),Rates!$I$24,IF(AND(AE146="C",'Claim Details'!$I$28&gt;=Rates!$H$14,'Claim Details'!$I$28&lt;=Rates!$H$15,'Claim Details'!$I$19="No"),Rates!$H$24,IF(AND(AE146="C",'Claim Details'!$I$28&gt;=Rates!$J$14,'Claim Details'!$I$28&lt;=Rates!$J$15,'Claim Details'!$I$19="Yes"),Rates!$K$24,IF(AND(AE146="C",'Claim Details'!$I$28&gt;=Rates!$J$14,'Claim Details'!$I$28&lt;=Rates!$J$15,'Claim Details'!$I$19="No"),Rates!$J$24,"£0.00"))))))))))))))))))))))))</f>
        <v>£0.00</v>
      </c>
      <c r="BH146" s="189" t="str">
        <f t="shared" si="43"/>
        <v>£0.00</v>
      </c>
      <c r="BI146" s="189">
        <f t="shared" si="44"/>
        <v>0</v>
      </c>
      <c r="BO146" s="202" t="str">
        <f>IF(H146="","£0.00",IF(AP146="4","£0.00",IF(AP146="5","£0.00",IF(AP146="1","£0.00",((AQ146*H146)*'Claim Details'!$F$111)/100))))</f>
        <v>£0.00</v>
      </c>
      <c r="BP146" s="202" t="str">
        <f>IF(T146="","£0.00",IF(AP146="4","£0.00",IF(AP146="5","£0.00",IF(AP146="1","£0.00",((AR146*T146)*'Claim Details'!$N$111)/100))))</f>
        <v>£0.00</v>
      </c>
      <c r="BQ146" s="202" t="str">
        <f>IF(AI146="","£0.00",IF(AP146="4","£0.00",IF(AP146="5","£0.00",IF(AP146="1","£0.00",((BI146*AI146)*'Claim Details'!$W$111)/100))))</f>
        <v>£0.00</v>
      </c>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row>
    <row r="147" spans="1:97" ht="15">
      <c r="A147" s="145"/>
      <c r="B147" s="91"/>
      <c r="C147" s="96"/>
      <c r="D147" s="97"/>
      <c r="E147" s="98"/>
      <c r="F147" s="89"/>
      <c r="G147" s="99"/>
      <c r="H147" s="100"/>
      <c r="I147" s="221" t="str">
        <f t="shared" si="34"/>
        <v>£0.00</v>
      </c>
      <c r="J147" s="101"/>
      <c r="K147" s="100"/>
      <c r="L147" s="221" t="str">
        <f t="shared" si="35"/>
        <v>£0.00</v>
      </c>
      <c r="M147" s="101"/>
      <c r="N147" s="102"/>
      <c r="O147" s="145"/>
      <c r="P147" s="77"/>
      <c r="Q147" s="87"/>
      <c r="R147" s="87"/>
      <c r="S147" s="87"/>
      <c r="T147" s="149" t="str">
        <f t="shared" si="36"/>
        <v/>
      </c>
      <c r="U147" s="87" t="str">
        <f t="shared" si="45"/>
        <v/>
      </c>
      <c r="V147" s="87"/>
      <c r="W147" s="53" t="str">
        <f t="shared" si="37"/>
        <v>£0.00</v>
      </c>
      <c r="X147" s="53"/>
      <c r="Y147" s="87"/>
      <c r="Z147" s="78"/>
      <c r="AA147" s="79"/>
      <c r="AB147" s="160"/>
      <c r="AC147" s="98"/>
      <c r="AD147" s="225"/>
      <c r="AE147" s="235" t="str">
        <f t="shared" si="38"/>
        <v/>
      </c>
      <c r="AF147" s="87" t="str">
        <f t="shared" si="39"/>
        <v/>
      </c>
      <c r="AG147" s="53"/>
      <c r="AH147" s="224"/>
      <c r="AI147" s="226" t="str">
        <f t="shared" si="31"/>
        <v/>
      </c>
      <c r="AJ147" s="236" t="str">
        <f t="shared" si="40"/>
        <v>£0.00</v>
      </c>
      <c r="AK147" s="31"/>
      <c r="AL147" s="1"/>
      <c r="AM147" s="1"/>
      <c r="AN147" s="1"/>
      <c r="AO147" s="1"/>
      <c r="AP147" s="1" t="str">
        <f t="shared" si="32"/>
        <v/>
      </c>
      <c r="AQ147" s="27">
        <f t="shared" si="33"/>
        <v>0</v>
      </c>
      <c r="AR147" s="189">
        <f t="shared" si="41"/>
        <v>0</v>
      </c>
      <c r="AS147" s="190" t="str">
        <f>IF(AND(C147="A",'Claim Details'!$E$28&gt;=Rates!$D$14,'Claim Details'!$E$28&lt;=Rates!$D$15,'Claim Details'!$E$19="Yes"),Rates!$E$17,IF(AND(C147="A",'Claim Details'!$E$28&gt;=Rates!$D$14,'Claim Details'!$E$28&lt;=Rates!$D$15,'Claim Details'!$E$19="No"),Rates!$D$17,IF(AND(C147="A",'Claim Details'!$E$28&gt;=Rates!$F$14,'Claim Details'!$E$28&lt;=Rates!$F$15,'Claim Details'!$E$19="Yes"),Rates!$G$17,IF(AND(C147="A",'Claim Details'!$E$28&gt;=Rates!$F$14,'Claim Details'!$E$28&lt;=Rates!$F$15,'Claim Details'!$E$19="No"),Rates!$F$17,IF(AND(C147="A",'Claim Details'!$E$28&gt;=Rates!$H$14,'Claim Details'!$E$28&lt;=Rates!$H$15,'Claim Details'!$E$19="Yes"),Rates!$I$17,IF(AND(C147="A",'Claim Details'!$E$28&gt;=Rates!$H$14,'Claim Details'!$E$28&lt;=Rates!$H$15,'Claim Details'!$E$19="No"),Rates!$H$17,IF(AND(C147="A",'Claim Details'!$E$28&gt;=Rates!$J$14,'Claim Details'!$E$28&lt;=Rates!$J$15,'Claim Details'!$E$19="Yes"),Rates!$K$17,IF(AND(C147="A",'Claim Details'!$E$28&gt;=Rates!$J$14,'Claim Details'!$E$28&lt;=Rates!$J$15,'Claim Details'!$E$19="No"),Rates!$J$17,IF(AND(C147="B",'Claim Details'!$E$28&gt;=Rates!$D$14,'Claim Details'!$E$28&lt;=Rates!$D$15,'Claim Details'!$E$19="Yes"),Rates!$E$18,IF(AND(C147="B",'Claim Details'!$E$28&gt;=Rates!$D$14,'Claim Details'!$E$28&lt;=Rates!$D$15,'Claim Details'!$E$19="No"),Rates!$D$18,IF(AND(C147="B",'Claim Details'!$E$28&gt;=Rates!$F$14,'Claim Details'!$E$28&lt;=Rates!$F$15,'Claim Details'!$E$19="Yes"),Rates!$G$18,IF(AND(C147="B",'Claim Details'!$E$28&gt;=Rates!$F$14,'Claim Details'!$E$28&lt;=Rates!$F$15,'Claim Details'!$E$19="No"),Rates!$F$18,IF(AND(C147="B",'Claim Details'!$E$28&gt;=Rates!$H$14,'Claim Details'!$E$28&lt;=Rates!$H$15,'Claim Details'!$E$19="Yes"),Rates!$I$18,IF(AND(C147="B",'Claim Details'!$E$28&gt;=Rates!$H$14,'Claim Details'!$E$28&lt;=Rates!$H$15,'Claim Details'!$E$19="No"),Rates!$H$18,IF(AND(C147="B",'Claim Details'!$E$28&gt;=Rates!$J$14,'Claim Details'!$E$28&lt;=Rates!$J$15,'Claim Details'!$E$19="Yes"),Rates!$K$18,IF(AND(C147="B",'Claim Details'!$E$28&gt;=Rates!$J$14,'Claim Details'!$E$28&lt;=Rates!$J$15,'Claim Details'!$E$19="No"),Rates!$J$18,IF(AND(C147="C",'Claim Details'!$E$28&gt;=Rates!$D$14,'Claim Details'!$E$28&lt;=Rates!$D$15,'Claim Details'!$E$19="Yes"),Rates!$E$19,IF(AND(C147="C",'Claim Details'!$E$28&gt;=Rates!$D$14,'Claim Details'!$E$28&lt;=Rates!$D$15,'Claim Details'!$E$19="No"),Rates!$D$19,IF(AND(C147="C",'Claim Details'!$E$28&gt;=Rates!$F$14,'Claim Details'!$E$28&lt;=Rates!$F$15,'Claim Details'!$E$19="Yes"),Rates!$G$19,IF(AND(C147="C",'Claim Details'!$E$28&gt;=Rates!$F$14,'Claim Details'!$E$28&lt;=Rates!$F$15,'Claim Details'!$E$19="No"),Rates!$F$19,IF(AND(C147="C",'Claim Details'!$E$28&gt;=Rates!$H$14,'Claim Details'!$E$28&lt;=Rates!$H$15,'Claim Details'!$E$19="Yes"),Rates!$I$19,IF(AND(C147="C",'Claim Details'!$E$28&gt;=Rates!$H$14,'Claim Details'!$E$28&lt;=Rates!$H$15,'Claim Details'!$E$19="No"),Rates!$H$19,IF(AND(C147="C",'Claim Details'!$E$28&gt;=Rates!$J$14,'Claim Details'!$E$28&lt;=Rates!$J$15,'Claim Details'!$E$19="Yes"),Rates!$K$19,IF(AND(C147="C",'Claim Details'!$E$28&gt;=Rates!$J$14,'Claim Details'!$E$28&lt;=Rates!$J$15,'Claim Details'!$E$19="No"),Rates!$J$19,"£0.00"))))))))))))))))))))))))</f>
        <v>£0.00</v>
      </c>
      <c r="AT147" s="189" t="str">
        <f>IF(AND(C147="A",'Claim Details'!$E$28&gt;=Rates!$D$14,'Claim Details'!$E$28&lt;=Rates!$D$15,'Claim Details'!$E$19="Yes"),Rates!$E$25,IF(AND(C147="A",'Claim Details'!$E$28&gt;=Rates!$D$14,'Claim Details'!$E$28&lt;=Rates!$D$15,'Claim Details'!$E$19="No"),Rates!$D$25,IF(AND(C147="A",'Claim Details'!$E$28&gt;=Rates!$F$14,'Claim Details'!$E$28&lt;=Rates!$F$15,'Claim Details'!$E$19="Yes"),Rates!$G$25,IF(AND(C147="A",'Claim Details'!$E$28&gt;=Rates!$F$14,'Claim Details'!$E$28&lt;=Rates!$F$15,'Claim Details'!$E$19="No"),Rates!$F$25,IF(AND(C147="A",'Claim Details'!$E$28&gt;=Rates!$H$14,'Claim Details'!$E$28&lt;=Rates!$H$15,'Claim Details'!$E$19="Yes"),Rates!$I$25,IF(AND(C147="A",'Claim Details'!$E$28&gt;=Rates!$H$14,'Claim Details'!$E$28&lt;=Rates!$H$15,'Claim Details'!$E$19="No"),Rates!$H$25,IF(AND(C147="A",'Claim Details'!$E$28&gt;=Rates!$J$14,'Claim Details'!$E$28&lt;=Rates!$J$15,'Claim Details'!$E$19="Yes"),Rates!$K$25,IF(AND(C147="A",'Claim Details'!$E$28&gt;=Rates!$J$14,'Claim Details'!$E$28&lt;=Rates!$J$15,'Claim Details'!$E$19="No"),Rates!$J$25,IF(AND(C147="B",'Claim Details'!$E$28&gt;=Rates!$D$14,'Claim Details'!$E$28&lt;=Rates!$D$15,'Claim Details'!$E$19="Yes"),Rates!$E$26,IF(AND(C147="B",'Claim Details'!$E$28&gt;=Rates!$D$14,'Claim Details'!$E$28&lt;=Rates!$D$15,'Claim Details'!$E$19="No"),Rates!$D$26,IF(AND(C147="B",'Claim Details'!$E$28&gt;=Rates!$F$14,'Claim Details'!$E$28&lt;=Rates!$F$15,'Claim Details'!$E$19="Yes"),Rates!$G$26,IF(AND(C147="B",'Claim Details'!$E$28&gt;=Rates!$F$14,'Claim Details'!$E$28&lt;=Rates!$F$15,'Claim Details'!$E$19="No"),Rates!$F$26,IF(AND(C147="B",'Claim Details'!$E$28&gt;=Rates!$H$14,'Claim Details'!$E$28&lt;=Rates!$H$15,'Claim Details'!$E$19="Yes"),Rates!$I$26,IF(AND(C147="B",'Claim Details'!$E$28&gt;=Rates!$H$14,'Claim Details'!$E$28&lt;=Rates!$H$15,'Claim Details'!$E$19="No"),Rates!$H$26,IF(AND(C147="B",'Claim Details'!$E$28&gt;=Rates!$J$14,'Claim Details'!$E$28&lt;=Rates!$J$15,'Claim Details'!$E$19="Yes"),Rates!$K$26,IF(AND(C147="B",'Claim Details'!$E$28&gt;=Rates!$J$14,'Claim Details'!$E$28&lt;=Rates!$J$15,'Claim Details'!$E$19="No"),Rates!$J$26,IF(AND(C147="C",'Claim Details'!$E$28&gt;=Rates!$D$14,'Claim Details'!$E$28&lt;=Rates!$D$15,'Claim Details'!$E$19="Yes"),Rates!$E$27,IF(AND(C147="C",'Claim Details'!$E$28&gt;=Rates!$D$14,'Claim Details'!$E$28&lt;=Rates!$D$15,'Claim Details'!$E$19="No"),Rates!$D$27,IF(AND(C147="C",'Claim Details'!$E$28&gt;=Rates!$F$14,'Claim Details'!$E$28&lt;=Rates!$F$15,'Claim Details'!$E$19="Yes"),Rates!$G$27,IF(AND(C147="C",'Claim Details'!$E$28&gt;=Rates!$F$14,'Claim Details'!$E$28&lt;=Rates!$F$15,'Claim Details'!$E$19="No"),Rates!$F$27,IF(AND(C147="C",'Claim Details'!$E$28&gt;=Rates!$H$14,'Claim Details'!$E$28&lt;=Rates!$H$15,'Claim Details'!$E$19="Yes"),Rates!$I$27,IF(AND(C147="C",'Claim Details'!$E$28&gt;=Rates!$H$14,'Claim Details'!$E$28&lt;=Rates!$H$15,'Claim Details'!$E$19="No"),Rates!$H$27,IF(AND(C147="C",'Claim Details'!$E$28&gt;=Rates!$J$14,'Claim Details'!$E$28&lt;=Rates!$J$15,'Claim Details'!$E$19="Yes"),Rates!$K$27,IF(AND(C147="C",'Claim Details'!$E$28&gt;=Rates!$J$14,'Claim Details'!$E$28&lt;=Rates!$J$15,'Claim Details'!$E$19="No"),Rates!$J$27,"£0.00"))))))))))))))))))))))))</f>
        <v>£0.00</v>
      </c>
      <c r="AU147" s="191" t="str">
        <f>IF(AND(C147="A",'Claim Details'!$E$28&gt;=Rates!$D$14,'Claim Details'!$E$28&lt;=Rates!$D$15,'Claim Details'!$E$19="Yes"),Rates!$E$20,IF(AND(C147="A",'Claim Details'!$E$28&gt;=Rates!$D$14,'Claim Details'!$E$28&lt;=Rates!$D$15,'Claim Details'!$E$19="No"),Rates!$D$20,IF(AND(C147="A",'Claim Details'!$E$28&gt;=Rates!$F$14,'Claim Details'!$E$28&lt;=Rates!$F$15,'Claim Details'!$E$19="Yes"),Rates!$G$20,IF(AND(C147="A",'Claim Details'!$E$28&gt;=Rates!$F$14,'Claim Details'!$E$28&lt;=Rates!$F$15,'Claim Details'!$E$19="No"),Rates!$F$20,IF(AND(C147="A",'Claim Details'!$E$28&gt;=Rates!$H$14,'Claim Details'!$E$28&lt;=Rates!$H$15,'Claim Details'!$E$19="Yes"),Rates!$I$20,IF(AND(C147="A",'Claim Details'!$E$28&gt;=Rates!$H$14,'Claim Details'!$E$28&lt;=Rates!$H$15,'Claim Details'!$E$19="No"),Rates!$H$20,IF(AND(C147="A",'Claim Details'!$E$28&gt;=Rates!$J$14,'Claim Details'!$E$28&lt;=Rates!$J$15,'Claim Details'!$E$19="Yes"),Rates!$K$20,IF(AND(C147="A",'Claim Details'!$E$28&gt;=Rates!$J$14,'Claim Details'!$E$28&lt;=Rates!$J$15,'Claim Details'!$E$19="No"),Rates!$J$20,IF(AND(C147="B",'Claim Details'!$E$28&gt;=Rates!$D$14,'Claim Details'!$E$28&lt;=Rates!$D$15,'Claim Details'!$E$19="Yes"),Rates!$E$21,IF(AND(C147="B",'Claim Details'!$E$28&gt;=Rates!$D$14,'Claim Details'!$E$28&lt;=Rates!$D$15,'Claim Details'!$E$19="No"),Rates!$D$21,IF(AND(C147="B",'Claim Details'!$E$28&gt;=Rates!$F$14,'Claim Details'!$E$28&lt;=Rates!$F$15,'Claim Details'!$E$19="Yes"),Rates!$G$21,IF(AND(C147="B",'Claim Details'!$E$28&gt;=Rates!$F$14,'Claim Details'!$E$28&lt;=Rates!$F$15,'Claim Details'!$E$19="No"),Rates!$F$21,IF(AND(C147="B",'Claim Details'!$E$28&gt;=Rates!$H$14,'Claim Details'!$E$28&lt;=Rates!$H$15,'Claim Details'!$E$19="Yes"),Rates!$I$21,IF(AND(C147="B",'Claim Details'!$E$28&gt;=Rates!$H$14,'Claim Details'!$E$28&lt;=Rates!$H$15,'Claim Details'!$E$19="No"),Rates!$H$21,IF(AND(C147="B",'Claim Details'!$E$28&gt;=Rates!$J$14,'Claim Details'!$E$28&lt;=Rates!$J$15,'Claim Details'!$E$19="Yes"),Rates!$K$21,IF(AND(C147="B",'Claim Details'!$E$28&gt;=Rates!$J$14,'Claim Details'!$E$28&lt;=Rates!$J$15,'Claim Details'!$E$19="No"),Rates!$J$21,"£0.00"))))))))))))))))</f>
        <v>£0.00</v>
      </c>
      <c r="AV147" s="191" t="str">
        <f>IF(AND(C147="A",'Claim Details'!$E$28&gt;=Rates!$D$14,'Claim Details'!$E$28&lt;=Rates!$D$15,'Claim Details'!$E$19="Yes"),Rates!$E$22,IF(AND(C147="A",'Claim Details'!$E$28&gt;=Rates!$D$14,'Claim Details'!$E$28&lt;=Rates!$D$15,'Claim Details'!$E$19="No"),Rates!$D$22,IF(AND(C147="A",'Claim Details'!$E$28&gt;=Rates!$F$14,'Claim Details'!$E$28&lt;=Rates!$F$15,'Claim Details'!$E$19="Yes"),Rates!$G$22,IF(AND(C147="A",'Claim Details'!$E$28&gt;=Rates!$F$14,'Claim Details'!$E$28&lt;=Rates!$F$15,'Claim Details'!$E$19="No"),Rates!$F$22,IF(AND(C147="A",'Claim Details'!$E$28&gt;=Rates!$H$14,'Claim Details'!$E$28&lt;=Rates!$H$15,'Claim Details'!$E$19="Yes"),Rates!$I$22,IF(AND(C147="A",'Claim Details'!$E$28&gt;=Rates!$H$14,'Claim Details'!$E$28&lt;=Rates!$H$15,'Claim Details'!$E$19="No"),Rates!$H$22,IF(AND(C147="A",'Claim Details'!$E$28&gt;=Rates!$J$14,'Claim Details'!$E$28&lt;=Rates!$J$15,'Claim Details'!$E$19="Yes"),Rates!$K$22,IF(AND(C147="A",'Claim Details'!$E$28&gt;=Rates!$J$14,'Claim Details'!$E$28&lt;=Rates!$J$15,'Claim Details'!$E$19="No"),Rates!$J$22,IF(AND(C147="B",'Claim Details'!$E$28&gt;=Rates!$D$14,'Claim Details'!$E$28&lt;=Rates!$D$15,'Claim Details'!$E$19="Yes"),Rates!$E$23,IF(AND(C147="B",'Claim Details'!$E$28&gt;=Rates!$D$14,'Claim Details'!$E$28&lt;=Rates!$D$15,'Claim Details'!$E$19="No"),Rates!$D$23,IF(AND(C147="B",'Claim Details'!$E$28&gt;=Rates!$F$14,'Claim Details'!$E$28&lt;=Rates!$F$15,'Claim Details'!$E$19="Yes"),Rates!$G$23,IF(AND(C147="B",'Claim Details'!$E$28&gt;=Rates!$F$14,'Claim Details'!$E$28&lt;=Rates!$F$15,'Claim Details'!$E$19="No"),Rates!$F$23,IF(AND(C147="B",'Claim Details'!$E$28&gt;=Rates!$H$14,'Claim Details'!$E$28&lt;=Rates!$H$15,'Claim Details'!$E$19="Yes"),Rates!$I$23,IF(AND(C147="B",'Claim Details'!$E$28&gt;=Rates!$H$14,'Claim Details'!$E$28&lt;=Rates!$H$15,'Claim Details'!$E$19="No"),Rates!$H$23,IF(AND(C147="B",'Claim Details'!$E$28&gt;=Rates!$J$14,'Claim Details'!$E$28&lt;=Rates!$J$15,'Claim Details'!$E$19="Yes"),Rates!$K$23,IF(AND(C147="B",'Claim Details'!$E$28&gt;=Rates!$J$14,'Claim Details'!$E$28&lt;=Rates!$J$15,'Claim Details'!$E$19="No"),Rates!$J$23,IF(AND(C147="C",'Claim Details'!$E$28&gt;=Rates!$D$14,'Claim Details'!$E$28&lt;=Rates!$D$15,'Claim Details'!$E$19="Yes"),Rates!$E$24,IF(AND(C147="C",'Claim Details'!$E$28&gt;=Rates!$D$14,'Claim Details'!$E$28&lt;=Rates!$D$15,'Claim Details'!$E$19="No"),Rates!$D$24,IF(AND(C147="C",'Claim Details'!$E$28&gt;=Rates!$F$14,'Claim Details'!$E$28&lt;=Rates!$F$15,'Claim Details'!$E$19="Yes"),Rates!$G$24,IF(AND(C147="C",'Claim Details'!$E$28&gt;=Rates!$F$14,'Claim Details'!$E$28&lt;=Rates!$F$15,'Claim Details'!$E$19="No"),Rates!$F$24,IF(AND(C147="C",'Claim Details'!$E$28&gt;=Rates!$H$14,'Claim Details'!$E$28&lt;=Rates!$H$15,'Claim Details'!$E$19="Yes"),Rates!$I$24,IF(AND(C147="C",'Claim Details'!$E$28&gt;=Rates!$H$14,'Claim Details'!$E$28&lt;=Rates!$H$15,'Claim Details'!$E$19="No"),Rates!$H$24,IF(AND(C147="C",'Claim Details'!$E$28&gt;=Rates!$J$14,'Claim Details'!$E$28&lt;=Rates!$J$15,'Claim Details'!$E$19="Yes"),Rates!$K$24,IF(AND(C147="C",'Claim Details'!$E$28&gt;=Rates!$J$14,'Claim Details'!$E$28&lt;=Rates!$J$15,'Claim Details'!$E$19="No"),Rates!$J$24,"£0.00"))))))))))))))))))))))))</f>
        <v>£0.00</v>
      </c>
      <c r="AW147" s="1"/>
      <c r="AX147" s="189" t="str">
        <f>IF(AND(U147="A",'Claim Details'!$I$28&gt;=Rates!$D$14,'Claim Details'!$I$28&lt;=Rates!$D$15,'Claim Details'!$I$19="Yes"),Rates!$J$17,IF(AND(U147="A",'Claim Details'!$I$28&gt;=Rates!$D$14,'Claim Details'!$I$28&lt;=Rates!$D$15,'Claim Details'!$I$19="No"),Rates!$D$17,IF(AND(U147="A",'Claim Details'!$I$28&gt;=Rates!$F$14,'Claim Details'!$I$28&lt;=Rates!$F$15,'Claim Details'!$I$19="Yes"),Rates!$G$17,IF(AND(U147="A",'Claim Details'!$I$28&gt;=Rates!$F$14,'Claim Details'!$I$28&lt;=Rates!$F$15,'Claim Details'!$I$19="No"),Rates!$F$17,IF(AND(U147="A",'Claim Details'!$I$28&gt;=Rates!$H$14,'Claim Details'!$I$28&lt;=Rates!$H$15,'Claim Details'!$I$19="Yes"),Rates!$I$17,IF(AND(U147="A",'Claim Details'!$I$28&gt;=Rates!$H$14,'Claim Details'!$I$28&lt;=Rates!$H$15,'Claim Details'!$I$19="No"),Rates!$H$17,IF(AND(U147="A",'Claim Details'!$I$28&gt;=Rates!$J$14,'Claim Details'!$I$28&lt;=Rates!$J$15,'Claim Details'!$I$19="Yes"),Rates!$K$17,IF(AND(U147="A",'Claim Details'!$I$28&gt;=Rates!$J$14,'Claim Details'!$I$28&lt;=Rates!$J$15,'Claim Details'!$I$19="No"),Rates!$J$17,IF(AND(U147="B",'Claim Details'!$I$28&gt;=Rates!$D$14,'Claim Details'!$I$28&lt;=Rates!$D$15,'Claim Details'!$I$19="Yes"),Rates!$E$18,IF(AND(U147="B",'Claim Details'!$I$28&gt;=Rates!$D$14,'Claim Details'!$I$28&lt;=Rates!$D$15,'Claim Details'!$I$19="No"),Rates!$D$18,IF(AND(U147="B",'Claim Details'!$I$28&gt;=Rates!$F$14,'Claim Details'!$I$28&lt;=Rates!$F$15,'Claim Details'!$I$19="Yes"),Rates!$G$18,IF(AND(U147="B",'Claim Details'!$I$28&gt;=Rates!$F$14,'Claim Details'!$I$28&lt;=Rates!$F$15,'Claim Details'!$I$19="No"),Rates!$F$18,IF(AND(U147="B",'Claim Details'!$I$28&gt;=Rates!$H$14,'Claim Details'!$I$28&lt;=Rates!$H$15,'Claim Details'!$I$19="Yes"),Rates!$I$18,IF(AND(U147="B",'Claim Details'!$I$28&gt;=Rates!$H$14,'Claim Details'!$I$28&lt;=Rates!$H$15,'Claim Details'!$I$19="No"),Rates!$H$18,IF(AND(U147="B",'Claim Details'!$I$28&gt;=Rates!$J$14,'Claim Details'!$I$28&lt;=Rates!$J$15,'Claim Details'!$I$19="Yes"),Rates!$K$18,IF(AND(U147="B",'Claim Details'!$I$28&gt;=Rates!$J$14,'Claim Details'!$I$28&lt;=Rates!$J$15,'Claim Details'!$I$19="No"),Rates!$J$18,IF(AND(U147="C",'Claim Details'!$I$28&gt;=Rates!$D$14,'Claim Details'!$I$28&lt;=Rates!$D$15,'Claim Details'!$I$19="Yes"),Rates!$E$19,IF(AND(U147="C",'Claim Details'!$I$28&gt;=Rates!$D$14,'Claim Details'!$I$28&lt;=Rates!$D$15,'Claim Details'!$I$19="No"),Rates!$D$19,IF(AND(U147="C",'Claim Details'!$I$28&gt;=Rates!$F$14,'Claim Details'!$I$28&lt;=Rates!$F$15,'Claim Details'!$I$19="Yes"),Rates!$G$19,IF(AND(U147="C",'Claim Details'!$I$28&gt;=Rates!$F$14,'Claim Details'!$I$28&lt;=Rates!$F$15,'Claim Details'!$I$19="No"),Rates!$F$19,IF(AND(U147="C",'Claim Details'!$I$28&gt;=Rates!$H$14,'Claim Details'!$I$28&lt;=Rates!$H$15,'Claim Details'!$I$19="Yes"),Rates!$I$19,IF(AND(U147="C",'Claim Details'!$I$28&gt;=Rates!$H$14,'Claim Details'!$I$28&lt;=Rates!$H$15,'Claim Details'!$I$19="No"),Rates!$H$19,IF(AND(U147="C",'Claim Details'!$I$28&gt;=Rates!$J$14,'Claim Details'!$I$28&lt;=Rates!$J$15,'Claim Details'!$I$19="Yes"),Rates!$K$19,IF(AND(U147="C",'Claim Details'!$I$28&gt;=Rates!$J$14,'Claim Details'!$I$28&lt;=Rates!$J$15,'Claim Details'!$I$19="No"),Rates!$J$19,"£0.00"))))))))))))))))))))))))</f>
        <v>£0.00</v>
      </c>
      <c r="AY147" s="189" t="str">
        <f>IF(AND(C147="A",'Claim Details'!$I$28&gt;=Rates!$D$14,'Claim Details'!$I$28&lt;=Rates!$D$15,'Claim Details'!$I$19="Yes"),Rates!$J$25,IF(AND(C147="A",'Claim Details'!$I$28&gt;=Rates!$D$14,'Claim Details'!$I$28&lt;=Rates!$D$15,'Claim Details'!$I$19="No"),Rates!$D$25,IF(AND(C147="A",'Claim Details'!$I$28&gt;=Rates!$F$14,'Claim Details'!$I$28&lt;=Rates!$F$15,'Claim Details'!$I$19="Yes"),Rates!$G$25,IF(AND(C147="A",'Claim Details'!$I$28&gt;=Rates!$F$14,'Claim Details'!$I$28&lt;=Rates!$F$15,'Claim Details'!$I$19="No"),Rates!$F$25,IF(AND(C147="A",'Claim Details'!$I$28&gt;=Rates!$H$14,'Claim Details'!$I$28&lt;=Rates!$H$15,'Claim Details'!$I$19="Yes"),Rates!$I$25,IF(AND(C147="A",'Claim Details'!$I$28&gt;=Rates!$H$14,'Claim Details'!$I$28&lt;=Rates!$H$15,'Claim Details'!$I$19="No"),Rates!$H$25,IF(AND(C147="A",'Claim Details'!$I$28&gt;=Rates!$J$14,'Claim Details'!$I$28&lt;=Rates!$J$15,'Claim Details'!$I$19="Yes"),Rates!$K$25,IF(AND(C147="A",'Claim Details'!$I$28&gt;=Rates!$J$14,'Claim Details'!$I$28&lt;=Rates!$J$15,'Claim Details'!$I$19="No"),Rates!$J$25,IF(AND(C147="B",'Claim Details'!$I$28&gt;=Rates!$D$14,'Claim Details'!$I$28&lt;=Rates!$D$15,'Claim Details'!$I$19="Yes"),Rates!$E$26,IF(AND(C147="B",'Claim Details'!$I$28&gt;=Rates!$D$14,'Claim Details'!$I$28&lt;=Rates!$D$15,'Claim Details'!$I$19="No"),Rates!$D$26,IF(AND(C147="B",'Claim Details'!$I$28&gt;=Rates!$F$14,'Claim Details'!$I$28&lt;=Rates!$F$15,'Claim Details'!$I$19="Yes"),Rates!$G$26,IF(AND(C147="B",'Claim Details'!$I$28&gt;=Rates!$F$14,'Claim Details'!$I$28&lt;=Rates!$F$15,'Claim Details'!$I$19="No"),Rates!$F$26,IF(AND(C147="B",'Claim Details'!$I$28&gt;=Rates!$H$14,'Claim Details'!$I$28&lt;=Rates!$H$15,'Claim Details'!$I$19="Yes"),Rates!$I$26,IF(AND(C147="B",'Claim Details'!$I$28&gt;=Rates!$H$14,'Claim Details'!$I$28&lt;=Rates!$H$15,'Claim Details'!$I$19="No"),Rates!$H$26,IF(AND(C147="B",'Claim Details'!$I$28&gt;=Rates!$J$14,'Claim Details'!$I$28&lt;=Rates!$J$15,'Claim Details'!$I$19="Yes"),Rates!$K$26,IF(AND(C147="B",'Claim Details'!$I$28&gt;=Rates!$J$14,'Claim Details'!$I$28&lt;=Rates!$J$15,'Claim Details'!$I$19="No"),Rates!$J$26,IF(AND(C147="C",'Claim Details'!$I$28&gt;=Rates!$D$14,'Claim Details'!$I$28&lt;=Rates!$D$15,'Claim Details'!$I$19="Yes"),Rates!$E$27,IF(AND(C147="C",'Claim Details'!$I$28&gt;=Rates!$D$14,'Claim Details'!$I$28&lt;=Rates!$D$15,'Claim Details'!$I$19="No"),Rates!$D$27,IF(AND(C147="C",'Claim Details'!$I$28&gt;=Rates!$F$14,'Claim Details'!$I$28&lt;=Rates!$F$15,'Claim Details'!$I$19="Yes"),Rates!$G$27,IF(AND(C147="C",'Claim Details'!$I$28&gt;=Rates!$F$14,'Claim Details'!$I$28&lt;=Rates!$F$15,'Claim Details'!$I$19="No"),Rates!$F$27,IF(AND(C147="C",'Claim Details'!$I$28&gt;=Rates!$H$14,'Claim Details'!$I$28&lt;=Rates!$H$15,'Claim Details'!$I$19="Yes"),Rates!$I$27,IF(AND(C147="C",'Claim Details'!$I$28&gt;=Rates!$H$14,'Claim Details'!$I$28&lt;=Rates!$H$15,'Claim Details'!$I$19="No"),Rates!$H$27,IF(AND(C147="C",'Claim Details'!$I$28&gt;=Rates!$J$14,'Claim Details'!$I$28&lt;=Rates!$J$15,'Claim Details'!$I$19="Yes"),Rates!$K$27,IF(AND(C147="C",'Claim Details'!$I$28&gt;=Rates!$J$14,'Claim Details'!$I$28&lt;=Rates!$J$15,'Claim Details'!$I$19="No"),Rates!$J$27,"£0.00"))))))))))))))))))))))))</f>
        <v>£0.00</v>
      </c>
      <c r="AZ147" s="189" t="str">
        <f>IF(AND(C147="A",'Claim Details'!$I$28&gt;=Rates!$D$14,'Claim Details'!$I$28&lt;=Rates!$D$15,'Claim Details'!$I$19="Yes"),Rates!$E$20,IF(AND(C147="A",'Claim Details'!$I$28&gt;=Rates!$D$14,'Claim Details'!$I$28&lt;=Rates!$D$15,'Claim Details'!$I$19="No"),Rates!$D$20,IF(AND(C147="A",'Claim Details'!$I$28&gt;=Rates!$F$14,'Claim Details'!$I$28&lt;=Rates!$F$15,'Claim Details'!$I$19="Yes"),Rates!$G$20,IF(AND(C147="A",'Claim Details'!$I$28&gt;=Rates!$F$14,'Claim Details'!$I$28&lt;=Rates!$F$15,'Claim Details'!$I$19="No"),Rates!$F$20,IF(AND(C147="A",'Claim Details'!$I$28&gt;=Rates!$H$14,'Claim Details'!$I$28&lt;=Rates!$H$15,'Claim Details'!$I$19="Yes"),Rates!$I$20,IF(AND(C147="A",'Claim Details'!$I$28&gt;=Rates!$H$14,'Claim Details'!$I$28&lt;=Rates!$H$15,'Claim Details'!$I$19="No"),Rates!$H$20,IF(AND(C147="A",'Claim Details'!$I$28&gt;=Rates!$J$14,'Claim Details'!$I$28&lt;=Rates!$J$15,'Claim Details'!$I$19="Yes"),Rates!$K$20,IF(AND(C147="A",'Claim Details'!$I$28&gt;=Rates!$J$14,'Claim Details'!$I$28&lt;=Rates!$J$15,'Claim Details'!$I$19="No"),Rates!$J$20,IF(AND(C147="B",'Claim Details'!$I$28&gt;=Rates!$D$14,'Claim Details'!$I$28&lt;=Rates!$D$15,'Claim Details'!$I$19="Yes"),Rates!$E$21,IF(AND(C147="B",'Claim Details'!$I$28&gt;=Rates!$D$14,'Claim Details'!$I$28&lt;=Rates!$D$15,'Claim Details'!$I$19="No"),Rates!$D$21,IF(AND(C147="B",'Claim Details'!$I$28&gt;=Rates!$F$14,'Claim Details'!$I$28&lt;=Rates!$F$15,'Claim Details'!$I$19="Yes"),Rates!$G$21,IF(AND(C147="B",'Claim Details'!$I$28&gt;=Rates!$F$14,'Claim Details'!$I$28&lt;=Rates!$F$15,'Claim Details'!$I$19="No"),Rates!$F$21,IF(AND(C147="B",'Claim Details'!$I$28&gt;=Rates!$H$14,'Claim Details'!$I$28&lt;=Rates!$H$15,'Claim Details'!$I$19="Yes"),Rates!$I$21,IF(AND(C147="B",'Claim Details'!$I$28&gt;=Rates!$H$14,'Claim Details'!$I$28&lt;=Rates!$H$15,'Claim Details'!$I$19="No"),Rates!$H$21,IF(AND(C147="B",'Claim Details'!$I$28&gt;=Rates!$J$14,'Claim Details'!$I$28&lt;=Rates!$J$15,'Claim Details'!$I$19="Yes"),Rates!$K$21,IF(AND(C147="B",'Claim Details'!$I$28&gt;=Rates!$J$14,'Claim Details'!$I$28&lt;=Rates!$J$15,'Claim Details'!$I$19="No"),Rates!$J$21,"£0.00"))))))))))))))))</f>
        <v>£0.00</v>
      </c>
      <c r="BA147" s="189" t="str">
        <f>IF(AND(C147="A",'Claim Details'!$I$28&gt;=Rates!$D$14,'Claim Details'!$I$28&lt;=Rates!$D$15,'Claim Details'!$I$19="Yes"),Rates!$E$22,IF(AND(C147="A",'Claim Details'!$I$28&gt;=Rates!$D$14,'Claim Details'!$I$28&lt;=Rates!$D$15,'Claim Details'!$I$19="No"),Rates!$D$22,IF(AND(C147="A",'Claim Details'!$I$28&gt;=Rates!$F$14,'Claim Details'!$I$28&lt;=Rates!$F$15,'Claim Details'!$I$19="Yes"),Rates!$G$22,IF(AND(C147="A",'Claim Details'!$I$28&gt;=Rates!$F$14,'Claim Details'!$I$28&lt;=Rates!$F$15,'Claim Details'!$I$19="No"),Rates!$F$22,IF(AND(C147="A",'Claim Details'!$I$28&gt;=Rates!$H$14,'Claim Details'!$I$28&lt;=Rates!$H$15,'Claim Details'!$I$19="Yes"),Rates!$I$22,IF(AND(C147="A",'Claim Details'!$I$28&gt;=Rates!$H$14,'Claim Details'!$I$28&lt;=Rates!$H$15,'Claim Details'!$I$19="No"),Rates!$H$22,IF(AND(C147="A",'Claim Details'!$I$28&gt;=Rates!$J$14,'Claim Details'!$I$28&lt;=Rates!$J$15,'Claim Details'!$I$19="Yes"),Rates!$K$22,IF(AND(C147="A",'Claim Details'!$I$28&gt;=Rates!$J$14,'Claim Details'!$I$28&lt;=Rates!$J$15,'Claim Details'!$I$19="No"),Rates!$J$22,IF(AND(C147="B",'Claim Details'!$I$28&gt;=Rates!$D$14,'Claim Details'!$I$28&lt;=Rates!$D$15,'Claim Details'!$I$19="Yes"),Rates!$E$23,IF(AND(C147="B",'Claim Details'!$I$28&gt;=Rates!$D$14,'Claim Details'!$I$28&lt;=Rates!$D$15,'Claim Details'!$I$19="No"),Rates!$D$23,IF(AND(C147="B",'Claim Details'!$I$28&gt;=Rates!$F$14,'Claim Details'!$I$28&lt;=Rates!$F$15,'Claim Details'!$I$19="Yes"),Rates!$G$23,IF(AND(C147="B",'Claim Details'!$I$28&gt;=Rates!$F$14,'Claim Details'!$I$28&lt;=Rates!$F$15,'Claim Details'!$I$19="No"),Rates!$F$23,IF(AND(C147="B",'Claim Details'!$I$28&gt;=Rates!$H$14,'Claim Details'!$I$28&lt;=Rates!$H$15,'Claim Details'!$I$19="Yes"),Rates!$I$23,IF(AND(C147="B",'Claim Details'!$I$28&gt;=Rates!$H$14,'Claim Details'!$I$28&lt;=Rates!$H$15,'Claim Details'!$I$19="No"),Rates!$H$23,IF(AND(C147="B",'Claim Details'!$I$28&gt;=Rates!$J$14,'Claim Details'!$I$28&lt;=Rates!$J$15,'Claim Details'!$I$19="Yes"),Rates!$K$23,IF(AND(C147="B",'Claim Details'!$I$28&gt;=Rates!$J$14,'Claim Details'!$I$28&lt;=Rates!$J$15,'Claim Details'!$I$19="No"),Rates!$J$23,IF(AND(C147="C",'Claim Details'!$I$28&gt;=Rates!$D$14,'Claim Details'!$I$28&lt;=Rates!$D$15,'Claim Details'!$I$19="Yes"),Rates!$E$24,IF(AND(C147="C",'Claim Details'!$I$28&gt;=Rates!$D$14,'Claim Details'!$I$28&lt;=Rates!$D$15,'Claim Details'!$I$19="No"),Rates!$D$24,IF(AND(C147="C",'Claim Details'!$I$28&gt;=Rates!$F$14,'Claim Details'!$I$28&lt;=Rates!$F$15,'Claim Details'!$I$19="Yes"),Rates!$G$24,IF(AND(C147="C",'Claim Details'!$I$28&gt;=Rates!$F$14,'Claim Details'!$I$28&lt;=Rates!$F$15,'Claim Details'!$I$19="No"),Rates!$F$24,IF(AND(C147="C",'Claim Details'!$I$28&gt;=Rates!$H$14,'Claim Details'!$I$28&lt;=Rates!$H$15,'Claim Details'!$I$19="Yes"),Rates!$I$24,IF(AND(C147="C",'Claim Details'!$I$28&gt;=Rates!$H$14,'Claim Details'!$I$28&lt;=Rates!$H$15,'Claim Details'!$I$19="No"),Rates!$H$24,IF(AND(C147="C",'Claim Details'!$I$28&gt;=Rates!$J$14,'Claim Details'!$I$28&lt;=Rates!$J$15,'Claim Details'!$I$19="Yes"),Rates!$K$24,IF(AND(C147="C",'Claim Details'!$I$28&gt;=Rates!$J$14,'Claim Details'!$I$28&lt;=Rates!$J$15,'Claim Details'!$I$19="No"),Rates!$J$24,"£0.00"))))))))))))))))))))))))</f>
        <v>£0.00</v>
      </c>
      <c r="BB147" s="189" t="str">
        <f t="shared" si="42"/>
        <v>£0.00</v>
      </c>
      <c r="BC147" s="1"/>
      <c r="BD147" s="189" t="str">
        <f>IF(AND(AE147="A",'Claim Details'!$I$28&gt;=Rates!$D$14,'Claim Details'!$I$28&lt;=Rates!$D$15,'Claim Details'!$I$19="Yes"),Rates!$J$17,IF(AND(AE147="A",'Claim Details'!$I$28&gt;=Rates!$D$14,'Claim Details'!$I$28&lt;=Rates!$D$15,'Claim Details'!$I$19="No"),Rates!$D$17,IF(AND(AE147="A",'Claim Details'!$I$28&gt;=Rates!$F$14,'Claim Details'!$I$28&lt;=Rates!$F$15,'Claim Details'!$I$19="Yes"),Rates!$G$17,IF(AND(AE147="A",'Claim Details'!$I$28&gt;=Rates!$F$14,'Claim Details'!$I$28&lt;=Rates!$F$15,'Claim Details'!$I$19="No"),Rates!$F$17,IF(AND(AE147="A",'Claim Details'!$I$28&gt;=Rates!$H$14,'Claim Details'!$I$28&lt;=Rates!$H$15,'Claim Details'!$I$19="Yes"),Rates!$I$17,IF(AND(AE147="A",'Claim Details'!$I$28&gt;=Rates!$H$14,'Claim Details'!$I$28&lt;=Rates!$H$15,'Claim Details'!$I$19="No"),Rates!$H$17,IF(AND(AE147="A",'Claim Details'!$I$28&gt;=Rates!$J$14,'Claim Details'!$I$28&lt;=Rates!$J$15,'Claim Details'!$I$19="Yes"),Rates!$K$17,IF(AND(AE147="A",'Claim Details'!$I$28&gt;=Rates!$J$14,'Claim Details'!$I$28&lt;=Rates!$J$15,'Claim Details'!$I$19="No"),Rates!$J$17,IF(AND(AE147="B",'Claim Details'!$I$28&gt;=Rates!$D$14,'Claim Details'!$I$28&lt;=Rates!$D$15,'Claim Details'!$I$19="Yes"),Rates!$E$18,IF(AND(AE147="B",'Claim Details'!$I$28&gt;=Rates!$D$14,'Claim Details'!$I$28&lt;=Rates!$D$15,'Claim Details'!$I$19="No"),Rates!$D$18,IF(AND(AE147="B",'Claim Details'!$I$28&gt;=Rates!$F$14,'Claim Details'!$I$28&lt;=Rates!$F$15,'Claim Details'!$I$19="Yes"),Rates!$G$18,IF(AND(AE147="B",'Claim Details'!$I$28&gt;=Rates!$F$14,'Claim Details'!$I$28&lt;=Rates!$F$15,'Claim Details'!$I$19="No"),Rates!$F$18,IF(AND(AE147="B",'Claim Details'!$I$28&gt;=Rates!$H$14,'Claim Details'!$I$28&lt;=Rates!$H$15,'Claim Details'!$I$19="Yes"),Rates!$I$18,IF(AND(AE147="B",'Claim Details'!$I$28&gt;=Rates!$H$14,'Claim Details'!$I$28&lt;=Rates!$H$15,'Claim Details'!$I$19="No"),Rates!$H$18,IF(AND(AE147="B",'Claim Details'!$I$28&gt;=Rates!$J$14,'Claim Details'!$I$28&lt;=Rates!$J$15,'Claim Details'!$I$19="Yes"),Rates!$K$18,IF(AND(AE147="B",'Claim Details'!$I$28&gt;=Rates!$J$14,'Claim Details'!$I$28&lt;=Rates!$J$15,'Claim Details'!$I$19="No"),Rates!$J$18,IF(AND(AE147="C",'Claim Details'!$I$28&gt;=Rates!$D$14,'Claim Details'!$I$28&lt;=Rates!$D$15,'Claim Details'!$I$19="Yes"),Rates!$E$19,IF(AND(AE147="C",'Claim Details'!$I$28&gt;=Rates!$D$14,'Claim Details'!$I$28&lt;=Rates!$D$15,'Claim Details'!$I$19="No"),Rates!$D$19,IF(AND(AE147="C",'Claim Details'!$I$28&gt;=Rates!$F$14,'Claim Details'!$I$28&lt;=Rates!$F$15,'Claim Details'!$I$19="Yes"),Rates!$G$19,IF(AND(AE147="C",'Claim Details'!$I$28&gt;=Rates!$F$14,'Claim Details'!$I$28&lt;=Rates!$F$15,'Claim Details'!$I$19="No"),Rates!$F$19,IF(AND(AE147="C",'Claim Details'!$I$28&gt;=Rates!$H$14,'Claim Details'!$I$28&lt;=Rates!$H$15,'Claim Details'!$I$19="Yes"),Rates!$I$19,IF(AND(AE147="C",'Claim Details'!$I$28&gt;=Rates!$H$14,'Claim Details'!$I$28&lt;=Rates!$H$15,'Claim Details'!$I$19="No"),Rates!$H$19,IF(AND(AE147="C",'Claim Details'!$I$28&gt;=Rates!$J$14,'Claim Details'!$I$28&lt;=Rates!$J$15,'Claim Details'!$I$19="Yes"),Rates!$K$19,IF(AND(AE147="C",'Claim Details'!$I$28&gt;=Rates!$J$14,'Claim Details'!$I$28&lt;=Rates!$J$15,'Claim Details'!$I$19="No"),Rates!$J$19,"£0.00"))))))))))))))))))))))))</f>
        <v>£0.00</v>
      </c>
      <c r="BE147" s="189" t="str">
        <f>IF(AND(AE147="A",'Claim Details'!$I$28&gt;=Rates!$D$14,'Claim Details'!$I$28&lt;=Rates!$D$15,'Claim Details'!$I$19="Yes"),Rates!$J$25,IF(AND(AE147="A",'Claim Details'!$I$28&gt;=Rates!$D$14,'Claim Details'!$I$28&lt;=Rates!$D$15,'Claim Details'!$I$19="No"),Rates!$D$25,IF(AND(AE147="A",'Claim Details'!$I$28&gt;=Rates!$F$14,'Claim Details'!$I$28&lt;=Rates!$F$15,'Claim Details'!$I$19="Yes"),Rates!$G$25,IF(AND(AE147="A",'Claim Details'!$I$28&gt;=Rates!$F$14,'Claim Details'!$I$28&lt;=Rates!$F$15,'Claim Details'!$I$19="No"),Rates!$F$25,IF(AND(AE147="A",'Claim Details'!$I$28&gt;=Rates!$H$14,'Claim Details'!$I$28&lt;=Rates!$H$15,'Claim Details'!$I$19="Yes"),Rates!$I$25,IF(AND(AE147="A",'Claim Details'!$I$28&gt;=Rates!$H$14,'Claim Details'!$I$28&lt;=Rates!$H$15,'Claim Details'!$I$19="No"),Rates!$H$25,IF(AND(AE147="A",'Claim Details'!$I$28&gt;=Rates!$J$14,'Claim Details'!$I$28&lt;=Rates!$J$15,'Claim Details'!$I$19="Yes"),Rates!$K$25,IF(AND(AE147="A",'Claim Details'!$I$28&gt;=Rates!$J$14,'Claim Details'!$I$28&lt;=Rates!$J$15,'Claim Details'!$I$19="No"),Rates!$J$25,IF(AND(AE147="B",'Claim Details'!$I$28&gt;=Rates!$D$14,'Claim Details'!$I$28&lt;=Rates!$D$15,'Claim Details'!$I$19="Yes"),Rates!$E$26,IF(AND(AE147="B",'Claim Details'!$I$28&gt;=Rates!$D$14,'Claim Details'!$I$28&lt;=Rates!$D$15,'Claim Details'!$I$19="No"),Rates!$D$26,IF(AND(AE147="B",'Claim Details'!$I$28&gt;=Rates!$F$14,'Claim Details'!$I$28&lt;=Rates!$F$15,'Claim Details'!$I$19="Yes"),Rates!$G$26,IF(AND(AE147="B",'Claim Details'!$I$28&gt;=Rates!$F$14,'Claim Details'!$I$28&lt;=Rates!$F$15,'Claim Details'!$I$19="No"),Rates!$F$26,IF(AND(AE147="B",'Claim Details'!$I$28&gt;=Rates!$H$14,'Claim Details'!$I$28&lt;=Rates!$H$15,'Claim Details'!$I$19="Yes"),Rates!$I$26,IF(AND(AE147="B",'Claim Details'!$I$28&gt;=Rates!$H$14,'Claim Details'!$I$28&lt;=Rates!$H$15,'Claim Details'!$I$19="No"),Rates!$H$26,IF(AND(AE147="B",'Claim Details'!$I$28&gt;=Rates!$J$14,'Claim Details'!$I$28&lt;=Rates!$J$15,'Claim Details'!$I$19="Yes"),Rates!$K$26,IF(AND(AE147="B",'Claim Details'!$I$28&gt;=Rates!$J$14,'Claim Details'!$I$28&lt;=Rates!$J$15,'Claim Details'!$I$19="No"),Rates!$J$26,IF(AND(AE147="C",'Claim Details'!$I$28&gt;=Rates!$D$14,'Claim Details'!$I$28&lt;=Rates!$D$15,'Claim Details'!$I$19="Yes"),Rates!$E$27,IF(AND(AE147="C",'Claim Details'!$I$28&gt;=Rates!$D$14,'Claim Details'!$I$28&lt;=Rates!$D$15,'Claim Details'!$I$19="No"),Rates!$D$27,IF(AND(AE147="C",'Claim Details'!$I$28&gt;=Rates!$F$14,'Claim Details'!$I$28&lt;=Rates!$F$15,'Claim Details'!$I$19="Yes"),Rates!$G$27,IF(AND(AE147="C",'Claim Details'!$I$28&gt;=Rates!$F$14,'Claim Details'!$I$28&lt;=Rates!$F$15,'Claim Details'!$I$19="No"),Rates!$F$27,IF(AND(AE147="C",'Claim Details'!$I$28&gt;=Rates!$H$14,'Claim Details'!$I$28&lt;=Rates!$H$15,'Claim Details'!$I$19="Yes"),Rates!$I$27,IF(AND(AE147="C",'Claim Details'!$I$28&gt;=Rates!$H$14,'Claim Details'!$I$28&lt;=Rates!$H$15,'Claim Details'!$I$19="No"),Rates!$H$27,IF(AND(AE147="C",'Claim Details'!$I$28&gt;=Rates!$J$14,'Claim Details'!$I$28&lt;=Rates!$J$15,'Claim Details'!$I$19="Yes"),Rates!$K$27,IF(AND(AE147="C",'Claim Details'!$I$28&gt;=Rates!$J$14,'Claim Details'!$I$28&lt;=Rates!$J$15,'Claim Details'!$I$19="No"),Rates!$J$27,"£0.00"))))))))))))))))))))))))</f>
        <v>£0.00</v>
      </c>
      <c r="BF147" s="189" t="str">
        <f>IF(AND(AE147="A",'Claim Details'!$I$28&gt;=Rates!$D$14,'Claim Details'!$I$28&lt;=Rates!$D$15,'Claim Details'!$I$19="Yes"),Rates!$E$20,IF(AND(AE147="A",'Claim Details'!$I$28&gt;=Rates!$D$14,'Claim Details'!$I$28&lt;=Rates!$D$15,'Claim Details'!$I$19="No"),Rates!$D$20,IF(AND(AE147="A",'Claim Details'!$I$28&gt;=Rates!$F$14,'Claim Details'!$I$28&lt;=Rates!$F$15,'Claim Details'!$I$19="Yes"),Rates!$G$20,IF(AND(AE147="A",'Claim Details'!$I$28&gt;=Rates!$F$14,'Claim Details'!$I$28&lt;=Rates!$F$15,'Claim Details'!$I$19="No"),Rates!$F$20,IF(AND(AE147="A",'Claim Details'!$I$28&gt;=Rates!$H$14,'Claim Details'!$I$28&lt;=Rates!$H$15,'Claim Details'!$I$19="Yes"),Rates!$I$20,IF(AND(AE147="A",'Claim Details'!$I$28&gt;=Rates!$H$14,'Claim Details'!$I$28&lt;=Rates!$H$15,'Claim Details'!$I$19="No"),Rates!$H$20,IF(AND(AE147="A",'Claim Details'!$I$28&gt;=Rates!$J$14,'Claim Details'!$I$28&lt;=Rates!$J$15,'Claim Details'!$I$19="Yes"),Rates!$K$20,IF(AND(AE147="A",'Claim Details'!$I$28&gt;=Rates!$J$14,'Claim Details'!$I$28&lt;=Rates!$J$15,'Claim Details'!$I$19="No"),Rates!$J$20,IF(AND(AE147="B",'Claim Details'!$I$28&gt;=Rates!$D$14,'Claim Details'!$I$28&lt;=Rates!$D$15,'Claim Details'!$I$19="Yes"),Rates!$E$21,IF(AND(AE147="B",'Claim Details'!$I$28&gt;=Rates!$D$14,'Claim Details'!$I$28&lt;=Rates!$D$15,'Claim Details'!$I$19="No"),Rates!$D$21,IF(AND(AE147="B",'Claim Details'!$I$28&gt;=Rates!$F$14,'Claim Details'!$I$28&lt;=Rates!$F$15,'Claim Details'!$I$19="Yes"),Rates!$G$21,IF(AND(AE147="B",'Claim Details'!$I$28&gt;=Rates!$F$14,'Claim Details'!$I$28&lt;=Rates!$F$15,'Claim Details'!$I$19="No"),Rates!$F$21,IF(AND(AE147="B",'Claim Details'!$I$28&gt;=Rates!$H$14,'Claim Details'!$I$28&lt;=Rates!$H$15,'Claim Details'!$I$19="Yes"),Rates!$I$21,IF(AND(AE147="B",'Claim Details'!$I$28&gt;=Rates!$H$14,'Claim Details'!$I$28&lt;=Rates!$H$15,'Claim Details'!$I$19="No"),Rates!$H$21,IF(AND(AE147="B",'Claim Details'!$I$28&gt;=Rates!$J$14,'Claim Details'!$I$28&lt;=Rates!$J$15,'Claim Details'!$I$19="Yes"),Rates!$K$21,IF(AND(AE147="B",'Claim Details'!$I$28&gt;=Rates!$J$14,'Claim Details'!$I$28&lt;=Rates!$J$15,'Claim Details'!$I$19="No"),Rates!$J$21,"£0.00"))))))))))))))))</f>
        <v>£0.00</v>
      </c>
      <c r="BG147" s="189" t="str">
        <f>IF(AND(AE147="A",'Claim Details'!$I$28&gt;=Rates!$D$14,'Claim Details'!$I$28&lt;=Rates!$D$15,'Claim Details'!$I$19="Yes"),Rates!$E$22,IF(AND(AE147="A",'Claim Details'!$I$28&gt;=Rates!$D$14,'Claim Details'!$I$28&lt;=Rates!$D$15,'Claim Details'!$I$19="No"),Rates!$D$22,IF(AND(AE147="A",'Claim Details'!$I$28&gt;=Rates!$F$14,'Claim Details'!$I$28&lt;=Rates!$F$15,'Claim Details'!$I$19="Yes"),Rates!$G$22,IF(AND(AE147="A",'Claim Details'!$I$28&gt;=Rates!$F$14,'Claim Details'!$I$28&lt;=Rates!$F$15,'Claim Details'!$I$19="No"),Rates!$F$22,IF(AND(AE147="A",'Claim Details'!$I$28&gt;=Rates!$H$14,'Claim Details'!$I$28&lt;=Rates!$H$15,'Claim Details'!$I$19="Yes"),Rates!$I$22,IF(AND(AE147="A",'Claim Details'!$I$28&gt;=Rates!$H$14,'Claim Details'!$I$28&lt;=Rates!$H$15,'Claim Details'!$I$19="No"),Rates!$H$22,IF(AND(AE147="A",'Claim Details'!$I$28&gt;=Rates!$J$14,'Claim Details'!$I$28&lt;=Rates!$J$15,'Claim Details'!$I$19="Yes"),Rates!$K$22,IF(AND(AE147="A",'Claim Details'!$I$28&gt;=Rates!$J$14,'Claim Details'!$I$28&lt;=Rates!$J$15,'Claim Details'!$I$19="No"),Rates!$J$22,IF(AND(AE147="B",'Claim Details'!$I$28&gt;=Rates!$D$14,'Claim Details'!$I$28&lt;=Rates!$D$15,'Claim Details'!$I$19="Yes"),Rates!$E$23,IF(AND(AE147="B",'Claim Details'!$I$28&gt;=Rates!$D$14,'Claim Details'!$I$28&lt;=Rates!$D$15,'Claim Details'!$I$19="No"),Rates!$D$23,IF(AND(AE147="B",'Claim Details'!$I$28&gt;=Rates!$F$14,'Claim Details'!$I$28&lt;=Rates!$F$15,'Claim Details'!$I$19="Yes"),Rates!$G$23,IF(AND(AE147="B",'Claim Details'!$I$28&gt;=Rates!$F$14,'Claim Details'!$I$28&lt;=Rates!$F$15,'Claim Details'!$I$19="No"),Rates!$F$23,IF(AND(AE147="B",'Claim Details'!$I$28&gt;=Rates!$H$14,'Claim Details'!$I$28&lt;=Rates!$H$15,'Claim Details'!$I$19="Yes"),Rates!$I$23,IF(AND(AE147="B",'Claim Details'!$I$28&gt;=Rates!$H$14,'Claim Details'!$I$28&lt;=Rates!$H$15,'Claim Details'!$I$19="No"),Rates!$H$23,IF(AND(AE147="B",'Claim Details'!$I$28&gt;=Rates!$J$14,'Claim Details'!$I$28&lt;=Rates!$J$15,'Claim Details'!$I$19="Yes"),Rates!$K$23,IF(AND(AE147="B",'Claim Details'!$I$28&gt;=Rates!$J$14,'Claim Details'!$I$28&lt;=Rates!$J$15,'Claim Details'!$I$19="No"),Rates!$J$23,IF(AND(AE147="C",'Claim Details'!$I$28&gt;=Rates!$D$14,'Claim Details'!$I$28&lt;=Rates!$D$15,'Claim Details'!$I$19="Yes"),Rates!$E$24,IF(AND(AE147="C",'Claim Details'!$I$28&gt;=Rates!$D$14,'Claim Details'!$I$28&lt;=Rates!$D$15,'Claim Details'!$I$19="No"),Rates!$D$24,IF(AND(AE147="C",'Claim Details'!$I$28&gt;=Rates!$F$14,'Claim Details'!$I$28&lt;=Rates!$F$15,'Claim Details'!$I$19="Yes"),Rates!$G$24,IF(AND(AE147="C",'Claim Details'!$I$28&gt;=Rates!$F$14,'Claim Details'!$I$28&lt;=Rates!$F$15,'Claim Details'!$I$19="No"),Rates!$F$24,IF(AND(AE147="C",'Claim Details'!$I$28&gt;=Rates!$H$14,'Claim Details'!$I$28&lt;=Rates!$H$15,'Claim Details'!$I$19="Yes"),Rates!$I$24,IF(AND(AE147="C",'Claim Details'!$I$28&gt;=Rates!$H$14,'Claim Details'!$I$28&lt;=Rates!$H$15,'Claim Details'!$I$19="No"),Rates!$H$24,IF(AND(AE147="C",'Claim Details'!$I$28&gt;=Rates!$J$14,'Claim Details'!$I$28&lt;=Rates!$J$15,'Claim Details'!$I$19="Yes"),Rates!$K$24,IF(AND(AE147="C",'Claim Details'!$I$28&gt;=Rates!$J$14,'Claim Details'!$I$28&lt;=Rates!$J$15,'Claim Details'!$I$19="No"),Rates!$J$24,"£0.00"))))))))))))))))))))))))</f>
        <v>£0.00</v>
      </c>
      <c r="BH147" s="189" t="str">
        <f t="shared" si="43"/>
        <v>£0.00</v>
      </c>
      <c r="BI147" s="189">
        <f t="shared" si="44"/>
        <v>0</v>
      </c>
      <c r="BO147" s="202" t="str">
        <f>IF(H147="","£0.00",IF(AP147="4","£0.00",IF(AP147="5","£0.00",IF(AP147="1","£0.00",((AQ147*H147)*'Claim Details'!$F$111)/100))))</f>
        <v>£0.00</v>
      </c>
      <c r="BP147" s="202" t="str">
        <f>IF(T147="","£0.00",IF(AP147="4","£0.00",IF(AP147="5","£0.00",IF(AP147="1","£0.00",((AR147*T147)*'Claim Details'!$N$111)/100))))</f>
        <v>£0.00</v>
      </c>
      <c r="BQ147" s="202" t="str">
        <f>IF(AI147="","£0.00",IF(AP147="4","£0.00",IF(AP147="5","£0.00",IF(AP147="1","£0.00",((BI147*AI147)*'Claim Details'!$W$111)/100))))</f>
        <v>£0.00</v>
      </c>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row>
    <row r="148" spans="1:97" ht="15">
      <c r="A148" s="145"/>
      <c r="B148" s="91"/>
      <c r="C148" s="96"/>
      <c r="D148" s="97"/>
      <c r="E148" s="98"/>
      <c r="F148" s="89"/>
      <c r="G148" s="99"/>
      <c r="H148" s="100"/>
      <c r="I148" s="221" t="str">
        <f t="shared" si="34"/>
        <v>£0.00</v>
      </c>
      <c r="J148" s="101"/>
      <c r="K148" s="100"/>
      <c r="L148" s="221" t="str">
        <f t="shared" si="35"/>
        <v>£0.00</v>
      </c>
      <c r="M148" s="101"/>
      <c r="N148" s="102"/>
      <c r="O148" s="145"/>
      <c r="P148" s="77"/>
      <c r="Q148" s="87"/>
      <c r="R148" s="87"/>
      <c r="S148" s="87"/>
      <c r="T148" s="149" t="str">
        <f t="shared" si="36"/>
        <v/>
      </c>
      <c r="U148" s="87" t="str">
        <f t="shared" si="45"/>
        <v/>
      </c>
      <c r="V148" s="87"/>
      <c r="W148" s="53" t="str">
        <f t="shared" si="37"/>
        <v>£0.00</v>
      </c>
      <c r="X148" s="53"/>
      <c r="Y148" s="87"/>
      <c r="Z148" s="78"/>
      <c r="AA148" s="79"/>
      <c r="AB148" s="160"/>
      <c r="AC148" s="98"/>
      <c r="AD148" s="225"/>
      <c r="AE148" s="235" t="str">
        <f t="shared" si="38"/>
        <v/>
      </c>
      <c r="AF148" s="87" t="str">
        <f t="shared" si="39"/>
        <v/>
      </c>
      <c r="AG148" s="53"/>
      <c r="AH148" s="224"/>
      <c r="AI148" s="226" t="str">
        <f t="shared" si="31"/>
        <v/>
      </c>
      <c r="AJ148" s="236" t="str">
        <f t="shared" si="40"/>
        <v>£0.00</v>
      </c>
      <c r="AK148" s="31"/>
      <c r="AL148" s="1"/>
      <c r="AM148" s="1"/>
      <c r="AN148" s="1"/>
      <c r="AO148" s="1"/>
      <c r="AP148" s="1" t="str">
        <f t="shared" si="32"/>
        <v/>
      </c>
      <c r="AQ148" s="27">
        <f t="shared" si="33"/>
        <v>0</v>
      </c>
      <c r="AR148" s="189">
        <f t="shared" si="41"/>
        <v>0</v>
      </c>
      <c r="AS148" s="190" t="str">
        <f>IF(AND(C148="A",'Claim Details'!$E$28&gt;=Rates!$D$14,'Claim Details'!$E$28&lt;=Rates!$D$15,'Claim Details'!$E$19="Yes"),Rates!$E$17,IF(AND(C148="A",'Claim Details'!$E$28&gt;=Rates!$D$14,'Claim Details'!$E$28&lt;=Rates!$D$15,'Claim Details'!$E$19="No"),Rates!$D$17,IF(AND(C148="A",'Claim Details'!$E$28&gt;=Rates!$F$14,'Claim Details'!$E$28&lt;=Rates!$F$15,'Claim Details'!$E$19="Yes"),Rates!$G$17,IF(AND(C148="A",'Claim Details'!$E$28&gt;=Rates!$F$14,'Claim Details'!$E$28&lt;=Rates!$F$15,'Claim Details'!$E$19="No"),Rates!$F$17,IF(AND(C148="A",'Claim Details'!$E$28&gt;=Rates!$H$14,'Claim Details'!$E$28&lt;=Rates!$H$15,'Claim Details'!$E$19="Yes"),Rates!$I$17,IF(AND(C148="A",'Claim Details'!$E$28&gt;=Rates!$H$14,'Claim Details'!$E$28&lt;=Rates!$H$15,'Claim Details'!$E$19="No"),Rates!$H$17,IF(AND(C148="A",'Claim Details'!$E$28&gt;=Rates!$J$14,'Claim Details'!$E$28&lt;=Rates!$J$15,'Claim Details'!$E$19="Yes"),Rates!$K$17,IF(AND(C148="A",'Claim Details'!$E$28&gt;=Rates!$J$14,'Claim Details'!$E$28&lt;=Rates!$J$15,'Claim Details'!$E$19="No"),Rates!$J$17,IF(AND(C148="B",'Claim Details'!$E$28&gt;=Rates!$D$14,'Claim Details'!$E$28&lt;=Rates!$D$15,'Claim Details'!$E$19="Yes"),Rates!$E$18,IF(AND(C148="B",'Claim Details'!$E$28&gt;=Rates!$D$14,'Claim Details'!$E$28&lt;=Rates!$D$15,'Claim Details'!$E$19="No"),Rates!$D$18,IF(AND(C148="B",'Claim Details'!$E$28&gt;=Rates!$F$14,'Claim Details'!$E$28&lt;=Rates!$F$15,'Claim Details'!$E$19="Yes"),Rates!$G$18,IF(AND(C148="B",'Claim Details'!$E$28&gt;=Rates!$F$14,'Claim Details'!$E$28&lt;=Rates!$F$15,'Claim Details'!$E$19="No"),Rates!$F$18,IF(AND(C148="B",'Claim Details'!$E$28&gt;=Rates!$H$14,'Claim Details'!$E$28&lt;=Rates!$H$15,'Claim Details'!$E$19="Yes"),Rates!$I$18,IF(AND(C148="B",'Claim Details'!$E$28&gt;=Rates!$H$14,'Claim Details'!$E$28&lt;=Rates!$H$15,'Claim Details'!$E$19="No"),Rates!$H$18,IF(AND(C148="B",'Claim Details'!$E$28&gt;=Rates!$J$14,'Claim Details'!$E$28&lt;=Rates!$J$15,'Claim Details'!$E$19="Yes"),Rates!$K$18,IF(AND(C148="B",'Claim Details'!$E$28&gt;=Rates!$J$14,'Claim Details'!$E$28&lt;=Rates!$J$15,'Claim Details'!$E$19="No"),Rates!$J$18,IF(AND(C148="C",'Claim Details'!$E$28&gt;=Rates!$D$14,'Claim Details'!$E$28&lt;=Rates!$D$15,'Claim Details'!$E$19="Yes"),Rates!$E$19,IF(AND(C148="C",'Claim Details'!$E$28&gt;=Rates!$D$14,'Claim Details'!$E$28&lt;=Rates!$D$15,'Claim Details'!$E$19="No"),Rates!$D$19,IF(AND(C148="C",'Claim Details'!$E$28&gt;=Rates!$F$14,'Claim Details'!$E$28&lt;=Rates!$F$15,'Claim Details'!$E$19="Yes"),Rates!$G$19,IF(AND(C148="C",'Claim Details'!$E$28&gt;=Rates!$F$14,'Claim Details'!$E$28&lt;=Rates!$F$15,'Claim Details'!$E$19="No"),Rates!$F$19,IF(AND(C148="C",'Claim Details'!$E$28&gt;=Rates!$H$14,'Claim Details'!$E$28&lt;=Rates!$H$15,'Claim Details'!$E$19="Yes"),Rates!$I$19,IF(AND(C148="C",'Claim Details'!$E$28&gt;=Rates!$H$14,'Claim Details'!$E$28&lt;=Rates!$H$15,'Claim Details'!$E$19="No"),Rates!$H$19,IF(AND(C148="C",'Claim Details'!$E$28&gt;=Rates!$J$14,'Claim Details'!$E$28&lt;=Rates!$J$15,'Claim Details'!$E$19="Yes"),Rates!$K$19,IF(AND(C148="C",'Claim Details'!$E$28&gt;=Rates!$J$14,'Claim Details'!$E$28&lt;=Rates!$J$15,'Claim Details'!$E$19="No"),Rates!$J$19,"£0.00"))))))))))))))))))))))))</f>
        <v>£0.00</v>
      </c>
      <c r="AT148" s="189" t="str">
        <f>IF(AND(C148="A",'Claim Details'!$E$28&gt;=Rates!$D$14,'Claim Details'!$E$28&lt;=Rates!$D$15,'Claim Details'!$E$19="Yes"),Rates!$E$25,IF(AND(C148="A",'Claim Details'!$E$28&gt;=Rates!$D$14,'Claim Details'!$E$28&lt;=Rates!$D$15,'Claim Details'!$E$19="No"),Rates!$D$25,IF(AND(C148="A",'Claim Details'!$E$28&gt;=Rates!$F$14,'Claim Details'!$E$28&lt;=Rates!$F$15,'Claim Details'!$E$19="Yes"),Rates!$G$25,IF(AND(C148="A",'Claim Details'!$E$28&gt;=Rates!$F$14,'Claim Details'!$E$28&lt;=Rates!$F$15,'Claim Details'!$E$19="No"),Rates!$F$25,IF(AND(C148="A",'Claim Details'!$E$28&gt;=Rates!$H$14,'Claim Details'!$E$28&lt;=Rates!$H$15,'Claim Details'!$E$19="Yes"),Rates!$I$25,IF(AND(C148="A",'Claim Details'!$E$28&gt;=Rates!$H$14,'Claim Details'!$E$28&lt;=Rates!$H$15,'Claim Details'!$E$19="No"),Rates!$H$25,IF(AND(C148="A",'Claim Details'!$E$28&gt;=Rates!$J$14,'Claim Details'!$E$28&lt;=Rates!$J$15,'Claim Details'!$E$19="Yes"),Rates!$K$25,IF(AND(C148="A",'Claim Details'!$E$28&gt;=Rates!$J$14,'Claim Details'!$E$28&lt;=Rates!$J$15,'Claim Details'!$E$19="No"),Rates!$J$25,IF(AND(C148="B",'Claim Details'!$E$28&gt;=Rates!$D$14,'Claim Details'!$E$28&lt;=Rates!$D$15,'Claim Details'!$E$19="Yes"),Rates!$E$26,IF(AND(C148="B",'Claim Details'!$E$28&gt;=Rates!$D$14,'Claim Details'!$E$28&lt;=Rates!$D$15,'Claim Details'!$E$19="No"),Rates!$D$26,IF(AND(C148="B",'Claim Details'!$E$28&gt;=Rates!$F$14,'Claim Details'!$E$28&lt;=Rates!$F$15,'Claim Details'!$E$19="Yes"),Rates!$G$26,IF(AND(C148="B",'Claim Details'!$E$28&gt;=Rates!$F$14,'Claim Details'!$E$28&lt;=Rates!$F$15,'Claim Details'!$E$19="No"),Rates!$F$26,IF(AND(C148="B",'Claim Details'!$E$28&gt;=Rates!$H$14,'Claim Details'!$E$28&lt;=Rates!$H$15,'Claim Details'!$E$19="Yes"),Rates!$I$26,IF(AND(C148="B",'Claim Details'!$E$28&gt;=Rates!$H$14,'Claim Details'!$E$28&lt;=Rates!$H$15,'Claim Details'!$E$19="No"),Rates!$H$26,IF(AND(C148="B",'Claim Details'!$E$28&gt;=Rates!$J$14,'Claim Details'!$E$28&lt;=Rates!$J$15,'Claim Details'!$E$19="Yes"),Rates!$K$26,IF(AND(C148="B",'Claim Details'!$E$28&gt;=Rates!$J$14,'Claim Details'!$E$28&lt;=Rates!$J$15,'Claim Details'!$E$19="No"),Rates!$J$26,IF(AND(C148="C",'Claim Details'!$E$28&gt;=Rates!$D$14,'Claim Details'!$E$28&lt;=Rates!$D$15,'Claim Details'!$E$19="Yes"),Rates!$E$27,IF(AND(C148="C",'Claim Details'!$E$28&gt;=Rates!$D$14,'Claim Details'!$E$28&lt;=Rates!$D$15,'Claim Details'!$E$19="No"),Rates!$D$27,IF(AND(C148="C",'Claim Details'!$E$28&gt;=Rates!$F$14,'Claim Details'!$E$28&lt;=Rates!$F$15,'Claim Details'!$E$19="Yes"),Rates!$G$27,IF(AND(C148="C",'Claim Details'!$E$28&gt;=Rates!$F$14,'Claim Details'!$E$28&lt;=Rates!$F$15,'Claim Details'!$E$19="No"),Rates!$F$27,IF(AND(C148="C",'Claim Details'!$E$28&gt;=Rates!$H$14,'Claim Details'!$E$28&lt;=Rates!$H$15,'Claim Details'!$E$19="Yes"),Rates!$I$27,IF(AND(C148="C",'Claim Details'!$E$28&gt;=Rates!$H$14,'Claim Details'!$E$28&lt;=Rates!$H$15,'Claim Details'!$E$19="No"),Rates!$H$27,IF(AND(C148="C",'Claim Details'!$E$28&gt;=Rates!$J$14,'Claim Details'!$E$28&lt;=Rates!$J$15,'Claim Details'!$E$19="Yes"),Rates!$K$27,IF(AND(C148="C",'Claim Details'!$E$28&gt;=Rates!$J$14,'Claim Details'!$E$28&lt;=Rates!$J$15,'Claim Details'!$E$19="No"),Rates!$J$27,"£0.00"))))))))))))))))))))))))</f>
        <v>£0.00</v>
      </c>
      <c r="AU148" s="191" t="str">
        <f>IF(AND(C148="A",'Claim Details'!$E$28&gt;=Rates!$D$14,'Claim Details'!$E$28&lt;=Rates!$D$15,'Claim Details'!$E$19="Yes"),Rates!$E$20,IF(AND(C148="A",'Claim Details'!$E$28&gt;=Rates!$D$14,'Claim Details'!$E$28&lt;=Rates!$D$15,'Claim Details'!$E$19="No"),Rates!$D$20,IF(AND(C148="A",'Claim Details'!$E$28&gt;=Rates!$F$14,'Claim Details'!$E$28&lt;=Rates!$F$15,'Claim Details'!$E$19="Yes"),Rates!$G$20,IF(AND(C148="A",'Claim Details'!$E$28&gt;=Rates!$F$14,'Claim Details'!$E$28&lt;=Rates!$F$15,'Claim Details'!$E$19="No"),Rates!$F$20,IF(AND(C148="A",'Claim Details'!$E$28&gt;=Rates!$H$14,'Claim Details'!$E$28&lt;=Rates!$H$15,'Claim Details'!$E$19="Yes"),Rates!$I$20,IF(AND(C148="A",'Claim Details'!$E$28&gt;=Rates!$H$14,'Claim Details'!$E$28&lt;=Rates!$H$15,'Claim Details'!$E$19="No"),Rates!$H$20,IF(AND(C148="A",'Claim Details'!$E$28&gt;=Rates!$J$14,'Claim Details'!$E$28&lt;=Rates!$J$15,'Claim Details'!$E$19="Yes"),Rates!$K$20,IF(AND(C148="A",'Claim Details'!$E$28&gt;=Rates!$J$14,'Claim Details'!$E$28&lt;=Rates!$J$15,'Claim Details'!$E$19="No"),Rates!$J$20,IF(AND(C148="B",'Claim Details'!$E$28&gt;=Rates!$D$14,'Claim Details'!$E$28&lt;=Rates!$D$15,'Claim Details'!$E$19="Yes"),Rates!$E$21,IF(AND(C148="B",'Claim Details'!$E$28&gt;=Rates!$D$14,'Claim Details'!$E$28&lt;=Rates!$D$15,'Claim Details'!$E$19="No"),Rates!$D$21,IF(AND(C148="B",'Claim Details'!$E$28&gt;=Rates!$F$14,'Claim Details'!$E$28&lt;=Rates!$F$15,'Claim Details'!$E$19="Yes"),Rates!$G$21,IF(AND(C148="B",'Claim Details'!$E$28&gt;=Rates!$F$14,'Claim Details'!$E$28&lt;=Rates!$F$15,'Claim Details'!$E$19="No"),Rates!$F$21,IF(AND(C148="B",'Claim Details'!$E$28&gt;=Rates!$H$14,'Claim Details'!$E$28&lt;=Rates!$H$15,'Claim Details'!$E$19="Yes"),Rates!$I$21,IF(AND(C148="B",'Claim Details'!$E$28&gt;=Rates!$H$14,'Claim Details'!$E$28&lt;=Rates!$H$15,'Claim Details'!$E$19="No"),Rates!$H$21,IF(AND(C148="B",'Claim Details'!$E$28&gt;=Rates!$J$14,'Claim Details'!$E$28&lt;=Rates!$J$15,'Claim Details'!$E$19="Yes"),Rates!$K$21,IF(AND(C148="B",'Claim Details'!$E$28&gt;=Rates!$J$14,'Claim Details'!$E$28&lt;=Rates!$J$15,'Claim Details'!$E$19="No"),Rates!$J$21,"£0.00"))))))))))))))))</f>
        <v>£0.00</v>
      </c>
      <c r="AV148" s="191" t="str">
        <f>IF(AND(C148="A",'Claim Details'!$E$28&gt;=Rates!$D$14,'Claim Details'!$E$28&lt;=Rates!$D$15,'Claim Details'!$E$19="Yes"),Rates!$E$22,IF(AND(C148="A",'Claim Details'!$E$28&gt;=Rates!$D$14,'Claim Details'!$E$28&lt;=Rates!$D$15,'Claim Details'!$E$19="No"),Rates!$D$22,IF(AND(C148="A",'Claim Details'!$E$28&gt;=Rates!$F$14,'Claim Details'!$E$28&lt;=Rates!$F$15,'Claim Details'!$E$19="Yes"),Rates!$G$22,IF(AND(C148="A",'Claim Details'!$E$28&gt;=Rates!$F$14,'Claim Details'!$E$28&lt;=Rates!$F$15,'Claim Details'!$E$19="No"),Rates!$F$22,IF(AND(C148="A",'Claim Details'!$E$28&gt;=Rates!$H$14,'Claim Details'!$E$28&lt;=Rates!$H$15,'Claim Details'!$E$19="Yes"),Rates!$I$22,IF(AND(C148="A",'Claim Details'!$E$28&gt;=Rates!$H$14,'Claim Details'!$E$28&lt;=Rates!$H$15,'Claim Details'!$E$19="No"),Rates!$H$22,IF(AND(C148="A",'Claim Details'!$E$28&gt;=Rates!$J$14,'Claim Details'!$E$28&lt;=Rates!$J$15,'Claim Details'!$E$19="Yes"),Rates!$K$22,IF(AND(C148="A",'Claim Details'!$E$28&gt;=Rates!$J$14,'Claim Details'!$E$28&lt;=Rates!$J$15,'Claim Details'!$E$19="No"),Rates!$J$22,IF(AND(C148="B",'Claim Details'!$E$28&gt;=Rates!$D$14,'Claim Details'!$E$28&lt;=Rates!$D$15,'Claim Details'!$E$19="Yes"),Rates!$E$23,IF(AND(C148="B",'Claim Details'!$E$28&gt;=Rates!$D$14,'Claim Details'!$E$28&lt;=Rates!$D$15,'Claim Details'!$E$19="No"),Rates!$D$23,IF(AND(C148="B",'Claim Details'!$E$28&gt;=Rates!$F$14,'Claim Details'!$E$28&lt;=Rates!$F$15,'Claim Details'!$E$19="Yes"),Rates!$G$23,IF(AND(C148="B",'Claim Details'!$E$28&gt;=Rates!$F$14,'Claim Details'!$E$28&lt;=Rates!$F$15,'Claim Details'!$E$19="No"),Rates!$F$23,IF(AND(C148="B",'Claim Details'!$E$28&gt;=Rates!$H$14,'Claim Details'!$E$28&lt;=Rates!$H$15,'Claim Details'!$E$19="Yes"),Rates!$I$23,IF(AND(C148="B",'Claim Details'!$E$28&gt;=Rates!$H$14,'Claim Details'!$E$28&lt;=Rates!$H$15,'Claim Details'!$E$19="No"),Rates!$H$23,IF(AND(C148="B",'Claim Details'!$E$28&gt;=Rates!$J$14,'Claim Details'!$E$28&lt;=Rates!$J$15,'Claim Details'!$E$19="Yes"),Rates!$K$23,IF(AND(C148="B",'Claim Details'!$E$28&gt;=Rates!$J$14,'Claim Details'!$E$28&lt;=Rates!$J$15,'Claim Details'!$E$19="No"),Rates!$J$23,IF(AND(C148="C",'Claim Details'!$E$28&gt;=Rates!$D$14,'Claim Details'!$E$28&lt;=Rates!$D$15,'Claim Details'!$E$19="Yes"),Rates!$E$24,IF(AND(C148="C",'Claim Details'!$E$28&gt;=Rates!$D$14,'Claim Details'!$E$28&lt;=Rates!$D$15,'Claim Details'!$E$19="No"),Rates!$D$24,IF(AND(C148="C",'Claim Details'!$E$28&gt;=Rates!$F$14,'Claim Details'!$E$28&lt;=Rates!$F$15,'Claim Details'!$E$19="Yes"),Rates!$G$24,IF(AND(C148="C",'Claim Details'!$E$28&gt;=Rates!$F$14,'Claim Details'!$E$28&lt;=Rates!$F$15,'Claim Details'!$E$19="No"),Rates!$F$24,IF(AND(C148="C",'Claim Details'!$E$28&gt;=Rates!$H$14,'Claim Details'!$E$28&lt;=Rates!$H$15,'Claim Details'!$E$19="Yes"),Rates!$I$24,IF(AND(C148="C",'Claim Details'!$E$28&gt;=Rates!$H$14,'Claim Details'!$E$28&lt;=Rates!$H$15,'Claim Details'!$E$19="No"),Rates!$H$24,IF(AND(C148="C",'Claim Details'!$E$28&gt;=Rates!$J$14,'Claim Details'!$E$28&lt;=Rates!$J$15,'Claim Details'!$E$19="Yes"),Rates!$K$24,IF(AND(C148="C",'Claim Details'!$E$28&gt;=Rates!$J$14,'Claim Details'!$E$28&lt;=Rates!$J$15,'Claim Details'!$E$19="No"),Rates!$J$24,"£0.00"))))))))))))))))))))))))</f>
        <v>£0.00</v>
      </c>
      <c r="AW148" s="1"/>
      <c r="AX148" s="189" t="str">
        <f>IF(AND(U148="A",'Claim Details'!$I$28&gt;=Rates!$D$14,'Claim Details'!$I$28&lt;=Rates!$D$15,'Claim Details'!$I$19="Yes"),Rates!$J$17,IF(AND(U148="A",'Claim Details'!$I$28&gt;=Rates!$D$14,'Claim Details'!$I$28&lt;=Rates!$D$15,'Claim Details'!$I$19="No"),Rates!$D$17,IF(AND(U148="A",'Claim Details'!$I$28&gt;=Rates!$F$14,'Claim Details'!$I$28&lt;=Rates!$F$15,'Claim Details'!$I$19="Yes"),Rates!$G$17,IF(AND(U148="A",'Claim Details'!$I$28&gt;=Rates!$F$14,'Claim Details'!$I$28&lt;=Rates!$F$15,'Claim Details'!$I$19="No"),Rates!$F$17,IF(AND(U148="A",'Claim Details'!$I$28&gt;=Rates!$H$14,'Claim Details'!$I$28&lt;=Rates!$H$15,'Claim Details'!$I$19="Yes"),Rates!$I$17,IF(AND(U148="A",'Claim Details'!$I$28&gt;=Rates!$H$14,'Claim Details'!$I$28&lt;=Rates!$H$15,'Claim Details'!$I$19="No"),Rates!$H$17,IF(AND(U148="A",'Claim Details'!$I$28&gt;=Rates!$J$14,'Claim Details'!$I$28&lt;=Rates!$J$15,'Claim Details'!$I$19="Yes"),Rates!$K$17,IF(AND(U148="A",'Claim Details'!$I$28&gt;=Rates!$J$14,'Claim Details'!$I$28&lt;=Rates!$J$15,'Claim Details'!$I$19="No"),Rates!$J$17,IF(AND(U148="B",'Claim Details'!$I$28&gt;=Rates!$D$14,'Claim Details'!$I$28&lt;=Rates!$D$15,'Claim Details'!$I$19="Yes"),Rates!$E$18,IF(AND(U148="B",'Claim Details'!$I$28&gt;=Rates!$D$14,'Claim Details'!$I$28&lt;=Rates!$D$15,'Claim Details'!$I$19="No"),Rates!$D$18,IF(AND(U148="B",'Claim Details'!$I$28&gt;=Rates!$F$14,'Claim Details'!$I$28&lt;=Rates!$F$15,'Claim Details'!$I$19="Yes"),Rates!$G$18,IF(AND(U148="B",'Claim Details'!$I$28&gt;=Rates!$F$14,'Claim Details'!$I$28&lt;=Rates!$F$15,'Claim Details'!$I$19="No"),Rates!$F$18,IF(AND(U148="B",'Claim Details'!$I$28&gt;=Rates!$H$14,'Claim Details'!$I$28&lt;=Rates!$H$15,'Claim Details'!$I$19="Yes"),Rates!$I$18,IF(AND(U148="B",'Claim Details'!$I$28&gt;=Rates!$H$14,'Claim Details'!$I$28&lt;=Rates!$H$15,'Claim Details'!$I$19="No"),Rates!$H$18,IF(AND(U148="B",'Claim Details'!$I$28&gt;=Rates!$J$14,'Claim Details'!$I$28&lt;=Rates!$J$15,'Claim Details'!$I$19="Yes"),Rates!$K$18,IF(AND(U148="B",'Claim Details'!$I$28&gt;=Rates!$J$14,'Claim Details'!$I$28&lt;=Rates!$J$15,'Claim Details'!$I$19="No"),Rates!$J$18,IF(AND(U148="C",'Claim Details'!$I$28&gt;=Rates!$D$14,'Claim Details'!$I$28&lt;=Rates!$D$15,'Claim Details'!$I$19="Yes"),Rates!$E$19,IF(AND(U148="C",'Claim Details'!$I$28&gt;=Rates!$D$14,'Claim Details'!$I$28&lt;=Rates!$D$15,'Claim Details'!$I$19="No"),Rates!$D$19,IF(AND(U148="C",'Claim Details'!$I$28&gt;=Rates!$F$14,'Claim Details'!$I$28&lt;=Rates!$F$15,'Claim Details'!$I$19="Yes"),Rates!$G$19,IF(AND(U148="C",'Claim Details'!$I$28&gt;=Rates!$F$14,'Claim Details'!$I$28&lt;=Rates!$F$15,'Claim Details'!$I$19="No"),Rates!$F$19,IF(AND(U148="C",'Claim Details'!$I$28&gt;=Rates!$H$14,'Claim Details'!$I$28&lt;=Rates!$H$15,'Claim Details'!$I$19="Yes"),Rates!$I$19,IF(AND(U148="C",'Claim Details'!$I$28&gt;=Rates!$H$14,'Claim Details'!$I$28&lt;=Rates!$H$15,'Claim Details'!$I$19="No"),Rates!$H$19,IF(AND(U148="C",'Claim Details'!$I$28&gt;=Rates!$J$14,'Claim Details'!$I$28&lt;=Rates!$J$15,'Claim Details'!$I$19="Yes"),Rates!$K$19,IF(AND(U148="C",'Claim Details'!$I$28&gt;=Rates!$J$14,'Claim Details'!$I$28&lt;=Rates!$J$15,'Claim Details'!$I$19="No"),Rates!$J$19,"£0.00"))))))))))))))))))))))))</f>
        <v>£0.00</v>
      </c>
      <c r="AY148" s="189" t="str">
        <f>IF(AND(C148="A",'Claim Details'!$I$28&gt;=Rates!$D$14,'Claim Details'!$I$28&lt;=Rates!$D$15,'Claim Details'!$I$19="Yes"),Rates!$J$25,IF(AND(C148="A",'Claim Details'!$I$28&gt;=Rates!$D$14,'Claim Details'!$I$28&lt;=Rates!$D$15,'Claim Details'!$I$19="No"),Rates!$D$25,IF(AND(C148="A",'Claim Details'!$I$28&gt;=Rates!$F$14,'Claim Details'!$I$28&lt;=Rates!$F$15,'Claim Details'!$I$19="Yes"),Rates!$G$25,IF(AND(C148="A",'Claim Details'!$I$28&gt;=Rates!$F$14,'Claim Details'!$I$28&lt;=Rates!$F$15,'Claim Details'!$I$19="No"),Rates!$F$25,IF(AND(C148="A",'Claim Details'!$I$28&gt;=Rates!$H$14,'Claim Details'!$I$28&lt;=Rates!$H$15,'Claim Details'!$I$19="Yes"),Rates!$I$25,IF(AND(C148="A",'Claim Details'!$I$28&gt;=Rates!$H$14,'Claim Details'!$I$28&lt;=Rates!$H$15,'Claim Details'!$I$19="No"),Rates!$H$25,IF(AND(C148="A",'Claim Details'!$I$28&gt;=Rates!$J$14,'Claim Details'!$I$28&lt;=Rates!$J$15,'Claim Details'!$I$19="Yes"),Rates!$K$25,IF(AND(C148="A",'Claim Details'!$I$28&gt;=Rates!$J$14,'Claim Details'!$I$28&lt;=Rates!$J$15,'Claim Details'!$I$19="No"),Rates!$J$25,IF(AND(C148="B",'Claim Details'!$I$28&gt;=Rates!$D$14,'Claim Details'!$I$28&lt;=Rates!$D$15,'Claim Details'!$I$19="Yes"),Rates!$E$26,IF(AND(C148="B",'Claim Details'!$I$28&gt;=Rates!$D$14,'Claim Details'!$I$28&lt;=Rates!$D$15,'Claim Details'!$I$19="No"),Rates!$D$26,IF(AND(C148="B",'Claim Details'!$I$28&gt;=Rates!$F$14,'Claim Details'!$I$28&lt;=Rates!$F$15,'Claim Details'!$I$19="Yes"),Rates!$G$26,IF(AND(C148="B",'Claim Details'!$I$28&gt;=Rates!$F$14,'Claim Details'!$I$28&lt;=Rates!$F$15,'Claim Details'!$I$19="No"),Rates!$F$26,IF(AND(C148="B",'Claim Details'!$I$28&gt;=Rates!$H$14,'Claim Details'!$I$28&lt;=Rates!$H$15,'Claim Details'!$I$19="Yes"),Rates!$I$26,IF(AND(C148="B",'Claim Details'!$I$28&gt;=Rates!$H$14,'Claim Details'!$I$28&lt;=Rates!$H$15,'Claim Details'!$I$19="No"),Rates!$H$26,IF(AND(C148="B",'Claim Details'!$I$28&gt;=Rates!$J$14,'Claim Details'!$I$28&lt;=Rates!$J$15,'Claim Details'!$I$19="Yes"),Rates!$K$26,IF(AND(C148="B",'Claim Details'!$I$28&gt;=Rates!$J$14,'Claim Details'!$I$28&lt;=Rates!$J$15,'Claim Details'!$I$19="No"),Rates!$J$26,IF(AND(C148="C",'Claim Details'!$I$28&gt;=Rates!$D$14,'Claim Details'!$I$28&lt;=Rates!$D$15,'Claim Details'!$I$19="Yes"),Rates!$E$27,IF(AND(C148="C",'Claim Details'!$I$28&gt;=Rates!$D$14,'Claim Details'!$I$28&lt;=Rates!$D$15,'Claim Details'!$I$19="No"),Rates!$D$27,IF(AND(C148="C",'Claim Details'!$I$28&gt;=Rates!$F$14,'Claim Details'!$I$28&lt;=Rates!$F$15,'Claim Details'!$I$19="Yes"),Rates!$G$27,IF(AND(C148="C",'Claim Details'!$I$28&gt;=Rates!$F$14,'Claim Details'!$I$28&lt;=Rates!$F$15,'Claim Details'!$I$19="No"),Rates!$F$27,IF(AND(C148="C",'Claim Details'!$I$28&gt;=Rates!$H$14,'Claim Details'!$I$28&lt;=Rates!$H$15,'Claim Details'!$I$19="Yes"),Rates!$I$27,IF(AND(C148="C",'Claim Details'!$I$28&gt;=Rates!$H$14,'Claim Details'!$I$28&lt;=Rates!$H$15,'Claim Details'!$I$19="No"),Rates!$H$27,IF(AND(C148="C",'Claim Details'!$I$28&gt;=Rates!$J$14,'Claim Details'!$I$28&lt;=Rates!$J$15,'Claim Details'!$I$19="Yes"),Rates!$K$27,IF(AND(C148="C",'Claim Details'!$I$28&gt;=Rates!$J$14,'Claim Details'!$I$28&lt;=Rates!$J$15,'Claim Details'!$I$19="No"),Rates!$J$27,"£0.00"))))))))))))))))))))))))</f>
        <v>£0.00</v>
      </c>
      <c r="AZ148" s="189" t="str">
        <f>IF(AND(C148="A",'Claim Details'!$I$28&gt;=Rates!$D$14,'Claim Details'!$I$28&lt;=Rates!$D$15,'Claim Details'!$I$19="Yes"),Rates!$E$20,IF(AND(C148="A",'Claim Details'!$I$28&gt;=Rates!$D$14,'Claim Details'!$I$28&lt;=Rates!$D$15,'Claim Details'!$I$19="No"),Rates!$D$20,IF(AND(C148="A",'Claim Details'!$I$28&gt;=Rates!$F$14,'Claim Details'!$I$28&lt;=Rates!$F$15,'Claim Details'!$I$19="Yes"),Rates!$G$20,IF(AND(C148="A",'Claim Details'!$I$28&gt;=Rates!$F$14,'Claim Details'!$I$28&lt;=Rates!$F$15,'Claim Details'!$I$19="No"),Rates!$F$20,IF(AND(C148="A",'Claim Details'!$I$28&gt;=Rates!$H$14,'Claim Details'!$I$28&lt;=Rates!$H$15,'Claim Details'!$I$19="Yes"),Rates!$I$20,IF(AND(C148="A",'Claim Details'!$I$28&gt;=Rates!$H$14,'Claim Details'!$I$28&lt;=Rates!$H$15,'Claim Details'!$I$19="No"),Rates!$H$20,IF(AND(C148="A",'Claim Details'!$I$28&gt;=Rates!$J$14,'Claim Details'!$I$28&lt;=Rates!$J$15,'Claim Details'!$I$19="Yes"),Rates!$K$20,IF(AND(C148="A",'Claim Details'!$I$28&gt;=Rates!$J$14,'Claim Details'!$I$28&lt;=Rates!$J$15,'Claim Details'!$I$19="No"),Rates!$J$20,IF(AND(C148="B",'Claim Details'!$I$28&gt;=Rates!$D$14,'Claim Details'!$I$28&lt;=Rates!$D$15,'Claim Details'!$I$19="Yes"),Rates!$E$21,IF(AND(C148="B",'Claim Details'!$I$28&gt;=Rates!$D$14,'Claim Details'!$I$28&lt;=Rates!$D$15,'Claim Details'!$I$19="No"),Rates!$D$21,IF(AND(C148="B",'Claim Details'!$I$28&gt;=Rates!$F$14,'Claim Details'!$I$28&lt;=Rates!$F$15,'Claim Details'!$I$19="Yes"),Rates!$G$21,IF(AND(C148="B",'Claim Details'!$I$28&gt;=Rates!$F$14,'Claim Details'!$I$28&lt;=Rates!$F$15,'Claim Details'!$I$19="No"),Rates!$F$21,IF(AND(C148="B",'Claim Details'!$I$28&gt;=Rates!$H$14,'Claim Details'!$I$28&lt;=Rates!$H$15,'Claim Details'!$I$19="Yes"),Rates!$I$21,IF(AND(C148="B",'Claim Details'!$I$28&gt;=Rates!$H$14,'Claim Details'!$I$28&lt;=Rates!$H$15,'Claim Details'!$I$19="No"),Rates!$H$21,IF(AND(C148="B",'Claim Details'!$I$28&gt;=Rates!$J$14,'Claim Details'!$I$28&lt;=Rates!$J$15,'Claim Details'!$I$19="Yes"),Rates!$K$21,IF(AND(C148="B",'Claim Details'!$I$28&gt;=Rates!$J$14,'Claim Details'!$I$28&lt;=Rates!$J$15,'Claim Details'!$I$19="No"),Rates!$J$21,"£0.00"))))))))))))))))</f>
        <v>£0.00</v>
      </c>
      <c r="BA148" s="189" t="str">
        <f>IF(AND(C148="A",'Claim Details'!$I$28&gt;=Rates!$D$14,'Claim Details'!$I$28&lt;=Rates!$D$15,'Claim Details'!$I$19="Yes"),Rates!$E$22,IF(AND(C148="A",'Claim Details'!$I$28&gt;=Rates!$D$14,'Claim Details'!$I$28&lt;=Rates!$D$15,'Claim Details'!$I$19="No"),Rates!$D$22,IF(AND(C148="A",'Claim Details'!$I$28&gt;=Rates!$F$14,'Claim Details'!$I$28&lt;=Rates!$F$15,'Claim Details'!$I$19="Yes"),Rates!$G$22,IF(AND(C148="A",'Claim Details'!$I$28&gt;=Rates!$F$14,'Claim Details'!$I$28&lt;=Rates!$F$15,'Claim Details'!$I$19="No"),Rates!$F$22,IF(AND(C148="A",'Claim Details'!$I$28&gt;=Rates!$H$14,'Claim Details'!$I$28&lt;=Rates!$H$15,'Claim Details'!$I$19="Yes"),Rates!$I$22,IF(AND(C148="A",'Claim Details'!$I$28&gt;=Rates!$H$14,'Claim Details'!$I$28&lt;=Rates!$H$15,'Claim Details'!$I$19="No"),Rates!$H$22,IF(AND(C148="A",'Claim Details'!$I$28&gt;=Rates!$J$14,'Claim Details'!$I$28&lt;=Rates!$J$15,'Claim Details'!$I$19="Yes"),Rates!$K$22,IF(AND(C148="A",'Claim Details'!$I$28&gt;=Rates!$J$14,'Claim Details'!$I$28&lt;=Rates!$J$15,'Claim Details'!$I$19="No"),Rates!$J$22,IF(AND(C148="B",'Claim Details'!$I$28&gt;=Rates!$D$14,'Claim Details'!$I$28&lt;=Rates!$D$15,'Claim Details'!$I$19="Yes"),Rates!$E$23,IF(AND(C148="B",'Claim Details'!$I$28&gt;=Rates!$D$14,'Claim Details'!$I$28&lt;=Rates!$D$15,'Claim Details'!$I$19="No"),Rates!$D$23,IF(AND(C148="B",'Claim Details'!$I$28&gt;=Rates!$F$14,'Claim Details'!$I$28&lt;=Rates!$F$15,'Claim Details'!$I$19="Yes"),Rates!$G$23,IF(AND(C148="B",'Claim Details'!$I$28&gt;=Rates!$F$14,'Claim Details'!$I$28&lt;=Rates!$F$15,'Claim Details'!$I$19="No"),Rates!$F$23,IF(AND(C148="B",'Claim Details'!$I$28&gt;=Rates!$H$14,'Claim Details'!$I$28&lt;=Rates!$H$15,'Claim Details'!$I$19="Yes"),Rates!$I$23,IF(AND(C148="B",'Claim Details'!$I$28&gt;=Rates!$H$14,'Claim Details'!$I$28&lt;=Rates!$H$15,'Claim Details'!$I$19="No"),Rates!$H$23,IF(AND(C148="B",'Claim Details'!$I$28&gt;=Rates!$J$14,'Claim Details'!$I$28&lt;=Rates!$J$15,'Claim Details'!$I$19="Yes"),Rates!$K$23,IF(AND(C148="B",'Claim Details'!$I$28&gt;=Rates!$J$14,'Claim Details'!$I$28&lt;=Rates!$J$15,'Claim Details'!$I$19="No"),Rates!$J$23,IF(AND(C148="C",'Claim Details'!$I$28&gt;=Rates!$D$14,'Claim Details'!$I$28&lt;=Rates!$D$15,'Claim Details'!$I$19="Yes"),Rates!$E$24,IF(AND(C148="C",'Claim Details'!$I$28&gt;=Rates!$D$14,'Claim Details'!$I$28&lt;=Rates!$D$15,'Claim Details'!$I$19="No"),Rates!$D$24,IF(AND(C148="C",'Claim Details'!$I$28&gt;=Rates!$F$14,'Claim Details'!$I$28&lt;=Rates!$F$15,'Claim Details'!$I$19="Yes"),Rates!$G$24,IF(AND(C148="C",'Claim Details'!$I$28&gt;=Rates!$F$14,'Claim Details'!$I$28&lt;=Rates!$F$15,'Claim Details'!$I$19="No"),Rates!$F$24,IF(AND(C148="C",'Claim Details'!$I$28&gt;=Rates!$H$14,'Claim Details'!$I$28&lt;=Rates!$H$15,'Claim Details'!$I$19="Yes"),Rates!$I$24,IF(AND(C148="C",'Claim Details'!$I$28&gt;=Rates!$H$14,'Claim Details'!$I$28&lt;=Rates!$H$15,'Claim Details'!$I$19="No"),Rates!$H$24,IF(AND(C148="C",'Claim Details'!$I$28&gt;=Rates!$J$14,'Claim Details'!$I$28&lt;=Rates!$J$15,'Claim Details'!$I$19="Yes"),Rates!$K$24,IF(AND(C148="C",'Claim Details'!$I$28&gt;=Rates!$J$14,'Claim Details'!$I$28&lt;=Rates!$J$15,'Claim Details'!$I$19="No"),Rates!$J$24,"£0.00"))))))))))))))))))))))))</f>
        <v>£0.00</v>
      </c>
      <c r="BB148" s="189" t="str">
        <f t="shared" si="42"/>
        <v>£0.00</v>
      </c>
      <c r="BC148" s="1"/>
      <c r="BD148" s="189" t="str">
        <f>IF(AND(AE148="A",'Claim Details'!$I$28&gt;=Rates!$D$14,'Claim Details'!$I$28&lt;=Rates!$D$15,'Claim Details'!$I$19="Yes"),Rates!$J$17,IF(AND(AE148="A",'Claim Details'!$I$28&gt;=Rates!$D$14,'Claim Details'!$I$28&lt;=Rates!$D$15,'Claim Details'!$I$19="No"),Rates!$D$17,IF(AND(AE148="A",'Claim Details'!$I$28&gt;=Rates!$F$14,'Claim Details'!$I$28&lt;=Rates!$F$15,'Claim Details'!$I$19="Yes"),Rates!$G$17,IF(AND(AE148="A",'Claim Details'!$I$28&gt;=Rates!$F$14,'Claim Details'!$I$28&lt;=Rates!$F$15,'Claim Details'!$I$19="No"),Rates!$F$17,IF(AND(AE148="A",'Claim Details'!$I$28&gt;=Rates!$H$14,'Claim Details'!$I$28&lt;=Rates!$H$15,'Claim Details'!$I$19="Yes"),Rates!$I$17,IF(AND(AE148="A",'Claim Details'!$I$28&gt;=Rates!$H$14,'Claim Details'!$I$28&lt;=Rates!$H$15,'Claim Details'!$I$19="No"),Rates!$H$17,IF(AND(AE148="A",'Claim Details'!$I$28&gt;=Rates!$J$14,'Claim Details'!$I$28&lt;=Rates!$J$15,'Claim Details'!$I$19="Yes"),Rates!$K$17,IF(AND(AE148="A",'Claim Details'!$I$28&gt;=Rates!$J$14,'Claim Details'!$I$28&lt;=Rates!$J$15,'Claim Details'!$I$19="No"),Rates!$J$17,IF(AND(AE148="B",'Claim Details'!$I$28&gt;=Rates!$D$14,'Claim Details'!$I$28&lt;=Rates!$D$15,'Claim Details'!$I$19="Yes"),Rates!$E$18,IF(AND(AE148="B",'Claim Details'!$I$28&gt;=Rates!$D$14,'Claim Details'!$I$28&lt;=Rates!$D$15,'Claim Details'!$I$19="No"),Rates!$D$18,IF(AND(AE148="B",'Claim Details'!$I$28&gt;=Rates!$F$14,'Claim Details'!$I$28&lt;=Rates!$F$15,'Claim Details'!$I$19="Yes"),Rates!$G$18,IF(AND(AE148="B",'Claim Details'!$I$28&gt;=Rates!$F$14,'Claim Details'!$I$28&lt;=Rates!$F$15,'Claim Details'!$I$19="No"),Rates!$F$18,IF(AND(AE148="B",'Claim Details'!$I$28&gt;=Rates!$H$14,'Claim Details'!$I$28&lt;=Rates!$H$15,'Claim Details'!$I$19="Yes"),Rates!$I$18,IF(AND(AE148="B",'Claim Details'!$I$28&gt;=Rates!$H$14,'Claim Details'!$I$28&lt;=Rates!$H$15,'Claim Details'!$I$19="No"),Rates!$H$18,IF(AND(AE148="B",'Claim Details'!$I$28&gt;=Rates!$J$14,'Claim Details'!$I$28&lt;=Rates!$J$15,'Claim Details'!$I$19="Yes"),Rates!$K$18,IF(AND(AE148="B",'Claim Details'!$I$28&gt;=Rates!$J$14,'Claim Details'!$I$28&lt;=Rates!$J$15,'Claim Details'!$I$19="No"),Rates!$J$18,IF(AND(AE148="C",'Claim Details'!$I$28&gt;=Rates!$D$14,'Claim Details'!$I$28&lt;=Rates!$D$15,'Claim Details'!$I$19="Yes"),Rates!$E$19,IF(AND(AE148="C",'Claim Details'!$I$28&gt;=Rates!$D$14,'Claim Details'!$I$28&lt;=Rates!$D$15,'Claim Details'!$I$19="No"),Rates!$D$19,IF(AND(AE148="C",'Claim Details'!$I$28&gt;=Rates!$F$14,'Claim Details'!$I$28&lt;=Rates!$F$15,'Claim Details'!$I$19="Yes"),Rates!$G$19,IF(AND(AE148="C",'Claim Details'!$I$28&gt;=Rates!$F$14,'Claim Details'!$I$28&lt;=Rates!$F$15,'Claim Details'!$I$19="No"),Rates!$F$19,IF(AND(AE148="C",'Claim Details'!$I$28&gt;=Rates!$H$14,'Claim Details'!$I$28&lt;=Rates!$H$15,'Claim Details'!$I$19="Yes"),Rates!$I$19,IF(AND(AE148="C",'Claim Details'!$I$28&gt;=Rates!$H$14,'Claim Details'!$I$28&lt;=Rates!$H$15,'Claim Details'!$I$19="No"),Rates!$H$19,IF(AND(AE148="C",'Claim Details'!$I$28&gt;=Rates!$J$14,'Claim Details'!$I$28&lt;=Rates!$J$15,'Claim Details'!$I$19="Yes"),Rates!$K$19,IF(AND(AE148="C",'Claim Details'!$I$28&gt;=Rates!$J$14,'Claim Details'!$I$28&lt;=Rates!$J$15,'Claim Details'!$I$19="No"),Rates!$J$19,"£0.00"))))))))))))))))))))))))</f>
        <v>£0.00</v>
      </c>
      <c r="BE148" s="189" t="str">
        <f>IF(AND(AE148="A",'Claim Details'!$I$28&gt;=Rates!$D$14,'Claim Details'!$I$28&lt;=Rates!$D$15,'Claim Details'!$I$19="Yes"),Rates!$J$25,IF(AND(AE148="A",'Claim Details'!$I$28&gt;=Rates!$D$14,'Claim Details'!$I$28&lt;=Rates!$D$15,'Claim Details'!$I$19="No"),Rates!$D$25,IF(AND(AE148="A",'Claim Details'!$I$28&gt;=Rates!$F$14,'Claim Details'!$I$28&lt;=Rates!$F$15,'Claim Details'!$I$19="Yes"),Rates!$G$25,IF(AND(AE148="A",'Claim Details'!$I$28&gt;=Rates!$F$14,'Claim Details'!$I$28&lt;=Rates!$F$15,'Claim Details'!$I$19="No"),Rates!$F$25,IF(AND(AE148="A",'Claim Details'!$I$28&gt;=Rates!$H$14,'Claim Details'!$I$28&lt;=Rates!$H$15,'Claim Details'!$I$19="Yes"),Rates!$I$25,IF(AND(AE148="A",'Claim Details'!$I$28&gt;=Rates!$H$14,'Claim Details'!$I$28&lt;=Rates!$H$15,'Claim Details'!$I$19="No"),Rates!$H$25,IF(AND(AE148="A",'Claim Details'!$I$28&gt;=Rates!$J$14,'Claim Details'!$I$28&lt;=Rates!$J$15,'Claim Details'!$I$19="Yes"),Rates!$K$25,IF(AND(AE148="A",'Claim Details'!$I$28&gt;=Rates!$J$14,'Claim Details'!$I$28&lt;=Rates!$J$15,'Claim Details'!$I$19="No"),Rates!$J$25,IF(AND(AE148="B",'Claim Details'!$I$28&gt;=Rates!$D$14,'Claim Details'!$I$28&lt;=Rates!$D$15,'Claim Details'!$I$19="Yes"),Rates!$E$26,IF(AND(AE148="B",'Claim Details'!$I$28&gt;=Rates!$D$14,'Claim Details'!$I$28&lt;=Rates!$D$15,'Claim Details'!$I$19="No"),Rates!$D$26,IF(AND(AE148="B",'Claim Details'!$I$28&gt;=Rates!$F$14,'Claim Details'!$I$28&lt;=Rates!$F$15,'Claim Details'!$I$19="Yes"),Rates!$G$26,IF(AND(AE148="B",'Claim Details'!$I$28&gt;=Rates!$F$14,'Claim Details'!$I$28&lt;=Rates!$F$15,'Claim Details'!$I$19="No"),Rates!$F$26,IF(AND(AE148="B",'Claim Details'!$I$28&gt;=Rates!$H$14,'Claim Details'!$I$28&lt;=Rates!$H$15,'Claim Details'!$I$19="Yes"),Rates!$I$26,IF(AND(AE148="B",'Claim Details'!$I$28&gt;=Rates!$H$14,'Claim Details'!$I$28&lt;=Rates!$H$15,'Claim Details'!$I$19="No"),Rates!$H$26,IF(AND(AE148="B",'Claim Details'!$I$28&gt;=Rates!$J$14,'Claim Details'!$I$28&lt;=Rates!$J$15,'Claim Details'!$I$19="Yes"),Rates!$K$26,IF(AND(AE148="B",'Claim Details'!$I$28&gt;=Rates!$J$14,'Claim Details'!$I$28&lt;=Rates!$J$15,'Claim Details'!$I$19="No"),Rates!$J$26,IF(AND(AE148="C",'Claim Details'!$I$28&gt;=Rates!$D$14,'Claim Details'!$I$28&lt;=Rates!$D$15,'Claim Details'!$I$19="Yes"),Rates!$E$27,IF(AND(AE148="C",'Claim Details'!$I$28&gt;=Rates!$D$14,'Claim Details'!$I$28&lt;=Rates!$D$15,'Claim Details'!$I$19="No"),Rates!$D$27,IF(AND(AE148="C",'Claim Details'!$I$28&gt;=Rates!$F$14,'Claim Details'!$I$28&lt;=Rates!$F$15,'Claim Details'!$I$19="Yes"),Rates!$G$27,IF(AND(AE148="C",'Claim Details'!$I$28&gt;=Rates!$F$14,'Claim Details'!$I$28&lt;=Rates!$F$15,'Claim Details'!$I$19="No"),Rates!$F$27,IF(AND(AE148="C",'Claim Details'!$I$28&gt;=Rates!$H$14,'Claim Details'!$I$28&lt;=Rates!$H$15,'Claim Details'!$I$19="Yes"),Rates!$I$27,IF(AND(AE148="C",'Claim Details'!$I$28&gt;=Rates!$H$14,'Claim Details'!$I$28&lt;=Rates!$H$15,'Claim Details'!$I$19="No"),Rates!$H$27,IF(AND(AE148="C",'Claim Details'!$I$28&gt;=Rates!$J$14,'Claim Details'!$I$28&lt;=Rates!$J$15,'Claim Details'!$I$19="Yes"),Rates!$K$27,IF(AND(AE148="C",'Claim Details'!$I$28&gt;=Rates!$J$14,'Claim Details'!$I$28&lt;=Rates!$J$15,'Claim Details'!$I$19="No"),Rates!$J$27,"£0.00"))))))))))))))))))))))))</f>
        <v>£0.00</v>
      </c>
      <c r="BF148" s="189" t="str">
        <f>IF(AND(AE148="A",'Claim Details'!$I$28&gt;=Rates!$D$14,'Claim Details'!$I$28&lt;=Rates!$D$15,'Claim Details'!$I$19="Yes"),Rates!$E$20,IF(AND(AE148="A",'Claim Details'!$I$28&gt;=Rates!$D$14,'Claim Details'!$I$28&lt;=Rates!$D$15,'Claim Details'!$I$19="No"),Rates!$D$20,IF(AND(AE148="A",'Claim Details'!$I$28&gt;=Rates!$F$14,'Claim Details'!$I$28&lt;=Rates!$F$15,'Claim Details'!$I$19="Yes"),Rates!$G$20,IF(AND(AE148="A",'Claim Details'!$I$28&gt;=Rates!$F$14,'Claim Details'!$I$28&lt;=Rates!$F$15,'Claim Details'!$I$19="No"),Rates!$F$20,IF(AND(AE148="A",'Claim Details'!$I$28&gt;=Rates!$H$14,'Claim Details'!$I$28&lt;=Rates!$H$15,'Claim Details'!$I$19="Yes"),Rates!$I$20,IF(AND(AE148="A",'Claim Details'!$I$28&gt;=Rates!$H$14,'Claim Details'!$I$28&lt;=Rates!$H$15,'Claim Details'!$I$19="No"),Rates!$H$20,IF(AND(AE148="A",'Claim Details'!$I$28&gt;=Rates!$J$14,'Claim Details'!$I$28&lt;=Rates!$J$15,'Claim Details'!$I$19="Yes"),Rates!$K$20,IF(AND(AE148="A",'Claim Details'!$I$28&gt;=Rates!$J$14,'Claim Details'!$I$28&lt;=Rates!$J$15,'Claim Details'!$I$19="No"),Rates!$J$20,IF(AND(AE148="B",'Claim Details'!$I$28&gt;=Rates!$D$14,'Claim Details'!$I$28&lt;=Rates!$D$15,'Claim Details'!$I$19="Yes"),Rates!$E$21,IF(AND(AE148="B",'Claim Details'!$I$28&gt;=Rates!$D$14,'Claim Details'!$I$28&lt;=Rates!$D$15,'Claim Details'!$I$19="No"),Rates!$D$21,IF(AND(AE148="B",'Claim Details'!$I$28&gt;=Rates!$F$14,'Claim Details'!$I$28&lt;=Rates!$F$15,'Claim Details'!$I$19="Yes"),Rates!$G$21,IF(AND(AE148="B",'Claim Details'!$I$28&gt;=Rates!$F$14,'Claim Details'!$I$28&lt;=Rates!$F$15,'Claim Details'!$I$19="No"),Rates!$F$21,IF(AND(AE148="B",'Claim Details'!$I$28&gt;=Rates!$H$14,'Claim Details'!$I$28&lt;=Rates!$H$15,'Claim Details'!$I$19="Yes"),Rates!$I$21,IF(AND(AE148="B",'Claim Details'!$I$28&gt;=Rates!$H$14,'Claim Details'!$I$28&lt;=Rates!$H$15,'Claim Details'!$I$19="No"),Rates!$H$21,IF(AND(AE148="B",'Claim Details'!$I$28&gt;=Rates!$J$14,'Claim Details'!$I$28&lt;=Rates!$J$15,'Claim Details'!$I$19="Yes"),Rates!$K$21,IF(AND(AE148="B",'Claim Details'!$I$28&gt;=Rates!$J$14,'Claim Details'!$I$28&lt;=Rates!$J$15,'Claim Details'!$I$19="No"),Rates!$J$21,"£0.00"))))))))))))))))</f>
        <v>£0.00</v>
      </c>
      <c r="BG148" s="189" t="str">
        <f>IF(AND(AE148="A",'Claim Details'!$I$28&gt;=Rates!$D$14,'Claim Details'!$I$28&lt;=Rates!$D$15,'Claim Details'!$I$19="Yes"),Rates!$E$22,IF(AND(AE148="A",'Claim Details'!$I$28&gt;=Rates!$D$14,'Claim Details'!$I$28&lt;=Rates!$D$15,'Claim Details'!$I$19="No"),Rates!$D$22,IF(AND(AE148="A",'Claim Details'!$I$28&gt;=Rates!$F$14,'Claim Details'!$I$28&lt;=Rates!$F$15,'Claim Details'!$I$19="Yes"),Rates!$G$22,IF(AND(AE148="A",'Claim Details'!$I$28&gt;=Rates!$F$14,'Claim Details'!$I$28&lt;=Rates!$F$15,'Claim Details'!$I$19="No"),Rates!$F$22,IF(AND(AE148="A",'Claim Details'!$I$28&gt;=Rates!$H$14,'Claim Details'!$I$28&lt;=Rates!$H$15,'Claim Details'!$I$19="Yes"),Rates!$I$22,IF(AND(AE148="A",'Claim Details'!$I$28&gt;=Rates!$H$14,'Claim Details'!$I$28&lt;=Rates!$H$15,'Claim Details'!$I$19="No"),Rates!$H$22,IF(AND(AE148="A",'Claim Details'!$I$28&gt;=Rates!$J$14,'Claim Details'!$I$28&lt;=Rates!$J$15,'Claim Details'!$I$19="Yes"),Rates!$K$22,IF(AND(AE148="A",'Claim Details'!$I$28&gt;=Rates!$J$14,'Claim Details'!$I$28&lt;=Rates!$J$15,'Claim Details'!$I$19="No"),Rates!$J$22,IF(AND(AE148="B",'Claim Details'!$I$28&gt;=Rates!$D$14,'Claim Details'!$I$28&lt;=Rates!$D$15,'Claim Details'!$I$19="Yes"),Rates!$E$23,IF(AND(AE148="B",'Claim Details'!$I$28&gt;=Rates!$D$14,'Claim Details'!$I$28&lt;=Rates!$D$15,'Claim Details'!$I$19="No"),Rates!$D$23,IF(AND(AE148="B",'Claim Details'!$I$28&gt;=Rates!$F$14,'Claim Details'!$I$28&lt;=Rates!$F$15,'Claim Details'!$I$19="Yes"),Rates!$G$23,IF(AND(AE148="B",'Claim Details'!$I$28&gt;=Rates!$F$14,'Claim Details'!$I$28&lt;=Rates!$F$15,'Claim Details'!$I$19="No"),Rates!$F$23,IF(AND(AE148="B",'Claim Details'!$I$28&gt;=Rates!$H$14,'Claim Details'!$I$28&lt;=Rates!$H$15,'Claim Details'!$I$19="Yes"),Rates!$I$23,IF(AND(AE148="B",'Claim Details'!$I$28&gt;=Rates!$H$14,'Claim Details'!$I$28&lt;=Rates!$H$15,'Claim Details'!$I$19="No"),Rates!$H$23,IF(AND(AE148="B",'Claim Details'!$I$28&gt;=Rates!$J$14,'Claim Details'!$I$28&lt;=Rates!$J$15,'Claim Details'!$I$19="Yes"),Rates!$K$23,IF(AND(AE148="B",'Claim Details'!$I$28&gt;=Rates!$J$14,'Claim Details'!$I$28&lt;=Rates!$J$15,'Claim Details'!$I$19="No"),Rates!$J$23,IF(AND(AE148="C",'Claim Details'!$I$28&gt;=Rates!$D$14,'Claim Details'!$I$28&lt;=Rates!$D$15,'Claim Details'!$I$19="Yes"),Rates!$E$24,IF(AND(AE148="C",'Claim Details'!$I$28&gt;=Rates!$D$14,'Claim Details'!$I$28&lt;=Rates!$D$15,'Claim Details'!$I$19="No"),Rates!$D$24,IF(AND(AE148="C",'Claim Details'!$I$28&gt;=Rates!$F$14,'Claim Details'!$I$28&lt;=Rates!$F$15,'Claim Details'!$I$19="Yes"),Rates!$G$24,IF(AND(AE148="C",'Claim Details'!$I$28&gt;=Rates!$F$14,'Claim Details'!$I$28&lt;=Rates!$F$15,'Claim Details'!$I$19="No"),Rates!$F$24,IF(AND(AE148="C",'Claim Details'!$I$28&gt;=Rates!$H$14,'Claim Details'!$I$28&lt;=Rates!$H$15,'Claim Details'!$I$19="Yes"),Rates!$I$24,IF(AND(AE148="C",'Claim Details'!$I$28&gt;=Rates!$H$14,'Claim Details'!$I$28&lt;=Rates!$H$15,'Claim Details'!$I$19="No"),Rates!$H$24,IF(AND(AE148="C",'Claim Details'!$I$28&gt;=Rates!$J$14,'Claim Details'!$I$28&lt;=Rates!$J$15,'Claim Details'!$I$19="Yes"),Rates!$K$24,IF(AND(AE148="C",'Claim Details'!$I$28&gt;=Rates!$J$14,'Claim Details'!$I$28&lt;=Rates!$J$15,'Claim Details'!$I$19="No"),Rates!$J$24,"£0.00"))))))))))))))))))))))))</f>
        <v>£0.00</v>
      </c>
      <c r="BH148" s="189" t="str">
        <f t="shared" si="43"/>
        <v>£0.00</v>
      </c>
      <c r="BI148" s="189">
        <f t="shared" si="44"/>
        <v>0</v>
      </c>
      <c r="BO148" s="202" t="str">
        <f>IF(H148="","£0.00",IF(AP148="4","£0.00",IF(AP148="5","£0.00",IF(AP148="1","£0.00",((AQ148*H148)*'Claim Details'!$F$111)/100))))</f>
        <v>£0.00</v>
      </c>
      <c r="BP148" s="202" t="str">
        <f>IF(T148="","£0.00",IF(AP148="4","£0.00",IF(AP148="5","£0.00",IF(AP148="1","£0.00",((AR148*T148)*'Claim Details'!$N$111)/100))))</f>
        <v>£0.00</v>
      </c>
      <c r="BQ148" s="202" t="str">
        <f>IF(AI148="","£0.00",IF(AP148="4","£0.00",IF(AP148="5","£0.00",IF(AP148="1","£0.00",((BI148*AI148)*'Claim Details'!$W$111)/100))))</f>
        <v>£0.00</v>
      </c>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row>
    <row r="149" spans="1:97" ht="15">
      <c r="A149" s="145"/>
      <c r="B149" s="91"/>
      <c r="C149" s="96"/>
      <c r="D149" s="97"/>
      <c r="E149" s="98"/>
      <c r="F149" s="89"/>
      <c r="G149" s="99"/>
      <c r="H149" s="100"/>
      <c r="I149" s="221" t="str">
        <f t="shared" si="34"/>
        <v>£0.00</v>
      </c>
      <c r="J149" s="101"/>
      <c r="K149" s="100"/>
      <c r="L149" s="221" t="str">
        <f t="shared" si="35"/>
        <v>£0.00</v>
      </c>
      <c r="M149" s="101"/>
      <c r="N149" s="102"/>
      <c r="O149" s="145"/>
      <c r="P149" s="77"/>
      <c r="Q149" s="87"/>
      <c r="R149" s="87"/>
      <c r="S149" s="87"/>
      <c r="T149" s="149" t="str">
        <f t="shared" si="36"/>
        <v/>
      </c>
      <c r="U149" s="87" t="str">
        <f t="shared" si="45"/>
        <v/>
      </c>
      <c r="V149" s="87"/>
      <c r="W149" s="53" t="str">
        <f t="shared" si="37"/>
        <v>£0.00</v>
      </c>
      <c r="X149" s="53"/>
      <c r="Y149" s="87"/>
      <c r="Z149" s="78"/>
      <c r="AA149" s="79"/>
      <c r="AB149" s="160"/>
      <c r="AC149" s="98"/>
      <c r="AD149" s="225"/>
      <c r="AE149" s="235" t="str">
        <f t="shared" si="38"/>
        <v/>
      </c>
      <c r="AF149" s="87" t="str">
        <f t="shared" si="39"/>
        <v/>
      </c>
      <c r="AG149" s="53"/>
      <c r="AH149" s="224"/>
      <c r="AI149" s="226" t="str">
        <f t="shared" si="31"/>
        <v/>
      </c>
      <c r="AJ149" s="236" t="str">
        <f t="shared" si="40"/>
        <v>£0.00</v>
      </c>
      <c r="AK149" s="31"/>
      <c r="AL149" s="1"/>
      <c r="AM149" s="1"/>
      <c r="AN149" s="1"/>
      <c r="AO149" s="1"/>
      <c r="AP149" s="1" t="str">
        <f t="shared" si="32"/>
        <v/>
      </c>
      <c r="AQ149" s="27">
        <f t="shared" si="33"/>
        <v>0</v>
      </c>
      <c r="AR149" s="189">
        <f t="shared" si="41"/>
        <v>0</v>
      </c>
      <c r="AS149" s="190" t="str">
        <f>IF(AND(C149="A",'Claim Details'!$E$28&gt;=Rates!$D$14,'Claim Details'!$E$28&lt;=Rates!$D$15,'Claim Details'!$E$19="Yes"),Rates!$E$17,IF(AND(C149="A",'Claim Details'!$E$28&gt;=Rates!$D$14,'Claim Details'!$E$28&lt;=Rates!$D$15,'Claim Details'!$E$19="No"),Rates!$D$17,IF(AND(C149="A",'Claim Details'!$E$28&gt;=Rates!$F$14,'Claim Details'!$E$28&lt;=Rates!$F$15,'Claim Details'!$E$19="Yes"),Rates!$G$17,IF(AND(C149="A",'Claim Details'!$E$28&gt;=Rates!$F$14,'Claim Details'!$E$28&lt;=Rates!$F$15,'Claim Details'!$E$19="No"),Rates!$F$17,IF(AND(C149="A",'Claim Details'!$E$28&gt;=Rates!$H$14,'Claim Details'!$E$28&lt;=Rates!$H$15,'Claim Details'!$E$19="Yes"),Rates!$I$17,IF(AND(C149="A",'Claim Details'!$E$28&gt;=Rates!$H$14,'Claim Details'!$E$28&lt;=Rates!$H$15,'Claim Details'!$E$19="No"),Rates!$H$17,IF(AND(C149="A",'Claim Details'!$E$28&gt;=Rates!$J$14,'Claim Details'!$E$28&lt;=Rates!$J$15,'Claim Details'!$E$19="Yes"),Rates!$K$17,IF(AND(C149="A",'Claim Details'!$E$28&gt;=Rates!$J$14,'Claim Details'!$E$28&lt;=Rates!$J$15,'Claim Details'!$E$19="No"),Rates!$J$17,IF(AND(C149="B",'Claim Details'!$E$28&gt;=Rates!$D$14,'Claim Details'!$E$28&lt;=Rates!$D$15,'Claim Details'!$E$19="Yes"),Rates!$E$18,IF(AND(C149="B",'Claim Details'!$E$28&gt;=Rates!$D$14,'Claim Details'!$E$28&lt;=Rates!$D$15,'Claim Details'!$E$19="No"),Rates!$D$18,IF(AND(C149="B",'Claim Details'!$E$28&gt;=Rates!$F$14,'Claim Details'!$E$28&lt;=Rates!$F$15,'Claim Details'!$E$19="Yes"),Rates!$G$18,IF(AND(C149="B",'Claim Details'!$E$28&gt;=Rates!$F$14,'Claim Details'!$E$28&lt;=Rates!$F$15,'Claim Details'!$E$19="No"),Rates!$F$18,IF(AND(C149="B",'Claim Details'!$E$28&gt;=Rates!$H$14,'Claim Details'!$E$28&lt;=Rates!$H$15,'Claim Details'!$E$19="Yes"),Rates!$I$18,IF(AND(C149="B",'Claim Details'!$E$28&gt;=Rates!$H$14,'Claim Details'!$E$28&lt;=Rates!$H$15,'Claim Details'!$E$19="No"),Rates!$H$18,IF(AND(C149="B",'Claim Details'!$E$28&gt;=Rates!$J$14,'Claim Details'!$E$28&lt;=Rates!$J$15,'Claim Details'!$E$19="Yes"),Rates!$K$18,IF(AND(C149="B",'Claim Details'!$E$28&gt;=Rates!$J$14,'Claim Details'!$E$28&lt;=Rates!$J$15,'Claim Details'!$E$19="No"),Rates!$J$18,IF(AND(C149="C",'Claim Details'!$E$28&gt;=Rates!$D$14,'Claim Details'!$E$28&lt;=Rates!$D$15,'Claim Details'!$E$19="Yes"),Rates!$E$19,IF(AND(C149="C",'Claim Details'!$E$28&gt;=Rates!$D$14,'Claim Details'!$E$28&lt;=Rates!$D$15,'Claim Details'!$E$19="No"),Rates!$D$19,IF(AND(C149="C",'Claim Details'!$E$28&gt;=Rates!$F$14,'Claim Details'!$E$28&lt;=Rates!$F$15,'Claim Details'!$E$19="Yes"),Rates!$G$19,IF(AND(C149="C",'Claim Details'!$E$28&gt;=Rates!$F$14,'Claim Details'!$E$28&lt;=Rates!$F$15,'Claim Details'!$E$19="No"),Rates!$F$19,IF(AND(C149="C",'Claim Details'!$E$28&gt;=Rates!$H$14,'Claim Details'!$E$28&lt;=Rates!$H$15,'Claim Details'!$E$19="Yes"),Rates!$I$19,IF(AND(C149="C",'Claim Details'!$E$28&gt;=Rates!$H$14,'Claim Details'!$E$28&lt;=Rates!$H$15,'Claim Details'!$E$19="No"),Rates!$H$19,IF(AND(C149="C",'Claim Details'!$E$28&gt;=Rates!$J$14,'Claim Details'!$E$28&lt;=Rates!$J$15,'Claim Details'!$E$19="Yes"),Rates!$K$19,IF(AND(C149="C",'Claim Details'!$E$28&gt;=Rates!$J$14,'Claim Details'!$E$28&lt;=Rates!$J$15,'Claim Details'!$E$19="No"),Rates!$J$19,"£0.00"))))))))))))))))))))))))</f>
        <v>£0.00</v>
      </c>
      <c r="AT149" s="189" t="str">
        <f>IF(AND(C149="A",'Claim Details'!$E$28&gt;=Rates!$D$14,'Claim Details'!$E$28&lt;=Rates!$D$15,'Claim Details'!$E$19="Yes"),Rates!$E$25,IF(AND(C149="A",'Claim Details'!$E$28&gt;=Rates!$D$14,'Claim Details'!$E$28&lt;=Rates!$D$15,'Claim Details'!$E$19="No"),Rates!$D$25,IF(AND(C149="A",'Claim Details'!$E$28&gt;=Rates!$F$14,'Claim Details'!$E$28&lt;=Rates!$F$15,'Claim Details'!$E$19="Yes"),Rates!$G$25,IF(AND(C149="A",'Claim Details'!$E$28&gt;=Rates!$F$14,'Claim Details'!$E$28&lt;=Rates!$F$15,'Claim Details'!$E$19="No"),Rates!$F$25,IF(AND(C149="A",'Claim Details'!$E$28&gt;=Rates!$H$14,'Claim Details'!$E$28&lt;=Rates!$H$15,'Claim Details'!$E$19="Yes"),Rates!$I$25,IF(AND(C149="A",'Claim Details'!$E$28&gt;=Rates!$H$14,'Claim Details'!$E$28&lt;=Rates!$H$15,'Claim Details'!$E$19="No"),Rates!$H$25,IF(AND(C149="A",'Claim Details'!$E$28&gt;=Rates!$J$14,'Claim Details'!$E$28&lt;=Rates!$J$15,'Claim Details'!$E$19="Yes"),Rates!$K$25,IF(AND(C149="A",'Claim Details'!$E$28&gt;=Rates!$J$14,'Claim Details'!$E$28&lt;=Rates!$J$15,'Claim Details'!$E$19="No"),Rates!$J$25,IF(AND(C149="B",'Claim Details'!$E$28&gt;=Rates!$D$14,'Claim Details'!$E$28&lt;=Rates!$D$15,'Claim Details'!$E$19="Yes"),Rates!$E$26,IF(AND(C149="B",'Claim Details'!$E$28&gt;=Rates!$D$14,'Claim Details'!$E$28&lt;=Rates!$D$15,'Claim Details'!$E$19="No"),Rates!$D$26,IF(AND(C149="B",'Claim Details'!$E$28&gt;=Rates!$F$14,'Claim Details'!$E$28&lt;=Rates!$F$15,'Claim Details'!$E$19="Yes"),Rates!$G$26,IF(AND(C149="B",'Claim Details'!$E$28&gt;=Rates!$F$14,'Claim Details'!$E$28&lt;=Rates!$F$15,'Claim Details'!$E$19="No"),Rates!$F$26,IF(AND(C149="B",'Claim Details'!$E$28&gt;=Rates!$H$14,'Claim Details'!$E$28&lt;=Rates!$H$15,'Claim Details'!$E$19="Yes"),Rates!$I$26,IF(AND(C149="B",'Claim Details'!$E$28&gt;=Rates!$H$14,'Claim Details'!$E$28&lt;=Rates!$H$15,'Claim Details'!$E$19="No"),Rates!$H$26,IF(AND(C149="B",'Claim Details'!$E$28&gt;=Rates!$J$14,'Claim Details'!$E$28&lt;=Rates!$J$15,'Claim Details'!$E$19="Yes"),Rates!$K$26,IF(AND(C149="B",'Claim Details'!$E$28&gt;=Rates!$J$14,'Claim Details'!$E$28&lt;=Rates!$J$15,'Claim Details'!$E$19="No"),Rates!$J$26,IF(AND(C149="C",'Claim Details'!$E$28&gt;=Rates!$D$14,'Claim Details'!$E$28&lt;=Rates!$D$15,'Claim Details'!$E$19="Yes"),Rates!$E$27,IF(AND(C149="C",'Claim Details'!$E$28&gt;=Rates!$D$14,'Claim Details'!$E$28&lt;=Rates!$D$15,'Claim Details'!$E$19="No"),Rates!$D$27,IF(AND(C149="C",'Claim Details'!$E$28&gt;=Rates!$F$14,'Claim Details'!$E$28&lt;=Rates!$F$15,'Claim Details'!$E$19="Yes"),Rates!$G$27,IF(AND(C149="C",'Claim Details'!$E$28&gt;=Rates!$F$14,'Claim Details'!$E$28&lt;=Rates!$F$15,'Claim Details'!$E$19="No"),Rates!$F$27,IF(AND(C149="C",'Claim Details'!$E$28&gt;=Rates!$H$14,'Claim Details'!$E$28&lt;=Rates!$H$15,'Claim Details'!$E$19="Yes"),Rates!$I$27,IF(AND(C149="C",'Claim Details'!$E$28&gt;=Rates!$H$14,'Claim Details'!$E$28&lt;=Rates!$H$15,'Claim Details'!$E$19="No"),Rates!$H$27,IF(AND(C149="C",'Claim Details'!$E$28&gt;=Rates!$J$14,'Claim Details'!$E$28&lt;=Rates!$J$15,'Claim Details'!$E$19="Yes"),Rates!$K$27,IF(AND(C149="C",'Claim Details'!$E$28&gt;=Rates!$J$14,'Claim Details'!$E$28&lt;=Rates!$J$15,'Claim Details'!$E$19="No"),Rates!$J$27,"£0.00"))))))))))))))))))))))))</f>
        <v>£0.00</v>
      </c>
      <c r="AU149" s="191" t="str">
        <f>IF(AND(C149="A",'Claim Details'!$E$28&gt;=Rates!$D$14,'Claim Details'!$E$28&lt;=Rates!$D$15,'Claim Details'!$E$19="Yes"),Rates!$E$20,IF(AND(C149="A",'Claim Details'!$E$28&gt;=Rates!$D$14,'Claim Details'!$E$28&lt;=Rates!$D$15,'Claim Details'!$E$19="No"),Rates!$D$20,IF(AND(C149="A",'Claim Details'!$E$28&gt;=Rates!$F$14,'Claim Details'!$E$28&lt;=Rates!$F$15,'Claim Details'!$E$19="Yes"),Rates!$G$20,IF(AND(C149="A",'Claim Details'!$E$28&gt;=Rates!$F$14,'Claim Details'!$E$28&lt;=Rates!$F$15,'Claim Details'!$E$19="No"),Rates!$F$20,IF(AND(C149="A",'Claim Details'!$E$28&gt;=Rates!$H$14,'Claim Details'!$E$28&lt;=Rates!$H$15,'Claim Details'!$E$19="Yes"),Rates!$I$20,IF(AND(C149="A",'Claim Details'!$E$28&gt;=Rates!$H$14,'Claim Details'!$E$28&lt;=Rates!$H$15,'Claim Details'!$E$19="No"),Rates!$H$20,IF(AND(C149="A",'Claim Details'!$E$28&gt;=Rates!$J$14,'Claim Details'!$E$28&lt;=Rates!$J$15,'Claim Details'!$E$19="Yes"),Rates!$K$20,IF(AND(C149="A",'Claim Details'!$E$28&gt;=Rates!$J$14,'Claim Details'!$E$28&lt;=Rates!$J$15,'Claim Details'!$E$19="No"),Rates!$J$20,IF(AND(C149="B",'Claim Details'!$E$28&gt;=Rates!$D$14,'Claim Details'!$E$28&lt;=Rates!$D$15,'Claim Details'!$E$19="Yes"),Rates!$E$21,IF(AND(C149="B",'Claim Details'!$E$28&gt;=Rates!$D$14,'Claim Details'!$E$28&lt;=Rates!$D$15,'Claim Details'!$E$19="No"),Rates!$D$21,IF(AND(C149="B",'Claim Details'!$E$28&gt;=Rates!$F$14,'Claim Details'!$E$28&lt;=Rates!$F$15,'Claim Details'!$E$19="Yes"),Rates!$G$21,IF(AND(C149="B",'Claim Details'!$E$28&gt;=Rates!$F$14,'Claim Details'!$E$28&lt;=Rates!$F$15,'Claim Details'!$E$19="No"),Rates!$F$21,IF(AND(C149="B",'Claim Details'!$E$28&gt;=Rates!$H$14,'Claim Details'!$E$28&lt;=Rates!$H$15,'Claim Details'!$E$19="Yes"),Rates!$I$21,IF(AND(C149="B",'Claim Details'!$E$28&gt;=Rates!$H$14,'Claim Details'!$E$28&lt;=Rates!$H$15,'Claim Details'!$E$19="No"),Rates!$H$21,IF(AND(C149="B",'Claim Details'!$E$28&gt;=Rates!$J$14,'Claim Details'!$E$28&lt;=Rates!$J$15,'Claim Details'!$E$19="Yes"),Rates!$K$21,IF(AND(C149="B",'Claim Details'!$E$28&gt;=Rates!$J$14,'Claim Details'!$E$28&lt;=Rates!$J$15,'Claim Details'!$E$19="No"),Rates!$J$21,"£0.00"))))))))))))))))</f>
        <v>£0.00</v>
      </c>
      <c r="AV149" s="191" t="str">
        <f>IF(AND(C149="A",'Claim Details'!$E$28&gt;=Rates!$D$14,'Claim Details'!$E$28&lt;=Rates!$D$15,'Claim Details'!$E$19="Yes"),Rates!$E$22,IF(AND(C149="A",'Claim Details'!$E$28&gt;=Rates!$D$14,'Claim Details'!$E$28&lt;=Rates!$D$15,'Claim Details'!$E$19="No"),Rates!$D$22,IF(AND(C149="A",'Claim Details'!$E$28&gt;=Rates!$F$14,'Claim Details'!$E$28&lt;=Rates!$F$15,'Claim Details'!$E$19="Yes"),Rates!$G$22,IF(AND(C149="A",'Claim Details'!$E$28&gt;=Rates!$F$14,'Claim Details'!$E$28&lt;=Rates!$F$15,'Claim Details'!$E$19="No"),Rates!$F$22,IF(AND(C149="A",'Claim Details'!$E$28&gt;=Rates!$H$14,'Claim Details'!$E$28&lt;=Rates!$H$15,'Claim Details'!$E$19="Yes"),Rates!$I$22,IF(AND(C149="A",'Claim Details'!$E$28&gt;=Rates!$H$14,'Claim Details'!$E$28&lt;=Rates!$H$15,'Claim Details'!$E$19="No"),Rates!$H$22,IF(AND(C149="A",'Claim Details'!$E$28&gt;=Rates!$J$14,'Claim Details'!$E$28&lt;=Rates!$J$15,'Claim Details'!$E$19="Yes"),Rates!$K$22,IF(AND(C149="A",'Claim Details'!$E$28&gt;=Rates!$J$14,'Claim Details'!$E$28&lt;=Rates!$J$15,'Claim Details'!$E$19="No"),Rates!$J$22,IF(AND(C149="B",'Claim Details'!$E$28&gt;=Rates!$D$14,'Claim Details'!$E$28&lt;=Rates!$D$15,'Claim Details'!$E$19="Yes"),Rates!$E$23,IF(AND(C149="B",'Claim Details'!$E$28&gt;=Rates!$D$14,'Claim Details'!$E$28&lt;=Rates!$D$15,'Claim Details'!$E$19="No"),Rates!$D$23,IF(AND(C149="B",'Claim Details'!$E$28&gt;=Rates!$F$14,'Claim Details'!$E$28&lt;=Rates!$F$15,'Claim Details'!$E$19="Yes"),Rates!$G$23,IF(AND(C149="B",'Claim Details'!$E$28&gt;=Rates!$F$14,'Claim Details'!$E$28&lt;=Rates!$F$15,'Claim Details'!$E$19="No"),Rates!$F$23,IF(AND(C149="B",'Claim Details'!$E$28&gt;=Rates!$H$14,'Claim Details'!$E$28&lt;=Rates!$H$15,'Claim Details'!$E$19="Yes"),Rates!$I$23,IF(AND(C149="B",'Claim Details'!$E$28&gt;=Rates!$H$14,'Claim Details'!$E$28&lt;=Rates!$H$15,'Claim Details'!$E$19="No"),Rates!$H$23,IF(AND(C149="B",'Claim Details'!$E$28&gt;=Rates!$J$14,'Claim Details'!$E$28&lt;=Rates!$J$15,'Claim Details'!$E$19="Yes"),Rates!$K$23,IF(AND(C149="B",'Claim Details'!$E$28&gt;=Rates!$J$14,'Claim Details'!$E$28&lt;=Rates!$J$15,'Claim Details'!$E$19="No"),Rates!$J$23,IF(AND(C149="C",'Claim Details'!$E$28&gt;=Rates!$D$14,'Claim Details'!$E$28&lt;=Rates!$D$15,'Claim Details'!$E$19="Yes"),Rates!$E$24,IF(AND(C149="C",'Claim Details'!$E$28&gt;=Rates!$D$14,'Claim Details'!$E$28&lt;=Rates!$D$15,'Claim Details'!$E$19="No"),Rates!$D$24,IF(AND(C149="C",'Claim Details'!$E$28&gt;=Rates!$F$14,'Claim Details'!$E$28&lt;=Rates!$F$15,'Claim Details'!$E$19="Yes"),Rates!$G$24,IF(AND(C149="C",'Claim Details'!$E$28&gt;=Rates!$F$14,'Claim Details'!$E$28&lt;=Rates!$F$15,'Claim Details'!$E$19="No"),Rates!$F$24,IF(AND(C149="C",'Claim Details'!$E$28&gt;=Rates!$H$14,'Claim Details'!$E$28&lt;=Rates!$H$15,'Claim Details'!$E$19="Yes"),Rates!$I$24,IF(AND(C149="C",'Claim Details'!$E$28&gt;=Rates!$H$14,'Claim Details'!$E$28&lt;=Rates!$H$15,'Claim Details'!$E$19="No"),Rates!$H$24,IF(AND(C149="C",'Claim Details'!$E$28&gt;=Rates!$J$14,'Claim Details'!$E$28&lt;=Rates!$J$15,'Claim Details'!$E$19="Yes"),Rates!$K$24,IF(AND(C149="C",'Claim Details'!$E$28&gt;=Rates!$J$14,'Claim Details'!$E$28&lt;=Rates!$J$15,'Claim Details'!$E$19="No"),Rates!$J$24,"£0.00"))))))))))))))))))))))))</f>
        <v>£0.00</v>
      </c>
      <c r="AW149" s="1"/>
      <c r="AX149" s="189" t="str">
        <f>IF(AND(U149="A",'Claim Details'!$I$28&gt;=Rates!$D$14,'Claim Details'!$I$28&lt;=Rates!$D$15,'Claim Details'!$I$19="Yes"),Rates!$J$17,IF(AND(U149="A",'Claim Details'!$I$28&gt;=Rates!$D$14,'Claim Details'!$I$28&lt;=Rates!$D$15,'Claim Details'!$I$19="No"),Rates!$D$17,IF(AND(U149="A",'Claim Details'!$I$28&gt;=Rates!$F$14,'Claim Details'!$I$28&lt;=Rates!$F$15,'Claim Details'!$I$19="Yes"),Rates!$G$17,IF(AND(U149="A",'Claim Details'!$I$28&gt;=Rates!$F$14,'Claim Details'!$I$28&lt;=Rates!$F$15,'Claim Details'!$I$19="No"),Rates!$F$17,IF(AND(U149="A",'Claim Details'!$I$28&gt;=Rates!$H$14,'Claim Details'!$I$28&lt;=Rates!$H$15,'Claim Details'!$I$19="Yes"),Rates!$I$17,IF(AND(U149="A",'Claim Details'!$I$28&gt;=Rates!$H$14,'Claim Details'!$I$28&lt;=Rates!$H$15,'Claim Details'!$I$19="No"),Rates!$H$17,IF(AND(U149="A",'Claim Details'!$I$28&gt;=Rates!$J$14,'Claim Details'!$I$28&lt;=Rates!$J$15,'Claim Details'!$I$19="Yes"),Rates!$K$17,IF(AND(U149="A",'Claim Details'!$I$28&gt;=Rates!$J$14,'Claim Details'!$I$28&lt;=Rates!$J$15,'Claim Details'!$I$19="No"),Rates!$J$17,IF(AND(U149="B",'Claim Details'!$I$28&gt;=Rates!$D$14,'Claim Details'!$I$28&lt;=Rates!$D$15,'Claim Details'!$I$19="Yes"),Rates!$E$18,IF(AND(U149="B",'Claim Details'!$I$28&gt;=Rates!$D$14,'Claim Details'!$I$28&lt;=Rates!$D$15,'Claim Details'!$I$19="No"),Rates!$D$18,IF(AND(U149="B",'Claim Details'!$I$28&gt;=Rates!$F$14,'Claim Details'!$I$28&lt;=Rates!$F$15,'Claim Details'!$I$19="Yes"),Rates!$G$18,IF(AND(U149="B",'Claim Details'!$I$28&gt;=Rates!$F$14,'Claim Details'!$I$28&lt;=Rates!$F$15,'Claim Details'!$I$19="No"),Rates!$F$18,IF(AND(U149="B",'Claim Details'!$I$28&gt;=Rates!$H$14,'Claim Details'!$I$28&lt;=Rates!$H$15,'Claim Details'!$I$19="Yes"),Rates!$I$18,IF(AND(U149="B",'Claim Details'!$I$28&gt;=Rates!$H$14,'Claim Details'!$I$28&lt;=Rates!$H$15,'Claim Details'!$I$19="No"),Rates!$H$18,IF(AND(U149="B",'Claim Details'!$I$28&gt;=Rates!$J$14,'Claim Details'!$I$28&lt;=Rates!$J$15,'Claim Details'!$I$19="Yes"),Rates!$K$18,IF(AND(U149="B",'Claim Details'!$I$28&gt;=Rates!$J$14,'Claim Details'!$I$28&lt;=Rates!$J$15,'Claim Details'!$I$19="No"),Rates!$J$18,IF(AND(U149="C",'Claim Details'!$I$28&gt;=Rates!$D$14,'Claim Details'!$I$28&lt;=Rates!$D$15,'Claim Details'!$I$19="Yes"),Rates!$E$19,IF(AND(U149="C",'Claim Details'!$I$28&gt;=Rates!$D$14,'Claim Details'!$I$28&lt;=Rates!$D$15,'Claim Details'!$I$19="No"),Rates!$D$19,IF(AND(U149="C",'Claim Details'!$I$28&gt;=Rates!$F$14,'Claim Details'!$I$28&lt;=Rates!$F$15,'Claim Details'!$I$19="Yes"),Rates!$G$19,IF(AND(U149="C",'Claim Details'!$I$28&gt;=Rates!$F$14,'Claim Details'!$I$28&lt;=Rates!$F$15,'Claim Details'!$I$19="No"),Rates!$F$19,IF(AND(U149="C",'Claim Details'!$I$28&gt;=Rates!$H$14,'Claim Details'!$I$28&lt;=Rates!$H$15,'Claim Details'!$I$19="Yes"),Rates!$I$19,IF(AND(U149="C",'Claim Details'!$I$28&gt;=Rates!$H$14,'Claim Details'!$I$28&lt;=Rates!$H$15,'Claim Details'!$I$19="No"),Rates!$H$19,IF(AND(U149="C",'Claim Details'!$I$28&gt;=Rates!$J$14,'Claim Details'!$I$28&lt;=Rates!$J$15,'Claim Details'!$I$19="Yes"),Rates!$K$19,IF(AND(U149="C",'Claim Details'!$I$28&gt;=Rates!$J$14,'Claim Details'!$I$28&lt;=Rates!$J$15,'Claim Details'!$I$19="No"),Rates!$J$19,"£0.00"))))))))))))))))))))))))</f>
        <v>£0.00</v>
      </c>
      <c r="AY149" s="189" t="str">
        <f>IF(AND(C149="A",'Claim Details'!$I$28&gt;=Rates!$D$14,'Claim Details'!$I$28&lt;=Rates!$D$15,'Claim Details'!$I$19="Yes"),Rates!$J$25,IF(AND(C149="A",'Claim Details'!$I$28&gt;=Rates!$D$14,'Claim Details'!$I$28&lt;=Rates!$D$15,'Claim Details'!$I$19="No"),Rates!$D$25,IF(AND(C149="A",'Claim Details'!$I$28&gt;=Rates!$F$14,'Claim Details'!$I$28&lt;=Rates!$F$15,'Claim Details'!$I$19="Yes"),Rates!$G$25,IF(AND(C149="A",'Claim Details'!$I$28&gt;=Rates!$F$14,'Claim Details'!$I$28&lt;=Rates!$F$15,'Claim Details'!$I$19="No"),Rates!$F$25,IF(AND(C149="A",'Claim Details'!$I$28&gt;=Rates!$H$14,'Claim Details'!$I$28&lt;=Rates!$H$15,'Claim Details'!$I$19="Yes"),Rates!$I$25,IF(AND(C149="A",'Claim Details'!$I$28&gt;=Rates!$H$14,'Claim Details'!$I$28&lt;=Rates!$H$15,'Claim Details'!$I$19="No"),Rates!$H$25,IF(AND(C149="A",'Claim Details'!$I$28&gt;=Rates!$J$14,'Claim Details'!$I$28&lt;=Rates!$J$15,'Claim Details'!$I$19="Yes"),Rates!$K$25,IF(AND(C149="A",'Claim Details'!$I$28&gt;=Rates!$J$14,'Claim Details'!$I$28&lt;=Rates!$J$15,'Claim Details'!$I$19="No"),Rates!$J$25,IF(AND(C149="B",'Claim Details'!$I$28&gt;=Rates!$D$14,'Claim Details'!$I$28&lt;=Rates!$D$15,'Claim Details'!$I$19="Yes"),Rates!$E$26,IF(AND(C149="B",'Claim Details'!$I$28&gt;=Rates!$D$14,'Claim Details'!$I$28&lt;=Rates!$D$15,'Claim Details'!$I$19="No"),Rates!$D$26,IF(AND(C149="B",'Claim Details'!$I$28&gt;=Rates!$F$14,'Claim Details'!$I$28&lt;=Rates!$F$15,'Claim Details'!$I$19="Yes"),Rates!$G$26,IF(AND(C149="B",'Claim Details'!$I$28&gt;=Rates!$F$14,'Claim Details'!$I$28&lt;=Rates!$F$15,'Claim Details'!$I$19="No"),Rates!$F$26,IF(AND(C149="B",'Claim Details'!$I$28&gt;=Rates!$H$14,'Claim Details'!$I$28&lt;=Rates!$H$15,'Claim Details'!$I$19="Yes"),Rates!$I$26,IF(AND(C149="B",'Claim Details'!$I$28&gt;=Rates!$H$14,'Claim Details'!$I$28&lt;=Rates!$H$15,'Claim Details'!$I$19="No"),Rates!$H$26,IF(AND(C149="B",'Claim Details'!$I$28&gt;=Rates!$J$14,'Claim Details'!$I$28&lt;=Rates!$J$15,'Claim Details'!$I$19="Yes"),Rates!$K$26,IF(AND(C149="B",'Claim Details'!$I$28&gt;=Rates!$J$14,'Claim Details'!$I$28&lt;=Rates!$J$15,'Claim Details'!$I$19="No"),Rates!$J$26,IF(AND(C149="C",'Claim Details'!$I$28&gt;=Rates!$D$14,'Claim Details'!$I$28&lt;=Rates!$D$15,'Claim Details'!$I$19="Yes"),Rates!$E$27,IF(AND(C149="C",'Claim Details'!$I$28&gt;=Rates!$D$14,'Claim Details'!$I$28&lt;=Rates!$D$15,'Claim Details'!$I$19="No"),Rates!$D$27,IF(AND(C149="C",'Claim Details'!$I$28&gt;=Rates!$F$14,'Claim Details'!$I$28&lt;=Rates!$F$15,'Claim Details'!$I$19="Yes"),Rates!$G$27,IF(AND(C149="C",'Claim Details'!$I$28&gt;=Rates!$F$14,'Claim Details'!$I$28&lt;=Rates!$F$15,'Claim Details'!$I$19="No"),Rates!$F$27,IF(AND(C149="C",'Claim Details'!$I$28&gt;=Rates!$H$14,'Claim Details'!$I$28&lt;=Rates!$H$15,'Claim Details'!$I$19="Yes"),Rates!$I$27,IF(AND(C149="C",'Claim Details'!$I$28&gt;=Rates!$H$14,'Claim Details'!$I$28&lt;=Rates!$H$15,'Claim Details'!$I$19="No"),Rates!$H$27,IF(AND(C149="C",'Claim Details'!$I$28&gt;=Rates!$J$14,'Claim Details'!$I$28&lt;=Rates!$J$15,'Claim Details'!$I$19="Yes"),Rates!$K$27,IF(AND(C149="C",'Claim Details'!$I$28&gt;=Rates!$J$14,'Claim Details'!$I$28&lt;=Rates!$J$15,'Claim Details'!$I$19="No"),Rates!$J$27,"£0.00"))))))))))))))))))))))))</f>
        <v>£0.00</v>
      </c>
      <c r="AZ149" s="189" t="str">
        <f>IF(AND(C149="A",'Claim Details'!$I$28&gt;=Rates!$D$14,'Claim Details'!$I$28&lt;=Rates!$D$15,'Claim Details'!$I$19="Yes"),Rates!$E$20,IF(AND(C149="A",'Claim Details'!$I$28&gt;=Rates!$D$14,'Claim Details'!$I$28&lt;=Rates!$D$15,'Claim Details'!$I$19="No"),Rates!$D$20,IF(AND(C149="A",'Claim Details'!$I$28&gt;=Rates!$F$14,'Claim Details'!$I$28&lt;=Rates!$F$15,'Claim Details'!$I$19="Yes"),Rates!$G$20,IF(AND(C149="A",'Claim Details'!$I$28&gt;=Rates!$F$14,'Claim Details'!$I$28&lt;=Rates!$F$15,'Claim Details'!$I$19="No"),Rates!$F$20,IF(AND(C149="A",'Claim Details'!$I$28&gt;=Rates!$H$14,'Claim Details'!$I$28&lt;=Rates!$H$15,'Claim Details'!$I$19="Yes"),Rates!$I$20,IF(AND(C149="A",'Claim Details'!$I$28&gt;=Rates!$H$14,'Claim Details'!$I$28&lt;=Rates!$H$15,'Claim Details'!$I$19="No"),Rates!$H$20,IF(AND(C149="A",'Claim Details'!$I$28&gt;=Rates!$J$14,'Claim Details'!$I$28&lt;=Rates!$J$15,'Claim Details'!$I$19="Yes"),Rates!$K$20,IF(AND(C149="A",'Claim Details'!$I$28&gt;=Rates!$J$14,'Claim Details'!$I$28&lt;=Rates!$J$15,'Claim Details'!$I$19="No"),Rates!$J$20,IF(AND(C149="B",'Claim Details'!$I$28&gt;=Rates!$D$14,'Claim Details'!$I$28&lt;=Rates!$D$15,'Claim Details'!$I$19="Yes"),Rates!$E$21,IF(AND(C149="B",'Claim Details'!$I$28&gt;=Rates!$D$14,'Claim Details'!$I$28&lt;=Rates!$D$15,'Claim Details'!$I$19="No"),Rates!$D$21,IF(AND(C149="B",'Claim Details'!$I$28&gt;=Rates!$F$14,'Claim Details'!$I$28&lt;=Rates!$F$15,'Claim Details'!$I$19="Yes"),Rates!$G$21,IF(AND(C149="B",'Claim Details'!$I$28&gt;=Rates!$F$14,'Claim Details'!$I$28&lt;=Rates!$F$15,'Claim Details'!$I$19="No"),Rates!$F$21,IF(AND(C149="B",'Claim Details'!$I$28&gt;=Rates!$H$14,'Claim Details'!$I$28&lt;=Rates!$H$15,'Claim Details'!$I$19="Yes"),Rates!$I$21,IF(AND(C149="B",'Claim Details'!$I$28&gt;=Rates!$H$14,'Claim Details'!$I$28&lt;=Rates!$H$15,'Claim Details'!$I$19="No"),Rates!$H$21,IF(AND(C149="B",'Claim Details'!$I$28&gt;=Rates!$J$14,'Claim Details'!$I$28&lt;=Rates!$J$15,'Claim Details'!$I$19="Yes"),Rates!$K$21,IF(AND(C149="B",'Claim Details'!$I$28&gt;=Rates!$J$14,'Claim Details'!$I$28&lt;=Rates!$J$15,'Claim Details'!$I$19="No"),Rates!$J$21,"£0.00"))))))))))))))))</f>
        <v>£0.00</v>
      </c>
      <c r="BA149" s="189" t="str">
        <f>IF(AND(C149="A",'Claim Details'!$I$28&gt;=Rates!$D$14,'Claim Details'!$I$28&lt;=Rates!$D$15,'Claim Details'!$I$19="Yes"),Rates!$E$22,IF(AND(C149="A",'Claim Details'!$I$28&gt;=Rates!$D$14,'Claim Details'!$I$28&lt;=Rates!$D$15,'Claim Details'!$I$19="No"),Rates!$D$22,IF(AND(C149="A",'Claim Details'!$I$28&gt;=Rates!$F$14,'Claim Details'!$I$28&lt;=Rates!$F$15,'Claim Details'!$I$19="Yes"),Rates!$G$22,IF(AND(C149="A",'Claim Details'!$I$28&gt;=Rates!$F$14,'Claim Details'!$I$28&lt;=Rates!$F$15,'Claim Details'!$I$19="No"),Rates!$F$22,IF(AND(C149="A",'Claim Details'!$I$28&gt;=Rates!$H$14,'Claim Details'!$I$28&lt;=Rates!$H$15,'Claim Details'!$I$19="Yes"),Rates!$I$22,IF(AND(C149="A",'Claim Details'!$I$28&gt;=Rates!$H$14,'Claim Details'!$I$28&lt;=Rates!$H$15,'Claim Details'!$I$19="No"),Rates!$H$22,IF(AND(C149="A",'Claim Details'!$I$28&gt;=Rates!$J$14,'Claim Details'!$I$28&lt;=Rates!$J$15,'Claim Details'!$I$19="Yes"),Rates!$K$22,IF(AND(C149="A",'Claim Details'!$I$28&gt;=Rates!$J$14,'Claim Details'!$I$28&lt;=Rates!$J$15,'Claim Details'!$I$19="No"),Rates!$J$22,IF(AND(C149="B",'Claim Details'!$I$28&gt;=Rates!$D$14,'Claim Details'!$I$28&lt;=Rates!$D$15,'Claim Details'!$I$19="Yes"),Rates!$E$23,IF(AND(C149="B",'Claim Details'!$I$28&gt;=Rates!$D$14,'Claim Details'!$I$28&lt;=Rates!$D$15,'Claim Details'!$I$19="No"),Rates!$D$23,IF(AND(C149="B",'Claim Details'!$I$28&gt;=Rates!$F$14,'Claim Details'!$I$28&lt;=Rates!$F$15,'Claim Details'!$I$19="Yes"),Rates!$G$23,IF(AND(C149="B",'Claim Details'!$I$28&gt;=Rates!$F$14,'Claim Details'!$I$28&lt;=Rates!$F$15,'Claim Details'!$I$19="No"),Rates!$F$23,IF(AND(C149="B",'Claim Details'!$I$28&gt;=Rates!$H$14,'Claim Details'!$I$28&lt;=Rates!$H$15,'Claim Details'!$I$19="Yes"),Rates!$I$23,IF(AND(C149="B",'Claim Details'!$I$28&gt;=Rates!$H$14,'Claim Details'!$I$28&lt;=Rates!$H$15,'Claim Details'!$I$19="No"),Rates!$H$23,IF(AND(C149="B",'Claim Details'!$I$28&gt;=Rates!$J$14,'Claim Details'!$I$28&lt;=Rates!$J$15,'Claim Details'!$I$19="Yes"),Rates!$K$23,IF(AND(C149="B",'Claim Details'!$I$28&gt;=Rates!$J$14,'Claim Details'!$I$28&lt;=Rates!$J$15,'Claim Details'!$I$19="No"),Rates!$J$23,IF(AND(C149="C",'Claim Details'!$I$28&gt;=Rates!$D$14,'Claim Details'!$I$28&lt;=Rates!$D$15,'Claim Details'!$I$19="Yes"),Rates!$E$24,IF(AND(C149="C",'Claim Details'!$I$28&gt;=Rates!$D$14,'Claim Details'!$I$28&lt;=Rates!$D$15,'Claim Details'!$I$19="No"),Rates!$D$24,IF(AND(C149="C",'Claim Details'!$I$28&gt;=Rates!$F$14,'Claim Details'!$I$28&lt;=Rates!$F$15,'Claim Details'!$I$19="Yes"),Rates!$G$24,IF(AND(C149="C",'Claim Details'!$I$28&gt;=Rates!$F$14,'Claim Details'!$I$28&lt;=Rates!$F$15,'Claim Details'!$I$19="No"),Rates!$F$24,IF(AND(C149="C",'Claim Details'!$I$28&gt;=Rates!$H$14,'Claim Details'!$I$28&lt;=Rates!$H$15,'Claim Details'!$I$19="Yes"),Rates!$I$24,IF(AND(C149="C",'Claim Details'!$I$28&gt;=Rates!$H$14,'Claim Details'!$I$28&lt;=Rates!$H$15,'Claim Details'!$I$19="No"),Rates!$H$24,IF(AND(C149="C",'Claim Details'!$I$28&gt;=Rates!$J$14,'Claim Details'!$I$28&lt;=Rates!$J$15,'Claim Details'!$I$19="Yes"),Rates!$K$24,IF(AND(C149="C",'Claim Details'!$I$28&gt;=Rates!$J$14,'Claim Details'!$I$28&lt;=Rates!$J$15,'Claim Details'!$I$19="No"),Rates!$J$24,"£0.00"))))))))))))))))))))))))</f>
        <v>£0.00</v>
      </c>
      <c r="BB149" s="189" t="str">
        <f t="shared" si="42"/>
        <v>£0.00</v>
      </c>
      <c r="BC149" s="1"/>
      <c r="BD149" s="189" t="str">
        <f>IF(AND(AE149="A",'Claim Details'!$I$28&gt;=Rates!$D$14,'Claim Details'!$I$28&lt;=Rates!$D$15,'Claim Details'!$I$19="Yes"),Rates!$J$17,IF(AND(AE149="A",'Claim Details'!$I$28&gt;=Rates!$D$14,'Claim Details'!$I$28&lt;=Rates!$D$15,'Claim Details'!$I$19="No"),Rates!$D$17,IF(AND(AE149="A",'Claim Details'!$I$28&gt;=Rates!$F$14,'Claim Details'!$I$28&lt;=Rates!$F$15,'Claim Details'!$I$19="Yes"),Rates!$G$17,IF(AND(AE149="A",'Claim Details'!$I$28&gt;=Rates!$F$14,'Claim Details'!$I$28&lt;=Rates!$F$15,'Claim Details'!$I$19="No"),Rates!$F$17,IF(AND(AE149="A",'Claim Details'!$I$28&gt;=Rates!$H$14,'Claim Details'!$I$28&lt;=Rates!$H$15,'Claim Details'!$I$19="Yes"),Rates!$I$17,IF(AND(AE149="A",'Claim Details'!$I$28&gt;=Rates!$H$14,'Claim Details'!$I$28&lt;=Rates!$H$15,'Claim Details'!$I$19="No"),Rates!$H$17,IF(AND(AE149="A",'Claim Details'!$I$28&gt;=Rates!$J$14,'Claim Details'!$I$28&lt;=Rates!$J$15,'Claim Details'!$I$19="Yes"),Rates!$K$17,IF(AND(AE149="A",'Claim Details'!$I$28&gt;=Rates!$J$14,'Claim Details'!$I$28&lt;=Rates!$J$15,'Claim Details'!$I$19="No"),Rates!$J$17,IF(AND(AE149="B",'Claim Details'!$I$28&gt;=Rates!$D$14,'Claim Details'!$I$28&lt;=Rates!$D$15,'Claim Details'!$I$19="Yes"),Rates!$E$18,IF(AND(AE149="B",'Claim Details'!$I$28&gt;=Rates!$D$14,'Claim Details'!$I$28&lt;=Rates!$D$15,'Claim Details'!$I$19="No"),Rates!$D$18,IF(AND(AE149="B",'Claim Details'!$I$28&gt;=Rates!$F$14,'Claim Details'!$I$28&lt;=Rates!$F$15,'Claim Details'!$I$19="Yes"),Rates!$G$18,IF(AND(AE149="B",'Claim Details'!$I$28&gt;=Rates!$F$14,'Claim Details'!$I$28&lt;=Rates!$F$15,'Claim Details'!$I$19="No"),Rates!$F$18,IF(AND(AE149="B",'Claim Details'!$I$28&gt;=Rates!$H$14,'Claim Details'!$I$28&lt;=Rates!$H$15,'Claim Details'!$I$19="Yes"),Rates!$I$18,IF(AND(AE149="B",'Claim Details'!$I$28&gt;=Rates!$H$14,'Claim Details'!$I$28&lt;=Rates!$H$15,'Claim Details'!$I$19="No"),Rates!$H$18,IF(AND(AE149="B",'Claim Details'!$I$28&gt;=Rates!$J$14,'Claim Details'!$I$28&lt;=Rates!$J$15,'Claim Details'!$I$19="Yes"),Rates!$K$18,IF(AND(AE149="B",'Claim Details'!$I$28&gt;=Rates!$J$14,'Claim Details'!$I$28&lt;=Rates!$J$15,'Claim Details'!$I$19="No"),Rates!$J$18,IF(AND(AE149="C",'Claim Details'!$I$28&gt;=Rates!$D$14,'Claim Details'!$I$28&lt;=Rates!$D$15,'Claim Details'!$I$19="Yes"),Rates!$E$19,IF(AND(AE149="C",'Claim Details'!$I$28&gt;=Rates!$D$14,'Claim Details'!$I$28&lt;=Rates!$D$15,'Claim Details'!$I$19="No"),Rates!$D$19,IF(AND(AE149="C",'Claim Details'!$I$28&gt;=Rates!$F$14,'Claim Details'!$I$28&lt;=Rates!$F$15,'Claim Details'!$I$19="Yes"),Rates!$G$19,IF(AND(AE149="C",'Claim Details'!$I$28&gt;=Rates!$F$14,'Claim Details'!$I$28&lt;=Rates!$F$15,'Claim Details'!$I$19="No"),Rates!$F$19,IF(AND(AE149="C",'Claim Details'!$I$28&gt;=Rates!$H$14,'Claim Details'!$I$28&lt;=Rates!$H$15,'Claim Details'!$I$19="Yes"),Rates!$I$19,IF(AND(AE149="C",'Claim Details'!$I$28&gt;=Rates!$H$14,'Claim Details'!$I$28&lt;=Rates!$H$15,'Claim Details'!$I$19="No"),Rates!$H$19,IF(AND(AE149="C",'Claim Details'!$I$28&gt;=Rates!$J$14,'Claim Details'!$I$28&lt;=Rates!$J$15,'Claim Details'!$I$19="Yes"),Rates!$K$19,IF(AND(AE149="C",'Claim Details'!$I$28&gt;=Rates!$J$14,'Claim Details'!$I$28&lt;=Rates!$J$15,'Claim Details'!$I$19="No"),Rates!$J$19,"£0.00"))))))))))))))))))))))))</f>
        <v>£0.00</v>
      </c>
      <c r="BE149" s="189" t="str">
        <f>IF(AND(AE149="A",'Claim Details'!$I$28&gt;=Rates!$D$14,'Claim Details'!$I$28&lt;=Rates!$D$15,'Claim Details'!$I$19="Yes"),Rates!$J$25,IF(AND(AE149="A",'Claim Details'!$I$28&gt;=Rates!$D$14,'Claim Details'!$I$28&lt;=Rates!$D$15,'Claim Details'!$I$19="No"),Rates!$D$25,IF(AND(AE149="A",'Claim Details'!$I$28&gt;=Rates!$F$14,'Claim Details'!$I$28&lt;=Rates!$F$15,'Claim Details'!$I$19="Yes"),Rates!$G$25,IF(AND(AE149="A",'Claim Details'!$I$28&gt;=Rates!$F$14,'Claim Details'!$I$28&lt;=Rates!$F$15,'Claim Details'!$I$19="No"),Rates!$F$25,IF(AND(AE149="A",'Claim Details'!$I$28&gt;=Rates!$H$14,'Claim Details'!$I$28&lt;=Rates!$H$15,'Claim Details'!$I$19="Yes"),Rates!$I$25,IF(AND(AE149="A",'Claim Details'!$I$28&gt;=Rates!$H$14,'Claim Details'!$I$28&lt;=Rates!$H$15,'Claim Details'!$I$19="No"),Rates!$H$25,IF(AND(AE149="A",'Claim Details'!$I$28&gt;=Rates!$J$14,'Claim Details'!$I$28&lt;=Rates!$J$15,'Claim Details'!$I$19="Yes"),Rates!$K$25,IF(AND(AE149="A",'Claim Details'!$I$28&gt;=Rates!$J$14,'Claim Details'!$I$28&lt;=Rates!$J$15,'Claim Details'!$I$19="No"),Rates!$J$25,IF(AND(AE149="B",'Claim Details'!$I$28&gt;=Rates!$D$14,'Claim Details'!$I$28&lt;=Rates!$D$15,'Claim Details'!$I$19="Yes"),Rates!$E$26,IF(AND(AE149="B",'Claim Details'!$I$28&gt;=Rates!$D$14,'Claim Details'!$I$28&lt;=Rates!$D$15,'Claim Details'!$I$19="No"),Rates!$D$26,IF(AND(AE149="B",'Claim Details'!$I$28&gt;=Rates!$F$14,'Claim Details'!$I$28&lt;=Rates!$F$15,'Claim Details'!$I$19="Yes"),Rates!$G$26,IF(AND(AE149="B",'Claim Details'!$I$28&gt;=Rates!$F$14,'Claim Details'!$I$28&lt;=Rates!$F$15,'Claim Details'!$I$19="No"),Rates!$F$26,IF(AND(AE149="B",'Claim Details'!$I$28&gt;=Rates!$H$14,'Claim Details'!$I$28&lt;=Rates!$H$15,'Claim Details'!$I$19="Yes"),Rates!$I$26,IF(AND(AE149="B",'Claim Details'!$I$28&gt;=Rates!$H$14,'Claim Details'!$I$28&lt;=Rates!$H$15,'Claim Details'!$I$19="No"),Rates!$H$26,IF(AND(AE149="B",'Claim Details'!$I$28&gt;=Rates!$J$14,'Claim Details'!$I$28&lt;=Rates!$J$15,'Claim Details'!$I$19="Yes"),Rates!$K$26,IF(AND(AE149="B",'Claim Details'!$I$28&gt;=Rates!$J$14,'Claim Details'!$I$28&lt;=Rates!$J$15,'Claim Details'!$I$19="No"),Rates!$J$26,IF(AND(AE149="C",'Claim Details'!$I$28&gt;=Rates!$D$14,'Claim Details'!$I$28&lt;=Rates!$D$15,'Claim Details'!$I$19="Yes"),Rates!$E$27,IF(AND(AE149="C",'Claim Details'!$I$28&gt;=Rates!$D$14,'Claim Details'!$I$28&lt;=Rates!$D$15,'Claim Details'!$I$19="No"),Rates!$D$27,IF(AND(AE149="C",'Claim Details'!$I$28&gt;=Rates!$F$14,'Claim Details'!$I$28&lt;=Rates!$F$15,'Claim Details'!$I$19="Yes"),Rates!$G$27,IF(AND(AE149="C",'Claim Details'!$I$28&gt;=Rates!$F$14,'Claim Details'!$I$28&lt;=Rates!$F$15,'Claim Details'!$I$19="No"),Rates!$F$27,IF(AND(AE149="C",'Claim Details'!$I$28&gt;=Rates!$H$14,'Claim Details'!$I$28&lt;=Rates!$H$15,'Claim Details'!$I$19="Yes"),Rates!$I$27,IF(AND(AE149="C",'Claim Details'!$I$28&gt;=Rates!$H$14,'Claim Details'!$I$28&lt;=Rates!$H$15,'Claim Details'!$I$19="No"),Rates!$H$27,IF(AND(AE149="C",'Claim Details'!$I$28&gt;=Rates!$J$14,'Claim Details'!$I$28&lt;=Rates!$J$15,'Claim Details'!$I$19="Yes"),Rates!$K$27,IF(AND(AE149="C",'Claim Details'!$I$28&gt;=Rates!$J$14,'Claim Details'!$I$28&lt;=Rates!$J$15,'Claim Details'!$I$19="No"),Rates!$J$27,"£0.00"))))))))))))))))))))))))</f>
        <v>£0.00</v>
      </c>
      <c r="BF149" s="189" t="str">
        <f>IF(AND(AE149="A",'Claim Details'!$I$28&gt;=Rates!$D$14,'Claim Details'!$I$28&lt;=Rates!$D$15,'Claim Details'!$I$19="Yes"),Rates!$E$20,IF(AND(AE149="A",'Claim Details'!$I$28&gt;=Rates!$D$14,'Claim Details'!$I$28&lt;=Rates!$D$15,'Claim Details'!$I$19="No"),Rates!$D$20,IF(AND(AE149="A",'Claim Details'!$I$28&gt;=Rates!$F$14,'Claim Details'!$I$28&lt;=Rates!$F$15,'Claim Details'!$I$19="Yes"),Rates!$G$20,IF(AND(AE149="A",'Claim Details'!$I$28&gt;=Rates!$F$14,'Claim Details'!$I$28&lt;=Rates!$F$15,'Claim Details'!$I$19="No"),Rates!$F$20,IF(AND(AE149="A",'Claim Details'!$I$28&gt;=Rates!$H$14,'Claim Details'!$I$28&lt;=Rates!$H$15,'Claim Details'!$I$19="Yes"),Rates!$I$20,IF(AND(AE149="A",'Claim Details'!$I$28&gt;=Rates!$H$14,'Claim Details'!$I$28&lt;=Rates!$H$15,'Claim Details'!$I$19="No"),Rates!$H$20,IF(AND(AE149="A",'Claim Details'!$I$28&gt;=Rates!$J$14,'Claim Details'!$I$28&lt;=Rates!$J$15,'Claim Details'!$I$19="Yes"),Rates!$K$20,IF(AND(AE149="A",'Claim Details'!$I$28&gt;=Rates!$J$14,'Claim Details'!$I$28&lt;=Rates!$J$15,'Claim Details'!$I$19="No"),Rates!$J$20,IF(AND(AE149="B",'Claim Details'!$I$28&gt;=Rates!$D$14,'Claim Details'!$I$28&lt;=Rates!$D$15,'Claim Details'!$I$19="Yes"),Rates!$E$21,IF(AND(AE149="B",'Claim Details'!$I$28&gt;=Rates!$D$14,'Claim Details'!$I$28&lt;=Rates!$D$15,'Claim Details'!$I$19="No"),Rates!$D$21,IF(AND(AE149="B",'Claim Details'!$I$28&gt;=Rates!$F$14,'Claim Details'!$I$28&lt;=Rates!$F$15,'Claim Details'!$I$19="Yes"),Rates!$G$21,IF(AND(AE149="B",'Claim Details'!$I$28&gt;=Rates!$F$14,'Claim Details'!$I$28&lt;=Rates!$F$15,'Claim Details'!$I$19="No"),Rates!$F$21,IF(AND(AE149="B",'Claim Details'!$I$28&gt;=Rates!$H$14,'Claim Details'!$I$28&lt;=Rates!$H$15,'Claim Details'!$I$19="Yes"),Rates!$I$21,IF(AND(AE149="B",'Claim Details'!$I$28&gt;=Rates!$H$14,'Claim Details'!$I$28&lt;=Rates!$H$15,'Claim Details'!$I$19="No"),Rates!$H$21,IF(AND(AE149="B",'Claim Details'!$I$28&gt;=Rates!$J$14,'Claim Details'!$I$28&lt;=Rates!$J$15,'Claim Details'!$I$19="Yes"),Rates!$K$21,IF(AND(AE149="B",'Claim Details'!$I$28&gt;=Rates!$J$14,'Claim Details'!$I$28&lt;=Rates!$J$15,'Claim Details'!$I$19="No"),Rates!$J$21,"£0.00"))))))))))))))))</f>
        <v>£0.00</v>
      </c>
      <c r="BG149" s="189" t="str">
        <f>IF(AND(AE149="A",'Claim Details'!$I$28&gt;=Rates!$D$14,'Claim Details'!$I$28&lt;=Rates!$D$15,'Claim Details'!$I$19="Yes"),Rates!$E$22,IF(AND(AE149="A",'Claim Details'!$I$28&gt;=Rates!$D$14,'Claim Details'!$I$28&lt;=Rates!$D$15,'Claim Details'!$I$19="No"),Rates!$D$22,IF(AND(AE149="A",'Claim Details'!$I$28&gt;=Rates!$F$14,'Claim Details'!$I$28&lt;=Rates!$F$15,'Claim Details'!$I$19="Yes"),Rates!$G$22,IF(AND(AE149="A",'Claim Details'!$I$28&gt;=Rates!$F$14,'Claim Details'!$I$28&lt;=Rates!$F$15,'Claim Details'!$I$19="No"),Rates!$F$22,IF(AND(AE149="A",'Claim Details'!$I$28&gt;=Rates!$H$14,'Claim Details'!$I$28&lt;=Rates!$H$15,'Claim Details'!$I$19="Yes"),Rates!$I$22,IF(AND(AE149="A",'Claim Details'!$I$28&gt;=Rates!$H$14,'Claim Details'!$I$28&lt;=Rates!$H$15,'Claim Details'!$I$19="No"),Rates!$H$22,IF(AND(AE149="A",'Claim Details'!$I$28&gt;=Rates!$J$14,'Claim Details'!$I$28&lt;=Rates!$J$15,'Claim Details'!$I$19="Yes"),Rates!$K$22,IF(AND(AE149="A",'Claim Details'!$I$28&gt;=Rates!$J$14,'Claim Details'!$I$28&lt;=Rates!$J$15,'Claim Details'!$I$19="No"),Rates!$J$22,IF(AND(AE149="B",'Claim Details'!$I$28&gt;=Rates!$D$14,'Claim Details'!$I$28&lt;=Rates!$D$15,'Claim Details'!$I$19="Yes"),Rates!$E$23,IF(AND(AE149="B",'Claim Details'!$I$28&gt;=Rates!$D$14,'Claim Details'!$I$28&lt;=Rates!$D$15,'Claim Details'!$I$19="No"),Rates!$D$23,IF(AND(AE149="B",'Claim Details'!$I$28&gt;=Rates!$F$14,'Claim Details'!$I$28&lt;=Rates!$F$15,'Claim Details'!$I$19="Yes"),Rates!$G$23,IF(AND(AE149="B",'Claim Details'!$I$28&gt;=Rates!$F$14,'Claim Details'!$I$28&lt;=Rates!$F$15,'Claim Details'!$I$19="No"),Rates!$F$23,IF(AND(AE149="B",'Claim Details'!$I$28&gt;=Rates!$H$14,'Claim Details'!$I$28&lt;=Rates!$H$15,'Claim Details'!$I$19="Yes"),Rates!$I$23,IF(AND(AE149="B",'Claim Details'!$I$28&gt;=Rates!$H$14,'Claim Details'!$I$28&lt;=Rates!$H$15,'Claim Details'!$I$19="No"),Rates!$H$23,IF(AND(AE149="B",'Claim Details'!$I$28&gt;=Rates!$J$14,'Claim Details'!$I$28&lt;=Rates!$J$15,'Claim Details'!$I$19="Yes"),Rates!$K$23,IF(AND(AE149="B",'Claim Details'!$I$28&gt;=Rates!$J$14,'Claim Details'!$I$28&lt;=Rates!$J$15,'Claim Details'!$I$19="No"),Rates!$J$23,IF(AND(AE149="C",'Claim Details'!$I$28&gt;=Rates!$D$14,'Claim Details'!$I$28&lt;=Rates!$D$15,'Claim Details'!$I$19="Yes"),Rates!$E$24,IF(AND(AE149="C",'Claim Details'!$I$28&gt;=Rates!$D$14,'Claim Details'!$I$28&lt;=Rates!$D$15,'Claim Details'!$I$19="No"),Rates!$D$24,IF(AND(AE149="C",'Claim Details'!$I$28&gt;=Rates!$F$14,'Claim Details'!$I$28&lt;=Rates!$F$15,'Claim Details'!$I$19="Yes"),Rates!$G$24,IF(AND(AE149="C",'Claim Details'!$I$28&gt;=Rates!$F$14,'Claim Details'!$I$28&lt;=Rates!$F$15,'Claim Details'!$I$19="No"),Rates!$F$24,IF(AND(AE149="C",'Claim Details'!$I$28&gt;=Rates!$H$14,'Claim Details'!$I$28&lt;=Rates!$H$15,'Claim Details'!$I$19="Yes"),Rates!$I$24,IF(AND(AE149="C",'Claim Details'!$I$28&gt;=Rates!$H$14,'Claim Details'!$I$28&lt;=Rates!$H$15,'Claim Details'!$I$19="No"),Rates!$H$24,IF(AND(AE149="C",'Claim Details'!$I$28&gt;=Rates!$J$14,'Claim Details'!$I$28&lt;=Rates!$J$15,'Claim Details'!$I$19="Yes"),Rates!$K$24,IF(AND(AE149="C",'Claim Details'!$I$28&gt;=Rates!$J$14,'Claim Details'!$I$28&lt;=Rates!$J$15,'Claim Details'!$I$19="No"),Rates!$J$24,"£0.00"))))))))))))))))))))))))</f>
        <v>£0.00</v>
      </c>
      <c r="BH149" s="189" t="str">
        <f t="shared" si="43"/>
        <v>£0.00</v>
      </c>
      <c r="BI149" s="189">
        <f t="shared" si="44"/>
        <v>0</v>
      </c>
      <c r="BO149" s="202" t="str">
        <f>IF(H149="","£0.00",IF(AP149="4","£0.00",IF(AP149="5","£0.00",IF(AP149="1","£0.00",((AQ149*H149)*'Claim Details'!$F$111)/100))))</f>
        <v>£0.00</v>
      </c>
      <c r="BP149" s="202" t="str">
        <f>IF(T149="","£0.00",IF(AP149="4","£0.00",IF(AP149="5","£0.00",IF(AP149="1","£0.00",((AR149*T149)*'Claim Details'!$N$111)/100))))</f>
        <v>£0.00</v>
      </c>
      <c r="BQ149" s="202" t="str">
        <f>IF(AI149="","£0.00",IF(AP149="4","£0.00",IF(AP149="5","£0.00",IF(AP149="1","£0.00",((BI149*AI149)*'Claim Details'!$W$111)/100))))</f>
        <v>£0.00</v>
      </c>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row>
    <row r="150" spans="1:97" ht="15">
      <c r="A150" s="145"/>
      <c r="B150" s="91"/>
      <c r="C150" s="96"/>
      <c r="D150" s="97"/>
      <c r="E150" s="98"/>
      <c r="F150" s="89"/>
      <c r="G150" s="99"/>
      <c r="H150" s="100"/>
      <c r="I150" s="221" t="str">
        <f t="shared" si="34"/>
        <v>£0.00</v>
      </c>
      <c r="J150" s="101"/>
      <c r="K150" s="100"/>
      <c r="L150" s="221" t="str">
        <f t="shared" si="35"/>
        <v>£0.00</v>
      </c>
      <c r="M150" s="101"/>
      <c r="N150" s="102"/>
      <c r="O150" s="145"/>
      <c r="P150" s="77"/>
      <c r="Q150" s="87"/>
      <c r="R150" s="87"/>
      <c r="S150" s="87"/>
      <c r="T150" s="149" t="str">
        <f t="shared" si="36"/>
        <v/>
      </c>
      <c r="U150" s="87" t="str">
        <f t="shared" si="45"/>
        <v/>
      </c>
      <c r="V150" s="87"/>
      <c r="W150" s="53" t="str">
        <f t="shared" si="37"/>
        <v>£0.00</v>
      </c>
      <c r="X150" s="53"/>
      <c r="Y150" s="87"/>
      <c r="Z150" s="78"/>
      <c r="AA150" s="79"/>
      <c r="AB150" s="160"/>
      <c r="AC150" s="98"/>
      <c r="AD150" s="225"/>
      <c r="AE150" s="235" t="str">
        <f t="shared" si="38"/>
        <v/>
      </c>
      <c r="AF150" s="87" t="str">
        <f t="shared" si="39"/>
        <v/>
      </c>
      <c r="AG150" s="53"/>
      <c r="AH150" s="224"/>
      <c r="AI150" s="226" t="str">
        <f t="shared" si="31"/>
        <v/>
      </c>
      <c r="AJ150" s="236" t="str">
        <f t="shared" si="40"/>
        <v>£0.00</v>
      </c>
      <c r="AK150" s="31"/>
      <c r="AL150" s="1"/>
      <c r="AM150" s="1"/>
      <c r="AN150" s="1"/>
      <c r="AO150" s="1"/>
      <c r="AP150" s="1" t="str">
        <f t="shared" si="32"/>
        <v/>
      </c>
      <c r="AQ150" s="27">
        <f t="shared" si="33"/>
        <v>0</v>
      </c>
      <c r="AR150" s="189">
        <f t="shared" si="41"/>
        <v>0</v>
      </c>
      <c r="AS150" s="190" t="str">
        <f>IF(AND(C150="A",'Claim Details'!$E$28&gt;=Rates!$D$14,'Claim Details'!$E$28&lt;=Rates!$D$15,'Claim Details'!$E$19="Yes"),Rates!$E$17,IF(AND(C150="A",'Claim Details'!$E$28&gt;=Rates!$D$14,'Claim Details'!$E$28&lt;=Rates!$D$15,'Claim Details'!$E$19="No"),Rates!$D$17,IF(AND(C150="A",'Claim Details'!$E$28&gt;=Rates!$F$14,'Claim Details'!$E$28&lt;=Rates!$F$15,'Claim Details'!$E$19="Yes"),Rates!$G$17,IF(AND(C150="A",'Claim Details'!$E$28&gt;=Rates!$F$14,'Claim Details'!$E$28&lt;=Rates!$F$15,'Claim Details'!$E$19="No"),Rates!$F$17,IF(AND(C150="A",'Claim Details'!$E$28&gt;=Rates!$H$14,'Claim Details'!$E$28&lt;=Rates!$H$15,'Claim Details'!$E$19="Yes"),Rates!$I$17,IF(AND(C150="A",'Claim Details'!$E$28&gt;=Rates!$H$14,'Claim Details'!$E$28&lt;=Rates!$H$15,'Claim Details'!$E$19="No"),Rates!$H$17,IF(AND(C150="A",'Claim Details'!$E$28&gt;=Rates!$J$14,'Claim Details'!$E$28&lt;=Rates!$J$15,'Claim Details'!$E$19="Yes"),Rates!$K$17,IF(AND(C150="A",'Claim Details'!$E$28&gt;=Rates!$J$14,'Claim Details'!$E$28&lt;=Rates!$J$15,'Claim Details'!$E$19="No"),Rates!$J$17,IF(AND(C150="B",'Claim Details'!$E$28&gt;=Rates!$D$14,'Claim Details'!$E$28&lt;=Rates!$D$15,'Claim Details'!$E$19="Yes"),Rates!$E$18,IF(AND(C150="B",'Claim Details'!$E$28&gt;=Rates!$D$14,'Claim Details'!$E$28&lt;=Rates!$D$15,'Claim Details'!$E$19="No"),Rates!$D$18,IF(AND(C150="B",'Claim Details'!$E$28&gt;=Rates!$F$14,'Claim Details'!$E$28&lt;=Rates!$F$15,'Claim Details'!$E$19="Yes"),Rates!$G$18,IF(AND(C150="B",'Claim Details'!$E$28&gt;=Rates!$F$14,'Claim Details'!$E$28&lt;=Rates!$F$15,'Claim Details'!$E$19="No"),Rates!$F$18,IF(AND(C150="B",'Claim Details'!$E$28&gt;=Rates!$H$14,'Claim Details'!$E$28&lt;=Rates!$H$15,'Claim Details'!$E$19="Yes"),Rates!$I$18,IF(AND(C150="B",'Claim Details'!$E$28&gt;=Rates!$H$14,'Claim Details'!$E$28&lt;=Rates!$H$15,'Claim Details'!$E$19="No"),Rates!$H$18,IF(AND(C150="B",'Claim Details'!$E$28&gt;=Rates!$J$14,'Claim Details'!$E$28&lt;=Rates!$J$15,'Claim Details'!$E$19="Yes"),Rates!$K$18,IF(AND(C150="B",'Claim Details'!$E$28&gt;=Rates!$J$14,'Claim Details'!$E$28&lt;=Rates!$J$15,'Claim Details'!$E$19="No"),Rates!$J$18,IF(AND(C150="C",'Claim Details'!$E$28&gt;=Rates!$D$14,'Claim Details'!$E$28&lt;=Rates!$D$15,'Claim Details'!$E$19="Yes"),Rates!$E$19,IF(AND(C150="C",'Claim Details'!$E$28&gt;=Rates!$D$14,'Claim Details'!$E$28&lt;=Rates!$D$15,'Claim Details'!$E$19="No"),Rates!$D$19,IF(AND(C150="C",'Claim Details'!$E$28&gt;=Rates!$F$14,'Claim Details'!$E$28&lt;=Rates!$F$15,'Claim Details'!$E$19="Yes"),Rates!$G$19,IF(AND(C150="C",'Claim Details'!$E$28&gt;=Rates!$F$14,'Claim Details'!$E$28&lt;=Rates!$F$15,'Claim Details'!$E$19="No"),Rates!$F$19,IF(AND(C150="C",'Claim Details'!$E$28&gt;=Rates!$H$14,'Claim Details'!$E$28&lt;=Rates!$H$15,'Claim Details'!$E$19="Yes"),Rates!$I$19,IF(AND(C150="C",'Claim Details'!$E$28&gt;=Rates!$H$14,'Claim Details'!$E$28&lt;=Rates!$H$15,'Claim Details'!$E$19="No"),Rates!$H$19,IF(AND(C150="C",'Claim Details'!$E$28&gt;=Rates!$J$14,'Claim Details'!$E$28&lt;=Rates!$J$15,'Claim Details'!$E$19="Yes"),Rates!$K$19,IF(AND(C150="C",'Claim Details'!$E$28&gt;=Rates!$J$14,'Claim Details'!$E$28&lt;=Rates!$J$15,'Claim Details'!$E$19="No"),Rates!$J$19,"£0.00"))))))))))))))))))))))))</f>
        <v>£0.00</v>
      </c>
      <c r="AT150" s="189" t="str">
        <f>IF(AND(C150="A",'Claim Details'!$E$28&gt;=Rates!$D$14,'Claim Details'!$E$28&lt;=Rates!$D$15,'Claim Details'!$E$19="Yes"),Rates!$E$25,IF(AND(C150="A",'Claim Details'!$E$28&gt;=Rates!$D$14,'Claim Details'!$E$28&lt;=Rates!$D$15,'Claim Details'!$E$19="No"),Rates!$D$25,IF(AND(C150="A",'Claim Details'!$E$28&gt;=Rates!$F$14,'Claim Details'!$E$28&lt;=Rates!$F$15,'Claim Details'!$E$19="Yes"),Rates!$G$25,IF(AND(C150="A",'Claim Details'!$E$28&gt;=Rates!$F$14,'Claim Details'!$E$28&lt;=Rates!$F$15,'Claim Details'!$E$19="No"),Rates!$F$25,IF(AND(C150="A",'Claim Details'!$E$28&gt;=Rates!$H$14,'Claim Details'!$E$28&lt;=Rates!$H$15,'Claim Details'!$E$19="Yes"),Rates!$I$25,IF(AND(C150="A",'Claim Details'!$E$28&gt;=Rates!$H$14,'Claim Details'!$E$28&lt;=Rates!$H$15,'Claim Details'!$E$19="No"),Rates!$H$25,IF(AND(C150="A",'Claim Details'!$E$28&gt;=Rates!$J$14,'Claim Details'!$E$28&lt;=Rates!$J$15,'Claim Details'!$E$19="Yes"),Rates!$K$25,IF(AND(C150="A",'Claim Details'!$E$28&gt;=Rates!$J$14,'Claim Details'!$E$28&lt;=Rates!$J$15,'Claim Details'!$E$19="No"),Rates!$J$25,IF(AND(C150="B",'Claim Details'!$E$28&gt;=Rates!$D$14,'Claim Details'!$E$28&lt;=Rates!$D$15,'Claim Details'!$E$19="Yes"),Rates!$E$26,IF(AND(C150="B",'Claim Details'!$E$28&gt;=Rates!$D$14,'Claim Details'!$E$28&lt;=Rates!$D$15,'Claim Details'!$E$19="No"),Rates!$D$26,IF(AND(C150="B",'Claim Details'!$E$28&gt;=Rates!$F$14,'Claim Details'!$E$28&lt;=Rates!$F$15,'Claim Details'!$E$19="Yes"),Rates!$G$26,IF(AND(C150="B",'Claim Details'!$E$28&gt;=Rates!$F$14,'Claim Details'!$E$28&lt;=Rates!$F$15,'Claim Details'!$E$19="No"),Rates!$F$26,IF(AND(C150="B",'Claim Details'!$E$28&gt;=Rates!$H$14,'Claim Details'!$E$28&lt;=Rates!$H$15,'Claim Details'!$E$19="Yes"),Rates!$I$26,IF(AND(C150="B",'Claim Details'!$E$28&gt;=Rates!$H$14,'Claim Details'!$E$28&lt;=Rates!$H$15,'Claim Details'!$E$19="No"),Rates!$H$26,IF(AND(C150="B",'Claim Details'!$E$28&gt;=Rates!$J$14,'Claim Details'!$E$28&lt;=Rates!$J$15,'Claim Details'!$E$19="Yes"),Rates!$K$26,IF(AND(C150="B",'Claim Details'!$E$28&gt;=Rates!$J$14,'Claim Details'!$E$28&lt;=Rates!$J$15,'Claim Details'!$E$19="No"),Rates!$J$26,IF(AND(C150="C",'Claim Details'!$E$28&gt;=Rates!$D$14,'Claim Details'!$E$28&lt;=Rates!$D$15,'Claim Details'!$E$19="Yes"),Rates!$E$27,IF(AND(C150="C",'Claim Details'!$E$28&gt;=Rates!$D$14,'Claim Details'!$E$28&lt;=Rates!$D$15,'Claim Details'!$E$19="No"),Rates!$D$27,IF(AND(C150="C",'Claim Details'!$E$28&gt;=Rates!$F$14,'Claim Details'!$E$28&lt;=Rates!$F$15,'Claim Details'!$E$19="Yes"),Rates!$G$27,IF(AND(C150="C",'Claim Details'!$E$28&gt;=Rates!$F$14,'Claim Details'!$E$28&lt;=Rates!$F$15,'Claim Details'!$E$19="No"),Rates!$F$27,IF(AND(C150="C",'Claim Details'!$E$28&gt;=Rates!$H$14,'Claim Details'!$E$28&lt;=Rates!$H$15,'Claim Details'!$E$19="Yes"),Rates!$I$27,IF(AND(C150="C",'Claim Details'!$E$28&gt;=Rates!$H$14,'Claim Details'!$E$28&lt;=Rates!$H$15,'Claim Details'!$E$19="No"),Rates!$H$27,IF(AND(C150="C",'Claim Details'!$E$28&gt;=Rates!$J$14,'Claim Details'!$E$28&lt;=Rates!$J$15,'Claim Details'!$E$19="Yes"),Rates!$K$27,IF(AND(C150="C",'Claim Details'!$E$28&gt;=Rates!$J$14,'Claim Details'!$E$28&lt;=Rates!$J$15,'Claim Details'!$E$19="No"),Rates!$J$27,"£0.00"))))))))))))))))))))))))</f>
        <v>£0.00</v>
      </c>
      <c r="AU150" s="191" t="str">
        <f>IF(AND(C150="A",'Claim Details'!$E$28&gt;=Rates!$D$14,'Claim Details'!$E$28&lt;=Rates!$D$15,'Claim Details'!$E$19="Yes"),Rates!$E$20,IF(AND(C150="A",'Claim Details'!$E$28&gt;=Rates!$D$14,'Claim Details'!$E$28&lt;=Rates!$D$15,'Claim Details'!$E$19="No"),Rates!$D$20,IF(AND(C150="A",'Claim Details'!$E$28&gt;=Rates!$F$14,'Claim Details'!$E$28&lt;=Rates!$F$15,'Claim Details'!$E$19="Yes"),Rates!$G$20,IF(AND(C150="A",'Claim Details'!$E$28&gt;=Rates!$F$14,'Claim Details'!$E$28&lt;=Rates!$F$15,'Claim Details'!$E$19="No"),Rates!$F$20,IF(AND(C150="A",'Claim Details'!$E$28&gt;=Rates!$H$14,'Claim Details'!$E$28&lt;=Rates!$H$15,'Claim Details'!$E$19="Yes"),Rates!$I$20,IF(AND(C150="A",'Claim Details'!$E$28&gt;=Rates!$H$14,'Claim Details'!$E$28&lt;=Rates!$H$15,'Claim Details'!$E$19="No"),Rates!$H$20,IF(AND(C150="A",'Claim Details'!$E$28&gt;=Rates!$J$14,'Claim Details'!$E$28&lt;=Rates!$J$15,'Claim Details'!$E$19="Yes"),Rates!$K$20,IF(AND(C150="A",'Claim Details'!$E$28&gt;=Rates!$J$14,'Claim Details'!$E$28&lt;=Rates!$J$15,'Claim Details'!$E$19="No"),Rates!$J$20,IF(AND(C150="B",'Claim Details'!$E$28&gt;=Rates!$D$14,'Claim Details'!$E$28&lt;=Rates!$D$15,'Claim Details'!$E$19="Yes"),Rates!$E$21,IF(AND(C150="B",'Claim Details'!$E$28&gt;=Rates!$D$14,'Claim Details'!$E$28&lt;=Rates!$D$15,'Claim Details'!$E$19="No"),Rates!$D$21,IF(AND(C150="B",'Claim Details'!$E$28&gt;=Rates!$F$14,'Claim Details'!$E$28&lt;=Rates!$F$15,'Claim Details'!$E$19="Yes"),Rates!$G$21,IF(AND(C150="B",'Claim Details'!$E$28&gt;=Rates!$F$14,'Claim Details'!$E$28&lt;=Rates!$F$15,'Claim Details'!$E$19="No"),Rates!$F$21,IF(AND(C150="B",'Claim Details'!$E$28&gt;=Rates!$H$14,'Claim Details'!$E$28&lt;=Rates!$H$15,'Claim Details'!$E$19="Yes"),Rates!$I$21,IF(AND(C150="B",'Claim Details'!$E$28&gt;=Rates!$H$14,'Claim Details'!$E$28&lt;=Rates!$H$15,'Claim Details'!$E$19="No"),Rates!$H$21,IF(AND(C150="B",'Claim Details'!$E$28&gt;=Rates!$J$14,'Claim Details'!$E$28&lt;=Rates!$J$15,'Claim Details'!$E$19="Yes"),Rates!$K$21,IF(AND(C150="B",'Claim Details'!$E$28&gt;=Rates!$J$14,'Claim Details'!$E$28&lt;=Rates!$J$15,'Claim Details'!$E$19="No"),Rates!$J$21,"£0.00"))))))))))))))))</f>
        <v>£0.00</v>
      </c>
      <c r="AV150" s="191" t="str">
        <f>IF(AND(C150="A",'Claim Details'!$E$28&gt;=Rates!$D$14,'Claim Details'!$E$28&lt;=Rates!$D$15,'Claim Details'!$E$19="Yes"),Rates!$E$22,IF(AND(C150="A",'Claim Details'!$E$28&gt;=Rates!$D$14,'Claim Details'!$E$28&lt;=Rates!$D$15,'Claim Details'!$E$19="No"),Rates!$D$22,IF(AND(C150="A",'Claim Details'!$E$28&gt;=Rates!$F$14,'Claim Details'!$E$28&lt;=Rates!$F$15,'Claim Details'!$E$19="Yes"),Rates!$G$22,IF(AND(C150="A",'Claim Details'!$E$28&gt;=Rates!$F$14,'Claim Details'!$E$28&lt;=Rates!$F$15,'Claim Details'!$E$19="No"),Rates!$F$22,IF(AND(C150="A",'Claim Details'!$E$28&gt;=Rates!$H$14,'Claim Details'!$E$28&lt;=Rates!$H$15,'Claim Details'!$E$19="Yes"),Rates!$I$22,IF(AND(C150="A",'Claim Details'!$E$28&gt;=Rates!$H$14,'Claim Details'!$E$28&lt;=Rates!$H$15,'Claim Details'!$E$19="No"),Rates!$H$22,IF(AND(C150="A",'Claim Details'!$E$28&gt;=Rates!$J$14,'Claim Details'!$E$28&lt;=Rates!$J$15,'Claim Details'!$E$19="Yes"),Rates!$K$22,IF(AND(C150="A",'Claim Details'!$E$28&gt;=Rates!$J$14,'Claim Details'!$E$28&lt;=Rates!$J$15,'Claim Details'!$E$19="No"),Rates!$J$22,IF(AND(C150="B",'Claim Details'!$E$28&gt;=Rates!$D$14,'Claim Details'!$E$28&lt;=Rates!$D$15,'Claim Details'!$E$19="Yes"),Rates!$E$23,IF(AND(C150="B",'Claim Details'!$E$28&gt;=Rates!$D$14,'Claim Details'!$E$28&lt;=Rates!$D$15,'Claim Details'!$E$19="No"),Rates!$D$23,IF(AND(C150="B",'Claim Details'!$E$28&gt;=Rates!$F$14,'Claim Details'!$E$28&lt;=Rates!$F$15,'Claim Details'!$E$19="Yes"),Rates!$G$23,IF(AND(C150="B",'Claim Details'!$E$28&gt;=Rates!$F$14,'Claim Details'!$E$28&lt;=Rates!$F$15,'Claim Details'!$E$19="No"),Rates!$F$23,IF(AND(C150="B",'Claim Details'!$E$28&gt;=Rates!$H$14,'Claim Details'!$E$28&lt;=Rates!$H$15,'Claim Details'!$E$19="Yes"),Rates!$I$23,IF(AND(C150="B",'Claim Details'!$E$28&gt;=Rates!$H$14,'Claim Details'!$E$28&lt;=Rates!$H$15,'Claim Details'!$E$19="No"),Rates!$H$23,IF(AND(C150="B",'Claim Details'!$E$28&gt;=Rates!$J$14,'Claim Details'!$E$28&lt;=Rates!$J$15,'Claim Details'!$E$19="Yes"),Rates!$K$23,IF(AND(C150="B",'Claim Details'!$E$28&gt;=Rates!$J$14,'Claim Details'!$E$28&lt;=Rates!$J$15,'Claim Details'!$E$19="No"),Rates!$J$23,IF(AND(C150="C",'Claim Details'!$E$28&gt;=Rates!$D$14,'Claim Details'!$E$28&lt;=Rates!$D$15,'Claim Details'!$E$19="Yes"),Rates!$E$24,IF(AND(C150="C",'Claim Details'!$E$28&gt;=Rates!$D$14,'Claim Details'!$E$28&lt;=Rates!$D$15,'Claim Details'!$E$19="No"),Rates!$D$24,IF(AND(C150="C",'Claim Details'!$E$28&gt;=Rates!$F$14,'Claim Details'!$E$28&lt;=Rates!$F$15,'Claim Details'!$E$19="Yes"),Rates!$G$24,IF(AND(C150="C",'Claim Details'!$E$28&gt;=Rates!$F$14,'Claim Details'!$E$28&lt;=Rates!$F$15,'Claim Details'!$E$19="No"),Rates!$F$24,IF(AND(C150="C",'Claim Details'!$E$28&gt;=Rates!$H$14,'Claim Details'!$E$28&lt;=Rates!$H$15,'Claim Details'!$E$19="Yes"),Rates!$I$24,IF(AND(C150="C",'Claim Details'!$E$28&gt;=Rates!$H$14,'Claim Details'!$E$28&lt;=Rates!$H$15,'Claim Details'!$E$19="No"),Rates!$H$24,IF(AND(C150="C",'Claim Details'!$E$28&gt;=Rates!$J$14,'Claim Details'!$E$28&lt;=Rates!$J$15,'Claim Details'!$E$19="Yes"),Rates!$K$24,IF(AND(C150="C",'Claim Details'!$E$28&gt;=Rates!$J$14,'Claim Details'!$E$28&lt;=Rates!$J$15,'Claim Details'!$E$19="No"),Rates!$J$24,"£0.00"))))))))))))))))))))))))</f>
        <v>£0.00</v>
      </c>
      <c r="AW150" s="1"/>
      <c r="AX150" s="189" t="str">
        <f>IF(AND(U150="A",'Claim Details'!$I$28&gt;=Rates!$D$14,'Claim Details'!$I$28&lt;=Rates!$D$15,'Claim Details'!$I$19="Yes"),Rates!$J$17,IF(AND(U150="A",'Claim Details'!$I$28&gt;=Rates!$D$14,'Claim Details'!$I$28&lt;=Rates!$D$15,'Claim Details'!$I$19="No"),Rates!$D$17,IF(AND(U150="A",'Claim Details'!$I$28&gt;=Rates!$F$14,'Claim Details'!$I$28&lt;=Rates!$F$15,'Claim Details'!$I$19="Yes"),Rates!$G$17,IF(AND(U150="A",'Claim Details'!$I$28&gt;=Rates!$F$14,'Claim Details'!$I$28&lt;=Rates!$F$15,'Claim Details'!$I$19="No"),Rates!$F$17,IF(AND(U150="A",'Claim Details'!$I$28&gt;=Rates!$H$14,'Claim Details'!$I$28&lt;=Rates!$H$15,'Claim Details'!$I$19="Yes"),Rates!$I$17,IF(AND(U150="A",'Claim Details'!$I$28&gt;=Rates!$H$14,'Claim Details'!$I$28&lt;=Rates!$H$15,'Claim Details'!$I$19="No"),Rates!$H$17,IF(AND(U150="A",'Claim Details'!$I$28&gt;=Rates!$J$14,'Claim Details'!$I$28&lt;=Rates!$J$15,'Claim Details'!$I$19="Yes"),Rates!$K$17,IF(AND(U150="A",'Claim Details'!$I$28&gt;=Rates!$J$14,'Claim Details'!$I$28&lt;=Rates!$J$15,'Claim Details'!$I$19="No"),Rates!$J$17,IF(AND(U150="B",'Claim Details'!$I$28&gt;=Rates!$D$14,'Claim Details'!$I$28&lt;=Rates!$D$15,'Claim Details'!$I$19="Yes"),Rates!$E$18,IF(AND(U150="B",'Claim Details'!$I$28&gt;=Rates!$D$14,'Claim Details'!$I$28&lt;=Rates!$D$15,'Claim Details'!$I$19="No"),Rates!$D$18,IF(AND(U150="B",'Claim Details'!$I$28&gt;=Rates!$F$14,'Claim Details'!$I$28&lt;=Rates!$F$15,'Claim Details'!$I$19="Yes"),Rates!$G$18,IF(AND(U150="B",'Claim Details'!$I$28&gt;=Rates!$F$14,'Claim Details'!$I$28&lt;=Rates!$F$15,'Claim Details'!$I$19="No"),Rates!$F$18,IF(AND(U150="B",'Claim Details'!$I$28&gt;=Rates!$H$14,'Claim Details'!$I$28&lt;=Rates!$H$15,'Claim Details'!$I$19="Yes"),Rates!$I$18,IF(AND(U150="B",'Claim Details'!$I$28&gt;=Rates!$H$14,'Claim Details'!$I$28&lt;=Rates!$H$15,'Claim Details'!$I$19="No"),Rates!$H$18,IF(AND(U150="B",'Claim Details'!$I$28&gt;=Rates!$J$14,'Claim Details'!$I$28&lt;=Rates!$J$15,'Claim Details'!$I$19="Yes"),Rates!$K$18,IF(AND(U150="B",'Claim Details'!$I$28&gt;=Rates!$J$14,'Claim Details'!$I$28&lt;=Rates!$J$15,'Claim Details'!$I$19="No"),Rates!$J$18,IF(AND(U150="C",'Claim Details'!$I$28&gt;=Rates!$D$14,'Claim Details'!$I$28&lt;=Rates!$D$15,'Claim Details'!$I$19="Yes"),Rates!$E$19,IF(AND(U150="C",'Claim Details'!$I$28&gt;=Rates!$D$14,'Claim Details'!$I$28&lt;=Rates!$D$15,'Claim Details'!$I$19="No"),Rates!$D$19,IF(AND(U150="C",'Claim Details'!$I$28&gt;=Rates!$F$14,'Claim Details'!$I$28&lt;=Rates!$F$15,'Claim Details'!$I$19="Yes"),Rates!$G$19,IF(AND(U150="C",'Claim Details'!$I$28&gt;=Rates!$F$14,'Claim Details'!$I$28&lt;=Rates!$F$15,'Claim Details'!$I$19="No"),Rates!$F$19,IF(AND(U150="C",'Claim Details'!$I$28&gt;=Rates!$H$14,'Claim Details'!$I$28&lt;=Rates!$H$15,'Claim Details'!$I$19="Yes"),Rates!$I$19,IF(AND(U150="C",'Claim Details'!$I$28&gt;=Rates!$H$14,'Claim Details'!$I$28&lt;=Rates!$H$15,'Claim Details'!$I$19="No"),Rates!$H$19,IF(AND(U150="C",'Claim Details'!$I$28&gt;=Rates!$J$14,'Claim Details'!$I$28&lt;=Rates!$J$15,'Claim Details'!$I$19="Yes"),Rates!$K$19,IF(AND(U150="C",'Claim Details'!$I$28&gt;=Rates!$J$14,'Claim Details'!$I$28&lt;=Rates!$J$15,'Claim Details'!$I$19="No"),Rates!$J$19,"£0.00"))))))))))))))))))))))))</f>
        <v>£0.00</v>
      </c>
      <c r="AY150" s="189" t="str">
        <f>IF(AND(C150="A",'Claim Details'!$I$28&gt;=Rates!$D$14,'Claim Details'!$I$28&lt;=Rates!$D$15,'Claim Details'!$I$19="Yes"),Rates!$J$25,IF(AND(C150="A",'Claim Details'!$I$28&gt;=Rates!$D$14,'Claim Details'!$I$28&lt;=Rates!$D$15,'Claim Details'!$I$19="No"),Rates!$D$25,IF(AND(C150="A",'Claim Details'!$I$28&gt;=Rates!$F$14,'Claim Details'!$I$28&lt;=Rates!$F$15,'Claim Details'!$I$19="Yes"),Rates!$G$25,IF(AND(C150="A",'Claim Details'!$I$28&gt;=Rates!$F$14,'Claim Details'!$I$28&lt;=Rates!$F$15,'Claim Details'!$I$19="No"),Rates!$F$25,IF(AND(C150="A",'Claim Details'!$I$28&gt;=Rates!$H$14,'Claim Details'!$I$28&lt;=Rates!$H$15,'Claim Details'!$I$19="Yes"),Rates!$I$25,IF(AND(C150="A",'Claim Details'!$I$28&gt;=Rates!$H$14,'Claim Details'!$I$28&lt;=Rates!$H$15,'Claim Details'!$I$19="No"),Rates!$H$25,IF(AND(C150="A",'Claim Details'!$I$28&gt;=Rates!$J$14,'Claim Details'!$I$28&lt;=Rates!$J$15,'Claim Details'!$I$19="Yes"),Rates!$K$25,IF(AND(C150="A",'Claim Details'!$I$28&gt;=Rates!$J$14,'Claim Details'!$I$28&lt;=Rates!$J$15,'Claim Details'!$I$19="No"),Rates!$J$25,IF(AND(C150="B",'Claim Details'!$I$28&gt;=Rates!$D$14,'Claim Details'!$I$28&lt;=Rates!$D$15,'Claim Details'!$I$19="Yes"),Rates!$E$26,IF(AND(C150="B",'Claim Details'!$I$28&gt;=Rates!$D$14,'Claim Details'!$I$28&lt;=Rates!$D$15,'Claim Details'!$I$19="No"),Rates!$D$26,IF(AND(C150="B",'Claim Details'!$I$28&gt;=Rates!$F$14,'Claim Details'!$I$28&lt;=Rates!$F$15,'Claim Details'!$I$19="Yes"),Rates!$G$26,IF(AND(C150="B",'Claim Details'!$I$28&gt;=Rates!$F$14,'Claim Details'!$I$28&lt;=Rates!$F$15,'Claim Details'!$I$19="No"),Rates!$F$26,IF(AND(C150="B",'Claim Details'!$I$28&gt;=Rates!$H$14,'Claim Details'!$I$28&lt;=Rates!$H$15,'Claim Details'!$I$19="Yes"),Rates!$I$26,IF(AND(C150="B",'Claim Details'!$I$28&gt;=Rates!$H$14,'Claim Details'!$I$28&lt;=Rates!$H$15,'Claim Details'!$I$19="No"),Rates!$H$26,IF(AND(C150="B",'Claim Details'!$I$28&gt;=Rates!$J$14,'Claim Details'!$I$28&lt;=Rates!$J$15,'Claim Details'!$I$19="Yes"),Rates!$K$26,IF(AND(C150="B",'Claim Details'!$I$28&gt;=Rates!$J$14,'Claim Details'!$I$28&lt;=Rates!$J$15,'Claim Details'!$I$19="No"),Rates!$J$26,IF(AND(C150="C",'Claim Details'!$I$28&gt;=Rates!$D$14,'Claim Details'!$I$28&lt;=Rates!$D$15,'Claim Details'!$I$19="Yes"),Rates!$E$27,IF(AND(C150="C",'Claim Details'!$I$28&gt;=Rates!$D$14,'Claim Details'!$I$28&lt;=Rates!$D$15,'Claim Details'!$I$19="No"),Rates!$D$27,IF(AND(C150="C",'Claim Details'!$I$28&gt;=Rates!$F$14,'Claim Details'!$I$28&lt;=Rates!$F$15,'Claim Details'!$I$19="Yes"),Rates!$G$27,IF(AND(C150="C",'Claim Details'!$I$28&gt;=Rates!$F$14,'Claim Details'!$I$28&lt;=Rates!$F$15,'Claim Details'!$I$19="No"),Rates!$F$27,IF(AND(C150="C",'Claim Details'!$I$28&gt;=Rates!$H$14,'Claim Details'!$I$28&lt;=Rates!$H$15,'Claim Details'!$I$19="Yes"),Rates!$I$27,IF(AND(C150="C",'Claim Details'!$I$28&gt;=Rates!$H$14,'Claim Details'!$I$28&lt;=Rates!$H$15,'Claim Details'!$I$19="No"),Rates!$H$27,IF(AND(C150="C",'Claim Details'!$I$28&gt;=Rates!$J$14,'Claim Details'!$I$28&lt;=Rates!$J$15,'Claim Details'!$I$19="Yes"),Rates!$K$27,IF(AND(C150="C",'Claim Details'!$I$28&gt;=Rates!$J$14,'Claim Details'!$I$28&lt;=Rates!$J$15,'Claim Details'!$I$19="No"),Rates!$J$27,"£0.00"))))))))))))))))))))))))</f>
        <v>£0.00</v>
      </c>
      <c r="AZ150" s="189" t="str">
        <f>IF(AND(C150="A",'Claim Details'!$I$28&gt;=Rates!$D$14,'Claim Details'!$I$28&lt;=Rates!$D$15,'Claim Details'!$I$19="Yes"),Rates!$E$20,IF(AND(C150="A",'Claim Details'!$I$28&gt;=Rates!$D$14,'Claim Details'!$I$28&lt;=Rates!$D$15,'Claim Details'!$I$19="No"),Rates!$D$20,IF(AND(C150="A",'Claim Details'!$I$28&gt;=Rates!$F$14,'Claim Details'!$I$28&lt;=Rates!$F$15,'Claim Details'!$I$19="Yes"),Rates!$G$20,IF(AND(C150="A",'Claim Details'!$I$28&gt;=Rates!$F$14,'Claim Details'!$I$28&lt;=Rates!$F$15,'Claim Details'!$I$19="No"),Rates!$F$20,IF(AND(C150="A",'Claim Details'!$I$28&gt;=Rates!$H$14,'Claim Details'!$I$28&lt;=Rates!$H$15,'Claim Details'!$I$19="Yes"),Rates!$I$20,IF(AND(C150="A",'Claim Details'!$I$28&gt;=Rates!$H$14,'Claim Details'!$I$28&lt;=Rates!$H$15,'Claim Details'!$I$19="No"),Rates!$H$20,IF(AND(C150="A",'Claim Details'!$I$28&gt;=Rates!$J$14,'Claim Details'!$I$28&lt;=Rates!$J$15,'Claim Details'!$I$19="Yes"),Rates!$K$20,IF(AND(C150="A",'Claim Details'!$I$28&gt;=Rates!$J$14,'Claim Details'!$I$28&lt;=Rates!$J$15,'Claim Details'!$I$19="No"),Rates!$J$20,IF(AND(C150="B",'Claim Details'!$I$28&gt;=Rates!$D$14,'Claim Details'!$I$28&lt;=Rates!$D$15,'Claim Details'!$I$19="Yes"),Rates!$E$21,IF(AND(C150="B",'Claim Details'!$I$28&gt;=Rates!$D$14,'Claim Details'!$I$28&lt;=Rates!$D$15,'Claim Details'!$I$19="No"),Rates!$D$21,IF(AND(C150="B",'Claim Details'!$I$28&gt;=Rates!$F$14,'Claim Details'!$I$28&lt;=Rates!$F$15,'Claim Details'!$I$19="Yes"),Rates!$G$21,IF(AND(C150="B",'Claim Details'!$I$28&gt;=Rates!$F$14,'Claim Details'!$I$28&lt;=Rates!$F$15,'Claim Details'!$I$19="No"),Rates!$F$21,IF(AND(C150="B",'Claim Details'!$I$28&gt;=Rates!$H$14,'Claim Details'!$I$28&lt;=Rates!$H$15,'Claim Details'!$I$19="Yes"),Rates!$I$21,IF(AND(C150="B",'Claim Details'!$I$28&gt;=Rates!$H$14,'Claim Details'!$I$28&lt;=Rates!$H$15,'Claim Details'!$I$19="No"),Rates!$H$21,IF(AND(C150="B",'Claim Details'!$I$28&gt;=Rates!$J$14,'Claim Details'!$I$28&lt;=Rates!$J$15,'Claim Details'!$I$19="Yes"),Rates!$K$21,IF(AND(C150="B",'Claim Details'!$I$28&gt;=Rates!$J$14,'Claim Details'!$I$28&lt;=Rates!$J$15,'Claim Details'!$I$19="No"),Rates!$J$21,"£0.00"))))))))))))))))</f>
        <v>£0.00</v>
      </c>
      <c r="BA150" s="189" t="str">
        <f>IF(AND(C150="A",'Claim Details'!$I$28&gt;=Rates!$D$14,'Claim Details'!$I$28&lt;=Rates!$D$15,'Claim Details'!$I$19="Yes"),Rates!$E$22,IF(AND(C150="A",'Claim Details'!$I$28&gt;=Rates!$D$14,'Claim Details'!$I$28&lt;=Rates!$D$15,'Claim Details'!$I$19="No"),Rates!$D$22,IF(AND(C150="A",'Claim Details'!$I$28&gt;=Rates!$F$14,'Claim Details'!$I$28&lt;=Rates!$F$15,'Claim Details'!$I$19="Yes"),Rates!$G$22,IF(AND(C150="A",'Claim Details'!$I$28&gt;=Rates!$F$14,'Claim Details'!$I$28&lt;=Rates!$F$15,'Claim Details'!$I$19="No"),Rates!$F$22,IF(AND(C150="A",'Claim Details'!$I$28&gt;=Rates!$H$14,'Claim Details'!$I$28&lt;=Rates!$H$15,'Claim Details'!$I$19="Yes"),Rates!$I$22,IF(AND(C150="A",'Claim Details'!$I$28&gt;=Rates!$H$14,'Claim Details'!$I$28&lt;=Rates!$H$15,'Claim Details'!$I$19="No"),Rates!$H$22,IF(AND(C150="A",'Claim Details'!$I$28&gt;=Rates!$J$14,'Claim Details'!$I$28&lt;=Rates!$J$15,'Claim Details'!$I$19="Yes"),Rates!$K$22,IF(AND(C150="A",'Claim Details'!$I$28&gt;=Rates!$J$14,'Claim Details'!$I$28&lt;=Rates!$J$15,'Claim Details'!$I$19="No"),Rates!$J$22,IF(AND(C150="B",'Claim Details'!$I$28&gt;=Rates!$D$14,'Claim Details'!$I$28&lt;=Rates!$D$15,'Claim Details'!$I$19="Yes"),Rates!$E$23,IF(AND(C150="B",'Claim Details'!$I$28&gt;=Rates!$D$14,'Claim Details'!$I$28&lt;=Rates!$D$15,'Claim Details'!$I$19="No"),Rates!$D$23,IF(AND(C150="B",'Claim Details'!$I$28&gt;=Rates!$F$14,'Claim Details'!$I$28&lt;=Rates!$F$15,'Claim Details'!$I$19="Yes"),Rates!$G$23,IF(AND(C150="B",'Claim Details'!$I$28&gt;=Rates!$F$14,'Claim Details'!$I$28&lt;=Rates!$F$15,'Claim Details'!$I$19="No"),Rates!$F$23,IF(AND(C150="B",'Claim Details'!$I$28&gt;=Rates!$H$14,'Claim Details'!$I$28&lt;=Rates!$H$15,'Claim Details'!$I$19="Yes"),Rates!$I$23,IF(AND(C150="B",'Claim Details'!$I$28&gt;=Rates!$H$14,'Claim Details'!$I$28&lt;=Rates!$H$15,'Claim Details'!$I$19="No"),Rates!$H$23,IF(AND(C150="B",'Claim Details'!$I$28&gt;=Rates!$J$14,'Claim Details'!$I$28&lt;=Rates!$J$15,'Claim Details'!$I$19="Yes"),Rates!$K$23,IF(AND(C150="B",'Claim Details'!$I$28&gt;=Rates!$J$14,'Claim Details'!$I$28&lt;=Rates!$J$15,'Claim Details'!$I$19="No"),Rates!$J$23,IF(AND(C150="C",'Claim Details'!$I$28&gt;=Rates!$D$14,'Claim Details'!$I$28&lt;=Rates!$D$15,'Claim Details'!$I$19="Yes"),Rates!$E$24,IF(AND(C150="C",'Claim Details'!$I$28&gt;=Rates!$D$14,'Claim Details'!$I$28&lt;=Rates!$D$15,'Claim Details'!$I$19="No"),Rates!$D$24,IF(AND(C150="C",'Claim Details'!$I$28&gt;=Rates!$F$14,'Claim Details'!$I$28&lt;=Rates!$F$15,'Claim Details'!$I$19="Yes"),Rates!$G$24,IF(AND(C150="C",'Claim Details'!$I$28&gt;=Rates!$F$14,'Claim Details'!$I$28&lt;=Rates!$F$15,'Claim Details'!$I$19="No"),Rates!$F$24,IF(AND(C150="C",'Claim Details'!$I$28&gt;=Rates!$H$14,'Claim Details'!$I$28&lt;=Rates!$H$15,'Claim Details'!$I$19="Yes"),Rates!$I$24,IF(AND(C150="C",'Claim Details'!$I$28&gt;=Rates!$H$14,'Claim Details'!$I$28&lt;=Rates!$H$15,'Claim Details'!$I$19="No"),Rates!$H$24,IF(AND(C150="C",'Claim Details'!$I$28&gt;=Rates!$J$14,'Claim Details'!$I$28&lt;=Rates!$J$15,'Claim Details'!$I$19="Yes"),Rates!$K$24,IF(AND(C150="C",'Claim Details'!$I$28&gt;=Rates!$J$14,'Claim Details'!$I$28&lt;=Rates!$J$15,'Claim Details'!$I$19="No"),Rates!$J$24,"£0.00"))))))))))))))))))))))))</f>
        <v>£0.00</v>
      </c>
      <c r="BB150" s="189" t="str">
        <f t="shared" si="42"/>
        <v>£0.00</v>
      </c>
      <c r="BC150" s="1"/>
      <c r="BD150" s="189" t="str">
        <f>IF(AND(AE150="A",'Claim Details'!$I$28&gt;=Rates!$D$14,'Claim Details'!$I$28&lt;=Rates!$D$15,'Claim Details'!$I$19="Yes"),Rates!$J$17,IF(AND(AE150="A",'Claim Details'!$I$28&gt;=Rates!$D$14,'Claim Details'!$I$28&lt;=Rates!$D$15,'Claim Details'!$I$19="No"),Rates!$D$17,IF(AND(AE150="A",'Claim Details'!$I$28&gt;=Rates!$F$14,'Claim Details'!$I$28&lt;=Rates!$F$15,'Claim Details'!$I$19="Yes"),Rates!$G$17,IF(AND(AE150="A",'Claim Details'!$I$28&gt;=Rates!$F$14,'Claim Details'!$I$28&lt;=Rates!$F$15,'Claim Details'!$I$19="No"),Rates!$F$17,IF(AND(AE150="A",'Claim Details'!$I$28&gt;=Rates!$H$14,'Claim Details'!$I$28&lt;=Rates!$H$15,'Claim Details'!$I$19="Yes"),Rates!$I$17,IF(AND(AE150="A",'Claim Details'!$I$28&gt;=Rates!$H$14,'Claim Details'!$I$28&lt;=Rates!$H$15,'Claim Details'!$I$19="No"),Rates!$H$17,IF(AND(AE150="A",'Claim Details'!$I$28&gt;=Rates!$J$14,'Claim Details'!$I$28&lt;=Rates!$J$15,'Claim Details'!$I$19="Yes"),Rates!$K$17,IF(AND(AE150="A",'Claim Details'!$I$28&gt;=Rates!$J$14,'Claim Details'!$I$28&lt;=Rates!$J$15,'Claim Details'!$I$19="No"),Rates!$J$17,IF(AND(AE150="B",'Claim Details'!$I$28&gt;=Rates!$D$14,'Claim Details'!$I$28&lt;=Rates!$D$15,'Claim Details'!$I$19="Yes"),Rates!$E$18,IF(AND(AE150="B",'Claim Details'!$I$28&gt;=Rates!$D$14,'Claim Details'!$I$28&lt;=Rates!$D$15,'Claim Details'!$I$19="No"),Rates!$D$18,IF(AND(AE150="B",'Claim Details'!$I$28&gt;=Rates!$F$14,'Claim Details'!$I$28&lt;=Rates!$F$15,'Claim Details'!$I$19="Yes"),Rates!$G$18,IF(AND(AE150="B",'Claim Details'!$I$28&gt;=Rates!$F$14,'Claim Details'!$I$28&lt;=Rates!$F$15,'Claim Details'!$I$19="No"),Rates!$F$18,IF(AND(AE150="B",'Claim Details'!$I$28&gt;=Rates!$H$14,'Claim Details'!$I$28&lt;=Rates!$H$15,'Claim Details'!$I$19="Yes"),Rates!$I$18,IF(AND(AE150="B",'Claim Details'!$I$28&gt;=Rates!$H$14,'Claim Details'!$I$28&lt;=Rates!$H$15,'Claim Details'!$I$19="No"),Rates!$H$18,IF(AND(AE150="B",'Claim Details'!$I$28&gt;=Rates!$J$14,'Claim Details'!$I$28&lt;=Rates!$J$15,'Claim Details'!$I$19="Yes"),Rates!$K$18,IF(AND(AE150="B",'Claim Details'!$I$28&gt;=Rates!$J$14,'Claim Details'!$I$28&lt;=Rates!$J$15,'Claim Details'!$I$19="No"),Rates!$J$18,IF(AND(AE150="C",'Claim Details'!$I$28&gt;=Rates!$D$14,'Claim Details'!$I$28&lt;=Rates!$D$15,'Claim Details'!$I$19="Yes"),Rates!$E$19,IF(AND(AE150="C",'Claim Details'!$I$28&gt;=Rates!$D$14,'Claim Details'!$I$28&lt;=Rates!$D$15,'Claim Details'!$I$19="No"),Rates!$D$19,IF(AND(AE150="C",'Claim Details'!$I$28&gt;=Rates!$F$14,'Claim Details'!$I$28&lt;=Rates!$F$15,'Claim Details'!$I$19="Yes"),Rates!$G$19,IF(AND(AE150="C",'Claim Details'!$I$28&gt;=Rates!$F$14,'Claim Details'!$I$28&lt;=Rates!$F$15,'Claim Details'!$I$19="No"),Rates!$F$19,IF(AND(AE150="C",'Claim Details'!$I$28&gt;=Rates!$H$14,'Claim Details'!$I$28&lt;=Rates!$H$15,'Claim Details'!$I$19="Yes"),Rates!$I$19,IF(AND(AE150="C",'Claim Details'!$I$28&gt;=Rates!$H$14,'Claim Details'!$I$28&lt;=Rates!$H$15,'Claim Details'!$I$19="No"),Rates!$H$19,IF(AND(AE150="C",'Claim Details'!$I$28&gt;=Rates!$J$14,'Claim Details'!$I$28&lt;=Rates!$J$15,'Claim Details'!$I$19="Yes"),Rates!$K$19,IF(AND(AE150="C",'Claim Details'!$I$28&gt;=Rates!$J$14,'Claim Details'!$I$28&lt;=Rates!$J$15,'Claim Details'!$I$19="No"),Rates!$J$19,"£0.00"))))))))))))))))))))))))</f>
        <v>£0.00</v>
      </c>
      <c r="BE150" s="189" t="str">
        <f>IF(AND(AE150="A",'Claim Details'!$I$28&gt;=Rates!$D$14,'Claim Details'!$I$28&lt;=Rates!$D$15,'Claim Details'!$I$19="Yes"),Rates!$J$25,IF(AND(AE150="A",'Claim Details'!$I$28&gt;=Rates!$D$14,'Claim Details'!$I$28&lt;=Rates!$D$15,'Claim Details'!$I$19="No"),Rates!$D$25,IF(AND(AE150="A",'Claim Details'!$I$28&gt;=Rates!$F$14,'Claim Details'!$I$28&lt;=Rates!$F$15,'Claim Details'!$I$19="Yes"),Rates!$G$25,IF(AND(AE150="A",'Claim Details'!$I$28&gt;=Rates!$F$14,'Claim Details'!$I$28&lt;=Rates!$F$15,'Claim Details'!$I$19="No"),Rates!$F$25,IF(AND(AE150="A",'Claim Details'!$I$28&gt;=Rates!$H$14,'Claim Details'!$I$28&lt;=Rates!$H$15,'Claim Details'!$I$19="Yes"),Rates!$I$25,IF(AND(AE150="A",'Claim Details'!$I$28&gt;=Rates!$H$14,'Claim Details'!$I$28&lt;=Rates!$H$15,'Claim Details'!$I$19="No"),Rates!$H$25,IF(AND(AE150="A",'Claim Details'!$I$28&gt;=Rates!$J$14,'Claim Details'!$I$28&lt;=Rates!$J$15,'Claim Details'!$I$19="Yes"),Rates!$K$25,IF(AND(AE150="A",'Claim Details'!$I$28&gt;=Rates!$J$14,'Claim Details'!$I$28&lt;=Rates!$J$15,'Claim Details'!$I$19="No"),Rates!$J$25,IF(AND(AE150="B",'Claim Details'!$I$28&gt;=Rates!$D$14,'Claim Details'!$I$28&lt;=Rates!$D$15,'Claim Details'!$I$19="Yes"),Rates!$E$26,IF(AND(AE150="B",'Claim Details'!$I$28&gt;=Rates!$D$14,'Claim Details'!$I$28&lt;=Rates!$D$15,'Claim Details'!$I$19="No"),Rates!$D$26,IF(AND(AE150="B",'Claim Details'!$I$28&gt;=Rates!$F$14,'Claim Details'!$I$28&lt;=Rates!$F$15,'Claim Details'!$I$19="Yes"),Rates!$G$26,IF(AND(AE150="B",'Claim Details'!$I$28&gt;=Rates!$F$14,'Claim Details'!$I$28&lt;=Rates!$F$15,'Claim Details'!$I$19="No"),Rates!$F$26,IF(AND(AE150="B",'Claim Details'!$I$28&gt;=Rates!$H$14,'Claim Details'!$I$28&lt;=Rates!$H$15,'Claim Details'!$I$19="Yes"),Rates!$I$26,IF(AND(AE150="B",'Claim Details'!$I$28&gt;=Rates!$H$14,'Claim Details'!$I$28&lt;=Rates!$H$15,'Claim Details'!$I$19="No"),Rates!$H$26,IF(AND(AE150="B",'Claim Details'!$I$28&gt;=Rates!$J$14,'Claim Details'!$I$28&lt;=Rates!$J$15,'Claim Details'!$I$19="Yes"),Rates!$K$26,IF(AND(AE150="B",'Claim Details'!$I$28&gt;=Rates!$J$14,'Claim Details'!$I$28&lt;=Rates!$J$15,'Claim Details'!$I$19="No"),Rates!$J$26,IF(AND(AE150="C",'Claim Details'!$I$28&gt;=Rates!$D$14,'Claim Details'!$I$28&lt;=Rates!$D$15,'Claim Details'!$I$19="Yes"),Rates!$E$27,IF(AND(AE150="C",'Claim Details'!$I$28&gt;=Rates!$D$14,'Claim Details'!$I$28&lt;=Rates!$D$15,'Claim Details'!$I$19="No"),Rates!$D$27,IF(AND(AE150="C",'Claim Details'!$I$28&gt;=Rates!$F$14,'Claim Details'!$I$28&lt;=Rates!$F$15,'Claim Details'!$I$19="Yes"),Rates!$G$27,IF(AND(AE150="C",'Claim Details'!$I$28&gt;=Rates!$F$14,'Claim Details'!$I$28&lt;=Rates!$F$15,'Claim Details'!$I$19="No"),Rates!$F$27,IF(AND(AE150="C",'Claim Details'!$I$28&gt;=Rates!$H$14,'Claim Details'!$I$28&lt;=Rates!$H$15,'Claim Details'!$I$19="Yes"),Rates!$I$27,IF(AND(AE150="C",'Claim Details'!$I$28&gt;=Rates!$H$14,'Claim Details'!$I$28&lt;=Rates!$H$15,'Claim Details'!$I$19="No"),Rates!$H$27,IF(AND(AE150="C",'Claim Details'!$I$28&gt;=Rates!$J$14,'Claim Details'!$I$28&lt;=Rates!$J$15,'Claim Details'!$I$19="Yes"),Rates!$K$27,IF(AND(AE150="C",'Claim Details'!$I$28&gt;=Rates!$J$14,'Claim Details'!$I$28&lt;=Rates!$J$15,'Claim Details'!$I$19="No"),Rates!$J$27,"£0.00"))))))))))))))))))))))))</f>
        <v>£0.00</v>
      </c>
      <c r="BF150" s="189" t="str">
        <f>IF(AND(AE150="A",'Claim Details'!$I$28&gt;=Rates!$D$14,'Claim Details'!$I$28&lt;=Rates!$D$15,'Claim Details'!$I$19="Yes"),Rates!$E$20,IF(AND(AE150="A",'Claim Details'!$I$28&gt;=Rates!$D$14,'Claim Details'!$I$28&lt;=Rates!$D$15,'Claim Details'!$I$19="No"),Rates!$D$20,IF(AND(AE150="A",'Claim Details'!$I$28&gt;=Rates!$F$14,'Claim Details'!$I$28&lt;=Rates!$F$15,'Claim Details'!$I$19="Yes"),Rates!$G$20,IF(AND(AE150="A",'Claim Details'!$I$28&gt;=Rates!$F$14,'Claim Details'!$I$28&lt;=Rates!$F$15,'Claim Details'!$I$19="No"),Rates!$F$20,IF(AND(AE150="A",'Claim Details'!$I$28&gt;=Rates!$H$14,'Claim Details'!$I$28&lt;=Rates!$H$15,'Claim Details'!$I$19="Yes"),Rates!$I$20,IF(AND(AE150="A",'Claim Details'!$I$28&gt;=Rates!$H$14,'Claim Details'!$I$28&lt;=Rates!$H$15,'Claim Details'!$I$19="No"),Rates!$H$20,IF(AND(AE150="A",'Claim Details'!$I$28&gt;=Rates!$J$14,'Claim Details'!$I$28&lt;=Rates!$J$15,'Claim Details'!$I$19="Yes"),Rates!$K$20,IF(AND(AE150="A",'Claim Details'!$I$28&gt;=Rates!$J$14,'Claim Details'!$I$28&lt;=Rates!$J$15,'Claim Details'!$I$19="No"),Rates!$J$20,IF(AND(AE150="B",'Claim Details'!$I$28&gt;=Rates!$D$14,'Claim Details'!$I$28&lt;=Rates!$D$15,'Claim Details'!$I$19="Yes"),Rates!$E$21,IF(AND(AE150="B",'Claim Details'!$I$28&gt;=Rates!$D$14,'Claim Details'!$I$28&lt;=Rates!$D$15,'Claim Details'!$I$19="No"),Rates!$D$21,IF(AND(AE150="B",'Claim Details'!$I$28&gt;=Rates!$F$14,'Claim Details'!$I$28&lt;=Rates!$F$15,'Claim Details'!$I$19="Yes"),Rates!$G$21,IF(AND(AE150="B",'Claim Details'!$I$28&gt;=Rates!$F$14,'Claim Details'!$I$28&lt;=Rates!$F$15,'Claim Details'!$I$19="No"),Rates!$F$21,IF(AND(AE150="B",'Claim Details'!$I$28&gt;=Rates!$H$14,'Claim Details'!$I$28&lt;=Rates!$H$15,'Claim Details'!$I$19="Yes"),Rates!$I$21,IF(AND(AE150="B",'Claim Details'!$I$28&gt;=Rates!$H$14,'Claim Details'!$I$28&lt;=Rates!$H$15,'Claim Details'!$I$19="No"),Rates!$H$21,IF(AND(AE150="B",'Claim Details'!$I$28&gt;=Rates!$J$14,'Claim Details'!$I$28&lt;=Rates!$J$15,'Claim Details'!$I$19="Yes"),Rates!$K$21,IF(AND(AE150="B",'Claim Details'!$I$28&gt;=Rates!$J$14,'Claim Details'!$I$28&lt;=Rates!$J$15,'Claim Details'!$I$19="No"),Rates!$J$21,"£0.00"))))))))))))))))</f>
        <v>£0.00</v>
      </c>
      <c r="BG150" s="189" t="str">
        <f>IF(AND(AE150="A",'Claim Details'!$I$28&gt;=Rates!$D$14,'Claim Details'!$I$28&lt;=Rates!$D$15,'Claim Details'!$I$19="Yes"),Rates!$E$22,IF(AND(AE150="A",'Claim Details'!$I$28&gt;=Rates!$D$14,'Claim Details'!$I$28&lt;=Rates!$D$15,'Claim Details'!$I$19="No"),Rates!$D$22,IF(AND(AE150="A",'Claim Details'!$I$28&gt;=Rates!$F$14,'Claim Details'!$I$28&lt;=Rates!$F$15,'Claim Details'!$I$19="Yes"),Rates!$G$22,IF(AND(AE150="A",'Claim Details'!$I$28&gt;=Rates!$F$14,'Claim Details'!$I$28&lt;=Rates!$F$15,'Claim Details'!$I$19="No"),Rates!$F$22,IF(AND(AE150="A",'Claim Details'!$I$28&gt;=Rates!$H$14,'Claim Details'!$I$28&lt;=Rates!$H$15,'Claim Details'!$I$19="Yes"),Rates!$I$22,IF(AND(AE150="A",'Claim Details'!$I$28&gt;=Rates!$H$14,'Claim Details'!$I$28&lt;=Rates!$H$15,'Claim Details'!$I$19="No"),Rates!$H$22,IF(AND(AE150="A",'Claim Details'!$I$28&gt;=Rates!$J$14,'Claim Details'!$I$28&lt;=Rates!$J$15,'Claim Details'!$I$19="Yes"),Rates!$K$22,IF(AND(AE150="A",'Claim Details'!$I$28&gt;=Rates!$J$14,'Claim Details'!$I$28&lt;=Rates!$J$15,'Claim Details'!$I$19="No"),Rates!$J$22,IF(AND(AE150="B",'Claim Details'!$I$28&gt;=Rates!$D$14,'Claim Details'!$I$28&lt;=Rates!$D$15,'Claim Details'!$I$19="Yes"),Rates!$E$23,IF(AND(AE150="B",'Claim Details'!$I$28&gt;=Rates!$D$14,'Claim Details'!$I$28&lt;=Rates!$D$15,'Claim Details'!$I$19="No"),Rates!$D$23,IF(AND(AE150="B",'Claim Details'!$I$28&gt;=Rates!$F$14,'Claim Details'!$I$28&lt;=Rates!$F$15,'Claim Details'!$I$19="Yes"),Rates!$G$23,IF(AND(AE150="B",'Claim Details'!$I$28&gt;=Rates!$F$14,'Claim Details'!$I$28&lt;=Rates!$F$15,'Claim Details'!$I$19="No"),Rates!$F$23,IF(AND(AE150="B",'Claim Details'!$I$28&gt;=Rates!$H$14,'Claim Details'!$I$28&lt;=Rates!$H$15,'Claim Details'!$I$19="Yes"),Rates!$I$23,IF(AND(AE150="B",'Claim Details'!$I$28&gt;=Rates!$H$14,'Claim Details'!$I$28&lt;=Rates!$H$15,'Claim Details'!$I$19="No"),Rates!$H$23,IF(AND(AE150="B",'Claim Details'!$I$28&gt;=Rates!$J$14,'Claim Details'!$I$28&lt;=Rates!$J$15,'Claim Details'!$I$19="Yes"),Rates!$K$23,IF(AND(AE150="B",'Claim Details'!$I$28&gt;=Rates!$J$14,'Claim Details'!$I$28&lt;=Rates!$J$15,'Claim Details'!$I$19="No"),Rates!$J$23,IF(AND(AE150="C",'Claim Details'!$I$28&gt;=Rates!$D$14,'Claim Details'!$I$28&lt;=Rates!$D$15,'Claim Details'!$I$19="Yes"),Rates!$E$24,IF(AND(AE150="C",'Claim Details'!$I$28&gt;=Rates!$D$14,'Claim Details'!$I$28&lt;=Rates!$D$15,'Claim Details'!$I$19="No"),Rates!$D$24,IF(AND(AE150="C",'Claim Details'!$I$28&gt;=Rates!$F$14,'Claim Details'!$I$28&lt;=Rates!$F$15,'Claim Details'!$I$19="Yes"),Rates!$G$24,IF(AND(AE150="C",'Claim Details'!$I$28&gt;=Rates!$F$14,'Claim Details'!$I$28&lt;=Rates!$F$15,'Claim Details'!$I$19="No"),Rates!$F$24,IF(AND(AE150="C",'Claim Details'!$I$28&gt;=Rates!$H$14,'Claim Details'!$I$28&lt;=Rates!$H$15,'Claim Details'!$I$19="Yes"),Rates!$I$24,IF(AND(AE150="C",'Claim Details'!$I$28&gt;=Rates!$H$14,'Claim Details'!$I$28&lt;=Rates!$H$15,'Claim Details'!$I$19="No"),Rates!$H$24,IF(AND(AE150="C",'Claim Details'!$I$28&gt;=Rates!$J$14,'Claim Details'!$I$28&lt;=Rates!$J$15,'Claim Details'!$I$19="Yes"),Rates!$K$24,IF(AND(AE150="C",'Claim Details'!$I$28&gt;=Rates!$J$14,'Claim Details'!$I$28&lt;=Rates!$J$15,'Claim Details'!$I$19="No"),Rates!$J$24,"£0.00"))))))))))))))))))))))))</f>
        <v>£0.00</v>
      </c>
      <c r="BH150" s="189" t="str">
        <f t="shared" si="43"/>
        <v>£0.00</v>
      </c>
      <c r="BI150" s="189">
        <f t="shared" si="44"/>
        <v>0</v>
      </c>
      <c r="BO150" s="202" t="str">
        <f>IF(H150="","£0.00",IF(AP150="4","£0.00",IF(AP150="5","£0.00",IF(AP150="1","£0.00",((AQ150*H150)*'Claim Details'!$F$111)/100))))</f>
        <v>£0.00</v>
      </c>
      <c r="BP150" s="202" t="str">
        <f>IF(T150="","£0.00",IF(AP150="4","£0.00",IF(AP150="5","£0.00",IF(AP150="1","£0.00",((AR150*T150)*'Claim Details'!$N$111)/100))))</f>
        <v>£0.00</v>
      </c>
      <c r="BQ150" s="202" t="str">
        <f>IF(AI150="","£0.00",IF(AP150="4","£0.00",IF(AP150="5","£0.00",IF(AP150="1","£0.00",((BI150*AI150)*'Claim Details'!$W$111)/100))))</f>
        <v>£0.00</v>
      </c>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row>
    <row r="151" spans="1:97" ht="15">
      <c r="A151" s="145"/>
      <c r="B151" s="91"/>
      <c r="C151" s="96"/>
      <c r="D151" s="97"/>
      <c r="E151" s="98"/>
      <c r="F151" s="89"/>
      <c r="G151" s="99"/>
      <c r="H151" s="100"/>
      <c r="I151" s="221" t="str">
        <f t="shared" si="34"/>
        <v>£0.00</v>
      </c>
      <c r="J151" s="101"/>
      <c r="K151" s="100"/>
      <c r="L151" s="221" t="str">
        <f t="shared" si="35"/>
        <v>£0.00</v>
      </c>
      <c r="M151" s="101"/>
      <c r="N151" s="102"/>
      <c r="O151" s="145"/>
      <c r="P151" s="77"/>
      <c r="Q151" s="87"/>
      <c r="R151" s="87"/>
      <c r="S151" s="87"/>
      <c r="T151" s="149" t="str">
        <f t="shared" si="36"/>
        <v/>
      </c>
      <c r="U151" s="87" t="str">
        <f t="shared" si="45"/>
        <v/>
      </c>
      <c r="V151" s="87"/>
      <c r="W151" s="53" t="str">
        <f t="shared" si="37"/>
        <v>£0.00</v>
      </c>
      <c r="X151" s="53"/>
      <c r="Y151" s="87"/>
      <c r="Z151" s="78"/>
      <c r="AA151" s="79"/>
      <c r="AB151" s="160"/>
      <c r="AC151" s="98"/>
      <c r="AD151" s="225"/>
      <c r="AE151" s="235" t="str">
        <f t="shared" si="38"/>
        <v/>
      </c>
      <c r="AF151" s="87" t="str">
        <f t="shared" si="39"/>
        <v/>
      </c>
      <c r="AG151" s="53"/>
      <c r="AH151" s="224"/>
      <c r="AI151" s="226" t="str">
        <f t="shared" si="31"/>
        <v/>
      </c>
      <c r="AJ151" s="236" t="str">
        <f t="shared" si="40"/>
        <v>£0.00</v>
      </c>
      <c r="AK151" s="31"/>
      <c r="AL151" s="1"/>
      <c r="AM151" s="1"/>
      <c r="AN151" s="1"/>
      <c r="AO151" s="1"/>
      <c r="AP151" s="1" t="str">
        <f t="shared" si="32"/>
        <v/>
      </c>
      <c r="AQ151" s="27">
        <f t="shared" si="33"/>
        <v>0</v>
      </c>
      <c r="AR151" s="189">
        <f t="shared" si="41"/>
        <v>0</v>
      </c>
      <c r="AS151" s="190" t="str">
        <f>IF(AND(C151="A",'Claim Details'!$E$28&gt;=Rates!$D$14,'Claim Details'!$E$28&lt;=Rates!$D$15,'Claim Details'!$E$19="Yes"),Rates!$E$17,IF(AND(C151="A",'Claim Details'!$E$28&gt;=Rates!$D$14,'Claim Details'!$E$28&lt;=Rates!$D$15,'Claim Details'!$E$19="No"),Rates!$D$17,IF(AND(C151="A",'Claim Details'!$E$28&gt;=Rates!$F$14,'Claim Details'!$E$28&lt;=Rates!$F$15,'Claim Details'!$E$19="Yes"),Rates!$G$17,IF(AND(C151="A",'Claim Details'!$E$28&gt;=Rates!$F$14,'Claim Details'!$E$28&lt;=Rates!$F$15,'Claim Details'!$E$19="No"),Rates!$F$17,IF(AND(C151="A",'Claim Details'!$E$28&gt;=Rates!$H$14,'Claim Details'!$E$28&lt;=Rates!$H$15,'Claim Details'!$E$19="Yes"),Rates!$I$17,IF(AND(C151="A",'Claim Details'!$E$28&gt;=Rates!$H$14,'Claim Details'!$E$28&lt;=Rates!$H$15,'Claim Details'!$E$19="No"),Rates!$H$17,IF(AND(C151="A",'Claim Details'!$E$28&gt;=Rates!$J$14,'Claim Details'!$E$28&lt;=Rates!$J$15,'Claim Details'!$E$19="Yes"),Rates!$K$17,IF(AND(C151="A",'Claim Details'!$E$28&gt;=Rates!$J$14,'Claim Details'!$E$28&lt;=Rates!$J$15,'Claim Details'!$E$19="No"),Rates!$J$17,IF(AND(C151="B",'Claim Details'!$E$28&gt;=Rates!$D$14,'Claim Details'!$E$28&lt;=Rates!$D$15,'Claim Details'!$E$19="Yes"),Rates!$E$18,IF(AND(C151="B",'Claim Details'!$E$28&gt;=Rates!$D$14,'Claim Details'!$E$28&lt;=Rates!$D$15,'Claim Details'!$E$19="No"),Rates!$D$18,IF(AND(C151="B",'Claim Details'!$E$28&gt;=Rates!$F$14,'Claim Details'!$E$28&lt;=Rates!$F$15,'Claim Details'!$E$19="Yes"),Rates!$G$18,IF(AND(C151="B",'Claim Details'!$E$28&gt;=Rates!$F$14,'Claim Details'!$E$28&lt;=Rates!$F$15,'Claim Details'!$E$19="No"),Rates!$F$18,IF(AND(C151="B",'Claim Details'!$E$28&gt;=Rates!$H$14,'Claim Details'!$E$28&lt;=Rates!$H$15,'Claim Details'!$E$19="Yes"),Rates!$I$18,IF(AND(C151="B",'Claim Details'!$E$28&gt;=Rates!$H$14,'Claim Details'!$E$28&lt;=Rates!$H$15,'Claim Details'!$E$19="No"),Rates!$H$18,IF(AND(C151="B",'Claim Details'!$E$28&gt;=Rates!$J$14,'Claim Details'!$E$28&lt;=Rates!$J$15,'Claim Details'!$E$19="Yes"),Rates!$K$18,IF(AND(C151="B",'Claim Details'!$E$28&gt;=Rates!$J$14,'Claim Details'!$E$28&lt;=Rates!$J$15,'Claim Details'!$E$19="No"),Rates!$J$18,IF(AND(C151="C",'Claim Details'!$E$28&gt;=Rates!$D$14,'Claim Details'!$E$28&lt;=Rates!$D$15,'Claim Details'!$E$19="Yes"),Rates!$E$19,IF(AND(C151="C",'Claim Details'!$E$28&gt;=Rates!$D$14,'Claim Details'!$E$28&lt;=Rates!$D$15,'Claim Details'!$E$19="No"),Rates!$D$19,IF(AND(C151="C",'Claim Details'!$E$28&gt;=Rates!$F$14,'Claim Details'!$E$28&lt;=Rates!$F$15,'Claim Details'!$E$19="Yes"),Rates!$G$19,IF(AND(C151="C",'Claim Details'!$E$28&gt;=Rates!$F$14,'Claim Details'!$E$28&lt;=Rates!$F$15,'Claim Details'!$E$19="No"),Rates!$F$19,IF(AND(C151="C",'Claim Details'!$E$28&gt;=Rates!$H$14,'Claim Details'!$E$28&lt;=Rates!$H$15,'Claim Details'!$E$19="Yes"),Rates!$I$19,IF(AND(C151="C",'Claim Details'!$E$28&gt;=Rates!$H$14,'Claim Details'!$E$28&lt;=Rates!$H$15,'Claim Details'!$E$19="No"),Rates!$H$19,IF(AND(C151="C",'Claim Details'!$E$28&gt;=Rates!$J$14,'Claim Details'!$E$28&lt;=Rates!$J$15,'Claim Details'!$E$19="Yes"),Rates!$K$19,IF(AND(C151="C",'Claim Details'!$E$28&gt;=Rates!$J$14,'Claim Details'!$E$28&lt;=Rates!$J$15,'Claim Details'!$E$19="No"),Rates!$J$19,"£0.00"))))))))))))))))))))))))</f>
        <v>£0.00</v>
      </c>
      <c r="AT151" s="189" t="str">
        <f>IF(AND(C151="A",'Claim Details'!$E$28&gt;=Rates!$D$14,'Claim Details'!$E$28&lt;=Rates!$D$15,'Claim Details'!$E$19="Yes"),Rates!$E$25,IF(AND(C151="A",'Claim Details'!$E$28&gt;=Rates!$D$14,'Claim Details'!$E$28&lt;=Rates!$D$15,'Claim Details'!$E$19="No"),Rates!$D$25,IF(AND(C151="A",'Claim Details'!$E$28&gt;=Rates!$F$14,'Claim Details'!$E$28&lt;=Rates!$F$15,'Claim Details'!$E$19="Yes"),Rates!$G$25,IF(AND(C151="A",'Claim Details'!$E$28&gt;=Rates!$F$14,'Claim Details'!$E$28&lt;=Rates!$F$15,'Claim Details'!$E$19="No"),Rates!$F$25,IF(AND(C151="A",'Claim Details'!$E$28&gt;=Rates!$H$14,'Claim Details'!$E$28&lt;=Rates!$H$15,'Claim Details'!$E$19="Yes"),Rates!$I$25,IF(AND(C151="A",'Claim Details'!$E$28&gt;=Rates!$H$14,'Claim Details'!$E$28&lt;=Rates!$H$15,'Claim Details'!$E$19="No"),Rates!$H$25,IF(AND(C151="A",'Claim Details'!$E$28&gt;=Rates!$J$14,'Claim Details'!$E$28&lt;=Rates!$J$15,'Claim Details'!$E$19="Yes"),Rates!$K$25,IF(AND(C151="A",'Claim Details'!$E$28&gt;=Rates!$J$14,'Claim Details'!$E$28&lt;=Rates!$J$15,'Claim Details'!$E$19="No"),Rates!$J$25,IF(AND(C151="B",'Claim Details'!$E$28&gt;=Rates!$D$14,'Claim Details'!$E$28&lt;=Rates!$D$15,'Claim Details'!$E$19="Yes"),Rates!$E$26,IF(AND(C151="B",'Claim Details'!$E$28&gt;=Rates!$D$14,'Claim Details'!$E$28&lt;=Rates!$D$15,'Claim Details'!$E$19="No"),Rates!$D$26,IF(AND(C151="B",'Claim Details'!$E$28&gt;=Rates!$F$14,'Claim Details'!$E$28&lt;=Rates!$F$15,'Claim Details'!$E$19="Yes"),Rates!$G$26,IF(AND(C151="B",'Claim Details'!$E$28&gt;=Rates!$F$14,'Claim Details'!$E$28&lt;=Rates!$F$15,'Claim Details'!$E$19="No"),Rates!$F$26,IF(AND(C151="B",'Claim Details'!$E$28&gt;=Rates!$H$14,'Claim Details'!$E$28&lt;=Rates!$H$15,'Claim Details'!$E$19="Yes"),Rates!$I$26,IF(AND(C151="B",'Claim Details'!$E$28&gt;=Rates!$H$14,'Claim Details'!$E$28&lt;=Rates!$H$15,'Claim Details'!$E$19="No"),Rates!$H$26,IF(AND(C151="B",'Claim Details'!$E$28&gt;=Rates!$J$14,'Claim Details'!$E$28&lt;=Rates!$J$15,'Claim Details'!$E$19="Yes"),Rates!$K$26,IF(AND(C151="B",'Claim Details'!$E$28&gt;=Rates!$J$14,'Claim Details'!$E$28&lt;=Rates!$J$15,'Claim Details'!$E$19="No"),Rates!$J$26,IF(AND(C151="C",'Claim Details'!$E$28&gt;=Rates!$D$14,'Claim Details'!$E$28&lt;=Rates!$D$15,'Claim Details'!$E$19="Yes"),Rates!$E$27,IF(AND(C151="C",'Claim Details'!$E$28&gt;=Rates!$D$14,'Claim Details'!$E$28&lt;=Rates!$D$15,'Claim Details'!$E$19="No"),Rates!$D$27,IF(AND(C151="C",'Claim Details'!$E$28&gt;=Rates!$F$14,'Claim Details'!$E$28&lt;=Rates!$F$15,'Claim Details'!$E$19="Yes"),Rates!$G$27,IF(AND(C151="C",'Claim Details'!$E$28&gt;=Rates!$F$14,'Claim Details'!$E$28&lt;=Rates!$F$15,'Claim Details'!$E$19="No"),Rates!$F$27,IF(AND(C151="C",'Claim Details'!$E$28&gt;=Rates!$H$14,'Claim Details'!$E$28&lt;=Rates!$H$15,'Claim Details'!$E$19="Yes"),Rates!$I$27,IF(AND(C151="C",'Claim Details'!$E$28&gt;=Rates!$H$14,'Claim Details'!$E$28&lt;=Rates!$H$15,'Claim Details'!$E$19="No"),Rates!$H$27,IF(AND(C151="C",'Claim Details'!$E$28&gt;=Rates!$J$14,'Claim Details'!$E$28&lt;=Rates!$J$15,'Claim Details'!$E$19="Yes"),Rates!$K$27,IF(AND(C151="C",'Claim Details'!$E$28&gt;=Rates!$J$14,'Claim Details'!$E$28&lt;=Rates!$J$15,'Claim Details'!$E$19="No"),Rates!$J$27,"£0.00"))))))))))))))))))))))))</f>
        <v>£0.00</v>
      </c>
      <c r="AU151" s="191" t="str">
        <f>IF(AND(C151="A",'Claim Details'!$E$28&gt;=Rates!$D$14,'Claim Details'!$E$28&lt;=Rates!$D$15,'Claim Details'!$E$19="Yes"),Rates!$E$20,IF(AND(C151="A",'Claim Details'!$E$28&gt;=Rates!$D$14,'Claim Details'!$E$28&lt;=Rates!$D$15,'Claim Details'!$E$19="No"),Rates!$D$20,IF(AND(C151="A",'Claim Details'!$E$28&gt;=Rates!$F$14,'Claim Details'!$E$28&lt;=Rates!$F$15,'Claim Details'!$E$19="Yes"),Rates!$G$20,IF(AND(C151="A",'Claim Details'!$E$28&gt;=Rates!$F$14,'Claim Details'!$E$28&lt;=Rates!$F$15,'Claim Details'!$E$19="No"),Rates!$F$20,IF(AND(C151="A",'Claim Details'!$E$28&gt;=Rates!$H$14,'Claim Details'!$E$28&lt;=Rates!$H$15,'Claim Details'!$E$19="Yes"),Rates!$I$20,IF(AND(C151="A",'Claim Details'!$E$28&gt;=Rates!$H$14,'Claim Details'!$E$28&lt;=Rates!$H$15,'Claim Details'!$E$19="No"),Rates!$H$20,IF(AND(C151="A",'Claim Details'!$E$28&gt;=Rates!$J$14,'Claim Details'!$E$28&lt;=Rates!$J$15,'Claim Details'!$E$19="Yes"),Rates!$K$20,IF(AND(C151="A",'Claim Details'!$E$28&gt;=Rates!$J$14,'Claim Details'!$E$28&lt;=Rates!$J$15,'Claim Details'!$E$19="No"),Rates!$J$20,IF(AND(C151="B",'Claim Details'!$E$28&gt;=Rates!$D$14,'Claim Details'!$E$28&lt;=Rates!$D$15,'Claim Details'!$E$19="Yes"),Rates!$E$21,IF(AND(C151="B",'Claim Details'!$E$28&gt;=Rates!$D$14,'Claim Details'!$E$28&lt;=Rates!$D$15,'Claim Details'!$E$19="No"),Rates!$D$21,IF(AND(C151="B",'Claim Details'!$E$28&gt;=Rates!$F$14,'Claim Details'!$E$28&lt;=Rates!$F$15,'Claim Details'!$E$19="Yes"),Rates!$G$21,IF(AND(C151="B",'Claim Details'!$E$28&gt;=Rates!$F$14,'Claim Details'!$E$28&lt;=Rates!$F$15,'Claim Details'!$E$19="No"),Rates!$F$21,IF(AND(C151="B",'Claim Details'!$E$28&gt;=Rates!$H$14,'Claim Details'!$E$28&lt;=Rates!$H$15,'Claim Details'!$E$19="Yes"),Rates!$I$21,IF(AND(C151="B",'Claim Details'!$E$28&gt;=Rates!$H$14,'Claim Details'!$E$28&lt;=Rates!$H$15,'Claim Details'!$E$19="No"),Rates!$H$21,IF(AND(C151="B",'Claim Details'!$E$28&gt;=Rates!$J$14,'Claim Details'!$E$28&lt;=Rates!$J$15,'Claim Details'!$E$19="Yes"),Rates!$K$21,IF(AND(C151="B",'Claim Details'!$E$28&gt;=Rates!$J$14,'Claim Details'!$E$28&lt;=Rates!$J$15,'Claim Details'!$E$19="No"),Rates!$J$21,"£0.00"))))))))))))))))</f>
        <v>£0.00</v>
      </c>
      <c r="AV151" s="191" t="str">
        <f>IF(AND(C151="A",'Claim Details'!$E$28&gt;=Rates!$D$14,'Claim Details'!$E$28&lt;=Rates!$D$15,'Claim Details'!$E$19="Yes"),Rates!$E$22,IF(AND(C151="A",'Claim Details'!$E$28&gt;=Rates!$D$14,'Claim Details'!$E$28&lt;=Rates!$D$15,'Claim Details'!$E$19="No"),Rates!$D$22,IF(AND(C151="A",'Claim Details'!$E$28&gt;=Rates!$F$14,'Claim Details'!$E$28&lt;=Rates!$F$15,'Claim Details'!$E$19="Yes"),Rates!$G$22,IF(AND(C151="A",'Claim Details'!$E$28&gt;=Rates!$F$14,'Claim Details'!$E$28&lt;=Rates!$F$15,'Claim Details'!$E$19="No"),Rates!$F$22,IF(AND(C151="A",'Claim Details'!$E$28&gt;=Rates!$H$14,'Claim Details'!$E$28&lt;=Rates!$H$15,'Claim Details'!$E$19="Yes"),Rates!$I$22,IF(AND(C151="A",'Claim Details'!$E$28&gt;=Rates!$H$14,'Claim Details'!$E$28&lt;=Rates!$H$15,'Claim Details'!$E$19="No"),Rates!$H$22,IF(AND(C151="A",'Claim Details'!$E$28&gt;=Rates!$J$14,'Claim Details'!$E$28&lt;=Rates!$J$15,'Claim Details'!$E$19="Yes"),Rates!$K$22,IF(AND(C151="A",'Claim Details'!$E$28&gt;=Rates!$J$14,'Claim Details'!$E$28&lt;=Rates!$J$15,'Claim Details'!$E$19="No"),Rates!$J$22,IF(AND(C151="B",'Claim Details'!$E$28&gt;=Rates!$D$14,'Claim Details'!$E$28&lt;=Rates!$D$15,'Claim Details'!$E$19="Yes"),Rates!$E$23,IF(AND(C151="B",'Claim Details'!$E$28&gt;=Rates!$D$14,'Claim Details'!$E$28&lt;=Rates!$D$15,'Claim Details'!$E$19="No"),Rates!$D$23,IF(AND(C151="B",'Claim Details'!$E$28&gt;=Rates!$F$14,'Claim Details'!$E$28&lt;=Rates!$F$15,'Claim Details'!$E$19="Yes"),Rates!$G$23,IF(AND(C151="B",'Claim Details'!$E$28&gt;=Rates!$F$14,'Claim Details'!$E$28&lt;=Rates!$F$15,'Claim Details'!$E$19="No"),Rates!$F$23,IF(AND(C151="B",'Claim Details'!$E$28&gt;=Rates!$H$14,'Claim Details'!$E$28&lt;=Rates!$H$15,'Claim Details'!$E$19="Yes"),Rates!$I$23,IF(AND(C151="B",'Claim Details'!$E$28&gt;=Rates!$H$14,'Claim Details'!$E$28&lt;=Rates!$H$15,'Claim Details'!$E$19="No"),Rates!$H$23,IF(AND(C151="B",'Claim Details'!$E$28&gt;=Rates!$J$14,'Claim Details'!$E$28&lt;=Rates!$J$15,'Claim Details'!$E$19="Yes"),Rates!$K$23,IF(AND(C151="B",'Claim Details'!$E$28&gt;=Rates!$J$14,'Claim Details'!$E$28&lt;=Rates!$J$15,'Claim Details'!$E$19="No"),Rates!$J$23,IF(AND(C151="C",'Claim Details'!$E$28&gt;=Rates!$D$14,'Claim Details'!$E$28&lt;=Rates!$D$15,'Claim Details'!$E$19="Yes"),Rates!$E$24,IF(AND(C151="C",'Claim Details'!$E$28&gt;=Rates!$D$14,'Claim Details'!$E$28&lt;=Rates!$D$15,'Claim Details'!$E$19="No"),Rates!$D$24,IF(AND(C151="C",'Claim Details'!$E$28&gt;=Rates!$F$14,'Claim Details'!$E$28&lt;=Rates!$F$15,'Claim Details'!$E$19="Yes"),Rates!$G$24,IF(AND(C151="C",'Claim Details'!$E$28&gt;=Rates!$F$14,'Claim Details'!$E$28&lt;=Rates!$F$15,'Claim Details'!$E$19="No"),Rates!$F$24,IF(AND(C151="C",'Claim Details'!$E$28&gt;=Rates!$H$14,'Claim Details'!$E$28&lt;=Rates!$H$15,'Claim Details'!$E$19="Yes"),Rates!$I$24,IF(AND(C151="C",'Claim Details'!$E$28&gt;=Rates!$H$14,'Claim Details'!$E$28&lt;=Rates!$H$15,'Claim Details'!$E$19="No"),Rates!$H$24,IF(AND(C151="C",'Claim Details'!$E$28&gt;=Rates!$J$14,'Claim Details'!$E$28&lt;=Rates!$J$15,'Claim Details'!$E$19="Yes"),Rates!$K$24,IF(AND(C151="C",'Claim Details'!$E$28&gt;=Rates!$J$14,'Claim Details'!$E$28&lt;=Rates!$J$15,'Claim Details'!$E$19="No"),Rates!$J$24,"£0.00"))))))))))))))))))))))))</f>
        <v>£0.00</v>
      </c>
      <c r="AW151" s="1"/>
      <c r="AX151" s="189" t="str">
        <f>IF(AND(U151="A",'Claim Details'!$I$28&gt;=Rates!$D$14,'Claim Details'!$I$28&lt;=Rates!$D$15,'Claim Details'!$I$19="Yes"),Rates!$J$17,IF(AND(U151="A",'Claim Details'!$I$28&gt;=Rates!$D$14,'Claim Details'!$I$28&lt;=Rates!$D$15,'Claim Details'!$I$19="No"),Rates!$D$17,IF(AND(U151="A",'Claim Details'!$I$28&gt;=Rates!$F$14,'Claim Details'!$I$28&lt;=Rates!$F$15,'Claim Details'!$I$19="Yes"),Rates!$G$17,IF(AND(U151="A",'Claim Details'!$I$28&gt;=Rates!$F$14,'Claim Details'!$I$28&lt;=Rates!$F$15,'Claim Details'!$I$19="No"),Rates!$F$17,IF(AND(U151="A",'Claim Details'!$I$28&gt;=Rates!$H$14,'Claim Details'!$I$28&lt;=Rates!$H$15,'Claim Details'!$I$19="Yes"),Rates!$I$17,IF(AND(U151="A",'Claim Details'!$I$28&gt;=Rates!$H$14,'Claim Details'!$I$28&lt;=Rates!$H$15,'Claim Details'!$I$19="No"),Rates!$H$17,IF(AND(U151="A",'Claim Details'!$I$28&gt;=Rates!$J$14,'Claim Details'!$I$28&lt;=Rates!$J$15,'Claim Details'!$I$19="Yes"),Rates!$K$17,IF(AND(U151="A",'Claim Details'!$I$28&gt;=Rates!$J$14,'Claim Details'!$I$28&lt;=Rates!$J$15,'Claim Details'!$I$19="No"),Rates!$J$17,IF(AND(U151="B",'Claim Details'!$I$28&gt;=Rates!$D$14,'Claim Details'!$I$28&lt;=Rates!$D$15,'Claim Details'!$I$19="Yes"),Rates!$E$18,IF(AND(U151="B",'Claim Details'!$I$28&gt;=Rates!$D$14,'Claim Details'!$I$28&lt;=Rates!$D$15,'Claim Details'!$I$19="No"),Rates!$D$18,IF(AND(U151="B",'Claim Details'!$I$28&gt;=Rates!$F$14,'Claim Details'!$I$28&lt;=Rates!$F$15,'Claim Details'!$I$19="Yes"),Rates!$G$18,IF(AND(U151="B",'Claim Details'!$I$28&gt;=Rates!$F$14,'Claim Details'!$I$28&lt;=Rates!$F$15,'Claim Details'!$I$19="No"),Rates!$F$18,IF(AND(U151="B",'Claim Details'!$I$28&gt;=Rates!$H$14,'Claim Details'!$I$28&lt;=Rates!$H$15,'Claim Details'!$I$19="Yes"),Rates!$I$18,IF(AND(U151="B",'Claim Details'!$I$28&gt;=Rates!$H$14,'Claim Details'!$I$28&lt;=Rates!$H$15,'Claim Details'!$I$19="No"),Rates!$H$18,IF(AND(U151="B",'Claim Details'!$I$28&gt;=Rates!$J$14,'Claim Details'!$I$28&lt;=Rates!$J$15,'Claim Details'!$I$19="Yes"),Rates!$K$18,IF(AND(U151="B",'Claim Details'!$I$28&gt;=Rates!$J$14,'Claim Details'!$I$28&lt;=Rates!$J$15,'Claim Details'!$I$19="No"),Rates!$J$18,IF(AND(U151="C",'Claim Details'!$I$28&gt;=Rates!$D$14,'Claim Details'!$I$28&lt;=Rates!$D$15,'Claim Details'!$I$19="Yes"),Rates!$E$19,IF(AND(U151="C",'Claim Details'!$I$28&gt;=Rates!$D$14,'Claim Details'!$I$28&lt;=Rates!$D$15,'Claim Details'!$I$19="No"),Rates!$D$19,IF(AND(U151="C",'Claim Details'!$I$28&gt;=Rates!$F$14,'Claim Details'!$I$28&lt;=Rates!$F$15,'Claim Details'!$I$19="Yes"),Rates!$G$19,IF(AND(U151="C",'Claim Details'!$I$28&gt;=Rates!$F$14,'Claim Details'!$I$28&lt;=Rates!$F$15,'Claim Details'!$I$19="No"),Rates!$F$19,IF(AND(U151="C",'Claim Details'!$I$28&gt;=Rates!$H$14,'Claim Details'!$I$28&lt;=Rates!$H$15,'Claim Details'!$I$19="Yes"),Rates!$I$19,IF(AND(U151="C",'Claim Details'!$I$28&gt;=Rates!$H$14,'Claim Details'!$I$28&lt;=Rates!$H$15,'Claim Details'!$I$19="No"),Rates!$H$19,IF(AND(U151="C",'Claim Details'!$I$28&gt;=Rates!$J$14,'Claim Details'!$I$28&lt;=Rates!$J$15,'Claim Details'!$I$19="Yes"),Rates!$K$19,IF(AND(U151="C",'Claim Details'!$I$28&gt;=Rates!$J$14,'Claim Details'!$I$28&lt;=Rates!$J$15,'Claim Details'!$I$19="No"),Rates!$J$19,"£0.00"))))))))))))))))))))))))</f>
        <v>£0.00</v>
      </c>
      <c r="AY151" s="189" t="str">
        <f>IF(AND(C151="A",'Claim Details'!$I$28&gt;=Rates!$D$14,'Claim Details'!$I$28&lt;=Rates!$D$15,'Claim Details'!$I$19="Yes"),Rates!$J$25,IF(AND(C151="A",'Claim Details'!$I$28&gt;=Rates!$D$14,'Claim Details'!$I$28&lt;=Rates!$D$15,'Claim Details'!$I$19="No"),Rates!$D$25,IF(AND(C151="A",'Claim Details'!$I$28&gt;=Rates!$F$14,'Claim Details'!$I$28&lt;=Rates!$F$15,'Claim Details'!$I$19="Yes"),Rates!$G$25,IF(AND(C151="A",'Claim Details'!$I$28&gt;=Rates!$F$14,'Claim Details'!$I$28&lt;=Rates!$F$15,'Claim Details'!$I$19="No"),Rates!$F$25,IF(AND(C151="A",'Claim Details'!$I$28&gt;=Rates!$H$14,'Claim Details'!$I$28&lt;=Rates!$H$15,'Claim Details'!$I$19="Yes"),Rates!$I$25,IF(AND(C151="A",'Claim Details'!$I$28&gt;=Rates!$H$14,'Claim Details'!$I$28&lt;=Rates!$H$15,'Claim Details'!$I$19="No"),Rates!$H$25,IF(AND(C151="A",'Claim Details'!$I$28&gt;=Rates!$J$14,'Claim Details'!$I$28&lt;=Rates!$J$15,'Claim Details'!$I$19="Yes"),Rates!$K$25,IF(AND(C151="A",'Claim Details'!$I$28&gt;=Rates!$J$14,'Claim Details'!$I$28&lt;=Rates!$J$15,'Claim Details'!$I$19="No"),Rates!$J$25,IF(AND(C151="B",'Claim Details'!$I$28&gt;=Rates!$D$14,'Claim Details'!$I$28&lt;=Rates!$D$15,'Claim Details'!$I$19="Yes"),Rates!$E$26,IF(AND(C151="B",'Claim Details'!$I$28&gt;=Rates!$D$14,'Claim Details'!$I$28&lt;=Rates!$D$15,'Claim Details'!$I$19="No"),Rates!$D$26,IF(AND(C151="B",'Claim Details'!$I$28&gt;=Rates!$F$14,'Claim Details'!$I$28&lt;=Rates!$F$15,'Claim Details'!$I$19="Yes"),Rates!$G$26,IF(AND(C151="B",'Claim Details'!$I$28&gt;=Rates!$F$14,'Claim Details'!$I$28&lt;=Rates!$F$15,'Claim Details'!$I$19="No"),Rates!$F$26,IF(AND(C151="B",'Claim Details'!$I$28&gt;=Rates!$H$14,'Claim Details'!$I$28&lt;=Rates!$H$15,'Claim Details'!$I$19="Yes"),Rates!$I$26,IF(AND(C151="B",'Claim Details'!$I$28&gt;=Rates!$H$14,'Claim Details'!$I$28&lt;=Rates!$H$15,'Claim Details'!$I$19="No"),Rates!$H$26,IF(AND(C151="B",'Claim Details'!$I$28&gt;=Rates!$J$14,'Claim Details'!$I$28&lt;=Rates!$J$15,'Claim Details'!$I$19="Yes"),Rates!$K$26,IF(AND(C151="B",'Claim Details'!$I$28&gt;=Rates!$J$14,'Claim Details'!$I$28&lt;=Rates!$J$15,'Claim Details'!$I$19="No"),Rates!$J$26,IF(AND(C151="C",'Claim Details'!$I$28&gt;=Rates!$D$14,'Claim Details'!$I$28&lt;=Rates!$D$15,'Claim Details'!$I$19="Yes"),Rates!$E$27,IF(AND(C151="C",'Claim Details'!$I$28&gt;=Rates!$D$14,'Claim Details'!$I$28&lt;=Rates!$D$15,'Claim Details'!$I$19="No"),Rates!$D$27,IF(AND(C151="C",'Claim Details'!$I$28&gt;=Rates!$F$14,'Claim Details'!$I$28&lt;=Rates!$F$15,'Claim Details'!$I$19="Yes"),Rates!$G$27,IF(AND(C151="C",'Claim Details'!$I$28&gt;=Rates!$F$14,'Claim Details'!$I$28&lt;=Rates!$F$15,'Claim Details'!$I$19="No"),Rates!$F$27,IF(AND(C151="C",'Claim Details'!$I$28&gt;=Rates!$H$14,'Claim Details'!$I$28&lt;=Rates!$H$15,'Claim Details'!$I$19="Yes"),Rates!$I$27,IF(AND(C151="C",'Claim Details'!$I$28&gt;=Rates!$H$14,'Claim Details'!$I$28&lt;=Rates!$H$15,'Claim Details'!$I$19="No"),Rates!$H$27,IF(AND(C151="C",'Claim Details'!$I$28&gt;=Rates!$J$14,'Claim Details'!$I$28&lt;=Rates!$J$15,'Claim Details'!$I$19="Yes"),Rates!$K$27,IF(AND(C151="C",'Claim Details'!$I$28&gt;=Rates!$J$14,'Claim Details'!$I$28&lt;=Rates!$J$15,'Claim Details'!$I$19="No"),Rates!$J$27,"£0.00"))))))))))))))))))))))))</f>
        <v>£0.00</v>
      </c>
      <c r="AZ151" s="189" t="str">
        <f>IF(AND(C151="A",'Claim Details'!$I$28&gt;=Rates!$D$14,'Claim Details'!$I$28&lt;=Rates!$D$15,'Claim Details'!$I$19="Yes"),Rates!$E$20,IF(AND(C151="A",'Claim Details'!$I$28&gt;=Rates!$D$14,'Claim Details'!$I$28&lt;=Rates!$D$15,'Claim Details'!$I$19="No"),Rates!$D$20,IF(AND(C151="A",'Claim Details'!$I$28&gt;=Rates!$F$14,'Claim Details'!$I$28&lt;=Rates!$F$15,'Claim Details'!$I$19="Yes"),Rates!$G$20,IF(AND(C151="A",'Claim Details'!$I$28&gt;=Rates!$F$14,'Claim Details'!$I$28&lt;=Rates!$F$15,'Claim Details'!$I$19="No"),Rates!$F$20,IF(AND(C151="A",'Claim Details'!$I$28&gt;=Rates!$H$14,'Claim Details'!$I$28&lt;=Rates!$H$15,'Claim Details'!$I$19="Yes"),Rates!$I$20,IF(AND(C151="A",'Claim Details'!$I$28&gt;=Rates!$H$14,'Claim Details'!$I$28&lt;=Rates!$H$15,'Claim Details'!$I$19="No"),Rates!$H$20,IF(AND(C151="A",'Claim Details'!$I$28&gt;=Rates!$J$14,'Claim Details'!$I$28&lt;=Rates!$J$15,'Claim Details'!$I$19="Yes"),Rates!$K$20,IF(AND(C151="A",'Claim Details'!$I$28&gt;=Rates!$J$14,'Claim Details'!$I$28&lt;=Rates!$J$15,'Claim Details'!$I$19="No"),Rates!$J$20,IF(AND(C151="B",'Claim Details'!$I$28&gt;=Rates!$D$14,'Claim Details'!$I$28&lt;=Rates!$D$15,'Claim Details'!$I$19="Yes"),Rates!$E$21,IF(AND(C151="B",'Claim Details'!$I$28&gt;=Rates!$D$14,'Claim Details'!$I$28&lt;=Rates!$D$15,'Claim Details'!$I$19="No"),Rates!$D$21,IF(AND(C151="B",'Claim Details'!$I$28&gt;=Rates!$F$14,'Claim Details'!$I$28&lt;=Rates!$F$15,'Claim Details'!$I$19="Yes"),Rates!$G$21,IF(AND(C151="B",'Claim Details'!$I$28&gt;=Rates!$F$14,'Claim Details'!$I$28&lt;=Rates!$F$15,'Claim Details'!$I$19="No"),Rates!$F$21,IF(AND(C151="B",'Claim Details'!$I$28&gt;=Rates!$H$14,'Claim Details'!$I$28&lt;=Rates!$H$15,'Claim Details'!$I$19="Yes"),Rates!$I$21,IF(AND(C151="B",'Claim Details'!$I$28&gt;=Rates!$H$14,'Claim Details'!$I$28&lt;=Rates!$H$15,'Claim Details'!$I$19="No"),Rates!$H$21,IF(AND(C151="B",'Claim Details'!$I$28&gt;=Rates!$J$14,'Claim Details'!$I$28&lt;=Rates!$J$15,'Claim Details'!$I$19="Yes"),Rates!$K$21,IF(AND(C151="B",'Claim Details'!$I$28&gt;=Rates!$J$14,'Claim Details'!$I$28&lt;=Rates!$J$15,'Claim Details'!$I$19="No"),Rates!$J$21,"£0.00"))))))))))))))))</f>
        <v>£0.00</v>
      </c>
      <c r="BA151" s="189" t="str">
        <f>IF(AND(C151="A",'Claim Details'!$I$28&gt;=Rates!$D$14,'Claim Details'!$I$28&lt;=Rates!$D$15,'Claim Details'!$I$19="Yes"),Rates!$E$22,IF(AND(C151="A",'Claim Details'!$I$28&gt;=Rates!$D$14,'Claim Details'!$I$28&lt;=Rates!$D$15,'Claim Details'!$I$19="No"),Rates!$D$22,IF(AND(C151="A",'Claim Details'!$I$28&gt;=Rates!$F$14,'Claim Details'!$I$28&lt;=Rates!$F$15,'Claim Details'!$I$19="Yes"),Rates!$G$22,IF(AND(C151="A",'Claim Details'!$I$28&gt;=Rates!$F$14,'Claim Details'!$I$28&lt;=Rates!$F$15,'Claim Details'!$I$19="No"),Rates!$F$22,IF(AND(C151="A",'Claim Details'!$I$28&gt;=Rates!$H$14,'Claim Details'!$I$28&lt;=Rates!$H$15,'Claim Details'!$I$19="Yes"),Rates!$I$22,IF(AND(C151="A",'Claim Details'!$I$28&gt;=Rates!$H$14,'Claim Details'!$I$28&lt;=Rates!$H$15,'Claim Details'!$I$19="No"),Rates!$H$22,IF(AND(C151="A",'Claim Details'!$I$28&gt;=Rates!$J$14,'Claim Details'!$I$28&lt;=Rates!$J$15,'Claim Details'!$I$19="Yes"),Rates!$K$22,IF(AND(C151="A",'Claim Details'!$I$28&gt;=Rates!$J$14,'Claim Details'!$I$28&lt;=Rates!$J$15,'Claim Details'!$I$19="No"),Rates!$J$22,IF(AND(C151="B",'Claim Details'!$I$28&gt;=Rates!$D$14,'Claim Details'!$I$28&lt;=Rates!$D$15,'Claim Details'!$I$19="Yes"),Rates!$E$23,IF(AND(C151="B",'Claim Details'!$I$28&gt;=Rates!$D$14,'Claim Details'!$I$28&lt;=Rates!$D$15,'Claim Details'!$I$19="No"),Rates!$D$23,IF(AND(C151="B",'Claim Details'!$I$28&gt;=Rates!$F$14,'Claim Details'!$I$28&lt;=Rates!$F$15,'Claim Details'!$I$19="Yes"),Rates!$G$23,IF(AND(C151="B",'Claim Details'!$I$28&gt;=Rates!$F$14,'Claim Details'!$I$28&lt;=Rates!$F$15,'Claim Details'!$I$19="No"),Rates!$F$23,IF(AND(C151="B",'Claim Details'!$I$28&gt;=Rates!$H$14,'Claim Details'!$I$28&lt;=Rates!$H$15,'Claim Details'!$I$19="Yes"),Rates!$I$23,IF(AND(C151="B",'Claim Details'!$I$28&gt;=Rates!$H$14,'Claim Details'!$I$28&lt;=Rates!$H$15,'Claim Details'!$I$19="No"),Rates!$H$23,IF(AND(C151="B",'Claim Details'!$I$28&gt;=Rates!$J$14,'Claim Details'!$I$28&lt;=Rates!$J$15,'Claim Details'!$I$19="Yes"),Rates!$K$23,IF(AND(C151="B",'Claim Details'!$I$28&gt;=Rates!$J$14,'Claim Details'!$I$28&lt;=Rates!$J$15,'Claim Details'!$I$19="No"),Rates!$J$23,IF(AND(C151="C",'Claim Details'!$I$28&gt;=Rates!$D$14,'Claim Details'!$I$28&lt;=Rates!$D$15,'Claim Details'!$I$19="Yes"),Rates!$E$24,IF(AND(C151="C",'Claim Details'!$I$28&gt;=Rates!$D$14,'Claim Details'!$I$28&lt;=Rates!$D$15,'Claim Details'!$I$19="No"),Rates!$D$24,IF(AND(C151="C",'Claim Details'!$I$28&gt;=Rates!$F$14,'Claim Details'!$I$28&lt;=Rates!$F$15,'Claim Details'!$I$19="Yes"),Rates!$G$24,IF(AND(C151="C",'Claim Details'!$I$28&gt;=Rates!$F$14,'Claim Details'!$I$28&lt;=Rates!$F$15,'Claim Details'!$I$19="No"),Rates!$F$24,IF(AND(C151="C",'Claim Details'!$I$28&gt;=Rates!$H$14,'Claim Details'!$I$28&lt;=Rates!$H$15,'Claim Details'!$I$19="Yes"),Rates!$I$24,IF(AND(C151="C",'Claim Details'!$I$28&gt;=Rates!$H$14,'Claim Details'!$I$28&lt;=Rates!$H$15,'Claim Details'!$I$19="No"),Rates!$H$24,IF(AND(C151="C",'Claim Details'!$I$28&gt;=Rates!$J$14,'Claim Details'!$I$28&lt;=Rates!$J$15,'Claim Details'!$I$19="Yes"),Rates!$K$24,IF(AND(C151="C",'Claim Details'!$I$28&gt;=Rates!$J$14,'Claim Details'!$I$28&lt;=Rates!$J$15,'Claim Details'!$I$19="No"),Rates!$J$24,"£0.00"))))))))))))))))))))))))</f>
        <v>£0.00</v>
      </c>
      <c r="BB151" s="189" t="str">
        <f t="shared" si="42"/>
        <v>£0.00</v>
      </c>
      <c r="BC151" s="1"/>
      <c r="BD151" s="189" t="str">
        <f>IF(AND(AE151="A",'Claim Details'!$I$28&gt;=Rates!$D$14,'Claim Details'!$I$28&lt;=Rates!$D$15,'Claim Details'!$I$19="Yes"),Rates!$J$17,IF(AND(AE151="A",'Claim Details'!$I$28&gt;=Rates!$D$14,'Claim Details'!$I$28&lt;=Rates!$D$15,'Claim Details'!$I$19="No"),Rates!$D$17,IF(AND(AE151="A",'Claim Details'!$I$28&gt;=Rates!$F$14,'Claim Details'!$I$28&lt;=Rates!$F$15,'Claim Details'!$I$19="Yes"),Rates!$G$17,IF(AND(AE151="A",'Claim Details'!$I$28&gt;=Rates!$F$14,'Claim Details'!$I$28&lt;=Rates!$F$15,'Claim Details'!$I$19="No"),Rates!$F$17,IF(AND(AE151="A",'Claim Details'!$I$28&gt;=Rates!$H$14,'Claim Details'!$I$28&lt;=Rates!$H$15,'Claim Details'!$I$19="Yes"),Rates!$I$17,IF(AND(AE151="A",'Claim Details'!$I$28&gt;=Rates!$H$14,'Claim Details'!$I$28&lt;=Rates!$H$15,'Claim Details'!$I$19="No"),Rates!$H$17,IF(AND(AE151="A",'Claim Details'!$I$28&gt;=Rates!$J$14,'Claim Details'!$I$28&lt;=Rates!$J$15,'Claim Details'!$I$19="Yes"),Rates!$K$17,IF(AND(AE151="A",'Claim Details'!$I$28&gt;=Rates!$J$14,'Claim Details'!$I$28&lt;=Rates!$J$15,'Claim Details'!$I$19="No"),Rates!$J$17,IF(AND(AE151="B",'Claim Details'!$I$28&gt;=Rates!$D$14,'Claim Details'!$I$28&lt;=Rates!$D$15,'Claim Details'!$I$19="Yes"),Rates!$E$18,IF(AND(AE151="B",'Claim Details'!$I$28&gt;=Rates!$D$14,'Claim Details'!$I$28&lt;=Rates!$D$15,'Claim Details'!$I$19="No"),Rates!$D$18,IF(AND(AE151="B",'Claim Details'!$I$28&gt;=Rates!$F$14,'Claim Details'!$I$28&lt;=Rates!$F$15,'Claim Details'!$I$19="Yes"),Rates!$G$18,IF(AND(AE151="B",'Claim Details'!$I$28&gt;=Rates!$F$14,'Claim Details'!$I$28&lt;=Rates!$F$15,'Claim Details'!$I$19="No"),Rates!$F$18,IF(AND(AE151="B",'Claim Details'!$I$28&gt;=Rates!$H$14,'Claim Details'!$I$28&lt;=Rates!$H$15,'Claim Details'!$I$19="Yes"),Rates!$I$18,IF(AND(AE151="B",'Claim Details'!$I$28&gt;=Rates!$H$14,'Claim Details'!$I$28&lt;=Rates!$H$15,'Claim Details'!$I$19="No"),Rates!$H$18,IF(AND(AE151="B",'Claim Details'!$I$28&gt;=Rates!$J$14,'Claim Details'!$I$28&lt;=Rates!$J$15,'Claim Details'!$I$19="Yes"),Rates!$K$18,IF(AND(AE151="B",'Claim Details'!$I$28&gt;=Rates!$J$14,'Claim Details'!$I$28&lt;=Rates!$J$15,'Claim Details'!$I$19="No"),Rates!$J$18,IF(AND(AE151="C",'Claim Details'!$I$28&gt;=Rates!$D$14,'Claim Details'!$I$28&lt;=Rates!$D$15,'Claim Details'!$I$19="Yes"),Rates!$E$19,IF(AND(AE151="C",'Claim Details'!$I$28&gt;=Rates!$D$14,'Claim Details'!$I$28&lt;=Rates!$D$15,'Claim Details'!$I$19="No"),Rates!$D$19,IF(AND(AE151="C",'Claim Details'!$I$28&gt;=Rates!$F$14,'Claim Details'!$I$28&lt;=Rates!$F$15,'Claim Details'!$I$19="Yes"),Rates!$G$19,IF(AND(AE151="C",'Claim Details'!$I$28&gt;=Rates!$F$14,'Claim Details'!$I$28&lt;=Rates!$F$15,'Claim Details'!$I$19="No"),Rates!$F$19,IF(AND(AE151="C",'Claim Details'!$I$28&gt;=Rates!$H$14,'Claim Details'!$I$28&lt;=Rates!$H$15,'Claim Details'!$I$19="Yes"),Rates!$I$19,IF(AND(AE151="C",'Claim Details'!$I$28&gt;=Rates!$H$14,'Claim Details'!$I$28&lt;=Rates!$H$15,'Claim Details'!$I$19="No"),Rates!$H$19,IF(AND(AE151="C",'Claim Details'!$I$28&gt;=Rates!$J$14,'Claim Details'!$I$28&lt;=Rates!$J$15,'Claim Details'!$I$19="Yes"),Rates!$K$19,IF(AND(AE151="C",'Claim Details'!$I$28&gt;=Rates!$J$14,'Claim Details'!$I$28&lt;=Rates!$J$15,'Claim Details'!$I$19="No"),Rates!$J$19,"£0.00"))))))))))))))))))))))))</f>
        <v>£0.00</v>
      </c>
      <c r="BE151" s="189" t="str">
        <f>IF(AND(AE151="A",'Claim Details'!$I$28&gt;=Rates!$D$14,'Claim Details'!$I$28&lt;=Rates!$D$15,'Claim Details'!$I$19="Yes"),Rates!$J$25,IF(AND(AE151="A",'Claim Details'!$I$28&gt;=Rates!$D$14,'Claim Details'!$I$28&lt;=Rates!$D$15,'Claim Details'!$I$19="No"),Rates!$D$25,IF(AND(AE151="A",'Claim Details'!$I$28&gt;=Rates!$F$14,'Claim Details'!$I$28&lt;=Rates!$F$15,'Claim Details'!$I$19="Yes"),Rates!$G$25,IF(AND(AE151="A",'Claim Details'!$I$28&gt;=Rates!$F$14,'Claim Details'!$I$28&lt;=Rates!$F$15,'Claim Details'!$I$19="No"),Rates!$F$25,IF(AND(AE151="A",'Claim Details'!$I$28&gt;=Rates!$H$14,'Claim Details'!$I$28&lt;=Rates!$H$15,'Claim Details'!$I$19="Yes"),Rates!$I$25,IF(AND(AE151="A",'Claim Details'!$I$28&gt;=Rates!$H$14,'Claim Details'!$I$28&lt;=Rates!$H$15,'Claim Details'!$I$19="No"),Rates!$H$25,IF(AND(AE151="A",'Claim Details'!$I$28&gt;=Rates!$J$14,'Claim Details'!$I$28&lt;=Rates!$J$15,'Claim Details'!$I$19="Yes"),Rates!$K$25,IF(AND(AE151="A",'Claim Details'!$I$28&gt;=Rates!$J$14,'Claim Details'!$I$28&lt;=Rates!$J$15,'Claim Details'!$I$19="No"),Rates!$J$25,IF(AND(AE151="B",'Claim Details'!$I$28&gt;=Rates!$D$14,'Claim Details'!$I$28&lt;=Rates!$D$15,'Claim Details'!$I$19="Yes"),Rates!$E$26,IF(AND(AE151="B",'Claim Details'!$I$28&gt;=Rates!$D$14,'Claim Details'!$I$28&lt;=Rates!$D$15,'Claim Details'!$I$19="No"),Rates!$D$26,IF(AND(AE151="B",'Claim Details'!$I$28&gt;=Rates!$F$14,'Claim Details'!$I$28&lt;=Rates!$F$15,'Claim Details'!$I$19="Yes"),Rates!$G$26,IF(AND(AE151="B",'Claim Details'!$I$28&gt;=Rates!$F$14,'Claim Details'!$I$28&lt;=Rates!$F$15,'Claim Details'!$I$19="No"),Rates!$F$26,IF(AND(AE151="B",'Claim Details'!$I$28&gt;=Rates!$H$14,'Claim Details'!$I$28&lt;=Rates!$H$15,'Claim Details'!$I$19="Yes"),Rates!$I$26,IF(AND(AE151="B",'Claim Details'!$I$28&gt;=Rates!$H$14,'Claim Details'!$I$28&lt;=Rates!$H$15,'Claim Details'!$I$19="No"),Rates!$H$26,IF(AND(AE151="B",'Claim Details'!$I$28&gt;=Rates!$J$14,'Claim Details'!$I$28&lt;=Rates!$J$15,'Claim Details'!$I$19="Yes"),Rates!$K$26,IF(AND(AE151="B",'Claim Details'!$I$28&gt;=Rates!$J$14,'Claim Details'!$I$28&lt;=Rates!$J$15,'Claim Details'!$I$19="No"),Rates!$J$26,IF(AND(AE151="C",'Claim Details'!$I$28&gt;=Rates!$D$14,'Claim Details'!$I$28&lt;=Rates!$D$15,'Claim Details'!$I$19="Yes"),Rates!$E$27,IF(AND(AE151="C",'Claim Details'!$I$28&gt;=Rates!$D$14,'Claim Details'!$I$28&lt;=Rates!$D$15,'Claim Details'!$I$19="No"),Rates!$D$27,IF(AND(AE151="C",'Claim Details'!$I$28&gt;=Rates!$F$14,'Claim Details'!$I$28&lt;=Rates!$F$15,'Claim Details'!$I$19="Yes"),Rates!$G$27,IF(AND(AE151="C",'Claim Details'!$I$28&gt;=Rates!$F$14,'Claim Details'!$I$28&lt;=Rates!$F$15,'Claim Details'!$I$19="No"),Rates!$F$27,IF(AND(AE151="C",'Claim Details'!$I$28&gt;=Rates!$H$14,'Claim Details'!$I$28&lt;=Rates!$H$15,'Claim Details'!$I$19="Yes"),Rates!$I$27,IF(AND(AE151="C",'Claim Details'!$I$28&gt;=Rates!$H$14,'Claim Details'!$I$28&lt;=Rates!$H$15,'Claim Details'!$I$19="No"),Rates!$H$27,IF(AND(AE151="C",'Claim Details'!$I$28&gt;=Rates!$J$14,'Claim Details'!$I$28&lt;=Rates!$J$15,'Claim Details'!$I$19="Yes"),Rates!$K$27,IF(AND(AE151="C",'Claim Details'!$I$28&gt;=Rates!$J$14,'Claim Details'!$I$28&lt;=Rates!$J$15,'Claim Details'!$I$19="No"),Rates!$J$27,"£0.00"))))))))))))))))))))))))</f>
        <v>£0.00</v>
      </c>
      <c r="BF151" s="189" t="str">
        <f>IF(AND(AE151="A",'Claim Details'!$I$28&gt;=Rates!$D$14,'Claim Details'!$I$28&lt;=Rates!$D$15,'Claim Details'!$I$19="Yes"),Rates!$E$20,IF(AND(AE151="A",'Claim Details'!$I$28&gt;=Rates!$D$14,'Claim Details'!$I$28&lt;=Rates!$D$15,'Claim Details'!$I$19="No"),Rates!$D$20,IF(AND(AE151="A",'Claim Details'!$I$28&gt;=Rates!$F$14,'Claim Details'!$I$28&lt;=Rates!$F$15,'Claim Details'!$I$19="Yes"),Rates!$G$20,IF(AND(AE151="A",'Claim Details'!$I$28&gt;=Rates!$F$14,'Claim Details'!$I$28&lt;=Rates!$F$15,'Claim Details'!$I$19="No"),Rates!$F$20,IF(AND(AE151="A",'Claim Details'!$I$28&gt;=Rates!$H$14,'Claim Details'!$I$28&lt;=Rates!$H$15,'Claim Details'!$I$19="Yes"),Rates!$I$20,IF(AND(AE151="A",'Claim Details'!$I$28&gt;=Rates!$H$14,'Claim Details'!$I$28&lt;=Rates!$H$15,'Claim Details'!$I$19="No"),Rates!$H$20,IF(AND(AE151="A",'Claim Details'!$I$28&gt;=Rates!$J$14,'Claim Details'!$I$28&lt;=Rates!$J$15,'Claim Details'!$I$19="Yes"),Rates!$K$20,IF(AND(AE151="A",'Claim Details'!$I$28&gt;=Rates!$J$14,'Claim Details'!$I$28&lt;=Rates!$J$15,'Claim Details'!$I$19="No"),Rates!$J$20,IF(AND(AE151="B",'Claim Details'!$I$28&gt;=Rates!$D$14,'Claim Details'!$I$28&lt;=Rates!$D$15,'Claim Details'!$I$19="Yes"),Rates!$E$21,IF(AND(AE151="B",'Claim Details'!$I$28&gt;=Rates!$D$14,'Claim Details'!$I$28&lt;=Rates!$D$15,'Claim Details'!$I$19="No"),Rates!$D$21,IF(AND(AE151="B",'Claim Details'!$I$28&gt;=Rates!$F$14,'Claim Details'!$I$28&lt;=Rates!$F$15,'Claim Details'!$I$19="Yes"),Rates!$G$21,IF(AND(AE151="B",'Claim Details'!$I$28&gt;=Rates!$F$14,'Claim Details'!$I$28&lt;=Rates!$F$15,'Claim Details'!$I$19="No"),Rates!$F$21,IF(AND(AE151="B",'Claim Details'!$I$28&gt;=Rates!$H$14,'Claim Details'!$I$28&lt;=Rates!$H$15,'Claim Details'!$I$19="Yes"),Rates!$I$21,IF(AND(AE151="B",'Claim Details'!$I$28&gt;=Rates!$H$14,'Claim Details'!$I$28&lt;=Rates!$H$15,'Claim Details'!$I$19="No"),Rates!$H$21,IF(AND(AE151="B",'Claim Details'!$I$28&gt;=Rates!$J$14,'Claim Details'!$I$28&lt;=Rates!$J$15,'Claim Details'!$I$19="Yes"),Rates!$K$21,IF(AND(AE151="B",'Claim Details'!$I$28&gt;=Rates!$J$14,'Claim Details'!$I$28&lt;=Rates!$J$15,'Claim Details'!$I$19="No"),Rates!$J$21,"£0.00"))))))))))))))))</f>
        <v>£0.00</v>
      </c>
      <c r="BG151" s="189" t="str">
        <f>IF(AND(AE151="A",'Claim Details'!$I$28&gt;=Rates!$D$14,'Claim Details'!$I$28&lt;=Rates!$D$15,'Claim Details'!$I$19="Yes"),Rates!$E$22,IF(AND(AE151="A",'Claim Details'!$I$28&gt;=Rates!$D$14,'Claim Details'!$I$28&lt;=Rates!$D$15,'Claim Details'!$I$19="No"),Rates!$D$22,IF(AND(AE151="A",'Claim Details'!$I$28&gt;=Rates!$F$14,'Claim Details'!$I$28&lt;=Rates!$F$15,'Claim Details'!$I$19="Yes"),Rates!$G$22,IF(AND(AE151="A",'Claim Details'!$I$28&gt;=Rates!$F$14,'Claim Details'!$I$28&lt;=Rates!$F$15,'Claim Details'!$I$19="No"),Rates!$F$22,IF(AND(AE151="A",'Claim Details'!$I$28&gt;=Rates!$H$14,'Claim Details'!$I$28&lt;=Rates!$H$15,'Claim Details'!$I$19="Yes"),Rates!$I$22,IF(AND(AE151="A",'Claim Details'!$I$28&gt;=Rates!$H$14,'Claim Details'!$I$28&lt;=Rates!$H$15,'Claim Details'!$I$19="No"),Rates!$H$22,IF(AND(AE151="A",'Claim Details'!$I$28&gt;=Rates!$J$14,'Claim Details'!$I$28&lt;=Rates!$J$15,'Claim Details'!$I$19="Yes"),Rates!$K$22,IF(AND(AE151="A",'Claim Details'!$I$28&gt;=Rates!$J$14,'Claim Details'!$I$28&lt;=Rates!$J$15,'Claim Details'!$I$19="No"),Rates!$J$22,IF(AND(AE151="B",'Claim Details'!$I$28&gt;=Rates!$D$14,'Claim Details'!$I$28&lt;=Rates!$D$15,'Claim Details'!$I$19="Yes"),Rates!$E$23,IF(AND(AE151="B",'Claim Details'!$I$28&gt;=Rates!$D$14,'Claim Details'!$I$28&lt;=Rates!$D$15,'Claim Details'!$I$19="No"),Rates!$D$23,IF(AND(AE151="B",'Claim Details'!$I$28&gt;=Rates!$F$14,'Claim Details'!$I$28&lt;=Rates!$F$15,'Claim Details'!$I$19="Yes"),Rates!$G$23,IF(AND(AE151="B",'Claim Details'!$I$28&gt;=Rates!$F$14,'Claim Details'!$I$28&lt;=Rates!$F$15,'Claim Details'!$I$19="No"),Rates!$F$23,IF(AND(AE151="B",'Claim Details'!$I$28&gt;=Rates!$H$14,'Claim Details'!$I$28&lt;=Rates!$H$15,'Claim Details'!$I$19="Yes"),Rates!$I$23,IF(AND(AE151="B",'Claim Details'!$I$28&gt;=Rates!$H$14,'Claim Details'!$I$28&lt;=Rates!$H$15,'Claim Details'!$I$19="No"),Rates!$H$23,IF(AND(AE151="B",'Claim Details'!$I$28&gt;=Rates!$J$14,'Claim Details'!$I$28&lt;=Rates!$J$15,'Claim Details'!$I$19="Yes"),Rates!$K$23,IF(AND(AE151="B",'Claim Details'!$I$28&gt;=Rates!$J$14,'Claim Details'!$I$28&lt;=Rates!$J$15,'Claim Details'!$I$19="No"),Rates!$J$23,IF(AND(AE151="C",'Claim Details'!$I$28&gt;=Rates!$D$14,'Claim Details'!$I$28&lt;=Rates!$D$15,'Claim Details'!$I$19="Yes"),Rates!$E$24,IF(AND(AE151="C",'Claim Details'!$I$28&gt;=Rates!$D$14,'Claim Details'!$I$28&lt;=Rates!$D$15,'Claim Details'!$I$19="No"),Rates!$D$24,IF(AND(AE151="C",'Claim Details'!$I$28&gt;=Rates!$F$14,'Claim Details'!$I$28&lt;=Rates!$F$15,'Claim Details'!$I$19="Yes"),Rates!$G$24,IF(AND(AE151="C",'Claim Details'!$I$28&gt;=Rates!$F$14,'Claim Details'!$I$28&lt;=Rates!$F$15,'Claim Details'!$I$19="No"),Rates!$F$24,IF(AND(AE151="C",'Claim Details'!$I$28&gt;=Rates!$H$14,'Claim Details'!$I$28&lt;=Rates!$H$15,'Claim Details'!$I$19="Yes"),Rates!$I$24,IF(AND(AE151="C",'Claim Details'!$I$28&gt;=Rates!$H$14,'Claim Details'!$I$28&lt;=Rates!$H$15,'Claim Details'!$I$19="No"),Rates!$H$24,IF(AND(AE151="C",'Claim Details'!$I$28&gt;=Rates!$J$14,'Claim Details'!$I$28&lt;=Rates!$J$15,'Claim Details'!$I$19="Yes"),Rates!$K$24,IF(AND(AE151="C",'Claim Details'!$I$28&gt;=Rates!$J$14,'Claim Details'!$I$28&lt;=Rates!$J$15,'Claim Details'!$I$19="No"),Rates!$J$24,"£0.00"))))))))))))))))))))))))</f>
        <v>£0.00</v>
      </c>
      <c r="BH151" s="189" t="str">
        <f t="shared" si="43"/>
        <v>£0.00</v>
      </c>
      <c r="BI151" s="189">
        <f t="shared" si="44"/>
        <v>0</v>
      </c>
      <c r="BO151" s="202" t="str">
        <f>IF(H151="","£0.00",IF(AP151="4","£0.00",IF(AP151="5","£0.00",IF(AP151="1","£0.00",((AQ151*H151)*'Claim Details'!$F$111)/100))))</f>
        <v>£0.00</v>
      </c>
      <c r="BP151" s="202" t="str">
        <f>IF(T151="","£0.00",IF(AP151="4","£0.00",IF(AP151="5","£0.00",IF(AP151="1","£0.00",((AR151*T151)*'Claim Details'!$N$111)/100))))</f>
        <v>£0.00</v>
      </c>
      <c r="BQ151" s="202" t="str">
        <f>IF(AI151="","£0.00",IF(AP151="4","£0.00",IF(AP151="5","£0.00",IF(AP151="1","£0.00",((BI151*AI151)*'Claim Details'!$W$111)/100))))</f>
        <v>£0.00</v>
      </c>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row>
    <row r="152" spans="1:97" ht="15">
      <c r="A152" s="145"/>
      <c r="B152" s="91"/>
      <c r="C152" s="96"/>
      <c r="D152" s="97"/>
      <c r="E152" s="98"/>
      <c r="F152" s="89"/>
      <c r="G152" s="99"/>
      <c r="H152" s="100"/>
      <c r="I152" s="221" t="str">
        <f t="shared" si="34"/>
        <v>£0.00</v>
      </c>
      <c r="J152" s="101"/>
      <c r="K152" s="100"/>
      <c r="L152" s="221" t="str">
        <f t="shared" si="35"/>
        <v>£0.00</v>
      </c>
      <c r="M152" s="101"/>
      <c r="N152" s="102"/>
      <c r="O152" s="145"/>
      <c r="P152" s="77"/>
      <c r="Q152" s="87"/>
      <c r="R152" s="87"/>
      <c r="S152" s="87"/>
      <c r="T152" s="149" t="str">
        <f t="shared" si="36"/>
        <v/>
      </c>
      <c r="U152" s="87" t="str">
        <f t="shared" si="45"/>
        <v/>
      </c>
      <c r="V152" s="87"/>
      <c r="W152" s="53" t="str">
        <f t="shared" si="37"/>
        <v>£0.00</v>
      </c>
      <c r="X152" s="53"/>
      <c r="Y152" s="87"/>
      <c r="Z152" s="78"/>
      <c r="AA152" s="79"/>
      <c r="AB152" s="160"/>
      <c r="AC152" s="98"/>
      <c r="AD152" s="225"/>
      <c r="AE152" s="235" t="str">
        <f t="shared" si="38"/>
        <v/>
      </c>
      <c r="AF152" s="87" t="str">
        <f t="shared" si="39"/>
        <v/>
      </c>
      <c r="AG152" s="53"/>
      <c r="AH152" s="224"/>
      <c r="AI152" s="226" t="str">
        <f t="shared" si="31"/>
        <v/>
      </c>
      <c r="AJ152" s="236" t="str">
        <f t="shared" si="40"/>
        <v>£0.00</v>
      </c>
      <c r="AK152" s="31"/>
      <c r="AL152" s="1"/>
      <c r="AM152" s="1"/>
      <c r="AN152" s="1"/>
      <c r="AO152" s="1"/>
      <c r="AP152" s="1" t="str">
        <f t="shared" si="32"/>
        <v/>
      </c>
      <c r="AQ152" s="27">
        <f t="shared" si="33"/>
        <v>0</v>
      </c>
      <c r="AR152" s="189">
        <f t="shared" si="41"/>
        <v>0</v>
      </c>
      <c r="AS152" s="190" t="str">
        <f>IF(AND(C152="A",'Claim Details'!$E$28&gt;=Rates!$D$14,'Claim Details'!$E$28&lt;=Rates!$D$15,'Claim Details'!$E$19="Yes"),Rates!$E$17,IF(AND(C152="A",'Claim Details'!$E$28&gt;=Rates!$D$14,'Claim Details'!$E$28&lt;=Rates!$D$15,'Claim Details'!$E$19="No"),Rates!$D$17,IF(AND(C152="A",'Claim Details'!$E$28&gt;=Rates!$F$14,'Claim Details'!$E$28&lt;=Rates!$F$15,'Claim Details'!$E$19="Yes"),Rates!$G$17,IF(AND(C152="A",'Claim Details'!$E$28&gt;=Rates!$F$14,'Claim Details'!$E$28&lt;=Rates!$F$15,'Claim Details'!$E$19="No"),Rates!$F$17,IF(AND(C152="A",'Claim Details'!$E$28&gt;=Rates!$H$14,'Claim Details'!$E$28&lt;=Rates!$H$15,'Claim Details'!$E$19="Yes"),Rates!$I$17,IF(AND(C152="A",'Claim Details'!$E$28&gt;=Rates!$H$14,'Claim Details'!$E$28&lt;=Rates!$H$15,'Claim Details'!$E$19="No"),Rates!$H$17,IF(AND(C152="A",'Claim Details'!$E$28&gt;=Rates!$J$14,'Claim Details'!$E$28&lt;=Rates!$J$15,'Claim Details'!$E$19="Yes"),Rates!$K$17,IF(AND(C152="A",'Claim Details'!$E$28&gt;=Rates!$J$14,'Claim Details'!$E$28&lt;=Rates!$J$15,'Claim Details'!$E$19="No"),Rates!$J$17,IF(AND(C152="B",'Claim Details'!$E$28&gt;=Rates!$D$14,'Claim Details'!$E$28&lt;=Rates!$D$15,'Claim Details'!$E$19="Yes"),Rates!$E$18,IF(AND(C152="B",'Claim Details'!$E$28&gt;=Rates!$D$14,'Claim Details'!$E$28&lt;=Rates!$D$15,'Claim Details'!$E$19="No"),Rates!$D$18,IF(AND(C152="B",'Claim Details'!$E$28&gt;=Rates!$F$14,'Claim Details'!$E$28&lt;=Rates!$F$15,'Claim Details'!$E$19="Yes"),Rates!$G$18,IF(AND(C152="B",'Claim Details'!$E$28&gt;=Rates!$F$14,'Claim Details'!$E$28&lt;=Rates!$F$15,'Claim Details'!$E$19="No"),Rates!$F$18,IF(AND(C152="B",'Claim Details'!$E$28&gt;=Rates!$H$14,'Claim Details'!$E$28&lt;=Rates!$H$15,'Claim Details'!$E$19="Yes"),Rates!$I$18,IF(AND(C152="B",'Claim Details'!$E$28&gt;=Rates!$H$14,'Claim Details'!$E$28&lt;=Rates!$H$15,'Claim Details'!$E$19="No"),Rates!$H$18,IF(AND(C152="B",'Claim Details'!$E$28&gt;=Rates!$J$14,'Claim Details'!$E$28&lt;=Rates!$J$15,'Claim Details'!$E$19="Yes"),Rates!$K$18,IF(AND(C152="B",'Claim Details'!$E$28&gt;=Rates!$J$14,'Claim Details'!$E$28&lt;=Rates!$J$15,'Claim Details'!$E$19="No"),Rates!$J$18,IF(AND(C152="C",'Claim Details'!$E$28&gt;=Rates!$D$14,'Claim Details'!$E$28&lt;=Rates!$D$15,'Claim Details'!$E$19="Yes"),Rates!$E$19,IF(AND(C152="C",'Claim Details'!$E$28&gt;=Rates!$D$14,'Claim Details'!$E$28&lt;=Rates!$D$15,'Claim Details'!$E$19="No"),Rates!$D$19,IF(AND(C152="C",'Claim Details'!$E$28&gt;=Rates!$F$14,'Claim Details'!$E$28&lt;=Rates!$F$15,'Claim Details'!$E$19="Yes"),Rates!$G$19,IF(AND(C152="C",'Claim Details'!$E$28&gt;=Rates!$F$14,'Claim Details'!$E$28&lt;=Rates!$F$15,'Claim Details'!$E$19="No"),Rates!$F$19,IF(AND(C152="C",'Claim Details'!$E$28&gt;=Rates!$H$14,'Claim Details'!$E$28&lt;=Rates!$H$15,'Claim Details'!$E$19="Yes"),Rates!$I$19,IF(AND(C152="C",'Claim Details'!$E$28&gt;=Rates!$H$14,'Claim Details'!$E$28&lt;=Rates!$H$15,'Claim Details'!$E$19="No"),Rates!$H$19,IF(AND(C152="C",'Claim Details'!$E$28&gt;=Rates!$J$14,'Claim Details'!$E$28&lt;=Rates!$J$15,'Claim Details'!$E$19="Yes"),Rates!$K$19,IF(AND(C152="C",'Claim Details'!$E$28&gt;=Rates!$J$14,'Claim Details'!$E$28&lt;=Rates!$J$15,'Claim Details'!$E$19="No"),Rates!$J$19,"£0.00"))))))))))))))))))))))))</f>
        <v>£0.00</v>
      </c>
      <c r="AT152" s="189" t="str">
        <f>IF(AND(C152="A",'Claim Details'!$E$28&gt;=Rates!$D$14,'Claim Details'!$E$28&lt;=Rates!$D$15,'Claim Details'!$E$19="Yes"),Rates!$E$25,IF(AND(C152="A",'Claim Details'!$E$28&gt;=Rates!$D$14,'Claim Details'!$E$28&lt;=Rates!$D$15,'Claim Details'!$E$19="No"),Rates!$D$25,IF(AND(C152="A",'Claim Details'!$E$28&gt;=Rates!$F$14,'Claim Details'!$E$28&lt;=Rates!$F$15,'Claim Details'!$E$19="Yes"),Rates!$G$25,IF(AND(C152="A",'Claim Details'!$E$28&gt;=Rates!$F$14,'Claim Details'!$E$28&lt;=Rates!$F$15,'Claim Details'!$E$19="No"),Rates!$F$25,IF(AND(C152="A",'Claim Details'!$E$28&gt;=Rates!$H$14,'Claim Details'!$E$28&lt;=Rates!$H$15,'Claim Details'!$E$19="Yes"),Rates!$I$25,IF(AND(C152="A",'Claim Details'!$E$28&gt;=Rates!$H$14,'Claim Details'!$E$28&lt;=Rates!$H$15,'Claim Details'!$E$19="No"),Rates!$H$25,IF(AND(C152="A",'Claim Details'!$E$28&gt;=Rates!$J$14,'Claim Details'!$E$28&lt;=Rates!$J$15,'Claim Details'!$E$19="Yes"),Rates!$K$25,IF(AND(C152="A",'Claim Details'!$E$28&gt;=Rates!$J$14,'Claim Details'!$E$28&lt;=Rates!$J$15,'Claim Details'!$E$19="No"),Rates!$J$25,IF(AND(C152="B",'Claim Details'!$E$28&gt;=Rates!$D$14,'Claim Details'!$E$28&lt;=Rates!$D$15,'Claim Details'!$E$19="Yes"),Rates!$E$26,IF(AND(C152="B",'Claim Details'!$E$28&gt;=Rates!$D$14,'Claim Details'!$E$28&lt;=Rates!$D$15,'Claim Details'!$E$19="No"),Rates!$D$26,IF(AND(C152="B",'Claim Details'!$E$28&gt;=Rates!$F$14,'Claim Details'!$E$28&lt;=Rates!$F$15,'Claim Details'!$E$19="Yes"),Rates!$G$26,IF(AND(C152="B",'Claim Details'!$E$28&gt;=Rates!$F$14,'Claim Details'!$E$28&lt;=Rates!$F$15,'Claim Details'!$E$19="No"),Rates!$F$26,IF(AND(C152="B",'Claim Details'!$E$28&gt;=Rates!$H$14,'Claim Details'!$E$28&lt;=Rates!$H$15,'Claim Details'!$E$19="Yes"),Rates!$I$26,IF(AND(C152="B",'Claim Details'!$E$28&gt;=Rates!$H$14,'Claim Details'!$E$28&lt;=Rates!$H$15,'Claim Details'!$E$19="No"),Rates!$H$26,IF(AND(C152="B",'Claim Details'!$E$28&gt;=Rates!$J$14,'Claim Details'!$E$28&lt;=Rates!$J$15,'Claim Details'!$E$19="Yes"),Rates!$K$26,IF(AND(C152="B",'Claim Details'!$E$28&gt;=Rates!$J$14,'Claim Details'!$E$28&lt;=Rates!$J$15,'Claim Details'!$E$19="No"),Rates!$J$26,IF(AND(C152="C",'Claim Details'!$E$28&gt;=Rates!$D$14,'Claim Details'!$E$28&lt;=Rates!$D$15,'Claim Details'!$E$19="Yes"),Rates!$E$27,IF(AND(C152="C",'Claim Details'!$E$28&gt;=Rates!$D$14,'Claim Details'!$E$28&lt;=Rates!$D$15,'Claim Details'!$E$19="No"),Rates!$D$27,IF(AND(C152="C",'Claim Details'!$E$28&gt;=Rates!$F$14,'Claim Details'!$E$28&lt;=Rates!$F$15,'Claim Details'!$E$19="Yes"),Rates!$G$27,IF(AND(C152="C",'Claim Details'!$E$28&gt;=Rates!$F$14,'Claim Details'!$E$28&lt;=Rates!$F$15,'Claim Details'!$E$19="No"),Rates!$F$27,IF(AND(C152="C",'Claim Details'!$E$28&gt;=Rates!$H$14,'Claim Details'!$E$28&lt;=Rates!$H$15,'Claim Details'!$E$19="Yes"),Rates!$I$27,IF(AND(C152="C",'Claim Details'!$E$28&gt;=Rates!$H$14,'Claim Details'!$E$28&lt;=Rates!$H$15,'Claim Details'!$E$19="No"),Rates!$H$27,IF(AND(C152="C",'Claim Details'!$E$28&gt;=Rates!$J$14,'Claim Details'!$E$28&lt;=Rates!$J$15,'Claim Details'!$E$19="Yes"),Rates!$K$27,IF(AND(C152="C",'Claim Details'!$E$28&gt;=Rates!$J$14,'Claim Details'!$E$28&lt;=Rates!$J$15,'Claim Details'!$E$19="No"),Rates!$J$27,"£0.00"))))))))))))))))))))))))</f>
        <v>£0.00</v>
      </c>
      <c r="AU152" s="191" t="str">
        <f>IF(AND(C152="A",'Claim Details'!$E$28&gt;=Rates!$D$14,'Claim Details'!$E$28&lt;=Rates!$D$15,'Claim Details'!$E$19="Yes"),Rates!$E$20,IF(AND(C152="A",'Claim Details'!$E$28&gt;=Rates!$D$14,'Claim Details'!$E$28&lt;=Rates!$D$15,'Claim Details'!$E$19="No"),Rates!$D$20,IF(AND(C152="A",'Claim Details'!$E$28&gt;=Rates!$F$14,'Claim Details'!$E$28&lt;=Rates!$F$15,'Claim Details'!$E$19="Yes"),Rates!$G$20,IF(AND(C152="A",'Claim Details'!$E$28&gt;=Rates!$F$14,'Claim Details'!$E$28&lt;=Rates!$F$15,'Claim Details'!$E$19="No"),Rates!$F$20,IF(AND(C152="A",'Claim Details'!$E$28&gt;=Rates!$H$14,'Claim Details'!$E$28&lt;=Rates!$H$15,'Claim Details'!$E$19="Yes"),Rates!$I$20,IF(AND(C152="A",'Claim Details'!$E$28&gt;=Rates!$H$14,'Claim Details'!$E$28&lt;=Rates!$H$15,'Claim Details'!$E$19="No"),Rates!$H$20,IF(AND(C152="A",'Claim Details'!$E$28&gt;=Rates!$J$14,'Claim Details'!$E$28&lt;=Rates!$J$15,'Claim Details'!$E$19="Yes"),Rates!$K$20,IF(AND(C152="A",'Claim Details'!$E$28&gt;=Rates!$J$14,'Claim Details'!$E$28&lt;=Rates!$J$15,'Claim Details'!$E$19="No"),Rates!$J$20,IF(AND(C152="B",'Claim Details'!$E$28&gt;=Rates!$D$14,'Claim Details'!$E$28&lt;=Rates!$D$15,'Claim Details'!$E$19="Yes"),Rates!$E$21,IF(AND(C152="B",'Claim Details'!$E$28&gt;=Rates!$D$14,'Claim Details'!$E$28&lt;=Rates!$D$15,'Claim Details'!$E$19="No"),Rates!$D$21,IF(AND(C152="B",'Claim Details'!$E$28&gt;=Rates!$F$14,'Claim Details'!$E$28&lt;=Rates!$F$15,'Claim Details'!$E$19="Yes"),Rates!$G$21,IF(AND(C152="B",'Claim Details'!$E$28&gt;=Rates!$F$14,'Claim Details'!$E$28&lt;=Rates!$F$15,'Claim Details'!$E$19="No"),Rates!$F$21,IF(AND(C152="B",'Claim Details'!$E$28&gt;=Rates!$H$14,'Claim Details'!$E$28&lt;=Rates!$H$15,'Claim Details'!$E$19="Yes"),Rates!$I$21,IF(AND(C152="B",'Claim Details'!$E$28&gt;=Rates!$H$14,'Claim Details'!$E$28&lt;=Rates!$H$15,'Claim Details'!$E$19="No"),Rates!$H$21,IF(AND(C152="B",'Claim Details'!$E$28&gt;=Rates!$J$14,'Claim Details'!$E$28&lt;=Rates!$J$15,'Claim Details'!$E$19="Yes"),Rates!$K$21,IF(AND(C152="B",'Claim Details'!$E$28&gt;=Rates!$J$14,'Claim Details'!$E$28&lt;=Rates!$J$15,'Claim Details'!$E$19="No"),Rates!$J$21,"£0.00"))))))))))))))))</f>
        <v>£0.00</v>
      </c>
      <c r="AV152" s="191" t="str">
        <f>IF(AND(C152="A",'Claim Details'!$E$28&gt;=Rates!$D$14,'Claim Details'!$E$28&lt;=Rates!$D$15,'Claim Details'!$E$19="Yes"),Rates!$E$22,IF(AND(C152="A",'Claim Details'!$E$28&gt;=Rates!$D$14,'Claim Details'!$E$28&lt;=Rates!$D$15,'Claim Details'!$E$19="No"),Rates!$D$22,IF(AND(C152="A",'Claim Details'!$E$28&gt;=Rates!$F$14,'Claim Details'!$E$28&lt;=Rates!$F$15,'Claim Details'!$E$19="Yes"),Rates!$G$22,IF(AND(C152="A",'Claim Details'!$E$28&gt;=Rates!$F$14,'Claim Details'!$E$28&lt;=Rates!$F$15,'Claim Details'!$E$19="No"),Rates!$F$22,IF(AND(C152="A",'Claim Details'!$E$28&gt;=Rates!$H$14,'Claim Details'!$E$28&lt;=Rates!$H$15,'Claim Details'!$E$19="Yes"),Rates!$I$22,IF(AND(C152="A",'Claim Details'!$E$28&gt;=Rates!$H$14,'Claim Details'!$E$28&lt;=Rates!$H$15,'Claim Details'!$E$19="No"),Rates!$H$22,IF(AND(C152="A",'Claim Details'!$E$28&gt;=Rates!$J$14,'Claim Details'!$E$28&lt;=Rates!$J$15,'Claim Details'!$E$19="Yes"),Rates!$K$22,IF(AND(C152="A",'Claim Details'!$E$28&gt;=Rates!$J$14,'Claim Details'!$E$28&lt;=Rates!$J$15,'Claim Details'!$E$19="No"),Rates!$J$22,IF(AND(C152="B",'Claim Details'!$E$28&gt;=Rates!$D$14,'Claim Details'!$E$28&lt;=Rates!$D$15,'Claim Details'!$E$19="Yes"),Rates!$E$23,IF(AND(C152="B",'Claim Details'!$E$28&gt;=Rates!$D$14,'Claim Details'!$E$28&lt;=Rates!$D$15,'Claim Details'!$E$19="No"),Rates!$D$23,IF(AND(C152="B",'Claim Details'!$E$28&gt;=Rates!$F$14,'Claim Details'!$E$28&lt;=Rates!$F$15,'Claim Details'!$E$19="Yes"),Rates!$G$23,IF(AND(C152="B",'Claim Details'!$E$28&gt;=Rates!$F$14,'Claim Details'!$E$28&lt;=Rates!$F$15,'Claim Details'!$E$19="No"),Rates!$F$23,IF(AND(C152="B",'Claim Details'!$E$28&gt;=Rates!$H$14,'Claim Details'!$E$28&lt;=Rates!$H$15,'Claim Details'!$E$19="Yes"),Rates!$I$23,IF(AND(C152="B",'Claim Details'!$E$28&gt;=Rates!$H$14,'Claim Details'!$E$28&lt;=Rates!$H$15,'Claim Details'!$E$19="No"),Rates!$H$23,IF(AND(C152="B",'Claim Details'!$E$28&gt;=Rates!$J$14,'Claim Details'!$E$28&lt;=Rates!$J$15,'Claim Details'!$E$19="Yes"),Rates!$K$23,IF(AND(C152="B",'Claim Details'!$E$28&gt;=Rates!$J$14,'Claim Details'!$E$28&lt;=Rates!$J$15,'Claim Details'!$E$19="No"),Rates!$J$23,IF(AND(C152="C",'Claim Details'!$E$28&gt;=Rates!$D$14,'Claim Details'!$E$28&lt;=Rates!$D$15,'Claim Details'!$E$19="Yes"),Rates!$E$24,IF(AND(C152="C",'Claim Details'!$E$28&gt;=Rates!$D$14,'Claim Details'!$E$28&lt;=Rates!$D$15,'Claim Details'!$E$19="No"),Rates!$D$24,IF(AND(C152="C",'Claim Details'!$E$28&gt;=Rates!$F$14,'Claim Details'!$E$28&lt;=Rates!$F$15,'Claim Details'!$E$19="Yes"),Rates!$G$24,IF(AND(C152="C",'Claim Details'!$E$28&gt;=Rates!$F$14,'Claim Details'!$E$28&lt;=Rates!$F$15,'Claim Details'!$E$19="No"),Rates!$F$24,IF(AND(C152="C",'Claim Details'!$E$28&gt;=Rates!$H$14,'Claim Details'!$E$28&lt;=Rates!$H$15,'Claim Details'!$E$19="Yes"),Rates!$I$24,IF(AND(C152="C",'Claim Details'!$E$28&gt;=Rates!$H$14,'Claim Details'!$E$28&lt;=Rates!$H$15,'Claim Details'!$E$19="No"),Rates!$H$24,IF(AND(C152="C",'Claim Details'!$E$28&gt;=Rates!$J$14,'Claim Details'!$E$28&lt;=Rates!$J$15,'Claim Details'!$E$19="Yes"),Rates!$K$24,IF(AND(C152="C",'Claim Details'!$E$28&gt;=Rates!$J$14,'Claim Details'!$E$28&lt;=Rates!$J$15,'Claim Details'!$E$19="No"),Rates!$J$24,"£0.00"))))))))))))))))))))))))</f>
        <v>£0.00</v>
      </c>
      <c r="AW152" s="1"/>
      <c r="AX152" s="189" t="str">
        <f>IF(AND(U152="A",'Claim Details'!$I$28&gt;=Rates!$D$14,'Claim Details'!$I$28&lt;=Rates!$D$15,'Claim Details'!$I$19="Yes"),Rates!$J$17,IF(AND(U152="A",'Claim Details'!$I$28&gt;=Rates!$D$14,'Claim Details'!$I$28&lt;=Rates!$D$15,'Claim Details'!$I$19="No"),Rates!$D$17,IF(AND(U152="A",'Claim Details'!$I$28&gt;=Rates!$F$14,'Claim Details'!$I$28&lt;=Rates!$F$15,'Claim Details'!$I$19="Yes"),Rates!$G$17,IF(AND(U152="A",'Claim Details'!$I$28&gt;=Rates!$F$14,'Claim Details'!$I$28&lt;=Rates!$F$15,'Claim Details'!$I$19="No"),Rates!$F$17,IF(AND(U152="A",'Claim Details'!$I$28&gt;=Rates!$H$14,'Claim Details'!$I$28&lt;=Rates!$H$15,'Claim Details'!$I$19="Yes"),Rates!$I$17,IF(AND(U152="A",'Claim Details'!$I$28&gt;=Rates!$H$14,'Claim Details'!$I$28&lt;=Rates!$H$15,'Claim Details'!$I$19="No"),Rates!$H$17,IF(AND(U152="A",'Claim Details'!$I$28&gt;=Rates!$J$14,'Claim Details'!$I$28&lt;=Rates!$J$15,'Claim Details'!$I$19="Yes"),Rates!$K$17,IF(AND(U152="A",'Claim Details'!$I$28&gt;=Rates!$J$14,'Claim Details'!$I$28&lt;=Rates!$J$15,'Claim Details'!$I$19="No"),Rates!$J$17,IF(AND(U152="B",'Claim Details'!$I$28&gt;=Rates!$D$14,'Claim Details'!$I$28&lt;=Rates!$D$15,'Claim Details'!$I$19="Yes"),Rates!$E$18,IF(AND(U152="B",'Claim Details'!$I$28&gt;=Rates!$D$14,'Claim Details'!$I$28&lt;=Rates!$D$15,'Claim Details'!$I$19="No"),Rates!$D$18,IF(AND(U152="B",'Claim Details'!$I$28&gt;=Rates!$F$14,'Claim Details'!$I$28&lt;=Rates!$F$15,'Claim Details'!$I$19="Yes"),Rates!$G$18,IF(AND(U152="B",'Claim Details'!$I$28&gt;=Rates!$F$14,'Claim Details'!$I$28&lt;=Rates!$F$15,'Claim Details'!$I$19="No"),Rates!$F$18,IF(AND(U152="B",'Claim Details'!$I$28&gt;=Rates!$H$14,'Claim Details'!$I$28&lt;=Rates!$H$15,'Claim Details'!$I$19="Yes"),Rates!$I$18,IF(AND(U152="B",'Claim Details'!$I$28&gt;=Rates!$H$14,'Claim Details'!$I$28&lt;=Rates!$H$15,'Claim Details'!$I$19="No"),Rates!$H$18,IF(AND(U152="B",'Claim Details'!$I$28&gt;=Rates!$J$14,'Claim Details'!$I$28&lt;=Rates!$J$15,'Claim Details'!$I$19="Yes"),Rates!$K$18,IF(AND(U152="B",'Claim Details'!$I$28&gt;=Rates!$J$14,'Claim Details'!$I$28&lt;=Rates!$J$15,'Claim Details'!$I$19="No"),Rates!$J$18,IF(AND(U152="C",'Claim Details'!$I$28&gt;=Rates!$D$14,'Claim Details'!$I$28&lt;=Rates!$D$15,'Claim Details'!$I$19="Yes"),Rates!$E$19,IF(AND(U152="C",'Claim Details'!$I$28&gt;=Rates!$D$14,'Claim Details'!$I$28&lt;=Rates!$D$15,'Claim Details'!$I$19="No"),Rates!$D$19,IF(AND(U152="C",'Claim Details'!$I$28&gt;=Rates!$F$14,'Claim Details'!$I$28&lt;=Rates!$F$15,'Claim Details'!$I$19="Yes"),Rates!$G$19,IF(AND(U152="C",'Claim Details'!$I$28&gt;=Rates!$F$14,'Claim Details'!$I$28&lt;=Rates!$F$15,'Claim Details'!$I$19="No"),Rates!$F$19,IF(AND(U152="C",'Claim Details'!$I$28&gt;=Rates!$H$14,'Claim Details'!$I$28&lt;=Rates!$H$15,'Claim Details'!$I$19="Yes"),Rates!$I$19,IF(AND(U152="C",'Claim Details'!$I$28&gt;=Rates!$H$14,'Claim Details'!$I$28&lt;=Rates!$H$15,'Claim Details'!$I$19="No"),Rates!$H$19,IF(AND(U152="C",'Claim Details'!$I$28&gt;=Rates!$J$14,'Claim Details'!$I$28&lt;=Rates!$J$15,'Claim Details'!$I$19="Yes"),Rates!$K$19,IF(AND(U152="C",'Claim Details'!$I$28&gt;=Rates!$J$14,'Claim Details'!$I$28&lt;=Rates!$J$15,'Claim Details'!$I$19="No"),Rates!$J$19,"£0.00"))))))))))))))))))))))))</f>
        <v>£0.00</v>
      </c>
      <c r="AY152" s="189" t="str">
        <f>IF(AND(C152="A",'Claim Details'!$I$28&gt;=Rates!$D$14,'Claim Details'!$I$28&lt;=Rates!$D$15,'Claim Details'!$I$19="Yes"),Rates!$J$25,IF(AND(C152="A",'Claim Details'!$I$28&gt;=Rates!$D$14,'Claim Details'!$I$28&lt;=Rates!$D$15,'Claim Details'!$I$19="No"),Rates!$D$25,IF(AND(C152="A",'Claim Details'!$I$28&gt;=Rates!$F$14,'Claim Details'!$I$28&lt;=Rates!$F$15,'Claim Details'!$I$19="Yes"),Rates!$G$25,IF(AND(C152="A",'Claim Details'!$I$28&gt;=Rates!$F$14,'Claim Details'!$I$28&lt;=Rates!$F$15,'Claim Details'!$I$19="No"),Rates!$F$25,IF(AND(C152="A",'Claim Details'!$I$28&gt;=Rates!$H$14,'Claim Details'!$I$28&lt;=Rates!$H$15,'Claim Details'!$I$19="Yes"),Rates!$I$25,IF(AND(C152="A",'Claim Details'!$I$28&gt;=Rates!$H$14,'Claim Details'!$I$28&lt;=Rates!$H$15,'Claim Details'!$I$19="No"),Rates!$H$25,IF(AND(C152="A",'Claim Details'!$I$28&gt;=Rates!$J$14,'Claim Details'!$I$28&lt;=Rates!$J$15,'Claim Details'!$I$19="Yes"),Rates!$K$25,IF(AND(C152="A",'Claim Details'!$I$28&gt;=Rates!$J$14,'Claim Details'!$I$28&lt;=Rates!$J$15,'Claim Details'!$I$19="No"),Rates!$J$25,IF(AND(C152="B",'Claim Details'!$I$28&gt;=Rates!$D$14,'Claim Details'!$I$28&lt;=Rates!$D$15,'Claim Details'!$I$19="Yes"),Rates!$E$26,IF(AND(C152="B",'Claim Details'!$I$28&gt;=Rates!$D$14,'Claim Details'!$I$28&lt;=Rates!$D$15,'Claim Details'!$I$19="No"),Rates!$D$26,IF(AND(C152="B",'Claim Details'!$I$28&gt;=Rates!$F$14,'Claim Details'!$I$28&lt;=Rates!$F$15,'Claim Details'!$I$19="Yes"),Rates!$G$26,IF(AND(C152="B",'Claim Details'!$I$28&gt;=Rates!$F$14,'Claim Details'!$I$28&lt;=Rates!$F$15,'Claim Details'!$I$19="No"),Rates!$F$26,IF(AND(C152="B",'Claim Details'!$I$28&gt;=Rates!$H$14,'Claim Details'!$I$28&lt;=Rates!$H$15,'Claim Details'!$I$19="Yes"),Rates!$I$26,IF(AND(C152="B",'Claim Details'!$I$28&gt;=Rates!$H$14,'Claim Details'!$I$28&lt;=Rates!$H$15,'Claim Details'!$I$19="No"),Rates!$H$26,IF(AND(C152="B",'Claim Details'!$I$28&gt;=Rates!$J$14,'Claim Details'!$I$28&lt;=Rates!$J$15,'Claim Details'!$I$19="Yes"),Rates!$K$26,IF(AND(C152="B",'Claim Details'!$I$28&gt;=Rates!$J$14,'Claim Details'!$I$28&lt;=Rates!$J$15,'Claim Details'!$I$19="No"),Rates!$J$26,IF(AND(C152="C",'Claim Details'!$I$28&gt;=Rates!$D$14,'Claim Details'!$I$28&lt;=Rates!$D$15,'Claim Details'!$I$19="Yes"),Rates!$E$27,IF(AND(C152="C",'Claim Details'!$I$28&gt;=Rates!$D$14,'Claim Details'!$I$28&lt;=Rates!$D$15,'Claim Details'!$I$19="No"),Rates!$D$27,IF(AND(C152="C",'Claim Details'!$I$28&gt;=Rates!$F$14,'Claim Details'!$I$28&lt;=Rates!$F$15,'Claim Details'!$I$19="Yes"),Rates!$G$27,IF(AND(C152="C",'Claim Details'!$I$28&gt;=Rates!$F$14,'Claim Details'!$I$28&lt;=Rates!$F$15,'Claim Details'!$I$19="No"),Rates!$F$27,IF(AND(C152="C",'Claim Details'!$I$28&gt;=Rates!$H$14,'Claim Details'!$I$28&lt;=Rates!$H$15,'Claim Details'!$I$19="Yes"),Rates!$I$27,IF(AND(C152="C",'Claim Details'!$I$28&gt;=Rates!$H$14,'Claim Details'!$I$28&lt;=Rates!$H$15,'Claim Details'!$I$19="No"),Rates!$H$27,IF(AND(C152="C",'Claim Details'!$I$28&gt;=Rates!$J$14,'Claim Details'!$I$28&lt;=Rates!$J$15,'Claim Details'!$I$19="Yes"),Rates!$K$27,IF(AND(C152="C",'Claim Details'!$I$28&gt;=Rates!$J$14,'Claim Details'!$I$28&lt;=Rates!$J$15,'Claim Details'!$I$19="No"),Rates!$J$27,"£0.00"))))))))))))))))))))))))</f>
        <v>£0.00</v>
      </c>
      <c r="AZ152" s="189" t="str">
        <f>IF(AND(C152="A",'Claim Details'!$I$28&gt;=Rates!$D$14,'Claim Details'!$I$28&lt;=Rates!$D$15,'Claim Details'!$I$19="Yes"),Rates!$E$20,IF(AND(C152="A",'Claim Details'!$I$28&gt;=Rates!$D$14,'Claim Details'!$I$28&lt;=Rates!$D$15,'Claim Details'!$I$19="No"),Rates!$D$20,IF(AND(C152="A",'Claim Details'!$I$28&gt;=Rates!$F$14,'Claim Details'!$I$28&lt;=Rates!$F$15,'Claim Details'!$I$19="Yes"),Rates!$G$20,IF(AND(C152="A",'Claim Details'!$I$28&gt;=Rates!$F$14,'Claim Details'!$I$28&lt;=Rates!$F$15,'Claim Details'!$I$19="No"),Rates!$F$20,IF(AND(C152="A",'Claim Details'!$I$28&gt;=Rates!$H$14,'Claim Details'!$I$28&lt;=Rates!$H$15,'Claim Details'!$I$19="Yes"),Rates!$I$20,IF(AND(C152="A",'Claim Details'!$I$28&gt;=Rates!$H$14,'Claim Details'!$I$28&lt;=Rates!$H$15,'Claim Details'!$I$19="No"),Rates!$H$20,IF(AND(C152="A",'Claim Details'!$I$28&gt;=Rates!$J$14,'Claim Details'!$I$28&lt;=Rates!$J$15,'Claim Details'!$I$19="Yes"),Rates!$K$20,IF(AND(C152="A",'Claim Details'!$I$28&gt;=Rates!$J$14,'Claim Details'!$I$28&lt;=Rates!$J$15,'Claim Details'!$I$19="No"),Rates!$J$20,IF(AND(C152="B",'Claim Details'!$I$28&gt;=Rates!$D$14,'Claim Details'!$I$28&lt;=Rates!$D$15,'Claim Details'!$I$19="Yes"),Rates!$E$21,IF(AND(C152="B",'Claim Details'!$I$28&gt;=Rates!$D$14,'Claim Details'!$I$28&lt;=Rates!$D$15,'Claim Details'!$I$19="No"),Rates!$D$21,IF(AND(C152="B",'Claim Details'!$I$28&gt;=Rates!$F$14,'Claim Details'!$I$28&lt;=Rates!$F$15,'Claim Details'!$I$19="Yes"),Rates!$G$21,IF(AND(C152="B",'Claim Details'!$I$28&gt;=Rates!$F$14,'Claim Details'!$I$28&lt;=Rates!$F$15,'Claim Details'!$I$19="No"),Rates!$F$21,IF(AND(C152="B",'Claim Details'!$I$28&gt;=Rates!$H$14,'Claim Details'!$I$28&lt;=Rates!$H$15,'Claim Details'!$I$19="Yes"),Rates!$I$21,IF(AND(C152="B",'Claim Details'!$I$28&gt;=Rates!$H$14,'Claim Details'!$I$28&lt;=Rates!$H$15,'Claim Details'!$I$19="No"),Rates!$H$21,IF(AND(C152="B",'Claim Details'!$I$28&gt;=Rates!$J$14,'Claim Details'!$I$28&lt;=Rates!$J$15,'Claim Details'!$I$19="Yes"),Rates!$K$21,IF(AND(C152="B",'Claim Details'!$I$28&gt;=Rates!$J$14,'Claim Details'!$I$28&lt;=Rates!$J$15,'Claim Details'!$I$19="No"),Rates!$J$21,"£0.00"))))))))))))))))</f>
        <v>£0.00</v>
      </c>
      <c r="BA152" s="189" t="str">
        <f>IF(AND(C152="A",'Claim Details'!$I$28&gt;=Rates!$D$14,'Claim Details'!$I$28&lt;=Rates!$D$15,'Claim Details'!$I$19="Yes"),Rates!$E$22,IF(AND(C152="A",'Claim Details'!$I$28&gt;=Rates!$D$14,'Claim Details'!$I$28&lt;=Rates!$D$15,'Claim Details'!$I$19="No"),Rates!$D$22,IF(AND(C152="A",'Claim Details'!$I$28&gt;=Rates!$F$14,'Claim Details'!$I$28&lt;=Rates!$F$15,'Claim Details'!$I$19="Yes"),Rates!$G$22,IF(AND(C152="A",'Claim Details'!$I$28&gt;=Rates!$F$14,'Claim Details'!$I$28&lt;=Rates!$F$15,'Claim Details'!$I$19="No"),Rates!$F$22,IF(AND(C152="A",'Claim Details'!$I$28&gt;=Rates!$H$14,'Claim Details'!$I$28&lt;=Rates!$H$15,'Claim Details'!$I$19="Yes"),Rates!$I$22,IF(AND(C152="A",'Claim Details'!$I$28&gt;=Rates!$H$14,'Claim Details'!$I$28&lt;=Rates!$H$15,'Claim Details'!$I$19="No"),Rates!$H$22,IF(AND(C152="A",'Claim Details'!$I$28&gt;=Rates!$J$14,'Claim Details'!$I$28&lt;=Rates!$J$15,'Claim Details'!$I$19="Yes"),Rates!$K$22,IF(AND(C152="A",'Claim Details'!$I$28&gt;=Rates!$J$14,'Claim Details'!$I$28&lt;=Rates!$J$15,'Claim Details'!$I$19="No"),Rates!$J$22,IF(AND(C152="B",'Claim Details'!$I$28&gt;=Rates!$D$14,'Claim Details'!$I$28&lt;=Rates!$D$15,'Claim Details'!$I$19="Yes"),Rates!$E$23,IF(AND(C152="B",'Claim Details'!$I$28&gt;=Rates!$D$14,'Claim Details'!$I$28&lt;=Rates!$D$15,'Claim Details'!$I$19="No"),Rates!$D$23,IF(AND(C152="B",'Claim Details'!$I$28&gt;=Rates!$F$14,'Claim Details'!$I$28&lt;=Rates!$F$15,'Claim Details'!$I$19="Yes"),Rates!$G$23,IF(AND(C152="B",'Claim Details'!$I$28&gt;=Rates!$F$14,'Claim Details'!$I$28&lt;=Rates!$F$15,'Claim Details'!$I$19="No"),Rates!$F$23,IF(AND(C152="B",'Claim Details'!$I$28&gt;=Rates!$H$14,'Claim Details'!$I$28&lt;=Rates!$H$15,'Claim Details'!$I$19="Yes"),Rates!$I$23,IF(AND(C152="B",'Claim Details'!$I$28&gt;=Rates!$H$14,'Claim Details'!$I$28&lt;=Rates!$H$15,'Claim Details'!$I$19="No"),Rates!$H$23,IF(AND(C152="B",'Claim Details'!$I$28&gt;=Rates!$J$14,'Claim Details'!$I$28&lt;=Rates!$J$15,'Claim Details'!$I$19="Yes"),Rates!$K$23,IF(AND(C152="B",'Claim Details'!$I$28&gt;=Rates!$J$14,'Claim Details'!$I$28&lt;=Rates!$J$15,'Claim Details'!$I$19="No"),Rates!$J$23,IF(AND(C152="C",'Claim Details'!$I$28&gt;=Rates!$D$14,'Claim Details'!$I$28&lt;=Rates!$D$15,'Claim Details'!$I$19="Yes"),Rates!$E$24,IF(AND(C152="C",'Claim Details'!$I$28&gt;=Rates!$D$14,'Claim Details'!$I$28&lt;=Rates!$D$15,'Claim Details'!$I$19="No"),Rates!$D$24,IF(AND(C152="C",'Claim Details'!$I$28&gt;=Rates!$F$14,'Claim Details'!$I$28&lt;=Rates!$F$15,'Claim Details'!$I$19="Yes"),Rates!$G$24,IF(AND(C152="C",'Claim Details'!$I$28&gt;=Rates!$F$14,'Claim Details'!$I$28&lt;=Rates!$F$15,'Claim Details'!$I$19="No"),Rates!$F$24,IF(AND(C152="C",'Claim Details'!$I$28&gt;=Rates!$H$14,'Claim Details'!$I$28&lt;=Rates!$H$15,'Claim Details'!$I$19="Yes"),Rates!$I$24,IF(AND(C152="C",'Claim Details'!$I$28&gt;=Rates!$H$14,'Claim Details'!$I$28&lt;=Rates!$H$15,'Claim Details'!$I$19="No"),Rates!$H$24,IF(AND(C152="C",'Claim Details'!$I$28&gt;=Rates!$J$14,'Claim Details'!$I$28&lt;=Rates!$J$15,'Claim Details'!$I$19="Yes"),Rates!$K$24,IF(AND(C152="C",'Claim Details'!$I$28&gt;=Rates!$J$14,'Claim Details'!$I$28&lt;=Rates!$J$15,'Claim Details'!$I$19="No"),Rates!$J$24,"£0.00"))))))))))))))))))))))))</f>
        <v>£0.00</v>
      </c>
      <c r="BB152" s="189" t="str">
        <f t="shared" si="42"/>
        <v>£0.00</v>
      </c>
      <c r="BC152" s="1"/>
      <c r="BD152" s="189" t="str">
        <f>IF(AND(AE152="A",'Claim Details'!$I$28&gt;=Rates!$D$14,'Claim Details'!$I$28&lt;=Rates!$D$15,'Claim Details'!$I$19="Yes"),Rates!$J$17,IF(AND(AE152="A",'Claim Details'!$I$28&gt;=Rates!$D$14,'Claim Details'!$I$28&lt;=Rates!$D$15,'Claim Details'!$I$19="No"),Rates!$D$17,IF(AND(AE152="A",'Claim Details'!$I$28&gt;=Rates!$F$14,'Claim Details'!$I$28&lt;=Rates!$F$15,'Claim Details'!$I$19="Yes"),Rates!$G$17,IF(AND(AE152="A",'Claim Details'!$I$28&gt;=Rates!$F$14,'Claim Details'!$I$28&lt;=Rates!$F$15,'Claim Details'!$I$19="No"),Rates!$F$17,IF(AND(AE152="A",'Claim Details'!$I$28&gt;=Rates!$H$14,'Claim Details'!$I$28&lt;=Rates!$H$15,'Claim Details'!$I$19="Yes"),Rates!$I$17,IF(AND(AE152="A",'Claim Details'!$I$28&gt;=Rates!$H$14,'Claim Details'!$I$28&lt;=Rates!$H$15,'Claim Details'!$I$19="No"),Rates!$H$17,IF(AND(AE152="A",'Claim Details'!$I$28&gt;=Rates!$J$14,'Claim Details'!$I$28&lt;=Rates!$J$15,'Claim Details'!$I$19="Yes"),Rates!$K$17,IF(AND(AE152="A",'Claim Details'!$I$28&gt;=Rates!$J$14,'Claim Details'!$I$28&lt;=Rates!$J$15,'Claim Details'!$I$19="No"),Rates!$J$17,IF(AND(AE152="B",'Claim Details'!$I$28&gt;=Rates!$D$14,'Claim Details'!$I$28&lt;=Rates!$D$15,'Claim Details'!$I$19="Yes"),Rates!$E$18,IF(AND(AE152="B",'Claim Details'!$I$28&gt;=Rates!$D$14,'Claim Details'!$I$28&lt;=Rates!$D$15,'Claim Details'!$I$19="No"),Rates!$D$18,IF(AND(AE152="B",'Claim Details'!$I$28&gt;=Rates!$F$14,'Claim Details'!$I$28&lt;=Rates!$F$15,'Claim Details'!$I$19="Yes"),Rates!$G$18,IF(AND(AE152="B",'Claim Details'!$I$28&gt;=Rates!$F$14,'Claim Details'!$I$28&lt;=Rates!$F$15,'Claim Details'!$I$19="No"),Rates!$F$18,IF(AND(AE152="B",'Claim Details'!$I$28&gt;=Rates!$H$14,'Claim Details'!$I$28&lt;=Rates!$H$15,'Claim Details'!$I$19="Yes"),Rates!$I$18,IF(AND(AE152="B",'Claim Details'!$I$28&gt;=Rates!$H$14,'Claim Details'!$I$28&lt;=Rates!$H$15,'Claim Details'!$I$19="No"),Rates!$H$18,IF(AND(AE152="B",'Claim Details'!$I$28&gt;=Rates!$J$14,'Claim Details'!$I$28&lt;=Rates!$J$15,'Claim Details'!$I$19="Yes"),Rates!$K$18,IF(AND(AE152="B",'Claim Details'!$I$28&gt;=Rates!$J$14,'Claim Details'!$I$28&lt;=Rates!$J$15,'Claim Details'!$I$19="No"),Rates!$J$18,IF(AND(AE152="C",'Claim Details'!$I$28&gt;=Rates!$D$14,'Claim Details'!$I$28&lt;=Rates!$D$15,'Claim Details'!$I$19="Yes"),Rates!$E$19,IF(AND(AE152="C",'Claim Details'!$I$28&gt;=Rates!$D$14,'Claim Details'!$I$28&lt;=Rates!$D$15,'Claim Details'!$I$19="No"),Rates!$D$19,IF(AND(AE152="C",'Claim Details'!$I$28&gt;=Rates!$F$14,'Claim Details'!$I$28&lt;=Rates!$F$15,'Claim Details'!$I$19="Yes"),Rates!$G$19,IF(AND(AE152="C",'Claim Details'!$I$28&gt;=Rates!$F$14,'Claim Details'!$I$28&lt;=Rates!$F$15,'Claim Details'!$I$19="No"),Rates!$F$19,IF(AND(AE152="C",'Claim Details'!$I$28&gt;=Rates!$H$14,'Claim Details'!$I$28&lt;=Rates!$H$15,'Claim Details'!$I$19="Yes"),Rates!$I$19,IF(AND(AE152="C",'Claim Details'!$I$28&gt;=Rates!$H$14,'Claim Details'!$I$28&lt;=Rates!$H$15,'Claim Details'!$I$19="No"),Rates!$H$19,IF(AND(AE152="C",'Claim Details'!$I$28&gt;=Rates!$J$14,'Claim Details'!$I$28&lt;=Rates!$J$15,'Claim Details'!$I$19="Yes"),Rates!$K$19,IF(AND(AE152="C",'Claim Details'!$I$28&gt;=Rates!$J$14,'Claim Details'!$I$28&lt;=Rates!$J$15,'Claim Details'!$I$19="No"),Rates!$J$19,"£0.00"))))))))))))))))))))))))</f>
        <v>£0.00</v>
      </c>
      <c r="BE152" s="189" t="str">
        <f>IF(AND(AE152="A",'Claim Details'!$I$28&gt;=Rates!$D$14,'Claim Details'!$I$28&lt;=Rates!$D$15,'Claim Details'!$I$19="Yes"),Rates!$J$25,IF(AND(AE152="A",'Claim Details'!$I$28&gt;=Rates!$D$14,'Claim Details'!$I$28&lt;=Rates!$D$15,'Claim Details'!$I$19="No"),Rates!$D$25,IF(AND(AE152="A",'Claim Details'!$I$28&gt;=Rates!$F$14,'Claim Details'!$I$28&lt;=Rates!$F$15,'Claim Details'!$I$19="Yes"),Rates!$G$25,IF(AND(AE152="A",'Claim Details'!$I$28&gt;=Rates!$F$14,'Claim Details'!$I$28&lt;=Rates!$F$15,'Claim Details'!$I$19="No"),Rates!$F$25,IF(AND(AE152="A",'Claim Details'!$I$28&gt;=Rates!$H$14,'Claim Details'!$I$28&lt;=Rates!$H$15,'Claim Details'!$I$19="Yes"),Rates!$I$25,IF(AND(AE152="A",'Claim Details'!$I$28&gt;=Rates!$H$14,'Claim Details'!$I$28&lt;=Rates!$H$15,'Claim Details'!$I$19="No"),Rates!$H$25,IF(AND(AE152="A",'Claim Details'!$I$28&gt;=Rates!$J$14,'Claim Details'!$I$28&lt;=Rates!$J$15,'Claim Details'!$I$19="Yes"),Rates!$K$25,IF(AND(AE152="A",'Claim Details'!$I$28&gt;=Rates!$J$14,'Claim Details'!$I$28&lt;=Rates!$J$15,'Claim Details'!$I$19="No"),Rates!$J$25,IF(AND(AE152="B",'Claim Details'!$I$28&gt;=Rates!$D$14,'Claim Details'!$I$28&lt;=Rates!$D$15,'Claim Details'!$I$19="Yes"),Rates!$E$26,IF(AND(AE152="B",'Claim Details'!$I$28&gt;=Rates!$D$14,'Claim Details'!$I$28&lt;=Rates!$D$15,'Claim Details'!$I$19="No"),Rates!$D$26,IF(AND(AE152="B",'Claim Details'!$I$28&gt;=Rates!$F$14,'Claim Details'!$I$28&lt;=Rates!$F$15,'Claim Details'!$I$19="Yes"),Rates!$G$26,IF(AND(AE152="B",'Claim Details'!$I$28&gt;=Rates!$F$14,'Claim Details'!$I$28&lt;=Rates!$F$15,'Claim Details'!$I$19="No"),Rates!$F$26,IF(AND(AE152="B",'Claim Details'!$I$28&gt;=Rates!$H$14,'Claim Details'!$I$28&lt;=Rates!$H$15,'Claim Details'!$I$19="Yes"),Rates!$I$26,IF(AND(AE152="B",'Claim Details'!$I$28&gt;=Rates!$H$14,'Claim Details'!$I$28&lt;=Rates!$H$15,'Claim Details'!$I$19="No"),Rates!$H$26,IF(AND(AE152="B",'Claim Details'!$I$28&gt;=Rates!$J$14,'Claim Details'!$I$28&lt;=Rates!$J$15,'Claim Details'!$I$19="Yes"),Rates!$K$26,IF(AND(AE152="B",'Claim Details'!$I$28&gt;=Rates!$J$14,'Claim Details'!$I$28&lt;=Rates!$J$15,'Claim Details'!$I$19="No"),Rates!$J$26,IF(AND(AE152="C",'Claim Details'!$I$28&gt;=Rates!$D$14,'Claim Details'!$I$28&lt;=Rates!$D$15,'Claim Details'!$I$19="Yes"),Rates!$E$27,IF(AND(AE152="C",'Claim Details'!$I$28&gt;=Rates!$D$14,'Claim Details'!$I$28&lt;=Rates!$D$15,'Claim Details'!$I$19="No"),Rates!$D$27,IF(AND(AE152="C",'Claim Details'!$I$28&gt;=Rates!$F$14,'Claim Details'!$I$28&lt;=Rates!$F$15,'Claim Details'!$I$19="Yes"),Rates!$G$27,IF(AND(AE152="C",'Claim Details'!$I$28&gt;=Rates!$F$14,'Claim Details'!$I$28&lt;=Rates!$F$15,'Claim Details'!$I$19="No"),Rates!$F$27,IF(AND(AE152="C",'Claim Details'!$I$28&gt;=Rates!$H$14,'Claim Details'!$I$28&lt;=Rates!$H$15,'Claim Details'!$I$19="Yes"),Rates!$I$27,IF(AND(AE152="C",'Claim Details'!$I$28&gt;=Rates!$H$14,'Claim Details'!$I$28&lt;=Rates!$H$15,'Claim Details'!$I$19="No"),Rates!$H$27,IF(AND(AE152="C",'Claim Details'!$I$28&gt;=Rates!$J$14,'Claim Details'!$I$28&lt;=Rates!$J$15,'Claim Details'!$I$19="Yes"),Rates!$K$27,IF(AND(AE152="C",'Claim Details'!$I$28&gt;=Rates!$J$14,'Claim Details'!$I$28&lt;=Rates!$J$15,'Claim Details'!$I$19="No"),Rates!$J$27,"£0.00"))))))))))))))))))))))))</f>
        <v>£0.00</v>
      </c>
      <c r="BF152" s="189" t="str">
        <f>IF(AND(AE152="A",'Claim Details'!$I$28&gt;=Rates!$D$14,'Claim Details'!$I$28&lt;=Rates!$D$15,'Claim Details'!$I$19="Yes"),Rates!$E$20,IF(AND(AE152="A",'Claim Details'!$I$28&gt;=Rates!$D$14,'Claim Details'!$I$28&lt;=Rates!$D$15,'Claim Details'!$I$19="No"),Rates!$D$20,IF(AND(AE152="A",'Claim Details'!$I$28&gt;=Rates!$F$14,'Claim Details'!$I$28&lt;=Rates!$F$15,'Claim Details'!$I$19="Yes"),Rates!$G$20,IF(AND(AE152="A",'Claim Details'!$I$28&gt;=Rates!$F$14,'Claim Details'!$I$28&lt;=Rates!$F$15,'Claim Details'!$I$19="No"),Rates!$F$20,IF(AND(AE152="A",'Claim Details'!$I$28&gt;=Rates!$H$14,'Claim Details'!$I$28&lt;=Rates!$H$15,'Claim Details'!$I$19="Yes"),Rates!$I$20,IF(AND(AE152="A",'Claim Details'!$I$28&gt;=Rates!$H$14,'Claim Details'!$I$28&lt;=Rates!$H$15,'Claim Details'!$I$19="No"),Rates!$H$20,IF(AND(AE152="A",'Claim Details'!$I$28&gt;=Rates!$J$14,'Claim Details'!$I$28&lt;=Rates!$J$15,'Claim Details'!$I$19="Yes"),Rates!$K$20,IF(AND(AE152="A",'Claim Details'!$I$28&gt;=Rates!$J$14,'Claim Details'!$I$28&lt;=Rates!$J$15,'Claim Details'!$I$19="No"),Rates!$J$20,IF(AND(AE152="B",'Claim Details'!$I$28&gt;=Rates!$D$14,'Claim Details'!$I$28&lt;=Rates!$D$15,'Claim Details'!$I$19="Yes"),Rates!$E$21,IF(AND(AE152="B",'Claim Details'!$I$28&gt;=Rates!$D$14,'Claim Details'!$I$28&lt;=Rates!$D$15,'Claim Details'!$I$19="No"),Rates!$D$21,IF(AND(AE152="B",'Claim Details'!$I$28&gt;=Rates!$F$14,'Claim Details'!$I$28&lt;=Rates!$F$15,'Claim Details'!$I$19="Yes"),Rates!$G$21,IF(AND(AE152="B",'Claim Details'!$I$28&gt;=Rates!$F$14,'Claim Details'!$I$28&lt;=Rates!$F$15,'Claim Details'!$I$19="No"),Rates!$F$21,IF(AND(AE152="B",'Claim Details'!$I$28&gt;=Rates!$H$14,'Claim Details'!$I$28&lt;=Rates!$H$15,'Claim Details'!$I$19="Yes"),Rates!$I$21,IF(AND(AE152="B",'Claim Details'!$I$28&gt;=Rates!$H$14,'Claim Details'!$I$28&lt;=Rates!$H$15,'Claim Details'!$I$19="No"),Rates!$H$21,IF(AND(AE152="B",'Claim Details'!$I$28&gt;=Rates!$J$14,'Claim Details'!$I$28&lt;=Rates!$J$15,'Claim Details'!$I$19="Yes"),Rates!$K$21,IF(AND(AE152="B",'Claim Details'!$I$28&gt;=Rates!$J$14,'Claim Details'!$I$28&lt;=Rates!$J$15,'Claim Details'!$I$19="No"),Rates!$J$21,"£0.00"))))))))))))))))</f>
        <v>£0.00</v>
      </c>
      <c r="BG152" s="189" t="str">
        <f>IF(AND(AE152="A",'Claim Details'!$I$28&gt;=Rates!$D$14,'Claim Details'!$I$28&lt;=Rates!$D$15,'Claim Details'!$I$19="Yes"),Rates!$E$22,IF(AND(AE152="A",'Claim Details'!$I$28&gt;=Rates!$D$14,'Claim Details'!$I$28&lt;=Rates!$D$15,'Claim Details'!$I$19="No"),Rates!$D$22,IF(AND(AE152="A",'Claim Details'!$I$28&gt;=Rates!$F$14,'Claim Details'!$I$28&lt;=Rates!$F$15,'Claim Details'!$I$19="Yes"),Rates!$G$22,IF(AND(AE152="A",'Claim Details'!$I$28&gt;=Rates!$F$14,'Claim Details'!$I$28&lt;=Rates!$F$15,'Claim Details'!$I$19="No"),Rates!$F$22,IF(AND(AE152="A",'Claim Details'!$I$28&gt;=Rates!$H$14,'Claim Details'!$I$28&lt;=Rates!$H$15,'Claim Details'!$I$19="Yes"),Rates!$I$22,IF(AND(AE152="A",'Claim Details'!$I$28&gt;=Rates!$H$14,'Claim Details'!$I$28&lt;=Rates!$H$15,'Claim Details'!$I$19="No"),Rates!$H$22,IF(AND(AE152="A",'Claim Details'!$I$28&gt;=Rates!$J$14,'Claim Details'!$I$28&lt;=Rates!$J$15,'Claim Details'!$I$19="Yes"),Rates!$K$22,IF(AND(AE152="A",'Claim Details'!$I$28&gt;=Rates!$J$14,'Claim Details'!$I$28&lt;=Rates!$J$15,'Claim Details'!$I$19="No"),Rates!$J$22,IF(AND(AE152="B",'Claim Details'!$I$28&gt;=Rates!$D$14,'Claim Details'!$I$28&lt;=Rates!$D$15,'Claim Details'!$I$19="Yes"),Rates!$E$23,IF(AND(AE152="B",'Claim Details'!$I$28&gt;=Rates!$D$14,'Claim Details'!$I$28&lt;=Rates!$D$15,'Claim Details'!$I$19="No"),Rates!$D$23,IF(AND(AE152="B",'Claim Details'!$I$28&gt;=Rates!$F$14,'Claim Details'!$I$28&lt;=Rates!$F$15,'Claim Details'!$I$19="Yes"),Rates!$G$23,IF(AND(AE152="B",'Claim Details'!$I$28&gt;=Rates!$F$14,'Claim Details'!$I$28&lt;=Rates!$F$15,'Claim Details'!$I$19="No"),Rates!$F$23,IF(AND(AE152="B",'Claim Details'!$I$28&gt;=Rates!$H$14,'Claim Details'!$I$28&lt;=Rates!$H$15,'Claim Details'!$I$19="Yes"),Rates!$I$23,IF(AND(AE152="B",'Claim Details'!$I$28&gt;=Rates!$H$14,'Claim Details'!$I$28&lt;=Rates!$H$15,'Claim Details'!$I$19="No"),Rates!$H$23,IF(AND(AE152="B",'Claim Details'!$I$28&gt;=Rates!$J$14,'Claim Details'!$I$28&lt;=Rates!$J$15,'Claim Details'!$I$19="Yes"),Rates!$K$23,IF(AND(AE152="B",'Claim Details'!$I$28&gt;=Rates!$J$14,'Claim Details'!$I$28&lt;=Rates!$J$15,'Claim Details'!$I$19="No"),Rates!$J$23,IF(AND(AE152="C",'Claim Details'!$I$28&gt;=Rates!$D$14,'Claim Details'!$I$28&lt;=Rates!$D$15,'Claim Details'!$I$19="Yes"),Rates!$E$24,IF(AND(AE152="C",'Claim Details'!$I$28&gt;=Rates!$D$14,'Claim Details'!$I$28&lt;=Rates!$D$15,'Claim Details'!$I$19="No"),Rates!$D$24,IF(AND(AE152="C",'Claim Details'!$I$28&gt;=Rates!$F$14,'Claim Details'!$I$28&lt;=Rates!$F$15,'Claim Details'!$I$19="Yes"),Rates!$G$24,IF(AND(AE152="C",'Claim Details'!$I$28&gt;=Rates!$F$14,'Claim Details'!$I$28&lt;=Rates!$F$15,'Claim Details'!$I$19="No"),Rates!$F$24,IF(AND(AE152="C",'Claim Details'!$I$28&gt;=Rates!$H$14,'Claim Details'!$I$28&lt;=Rates!$H$15,'Claim Details'!$I$19="Yes"),Rates!$I$24,IF(AND(AE152="C",'Claim Details'!$I$28&gt;=Rates!$H$14,'Claim Details'!$I$28&lt;=Rates!$H$15,'Claim Details'!$I$19="No"),Rates!$H$24,IF(AND(AE152="C",'Claim Details'!$I$28&gt;=Rates!$J$14,'Claim Details'!$I$28&lt;=Rates!$J$15,'Claim Details'!$I$19="Yes"),Rates!$K$24,IF(AND(AE152="C",'Claim Details'!$I$28&gt;=Rates!$J$14,'Claim Details'!$I$28&lt;=Rates!$J$15,'Claim Details'!$I$19="No"),Rates!$J$24,"£0.00"))))))))))))))))))))))))</f>
        <v>£0.00</v>
      </c>
      <c r="BH152" s="189" t="str">
        <f t="shared" si="43"/>
        <v>£0.00</v>
      </c>
      <c r="BI152" s="189">
        <f t="shared" si="44"/>
        <v>0</v>
      </c>
      <c r="BO152" s="202" t="str">
        <f>IF(H152="","£0.00",IF(AP152="4","£0.00",IF(AP152="5","£0.00",IF(AP152="1","£0.00",((AQ152*H152)*'Claim Details'!$F$111)/100))))</f>
        <v>£0.00</v>
      </c>
      <c r="BP152" s="202" t="str">
        <f>IF(T152="","£0.00",IF(AP152="4","£0.00",IF(AP152="5","£0.00",IF(AP152="1","£0.00",((AR152*T152)*'Claim Details'!$N$111)/100))))</f>
        <v>£0.00</v>
      </c>
      <c r="BQ152" s="202" t="str">
        <f>IF(AI152="","£0.00",IF(AP152="4","£0.00",IF(AP152="5","£0.00",IF(AP152="1","£0.00",((BI152*AI152)*'Claim Details'!$W$111)/100))))</f>
        <v>£0.00</v>
      </c>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row>
    <row r="153" spans="1:97" ht="15">
      <c r="A153" s="145"/>
      <c r="B153" s="91"/>
      <c r="C153" s="96"/>
      <c r="D153" s="97"/>
      <c r="E153" s="98"/>
      <c r="F153" s="89"/>
      <c r="G153" s="99"/>
      <c r="H153" s="100"/>
      <c r="I153" s="221" t="str">
        <f t="shared" si="34"/>
        <v>£0.00</v>
      </c>
      <c r="J153" s="101"/>
      <c r="K153" s="100"/>
      <c r="L153" s="221" t="str">
        <f t="shared" si="35"/>
        <v>£0.00</v>
      </c>
      <c r="M153" s="101"/>
      <c r="N153" s="102"/>
      <c r="O153" s="145"/>
      <c r="P153" s="77"/>
      <c r="Q153" s="87"/>
      <c r="R153" s="87"/>
      <c r="S153" s="87"/>
      <c r="T153" s="149" t="str">
        <f t="shared" si="36"/>
        <v/>
      </c>
      <c r="U153" s="87" t="str">
        <f t="shared" si="45"/>
        <v/>
      </c>
      <c r="V153" s="87"/>
      <c r="W153" s="53" t="str">
        <f t="shared" si="37"/>
        <v>£0.00</v>
      </c>
      <c r="X153" s="53"/>
      <c r="Y153" s="87"/>
      <c r="Z153" s="78"/>
      <c r="AA153" s="79"/>
      <c r="AB153" s="160"/>
      <c r="AC153" s="98"/>
      <c r="AD153" s="225"/>
      <c r="AE153" s="235" t="str">
        <f t="shared" si="38"/>
        <v/>
      </c>
      <c r="AF153" s="87" t="str">
        <f t="shared" si="39"/>
        <v/>
      </c>
      <c r="AG153" s="53"/>
      <c r="AH153" s="224"/>
      <c r="AI153" s="226" t="str">
        <f t="shared" si="31"/>
        <v/>
      </c>
      <c r="AJ153" s="236" t="str">
        <f t="shared" si="40"/>
        <v>£0.00</v>
      </c>
      <c r="AK153" s="31"/>
      <c r="AL153" s="1"/>
      <c r="AM153" s="1"/>
      <c r="AN153" s="1"/>
      <c r="AO153" s="1"/>
      <c r="AP153" s="1" t="str">
        <f t="shared" si="32"/>
        <v/>
      </c>
      <c r="AQ153" s="27">
        <f t="shared" si="33"/>
        <v>0</v>
      </c>
      <c r="AR153" s="189">
        <f t="shared" si="41"/>
        <v>0</v>
      </c>
      <c r="AS153" s="190" t="str">
        <f>IF(AND(C153="A",'Claim Details'!$E$28&gt;=Rates!$D$14,'Claim Details'!$E$28&lt;=Rates!$D$15,'Claim Details'!$E$19="Yes"),Rates!$E$17,IF(AND(C153="A",'Claim Details'!$E$28&gt;=Rates!$D$14,'Claim Details'!$E$28&lt;=Rates!$D$15,'Claim Details'!$E$19="No"),Rates!$D$17,IF(AND(C153="A",'Claim Details'!$E$28&gt;=Rates!$F$14,'Claim Details'!$E$28&lt;=Rates!$F$15,'Claim Details'!$E$19="Yes"),Rates!$G$17,IF(AND(C153="A",'Claim Details'!$E$28&gt;=Rates!$F$14,'Claim Details'!$E$28&lt;=Rates!$F$15,'Claim Details'!$E$19="No"),Rates!$F$17,IF(AND(C153="A",'Claim Details'!$E$28&gt;=Rates!$H$14,'Claim Details'!$E$28&lt;=Rates!$H$15,'Claim Details'!$E$19="Yes"),Rates!$I$17,IF(AND(C153="A",'Claim Details'!$E$28&gt;=Rates!$H$14,'Claim Details'!$E$28&lt;=Rates!$H$15,'Claim Details'!$E$19="No"),Rates!$H$17,IF(AND(C153="A",'Claim Details'!$E$28&gt;=Rates!$J$14,'Claim Details'!$E$28&lt;=Rates!$J$15,'Claim Details'!$E$19="Yes"),Rates!$K$17,IF(AND(C153="A",'Claim Details'!$E$28&gt;=Rates!$J$14,'Claim Details'!$E$28&lt;=Rates!$J$15,'Claim Details'!$E$19="No"),Rates!$J$17,IF(AND(C153="B",'Claim Details'!$E$28&gt;=Rates!$D$14,'Claim Details'!$E$28&lt;=Rates!$D$15,'Claim Details'!$E$19="Yes"),Rates!$E$18,IF(AND(C153="B",'Claim Details'!$E$28&gt;=Rates!$D$14,'Claim Details'!$E$28&lt;=Rates!$D$15,'Claim Details'!$E$19="No"),Rates!$D$18,IF(AND(C153="B",'Claim Details'!$E$28&gt;=Rates!$F$14,'Claim Details'!$E$28&lt;=Rates!$F$15,'Claim Details'!$E$19="Yes"),Rates!$G$18,IF(AND(C153="B",'Claim Details'!$E$28&gt;=Rates!$F$14,'Claim Details'!$E$28&lt;=Rates!$F$15,'Claim Details'!$E$19="No"),Rates!$F$18,IF(AND(C153="B",'Claim Details'!$E$28&gt;=Rates!$H$14,'Claim Details'!$E$28&lt;=Rates!$H$15,'Claim Details'!$E$19="Yes"),Rates!$I$18,IF(AND(C153="B",'Claim Details'!$E$28&gt;=Rates!$H$14,'Claim Details'!$E$28&lt;=Rates!$H$15,'Claim Details'!$E$19="No"),Rates!$H$18,IF(AND(C153="B",'Claim Details'!$E$28&gt;=Rates!$J$14,'Claim Details'!$E$28&lt;=Rates!$J$15,'Claim Details'!$E$19="Yes"),Rates!$K$18,IF(AND(C153="B",'Claim Details'!$E$28&gt;=Rates!$J$14,'Claim Details'!$E$28&lt;=Rates!$J$15,'Claim Details'!$E$19="No"),Rates!$J$18,IF(AND(C153="C",'Claim Details'!$E$28&gt;=Rates!$D$14,'Claim Details'!$E$28&lt;=Rates!$D$15,'Claim Details'!$E$19="Yes"),Rates!$E$19,IF(AND(C153="C",'Claim Details'!$E$28&gt;=Rates!$D$14,'Claim Details'!$E$28&lt;=Rates!$D$15,'Claim Details'!$E$19="No"),Rates!$D$19,IF(AND(C153="C",'Claim Details'!$E$28&gt;=Rates!$F$14,'Claim Details'!$E$28&lt;=Rates!$F$15,'Claim Details'!$E$19="Yes"),Rates!$G$19,IF(AND(C153="C",'Claim Details'!$E$28&gt;=Rates!$F$14,'Claim Details'!$E$28&lt;=Rates!$F$15,'Claim Details'!$E$19="No"),Rates!$F$19,IF(AND(C153="C",'Claim Details'!$E$28&gt;=Rates!$H$14,'Claim Details'!$E$28&lt;=Rates!$H$15,'Claim Details'!$E$19="Yes"),Rates!$I$19,IF(AND(C153="C",'Claim Details'!$E$28&gt;=Rates!$H$14,'Claim Details'!$E$28&lt;=Rates!$H$15,'Claim Details'!$E$19="No"),Rates!$H$19,IF(AND(C153="C",'Claim Details'!$E$28&gt;=Rates!$J$14,'Claim Details'!$E$28&lt;=Rates!$J$15,'Claim Details'!$E$19="Yes"),Rates!$K$19,IF(AND(C153="C",'Claim Details'!$E$28&gt;=Rates!$J$14,'Claim Details'!$E$28&lt;=Rates!$J$15,'Claim Details'!$E$19="No"),Rates!$J$19,"£0.00"))))))))))))))))))))))))</f>
        <v>£0.00</v>
      </c>
      <c r="AT153" s="189" t="str">
        <f>IF(AND(C153="A",'Claim Details'!$E$28&gt;=Rates!$D$14,'Claim Details'!$E$28&lt;=Rates!$D$15,'Claim Details'!$E$19="Yes"),Rates!$E$25,IF(AND(C153="A",'Claim Details'!$E$28&gt;=Rates!$D$14,'Claim Details'!$E$28&lt;=Rates!$D$15,'Claim Details'!$E$19="No"),Rates!$D$25,IF(AND(C153="A",'Claim Details'!$E$28&gt;=Rates!$F$14,'Claim Details'!$E$28&lt;=Rates!$F$15,'Claim Details'!$E$19="Yes"),Rates!$G$25,IF(AND(C153="A",'Claim Details'!$E$28&gt;=Rates!$F$14,'Claim Details'!$E$28&lt;=Rates!$F$15,'Claim Details'!$E$19="No"),Rates!$F$25,IF(AND(C153="A",'Claim Details'!$E$28&gt;=Rates!$H$14,'Claim Details'!$E$28&lt;=Rates!$H$15,'Claim Details'!$E$19="Yes"),Rates!$I$25,IF(AND(C153="A",'Claim Details'!$E$28&gt;=Rates!$H$14,'Claim Details'!$E$28&lt;=Rates!$H$15,'Claim Details'!$E$19="No"),Rates!$H$25,IF(AND(C153="A",'Claim Details'!$E$28&gt;=Rates!$J$14,'Claim Details'!$E$28&lt;=Rates!$J$15,'Claim Details'!$E$19="Yes"),Rates!$K$25,IF(AND(C153="A",'Claim Details'!$E$28&gt;=Rates!$J$14,'Claim Details'!$E$28&lt;=Rates!$J$15,'Claim Details'!$E$19="No"),Rates!$J$25,IF(AND(C153="B",'Claim Details'!$E$28&gt;=Rates!$D$14,'Claim Details'!$E$28&lt;=Rates!$D$15,'Claim Details'!$E$19="Yes"),Rates!$E$26,IF(AND(C153="B",'Claim Details'!$E$28&gt;=Rates!$D$14,'Claim Details'!$E$28&lt;=Rates!$D$15,'Claim Details'!$E$19="No"),Rates!$D$26,IF(AND(C153="B",'Claim Details'!$E$28&gt;=Rates!$F$14,'Claim Details'!$E$28&lt;=Rates!$F$15,'Claim Details'!$E$19="Yes"),Rates!$G$26,IF(AND(C153="B",'Claim Details'!$E$28&gt;=Rates!$F$14,'Claim Details'!$E$28&lt;=Rates!$F$15,'Claim Details'!$E$19="No"),Rates!$F$26,IF(AND(C153="B",'Claim Details'!$E$28&gt;=Rates!$H$14,'Claim Details'!$E$28&lt;=Rates!$H$15,'Claim Details'!$E$19="Yes"),Rates!$I$26,IF(AND(C153="B",'Claim Details'!$E$28&gt;=Rates!$H$14,'Claim Details'!$E$28&lt;=Rates!$H$15,'Claim Details'!$E$19="No"),Rates!$H$26,IF(AND(C153="B",'Claim Details'!$E$28&gt;=Rates!$J$14,'Claim Details'!$E$28&lt;=Rates!$J$15,'Claim Details'!$E$19="Yes"),Rates!$K$26,IF(AND(C153="B",'Claim Details'!$E$28&gt;=Rates!$J$14,'Claim Details'!$E$28&lt;=Rates!$J$15,'Claim Details'!$E$19="No"),Rates!$J$26,IF(AND(C153="C",'Claim Details'!$E$28&gt;=Rates!$D$14,'Claim Details'!$E$28&lt;=Rates!$D$15,'Claim Details'!$E$19="Yes"),Rates!$E$27,IF(AND(C153="C",'Claim Details'!$E$28&gt;=Rates!$D$14,'Claim Details'!$E$28&lt;=Rates!$D$15,'Claim Details'!$E$19="No"),Rates!$D$27,IF(AND(C153="C",'Claim Details'!$E$28&gt;=Rates!$F$14,'Claim Details'!$E$28&lt;=Rates!$F$15,'Claim Details'!$E$19="Yes"),Rates!$G$27,IF(AND(C153="C",'Claim Details'!$E$28&gt;=Rates!$F$14,'Claim Details'!$E$28&lt;=Rates!$F$15,'Claim Details'!$E$19="No"),Rates!$F$27,IF(AND(C153="C",'Claim Details'!$E$28&gt;=Rates!$H$14,'Claim Details'!$E$28&lt;=Rates!$H$15,'Claim Details'!$E$19="Yes"),Rates!$I$27,IF(AND(C153="C",'Claim Details'!$E$28&gt;=Rates!$H$14,'Claim Details'!$E$28&lt;=Rates!$H$15,'Claim Details'!$E$19="No"),Rates!$H$27,IF(AND(C153="C",'Claim Details'!$E$28&gt;=Rates!$J$14,'Claim Details'!$E$28&lt;=Rates!$J$15,'Claim Details'!$E$19="Yes"),Rates!$K$27,IF(AND(C153="C",'Claim Details'!$E$28&gt;=Rates!$J$14,'Claim Details'!$E$28&lt;=Rates!$J$15,'Claim Details'!$E$19="No"),Rates!$J$27,"£0.00"))))))))))))))))))))))))</f>
        <v>£0.00</v>
      </c>
      <c r="AU153" s="191" t="str">
        <f>IF(AND(C153="A",'Claim Details'!$E$28&gt;=Rates!$D$14,'Claim Details'!$E$28&lt;=Rates!$D$15,'Claim Details'!$E$19="Yes"),Rates!$E$20,IF(AND(C153="A",'Claim Details'!$E$28&gt;=Rates!$D$14,'Claim Details'!$E$28&lt;=Rates!$D$15,'Claim Details'!$E$19="No"),Rates!$D$20,IF(AND(C153="A",'Claim Details'!$E$28&gt;=Rates!$F$14,'Claim Details'!$E$28&lt;=Rates!$F$15,'Claim Details'!$E$19="Yes"),Rates!$G$20,IF(AND(C153="A",'Claim Details'!$E$28&gt;=Rates!$F$14,'Claim Details'!$E$28&lt;=Rates!$F$15,'Claim Details'!$E$19="No"),Rates!$F$20,IF(AND(C153="A",'Claim Details'!$E$28&gt;=Rates!$H$14,'Claim Details'!$E$28&lt;=Rates!$H$15,'Claim Details'!$E$19="Yes"),Rates!$I$20,IF(AND(C153="A",'Claim Details'!$E$28&gt;=Rates!$H$14,'Claim Details'!$E$28&lt;=Rates!$H$15,'Claim Details'!$E$19="No"),Rates!$H$20,IF(AND(C153="A",'Claim Details'!$E$28&gt;=Rates!$J$14,'Claim Details'!$E$28&lt;=Rates!$J$15,'Claim Details'!$E$19="Yes"),Rates!$K$20,IF(AND(C153="A",'Claim Details'!$E$28&gt;=Rates!$J$14,'Claim Details'!$E$28&lt;=Rates!$J$15,'Claim Details'!$E$19="No"),Rates!$J$20,IF(AND(C153="B",'Claim Details'!$E$28&gt;=Rates!$D$14,'Claim Details'!$E$28&lt;=Rates!$D$15,'Claim Details'!$E$19="Yes"),Rates!$E$21,IF(AND(C153="B",'Claim Details'!$E$28&gt;=Rates!$D$14,'Claim Details'!$E$28&lt;=Rates!$D$15,'Claim Details'!$E$19="No"),Rates!$D$21,IF(AND(C153="B",'Claim Details'!$E$28&gt;=Rates!$F$14,'Claim Details'!$E$28&lt;=Rates!$F$15,'Claim Details'!$E$19="Yes"),Rates!$G$21,IF(AND(C153="B",'Claim Details'!$E$28&gt;=Rates!$F$14,'Claim Details'!$E$28&lt;=Rates!$F$15,'Claim Details'!$E$19="No"),Rates!$F$21,IF(AND(C153="B",'Claim Details'!$E$28&gt;=Rates!$H$14,'Claim Details'!$E$28&lt;=Rates!$H$15,'Claim Details'!$E$19="Yes"),Rates!$I$21,IF(AND(C153="B",'Claim Details'!$E$28&gt;=Rates!$H$14,'Claim Details'!$E$28&lt;=Rates!$H$15,'Claim Details'!$E$19="No"),Rates!$H$21,IF(AND(C153="B",'Claim Details'!$E$28&gt;=Rates!$J$14,'Claim Details'!$E$28&lt;=Rates!$J$15,'Claim Details'!$E$19="Yes"),Rates!$K$21,IF(AND(C153="B",'Claim Details'!$E$28&gt;=Rates!$J$14,'Claim Details'!$E$28&lt;=Rates!$J$15,'Claim Details'!$E$19="No"),Rates!$J$21,"£0.00"))))))))))))))))</f>
        <v>£0.00</v>
      </c>
      <c r="AV153" s="191" t="str">
        <f>IF(AND(C153="A",'Claim Details'!$E$28&gt;=Rates!$D$14,'Claim Details'!$E$28&lt;=Rates!$D$15,'Claim Details'!$E$19="Yes"),Rates!$E$22,IF(AND(C153="A",'Claim Details'!$E$28&gt;=Rates!$D$14,'Claim Details'!$E$28&lt;=Rates!$D$15,'Claim Details'!$E$19="No"),Rates!$D$22,IF(AND(C153="A",'Claim Details'!$E$28&gt;=Rates!$F$14,'Claim Details'!$E$28&lt;=Rates!$F$15,'Claim Details'!$E$19="Yes"),Rates!$G$22,IF(AND(C153="A",'Claim Details'!$E$28&gt;=Rates!$F$14,'Claim Details'!$E$28&lt;=Rates!$F$15,'Claim Details'!$E$19="No"),Rates!$F$22,IF(AND(C153="A",'Claim Details'!$E$28&gt;=Rates!$H$14,'Claim Details'!$E$28&lt;=Rates!$H$15,'Claim Details'!$E$19="Yes"),Rates!$I$22,IF(AND(C153="A",'Claim Details'!$E$28&gt;=Rates!$H$14,'Claim Details'!$E$28&lt;=Rates!$H$15,'Claim Details'!$E$19="No"),Rates!$H$22,IF(AND(C153="A",'Claim Details'!$E$28&gt;=Rates!$J$14,'Claim Details'!$E$28&lt;=Rates!$J$15,'Claim Details'!$E$19="Yes"),Rates!$K$22,IF(AND(C153="A",'Claim Details'!$E$28&gt;=Rates!$J$14,'Claim Details'!$E$28&lt;=Rates!$J$15,'Claim Details'!$E$19="No"),Rates!$J$22,IF(AND(C153="B",'Claim Details'!$E$28&gt;=Rates!$D$14,'Claim Details'!$E$28&lt;=Rates!$D$15,'Claim Details'!$E$19="Yes"),Rates!$E$23,IF(AND(C153="B",'Claim Details'!$E$28&gt;=Rates!$D$14,'Claim Details'!$E$28&lt;=Rates!$D$15,'Claim Details'!$E$19="No"),Rates!$D$23,IF(AND(C153="B",'Claim Details'!$E$28&gt;=Rates!$F$14,'Claim Details'!$E$28&lt;=Rates!$F$15,'Claim Details'!$E$19="Yes"),Rates!$G$23,IF(AND(C153="B",'Claim Details'!$E$28&gt;=Rates!$F$14,'Claim Details'!$E$28&lt;=Rates!$F$15,'Claim Details'!$E$19="No"),Rates!$F$23,IF(AND(C153="B",'Claim Details'!$E$28&gt;=Rates!$H$14,'Claim Details'!$E$28&lt;=Rates!$H$15,'Claim Details'!$E$19="Yes"),Rates!$I$23,IF(AND(C153="B",'Claim Details'!$E$28&gt;=Rates!$H$14,'Claim Details'!$E$28&lt;=Rates!$H$15,'Claim Details'!$E$19="No"),Rates!$H$23,IF(AND(C153="B",'Claim Details'!$E$28&gt;=Rates!$J$14,'Claim Details'!$E$28&lt;=Rates!$J$15,'Claim Details'!$E$19="Yes"),Rates!$K$23,IF(AND(C153="B",'Claim Details'!$E$28&gt;=Rates!$J$14,'Claim Details'!$E$28&lt;=Rates!$J$15,'Claim Details'!$E$19="No"),Rates!$J$23,IF(AND(C153="C",'Claim Details'!$E$28&gt;=Rates!$D$14,'Claim Details'!$E$28&lt;=Rates!$D$15,'Claim Details'!$E$19="Yes"),Rates!$E$24,IF(AND(C153="C",'Claim Details'!$E$28&gt;=Rates!$D$14,'Claim Details'!$E$28&lt;=Rates!$D$15,'Claim Details'!$E$19="No"),Rates!$D$24,IF(AND(C153="C",'Claim Details'!$E$28&gt;=Rates!$F$14,'Claim Details'!$E$28&lt;=Rates!$F$15,'Claim Details'!$E$19="Yes"),Rates!$G$24,IF(AND(C153="C",'Claim Details'!$E$28&gt;=Rates!$F$14,'Claim Details'!$E$28&lt;=Rates!$F$15,'Claim Details'!$E$19="No"),Rates!$F$24,IF(AND(C153="C",'Claim Details'!$E$28&gt;=Rates!$H$14,'Claim Details'!$E$28&lt;=Rates!$H$15,'Claim Details'!$E$19="Yes"),Rates!$I$24,IF(AND(C153="C",'Claim Details'!$E$28&gt;=Rates!$H$14,'Claim Details'!$E$28&lt;=Rates!$H$15,'Claim Details'!$E$19="No"),Rates!$H$24,IF(AND(C153="C",'Claim Details'!$E$28&gt;=Rates!$J$14,'Claim Details'!$E$28&lt;=Rates!$J$15,'Claim Details'!$E$19="Yes"),Rates!$K$24,IF(AND(C153="C",'Claim Details'!$E$28&gt;=Rates!$J$14,'Claim Details'!$E$28&lt;=Rates!$J$15,'Claim Details'!$E$19="No"),Rates!$J$24,"£0.00"))))))))))))))))))))))))</f>
        <v>£0.00</v>
      </c>
      <c r="AW153" s="1"/>
      <c r="AX153" s="189" t="str">
        <f>IF(AND(U153="A",'Claim Details'!$I$28&gt;=Rates!$D$14,'Claim Details'!$I$28&lt;=Rates!$D$15,'Claim Details'!$I$19="Yes"),Rates!$J$17,IF(AND(U153="A",'Claim Details'!$I$28&gt;=Rates!$D$14,'Claim Details'!$I$28&lt;=Rates!$D$15,'Claim Details'!$I$19="No"),Rates!$D$17,IF(AND(U153="A",'Claim Details'!$I$28&gt;=Rates!$F$14,'Claim Details'!$I$28&lt;=Rates!$F$15,'Claim Details'!$I$19="Yes"),Rates!$G$17,IF(AND(U153="A",'Claim Details'!$I$28&gt;=Rates!$F$14,'Claim Details'!$I$28&lt;=Rates!$F$15,'Claim Details'!$I$19="No"),Rates!$F$17,IF(AND(U153="A",'Claim Details'!$I$28&gt;=Rates!$H$14,'Claim Details'!$I$28&lt;=Rates!$H$15,'Claim Details'!$I$19="Yes"),Rates!$I$17,IF(AND(U153="A",'Claim Details'!$I$28&gt;=Rates!$H$14,'Claim Details'!$I$28&lt;=Rates!$H$15,'Claim Details'!$I$19="No"),Rates!$H$17,IF(AND(U153="A",'Claim Details'!$I$28&gt;=Rates!$J$14,'Claim Details'!$I$28&lt;=Rates!$J$15,'Claim Details'!$I$19="Yes"),Rates!$K$17,IF(AND(U153="A",'Claim Details'!$I$28&gt;=Rates!$J$14,'Claim Details'!$I$28&lt;=Rates!$J$15,'Claim Details'!$I$19="No"),Rates!$J$17,IF(AND(U153="B",'Claim Details'!$I$28&gt;=Rates!$D$14,'Claim Details'!$I$28&lt;=Rates!$D$15,'Claim Details'!$I$19="Yes"),Rates!$E$18,IF(AND(U153="B",'Claim Details'!$I$28&gt;=Rates!$D$14,'Claim Details'!$I$28&lt;=Rates!$D$15,'Claim Details'!$I$19="No"),Rates!$D$18,IF(AND(U153="B",'Claim Details'!$I$28&gt;=Rates!$F$14,'Claim Details'!$I$28&lt;=Rates!$F$15,'Claim Details'!$I$19="Yes"),Rates!$G$18,IF(AND(U153="B",'Claim Details'!$I$28&gt;=Rates!$F$14,'Claim Details'!$I$28&lt;=Rates!$F$15,'Claim Details'!$I$19="No"),Rates!$F$18,IF(AND(U153="B",'Claim Details'!$I$28&gt;=Rates!$H$14,'Claim Details'!$I$28&lt;=Rates!$H$15,'Claim Details'!$I$19="Yes"),Rates!$I$18,IF(AND(U153="B",'Claim Details'!$I$28&gt;=Rates!$H$14,'Claim Details'!$I$28&lt;=Rates!$H$15,'Claim Details'!$I$19="No"),Rates!$H$18,IF(AND(U153="B",'Claim Details'!$I$28&gt;=Rates!$J$14,'Claim Details'!$I$28&lt;=Rates!$J$15,'Claim Details'!$I$19="Yes"),Rates!$K$18,IF(AND(U153="B",'Claim Details'!$I$28&gt;=Rates!$J$14,'Claim Details'!$I$28&lt;=Rates!$J$15,'Claim Details'!$I$19="No"),Rates!$J$18,IF(AND(U153="C",'Claim Details'!$I$28&gt;=Rates!$D$14,'Claim Details'!$I$28&lt;=Rates!$D$15,'Claim Details'!$I$19="Yes"),Rates!$E$19,IF(AND(U153="C",'Claim Details'!$I$28&gt;=Rates!$D$14,'Claim Details'!$I$28&lt;=Rates!$D$15,'Claim Details'!$I$19="No"),Rates!$D$19,IF(AND(U153="C",'Claim Details'!$I$28&gt;=Rates!$F$14,'Claim Details'!$I$28&lt;=Rates!$F$15,'Claim Details'!$I$19="Yes"),Rates!$G$19,IF(AND(U153="C",'Claim Details'!$I$28&gt;=Rates!$F$14,'Claim Details'!$I$28&lt;=Rates!$F$15,'Claim Details'!$I$19="No"),Rates!$F$19,IF(AND(U153="C",'Claim Details'!$I$28&gt;=Rates!$H$14,'Claim Details'!$I$28&lt;=Rates!$H$15,'Claim Details'!$I$19="Yes"),Rates!$I$19,IF(AND(U153="C",'Claim Details'!$I$28&gt;=Rates!$H$14,'Claim Details'!$I$28&lt;=Rates!$H$15,'Claim Details'!$I$19="No"),Rates!$H$19,IF(AND(U153="C",'Claim Details'!$I$28&gt;=Rates!$J$14,'Claim Details'!$I$28&lt;=Rates!$J$15,'Claim Details'!$I$19="Yes"),Rates!$K$19,IF(AND(U153="C",'Claim Details'!$I$28&gt;=Rates!$J$14,'Claim Details'!$I$28&lt;=Rates!$J$15,'Claim Details'!$I$19="No"),Rates!$J$19,"£0.00"))))))))))))))))))))))))</f>
        <v>£0.00</v>
      </c>
      <c r="AY153" s="189" t="str">
        <f>IF(AND(C153="A",'Claim Details'!$I$28&gt;=Rates!$D$14,'Claim Details'!$I$28&lt;=Rates!$D$15,'Claim Details'!$I$19="Yes"),Rates!$J$25,IF(AND(C153="A",'Claim Details'!$I$28&gt;=Rates!$D$14,'Claim Details'!$I$28&lt;=Rates!$D$15,'Claim Details'!$I$19="No"),Rates!$D$25,IF(AND(C153="A",'Claim Details'!$I$28&gt;=Rates!$F$14,'Claim Details'!$I$28&lt;=Rates!$F$15,'Claim Details'!$I$19="Yes"),Rates!$G$25,IF(AND(C153="A",'Claim Details'!$I$28&gt;=Rates!$F$14,'Claim Details'!$I$28&lt;=Rates!$F$15,'Claim Details'!$I$19="No"),Rates!$F$25,IF(AND(C153="A",'Claim Details'!$I$28&gt;=Rates!$H$14,'Claim Details'!$I$28&lt;=Rates!$H$15,'Claim Details'!$I$19="Yes"),Rates!$I$25,IF(AND(C153="A",'Claim Details'!$I$28&gt;=Rates!$H$14,'Claim Details'!$I$28&lt;=Rates!$H$15,'Claim Details'!$I$19="No"),Rates!$H$25,IF(AND(C153="A",'Claim Details'!$I$28&gt;=Rates!$J$14,'Claim Details'!$I$28&lt;=Rates!$J$15,'Claim Details'!$I$19="Yes"),Rates!$K$25,IF(AND(C153="A",'Claim Details'!$I$28&gt;=Rates!$J$14,'Claim Details'!$I$28&lt;=Rates!$J$15,'Claim Details'!$I$19="No"),Rates!$J$25,IF(AND(C153="B",'Claim Details'!$I$28&gt;=Rates!$D$14,'Claim Details'!$I$28&lt;=Rates!$D$15,'Claim Details'!$I$19="Yes"),Rates!$E$26,IF(AND(C153="B",'Claim Details'!$I$28&gt;=Rates!$D$14,'Claim Details'!$I$28&lt;=Rates!$D$15,'Claim Details'!$I$19="No"),Rates!$D$26,IF(AND(C153="B",'Claim Details'!$I$28&gt;=Rates!$F$14,'Claim Details'!$I$28&lt;=Rates!$F$15,'Claim Details'!$I$19="Yes"),Rates!$G$26,IF(AND(C153="B",'Claim Details'!$I$28&gt;=Rates!$F$14,'Claim Details'!$I$28&lt;=Rates!$F$15,'Claim Details'!$I$19="No"),Rates!$F$26,IF(AND(C153="B",'Claim Details'!$I$28&gt;=Rates!$H$14,'Claim Details'!$I$28&lt;=Rates!$H$15,'Claim Details'!$I$19="Yes"),Rates!$I$26,IF(AND(C153="B",'Claim Details'!$I$28&gt;=Rates!$H$14,'Claim Details'!$I$28&lt;=Rates!$H$15,'Claim Details'!$I$19="No"),Rates!$H$26,IF(AND(C153="B",'Claim Details'!$I$28&gt;=Rates!$J$14,'Claim Details'!$I$28&lt;=Rates!$J$15,'Claim Details'!$I$19="Yes"),Rates!$K$26,IF(AND(C153="B",'Claim Details'!$I$28&gt;=Rates!$J$14,'Claim Details'!$I$28&lt;=Rates!$J$15,'Claim Details'!$I$19="No"),Rates!$J$26,IF(AND(C153="C",'Claim Details'!$I$28&gt;=Rates!$D$14,'Claim Details'!$I$28&lt;=Rates!$D$15,'Claim Details'!$I$19="Yes"),Rates!$E$27,IF(AND(C153="C",'Claim Details'!$I$28&gt;=Rates!$D$14,'Claim Details'!$I$28&lt;=Rates!$D$15,'Claim Details'!$I$19="No"),Rates!$D$27,IF(AND(C153="C",'Claim Details'!$I$28&gt;=Rates!$F$14,'Claim Details'!$I$28&lt;=Rates!$F$15,'Claim Details'!$I$19="Yes"),Rates!$G$27,IF(AND(C153="C",'Claim Details'!$I$28&gt;=Rates!$F$14,'Claim Details'!$I$28&lt;=Rates!$F$15,'Claim Details'!$I$19="No"),Rates!$F$27,IF(AND(C153="C",'Claim Details'!$I$28&gt;=Rates!$H$14,'Claim Details'!$I$28&lt;=Rates!$H$15,'Claim Details'!$I$19="Yes"),Rates!$I$27,IF(AND(C153="C",'Claim Details'!$I$28&gt;=Rates!$H$14,'Claim Details'!$I$28&lt;=Rates!$H$15,'Claim Details'!$I$19="No"),Rates!$H$27,IF(AND(C153="C",'Claim Details'!$I$28&gt;=Rates!$J$14,'Claim Details'!$I$28&lt;=Rates!$J$15,'Claim Details'!$I$19="Yes"),Rates!$K$27,IF(AND(C153="C",'Claim Details'!$I$28&gt;=Rates!$J$14,'Claim Details'!$I$28&lt;=Rates!$J$15,'Claim Details'!$I$19="No"),Rates!$J$27,"£0.00"))))))))))))))))))))))))</f>
        <v>£0.00</v>
      </c>
      <c r="AZ153" s="189" t="str">
        <f>IF(AND(C153="A",'Claim Details'!$I$28&gt;=Rates!$D$14,'Claim Details'!$I$28&lt;=Rates!$D$15,'Claim Details'!$I$19="Yes"),Rates!$E$20,IF(AND(C153="A",'Claim Details'!$I$28&gt;=Rates!$D$14,'Claim Details'!$I$28&lt;=Rates!$D$15,'Claim Details'!$I$19="No"),Rates!$D$20,IF(AND(C153="A",'Claim Details'!$I$28&gt;=Rates!$F$14,'Claim Details'!$I$28&lt;=Rates!$F$15,'Claim Details'!$I$19="Yes"),Rates!$G$20,IF(AND(C153="A",'Claim Details'!$I$28&gt;=Rates!$F$14,'Claim Details'!$I$28&lt;=Rates!$F$15,'Claim Details'!$I$19="No"),Rates!$F$20,IF(AND(C153="A",'Claim Details'!$I$28&gt;=Rates!$H$14,'Claim Details'!$I$28&lt;=Rates!$H$15,'Claim Details'!$I$19="Yes"),Rates!$I$20,IF(AND(C153="A",'Claim Details'!$I$28&gt;=Rates!$H$14,'Claim Details'!$I$28&lt;=Rates!$H$15,'Claim Details'!$I$19="No"),Rates!$H$20,IF(AND(C153="A",'Claim Details'!$I$28&gt;=Rates!$J$14,'Claim Details'!$I$28&lt;=Rates!$J$15,'Claim Details'!$I$19="Yes"),Rates!$K$20,IF(AND(C153="A",'Claim Details'!$I$28&gt;=Rates!$J$14,'Claim Details'!$I$28&lt;=Rates!$J$15,'Claim Details'!$I$19="No"),Rates!$J$20,IF(AND(C153="B",'Claim Details'!$I$28&gt;=Rates!$D$14,'Claim Details'!$I$28&lt;=Rates!$D$15,'Claim Details'!$I$19="Yes"),Rates!$E$21,IF(AND(C153="B",'Claim Details'!$I$28&gt;=Rates!$D$14,'Claim Details'!$I$28&lt;=Rates!$D$15,'Claim Details'!$I$19="No"),Rates!$D$21,IF(AND(C153="B",'Claim Details'!$I$28&gt;=Rates!$F$14,'Claim Details'!$I$28&lt;=Rates!$F$15,'Claim Details'!$I$19="Yes"),Rates!$G$21,IF(AND(C153="B",'Claim Details'!$I$28&gt;=Rates!$F$14,'Claim Details'!$I$28&lt;=Rates!$F$15,'Claim Details'!$I$19="No"),Rates!$F$21,IF(AND(C153="B",'Claim Details'!$I$28&gt;=Rates!$H$14,'Claim Details'!$I$28&lt;=Rates!$H$15,'Claim Details'!$I$19="Yes"),Rates!$I$21,IF(AND(C153="B",'Claim Details'!$I$28&gt;=Rates!$H$14,'Claim Details'!$I$28&lt;=Rates!$H$15,'Claim Details'!$I$19="No"),Rates!$H$21,IF(AND(C153="B",'Claim Details'!$I$28&gt;=Rates!$J$14,'Claim Details'!$I$28&lt;=Rates!$J$15,'Claim Details'!$I$19="Yes"),Rates!$K$21,IF(AND(C153="B",'Claim Details'!$I$28&gt;=Rates!$J$14,'Claim Details'!$I$28&lt;=Rates!$J$15,'Claim Details'!$I$19="No"),Rates!$J$21,"£0.00"))))))))))))))))</f>
        <v>£0.00</v>
      </c>
      <c r="BA153" s="189" t="str">
        <f>IF(AND(C153="A",'Claim Details'!$I$28&gt;=Rates!$D$14,'Claim Details'!$I$28&lt;=Rates!$D$15,'Claim Details'!$I$19="Yes"),Rates!$E$22,IF(AND(C153="A",'Claim Details'!$I$28&gt;=Rates!$D$14,'Claim Details'!$I$28&lt;=Rates!$D$15,'Claim Details'!$I$19="No"),Rates!$D$22,IF(AND(C153="A",'Claim Details'!$I$28&gt;=Rates!$F$14,'Claim Details'!$I$28&lt;=Rates!$F$15,'Claim Details'!$I$19="Yes"),Rates!$G$22,IF(AND(C153="A",'Claim Details'!$I$28&gt;=Rates!$F$14,'Claim Details'!$I$28&lt;=Rates!$F$15,'Claim Details'!$I$19="No"),Rates!$F$22,IF(AND(C153="A",'Claim Details'!$I$28&gt;=Rates!$H$14,'Claim Details'!$I$28&lt;=Rates!$H$15,'Claim Details'!$I$19="Yes"),Rates!$I$22,IF(AND(C153="A",'Claim Details'!$I$28&gt;=Rates!$H$14,'Claim Details'!$I$28&lt;=Rates!$H$15,'Claim Details'!$I$19="No"),Rates!$H$22,IF(AND(C153="A",'Claim Details'!$I$28&gt;=Rates!$J$14,'Claim Details'!$I$28&lt;=Rates!$J$15,'Claim Details'!$I$19="Yes"),Rates!$K$22,IF(AND(C153="A",'Claim Details'!$I$28&gt;=Rates!$J$14,'Claim Details'!$I$28&lt;=Rates!$J$15,'Claim Details'!$I$19="No"),Rates!$J$22,IF(AND(C153="B",'Claim Details'!$I$28&gt;=Rates!$D$14,'Claim Details'!$I$28&lt;=Rates!$D$15,'Claim Details'!$I$19="Yes"),Rates!$E$23,IF(AND(C153="B",'Claim Details'!$I$28&gt;=Rates!$D$14,'Claim Details'!$I$28&lt;=Rates!$D$15,'Claim Details'!$I$19="No"),Rates!$D$23,IF(AND(C153="B",'Claim Details'!$I$28&gt;=Rates!$F$14,'Claim Details'!$I$28&lt;=Rates!$F$15,'Claim Details'!$I$19="Yes"),Rates!$G$23,IF(AND(C153="B",'Claim Details'!$I$28&gt;=Rates!$F$14,'Claim Details'!$I$28&lt;=Rates!$F$15,'Claim Details'!$I$19="No"),Rates!$F$23,IF(AND(C153="B",'Claim Details'!$I$28&gt;=Rates!$H$14,'Claim Details'!$I$28&lt;=Rates!$H$15,'Claim Details'!$I$19="Yes"),Rates!$I$23,IF(AND(C153="B",'Claim Details'!$I$28&gt;=Rates!$H$14,'Claim Details'!$I$28&lt;=Rates!$H$15,'Claim Details'!$I$19="No"),Rates!$H$23,IF(AND(C153="B",'Claim Details'!$I$28&gt;=Rates!$J$14,'Claim Details'!$I$28&lt;=Rates!$J$15,'Claim Details'!$I$19="Yes"),Rates!$K$23,IF(AND(C153="B",'Claim Details'!$I$28&gt;=Rates!$J$14,'Claim Details'!$I$28&lt;=Rates!$J$15,'Claim Details'!$I$19="No"),Rates!$J$23,IF(AND(C153="C",'Claim Details'!$I$28&gt;=Rates!$D$14,'Claim Details'!$I$28&lt;=Rates!$D$15,'Claim Details'!$I$19="Yes"),Rates!$E$24,IF(AND(C153="C",'Claim Details'!$I$28&gt;=Rates!$D$14,'Claim Details'!$I$28&lt;=Rates!$D$15,'Claim Details'!$I$19="No"),Rates!$D$24,IF(AND(C153="C",'Claim Details'!$I$28&gt;=Rates!$F$14,'Claim Details'!$I$28&lt;=Rates!$F$15,'Claim Details'!$I$19="Yes"),Rates!$G$24,IF(AND(C153="C",'Claim Details'!$I$28&gt;=Rates!$F$14,'Claim Details'!$I$28&lt;=Rates!$F$15,'Claim Details'!$I$19="No"),Rates!$F$24,IF(AND(C153="C",'Claim Details'!$I$28&gt;=Rates!$H$14,'Claim Details'!$I$28&lt;=Rates!$H$15,'Claim Details'!$I$19="Yes"),Rates!$I$24,IF(AND(C153="C",'Claim Details'!$I$28&gt;=Rates!$H$14,'Claim Details'!$I$28&lt;=Rates!$H$15,'Claim Details'!$I$19="No"),Rates!$H$24,IF(AND(C153="C",'Claim Details'!$I$28&gt;=Rates!$J$14,'Claim Details'!$I$28&lt;=Rates!$J$15,'Claim Details'!$I$19="Yes"),Rates!$K$24,IF(AND(C153="C",'Claim Details'!$I$28&gt;=Rates!$J$14,'Claim Details'!$I$28&lt;=Rates!$J$15,'Claim Details'!$I$19="No"),Rates!$J$24,"£0.00"))))))))))))))))))))))))</f>
        <v>£0.00</v>
      </c>
      <c r="BB153" s="189" t="str">
        <f t="shared" si="42"/>
        <v>£0.00</v>
      </c>
      <c r="BC153" s="1"/>
      <c r="BD153" s="189" t="str">
        <f>IF(AND(AE153="A",'Claim Details'!$I$28&gt;=Rates!$D$14,'Claim Details'!$I$28&lt;=Rates!$D$15,'Claim Details'!$I$19="Yes"),Rates!$J$17,IF(AND(AE153="A",'Claim Details'!$I$28&gt;=Rates!$D$14,'Claim Details'!$I$28&lt;=Rates!$D$15,'Claim Details'!$I$19="No"),Rates!$D$17,IF(AND(AE153="A",'Claim Details'!$I$28&gt;=Rates!$F$14,'Claim Details'!$I$28&lt;=Rates!$F$15,'Claim Details'!$I$19="Yes"),Rates!$G$17,IF(AND(AE153="A",'Claim Details'!$I$28&gt;=Rates!$F$14,'Claim Details'!$I$28&lt;=Rates!$F$15,'Claim Details'!$I$19="No"),Rates!$F$17,IF(AND(AE153="A",'Claim Details'!$I$28&gt;=Rates!$H$14,'Claim Details'!$I$28&lt;=Rates!$H$15,'Claim Details'!$I$19="Yes"),Rates!$I$17,IF(AND(AE153="A",'Claim Details'!$I$28&gt;=Rates!$H$14,'Claim Details'!$I$28&lt;=Rates!$H$15,'Claim Details'!$I$19="No"),Rates!$H$17,IF(AND(AE153="A",'Claim Details'!$I$28&gt;=Rates!$J$14,'Claim Details'!$I$28&lt;=Rates!$J$15,'Claim Details'!$I$19="Yes"),Rates!$K$17,IF(AND(AE153="A",'Claim Details'!$I$28&gt;=Rates!$J$14,'Claim Details'!$I$28&lt;=Rates!$J$15,'Claim Details'!$I$19="No"),Rates!$J$17,IF(AND(AE153="B",'Claim Details'!$I$28&gt;=Rates!$D$14,'Claim Details'!$I$28&lt;=Rates!$D$15,'Claim Details'!$I$19="Yes"),Rates!$E$18,IF(AND(AE153="B",'Claim Details'!$I$28&gt;=Rates!$D$14,'Claim Details'!$I$28&lt;=Rates!$D$15,'Claim Details'!$I$19="No"),Rates!$D$18,IF(AND(AE153="B",'Claim Details'!$I$28&gt;=Rates!$F$14,'Claim Details'!$I$28&lt;=Rates!$F$15,'Claim Details'!$I$19="Yes"),Rates!$G$18,IF(AND(AE153="B",'Claim Details'!$I$28&gt;=Rates!$F$14,'Claim Details'!$I$28&lt;=Rates!$F$15,'Claim Details'!$I$19="No"),Rates!$F$18,IF(AND(AE153="B",'Claim Details'!$I$28&gt;=Rates!$H$14,'Claim Details'!$I$28&lt;=Rates!$H$15,'Claim Details'!$I$19="Yes"),Rates!$I$18,IF(AND(AE153="B",'Claim Details'!$I$28&gt;=Rates!$H$14,'Claim Details'!$I$28&lt;=Rates!$H$15,'Claim Details'!$I$19="No"),Rates!$H$18,IF(AND(AE153="B",'Claim Details'!$I$28&gt;=Rates!$J$14,'Claim Details'!$I$28&lt;=Rates!$J$15,'Claim Details'!$I$19="Yes"),Rates!$K$18,IF(AND(AE153="B",'Claim Details'!$I$28&gt;=Rates!$J$14,'Claim Details'!$I$28&lt;=Rates!$J$15,'Claim Details'!$I$19="No"),Rates!$J$18,IF(AND(AE153="C",'Claim Details'!$I$28&gt;=Rates!$D$14,'Claim Details'!$I$28&lt;=Rates!$D$15,'Claim Details'!$I$19="Yes"),Rates!$E$19,IF(AND(AE153="C",'Claim Details'!$I$28&gt;=Rates!$D$14,'Claim Details'!$I$28&lt;=Rates!$D$15,'Claim Details'!$I$19="No"),Rates!$D$19,IF(AND(AE153="C",'Claim Details'!$I$28&gt;=Rates!$F$14,'Claim Details'!$I$28&lt;=Rates!$F$15,'Claim Details'!$I$19="Yes"),Rates!$G$19,IF(AND(AE153="C",'Claim Details'!$I$28&gt;=Rates!$F$14,'Claim Details'!$I$28&lt;=Rates!$F$15,'Claim Details'!$I$19="No"),Rates!$F$19,IF(AND(AE153="C",'Claim Details'!$I$28&gt;=Rates!$H$14,'Claim Details'!$I$28&lt;=Rates!$H$15,'Claim Details'!$I$19="Yes"),Rates!$I$19,IF(AND(AE153="C",'Claim Details'!$I$28&gt;=Rates!$H$14,'Claim Details'!$I$28&lt;=Rates!$H$15,'Claim Details'!$I$19="No"),Rates!$H$19,IF(AND(AE153="C",'Claim Details'!$I$28&gt;=Rates!$J$14,'Claim Details'!$I$28&lt;=Rates!$J$15,'Claim Details'!$I$19="Yes"),Rates!$K$19,IF(AND(AE153="C",'Claim Details'!$I$28&gt;=Rates!$J$14,'Claim Details'!$I$28&lt;=Rates!$J$15,'Claim Details'!$I$19="No"),Rates!$J$19,"£0.00"))))))))))))))))))))))))</f>
        <v>£0.00</v>
      </c>
      <c r="BE153" s="189" t="str">
        <f>IF(AND(AE153="A",'Claim Details'!$I$28&gt;=Rates!$D$14,'Claim Details'!$I$28&lt;=Rates!$D$15,'Claim Details'!$I$19="Yes"),Rates!$J$25,IF(AND(AE153="A",'Claim Details'!$I$28&gt;=Rates!$D$14,'Claim Details'!$I$28&lt;=Rates!$D$15,'Claim Details'!$I$19="No"),Rates!$D$25,IF(AND(AE153="A",'Claim Details'!$I$28&gt;=Rates!$F$14,'Claim Details'!$I$28&lt;=Rates!$F$15,'Claim Details'!$I$19="Yes"),Rates!$G$25,IF(AND(AE153="A",'Claim Details'!$I$28&gt;=Rates!$F$14,'Claim Details'!$I$28&lt;=Rates!$F$15,'Claim Details'!$I$19="No"),Rates!$F$25,IF(AND(AE153="A",'Claim Details'!$I$28&gt;=Rates!$H$14,'Claim Details'!$I$28&lt;=Rates!$H$15,'Claim Details'!$I$19="Yes"),Rates!$I$25,IF(AND(AE153="A",'Claim Details'!$I$28&gt;=Rates!$H$14,'Claim Details'!$I$28&lt;=Rates!$H$15,'Claim Details'!$I$19="No"),Rates!$H$25,IF(AND(AE153="A",'Claim Details'!$I$28&gt;=Rates!$J$14,'Claim Details'!$I$28&lt;=Rates!$J$15,'Claim Details'!$I$19="Yes"),Rates!$K$25,IF(AND(AE153="A",'Claim Details'!$I$28&gt;=Rates!$J$14,'Claim Details'!$I$28&lt;=Rates!$J$15,'Claim Details'!$I$19="No"),Rates!$J$25,IF(AND(AE153="B",'Claim Details'!$I$28&gt;=Rates!$D$14,'Claim Details'!$I$28&lt;=Rates!$D$15,'Claim Details'!$I$19="Yes"),Rates!$E$26,IF(AND(AE153="B",'Claim Details'!$I$28&gt;=Rates!$D$14,'Claim Details'!$I$28&lt;=Rates!$D$15,'Claim Details'!$I$19="No"),Rates!$D$26,IF(AND(AE153="B",'Claim Details'!$I$28&gt;=Rates!$F$14,'Claim Details'!$I$28&lt;=Rates!$F$15,'Claim Details'!$I$19="Yes"),Rates!$G$26,IF(AND(AE153="B",'Claim Details'!$I$28&gt;=Rates!$F$14,'Claim Details'!$I$28&lt;=Rates!$F$15,'Claim Details'!$I$19="No"),Rates!$F$26,IF(AND(AE153="B",'Claim Details'!$I$28&gt;=Rates!$H$14,'Claim Details'!$I$28&lt;=Rates!$H$15,'Claim Details'!$I$19="Yes"),Rates!$I$26,IF(AND(AE153="B",'Claim Details'!$I$28&gt;=Rates!$H$14,'Claim Details'!$I$28&lt;=Rates!$H$15,'Claim Details'!$I$19="No"),Rates!$H$26,IF(AND(AE153="B",'Claim Details'!$I$28&gt;=Rates!$J$14,'Claim Details'!$I$28&lt;=Rates!$J$15,'Claim Details'!$I$19="Yes"),Rates!$K$26,IF(AND(AE153="B",'Claim Details'!$I$28&gt;=Rates!$J$14,'Claim Details'!$I$28&lt;=Rates!$J$15,'Claim Details'!$I$19="No"),Rates!$J$26,IF(AND(AE153="C",'Claim Details'!$I$28&gt;=Rates!$D$14,'Claim Details'!$I$28&lt;=Rates!$D$15,'Claim Details'!$I$19="Yes"),Rates!$E$27,IF(AND(AE153="C",'Claim Details'!$I$28&gt;=Rates!$D$14,'Claim Details'!$I$28&lt;=Rates!$D$15,'Claim Details'!$I$19="No"),Rates!$D$27,IF(AND(AE153="C",'Claim Details'!$I$28&gt;=Rates!$F$14,'Claim Details'!$I$28&lt;=Rates!$F$15,'Claim Details'!$I$19="Yes"),Rates!$G$27,IF(AND(AE153="C",'Claim Details'!$I$28&gt;=Rates!$F$14,'Claim Details'!$I$28&lt;=Rates!$F$15,'Claim Details'!$I$19="No"),Rates!$F$27,IF(AND(AE153="C",'Claim Details'!$I$28&gt;=Rates!$H$14,'Claim Details'!$I$28&lt;=Rates!$H$15,'Claim Details'!$I$19="Yes"),Rates!$I$27,IF(AND(AE153="C",'Claim Details'!$I$28&gt;=Rates!$H$14,'Claim Details'!$I$28&lt;=Rates!$H$15,'Claim Details'!$I$19="No"),Rates!$H$27,IF(AND(AE153="C",'Claim Details'!$I$28&gt;=Rates!$J$14,'Claim Details'!$I$28&lt;=Rates!$J$15,'Claim Details'!$I$19="Yes"),Rates!$K$27,IF(AND(AE153="C",'Claim Details'!$I$28&gt;=Rates!$J$14,'Claim Details'!$I$28&lt;=Rates!$J$15,'Claim Details'!$I$19="No"),Rates!$J$27,"£0.00"))))))))))))))))))))))))</f>
        <v>£0.00</v>
      </c>
      <c r="BF153" s="189" t="str">
        <f>IF(AND(AE153="A",'Claim Details'!$I$28&gt;=Rates!$D$14,'Claim Details'!$I$28&lt;=Rates!$D$15,'Claim Details'!$I$19="Yes"),Rates!$E$20,IF(AND(AE153="A",'Claim Details'!$I$28&gt;=Rates!$D$14,'Claim Details'!$I$28&lt;=Rates!$D$15,'Claim Details'!$I$19="No"),Rates!$D$20,IF(AND(AE153="A",'Claim Details'!$I$28&gt;=Rates!$F$14,'Claim Details'!$I$28&lt;=Rates!$F$15,'Claim Details'!$I$19="Yes"),Rates!$G$20,IF(AND(AE153="A",'Claim Details'!$I$28&gt;=Rates!$F$14,'Claim Details'!$I$28&lt;=Rates!$F$15,'Claim Details'!$I$19="No"),Rates!$F$20,IF(AND(AE153="A",'Claim Details'!$I$28&gt;=Rates!$H$14,'Claim Details'!$I$28&lt;=Rates!$H$15,'Claim Details'!$I$19="Yes"),Rates!$I$20,IF(AND(AE153="A",'Claim Details'!$I$28&gt;=Rates!$H$14,'Claim Details'!$I$28&lt;=Rates!$H$15,'Claim Details'!$I$19="No"),Rates!$H$20,IF(AND(AE153="A",'Claim Details'!$I$28&gt;=Rates!$J$14,'Claim Details'!$I$28&lt;=Rates!$J$15,'Claim Details'!$I$19="Yes"),Rates!$K$20,IF(AND(AE153="A",'Claim Details'!$I$28&gt;=Rates!$J$14,'Claim Details'!$I$28&lt;=Rates!$J$15,'Claim Details'!$I$19="No"),Rates!$J$20,IF(AND(AE153="B",'Claim Details'!$I$28&gt;=Rates!$D$14,'Claim Details'!$I$28&lt;=Rates!$D$15,'Claim Details'!$I$19="Yes"),Rates!$E$21,IF(AND(AE153="B",'Claim Details'!$I$28&gt;=Rates!$D$14,'Claim Details'!$I$28&lt;=Rates!$D$15,'Claim Details'!$I$19="No"),Rates!$D$21,IF(AND(AE153="B",'Claim Details'!$I$28&gt;=Rates!$F$14,'Claim Details'!$I$28&lt;=Rates!$F$15,'Claim Details'!$I$19="Yes"),Rates!$G$21,IF(AND(AE153="B",'Claim Details'!$I$28&gt;=Rates!$F$14,'Claim Details'!$I$28&lt;=Rates!$F$15,'Claim Details'!$I$19="No"),Rates!$F$21,IF(AND(AE153="B",'Claim Details'!$I$28&gt;=Rates!$H$14,'Claim Details'!$I$28&lt;=Rates!$H$15,'Claim Details'!$I$19="Yes"),Rates!$I$21,IF(AND(AE153="B",'Claim Details'!$I$28&gt;=Rates!$H$14,'Claim Details'!$I$28&lt;=Rates!$H$15,'Claim Details'!$I$19="No"),Rates!$H$21,IF(AND(AE153="B",'Claim Details'!$I$28&gt;=Rates!$J$14,'Claim Details'!$I$28&lt;=Rates!$J$15,'Claim Details'!$I$19="Yes"),Rates!$K$21,IF(AND(AE153="B",'Claim Details'!$I$28&gt;=Rates!$J$14,'Claim Details'!$I$28&lt;=Rates!$J$15,'Claim Details'!$I$19="No"),Rates!$J$21,"£0.00"))))))))))))))))</f>
        <v>£0.00</v>
      </c>
      <c r="BG153" s="189" t="str">
        <f>IF(AND(AE153="A",'Claim Details'!$I$28&gt;=Rates!$D$14,'Claim Details'!$I$28&lt;=Rates!$D$15,'Claim Details'!$I$19="Yes"),Rates!$E$22,IF(AND(AE153="A",'Claim Details'!$I$28&gt;=Rates!$D$14,'Claim Details'!$I$28&lt;=Rates!$D$15,'Claim Details'!$I$19="No"),Rates!$D$22,IF(AND(AE153="A",'Claim Details'!$I$28&gt;=Rates!$F$14,'Claim Details'!$I$28&lt;=Rates!$F$15,'Claim Details'!$I$19="Yes"),Rates!$G$22,IF(AND(AE153="A",'Claim Details'!$I$28&gt;=Rates!$F$14,'Claim Details'!$I$28&lt;=Rates!$F$15,'Claim Details'!$I$19="No"),Rates!$F$22,IF(AND(AE153="A",'Claim Details'!$I$28&gt;=Rates!$H$14,'Claim Details'!$I$28&lt;=Rates!$H$15,'Claim Details'!$I$19="Yes"),Rates!$I$22,IF(AND(AE153="A",'Claim Details'!$I$28&gt;=Rates!$H$14,'Claim Details'!$I$28&lt;=Rates!$H$15,'Claim Details'!$I$19="No"),Rates!$H$22,IF(AND(AE153="A",'Claim Details'!$I$28&gt;=Rates!$J$14,'Claim Details'!$I$28&lt;=Rates!$J$15,'Claim Details'!$I$19="Yes"),Rates!$K$22,IF(AND(AE153="A",'Claim Details'!$I$28&gt;=Rates!$J$14,'Claim Details'!$I$28&lt;=Rates!$J$15,'Claim Details'!$I$19="No"),Rates!$J$22,IF(AND(AE153="B",'Claim Details'!$I$28&gt;=Rates!$D$14,'Claim Details'!$I$28&lt;=Rates!$D$15,'Claim Details'!$I$19="Yes"),Rates!$E$23,IF(AND(AE153="B",'Claim Details'!$I$28&gt;=Rates!$D$14,'Claim Details'!$I$28&lt;=Rates!$D$15,'Claim Details'!$I$19="No"),Rates!$D$23,IF(AND(AE153="B",'Claim Details'!$I$28&gt;=Rates!$F$14,'Claim Details'!$I$28&lt;=Rates!$F$15,'Claim Details'!$I$19="Yes"),Rates!$G$23,IF(AND(AE153="B",'Claim Details'!$I$28&gt;=Rates!$F$14,'Claim Details'!$I$28&lt;=Rates!$F$15,'Claim Details'!$I$19="No"),Rates!$F$23,IF(AND(AE153="B",'Claim Details'!$I$28&gt;=Rates!$H$14,'Claim Details'!$I$28&lt;=Rates!$H$15,'Claim Details'!$I$19="Yes"),Rates!$I$23,IF(AND(AE153="B",'Claim Details'!$I$28&gt;=Rates!$H$14,'Claim Details'!$I$28&lt;=Rates!$H$15,'Claim Details'!$I$19="No"),Rates!$H$23,IF(AND(AE153="B",'Claim Details'!$I$28&gt;=Rates!$J$14,'Claim Details'!$I$28&lt;=Rates!$J$15,'Claim Details'!$I$19="Yes"),Rates!$K$23,IF(AND(AE153="B",'Claim Details'!$I$28&gt;=Rates!$J$14,'Claim Details'!$I$28&lt;=Rates!$J$15,'Claim Details'!$I$19="No"),Rates!$J$23,IF(AND(AE153="C",'Claim Details'!$I$28&gt;=Rates!$D$14,'Claim Details'!$I$28&lt;=Rates!$D$15,'Claim Details'!$I$19="Yes"),Rates!$E$24,IF(AND(AE153="C",'Claim Details'!$I$28&gt;=Rates!$D$14,'Claim Details'!$I$28&lt;=Rates!$D$15,'Claim Details'!$I$19="No"),Rates!$D$24,IF(AND(AE153="C",'Claim Details'!$I$28&gt;=Rates!$F$14,'Claim Details'!$I$28&lt;=Rates!$F$15,'Claim Details'!$I$19="Yes"),Rates!$G$24,IF(AND(AE153="C",'Claim Details'!$I$28&gt;=Rates!$F$14,'Claim Details'!$I$28&lt;=Rates!$F$15,'Claim Details'!$I$19="No"),Rates!$F$24,IF(AND(AE153="C",'Claim Details'!$I$28&gt;=Rates!$H$14,'Claim Details'!$I$28&lt;=Rates!$H$15,'Claim Details'!$I$19="Yes"),Rates!$I$24,IF(AND(AE153="C",'Claim Details'!$I$28&gt;=Rates!$H$14,'Claim Details'!$I$28&lt;=Rates!$H$15,'Claim Details'!$I$19="No"),Rates!$H$24,IF(AND(AE153="C",'Claim Details'!$I$28&gt;=Rates!$J$14,'Claim Details'!$I$28&lt;=Rates!$J$15,'Claim Details'!$I$19="Yes"),Rates!$K$24,IF(AND(AE153="C",'Claim Details'!$I$28&gt;=Rates!$J$14,'Claim Details'!$I$28&lt;=Rates!$J$15,'Claim Details'!$I$19="No"),Rates!$J$24,"£0.00"))))))))))))))))))))))))</f>
        <v>£0.00</v>
      </c>
      <c r="BH153" s="189" t="str">
        <f t="shared" si="43"/>
        <v>£0.00</v>
      </c>
      <c r="BI153" s="189">
        <f t="shared" si="44"/>
        <v>0</v>
      </c>
      <c r="BO153" s="202" t="str">
        <f>IF(H153="","£0.00",IF(AP153="4","£0.00",IF(AP153="5","£0.00",IF(AP153="1","£0.00",((AQ153*H153)*'Claim Details'!$F$111)/100))))</f>
        <v>£0.00</v>
      </c>
      <c r="BP153" s="202" t="str">
        <f>IF(T153="","£0.00",IF(AP153="4","£0.00",IF(AP153="5","£0.00",IF(AP153="1","£0.00",((AR153*T153)*'Claim Details'!$N$111)/100))))</f>
        <v>£0.00</v>
      </c>
      <c r="BQ153" s="202" t="str">
        <f>IF(AI153="","£0.00",IF(AP153="4","£0.00",IF(AP153="5","£0.00",IF(AP153="1","£0.00",((BI153*AI153)*'Claim Details'!$W$111)/100))))</f>
        <v>£0.00</v>
      </c>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row>
    <row r="154" spans="1:97" ht="15">
      <c r="A154" s="145"/>
      <c r="B154" s="91"/>
      <c r="C154" s="96"/>
      <c r="D154" s="97"/>
      <c r="E154" s="98"/>
      <c r="F154" s="89"/>
      <c r="G154" s="99"/>
      <c r="H154" s="100"/>
      <c r="I154" s="221" t="str">
        <f t="shared" si="34"/>
        <v>£0.00</v>
      </c>
      <c r="J154" s="101"/>
      <c r="K154" s="100"/>
      <c r="L154" s="221" t="str">
        <f t="shared" si="35"/>
        <v>£0.00</v>
      </c>
      <c r="M154" s="101"/>
      <c r="N154" s="102"/>
      <c r="O154" s="145"/>
      <c r="P154" s="77"/>
      <c r="Q154" s="87"/>
      <c r="R154" s="87"/>
      <c r="S154" s="87"/>
      <c r="T154" s="149" t="str">
        <f t="shared" si="36"/>
        <v/>
      </c>
      <c r="U154" s="87" t="str">
        <f t="shared" si="45"/>
        <v/>
      </c>
      <c r="V154" s="87"/>
      <c r="W154" s="53" t="str">
        <f t="shared" si="37"/>
        <v>£0.00</v>
      </c>
      <c r="X154" s="53"/>
      <c r="Y154" s="87"/>
      <c r="Z154" s="78"/>
      <c r="AA154" s="79"/>
      <c r="AB154" s="160"/>
      <c r="AC154" s="98"/>
      <c r="AD154" s="225"/>
      <c r="AE154" s="235" t="str">
        <f t="shared" si="38"/>
        <v/>
      </c>
      <c r="AF154" s="87" t="str">
        <f t="shared" si="39"/>
        <v/>
      </c>
      <c r="AG154" s="53"/>
      <c r="AH154" s="224"/>
      <c r="AI154" s="226" t="str">
        <f t="shared" si="31"/>
        <v/>
      </c>
      <c r="AJ154" s="236" t="str">
        <f t="shared" si="40"/>
        <v>£0.00</v>
      </c>
      <c r="AK154" s="31"/>
      <c r="AL154" s="1"/>
      <c r="AM154" s="1"/>
      <c r="AN154" s="1"/>
      <c r="AO154" s="1"/>
      <c r="AP154" s="1" t="str">
        <f t="shared" si="32"/>
        <v/>
      </c>
      <c r="AQ154" s="27">
        <f t="shared" si="33"/>
        <v>0</v>
      </c>
      <c r="AR154" s="189">
        <f t="shared" si="41"/>
        <v>0</v>
      </c>
      <c r="AS154" s="190" t="str">
        <f>IF(AND(C154="A",'Claim Details'!$E$28&gt;=Rates!$D$14,'Claim Details'!$E$28&lt;=Rates!$D$15,'Claim Details'!$E$19="Yes"),Rates!$E$17,IF(AND(C154="A",'Claim Details'!$E$28&gt;=Rates!$D$14,'Claim Details'!$E$28&lt;=Rates!$D$15,'Claim Details'!$E$19="No"),Rates!$D$17,IF(AND(C154="A",'Claim Details'!$E$28&gt;=Rates!$F$14,'Claim Details'!$E$28&lt;=Rates!$F$15,'Claim Details'!$E$19="Yes"),Rates!$G$17,IF(AND(C154="A",'Claim Details'!$E$28&gt;=Rates!$F$14,'Claim Details'!$E$28&lt;=Rates!$F$15,'Claim Details'!$E$19="No"),Rates!$F$17,IF(AND(C154="A",'Claim Details'!$E$28&gt;=Rates!$H$14,'Claim Details'!$E$28&lt;=Rates!$H$15,'Claim Details'!$E$19="Yes"),Rates!$I$17,IF(AND(C154="A",'Claim Details'!$E$28&gt;=Rates!$H$14,'Claim Details'!$E$28&lt;=Rates!$H$15,'Claim Details'!$E$19="No"),Rates!$H$17,IF(AND(C154="A",'Claim Details'!$E$28&gt;=Rates!$J$14,'Claim Details'!$E$28&lt;=Rates!$J$15,'Claim Details'!$E$19="Yes"),Rates!$K$17,IF(AND(C154="A",'Claim Details'!$E$28&gt;=Rates!$J$14,'Claim Details'!$E$28&lt;=Rates!$J$15,'Claim Details'!$E$19="No"),Rates!$J$17,IF(AND(C154="B",'Claim Details'!$E$28&gt;=Rates!$D$14,'Claim Details'!$E$28&lt;=Rates!$D$15,'Claim Details'!$E$19="Yes"),Rates!$E$18,IF(AND(C154="B",'Claim Details'!$E$28&gt;=Rates!$D$14,'Claim Details'!$E$28&lt;=Rates!$D$15,'Claim Details'!$E$19="No"),Rates!$D$18,IF(AND(C154="B",'Claim Details'!$E$28&gt;=Rates!$F$14,'Claim Details'!$E$28&lt;=Rates!$F$15,'Claim Details'!$E$19="Yes"),Rates!$G$18,IF(AND(C154="B",'Claim Details'!$E$28&gt;=Rates!$F$14,'Claim Details'!$E$28&lt;=Rates!$F$15,'Claim Details'!$E$19="No"),Rates!$F$18,IF(AND(C154="B",'Claim Details'!$E$28&gt;=Rates!$H$14,'Claim Details'!$E$28&lt;=Rates!$H$15,'Claim Details'!$E$19="Yes"),Rates!$I$18,IF(AND(C154="B",'Claim Details'!$E$28&gt;=Rates!$H$14,'Claim Details'!$E$28&lt;=Rates!$H$15,'Claim Details'!$E$19="No"),Rates!$H$18,IF(AND(C154="B",'Claim Details'!$E$28&gt;=Rates!$J$14,'Claim Details'!$E$28&lt;=Rates!$J$15,'Claim Details'!$E$19="Yes"),Rates!$K$18,IF(AND(C154="B",'Claim Details'!$E$28&gt;=Rates!$J$14,'Claim Details'!$E$28&lt;=Rates!$J$15,'Claim Details'!$E$19="No"),Rates!$J$18,IF(AND(C154="C",'Claim Details'!$E$28&gt;=Rates!$D$14,'Claim Details'!$E$28&lt;=Rates!$D$15,'Claim Details'!$E$19="Yes"),Rates!$E$19,IF(AND(C154="C",'Claim Details'!$E$28&gt;=Rates!$D$14,'Claim Details'!$E$28&lt;=Rates!$D$15,'Claim Details'!$E$19="No"),Rates!$D$19,IF(AND(C154="C",'Claim Details'!$E$28&gt;=Rates!$F$14,'Claim Details'!$E$28&lt;=Rates!$F$15,'Claim Details'!$E$19="Yes"),Rates!$G$19,IF(AND(C154="C",'Claim Details'!$E$28&gt;=Rates!$F$14,'Claim Details'!$E$28&lt;=Rates!$F$15,'Claim Details'!$E$19="No"),Rates!$F$19,IF(AND(C154="C",'Claim Details'!$E$28&gt;=Rates!$H$14,'Claim Details'!$E$28&lt;=Rates!$H$15,'Claim Details'!$E$19="Yes"),Rates!$I$19,IF(AND(C154="C",'Claim Details'!$E$28&gt;=Rates!$H$14,'Claim Details'!$E$28&lt;=Rates!$H$15,'Claim Details'!$E$19="No"),Rates!$H$19,IF(AND(C154="C",'Claim Details'!$E$28&gt;=Rates!$J$14,'Claim Details'!$E$28&lt;=Rates!$J$15,'Claim Details'!$E$19="Yes"),Rates!$K$19,IF(AND(C154="C",'Claim Details'!$E$28&gt;=Rates!$J$14,'Claim Details'!$E$28&lt;=Rates!$J$15,'Claim Details'!$E$19="No"),Rates!$J$19,"£0.00"))))))))))))))))))))))))</f>
        <v>£0.00</v>
      </c>
      <c r="AT154" s="189" t="str">
        <f>IF(AND(C154="A",'Claim Details'!$E$28&gt;=Rates!$D$14,'Claim Details'!$E$28&lt;=Rates!$D$15,'Claim Details'!$E$19="Yes"),Rates!$E$25,IF(AND(C154="A",'Claim Details'!$E$28&gt;=Rates!$D$14,'Claim Details'!$E$28&lt;=Rates!$D$15,'Claim Details'!$E$19="No"),Rates!$D$25,IF(AND(C154="A",'Claim Details'!$E$28&gt;=Rates!$F$14,'Claim Details'!$E$28&lt;=Rates!$F$15,'Claim Details'!$E$19="Yes"),Rates!$G$25,IF(AND(C154="A",'Claim Details'!$E$28&gt;=Rates!$F$14,'Claim Details'!$E$28&lt;=Rates!$F$15,'Claim Details'!$E$19="No"),Rates!$F$25,IF(AND(C154="A",'Claim Details'!$E$28&gt;=Rates!$H$14,'Claim Details'!$E$28&lt;=Rates!$H$15,'Claim Details'!$E$19="Yes"),Rates!$I$25,IF(AND(C154="A",'Claim Details'!$E$28&gt;=Rates!$H$14,'Claim Details'!$E$28&lt;=Rates!$H$15,'Claim Details'!$E$19="No"),Rates!$H$25,IF(AND(C154="A",'Claim Details'!$E$28&gt;=Rates!$J$14,'Claim Details'!$E$28&lt;=Rates!$J$15,'Claim Details'!$E$19="Yes"),Rates!$K$25,IF(AND(C154="A",'Claim Details'!$E$28&gt;=Rates!$J$14,'Claim Details'!$E$28&lt;=Rates!$J$15,'Claim Details'!$E$19="No"),Rates!$J$25,IF(AND(C154="B",'Claim Details'!$E$28&gt;=Rates!$D$14,'Claim Details'!$E$28&lt;=Rates!$D$15,'Claim Details'!$E$19="Yes"),Rates!$E$26,IF(AND(C154="B",'Claim Details'!$E$28&gt;=Rates!$D$14,'Claim Details'!$E$28&lt;=Rates!$D$15,'Claim Details'!$E$19="No"),Rates!$D$26,IF(AND(C154="B",'Claim Details'!$E$28&gt;=Rates!$F$14,'Claim Details'!$E$28&lt;=Rates!$F$15,'Claim Details'!$E$19="Yes"),Rates!$G$26,IF(AND(C154="B",'Claim Details'!$E$28&gt;=Rates!$F$14,'Claim Details'!$E$28&lt;=Rates!$F$15,'Claim Details'!$E$19="No"),Rates!$F$26,IF(AND(C154="B",'Claim Details'!$E$28&gt;=Rates!$H$14,'Claim Details'!$E$28&lt;=Rates!$H$15,'Claim Details'!$E$19="Yes"),Rates!$I$26,IF(AND(C154="B",'Claim Details'!$E$28&gt;=Rates!$H$14,'Claim Details'!$E$28&lt;=Rates!$H$15,'Claim Details'!$E$19="No"),Rates!$H$26,IF(AND(C154="B",'Claim Details'!$E$28&gt;=Rates!$J$14,'Claim Details'!$E$28&lt;=Rates!$J$15,'Claim Details'!$E$19="Yes"),Rates!$K$26,IF(AND(C154="B",'Claim Details'!$E$28&gt;=Rates!$J$14,'Claim Details'!$E$28&lt;=Rates!$J$15,'Claim Details'!$E$19="No"),Rates!$J$26,IF(AND(C154="C",'Claim Details'!$E$28&gt;=Rates!$D$14,'Claim Details'!$E$28&lt;=Rates!$D$15,'Claim Details'!$E$19="Yes"),Rates!$E$27,IF(AND(C154="C",'Claim Details'!$E$28&gt;=Rates!$D$14,'Claim Details'!$E$28&lt;=Rates!$D$15,'Claim Details'!$E$19="No"),Rates!$D$27,IF(AND(C154="C",'Claim Details'!$E$28&gt;=Rates!$F$14,'Claim Details'!$E$28&lt;=Rates!$F$15,'Claim Details'!$E$19="Yes"),Rates!$G$27,IF(AND(C154="C",'Claim Details'!$E$28&gt;=Rates!$F$14,'Claim Details'!$E$28&lt;=Rates!$F$15,'Claim Details'!$E$19="No"),Rates!$F$27,IF(AND(C154="C",'Claim Details'!$E$28&gt;=Rates!$H$14,'Claim Details'!$E$28&lt;=Rates!$H$15,'Claim Details'!$E$19="Yes"),Rates!$I$27,IF(AND(C154="C",'Claim Details'!$E$28&gt;=Rates!$H$14,'Claim Details'!$E$28&lt;=Rates!$H$15,'Claim Details'!$E$19="No"),Rates!$H$27,IF(AND(C154="C",'Claim Details'!$E$28&gt;=Rates!$J$14,'Claim Details'!$E$28&lt;=Rates!$J$15,'Claim Details'!$E$19="Yes"),Rates!$K$27,IF(AND(C154="C",'Claim Details'!$E$28&gt;=Rates!$J$14,'Claim Details'!$E$28&lt;=Rates!$J$15,'Claim Details'!$E$19="No"),Rates!$J$27,"£0.00"))))))))))))))))))))))))</f>
        <v>£0.00</v>
      </c>
      <c r="AU154" s="191" t="str">
        <f>IF(AND(C154="A",'Claim Details'!$E$28&gt;=Rates!$D$14,'Claim Details'!$E$28&lt;=Rates!$D$15,'Claim Details'!$E$19="Yes"),Rates!$E$20,IF(AND(C154="A",'Claim Details'!$E$28&gt;=Rates!$D$14,'Claim Details'!$E$28&lt;=Rates!$D$15,'Claim Details'!$E$19="No"),Rates!$D$20,IF(AND(C154="A",'Claim Details'!$E$28&gt;=Rates!$F$14,'Claim Details'!$E$28&lt;=Rates!$F$15,'Claim Details'!$E$19="Yes"),Rates!$G$20,IF(AND(C154="A",'Claim Details'!$E$28&gt;=Rates!$F$14,'Claim Details'!$E$28&lt;=Rates!$F$15,'Claim Details'!$E$19="No"),Rates!$F$20,IF(AND(C154="A",'Claim Details'!$E$28&gt;=Rates!$H$14,'Claim Details'!$E$28&lt;=Rates!$H$15,'Claim Details'!$E$19="Yes"),Rates!$I$20,IF(AND(C154="A",'Claim Details'!$E$28&gt;=Rates!$H$14,'Claim Details'!$E$28&lt;=Rates!$H$15,'Claim Details'!$E$19="No"),Rates!$H$20,IF(AND(C154="A",'Claim Details'!$E$28&gt;=Rates!$J$14,'Claim Details'!$E$28&lt;=Rates!$J$15,'Claim Details'!$E$19="Yes"),Rates!$K$20,IF(AND(C154="A",'Claim Details'!$E$28&gt;=Rates!$J$14,'Claim Details'!$E$28&lt;=Rates!$J$15,'Claim Details'!$E$19="No"),Rates!$J$20,IF(AND(C154="B",'Claim Details'!$E$28&gt;=Rates!$D$14,'Claim Details'!$E$28&lt;=Rates!$D$15,'Claim Details'!$E$19="Yes"),Rates!$E$21,IF(AND(C154="B",'Claim Details'!$E$28&gt;=Rates!$D$14,'Claim Details'!$E$28&lt;=Rates!$D$15,'Claim Details'!$E$19="No"),Rates!$D$21,IF(AND(C154="B",'Claim Details'!$E$28&gt;=Rates!$F$14,'Claim Details'!$E$28&lt;=Rates!$F$15,'Claim Details'!$E$19="Yes"),Rates!$G$21,IF(AND(C154="B",'Claim Details'!$E$28&gt;=Rates!$F$14,'Claim Details'!$E$28&lt;=Rates!$F$15,'Claim Details'!$E$19="No"),Rates!$F$21,IF(AND(C154="B",'Claim Details'!$E$28&gt;=Rates!$H$14,'Claim Details'!$E$28&lt;=Rates!$H$15,'Claim Details'!$E$19="Yes"),Rates!$I$21,IF(AND(C154="B",'Claim Details'!$E$28&gt;=Rates!$H$14,'Claim Details'!$E$28&lt;=Rates!$H$15,'Claim Details'!$E$19="No"),Rates!$H$21,IF(AND(C154="B",'Claim Details'!$E$28&gt;=Rates!$J$14,'Claim Details'!$E$28&lt;=Rates!$J$15,'Claim Details'!$E$19="Yes"),Rates!$K$21,IF(AND(C154="B",'Claim Details'!$E$28&gt;=Rates!$J$14,'Claim Details'!$E$28&lt;=Rates!$J$15,'Claim Details'!$E$19="No"),Rates!$J$21,"£0.00"))))))))))))))))</f>
        <v>£0.00</v>
      </c>
      <c r="AV154" s="191" t="str">
        <f>IF(AND(C154="A",'Claim Details'!$E$28&gt;=Rates!$D$14,'Claim Details'!$E$28&lt;=Rates!$D$15,'Claim Details'!$E$19="Yes"),Rates!$E$22,IF(AND(C154="A",'Claim Details'!$E$28&gt;=Rates!$D$14,'Claim Details'!$E$28&lt;=Rates!$D$15,'Claim Details'!$E$19="No"),Rates!$D$22,IF(AND(C154="A",'Claim Details'!$E$28&gt;=Rates!$F$14,'Claim Details'!$E$28&lt;=Rates!$F$15,'Claim Details'!$E$19="Yes"),Rates!$G$22,IF(AND(C154="A",'Claim Details'!$E$28&gt;=Rates!$F$14,'Claim Details'!$E$28&lt;=Rates!$F$15,'Claim Details'!$E$19="No"),Rates!$F$22,IF(AND(C154="A",'Claim Details'!$E$28&gt;=Rates!$H$14,'Claim Details'!$E$28&lt;=Rates!$H$15,'Claim Details'!$E$19="Yes"),Rates!$I$22,IF(AND(C154="A",'Claim Details'!$E$28&gt;=Rates!$H$14,'Claim Details'!$E$28&lt;=Rates!$H$15,'Claim Details'!$E$19="No"),Rates!$H$22,IF(AND(C154="A",'Claim Details'!$E$28&gt;=Rates!$J$14,'Claim Details'!$E$28&lt;=Rates!$J$15,'Claim Details'!$E$19="Yes"),Rates!$K$22,IF(AND(C154="A",'Claim Details'!$E$28&gt;=Rates!$J$14,'Claim Details'!$E$28&lt;=Rates!$J$15,'Claim Details'!$E$19="No"),Rates!$J$22,IF(AND(C154="B",'Claim Details'!$E$28&gt;=Rates!$D$14,'Claim Details'!$E$28&lt;=Rates!$D$15,'Claim Details'!$E$19="Yes"),Rates!$E$23,IF(AND(C154="B",'Claim Details'!$E$28&gt;=Rates!$D$14,'Claim Details'!$E$28&lt;=Rates!$D$15,'Claim Details'!$E$19="No"),Rates!$D$23,IF(AND(C154="B",'Claim Details'!$E$28&gt;=Rates!$F$14,'Claim Details'!$E$28&lt;=Rates!$F$15,'Claim Details'!$E$19="Yes"),Rates!$G$23,IF(AND(C154="B",'Claim Details'!$E$28&gt;=Rates!$F$14,'Claim Details'!$E$28&lt;=Rates!$F$15,'Claim Details'!$E$19="No"),Rates!$F$23,IF(AND(C154="B",'Claim Details'!$E$28&gt;=Rates!$H$14,'Claim Details'!$E$28&lt;=Rates!$H$15,'Claim Details'!$E$19="Yes"),Rates!$I$23,IF(AND(C154="B",'Claim Details'!$E$28&gt;=Rates!$H$14,'Claim Details'!$E$28&lt;=Rates!$H$15,'Claim Details'!$E$19="No"),Rates!$H$23,IF(AND(C154="B",'Claim Details'!$E$28&gt;=Rates!$J$14,'Claim Details'!$E$28&lt;=Rates!$J$15,'Claim Details'!$E$19="Yes"),Rates!$K$23,IF(AND(C154="B",'Claim Details'!$E$28&gt;=Rates!$J$14,'Claim Details'!$E$28&lt;=Rates!$J$15,'Claim Details'!$E$19="No"),Rates!$J$23,IF(AND(C154="C",'Claim Details'!$E$28&gt;=Rates!$D$14,'Claim Details'!$E$28&lt;=Rates!$D$15,'Claim Details'!$E$19="Yes"),Rates!$E$24,IF(AND(C154="C",'Claim Details'!$E$28&gt;=Rates!$D$14,'Claim Details'!$E$28&lt;=Rates!$D$15,'Claim Details'!$E$19="No"),Rates!$D$24,IF(AND(C154="C",'Claim Details'!$E$28&gt;=Rates!$F$14,'Claim Details'!$E$28&lt;=Rates!$F$15,'Claim Details'!$E$19="Yes"),Rates!$G$24,IF(AND(C154="C",'Claim Details'!$E$28&gt;=Rates!$F$14,'Claim Details'!$E$28&lt;=Rates!$F$15,'Claim Details'!$E$19="No"),Rates!$F$24,IF(AND(C154="C",'Claim Details'!$E$28&gt;=Rates!$H$14,'Claim Details'!$E$28&lt;=Rates!$H$15,'Claim Details'!$E$19="Yes"),Rates!$I$24,IF(AND(C154="C",'Claim Details'!$E$28&gt;=Rates!$H$14,'Claim Details'!$E$28&lt;=Rates!$H$15,'Claim Details'!$E$19="No"),Rates!$H$24,IF(AND(C154="C",'Claim Details'!$E$28&gt;=Rates!$J$14,'Claim Details'!$E$28&lt;=Rates!$J$15,'Claim Details'!$E$19="Yes"),Rates!$K$24,IF(AND(C154="C",'Claim Details'!$E$28&gt;=Rates!$J$14,'Claim Details'!$E$28&lt;=Rates!$J$15,'Claim Details'!$E$19="No"),Rates!$J$24,"£0.00"))))))))))))))))))))))))</f>
        <v>£0.00</v>
      </c>
      <c r="AW154" s="1"/>
      <c r="AX154" s="189" t="str">
        <f>IF(AND(U154="A",'Claim Details'!$I$28&gt;=Rates!$D$14,'Claim Details'!$I$28&lt;=Rates!$D$15,'Claim Details'!$I$19="Yes"),Rates!$J$17,IF(AND(U154="A",'Claim Details'!$I$28&gt;=Rates!$D$14,'Claim Details'!$I$28&lt;=Rates!$D$15,'Claim Details'!$I$19="No"),Rates!$D$17,IF(AND(U154="A",'Claim Details'!$I$28&gt;=Rates!$F$14,'Claim Details'!$I$28&lt;=Rates!$F$15,'Claim Details'!$I$19="Yes"),Rates!$G$17,IF(AND(U154="A",'Claim Details'!$I$28&gt;=Rates!$F$14,'Claim Details'!$I$28&lt;=Rates!$F$15,'Claim Details'!$I$19="No"),Rates!$F$17,IF(AND(U154="A",'Claim Details'!$I$28&gt;=Rates!$H$14,'Claim Details'!$I$28&lt;=Rates!$H$15,'Claim Details'!$I$19="Yes"),Rates!$I$17,IF(AND(U154="A",'Claim Details'!$I$28&gt;=Rates!$H$14,'Claim Details'!$I$28&lt;=Rates!$H$15,'Claim Details'!$I$19="No"),Rates!$H$17,IF(AND(U154="A",'Claim Details'!$I$28&gt;=Rates!$J$14,'Claim Details'!$I$28&lt;=Rates!$J$15,'Claim Details'!$I$19="Yes"),Rates!$K$17,IF(AND(U154="A",'Claim Details'!$I$28&gt;=Rates!$J$14,'Claim Details'!$I$28&lt;=Rates!$J$15,'Claim Details'!$I$19="No"),Rates!$J$17,IF(AND(U154="B",'Claim Details'!$I$28&gt;=Rates!$D$14,'Claim Details'!$I$28&lt;=Rates!$D$15,'Claim Details'!$I$19="Yes"),Rates!$E$18,IF(AND(U154="B",'Claim Details'!$I$28&gt;=Rates!$D$14,'Claim Details'!$I$28&lt;=Rates!$D$15,'Claim Details'!$I$19="No"),Rates!$D$18,IF(AND(U154="B",'Claim Details'!$I$28&gt;=Rates!$F$14,'Claim Details'!$I$28&lt;=Rates!$F$15,'Claim Details'!$I$19="Yes"),Rates!$G$18,IF(AND(U154="B",'Claim Details'!$I$28&gt;=Rates!$F$14,'Claim Details'!$I$28&lt;=Rates!$F$15,'Claim Details'!$I$19="No"),Rates!$F$18,IF(AND(U154="B",'Claim Details'!$I$28&gt;=Rates!$H$14,'Claim Details'!$I$28&lt;=Rates!$H$15,'Claim Details'!$I$19="Yes"),Rates!$I$18,IF(AND(U154="B",'Claim Details'!$I$28&gt;=Rates!$H$14,'Claim Details'!$I$28&lt;=Rates!$H$15,'Claim Details'!$I$19="No"),Rates!$H$18,IF(AND(U154="B",'Claim Details'!$I$28&gt;=Rates!$J$14,'Claim Details'!$I$28&lt;=Rates!$J$15,'Claim Details'!$I$19="Yes"),Rates!$K$18,IF(AND(U154="B",'Claim Details'!$I$28&gt;=Rates!$J$14,'Claim Details'!$I$28&lt;=Rates!$J$15,'Claim Details'!$I$19="No"),Rates!$J$18,IF(AND(U154="C",'Claim Details'!$I$28&gt;=Rates!$D$14,'Claim Details'!$I$28&lt;=Rates!$D$15,'Claim Details'!$I$19="Yes"),Rates!$E$19,IF(AND(U154="C",'Claim Details'!$I$28&gt;=Rates!$D$14,'Claim Details'!$I$28&lt;=Rates!$D$15,'Claim Details'!$I$19="No"),Rates!$D$19,IF(AND(U154="C",'Claim Details'!$I$28&gt;=Rates!$F$14,'Claim Details'!$I$28&lt;=Rates!$F$15,'Claim Details'!$I$19="Yes"),Rates!$G$19,IF(AND(U154="C",'Claim Details'!$I$28&gt;=Rates!$F$14,'Claim Details'!$I$28&lt;=Rates!$F$15,'Claim Details'!$I$19="No"),Rates!$F$19,IF(AND(U154="C",'Claim Details'!$I$28&gt;=Rates!$H$14,'Claim Details'!$I$28&lt;=Rates!$H$15,'Claim Details'!$I$19="Yes"),Rates!$I$19,IF(AND(U154="C",'Claim Details'!$I$28&gt;=Rates!$H$14,'Claim Details'!$I$28&lt;=Rates!$H$15,'Claim Details'!$I$19="No"),Rates!$H$19,IF(AND(U154="C",'Claim Details'!$I$28&gt;=Rates!$J$14,'Claim Details'!$I$28&lt;=Rates!$J$15,'Claim Details'!$I$19="Yes"),Rates!$K$19,IF(AND(U154="C",'Claim Details'!$I$28&gt;=Rates!$J$14,'Claim Details'!$I$28&lt;=Rates!$J$15,'Claim Details'!$I$19="No"),Rates!$J$19,"£0.00"))))))))))))))))))))))))</f>
        <v>£0.00</v>
      </c>
      <c r="AY154" s="189" t="str">
        <f>IF(AND(C154="A",'Claim Details'!$I$28&gt;=Rates!$D$14,'Claim Details'!$I$28&lt;=Rates!$D$15,'Claim Details'!$I$19="Yes"),Rates!$J$25,IF(AND(C154="A",'Claim Details'!$I$28&gt;=Rates!$D$14,'Claim Details'!$I$28&lt;=Rates!$D$15,'Claim Details'!$I$19="No"),Rates!$D$25,IF(AND(C154="A",'Claim Details'!$I$28&gt;=Rates!$F$14,'Claim Details'!$I$28&lt;=Rates!$F$15,'Claim Details'!$I$19="Yes"),Rates!$G$25,IF(AND(C154="A",'Claim Details'!$I$28&gt;=Rates!$F$14,'Claim Details'!$I$28&lt;=Rates!$F$15,'Claim Details'!$I$19="No"),Rates!$F$25,IF(AND(C154="A",'Claim Details'!$I$28&gt;=Rates!$H$14,'Claim Details'!$I$28&lt;=Rates!$H$15,'Claim Details'!$I$19="Yes"),Rates!$I$25,IF(AND(C154="A",'Claim Details'!$I$28&gt;=Rates!$H$14,'Claim Details'!$I$28&lt;=Rates!$H$15,'Claim Details'!$I$19="No"),Rates!$H$25,IF(AND(C154="A",'Claim Details'!$I$28&gt;=Rates!$J$14,'Claim Details'!$I$28&lt;=Rates!$J$15,'Claim Details'!$I$19="Yes"),Rates!$K$25,IF(AND(C154="A",'Claim Details'!$I$28&gt;=Rates!$J$14,'Claim Details'!$I$28&lt;=Rates!$J$15,'Claim Details'!$I$19="No"),Rates!$J$25,IF(AND(C154="B",'Claim Details'!$I$28&gt;=Rates!$D$14,'Claim Details'!$I$28&lt;=Rates!$D$15,'Claim Details'!$I$19="Yes"),Rates!$E$26,IF(AND(C154="B",'Claim Details'!$I$28&gt;=Rates!$D$14,'Claim Details'!$I$28&lt;=Rates!$D$15,'Claim Details'!$I$19="No"),Rates!$D$26,IF(AND(C154="B",'Claim Details'!$I$28&gt;=Rates!$F$14,'Claim Details'!$I$28&lt;=Rates!$F$15,'Claim Details'!$I$19="Yes"),Rates!$G$26,IF(AND(C154="B",'Claim Details'!$I$28&gt;=Rates!$F$14,'Claim Details'!$I$28&lt;=Rates!$F$15,'Claim Details'!$I$19="No"),Rates!$F$26,IF(AND(C154="B",'Claim Details'!$I$28&gt;=Rates!$H$14,'Claim Details'!$I$28&lt;=Rates!$H$15,'Claim Details'!$I$19="Yes"),Rates!$I$26,IF(AND(C154="B",'Claim Details'!$I$28&gt;=Rates!$H$14,'Claim Details'!$I$28&lt;=Rates!$H$15,'Claim Details'!$I$19="No"),Rates!$H$26,IF(AND(C154="B",'Claim Details'!$I$28&gt;=Rates!$J$14,'Claim Details'!$I$28&lt;=Rates!$J$15,'Claim Details'!$I$19="Yes"),Rates!$K$26,IF(AND(C154="B",'Claim Details'!$I$28&gt;=Rates!$J$14,'Claim Details'!$I$28&lt;=Rates!$J$15,'Claim Details'!$I$19="No"),Rates!$J$26,IF(AND(C154="C",'Claim Details'!$I$28&gt;=Rates!$D$14,'Claim Details'!$I$28&lt;=Rates!$D$15,'Claim Details'!$I$19="Yes"),Rates!$E$27,IF(AND(C154="C",'Claim Details'!$I$28&gt;=Rates!$D$14,'Claim Details'!$I$28&lt;=Rates!$D$15,'Claim Details'!$I$19="No"),Rates!$D$27,IF(AND(C154="C",'Claim Details'!$I$28&gt;=Rates!$F$14,'Claim Details'!$I$28&lt;=Rates!$F$15,'Claim Details'!$I$19="Yes"),Rates!$G$27,IF(AND(C154="C",'Claim Details'!$I$28&gt;=Rates!$F$14,'Claim Details'!$I$28&lt;=Rates!$F$15,'Claim Details'!$I$19="No"),Rates!$F$27,IF(AND(C154="C",'Claim Details'!$I$28&gt;=Rates!$H$14,'Claim Details'!$I$28&lt;=Rates!$H$15,'Claim Details'!$I$19="Yes"),Rates!$I$27,IF(AND(C154="C",'Claim Details'!$I$28&gt;=Rates!$H$14,'Claim Details'!$I$28&lt;=Rates!$H$15,'Claim Details'!$I$19="No"),Rates!$H$27,IF(AND(C154="C",'Claim Details'!$I$28&gt;=Rates!$J$14,'Claim Details'!$I$28&lt;=Rates!$J$15,'Claim Details'!$I$19="Yes"),Rates!$K$27,IF(AND(C154="C",'Claim Details'!$I$28&gt;=Rates!$J$14,'Claim Details'!$I$28&lt;=Rates!$J$15,'Claim Details'!$I$19="No"),Rates!$J$27,"£0.00"))))))))))))))))))))))))</f>
        <v>£0.00</v>
      </c>
      <c r="AZ154" s="189" t="str">
        <f>IF(AND(C154="A",'Claim Details'!$I$28&gt;=Rates!$D$14,'Claim Details'!$I$28&lt;=Rates!$D$15,'Claim Details'!$I$19="Yes"),Rates!$E$20,IF(AND(C154="A",'Claim Details'!$I$28&gt;=Rates!$D$14,'Claim Details'!$I$28&lt;=Rates!$D$15,'Claim Details'!$I$19="No"),Rates!$D$20,IF(AND(C154="A",'Claim Details'!$I$28&gt;=Rates!$F$14,'Claim Details'!$I$28&lt;=Rates!$F$15,'Claim Details'!$I$19="Yes"),Rates!$G$20,IF(AND(C154="A",'Claim Details'!$I$28&gt;=Rates!$F$14,'Claim Details'!$I$28&lt;=Rates!$F$15,'Claim Details'!$I$19="No"),Rates!$F$20,IF(AND(C154="A",'Claim Details'!$I$28&gt;=Rates!$H$14,'Claim Details'!$I$28&lt;=Rates!$H$15,'Claim Details'!$I$19="Yes"),Rates!$I$20,IF(AND(C154="A",'Claim Details'!$I$28&gt;=Rates!$H$14,'Claim Details'!$I$28&lt;=Rates!$H$15,'Claim Details'!$I$19="No"),Rates!$H$20,IF(AND(C154="A",'Claim Details'!$I$28&gt;=Rates!$J$14,'Claim Details'!$I$28&lt;=Rates!$J$15,'Claim Details'!$I$19="Yes"),Rates!$K$20,IF(AND(C154="A",'Claim Details'!$I$28&gt;=Rates!$J$14,'Claim Details'!$I$28&lt;=Rates!$J$15,'Claim Details'!$I$19="No"),Rates!$J$20,IF(AND(C154="B",'Claim Details'!$I$28&gt;=Rates!$D$14,'Claim Details'!$I$28&lt;=Rates!$D$15,'Claim Details'!$I$19="Yes"),Rates!$E$21,IF(AND(C154="B",'Claim Details'!$I$28&gt;=Rates!$D$14,'Claim Details'!$I$28&lt;=Rates!$D$15,'Claim Details'!$I$19="No"),Rates!$D$21,IF(AND(C154="B",'Claim Details'!$I$28&gt;=Rates!$F$14,'Claim Details'!$I$28&lt;=Rates!$F$15,'Claim Details'!$I$19="Yes"),Rates!$G$21,IF(AND(C154="B",'Claim Details'!$I$28&gt;=Rates!$F$14,'Claim Details'!$I$28&lt;=Rates!$F$15,'Claim Details'!$I$19="No"),Rates!$F$21,IF(AND(C154="B",'Claim Details'!$I$28&gt;=Rates!$H$14,'Claim Details'!$I$28&lt;=Rates!$H$15,'Claim Details'!$I$19="Yes"),Rates!$I$21,IF(AND(C154="B",'Claim Details'!$I$28&gt;=Rates!$H$14,'Claim Details'!$I$28&lt;=Rates!$H$15,'Claim Details'!$I$19="No"),Rates!$H$21,IF(AND(C154="B",'Claim Details'!$I$28&gt;=Rates!$J$14,'Claim Details'!$I$28&lt;=Rates!$J$15,'Claim Details'!$I$19="Yes"),Rates!$K$21,IF(AND(C154="B",'Claim Details'!$I$28&gt;=Rates!$J$14,'Claim Details'!$I$28&lt;=Rates!$J$15,'Claim Details'!$I$19="No"),Rates!$J$21,"£0.00"))))))))))))))))</f>
        <v>£0.00</v>
      </c>
      <c r="BA154" s="189" t="str">
        <f>IF(AND(C154="A",'Claim Details'!$I$28&gt;=Rates!$D$14,'Claim Details'!$I$28&lt;=Rates!$D$15,'Claim Details'!$I$19="Yes"),Rates!$E$22,IF(AND(C154="A",'Claim Details'!$I$28&gt;=Rates!$D$14,'Claim Details'!$I$28&lt;=Rates!$D$15,'Claim Details'!$I$19="No"),Rates!$D$22,IF(AND(C154="A",'Claim Details'!$I$28&gt;=Rates!$F$14,'Claim Details'!$I$28&lt;=Rates!$F$15,'Claim Details'!$I$19="Yes"),Rates!$G$22,IF(AND(C154="A",'Claim Details'!$I$28&gt;=Rates!$F$14,'Claim Details'!$I$28&lt;=Rates!$F$15,'Claim Details'!$I$19="No"),Rates!$F$22,IF(AND(C154="A",'Claim Details'!$I$28&gt;=Rates!$H$14,'Claim Details'!$I$28&lt;=Rates!$H$15,'Claim Details'!$I$19="Yes"),Rates!$I$22,IF(AND(C154="A",'Claim Details'!$I$28&gt;=Rates!$H$14,'Claim Details'!$I$28&lt;=Rates!$H$15,'Claim Details'!$I$19="No"),Rates!$H$22,IF(AND(C154="A",'Claim Details'!$I$28&gt;=Rates!$J$14,'Claim Details'!$I$28&lt;=Rates!$J$15,'Claim Details'!$I$19="Yes"),Rates!$K$22,IF(AND(C154="A",'Claim Details'!$I$28&gt;=Rates!$J$14,'Claim Details'!$I$28&lt;=Rates!$J$15,'Claim Details'!$I$19="No"),Rates!$J$22,IF(AND(C154="B",'Claim Details'!$I$28&gt;=Rates!$D$14,'Claim Details'!$I$28&lt;=Rates!$D$15,'Claim Details'!$I$19="Yes"),Rates!$E$23,IF(AND(C154="B",'Claim Details'!$I$28&gt;=Rates!$D$14,'Claim Details'!$I$28&lt;=Rates!$D$15,'Claim Details'!$I$19="No"),Rates!$D$23,IF(AND(C154="B",'Claim Details'!$I$28&gt;=Rates!$F$14,'Claim Details'!$I$28&lt;=Rates!$F$15,'Claim Details'!$I$19="Yes"),Rates!$G$23,IF(AND(C154="B",'Claim Details'!$I$28&gt;=Rates!$F$14,'Claim Details'!$I$28&lt;=Rates!$F$15,'Claim Details'!$I$19="No"),Rates!$F$23,IF(AND(C154="B",'Claim Details'!$I$28&gt;=Rates!$H$14,'Claim Details'!$I$28&lt;=Rates!$H$15,'Claim Details'!$I$19="Yes"),Rates!$I$23,IF(AND(C154="B",'Claim Details'!$I$28&gt;=Rates!$H$14,'Claim Details'!$I$28&lt;=Rates!$H$15,'Claim Details'!$I$19="No"),Rates!$H$23,IF(AND(C154="B",'Claim Details'!$I$28&gt;=Rates!$J$14,'Claim Details'!$I$28&lt;=Rates!$J$15,'Claim Details'!$I$19="Yes"),Rates!$K$23,IF(AND(C154="B",'Claim Details'!$I$28&gt;=Rates!$J$14,'Claim Details'!$I$28&lt;=Rates!$J$15,'Claim Details'!$I$19="No"),Rates!$J$23,IF(AND(C154="C",'Claim Details'!$I$28&gt;=Rates!$D$14,'Claim Details'!$I$28&lt;=Rates!$D$15,'Claim Details'!$I$19="Yes"),Rates!$E$24,IF(AND(C154="C",'Claim Details'!$I$28&gt;=Rates!$D$14,'Claim Details'!$I$28&lt;=Rates!$D$15,'Claim Details'!$I$19="No"),Rates!$D$24,IF(AND(C154="C",'Claim Details'!$I$28&gt;=Rates!$F$14,'Claim Details'!$I$28&lt;=Rates!$F$15,'Claim Details'!$I$19="Yes"),Rates!$G$24,IF(AND(C154="C",'Claim Details'!$I$28&gt;=Rates!$F$14,'Claim Details'!$I$28&lt;=Rates!$F$15,'Claim Details'!$I$19="No"),Rates!$F$24,IF(AND(C154="C",'Claim Details'!$I$28&gt;=Rates!$H$14,'Claim Details'!$I$28&lt;=Rates!$H$15,'Claim Details'!$I$19="Yes"),Rates!$I$24,IF(AND(C154="C",'Claim Details'!$I$28&gt;=Rates!$H$14,'Claim Details'!$I$28&lt;=Rates!$H$15,'Claim Details'!$I$19="No"),Rates!$H$24,IF(AND(C154="C",'Claim Details'!$I$28&gt;=Rates!$J$14,'Claim Details'!$I$28&lt;=Rates!$J$15,'Claim Details'!$I$19="Yes"),Rates!$K$24,IF(AND(C154="C",'Claim Details'!$I$28&gt;=Rates!$J$14,'Claim Details'!$I$28&lt;=Rates!$J$15,'Claim Details'!$I$19="No"),Rates!$J$24,"£0.00"))))))))))))))))))))))))</f>
        <v>£0.00</v>
      </c>
      <c r="BB154" s="189" t="str">
        <f t="shared" si="42"/>
        <v>£0.00</v>
      </c>
      <c r="BC154" s="1"/>
      <c r="BD154" s="189" t="str">
        <f>IF(AND(AE154="A",'Claim Details'!$I$28&gt;=Rates!$D$14,'Claim Details'!$I$28&lt;=Rates!$D$15,'Claim Details'!$I$19="Yes"),Rates!$J$17,IF(AND(AE154="A",'Claim Details'!$I$28&gt;=Rates!$D$14,'Claim Details'!$I$28&lt;=Rates!$D$15,'Claim Details'!$I$19="No"),Rates!$D$17,IF(AND(AE154="A",'Claim Details'!$I$28&gt;=Rates!$F$14,'Claim Details'!$I$28&lt;=Rates!$F$15,'Claim Details'!$I$19="Yes"),Rates!$G$17,IF(AND(AE154="A",'Claim Details'!$I$28&gt;=Rates!$F$14,'Claim Details'!$I$28&lt;=Rates!$F$15,'Claim Details'!$I$19="No"),Rates!$F$17,IF(AND(AE154="A",'Claim Details'!$I$28&gt;=Rates!$H$14,'Claim Details'!$I$28&lt;=Rates!$H$15,'Claim Details'!$I$19="Yes"),Rates!$I$17,IF(AND(AE154="A",'Claim Details'!$I$28&gt;=Rates!$H$14,'Claim Details'!$I$28&lt;=Rates!$H$15,'Claim Details'!$I$19="No"),Rates!$H$17,IF(AND(AE154="A",'Claim Details'!$I$28&gt;=Rates!$J$14,'Claim Details'!$I$28&lt;=Rates!$J$15,'Claim Details'!$I$19="Yes"),Rates!$K$17,IF(AND(AE154="A",'Claim Details'!$I$28&gt;=Rates!$J$14,'Claim Details'!$I$28&lt;=Rates!$J$15,'Claim Details'!$I$19="No"),Rates!$J$17,IF(AND(AE154="B",'Claim Details'!$I$28&gt;=Rates!$D$14,'Claim Details'!$I$28&lt;=Rates!$D$15,'Claim Details'!$I$19="Yes"),Rates!$E$18,IF(AND(AE154="B",'Claim Details'!$I$28&gt;=Rates!$D$14,'Claim Details'!$I$28&lt;=Rates!$D$15,'Claim Details'!$I$19="No"),Rates!$D$18,IF(AND(AE154="B",'Claim Details'!$I$28&gt;=Rates!$F$14,'Claim Details'!$I$28&lt;=Rates!$F$15,'Claim Details'!$I$19="Yes"),Rates!$G$18,IF(AND(AE154="B",'Claim Details'!$I$28&gt;=Rates!$F$14,'Claim Details'!$I$28&lt;=Rates!$F$15,'Claim Details'!$I$19="No"),Rates!$F$18,IF(AND(AE154="B",'Claim Details'!$I$28&gt;=Rates!$H$14,'Claim Details'!$I$28&lt;=Rates!$H$15,'Claim Details'!$I$19="Yes"),Rates!$I$18,IF(AND(AE154="B",'Claim Details'!$I$28&gt;=Rates!$H$14,'Claim Details'!$I$28&lt;=Rates!$H$15,'Claim Details'!$I$19="No"),Rates!$H$18,IF(AND(AE154="B",'Claim Details'!$I$28&gt;=Rates!$J$14,'Claim Details'!$I$28&lt;=Rates!$J$15,'Claim Details'!$I$19="Yes"),Rates!$K$18,IF(AND(AE154="B",'Claim Details'!$I$28&gt;=Rates!$J$14,'Claim Details'!$I$28&lt;=Rates!$J$15,'Claim Details'!$I$19="No"),Rates!$J$18,IF(AND(AE154="C",'Claim Details'!$I$28&gt;=Rates!$D$14,'Claim Details'!$I$28&lt;=Rates!$D$15,'Claim Details'!$I$19="Yes"),Rates!$E$19,IF(AND(AE154="C",'Claim Details'!$I$28&gt;=Rates!$D$14,'Claim Details'!$I$28&lt;=Rates!$D$15,'Claim Details'!$I$19="No"),Rates!$D$19,IF(AND(AE154="C",'Claim Details'!$I$28&gt;=Rates!$F$14,'Claim Details'!$I$28&lt;=Rates!$F$15,'Claim Details'!$I$19="Yes"),Rates!$G$19,IF(AND(AE154="C",'Claim Details'!$I$28&gt;=Rates!$F$14,'Claim Details'!$I$28&lt;=Rates!$F$15,'Claim Details'!$I$19="No"),Rates!$F$19,IF(AND(AE154="C",'Claim Details'!$I$28&gt;=Rates!$H$14,'Claim Details'!$I$28&lt;=Rates!$H$15,'Claim Details'!$I$19="Yes"),Rates!$I$19,IF(AND(AE154="C",'Claim Details'!$I$28&gt;=Rates!$H$14,'Claim Details'!$I$28&lt;=Rates!$H$15,'Claim Details'!$I$19="No"),Rates!$H$19,IF(AND(AE154="C",'Claim Details'!$I$28&gt;=Rates!$J$14,'Claim Details'!$I$28&lt;=Rates!$J$15,'Claim Details'!$I$19="Yes"),Rates!$K$19,IF(AND(AE154="C",'Claim Details'!$I$28&gt;=Rates!$J$14,'Claim Details'!$I$28&lt;=Rates!$J$15,'Claim Details'!$I$19="No"),Rates!$J$19,"£0.00"))))))))))))))))))))))))</f>
        <v>£0.00</v>
      </c>
      <c r="BE154" s="189" t="str">
        <f>IF(AND(AE154="A",'Claim Details'!$I$28&gt;=Rates!$D$14,'Claim Details'!$I$28&lt;=Rates!$D$15,'Claim Details'!$I$19="Yes"),Rates!$J$25,IF(AND(AE154="A",'Claim Details'!$I$28&gt;=Rates!$D$14,'Claim Details'!$I$28&lt;=Rates!$D$15,'Claim Details'!$I$19="No"),Rates!$D$25,IF(AND(AE154="A",'Claim Details'!$I$28&gt;=Rates!$F$14,'Claim Details'!$I$28&lt;=Rates!$F$15,'Claim Details'!$I$19="Yes"),Rates!$G$25,IF(AND(AE154="A",'Claim Details'!$I$28&gt;=Rates!$F$14,'Claim Details'!$I$28&lt;=Rates!$F$15,'Claim Details'!$I$19="No"),Rates!$F$25,IF(AND(AE154="A",'Claim Details'!$I$28&gt;=Rates!$H$14,'Claim Details'!$I$28&lt;=Rates!$H$15,'Claim Details'!$I$19="Yes"),Rates!$I$25,IF(AND(AE154="A",'Claim Details'!$I$28&gt;=Rates!$H$14,'Claim Details'!$I$28&lt;=Rates!$H$15,'Claim Details'!$I$19="No"),Rates!$H$25,IF(AND(AE154="A",'Claim Details'!$I$28&gt;=Rates!$J$14,'Claim Details'!$I$28&lt;=Rates!$J$15,'Claim Details'!$I$19="Yes"),Rates!$K$25,IF(AND(AE154="A",'Claim Details'!$I$28&gt;=Rates!$J$14,'Claim Details'!$I$28&lt;=Rates!$J$15,'Claim Details'!$I$19="No"),Rates!$J$25,IF(AND(AE154="B",'Claim Details'!$I$28&gt;=Rates!$D$14,'Claim Details'!$I$28&lt;=Rates!$D$15,'Claim Details'!$I$19="Yes"),Rates!$E$26,IF(AND(AE154="B",'Claim Details'!$I$28&gt;=Rates!$D$14,'Claim Details'!$I$28&lt;=Rates!$D$15,'Claim Details'!$I$19="No"),Rates!$D$26,IF(AND(AE154="B",'Claim Details'!$I$28&gt;=Rates!$F$14,'Claim Details'!$I$28&lt;=Rates!$F$15,'Claim Details'!$I$19="Yes"),Rates!$G$26,IF(AND(AE154="B",'Claim Details'!$I$28&gt;=Rates!$F$14,'Claim Details'!$I$28&lt;=Rates!$F$15,'Claim Details'!$I$19="No"),Rates!$F$26,IF(AND(AE154="B",'Claim Details'!$I$28&gt;=Rates!$H$14,'Claim Details'!$I$28&lt;=Rates!$H$15,'Claim Details'!$I$19="Yes"),Rates!$I$26,IF(AND(AE154="B",'Claim Details'!$I$28&gt;=Rates!$H$14,'Claim Details'!$I$28&lt;=Rates!$H$15,'Claim Details'!$I$19="No"),Rates!$H$26,IF(AND(AE154="B",'Claim Details'!$I$28&gt;=Rates!$J$14,'Claim Details'!$I$28&lt;=Rates!$J$15,'Claim Details'!$I$19="Yes"),Rates!$K$26,IF(AND(AE154="B",'Claim Details'!$I$28&gt;=Rates!$J$14,'Claim Details'!$I$28&lt;=Rates!$J$15,'Claim Details'!$I$19="No"),Rates!$J$26,IF(AND(AE154="C",'Claim Details'!$I$28&gt;=Rates!$D$14,'Claim Details'!$I$28&lt;=Rates!$D$15,'Claim Details'!$I$19="Yes"),Rates!$E$27,IF(AND(AE154="C",'Claim Details'!$I$28&gt;=Rates!$D$14,'Claim Details'!$I$28&lt;=Rates!$D$15,'Claim Details'!$I$19="No"),Rates!$D$27,IF(AND(AE154="C",'Claim Details'!$I$28&gt;=Rates!$F$14,'Claim Details'!$I$28&lt;=Rates!$F$15,'Claim Details'!$I$19="Yes"),Rates!$G$27,IF(AND(AE154="C",'Claim Details'!$I$28&gt;=Rates!$F$14,'Claim Details'!$I$28&lt;=Rates!$F$15,'Claim Details'!$I$19="No"),Rates!$F$27,IF(AND(AE154="C",'Claim Details'!$I$28&gt;=Rates!$H$14,'Claim Details'!$I$28&lt;=Rates!$H$15,'Claim Details'!$I$19="Yes"),Rates!$I$27,IF(AND(AE154="C",'Claim Details'!$I$28&gt;=Rates!$H$14,'Claim Details'!$I$28&lt;=Rates!$H$15,'Claim Details'!$I$19="No"),Rates!$H$27,IF(AND(AE154="C",'Claim Details'!$I$28&gt;=Rates!$J$14,'Claim Details'!$I$28&lt;=Rates!$J$15,'Claim Details'!$I$19="Yes"),Rates!$K$27,IF(AND(AE154="C",'Claim Details'!$I$28&gt;=Rates!$J$14,'Claim Details'!$I$28&lt;=Rates!$J$15,'Claim Details'!$I$19="No"),Rates!$J$27,"£0.00"))))))))))))))))))))))))</f>
        <v>£0.00</v>
      </c>
      <c r="BF154" s="189" t="str">
        <f>IF(AND(AE154="A",'Claim Details'!$I$28&gt;=Rates!$D$14,'Claim Details'!$I$28&lt;=Rates!$D$15,'Claim Details'!$I$19="Yes"),Rates!$E$20,IF(AND(AE154="A",'Claim Details'!$I$28&gt;=Rates!$D$14,'Claim Details'!$I$28&lt;=Rates!$D$15,'Claim Details'!$I$19="No"),Rates!$D$20,IF(AND(AE154="A",'Claim Details'!$I$28&gt;=Rates!$F$14,'Claim Details'!$I$28&lt;=Rates!$F$15,'Claim Details'!$I$19="Yes"),Rates!$G$20,IF(AND(AE154="A",'Claim Details'!$I$28&gt;=Rates!$F$14,'Claim Details'!$I$28&lt;=Rates!$F$15,'Claim Details'!$I$19="No"),Rates!$F$20,IF(AND(AE154="A",'Claim Details'!$I$28&gt;=Rates!$H$14,'Claim Details'!$I$28&lt;=Rates!$H$15,'Claim Details'!$I$19="Yes"),Rates!$I$20,IF(AND(AE154="A",'Claim Details'!$I$28&gt;=Rates!$H$14,'Claim Details'!$I$28&lt;=Rates!$H$15,'Claim Details'!$I$19="No"),Rates!$H$20,IF(AND(AE154="A",'Claim Details'!$I$28&gt;=Rates!$J$14,'Claim Details'!$I$28&lt;=Rates!$J$15,'Claim Details'!$I$19="Yes"),Rates!$K$20,IF(AND(AE154="A",'Claim Details'!$I$28&gt;=Rates!$J$14,'Claim Details'!$I$28&lt;=Rates!$J$15,'Claim Details'!$I$19="No"),Rates!$J$20,IF(AND(AE154="B",'Claim Details'!$I$28&gt;=Rates!$D$14,'Claim Details'!$I$28&lt;=Rates!$D$15,'Claim Details'!$I$19="Yes"),Rates!$E$21,IF(AND(AE154="B",'Claim Details'!$I$28&gt;=Rates!$D$14,'Claim Details'!$I$28&lt;=Rates!$D$15,'Claim Details'!$I$19="No"),Rates!$D$21,IF(AND(AE154="B",'Claim Details'!$I$28&gt;=Rates!$F$14,'Claim Details'!$I$28&lt;=Rates!$F$15,'Claim Details'!$I$19="Yes"),Rates!$G$21,IF(AND(AE154="B",'Claim Details'!$I$28&gt;=Rates!$F$14,'Claim Details'!$I$28&lt;=Rates!$F$15,'Claim Details'!$I$19="No"),Rates!$F$21,IF(AND(AE154="B",'Claim Details'!$I$28&gt;=Rates!$H$14,'Claim Details'!$I$28&lt;=Rates!$H$15,'Claim Details'!$I$19="Yes"),Rates!$I$21,IF(AND(AE154="B",'Claim Details'!$I$28&gt;=Rates!$H$14,'Claim Details'!$I$28&lt;=Rates!$H$15,'Claim Details'!$I$19="No"),Rates!$H$21,IF(AND(AE154="B",'Claim Details'!$I$28&gt;=Rates!$J$14,'Claim Details'!$I$28&lt;=Rates!$J$15,'Claim Details'!$I$19="Yes"),Rates!$K$21,IF(AND(AE154="B",'Claim Details'!$I$28&gt;=Rates!$J$14,'Claim Details'!$I$28&lt;=Rates!$J$15,'Claim Details'!$I$19="No"),Rates!$J$21,"£0.00"))))))))))))))))</f>
        <v>£0.00</v>
      </c>
      <c r="BG154" s="189" t="str">
        <f>IF(AND(AE154="A",'Claim Details'!$I$28&gt;=Rates!$D$14,'Claim Details'!$I$28&lt;=Rates!$D$15,'Claim Details'!$I$19="Yes"),Rates!$E$22,IF(AND(AE154="A",'Claim Details'!$I$28&gt;=Rates!$D$14,'Claim Details'!$I$28&lt;=Rates!$D$15,'Claim Details'!$I$19="No"),Rates!$D$22,IF(AND(AE154="A",'Claim Details'!$I$28&gt;=Rates!$F$14,'Claim Details'!$I$28&lt;=Rates!$F$15,'Claim Details'!$I$19="Yes"),Rates!$G$22,IF(AND(AE154="A",'Claim Details'!$I$28&gt;=Rates!$F$14,'Claim Details'!$I$28&lt;=Rates!$F$15,'Claim Details'!$I$19="No"),Rates!$F$22,IF(AND(AE154="A",'Claim Details'!$I$28&gt;=Rates!$H$14,'Claim Details'!$I$28&lt;=Rates!$H$15,'Claim Details'!$I$19="Yes"),Rates!$I$22,IF(AND(AE154="A",'Claim Details'!$I$28&gt;=Rates!$H$14,'Claim Details'!$I$28&lt;=Rates!$H$15,'Claim Details'!$I$19="No"),Rates!$H$22,IF(AND(AE154="A",'Claim Details'!$I$28&gt;=Rates!$J$14,'Claim Details'!$I$28&lt;=Rates!$J$15,'Claim Details'!$I$19="Yes"),Rates!$K$22,IF(AND(AE154="A",'Claim Details'!$I$28&gt;=Rates!$J$14,'Claim Details'!$I$28&lt;=Rates!$J$15,'Claim Details'!$I$19="No"),Rates!$J$22,IF(AND(AE154="B",'Claim Details'!$I$28&gt;=Rates!$D$14,'Claim Details'!$I$28&lt;=Rates!$D$15,'Claim Details'!$I$19="Yes"),Rates!$E$23,IF(AND(AE154="B",'Claim Details'!$I$28&gt;=Rates!$D$14,'Claim Details'!$I$28&lt;=Rates!$D$15,'Claim Details'!$I$19="No"),Rates!$D$23,IF(AND(AE154="B",'Claim Details'!$I$28&gt;=Rates!$F$14,'Claim Details'!$I$28&lt;=Rates!$F$15,'Claim Details'!$I$19="Yes"),Rates!$G$23,IF(AND(AE154="B",'Claim Details'!$I$28&gt;=Rates!$F$14,'Claim Details'!$I$28&lt;=Rates!$F$15,'Claim Details'!$I$19="No"),Rates!$F$23,IF(AND(AE154="B",'Claim Details'!$I$28&gt;=Rates!$H$14,'Claim Details'!$I$28&lt;=Rates!$H$15,'Claim Details'!$I$19="Yes"),Rates!$I$23,IF(AND(AE154="B",'Claim Details'!$I$28&gt;=Rates!$H$14,'Claim Details'!$I$28&lt;=Rates!$H$15,'Claim Details'!$I$19="No"),Rates!$H$23,IF(AND(AE154="B",'Claim Details'!$I$28&gt;=Rates!$J$14,'Claim Details'!$I$28&lt;=Rates!$J$15,'Claim Details'!$I$19="Yes"),Rates!$K$23,IF(AND(AE154="B",'Claim Details'!$I$28&gt;=Rates!$J$14,'Claim Details'!$I$28&lt;=Rates!$J$15,'Claim Details'!$I$19="No"),Rates!$J$23,IF(AND(AE154="C",'Claim Details'!$I$28&gt;=Rates!$D$14,'Claim Details'!$I$28&lt;=Rates!$D$15,'Claim Details'!$I$19="Yes"),Rates!$E$24,IF(AND(AE154="C",'Claim Details'!$I$28&gt;=Rates!$D$14,'Claim Details'!$I$28&lt;=Rates!$D$15,'Claim Details'!$I$19="No"),Rates!$D$24,IF(AND(AE154="C",'Claim Details'!$I$28&gt;=Rates!$F$14,'Claim Details'!$I$28&lt;=Rates!$F$15,'Claim Details'!$I$19="Yes"),Rates!$G$24,IF(AND(AE154="C",'Claim Details'!$I$28&gt;=Rates!$F$14,'Claim Details'!$I$28&lt;=Rates!$F$15,'Claim Details'!$I$19="No"),Rates!$F$24,IF(AND(AE154="C",'Claim Details'!$I$28&gt;=Rates!$H$14,'Claim Details'!$I$28&lt;=Rates!$H$15,'Claim Details'!$I$19="Yes"),Rates!$I$24,IF(AND(AE154="C",'Claim Details'!$I$28&gt;=Rates!$H$14,'Claim Details'!$I$28&lt;=Rates!$H$15,'Claim Details'!$I$19="No"),Rates!$H$24,IF(AND(AE154="C",'Claim Details'!$I$28&gt;=Rates!$J$14,'Claim Details'!$I$28&lt;=Rates!$J$15,'Claim Details'!$I$19="Yes"),Rates!$K$24,IF(AND(AE154="C",'Claim Details'!$I$28&gt;=Rates!$J$14,'Claim Details'!$I$28&lt;=Rates!$J$15,'Claim Details'!$I$19="No"),Rates!$J$24,"£0.00"))))))))))))))))))))))))</f>
        <v>£0.00</v>
      </c>
      <c r="BH154" s="189" t="str">
        <f t="shared" si="43"/>
        <v>£0.00</v>
      </c>
      <c r="BI154" s="189">
        <f t="shared" si="44"/>
        <v>0</v>
      </c>
      <c r="BO154" s="202" t="str">
        <f>IF(H154="","£0.00",IF(AP154="4","£0.00",IF(AP154="5","£0.00",IF(AP154="1","£0.00",((AQ154*H154)*'Claim Details'!$F$111)/100))))</f>
        <v>£0.00</v>
      </c>
      <c r="BP154" s="202" t="str">
        <f>IF(T154="","£0.00",IF(AP154="4","£0.00",IF(AP154="5","£0.00",IF(AP154="1","£0.00",((AR154*T154)*'Claim Details'!$N$111)/100))))</f>
        <v>£0.00</v>
      </c>
      <c r="BQ154" s="202" t="str">
        <f>IF(AI154="","£0.00",IF(AP154="4","£0.00",IF(AP154="5","£0.00",IF(AP154="1","£0.00",((BI154*AI154)*'Claim Details'!$W$111)/100))))</f>
        <v>£0.00</v>
      </c>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row>
    <row r="155" spans="1:97" ht="15">
      <c r="A155" s="145"/>
      <c r="B155" s="91"/>
      <c r="C155" s="96"/>
      <c r="D155" s="97"/>
      <c r="E155" s="98"/>
      <c r="F155" s="89"/>
      <c r="G155" s="99"/>
      <c r="H155" s="100"/>
      <c r="I155" s="221" t="str">
        <f t="shared" si="34"/>
        <v>£0.00</v>
      </c>
      <c r="J155" s="101"/>
      <c r="K155" s="100"/>
      <c r="L155" s="221" t="str">
        <f t="shared" si="35"/>
        <v>£0.00</v>
      </c>
      <c r="M155" s="101"/>
      <c r="N155" s="102"/>
      <c r="O155" s="145"/>
      <c r="P155" s="77"/>
      <c r="Q155" s="87"/>
      <c r="R155" s="87"/>
      <c r="S155" s="87"/>
      <c r="T155" s="149" t="str">
        <f t="shared" si="36"/>
        <v/>
      </c>
      <c r="U155" s="87" t="str">
        <f t="shared" si="45"/>
        <v/>
      </c>
      <c r="V155" s="87"/>
      <c r="W155" s="53" t="str">
        <f t="shared" si="37"/>
        <v>£0.00</v>
      </c>
      <c r="X155" s="53"/>
      <c r="Y155" s="87"/>
      <c r="Z155" s="78"/>
      <c r="AA155" s="79"/>
      <c r="AB155" s="160"/>
      <c r="AC155" s="98"/>
      <c r="AD155" s="225"/>
      <c r="AE155" s="235" t="str">
        <f t="shared" si="38"/>
        <v/>
      </c>
      <c r="AF155" s="87" t="str">
        <f t="shared" si="39"/>
        <v/>
      </c>
      <c r="AG155" s="53"/>
      <c r="AH155" s="224"/>
      <c r="AI155" s="226" t="str">
        <f t="shared" si="31"/>
        <v/>
      </c>
      <c r="AJ155" s="236" t="str">
        <f t="shared" si="40"/>
        <v>£0.00</v>
      </c>
      <c r="AK155" s="31"/>
      <c r="AL155" s="1"/>
      <c r="AM155" s="1"/>
      <c r="AN155" s="1"/>
      <c r="AO155" s="1"/>
      <c r="AP155" s="1" t="str">
        <f t="shared" si="32"/>
        <v/>
      </c>
      <c r="AQ155" s="27">
        <f t="shared" si="33"/>
        <v>0</v>
      </c>
      <c r="AR155" s="189">
        <f t="shared" si="41"/>
        <v>0</v>
      </c>
      <c r="AS155" s="190" t="str">
        <f>IF(AND(C155="A",'Claim Details'!$E$28&gt;=Rates!$D$14,'Claim Details'!$E$28&lt;=Rates!$D$15,'Claim Details'!$E$19="Yes"),Rates!$E$17,IF(AND(C155="A",'Claim Details'!$E$28&gt;=Rates!$D$14,'Claim Details'!$E$28&lt;=Rates!$D$15,'Claim Details'!$E$19="No"),Rates!$D$17,IF(AND(C155="A",'Claim Details'!$E$28&gt;=Rates!$F$14,'Claim Details'!$E$28&lt;=Rates!$F$15,'Claim Details'!$E$19="Yes"),Rates!$G$17,IF(AND(C155="A",'Claim Details'!$E$28&gt;=Rates!$F$14,'Claim Details'!$E$28&lt;=Rates!$F$15,'Claim Details'!$E$19="No"),Rates!$F$17,IF(AND(C155="A",'Claim Details'!$E$28&gt;=Rates!$H$14,'Claim Details'!$E$28&lt;=Rates!$H$15,'Claim Details'!$E$19="Yes"),Rates!$I$17,IF(AND(C155="A",'Claim Details'!$E$28&gt;=Rates!$H$14,'Claim Details'!$E$28&lt;=Rates!$H$15,'Claim Details'!$E$19="No"),Rates!$H$17,IF(AND(C155="A",'Claim Details'!$E$28&gt;=Rates!$J$14,'Claim Details'!$E$28&lt;=Rates!$J$15,'Claim Details'!$E$19="Yes"),Rates!$K$17,IF(AND(C155="A",'Claim Details'!$E$28&gt;=Rates!$J$14,'Claim Details'!$E$28&lt;=Rates!$J$15,'Claim Details'!$E$19="No"),Rates!$J$17,IF(AND(C155="B",'Claim Details'!$E$28&gt;=Rates!$D$14,'Claim Details'!$E$28&lt;=Rates!$D$15,'Claim Details'!$E$19="Yes"),Rates!$E$18,IF(AND(C155="B",'Claim Details'!$E$28&gt;=Rates!$D$14,'Claim Details'!$E$28&lt;=Rates!$D$15,'Claim Details'!$E$19="No"),Rates!$D$18,IF(AND(C155="B",'Claim Details'!$E$28&gt;=Rates!$F$14,'Claim Details'!$E$28&lt;=Rates!$F$15,'Claim Details'!$E$19="Yes"),Rates!$G$18,IF(AND(C155="B",'Claim Details'!$E$28&gt;=Rates!$F$14,'Claim Details'!$E$28&lt;=Rates!$F$15,'Claim Details'!$E$19="No"),Rates!$F$18,IF(AND(C155="B",'Claim Details'!$E$28&gt;=Rates!$H$14,'Claim Details'!$E$28&lt;=Rates!$H$15,'Claim Details'!$E$19="Yes"),Rates!$I$18,IF(AND(C155="B",'Claim Details'!$E$28&gt;=Rates!$H$14,'Claim Details'!$E$28&lt;=Rates!$H$15,'Claim Details'!$E$19="No"),Rates!$H$18,IF(AND(C155="B",'Claim Details'!$E$28&gt;=Rates!$J$14,'Claim Details'!$E$28&lt;=Rates!$J$15,'Claim Details'!$E$19="Yes"),Rates!$K$18,IF(AND(C155="B",'Claim Details'!$E$28&gt;=Rates!$J$14,'Claim Details'!$E$28&lt;=Rates!$J$15,'Claim Details'!$E$19="No"),Rates!$J$18,IF(AND(C155="C",'Claim Details'!$E$28&gt;=Rates!$D$14,'Claim Details'!$E$28&lt;=Rates!$D$15,'Claim Details'!$E$19="Yes"),Rates!$E$19,IF(AND(C155="C",'Claim Details'!$E$28&gt;=Rates!$D$14,'Claim Details'!$E$28&lt;=Rates!$D$15,'Claim Details'!$E$19="No"),Rates!$D$19,IF(AND(C155="C",'Claim Details'!$E$28&gt;=Rates!$F$14,'Claim Details'!$E$28&lt;=Rates!$F$15,'Claim Details'!$E$19="Yes"),Rates!$G$19,IF(AND(C155="C",'Claim Details'!$E$28&gt;=Rates!$F$14,'Claim Details'!$E$28&lt;=Rates!$F$15,'Claim Details'!$E$19="No"),Rates!$F$19,IF(AND(C155="C",'Claim Details'!$E$28&gt;=Rates!$H$14,'Claim Details'!$E$28&lt;=Rates!$H$15,'Claim Details'!$E$19="Yes"),Rates!$I$19,IF(AND(C155="C",'Claim Details'!$E$28&gt;=Rates!$H$14,'Claim Details'!$E$28&lt;=Rates!$H$15,'Claim Details'!$E$19="No"),Rates!$H$19,IF(AND(C155="C",'Claim Details'!$E$28&gt;=Rates!$J$14,'Claim Details'!$E$28&lt;=Rates!$J$15,'Claim Details'!$E$19="Yes"),Rates!$K$19,IF(AND(C155="C",'Claim Details'!$E$28&gt;=Rates!$J$14,'Claim Details'!$E$28&lt;=Rates!$J$15,'Claim Details'!$E$19="No"),Rates!$J$19,"£0.00"))))))))))))))))))))))))</f>
        <v>£0.00</v>
      </c>
      <c r="AT155" s="189" t="str">
        <f>IF(AND(C155="A",'Claim Details'!$E$28&gt;=Rates!$D$14,'Claim Details'!$E$28&lt;=Rates!$D$15,'Claim Details'!$E$19="Yes"),Rates!$E$25,IF(AND(C155="A",'Claim Details'!$E$28&gt;=Rates!$D$14,'Claim Details'!$E$28&lt;=Rates!$D$15,'Claim Details'!$E$19="No"),Rates!$D$25,IF(AND(C155="A",'Claim Details'!$E$28&gt;=Rates!$F$14,'Claim Details'!$E$28&lt;=Rates!$F$15,'Claim Details'!$E$19="Yes"),Rates!$G$25,IF(AND(C155="A",'Claim Details'!$E$28&gt;=Rates!$F$14,'Claim Details'!$E$28&lt;=Rates!$F$15,'Claim Details'!$E$19="No"),Rates!$F$25,IF(AND(C155="A",'Claim Details'!$E$28&gt;=Rates!$H$14,'Claim Details'!$E$28&lt;=Rates!$H$15,'Claim Details'!$E$19="Yes"),Rates!$I$25,IF(AND(C155="A",'Claim Details'!$E$28&gt;=Rates!$H$14,'Claim Details'!$E$28&lt;=Rates!$H$15,'Claim Details'!$E$19="No"),Rates!$H$25,IF(AND(C155="A",'Claim Details'!$E$28&gt;=Rates!$J$14,'Claim Details'!$E$28&lt;=Rates!$J$15,'Claim Details'!$E$19="Yes"),Rates!$K$25,IF(AND(C155="A",'Claim Details'!$E$28&gt;=Rates!$J$14,'Claim Details'!$E$28&lt;=Rates!$J$15,'Claim Details'!$E$19="No"),Rates!$J$25,IF(AND(C155="B",'Claim Details'!$E$28&gt;=Rates!$D$14,'Claim Details'!$E$28&lt;=Rates!$D$15,'Claim Details'!$E$19="Yes"),Rates!$E$26,IF(AND(C155="B",'Claim Details'!$E$28&gt;=Rates!$D$14,'Claim Details'!$E$28&lt;=Rates!$D$15,'Claim Details'!$E$19="No"),Rates!$D$26,IF(AND(C155="B",'Claim Details'!$E$28&gt;=Rates!$F$14,'Claim Details'!$E$28&lt;=Rates!$F$15,'Claim Details'!$E$19="Yes"),Rates!$G$26,IF(AND(C155="B",'Claim Details'!$E$28&gt;=Rates!$F$14,'Claim Details'!$E$28&lt;=Rates!$F$15,'Claim Details'!$E$19="No"),Rates!$F$26,IF(AND(C155="B",'Claim Details'!$E$28&gt;=Rates!$H$14,'Claim Details'!$E$28&lt;=Rates!$H$15,'Claim Details'!$E$19="Yes"),Rates!$I$26,IF(AND(C155="B",'Claim Details'!$E$28&gt;=Rates!$H$14,'Claim Details'!$E$28&lt;=Rates!$H$15,'Claim Details'!$E$19="No"),Rates!$H$26,IF(AND(C155="B",'Claim Details'!$E$28&gt;=Rates!$J$14,'Claim Details'!$E$28&lt;=Rates!$J$15,'Claim Details'!$E$19="Yes"),Rates!$K$26,IF(AND(C155="B",'Claim Details'!$E$28&gt;=Rates!$J$14,'Claim Details'!$E$28&lt;=Rates!$J$15,'Claim Details'!$E$19="No"),Rates!$J$26,IF(AND(C155="C",'Claim Details'!$E$28&gt;=Rates!$D$14,'Claim Details'!$E$28&lt;=Rates!$D$15,'Claim Details'!$E$19="Yes"),Rates!$E$27,IF(AND(C155="C",'Claim Details'!$E$28&gt;=Rates!$D$14,'Claim Details'!$E$28&lt;=Rates!$D$15,'Claim Details'!$E$19="No"),Rates!$D$27,IF(AND(C155="C",'Claim Details'!$E$28&gt;=Rates!$F$14,'Claim Details'!$E$28&lt;=Rates!$F$15,'Claim Details'!$E$19="Yes"),Rates!$G$27,IF(AND(C155="C",'Claim Details'!$E$28&gt;=Rates!$F$14,'Claim Details'!$E$28&lt;=Rates!$F$15,'Claim Details'!$E$19="No"),Rates!$F$27,IF(AND(C155="C",'Claim Details'!$E$28&gt;=Rates!$H$14,'Claim Details'!$E$28&lt;=Rates!$H$15,'Claim Details'!$E$19="Yes"),Rates!$I$27,IF(AND(C155="C",'Claim Details'!$E$28&gt;=Rates!$H$14,'Claim Details'!$E$28&lt;=Rates!$H$15,'Claim Details'!$E$19="No"),Rates!$H$27,IF(AND(C155="C",'Claim Details'!$E$28&gt;=Rates!$J$14,'Claim Details'!$E$28&lt;=Rates!$J$15,'Claim Details'!$E$19="Yes"),Rates!$K$27,IF(AND(C155="C",'Claim Details'!$E$28&gt;=Rates!$J$14,'Claim Details'!$E$28&lt;=Rates!$J$15,'Claim Details'!$E$19="No"),Rates!$J$27,"£0.00"))))))))))))))))))))))))</f>
        <v>£0.00</v>
      </c>
      <c r="AU155" s="191" t="str">
        <f>IF(AND(C155="A",'Claim Details'!$E$28&gt;=Rates!$D$14,'Claim Details'!$E$28&lt;=Rates!$D$15,'Claim Details'!$E$19="Yes"),Rates!$E$20,IF(AND(C155="A",'Claim Details'!$E$28&gt;=Rates!$D$14,'Claim Details'!$E$28&lt;=Rates!$D$15,'Claim Details'!$E$19="No"),Rates!$D$20,IF(AND(C155="A",'Claim Details'!$E$28&gt;=Rates!$F$14,'Claim Details'!$E$28&lt;=Rates!$F$15,'Claim Details'!$E$19="Yes"),Rates!$G$20,IF(AND(C155="A",'Claim Details'!$E$28&gt;=Rates!$F$14,'Claim Details'!$E$28&lt;=Rates!$F$15,'Claim Details'!$E$19="No"),Rates!$F$20,IF(AND(C155="A",'Claim Details'!$E$28&gt;=Rates!$H$14,'Claim Details'!$E$28&lt;=Rates!$H$15,'Claim Details'!$E$19="Yes"),Rates!$I$20,IF(AND(C155="A",'Claim Details'!$E$28&gt;=Rates!$H$14,'Claim Details'!$E$28&lt;=Rates!$H$15,'Claim Details'!$E$19="No"),Rates!$H$20,IF(AND(C155="A",'Claim Details'!$E$28&gt;=Rates!$J$14,'Claim Details'!$E$28&lt;=Rates!$J$15,'Claim Details'!$E$19="Yes"),Rates!$K$20,IF(AND(C155="A",'Claim Details'!$E$28&gt;=Rates!$J$14,'Claim Details'!$E$28&lt;=Rates!$J$15,'Claim Details'!$E$19="No"),Rates!$J$20,IF(AND(C155="B",'Claim Details'!$E$28&gt;=Rates!$D$14,'Claim Details'!$E$28&lt;=Rates!$D$15,'Claim Details'!$E$19="Yes"),Rates!$E$21,IF(AND(C155="B",'Claim Details'!$E$28&gt;=Rates!$D$14,'Claim Details'!$E$28&lt;=Rates!$D$15,'Claim Details'!$E$19="No"),Rates!$D$21,IF(AND(C155="B",'Claim Details'!$E$28&gt;=Rates!$F$14,'Claim Details'!$E$28&lt;=Rates!$F$15,'Claim Details'!$E$19="Yes"),Rates!$G$21,IF(AND(C155="B",'Claim Details'!$E$28&gt;=Rates!$F$14,'Claim Details'!$E$28&lt;=Rates!$F$15,'Claim Details'!$E$19="No"),Rates!$F$21,IF(AND(C155="B",'Claim Details'!$E$28&gt;=Rates!$H$14,'Claim Details'!$E$28&lt;=Rates!$H$15,'Claim Details'!$E$19="Yes"),Rates!$I$21,IF(AND(C155="B",'Claim Details'!$E$28&gt;=Rates!$H$14,'Claim Details'!$E$28&lt;=Rates!$H$15,'Claim Details'!$E$19="No"),Rates!$H$21,IF(AND(C155="B",'Claim Details'!$E$28&gt;=Rates!$J$14,'Claim Details'!$E$28&lt;=Rates!$J$15,'Claim Details'!$E$19="Yes"),Rates!$K$21,IF(AND(C155="B",'Claim Details'!$E$28&gt;=Rates!$J$14,'Claim Details'!$E$28&lt;=Rates!$J$15,'Claim Details'!$E$19="No"),Rates!$J$21,"£0.00"))))))))))))))))</f>
        <v>£0.00</v>
      </c>
      <c r="AV155" s="191" t="str">
        <f>IF(AND(C155="A",'Claim Details'!$E$28&gt;=Rates!$D$14,'Claim Details'!$E$28&lt;=Rates!$D$15,'Claim Details'!$E$19="Yes"),Rates!$E$22,IF(AND(C155="A",'Claim Details'!$E$28&gt;=Rates!$D$14,'Claim Details'!$E$28&lt;=Rates!$D$15,'Claim Details'!$E$19="No"),Rates!$D$22,IF(AND(C155="A",'Claim Details'!$E$28&gt;=Rates!$F$14,'Claim Details'!$E$28&lt;=Rates!$F$15,'Claim Details'!$E$19="Yes"),Rates!$G$22,IF(AND(C155="A",'Claim Details'!$E$28&gt;=Rates!$F$14,'Claim Details'!$E$28&lt;=Rates!$F$15,'Claim Details'!$E$19="No"),Rates!$F$22,IF(AND(C155="A",'Claim Details'!$E$28&gt;=Rates!$H$14,'Claim Details'!$E$28&lt;=Rates!$H$15,'Claim Details'!$E$19="Yes"),Rates!$I$22,IF(AND(C155="A",'Claim Details'!$E$28&gt;=Rates!$H$14,'Claim Details'!$E$28&lt;=Rates!$H$15,'Claim Details'!$E$19="No"),Rates!$H$22,IF(AND(C155="A",'Claim Details'!$E$28&gt;=Rates!$J$14,'Claim Details'!$E$28&lt;=Rates!$J$15,'Claim Details'!$E$19="Yes"),Rates!$K$22,IF(AND(C155="A",'Claim Details'!$E$28&gt;=Rates!$J$14,'Claim Details'!$E$28&lt;=Rates!$J$15,'Claim Details'!$E$19="No"),Rates!$J$22,IF(AND(C155="B",'Claim Details'!$E$28&gt;=Rates!$D$14,'Claim Details'!$E$28&lt;=Rates!$D$15,'Claim Details'!$E$19="Yes"),Rates!$E$23,IF(AND(C155="B",'Claim Details'!$E$28&gt;=Rates!$D$14,'Claim Details'!$E$28&lt;=Rates!$D$15,'Claim Details'!$E$19="No"),Rates!$D$23,IF(AND(C155="B",'Claim Details'!$E$28&gt;=Rates!$F$14,'Claim Details'!$E$28&lt;=Rates!$F$15,'Claim Details'!$E$19="Yes"),Rates!$G$23,IF(AND(C155="B",'Claim Details'!$E$28&gt;=Rates!$F$14,'Claim Details'!$E$28&lt;=Rates!$F$15,'Claim Details'!$E$19="No"),Rates!$F$23,IF(AND(C155="B",'Claim Details'!$E$28&gt;=Rates!$H$14,'Claim Details'!$E$28&lt;=Rates!$H$15,'Claim Details'!$E$19="Yes"),Rates!$I$23,IF(AND(C155="B",'Claim Details'!$E$28&gt;=Rates!$H$14,'Claim Details'!$E$28&lt;=Rates!$H$15,'Claim Details'!$E$19="No"),Rates!$H$23,IF(AND(C155="B",'Claim Details'!$E$28&gt;=Rates!$J$14,'Claim Details'!$E$28&lt;=Rates!$J$15,'Claim Details'!$E$19="Yes"),Rates!$K$23,IF(AND(C155="B",'Claim Details'!$E$28&gt;=Rates!$J$14,'Claim Details'!$E$28&lt;=Rates!$J$15,'Claim Details'!$E$19="No"),Rates!$J$23,IF(AND(C155="C",'Claim Details'!$E$28&gt;=Rates!$D$14,'Claim Details'!$E$28&lt;=Rates!$D$15,'Claim Details'!$E$19="Yes"),Rates!$E$24,IF(AND(C155="C",'Claim Details'!$E$28&gt;=Rates!$D$14,'Claim Details'!$E$28&lt;=Rates!$D$15,'Claim Details'!$E$19="No"),Rates!$D$24,IF(AND(C155="C",'Claim Details'!$E$28&gt;=Rates!$F$14,'Claim Details'!$E$28&lt;=Rates!$F$15,'Claim Details'!$E$19="Yes"),Rates!$G$24,IF(AND(C155="C",'Claim Details'!$E$28&gt;=Rates!$F$14,'Claim Details'!$E$28&lt;=Rates!$F$15,'Claim Details'!$E$19="No"),Rates!$F$24,IF(AND(C155="C",'Claim Details'!$E$28&gt;=Rates!$H$14,'Claim Details'!$E$28&lt;=Rates!$H$15,'Claim Details'!$E$19="Yes"),Rates!$I$24,IF(AND(C155="C",'Claim Details'!$E$28&gt;=Rates!$H$14,'Claim Details'!$E$28&lt;=Rates!$H$15,'Claim Details'!$E$19="No"),Rates!$H$24,IF(AND(C155="C",'Claim Details'!$E$28&gt;=Rates!$J$14,'Claim Details'!$E$28&lt;=Rates!$J$15,'Claim Details'!$E$19="Yes"),Rates!$K$24,IF(AND(C155="C",'Claim Details'!$E$28&gt;=Rates!$J$14,'Claim Details'!$E$28&lt;=Rates!$J$15,'Claim Details'!$E$19="No"),Rates!$J$24,"£0.00"))))))))))))))))))))))))</f>
        <v>£0.00</v>
      </c>
      <c r="AW155" s="1"/>
      <c r="AX155" s="189" t="str">
        <f>IF(AND(U155="A",'Claim Details'!$I$28&gt;=Rates!$D$14,'Claim Details'!$I$28&lt;=Rates!$D$15,'Claim Details'!$I$19="Yes"),Rates!$J$17,IF(AND(U155="A",'Claim Details'!$I$28&gt;=Rates!$D$14,'Claim Details'!$I$28&lt;=Rates!$D$15,'Claim Details'!$I$19="No"),Rates!$D$17,IF(AND(U155="A",'Claim Details'!$I$28&gt;=Rates!$F$14,'Claim Details'!$I$28&lt;=Rates!$F$15,'Claim Details'!$I$19="Yes"),Rates!$G$17,IF(AND(U155="A",'Claim Details'!$I$28&gt;=Rates!$F$14,'Claim Details'!$I$28&lt;=Rates!$F$15,'Claim Details'!$I$19="No"),Rates!$F$17,IF(AND(U155="A",'Claim Details'!$I$28&gt;=Rates!$H$14,'Claim Details'!$I$28&lt;=Rates!$H$15,'Claim Details'!$I$19="Yes"),Rates!$I$17,IF(AND(U155="A",'Claim Details'!$I$28&gt;=Rates!$H$14,'Claim Details'!$I$28&lt;=Rates!$H$15,'Claim Details'!$I$19="No"),Rates!$H$17,IF(AND(U155="A",'Claim Details'!$I$28&gt;=Rates!$J$14,'Claim Details'!$I$28&lt;=Rates!$J$15,'Claim Details'!$I$19="Yes"),Rates!$K$17,IF(AND(U155="A",'Claim Details'!$I$28&gt;=Rates!$J$14,'Claim Details'!$I$28&lt;=Rates!$J$15,'Claim Details'!$I$19="No"),Rates!$J$17,IF(AND(U155="B",'Claim Details'!$I$28&gt;=Rates!$D$14,'Claim Details'!$I$28&lt;=Rates!$D$15,'Claim Details'!$I$19="Yes"),Rates!$E$18,IF(AND(U155="B",'Claim Details'!$I$28&gt;=Rates!$D$14,'Claim Details'!$I$28&lt;=Rates!$D$15,'Claim Details'!$I$19="No"),Rates!$D$18,IF(AND(U155="B",'Claim Details'!$I$28&gt;=Rates!$F$14,'Claim Details'!$I$28&lt;=Rates!$F$15,'Claim Details'!$I$19="Yes"),Rates!$G$18,IF(AND(U155="B",'Claim Details'!$I$28&gt;=Rates!$F$14,'Claim Details'!$I$28&lt;=Rates!$F$15,'Claim Details'!$I$19="No"),Rates!$F$18,IF(AND(U155="B",'Claim Details'!$I$28&gt;=Rates!$H$14,'Claim Details'!$I$28&lt;=Rates!$H$15,'Claim Details'!$I$19="Yes"),Rates!$I$18,IF(AND(U155="B",'Claim Details'!$I$28&gt;=Rates!$H$14,'Claim Details'!$I$28&lt;=Rates!$H$15,'Claim Details'!$I$19="No"),Rates!$H$18,IF(AND(U155="B",'Claim Details'!$I$28&gt;=Rates!$J$14,'Claim Details'!$I$28&lt;=Rates!$J$15,'Claim Details'!$I$19="Yes"),Rates!$K$18,IF(AND(U155="B",'Claim Details'!$I$28&gt;=Rates!$J$14,'Claim Details'!$I$28&lt;=Rates!$J$15,'Claim Details'!$I$19="No"),Rates!$J$18,IF(AND(U155="C",'Claim Details'!$I$28&gt;=Rates!$D$14,'Claim Details'!$I$28&lt;=Rates!$D$15,'Claim Details'!$I$19="Yes"),Rates!$E$19,IF(AND(U155="C",'Claim Details'!$I$28&gt;=Rates!$D$14,'Claim Details'!$I$28&lt;=Rates!$D$15,'Claim Details'!$I$19="No"),Rates!$D$19,IF(AND(U155="C",'Claim Details'!$I$28&gt;=Rates!$F$14,'Claim Details'!$I$28&lt;=Rates!$F$15,'Claim Details'!$I$19="Yes"),Rates!$G$19,IF(AND(U155="C",'Claim Details'!$I$28&gt;=Rates!$F$14,'Claim Details'!$I$28&lt;=Rates!$F$15,'Claim Details'!$I$19="No"),Rates!$F$19,IF(AND(U155="C",'Claim Details'!$I$28&gt;=Rates!$H$14,'Claim Details'!$I$28&lt;=Rates!$H$15,'Claim Details'!$I$19="Yes"),Rates!$I$19,IF(AND(U155="C",'Claim Details'!$I$28&gt;=Rates!$H$14,'Claim Details'!$I$28&lt;=Rates!$H$15,'Claim Details'!$I$19="No"),Rates!$H$19,IF(AND(U155="C",'Claim Details'!$I$28&gt;=Rates!$J$14,'Claim Details'!$I$28&lt;=Rates!$J$15,'Claim Details'!$I$19="Yes"),Rates!$K$19,IF(AND(U155="C",'Claim Details'!$I$28&gt;=Rates!$J$14,'Claim Details'!$I$28&lt;=Rates!$J$15,'Claim Details'!$I$19="No"),Rates!$J$19,"£0.00"))))))))))))))))))))))))</f>
        <v>£0.00</v>
      </c>
      <c r="AY155" s="189" t="str">
        <f>IF(AND(C155="A",'Claim Details'!$I$28&gt;=Rates!$D$14,'Claim Details'!$I$28&lt;=Rates!$D$15,'Claim Details'!$I$19="Yes"),Rates!$J$25,IF(AND(C155="A",'Claim Details'!$I$28&gt;=Rates!$D$14,'Claim Details'!$I$28&lt;=Rates!$D$15,'Claim Details'!$I$19="No"),Rates!$D$25,IF(AND(C155="A",'Claim Details'!$I$28&gt;=Rates!$F$14,'Claim Details'!$I$28&lt;=Rates!$F$15,'Claim Details'!$I$19="Yes"),Rates!$G$25,IF(AND(C155="A",'Claim Details'!$I$28&gt;=Rates!$F$14,'Claim Details'!$I$28&lt;=Rates!$F$15,'Claim Details'!$I$19="No"),Rates!$F$25,IF(AND(C155="A",'Claim Details'!$I$28&gt;=Rates!$H$14,'Claim Details'!$I$28&lt;=Rates!$H$15,'Claim Details'!$I$19="Yes"),Rates!$I$25,IF(AND(C155="A",'Claim Details'!$I$28&gt;=Rates!$H$14,'Claim Details'!$I$28&lt;=Rates!$H$15,'Claim Details'!$I$19="No"),Rates!$H$25,IF(AND(C155="A",'Claim Details'!$I$28&gt;=Rates!$J$14,'Claim Details'!$I$28&lt;=Rates!$J$15,'Claim Details'!$I$19="Yes"),Rates!$K$25,IF(AND(C155="A",'Claim Details'!$I$28&gt;=Rates!$J$14,'Claim Details'!$I$28&lt;=Rates!$J$15,'Claim Details'!$I$19="No"),Rates!$J$25,IF(AND(C155="B",'Claim Details'!$I$28&gt;=Rates!$D$14,'Claim Details'!$I$28&lt;=Rates!$D$15,'Claim Details'!$I$19="Yes"),Rates!$E$26,IF(AND(C155="B",'Claim Details'!$I$28&gt;=Rates!$D$14,'Claim Details'!$I$28&lt;=Rates!$D$15,'Claim Details'!$I$19="No"),Rates!$D$26,IF(AND(C155="B",'Claim Details'!$I$28&gt;=Rates!$F$14,'Claim Details'!$I$28&lt;=Rates!$F$15,'Claim Details'!$I$19="Yes"),Rates!$G$26,IF(AND(C155="B",'Claim Details'!$I$28&gt;=Rates!$F$14,'Claim Details'!$I$28&lt;=Rates!$F$15,'Claim Details'!$I$19="No"),Rates!$F$26,IF(AND(C155="B",'Claim Details'!$I$28&gt;=Rates!$H$14,'Claim Details'!$I$28&lt;=Rates!$H$15,'Claim Details'!$I$19="Yes"),Rates!$I$26,IF(AND(C155="B",'Claim Details'!$I$28&gt;=Rates!$H$14,'Claim Details'!$I$28&lt;=Rates!$H$15,'Claim Details'!$I$19="No"),Rates!$H$26,IF(AND(C155="B",'Claim Details'!$I$28&gt;=Rates!$J$14,'Claim Details'!$I$28&lt;=Rates!$J$15,'Claim Details'!$I$19="Yes"),Rates!$K$26,IF(AND(C155="B",'Claim Details'!$I$28&gt;=Rates!$J$14,'Claim Details'!$I$28&lt;=Rates!$J$15,'Claim Details'!$I$19="No"),Rates!$J$26,IF(AND(C155="C",'Claim Details'!$I$28&gt;=Rates!$D$14,'Claim Details'!$I$28&lt;=Rates!$D$15,'Claim Details'!$I$19="Yes"),Rates!$E$27,IF(AND(C155="C",'Claim Details'!$I$28&gt;=Rates!$D$14,'Claim Details'!$I$28&lt;=Rates!$D$15,'Claim Details'!$I$19="No"),Rates!$D$27,IF(AND(C155="C",'Claim Details'!$I$28&gt;=Rates!$F$14,'Claim Details'!$I$28&lt;=Rates!$F$15,'Claim Details'!$I$19="Yes"),Rates!$G$27,IF(AND(C155="C",'Claim Details'!$I$28&gt;=Rates!$F$14,'Claim Details'!$I$28&lt;=Rates!$F$15,'Claim Details'!$I$19="No"),Rates!$F$27,IF(AND(C155="C",'Claim Details'!$I$28&gt;=Rates!$H$14,'Claim Details'!$I$28&lt;=Rates!$H$15,'Claim Details'!$I$19="Yes"),Rates!$I$27,IF(AND(C155="C",'Claim Details'!$I$28&gt;=Rates!$H$14,'Claim Details'!$I$28&lt;=Rates!$H$15,'Claim Details'!$I$19="No"),Rates!$H$27,IF(AND(C155="C",'Claim Details'!$I$28&gt;=Rates!$J$14,'Claim Details'!$I$28&lt;=Rates!$J$15,'Claim Details'!$I$19="Yes"),Rates!$K$27,IF(AND(C155="C",'Claim Details'!$I$28&gt;=Rates!$J$14,'Claim Details'!$I$28&lt;=Rates!$J$15,'Claim Details'!$I$19="No"),Rates!$J$27,"£0.00"))))))))))))))))))))))))</f>
        <v>£0.00</v>
      </c>
      <c r="AZ155" s="189" t="str">
        <f>IF(AND(C155="A",'Claim Details'!$I$28&gt;=Rates!$D$14,'Claim Details'!$I$28&lt;=Rates!$D$15,'Claim Details'!$I$19="Yes"),Rates!$E$20,IF(AND(C155="A",'Claim Details'!$I$28&gt;=Rates!$D$14,'Claim Details'!$I$28&lt;=Rates!$D$15,'Claim Details'!$I$19="No"),Rates!$D$20,IF(AND(C155="A",'Claim Details'!$I$28&gt;=Rates!$F$14,'Claim Details'!$I$28&lt;=Rates!$F$15,'Claim Details'!$I$19="Yes"),Rates!$G$20,IF(AND(C155="A",'Claim Details'!$I$28&gt;=Rates!$F$14,'Claim Details'!$I$28&lt;=Rates!$F$15,'Claim Details'!$I$19="No"),Rates!$F$20,IF(AND(C155="A",'Claim Details'!$I$28&gt;=Rates!$H$14,'Claim Details'!$I$28&lt;=Rates!$H$15,'Claim Details'!$I$19="Yes"),Rates!$I$20,IF(AND(C155="A",'Claim Details'!$I$28&gt;=Rates!$H$14,'Claim Details'!$I$28&lt;=Rates!$H$15,'Claim Details'!$I$19="No"),Rates!$H$20,IF(AND(C155="A",'Claim Details'!$I$28&gt;=Rates!$J$14,'Claim Details'!$I$28&lt;=Rates!$J$15,'Claim Details'!$I$19="Yes"),Rates!$K$20,IF(AND(C155="A",'Claim Details'!$I$28&gt;=Rates!$J$14,'Claim Details'!$I$28&lt;=Rates!$J$15,'Claim Details'!$I$19="No"),Rates!$J$20,IF(AND(C155="B",'Claim Details'!$I$28&gt;=Rates!$D$14,'Claim Details'!$I$28&lt;=Rates!$D$15,'Claim Details'!$I$19="Yes"),Rates!$E$21,IF(AND(C155="B",'Claim Details'!$I$28&gt;=Rates!$D$14,'Claim Details'!$I$28&lt;=Rates!$D$15,'Claim Details'!$I$19="No"),Rates!$D$21,IF(AND(C155="B",'Claim Details'!$I$28&gt;=Rates!$F$14,'Claim Details'!$I$28&lt;=Rates!$F$15,'Claim Details'!$I$19="Yes"),Rates!$G$21,IF(AND(C155="B",'Claim Details'!$I$28&gt;=Rates!$F$14,'Claim Details'!$I$28&lt;=Rates!$F$15,'Claim Details'!$I$19="No"),Rates!$F$21,IF(AND(C155="B",'Claim Details'!$I$28&gt;=Rates!$H$14,'Claim Details'!$I$28&lt;=Rates!$H$15,'Claim Details'!$I$19="Yes"),Rates!$I$21,IF(AND(C155="B",'Claim Details'!$I$28&gt;=Rates!$H$14,'Claim Details'!$I$28&lt;=Rates!$H$15,'Claim Details'!$I$19="No"),Rates!$H$21,IF(AND(C155="B",'Claim Details'!$I$28&gt;=Rates!$J$14,'Claim Details'!$I$28&lt;=Rates!$J$15,'Claim Details'!$I$19="Yes"),Rates!$K$21,IF(AND(C155="B",'Claim Details'!$I$28&gt;=Rates!$J$14,'Claim Details'!$I$28&lt;=Rates!$J$15,'Claim Details'!$I$19="No"),Rates!$J$21,"£0.00"))))))))))))))))</f>
        <v>£0.00</v>
      </c>
      <c r="BA155" s="189" t="str">
        <f>IF(AND(C155="A",'Claim Details'!$I$28&gt;=Rates!$D$14,'Claim Details'!$I$28&lt;=Rates!$D$15,'Claim Details'!$I$19="Yes"),Rates!$E$22,IF(AND(C155="A",'Claim Details'!$I$28&gt;=Rates!$D$14,'Claim Details'!$I$28&lt;=Rates!$D$15,'Claim Details'!$I$19="No"),Rates!$D$22,IF(AND(C155="A",'Claim Details'!$I$28&gt;=Rates!$F$14,'Claim Details'!$I$28&lt;=Rates!$F$15,'Claim Details'!$I$19="Yes"),Rates!$G$22,IF(AND(C155="A",'Claim Details'!$I$28&gt;=Rates!$F$14,'Claim Details'!$I$28&lt;=Rates!$F$15,'Claim Details'!$I$19="No"),Rates!$F$22,IF(AND(C155="A",'Claim Details'!$I$28&gt;=Rates!$H$14,'Claim Details'!$I$28&lt;=Rates!$H$15,'Claim Details'!$I$19="Yes"),Rates!$I$22,IF(AND(C155="A",'Claim Details'!$I$28&gt;=Rates!$H$14,'Claim Details'!$I$28&lt;=Rates!$H$15,'Claim Details'!$I$19="No"),Rates!$H$22,IF(AND(C155="A",'Claim Details'!$I$28&gt;=Rates!$J$14,'Claim Details'!$I$28&lt;=Rates!$J$15,'Claim Details'!$I$19="Yes"),Rates!$K$22,IF(AND(C155="A",'Claim Details'!$I$28&gt;=Rates!$J$14,'Claim Details'!$I$28&lt;=Rates!$J$15,'Claim Details'!$I$19="No"),Rates!$J$22,IF(AND(C155="B",'Claim Details'!$I$28&gt;=Rates!$D$14,'Claim Details'!$I$28&lt;=Rates!$D$15,'Claim Details'!$I$19="Yes"),Rates!$E$23,IF(AND(C155="B",'Claim Details'!$I$28&gt;=Rates!$D$14,'Claim Details'!$I$28&lt;=Rates!$D$15,'Claim Details'!$I$19="No"),Rates!$D$23,IF(AND(C155="B",'Claim Details'!$I$28&gt;=Rates!$F$14,'Claim Details'!$I$28&lt;=Rates!$F$15,'Claim Details'!$I$19="Yes"),Rates!$G$23,IF(AND(C155="B",'Claim Details'!$I$28&gt;=Rates!$F$14,'Claim Details'!$I$28&lt;=Rates!$F$15,'Claim Details'!$I$19="No"),Rates!$F$23,IF(AND(C155="B",'Claim Details'!$I$28&gt;=Rates!$H$14,'Claim Details'!$I$28&lt;=Rates!$H$15,'Claim Details'!$I$19="Yes"),Rates!$I$23,IF(AND(C155="B",'Claim Details'!$I$28&gt;=Rates!$H$14,'Claim Details'!$I$28&lt;=Rates!$H$15,'Claim Details'!$I$19="No"),Rates!$H$23,IF(AND(C155="B",'Claim Details'!$I$28&gt;=Rates!$J$14,'Claim Details'!$I$28&lt;=Rates!$J$15,'Claim Details'!$I$19="Yes"),Rates!$K$23,IF(AND(C155="B",'Claim Details'!$I$28&gt;=Rates!$J$14,'Claim Details'!$I$28&lt;=Rates!$J$15,'Claim Details'!$I$19="No"),Rates!$J$23,IF(AND(C155="C",'Claim Details'!$I$28&gt;=Rates!$D$14,'Claim Details'!$I$28&lt;=Rates!$D$15,'Claim Details'!$I$19="Yes"),Rates!$E$24,IF(AND(C155="C",'Claim Details'!$I$28&gt;=Rates!$D$14,'Claim Details'!$I$28&lt;=Rates!$D$15,'Claim Details'!$I$19="No"),Rates!$D$24,IF(AND(C155="C",'Claim Details'!$I$28&gt;=Rates!$F$14,'Claim Details'!$I$28&lt;=Rates!$F$15,'Claim Details'!$I$19="Yes"),Rates!$G$24,IF(AND(C155="C",'Claim Details'!$I$28&gt;=Rates!$F$14,'Claim Details'!$I$28&lt;=Rates!$F$15,'Claim Details'!$I$19="No"),Rates!$F$24,IF(AND(C155="C",'Claim Details'!$I$28&gt;=Rates!$H$14,'Claim Details'!$I$28&lt;=Rates!$H$15,'Claim Details'!$I$19="Yes"),Rates!$I$24,IF(AND(C155="C",'Claim Details'!$I$28&gt;=Rates!$H$14,'Claim Details'!$I$28&lt;=Rates!$H$15,'Claim Details'!$I$19="No"),Rates!$H$24,IF(AND(C155="C",'Claim Details'!$I$28&gt;=Rates!$J$14,'Claim Details'!$I$28&lt;=Rates!$J$15,'Claim Details'!$I$19="Yes"),Rates!$K$24,IF(AND(C155="C",'Claim Details'!$I$28&gt;=Rates!$J$14,'Claim Details'!$I$28&lt;=Rates!$J$15,'Claim Details'!$I$19="No"),Rates!$J$24,"£0.00"))))))))))))))))))))))))</f>
        <v>£0.00</v>
      </c>
      <c r="BB155" s="189" t="str">
        <f t="shared" si="42"/>
        <v>£0.00</v>
      </c>
      <c r="BC155" s="1"/>
      <c r="BD155" s="189" t="str">
        <f>IF(AND(AE155="A",'Claim Details'!$I$28&gt;=Rates!$D$14,'Claim Details'!$I$28&lt;=Rates!$D$15,'Claim Details'!$I$19="Yes"),Rates!$J$17,IF(AND(AE155="A",'Claim Details'!$I$28&gt;=Rates!$D$14,'Claim Details'!$I$28&lt;=Rates!$D$15,'Claim Details'!$I$19="No"),Rates!$D$17,IF(AND(AE155="A",'Claim Details'!$I$28&gt;=Rates!$F$14,'Claim Details'!$I$28&lt;=Rates!$F$15,'Claim Details'!$I$19="Yes"),Rates!$G$17,IF(AND(AE155="A",'Claim Details'!$I$28&gt;=Rates!$F$14,'Claim Details'!$I$28&lt;=Rates!$F$15,'Claim Details'!$I$19="No"),Rates!$F$17,IF(AND(AE155="A",'Claim Details'!$I$28&gt;=Rates!$H$14,'Claim Details'!$I$28&lt;=Rates!$H$15,'Claim Details'!$I$19="Yes"),Rates!$I$17,IF(AND(AE155="A",'Claim Details'!$I$28&gt;=Rates!$H$14,'Claim Details'!$I$28&lt;=Rates!$H$15,'Claim Details'!$I$19="No"),Rates!$H$17,IF(AND(AE155="A",'Claim Details'!$I$28&gt;=Rates!$J$14,'Claim Details'!$I$28&lt;=Rates!$J$15,'Claim Details'!$I$19="Yes"),Rates!$K$17,IF(AND(AE155="A",'Claim Details'!$I$28&gt;=Rates!$J$14,'Claim Details'!$I$28&lt;=Rates!$J$15,'Claim Details'!$I$19="No"),Rates!$J$17,IF(AND(AE155="B",'Claim Details'!$I$28&gt;=Rates!$D$14,'Claim Details'!$I$28&lt;=Rates!$D$15,'Claim Details'!$I$19="Yes"),Rates!$E$18,IF(AND(AE155="B",'Claim Details'!$I$28&gt;=Rates!$D$14,'Claim Details'!$I$28&lt;=Rates!$D$15,'Claim Details'!$I$19="No"),Rates!$D$18,IF(AND(AE155="B",'Claim Details'!$I$28&gt;=Rates!$F$14,'Claim Details'!$I$28&lt;=Rates!$F$15,'Claim Details'!$I$19="Yes"),Rates!$G$18,IF(AND(AE155="B",'Claim Details'!$I$28&gt;=Rates!$F$14,'Claim Details'!$I$28&lt;=Rates!$F$15,'Claim Details'!$I$19="No"),Rates!$F$18,IF(AND(AE155="B",'Claim Details'!$I$28&gt;=Rates!$H$14,'Claim Details'!$I$28&lt;=Rates!$H$15,'Claim Details'!$I$19="Yes"),Rates!$I$18,IF(AND(AE155="B",'Claim Details'!$I$28&gt;=Rates!$H$14,'Claim Details'!$I$28&lt;=Rates!$H$15,'Claim Details'!$I$19="No"),Rates!$H$18,IF(AND(AE155="B",'Claim Details'!$I$28&gt;=Rates!$J$14,'Claim Details'!$I$28&lt;=Rates!$J$15,'Claim Details'!$I$19="Yes"),Rates!$K$18,IF(AND(AE155="B",'Claim Details'!$I$28&gt;=Rates!$J$14,'Claim Details'!$I$28&lt;=Rates!$J$15,'Claim Details'!$I$19="No"),Rates!$J$18,IF(AND(AE155="C",'Claim Details'!$I$28&gt;=Rates!$D$14,'Claim Details'!$I$28&lt;=Rates!$D$15,'Claim Details'!$I$19="Yes"),Rates!$E$19,IF(AND(AE155="C",'Claim Details'!$I$28&gt;=Rates!$D$14,'Claim Details'!$I$28&lt;=Rates!$D$15,'Claim Details'!$I$19="No"),Rates!$D$19,IF(AND(AE155="C",'Claim Details'!$I$28&gt;=Rates!$F$14,'Claim Details'!$I$28&lt;=Rates!$F$15,'Claim Details'!$I$19="Yes"),Rates!$G$19,IF(AND(AE155="C",'Claim Details'!$I$28&gt;=Rates!$F$14,'Claim Details'!$I$28&lt;=Rates!$F$15,'Claim Details'!$I$19="No"),Rates!$F$19,IF(AND(AE155="C",'Claim Details'!$I$28&gt;=Rates!$H$14,'Claim Details'!$I$28&lt;=Rates!$H$15,'Claim Details'!$I$19="Yes"),Rates!$I$19,IF(AND(AE155="C",'Claim Details'!$I$28&gt;=Rates!$H$14,'Claim Details'!$I$28&lt;=Rates!$H$15,'Claim Details'!$I$19="No"),Rates!$H$19,IF(AND(AE155="C",'Claim Details'!$I$28&gt;=Rates!$J$14,'Claim Details'!$I$28&lt;=Rates!$J$15,'Claim Details'!$I$19="Yes"),Rates!$K$19,IF(AND(AE155="C",'Claim Details'!$I$28&gt;=Rates!$J$14,'Claim Details'!$I$28&lt;=Rates!$J$15,'Claim Details'!$I$19="No"),Rates!$J$19,"£0.00"))))))))))))))))))))))))</f>
        <v>£0.00</v>
      </c>
      <c r="BE155" s="189" t="str">
        <f>IF(AND(AE155="A",'Claim Details'!$I$28&gt;=Rates!$D$14,'Claim Details'!$I$28&lt;=Rates!$D$15,'Claim Details'!$I$19="Yes"),Rates!$J$25,IF(AND(AE155="A",'Claim Details'!$I$28&gt;=Rates!$D$14,'Claim Details'!$I$28&lt;=Rates!$D$15,'Claim Details'!$I$19="No"),Rates!$D$25,IF(AND(AE155="A",'Claim Details'!$I$28&gt;=Rates!$F$14,'Claim Details'!$I$28&lt;=Rates!$F$15,'Claim Details'!$I$19="Yes"),Rates!$G$25,IF(AND(AE155="A",'Claim Details'!$I$28&gt;=Rates!$F$14,'Claim Details'!$I$28&lt;=Rates!$F$15,'Claim Details'!$I$19="No"),Rates!$F$25,IF(AND(AE155="A",'Claim Details'!$I$28&gt;=Rates!$H$14,'Claim Details'!$I$28&lt;=Rates!$H$15,'Claim Details'!$I$19="Yes"),Rates!$I$25,IF(AND(AE155="A",'Claim Details'!$I$28&gt;=Rates!$H$14,'Claim Details'!$I$28&lt;=Rates!$H$15,'Claim Details'!$I$19="No"),Rates!$H$25,IF(AND(AE155="A",'Claim Details'!$I$28&gt;=Rates!$J$14,'Claim Details'!$I$28&lt;=Rates!$J$15,'Claim Details'!$I$19="Yes"),Rates!$K$25,IF(AND(AE155="A",'Claim Details'!$I$28&gt;=Rates!$J$14,'Claim Details'!$I$28&lt;=Rates!$J$15,'Claim Details'!$I$19="No"),Rates!$J$25,IF(AND(AE155="B",'Claim Details'!$I$28&gt;=Rates!$D$14,'Claim Details'!$I$28&lt;=Rates!$D$15,'Claim Details'!$I$19="Yes"),Rates!$E$26,IF(AND(AE155="B",'Claim Details'!$I$28&gt;=Rates!$D$14,'Claim Details'!$I$28&lt;=Rates!$D$15,'Claim Details'!$I$19="No"),Rates!$D$26,IF(AND(AE155="B",'Claim Details'!$I$28&gt;=Rates!$F$14,'Claim Details'!$I$28&lt;=Rates!$F$15,'Claim Details'!$I$19="Yes"),Rates!$G$26,IF(AND(AE155="B",'Claim Details'!$I$28&gt;=Rates!$F$14,'Claim Details'!$I$28&lt;=Rates!$F$15,'Claim Details'!$I$19="No"),Rates!$F$26,IF(AND(AE155="B",'Claim Details'!$I$28&gt;=Rates!$H$14,'Claim Details'!$I$28&lt;=Rates!$H$15,'Claim Details'!$I$19="Yes"),Rates!$I$26,IF(AND(AE155="B",'Claim Details'!$I$28&gt;=Rates!$H$14,'Claim Details'!$I$28&lt;=Rates!$H$15,'Claim Details'!$I$19="No"),Rates!$H$26,IF(AND(AE155="B",'Claim Details'!$I$28&gt;=Rates!$J$14,'Claim Details'!$I$28&lt;=Rates!$J$15,'Claim Details'!$I$19="Yes"),Rates!$K$26,IF(AND(AE155="B",'Claim Details'!$I$28&gt;=Rates!$J$14,'Claim Details'!$I$28&lt;=Rates!$J$15,'Claim Details'!$I$19="No"),Rates!$J$26,IF(AND(AE155="C",'Claim Details'!$I$28&gt;=Rates!$D$14,'Claim Details'!$I$28&lt;=Rates!$D$15,'Claim Details'!$I$19="Yes"),Rates!$E$27,IF(AND(AE155="C",'Claim Details'!$I$28&gt;=Rates!$D$14,'Claim Details'!$I$28&lt;=Rates!$D$15,'Claim Details'!$I$19="No"),Rates!$D$27,IF(AND(AE155="C",'Claim Details'!$I$28&gt;=Rates!$F$14,'Claim Details'!$I$28&lt;=Rates!$F$15,'Claim Details'!$I$19="Yes"),Rates!$G$27,IF(AND(AE155="C",'Claim Details'!$I$28&gt;=Rates!$F$14,'Claim Details'!$I$28&lt;=Rates!$F$15,'Claim Details'!$I$19="No"),Rates!$F$27,IF(AND(AE155="C",'Claim Details'!$I$28&gt;=Rates!$H$14,'Claim Details'!$I$28&lt;=Rates!$H$15,'Claim Details'!$I$19="Yes"),Rates!$I$27,IF(AND(AE155="C",'Claim Details'!$I$28&gt;=Rates!$H$14,'Claim Details'!$I$28&lt;=Rates!$H$15,'Claim Details'!$I$19="No"),Rates!$H$27,IF(AND(AE155="C",'Claim Details'!$I$28&gt;=Rates!$J$14,'Claim Details'!$I$28&lt;=Rates!$J$15,'Claim Details'!$I$19="Yes"),Rates!$K$27,IF(AND(AE155="C",'Claim Details'!$I$28&gt;=Rates!$J$14,'Claim Details'!$I$28&lt;=Rates!$J$15,'Claim Details'!$I$19="No"),Rates!$J$27,"£0.00"))))))))))))))))))))))))</f>
        <v>£0.00</v>
      </c>
      <c r="BF155" s="189" t="str">
        <f>IF(AND(AE155="A",'Claim Details'!$I$28&gt;=Rates!$D$14,'Claim Details'!$I$28&lt;=Rates!$D$15,'Claim Details'!$I$19="Yes"),Rates!$E$20,IF(AND(AE155="A",'Claim Details'!$I$28&gt;=Rates!$D$14,'Claim Details'!$I$28&lt;=Rates!$D$15,'Claim Details'!$I$19="No"),Rates!$D$20,IF(AND(AE155="A",'Claim Details'!$I$28&gt;=Rates!$F$14,'Claim Details'!$I$28&lt;=Rates!$F$15,'Claim Details'!$I$19="Yes"),Rates!$G$20,IF(AND(AE155="A",'Claim Details'!$I$28&gt;=Rates!$F$14,'Claim Details'!$I$28&lt;=Rates!$F$15,'Claim Details'!$I$19="No"),Rates!$F$20,IF(AND(AE155="A",'Claim Details'!$I$28&gt;=Rates!$H$14,'Claim Details'!$I$28&lt;=Rates!$H$15,'Claim Details'!$I$19="Yes"),Rates!$I$20,IF(AND(AE155="A",'Claim Details'!$I$28&gt;=Rates!$H$14,'Claim Details'!$I$28&lt;=Rates!$H$15,'Claim Details'!$I$19="No"),Rates!$H$20,IF(AND(AE155="A",'Claim Details'!$I$28&gt;=Rates!$J$14,'Claim Details'!$I$28&lt;=Rates!$J$15,'Claim Details'!$I$19="Yes"),Rates!$K$20,IF(AND(AE155="A",'Claim Details'!$I$28&gt;=Rates!$J$14,'Claim Details'!$I$28&lt;=Rates!$J$15,'Claim Details'!$I$19="No"),Rates!$J$20,IF(AND(AE155="B",'Claim Details'!$I$28&gt;=Rates!$D$14,'Claim Details'!$I$28&lt;=Rates!$D$15,'Claim Details'!$I$19="Yes"),Rates!$E$21,IF(AND(AE155="B",'Claim Details'!$I$28&gt;=Rates!$D$14,'Claim Details'!$I$28&lt;=Rates!$D$15,'Claim Details'!$I$19="No"),Rates!$D$21,IF(AND(AE155="B",'Claim Details'!$I$28&gt;=Rates!$F$14,'Claim Details'!$I$28&lt;=Rates!$F$15,'Claim Details'!$I$19="Yes"),Rates!$G$21,IF(AND(AE155="B",'Claim Details'!$I$28&gt;=Rates!$F$14,'Claim Details'!$I$28&lt;=Rates!$F$15,'Claim Details'!$I$19="No"),Rates!$F$21,IF(AND(AE155="B",'Claim Details'!$I$28&gt;=Rates!$H$14,'Claim Details'!$I$28&lt;=Rates!$H$15,'Claim Details'!$I$19="Yes"),Rates!$I$21,IF(AND(AE155="B",'Claim Details'!$I$28&gt;=Rates!$H$14,'Claim Details'!$I$28&lt;=Rates!$H$15,'Claim Details'!$I$19="No"),Rates!$H$21,IF(AND(AE155="B",'Claim Details'!$I$28&gt;=Rates!$J$14,'Claim Details'!$I$28&lt;=Rates!$J$15,'Claim Details'!$I$19="Yes"),Rates!$K$21,IF(AND(AE155="B",'Claim Details'!$I$28&gt;=Rates!$J$14,'Claim Details'!$I$28&lt;=Rates!$J$15,'Claim Details'!$I$19="No"),Rates!$J$21,"£0.00"))))))))))))))))</f>
        <v>£0.00</v>
      </c>
      <c r="BG155" s="189" t="str">
        <f>IF(AND(AE155="A",'Claim Details'!$I$28&gt;=Rates!$D$14,'Claim Details'!$I$28&lt;=Rates!$D$15,'Claim Details'!$I$19="Yes"),Rates!$E$22,IF(AND(AE155="A",'Claim Details'!$I$28&gt;=Rates!$D$14,'Claim Details'!$I$28&lt;=Rates!$D$15,'Claim Details'!$I$19="No"),Rates!$D$22,IF(AND(AE155="A",'Claim Details'!$I$28&gt;=Rates!$F$14,'Claim Details'!$I$28&lt;=Rates!$F$15,'Claim Details'!$I$19="Yes"),Rates!$G$22,IF(AND(AE155="A",'Claim Details'!$I$28&gt;=Rates!$F$14,'Claim Details'!$I$28&lt;=Rates!$F$15,'Claim Details'!$I$19="No"),Rates!$F$22,IF(AND(AE155="A",'Claim Details'!$I$28&gt;=Rates!$H$14,'Claim Details'!$I$28&lt;=Rates!$H$15,'Claim Details'!$I$19="Yes"),Rates!$I$22,IF(AND(AE155="A",'Claim Details'!$I$28&gt;=Rates!$H$14,'Claim Details'!$I$28&lt;=Rates!$H$15,'Claim Details'!$I$19="No"),Rates!$H$22,IF(AND(AE155="A",'Claim Details'!$I$28&gt;=Rates!$J$14,'Claim Details'!$I$28&lt;=Rates!$J$15,'Claim Details'!$I$19="Yes"),Rates!$K$22,IF(AND(AE155="A",'Claim Details'!$I$28&gt;=Rates!$J$14,'Claim Details'!$I$28&lt;=Rates!$J$15,'Claim Details'!$I$19="No"),Rates!$J$22,IF(AND(AE155="B",'Claim Details'!$I$28&gt;=Rates!$D$14,'Claim Details'!$I$28&lt;=Rates!$D$15,'Claim Details'!$I$19="Yes"),Rates!$E$23,IF(AND(AE155="B",'Claim Details'!$I$28&gt;=Rates!$D$14,'Claim Details'!$I$28&lt;=Rates!$D$15,'Claim Details'!$I$19="No"),Rates!$D$23,IF(AND(AE155="B",'Claim Details'!$I$28&gt;=Rates!$F$14,'Claim Details'!$I$28&lt;=Rates!$F$15,'Claim Details'!$I$19="Yes"),Rates!$G$23,IF(AND(AE155="B",'Claim Details'!$I$28&gt;=Rates!$F$14,'Claim Details'!$I$28&lt;=Rates!$F$15,'Claim Details'!$I$19="No"),Rates!$F$23,IF(AND(AE155="B",'Claim Details'!$I$28&gt;=Rates!$H$14,'Claim Details'!$I$28&lt;=Rates!$H$15,'Claim Details'!$I$19="Yes"),Rates!$I$23,IF(AND(AE155="B",'Claim Details'!$I$28&gt;=Rates!$H$14,'Claim Details'!$I$28&lt;=Rates!$H$15,'Claim Details'!$I$19="No"),Rates!$H$23,IF(AND(AE155="B",'Claim Details'!$I$28&gt;=Rates!$J$14,'Claim Details'!$I$28&lt;=Rates!$J$15,'Claim Details'!$I$19="Yes"),Rates!$K$23,IF(AND(AE155="B",'Claim Details'!$I$28&gt;=Rates!$J$14,'Claim Details'!$I$28&lt;=Rates!$J$15,'Claim Details'!$I$19="No"),Rates!$J$23,IF(AND(AE155="C",'Claim Details'!$I$28&gt;=Rates!$D$14,'Claim Details'!$I$28&lt;=Rates!$D$15,'Claim Details'!$I$19="Yes"),Rates!$E$24,IF(AND(AE155="C",'Claim Details'!$I$28&gt;=Rates!$D$14,'Claim Details'!$I$28&lt;=Rates!$D$15,'Claim Details'!$I$19="No"),Rates!$D$24,IF(AND(AE155="C",'Claim Details'!$I$28&gt;=Rates!$F$14,'Claim Details'!$I$28&lt;=Rates!$F$15,'Claim Details'!$I$19="Yes"),Rates!$G$24,IF(AND(AE155="C",'Claim Details'!$I$28&gt;=Rates!$F$14,'Claim Details'!$I$28&lt;=Rates!$F$15,'Claim Details'!$I$19="No"),Rates!$F$24,IF(AND(AE155="C",'Claim Details'!$I$28&gt;=Rates!$H$14,'Claim Details'!$I$28&lt;=Rates!$H$15,'Claim Details'!$I$19="Yes"),Rates!$I$24,IF(AND(AE155="C",'Claim Details'!$I$28&gt;=Rates!$H$14,'Claim Details'!$I$28&lt;=Rates!$H$15,'Claim Details'!$I$19="No"),Rates!$H$24,IF(AND(AE155="C",'Claim Details'!$I$28&gt;=Rates!$J$14,'Claim Details'!$I$28&lt;=Rates!$J$15,'Claim Details'!$I$19="Yes"),Rates!$K$24,IF(AND(AE155="C",'Claim Details'!$I$28&gt;=Rates!$J$14,'Claim Details'!$I$28&lt;=Rates!$J$15,'Claim Details'!$I$19="No"),Rates!$J$24,"£0.00"))))))))))))))))))))))))</f>
        <v>£0.00</v>
      </c>
      <c r="BH155" s="189" t="str">
        <f t="shared" si="43"/>
        <v>£0.00</v>
      </c>
      <c r="BI155" s="189">
        <f t="shared" si="44"/>
        <v>0</v>
      </c>
      <c r="BO155" s="202" t="str">
        <f>IF(H155="","£0.00",IF(AP155="4","£0.00",IF(AP155="5","£0.00",IF(AP155="1","£0.00",((AQ155*H155)*'Claim Details'!$F$111)/100))))</f>
        <v>£0.00</v>
      </c>
      <c r="BP155" s="202" t="str">
        <f>IF(T155="","£0.00",IF(AP155="4","£0.00",IF(AP155="5","£0.00",IF(AP155="1","£0.00",((AR155*T155)*'Claim Details'!$N$111)/100))))</f>
        <v>£0.00</v>
      </c>
      <c r="BQ155" s="202" t="str">
        <f>IF(AI155="","£0.00",IF(AP155="4","£0.00",IF(AP155="5","£0.00",IF(AP155="1","£0.00",((BI155*AI155)*'Claim Details'!$W$111)/100))))</f>
        <v>£0.00</v>
      </c>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row>
    <row r="156" spans="1:97" ht="15">
      <c r="A156" s="145"/>
      <c r="B156" s="91"/>
      <c r="C156" s="96"/>
      <c r="D156" s="97"/>
      <c r="E156" s="98"/>
      <c r="F156" s="89"/>
      <c r="G156" s="99"/>
      <c r="H156" s="100"/>
      <c r="I156" s="221" t="str">
        <f t="shared" si="34"/>
        <v>£0.00</v>
      </c>
      <c r="J156" s="101"/>
      <c r="K156" s="100"/>
      <c r="L156" s="221" t="str">
        <f t="shared" si="35"/>
        <v>£0.00</v>
      </c>
      <c r="M156" s="101"/>
      <c r="N156" s="102"/>
      <c r="O156" s="145"/>
      <c r="P156" s="77"/>
      <c r="Q156" s="87"/>
      <c r="R156" s="87"/>
      <c r="S156" s="87"/>
      <c r="T156" s="149" t="str">
        <f t="shared" si="36"/>
        <v/>
      </c>
      <c r="U156" s="87" t="str">
        <f t="shared" si="45"/>
        <v/>
      </c>
      <c r="V156" s="87"/>
      <c r="W156" s="53" t="str">
        <f t="shared" si="37"/>
        <v>£0.00</v>
      </c>
      <c r="X156" s="53"/>
      <c r="Y156" s="87"/>
      <c r="Z156" s="78"/>
      <c r="AA156" s="79"/>
      <c r="AB156" s="160"/>
      <c r="AC156" s="98"/>
      <c r="AD156" s="225"/>
      <c r="AE156" s="235" t="str">
        <f t="shared" si="38"/>
        <v/>
      </c>
      <c r="AF156" s="87" t="str">
        <f t="shared" si="39"/>
        <v/>
      </c>
      <c r="AG156" s="53"/>
      <c r="AH156" s="224"/>
      <c r="AI156" s="226" t="str">
        <f t="shared" si="31"/>
        <v/>
      </c>
      <c r="AJ156" s="236" t="str">
        <f t="shared" si="40"/>
        <v>£0.00</v>
      </c>
      <c r="AK156" s="31"/>
      <c r="AL156" s="1"/>
      <c r="AM156" s="1"/>
      <c r="AN156" s="1"/>
      <c r="AO156" s="1"/>
      <c r="AP156" s="1" t="str">
        <f t="shared" si="32"/>
        <v/>
      </c>
      <c r="AQ156" s="27">
        <f t="shared" si="33"/>
        <v>0</v>
      </c>
      <c r="AR156" s="189">
        <f t="shared" si="41"/>
        <v>0</v>
      </c>
      <c r="AS156" s="190" t="str">
        <f>IF(AND(C156="A",'Claim Details'!$E$28&gt;=Rates!$D$14,'Claim Details'!$E$28&lt;=Rates!$D$15,'Claim Details'!$E$19="Yes"),Rates!$E$17,IF(AND(C156="A",'Claim Details'!$E$28&gt;=Rates!$D$14,'Claim Details'!$E$28&lt;=Rates!$D$15,'Claim Details'!$E$19="No"),Rates!$D$17,IF(AND(C156="A",'Claim Details'!$E$28&gt;=Rates!$F$14,'Claim Details'!$E$28&lt;=Rates!$F$15,'Claim Details'!$E$19="Yes"),Rates!$G$17,IF(AND(C156="A",'Claim Details'!$E$28&gt;=Rates!$F$14,'Claim Details'!$E$28&lt;=Rates!$F$15,'Claim Details'!$E$19="No"),Rates!$F$17,IF(AND(C156="A",'Claim Details'!$E$28&gt;=Rates!$H$14,'Claim Details'!$E$28&lt;=Rates!$H$15,'Claim Details'!$E$19="Yes"),Rates!$I$17,IF(AND(C156="A",'Claim Details'!$E$28&gt;=Rates!$H$14,'Claim Details'!$E$28&lt;=Rates!$H$15,'Claim Details'!$E$19="No"),Rates!$H$17,IF(AND(C156="A",'Claim Details'!$E$28&gt;=Rates!$J$14,'Claim Details'!$E$28&lt;=Rates!$J$15,'Claim Details'!$E$19="Yes"),Rates!$K$17,IF(AND(C156="A",'Claim Details'!$E$28&gt;=Rates!$J$14,'Claim Details'!$E$28&lt;=Rates!$J$15,'Claim Details'!$E$19="No"),Rates!$J$17,IF(AND(C156="B",'Claim Details'!$E$28&gt;=Rates!$D$14,'Claim Details'!$E$28&lt;=Rates!$D$15,'Claim Details'!$E$19="Yes"),Rates!$E$18,IF(AND(C156="B",'Claim Details'!$E$28&gt;=Rates!$D$14,'Claim Details'!$E$28&lt;=Rates!$D$15,'Claim Details'!$E$19="No"),Rates!$D$18,IF(AND(C156="B",'Claim Details'!$E$28&gt;=Rates!$F$14,'Claim Details'!$E$28&lt;=Rates!$F$15,'Claim Details'!$E$19="Yes"),Rates!$G$18,IF(AND(C156="B",'Claim Details'!$E$28&gt;=Rates!$F$14,'Claim Details'!$E$28&lt;=Rates!$F$15,'Claim Details'!$E$19="No"),Rates!$F$18,IF(AND(C156="B",'Claim Details'!$E$28&gt;=Rates!$H$14,'Claim Details'!$E$28&lt;=Rates!$H$15,'Claim Details'!$E$19="Yes"),Rates!$I$18,IF(AND(C156="B",'Claim Details'!$E$28&gt;=Rates!$H$14,'Claim Details'!$E$28&lt;=Rates!$H$15,'Claim Details'!$E$19="No"),Rates!$H$18,IF(AND(C156="B",'Claim Details'!$E$28&gt;=Rates!$J$14,'Claim Details'!$E$28&lt;=Rates!$J$15,'Claim Details'!$E$19="Yes"),Rates!$K$18,IF(AND(C156="B",'Claim Details'!$E$28&gt;=Rates!$J$14,'Claim Details'!$E$28&lt;=Rates!$J$15,'Claim Details'!$E$19="No"),Rates!$J$18,IF(AND(C156="C",'Claim Details'!$E$28&gt;=Rates!$D$14,'Claim Details'!$E$28&lt;=Rates!$D$15,'Claim Details'!$E$19="Yes"),Rates!$E$19,IF(AND(C156="C",'Claim Details'!$E$28&gt;=Rates!$D$14,'Claim Details'!$E$28&lt;=Rates!$D$15,'Claim Details'!$E$19="No"),Rates!$D$19,IF(AND(C156="C",'Claim Details'!$E$28&gt;=Rates!$F$14,'Claim Details'!$E$28&lt;=Rates!$F$15,'Claim Details'!$E$19="Yes"),Rates!$G$19,IF(AND(C156="C",'Claim Details'!$E$28&gt;=Rates!$F$14,'Claim Details'!$E$28&lt;=Rates!$F$15,'Claim Details'!$E$19="No"),Rates!$F$19,IF(AND(C156="C",'Claim Details'!$E$28&gt;=Rates!$H$14,'Claim Details'!$E$28&lt;=Rates!$H$15,'Claim Details'!$E$19="Yes"),Rates!$I$19,IF(AND(C156="C",'Claim Details'!$E$28&gt;=Rates!$H$14,'Claim Details'!$E$28&lt;=Rates!$H$15,'Claim Details'!$E$19="No"),Rates!$H$19,IF(AND(C156="C",'Claim Details'!$E$28&gt;=Rates!$J$14,'Claim Details'!$E$28&lt;=Rates!$J$15,'Claim Details'!$E$19="Yes"),Rates!$K$19,IF(AND(C156="C",'Claim Details'!$E$28&gt;=Rates!$J$14,'Claim Details'!$E$28&lt;=Rates!$J$15,'Claim Details'!$E$19="No"),Rates!$J$19,"£0.00"))))))))))))))))))))))))</f>
        <v>£0.00</v>
      </c>
      <c r="AT156" s="189" t="str">
        <f>IF(AND(C156="A",'Claim Details'!$E$28&gt;=Rates!$D$14,'Claim Details'!$E$28&lt;=Rates!$D$15,'Claim Details'!$E$19="Yes"),Rates!$E$25,IF(AND(C156="A",'Claim Details'!$E$28&gt;=Rates!$D$14,'Claim Details'!$E$28&lt;=Rates!$D$15,'Claim Details'!$E$19="No"),Rates!$D$25,IF(AND(C156="A",'Claim Details'!$E$28&gt;=Rates!$F$14,'Claim Details'!$E$28&lt;=Rates!$F$15,'Claim Details'!$E$19="Yes"),Rates!$G$25,IF(AND(C156="A",'Claim Details'!$E$28&gt;=Rates!$F$14,'Claim Details'!$E$28&lt;=Rates!$F$15,'Claim Details'!$E$19="No"),Rates!$F$25,IF(AND(C156="A",'Claim Details'!$E$28&gt;=Rates!$H$14,'Claim Details'!$E$28&lt;=Rates!$H$15,'Claim Details'!$E$19="Yes"),Rates!$I$25,IF(AND(C156="A",'Claim Details'!$E$28&gt;=Rates!$H$14,'Claim Details'!$E$28&lt;=Rates!$H$15,'Claim Details'!$E$19="No"),Rates!$H$25,IF(AND(C156="A",'Claim Details'!$E$28&gt;=Rates!$J$14,'Claim Details'!$E$28&lt;=Rates!$J$15,'Claim Details'!$E$19="Yes"),Rates!$K$25,IF(AND(C156="A",'Claim Details'!$E$28&gt;=Rates!$J$14,'Claim Details'!$E$28&lt;=Rates!$J$15,'Claim Details'!$E$19="No"),Rates!$J$25,IF(AND(C156="B",'Claim Details'!$E$28&gt;=Rates!$D$14,'Claim Details'!$E$28&lt;=Rates!$D$15,'Claim Details'!$E$19="Yes"),Rates!$E$26,IF(AND(C156="B",'Claim Details'!$E$28&gt;=Rates!$D$14,'Claim Details'!$E$28&lt;=Rates!$D$15,'Claim Details'!$E$19="No"),Rates!$D$26,IF(AND(C156="B",'Claim Details'!$E$28&gt;=Rates!$F$14,'Claim Details'!$E$28&lt;=Rates!$F$15,'Claim Details'!$E$19="Yes"),Rates!$G$26,IF(AND(C156="B",'Claim Details'!$E$28&gt;=Rates!$F$14,'Claim Details'!$E$28&lt;=Rates!$F$15,'Claim Details'!$E$19="No"),Rates!$F$26,IF(AND(C156="B",'Claim Details'!$E$28&gt;=Rates!$H$14,'Claim Details'!$E$28&lt;=Rates!$H$15,'Claim Details'!$E$19="Yes"),Rates!$I$26,IF(AND(C156="B",'Claim Details'!$E$28&gt;=Rates!$H$14,'Claim Details'!$E$28&lt;=Rates!$H$15,'Claim Details'!$E$19="No"),Rates!$H$26,IF(AND(C156="B",'Claim Details'!$E$28&gt;=Rates!$J$14,'Claim Details'!$E$28&lt;=Rates!$J$15,'Claim Details'!$E$19="Yes"),Rates!$K$26,IF(AND(C156="B",'Claim Details'!$E$28&gt;=Rates!$J$14,'Claim Details'!$E$28&lt;=Rates!$J$15,'Claim Details'!$E$19="No"),Rates!$J$26,IF(AND(C156="C",'Claim Details'!$E$28&gt;=Rates!$D$14,'Claim Details'!$E$28&lt;=Rates!$D$15,'Claim Details'!$E$19="Yes"),Rates!$E$27,IF(AND(C156="C",'Claim Details'!$E$28&gt;=Rates!$D$14,'Claim Details'!$E$28&lt;=Rates!$D$15,'Claim Details'!$E$19="No"),Rates!$D$27,IF(AND(C156="C",'Claim Details'!$E$28&gt;=Rates!$F$14,'Claim Details'!$E$28&lt;=Rates!$F$15,'Claim Details'!$E$19="Yes"),Rates!$G$27,IF(AND(C156="C",'Claim Details'!$E$28&gt;=Rates!$F$14,'Claim Details'!$E$28&lt;=Rates!$F$15,'Claim Details'!$E$19="No"),Rates!$F$27,IF(AND(C156="C",'Claim Details'!$E$28&gt;=Rates!$H$14,'Claim Details'!$E$28&lt;=Rates!$H$15,'Claim Details'!$E$19="Yes"),Rates!$I$27,IF(AND(C156="C",'Claim Details'!$E$28&gt;=Rates!$H$14,'Claim Details'!$E$28&lt;=Rates!$H$15,'Claim Details'!$E$19="No"),Rates!$H$27,IF(AND(C156="C",'Claim Details'!$E$28&gt;=Rates!$J$14,'Claim Details'!$E$28&lt;=Rates!$J$15,'Claim Details'!$E$19="Yes"),Rates!$K$27,IF(AND(C156="C",'Claim Details'!$E$28&gt;=Rates!$J$14,'Claim Details'!$E$28&lt;=Rates!$J$15,'Claim Details'!$E$19="No"),Rates!$J$27,"£0.00"))))))))))))))))))))))))</f>
        <v>£0.00</v>
      </c>
      <c r="AU156" s="191" t="str">
        <f>IF(AND(C156="A",'Claim Details'!$E$28&gt;=Rates!$D$14,'Claim Details'!$E$28&lt;=Rates!$D$15,'Claim Details'!$E$19="Yes"),Rates!$E$20,IF(AND(C156="A",'Claim Details'!$E$28&gt;=Rates!$D$14,'Claim Details'!$E$28&lt;=Rates!$D$15,'Claim Details'!$E$19="No"),Rates!$D$20,IF(AND(C156="A",'Claim Details'!$E$28&gt;=Rates!$F$14,'Claim Details'!$E$28&lt;=Rates!$F$15,'Claim Details'!$E$19="Yes"),Rates!$G$20,IF(AND(C156="A",'Claim Details'!$E$28&gt;=Rates!$F$14,'Claim Details'!$E$28&lt;=Rates!$F$15,'Claim Details'!$E$19="No"),Rates!$F$20,IF(AND(C156="A",'Claim Details'!$E$28&gt;=Rates!$H$14,'Claim Details'!$E$28&lt;=Rates!$H$15,'Claim Details'!$E$19="Yes"),Rates!$I$20,IF(AND(C156="A",'Claim Details'!$E$28&gt;=Rates!$H$14,'Claim Details'!$E$28&lt;=Rates!$H$15,'Claim Details'!$E$19="No"),Rates!$H$20,IF(AND(C156="A",'Claim Details'!$E$28&gt;=Rates!$J$14,'Claim Details'!$E$28&lt;=Rates!$J$15,'Claim Details'!$E$19="Yes"),Rates!$K$20,IF(AND(C156="A",'Claim Details'!$E$28&gt;=Rates!$J$14,'Claim Details'!$E$28&lt;=Rates!$J$15,'Claim Details'!$E$19="No"),Rates!$J$20,IF(AND(C156="B",'Claim Details'!$E$28&gt;=Rates!$D$14,'Claim Details'!$E$28&lt;=Rates!$D$15,'Claim Details'!$E$19="Yes"),Rates!$E$21,IF(AND(C156="B",'Claim Details'!$E$28&gt;=Rates!$D$14,'Claim Details'!$E$28&lt;=Rates!$D$15,'Claim Details'!$E$19="No"),Rates!$D$21,IF(AND(C156="B",'Claim Details'!$E$28&gt;=Rates!$F$14,'Claim Details'!$E$28&lt;=Rates!$F$15,'Claim Details'!$E$19="Yes"),Rates!$G$21,IF(AND(C156="B",'Claim Details'!$E$28&gt;=Rates!$F$14,'Claim Details'!$E$28&lt;=Rates!$F$15,'Claim Details'!$E$19="No"),Rates!$F$21,IF(AND(C156="B",'Claim Details'!$E$28&gt;=Rates!$H$14,'Claim Details'!$E$28&lt;=Rates!$H$15,'Claim Details'!$E$19="Yes"),Rates!$I$21,IF(AND(C156="B",'Claim Details'!$E$28&gt;=Rates!$H$14,'Claim Details'!$E$28&lt;=Rates!$H$15,'Claim Details'!$E$19="No"),Rates!$H$21,IF(AND(C156="B",'Claim Details'!$E$28&gt;=Rates!$J$14,'Claim Details'!$E$28&lt;=Rates!$J$15,'Claim Details'!$E$19="Yes"),Rates!$K$21,IF(AND(C156="B",'Claim Details'!$E$28&gt;=Rates!$J$14,'Claim Details'!$E$28&lt;=Rates!$J$15,'Claim Details'!$E$19="No"),Rates!$J$21,"£0.00"))))))))))))))))</f>
        <v>£0.00</v>
      </c>
      <c r="AV156" s="191" t="str">
        <f>IF(AND(C156="A",'Claim Details'!$E$28&gt;=Rates!$D$14,'Claim Details'!$E$28&lt;=Rates!$D$15,'Claim Details'!$E$19="Yes"),Rates!$E$22,IF(AND(C156="A",'Claim Details'!$E$28&gt;=Rates!$D$14,'Claim Details'!$E$28&lt;=Rates!$D$15,'Claim Details'!$E$19="No"),Rates!$D$22,IF(AND(C156="A",'Claim Details'!$E$28&gt;=Rates!$F$14,'Claim Details'!$E$28&lt;=Rates!$F$15,'Claim Details'!$E$19="Yes"),Rates!$G$22,IF(AND(C156="A",'Claim Details'!$E$28&gt;=Rates!$F$14,'Claim Details'!$E$28&lt;=Rates!$F$15,'Claim Details'!$E$19="No"),Rates!$F$22,IF(AND(C156="A",'Claim Details'!$E$28&gt;=Rates!$H$14,'Claim Details'!$E$28&lt;=Rates!$H$15,'Claim Details'!$E$19="Yes"),Rates!$I$22,IF(AND(C156="A",'Claim Details'!$E$28&gt;=Rates!$H$14,'Claim Details'!$E$28&lt;=Rates!$H$15,'Claim Details'!$E$19="No"),Rates!$H$22,IF(AND(C156="A",'Claim Details'!$E$28&gt;=Rates!$J$14,'Claim Details'!$E$28&lt;=Rates!$J$15,'Claim Details'!$E$19="Yes"),Rates!$K$22,IF(AND(C156="A",'Claim Details'!$E$28&gt;=Rates!$J$14,'Claim Details'!$E$28&lt;=Rates!$J$15,'Claim Details'!$E$19="No"),Rates!$J$22,IF(AND(C156="B",'Claim Details'!$E$28&gt;=Rates!$D$14,'Claim Details'!$E$28&lt;=Rates!$D$15,'Claim Details'!$E$19="Yes"),Rates!$E$23,IF(AND(C156="B",'Claim Details'!$E$28&gt;=Rates!$D$14,'Claim Details'!$E$28&lt;=Rates!$D$15,'Claim Details'!$E$19="No"),Rates!$D$23,IF(AND(C156="B",'Claim Details'!$E$28&gt;=Rates!$F$14,'Claim Details'!$E$28&lt;=Rates!$F$15,'Claim Details'!$E$19="Yes"),Rates!$G$23,IF(AND(C156="B",'Claim Details'!$E$28&gt;=Rates!$F$14,'Claim Details'!$E$28&lt;=Rates!$F$15,'Claim Details'!$E$19="No"),Rates!$F$23,IF(AND(C156="B",'Claim Details'!$E$28&gt;=Rates!$H$14,'Claim Details'!$E$28&lt;=Rates!$H$15,'Claim Details'!$E$19="Yes"),Rates!$I$23,IF(AND(C156="B",'Claim Details'!$E$28&gt;=Rates!$H$14,'Claim Details'!$E$28&lt;=Rates!$H$15,'Claim Details'!$E$19="No"),Rates!$H$23,IF(AND(C156="B",'Claim Details'!$E$28&gt;=Rates!$J$14,'Claim Details'!$E$28&lt;=Rates!$J$15,'Claim Details'!$E$19="Yes"),Rates!$K$23,IF(AND(C156="B",'Claim Details'!$E$28&gt;=Rates!$J$14,'Claim Details'!$E$28&lt;=Rates!$J$15,'Claim Details'!$E$19="No"),Rates!$J$23,IF(AND(C156="C",'Claim Details'!$E$28&gt;=Rates!$D$14,'Claim Details'!$E$28&lt;=Rates!$D$15,'Claim Details'!$E$19="Yes"),Rates!$E$24,IF(AND(C156="C",'Claim Details'!$E$28&gt;=Rates!$D$14,'Claim Details'!$E$28&lt;=Rates!$D$15,'Claim Details'!$E$19="No"),Rates!$D$24,IF(AND(C156="C",'Claim Details'!$E$28&gt;=Rates!$F$14,'Claim Details'!$E$28&lt;=Rates!$F$15,'Claim Details'!$E$19="Yes"),Rates!$G$24,IF(AND(C156="C",'Claim Details'!$E$28&gt;=Rates!$F$14,'Claim Details'!$E$28&lt;=Rates!$F$15,'Claim Details'!$E$19="No"),Rates!$F$24,IF(AND(C156="C",'Claim Details'!$E$28&gt;=Rates!$H$14,'Claim Details'!$E$28&lt;=Rates!$H$15,'Claim Details'!$E$19="Yes"),Rates!$I$24,IF(AND(C156="C",'Claim Details'!$E$28&gt;=Rates!$H$14,'Claim Details'!$E$28&lt;=Rates!$H$15,'Claim Details'!$E$19="No"),Rates!$H$24,IF(AND(C156="C",'Claim Details'!$E$28&gt;=Rates!$J$14,'Claim Details'!$E$28&lt;=Rates!$J$15,'Claim Details'!$E$19="Yes"),Rates!$K$24,IF(AND(C156="C",'Claim Details'!$E$28&gt;=Rates!$J$14,'Claim Details'!$E$28&lt;=Rates!$J$15,'Claim Details'!$E$19="No"),Rates!$J$24,"£0.00"))))))))))))))))))))))))</f>
        <v>£0.00</v>
      </c>
      <c r="AW156" s="1"/>
      <c r="AX156" s="189" t="str">
        <f>IF(AND(U156="A",'Claim Details'!$I$28&gt;=Rates!$D$14,'Claim Details'!$I$28&lt;=Rates!$D$15,'Claim Details'!$I$19="Yes"),Rates!$J$17,IF(AND(U156="A",'Claim Details'!$I$28&gt;=Rates!$D$14,'Claim Details'!$I$28&lt;=Rates!$D$15,'Claim Details'!$I$19="No"),Rates!$D$17,IF(AND(U156="A",'Claim Details'!$I$28&gt;=Rates!$F$14,'Claim Details'!$I$28&lt;=Rates!$F$15,'Claim Details'!$I$19="Yes"),Rates!$G$17,IF(AND(U156="A",'Claim Details'!$I$28&gt;=Rates!$F$14,'Claim Details'!$I$28&lt;=Rates!$F$15,'Claim Details'!$I$19="No"),Rates!$F$17,IF(AND(U156="A",'Claim Details'!$I$28&gt;=Rates!$H$14,'Claim Details'!$I$28&lt;=Rates!$H$15,'Claim Details'!$I$19="Yes"),Rates!$I$17,IF(AND(U156="A",'Claim Details'!$I$28&gt;=Rates!$H$14,'Claim Details'!$I$28&lt;=Rates!$H$15,'Claim Details'!$I$19="No"),Rates!$H$17,IF(AND(U156="A",'Claim Details'!$I$28&gt;=Rates!$J$14,'Claim Details'!$I$28&lt;=Rates!$J$15,'Claim Details'!$I$19="Yes"),Rates!$K$17,IF(AND(U156="A",'Claim Details'!$I$28&gt;=Rates!$J$14,'Claim Details'!$I$28&lt;=Rates!$J$15,'Claim Details'!$I$19="No"),Rates!$J$17,IF(AND(U156="B",'Claim Details'!$I$28&gt;=Rates!$D$14,'Claim Details'!$I$28&lt;=Rates!$D$15,'Claim Details'!$I$19="Yes"),Rates!$E$18,IF(AND(U156="B",'Claim Details'!$I$28&gt;=Rates!$D$14,'Claim Details'!$I$28&lt;=Rates!$D$15,'Claim Details'!$I$19="No"),Rates!$D$18,IF(AND(U156="B",'Claim Details'!$I$28&gt;=Rates!$F$14,'Claim Details'!$I$28&lt;=Rates!$F$15,'Claim Details'!$I$19="Yes"),Rates!$G$18,IF(AND(U156="B",'Claim Details'!$I$28&gt;=Rates!$F$14,'Claim Details'!$I$28&lt;=Rates!$F$15,'Claim Details'!$I$19="No"),Rates!$F$18,IF(AND(U156="B",'Claim Details'!$I$28&gt;=Rates!$H$14,'Claim Details'!$I$28&lt;=Rates!$H$15,'Claim Details'!$I$19="Yes"),Rates!$I$18,IF(AND(U156="B",'Claim Details'!$I$28&gt;=Rates!$H$14,'Claim Details'!$I$28&lt;=Rates!$H$15,'Claim Details'!$I$19="No"),Rates!$H$18,IF(AND(U156="B",'Claim Details'!$I$28&gt;=Rates!$J$14,'Claim Details'!$I$28&lt;=Rates!$J$15,'Claim Details'!$I$19="Yes"),Rates!$K$18,IF(AND(U156="B",'Claim Details'!$I$28&gt;=Rates!$J$14,'Claim Details'!$I$28&lt;=Rates!$J$15,'Claim Details'!$I$19="No"),Rates!$J$18,IF(AND(U156="C",'Claim Details'!$I$28&gt;=Rates!$D$14,'Claim Details'!$I$28&lt;=Rates!$D$15,'Claim Details'!$I$19="Yes"),Rates!$E$19,IF(AND(U156="C",'Claim Details'!$I$28&gt;=Rates!$D$14,'Claim Details'!$I$28&lt;=Rates!$D$15,'Claim Details'!$I$19="No"),Rates!$D$19,IF(AND(U156="C",'Claim Details'!$I$28&gt;=Rates!$F$14,'Claim Details'!$I$28&lt;=Rates!$F$15,'Claim Details'!$I$19="Yes"),Rates!$G$19,IF(AND(U156="C",'Claim Details'!$I$28&gt;=Rates!$F$14,'Claim Details'!$I$28&lt;=Rates!$F$15,'Claim Details'!$I$19="No"),Rates!$F$19,IF(AND(U156="C",'Claim Details'!$I$28&gt;=Rates!$H$14,'Claim Details'!$I$28&lt;=Rates!$H$15,'Claim Details'!$I$19="Yes"),Rates!$I$19,IF(AND(U156="C",'Claim Details'!$I$28&gt;=Rates!$H$14,'Claim Details'!$I$28&lt;=Rates!$H$15,'Claim Details'!$I$19="No"),Rates!$H$19,IF(AND(U156="C",'Claim Details'!$I$28&gt;=Rates!$J$14,'Claim Details'!$I$28&lt;=Rates!$J$15,'Claim Details'!$I$19="Yes"),Rates!$K$19,IF(AND(U156="C",'Claim Details'!$I$28&gt;=Rates!$J$14,'Claim Details'!$I$28&lt;=Rates!$J$15,'Claim Details'!$I$19="No"),Rates!$J$19,"£0.00"))))))))))))))))))))))))</f>
        <v>£0.00</v>
      </c>
      <c r="AY156" s="189" t="str">
        <f>IF(AND(C156="A",'Claim Details'!$I$28&gt;=Rates!$D$14,'Claim Details'!$I$28&lt;=Rates!$D$15,'Claim Details'!$I$19="Yes"),Rates!$J$25,IF(AND(C156="A",'Claim Details'!$I$28&gt;=Rates!$D$14,'Claim Details'!$I$28&lt;=Rates!$D$15,'Claim Details'!$I$19="No"),Rates!$D$25,IF(AND(C156="A",'Claim Details'!$I$28&gt;=Rates!$F$14,'Claim Details'!$I$28&lt;=Rates!$F$15,'Claim Details'!$I$19="Yes"),Rates!$G$25,IF(AND(C156="A",'Claim Details'!$I$28&gt;=Rates!$F$14,'Claim Details'!$I$28&lt;=Rates!$F$15,'Claim Details'!$I$19="No"),Rates!$F$25,IF(AND(C156="A",'Claim Details'!$I$28&gt;=Rates!$H$14,'Claim Details'!$I$28&lt;=Rates!$H$15,'Claim Details'!$I$19="Yes"),Rates!$I$25,IF(AND(C156="A",'Claim Details'!$I$28&gt;=Rates!$H$14,'Claim Details'!$I$28&lt;=Rates!$H$15,'Claim Details'!$I$19="No"),Rates!$H$25,IF(AND(C156="A",'Claim Details'!$I$28&gt;=Rates!$J$14,'Claim Details'!$I$28&lt;=Rates!$J$15,'Claim Details'!$I$19="Yes"),Rates!$K$25,IF(AND(C156="A",'Claim Details'!$I$28&gt;=Rates!$J$14,'Claim Details'!$I$28&lt;=Rates!$J$15,'Claim Details'!$I$19="No"),Rates!$J$25,IF(AND(C156="B",'Claim Details'!$I$28&gt;=Rates!$D$14,'Claim Details'!$I$28&lt;=Rates!$D$15,'Claim Details'!$I$19="Yes"),Rates!$E$26,IF(AND(C156="B",'Claim Details'!$I$28&gt;=Rates!$D$14,'Claim Details'!$I$28&lt;=Rates!$D$15,'Claim Details'!$I$19="No"),Rates!$D$26,IF(AND(C156="B",'Claim Details'!$I$28&gt;=Rates!$F$14,'Claim Details'!$I$28&lt;=Rates!$F$15,'Claim Details'!$I$19="Yes"),Rates!$G$26,IF(AND(C156="B",'Claim Details'!$I$28&gt;=Rates!$F$14,'Claim Details'!$I$28&lt;=Rates!$F$15,'Claim Details'!$I$19="No"),Rates!$F$26,IF(AND(C156="B",'Claim Details'!$I$28&gt;=Rates!$H$14,'Claim Details'!$I$28&lt;=Rates!$H$15,'Claim Details'!$I$19="Yes"),Rates!$I$26,IF(AND(C156="B",'Claim Details'!$I$28&gt;=Rates!$H$14,'Claim Details'!$I$28&lt;=Rates!$H$15,'Claim Details'!$I$19="No"),Rates!$H$26,IF(AND(C156="B",'Claim Details'!$I$28&gt;=Rates!$J$14,'Claim Details'!$I$28&lt;=Rates!$J$15,'Claim Details'!$I$19="Yes"),Rates!$K$26,IF(AND(C156="B",'Claim Details'!$I$28&gt;=Rates!$J$14,'Claim Details'!$I$28&lt;=Rates!$J$15,'Claim Details'!$I$19="No"),Rates!$J$26,IF(AND(C156="C",'Claim Details'!$I$28&gt;=Rates!$D$14,'Claim Details'!$I$28&lt;=Rates!$D$15,'Claim Details'!$I$19="Yes"),Rates!$E$27,IF(AND(C156="C",'Claim Details'!$I$28&gt;=Rates!$D$14,'Claim Details'!$I$28&lt;=Rates!$D$15,'Claim Details'!$I$19="No"),Rates!$D$27,IF(AND(C156="C",'Claim Details'!$I$28&gt;=Rates!$F$14,'Claim Details'!$I$28&lt;=Rates!$F$15,'Claim Details'!$I$19="Yes"),Rates!$G$27,IF(AND(C156="C",'Claim Details'!$I$28&gt;=Rates!$F$14,'Claim Details'!$I$28&lt;=Rates!$F$15,'Claim Details'!$I$19="No"),Rates!$F$27,IF(AND(C156="C",'Claim Details'!$I$28&gt;=Rates!$H$14,'Claim Details'!$I$28&lt;=Rates!$H$15,'Claim Details'!$I$19="Yes"),Rates!$I$27,IF(AND(C156="C",'Claim Details'!$I$28&gt;=Rates!$H$14,'Claim Details'!$I$28&lt;=Rates!$H$15,'Claim Details'!$I$19="No"),Rates!$H$27,IF(AND(C156="C",'Claim Details'!$I$28&gt;=Rates!$J$14,'Claim Details'!$I$28&lt;=Rates!$J$15,'Claim Details'!$I$19="Yes"),Rates!$K$27,IF(AND(C156="C",'Claim Details'!$I$28&gt;=Rates!$J$14,'Claim Details'!$I$28&lt;=Rates!$J$15,'Claim Details'!$I$19="No"),Rates!$J$27,"£0.00"))))))))))))))))))))))))</f>
        <v>£0.00</v>
      </c>
      <c r="AZ156" s="189" t="str">
        <f>IF(AND(C156="A",'Claim Details'!$I$28&gt;=Rates!$D$14,'Claim Details'!$I$28&lt;=Rates!$D$15,'Claim Details'!$I$19="Yes"),Rates!$E$20,IF(AND(C156="A",'Claim Details'!$I$28&gt;=Rates!$D$14,'Claim Details'!$I$28&lt;=Rates!$D$15,'Claim Details'!$I$19="No"),Rates!$D$20,IF(AND(C156="A",'Claim Details'!$I$28&gt;=Rates!$F$14,'Claim Details'!$I$28&lt;=Rates!$F$15,'Claim Details'!$I$19="Yes"),Rates!$G$20,IF(AND(C156="A",'Claim Details'!$I$28&gt;=Rates!$F$14,'Claim Details'!$I$28&lt;=Rates!$F$15,'Claim Details'!$I$19="No"),Rates!$F$20,IF(AND(C156="A",'Claim Details'!$I$28&gt;=Rates!$H$14,'Claim Details'!$I$28&lt;=Rates!$H$15,'Claim Details'!$I$19="Yes"),Rates!$I$20,IF(AND(C156="A",'Claim Details'!$I$28&gt;=Rates!$H$14,'Claim Details'!$I$28&lt;=Rates!$H$15,'Claim Details'!$I$19="No"),Rates!$H$20,IF(AND(C156="A",'Claim Details'!$I$28&gt;=Rates!$J$14,'Claim Details'!$I$28&lt;=Rates!$J$15,'Claim Details'!$I$19="Yes"),Rates!$K$20,IF(AND(C156="A",'Claim Details'!$I$28&gt;=Rates!$J$14,'Claim Details'!$I$28&lt;=Rates!$J$15,'Claim Details'!$I$19="No"),Rates!$J$20,IF(AND(C156="B",'Claim Details'!$I$28&gt;=Rates!$D$14,'Claim Details'!$I$28&lt;=Rates!$D$15,'Claim Details'!$I$19="Yes"),Rates!$E$21,IF(AND(C156="B",'Claim Details'!$I$28&gt;=Rates!$D$14,'Claim Details'!$I$28&lt;=Rates!$D$15,'Claim Details'!$I$19="No"),Rates!$D$21,IF(AND(C156="B",'Claim Details'!$I$28&gt;=Rates!$F$14,'Claim Details'!$I$28&lt;=Rates!$F$15,'Claim Details'!$I$19="Yes"),Rates!$G$21,IF(AND(C156="B",'Claim Details'!$I$28&gt;=Rates!$F$14,'Claim Details'!$I$28&lt;=Rates!$F$15,'Claim Details'!$I$19="No"),Rates!$F$21,IF(AND(C156="B",'Claim Details'!$I$28&gt;=Rates!$H$14,'Claim Details'!$I$28&lt;=Rates!$H$15,'Claim Details'!$I$19="Yes"),Rates!$I$21,IF(AND(C156="B",'Claim Details'!$I$28&gt;=Rates!$H$14,'Claim Details'!$I$28&lt;=Rates!$H$15,'Claim Details'!$I$19="No"),Rates!$H$21,IF(AND(C156="B",'Claim Details'!$I$28&gt;=Rates!$J$14,'Claim Details'!$I$28&lt;=Rates!$J$15,'Claim Details'!$I$19="Yes"),Rates!$K$21,IF(AND(C156="B",'Claim Details'!$I$28&gt;=Rates!$J$14,'Claim Details'!$I$28&lt;=Rates!$J$15,'Claim Details'!$I$19="No"),Rates!$J$21,"£0.00"))))))))))))))))</f>
        <v>£0.00</v>
      </c>
      <c r="BA156" s="189" t="str">
        <f>IF(AND(C156="A",'Claim Details'!$I$28&gt;=Rates!$D$14,'Claim Details'!$I$28&lt;=Rates!$D$15,'Claim Details'!$I$19="Yes"),Rates!$E$22,IF(AND(C156="A",'Claim Details'!$I$28&gt;=Rates!$D$14,'Claim Details'!$I$28&lt;=Rates!$D$15,'Claim Details'!$I$19="No"),Rates!$D$22,IF(AND(C156="A",'Claim Details'!$I$28&gt;=Rates!$F$14,'Claim Details'!$I$28&lt;=Rates!$F$15,'Claim Details'!$I$19="Yes"),Rates!$G$22,IF(AND(C156="A",'Claim Details'!$I$28&gt;=Rates!$F$14,'Claim Details'!$I$28&lt;=Rates!$F$15,'Claim Details'!$I$19="No"),Rates!$F$22,IF(AND(C156="A",'Claim Details'!$I$28&gt;=Rates!$H$14,'Claim Details'!$I$28&lt;=Rates!$H$15,'Claim Details'!$I$19="Yes"),Rates!$I$22,IF(AND(C156="A",'Claim Details'!$I$28&gt;=Rates!$H$14,'Claim Details'!$I$28&lt;=Rates!$H$15,'Claim Details'!$I$19="No"),Rates!$H$22,IF(AND(C156="A",'Claim Details'!$I$28&gt;=Rates!$J$14,'Claim Details'!$I$28&lt;=Rates!$J$15,'Claim Details'!$I$19="Yes"),Rates!$K$22,IF(AND(C156="A",'Claim Details'!$I$28&gt;=Rates!$J$14,'Claim Details'!$I$28&lt;=Rates!$J$15,'Claim Details'!$I$19="No"),Rates!$J$22,IF(AND(C156="B",'Claim Details'!$I$28&gt;=Rates!$D$14,'Claim Details'!$I$28&lt;=Rates!$D$15,'Claim Details'!$I$19="Yes"),Rates!$E$23,IF(AND(C156="B",'Claim Details'!$I$28&gt;=Rates!$D$14,'Claim Details'!$I$28&lt;=Rates!$D$15,'Claim Details'!$I$19="No"),Rates!$D$23,IF(AND(C156="B",'Claim Details'!$I$28&gt;=Rates!$F$14,'Claim Details'!$I$28&lt;=Rates!$F$15,'Claim Details'!$I$19="Yes"),Rates!$G$23,IF(AND(C156="B",'Claim Details'!$I$28&gt;=Rates!$F$14,'Claim Details'!$I$28&lt;=Rates!$F$15,'Claim Details'!$I$19="No"),Rates!$F$23,IF(AND(C156="B",'Claim Details'!$I$28&gt;=Rates!$H$14,'Claim Details'!$I$28&lt;=Rates!$H$15,'Claim Details'!$I$19="Yes"),Rates!$I$23,IF(AND(C156="B",'Claim Details'!$I$28&gt;=Rates!$H$14,'Claim Details'!$I$28&lt;=Rates!$H$15,'Claim Details'!$I$19="No"),Rates!$H$23,IF(AND(C156="B",'Claim Details'!$I$28&gt;=Rates!$J$14,'Claim Details'!$I$28&lt;=Rates!$J$15,'Claim Details'!$I$19="Yes"),Rates!$K$23,IF(AND(C156="B",'Claim Details'!$I$28&gt;=Rates!$J$14,'Claim Details'!$I$28&lt;=Rates!$J$15,'Claim Details'!$I$19="No"),Rates!$J$23,IF(AND(C156="C",'Claim Details'!$I$28&gt;=Rates!$D$14,'Claim Details'!$I$28&lt;=Rates!$D$15,'Claim Details'!$I$19="Yes"),Rates!$E$24,IF(AND(C156="C",'Claim Details'!$I$28&gt;=Rates!$D$14,'Claim Details'!$I$28&lt;=Rates!$D$15,'Claim Details'!$I$19="No"),Rates!$D$24,IF(AND(C156="C",'Claim Details'!$I$28&gt;=Rates!$F$14,'Claim Details'!$I$28&lt;=Rates!$F$15,'Claim Details'!$I$19="Yes"),Rates!$G$24,IF(AND(C156="C",'Claim Details'!$I$28&gt;=Rates!$F$14,'Claim Details'!$I$28&lt;=Rates!$F$15,'Claim Details'!$I$19="No"),Rates!$F$24,IF(AND(C156="C",'Claim Details'!$I$28&gt;=Rates!$H$14,'Claim Details'!$I$28&lt;=Rates!$H$15,'Claim Details'!$I$19="Yes"),Rates!$I$24,IF(AND(C156="C",'Claim Details'!$I$28&gt;=Rates!$H$14,'Claim Details'!$I$28&lt;=Rates!$H$15,'Claim Details'!$I$19="No"),Rates!$H$24,IF(AND(C156="C",'Claim Details'!$I$28&gt;=Rates!$J$14,'Claim Details'!$I$28&lt;=Rates!$J$15,'Claim Details'!$I$19="Yes"),Rates!$K$24,IF(AND(C156="C",'Claim Details'!$I$28&gt;=Rates!$J$14,'Claim Details'!$I$28&lt;=Rates!$J$15,'Claim Details'!$I$19="No"),Rates!$J$24,"£0.00"))))))))))))))))))))))))</f>
        <v>£0.00</v>
      </c>
      <c r="BB156" s="189" t="str">
        <f t="shared" si="42"/>
        <v>£0.00</v>
      </c>
      <c r="BC156" s="1"/>
      <c r="BD156" s="189" t="str">
        <f>IF(AND(AE156="A",'Claim Details'!$I$28&gt;=Rates!$D$14,'Claim Details'!$I$28&lt;=Rates!$D$15,'Claim Details'!$I$19="Yes"),Rates!$J$17,IF(AND(AE156="A",'Claim Details'!$I$28&gt;=Rates!$D$14,'Claim Details'!$I$28&lt;=Rates!$D$15,'Claim Details'!$I$19="No"),Rates!$D$17,IF(AND(AE156="A",'Claim Details'!$I$28&gt;=Rates!$F$14,'Claim Details'!$I$28&lt;=Rates!$F$15,'Claim Details'!$I$19="Yes"),Rates!$G$17,IF(AND(AE156="A",'Claim Details'!$I$28&gt;=Rates!$F$14,'Claim Details'!$I$28&lt;=Rates!$F$15,'Claim Details'!$I$19="No"),Rates!$F$17,IF(AND(AE156="A",'Claim Details'!$I$28&gt;=Rates!$H$14,'Claim Details'!$I$28&lt;=Rates!$H$15,'Claim Details'!$I$19="Yes"),Rates!$I$17,IF(AND(AE156="A",'Claim Details'!$I$28&gt;=Rates!$H$14,'Claim Details'!$I$28&lt;=Rates!$H$15,'Claim Details'!$I$19="No"),Rates!$H$17,IF(AND(AE156="A",'Claim Details'!$I$28&gt;=Rates!$J$14,'Claim Details'!$I$28&lt;=Rates!$J$15,'Claim Details'!$I$19="Yes"),Rates!$K$17,IF(AND(AE156="A",'Claim Details'!$I$28&gt;=Rates!$J$14,'Claim Details'!$I$28&lt;=Rates!$J$15,'Claim Details'!$I$19="No"),Rates!$J$17,IF(AND(AE156="B",'Claim Details'!$I$28&gt;=Rates!$D$14,'Claim Details'!$I$28&lt;=Rates!$D$15,'Claim Details'!$I$19="Yes"),Rates!$E$18,IF(AND(AE156="B",'Claim Details'!$I$28&gt;=Rates!$D$14,'Claim Details'!$I$28&lt;=Rates!$D$15,'Claim Details'!$I$19="No"),Rates!$D$18,IF(AND(AE156="B",'Claim Details'!$I$28&gt;=Rates!$F$14,'Claim Details'!$I$28&lt;=Rates!$F$15,'Claim Details'!$I$19="Yes"),Rates!$G$18,IF(AND(AE156="B",'Claim Details'!$I$28&gt;=Rates!$F$14,'Claim Details'!$I$28&lt;=Rates!$F$15,'Claim Details'!$I$19="No"),Rates!$F$18,IF(AND(AE156="B",'Claim Details'!$I$28&gt;=Rates!$H$14,'Claim Details'!$I$28&lt;=Rates!$H$15,'Claim Details'!$I$19="Yes"),Rates!$I$18,IF(AND(AE156="B",'Claim Details'!$I$28&gt;=Rates!$H$14,'Claim Details'!$I$28&lt;=Rates!$H$15,'Claim Details'!$I$19="No"),Rates!$H$18,IF(AND(AE156="B",'Claim Details'!$I$28&gt;=Rates!$J$14,'Claim Details'!$I$28&lt;=Rates!$J$15,'Claim Details'!$I$19="Yes"),Rates!$K$18,IF(AND(AE156="B",'Claim Details'!$I$28&gt;=Rates!$J$14,'Claim Details'!$I$28&lt;=Rates!$J$15,'Claim Details'!$I$19="No"),Rates!$J$18,IF(AND(AE156="C",'Claim Details'!$I$28&gt;=Rates!$D$14,'Claim Details'!$I$28&lt;=Rates!$D$15,'Claim Details'!$I$19="Yes"),Rates!$E$19,IF(AND(AE156="C",'Claim Details'!$I$28&gt;=Rates!$D$14,'Claim Details'!$I$28&lt;=Rates!$D$15,'Claim Details'!$I$19="No"),Rates!$D$19,IF(AND(AE156="C",'Claim Details'!$I$28&gt;=Rates!$F$14,'Claim Details'!$I$28&lt;=Rates!$F$15,'Claim Details'!$I$19="Yes"),Rates!$G$19,IF(AND(AE156="C",'Claim Details'!$I$28&gt;=Rates!$F$14,'Claim Details'!$I$28&lt;=Rates!$F$15,'Claim Details'!$I$19="No"),Rates!$F$19,IF(AND(AE156="C",'Claim Details'!$I$28&gt;=Rates!$H$14,'Claim Details'!$I$28&lt;=Rates!$H$15,'Claim Details'!$I$19="Yes"),Rates!$I$19,IF(AND(AE156="C",'Claim Details'!$I$28&gt;=Rates!$H$14,'Claim Details'!$I$28&lt;=Rates!$H$15,'Claim Details'!$I$19="No"),Rates!$H$19,IF(AND(AE156="C",'Claim Details'!$I$28&gt;=Rates!$J$14,'Claim Details'!$I$28&lt;=Rates!$J$15,'Claim Details'!$I$19="Yes"),Rates!$K$19,IF(AND(AE156="C",'Claim Details'!$I$28&gt;=Rates!$J$14,'Claim Details'!$I$28&lt;=Rates!$J$15,'Claim Details'!$I$19="No"),Rates!$J$19,"£0.00"))))))))))))))))))))))))</f>
        <v>£0.00</v>
      </c>
      <c r="BE156" s="189" t="str">
        <f>IF(AND(AE156="A",'Claim Details'!$I$28&gt;=Rates!$D$14,'Claim Details'!$I$28&lt;=Rates!$D$15,'Claim Details'!$I$19="Yes"),Rates!$J$25,IF(AND(AE156="A",'Claim Details'!$I$28&gt;=Rates!$D$14,'Claim Details'!$I$28&lt;=Rates!$D$15,'Claim Details'!$I$19="No"),Rates!$D$25,IF(AND(AE156="A",'Claim Details'!$I$28&gt;=Rates!$F$14,'Claim Details'!$I$28&lt;=Rates!$F$15,'Claim Details'!$I$19="Yes"),Rates!$G$25,IF(AND(AE156="A",'Claim Details'!$I$28&gt;=Rates!$F$14,'Claim Details'!$I$28&lt;=Rates!$F$15,'Claim Details'!$I$19="No"),Rates!$F$25,IF(AND(AE156="A",'Claim Details'!$I$28&gt;=Rates!$H$14,'Claim Details'!$I$28&lt;=Rates!$H$15,'Claim Details'!$I$19="Yes"),Rates!$I$25,IF(AND(AE156="A",'Claim Details'!$I$28&gt;=Rates!$H$14,'Claim Details'!$I$28&lt;=Rates!$H$15,'Claim Details'!$I$19="No"),Rates!$H$25,IF(AND(AE156="A",'Claim Details'!$I$28&gt;=Rates!$J$14,'Claim Details'!$I$28&lt;=Rates!$J$15,'Claim Details'!$I$19="Yes"),Rates!$K$25,IF(AND(AE156="A",'Claim Details'!$I$28&gt;=Rates!$J$14,'Claim Details'!$I$28&lt;=Rates!$J$15,'Claim Details'!$I$19="No"),Rates!$J$25,IF(AND(AE156="B",'Claim Details'!$I$28&gt;=Rates!$D$14,'Claim Details'!$I$28&lt;=Rates!$D$15,'Claim Details'!$I$19="Yes"),Rates!$E$26,IF(AND(AE156="B",'Claim Details'!$I$28&gt;=Rates!$D$14,'Claim Details'!$I$28&lt;=Rates!$D$15,'Claim Details'!$I$19="No"),Rates!$D$26,IF(AND(AE156="B",'Claim Details'!$I$28&gt;=Rates!$F$14,'Claim Details'!$I$28&lt;=Rates!$F$15,'Claim Details'!$I$19="Yes"),Rates!$G$26,IF(AND(AE156="B",'Claim Details'!$I$28&gt;=Rates!$F$14,'Claim Details'!$I$28&lt;=Rates!$F$15,'Claim Details'!$I$19="No"),Rates!$F$26,IF(AND(AE156="B",'Claim Details'!$I$28&gt;=Rates!$H$14,'Claim Details'!$I$28&lt;=Rates!$H$15,'Claim Details'!$I$19="Yes"),Rates!$I$26,IF(AND(AE156="B",'Claim Details'!$I$28&gt;=Rates!$H$14,'Claim Details'!$I$28&lt;=Rates!$H$15,'Claim Details'!$I$19="No"),Rates!$H$26,IF(AND(AE156="B",'Claim Details'!$I$28&gt;=Rates!$J$14,'Claim Details'!$I$28&lt;=Rates!$J$15,'Claim Details'!$I$19="Yes"),Rates!$K$26,IF(AND(AE156="B",'Claim Details'!$I$28&gt;=Rates!$J$14,'Claim Details'!$I$28&lt;=Rates!$J$15,'Claim Details'!$I$19="No"),Rates!$J$26,IF(AND(AE156="C",'Claim Details'!$I$28&gt;=Rates!$D$14,'Claim Details'!$I$28&lt;=Rates!$D$15,'Claim Details'!$I$19="Yes"),Rates!$E$27,IF(AND(AE156="C",'Claim Details'!$I$28&gt;=Rates!$D$14,'Claim Details'!$I$28&lt;=Rates!$D$15,'Claim Details'!$I$19="No"),Rates!$D$27,IF(AND(AE156="C",'Claim Details'!$I$28&gt;=Rates!$F$14,'Claim Details'!$I$28&lt;=Rates!$F$15,'Claim Details'!$I$19="Yes"),Rates!$G$27,IF(AND(AE156="C",'Claim Details'!$I$28&gt;=Rates!$F$14,'Claim Details'!$I$28&lt;=Rates!$F$15,'Claim Details'!$I$19="No"),Rates!$F$27,IF(AND(AE156="C",'Claim Details'!$I$28&gt;=Rates!$H$14,'Claim Details'!$I$28&lt;=Rates!$H$15,'Claim Details'!$I$19="Yes"),Rates!$I$27,IF(AND(AE156="C",'Claim Details'!$I$28&gt;=Rates!$H$14,'Claim Details'!$I$28&lt;=Rates!$H$15,'Claim Details'!$I$19="No"),Rates!$H$27,IF(AND(AE156="C",'Claim Details'!$I$28&gt;=Rates!$J$14,'Claim Details'!$I$28&lt;=Rates!$J$15,'Claim Details'!$I$19="Yes"),Rates!$K$27,IF(AND(AE156="C",'Claim Details'!$I$28&gt;=Rates!$J$14,'Claim Details'!$I$28&lt;=Rates!$J$15,'Claim Details'!$I$19="No"),Rates!$J$27,"£0.00"))))))))))))))))))))))))</f>
        <v>£0.00</v>
      </c>
      <c r="BF156" s="189" t="str">
        <f>IF(AND(AE156="A",'Claim Details'!$I$28&gt;=Rates!$D$14,'Claim Details'!$I$28&lt;=Rates!$D$15,'Claim Details'!$I$19="Yes"),Rates!$E$20,IF(AND(AE156="A",'Claim Details'!$I$28&gt;=Rates!$D$14,'Claim Details'!$I$28&lt;=Rates!$D$15,'Claim Details'!$I$19="No"),Rates!$D$20,IF(AND(AE156="A",'Claim Details'!$I$28&gt;=Rates!$F$14,'Claim Details'!$I$28&lt;=Rates!$F$15,'Claim Details'!$I$19="Yes"),Rates!$G$20,IF(AND(AE156="A",'Claim Details'!$I$28&gt;=Rates!$F$14,'Claim Details'!$I$28&lt;=Rates!$F$15,'Claim Details'!$I$19="No"),Rates!$F$20,IF(AND(AE156="A",'Claim Details'!$I$28&gt;=Rates!$H$14,'Claim Details'!$I$28&lt;=Rates!$H$15,'Claim Details'!$I$19="Yes"),Rates!$I$20,IF(AND(AE156="A",'Claim Details'!$I$28&gt;=Rates!$H$14,'Claim Details'!$I$28&lt;=Rates!$H$15,'Claim Details'!$I$19="No"),Rates!$H$20,IF(AND(AE156="A",'Claim Details'!$I$28&gt;=Rates!$J$14,'Claim Details'!$I$28&lt;=Rates!$J$15,'Claim Details'!$I$19="Yes"),Rates!$K$20,IF(AND(AE156="A",'Claim Details'!$I$28&gt;=Rates!$J$14,'Claim Details'!$I$28&lt;=Rates!$J$15,'Claim Details'!$I$19="No"),Rates!$J$20,IF(AND(AE156="B",'Claim Details'!$I$28&gt;=Rates!$D$14,'Claim Details'!$I$28&lt;=Rates!$D$15,'Claim Details'!$I$19="Yes"),Rates!$E$21,IF(AND(AE156="B",'Claim Details'!$I$28&gt;=Rates!$D$14,'Claim Details'!$I$28&lt;=Rates!$D$15,'Claim Details'!$I$19="No"),Rates!$D$21,IF(AND(AE156="B",'Claim Details'!$I$28&gt;=Rates!$F$14,'Claim Details'!$I$28&lt;=Rates!$F$15,'Claim Details'!$I$19="Yes"),Rates!$G$21,IF(AND(AE156="B",'Claim Details'!$I$28&gt;=Rates!$F$14,'Claim Details'!$I$28&lt;=Rates!$F$15,'Claim Details'!$I$19="No"),Rates!$F$21,IF(AND(AE156="B",'Claim Details'!$I$28&gt;=Rates!$H$14,'Claim Details'!$I$28&lt;=Rates!$H$15,'Claim Details'!$I$19="Yes"),Rates!$I$21,IF(AND(AE156="B",'Claim Details'!$I$28&gt;=Rates!$H$14,'Claim Details'!$I$28&lt;=Rates!$H$15,'Claim Details'!$I$19="No"),Rates!$H$21,IF(AND(AE156="B",'Claim Details'!$I$28&gt;=Rates!$J$14,'Claim Details'!$I$28&lt;=Rates!$J$15,'Claim Details'!$I$19="Yes"),Rates!$K$21,IF(AND(AE156="B",'Claim Details'!$I$28&gt;=Rates!$J$14,'Claim Details'!$I$28&lt;=Rates!$J$15,'Claim Details'!$I$19="No"),Rates!$J$21,"£0.00"))))))))))))))))</f>
        <v>£0.00</v>
      </c>
      <c r="BG156" s="189" t="str">
        <f>IF(AND(AE156="A",'Claim Details'!$I$28&gt;=Rates!$D$14,'Claim Details'!$I$28&lt;=Rates!$D$15,'Claim Details'!$I$19="Yes"),Rates!$E$22,IF(AND(AE156="A",'Claim Details'!$I$28&gt;=Rates!$D$14,'Claim Details'!$I$28&lt;=Rates!$D$15,'Claim Details'!$I$19="No"),Rates!$D$22,IF(AND(AE156="A",'Claim Details'!$I$28&gt;=Rates!$F$14,'Claim Details'!$I$28&lt;=Rates!$F$15,'Claim Details'!$I$19="Yes"),Rates!$G$22,IF(AND(AE156="A",'Claim Details'!$I$28&gt;=Rates!$F$14,'Claim Details'!$I$28&lt;=Rates!$F$15,'Claim Details'!$I$19="No"),Rates!$F$22,IF(AND(AE156="A",'Claim Details'!$I$28&gt;=Rates!$H$14,'Claim Details'!$I$28&lt;=Rates!$H$15,'Claim Details'!$I$19="Yes"),Rates!$I$22,IF(AND(AE156="A",'Claim Details'!$I$28&gt;=Rates!$H$14,'Claim Details'!$I$28&lt;=Rates!$H$15,'Claim Details'!$I$19="No"),Rates!$H$22,IF(AND(AE156="A",'Claim Details'!$I$28&gt;=Rates!$J$14,'Claim Details'!$I$28&lt;=Rates!$J$15,'Claim Details'!$I$19="Yes"),Rates!$K$22,IF(AND(AE156="A",'Claim Details'!$I$28&gt;=Rates!$J$14,'Claim Details'!$I$28&lt;=Rates!$J$15,'Claim Details'!$I$19="No"),Rates!$J$22,IF(AND(AE156="B",'Claim Details'!$I$28&gt;=Rates!$D$14,'Claim Details'!$I$28&lt;=Rates!$D$15,'Claim Details'!$I$19="Yes"),Rates!$E$23,IF(AND(AE156="B",'Claim Details'!$I$28&gt;=Rates!$D$14,'Claim Details'!$I$28&lt;=Rates!$D$15,'Claim Details'!$I$19="No"),Rates!$D$23,IF(AND(AE156="B",'Claim Details'!$I$28&gt;=Rates!$F$14,'Claim Details'!$I$28&lt;=Rates!$F$15,'Claim Details'!$I$19="Yes"),Rates!$G$23,IF(AND(AE156="B",'Claim Details'!$I$28&gt;=Rates!$F$14,'Claim Details'!$I$28&lt;=Rates!$F$15,'Claim Details'!$I$19="No"),Rates!$F$23,IF(AND(AE156="B",'Claim Details'!$I$28&gt;=Rates!$H$14,'Claim Details'!$I$28&lt;=Rates!$H$15,'Claim Details'!$I$19="Yes"),Rates!$I$23,IF(AND(AE156="B",'Claim Details'!$I$28&gt;=Rates!$H$14,'Claim Details'!$I$28&lt;=Rates!$H$15,'Claim Details'!$I$19="No"),Rates!$H$23,IF(AND(AE156="B",'Claim Details'!$I$28&gt;=Rates!$J$14,'Claim Details'!$I$28&lt;=Rates!$J$15,'Claim Details'!$I$19="Yes"),Rates!$K$23,IF(AND(AE156="B",'Claim Details'!$I$28&gt;=Rates!$J$14,'Claim Details'!$I$28&lt;=Rates!$J$15,'Claim Details'!$I$19="No"),Rates!$J$23,IF(AND(AE156="C",'Claim Details'!$I$28&gt;=Rates!$D$14,'Claim Details'!$I$28&lt;=Rates!$D$15,'Claim Details'!$I$19="Yes"),Rates!$E$24,IF(AND(AE156="C",'Claim Details'!$I$28&gt;=Rates!$D$14,'Claim Details'!$I$28&lt;=Rates!$D$15,'Claim Details'!$I$19="No"),Rates!$D$24,IF(AND(AE156="C",'Claim Details'!$I$28&gt;=Rates!$F$14,'Claim Details'!$I$28&lt;=Rates!$F$15,'Claim Details'!$I$19="Yes"),Rates!$G$24,IF(AND(AE156="C",'Claim Details'!$I$28&gt;=Rates!$F$14,'Claim Details'!$I$28&lt;=Rates!$F$15,'Claim Details'!$I$19="No"),Rates!$F$24,IF(AND(AE156="C",'Claim Details'!$I$28&gt;=Rates!$H$14,'Claim Details'!$I$28&lt;=Rates!$H$15,'Claim Details'!$I$19="Yes"),Rates!$I$24,IF(AND(AE156="C",'Claim Details'!$I$28&gt;=Rates!$H$14,'Claim Details'!$I$28&lt;=Rates!$H$15,'Claim Details'!$I$19="No"),Rates!$H$24,IF(AND(AE156="C",'Claim Details'!$I$28&gt;=Rates!$J$14,'Claim Details'!$I$28&lt;=Rates!$J$15,'Claim Details'!$I$19="Yes"),Rates!$K$24,IF(AND(AE156="C",'Claim Details'!$I$28&gt;=Rates!$J$14,'Claim Details'!$I$28&lt;=Rates!$J$15,'Claim Details'!$I$19="No"),Rates!$J$24,"£0.00"))))))))))))))))))))))))</f>
        <v>£0.00</v>
      </c>
      <c r="BH156" s="189" t="str">
        <f t="shared" si="43"/>
        <v>£0.00</v>
      </c>
      <c r="BI156" s="189">
        <f t="shared" si="44"/>
        <v>0</v>
      </c>
      <c r="BO156" s="202" t="str">
        <f>IF(H156="","£0.00",IF(AP156="4","£0.00",IF(AP156="5","£0.00",IF(AP156="1","£0.00",((AQ156*H156)*'Claim Details'!$F$111)/100))))</f>
        <v>£0.00</v>
      </c>
      <c r="BP156" s="202" t="str">
        <f>IF(T156="","£0.00",IF(AP156="4","£0.00",IF(AP156="5","£0.00",IF(AP156="1","£0.00",((AR156*T156)*'Claim Details'!$N$111)/100))))</f>
        <v>£0.00</v>
      </c>
      <c r="BQ156" s="202" t="str">
        <f>IF(AI156="","£0.00",IF(AP156="4","£0.00",IF(AP156="5","£0.00",IF(AP156="1","£0.00",((BI156*AI156)*'Claim Details'!$W$111)/100))))</f>
        <v>£0.00</v>
      </c>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row>
    <row r="157" spans="1:97" ht="15">
      <c r="A157" s="145"/>
      <c r="B157" s="91"/>
      <c r="C157" s="96"/>
      <c r="D157" s="97"/>
      <c r="E157" s="98"/>
      <c r="F157" s="89"/>
      <c r="G157" s="99"/>
      <c r="H157" s="100"/>
      <c r="I157" s="221" t="str">
        <f t="shared" si="34"/>
        <v>£0.00</v>
      </c>
      <c r="J157" s="101"/>
      <c r="K157" s="100"/>
      <c r="L157" s="221" t="str">
        <f t="shared" si="35"/>
        <v>£0.00</v>
      </c>
      <c r="M157" s="101"/>
      <c r="N157" s="102"/>
      <c r="O157" s="145"/>
      <c r="P157" s="77"/>
      <c r="Q157" s="87"/>
      <c r="R157" s="87"/>
      <c r="S157" s="87"/>
      <c r="T157" s="149" t="str">
        <f t="shared" si="36"/>
        <v/>
      </c>
      <c r="U157" s="87" t="str">
        <f t="shared" si="45"/>
        <v/>
      </c>
      <c r="V157" s="87"/>
      <c r="W157" s="53" t="str">
        <f t="shared" si="37"/>
        <v>£0.00</v>
      </c>
      <c r="X157" s="53"/>
      <c r="Y157" s="87"/>
      <c r="Z157" s="78"/>
      <c r="AA157" s="79"/>
      <c r="AB157" s="160"/>
      <c r="AC157" s="98"/>
      <c r="AD157" s="225"/>
      <c r="AE157" s="235" t="str">
        <f t="shared" si="38"/>
        <v/>
      </c>
      <c r="AF157" s="87" t="str">
        <f t="shared" si="39"/>
        <v/>
      </c>
      <c r="AG157" s="53"/>
      <c r="AH157" s="224"/>
      <c r="AI157" s="226" t="str">
        <f t="shared" si="31"/>
        <v/>
      </c>
      <c r="AJ157" s="236" t="str">
        <f t="shared" si="40"/>
        <v>£0.00</v>
      </c>
      <c r="AK157" s="31"/>
      <c r="AL157" s="1"/>
      <c r="AM157" s="1"/>
      <c r="AN157" s="1"/>
      <c r="AO157" s="1"/>
      <c r="AP157" s="1" t="str">
        <f t="shared" si="32"/>
        <v/>
      </c>
      <c r="AQ157" s="27">
        <f t="shared" si="33"/>
        <v>0</v>
      </c>
      <c r="AR157" s="189">
        <f t="shared" si="41"/>
        <v>0</v>
      </c>
      <c r="AS157" s="190" t="str">
        <f>IF(AND(C157="A",'Claim Details'!$E$28&gt;=Rates!$D$14,'Claim Details'!$E$28&lt;=Rates!$D$15,'Claim Details'!$E$19="Yes"),Rates!$E$17,IF(AND(C157="A",'Claim Details'!$E$28&gt;=Rates!$D$14,'Claim Details'!$E$28&lt;=Rates!$D$15,'Claim Details'!$E$19="No"),Rates!$D$17,IF(AND(C157="A",'Claim Details'!$E$28&gt;=Rates!$F$14,'Claim Details'!$E$28&lt;=Rates!$F$15,'Claim Details'!$E$19="Yes"),Rates!$G$17,IF(AND(C157="A",'Claim Details'!$E$28&gt;=Rates!$F$14,'Claim Details'!$E$28&lt;=Rates!$F$15,'Claim Details'!$E$19="No"),Rates!$F$17,IF(AND(C157="A",'Claim Details'!$E$28&gt;=Rates!$H$14,'Claim Details'!$E$28&lt;=Rates!$H$15,'Claim Details'!$E$19="Yes"),Rates!$I$17,IF(AND(C157="A",'Claim Details'!$E$28&gt;=Rates!$H$14,'Claim Details'!$E$28&lt;=Rates!$H$15,'Claim Details'!$E$19="No"),Rates!$H$17,IF(AND(C157="A",'Claim Details'!$E$28&gt;=Rates!$J$14,'Claim Details'!$E$28&lt;=Rates!$J$15,'Claim Details'!$E$19="Yes"),Rates!$K$17,IF(AND(C157="A",'Claim Details'!$E$28&gt;=Rates!$J$14,'Claim Details'!$E$28&lt;=Rates!$J$15,'Claim Details'!$E$19="No"),Rates!$J$17,IF(AND(C157="B",'Claim Details'!$E$28&gt;=Rates!$D$14,'Claim Details'!$E$28&lt;=Rates!$D$15,'Claim Details'!$E$19="Yes"),Rates!$E$18,IF(AND(C157="B",'Claim Details'!$E$28&gt;=Rates!$D$14,'Claim Details'!$E$28&lt;=Rates!$D$15,'Claim Details'!$E$19="No"),Rates!$D$18,IF(AND(C157="B",'Claim Details'!$E$28&gt;=Rates!$F$14,'Claim Details'!$E$28&lt;=Rates!$F$15,'Claim Details'!$E$19="Yes"),Rates!$G$18,IF(AND(C157="B",'Claim Details'!$E$28&gt;=Rates!$F$14,'Claim Details'!$E$28&lt;=Rates!$F$15,'Claim Details'!$E$19="No"),Rates!$F$18,IF(AND(C157="B",'Claim Details'!$E$28&gt;=Rates!$H$14,'Claim Details'!$E$28&lt;=Rates!$H$15,'Claim Details'!$E$19="Yes"),Rates!$I$18,IF(AND(C157="B",'Claim Details'!$E$28&gt;=Rates!$H$14,'Claim Details'!$E$28&lt;=Rates!$H$15,'Claim Details'!$E$19="No"),Rates!$H$18,IF(AND(C157="B",'Claim Details'!$E$28&gt;=Rates!$J$14,'Claim Details'!$E$28&lt;=Rates!$J$15,'Claim Details'!$E$19="Yes"),Rates!$K$18,IF(AND(C157="B",'Claim Details'!$E$28&gt;=Rates!$J$14,'Claim Details'!$E$28&lt;=Rates!$J$15,'Claim Details'!$E$19="No"),Rates!$J$18,IF(AND(C157="C",'Claim Details'!$E$28&gt;=Rates!$D$14,'Claim Details'!$E$28&lt;=Rates!$D$15,'Claim Details'!$E$19="Yes"),Rates!$E$19,IF(AND(C157="C",'Claim Details'!$E$28&gt;=Rates!$D$14,'Claim Details'!$E$28&lt;=Rates!$D$15,'Claim Details'!$E$19="No"),Rates!$D$19,IF(AND(C157="C",'Claim Details'!$E$28&gt;=Rates!$F$14,'Claim Details'!$E$28&lt;=Rates!$F$15,'Claim Details'!$E$19="Yes"),Rates!$G$19,IF(AND(C157="C",'Claim Details'!$E$28&gt;=Rates!$F$14,'Claim Details'!$E$28&lt;=Rates!$F$15,'Claim Details'!$E$19="No"),Rates!$F$19,IF(AND(C157="C",'Claim Details'!$E$28&gt;=Rates!$H$14,'Claim Details'!$E$28&lt;=Rates!$H$15,'Claim Details'!$E$19="Yes"),Rates!$I$19,IF(AND(C157="C",'Claim Details'!$E$28&gt;=Rates!$H$14,'Claim Details'!$E$28&lt;=Rates!$H$15,'Claim Details'!$E$19="No"),Rates!$H$19,IF(AND(C157="C",'Claim Details'!$E$28&gt;=Rates!$J$14,'Claim Details'!$E$28&lt;=Rates!$J$15,'Claim Details'!$E$19="Yes"),Rates!$K$19,IF(AND(C157="C",'Claim Details'!$E$28&gt;=Rates!$J$14,'Claim Details'!$E$28&lt;=Rates!$J$15,'Claim Details'!$E$19="No"),Rates!$J$19,"£0.00"))))))))))))))))))))))))</f>
        <v>£0.00</v>
      </c>
      <c r="AT157" s="189" t="str">
        <f>IF(AND(C157="A",'Claim Details'!$E$28&gt;=Rates!$D$14,'Claim Details'!$E$28&lt;=Rates!$D$15,'Claim Details'!$E$19="Yes"),Rates!$E$25,IF(AND(C157="A",'Claim Details'!$E$28&gt;=Rates!$D$14,'Claim Details'!$E$28&lt;=Rates!$D$15,'Claim Details'!$E$19="No"),Rates!$D$25,IF(AND(C157="A",'Claim Details'!$E$28&gt;=Rates!$F$14,'Claim Details'!$E$28&lt;=Rates!$F$15,'Claim Details'!$E$19="Yes"),Rates!$G$25,IF(AND(C157="A",'Claim Details'!$E$28&gt;=Rates!$F$14,'Claim Details'!$E$28&lt;=Rates!$F$15,'Claim Details'!$E$19="No"),Rates!$F$25,IF(AND(C157="A",'Claim Details'!$E$28&gt;=Rates!$H$14,'Claim Details'!$E$28&lt;=Rates!$H$15,'Claim Details'!$E$19="Yes"),Rates!$I$25,IF(AND(C157="A",'Claim Details'!$E$28&gt;=Rates!$H$14,'Claim Details'!$E$28&lt;=Rates!$H$15,'Claim Details'!$E$19="No"),Rates!$H$25,IF(AND(C157="A",'Claim Details'!$E$28&gt;=Rates!$J$14,'Claim Details'!$E$28&lt;=Rates!$J$15,'Claim Details'!$E$19="Yes"),Rates!$K$25,IF(AND(C157="A",'Claim Details'!$E$28&gt;=Rates!$J$14,'Claim Details'!$E$28&lt;=Rates!$J$15,'Claim Details'!$E$19="No"),Rates!$J$25,IF(AND(C157="B",'Claim Details'!$E$28&gt;=Rates!$D$14,'Claim Details'!$E$28&lt;=Rates!$D$15,'Claim Details'!$E$19="Yes"),Rates!$E$26,IF(AND(C157="B",'Claim Details'!$E$28&gt;=Rates!$D$14,'Claim Details'!$E$28&lt;=Rates!$D$15,'Claim Details'!$E$19="No"),Rates!$D$26,IF(AND(C157="B",'Claim Details'!$E$28&gt;=Rates!$F$14,'Claim Details'!$E$28&lt;=Rates!$F$15,'Claim Details'!$E$19="Yes"),Rates!$G$26,IF(AND(C157="B",'Claim Details'!$E$28&gt;=Rates!$F$14,'Claim Details'!$E$28&lt;=Rates!$F$15,'Claim Details'!$E$19="No"),Rates!$F$26,IF(AND(C157="B",'Claim Details'!$E$28&gt;=Rates!$H$14,'Claim Details'!$E$28&lt;=Rates!$H$15,'Claim Details'!$E$19="Yes"),Rates!$I$26,IF(AND(C157="B",'Claim Details'!$E$28&gt;=Rates!$H$14,'Claim Details'!$E$28&lt;=Rates!$H$15,'Claim Details'!$E$19="No"),Rates!$H$26,IF(AND(C157="B",'Claim Details'!$E$28&gt;=Rates!$J$14,'Claim Details'!$E$28&lt;=Rates!$J$15,'Claim Details'!$E$19="Yes"),Rates!$K$26,IF(AND(C157="B",'Claim Details'!$E$28&gt;=Rates!$J$14,'Claim Details'!$E$28&lt;=Rates!$J$15,'Claim Details'!$E$19="No"),Rates!$J$26,IF(AND(C157="C",'Claim Details'!$E$28&gt;=Rates!$D$14,'Claim Details'!$E$28&lt;=Rates!$D$15,'Claim Details'!$E$19="Yes"),Rates!$E$27,IF(AND(C157="C",'Claim Details'!$E$28&gt;=Rates!$D$14,'Claim Details'!$E$28&lt;=Rates!$D$15,'Claim Details'!$E$19="No"),Rates!$D$27,IF(AND(C157="C",'Claim Details'!$E$28&gt;=Rates!$F$14,'Claim Details'!$E$28&lt;=Rates!$F$15,'Claim Details'!$E$19="Yes"),Rates!$G$27,IF(AND(C157="C",'Claim Details'!$E$28&gt;=Rates!$F$14,'Claim Details'!$E$28&lt;=Rates!$F$15,'Claim Details'!$E$19="No"),Rates!$F$27,IF(AND(C157="C",'Claim Details'!$E$28&gt;=Rates!$H$14,'Claim Details'!$E$28&lt;=Rates!$H$15,'Claim Details'!$E$19="Yes"),Rates!$I$27,IF(AND(C157="C",'Claim Details'!$E$28&gt;=Rates!$H$14,'Claim Details'!$E$28&lt;=Rates!$H$15,'Claim Details'!$E$19="No"),Rates!$H$27,IF(AND(C157="C",'Claim Details'!$E$28&gt;=Rates!$J$14,'Claim Details'!$E$28&lt;=Rates!$J$15,'Claim Details'!$E$19="Yes"),Rates!$K$27,IF(AND(C157="C",'Claim Details'!$E$28&gt;=Rates!$J$14,'Claim Details'!$E$28&lt;=Rates!$J$15,'Claim Details'!$E$19="No"),Rates!$J$27,"£0.00"))))))))))))))))))))))))</f>
        <v>£0.00</v>
      </c>
      <c r="AU157" s="191" t="str">
        <f>IF(AND(C157="A",'Claim Details'!$E$28&gt;=Rates!$D$14,'Claim Details'!$E$28&lt;=Rates!$D$15,'Claim Details'!$E$19="Yes"),Rates!$E$20,IF(AND(C157="A",'Claim Details'!$E$28&gt;=Rates!$D$14,'Claim Details'!$E$28&lt;=Rates!$D$15,'Claim Details'!$E$19="No"),Rates!$D$20,IF(AND(C157="A",'Claim Details'!$E$28&gt;=Rates!$F$14,'Claim Details'!$E$28&lt;=Rates!$F$15,'Claim Details'!$E$19="Yes"),Rates!$G$20,IF(AND(C157="A",'Claim Details'!$E$28&gt;=Rates!$F$14,'Claim Details'!$E$28&lt;=Rates!$F$15,'Claim Details'!$E$19="No"),Rates!$F$20,IF(AND(C157="A",'Claim Details'!$E$28&gt;=Rates!$H$14,'Claim Details'!$E$28&lt;=Rates!$H$15,'Claim Details'!$E$19="Yes"),Rates!$I$20,IF(AND(C157="A",'Claim Details'!$E$28&gt;=Rates!$H$14,'Claim Details'!$E$28&lt;=Rates!$H$15,'Claim Details'!$E$19="No"),Rates!$H$20,IF(AND(C157="A",'Claim Details'!$E$28&gt;=Rates!$J$14,'Claim Details'!$E$28&lt;=Rates!$J$15,'Claim Details'!$E$19="Yes"),Rates!$K$20,IF(AND(C157="A",'Claim Details'!$E$28&gt;=Rates!$J$14,'Claim Details'!$E$28&lt;=Rates!$J$15,'Claim Details'!$E$19="No"),Rates!$J$20,IF(AND(C157="B",'Claim Details'!$E$28&gt;=Rates!$D$14,'Claim Details'!$E$28&lt;=Rates!$D$15,'Claim Details'!$E$19="Yes"),Rates!$E$21,IF(AND(C157="B",'Claim Details'!$E$28&gt;=Rates!$D$14,'Claim Details'!$E$28&lt;=Rates!$D$15,'Claim Details'!$E$19="No"),Rates!$D$21,IF(AND(C157="B",'Claim Details'!$E$28&gt;=Rates!$F$14,'Claim Details'!$E$28&lt;=Rates!$F$15,'Claim Details'!$E$19="Yes"),Rates!$G$21,IF(AND(C157="B",'Claim Details'!$E$28&gt;=Rates!$F$14,'Claim Details'!$E$28&lt;=Rates!$F$15,'Claim Details'!$E$19="No"),Rates!$F$21,IF(AND(C157="B",'Claim Details'!$E$28&gt;=Rates!$H$14,'Claim Details'!$E$28&lt;=Rates!$H$15,'Claim Details'!$E$19="Yes"),Rates!$I$21,IF(AND(C157="B",'Claim Details'!$E$28&gt;=Rates!$H$14,'Claim Details'!$E$28&lt;=Rates!$H$15,'Claim Details'!$E$19="No"),Rates!$H$21,IF(AND(C157="B",'Claim Details'!$E$28&gt;=Rates!$J$14,'Claim Details'!$E$28&lt;=Rates!$J$15,'Claim Details'!$E$19="Yes"),Rates!$K$21,IF(AND(C157="B",'Claim Details'!$E$28&gt;=Rates!$J$14,'Claim Details'!$E$28&lt;=Rates!$J$15,'Claim Details'!$E$19="No"),Rates!$J$21,"£0.00"))))))))))))))))</f>
        <v>£0.00</v>
      </c>
      <c r="AV157" s="191" t="str">
        <f>IF(AND(C157="A",'Claim Details'!$E$28&gt;=Rates!$D$14,'Claim Details'!$E$28&lt;=Rates!$D$15,'Claim Details'!$E$19="Yes"),Rates!$E$22,IF(AND(C157="A",'Claim Details'!$E$28&gt;=Rates!$D$14,'Claim Details'!$E$28&lt;=Rates!$D$15,'Claim Details'!$E$19="No"),Rates!$D$22,IF(AND(C157="A",'Claim Details'!$E$28&gt;=Rates!$F$14,'Claim Details'!$E$28&lt;=Rates!$F$15,'Claim Details'!$E$19="Yes"),Rates!$G$22,IF(AND(C157="A",'Claim Details'!$E$28&gt;=Rates!$F$14,'Claim Details'!$E$28&lt;=Rates!$F$15,'Claim Details'!$E$19="No"),Rates!$F$22,IF(AND(C157="A",'Claim Details'!$E$28&gt;=Rates!$H$14,'Claim Details'!$E$28&lt;=Rates!$H$15,'Claim Details'!$E$19="Yes"),Rates!$I$22,IF(AND(C157="A",'Claim Details'!$E$28&gt;=Rates!$H$14,'Claim Details'!$E$28&lt;=Rates!$H$15,'Claim Details'!$E$19="No"),Rates!$H$22,IF(AND(C157="A",'Claim Details'!$E$28&gt;=Rates!$J$14,'Claim Details'!$E$28&lt;=Rates!$J$15,'Claim Details'!$E$19="Yes"),Rates!$K$22,IF(AND(C157="A",'Claim Details'!$E$28&gt;=Rates!$J$14,'Claim Details'!$E$28&lt;=Rates!$J$15,'Claim Details'!$E$19="No"),Rates!$J$22,IF(AND(C157="B",'Claim Details'!$E$28&gt;=Rates!$D$14,'Claim Details'!$E$28&lt;=Rates!$D$15,'Claim Details'!$E$19="Yes"),Rates!$E$23,IF(AND(C157="B",'Claim Details'!$E$28&gt;=Rates!$D$14,'Claim Details'!$E$28&lt;=Rates!$D$15,'Claim Details'!$E$19="No"),Rates!$D$23,IF(AND(C157="B",'Claim Details'!$E$28&gt;=Rates!$F$14,'Claim Details'!$E$28&lt;=Rates!$F$15,'Claim Details'!$E$19="Yes"),Rates!$G$23,IF(AND(C157="B",'Claim Details'!$E$28&gt;=Rates!$F$14,'Claim Details'!$E$28&lt;=Rates!$F$15,'Claim Details'!$E$19="No"),Rates!$F$23,IF(AND(C157="B",'Claim Details'!$E$28&gt;=Rates!$H$14,'Claim Details'!$E$28&lt;=Rates!$H$15,'Claim Details'!$E$19="Yes"),Rates!$I$23,IF(AND(C157="B",'Claim Details'!$E$28&gt;=Rates!$H$14,'Claim Details'!$E$28&lt;=Rates!$H$15,'Claim Details'!$E$19="No"),Rates!$H$23,IF(AND(C157="B",'Claim Details'!$E$28&gt;=Rates!$J$14,'Claim Details'!$E$28&lt;=Rates!$J$15,'Claim Details'!$E$19="Yes"),Rates!$K$23,IF(AND(C157="B",'Claim Details'!$E$28&gt;=Rates!$J$14,'Claim Details'!$E$28&lt;=Rates!$J$15,'Claim Details'!$E$19="No"),Rates!$J$23,IF(AND(C157="C",'Claim Details'!$E$28&gt;=Rates!$D$14,'Claim Details'!$E$28&lt;=Rates!$D$15,'Claim Details'!$E$19="Yes"),Rates!$E$24,IF(AND(C157="C",'Claim Details'!$E$28&gt;=Rates!$D$14,'Claim Details'!$E$28&lt;=Rates!$D$15,'Claim Details'!$E$19="No"),Rates!$D$24,IF(AND(C157="C",'Claim Details'!$E$28&gt;=Rates!$F$14,'Claim Details'!$E$28&lt;=Rates!$F$15,'Claim Details'!$E$19="Yes"),Rates!$G$24,IF(AND(C157="C",'Claim Details'!$E$28&gt;=Rates!$F$14,'Claim Details'!$E$28&lt;=Rates!$F$15,'Claim Details'!$E$19="No"),Rates!$F$24,IF(AND(C157="C",'Claim Details'!$E$28&gt;=Rates!$H$14,'Claim Details'!$E$28&lt;=Rates!$H$15,'Claim Details'!$E$19="Yes"),Rates!$I$24,IF(AND(C157="C",'Claim Details'!$E$28&gt;=Rates!$H$14,'Claim Details'!$E$28&lt;=Rates!$H$15,'Claim Details'!$E$19="No"),Rates!$H$24,IF(AND(C157="C",'Claim Details'!$E$28&gt;=Rates!$J$14,'Claim Details'!$E$28&lt;=Rates!$J$15,'Claim Details'!$E$19="Yes"),Rates!$K$24,IF(AND(C157="C",'Claim Details'!$E$28&gt;=Rates!$J$14,'Claim Details'!$E$28&lt;=Rates!$J$15,'Claim Details'!$E$19="No"),Rates!$J$24,"£0.00"))))))))))))))))))))))))</f>
        <v>£0.00</v>
      </c>
      <c r="AW157" s="1"/>
      <c r="AX157" s="189" t="str">
        <f>IF(AND(U157="A",'Claim Details'!$I$28&gt;=Rates!$D$14,'Claim Details'!$I$28&lt;=Rates!$D$15,'Claim Details'!$I$19="Yes"),Rates!$J$17,IF(AND(U157="A",'Claim Details'!$I$28&gt;=Rates!$D$14,'Claim Details'!$I$28&lt;=Rates!$D$15,'Claim Details'!$I$19="No"),Rates!$D$17,IF(AND(U157="A",'Claim Details'!$I$28&gt;=Rates!$F$14,'Claim Details'!$I$28&lt;=Rates!$F$15,'Claim Details'!$I$19="Yes"),Rates!$G$17,IF(AND(U157="A",'Claim Details'!$I$28&gt;=Rates!$F$14,'Claim Details'!$I$28&lt;=Rates!$F$15,'Claim Details'!$I$19="No"),Rates!$F$17,IF(AND(U157="A",'Claim Details'!$I$28&gt;=Rates!$H$14,'Claim Details'!$I$28&lt;=Rates!$H$15,'Claim Details'!$I$19="Yes"),Rates!$I$17,IF(AND(U157="A",'Claim Details'!$I$28&gt;=Rates!$H$14,'Claim Details'!$I$28&lt;=Rates!$H$15,'Claim Details'!$I$19="No"),Rates!$H$17,IF(AND(U157="A",'Claim Details'!$I$28&gt;=Rates!$J$14,'Claim Details'!$I$28&lt;=Rates!$J$15,'Claim Details'!$I$19="Yes"),Rates!$K$17,IF(AND(U157="A",'Claim Details'!$I$28&gt;=Rates!$J$14,'Claim Details'!$I$28&lt;=Rates!$J$15,'Claim Details'!$I$19="No"),Rates!$J$17,IF(AND(U157="B",'Claim Details'!$I$28&gt;=Rates!$D$14,'Claim Details'!$I$28&lt;=Rates!$D$15,'Claim Details'!$I$19="Yes"),Rates!$E$18,IF(AND(U157="B",'Claim Details'!$I$28&gt;=Rates!$D$14,'Claim Details'!$I$28&lt;=Rates!$D$15,'Claim Details'!$I$19="No"),Rates!$D$18,IF(AND(U157="B",'Claim Details'!$I$28&gt;=Rates!$F$14,'Claim Details'!$I$28&lt;=Rates!$F$15,'Claim Details'!$I$19="Yes"),Rates!$G$18,IF(AND(U157="B",'Claim Details'!$I$28&gt;=Rates!$F$14,'Claim Details'!$I$28&lt;=Rates!$F$15,'Claim Details'!$I$19="No"),Rates!$F$18,IF(AND(U157="B",'Claim Details'!$I$28&gt;=Rates!$H$14,'Claim Details'!$I$28&lt;=Rates!$H$15,'Claim Details'!$I$19="Yes"),Rates!$I$18,IF(AND(U157="B",'Claim Details'!$I$28&gt;=Rates!$H$14,'Claim Details'!$I$28&lt;=Rates!$H$15,'Claim Details'!$I$19="No"),Rates!$H$18,IF(AND(U157="B",'Claim Details'!$I$28&gt;=Rates!$J$14,'Claim Details'!$I$28&lt;=Rates!$J$15,'Claim Details'!$I$19="Yes"),Rates!$K$18,IF(AND(U157="B",'Claim Details'!$I$28&gt;=Rates!$J$14,'Claim Details'!$I$28&lt;=Rates!$J$15,'Claim Details'!$I$19="No"),Rates!$J$18,IF(AND(U157="C",'Claim Details'!$I$28&gt;=Rates!$D$14,'Claim Details'!$I$28&lt;=Rates!$D$15,'Claim Details'!$I$19="Yes"),Rates!$E$19,IF(AND(U157="C",'Claim Details'!$I$28&gt;=Rates!$D$14,'Claim Details'!$I$28&lt;=Rates!$D$15,'Claim Details'!$I$19="No"),Rates!$D$19,IF(AND(U157="C",'Claim Details'!$I$28&gt;=Rates!$F$14,'Claim Details'!$I$28&lt;=Rates!$F$15,'Claim Details'!$I$19="Yes"),Rates!$G$19,IF(AND(U157="C",'Claim Details'!$I$28&gt;=Rates!$F$14,'Claim Details'!$I$28&lt;=Rates!$F$15,'Claim Details'!$I$19="No"),Rates!$F$19,IF(AND(U157="C",'Claim Details'!$I$28&gt;=Rates!$H$14,'Claim Details'!$I$28&lt;=Rates!$H$15,'Claim Details'!$I$19="Yes"),Rates!$I$19,IF(AND(U157="C",'Claim Details'!$I$28&gt;=Rates!$H$14,'Claim Details'!$I$28&lt;=Rates!$H$15,'Claim Details'!$I$19="No"),Rates!$H$19,IF(AND(U157="C",'Claim Details'!$I$28&gt;=Rates!$J$14,'Claim Details'!$I$28&lt;=Rates!$J$15,'Claim Details'!$I$19="Yes"),Rates!$K$19,IF(AND(U157="C",'Claim Details'!$I$28&gt;=Rates!$J$14,'Claim Details'!$I$28&lt;=Rates!$J$15,'Claim Details'!$I$19="No"),Rates!$J$19,"£0.00"))))))))))))))))))))))))</f>
        <v>£0.00</v>
      </c>
      <c r="AY157" s="189" t="str">
        <f>IF(AND(C157="A",'Claim Details'!$I$28&gt;=Rates!$D$14,'Claim Details'!$I$28&lt;=Rates!$D$15,'Claim Details'!$I$19="Yes"),Rates!$J$25,IF(AND(C157="A",'Claim Details'!$I$28&gt;=Rates!$D$14,'Claim Details'!$I$28&lt;=Rates!$D$15,'Claim Details'!$I$19="No"),Rates!$D$25,IF(AND(C157="A",'Claim Details'!$I$28&gt;=Rates!$F$14,'Claim Details'!$I$28&lt;=Rates!$F$15,'Claim Details'!$I$19="Yes"),Rates!$G$25,IF(AND(C157="A",'Claim Details'!$I$28&gt;=Rates!$F$14,'Claim Details'!$I$28&lt;=Rates!$F$15,'Claim Details'!$I$19="No"),Rates!$F$25,IF(AND(C157="A",'Claim Details'!$I$28&gt;=Rates!$H$14,'Claim Details'!$I$28&lt;=Rates!$H$15,'Claim Details'!$I$19="Yes"),Rates!$I$25,IF(AND(C157="A",'Claim Details'!$I$28&gt;=Rates!$H$14,'Claim Details'!$I$28&lt;=Rates!$H$15,'Claim Details'!$I$19="No"),Rates!$H$25,IF(AND(C157="A",'Claim Details'!$I$28&gt;=Rates!$J$14,'Claim Details'!$I$28&lt;=Rates!$J$15,'Claim Details'!$I$19="Yes"),Rates!$K$25,IF(AND(C157="A",'Claim Details'!$I$28&gt;=Rates!$J$14,'Claim Details'!$I$28&lt;=Rates!$J$15,'Claim Details'!$I$19="No"),Rates!$J$25,IF(AND(C157="B",'Claim Details'!$I$28&gt;=Rates!$D$14,'Claim Details'!$I$28&lt;=Rates!$D$15,'Claim Details'!$I$19="Yes"),Rates!$E$26,IF(AND(C157="B",'Claim Details'!$I$28&gt;=Rates!$D$14,'Claim Details'!$I$28&lt;=Rates!$D$15,'Claim Details'!$I$19="No"),Rates!$D$26,IF(AND(C157="B",'Claim Details'!$I$28&gt;=Rates!$F$14,'Claim Details'!$I$28&lt;=Rates!$F$15,'Claim Details'!$I$19="Yes"),Rates!$G$26,IF(AND(C157="B",'Claim Details'!$I$28&gt;=Rates!$F$14,'Claim Details'!$I$28&lt;=Rates!$F$15,'Claim Details'!$I$19="No"),Rates!$F$26,IF(AND(C157="B",'Claim Details'!$I$28&gt;=Rates!$H$14,'Claim Details'!$I$28&lt;=Rates!$H$15,'Claim Details'!$I$19="Yes"),Rates!$I$26,IF(AND(C157="B",'Claim Details'!$I$28&gt;=Rates!$H$14,'Claim Details'!$I$28&lt;=Rates!$H$15,'Claim Details'!$I$19="No"),Rates!$H$26,IF(AND(C157="B",'Claim Details'!$I$28&gt;=Rates!$J$14,'Claim Details'!$I$28&lt;=Rates!$J$15,'Claim Details'!$I$19="Yes"),Rates!$K$26,IF(AND(C157="B",'Claim Details'!$I$28&gt;=Rates!$J$14,'Claim Details'!$I$28&lt;=Rates!$J$15,'Claim Details'!$I$19="No"),Rates!$J$26,IF(AND(C157="C",'Claim Details'!$I$28&gt;=Rates!$D$14,'Claim Details'!$I$28&lt;=Rates!$D$15,'Claim Details'!$I$19="Yes"),Rates!$E$27,IF(AND(C157="C",'Claim Details'!$I$28&gt;=Rates!$D$14,'Claim Details'!$I$28&lt;=Rates!$D$15,'Claim Details'!$I$19="No"),Rates!$D$27,IF(AND(C157="C",'Claim Details'!$I$28&gt;=Rates!$F$14,'Claim Details'!$I$28&lt;=Rates!$F$15,'Claim Details'!$I$19="Yes"),Rates!$G$27,IF(AND(C157="C",'Claim Details'!$I$28&gt;=Rates!$F$14,'Claim Details'!$I$28&lt;=Rates!$F$15,'Claim Details'!$I$19="No"),Rates!$F$27,IF(AND(C157="C",'Claim Details'!$I$28&gt;=Rates!$H$14,'Claim Details'!$I$28&lt;=Rates!$H$15,'Claim Details'!$I$19="Yes"),Rates!$I$27,IF(AND(C157="C",'Claim Details'!$I$28&gt;=Rates!$H$14,'Claim Details'!$I$28&lt;=Rates!$H$15,'Claim Details'!$I$19="No"),Rates!$H$27,IF(AND(C157="C",'Claim Details'!$I$28&gt;=Rates!$J$14,'Claim Details'!$I$28&lt;=Rates!$J$15,'Claim Details'!$I$19="Yes"),Rates!$K$27,IF(AND(C157="C",'Claim Details'!$I$28&gt;=Rates!$J$14,'Claim Details'!$I$28&lt;=Rates!$J$15,'Claim Details'!$I$19="No"),Rates!$J$27,"£0.00"))))))))))))))))))))))))</f>
        <v>£0.00</v>
      </c>
      <c r="AZ157" s="189" t="str">
        <f>IF(AND(C157="A",'Claim Details'!$I$28&gt;=Rates!$D$14,'Claim Details'!$I$28&lt;=Rates!$D$15,'Claim Details'!$I$19="Yes"),Rates!$E$20,IF(AND(C157="A",'Claim Details'!$I$28&gt;=Rates!$D$14,'Claim Details'!$I$28&lt;=Rates!$D$15,'Claim Details'!$I$19="No"),Rates!$D$20,IF(AND(C157="A",'Claim Details'!$I$28&gt;=Rates!$F$14,'Claim Details'!$I$28&lt;=Rates!$F$15,'Claim Details'!$I$19="Yes"),Rates!$G$20,IF(AND(C157="A",'Claim Details'!$I$28&gt;=Rates!$F$14,'Claim Details'!$I$28&lt;=Rates!$F$15,'Claim Details'!$I$19="No"),Rates!$F$20,IF(AND(C157="A",'Claim Details'!$I$28&gt;=Rates!$H$14,'Claim Details'!$I$28&lt;=Rates!$H$15,'Claim Details'!$I$19="Yes"),Rates!$I$20,IF(AND(C157="A",'Claim Details'!$I$28&gt;=Rates!$H$14,'Claim Details'!$I$28&lt;=Rates!$H$15,'Claim Details'!$I$19="No"),Rates!$H$20,IF(AND(C157="A",'Claim Details'!$I$28&gt;=Rates!$J$14,'Claim Details'!$I$28&lt;=Rates!$J$15,'Claim Details'!$I$19="Yes"),Rates!$K$20,IF(AND(C157="A",'Claim Details'!$I$28&gt;=Rates!$J$14,'Claim Details'!$I$28&lt;=Rates!$J$15,'Claim Details'!$I$19="No"),Rates!$J$20,IF(AND(C157="B",'Claim Details'!$I$28&gt;=Rates!$D$14,'Claim Details'!$I$28&lt;=Rates!$D$15,'Claim Details'!$I$19="Yes"),Rates!$E$21,IF(AND(C157="B",'Claim Details'!$I$28&gt;=Rates!$D$14,'Claim Details'!$I$28&lt;=Rates!$D$15,'Claim Details'!$I$19="No"),Rates!$D$21,IF(AND(C157="B",'Claim Details'!$I$28&gt;=Rates!$F$14,'Claim Details'!$I$28&lt;=Rates!$F$15,'Claim Details'!$I$19="Yes"),Rates!$G$21,IF(AND(C157="B",'Claim Details'!$I$28&gt;=Rates!$F$14,'Claim Details'!$I$28&lt;=Rates!$F$15,'Claim Details'!$I$19="No"),Rates!$F$21,IF(AND(C157="B",'Claim Details'!$I$28&gt;=Rates!$H$14,'Claim Details'!$I$28&lt;=Rates!$H$15,'Claim Details'!$I$19="Yes"),Rates!$I$21,IF(AND(C157="B",'Claim Details'!$I$28&gt;=Rates!$H$14,'Claim Details'!$I$28&lt;=Rates!$H$15,'Claim Details'!$I$19="No"),Rates!$H$21,IF(AND(C157="B",'Claim Details'!$I$28&gt;=Rates!$J$14,'Claim Details'!$I$28&lt;=Rates!$J$15,'Claim Details'!$I$19="Yes"),Rates!$K$21,IF(AND(C157="B",'Claim Details'!$I$28&gt;=Rates!$J$14,'Claim Details'!$I$28&lt;=Rates!$J$15,'Claim Details'!$I$19="No"),Rates!$J$21,"£0.00"))))))))))))))))</f>
        <v>£0.00</v>
      </c>
      <c r="BA157" s="189" t="str">
        <f>IF(AND(C157="A",'Claim Details'!$I$28&gt;=Rates!$D$14,'Claim Details'!$I$28&lt;=Rates!$D$15,'Claim Details'!$I$19="Yes"),Rates!$E$22,IF(AND(C157="A",'Claim Details'!$I$28&gt;=Rates!$D$14,'Claim Details'!$I$28&lt;=Rates!$D$15,'Claim Details'!$I$19="No"),Rates!$D$22,IF(AND(C157="A",'Claim Details'!$I$28&gt;=Rates!$F$14,'Claim Details'!$I$28&lt;=Rates!$F$15,'Claim Details'!$I$19="Yes"),Rates!$G$22,IF(AND(C157="A",'Claim Details'!$I$28&gt;=Rates!$F$14,'Claim Details'!$I$28&lt;=Rates!$F$15,'Claim Details'!$I$19="No"),Rates!$F$22,IF(AND(C157="A",'Claim Details'!$I$28&gt;=Rates!$H$14,'Claim Details'!$I$28&lt;=Rates!$H$15,'Claim Details'!$I$19="Yes"),Rates!$I$22,IF(AND(C157="A",'Claim Details'!$I$28&gt;=Rates!$H$14,'Claim Details'!$I$28&lt;=Rates!$H$15,'Claim Details'!$I$19="No"),Rates!$H$22,IF(AND(C157="A",'Claim Details'!$I$28&gt;=Rates!$J$14,'Claim Details'!$I$28&lt;=Rates!$J$15,'Claim Details'!$I$19="Yes"),Rates!$K$22,IF(AND(C157="A",'Claim Details'!$I$28&gt;=Rates!$J$14,'Claim Details'!$I$28&lt;=Rates!$J$15,'Claim Details'!$I$19="No"),Rates!$J$22,IF(AND(C157="B",'Claim Details'!$I$28&gt;=Rates!$D$14,'Claim Details'!$I$28&lt;=Rates!$D$15,'Claim Details'!$I$19="Yes"),Rates!$E$23,IF(AND(C157="B",'Claim Details'!$I$28&gt;=Rates!$D$14,'Claim Details'!$I$28&lt;=Rates!$D$15,'Claim Details'!$I$19="No"),Rates!$D$23,IF(AND(C157="B",'Claim Details'!$I$28&gt;=Rates!$F$14,'Claim Details'!$I$28&lt;=Rates!$F$15,'Claim Details'!$I$19="Yes"),Rates!$G$23,IF(AND(C157="B",'Claim Details'!$I$28&gt;=Rates!$F$14,'Claim Details'!$I$28&lt;=Rates!$F$15,'Claim Details'!$I$19="No"),Rates!$F$23,IF(AND(C157="B",'Claim Details'!$I$28&gt;=Rates!$H$14,'Claim Details'!$I$28&lt;=Rates!$H$15,'Claim Details'!$I$19="Yes"),Rates!$I$23,IF(AND(C157="B",'Claim Details'!$I$28&gt;=Rates!$H$14,'Claim Details'!$I$28&lt;=Rates!$H$15,'Claim Details'!$I$19="No"),Rates!$H$23,IF(AND(C157="B",'Claim Details'!$I$28&gt;=Rates!$J$14,'Claim Details'!$I$28&lt;=Rates!$J$15,'Claim Details'!$I$19="Yes"),Rates!$K$23,IF(AND(C157="B",'Claim Details'!$I$28&gt;=Rates!$J$14,'Claim Details'!$I$28&lt;=Rates!$J$15,'Claim Details'!$I$19="No"),Rates!$J$23,IF(AND(C157="C",'Claim Details'!$I$28&gt;=Rates!$D$14,'Claim Details'!$I$28&lt;=Rates!$D$15,'Claim Details'!$I$19="Yes"),Rates!$E$24,IF(AND(C157="C",'Claim Details'!$I$28&gt;=Rates!$D$14,'Claim Details'!$I$28&lt;=Rates!$D$15,'Claim Details'!$I$19="No"),Rates!$D$24,IF(AND(C157="C",'Claim Details'!$I$28&gt;=Rates!$F$14,'Claim Details'!$I$28&lt;=Rates!$F$15,'Claim Details'!$I$19="Yes"),Rates!$G$24,IF(AND(C157="C",'Claim Details'!$I$28&gt;=Rates!$F$14,'Claim Details'!$I$28&lt;=Rates!$F$15,'Claim Details'!$I$19="No"),Rates!$F$24,IF(AND(C157="C",'Claim Details'!$I$28&gt;=Rates!$H$14,'Claim Details'!$I$28&lt;=Rates!$H$15,'Claim Details'!$I$19="Yes"),Rates!$I$24,IF(AND(C157="C",'Claim Details'!$I$28&gt;=Rates!$H$14,'Claim Details'!$I$28&lt;=Rates!$H$15,'Claim Details'!$I$19="No"),Rates!$H$24,IF(AND(C157="C",'Claim Details'!$I$28&gt;=Rates!$J$14,'Claim Details'!$I$28&lt;=Rates!$J$15,'Claim Details'!$I$19="Yes"),Rates!$K$24,IF(AND(C157="C",'Claim Details'!$I$28&gt;=Rates!$J$14,'Claim Details'!$I$28&lt;=Rates!$J$15,'Claim Details'!$I$19="No"),Rates!$J$24,"£0.00"))))))))))))))))))))))))</f>
        <v>£0.00</v>
      </c>
      <c r="BB157" s="189" t="str">
        <f t="shared" si="42"/>
        <v>£0.00</v>
      </c>
      <c r="BC157" s="1"/>
      <c r="BD157" s="189" t="str">
        <f>IF(AND(AE157="A",'Claim Details'!$I$28&gt;=Rates!$D$14,'Claim Details'!$I$28&lt;=Rates!$D$15,'Claim Details'!$I$19="Yes"),Rates!$J$17,IF(AND(AE157="A",'Claim Details'!$I$28&gt;=Rates!$D$14,'Claim Details'!$I$28&lt;=Rates!$D$15,'Claim Details'!$I$19="No"),Rates!$D$17,IF(AND(AE157="A",'Claim Details'!$I$28&gt;=Rates!$F$14,'Claim Details'!$I$28&lt;=Rates!$F$15,'Claim Details'!$I$19="Yes"),Rates!$G$17,IF(AND(AE157="A",'Claim Details'!$I$28&gt;=Rates!$F$14,'Claim Details'!$I$28&lt;=Rates!$F$15,'Claim Details'!$I$19="No"),Rates!$F$17,IF(AND(AE157="A",'Claim Details'!$I$28&gt;=Rates!$H$14,'Claim Details'!$I$28&lt;=Rates!$H$15,'Claim Details'!$I$19="Yes"),Rates!$I$17,IF(AND(AE157="A",'Claim Details'!$I$28&gt;=Rates!$H$14,'Claim Details'!$I$28&lt;=Rates!$H$15,'Claim Details'!$I$19="No"),Rates!$H$17,IF(AND(AE157="A",'Claim Details'!$I$28&gt;=Rates!$J$14,'Claim Details'!$I$28&lt;=Rates!$J$15,'Claim Details'!$I$19="Yes"),Rates!$K$17,IF(AND(AE157="A",'Claim Details'!$I$28&gt;=Rates!$J$14,'Claim Details'!$I$28&lt;=Rates!$J$15,'Claim Details'!$I$19="No"),Rates!$J$17,IF(AND(AE157="B",'Claim Details'!$I$28&gt;=Rates!$D$14,'Claim Details'!$I$28&lt;=Rates!$D$15,'Claim Details'!$I$19="Yes"),Rates!$E$18,IF(AND(AE157="B",'Claim Details'!$I$28&gt;=Rates!$D$14,'Claim Details'!$I$28&lt;=Rates!$D$15,'Claim Details'!$I$19="No"),Rates!$D$18,IF(AND(AE157="B",'Claim Details'!$I$28&gt;=Rates!$F$14,'Claim Details'!$I$28&lt;=Rates!$F$15,'Claim Details'!$I$19="Yes"),Rates!$G$18,IF(AND(AE157="B",'Claim Details'!$I$28&gt;=Rates!$F$14,'Claim Details'!$I$28&lt;=Rates!$F$15,'Claim Details'!$I$19="No"),Rates!$F$18,IF(AND(AE157="B",'Claim Details'!$I$28&gt;=Rates!$H$14,'Claim Details'!$I$28&lt;=Rates!$H$15,'Claim Details'!$I$19="Yes"),Rates!$I$18,IF(AND(AE157="B",'Claim Details'!$I$28&gt;=Rates!$H$14,'Claim Details'!$I$28&lt;=Rates!$H$15,'Claim Details'!$I$19="No"),Rates!$H$18,IF(AND(AE157="B",'Claim Details'!$I$28&gt;=Rates!$J$14,'Claim Details'!$I$28&lt;=Rates!$J$15,'Claim Details'!$I$19="Yes"),Rates!$K$18,IF(AND(AE157="B",'Claim Details'!$I$28&gt;=Rates!$J$14,'Claim Details'!$I$28&lt;=Rates!$J$15,'Claim Details'!$I$19="No"),Rates!$J$18,IF(AND(AE157="C",'Claim Details'!$I$28&gt;=Rates!$D$14,'Claim Details'!$I$28&lt;=Rates!$D$15,'Claim Details'!$I$19="Yes"),Rates!$E$19,IF(AND(AE157="C",'Claim Details'!$I$28&gt;=Rates!$D$14,'Claim Details'!$I$28&lt;=Rates!$D$15,'Claim Details'!$I$19="No"),Rates!$D$19,IF(AND(AE157="C",'Claim Details'!$I$28&gt;=Rates!$F$14,'Claim Details'!$I$28&lt;=Rates!$F$15,'Claim Details'!$I$19="Yes"),Rates!$G$19,IF(AND(AE157="C",'Claim Details'!$I$28&gt;=Rates!$F$14,'Claim Details'!$I$28&lt;=Rates!$F$15,'Claim Details'!$I$19="No"),Rates!$F$19,IF(AND(AE157="C",'Claim Details'!$I$28&gt;=Rates!$H$14,'Claim Details'!$I$28&lt;=Rates!$H$15,'Claim Details'!$I$19="Yes"),Rates!$I$19,IF(AND(AE157="C",'Claim Details'!$I$28&gt;=Rates!$H$14,'Claim Details'!$I$28&lt;=Rates!$H$15,'Claim Details'!$I$19="No"),Rates!$H$19,IF(AND(AE157="C",'Claim Details'!$I$28&gt;=Rates!$J$14,'Claim Details'!$I$28&lt;=Rates!$J$15,'Claim Details'!$I$19="Yes"),Rates!$K$19,IF(AND(AE157="C",'Claim Details'!$I$28&gt;=Rates!$J$14,'Claim Details'!$I$28&lt;=Rates!$J$15,'Claim Details'!$I$19="No"),Rates!$J$19,"£0.00"))))))))))))))))))))))))</f>
        <v>£0.00</v>
      </c>
      <c r="BE157" s="189" t="str">
        <f>IF(AND(AE157="A",'Claim Details'!$I$28&gt;=Rates!$D$14,'Claim Details'!$I$28&lt;=Rates!$D$15,'Claim Details'!$I$19="Yes"),Rates!$J$25,IF(AND(AE157="A",'Claim Details'!$I$28&gt;=Rates!$D$14,'Claim Details'!$I$28&lt;=Rates!$D$15,'Claim Details'!$I$19="No"),Rates!$D$25,IF(AND(AE157="A",'Claim Details'!$I$28&gt;=Rates!$F$14,'Claim Details'!$I$28&lt;=Rates!$F$15,'Claim Details'!$I$19="Yes"),Rates!$G$25,IF(AND(AE157="A",'Claim Details'!$I$28&gt;=Rates!$F$14,'Claim Details'!$I$28&lt;=Rates!$F$15,'Claim Details'!$I$19="No"),Rates!$F$25,IF(AND(AE157="A",'Claim Details'!$I$28&gt;=Rates!$H$14,'Claim Details'!$I$28&lt;=Rates!$H$15,'Claim Details'!$I$19="Yes"),Rates!$I$25,IF(AND(AE157="A",'Claim Details'!$I$28&gt;=Rates!$H$14,'Claim Details'!$I$28&lt;=Rates!$H$15,'Claim Details'!$I$19="No"),Rates!$H$25,IF(AND(AE157="A",'Claim Details'!$I$28&gt;=Rates!$J$14,'Claim Details'!$I$28&lt;=Rates!$J$15,'Claim Details'!$I$19="Yes"),Rates!$K$25,IF(AND(AE157="A",'Claim Details'!$I$28&gt;=Rates!$J$14,'Claim Details'!$I$28&lt;=Rates!$J$15,'Claim Details'!$I$19="No"),Rates!$J$25,IF(AND(AE157="B",'Claim Details'!$I$28&gt;=Rates!$D$14,'Claim Details'!$I$28&lt;=Rates!$D$15,'Claim Details'!$I$19="Yes"),Rates!$E$26,IF(AND(AE157="B",'Claim Details'!$I$28&gt;=Rates!$D$14,'Claim Details'!$I$28&lt;=Rates!$D$15,'Claim Details'!$I$19="No"),Rates!$D$26,IF(AND(AE157="B",'Claim Details'!$I$28&gt;=Rates!$F$14,'Claim Details'!$I$28&lt;=Rates!$F$15,'Claim Details'!$I$19="Yes"),Rates!$G$26,IF(AND(AE157="B",'Claim Details'!$I$28&gt;=Rates!$F$14,'Claim Details'!$I$28&lt;=Rates!$F$15,'Claim Details'!$I$19="No"),Rates!$F$26,IF(AND(AE157="B",'Claim Details'!$I$28&gt;=Rates!$H$14,'Claim Details'!$I$28&lt;=Rates!$H$15,'Claim Details'!$I$19="Yes"),Rates!$I$26,IF(AND(AE157="B",'Claim Details'!$I$28&gt;=Rates!$H$14,'Claim Details'!$I$28&lt;=Rates!$H$15,'Claim Details'!$I$19="No"),Rates!$H$26,IF(AND(AE157="B",'Claim Details'!$I$28&gt;=Rates!$J$14,'Claim Details'!$I$28&lt;=Rates!$J$15,'Claim Details'!$I$19="Yes"),Rates!$K$26,IF(AND(AE157="B",'Claim Details'!$I$28&gt;=Rates!$J$14,'Claim Details'!$I$28&lt;=Rates!$J$15,'Claim Details'!$I$19="No"),Rates!$J$26,IF(AND(AE157="C",'Claim Details'!$I$28&gt;=Rates!$D$14,'Claim Details'!$I$28&lt;=Rates!$D$15,'Claim Details'!$I$19="Yes"),Rates!$E$27,IF(AND(AE157="C",'Claim Details'!$I$28&gt;=Rates!$D$14,'Claim Details'!$I$28&lt;=Rates!$D$15,'Claim Details'!$I$19="No"),Rates!$D$27,IF(AND(AE157="C",'Claim Details'!$I$28&gt;=Rates!$F$14,'Claim Details'!$I$28&lt;=Rates!$F$15,'Claim Details'!$I$19="Yes"),Rates!$G$27,IF(AND(AE157="C",'Claim Details'!$I$28&gt;=Rates!$F$14,'Claim Details'!$I$28&lt;=Rates!$F$15,'Claim Details'!$I$19="No"),Rates!$F$27,IF(AND(AE157="C",'Claim Details'!$I$28&gt;=Rates!$H$14,'Claim Details'!$I$28&lt;=Rates!$H$15,'Claim Details'!$I$19="Yes"),Rates!$I$27,IF(AND(AE157="C",'Claim Details'!$I$28&gt;=Rates!$H$14,'Claim Details'!$I$28&lt;=Rates!$H$15,'Claim Details'!$I$19="No"),Rates!$H$27,IF(AND(AE157="C",'Claim Details'!$I$28&gt;=Rates!$J$14,'Claim Details'!$I$28&lt;=Rates!$J$15,'Claim Details'!$I$19="Yes"),Rates!$K$27,IF(AND(AE157="C",'Claim Details'!$I$28&gt;=Rates!$J$14,'Claim Details'!$I$28&lt;=Rates!$J$15,'Claim Details'!$I$19="No"),Rates!$J$27,"£0.00"))))))))))))))))))))))))</f>
        <v>£0.00</v>
      </c>
      <c r="BF157" s="189" t="str">
        <f>IF(AND(AE157="A",'Claim Details'!$I$28&gt;=Rates!$D$14,'Claim Details'!$I$28&lt;=Rates!$D$15,'Claim Details'!$I$19="Yes"),Rates!$E$20,IF(AND(AE157="A",'Claim Details'!$I$28&gt;=Rates!$D$14,'Claim Details'!$I$28&lt;=Rates!$D$15,'Claim Details'!$I$19="No"),Rates!$D$20,IF(AND(AE157="A",'Claim Details'!$I$28&gt;=Rates!$F$14,'Claim Details'!$I$28&lt;=Rates!$F$15,'Claim Details'!$I$19="Yes"),Rates!$G$20,IF(AND(AE157="A",'Claim Details'!$I$28&gt;=Rates!$F$14,'Claim Details'!$I$28&lt;=Rates!$F$15,'Claim Details'!$I$19="No"),Rates!$F$20,IF(AND(AE157="A",'Claim Details'!$I$28&gt;=Rates!$H$14,'Claim Details'!$I$28&lt;=Rates!$H$15,'Claim Details'!$I$19="Yes"),Rates!$I$20,IF(AND(AE157="A",'Claim Details'!$I$28&gt;=Rates!$H$14,'Claim Details'!$I$28&lt;=Rates!$H$15,'Claim Details'!$I$19="No"),Rates!$H$20,IF(AND(AE157="A",'Claim Details'!$I$28&gt;=Rates!$J$14,'Claim Details'!$I$28&lt;=Rates!$J$15,'Claim Details'!$I$19="Yes"),Rates!$K$20,IF(AND(AE157="A",'Claim Details'!$I$28&gt;=Rates!$J$14,'Claim Details'!$I$28&lt;=Rates!$J$15,'Claim Details'!$I$19="No"),Rates!$J$20,IF(AND(AE157="B",'Claim Details'!$I$28&gt;=Rates!$D$14,'Claim Details'!$I$28&lt;=Rates!$D$15,'Claim Details'!$I$19="Yes"),Rates!$E$21,IF(AND(AE157="B",'Claim Details'!$I$28&gt;=Rates!$D$14,'Claim Details'!$I$28&lt;=Rates!$D$15,'Claim Details'!$I$19="No"),Rates!$D$21,IF(AND(AE157="B",'Claim Details'!$I$28&gt;=Rates!$F$14,'Claim Details'!$I$28&lt;=Rates!$F$15,'Claim Details'!$I$19="Yes"),Rates!$G$21,IF(AND(AE157="B",'Claim Details'!$I$28&gt;=Rates!$F$14,'Claim Details'!$I$28&lt;=Rates!$F$15,'Claim Details'!$I$19="No"),Rates!$F$21,IF(AND(AE157="B",'Claim Details'!$I$28&gt;=Rates!$H$14,'Claim Details'!$I$28&lt;=Rates!$H$15,'Claim Details'!$I$19="Yes"),Rates!$I$21,IF(AND(AE157="B",'Claim Details'!$I$28&gt;=Rates!$H$14,'Claim Details'!$I$28&lt;=Rates!$H$15,'Claim Details'!$I$19="No"),Rates!$H$21,IF(AND(AE157="B",'Claim Details'!$I$28&gt;=Rates!$J$14,'Claim Details'!$I$28&lt;=Rates!$J$15,'Claim Details'!$I$19="Yes"),Rates!$K$21,IF(AND(AE157="B",'Claim Details'!$I$28&gt;=Rates!$J$14,'Claim Details'!$I$28&lt;=Rates!$J$15,'Claim Details'!$I$19="No"),Rates!$J$21,"£0.00"))))))))))))))))</f>
        <v>£0.00</v>
      </c>
      <c r="BG157" s="189" t="str">
        <f>IF(AND(AE157="A",'Claim Details'!$I$28&gt;=Rates!$D$14,'Claim Details'!$I$28&lt;=Rates!$D$15,'Claim Details'!$I$19="Yes"),Rates!$E$22,IF(AND(AE157="A",'Claim Details'!$I$28&gt;=Rates!$D$14,'Claim Details'!$I$28&lt;=Rates!$D$15,'Claim Details'!$I$19="No"),Rates!$D$22,IF(AND(AE157="A",'Claim Details'!$I$28&gt;=Rates!$F$14,'Claim Details'!$I$28&lt;=Rates!$F$15,'Claim Details'!$I$19="Yes"),Rates!$G$22,IF(AND(AE157="A",'Claim Details'!$I$28&gt;=Rates!$F$14,'Claim Details'!$I$28&lt;=Rates!$F$15,'Claim Details'!$I$19="No"),Rates!$F$22,IF(AND(AE157="A",'Claim Details'!$I$28&gt;=Rates!$H$14,'Claim Details'!$I$28&lt;=Rates!$H$15,'Claim Details'!$I$19="Yes"),Rates!$I$22,IF(AND(AE157="A",'Claim Details'!$I$28&gt;=Rates!$H$14,'Claim Details'!$I$28&lt;=Rates!$H$15,'Claim Details'!$I$19="No"),Rates!$H$22,IF(AND(AE157="A",'Claim Details'!$I$28&gt;=Rates!$J$14,'Claim Details'!$I$28&lt;=Rates!$J$15,'Claim Details'!$I$19="Yes"),Rates!$K$22,IF(AND(AE157="A",'Claim Details'!$I$28&gt;=Rates!$J$14,'Claim Details'!$I$28&lt;=Rates!$J$15,'Claim Details'!$I$19="No"),Rates!$J$22,IF(AND(AE157="B",'Claim Details'!$I$28&gt;=Rates!$D$14,'Claim Details'!$I$28&lt;=Rates!$D$15,'Claim Details'!$I$19="Yes"),Rates!$E$23,IF(AND(AE157="B",'Claim Details'!$I$28&gt;=Rates!$D$14,'Claim Details'!$I$28&lt;=Rates!$D$15,'Claim Details'!$I$19="No"),Rates!$D$23,IF(AND(AE157="B",'Claim Details'!$I$28&gt;=Rates!$F$14,'Claim Details'!$I$28&lt;=Rates!$F$15,'Claim Details'!$I$19="Yes"),Rates!$G$23,IF(AND(AE157="B",'Claim Details'!$I$28&gt;=Rates!$F$14,'Claim Details'!$I$28&lt;=Rates!$F$15,'Claim Details'!$I$19="No"),Rates!$F$23,IF(AND(AE157="B",'Claim Details'!$I$28&gt;=Rates!$H$14,'Claim Details'!$I$28&lt;=Rates!$H$15,'Claim Details'!$I$19="Yes"),Rates!$I$23,IF(AND(AE157="B",'Claim Details'!$I$28&gt;=Rates!$H$14,'Claim Details'!$I$28&lt;=Rates!$H$15,'Claim Details'!$I$19="No"),Rates!$H$23,IF(AND(AE157="B",'Claim Details'!$I$28&gt;=Rates!$J$14,'Claim Details'!$I$28&lt;=Rates!$J$15,'Claim Details'!$I$19="Yes"),Rates!$K$23,IF(AND(AE157="B",'Claim Details'!$I$28&gt;=Rates!$J$14,'Claim Details'!$I$28&lt;=Rates!$J$15,'Claim Details'!$I$19="No"),Rates!$J$23,IF(AND(AE157="C",'Claim Details'!$I$28&gt;=Rates!$D$14,'Claim Details'!$I$28&lt;=Rates!$D$15,'Claim Details'!$I$19="Yes"),Rates!$E$24,IF(AND(AE157="C",'Claim Details'!$I$28&gt;=Rates!$D$14,'Claim Details'!$I$28&lt;=Rates!$D$15,'Claim Details'!$I$19="No"),Rates!$D$24,IF(AND(AE157="C",'Claim Details'!$I$28&gt;=Rates!$F$14,'Claim Details'!$I$28&lt;=Rates!$F$15,'Claim Details'!$I$19="Yes"),Rates!$G$24,IF(AND(AE157="C",'Claim Details'!$I$28&gt;=Rates!$F$14,'Claim Details'!$I$28&lt;=Rates!$F$15,'Claim Details'!$I$19="No"),Rates!$F$24,IF(AND(AE157="C",'Claim Details'!$I$28&gt;=Rates!$H$14,'Claim Details'!$I$28&lt;=Rates!$H$15,'Claim Details'!$I$19="Yes"),Rates!$I$24,IF(AND(AE157="C",'Claim Details'!$I$28&gt;=Rates!$H$14,'Claim Details'!$I$28&lt;=Rates!$H$15,'Claim Details'!$I$19="No"),Rates!$H$24,IF(AND(AE157="C",'Claim Details'!$I$28&gt;=Rates!$J$14,'Claim Details'!$I$28&lt;=Rates!$J$15,'Claim Details'!$I$19="Yes"),Rates!$K$24,IF(AND(AE157="C",'Claim Details'!$I$28&gt;=Rates!$J$14,'Claim Details'!$I$28&lt;=Rates!$J$15,'Claim Details'!$I$19="No"),Rates!$J$24,"£0.00"))))))))))))))))))))))))</f>
        <v>£0.00</v>
      </c>
      <c r="BH157" s="189" t="str">
        <f t="shared" si="43"/>
        <v>£0.00</v>
      </c>
      <c r="BI157" s="189">
        <f t="shared" si="44"/>
        <v>0</v>
      </c>
      <c r="BO157" s="202" t="str">
        <f>IF(H157="","£0.00",IF(AP157="4","£0.00",IF(AP157="5","£0.00",IF(AP157="1","£0.00",((AQ157*H157)*'Claim Details'!$F$111)/100))))</f>
        <v>£0.00</v>
      </c>
      <c r="BP157" s="202" t="str">
        <f>IF(T157="","£0.00",IF(AP157="4","£0.00",IF(AP157="5","£0.00",IF(AP157="1","£0.00",((AR157*T157)*'Claim Details'!$N$111)/100))))</f>
        <v>£0.00</v>
      </c>
      <c r="BQ157" s="202" t="str">
        <f>IF(AI157="","£0.00",IF(AP157="4","£0.00",IF(AP157="5","£0.00",IF(AP157="1","£0.00",((BI157*AI157)*'Claim Details'!$W$111)/100))))</f>
        <v>£0.00</v>
      </c>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row>
    <row r="158" spans="1:97" ht="15">
      <c r="A158" s="145"/>
      <c r="B158" s="91"/>
      <c r="C158" s="96"/>
      <c r="D158" s="97"/>
      <c r="E158" s="98"/>
      <c r="F158" s="89"/>
      <c r="G158" s="99"/>
      <c r="H158" s="100"/>
      <c r="I158" s="221" t="str">
        <f t="shared" si="34"/>
        <v>£0.00</v>
      </c>
      <c r="J158" s="101"/>
      <c r="K158" s="100"/>
      <c r="L158" s="221" t="str">
        <f t="shared" si="35"/>
        <v>£0.00</v>
      </c>
      <c r="M158" s="101"/>
      <c r="N158" s="102"/>
      <c r="O158" s="145"/>
      <c r="P158" s="77"/>
      <c r="Q158" s="87"/>
      <c r="R158" s="87"/>
      <c r="S158" s="87"/>
      <c r="T158" s="149" t="str">
        <f t="shared" si="36"/>
        <v/>
      </c>
      <c r="U158" s="87" t="str">
        <f t="shared" si="45"/>
        <v/>
      </c>
      <c r="V158" s="87"/>
      <c r="W158" s="53" t="str">
        <f t="shared" si="37"/>
        <v>£0.00</v>
      </c>
      <c r="X158" s="53"/>
      <c r="Y158" s="87"/>
      <c r="Z158" s="78"/>
      <c r="AA158" s="79"/>
      <c r="AB158" s="160"/>
      <c r="AC158" s="98"/>
      <c r="AD158" s="225"/>
      <c r="AE158" s="235" t="str">
        <f t="shared" si="38"/>
        <v/>
      </c>
      <c r="AF158" s="87" t="str">
        <f t="shared" si="39"/>
        <v/>
      </c>
      <c r="AG158" s="53"/>
      <c r="AH158" s="224"/>
      <c r="AI158" s="226" t="str">
        <f t="shared" si="31"/>
        <v/>
      </c>
      <c r="AJ158" s="236" t="str">
        <f t="shared" si="40"/>
        <v>£0.00</v>
      </c>
      <c r="AK158" s="31"/>
      <c r="AL158" s="1"/>
      <c r="AM158" s="1"/>
      <c r="AN158" s="1"/>
      <c r="AO158" s="1"/>
      <c r="AP158" s="1" t="str">
        <f t="shared" si="32"/>
        <v/>
      </c>
      <c r="AQ158" s="27">
        <f t="shared" si="33"/>
        <v>0</v>
      </c>
      <c r="AR158" s="189">
        <f t="shared" si="41"/>
        <v>0</v>
      </c>
      <c r="AS158" s="190" t="str">
        <f>IF(AND(C158="A",'Claim Details'!$E$28&gt;=Rates!$D$14,'Claim Details'!$E$28&lt;=Rates!$D$15,'Claim Details'!$E$19="Yes"),Rates!$E$17,IF(AND(C158="A",'Claim Details'!$E$28&gt;=Rates!$D$14,'Claim Details'!$E$28&lt;=Rates!$D$15,'Claim Details'!$E$19="No"),Rates!$D$17,IF(AND(C158="A",'Claim Details'!$E$28&gt;=Rates!$F$14,'Claim Details'!$E$28&lt;=Rates!$F$15,'Claim Details'!$E$19="Yes"),Rates!$G$17,IF(AND(C158="A",'Claim Details'!$E$28&gt;=Rates!$F$14,'Claim Details'!$E$28&lt;=Rates!$F$15,'Claim Details'!$E$19="No"),Rates!$F$17,IF(AND(C158="A",'Claim Details'!$E$28&gt;=Rates!$H$14,'Claim Details'!$E$28&lt;=Rates!$H$15,'Claim Details'!$E$19="Yes"),Rates!$I$17,IF(AND(C158="A",'Claim Details'!$E$28&gt;=Rates!$H$14,'Claim Details'!$E$28&lt;=Rates!$H$15,'Claim Details'!$E$19="No"),Rates!$H$17,IF(AND(C158="A",'Claim Details'!$E$28&gt;=Rates!$J$14,'Claim Details'!$E$28&lt;=Rates!$J$15,'Claim Details'!$E$19="Yes"),Rates!$K$17,IF(AND(C158="A",'Claim Details'!$E$28&gt;=Rates!$J$14,'Claim Details'!$E$28&lt;=Rates!$J$15,'Claim Details'!$E$19="No"),Rates!$J$17,IF(AND(C158="B",'Claim Details'!$E$28&gt;=Rates!$D$14,'Claim Details'!$E$28&lt;=Rates!$D$15,'Claim Details'!$E$19="Yes"),Rates!$E$18,IF(AND(C158="B",'Claim Details'!$E$28&gt;=Rates!$D$14,'Claim Details'!$E$28&lt;=Rates!$D$15,'Claim Details'!$E$19="No"),Rates!$D$18,IF(AND(C158="B",'Claim Details'!$E$28&gt;=Rates!$F$14,'Claim Details'!$E$28&lt;=Rates!$F$15,'Claim Details'!$E$19="Yes"),Rates!$G$18,IF(AND(C158="B",'Claim Details'!$E$28&gt;=Rates!$F$14,'Claim Details'!$E$28&lt;=Rates!$F$15,'Claim Details'!$E$19="No"),Rates!$F$18,IF(AND(C158="B",'Claim Details'!$E$28&gt;=Rates!$H$14,'Claim Details'!$E$28&lt;=Rates!$H$15,'Claim Details'!$E$19="Yes"),Rates!$I$18,IF(AND(C158="B",'Claim Details'!$E$28&gt;=Rates!$H$14,'Claim Details'!$E$28&lt;=Rates!$H$15,'Claim Details'!$E$19="No"),Rates!$H$18,IF(AND(C158="B",'Claim Details'!$E$28&gt;=Rates!$J$14,'Claim Details'!$E$28&lt;=Rates!$J$15,'Claim Details'!$E$19="Yes"),Rates!$K$18,IF(AND(C158="B",'Claim Details'!$E$28&gt;=Rates!$J$14,'Claim Details'!$E$28&lt;=Rates!$J$15,'Claim Details'!$E$19="No"),Rates!$J$18,IF(AND(C158="C",'Claim Details'!$E$28&gt;=Rates!$D$14,'Claim Details'!$E$28&lt;=Rates!$D$15,'Claim Details'!$E$19="Yes"),Rates!$E$19,IF(AND(C158="C",'Claim Details'!$E$28&gt;=Rates!$D$14,'Claim Details'!$E$28&lt;=Rates!$D$15,'Claim Details'!$E$19="No"),Rates!$D$19,IF(AND(C158="C",'Claim Details'!$E$28&gt;=Rates!$F$14,'Claim Details'!$E$28&lt;=Rates!$F$15,'Claim Details'!$E$19="Yes"),Rates!$G$19,IF(AND(C158="C",'Claim Details'!$E$28&gt;=Rates!$F$14,'Claim Details'!$E$28&lt;=Rates!$F$15,'Claim Details'!$E$19="No"),Rates!$F$19,IF(AND(C158="C",'Claim Details'!$E$28&gt;=Rates!$H$14,'Claim Details'!$E$28&lt;=Rates!$H$15,'Claim Details'!$E$19="Yes"),Rates!$I$19,IF(AND(C158="C",'Claim Details'!$E$28&gt;=Rates!$H$14,'Claim Details'!$E$28&lt;=Rates!$H$15,'Claim Details'!$E$19="No"),Rates!$H$19,IF(AND(C158="C",'Claim Details'!$E$28&gt;=Rates!$J$14,'Claim Details'!$E$28&lt;=Rates!$J$15,'Claim Details'!$E$19="Yes"),Rates!$K$19,IF(AND(C158="C",'Claim Details'!$E$28&gt;=Rates!$J$14,'Claim Details'!$E$28&lt;=Rates!$J$15,'Claim Details'!$E$19="No"),Rates!$J$19,"£0.00"))))))))))))))))))))))))</f>
        <v>£0.00</v>
      </c>
      <c r="AT158" s="189" t="str">
        <f>IF(AND(C158="A",'Claim Details'!$E$28&gt;=Rates!$D$14,'Claim Details'!$E$28&lt;=Rates!$D$15,'Claim Details'!$E$19="Yes"),Rates!$E$25,IF(AND(C158="A",'Claim Details'!$E$28&gt;=Rates!$D$14,'Claim Details'!$E$28&lt;=Rates!$D$15,'Claim Details'!$E$19="No"),Rates!$D$25,IF(AND(C158="A",'Claim Details'!$E$28&gt;=Rates!$F$14,'Claim Details'!$E$28&lt;=Rates!$F$15,'Claim Details'!$E$19="Yes"),Rates!$G$25,IF(AND(C158="A",'Claim Details'!$E$28&gt;=Rates!$F$14,'Claim Details'!$E$28&lt;=Rates!$F$15,'Claim Details'!$E$19="No"),Rates!$F$25,IF(AND(C158="A",'Claim Details'!$E$28&gt;=Rates!$H$14,'Claim Details'!$E$28&lt;=Rates!$H$15,'Claim Details'!$E$19="Yes"),Rates!$I$25,IF(AND(C158="A",'Claim Details'!$E$28&gt;=Rates!$H$14,'Claim Details'!$E$28&lt;=Rates!$H$15,'Claim Details'!$E$19="No"),Rates!$H$25,IF(AND(C158="A",'Claim Details'!$E$28&gt;=Rates!$J$14,'Claim Details'!$E$28&lt;=Rates!$J$15,'Claim Details'!$E$19="Yes"),Rates!$K$25,IF(AND(C158="A",'Claim Details'!$E$28&gt;=Rates!$J$14,'Claim Details'!$E$28&lt;=Rates!$J$15,'Claim Details'!$E$19="No"),Rates!$J$25,IF(AND(C158="B",'Claim Details'!$E$28&gt;=Rates!$D$14,'Claim Details'!$E$28&lt;=Rates!$D$15,'Claim Details'!$E$19="Yes"),Rates!$E$26,IF(AND(C158="B",'Claim Details'!$E$28&gt;=Rates!$D$14,'Claim Details'!$E$28&lt;=Rates!$D$15,'Claim Details'!$E$19="No"),Rates!$D$26,IF(AND(C158="B",'Claim Details'!$E$28&gt;=Rates!$F$14,'Claim Details'!$E$28&lt;=Rates!$F$15,'Claim Details'!$E$19="Yes"),Rates!$G$26,IF(AND(C158="B",'Claim Details'!$E$28&gt;=Rates!$F$14,'Claim Details'!$E$28&lt;=Rates!$F$15,'Claim Details'!$E$19="No"),Rates!$F$26,IF(AND(C158="B",'Claim Details'!$E$28&gt;=Rates!$H$14,'Claim Details'!$E$28&lt;=Rates!$H$15,'Claim Details'!$E$19="Yes"),Rates!$I$26,IF(AND(C158="B",'Claim Details'!$E$28&gt;=Rates!$H$14,'Claim Details'!$E$28&lt;=Rates!$H$15,'Claim Details'!$E$19="No"),Rates!$H$26,IF(AND(C158="B",'Claim Details'!$E$28&gt;=Rates!$J$14,'Claim Details'!$E$28&lt;=Rates!$J$15,'Claim Details'!$E$19="Yes"),Rates!$K$26,IF(AND(C158="B",'Claim Details'!$E$28&gt;=Rates!$J$14,'Claim Details'!$E$28&lt;=Rates!$J$15,'Claim Details'!$E$19="No"),Rates!$J$26,IF(AND(C158="C",'Claim Details'!$E$28&gt;=Rates!$D$14,'Claim Details'!$E$28&lt;=Rates!$D$15,'Claim Details'!$E$19="Yes"),Rates!$E$27,IF(AND(C158="C",'Claim Details'!$E$28&gt;=Rates!$D$14,'Claim Details'!$E$28&lt;=Rates!$D$15,'Claim Details'!$E$19="No"),Rates!$D$27,IF(AND(C158="C",'Claim Details'!$E$28&gt;=Rates!$F$14,'Claim Details'!$E$28&lt;=Rates!$F$15,'Claim Details'!$E$19="Yes"),Rates!$G$27,IF(AND(C158="C",'Claim Details'!$E$28&gt;=Rates!$F$14,'Claim Details'!$E$28&lt;=Rates!$F$15,'Claim Details'!$E$19="No"),Rates!$F$27,IF(AND(C158="C",'Claim Details'!$E$28&gt;=Rates!$H$14,'Claim Details'!$E$28&lt;=Rates!$H$15,'Claim Details'!$E$19="Yes"),Rates!$I$27,IF(AND(C158="C",'Claim Details'!$E$28&gt;=Rates!$H$14,'Claim Details'!$E$28&lt;=Rates!$H$15,'Claim Details'!$E$19="No"),Rates!$H$27,IF(AND(C158="C",'Claim Details'!$E$28&gt;=Rates!$J$14,'Claim Details'!$E$28&lt;=Rates!$J$15,'Claim Details'!$E$19="Yes"),Rates!$K$27,IF(AND(C158="C",'Claim Details'!$E$28&gt;=Rates!$J$14,'Claim Details'!$E$28&lt;=Rates!$J$15,'Claim Details'!$E$19="No"),Rates!$J$27,"£0.00"))))))))))))))))))))))))</f>
        <v>£0.00</v>
      </c>
      <c r="AU158" s="191" t="str">
        <f>IF(AND(C158="A",'Claim Details'!$E$28&gt;=Rates!$D$14,'Claim Details'!$E$28&lt;=Rates!$D$15,'Claim Details'!$E$19="Yes"),Rates!$E$20,IF(AND(C158="A",'Claim Details'!$E$28&gt;=Rates!$D$14,'Claim Details'!$E$28&lt;=Rates!$D$15,'Claim Details'!$E$19="No"),Rates!$D$20,IF(AND(C158="A",'Claim Details'!$E$28&gt;=Rates!$F$14,'Claim Details'!$E$28&lt;=Rates!$F$15,'Claim Details'!$E$19="Yes"),Rates!$G$20,IF(AND(C158="A",'Claim Details'!$E$28&gt;=Rates!$F$14,'Claim Details'!$E$28&lt;=Rates!$F$15,'Claim Details'!$E$19="No"),Rates!$F$20,IF(AND(C158="A",'Claim Details'!$E$28&gt;=Rates!$H$14,'Claim Details'!$E$28&lt;=Rates!$H$15,'Claim Details'!$E$19="Yes"),Rates!$I$20,IF(AND(C158="A",'Claim Details'!$E$28&gt;=Rates!$H$14,'Claim Details'!$E$28&lt;=Rates!$H$15,'Claim Details'!$E$19="No"),Rates!$H$20,IF(AND(C158="A",'Claim Details'!$E$28&gt;=Rates!$J$14,'Claim Details'!$E$28&lt;=Rates!$J$15,'Claim Details'!$E$19="Yes"),Rates!$K$20,IF(AND(C158="A",'Claim Details'!$E$28&gt;=Rates!$J$14,'Claim Details'!$E$28&lt;=Rates!$J$15,'Claim Details'!$E$19="No"),Rates!$J$20,IF(AND(C158="B",'Claim Details'!$E$28&gt;=Rates!$D$14,'Claim Details'!$E$28&lt;=Rates!$D$15,'Claim Details'!$E$19="Yes"),Rates!$E$21,IF(AND(C158="B",'Claim Details'!$E$28&gt;=Rates!$D$14,'Claim Details'!$E$28&lt;=Rates!$D$15,'Claim Details'!$E$19="No"),Rates!$D$21,IF(AND(C158="B",'Claim Details'!$E$28&gt;=Rates!$F$14,'Claim Details'!$E$28&lt;=Rates!$F$15,'Claim Details'!$E$19="Yes"),Rates!$G$21,IF(AND(C158="B",'Claim Details'!$E$28&gt;=Rates!$F$14,'Claim Details'!$E$28&lt;=Rates!$F$15,'Claim Details'!$E$19="No"),Rates!$F$21,IF(AND(C158="B",'Claim Details'!$E$28&gt;=Rates!$H$14,'Claim Details'!$E$28&lt;=Rates!$H$15,'Claim Details'!$E$19="Yes"),Rates!$I$21,IF(AND(C158="B",'Claim Details'!$E$28&gt;=Rates!$H$14,'Claim Details'!$E$28&lt;=Rates!$H$15,'Claim Details'!$E$19="No"),Rates!$H$21,IF(AND(C158="B",'Claim Details'!$E$28&gt;=Rates!$J$14,'Claim Details'!$E$28&lt;=Rates!$J$15,'Claim Details'!$E$19="Yes"),Rates!$K$21,IF(AND(C158="B",'Claim Details'!$E$28&gt;=Rates!$J$14,'Claim Details'!$E$28&lt;=Rates!$J$15,'Claim Details'!$E$19="No"),Rates!$J$21,"£0.00"))))))))))))))))</f>
        <v>£0.00</v>
      </c>
      <c r="AV158" s="191" t="str">
        <f>IF(AND(C158="A",'Claim Details'!$E$28&gt;=Rates!$D$14,'Claim Details'!$E$28&lt;=Rates!$D$15,'Claim Details'!$E$19="Yes"),Rates!$E$22,IF(AND(C158="A",'Claim Details'!$E$28&gt;=Rates!$D$14,'Claim Details'!$E$28&lt;=Rates!$D$15,'Claim Details'!$E$19="No"),Rates!$D$22,IF(AND(C158="A",'Claim Details'!$E$28&gt;=Rates!$F$14,'Claim Details'!$E$28&lt;=Rates!$F$15,'Claim Details'!$E$19="Yes"),Rates!$G$22,IF(AND(C158="A",'Claim Details'!$E$28&gt;=Rates!$F$14,'Claim Details'!$E$28&lt;=Rates!$F$15,'Claim Details'!$E$19="No"),Rates!$F$22,IF(AND(C158="A",'Claim Details'!$E$28&gt;=Rates!$H$14,'Claim Details'!$E$28&lt;=Rates!$H$15,'Claim Details'!$E$19="Yes"),Rates!$I$22,IF(AND(C158="A",'Claim Details'!$E$28&gt;=Rates!$H$14,'Claim Details'!$E$28&lt;=Rates!$H$15,'Claim Details'!$E$19="No"),Rates!$H$22,IF(AND(C158="A",'Claim Details'!$E$28&gt;=Rates!$J$14,'Claim Details'!$E$28&lt;=Rates!$J$15,'Claim Details'!$E$19="Yes"),Rates!$K$22,IF(AND(C158="A",'Claim Details'!$E$28&gt;=Rates!$J$14,'Claim Details'!$E$28&lt;=Rates!$J$15,'Claim Details'!$E$19="No"),Rates!$J$22,IF(AND(C158="B",'Claim Details'!$E$28&gt;=Rates!$D$14,'Claim Details'!$E$28&lt;=Rates!$D$15,'Claim Details'!$E$19="Yes"),Rates!$E$23,IF(AND(C158="B",'Claim Details'!$E$28&gt;=Rates!$D$14,'Claim Details'!$E$28&lt;=Rates!$D$15,'Claim Details'!$E$19="No"),Rates!$D$23,IF(AND(C158="B",'Claim Details'!$E$28&gt;=Rates!$F$14,'Claim Details'!$E$28&lt;=Rates!$F$15,'Claim Details'!$E$19="Yes"),Rates!$G$23,IF(AND(C158="B",'Claim Details'!$E$28&gt;=Rates!$F$14,'Claim Details'!$E$28&lt;=Rates!$F$15,'Claim Details'!$E$19="No"),Rates!$F$23,IF(AND(C158="B",'Claim Details'!$E$28&gt;=Rates!$H$14,'Claim Details'!$E$28&lt;=Rates!$H$15,'Claim Details'!$E$19="Yes"),Rates!$I$23,IF(AND(C158="B",'Claim Details'!$E$28&gt;=Rates!$H$14,'Claim Details'!$E$28&lt;=Rates!$H$15,'Claim Details'!$E$19="No"),Rates!$H$23,IF(AND(C158="B",'Claim Details'!$E$28&gt;=Rates!$J$14,'Claim Details'!$E$28&lt;=Rates!$J$15,'Claim Details'!$E$19="Yes"),Rates!$K$23,IF(AND(C158="B",'Claim Details'!$E$28&gt;=Rates!$J$14,'Claim Details'!$E$28&lt;=Rates!$J$15,'Claim Details'!$E$19="No"),Rates!$J$23,IF(AND(C158="C",'Claim Details'!$E$28&gt;=Rates!$D$14,'Claim Details'!$E$28&lt;=Rates!$D$15,'Claim Details'!$E$19="Yes"),Rates!$E$24,IF(AND(C158="C",'Claim Details'!$E$28&gt;=Rates!$D$14,'Claim Details'!$E$28&lt;=Rates!$D$15,'Claim Details'!$E$19="No"),Rates!$D$24,IF(AND(C158="C",'Claim Details'!$E$28&gt;=Rates!$F$14,'Claim Details'!$E$28&lt;=Rates!$F$15,'Claim Details'!$E$19="Yes"),Rates!$G$24,IF(AND(C158="C",'Claim Details'!$E$28&gt;=Rates!$F$14,'Claim Details'!$E$28&lt;=Rates!$F$15,'Claim Details'!$E$19="No"),Rates!$F$24,IF(AND(C158="C",'Claim Details'!$E$28&gt;=Rates!$H$14,'Claim Details'!$E$28&lt;=Rates!$H$15,'Claim Details'!$E$19="Yes"),Rates!$I$24,IF(AND(C158="C",'Claim Details'!$E$28&gt;=Rates!$H$14,'Claim Details'!$E$28&lt;=Rates!$H$15,'Claim Details'!$E$19="No"),Rates!$H$24,IF(AND(C158="C",'Claim Details'!$E$28&gt;=Rates!$J$14,'Claim Details'!$E$28&lt;=Rates!$J$15,'Claim Details'!$E$19="Yes"),Rates!$K$24,IF(AND(C158="C",'Claim Details'!$E$28&gt;=Rates!$J$14,'Claim Details'!$E$28&lt;=Rates!$J$15,'Claim Details'!$E$19="No"),Rates!$J$24,"£0.00"))))))))))))))))))))))))</f>
        <v>£0.00</v>
      </c>
      <c r="AW158" s="1"/>
      <c r="AX158" s="189" t="str">
        <f>IF(AND(U158="A",'Claim Details'!$I$28&gt;=Rates!$D$14,'Claim Details'!$I$28&lt;=Rates!$D$15,'Claim Details'!$I$19="Yes"),Rates!$J$17,IF(AND(U158="A",'Claim Details'!$I$28&gt;=Rates!$D$14,'Claim Details'!$I$28&lt;=Rates!$D$15,'Claim Details'!$I$19="No"),Rates!$D$17,IF(AND(U158="A",'Claim Details'!$I$28&gt;=Rates!$F$14,'Claim Details'!$I$28&lt;=Rates!$F$15,'Claim Details'!$I$19="Yes"),Rates!$G$17,IF(AND(U158="A",'Claim Details'!$I$28&gt;=Rates!$F$14,'Claim Details'!$I$28&lt;=Rates!$F$15,'Claim Details'!$I$19="No"),Rates!$F$17,IF(AND(U158="A",'Claim Details'!$I$28&gt;=Rates!$H$14,'Claim Details'!$I$28&lt;=Rates!$H$15,'Claim Details'!$I$19="Yes"),Rates!$I$17,IF(AND(U158="A",'Claim Details'!$I$28&gt;=Rates!$H$14,'Claim Details'!$I$28&lt;=Rates!$H$15,'Claim Details'!$I$19="No"),Rates!$H$17,IF(AND(U158="A",'Claim Details'!$I$28&gt;=Rates!$J$14,'Claim Details'!$I$28&lt;=Rates!$J$15,'Claim Details'!$I$19="Yes"),Rates!$K$17,IF(AND(U158="A",'Claim Details'!$I$28&gt;=Rates!$J$14,'Claim Details'!$I$28&lt;=Rates!$J$15,'Claim Details'!$I$19="No"),Rates!$J$17,IF(AND(U158="B",'Claim Details'!$I$28&gt;=Rates!$D$14,'Claim Details'!$I$28&lt;=Rates!$D$15,'Claim Details'!$I$19="Yes"),Rates!$E$18,IF(AND(U158="B",'Claim Details'!$I$28&gt;=Rates!$D$14,'Claim Details'!$I$28&lt;=Rates!$D$15,'Claim Details'!$I$19="No"),Rates!$D$18,IF(AND(U158="B",'Claim Details'!$I$28&gt;=Rates!$F$14,'Claim Details'!$I$28&lt;=Rates!$F$15,'Claim Details'!$I$19="Yes"),Rates!$G$18,IF(AND(U158="B",'Claim Details'!$I$28&gt;=Rates!$F$14,'Claim Details'!$I$28&lt;=Rates!$F$15,'Claim Details'!$I$19="No"),Rates!$F$18,IF(AND(U158="B",'Claim Details'!$I$28&gt;=Rates!$H$14,'Claim Details'!$I$28&lt;=Rates!$H$15,'Claim Details'!$I$19="Yes"),Rates!$I$18,IF(AND(U158="B",'Claim Details'!$I$28&gt;=Rates!$H$14,'Claim Details'!$I$28&lt;=Rates!$H$15,'Claim Details'!$I$19="No"),Rates!$H$18,IF(AND(U158="B",'Claim Details'!$I$28&gt;=Rates!$J$14,'Claim Details'!$I$28&lt;=Rates!$J$15,'Claim Details'!$I$19="Yes"),Rates!$K$18,IF(AND(U158="B",'Claim Details'!$I$28&gt;=Rates!$J$14,'Claim Details'!$I$28&lt;=Rates!$J$15,'Claim Details'!$I$19="No"),Rates!$J$18,IF(AND(U158="C",'Claim Details'!$I$28&gt;=Rates!$D$14,'Claim Details'!$I$28&lt;=Rates!$D$15,'Claim Details'!$I$19="Yes"),Rates!$E$19,IF(AND(U158="C",'Claim Details'!$I$28&gt;=Rates!$D$14,'Claim Details'!$I$28&lt;=Rates!$D$15,'Claim Details'!$I$19="No"),Rates!$D$19,IF(AND(U158="C",'Claim Details'!$I$28&gt;=Rates!$F$14,'Claim Details'!$I$28&lt;=Rates!$F$15,'Claim Details'!$I$19="Yes"),Rates!$G$19,IF(AND(U158="C",'Claim Details'!$I$28&gt;=Rates!$F$14,'Claim Details'!$I$28&lt;=Rates!$F$15,'Claim Details'!$I$19="No"),Rates!$F$19,IF(AND(U158="C",'Claim Details'!$I$28&gt;=Rates!$H$14,'Claim Details'!$I$28&lt;=Rates!$H$15,'Claim Details'!$I$19="Yes"),Rates!$I$19,IF(AND(U158="C",'Claim Details'!$I$28&gt;=Rates!$H$14,'Claim Details'!$I$28&lt;=Rates!$H$15,'Claim Details'!$I$19="No"),Rates!$H$19,IF(AND(U158="C",'Claim Details'!$I$28&gt;=Rates!$J$14,'Claim Details'!$I$28&lt;=Rates!$J$15,'Claim Details'!$I$19="Yes"),Rates!$K$19,IF(AND(U158="C",'Claim Details'!$I$28&gt;=Rates!$J$14,'Claim Details'!$I$28&lt;=Rates!$J$15,'Claim Details'!$I$19="No"),Rates!$J$19,"£0.00"))))))))))))))))))))))))</f>
        <v>£0.00</v>
      </c>
      <c r="AY158" s="189" t="str">
        <f>IF(AND(C158="A",'Claim Details'!$I$28&gt;=Rates!$D$14,'Claim Details'!$I$28&lt;=Rates!$D$15,'Claim Details'!$I$19="Yes"),Rates!$J$25,IF(AND(C158="A",'Claim Details'!$I$28&gt;=Rates!$D$14,'Claim Details'!$I$28&lt;=Rates!$D$15,'Claim Details'!$I$19="No"),Rates!$D$25,IF(AND(C158="A",'Claim Details'!$I$28&gt;=Rates!$F$14,'Claim Details'!$I$28&lt;=Rates!$F$15,'Claim Details'!$I$19="Yes"),Rates!$G$25,IF(AND(C158="A",'Claim Details'!$I$28&gt;=Rates!$F$14,'Claim Details'!$I$28&lt;=Rates!$F$15,'Claim Details'!$I$19="No"),Rates!$F$25,IF(AND(C158="A",'Claim Details'!$I$28&gt;=Rates!$H$14,'Claim Details'!$I$28&lt;=Rates!$H$15,'Claim Details'!$I$19="Yes"),Rates!$I$25,IF(AND(C158="A",'Claim Details'!$I$28&gt;=Rates!$H$14,'Claim Details'!$I$28&lt;=Rates!$H$15,'Claim Details'!$I$19="No"),Rates!$H$25,IF(AND(C158="A",'Claim Details'!$I$28&gt;=Rates!$J$14,'Claim Details'!$I$28&lt;=Rates!$J$15,'Claim Details'!$I$19="Yes"),Rates!$K$25,IF(AND(C158="A",'Claim Details'!$I$28&gt;=Rates!$J$14,'Claim Details'!$I$28&lt;=Rates!$J$15,'Claim Details'!$I$19="No"),Rates!$J$25,IF(AND(C158="B",'Claim Details'!$I$28&gt;=Rates!$D$14,'Claim Details'!$I$28&lt;=Rates!$D$15,'Claim Details'!$I$19="Yes"),Rates!$E$26,IF(AND(C158="B",'Claim Details'!$I$28&gt;=Rates!$D$14,'Claim Details'!$I$28&lt;=Rates!$D$15,'Claim Details'!$I$19="No"),Rates!$D$26,IF(AND(C158="B",'Claim Details'!$I$28&gt;=Rates!$F$14,'Claim Details'!$I$28&lt;=Rates!$F$15,'Claim Details'!$I$19="Yes"),Rates!$G$26,IF(AND(C158="B",'Claim Details'!$I$28&gt;=Rates!$F$14,'Claim Details'!$I$28&lt;=Rates!$F$15,'Claim Details'!$I$19="No"),Rates!$F$26,IF(AND(C158="B",'Claim Details'!$I$28&gt;=Rates!$H$14,'Claim Details'!$I$28&lt;=Rates!$H$15,'Claim Details'!$I$19="Yes"),Rates!$I$26,IF(AND(C158="B",'Claim Details'!$I$28&gt;=Rates!$H$14,'Claim Details'!$I$28&lt;=Rates!$H$15,'Claim Details'!$I$19="No"),Rates!$H$26,IF(AND(C158="B",'Claim Details'!$I$28&gt;=Rates!$J$14,'Claim Details'!$I$28&lt;=Rates!$J$15,'Claim Details'!$I$19="Yes"),Rates!$K$26,IF(AND(C158="B",'Claim Details'!$I$28&gt;=Rates!$J$14,'Claim Details'!$I$28&lt;=Rates!$J$15,'Claim Details'!$I$19="No"),Rates!$J$26,IF(AND(C158="C",'Claim Details'!$I$28&gt;=Rates!$D$14,'Claim Details'!$I$28&lt;=Rates!$D$15,'Claim Details'!$I$19="Yes"),Rates!$E$27,IF(AND(C158="C",'Claim Details'!$I$28&gt;=Rates!$D$14,'Claim Details'!$I$28&lt;=Rates!$D$15,'Claim Details'!$I$19="No"),Rates!$D$27,IF(AND(C158="C",'Claim Details'!$I$28&gt;=Rates!$F$14,'Claim Details'!$I$28&lt;=Rates!$F$15,'Claim Details'!$I$19="Yes"),Rates!$G$27,IF(AND(C158="C",'Claim Details'!$I$28&gt;=Rates!$F$14,'Claim Details'!$I$28&lt;=Rates!$F$15,'Claim Details'!$I$19="No"),Rates!$F$27,IF(AND(C158="C",'Claim Details'!$I$28&gt;=Rates!$H$14,'Claim Details'!$I$28&lt;=Rates!$H$15,'Claim Details'!$I$19="Yes"),Rates!$I$27,IF(AND(C158="C",'Claim Details'!$I$28&gt;=Rates!$H$14,'Claim Details'!$I$28&lt;=Rates!$H$15,'Claim Details'!$I$19="No"),Rates!$H$27,IF(AND(C158="C",'Claim Details'!$I$28&gt;=Rates!$J$14,'Claim Details'!$I$28&lt;=Rates!$J$15,'Claim Details'!$I$19="Yes"),Rates!$K$27,IF(AND(C158="C",'Claim Details'!$I$28&gt;=Rates!$J$14,'Claim Details'!$I$28&lt;=Rates!$J$15,'Claim Details'!$I$19="No"),Rates!$J$27,"£0.00"))))))))))))))))))))))))</f>
        <v>£0.00</v>
      </c>
      <c r="AZ158" s="189" t="str">
        <f>IF(AND(C158="A",'Claim Details'!$I$28&gt;=Rates!$D$14,'Claim Details'!$I$28&lt;=Rates!$D$15,'Claim Details'!$I$19="Yes"),Rates!$E$20,IF(AND(C158="A",'Claim Details'!$I$28&gt;=Rates!$D$14,'Claim Details'!$I$28&lt;=Rates!$D$15,'Claim Details'!$I$19="No"),Rates!$D$20,IF(AND(C158="A",'Claim Details'!$I$28&gt;=Rates!$F$14,'Claim Details'!$I$28&lt;=Rates!$F$15,'Claim Details'!$I$19="Yes"),Rates!$G$20,IF(AND(C158="A",'Claim Details'!$I$28&gt;=Rates!$F$14,'Claim Details'!$I$28&lt;=Rates!$F$15,'Claim Details'!$I$19="No"),Rates!$F$20,IF(AND(C158="A",'Claim Details'!$I$28&gt;=Rates!$H$14,'Claim Details'!$I$28&lt;=Rates!$H$15,'Claim Details'!$I$19="Yes"),Rates!$I$20,IF(AND(C158="A",'Claim Details'!$I$28&gt;=Rates!$H$14,'Claim Details'!$I$28&lt;=Rates!$H$15,'Claim Details'!$I$19="No"),Rates!$H$20,IF(AND(C158="A",'Claim Details'!$I$28&gt;=Rates!$J$14,'Claim Details'!$I$28&lt;=Rates!$J$15,'Claim Details'!$I$19="Yes"),Rates!$K$20,IF(AND(C158="A",'Claim Details'!$I$28&gt;=Rates!$J$14,'Claim Details'!$I$28&lt;=Rates!$J$15,'Claim Details'!$I$19="No"),Rates!$J$20,IF(AND(C158="B",'Claim Details'!$I$28&gt;=Rates!$D$14,'Claim Details'!$I$28&lt;=Rates!$D$15,'Claim Details'!$I$19="Yes"),Rates!$E$21,IF(AND(C158="B",'Claim Details'!$I$28&gt;=Rates!$D$14,'Claim Details'!$I$28&lt;=Rates!$D$15,'Claim Details'!$I$19="No"),Rates!$D$21,IF(AND(C158="B",'Claim Details'!$I$28&gt;=Rates!$F$14,'Claim Details'!$I$28&lt;=Rates!$F$15,'Claim Details'!$I$19="Yes"),Rates!$G$21,IF(AND(C158="B",'Claim Details'!$I$28&gt;=Rates!$F$14,'Claim Details'!$I$28&lt;=Rates!$F$15,'Claim Details'!$I$19="No"),Rates!$F$21,IF(AND(C158="B",'Claim Details'!$I$28&gt;=Rates!$H$14,'Claim Details'!$I$28&lt;=Rates!$H$15,'Claim Details'!$I$19="Yes"),Rates!$I$21,IF(AND(C158="B",'Claim Details'!$I$28&gt;=Rates!$H$14,'Claim Details'!$I$28&lt;=Rates!$H$15,'Claim Details'!$I$19="No"),Rates!$H$21,IF(AND(C158="B",'Claim Details'!$I$28&gt;=Rates!$J$14,'Claim Details'!$I$28&lt;=Rates!$J$15,'Claim Details'!$I$19="Yes"),Rates!$K$21,IF(AND(C158="B",'Claim Details'!$I$28&gt;=Rates!$J$14,'Claim Details'!$I$28&lt;=Rates!$J$15,'Claim Details'!$I$19="No"),Rates!$J$21,"£0.00"))))))))))))))))</f>
        <v>£0.00</v>
      </c>
      <c r="BA158" s="189" t="str">
        <f>IF(AND(C158="A",'Claim Details'!$I$28&gt;=Rates!$D$14,'Claim Details'!$I$28&lt;=Rates!$D$15,'Claim Details'!$I$19="Yes"),Rates!$E$22,IF(AND(C158="A",'Claim Details'!$I$28&gt;=Rates!$D$14,'Claim Details'!$I$28&lt;=Rates!$D$15,'Claim Details'!$I$19="No"),Rates!$D$22,IF(AND(C158="A",'Claim Details'!$I$28&gt;=Rates!$F$14,'Claim Details'!$I$28&lt;=Rates!$F$15,'Claim Details'!$I$19="Yes"),Rates!$G$22,IF(AND(C158="A",'Claim Details'!$I$28&gt;=Rates!$F$14,'Claim Details'!$I$28&lt;=Rates!$F$15,'Claim Details'!$I$19="No"),Rates!$F$22,IF(AND(C158="A",'Claim Details'!$I$28&gt;=Rates!$H$14,'Claim Details'!$I$28&lt;=Rates!$H$15,'Claim Details'!$I$19="Yes"),Rates!$I$22,IF(AND(C158="A",'Claim Details'!$I$28&gt;=Rates!$H$14,'Claim Details'!$I$28&lt;=Rates!$H$15,'Claim Details'!$I$19="No"),Rates!$H$22,IF(AND(C158="A",'Claim Details'!$I$28&gt;=Rates!$J$14,'Claim Details'!$I$28&lt;=Rates!$J$15,'Claim Details'!$I$19="Yes"),Rates!$K$22,IF(AND(C158="A",'Claim Details'!$I$28&gt;=Rates!$J$14,'Claim Details'!$I$28&lt;=Rates!$J$15,'Claim Details'!$I$19="No"),Rates!$J$22,IF(AND(C158="B",'Claim Details'!$I$28&gt;=Rates!$D$14,'Claim Details'!$I$28&lt;=Rates!$D$15,'Claim Details'!$I$19="Yes"),Rates!$E$23,IF(AND(C158="B",'Claim Details'!$I$28&gt;=Rates!$D$14,'Claim Details'!$I$28&lt;=Rates!$D$15,'Claim Details'!$I$19="No"),Rates!$D$23,IF(AND(C158="B",'Claim Details'!$I$28&gt;=Rates!$F$14,'Claim Details'!$I$28&lt;=Rates!$F$15,'Claim Details'!$I$19="Yes"),Rates!$G$23,IF(AND(C158="B",'Claim Details'!$I$28&gt;=Rates!$F$14,'Claim Details'!$I$28&lt;=Rates!$F$15,'Claim Details'!$I$19="No"),Rates!$F$23,IF(AND(C158="B",'Claim Details'!$I$28&gt;=Rates!$H$14,'Claim Details'!$I$28&lt;=Rates!$H$15,'Claim Details'!$I$19="Yes"),Rates!$I$23,IF(AND(C158="B",'Claim Details'!$I$28&gt;=Rates!$H$14,'Claim Details'!$I$28&lt;=Rates!$H$15,'Claim Details'!$I$19="No"),Rates!$H$23,IF(AND(C158="B",'Claim Details'!$I$28&gt;=Rates!$J$14,'Claim Details'!$I$28&lt;=Rates!$J$15,'Claim Details'!$I$19="Yes"),Rates!$K$23,IF(AND(C158="B",'Claim Details'!$I$28&gt;=Rates!$J$14,'Claim Details'!$I$28&lt;=Rates!$J$15,'Claim Details'!$I$19="No"),Rates!$J$23,IF(AND(C158="C",'Claim Details'!$I$28&gt;=Rates!$D$14,'Claim Details'!$I$28&lt;=Rates!$D$15,'Claim Details'!$I$19="Yes"),Rates!$E$24,IF(AND(C158="C",'Claim Details'!$I$28&gt;=Rates!$D$14,'Claim Details'!$I$28&lt;=Rates!$D$15,'Claim Details'!$I$19="No"),Rates!$D$24,IF(AND(C158="C",'Claim Details'!$I$28&gt;=Rates!$F$14,'Claim Details'!$I$28&lt;=Rates!$F$15,'Claim Details'!$I$19="Yes"),Rates!$G$24,IF(AND(C158="C",'Claim Details'!$I$28&gt;=Rates!$F$14,'Claim Details'!$I$28&lt;=Rates!$F$15,'Claim Details'!$I$19="No"),Rates!$F$24,IF(AND(C158="C",'Claim Details'!$I$28&gt;=Rates!$H$14,'Claim Details'!$I$28&lt;=Rates!$H$15,'Claim Details'!$I$19="Yes"),Rates!$I$24,IF(AND(C158="C",'Claim Details'!$I$28&gt;=Rates!$H$14,'Claim Details'!$I$28&lt;=Rates!$H$15,'Claim Details'!$I$19="No"),Rates!$H$24,IF(AND(C158="C",'Claim Details'!$I$28&gt;=Rates!$J$14,'Claim Details'!$I$28&lt;=Rates!$J$15,'Claim Details'!$I$19="Yes"),Rates!$K$24,IF(AND(C158="C",'Claim Details'!$I$28&gt;=Rates!$J$14,'Claim Details'!$I$28&lt;=Rates!$J$15,'Claim Details'!$I$19="No"),Rates!$J$24,"£0.00"))))))))))))))))))))))))</f>
        <v>£0.00</v>
      </c>
      <c r="BB158" s="189" t="str">
        <f t="shared" si="42"/>
        <v>£0.00</v>
      </c>
      <c r="BC158" s="1"/>
      <c r="BD158" s="189" t="str">
        <f>IF(AND(AE158="A",'Claim Details'!$I$28&gt;=Rates!$D$14,'Claim Details'!$I$28&lt;=Rates!$D$15,'Claim Details'!$I$19="Yes"),Rates!$J$17,IF(AND(AE158="A",'Claim Details'!$I$28&gt;=Rates!$D$14,'Claim Details'!$I$28&lt;=Rates!$D$15,'Claim Details'!$I$19="No"),Rates!$D$17,IF(AND(AE158="A",'Claim Details'!$I$28&gt;=Rates!$F$14,'Claim Details'!$I$28&lt;=Rates!$F$15,'Claim Details'!$I$19="Yes"),Rates!$G$17,IF(AND(AE158="A",'Claim Details'!$I$28&gt;=Rates!$F$14,'Claim Details'!$I$28&lt;=Rates!$F$15,'Claim Details'!$I$19="No"),Rates!$F$17,IF(AND(AE158="A",'Claim Details'!$I$28&gt;=Rates!$H$14,'Claim Details'!$I$28&lt;=Rates!$H$15,'Claim Details'!$I$19="Yes"),Rates!$I$17,IF(AND(AE158="A",'Claim Details'!$I$28&gt;=Rates!$H$14,'Claim Details'!$I$28&lt;=Rates!$H$15,'Claim Details'!$I$19="No"),Rates!$H$17,IF(AND(AE158="A",'Claim Details'!$I$28&gt;=Rates!$J$14,'Claim Details'!$I$28&lt;=Rates!$J$15,'Claim Details'!$I$19="Yes"),Rates!$K$17,IF(AND(AE158="A",'Claim Details'!$I$28&gt;=Rates!$J$14,'Claim Details'!$I$28&lt;=Rates!$J$15,'Claim Details'!$I$19="No"),Rates!$J$17,IF(AND(AE158="B",'Claim Details'!$I$28&gt;=Rates!$D$14,'Claim Details'!$I$28&lt;=Rates!$D$15,'Claim Details'!$I$19="Yes"),Rates!$E$18,IF(AND(AE158="B",'Claim Details'!$I$28&gt;=Rates!$D$14,'Claim Details'!$I$28&lt;=Rates!$D$15,'Claim Details'!$I$19="No"),Rates!$D$18,IF(AND(AE158="B",'Claim Details'!$I$28&gt;=Rates!$F$14,'Claim Details'!$I$28&lt;=Rates!$F$15,'Claim Details'!$I$19="Yes"),Rates!$G$18,IF(AND(AE158="B",'Claim Details'!$I$28&gt;=Rates!$F$14,'Claim Details'!$I$28&lt;=Rates!$F$15,'Claim Details'!$I$19="No"),Rates!$F$18,IF(AND(AE158="B",'Claim Details'!$I$28&gt;=Rates!$H$14,'Claim Details'!$I$28&lt;=Rates!$H$15,'Claim Details'!$I$19="Yes"),Rates!$I$18,IF(AND(AE158="B",'Claim Details'!$I$28&gt;=Rates!$H$14,'Claim Details'!$I$28&lt;=Rates!$H$15,'Claim Details'!$I$19="No"),Rates!$H$18,IF(AND(AE158="B",'Claim Details'!$I$28&gt;=Rates!$J$14,'Claim Details'!$I$28&lt;=Rates!$J$15,'Claim Details'!$I$19="Yes"),Rates!$K$18,IF(AND(AE158="B",'Claim Details'!$I$28&gt;=Rates!$J$14,'Claim Details'!$I$28&lt;=Rates!$J$15,'Claim Details'!$I$19="No"),Rates!$J$18,IF(AND(AE158="C",'Claim Details'!$I$28&gt;=Rates!$D$14,'Claim Details'!$I$28&lt;=Rates!$D$15,'Claim Details'!$I$19="Yes"),Rates!$E$19,IF(AND(AE158="C",'Claim Details'!$I$28&gt;=Rates!$D$14,'Claim Details'!$I$28&lt;=Rates!$D$15,'Claim Details'!$I$19="No"),Rates!$D$19,IF(AND(AE158="C",'Claim Details'!$I$28&gt;=Rates!$F$14,'Claim Details'!$I$28&lt;=Rates!$F$15,'Claim Details'!$I$19="Yes"),Rates!$G$19,IF(AND(AE158="C",'Claim Details'!$I$28&gt;=Rates!$F$14,'Claim Details'!$I$28&lt;=Rates!$F$15,'Claim Details'!$I$19="No"),Rates!$F$19,IF(AND(AE158="C",'Claim Details'!$I$28&gt;=Rates!$H$14,'Claim Details'!$I$28&lt;=Rates!$H$15,'Claim Details'!$I$19="Yes"),Rates!$I$19,IF(AND(AE158="C",'Claim Details'!$I$28&gt;=Rates!$H$14,'Claim Details'!$I$28&lt;=Rates!$H$15,'Claim Details'!$I$19="No"),Rates!$H$19,IF(AND(AE158="C",'Claim Details'!$I$28&gt;=Rates!$J$14,'Claim Details'!$I$28&lt;=Rates!$J$15,'Claim Details'!$I$19="Yes"),Rates!$K$19,IF(AND(AE158="C",'Claim Details'!$I$28&gt;=Rates!$J$14,'Claim Details'!$I$28&lt;=Rates!$J$15,'Claim Details'!$I$19="No"),Rates!$J$19,"£0.00"))))))))))))))))))))))))</f>
        <v>£0.00</v>
      </c>
      <c r="BE158" s="189" t="str">
        <f>IF(AND(AE158="A",'Claim Details'!$I$28&gt;=Rates!$D$14,'Claim Details'!$I$28&lt;=Rates!$D$15,'Claim Details'!$I$19="Yes"),Rates!$J$25,IF(AND(AE158="A",'Claim Details'!$I$28&gt;=Rates!$D$14,'Claim Details'!$I$28&lt;=Rates!$D$15,'Claim Details'!$I$19="No"),Rates!$D$25,IF(AND(AE158="A",'Claim Details'!$I$28&gt;=Rates!$F$14,'Claim Details'!$I$28&lt;=Rates!$F$15,'Claim Details'!$I$19="Yes"),Rates!$G$25,IF(AND(AE158="A",'Claim Details'!$I$28&gt;=Rates!$F$14,'Claim Details'!$I$28&lt;=Rates!$F$15,'Claim Details'!$I$19="No"),Rates!$F$25,IF(AND(AE158="A",'Claim Details'!$I$28&gt;=Rates!$H$14,'Claim Details'!$I$28&lt;=Rates!$H$15,'Claim Details'!$I$19="Yes"),Rates!$I$25,IF(AND(AE158="A",'Claim Details'!$I$28&gt;=Rates!$H$14,'Claim Details'!$I$28&lt;=Rates!$H$15,'Claim Details'!$I$19="No"),Rates!$H$25,IF(AND(AE158="A",'Claim Details'!$I$28&gt;=Rates!$J$14,'Claim Details'!$I$28&lt;=Rates!$J$15,'Claim Details'!$I$19="Yes"),Rates!$K$25,IF(AND(AE158="A",'Claim Details'!$I$28&gt;=Rates!$J$14,'Claim Details'!$I$28&lt;=Rates!$J$15,'Claim Details'!$I$19="No"),Rates!$J$25,IF(AND(AE158="B",'Claim Details'!$I$28&gt;=Rates!$D$14,'Claim Details'!$I$28&lt;=Rates!$D$15,'Claim Details'!$I$19="Yes"),Rates!$E$26,IF(AND(AE158="B",'Claim Details'!$I$28&gt;=Rates!$D$14,'Claim Details'!$I$28&lt;=Rates!$D$15,'Claim Details'!$I$19="No"),Rates!$D$26,IF(AND(AE158="B",'Claim Details'!$I$28&gt;=Rates!$F$14,'Claim Details'!$I$28&lt;=Rates!$F$15,'Claim Details'!$I$19="Yes"),Rates!$G$26,IF(AND(AE158="B",'Claim Details'!$I$28&gt;=Rates!$F$14,'Claim Details'!$I$28&lt;=Rates!$F$15,'Claim Details'!$I$19="No"),Rates!$F$26,IF(AND(AE158="B",'Claim Details'!$I$28&gt;=Rates!$H$14,'Claim Details'!$I$28&lt;=Rates!$H$15,'Claim Details'!$I$19="Yes"),Rates!$I$26,IF(AND(AE158="B",'Claim Details'!$I$28&gt;=Rates!$H$14,'Claim Details'!$I$28&lt;=Rates!$H$15,'Claim Details'!$I$19="No"),Rates!$H$26,IF(AND(AE158="B",'Claim Details'!$I$28&gt;=Rates!$J$14,'Claim Details'!$I$28&lt;=Rates!$J$15,'Claim Details'!$I$19="Yes"),Rates!$K$26,IF(AND(AE158="B",'Claim Details'!$I$28&gt;=Rates!$J$14,'Claim Details'!$I$28&lt;=Rates!$J$15,'Claim Details'!$I$19="No"),Rates!$J$26,IF(AND(AE158="C",'Claim Details'!$I$28&gt;=Rates!$D$14,'Claim Details'!$I$28&lt;=Rates!$D$15,'Claim Details'!$I$19="Yes"),Rates!$E$27,IF(AND(AE158="C",'Claim Details'!$I$28&gt;=Rates!$D$14,'Claim Details'!$I$28&lt;=Rates!$D$15,'Claim Details'!$I$19="No"),Rates!$D$27,IF(AND(AE158="C",'Claim Details'!$I$28&gt;=Rates!$F$14,'Claim Details'!$I$28&lt;=Rates!$F$15,'Claim Details'!$I$19="Yes"),Rates!$G$27,IF(AND(AE158="C",'Claim Details'!$I$28&gt;=Rates!$F$14,'Claim Details'!$I$28&lt;=Rates!$F$15,'Claim Details'!$I$19="No"),Rates!$F$27,IF(AND(AE158="C",'Claim Details'!$I$28&gt;=Rates!$H$14,'Claim Details'!$I$28&lt;=Rates!$H$15,'Claim Details'!$I$19="Yes"),Rates!$I$27,IF(AND(AE158="C",'Claim Details'!$I$28&gt;=Rates!$H$14,'Claim Details'!$I$28&lt;=Rates!$H$15,'Claim Details'!$I$19="No"),Rates!$H$27,IF(AND(AE158="C",'Claim Details'!$I$28&gt;=Rates!$J$14,'Claim Details'!$I$28&lt;=Rates!$J$15,'Claim Details'!$I$19="Yes"),Rates!$K$27,IF(AND(AE158="C",'Claim Details'!$I$28&gt;=Rates!$J$14,'Claim Details'!$I$28&lt;=Rates!$J$15,'Claim Details'!$I$19="No"),Rates!$J$27,"£0.00"))))))))))))))))))))))))</f>
        <v>£0.00</v>
      </c>
      <c r="BF158" s="189" t="str">
        <f>IF(AND(AE158="A",'Claim Details'!$I$28&gt;=Rates!$D$14,'Claim Details'!$I$28&lt;=Rates!$D$15,'Claim Details'!$I$19="Yes"),Rates!$E$20,IF(AND(AE158="A",'Claim Details'!$I$28&gt;=Rates!$D$14,'Claim Details'!$I$28&lt;=Rates!$D$15,'Claim Details'!$I$19="No"),Rates!$D$20,IF(AND(AE158="A",'Claim Details'!$I$28&gt;=Rates!$F$14,'Claim Details'!$I$28&lt;=Rates!$F$15,'Claim Details'!$I$19="Yes"),Rates!$G$20,IF(AND(AE158="A",'Claim Details'!$I$28&gt;=Rates!$F$14,'Claim Details'!$I$28&lt;=Rates!$F$15,'Claim Details'!$I$19="No"),Rates!$F$20,IF(AND(AE158="A",'Claim Details'!$I$28&gt;=Rates!$H$14,'Claim Details'!$I$28&lt;=Rates!$H$15,'Claim Details'!$I$19="Yes"),Rates!$I$20,IF(AND(AE158="A",'Claim Details'!$I$28&gt;=Rates!$H$14,'Claim Details'!$I$28&lt;=Rates!$H$15,'Claim Details'!$I$19="No"),Rates!$H$20,IF(AND(AE158="A",'Claim Details'!$I$28&gt;=Rates!$J$14,'Claim Details'!$I$28&lt;=Rates!$J$15,'Claim Details'!$I$19="Yes"),Rates!$K$20,IF(AND(AE158="A",'Claim Details'!$I$28&gt;=Rates!$J$14,'Claim Details'!$I$28&lt;=Rates!$J$15,'Claim Details'!$I$19="No"),Rates!$J$20,IF(AND(AE158="B",'Claim Details'!$I$28&gt;=Rates!$D$14,'Claim Details'!$I$28&lt;=Rates!$D$15,'Claim Details'!$I$19="Yes"),Rates!$E$21,IF(AND(AE158="B",'Claim Details'!$I$28&gt;=Rates!$D$14,'Claim Details'!$I$28&lt;=Rates!$D$15,'Claim Details'!$I$19="No"),Rates!$D$21,IF(AND(AE158="B",'Claim Details'!$I$28&gt;=Rates!$F$14,'Claim Details'!$I$28&lt;=Rates!$F$15,'Claim Details'!$I$19="Yes"),Rates!$G$21,IF(AND(AE158="B",'Claim Details'!$I$28&gt;=Rates!$F$14,'Claim Details'!$I$28&lt;=Rates!$F$15,'Claim Details'!$I$19="No"),Rates!$F$21,IF(AND(AE158="B",'Claim Details'!$I$28&gt;=Rates!$H$14,'Claim Details'!$I$28&lt;=Rates!$H$15,'Claim Details'!$I$19="Yes"),Rates!$I$21,IF(AND(AE158="B",'Claim Details'!$I$28&gt;=Rates!$H$14,'Claim Details'!$I$28&lt;=Rates!$H$15,'Claim Details'!$I$19="No"),Rates!$H$21,IF(AND(AE158="B",'Claim Details'!$I$28&gt;=Rates!$J$14,'Claim Details'!$I$28&lt;=Rates!$J$15,'Claim Details'!$I$19="Yes"),Rates!$K$21,IF(AND(AE158="B",'Claim Details'!$I$28&gt;=Rates!$J$14,'Claim Details'!$I$28&lt;=Rates!$J$15,'Claim Details'!$I$19="No"),Rates!$J$21,"£0.00"))))))))))))))))</f>
        <v>£0.00</v>
      </c>
      <c r="BG158" s="189" t="str">
        <f>IF(AND(AE158="A",'Claim Details'!$I$28&gt;=Rates!$D$14,'Claim Details'!$I$28&lt;=Rates!$D$15,'Claim Details'!$I$19="Yes"),Rates!$E$22,IF(AND(AE158="A",'Claim Details'!$I$28&gt;=Rates!$D$14,'Claim Details'!$I$28&lt;=Rates!$D$15,'Claim Details'!$I$19="No"),Rates!$D$22,IF(AND(AE158="A",'Claim Details'!$I$28&gt;=Rates!$F$14,'Claim Details'!$I$28&lt;=Rates!$F$15,'Claim Details'!$I$19="Yes"),Rates!$G$22,IF(AND(AE158="A",'Claim Details'!$I$28&gt;=Rates!$F$14,'Claim Details'!$I$28&lt;=Rates!$F$15,'Claim Details'!$I$19="No"),Rates!$F$22,IF(AND(AE158="A",'Claim Details'!$I$28&gt;=Rates!$H$14,'Claim Details'!$I$28&lt;=Rates!$H$15,'Claim Details'!$I$19="Yes"),Rates!$I$22,IF(AND(AE158="A",'Claim Details'!$I$28&gt;=Rates!$H$14,'Claim Details'!$I$28&lt;=Rates!$H$15,'Claim Details'!$I$19="No"),Rates!$H$22,IF(AND(AE158="A",'Claim Details'!$I$28&gt;=Rates!$J$14,'Claim Details'!$I$28&lt;=Rates!$J$15,'Claim Details'!$I$19="Yes"),Rates!$K$22,IF(AND(AE158="A",'Claim Details'!$I$28&gt;=Rates!$J$14,'Claim Details'!$I$28&lt;=Rates!$J$15,'Claim Details'!$I$19="No"),Rates!$J$22,IF(AND(AE158="B",'Claim Details'!$I$28&gt;=Rates!$D$14,'Claim Details'!$I$28&lt;=Rates!$D$15,'Claim Details'!$I$19="Yes"),Rates!$E$23,IF(AND(AE158="B",'Claim Details'!$I$28&gt;=Rates!$D$14,'Claim Details'!$I$28&lt;=Rates!$D$15,'Claim Details'!$I$19="No"),Rates!$D$23,IF(AND(AE158="B",'Claim Details'!$I$28&gt;=Rates!$F$14,'Claim Details'!$I$28&lt;=Rates!$F$15,'Claim Details'!$I$19="Yes"),Rates!$G$23,IF(AND(AE158="B",'Claim Details'!$I$28&gt;=Rates!$F$14,'Claim Details'!$I$28&lt;=Rates!$F$15,'Claim Details'!$I$19="No"),Rates!$F$23,IF(AND(AE158="B",'Claim Details'!$I$28&gt;=Rates!$H$14,'Claim Details'!$I$28&lt;=Rates!$H$15,'Claim Details'!$I$19="Yes"),Rates!$I$23,IF(AND(AE158="B",'Claim Details'!$I$28&gt;=Rates!$H$14,'Claim Details'!$I$28&lt;=Rates!$H$15,'Claim Details'!$I$19="No"),Rates!$H$23,IF(AND(AE158="B",'Claim Details'!$I$28&gt;=Rates!$J$14,'Claim Details'!$I$28&lt;=Rates!$J$15,'Claim Details'!$I$19="Yes"),Rates!$K$23,IF(AND(AE158="B",'Claim Details'!$I$28&gt;=Rates!$J$14,'Claim Details'!$I$28&lt;=Rates!$J$15,'Claim Details'!$I$19="No"),Rates!$J$23,IF(AND(AE158="C",'Claim Details'!$I$28&gt;=Rates!$D$14,'Claim Details'!$I$28&lt;=Rates!$D$15,'Claim Details'!$I$19="Yes"),Rates!$E$24,IF(AND(AE158="C",'Claim Details'!$I$28&gt;=Rates!$D$14,'Claim Details'!$I$28&lt;=Rates!$D$15,'Claim Details'!$I$19="No"),Rates!$D$24,IF(AND(AE158="C",'Claim Details'!$I$28&gt;=Rates!$F$14,'Claim Details'!$I$28&lt;=Rates!$F$15,'Claim Details'!$I$19="Yes"),Rates!$G$24,IF(AND(AE158="C",'Claim Details'!$I$28&gt;=Rates!$F$14,'Claim Details'!$I$28&lt;=Rates!$F$15,'Claim Details'!$I$19="No"),Rates!$F$24,IF(AND(AE158="C",'Claim Details'!$I$28&gt;=Rates!$H$14,'Claim Details'!$I$28&lt;=Rates!$H$15,'Claim Details'!$I$19="Yes"),Rates!$I$24,IF(AND(AE158="C",'Claim Details'!$I$28&gt;=Rates!$H$14,'Claim Details'!$I$28&lt;=Rates!$H$15,'Claim Details'!$I$19="No"),Rates!$H$24,IF(AND(AE158="C",'Claim Details'!$I$28&gt;=Rates!$J$14,'Claim Details'!$I$28&lt;=Rates!$J$15,'Claim Details'!$I$19="Yes"),Rates!$K$24,IF(AND(AE158="C",'Claim Details'!$I$28&gt;=Rates!$J$14,'Claim Details'!$I$28&lt;=Rates!$J$15,'Claim Details'!$I$19="No"),Rates!$J$24,"£0.00"))))))))))))))))))))))))</f>
        <v>£0.00</v>
      </c>
      <c r="BH158" s="189" t="str">
        <f t="shared" si="43"/>
        <v>£0.00</v>
      </c>
      <c r="BI158" s="189">
        <f t="shared" si="44"/>
        <v>0</v>
      </c>
      <c r="BO158" s="202" t="str">
        <f>IF(H158="","£0.00",IF(AP158="4","£0.00",IF(AP158="5","£0.00",IF(AP158="1","£0.00",((AQ158*H158)*'Claim Details'!$F$111)/100))))</f>
        <v>£0.00</v>
      </c>
      <c r="BP158" s="202" t="str">
        <f>IF(T158="","£0.00",IF(AP158="4","£0.00",IF(AP158="5","£0.00",IF(AP158="1","£0.00",((AR158*T158)*'Claim Details'!$N$111)/100))))</f>
        <v>£0.00</v>
      </c>
      <c r="BQ158" s="202" t="str">
        <f>IF(AI158="","£0.00",IF(AP158="4","£0.00",IF(AP158="5","£0.00",IF(AP158="1","£0.00",((BI158*AI158)*'Claim Details'!$W$111)/100))))</f>
        <v>£0.00</v>
      </c>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row>
    <row r="159" spans="1:97" ht="15">
      <c r="A159" s="145"/>
      <c r="B159" s="91"/>
      <c r="C159" s="96"/>
      <c r="D159" s="97"/>
      <c r="E159" s="98"/>
      <c r="F159" s="89"/>
      <c r="G159" s="99"/>
      <c r="H159" s="100"/>
      <c r="I159" s="221" t="str">
        <f t="shared" si="34"/>
        <v>£0.00</v>
      </c>
      <c r="J159" s="101"/>
      <c r="K159" s="100"/>
      <c r="L159" s="221" t="str">
        <f t="shared" si="35"/>
        <v>£0.00</v>
      </c>
      <c r="M159" s="101"/>
      <c r="N159" s="102"/>
      <c r="O159" s="145"/>
      <c r="P159" s="77"/>
      <c r="Q159" s="87"/>
      <c r="R159" s="87"/>
      <c r="S159" s="87"/>
      <c r="T159" s="149" t="str">
        <f t="shared" si="36"/>
        <v/>
      </c>
      <c r="U159" s="87" t="str">
        <f t="shared" si="45"/>
        <v/>
      </c>
      <c r="V159" s="87"/>
      <c r="W159" s="53" t="str">
        <f t="shared" si="37"/>
        <v>£0.00</v>
      </c>
      <c r="X159" s="53"/>
      <c r="Y159" s="87"/>
      <c r="Z159" s="78"/>
      <c r="AA159" s="79"/>
      <c r="AB159" s="160"/>
      <c r="AC159" s="98"/>
      <c r="AD159" s="225"/>
      <c r="AE159" s="235" t="str">
        <f t="shared" si="38"/>
        <v/>
      </c>
      <c r="AF159" s="87" t="str">
        <f t="shared" si="39"/>
        <v/>
      </c>
      <c r="AG159" s="53"/>
      <c r="AH159" s="224"/>
      <c r="AI159" s="226" t="str">
        <f t="shared" si="31"/>
        <v/>
      </c>
      <c r="AJ159" s="236" t="str">
        <f t="shared" si="40"/>
        <v>£0.00</v>
      </c>
      <c r="AK159" s="31"/>
      <c r="AL159" s="1"/>
      <c r="AM159" s="1"/>
      <c r="AN159" s="1"/>
      <c r="AO159" s="1"/>
      <c r="AP159" s="1" t="str">
        <f t="shared" si="32"/>
        <v/>
      </c>
      <c r="AQ159" s="27">
        <f t="shared" si="33"/>
        <v>0</v>
      </c>
      <c r="AR159" s="189">
        <f t="shared" si="41"/>
        <v>0</v>
      </c>
      <c r="AS159" s="190" t="str">
        <f>IF(AND(C159="A",'Claim Details'!$E$28&gt;=Rates!$D$14,'Claim Details'!$E$28&lt;=Rates!$D$15,'Claim Details'!$E$19="Yes"),Rates!$E$17,IF(AND(C159="A",'Claim Details'!$E$28&gt;=Rates!$D$14,'Claim Details'!$E$28&lt;=Rates!$D$15,'Claim Details'!$E$19="No"),Rates!$D$17,IF(AND(C159="A",'Claim Details'!$E$28&gt;=Rates!$F$14,'Claim Details'!$E$28&lt;=Rates!$F$15,'Claim Details'!$E$19="Yes"),Rates!$G$17,IF(AND(C159="A",'Claim Details'!$E$28&gt;=Rates!$F$14,'Claim Details'!$E$28&lt;=Rates!$F$15,'Claim Details'!$E$19="No"),Rates!$F$17,IF(AND(C159="A",'Claim Details'!$E$28&gt;=Rates!$H$14,'Claim Details'!$E$28&lt;=Rates!$H$15,'Claim Details'!$E$19="Yes"),Rates!$I$17,IF(AND(C159="A",'Claim Details'!$E$28&gt;=Rates!$H$14,'Claim Details'!$E$28&lt;=Rates!$H$15,'Claim Details'!$E$19="No"),Rates!$H$17,IF(AND(C159="A",'Claim Details'!$E$28&gt;=Rates!$J$14,'Claim Details'!$E$28&lt;=Rates!$J$15,'Claim Details'!$E$19="Yes"),Rates!$K$17,IF(AND(C159="A",'Claim Details'!$E$28&gt;=Rates!$J$14,'Claim Details'!$E$28&lt;=Rates!$J$15,'Claim Details'!$E$19="No"),Rates!$J$17,IF(AND(C159="B",'Claim Details'!$E$28&gt;=Rates!$D$14,'Claim Details'!$E$28&lt;=Rates!$D$15,'Claim Details'!$E$19="Yes"),Rates!$E$18,IF(AND(C159="B",'Claim Details'!$E$28&gt;=Rates!$D$14,'Claim Details'!$E$28&lt;=Rates!$D$15,'Claim Details'!$E$19="No"),Rates!$D$18,IF(AND(C159="B",'Claim Details'!$E$28&gt;=Rates!$F$14,'Claim Details'!$E$28&lt;=Rates!$F$15,'Claim Details'!$E$19="Yes"),Rates!$G$18,IF(AND(C159="B",'Claim Details'!$E$28&gt;=Rates!$F$14,'Claim Details'!$E$28&lt;=Rates!$F$15,'Claim Details'!$E$19="No"),Rates!$F$18,IF(AND(C159="B",'Claim Details'!$E$28&gt;=Rates!$H$14,'Claim Details'!$E$28&lt;=Rates!$H$15,'Claim Details'!$E$19="Yes"),Rates!$I$18,IF(AND(C159="B",'Claim Details'!$E$28&gt;=Rates!$H$14,'Claim Details'!$E$28&lt;=Rates!$H$15,'Claim Details'!$E$19="No"),Rates!$H$18,IF(AND(C159="B",'Claim Details'!$E$28&gt;=Rates!$J$14,'Claim Details'!$E$28&lt;=Rates!$J$15,'Claim Details'!$E$19="Yes"),Rates!$K$18,IF(AND(C159="B",'Claim Details'!$E$28&gt;=Rates!$J$14,'Claim Details'!$E$28&lt;=Rates!$J$15,'Claim Details'!$E$19="No"),Rates!$J$18,IF(AND(C159="C",'Claim Details'!$E$28&gt;=Rates!$D$14,'Claim Details'!$E$28&lt;=Rates!$D$15,'Claim Details'!$E$19="Yes"),Rates!$E$19,IF(AND(C159="C",'Claim Details'!$E$28&gt;=Rates!$D$14,'Claim Details'!$E$28&lt;=Rates!$D$15,'Claim Details'!$E$19="No"),Rates!$D$19,IF(AND(C159="C",'Claim Details'!$E$28&gt;=Rates!$F$14,'Claim Details'!$E$28&lt;=Rates!$F$15,'Claim Details'!$E$19="Yes"),Rates!$G$19,IF(AND(C159="C",'Claim Details'!$E$28&gt;=Rates!$F$14,'Claim Details'!$E$28&lt;=Rates!$F$15,'Claim Details'!$E$19="No"),Rates!$F$19,IF(AND(C159="C",'Claim Details'!$E$28&gt;=Rates!$H$14,'Claim Details'!$E$28&lt;=Rates!$H$15,'Claim Details'!$E$19="Yes"),Rates!$I$19,IF(AND(C159="C",'Claim Details'!$E$28&gt;=Rates!$H$14,'Claim Details'!$E$28&lt;=Rates!$H$15,'Claim Details'!$E$19="No"),Rates!$H$19,IF(AND(C159="C",'Claim Details'!$E$28&gt;=Rates!$J$14,'Claim Details'!$E$28&lt;=Rates!$J$15,'Claim Details'!$E$19="Yes"),Rates!$K$19,IF(AND(C159="C",'Claim Details'!$E$28&gt;=Rates!$J$14,'Claim Details'!$E$28&lt;=Rates!$J$15,'Claim Details'!$E$19="No"),Rates!$J$19,"£0.00"))))))))))))))))))))))))</f>
        <v>£0.00</v>
      </c>
      <c r="AT159" s="189" t="str">
        <f>IF(AND(C159="A",'Claim Details'!$E$28&gt;=Rates!$D$14,'Claim Details'!$E$28&lt;=Rates!$D$15,'Claim Details'!$E$19="Yes"),Rates!$E$25,IF(AND(C159="A",'Claim Details'!$E$28&gt;=Rates!$D$14,'Claim Details'!$E$28&lt;=Rates!$D$15,'Claim Details'!$E$19="No"),Rates!$D$25,IF(AND(C159="A",'Claim Details'!$E$28&gt;=Rates!$F$14,'Claim Details'!$E$28&lt;=Rates!$F$15,'Claim Details'!$E$19="Yes"),Rates!$G$25,IF(AND(C159="A",'Claim Details'!$E$28&gt;=Rates!$F$14,'Claim Details'!$E$28&lt;=Rates!$F$15,'Claim Details'!$E$19="No"),Rates!$F$25,IF(AND(C159="A",'Claim Details'!$E$28&gt;=Rates!$H$14,'Claim Details'!$E$28&lt;=Rates!$H$15,'Claim Details'!$E$19="Yes"),Rates!$I$25,IF(AND(C159="A",'Claim Details'!$E$28&gt;=Rates!$H$14,'Claim Details'!$E$28&lt;=Rates!$H$15,'Claim Details'!$E$19="No"),Rates!$H$25,IF(AND(C159="A",'Claim Details'!$E$28&gt;=Rates!$J$14,'Claim Details'!$E$28&lt;=Rates!$J$15,'Claim Details'!$E$19="Yes"),Rates!$K$25,IF(AND(C159="A",'Claim Details'!$E$28&gt;=Rates!$J$14,'Claim Details'!$E$28&lt;=Rates!$J$15,'Claim Details'!$E$19="No"),Rates!$J$25,IF(AND(C159="B",'Claim Details'!$E$28&gt;=Rates!$D$14,'Claim Details'!$E$28&lt;=Rates!$D$15,'Claim Details'!$E$19="Yes"),Rates!$E$26,IF(AND(C159="B",'Claim Details'!$E$28&gt;=Rates!$D$14,'Claim Details'!$E$28&lt;=Rates!$D$15,'Claim Details'!$E$19="No"),Rates!$D$26,IF(AND(C159="B",'Claim Details'!$E$28&gt;=Rates!$F$14,'Claim Details'!$E$28&lt;=Rates!$F$15,'Claim Details'!$E$19="Yes"),Rates!$G$26,IF(AND(C159="B",'Claim Details'!$E$28&gt;=Rates!$F$14,'Claim Details'!$E$28&lt;=Rates!$F$15,'Claim Details'!$E$19="No"),Rates!$F$26,IF(AND(C159="B",'Claim Details'!$E$28&gt;=Rates!$H$14,'Claim Details'!$E$28&lt;=Rates!$H$15,'Claim Details'!$E$19="Yes"),Rates!$I$26,IF(AND(C159="B",'Claim Details'!$E$28&gt;=Rates!$H$14,'Claim Details'!$E$28&lt;=Rates!$H$15,'Claim Details'!$E$19="No"),Rates!$H$26,IF(AND(C159="B",'Claim Details'!$E$28&gt;=Rates!$J$14,'Claim Details'!$E$28&lt;=Rates!$J$15,'Claim Details'!$E$19="Yes"),Rates!$K$26,IF(AND(C159="B",'Claim Details'!$E$28&gt;=Rates!$J$14,'Claim Details'!$E$28&lt;=Rates!$J$15,'Claim Details'!$E$19="No"),Rates!$J$26,IF(AND(C159="C",'Claim Details'!$E$28&gt;=Rates!$D$14,'Claim Details'!$E$28&lt;=Rates!$D$15,'Claim Details'!$E$19="Yes"),Rates!$E$27,IF(AND(C159="C",'Claim Details'!$E$28&gt;=Rates!$D$14,'Claim Details'!$E$28&lt;=Rates!$D$15,'Claim Details'!$E$19="No"),Rates!$D$27,IF(AND(C159="C",'Claim Details'!$E$28&gt;=Rates!$F$14,'Claim Details'!$E$28&lt;=Rates!$F$15,'Claim Details'!$E$19="Yes"),Rates!$G$27,IF(AND(C159="C",'Claim Details'!$E$28&gt;=Rates!$F$14,'Claim Details'!$E$28&lt;=Rates!$F$15,'Claim Details'!$E$19="No"),Rates!$F$27,IF(AND(C159="C",'Claim Details'!$E$28&gt;=Rates!$H$14,'Claim Details'!$E$28&lt;=Rates!$H$15,'Claim Details'!$E$19="Yes"),Rates!$I$27,IF(AND(C159="C",'Claim Details'!$E$28&gt;=Rates!$H$14,'Claim Details'!$E$28&lt;=Rates!$H$15,'Claim Details'!$E$19="No"),Rates!$H$27,IF(AND(C159="C",'Claim Details'!$E$28&gt;=Rates!$J$14,'Claim Details'!$E$28&lt;=Rates!$J$15,'Claim Details'!$E$19="Yes"),Rates!$K$27,IF(AND(C159="C",'Claim Details'!$E$28&gt;=Rates!$J$14,'Claim Details'!$E$28&lt;=Rates!$J$15,'Claim Details'!$E$19="No"),Rates!$J$27,"£0.00"))))))))))))))))))))))))</f>
        <v>£0.00</v>
      </c>
      <c r="AU159" s="191" t="str">
        <f>IF(AND(C159="A",'Claim Details'!$E$28&gt;=Rates!$D$14,'Claim Details'!$E$28&lt;=Rates!$D$15,'Claim Details'!$E$19="Yes"),Rates!$E$20,IF(AND(C159="A",'Claim Details'!$E$28&gt;=Rates!$D$14,'Claim Details'!$E$28&lt;=Rates!$D$15,'Claim Details'!$E$19="No"),Rates!$D$20,IF(AND(C159="A",'Claim Details'!$E$28&gt;=Rates!$F$14,'Claim Details'!$E$28&lt;=Rates!$F$15,'Claim Details'!$E$19="Yes"),Rates!$G$20,IF(AND(C159="A",'Claim Details'!$E$28&gt;=Rates!$F$14,'Claim Details'!$E$28&lt;=Rates!$F$15,'Claim Details'!$E$19="No"),Rates!$F$20,IF(AND(C159="A",'Claim Details'!$E$28&gt;=Rates!$H$14,'Claim Details'!$E$28&lt;=Rates!$H$15,'Claim Details'!$E$19="Yes"),Rates!$I$20,IF(AND(C159="A",'Claim Details'!$E$28&gt;=Rates!$H$14,'Claim Details'!$E$28&lt;=Rates!$H$15,'Claim Details'!$E$19="No"),Rates!$H$20,IF(AND(C159="A",'Claim Details'!$E$28&gt;=Rates!$J$14,'Claim Details'!$E$28&lt;=Rates!$J$15,'Claim Details'!$E$19="Yes"),Rates!$K$20,IF(AND(C159="A",'Claim Details'!$E$28&gt;=Rates!$J$14,'Claim Details'!$E$28&lt;=Rates!$J$15,'Claim Details'!$E$19="No"),Rates!$J$20,IF(AND(C159="B",'Claim Details'!$E$28&gt;=Rates!$D$14,'Claim Details'!$E$28&lt;=Rates!$D$15,'Claim Details'!$E$19="Yes"),Rates!$E$21,IF(AND(C159="B",'Claim Details'!$E$28&gt;=Rates!$D$14,'Claim Details'!$E$28&lt;=Rates!$D$15,'Claim Details'!$E$19="No"),Rates!$D$21,IF(AND(C159="B",'Claim Details'!$E$28&gt;=Rates!$F$14,'Claim Details'!$E$28&lt;=Rates!$F$15,'Claim Details'!$E$19="Yes"),Rates!$G$21,IF(AND(C159="B",'Claim Details'!$E$28&gt;=Rates!$F$14,'Claim Details'!$E$28&lt;=Rates!$F$15,'Claim Details'!$E$19="No"),Rates!$F$21,IF(AND(C159="B",'Claim Details'!$E$28&gt;=Rates!$H$14,'Claim Details'!$E$28&lt;=Rates!$H$15,'Claim Details'!$E$19="Yes"),Rates!$I$21,IF(AND(C159="B",'Claim Details'!$E$28&gt;=Rates!$H$14,'Claim Details'!$E$28&lt;=Rates!$H$15,'Claim Details'!$E$19="No"),Rates!$H$21,IF(AND(C159="B",'Claim Details'!$E$28&gt;=Rates!$J$14,'Claim Details'!$E$28&lt;=Rates!$J$15,'Claim Details'!$E$19="Yes"),Rates!$K$21,IF(AND(C159="B",'Claim Details'!$E$28&gt;=Rates!$J$14,'Claim Details'!$E$28&lt;=Rates!$J$15,'Claim Details'!$E$19="No"),Rates!$J$21,"£0.00"))))))))))))))))</f>
        <v>£0.00</v>
      </c>
      <c r="AV159" s="191" t="str">
        <f>IF(AND(C159="A",'Claim Details'!$E$28&gt;=Rates!$D$14,'Claim Details'!$E$28&lt;=Rates!$D$15,'Claim Details'!$E$19="Yes"),Rates!$E$22,IF(AND(C159="A",'Claim Details'!$E$28&gt;=Rates!$D$14,'Claim Details'!$E$28&lt;=Rates!$D$15,'Claim Details'!$E$19="No"),Rates!$D$22,IF(AND(C159="A",'Claim Details'!$E$28&gt;=Rates!$F$14,'Claim Details'!$E$28&lt;=Rates!$F$15,'Claim Details'!$E$19="Yes"),Rates!$G$22,IF(AND(C159="A",'Claim Details'!$E$28&gt;=Rates!$F$14,'Claim Details'!$E$28&lt;=Rates!$F$15,'Claim Details'!$E$19="No"),Rates!$F$22,IF(AND(C159="A",'Claim Details'!$E$28&gt;=Rates!$H$14,'Claim Details'!$E$28&lt;=Rates!$H$15,'Claim Details'!$E$19="Yes"),Rates!$I$22,IF(AND(C159="A",'Claim Details'!$E$28&gt;=Rates!$H$14,'Claim Details'!$E$28&lt;=Rates!$H$15,'Claim Details'!$E$19="No"),Rates!$H$22,IF(AND(C159="A",'Claim Details'!$E$28&gt;=Rates!$J$14,'Claim Details'!$E$28&lt;=Rates!$J$15,'Claim Details'!$E$19="Yes"),Rates!$K$22,IF(AND(C159="A",'Claim Details'!$E$28&gt;=Rates!$J$14,'Claim Details'!$E$28&lt;=Rates!$J$15,'Claim Details'!$E$19="No"),Rates!$J$22,IF(AND(C159="B",'Claim Details'!$E$28&gt;=Rates!$D$14,'Claim Details'!$E$28&lt;=Rates!$D$15,'Claim Details'!$E$19="Yes"),Rates!$E$23,IF(AND(C159="B",'Claim Details'!$E$28&gt;=Rates!$D$14,'Claim Details'!$E$28&lt;=Rates!$D$15,'Claim Details'!$E$19="No"),Rates!$D$23,IF(AND(C159="B",'Claim Details'!$E$28&gt;=Rates!$F$14,'Claim Details'!$E$28&lt;=Rates!$F$15,'Claim Details'!$E$19="Yes"),Rates!$G$23,IF(AND(C159="B",'Claim Details'!$E$28&gt;=Rates!$F$14,'Claim Details'!$E$28&lt;=Rates!$F$15,'Claim Details'!$E$19="No"),Rates!$F$23,IF(AND(C159="B",'Claim Details'!$E$28&gt;=Rates!$H$14,'Claim Details'!$E$28&lt;=Rates!$H$15,'Claim Details'!$E$19="Yes"),Rates!$I$23,IF(AND(C159="B",'Claim Details'!$E$28&gt;=Rates!$H$14,'Claim Details'!$E$28&lt;=Rates!$H$15,'Claim Details'!$E$19="No"),Rates!$H$23,IF(AND(C159="B",'Claim Details'!$E$28&gt;=Rates!$J$14,'Claim Details'!$E$28&lt;=Rates!$J$15,'Claim Details'!$E$19="Yes"),Rates!$K$23,IF(AND(C159="B",'Claim Details'!$E$28&gt;=Rates!$J$14,'Claim Details'!$E$28&lt;=Rates!$J$15,'Claim Details'!$E$19="No"),Rates!$J$23,IF(AND(C159="C",'Claim Details'!$E$28&gt;=Rates!$D$14,'Claim Details'!$E$28&lt;=Rates!$D$15,'Claim Details'!$E$19="Yes"),Rates!$E$24,IF(AND(C159="C",'Claim Details'!$E$28&gt;=Rates!$D$14,'Claim Details'!$E$28&lt;=Rates!$D$15,'Claim Details'!$E$19="No"),Rates!$D$24,IF(AND(C159="C",'Claim Details'!$E$28&gt;=Rates!$F$14,'Claim Details'!$E$28&lt;=Rates!$F$15,'Claim Details'!$E$19="Yes"),Rates!$G$24,IF(AND(C159="C",'Claim Details'!$E$28&gt;=Rates!$F$14,'Claim Details'!$E$28&lt;=Rates!$F$15,'Claim Details'!$E$19="No"),Rates!$F$24,IF(AND(C159="C",'Claim Details'!$E$28&gt;=Rates!$H$14,'Claim Details'!$E$28&lt;=Rates!$H$15,'Claim Details'!$E$19="Yes"),Rates!$I$24,IF(AND(C159="C",'Claim Details'!$E$28&gt;=Rates!$H$14,'Claim Details'!$E$28&lt;=Rates!$H$15,'Claim Details'!$E$19="No"),Rates!$H$24,IF(AND(C159="C",'Claim Details'!$E$28&gt;=Rates!$J$14,'Claim Details'!$E$28&lt;=Rates!$J$15,'Claim Details'!$E$19="Yes"),Rates!$K$24,IF(AND(C159="C",'Claim Details'!$E$28&gt;=Rates!$J$14,'Claim Details'!$E$28&lt;=Rates!$J$15,'Claim Details'!$E$19="No"),Rates!$J$24,"£0.00"))))))))))))))))))))))))</f>
        <v>£0.00</v>
      </c>
      <c r="AW159" s="1"/>
      <c r="AX159" s="189" t="str">
        <f>IF(AND(U159="A",'Claim Details'!$I$28&gt;=Rates!$D$14,'Claim Details'!$I$28&lt;=Rates!$D$15,'Claim Details'!$I$19="Yes"),Rates!$J$17,IF(AND(U159="A",'Claim Details'!$I$28&gt;=Rates!$D$14,'Claim Details'!$I$28&lt;=Rates!$D$15,'Claim Details'!$I$19="No"),Rates!$D$17,IF(AND(U159="A",'Claim Details'!$I$28&gt;=Rates!$F$14,'Claim Details'!$I$28&lt;=Rates!$F$15,'Claim Details'!$I$19="Yes"),Rates!$G$17,IF(AND(U159="A",'Claim Details'!$I$28&gt;=Rates!$F$14,'Claim Details'!$I$28&lt;=Rates!$F$15,'Claim Details'!$I$19="No"),Rates!$F$17,IF(AND(U159="A",'Claim Details'!$I$28&gt;=Rates!$H$14,'Claim Details'!$I$28&lt;=Rates!$H$15,'Claim Details'!$I$19="Yes"),Rates!$I$17,IF(AND(U159="A",'Claim Details'!$I$28&gt;=Rates!$H$14,'Claim Details'!$I$28&lt;=Rates!$H$15,'Claim Details'!$I$19="No"),Rates!$H$17,IF(AND(U159="A",'Claim Details'!$I$28&gt;=Rates!$J$14,'Claim Details'!$I$28&lt;=Rates!$J$15,'Claim Details'!$I$19="Yes"),Rates!$K$17,IF(AND(U159="A",'Claim Details'!$I$28&gt;=Rates!$J$14,'Claim Details'!$I$28&lt;=Rates!$J$15,'Claim Details'!$I$19="No"),Rates!$J$17,IF(AND(U159="B",'Claim Details'!$I$28&gt;=Rates!$D$14,'Claim Details'!$I$28&lt;=Rates!$D$15,'Claim Details'!$I$19="Yes"),Rates!$E$18,IF(AND(U159="B",'Claim Details'!$I$28&gt;=Rates!$D$14,'Claim Details'!$I$28&lt;=Rates!$D$15,'Claim Details'!$I$19="No"),Rates!$D$18,IF(AND(U159="B",'Claim Details'!$I$28&gt;=Rates!$F$14,'Claim Details'!$I$28&lt;=Rates!$F$15,'Claim Details'!$I$19="Yes"),Rates!$G$18,IF(AND(U159="B",'Claim Details'!$I$28&gt;=Rates!$F$14,'Claim Details'!$I$28&lt;=Rates!$F$15,'Claim Details'!$I$19="No"),Rates!$F$18,IF(AND(U159="B",'Claim Details'!$I$28&gt;=Rates!$H$14,'Claim Details'!$I$28&lt;=Rates!$H$15,'Claim Details'!$I$19="Yes"),Rates!$I$18,IF(AND(U159="B",'Claim Details'!$I$28&gt;=Rates!$H$14,'Claim Details'!$I$28&lt;=Rates!$H$15,'Claim Details'!$I$19="No"),Rates!$H$18,IF(AND(U159="B",'Claim Details'!$I$28&gt;=Rates!$J$14,'Claim Details'!$I$28&lt;=Rates!$J$15,'Claim Details'!$I$19="Yes"),Rates!$K$18,IF(AND(U159="B",'Claim Details'!$I$28&gt;=Rates!$J$14,'Claim Details'!$I$28&lt;=Rates!$J$15,'Claim Details'!$I$19="No"),Rates!$J$18,IF(AND(U159="C",'Claim Details'!$I$28&gt;=Rates!$D$14,'Claim Details'!$I$28&lt;=Rates!$D$15,'Claim Details'!$I$19="Yes"),Rates!$E$19,IF(AND(U159="C",'Claim Details'!$I$28&gt;=Rates!$D$14,'Claim Details'!$I$28&lt;=Rates!$D$15,'Claim Details'!$I$19="No"),Rates!$D$19,IF(AND(U159="C",'Claim Details'!$I$28&gt;=Rates!$F$14,'Claim Details'!$I$28&lt;=Rates!$F$15,'Claim Details'!$I$19="Yes"),Rates!$G$19,IF(AND(U159="C",'Claim Details'!$I$28&gt;=Rates!$F$14,'Claim Details'!$I$28&lt;=Rates!$F$15,'Claim Details'!$I$19="No"),Rates!$F$19,IF(AND(U159="C",'Claim Details'!$I$28&gt;=Rates!$H$14,'Claim Details'!$I$28&lt;=Rates!$H$15,'Claim Details'!$I$19="Yes"),Rates!$I$19,IF(AND(U159="C",'Claim Details'!$I$28&gt;=Rates!$H$14,'Claim Details'!$I$28&lt;=Rates!$H$15,'Claim Details'!$I$19="No"),Rates!$H$19,IF(AND(U159="C",'Claim Details'!$I$28&gt;=Rates!$J$14,'Claim Details'!$I$28&lt;=Rates!$J$15,'Claim Details'!$I$19="Yes"),Rates!$K$19,IF(AND(U159="C",'Claim Details'!$I$28&gt;=Rates!$J$14,'Claim Details'!$I$28&lt;=Rates!$J$15,'Claim Details'!$I$19="No"),Rates!$J$19,"£0.00"))))))))))))))))))))))))</f>
        <v>£0.00</v>
      </c>
      <c r="AY159" s="189" t="str">
        <f>IF(AND(C159="A",'Claim Details'!$I$28&gt;=Rates!$D$14,'Claim Details'!$I$28&lt;=Rates!$D$15,'Claim Details'!$I$19="Yes"),Rates!$J$25,IF(AND(C159="A",'Claim Details'!$I$28&gt;=Rates!$D$14,'Claim Details'!$I$28&lt;=Rates!$D$15,'Claim Details'!$I$19="No"),Rates!$D$25,IF(AND(C159="A",'Claim Details'!$I$28&gt;=Rates!$F$14,'Claim Details'!$I$28&lt;=Rates!$F$15,'Claim Details'!$I$19="Yes"),Rates!$G$25,IF(AND(C159="A",'Claim Details'!$I$28&gt;=Rates!$F$14,'Claim Details'!$I$28&lt;=Rates!$F$15,'Claim Details'!$I$19="No"),Rates!$F$25,IF(AND(C159="A",'Claim Details'!$I$28&gt;=Rates!$H$14,'Claim Details'!$I$28&lt;=Rates!$H$15,'Claim Details'!$I$19="Yes"),Rates!$I$25,IF(AND(C159="A",'Claim Details'!$I$28&gt;=Rates!$H$14,'Claim Details'!$I$28&lt;=Rates!$H$15,'Claim Details'!$I$19="No"),Rates!$H$25,IF(AND(C159="A",'Claim Details'!$I$28&gt;=Rates!$J$14,'Claim Details'!$I$28&lt;=Rates!$J$15,'Claim Details'!$I$19="Yes"),Rates!$K$25,IF(AND(C159="A",'Claim Details'!$I$28&gt;=Rates!$J$14,'Claim Details'!$I$28&lt;=Rates!$J$15,'Claim Details'!$I$19="No"),Rates!$J$25,IF(AND(C159="B",'Claim Details'!$I$28&gt;=Rates!$D$14,'Claim Details'!$I$28&lt;=Rates!$D$15,'Claim Details'!$I$19="Yes"),Rates!$E$26,IF(AND(C159="B",'Claim Details'!$I$28&gt;=Rates!$D$14,'Claim Details'!$I$28&lt;=Rates!$D$15,'Claim Details'!$I$19="No"),Rates!$D$26,IF(AND(C159="B",'Claim Details'!$I$28&gt;=Rates!$F$14,'Claim Details'!$I$28&lt;=Rates!$F$15,'Claim Details'!$I$19="Yes"),Rates!$G$26,IF(AND(C159="B",'Claim Details'!$I$28&gt;=Rates!$F$14,'Claim Details'!$I$28&lt;=Rates!$F$15,'Claim Details'!$I$19="No"),Rates!$F$26,IF(AND(C159="B",'Claim Details'!$I$28&gt;=Rates!$H$14,'Claim Details'!$I$28&lt;=Rates!$H$15,'Claim Details'!$I$19="Yes"),Rates!$I$26,IF(AND(C159="B",'Claim Details'!$I$28&gt;=Rates!$H$14,'Claim Details'!$I$28&lt;=Rates!$H$15,'Claim Details'!$I$19="No"),Rates!$H$26,IF(AND(C159="B",'Claim Details'!$I$28&gt;=Rates!$J$14,'Claim Details'!$I$28&lt;=Rates!$J$15,'Claim Details'!$I$19="Yes"),Rates!$K$26,IF(AND(C159="B",'Claim Details'!$I$28&gt;=Rates!$J$14,'Claim Details'!$I$28&lt;=Rates!$J$15,'Claim Details'!$I$19="No"),Rates!$J$26,IF(AND(C159="C",'Claim Details'!$I$28&gt;=Rates!$D$14,'Claim Details'!$I$28&lt;=Rates!$D$15,'Claim Details'!$I$19="Yes"),Rates!$E$27,IF(AND(C159="C",'Claim Details'!$I$28&gt;=Rates!$D$14,'Claim Details'!$I$28&lt;=Rates!$D$15,'Claim Details'!$I$19="No"),Rates!$D$27,IF(AND(C159="C",'Claim Details'!$I$28&gt;=Rates!$F$14,'Claim Details'!$I$28&lt;=Rates!$F$15,'Claim Details'!$I$19="Yes"),Rates!$G$27,IF(AND(C159="C",'Claim Details'!$I$28&gt;=Rates!$F$14,'Claim Details'!$I$28&lt;=Rates!$F$15,'Claim Details'!$I$19="No"),Rates!$F$27,IF(AND(C159="C",'Claim Details'!$I$28&gt;=Rates!$H$14,'Claim Details'!$I$28&lt;=Rates!$H$15,'Claim Details'!$I$19="Yes"),Rates!$I$27,IF(AND(C159="C",'Claim Details'!$I$28&gt;=Rates!$H$14,'Claim Details'!$I$28&lt;=Rates!$H$15,'Claim Details'!$I$19="No"),Rates!$H$27,IF(AND(C159="C",'Claim Details'!$I$28&gt;=Rates!$J$14,'Claim Details'!$I$28&lt;=Rates!$J$15,'Claim Details'!$I$19="Yes"),Rates!$K$27,IF(AND(C159="C",'Claim Details'!$I$28&gt;=Rates!$J$14,'Claim Details'!$I$28&lt;=Rates!$J$15,'Claim Details'!$I$19="No"),Rates!$J$27,"£0.00"))))))))))))))))))))))))</f>
        <v>£0.00</v>
      </c>
      <c r="AZ159" s="189" t="str">
        <f>IF(AND(C159="A",'Claim Details'!$I$28&gt;=Rates!$D$14,'Claim Details'!$I$28&lt;=Rates!$D$15,'Claim Details'!$I$19="Yes"),Rates!$E$20,IF(AND(C159="A",'Claim Details'!$I$28&gt;=Rates!$D$14,'Claim Details'!$I$28&lt;=Rates!$D$15,'Claim Details'!$I$19="No"),Rates!$D$20,IF(AND(C159="A",'Claim Details'!$I$28&gt;=Rates!$F$14,'Claim Details'!$I$28&lt;=Rates!$F$15,'Claim Details'!$I$19="Yes"),Rates!$G$20,IF(AND(C159="A",'Claim Details'!$I$28&gt;=Rates!$F$14,'Claim Details'!$I$28&lt;=Rates!$F$15,'Claim Details'!$I$19="No"),Rates!$F$20,IF(AND(C159="A",'Claim Details'!$I$28&gt;=Rates!$H$14,'Claim Details'!$I$28&lt;=Rates!$H$15,'Claim Details'!$I$19="Yes"),Rates!$I$20,IF(AND(C159="A",'Claim Details'!$I$28&gt;=Rates!$H$14,'Claim Details'!$I$28&lt;=Rates!$H$15,'Claim Details'!$I$19="No"),Rates!$H$20,IF(AND(C159="A",'Claim Details'!$I$28&gt;=Rates!$J$14,'Claim Details'!$I$28&lt;=Rates!$J$15,'Claim Details'!$I$19="Yes"),Rates!$K$20,IF(AND(C159="A",'Claim Details'!$I$28&gt;=Rates!$J$14,'Claim Details'!$I$28&lt;=Rates!$J$15,'Claim Details'!$I$19="No"),Rates!$J$20,IF(AND(C159="B",'Claim Details'!$I$28&gt;=Rates!$D$14,'Claim Details'!$I$28&lt;=Rates!$D$15,'Claim Details'!$I$19="Yes"),Rates!$E$21,IF(AND(C159="B",'Claim Details'!$I$28&gt;=Rates!$D$14,'Claim Details'!$I$28&lt;=Rates!$D$15,'Claim Details'!$I$19="No"),Rates!$D$21,IF(AND(C159="B",'Claim Details'!$I$28&gt;=Rates!$F$14,'Claim Details'!$I$28&lt;=Rates!$F$15,'Claim Details'!$I$19="Yes"),Rates!$G$21,IF(AND(C159="B",'Claim Details'!$I$28&gt;=Rates!$F$14,'Claim Details'!$I$28&lt;=Rates!$F$15,'Claim Details'!$I$19="No"),Rates!$F$21,IF(AND(C159="B",'Claim Details'!$I$28&gt;=Rates!$H$14,'Claim Details'!$I$28&lt;=Rates!$H$15,'Claim Details'!$I$19="Yes"),Rates!$I$21,IF(AND(C159="B",'Claim Details'!$I$28&gt;=Rates!$H$14,'Claim Details'!$I$28&lt;=Rates!$H$15,'Claim Details'!$I$19="No"),Rates!$H$21,IF(AND(C159="B",'Claim Details'!$I$28&gt;=Rates!$J$14,'Claim Details'!$I$28&lt;=Rates!$J$15,'Claim Details'!$I$19="Yes"),Rates!$K$21,IF(AND(C159="B",'Claim Details'!$I$28&gt;=Rates!$J$14,'Claim Details'!$I$28&lt;=Rates!$J$15,'Claim Details'!$I$19="No"),Rates!$J$21,"£0.00"))))))))))))))))</f>
        <v>£0.00</v>
      </c>
      <c r="BA159" s="189" t="str">
        <f>IF(AND(C159="A",'Claim Details'!$I$28&gt;=Rates!$D$14,'Claim Details'!$I$28&lt;=Rates!$D$15,'Claim Details'!$I$19="Yes"),Rates!$E$22,IF(AND(C159="A",'Claim Details'!$I$28&gt;=Rates!$D$14,'Claim Details'!$I$28&lt;=Rates!$D$15,'Claim Details'!$I$19="No"),Rates!$D$22,IF(AND(C159="A",'Claim Details'!$I$28&gt;=Rates!$F$14,'Claim Details'!$I$28&lt;=Rates!$F$15,'Claim Details'!$I$19="Yes"),Rates!$G$22,IF(AND(C159="A",'Claim Details'!$I$28&gt;=Rates!$F$14,'Claim Details'!$I$28&lt;=Rates!$F$15,'Claim Details'!$I$19="No"),Rates!$F$22,IF(AND(C159="A",'Claim Details'!$I$28&gt;=Rates!$H$14,'Claim Details'!$I$28&lt;=Rates!$H$15,'Claim Details'!$I$19="Yes"),Rates!$I$22,IF(AND(C159="A",'Claim Details'!$I$28&gt;=Rates!$H$14,'Claim Details'!$I$28&lt;=Rates!$H$15,'Claim Details'!$I$19="No"),Rates!$H$22,IF(AND(C159="A",'Claim Details'!$I$28&gt;=Rates!$J$14,'Claim Details'!$I$28&lt;=Rates!$J$15,'Claim Details'!$I$19="Yes"),Rates!$K$22,IF(AND(C159="A",'Claim Details'!$I$28&gt;=Rates!$J$14,'Claim Details'!$I$28&lt;=Rates!$J$15,'Claim Details'!$I$19="No"),Rates!$J$22,IF(AND(C159="B",'Claim Details'!$I$28&gt;=Rates!$D$14,'Claim Details'!$I$28&lt;=Rates!$D$15,'Claim Details'!$I$19="Yes"),Rates!$E$23,IF(AND(C159="B",'Claim Details'!$I$28&gt;=Rates!$D$14,'Claim Details'!$I$28&lt;=Rates!$D$15,'Claim Details'!$I$19="No"),Rates!$D$23,IF(AND(C159="B",'Claim Details'!$I$28&gt;=Rates!$F$14,'Claim Details'!$I$28&lt;=Rates!$F$15,'Claim Details'!$I$19="Yes"),Rates!$G$23,IF(AND(C159="B",'Claim Details'!$I$28&gt;=Rates!$F$14,'Claim Details'!$I$28&lt;=Rates!$F$15,'Claim Details'!$I$19="No"),Rates!$F$23,IF(AND(C159="B",'Claim Details'!$I$28&gt;=Rates!$H$14,'Claim Details'!$I$28&lt;=Rates!$H$15,'Claim Details'!$I$19="Yes"),Rates!$I$23,IF(AND(C159="B",'Claim Details'!$I$28&gt;=Rates!$H$14,'Claim Details'!$I$28&lt;=Rates!$H$15,'Claim Details'!$I$19="No"),Rates!$H$23,IF(AND(C159="B",'Claim Details'!$I$28&gt;=Rates!$J$14,'Claim Details'!$I$28&lt;=Rates!$J$15,'Claim Details'!$I$19="Yes"),Rates!$K$23,IF(AND(C159="B",'Claim Details'!$I$28&gt;=Rates!$J$14,'Claim Details'!$I$28&lt;=Rates!$J$15,'Claim Details'!$I$19="No"),Rates!$J$23,IF(AND(C159="C",'Claim Details'!$I$28&gt;=Rates!$D$14,'Claim Details'!$I$28&lt;=Rates!$D$15,'Claim Details'!$I$19="Yes"),Rates!$E$24,IF(AND(C159="C",'Claim Details'!$I$28&gt;=Rates!$D$14,'Claim Details'!$I$28&lt;=Rates!$D$15,'Claim Details'!$I$19="No"),Rates!$D$24,IF(AND(C159="C",'Claim Details'!$I$28&gt;=Rates!$F$14,'Claim Details'!$I$28&lt;=Rates!$F$15,'Claim Details'!$I$19="Yes"),Rates!$G$24,IF(AND(C159="C",'Claim Details'!$I$28&gt;=Rates!$F$14,'Claim Details'!$I$28&lt;=Rates!$F$15,'Claim Details'!$I$19="No"),Rates!$F$24,IF(AND(C159="C",'Claim Details'!$I$28&gt;=Rates!$H$14,'Claim Details'!$I$28&lt;=Rates!$H$15,'Claim Details'!$I$19="Yes"),Rates!$I$24,IF(AND(C159="C",'Claim Details'!$I$28&gt;=Rates!$H$14,'Claim Details'!$I$28&lt;=Rates!$H$15,'Claim Details'!$I$19="No"),Rates!$H$24,IF(AND(C159="C",'Claim Details'!$I$28&gt;=Rates!$J$14,'Claim Details'!$I$28&lt;=Rates!$J$15,'Claim Details'!$I$19="Yes"),Rates!$K$24,IF(AND(C159="C",'Claim Details'!$I$28&gt;=Rates!$J$14,'Claim Details'!$I$28&lt;=Rates!$J$15,'Claim Details'!$I$19="No"),Rates!$J$24,"£0.00"))))))))))))))))))))))))</f>
        <v>£0.00</v>
      </c>
      <c r="BB159" s="189" t="str">
        <f t="shared" si="42"/>
        <v>£0.00</v>
      </c>
      <c r="BC159" s="1"/>
      <c r="BD159" s="189" t="str">
        <f>IF(AND(AE159="A",'Claim Details'!$I$28&gt;=Rates!$D$14,'Claim Details'!$I$28&lt;=Rates!$D$15,'Claim Details'!$I$19="Yes"),Rates!$J$17,IF(AND(AE159="A",'Claim Details'!$I$28&gt;=Rates!$D$14,'Claim Details'!$I$28&lt;=Rates!$D$15,'Claim Details'!$I$19="No"),Rates!$D$17,IF(AND(AE159="A",'Claim Details'!$I$28&gt;=Rates!$F$14,'Claim Details'!$I$28&lt;=Rates!$F$15,'Claim Details'!$I$19="Yes"),Rates!$G$17,IF(AND(AE159="A",'Claim Details'!$I$28&gt;=Rates!$F$14,'Claim Details'!$I$28&lt;=Rates!$F$15,'Claim Details'!$I$19="No"),Rates!$F$17,IF(AND(AE159="A",'Claim Details'!$I$28&gt;=Rates!$H$14,'Claim Details'!$I$28&lt;=Rates!$H$15,'Claim Details'!$I$19="Yes"),Rates!$I$17,IF(AND(AE159="A",'Claim Details'!$I$28&gt;=Rates!$H$14,'Claim Details'!$I$28&lt;=Rates!$H$15,'Claim Details'!$I$19="No"),Rates!$H$17,IF(AND(AE159="A",'Claim Details'!$I$28&gt;=Rates!$J$14,'Claim Details'!$I$28&lt;=Rates!$J$15,'Claim Details'!$I$19="Yes"),Rates!$K$17,IF(AND(AE159="A",'Claim Details'!$I$28&gt;=Rates!$J$14,'Claim Details'!$I$28&lt;=Rates!$J$15,'Claim Details'!$I$19="No"),Rates!$J$17,IF(AND(AE159="B",'Claim Details'!$I$28&gt;=Rates!$D$14,'Claim Details'!$I$28&lt;=Rates!$D$15,'Claim Details'!$I$19="Yes"),Rates!$E$18,IF(AND(AE159="B",'Claim Details'!$I$28&gt;=Rates!$D$14,'Claim Details'!$I$28&lt;=Rates!$D$15,'Claim Details'!$I$19="No"),Rates!$D$18,IF(AND(AE159="B",'Claim Details'!$I$28&gt;=Rates!$F$14,'Claim Details'!$I$28&lt;=Rates!$F$15,'Claim Details'!$I$19="Yes"),Rates!$G$18,IF(AND(AE159="B",'Claim Details'!$I$28&gt;=Rates!$F$14,'Claim Details'!$I$28&lt;=Rates!$F$15,'Claim Details'!$I$19="No"),Rates!$F$18,IF(AND(AE159="B",'Claim Details'!$I$28&gt;=Rates!$H$14,'Claim Details'!$I$28&lt;=Rates!$H$15,'Claim Details'!$I$19="Yes"),Rates!$I$18,IF(AND(AE159="B",'Claim Details'!$I$28&gt;=Rates!$H$14,'Claim Details'!$I$28&lt;=Rates!$H$15,'Claim Details'!$I$19="No"),Rates!$H$18,IF(AND(AE159="B",'Claim Details'!$I$28&gt;=Rates!$J$14,'Claim Details'!$I$28&lt;=Rates!$J$15,'Claim Details'!$I$19="Yes"),Rates!$K$18,IF(AND(AE159="B",'Claim Details'!$I$28&gt;=Rates!$J$14,'Claim Details'!$I$28&lt;=Rates!$J$15,'Claim Details'!$I$19="No"),Rates!$J$18,IF(AND(AE159="C",'Claim Details'!$I$28&gt;=Rates!$D$14,'Claim Details'!$I$28&lt;=Rates!$D$15,'Claim Details'!$I$19="Yes"),Rates!$E$19,IF(AND(AE159="C",'Claim Details'!$I$28&gt;=Rates!$D$14,'Claim Details'!$I$28&lt;=Rates!$D$15,'Claim Details'!$I$19="No"),Rates!$D$19,IF(AND(AE159="C",'Claim Details'!$I$28&gt;=Rates!$F$14,'Claim Details'!$I$28&lt;=Rates!$F$15,'Claim Details'!$I$19="Yes"),Rates!$G$19,IF(AND(AE159="C",'Claim Details'!$I$28&gt;=Rates!$F$14,'Claim Details'!$I$28&lt;=Rates!$F$15,'Claim Details'!$I$19="No"),Rates!$F$19,IF(AND(AE159="C",'Claim Details'!$I$28&gt;=Rates!$H$14,'Claim Details'!$I$28&lt;=Rates!$H$15,'Claim Details'!$I$19="Yes"),Rates!$I$19,IF(AND(AE159="C",'Claim Details'!$I$28&gt;=Rates!$H$14,'Claim Details'!$I$28&lt;=Rates!$H$15,'Claim Details'!$I$19="No"),Rates!$H$19,IF(AND(AE159="C",'Claim Details'!$I$28&gt;=Rates!$J$14,'Claim Details'!$I$28&lt;=Rates!$J$15,'Claim Details'!$I$19="Yes"),Rates!$K$19,IF(AND(AE159="C",'Claim Details'!$I$28&gt;=Rates!$J$14,'Claim Details'!$I$28&lt;=Rates!$J$15,'Claim Details'!$I$19="No"),Rates!$J$19,"£0.00"))))))))))))))))))))))))</f>
        <v>£0.00</v>
      </c>
      <c r="BE159" s="189" t="str">
        <f>IF(AND(AE159="A",'Claim Details'!$I$28&gt;=Rates!$D$14,'Claim Details'!$I$28&lt;=Rates!$D$15,'Claim Details'!$I$19="Yes"),Rates!$J$25,IF(AND(AE159="A",'Claim Details'!$I$28&gt;=Rates!$D$14,'Claim Details'!$I$28&lt;=Rates!$D$15,'Claim Details'!$I$19="No"),Rates!$D$25,IF(AND(AE159="A",'Claim Details'!$I$28&gt;=Rates!$F$14,'Claim Details'!$I$28&lt;=Rates!$F$15,'Claim Details'!$I$19="Yes"),Rates!$G$25,IF(AND(AE159="A",'Claim Details'!$I$28&gt;=Rates!$F$14,'Claim Details'!$I$28&lt;=Rates!$F$15,'Claim Details'!$I$19="No"),Rates!$F$25,IF(AND(AE159="A",'Claim Details'!$I$28&gt;=Rates!$H$14,'Claim Details'!$I$28&lt;=Rates!$H$15,'Claim Details'!$I$19="Yes"),Rates!$I$25,IF(AND(AE159="A",'Claim Details'!$I$28&gt;=Rates!$H$14,'Claim Details'!$I$28&lt;=Rates!$H$15,'Claim Details'!$I$19="No"),Rates!$H$25,IF(AND(AE159="A",'Claim Details'!$I$28&gt;=Rates!$J$14,'Claim Details'!$I$28&lt;=Rates!$J$15,'Claim Details'!$I$19="Yes"),Rates!$K$25,IF(AND(AE159="A",'Claim Details'!$I$28&gt;=Rates!$J$14,'Claim Details'!$I$28&lt;=Rates!$J$15,'Claim Details'!$I$19="No"),Rates!$J$25,IF(AND(AE159="B",'Claim Details'!$I$28&gt;=Rates!$D$14,'Claim Details'!$I$28&lt;=Rates!$D$15,'Claim Details'!$I$19="Yes"),Rates!$E$26,IF(AND(AE159="B",'Claim Details'!$I$28&gt;=Rates!$D$14,'Claim Details'!$I$28&lt;=Rates!$D$15,'Claim Details'!$I$19="No"),Rates!$D$26,IF(AND(AE159="B",'Claim Details'!$I$28&gt;=Rates!$F$14,'Claim Details'!$I$28&lt;=Rates!$F$15,'Claim Details'!$I$19="Yes"),Rates!$G$26,IF(AND(AE159="B",'Claim Details'!$I$28&gt;=Rates!$F$14,'Claim Details'!$I$28&lt;=Rates!$F$15,'Claim Details'!$I$19="No"),Rates!$F$26,IF(AND(AE159="B",'Claim Details'!$I$28&gt;=Rates!$H$14,'Claim Details'!$I$28&lt;=Rates!$H$15,'Claim Details'!$I$19="Yes"),Rates!$I$26,IF(AND(AE159="B",'Claim Details'!$I$28&gt;=Rates!$H$14,'Claim Details'!$I$28&lt;=Rates!$H$15,'Claim Details'!$I$19="No"),Rates!$H$26,IF(AND(AE159="B",'Claim Details'!$I$28&gt;=Rates!$J$14,'Claim Details'!$I$28&lt;=Rates!$J$15,'Claim Details'!$I$19="Yes"),Rates!$K$26,IF(AND(AE159="B",'Claim Details'!$I$28&gt;=Rates!$J$14,'Claim Details'!$I$28&lt;=Rates!$J$15,'Claim Details'!$I$19="No"),Rates!$J$26,IF(AND(AE159="C",'Claim Details'!$I$28&gt;=Rates!$D$14,'Claim Details'!$I$28&lt;=Rates!$D$15,'Claim Details'!$I$19="Yes"),Rates!$E$27,IF(AND(AE159="C",'Claim Details'!$I$28&gt;=Rates!$D$14,'Claim Details'!$I$28&lt;=Rates!$D$15,'Claim Details'!$I$19="No"),Rates!$D$27,IF(AND(AE159="C",'Claim Details'!$I$28&gt;=Rates!$F$14,'Claim Details'!$I$28&lt;=Rates!$F$15,'Claim Details'!$I$19="Yes"),Rates!$G$27,IF(AND(AE159="C",'Claim Details'!$I$28&gt;=Rates!$F$14,'Claim Details'!$I$28&lt;=Rates!$F$15,'Claim Details'!$I$19="No"),Rates!$F$27,IF(AND(AE159="C",'Claim Details'!$I$28&gt;=Rates!$H$14,'Claim Details'!$I$28&lt;=Rates!$H$15,'Claim Details'!$I$19="Yes"),Rates!$I$27,IF(AND(AE159="C",'Claim Details'!$I$28&gt;=Rates!$H$14,'Claim Details'!$I$28&lt;=Rates!$H$15,'Claim Details'!$I$19="No"),Rates!$H$27,IF(AND(AE159="C",'Claim Details'!$I$28&gt;=Rates!$J$14,'Claim Details'!$I$28&lt;=Rates!$J$15,'Claim Details'!$I$19="Yes"),Rates!$K$27,IF(AND(AE159="C",'Claim Details'!$I$28&gt;=Rates!$J$14,'Claim Details'!$I$28&lt;=Rates!$J$15,'Claim Details'!$I$19="No"),Rates!$J$27,"£0.00"))))))))))))))))))))))))</f>
        <v>£0.00</v>
      </c>
      <c r="BF159" s="189" t="str">
        <f>IF(AND(AE159="A",'Claim Details'!$I$28&gt;=Rates!$D$14,'Claim Details'!$I$28&lt;=Rates!$D$15,'Claim Details'!$I$19="Yes"),Rates!$E$20,IF(AND(AE159="A",'Claim Details'!$I$28&gt;=Rates!$D$14,'Claim Details'!$I$28&lt;=Rates!$D$15,'Claim Details'!$I$19="No"),Rates!$D$20,IF(AND(AE159="A",'Claim Details'!$I$28&gt;=Rates!$F$14,'Claim Details'!$I$28&lt;=Rates!$F$15,'Claim Details'!$I$19="Yes"),Rates!$G$20,IF(AND(AE159="A",'Claim Details'!$I$28&gt;=Rates!$F$14,'Claim Details'!$I$28&lt;=Rates!$F$15,'Claim Details'!$I$19="No"),Rates!$F$20,IF(AND(AE159="A",'Claim Details'!$I$28&gt;=Rates!$H$14,'Claim Details'!$I$28&lt;=Rates!$H$15,'Claim Details'!$I$19="Yes"),Rates!$I$20,IF(AND(AE159="A",'Claim Details'!$I$28&gt;=Rates!$H$14,'Claim Details'!$I$28&lt;=Rates!$H$15,'Claim Details'!$I$19="No"),Rates!$H$20,IF(AND(AE159="A",'Claim Details'!$I$28&gt;=Rates!$J$14,'Claim Details'!$I$28&lt;=Rates!$J$15,'Claim Details'!$I$19="Yes"),Rates!$K$20,IF(AND(AE159="A",'Claim Details'!$I$28&gt;=Rates!$J$14,'Claim Details'!$I$28&lt;=Rates!$J$15,'Claim Details'!$I$19="No"),Rates!$J$20,IF(AND(AE159="B",'Claim Details'!$I$28&gt;=Rates!$D$14,'Claim Details'!$I$28&lt;=Rates!$D$15,'Claim Details'!$I$19="Yes"),Rates!$E$21,IF(AND(AE159="B",'Claim Details'!$I$28&gt;=Rates!$D$14,'Claim Details'!$I$28&lt;=Rates!$D$15,'Claim Details'!$I$19="No"),Rates!$D$21,IF(AND(AE159="B",'Claim Details'!$I$28&gt;=Rates!$F$14,'Claim Details'!$I$28&lt;=Rates!$F$15,'Claim Details'!$I$19="Yes"),Rates!$G$21,IF(AND(AE159="B",'Claim Details'!$I$28&gt;=Rates!$F$14,'Claim Details'!$I$28&lt;=Rates!$F$15,'Claim Details'!$I$19="No"),Rates!$F$21,IF(AND(AE159="B",'Claim Details'!$I$28&gt;=Rates!$H$14,'Claim Details'!$I$28&lt;=Rates!$H$15,'Claim Details'!$I$19="Yes"),Rates!$I$21,IF(AND(AE159="B",'Claim Details'!$I$28&gt;=Rates!$H$14,'Claim Details'!$I$28&lt;=Rates!$H$15,'Claim Details'!$I$19="No"),Rates!$H$21,IF(AND(AE159="B",'Claim Details'!$I$28&gt;=Rates!$J$14,'Claim Details'!$I$28&lt;=Rates!$J$15,'Claim Details'!$I$19="Yes"),Rates!$K$21,IF(AND(AE159="B",'Claim Details'!$I$28&gt;=Rates!$J$14,'Claim Details'!$I$28&lt;=Rates!$J$15,'Claim Details'!$I$19="No"),Rates!$J$21,"£0.00"))))))))))))))))</f>
        <v>£0.00</v>
      </c>
      <c r="BG159" s="189" t="str">
        <f>IF(AND(AE159="A",'Claim Details'!$I$28&gt;=Rates!$D$14,'Claim Details'!$I$28&lt;=Rates!$D$15,'Claim Details'!$I$19="Yes"),Rates!$E$22,IF(AND(AE159="A",'Claim Details'!$I$28&gt;=Rates!$D$14,'Claim Details'!$I$28&lt;=Rates!$D$15,'Claim Details'!$I$19="No"),Rates!$D$22,IF(AND(AE159="A",'Claim Details'!$I$28&gt;=Rates!$F$14,'Claim Details'!$I$28&lt;=Rates!$F$15,'Claim Details'!$I$19="Yes"),Rates!$G$22,IF(AND(AE159="A",'Claim Details'!$I$28&gt;=Rates!$F$14,'Claim Details'!$I$28&lt;=Rates!$F$15,'Claim Details'!$I$19="No"),Rates!$F$22,IF(AND(AE159="A",'Claim Details'!$I$28&gt;=Rates!$H$14,'Claim Details'!$I$28&lt;=Rates!$H$15,'Claim Details'!$I$19="Yes"),Rates!$I$22,IF(AND(AE159="A",'Claim Details'!$I$28&gt;=Rates!$H$14,'Claim Details'!$I$28&lt;=Rates!$H$15,'Claim Details'!$I$19="No"),Rates!$H$22,IF(AND(AE159="A",'Claim Details'!$I$28&gt;=Rates!$J$14,'Claim Details'!$I$28&lt;=Rates!$J$15,'Claim Details'!$I$19="Yes"),Rates!$K$22,IF(AND(AE159="A",'Claim Details'!$I$28&gt;=Rates!$J$14,'Claim Details'!$I$28&lt;=Rates!$J$15,'Claim Details'!$I$19="No"),Rates!$J$22,IF(AND(AE159="B",'Claim Details'!$I$28&gt;=Rates!$D$14,'Claim Details'!$I$28&lt;=Rates!$D$15,'Claim Details'!$I$19="Yes"),Rates!$E$23,IF(AND(AE159="B",'Claim Details'!$I$28&gt;=Rates!$D$14,'Claim Details'!$I$28&lt;=Rates!$D$15,'Claim Details'!$I$19="No"),Rates!$D$23,IF(AND(AE159="B",'Claim Details'!$I$28&gt;=Rates!$F$14,'Claim Details'!$I$28&lt;=Rates!$F$15,'Claim Details'!$I$19="Yes"),Rates!$G$23,IF(AND(AE159="B",'Claim Details'!$I$28&gt;=Rates!$F$14,'Claim Details'!$I$28&lt;=Rates!$F$15,'Claim Details'!$I$19="No"),Rates!$F$23,IF(AND(AE159="B",'Claim Details'!$I$28&gt;=Rates!$H$14,'Claim Details'!$I$28&lt;=Rates!$H$15,'Claim Details'!$I$19="Yes"),Rates!$I$23,IF(AND(AE159="B",'Claim Details'!$I$28&gt;=Rates!$H$14,'Claim Details'!$I$28&lt;=Rates!$H$15,'Claim Details'!$I$19="No"),Rates!$H$23,IF(AND(AE159="B",'Claim Details'!$I$28&gt;=Rates!$J$14,'Claim Details'!$I$28&lt;=Rates!$J$15,'Claim Details'!$I$19="Yes"),Rates!$K$23,IF(AND(AE159="B",'Claim Details'!$I$28&gt;=Rates!$J$14,'Claim Details'!$I$28&lt;=Rates!$J$15,'Claim Details'!$I$19="No"),Rates!$J$23,IF(AND(AE159="C",'Claim Details'!$I$28&gt;=Rates!$D$14,'Claim Details'!$I$28&lt;=Rates!$D$15,'Claim Details'!$I$19="Yes"),Rates!$E$24,IF(AND(AE159="C",'Claim Details'!$I$28&gt;=Rates!$D$14,'Claim Details'!$I$28&lt;=Rates!$D$15,'Claim Details'!$I$19="No"),Rates!$D$24,IF(AND(AE159="C",'Claim Details'!$I$28&gt;=Rates!$F$14,'Claim Details'!$I$28&lt;=Rates!$F$15,'Claim Details'!$I$19="Yes"),Rates!$G$24,IF(AND(AE159="C",'Claim Details'!$I$28&gt;=Rates!$F$14,'Claim Details'!$I$28&lt;=Rates!$F$15,'Claim Details'!$I$19="No"),Rates!$F$24,IF(AND(AE159="C",'Claim Details'!$I$28&gt;=Rates!$H$14,'Claim Details'!$I$28&lt;=Rates!$H$15,'Claim Details'!$I$19="Yes"),Rates!$I$24,IF(AND(AE159="C",'Claim Details'!$I$28&gt;=Rates!$H$14,'Claim Details'!$I$28&lt;=Rates!$H$15,'Claim Details'!$I$19="No"),Rates!$H$24,IF(AND(AE159="C",'Claim Details'!$I$28&gt;=Rates!$J$14,'Claim Details'!$I$28&lt;=Rates!$J$15,'Claim Details'!$I$19="Yes"),Rates!$K$24,IF(AND(AE159="C",'Claim Details'!$I$28&gt;=Rates!$J$14,'Claim Details'!$I$28&lt;=Rates!$J$15,'Claim Details'!$I$19="No"),Rates!$J$24,"£0.00"))))))))))))))))))))))))</f>
        <v>£0.00</v>
      </c>
      <c r="BH159" s="189" t="str">
        <f t="shared" si="43"/>
        <v>£0.00</v>
      </c>
      <c r="BI159" s="189">
        <f t="shared" si="44"/>
        <v>0</v>
      </c>
      <c r="BO159" s="202" t="str">
        <f>IF(H159="","£0.00",IF(AP159="4","£0.00",IF(AP159="5","£0.00",IF(AP159="1","£0.00",((AQ159*H159)*'Claim Details'!$F$111)/100))))</f>
        <v>£0.00</v>
      </c>
      <c r="BP159" s="202" t="str">
        <f>IF(T159="","£0.00",IF(AP159="4","£0.00",IF(AP159="5","£0.00",IF(AP159="1","£0.00",((AR159*T159)*'Claim Details'!$N$111)/100))))</f>
        <v>£0.00</v>
      </c>
      <c r="BQ159" s="202" t="str">
        <f>IF(AI159="","£0.00",IF(AP159="4","£0.00",IF(AP159="5","£0.00",IF(AP159="1","£0.00",((BI159*AI159)*'Claim Details'!$W$111)/100))))</f>
        <v>£0.00</v>
      </c>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row>
    <row r="160" spans="1:97" ht="15">
      <c r="A160" s="145"/>
      <c r="B160" s="91"/>
      <c r="C160" s="96"/>
      <c r="D160" s="97"/>
      <c r="E160" s="98"/>
      <c r="F160" s="89"/>
      <c r="G160" s="99"/>
      <c r="H160" s="100"/>
      <c r="I160" s="221" t="str">
        <f t="shared" si="34"/>
        <v>£0.00</v>
      </c>
      <c r="J160" s="101"/>
      <c r="K160" s="100"/>
      <c r="L160" s="221" t="str">
        <f t="shared" si="35"/>
        <v>£0.00</v>
      </c>
      <c r="M160" s="101"/>
      <c r="N160" s="102"/>
      <c r="O160" s="145"/>
      <c r="P160" s="77"/>
      <c r="Q160" s="87"/>
      <c r="R160" s="87"/>
      <c r="S160" s="87"/>
      <c r="T160" s="149" t="str">
        <f t="shared" si="36"/>
        <v/>
      </c>
      <c r="U160" s="87" t="str">
        <f t="shared" si="45"/>
        <v/>
      </c>
      <c r="V160" s="87"/>
      <c r="W160" s="53" t="str">
        <f t="shared" si="37"/>
        <v>£0.00</v>
      </c>
      <c r="X160" s="53"/>
      <c r="Y160" s="87"/>
      <c r="Z160" s="78"/>
      <c r="AA160" s="79"/>
      <c r="AB160" s="160"/>
      <c r="AC160" s="98"/>
      <c r="AD160" s="225"/>
      <c r="AE160" s="235" t="str">
        <f t="shared" si="38"/>
        <v/>
      </c>
      <c r="AF160" s="87" t="str">
        <f t="shared" si="39"/>
        <v/>
      </c>
      <c r="AG160" s="53"/>
      <c r="AH160" s="224"/>
      <c r="AI160" s="226" t="str">
        <f t="shared" si="31"/>
        <v/>
      </c>
      <c r="AJ160" s="236" t="str">
        <f t="shared" si="40"/>
        <v>£0.00</v>
      </c>
      <c r="AK160" s="31"/>
      <c r="AL160" s="1"/>
      <c r="AM160" s="1"/>
      <c r="AN160" s="1"/>
      <c r="AO160" s="1"/>
      <c r="AP160" s="1" t="str">
        <f t="shared" si="32"/>
        <v/>
      </c>
      <c r="AQ160" s="27">
        <f t="shared" si="33"/>
        <v>0</v>
      </c>
      <c r="AR160" s="189">
        <f t="shared" si="41"/>
        <v>0</v>
      </c>
      <c r="AS160" s="190" t="str">
        <f>IF(AND(C160="A",'Claim Details'!$E$28&gt;=Rates!$D$14,'Claim Details'!$E$28&lt;=Rates!$D$15,'Claim Details'!$E$19="Yes"),Rates!$E$17,IF(AND(C160="A",'Claim Details'!$E$28&gt;=Rates!$D$14,'Claim Details'!$E$28&lt;=Rates!$D$15,'Claim Details'!$E$19="No"),Rates!$D$17,IF(AND(C160="A",'Claim Details'!$E$28&gt;=Rates!$F$14,'Claim Details'!$E$28&lt;=Rates!$F$15,'Claim Details'!$E$19="Yes"),Rates!$G$17,IF(AND(C160="A",'Claim Details'!$E$28&gt;=Rates!$F$14,'Claim Details'!$E$28&lt;=Rates!$F$15,'Claim Details'!$E$19="No"),Rates!$F$17,IF(AND(C160="A",'Claim Details'!$E$28&gt;=Rates!$H$14,'Claim Details'!$E$28&lt;=Rates!$H$15,'Claim Details'!$E$19="Yes"),Rates!$I$17,IF(AND(C160="A",'Claim Details'!$E$28&gt;=Rates!$H$14,'Claim Details'!$E$28&lt;=Rates!$H$15,'Claim Details'!$E$19="No"),Rates!$H$17,IF(AND(C160="A",'Claim Details'!$E$28&gt;=Rates!$J$14,'Claim Details'!$E$28&lt;=Rates!$J$15,'Claim Details'!$E$19="Yes"),Rates!$K$17,IF(AND(C160="A",'Claim Details'!$E$28&gt;=Rates!$J$14,'Claim Details'!$E$28&lt;=Rates!$J$15,'Claim Details'!$E$19="No"),Rates!$J$17,IF(AND(C160="B",'Claim Details'!$E$28&gt;=Rates!$D$14,'Claim Details'!$E$28&lt;=Rates!$D$15,'Claim Details'!$E$19="Yes"),Rates!$E$18,IF(AND(C160="B",'Claim Details'!$E$28&gt;=Rates!$D$14,'Claim Details'!$E$28&lt;=Rates!$D$15,'Claim Details'!$E$19="No"),Rates!$D$18,IF(AND(C160="B",'Claim Details'!$E$28&gt;=Rates!$F$14,'Claim Details'!$E$28&lt;=Rates!$F$15,'Claim Details'!$E$19="Yes"),Rates!$G$18,IF(AND(C160="B",'Claim Details'!$E$28&gt;=Rates!$F$14,'Claim Details'!$E$28&lt;=Rates!$F$15,'Claim Details'!$E$19="No"),Rates!$F$18,IF(AND(C160="B",'Claim Details'!$E$28&gt;=Rates!$H$14,'Claim Details'!$E$28&lt;=Rates!$H$15,'Claim Details'!$E$19="Yes"),Rates!$I$18,IF(AND(C160="B",'Claim Details'!$E$28&gt;=Rates!$H$14,'Claim Details'!$E$28&lt;=Rates!$H$15,'Claim Details'!$E$19="No"),Rates!$H$18,IF(AND(C160="B",'Claim Details'!$E$28&gt;=Rates!$J$14,'Claim Details'!$E$28&lt;=Rates!$J$15,'Claim Details'!$E$19="Yes"),Rates!$K$18,IF(AND(C160="B",'Claim Details'!$E$28&gt;=Rates!$J$14,'Claim Details'!$E$28&lt;=Rates!$J$15,'Claim Details'!$E$19="No"),Rates!$J$18,IF(AND(C160="C",'Claim Details'!$E$28&gt;=Rates!$D$14,'Claim Details'!$E$28&lt;=Rates!$D$15,'Claim Details'!$E$19="Yes"),Rates!$E$19,IF(AND(C160="C",'Claim Details'!$E$28&gt;=Rates!$D$14,'Claim Details'!$E$28&lt;=Rates!$D$15,'Claim Details'!$E$19="No"),Rates!$D$19,IF(AND(C160="C",'Claim Details'!$E$28&gt;=Rates!$F$14,'Claim Details'!$E$28&lt;=Rates!$F$15,'Claim Details'!$E$19="Yes"),Rates!$G$19,IF(AND(C160="C",'Claim Details'!$E$28&gt;=Rates!$F$14,'Claim Details'!$E$28&lt;=Rates!$F$15,'Claim Details'!$E$19="No"),Rates!$F$19,IF(AND(C160="C",'Claim Details'!$E$28&gt;=Rates!$H$14,'Claim Details'!$E$28&lt;=Rates!$H$15,'Claim Details'!$E$19="Yes"),Rates!$I$19,IF(AND(C160="C",'Claim Details'!$E$28&gt;=Rates!$H$14,'Claim Details'!$E$28&lt;=Rates!$H$15,'Claim Details'!$E$19="No"),Rates!$H$19,IF(AND(C160="C",'Claim Details'!$E$28&gt;=Rates!$J$14,'Claim Details'!$E$28&lt;=Rates!$J$15,'Claim Details'!$E$19="Yes"),Rates!$K$19,IF(AND(C160="C",'Claim Details'!$E$28&gt;=Rates!$J$14,'Claim Details'!$E$28&lt;=Rates!$J$15,'Claim Details'!$E$19="No"),Rates!$J$19,"£0.00"))))))))))))))))))))))))</f>
        <v>£0.00</v>
      </c>
      <c r="AT160" s="189" t="str">
        <f>IF(AND(C160="A",'Claim Details'!$E$28&gt;=Rates!$D$14,'Claim Details'!$E$28&lt;=Rates!$D$15,'Claim Details'!$E$19="Yes"),Rates!$E$25,IF(AND(C160="A",'Claim Details'!$E$28&gt;=Rates!$D$14,'Claim Details'!$E$28&lt;=Rates!$D$15,'Claim Details'!$E$19="No"),Rates!$D$25,IF(AND(C160="A",'Claim Details'!$E$28&gt;=Rates!$F$14,'Claim Details'!$E$28&lt;=Rates!$F$15,'Claim Details'!$E$19="Yes"),Rates!$G$25,IF(AND(C160="A",'Claim Details'!$E$28&gt;=Rates!$F$14,'Claim Details'!$E$28&lt;=Rates!$F$15,'Claim Details'!$E$19="No"),Rates!$F$25,IF(AND(C160="A",'Claim Details'!$E$28&gt;=Rates!$H$14,'Claim Details'!$E$28&lt;=Rates!$H$15,'Claim Details'!$E$19="Yes"),Rates!$I$25,IF(AND(C160="A",'Claim Details'!$E$28&gt;=Rates!$H$14,'Claim Details'!$E$28&lt;=Rates!$H$15,'Claim Details'!$E$19="No"),Rates!$H$25,IF(AND(C160="A",'Claim Details'!$E$28&gt;=Rates!$J$14,'Claim Details'!$E$28&lt;=Rates!$J$15,'Claim Details'!$E$19="Yes"),Rates!$K$25,IF(AND(C160="A",'Claim Details'!$E$28&gt;=Rates!$J$14,'Claim Details'!$E$28&lt;=Rates!$J$15,'Claim Details'!$E$19="No"),Rates!$J$25,IF(AND(C160="B",'Claim Details'!$E$28&gt;=Rates!$D$14,'Claim Details'!$E$28&lt;=Rates!$D$15,'Claim Details'!$E$19="Yes"),Rates!$E$26,IF(AND(C160="B",'Claim Details'!$E$28&gt;=Rates!$D$14,'Claim Details'!$E$28&lt;=Rates!$D$15,'Claim Details'!$E$19="No"),Rates!$D$26,IF(AND(C160="B",'Claim Details'!$E$28&gt;=Rates!$F$14,'Claim Details'!$E$28&lt;=Rates!$F$15,'Claim Details'!$E$19="Yes"),Rates!$G$26,IF(AND(C160="B",'Claim Details'!$E$28&gt;=Rates!$F$14,'Claim Details'!$E$28&lt;=Rates!$F$15,'Claim Details'!$E$19="No"),Rates!$F$26,IF(AND(C160="B",'Claim Details'!$E$28&gt;=Rates!$H$14,'Claim Details'!$E$28&lt;=Rates!$H$15,'Claim Details'!$E$19="Yes"),Rates!$I$26,IF(AND(C160="B",'Claim Details'!$E$28&gt;=Rates!$H$14,'Claim Details'!$E$28&lt;=Rates!$H$15,'Claim Details'!$E$19="No"),Rates!$H$26,IF(AND(C160="B",'Claim Details'!$E$28&gt;=Rates!$J$14,'Claim Details'!$E$28&lt;=Rates!$J$15,'Claim Details'!$E$19="Yes"),Rates!$K$26,IF(AND(C160="B",'Claim Details'!$E$28&gt;=Rates!$J$14,'Claim Details'!$E$28&lt;=Rates!$J$15,'Claim Details'!$E$19="No"),Rates!$J$26,IF(AND(C160="C",'Claim Details'!$E$28&gt;=Rates!$D$14,'Claim Details'!$E$28&lt;=Rates!$D$15,'Claim Details'!$E$19="Yes"),Rates!$E$27,IF(AND(C160="C",'Claim Details'!$E$28&gt;=Rates!$D$14,'Claim Details'!$E$28&lt;=Rates!$D$15,'Claim Details'!$E$19="No"),Rates!$D$27,IF(AND(C160="C",'Claim Details'!$E$28&gt;=Rates!$F$14,'Claim Details'!$E$28&lt;=Rates!$F$15,'Claim Details'!$E$19="Yes"),Rates!$G$27,IF(AND(C160="C",'Claim Details'!$E$28&gt;=Rates!$F$14,'Claim Details'!$E$28&lt;=Rates!$F$15,'Claim Details'!$E$19="No"),Rates!$F$27,IF(AND(C160="C",'Claim Details'!$E$28&gt;=Rates!$H$14,'Claim Details'!$E$28&lt;=Rates!$H$15,'Claim Details'!$E$19="Yes"),Rates!$I$27,IF(AND(C160="C",'Claim Details'!$E$28&gt;=Rates!$H$14,'Claim Details'!$E$28&lt;=Rates!$H$15,'Claim Details'!$E$19="No"),Rates!$H$27,IF(AND(C160="C",'Claim Details'!$E$28&gt;=Rates!$J$14,'Claim Details'!$E$28&lt;=Rates!$J$15,'Claim Details'!$E$19="Yes"),Rates!$K$27,IF(AND(C160="C",'Claim Details'!$E$28&gt;=Rates!$J$14,'Claim Details'!$E$28&lt;=Rates!$J$15,'Claim Details'!$E$19="No"),Rates!$J$27,"£0.00"))))))))))))))))))))))))</f>
        <v>£0.00</v>
      </c>
      <c r="AU160" s="191" t="str">
        <f>IF(AND(C160="A",'Claim Details'!$E$28&gt;=Rates!$D$14,'Claim Details'!$E$28&lt;=Rates!$D$15,'Claim Details'!$E$19="Yes"),Rates!$E$20,IF(AND(C160="A",'Claim Details'!$E$28&gt;=Rates!$D$14,'Claim Details'!$E$28&lt;=Rates!$D$15,'Claim Details'!$E$19="No"),Rates!$D$20,IF(AND(C160="A",'Claim Details'!$E$28&gt;=Rates!$F$14,'Claim Details'!$E$28&lt;=Rates!$F$15,'Claim Details'!$E$19="Yes"),Rates!$G$20,IF(AND(C160="A",'Claim Details'!$E$28&gt;=Rates!$F$14,'Claim Details'!$E$28&lt;=Rates!$F$15,'Claim Details'!$E$19="No"),Rates!$F$20,IF(AND(C160="A",'Claim Details'!$E$28&gt;=Rates!$H$14,'Claim Details'!$E$28&lt;=Rates!$H$15,'Claim Details'!$E$19="Yes"),Rates!$I$20,IF(AND(C160="A",'Claim Details'!$E$28&gt;=Rates!$H$14,'Claim Details'!$E$28&lt;=Rates!$H$15,'Claim Details'!$E$19="No"),Rates!$H$20,IF(AND(C160="A",'Claim Details'!$E$28&gt;=Rates!$J$14,'Claim Details'!$E$28&lt;=Rates!$J$15,'Claim Details'!$E$19="Yes"),Rates!$K$20,IF(AND(C160="A",'Claim Details'!$E$28&gt;=Rates!$J$14,'Claim Details'!$E$28&lt;=Rates!$J$15,'Claim Details'!$E$19="No"),Rates!$J$20,IF(AND(C160="B",'Claim Details'!$E$28&gt;=Rates!$D$14,'Claim Details'!$E$28&lt;=Rates!$D$15,'Claim Details'!$E$19="Yes"),Rates!$E$21,IF(AND(C160="B",'Claim Details'!$E$28&gt;=Rates!$D$14,'Claim Details'!$E$28&lt;=Rates!$D$15,'Claim Details'!$E$19="No"),Rates!$D$21,IF(AND(C160="B",'Claim Details'!$E$28&gt;=Rates!$F$14,'Claim Details'!$E$28&lt;=Rates!$F$15,'Claim Details'!$E$19="Yes"),Rates!$G$21,IF(AND(C160="B",'Claim Details'!$E$28&gt;=Rates!$F$14,'Claim Details'!$E$28&lt;=Rates!$F$15,'Claim Details'!$E$19="No"),Rates!$F$21,IF(AND(C160="B",'Claim Details'!$E$28&gt;=Rates!$H$14,'Claim Details'!$E$28&lt;=Rates!$H$15,'Claim Details'!$E$19="Yes"),Rates!$I$21,IF(AND(C160="B",'Claim Details'!$E$28&gt;=Rates!$H$14,'Claim Details'!$E$28&lt;=Rates!$H$15,'Claim Details'!$E$19="No"),Rates!$H$21,IF(AND(C160="B",'Claim Details'!$E$28&gt;=Rates!$J$14,'Claim Details'!$E$28&lt;=Rates!$J$15,'Claim Details'!$E$19="Yes"),Rates!$K$21,IF(AND(C160="B",'Claim Details'!$E$28&gt;=Rates!$J$14,'Claim Details'!$E$28&lt;=Rates!$J$15,'Claim Details'!$E$19="No"),Rates!$J$21,"£0.00"))))))))))))))))</f>
        <v>£0.00</v>
      </c>
      <c r="AV160" s="191" t="str">
        <f>IF(AND(C160="A",'Claim Details'!$E$28&gt;=Rates!$D$14,'Claim Details'!$E$28&lt;=Rates!$D$15,'Claim Details'!$E$19="Yes"),Rates!$E$22,IF(AND(C160="A",'Claim Details'!$E$28&gt;=Rates!$D$14,'Claim Details'!$E$28&lt;=Rates!$D$15,'Claim Details'!$E$19="No"),Rates!$D$22,IF(AND(C160="A",'Claim Details'!$E$28&gt;=Rates!$F$14,'Claim Details'!$E$28&lt;=Rates!$F$15,'Claim Details'!$E$19="Yes"),Rates!$G$22,IF(AND(C160="A",'Claim Details'!$E$28&gt;=Rates!$F$14,'Claim Details'!$E$28&lt;=Rates!$F$15,'Claim Details'!$E$19="No"),Rates!$F$22,IF(AND(C160="A",'Claim Details'!$E$28&gt;=Rates!$H$14,'Claim Details'!$E$28&lt;=Rates!$H$15,'Claim Details'!$E$19="Yes"),Rates!$I$22,IF(AND(C160="A",'Claim Details'!$E$28&gt;=Rates!$H$14,'Claim Details'!$E$28&lt;=Rates!$H$15,'Claim Details'!$E$19="No"),Rates!$H$22,IF(AND(C160="A",'Claim Details'!$E$28&gt;=Rates!$J$14,'Claim Details'!$E$28&lt;=Rates!$J$15,'Claim Details'!$E$19="Yes"),Rates!$K$22,IF(AND(C160="A",'Claim Details'!$E$28&gt;=Rates!$J$14,'Claim Details'!$E$28&lt;=Rates!$J$15,'Claim Details'!$E$19="No"),Rates!$J$22,IF(AND(C160="B",'Claim Details'!$E$28&gt;=Rates!$D$14,'Claim Details'!$E$28&lt;=Rates!$D$15,'Claim Details'!$E$19="Yes"),Rates!$E$23,IF(AND(C160="B",'Claim Details'!$E$28&gt;=Rates!$D$14,'Claim Details'!$E$28&lt;=Rates!$D$15,'Claim Details'!$E$19="No"),Rates!$D$23,IF(AND(C160="B",'Claim Details'!$E$28&gt;=Rates!$F$14,'Claim Details'!$E$28&lt;=Rates!$F$15,'Claim Details'!$E$19="Yes"),Rates!$G$23,IF(AND(C160="B",'Claim Details'!$E$28&gt;=Rates!$F$14,'Claim Details'!$E$28&lt;=Rates!$F$15,'Claim Details'!$E$19="No"),Rates!$F$23,IF(AND(C160="B",'Claim Details'!$E$28&gt;=Rates!$H$14,'Claim Details'!$E$28&lt;=Rates!$H$15,'Claim Details'!$E$19="Yes"),Rates!$I$23,IF(AND(C160="B",'Claim Details'!$E$28&gt;=Rates!$H$14,'Claim Details'!$E$28&lt;=Rates!$H$15,'Claim Details'!$E$19="No"),Rates!$H$23,IF(AND(C160="B",'Claim Details'!$E$28&gt;=Rates!$J$14,'Claim Details'!$E$28&lt;=Rates!$J$15,'Claim Details'!$E$19="Yes"),Rates!$K$23,IF(AND(C160="B",'Claim Details'!$E$28&gt;=Rates!$J$14,'Claim Details'!$E$28&lt;=Rates!$J$15,'Claim Details'!$E$19="No"),Rates!$J$23,IF(AND(C160="C",'Claim Details'!$E$28&gt;=Rates!$D$14,'Claim Details'!$E$28&lt;=Rates!$D$15,'Claim Details'!$E$19="Yes"),Rates!$E$24,IF(AND(C160="C",'Claim Details'!$E$28&gt;=Rates!$D$14,'Claim Details'!$E$28&lt;=Rates!$D$15,'Claim Details'!$E$19="No"),Rates!$D$24,IF(AND(C160="C",'Claim Details'!$E$28&gt;=Rates!$F$14,'Claim Details'!$E$28&lt;=Rates!$F$15,'Claim Details'!$E$19="Yes"),Rates!$G$24,IF(AND(C160="C",'Claim Details'!$E$28&gt;=Rates!$F$14,'Claim Details'!$E$28&lt;=Rates!$F$15,'Claim Details'!$E$19="No"),Rates!$F$24,IF(AND(C160="C",'Claim Details'!$E$28&gt;=Rates!$H$14,'Claim Details'!$E$28&lt;=Rates!$H$15,'Claim Details'!$E$19="Yes"),Rates!$I$24,IF(AND(C160="C",'Claim Details'!$E$28&gt;=Rates!$H$14,'Claim Details'!$E$28&lt;=Rates!$H$15,'Claim Details'!$E$19="No"),Rates!$H$24,IF(AND(C160="C",'Claim Details'!$E$28&gt;=Rates!$J$14,'Claim Details'!$E$28&lt;=Rates!$J$15,'Claim Details'!$E$19="Yes"),Rates!$K$24,IF(AND(C160="C",'Claim Details'!$E$28&gt;=Rates!$J$14,'Claim Details'!$E$28&lt;=Rates!$J$15,'Claim Details'!$E$19="No"),Rates!$J$24,"£0.00"))))))))))))))))))))))))</f>
        <v>£0.00</v>
      </c>
      <c r="AW160" s="1"/>
      <c r="AX160" s="189" t="str">
        <f>IF(AND(U160="A",'Claim Details'!$I$28&gt;=Rates!$D$14,'Claim Details'!$I$28&lt;=Rates!$D$15,'Claim Details'!$I$19="Yes"),Rates!$J$17,IF(AND(U160="A",'Claim Details'!$I$28&gt;=Rates!$D$14,'Claim Details'!$I$28&lt;=Rates!$D$15,'Claim Details'!$I$19="No"),Rates!$D$17,IF(AND(U160="A",'Claim Details'!$I$28&gt;=Rates!$F$14,'Claim Details'!$I$28&lt;=Rates!$F$15,'Claim Details'!$I$19="Yes"),Rates!$G$17,IF(AND(U160="A",'Claim Details'!$I$28&gt;=Rates!$F$14,'Claim Details'!$I$28&lt;=Rates!$F$15,'Claim Details'!$I$19="No"),Rates!$F$17,IF(AND(U160="A",'Claim Details'!$I$28&gt;=Rates!$H$14,'Claim Details'!$I$28&lt;=Rates!$H$15,'Claim Details'!$I$19="Yes"),Rates!$I$17,IF(AND(U160="A",'Claim Details'!$I$28&gt;=Rates!$H$14,'Claim Details'!$I$28&lt;=Rates!$H$15,'Claim Details'!$I$19="No"),Rates!$H$17,IF(AND(U160="A",'Claim Details'!$I$28&gt;=Rates!$J$14,'Claim Details'!$I$28&lt;=Rates!$J$15,'Claim Details'!$I$19="Yes"),Rates!$K$17,IF(AND(U160="A",'Claim Details'!$I$28&gt;=Rates!$J$14,'Claim Details'!$I$28&lt;=Rates!$J$15,'Claim Details'!$I$19="No"),Rates!$J$17,IF(AND(U160="B",'Claim Details'!$I$28&gt;=Rates!$D$14,'Claim Details'!$I$28&lt;=Rates!$D$15,'Claim Details'!$I$19="Yes"),Rates!$E$18,IF(AND(U160="B",'Claim Details'!$I$28&gt;=Rates!$D$14,'Claim Details'!$I$28&lt;=Rates!$D$15,'Claim Details'!$I$19="No"),Rates!$D$18,IF(AND(U160="B",'Claim Details'!$I$28&gt;=Rates!$F$14,'Claim Details'!$I$28&lt;=Rates!$F$15,'Claim Details'!$I$19="Yes"),Rates!$G$18,IF(AND(U160="B",'Claim Details'!$I$28&gt;=Rates!$F$14,'Claim Details'!$I$28&lt;=Rates!$F$15,'Claim Details'!$I$19="No"),Rates!$F$18,IF(AND(U160="B",'Claim Details'!$I$28&gt;=Rates!$H$14,'Claim Details'!$I$28&lt;=Rates!$H$15,'Claim Details'!$I$19="Yes"),Rates!$I$18,IF(AND(U160="B",'Claim Details'!$I$28&gt;=Rates!$H$14,'Claim Details'!$I$28&lt;=Rates!$H$15,'Claim Details'!$I$19="No"),Rates!$H$18,IF(AND(U160="B",'Claim Details'!$I$28&gt;=Rates!$J$14,'Claim Details'!$I$28&lt;=Rates!$J$15,'Claim Details'!$I$19="Yes"),Rates!$K$18,IF(AND(U160="B",'Claim Details'!$I$28&gt;=Rates!$J$14,'Claim Details'!$I$28&lt;=Rates!$J$15,'Claim Details'!$I$19="No"),Rates!$J$18,IF(AND(U160="C",'Claim Details'!$I$28&gt;=Rates!$D$14,'Claim Details'!$I$28&lt;=Rates!$D$15,'Claim Details'!$I$19="Yes"),Rates!$E$19,IF(AND(U160="C",'Claim Details'!$I$28&gt;=Rates!$D$14,'Claim Details'!$I$28&lt;=Rates!$D$15,'Claim Details'!$I$19="No"),Rates!$D$19,IF(AND(U160="C",'Claim Details'!$I$28&gt;=Rates!$F$14,'Claim Details'!$I$28&lt;=Rates!$F$15,'Claim Details'!$I$19="Yes"),Rates!$G$19,IF(AND(U160="C",'Claim Details'!$I$28&gt;=Rates!$F$14,'Claim Details'!$I$28&lt;=Rates!$F$15,'Claim Details'!$I$19="No"),Rates!$F$19,IF(AND(U160="C",'Claim Details'!$I$28&gt;=Rates!$H$14,'Claim Details'!$I$28&lt;=Rates!$H$15,'Claim Details'!$I$19="Yes"),Rates!$I$19,IF(AND(U160="C",'Claim Details'!$I$28&gt;=Rates!$H$14,'Claim Details'!$I$28&lt;=Rates!$H$15,'Claim Details'!$I$19="No"),Rates!$H$19,IF(AND(U160="C",'Claim Details'!$I$28&gt;=Rates!$J$14,'Claim Details'!$I$28&lt;=Rates!$J$15,'Claim Details'!$I$19="Yes"),Rates!$K$19,IF(AND(U160="C",'Claim Details'!$I$28&gt;=Rates!$J$14,'Claim Details'!$I$28&lt;=Rates!$J$15,'Claim Details'!$I$19="No"),Rates!$J$19,"£0.00"))))))))))))))))))))))))</f>
        <v>£0.00</v>
      </c>
      <c r="AY160" s="189" t="str">
        <f>IF(AND(C160="A",'Claim Details'!$I$28&gt;=Rates!$D$14,'Claim Details'!$I$28&lt;=Rates!$D$15,'Claim Details'!$I$19="Yes"),Rates!$J$25,IF(AND(C160="A",'Claim Details'!$I$28&gt;=Rates!$D$14,'Claim Details'!$I$28&lt;=Rates!$D$15,'Claim Details'!$I$19="No"),Rates!$D$25,IF(AND(C160="A",'Claim Details'!$I$28&gt;=Rates!$F$14,'Claim Details'!$I$28&lt;=Rates!$F$15,'Claim Details'!$I$19="Yes"),Rates!$G$25,IF(AND(C160="A",'Claim Details'!$I$28&gt;=Rates!$F$14,'Claim Details'!$I$28&lt;=Rates!$F$15,'Claim Details'!$I$19="No"),Rates!$F$25,IF(AND(C160="A",'Claim Details'!$I$28&gt;=Rates!$H$14,'Claim Details'!$I$28&lt;=Rates!$H$15,'Claim Details'!$I$19="Yes"),Rates!$I$25,IF(AND(C160="A",'Claim Details'!$I$28&gt;=Rates!$H$14,'Claim Details'!$I$28&lt;=Rates!$H$15,'Claim Details'!$I$19="No"),Rates!$H$25,IF(AND(C160="A",'Claim Details'!$I$28&gt;=Rates!$J$14,'Claim Details'!$I$28&lt;=Rates!$J$15,'Claim Details'!$I$19="Yes"),Rates!$K$25,IF(AND(C160="A",'Claim Details'!$I$28&gt;=Rates!$J$14,'Claim Details'!$I$28&lt;=Rates!$J$15,'Claim Details'!$I$19="No"),Rates!$J$25,IF(AND(C160="B",'Claim Details'!$I$28&gt;=Rates!$D$14,'Claim Details'!$I$28&lt;=Rates!$D$15,'Claim Details'!$I$19="Yes"),Rates!$E$26,IF(AND(C160="B",'Claim Details'!$I$28&gt;=Rates!$D$14,'Claim Details'!$I$28&lt;=Rates!$D$15,'Claim Details'!$I$19="No"),Rates!$D$26,IF(AND(C160="B",'Claim Details'!$I$28&gt;=Rates!$F$14,'Claim Details'!$I$28&lt;=Rates!$F$15,'Claim Details'!$I$19="Yes"),Rates!$G$26,IF(AND(C160="B",'Claim Details'!$I$28&gt;=Rates!$F$14,'Claim Details'!$I$28&lt;=Rates!$F$15,'Claim Details'!$I$19="No"),Rates!$F$26,IF(AND(C160="B",'Claim Details'!$I$28&gt;=Rates!$H$14,'Claim Details'!$I$28&lt;=Rates!$H$15,'Claim Details'!$I$19="Yes"),Rates!$I$26,IF(AND(C160="B",'Claim Details'!$I$28&gt;=Rates!$H$14,'Claim Details'!$I$28&lt;=Rates!$H$15,'Claim Details'!$I$19="No"),Rates!$H$26,IF(AND(C160="B",'Claim Details'!$I$28&gt;=Rates!$J$14,'Claim Details'!$I$28&lt;=Rates!$J$15,'Claim Details'!$I$19="Yes"),Rates!$K$26,IF(AND(C160="B",'Claim Details'!$I$28&gt;=Rates!$J$14,'Claim Details'!$I$28&lt;=Rates!$J$15,'Claim Details'!$I$19="No"),Rates!$J$26,IF(AND(C160="C",'Claim Details'!$I$28&gt;=Rates!$D$14,'Claim Details'!$I$28&lt;=Rates!$D$15,'Claim Details'!$I$19="Yes"),Rates!$E$27,IF(AND(C160="C",'Claim Details'!$I$28&gt;=Rates!$D$14,'Claim Details'!$I$28&lt;=Rates!$D$15,'Claim Details'!$I$19="No"),Rates!$D$27,IF(AND(C160="C",'Claim Details'!$I$28&gt;=Rates!$F$14,'Claim Details'!$I$28&lt;=Rates!$F$15,'Claim Details'!$I$19="Yes"),Rates!$G$27,IF(AND(C160="C",'Claim Details'!$I$28&gt;=Rates!$F$14,'Claim Details'!$I$28&lt;=Rates!$F$15,'Claim Details'!$I$19="No"),Rates!$F$27,IF(AND(C160="C",'Claim Details'!$I$28&gt;=Rates!$H$14,'Claim Details'!$I$28&lt;=Rates!$H$15,'Claim Details'!$I$19="Yes"),Rates!$I$27,IF(AND(C160="C",'Claim Details'!$I$28&gt;=Rates!$H$14,'Claim Details'!$I$28&lt;=Rates!$H$15,'Claim Details'!$I$19="No"),Rates!$H$27,IF(AND(C160="C",'Claim Details'!$I$28&gt;=Rates!$J$14,'Claim Details'!$I$28&lt;=Rates!$J$15,'Claim Details'!$I$19="Yes"),Rates!$K$27,IF(AND(C160="C",'Claim Details'!$I$28&gt;=Rates!$J$14,'Claim Details'!$I$28&lt;=Rates!$J$15,'Claim Details'!$I$19="No"),Rates!$J$27,"£0.00"))))))))))))))))))))))))</f>
        <v>£0.00</v>
      </c>
      <c r="AZ160" s="189" t="str">
        <f>IF(AND(C160="A",'Claim Details'!$I$28&gt;=Rates!$D$14,'Claim Details'!$I$28&lt;=Rates!$D$15,'Claim Details'!$I$19="Yes"),Rates!$E$20,IF(AND(C160="A",'Claim Details'!$I$28&gt;=Rates!$D$14,'Claim Details'!$I$28&lt;=Rates!$D$15,'Claim Details'!$I$19="No"),Rates!$D$20,IF(AND(C160="A",'Claim Details'!$I$28&gt;=Rates!$F$14,'Claim Details'!$I$28&lt;=Rates!$F$15,'Claim Details'!$I$19="Yes"),Rates!$G$20,IF(AND(C160="A",'Claim Details'!$I$28&gt;=Rates!$F$14,'Claim Details'!$I$28&lt;=Rates!$F$15,'Claim Details'!$I$19="No"),Rates!$F$20,IF(AND(C160="A",'Claim Details'!$I$28&gt;=Rates!$H$14,'Claim Details'!$I$28&lt;=Rates!$H$15,'Claim Details'!$I$19="Yes"),Rates!$I$20,IF(AND(C160="A",'Claim Details'!$I$28&gt;=Rates!$H$14,'Claim Details'!$I$28&lt;=Rates!$H$15,'Claim Details'!$I$19="No"),Rates!$H$20,IF(AND(C160="A",'Claim Details'!$I$28&gt;=Rates!$J$14,'Claim Details'!$I$28&lt;=Rates!$J$15,'Claim Details'!$I$19="Yes"),Rates!$K$20,IF(AND(C160="A",'Claim Details'!$I$28&gt;=Rates!$J$14,'Claim Details'!$I$28&lt;=Rates!$J$15,'Claim Details'!$I$19="No"),Rates!$J$20,IF(AND(C160="B",'Claim Details'!$I$28&gt;=Rates!$D$14,'Claim Details'!$I$28&lt;=Rates!$D$15,'Claim Details'!$I$19="Yes"),Rates!$E$21,IF(AND(C160="B",'Claim Details'!$I$28&gt;=Rates!$D$14,'Claim Details'!$I$28&lt;=Rates!$D$15,'Claim Details'!$I$19="No"),Rates!$D$21,IF(AND(C160="B",'Claim Details'!$I$28&gt;=Rates!$F$14,'Claim Details'!$I$28&lt;=Rates!$F$15,'Claim Details'!$I$19="Yes"),Rates!$G$21,IF(AND(C160="B",'Claim Details'!$I$28&gt;=Rates!$F$14,'Claim Details'!$I$28&lt;=Rates!$F$15,'Claim Details'!$I$19="No"),Rates!$F$21,IF(AND(C160="B",'Claim Details'!$I$28&gt;=Rates!$H$14,'Claim Details'!$I$28&lt;=Rates!$H$15,'Claim Details'!$I$19="Yes"),Rates!$I$21,IF(AND(C160="B",'Claim Details'!$I$28&gt;=Rates!$H$14,'Claim Details'!$I$28&lt;=Rates!$H$15,'Claim Details'!$I$19="No"),Rates!$H$21,IF(AND(C160="B",'Claim Details'!$I$28&gt;=Rates!$J$14,'Claim Details'!$I$28&lt;=Rates!$J$15,'Claim Details'!$I$19="Yes"),Rates!$K$21,IF(AND(C160="B",'Claim Details'!$I$28&gt;=Rates!$J$14,'Claim Details'!$I$28&lt;=Rates!$J$15,'Claim Details'!$I$19="No"),Rates!$J$21,"£0.00"))))))))))))))))</f>
        <v>£0.00</v>
      </c>
      <c r="BA160" s="189" t="str">
        <f>IF(AND(C160="A",'Claim Details'!$I$28&gt;=Rates!$D$14,'Claim Details'!$I$28&lt;=Rates!$D$15,'Claim Details'!$I$19="Yes"),Rates!$E$22,IF(AND(C160="A",'Claim Details'!$I$28&gt;=Rates!$D$14,'Claim Details'!$I$28&lt;=Rates!$D$15,'Claim Details'!$I$19="No"),Rates!$D$22,IF(AND(C160="A",'Claim Details'!$I$28&gt;=Rates!$F$14,'Claim Details'!$I$28&lt;=Rates!$F$15,'Claim Details'!$I$19="Yes"),Rates!$G$22,IF(AND(C160="A",'Claim Details'!$I$28&gt;=Rates!$F$14,'Claim Details'!$I$28&lt;=Rates!$F$15,'Claim Details'!$I$19="No"),Rates!$F$22,IF(AND(C160="A",'Claim Details'!$I$28&gt;=Rates!$H$14,'Claim Details'!$I$28&lt;=Rates!$H$15,'Claim Details'!$I$19="Yes"),Rates!$I$22,IF(AND(C160="A",'Claim Details'!$I$28&gt;=Rates!$H$14,'Claim Details'!$I$28&lt;=Rates!$H$15,'Claim Details'!$I$19="No"),Rates!$H$22,IF(AND(C160="A",'Claim Details'!$I$28&gt;=Rates!$J$14,'Claim Details'!$I$28&lt;=Rates!$J$15,'Claim Details'!$I$19="Yes"),Rates!$K$22,IF(AND(C160="A",'Claim Details'!$I$28&gt;=Rates!$J$14,'Claim Details'!$I$28&lt;=Rates!$J$15,'Claim Details'!$I$19="No"),Rates!$J$22,IF(AND(C160="B",'Claim Details'!$I$28&gt;=Rates!$D$14,'Claim Details'!$I$28&lt;=Rates!$D$15,'Claim Details'!$I$19="Yes"),Rates!$E$23,IF(AND(C160="B",'Claim Details'!$I$28&gt;=Rates!$D$14,'Claim Details'!$I$28&lt;=Rates!$D$15,'Claim Details'!$I$19="No"),Rates!$D$23,IF(AND(C160="B",'Claim Details'!$I$28&gt;=Rates!$F$14,'Claim Details'!$I$28&lt;=Rates!$F$15,'Claim Details'!$I$19="Yes"),Rates!$G$23,IF(AND(C160="B",'Claim Details'!$I$28&gt;=Rates!$F$14,'Claim Details'!$I$28&lt;=Rates!$F$15,'Claim Details'!$I$19="No"),Rates!$F$23,IF(AND(C160="B",'Claim Details'!$I$28&gt;=Rates!$H$14,'Claim Details'!$I$28&lt;=Rates!$H$15,'Claim Details'!$I$19="Yes"),Rates!$I$23,IF(AND(C160="B",'Claim Details'!$I$28&gt;=Rates!$H$14,'Claim Details'!$I$28&lt;=Rates!$H$15,'Claim Details'!$I$19="No"),Rates!$H$23,IF(AND(C160="B",'Claim Details'!$I$28&gt;=Rates!$J$14,'Claim Details'!$I$28&lt;=Rates!$J$15,'Claim Details'!$I$19="Yes"),Rates!$K$23,IF(AND(C160="B",'Claim Details'!$I$28&gt;=Rates!$J$14,'Claim Details'!$I$28&lt;=Rates!$J$15,'Claim Details'!$I$19="No"),Rates!$J$23,IF(AND(C160="C",'Claim Details'!$I$28&gt;=Rates!$D$14,'Claim Details'!$I$28&lt;=Rates!$D$15,'Claim Details'!$I$19="Yes"),Rates!$E$24,IF(AND(C160="C",'Claim Details'!$I$28&gt;=Rates!$D$14,'Claim Details'!$I$28&lt;=Rates!$D$15,'Claim Details'!$I$19="No"),Rates!$D$24,IF(AND(C160="C",'Claim Details'!$I$28&gt;=Rates!$F$14,'Claim Details'!$I$28&lt;=Rates!$F$15,'Claim Details'!$I$19="Yes"),Rates!$G$24,IF(AND(C160="C",'Claim Details'!$I$28&gt;=Rates!$F$14,'Claim Details'!$I$28&lt;=Rates!$F$15,'Claim Details'!$I$19="No"),Rates!$F$24,IF(AND(C160="C",'Claim Details'!$I$28&gt;=Rates!$H$14,'Claim Details'!$I$28&lt;=Rates!$H$15,'Claim Details'!$I$19="Yes"),Rates!$I$24,IF(AND(C160="C",'Claim Details'!$I$28&gt;=Rates!$H$14,'Claim Details'!$I$28&lt;=Rates!$H$15,'Claim Details'!$I$19="No"),Rates!$H$24,IF(AND(C160="C",'Claim Details'!$I$28&gt;=Rates!$J$14,'Claim Details'!$I$28&lt;=Rates!$J$15,'Claim Details'!$I$19="Yes"),Rates!$K$24,IF(AND(C160="C",'Claim Details'!$I$28&gt;=Rates!$J$14,'Claim Details'!$I$28&lt;=Rates!$J$15,'Claim Details'!$I$19="No"),Rates!$J$24,"£0.00"))))))))))))))))))))))))</f>
        <v>£0.00</v>
      </c>
      <c r="BB160" s="189" t="str">
        <f t="shared" si="42"/>
        <v>£0.00</v>
      </c>
      <c r="BC160" s="1"/>
      <c r="BD160" s="189" t="str">
        <f>IF(AND(AE160="A",'Claim Details'!$I$28&gt;=Rates!$D$14,'Claim Details'!$I$28&lt;=Rates!$D$15,'Claim Details'!$I$19="Yes"),Rates!$J$17,IF(AND(AE160="A",'Claim Details'!$I$28&gt;=Rates!$D$14,'Claim Details'!$I$28&lt;=Rates!$D$15,'Claim Details'!$I$19="No"),Rates!$D$17,IF(AND(AE160="A",'Claim Details'!$I$28&gt;=Rates!$F$14,'Claim Details'!$I$28&lt;=Rates!$F$15,'Claim Details'!$I$19="Yes"),Rates!$G$17,IF(AND(AE160="A",'Claim Details'!$I$28&gt;=Rates!$F$14,'Claim Details'!$I$28&lt;=Rates!$F$15,'Claim Details'!$I$19="No"),Rates!$F$17,IF(AND(AE160="A",'Claim Details'!$I$28&gt;=Rates!$H$14,'Claim Details'!$I$28&lt;=Rates!$H$15,'Claim Details'!$I$19="Yes"),Rates!$I$17,IF(AND(AE160="A",'Claim Details'!$I$28&gt;=Rates!$H$14,'Claim Details'!$I$28&lt;=Rates!$H$15,'Claim Details'!$I$19="No"),Rates!$H$17,IF(AND(AE160="A",'Claim Details'!$I$28&gt;=Rates!$J$14,'Claim Details'!$I$28&lt;=Rates!$J$15,'Claim Details'!$I$19="Yes"),Rates!$K$17,IF(AND(AE160="A",'Claim Details'!$I$28&gt;=Rates!$J$14,'Claim Details'!$I$28&lt;=Rates!$J$15,'Claim Details'!$I$19="No"),Rates!$J$17,IF(AND(AE160="B",'Claim Details'!$I$28&gt;=Rates!$D$14,'Claim Details'!$I$28&lt;=Rates!$D$15,'Claim Details'!$I$19="Yes"),Rates!$E$18,IF(AND(AE160="B",'Claim Details'!$I$28&gt;=Rates!$D$14,'Claim Details'!$I$28&lt;=Rates!$D$15,'Claim Details'!$I$19="No"),Rates!$D$18,IF(AND(AE160="B",'Claim Details'!$I$28&gt;=Rates!$F$14,'Claim Details'!$I$28&lt;=Rates!$F$15,'Claim Details'!$I$19="Yes"),Rates!$G$18,IF(AND(AE160="B",'Claim Details'!$I$28&gt;=Rates!$F$14,'Claim Details'!$I$28&lt;=Rates!$F$15,'Claim Details'!$I$19="No"),Rates!$F$18,IF(AND(AE160="B",'Claim Details'!$I$28&gt;=Rates!$H$14,'Claim Details'!$I$28&lt;=Rates!$H$15,'Claim Details'!$I$19="Yes"),Rates!$I$18,IF(AND(AE160="B",'Claim Details'!$I$28&gt;=Rates!$H$14,'Claim Details'!$I$28&lt;=Rates!$H$15,'Claim Details'!$I$19="No"),Rates!$H$18,IF(AND(AE160="B",'Claim Details'!$I$28&gt;=Rates!$J$14,'Claim Details'!$I$28&lt;=Rates!$J$15,'Claim Details'!$I$19="Yes"),Rates!$K$18,IF(AND(AE160="B",'Claim Details'!$I$28&gt;=Rates!$J$14,'Claim Details'!$I$28&lt;=Rates!$J$15,'Claim Details'!$I$19="No"),Rates!$J$18,IF(AND(AE160="C",'Claim Details'!$I$28&gt;=Rates!$D$14,'Claim Details'!$I$28&lt;=Rates!$D$15,'Claim Details'!$I$19="Yes"),Rates!$E$19,IF(AND(AE160="C",'Claim Details'!$I$28&gt;=Rates!$D$14,'Claim Details'!$I$28&lt;=Rates!$D$15,'Claim Details'!$I$19="No"),Rates!$D$19,IF(AND(AE160="C",'Claim Details'!$I$28&gt;=Rates!$F$14,'Claim Details'!$I$28&lt;=Rates!$F$15,'Claim Details'!$I$19="Yes"),Rates!$G$19,IF(AND(AE160="C",'Claim Details'!$I$28&gt;=Rates!$F$14,'Claim Details'!$I$28&lt;=Rates!$F$15,'Claim Details'!$I$19="No"),Rates!$F$19,IF(AND(AE160="C",'Claim Details'!$I$28&gt;=Rates!$H$14,'Claim Details'!$I$28&lt;=Rates!$H$15,'Claim Details'!$I$19="Yes"),Rates!$I$19,IF(AND(AE160="C",'Claim Details'!$I$28&gt;=Rates!$H$14,'Claim Details'!$I$28&lt;=Rates!$H$15,'Claim Details'!$I$19="No"),Rates!$H$19,IF(AND(AE160="C",'Claim Details'!$I$28&gt;=Rates!$J$14,'Claim Details'!$I$28&lt;=Rates!$J$15,'Claim Details'!$I$19="Yes"),Rates!$K$19,IF(AND(AE160="C",'Claim Details'!$I$28&gt;=Rates!$J$14,'Claim Details'!$I$28&lt;=Rates!$J$15,'Claim Details'!$I$19="No"),Rates!$J$19,"£0.00"))))))))))))))))))))))))</f>
        <v>£0.00</v>
      </c>
      <c r="BE160" s="189" t="str">
        <f>IF(AND(AE160="A",'Claim Details'!$I$28&gt;=Rates!$D$14,'Claim Details'!$I$28&lt;=Rates!$D$15,'Claim Details'!$I$19="Yes"),Rates!$J$25,IF(AND(AE160="A",'Claim Details'!$I$28&gt;=Rates!$D$14,'Claim Details'!$I$28&lt;=Rates!$D$15,'Claim Details'!$I$19="No"),Rates!$D$25,IF(AND(AE160="A",'Claim Details'!$I$28&gt;=Rates!$F$14,'Claim Details'!$I$28&lt;=Rates!$F$15,'Claim Details'!$I$19="Yes"),Rates!$G$25,IF(AND(AE160="A",'Claim Details'!$I$28&gt;=Rates!$F$14,'Claim Details'!$I$28&lt;=Rates!$F$15,'Claim Details'!$I$19="No"),Rates!$F$25,IF(AND(AE160="A",'Claim Details'!$I$28&gt;=Rates!$H$14,'Claim Details'!$I$28&lt;=Rates!$H$15,'Claim Details'!$I$19="Yes"),Rates!$I$25,IF(AND(AE160="A",'Claim Details'!$I$28&gt;=Rates!$H$14,'Claim Details'!$I$28&lt;=Rates!$H$15,'Claim Details'!$I$19="No"),Rates!$H$25,IF(AND(AE160="A",'Claim Details'!$I$28&gt;=Rates!$J$14,'Claim Details'!$I$28&lt;=Rates!$J$15,'Claim Details'!$I$19="Yes"),Rates!$K$25,IF(AND(AE160="A",'Claim Details'!$I$28&gt;=Rates!$J$14,'Claim Details'!$I$28&lt;=Rates!$J$15,'Claim Details'!$I$19="No"),Rates!$J$25,IF(AND(AE160="B",'Claim Details'!$I$28&gt;=Rates!$D$14,'Claim Details'!$I$28&lt;=Rates!$D$15,'Claim Details'!$I$19="Yes"),Rates!$E$26,IF(AND(AE160="B",'Claim Details'!$I$28&gt;=Rates!$D$14,'Claim Details'!$I$28&lt;=Rates!$D$15,'Claim Details'!$I$19="No"),Rates!$D$26,IF(AND(AE160="B",'Claim Details'!$I$28&gt;=Rates!$F$14,'Claim Details'!$I$28&lt;=Rates!$F$15,'Claim Details'!$I$19="Yes"),Rates!$G$26,IF(AND(AE160="B",'Claim Details'!$I$28&gt;=Rates!$F$14,'Claim Details'!$I$28&lt;=Rates!$F$15,'Claim Details'!$I$19="No"),Rates!$F$26,IF(AND(AE160="B",'Claim Details'!$I$28&gt;=Rates!$H$14,'Claim Details'!$I$28&lt;=Rates!$H$15,'Claim Details'!$I$19="Yes"),Rates!$I$26,IF(AND(AE160="B",'Claim Details'!$I$28&gt;=Rates!$H$14,'Claim Details'!$I$28&lt;=Rates!$H$15,'Claim Details'!$I$19="No"),Rates!$H$26,IF(AND(AE160="B",'Claim Details'!$I$28&gt;=Rates!$J$14,'Claim Details'!$I$28&lt;=Rates!$J$15,'Claim Details'!$I$19="Yes"),Rates!$K$26,IF(AND(AE160="B",'Claim Details'!$I$28&gt;=Rates!$J$14,'Claim Details'!$I$28&lt;=Rates!$J$15,'Claim Details'!$I$19="No"),Rates!$J$26,IF(AND(AE160="C",'Claim Details'!$I$28&gt;=Rates!$D$14,'Claim Details'!$I$28&lt;=Rates!$D$15,'Claim Details'!$I$19="Yes"),Rates!$E$27,IF(AND(AE160="C",'Claim Details'!$I$28&gt;=Rates!$D$14,'Claim Details'!$I$28&lt;=Rates!$D$15,'Claim Details'!$I$19="No"),Rates!$D$27,IF(AND(AE160="C",'Claim Details'!$I$28&gt;=Rates!$F$14,'Claim Details'!$I$28&lt;=Rates!$F$15,'Claim Details'!$I$19="Yes"),Rates!$G$27,IF(AND(AE160="C",'Claim Details'!$I$28&gt;=Rates!$F$14,'Claim Details'!$I$28&lt;=Rates!$F$15,'Claim Details'!$I$19="No"),Rates!$F$27,IF(AND(AE160="C",'Claim Details'!$I$28&gt;=Rates!$H$14,'Claim Details'!$I$28&lt;=Rates!$H$15,'Claim Details'!$I$19="Yes"),Rates!$I$27,IF(AND(AE160="C",'Claim Details'!$I$28&gt;=Rates!$H$14,'Claim Details'!$I$28&lt;=Rates!$H$15,'Claim Details'!$I$19="No"),Rates!$H$27,IF(AND(AE160="C",'Claim Details'!$I$28&gt;=Rates!$J$14,'Claim Details'!$I$28&lt;=Rates!$J$15,'Claim Details'!$I$19="Yes"),Rates!$K$27,IF(AND(AE160="C",'Claim Details'!$I$28&gt;=Rates!$J$14,'Claim Details'!$I$28&lt;=Rates!$J$15,'Claim Details'!$I$19="No"),Rates!$J$27,"£0.00"))))))))))))))))))))))))</f>
        <v>£0.00</v>
      </c>
      <c r="BF160" s="189" t="str">
        <f>IF(AND(AE160="A",'Claim Details'!$I$28&gt;=Rates!$D$14,'Claim Details'!$I$28&lt;=Rates!$D$15,'Claim Details'!$I$19="Yes"),Rates!$E$20,IF(AND(AE160="A",'Claim Details'!$I$28&gt;=Rates!$D$14,'Claim Details'!$I$28&lt;=Rates!$D$15,'Claim Details'!$I$19="No"),Rates!$D$20,IF(AND(AE160="A",'Claim Details'!$I$28&gt;=Rates!$F$14,'Claim Details'!$I$28&lt;=Rates!$F$15,'Claim Details'!$I$19="Yes"),Rates!$G$20,IF(AND(AE160="A",'Claim Details'!$I$28&gt;=Rates!$F$14,'Claim Details'!$I$28&lt;=Rates!$F$15,'Claim Details'!$I$19="No"),Rates!$F$20,IF(AND(AE160="A",'Claim Details'!$I$28&gt;=Rates!$H$14,'Claim Details'!$I$28&lt;=Rates!$H$15,'Claim Details'!$I$19="Yes"),Rates!$I$20,IF(AND(AE160="A",'Claim Details'!$I$28&gt;=Rates!$H$14,'Claim Details'!$I$28&lt;=Rates!$H$15,'Claim Details'!$I$19="No"),Rates!$H$20,IF(AND(AE160="A",'Claim Details'!$I$28&gt;=Rates!$J$14,'Claim Details'!$I$28&lt;=Rates!$J$15,'Claim Details'!$I$19="Yes"),Rates!$K$20,IF(AND(AE160="A",'Claim Details'!$I$28&gt;=Rates!$J$14,'Claim Details'!$I$28&lt;=Rates!$J$15,'Claim Details'!$I$19="No"),Rates!$J$20,IF(AND(AE160="B",'Claim Details'!$I$28&gt;=Rates!$D$14,'Claim Details'!$I$28&lt;=Rates!$D$15,'Claim Details'!$I$19="Yes"),Rates!$E$21,IF(AND(AE160="B",'Claim Details'!$I$28&gt;=Rates!$D$14,'Claim Details'!$I$28&lt;=Rates!$D$15,'Claim Details'!$I$19="No"),Rates!$D$21,IF(AND(AE160="B",'Claim Details'!$I$28&gt;=Rates!$F$14,'Claim Details'!$I$28&lt;=Rates!$F$15,'Claim Details'!$I$19="Yes"),Rates!$G$21,IF(AND(AE160="B",'Claim Details'!$I$28&gt;=Rates!$F$14,'Claim Details'!$I$28&lt;=Rates!$F$15,'Claim Details'!$I$19="No"),Rates!$F$21,IF(AND(AE160="B",'Claim Details'!$I$28&gt;=Rates!$H$14,'Claim Details'!$I$28&lt;=Rates!$H$15,'Claim Details'!$I$19="Yes"),Rates!$I$21,IF(AND(AE160="B",'Claim Details'!$I$28&gt;=Rates!$H$14,'Claim Details'!$I$28&lt;=Rates!$H$15,'Claim Details'!$I$19="No"),Rates!$H$21,IF(AND(AE160="B",'Claim Details'!$I$28&gt;=Rates!$J$14,'Claim Details'!$I$28&lt;=Rates!$J$15,'Claim Details'!$I$19="Yes"),Rates!$K$21,IF(AND(AE160="B",'Claim Details'!$I$28&gt;=Rates!$J$14,'Claim Details'!$I$28&lt;=Rates!$J$15,'Claim Details'!$I$19="No"),Rates!$J$21,"£0.00"))))))))))))))))</f>
        <v>£0.00</v>
      </c>
      <c r="BG160" s="189" t="str">
        <f>IF(AND(AE160="A",'Claim Details'!$I$28&gt;=Rates!$D$14,'Claim Details'!$I$28&lt;=Rates!$D$15,'Claim Details'!$I$19="Yes"),Rates!$E$22,IF(AND(AE160="A",'Claim Details'!$I$28&gt;=Rates!$D$14,'Claim Details'!$I$28&lt;=Rates!$D$15,'Claim Details'!$I$19="No"),Rates!$D$22,IF(AND(AE160="A",'Claim Details'!$I$28&gt;=Rates!$F$14,'Claim Details'!$I$28&lt;=Rates!$F$15,'Claim Details'!$I$19="Yes"),Rates!$G$22,IF(AND(AE160="A",'Claim Details'!$I$28&gt;=Rates!$F$14,'Claim Details'!$I$28&lt;=Rates!$F$15,'Claim Details'!$I$19="No"),Rates!$F$22,IF(AND(AE160="A",'Claim Details'!$I$28&gt;=Rates!$H$14,'Claim Details'!$I$28&lt;=Rates!$H$15,'Claim Details'!$I$19="Yes"),Rates!$I$22,IF(AND(AE160="A",'Claim Details'!$I$28&gt;=Rates!$H$14,'Claim Details'!$I$28&lt;=Rates!$H$15,'Claim Details'!$I$19="No"),Rates!$H$22,IF(AND(AE160="A",'Claim Details'!$I$28&gt;=Rates!$J$14,'Claim Details'!$I$28&lt;=Rates!$J$15,'Claim Details'!$I$19="Yes"),Rates!$K$22,IF(AND(AE160="A",'Claim Details'!$I$28&gt;=Rates!$J$14,'Claim Details'!$I$28&lt;=Rates!$J$15,'Claim Details'!$I$19="No"),Rates!$J$22,IF(AND(AE160="B",'Claim Details'!$I$28&gt;=Rates!$D$14,'Claim Details'!$I$28&lt;=Rates!$D$15,'Claim Details'!$I$19="Yes"),Rates!$E$23,IF(AND(AE160="B",'Claim Details'!$I$28&gt;=Rates!$D$14,'Claim Details'!$I$28&lt;=Rates!$D$15,'Claim Details'!$I$19="No"),Rates!$D$23,IF(AND(AE160="B",'Claim Details'!$I$28&gt;=Rates!$F$14,'Claim Details'!$I$28&lt;=Rates!$F$15,'Claim Details'!$I$19="Yes"),Rates!$G$23,IF(AND(AE160="B",'Claim Details'!$I$28&gt;=Rates!$F$14,'Claim Details'!$I$28&lt;=Rates!$F$15,'Claim Details'!$I$19="No"),Rates!$F$23,IF(AND(AE160="B",'Claim Details'!$I$28&gt;=Rates!$H$14,'Claim Details'!$I$28&lt;=Rates!$H$15,'Claim Details'!$I$19="Yes"),Rates!$I$23,IF(AND(AE160="B",'Claim Details'!$I$28&gt;=Rates!$H$14,'Claim Details'!$I$28&lt;=Rates!$H$15,'Claim Details'!$I$19="No"),Rates!$H$23,IF(AND(AE160="B",'Claim Details'!$I$28&gt;=Rates!$J$14,'Claim Details'!$I$28&lt;=Rates!$J$15,'Claim Details'!$I$19="Yes"),Rates!$K$23,IF(AND(AE160="B",'Claim Details'!$I$28&gt;=Rates!$J$14,'Claim Details'!$I$28&lt;=Rates!$J$15,'Claim Details'!$I$19="No"),Rates!$J$23,IF(AND(AE160="C",'Claim Details'!$I$28&gt;=Rates!$D$14,'Claim Details'!$I$28&lt;=Rates!$D$15,'Claim Details'!$I$19="Yes"),Rates!$E$24,IF(AND(AE160="C",'Claim Details'!$I$28&gt;=Rates!$D$14,'Claim Details'!$I$28&lt;=Rates!$D$15,'Claim Details'!$I$19="No"),Rates!$D$24,IF(AND(AE160="C",'Claim Details'!$I$28&gt;=Rates!$F$14,'Claim Details'!$I$28&lt;=Rates!$F$15,'Claim Details'!$I$19="Yes"),Rates!$G$24,IF(AND(AE160="C",'Claim Details'!$I$28&gt;=Rates!$F$14,'Claim Details'!$I$28&lt;=Rates!$F$15,'Claim Details'!$I$19="No"),Rates!$F$24,IF(AND(AE160="C",'Claim Details'!$I$28&gt;=Rates!$H$14,'Claim Details'!$I$28&lt;=Rates!$H$15,'Claim Details'!$I$19="Yes"),Rates!$I$24,IF(AND(AE160="C",'Claim Details'!$I$28&gt;=Rates!$H$14,'Claim Details'!$I$28&lt;=Rates!$H$15,'Claim Details'!$I$19="No"),Rates!$H$24,IF(AND(AE160="C",'Claim Details'!$I$28&gt;=Rates!$J$14,'Claim Details'!$I$28&lt;=Rates!$J$15,'Claim Details'!$I$19="Yes"),Rates!$K$24,IF(AND(AE160="C",'Claim Details'!$I$28&gt;=Rates!$J$14,'Claim Details'!$I$28&lt;=Rates!$J$15,'Claim Details'!$I$19="No"),Rates!$J$24,"£0.00"))))))))))))))))))))))))</f>
        <v>£0.00</v>
      </c>
      <c r="BH160" s="189" t="str">
        <f t="shared" si="43"/>
        <v>£0.00</v>
      </c>
      <c r="BI160" s="189">
        <f t="shared" si="44"/>
        <v>0</v>
      </c>
      <c r="BO160" s="202" t="str">
        <f>IF(H160="","£0.00",IF(AP160="4","£0.00",IF(AP160="5","£0.00",IF(AP160="1","£0.00",((AQ160*H160)*'Claim Details'!$F$111)/100))))</f>
        <v>£0.00</v>
      </c>
      <c r="BP160" s="202" t="str">
        <f>IF(T160="","£0.00",IF(AP160="4","£0.00",IF(AP160="5","£0.00",IF(AP160="1","£0.00",((AR160*T160)*'Claim Details'!$N$111)/100))))</f>
        <v>£0.00</v>
      </c>
      <c r="BQ160" s="202" t="str">
        <f>IF(AI160="","£0.00",IF(AP160="4","£0.00",IF(AP160="5","£0.00",IF(AP160="1","£0.00",((BI160*AI160)*'Claim Details'!$W$111)/100))))</f>
        <v>£0.00</v>
      </c>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row>
    <row r="161" spans="1:97" ht="15">
      <c r="A161" s="145"/>
      <c r="B161" s="91"/>
      <c r="C161" s="96"/>
      <c r="D161" s="97"/>
      <c r="E161" s="98"/>
      <c r="F161" s="89"/>
      <c r="G161" s="99"/>
      <c r="H161" s="100"/>
      <c r="I161" s="221" t="str">
        <f t="shared" si="34"/>
        <v>£0.00</v>
      </c>
      <c r="J161" s="101"/>
      <c r="K161" s="100"/>
      <c r="L161" s="221" t="str">
        <f t="shared" si="35"/>
        <v>£0.00</v>
      </c>
      <c r="M161" s="101"/>
      <c r="N161" s="102"/>
      <c r="O161" s="145"/>
      <c r="P161" s="77"/>
      <c r="Q161" s="87"/>
      <c r="R161" s="87"/>
      <c r="S161" s="87"/>
      <c r="T161" s="149" t="str">
        <f t="shared" si="36"/>
        <v/>
      </c>
      <c r="U161" s="87" t="str">
        <f t="shared" si="45"/>
        <v/>
      </c>
      <c r="V161" s="87"/>
      <c r="W161" s="53" t="str">
        <f t="shared" si="37"/>
        <v>£0.00</v>
      </c>
      <c r="X161" s="53"/>
      <c r="Y161" s="87"/>
      <c r="Z161" s="78"/>
      <c r="AA161" s="79"/>
      <c r="AB161" s="160"/>
      <c r="AC161" s="98"/>
      <c r="AD161" s="225"/>
      <c r="AE161" s="235" t="str">
        <f t="shared" si="38"/>
        <v/>
      </c>
      <c r="AF161" s="87" t="str">
        <f t="shared" si="39"/>
        <v/>
      </c>
      <c r="AG161" s="53"/>
      <c r="AH161" s="224"/>
      <c r="AI161" s="226" t="str">
        <f t="shared" si="31"/>
        <v/>
      </c>
      <c r="AJ161" s="236" t="str">
        <f t="shared" si="40"/>
        <v>£0.00</v>
      </c>
      <c r="AK161" s="31"/>
      <c r="AL161" s="1"/>
      <c r="AM161" s="1"/>
      <c r="AN161" s="1"/>
      <c r="AO161" s="1"/>
      <c r="AP161" s="1" t="str">
        <f t="shared" si="32"/>
        <v/>
      </c>
      <c r="AQ161" s="27">
        <f t="shared" si="33"/>
        <v>0</v>
      </c>
      <c r="AR161" s="189">
        <f t="shared" si="41"/>
        <v>0</v>
      </c>
      <c r="AS161" s="190" t="str">
        <f>IF(AND(C161="A",'Claim Details'!$E$28&gt;=Rates!$D$14,'Claim Details'!$E$28&lt;=Rates!$D$15,'Claim Details'!$E$19="Yes"),Rates!$E$17,IF(AND(C161="A",'Claim Details'!$E$28&gt;=Rates!$D$14,'Claim Details'!$E$28&lt;=Rates!$D$15,'Claim Details'!$E$19="No"),Rates!$D$17,IF(AND(C161="A",'Claim Details'!$E$28&gt;=Rates!$F$14,'Claim Details'!$E$28&lt;=Rates!$F$15,'Claim Details'!$E$19="Yes"),Rates!$G$17,IF(AND(C161="A",'Claim Details'!$E$28&gt;=Rates!$F$14,'Claim Details'!$E$28&lt;=Rates!$F$15,'Claim Details'!$E$19="No"),Rates!$F$17,IF(AND(C161="A",'Claim Details'!$E$28&gt;=Rates!$H$14,'Claim Details'!$E$28&lt;=Rates!$H$15,'Claim Details'!$E$19="Yes"),Rates!$I$17,IF(AND(C161="A",'Claim Details'!$E$28&gt;=Rates!$H$14,'Claim Details'!$E$28&lt;=Rates!$H$15,'Claim Details'!$E$19="No"),Rates!$H$17,IF(AND(C161="A",'Claim Details'!$E$28&gt;=Rates!$J$14,'Claim Details'!$E$28&lt;=Rates!$J$15,'Claim Details'!$E$19="Yes"),Rates!$K$17,IF(AND(C161="A",'Claim Details'!$E$28&gt;=Rates!$J$14,'Claim Details'!$E$28&lt;=Rates!$J$15,'Claim Details'!$E$19="No"),Rates!$J$17,IF(AND(C161="B",'Claim Details'!$E$28&gt;=Rates!$D$14,'Claim Details'!$E$28&lt;=Rates!$D$15,'Claim Details'!$E$19="Yes"),Rates!$E$18,IF(AND(C161="B",'Claim Details'!$E$28&gt;=Rates!$D$14,'Claim Details'!$E$28&lt;=Rates!$D$15,'Claim Details'!$E$19="No"),Rates!$D$18,IF(AND(C161="B",'Claim Details'!$E$28&gt;=Rates!$F$14,'Claim Details'!$E$28&lt;=Rates!$F$15,'Claim Details'!$E$19="Yes"),Rates!$G$18,IF(AND(C161="B",'Claim Details'!$E$28&gt;=Rates!$F$14,'Claim Details'!$E$28&lt;=Rates!$F$15,'Claim Details'!$E$19="No"),Rates!$F$18,IF(AND(C161="B",'Claim Details'!$E$28&gt;=Rates!$H$14,'Claim Details'!$E$28&lt;=Rates!$H$15,'Claim Details'!$E$19="Yes"),Rates!$I$18,IF(AND(C161="B",'Claim Details'!$E$28&gt;=Rates!$H$14,'Claim Details'!$E$28&lt;=Rates!$H$15,'Claim Details'!$E$19="No"),Rates!$H$18,IF(AND(C161="B",'Claim Details'!$E$28&gt;=Rates!$J$14,'Claim Details'!$E$28&lt;=Rates!$J$15,'Claim Details'!$E$19="Yes"),Rates!$K$18,IF(AND(C161="B",'Claim Details'!$E$28&gt;=Rates!$J$14,'Claim Details'!$E$28&lt;=Rates!$J$15,'Claim Details'!$E$19="No"),Rates!$J$18,IF(AND(C161="C",'Claim Details'!$E$28&gt;=Rates!$D$14,'Claim Details'!$E$28&lt;=Rates!$D$15,'Claim Details'!$E$19="Yes"),Rates!$E$19,IF(AND(C161="C",'Claim Details'!$E$28&gt;=Rates!$D$14,'Claim Details'!$E$28&lt;=Rates!$D$15,'Claim Details'!$E$19="No"),Rates!$D$19,IF(AND(C161="C",'Claim Details'!$E$28&gt;=Rates!$F$14,'Claim Details'!$E$28&lt;=Rates!$F$15,'Claim Details'!$E$19="Yes"),Rates!$G$19,IF(AND(C161="C",'Claim Details'!$E$28&gt;=Rates!$F$14,'Claim Details'!$E$28&lt;=Rates!$F$15,'Claim Details'!$E$19="No"),Rates!$F$19,IF(AND(C161="C",'Claim Details'!$E$28&gt;=Rates!$H$14,'Claim Details'!$E$28&lt;=Rates!$H$15,'Claim Details'!$E$19="Yes"),Rates!$I$19,IF(AND(C161="C",'Claim Details'!$E$28&gt;=Rates!$H$14,'Claim Details'!$E$28&lt;=Rates!$H$15,'Claim Details'!$E$19="No"),Rates!$H$19,IF(AND(C161="C",'Claim Details'!$E$28&gt;=Rates!$J$14,'Claim Details'!$E$28&lt;=Rates!$J$15,'Claim Details'!$E$19="Yes"),Rates!$K$19,IF(AND(C161="C",'Claim Details'!$E$28&gt;=Rates!$J$14,'Claim Details'!$E$28&lt;=Rates!$J$15,'Claim Details'!$E$19="No"),Rates!$J$19,"£0.00"))))))))))))))))))))))))</f>
        <v>£0.00</v>
      </c>
      <c r="AT161" s="189" t="str">
        <f>IF(AND(C161="A",'Claim Details'!$E$28&gt;=Rates!$D$14,'Claim Details'!$E$28&lt;=Rates!$D$15,'Claim Details'!$E$19="Yes"),Rates!$E$25,IF(AND(C161="A",'Claim Details'!$E$28&gt;=Rates!$D$14,'Claim Details'!$E$28&lt;=Rates!$D$15,'Claim Details'!$E$19="No"),Rates!$D$25,IF(AND(C161="A",'Claim Details'!$E$28&gt;=Rates!$F$14,'Claim Details'!$E$28&lt;=Rates!$F$15,'Claim Details'!$E$19="Yes"),Rates!$G$25,IF(AND(C161="A",'Claim Details'!$E$28&gt;=Rates!$F$14,'Claim Details'!$E$28&lt;=Rates!$F$15,'Claim Details'!$E$19="No"),Rates!$F$25,IF(AND(C161="A",'Claim Details'!$E$28&gt;=Rates!$H$14,'Claim Details'!$E$28&lt;=Rates!$H$15,'Claim Details'!$E$19="Yes"),Rates!$I$25,IF(AND(C161="A",'Claim Details'!$E$28&gt;=Rates!$H$14,'Claim Details'!$E$28&lt;=Rates!$H$15,'Claim Details'!$E$19="No"),Rates!$H$25,IF(AND(C161="A",'Claim Details'!$E$28&gt;=Rates!$J$14,'Claim Details'!$E$28&lt;=Rates!$J$15,'Claim Details'!$E$19="Yes"),Rates!$K$25,IF(AND(C161="A",'Claim Details'!$E$28&gt;=Rates!$J$14,'Claim Details'!$E$28&lt;=Rates!$J$15,'Claim Details'!$E$19="No"),Rates!$J$25,IF(AND(C161="B",'Claim Details'!$E$28&gt;=Rates!$D$14,'Claim Details'!$E$28&lt;=Rates!$D$15,'Claim Details'!$E$19="Yes"),Rates!$E$26,IF(AND(C161="B",'Claim Details'!$E$28&gt;=Rates!$D$14,'Claim Details'!$E$28&lt;=Rates!$D$15,'Claim Details'!$E$19="No"),Rates!$D$26,IF(AND(C161="B",'Claim Details'!$E$28&gt;=Rates!$F$14,'Claim Details'!$E$28&lt;=Rates!$F$15,'Claim Details'!$E$19="Yes"),Rates!$G$26,IF(AND(C161="B",'Claim Details'!$E$28&gt;=Rates!$F$14,'Claim Details'!$E$28&lt;=Rates!$F$15,'Claim Details'!$E$19="No"),Rates!$F$26,IF(AND(C161="B",'Claim Details'!$E$28&gt;=Rates!$H$14,'Claim Details'!$E$28&lt;=Rates!$H$15,'Claim Details'!$E$19="Yes"),Rates!$I$26,IF(AND(C161="B",'Claim Details'!$E$28&gt;=Rates!$H$14,'Claim Details'!$E$28&lt;=Rates!$H$15,'Claim Details'!$E$19="No"),Rates!$H$26,IF(AND(C161="B",'Claim Details'!$E$28&gt;=Rates!$J$14,'Claim Details'!$E$28&lt;=Rates!$J$15,'Claim Details'!$E$19="Yes"),Rates!$K$26,IF(AND(C161="B",'Claim Details'!$E$28&gt;=Rates!$J$14,'Claim Details'!$E$28&lt;=Rates!$J$15,'Claim Details'!$E$19="No"),Rates!$J$26,IF(AND(C161="C",'Claim Details'!$E$28&gt;=Rates!$D$14,'Claim Details'!$E$28&lt;=Rates!$D$15,'Claim Details'!$E$19="Yes"),Rates!$E$27,IF(AND(C161="C",'Claim Details'!$E$28&gt;=Rates!$D$14,'Claim Details'!$E$28&lt;=Rates!$D$15,'Claim Details'!$E$19="No"),Rates!$D$27,IF(AND(C161="C",'Claim Details'!$E$28&gt;=Rates!$F$14,'Claim Details'!$E$28&lt;=Rates!$F$15,'Claim Details'!$E$19="Yes"),Rates!$G$27,IF(AND(C161="C",'Claim Details'!$E$28&gt;=Rates!$F$14,'Claim Details'!$E$28&lt;=Rates!$F$15,'Claim Details'!$E$19="No"),Rates!$F$27,IF(AND(C161="C",'Claim Details'!$E$28&gt;=Rates!$H$14,'Claim Details'!$E$28&lt;=Rates!$H$15,'Claim Details'!$E$19="Yes"),Rates!$I$27,IF(AND(C161="C",'Claim Details'!$E$28&gt;=Rates!$H$14,'Claim Details'!$E$28&lt;=Rates!$H$15,'Claim Details'!$E$19="No"),Rates!$H$27,IF(AND(C161="C",'Claim Details'!$E$28&gt;=Rates!$J$14,'Claim Details'!$E$28&lt;=Rates!$J$15,'Claim Details'!$E$19="Yes"),Rates!$K$27,IF(AND(C161="C",'Claim Details'!$E$28&gt;=Rates!$J$14,'Claim Details'!$E$28&lt;=Rates!$J$15,'Claim Details'!$E$19="No"),Rates!$J$27,"£0.00"))))))))))))))))))))))))</f>
        <v>£0.00</v>
      </c>
      <c r="AU161" s="191" t="str">
        <f>IF(AND(C161="A",'Claim Details'!$E$28&gt;=Rates!$D$14,'Claim Details'!$E$28&lt;=Rates!$D$15,'Claim Details'!$E$19="Yes"),Rates!$E$20,IF(AND(C161="A",'Claim Details'!$E$28&gt;=Rates!$D$14,'Claim Details'!$E$28&lt;=Rates!$D$15,'Claim Details'!$E$19="No"),Rates!$D$20,IF(AND(C161="A",'Claim Details'!$E$28&gt;=Rates!$F$14,'Claim Details'!$E$28&lt;=Rates!$F$15,'Claim Details'!$E$19="Yes"),Rates!$G$20,IF(AND(C161="A",'Claim Details'!$E$28&gt;=Rates!$F$14,'Claim Details'!$E$28&lt;=Rates!$F$15,'Claim Details'!$E$19="No"),Rates!$F$20,IF(AND(C161="A",'Claim Details'!$E$28&gt;=Rates!$H$14,'Claim Details'!$E$28&lt;=Rates!$H$15,'Claim Details'!$E$19="Yes"),Rates!$I$20,IF(AND(C161="A",'Claim Details'!$E$28&gt;=Rates!$H$14,'Claim Details'!$E$28&lt;=Rates!$H$15,'Claim Details'!$E$19="No"),Rates!$H$20,IF(AND(C161="A",'Claim Details'!$E$28&gt;=Rates!$J$14,'Claim Details'!$E$28&lt;=Rates!$J$15,'Claim Details'!$E$19="Yes"),Rates!$K$20,IF(AND(C161="A",'Claim Details'!$E$28&gt;=Rates!$J$14,'Claim Details'!$E$28&lt;=Rates!$J$15,'Claim Details'!$E$19="No"),Rates!$J$20,IF(AND(C161="B",'Claim Details'!$E$28&gt;=Rates!$D$14,'Claim Details'!$E$28&lt;=Rates!$D$15,'Claim Details'!$E$19="Yes"),Rates!$E$21,IF(AND(C161="B",'Claim Details'!$E$28&gt;=Rates!$D$14,'Claim Details'!$E$28&lt;=Rates!$D$15,'Claim Details'!$E$19="No"),Rates!$D$21,IF(AND(C161="B",'Claim Details'!$E$28&gt;=Rates!$F$14,'Claim Details'!$E$28&lt;=Rates!$F$15,'Claim Details'!$E$19="Yes"),Rates!$G$21,IF(AND(C161="B",'Claim Details'!$E$28&gt;=Rates!$F$14,'Claim Details'!$E$28&lt;=Rates!$F$15,'Claim Details'!$E$19="No"),Rates!$F$21,IF(AND(C161="B",'Claim Details'!$E$28&gt;=Rates!$H$14,'Claim Details'!$E$28&lt;=Rates!$H$15,'Claim Details'!$E$19="Yes"),Rates!$I$21,IF(AND(C161="B",'Claim Details'!$E$28&gt;=Rates!$H$14,'Claim Details'!$E$28&lt;=Rates!$H$15,'Claim Details'!$E$19="No"),Rates!$H$21,IF(AND(C161="B",'Claim Details'!$E$28&gt;=Rates!$J$14,'Claim Details'!$E$28&lt;=Rates!$J$15,'Claim Details'!$E$19="Yes"),Rates!$K$21,IF(AND(C161="B",'Claim Details'!$E$28&gt;=Rates!$J$14,'Claim Details'!$E$28&lt;=Rates!$J$15,'Claim Details'!$E$19="No"),Rates!$J$21,"£0.00"))))))))))))))))</f>
        <v>£0.00</v>
      </c>
      <c r="AV161" s="191" t="str">
        <f>IF(AND(C161="A",'Claim Details'!$E$28&gt;=Rates!$D$14,'Claim Details'!$E$28&lt;=Rates!$D$15,'Claim Details'!$E$19="Yes"),Rates!$E$22,IF(AND(C161="A",'Claim Details'!$E$28&gt;=Rates!$D$14,'Claim Details'!$E$28&lt;=Rates!$D$15,'Claim Details'!$E$19="No"),Rates!$D$22,IF(AND(C161="A",'Claim Details'!$E$28&gt;=Rates!$F$14,'Claim Details'!$E$28&lt;=Rates!$F$15,'Claim Details'!$E$19="Yes"),Rates!$G$22,IF(AND(C161="A",'Claim Details'!$E$28&gt;=Rates!$F$14,'Claim Details'!$E$28&lt;=Rates!$F$15,'Claim Details'!$E$19="No"),Rates!$F$22,IF(AND(C161="A",'Claim Details'!$E$28&gt;=Rates!$H$14,'Claim Details'!$E$28&lt;=Rates!$H$15,'Claim Details'!$E$19="Yes"),Rates!$I$22,IF(AND(C161="A",'Claim Details'!$E$28&gt;=Rates!$H$14,'Claim Details'!$E$28&lt;=Rates!$H$15,'Claim Details'!$E$19="No"),Rates!$H$22,IF(AND(C161="A",'Claim Details'!$E$28&gt;=Rates!$J$14,'Claim Details'!$E$28&lt;=Rates!$J$15,'Claim Details'!$E$19="Yes"),Rates!$K$22,IF(AND(C161="A",'Claim Details'!$E$28&gt;=Rates!$J$14,'Claim Details'!$E$28&lt;=Rates!$J$15,'Claim Details'!$E$19="No"),Rates!$J$22,IF(AND(C161="B",'Claim Details'!$E$28&gt;=Rates!$D$14,'Claim Details'!$E$28&lt;=Rates!$D$15,'Claim Details'!$E$19="Yes"),Rates!$E$23,IF(AND(C161="B",'Claim Details'!$E$28&gt;=Rates!$D$14,'Claim Details'!$E$28&lt;=Rates!$D$15,'Claim Details'!$E$19="No"),Rates!$D$23,IF(AND(C161="B",'Claim Details'!$E$28&gt;=Rates!$F$14,'Claim Details'!$E$28&lt;=Rates!$F$15,'Claim Details'!$E$19="Yes"),Rates!$G$23,IF(AND(C161="B",'Claim Details'!$E$28&gt;=Rates!$F$14,'Claim Details'!$E$28&lt;=Rates!$F$15,'Claim Details'!$E$19="No"),Rates!$F$23,IF(AND(C161="B",'Claim Details'!$E$28&gt;=Rates!$H$14,'Claim Details'!$E$28&lt;=Rates!$H$15,'Claim Details'!$E$19="Yes"),Rates!$I$23,IF(AND(C161="B",'Claim Details'!$E$28&gt;=Rates!$H$14,'Claim Details'!$E$28&lt;=Rates!$H$15,'Claim Details'!$E$19="No"),Rates!$H$23,IF(AND(C161="B",'Claim Details'!$E$28&gt;=Rates!$J$14,'Claim Details'!$E$28&lt;=Rates!$J$15,'Claim Details'!$E$19="Yes"),Rates!$K$23,IF(AND(C161="B",'Claim Details'!$E$28&gt;=Rates!$J$14,'Claim Details'!$E$28&lt;=Rates!$J$15,'Claim Details'!$E$19="No"),Rates!$J$23,IF(AND(C161="C",'Claim Details'!$E$28&gt;=Rates!$D$14,'Claim Details'!$E$28&lt;=Rates!$D$15,'Claim Details'!$E$19="Yes"),Rates!$E$24,IF(AND(C161="C",'Claim Details'!$E$28&gt;=Rates!$D$14,'Claim Details'!$E$28&lt;=Rates!$D$15,'Claim Details'!$E$19="No"),Rates!$D$24,IF(AND(C161="C",'Claim Details'!$E$28&gt;=Rates!$F$14,'Claim Details'!$E$28&lt;=Rates!$F$15,'Claim Details'!$E$19="Yes"),Rates!$G$24,IF(AND(C161="C",'Claim Details'!$E$28&gt;=Rates!$F$14,'Claim Details'!$E$28&lt;=Rates!$F$15,'Claim Details'!$E$19="No"),Rates!$F$24,IF(AND(C161="C",'Claim Details'!$E$28&gt;=Rates!$H$14,'Claim Details'!$E$28&lt;=Rates!$H$15,'Claim Details'!$E$19="Yes"),Rates!$I$24,IF(AND(C161="C",'Claim Details'!$E$28&gt;=Rates!$H$14,'Claim Details'!$E$28&lt;=Rates!$H$15,'Claim Details'!$E$19="No"),Rates!$H$24,IF(AND(C161="C",'Claim Details'!$E$28&gt;=Rates!$J$14,'Claim Details'!$E$28&lt;=Rates!$J$15,'Claim Details'!$E$19="Yes"),Rates!$K$24,IF(AND(C161="C",'Claim Details'!$E$28&gt;=Rates!$J$14,'Claim Details'!$E$28&lt;=Rates!$J$15,'Claim Details'!$E$19="No"),Rates!$J$24,"£0.00"))))))))))))))))))))))))</f>
        <v>£0.00</v>
      </c>
      <c r="AW161" s="1"/>
      <c r="AX161" s="189" t="str">
        <f>IF(AND(U161="A",'Claim Details'!$I$28&gt;=Rates!$D$14,'Claim Details'!$I$28&lt;=Rates!$D$15,'Claim Details'!$I$19="Yes"),Rates!$J$17,IF(AND(U161="A",'Claim Details'!$I$28&gt;=Rates!$D$14,'Claim Details'!$I$28&lt;=Rates!$D$15,'Claim Details'!$I$19="No"),Rates!$D$17,IF(AND(U161="A",'Claim Details'!$I$28&gt;=Rates!$F$14,'Claim Details'!$I$28&lt;=Rates!$F$15,'Claim Details'!$I$19="Yes"),Rates!$G$17,IF(AND(U161="A",'Claim Details'!$I$28&gt;=Rates!$F$14,'Claim Details'!$I$28&lt;=Rates!$F$15,'Claim Details'!$I$19="No"),Rates!$F$17,IF(AND(U161="A",'Claim Details'!$I$28&gt;=Rates!$H$14,'Claim Details'!$I$28&lt;=Rates!$H$15,'Claim Details'!$I$19="Yes"),Rates!$I$17,IF(AND(U161="A",'Claim Details'!$I$28&gt;=Rates!$H$14,'Claim Details'!$I$28&lt;=Rates!$H$15,'Claim Details'!$I$19="No"),Rates!$H$17,IF(AND(U161="A",'Claim Details'!$I$28&gt;=Rates!$J$14,'Claim Details'!$I$28&lt;=Rates!$J$15,'Claim Details'!$I$19="Yes"),Rates!$K$17,IF(AND(U161="A",'Claim Details'!$I$28&gt;=Rates!$J$14,'Claim Details'!$I$28&lt;=Rates!$J$15,'Claim Details'!$I$19="No"),Rates!$J$17,IF(AND(U161="B",'Claim Details'!$I$28&gt;=Rates!$D$14,'Claim Details'!$I$28&lt;=Rates!$D$15,'Claim Details'!$I$19="Yes"),Rates!$E$18,IF(AND(U161="B",'Claim Details'!$I$28&gt;=Rates!$D$14,'Claim Details'!$I$28&lt;=Rates!$D$15,'Claim Details'!$I$19="No"),Rates!$D$18,IF(AND(U161="B",'Claim Details'!$I$28&gt;=Rates!$F$14,'Claim Details'!$I$28&lt;=Rates!$F$15,'Claim Details'!$I$19="Yes"),Rates!$G$18,IF(AND(U161="B",'Claim Details'!$I$28&gt;=Rates!$F$14,'Claim Details'!$I$28&lt;=Rates!$F$15,'Claim Details'!$I$19="No"),Rates!$F$18,IF(AND(U161="B",'Claim Details'!$I$28&gt;=Rates!$H$14,'Claim Details'!$I$28&lt;=Rates!$H$15,'Claim Details'!$I$19="Yes"),Rates!$I$18,IF(AND(U161="B",'Claim Details'!$I$28&gt;=Rates!$H$14,'Claim Details'!$I$28&lt;=Rates!$H$15,'Claim Details'!$I$19="No"),Rates!$H$18,IF(AND(U161="B",'Claim Details'!$I$28&gt;=Rates!$J$14,'Claim Details'!$I$28&lt;=Rates!$J$15,'Claim Details'!$I$19="Yes"),Rates!$K$18,IF(AND(U161="B",'Claim Details'!$I$28&gt;=Rates!$J$14,'Claim Details'!$I$28&lt;=Rates!$J$15,'Claim Details'!$I$19="No"),Rates!$J$18,IF(AND(U161="C",'Claim Details'!$I$28&gt;=Rates!$D$14,'Claim Details'!$I$28&lt;=Rates!$D$15,'Claim Details'!$I$19="Yes"),Rates!$E$19,IF(AND(U161="C",'Claim Details'!$I$28&gt;=Rates!$D$14,'Claim Details'!$I$28&lt;=Rates!$D$15,'Claim Details'!$I$19="No"),Rates!$D$19,IF(AND(U161="C",'Claim Details'!$I$28&gt;=Rates!$F$14,'Claim Details'!$I$28&lt;=Rates!$F$15,'Claim Details'!$I$19="Yes"),Rates!$G$19,IF(AND(U161="C",'Claim Details'!$I$28&gt;=Rates!$F$14,'Claim Details'!$I$28&lt;=Rates!$F$15,'Claim Details'!$I$19="No"),Rates!$F$19,IF(AND(U161="C",'Claim Details'!$I$28&gt;=Rates!$H$14,'Claim Details'!$I$28&lt;=Rates!$H$15,'Claim Details'!$I$19="Yes"),Rates!$I$19,IF(AND(U161="C",'Claim Details'!$I$28&gt;=Rates!$H$14,'Claim Details'!$I$28&lt;=Rates!$H$15,'Claim Details'!$I$19="No"),Rates!$H$19,IF(AND(U161="C",'Claim Details'!$I$28&gt;=Rates!$J$14,'Claim Details'!$I$28&lt;=Rates!$J$15,'Claim Details'!$I$19="Yes"),Rates!$K$19,IF(AND(U161="C",'Claim Details'!$I$28&gt;=Rates!$J$14,'Claim Details'!$I$28&lt;=Rates!$J$15,'Claim Details'!$I$19="No"),Rates!$J$19,"£0.00"))))))))))))))))))))))))</f>
        <v>£0.00</v>
      </c>
      <c r="AY161" s="189" t="str">
        <f>IF(AND(C161="A",'Claim Details'!$I$28&gt;=Rates!$D$14,'Claim Details'!$I$28&lt;=Rates!$D$15,'Claim Details'!$I$19="Yes"),Rates!$J$25,IF(AND(C161="A",'Claim Details'!$I$28&gt;=Rates!$D$14,'Claim Details'!$I$28&lt;=Rates!$D$15,'Claim Details'!$I$19="No"),Rates!$D$25,IF(AND(C161="A",'Claim Details'!$I$28&gt;=Rates!$F$14,'Claim Details'!$I$28&lt;=Rates!$F$15,'Claim Details'!$I$19="Yes"),Rates!$G$25,IF(AND(C161="A",'Claim Details'!$I$28&gt;=Rates!$F$14,'Claim Details'!$I$28&lt;=Rates!$F$15,'Claim Details'!$I$19="No"),Rates!$F$25,IF(AND(C161="A",'Claim Details'!$I$28&gt;=Rates!$H$14,'Claim Details'!$I$28&lt;=Rates!$H$15,'Claim Details'!$I$19="Yes"),Rates!$I$25,IF(AND(C161="A",'Claim Details'!$I$28&gt;=Rates!$H$14,'Claim Details'!$I$28&lt;=Rates!$H$15,'Claim Details'!$I$19="No"),Rates!$H$25,IF(AND(C161="A",'Claim Details'!$I$28&gt;=Rates!$J$14,'Claim Details'!$I$28&lt;=Rates!$J$15,'Claim Details'!$I$19="Yes"),Rates!$K$25,IF(AND(C161="A",'Claim Details'!$I$28&gt;=Rates!$J$14,'Claim Details'!$I$28&lt;=Rates!$J$15,'Claim Details'!$I$19="No"),Rates!$J$25,IF(AND(C161="B",'Claim Details'!$I$28&gt;=Rates!$D$14,'Claim Details'!$I$28&lt;=Rates!$D$15,'Claim Details'!$I$19="Yes"),Rates!$E$26,IF(AND(C161="B",'Claim Details'!$I$28&gt;=Rates!$D$14,'Claim Details'!$I$28&lt;=Rates!$D$15,'Claim Details'!$I$19="No"),Rates!$D$26,IF(AND(C161="B",'Claim Details'!$I$28&gt;=Rates!$F$14,'Claim Details'!$I$28&lt;=Rates!$F$15,'Claim Details'!$I$19="Yes"),Rates!$G$26,IF(AND(C161="B",'Claim Details'!$I$28&gt;=Rates!$F$14,'Claim Details'!$I$28&lt;=Rates!$F$15,'Claim Details'!$I$19="No"),Rates!$F$26,IF(AND(C161="B",'Claim Details'!$I$28&gt;=Rates!$H$14,'Claim Details'!$I$28&lt;=Rates!$H$15,'Claim Details'!$I$19="Yes"),Rates!$I$26,IF(AND(C161="B",'Claim Details'!$I$28&gt;=Rates!$H$14,'Claim Details'!$I$28&lt;=Rates!$H$15,'Claim Details'!$I$19="No"),Rates!$H$26,IF(AND(C161="B",'Claim Details'!$I$28&gt;=Rates!$J$14,'Claim Details'!$I$28&lt;=Rates!$J$15,'Claim Details'!$I$19="Yes"),Rates!$K$26,IF(AND(C161="B",'Claim Details'!$I$28&gt;=Rates!$J$14,'Claim Details'!$I$28&lt;=Rates!$J$15,'Claim Details'!$I$19="No"),Rates!$J$26,IF(AND(C161="C",'Claim Details'!$I$28&gt;=Rates!$D$14,'Claim Details'!$I$28&lt;=Rates!$D$15,'Claim Details'!$I$19="Yes"),Rates!$E$27,IF(AND(C161="C",'Claim Details'!$I$28&gt;=Rates!$D$14,'Claim Details'!$I$28&lt;=Rates!$D$15,'Claim Details'!$I$19="No"),Rates!$D$27,IF(AND(C161="C",'Claim Details'!$I$28&gt;=Rates!$F$14,'Claim Details'!$I$28&lt;=Rates!$F$15,'Claim Details'!$I$19="Yes"),Rates!$G$27,IF(AND(C161="C",'Claim Details'!$I$28&gt;=Rates!$F$14,'Claim Details'!$I$28&lt;=Rates!$F$15,'Claim Details'!$I$19="No"),Rates!$F$27,IF(AND(C161="C",'Claim Details'!$I$28&gt;=Rates!$H$14,'Claim Details'!$I$28&lt;=Rates!$H$15,'Claim Details'!$I$19="Yes"),Rates!$I$27,IF(AND(C161="C",'Claim Details'!$I$28&gt;=Rates!$H$14,'Claim Details'!$I$28&lt;=Rates!$H$15,'Claim Details'!$I$19="No"),Rates!$H$27,IF(AND(C161="C",'Claim Details'!$I$28&gt;=Rates!$J$14,'Claim Details'!$I$28&lt;=Rates!$J$15,'Claim Details'!$I$19="Yes"),Rates!$K$27,IF(AND(C161="C",'Claim Details'!$I$28&gt;=Rates!$J$14,'Claim Details'!$I$28&lt;=Rates!$J$15,'Claim Details'!$I$19="No"),Rates!$J$27,"£0.00"))))))))))))))))))))))))</f>
        <v>£0.00</v>
      </c>
      <c r="AZ161" s="189" t="str">
        <f>IF(AND(C161="A",'Claim Details'!$I$28&gt;=Rates!$D$14,'Claim Details'!$I$28&lt;=Rates!$D$15,'Claim Details'!$I$19="Yes"),Rates!$E$20,IF(AND(C161="A",'Claim Details'!$I$28&gt;=Rates!$D$14,'Claim Details'!$I$28&lt;=Rates!$D$15,'Claim Details'!$I$19="No"),Rates!$D$20,IF(AND(C161="A",'Claim Details'!$I$28&gt;=Rates!$F$14,'Claim Details'!$I$28&lt;=Rates!$F$15,'Claim Details'!$I$19="Yes"),Rates!$G$20,IF(AND(C161="A",'Claim Details'!$I$28&gt;=Rates!$F$14,'Claim Details'!$I$28&lt;=Rates!$F$15,'Claim Details'!$I$19="No"),Rates!$F$20,IF(AND(C161="A",'Claim Details'!$I$28&gt;=Rates!$H$14,'Claim Details'!$I$28&lt;=Rates!$H$15,'Claim Details'!$I$19="Yes"),Rates!$I$20,IF(AND(C161="A",'Claim Details'!$I$28&gt;=Rates!$H$14,'Claim Details'!$I$28&lt;=Rates!$H$15,'Claim Details'!$I$19="No"),Rates!$H$20,IF(AND(C161="A",'Claim Details'!$I$28&gt;=Rates!$J$14,'Claim Details'!$I$28&lt;=Rates!$J$15,'Claim Details'!$I$19="Yes"),Rates!$K$20,IF(AND(C161="A",'Claim Details'!$I$28&gt;=Rates!$J$14,'Claim Details'!$I$28&lt;=Rates!$J$15,'Claim Details'!$I$19="No"),Rates!$J$20,IF(AND(C161="B",'Claim Details'!$I$28&gt;=Rates!$D$14,'Claim Details'!$I$28&lt;=Rates!$D$15,'Claim Details'!$I$19="Yes"),Rates!$E$21,IF(AND(C161="B",'Claim Details'!$I$28&gt;=Rates!$D$14,'Claim Details'!$I$28&lt;=Rates!$D$15,'Claim Details'!$I$19="No"),Rates!$D$21,IF(AND(C161="B",'Claim Details'!$I$28&gt;=Rates!$F$14,'Claim Details'!$I$28&lt;=Rates!$F$15,'Claim Details'!$I$19="Yes"),Rates!$G$21,IF(AND(C161="B",'Claim Details'!$I$28&gt;=Rates!$F$14,'Claim Details'!$I$28&lt;=Rates!$F$15,'Claim Details'!$I$19="No"),Rates!$F$21,IF(AND(C161="B",'Claim Details'!$I$28&gt;=Rates!$H$14,'Claim Details'!$I$28&lt;=Rates!$H$15,'Claim Details'!$I$19="Yes"),Rates!$I$21,IF(AND(C161="B",'Claim Details'!$I$28&gt;=Rates!$H$14,'Claim Details'!$I$28&lt;=Rates!$H$15,'Claim Details'!$I$19="No"),Rates!$H$21,IF(AND(C161="B",'Claim Details'!$I$28&gt;=Rates!$J$14,'Claim Details'!$I$28&lt;=Rates!$J$15,'Claim Details'!$I$19="Yes"),Rates!$K$21,IF(AND(C161="B",'Claim Details'!$I$28&gt;=Rates!$J$14,'Claim Details'!$I$28&lt;=Rates!$J$15,'Claim Details'!$I$19="No"),Rates!$J$21,"£0.00"))))))))))))))))</f>
        <v>£0.00</v>
      </c>
      <c r="BA161" s="189" t="str">
        <f>IF(AND(C161="A",'Claim Details'!$I$28&gt;=Rates!$D$14,'Claim Details'!$I$28&lt;=Rates!$D$15,'Claim Details'!$I$19="Yes"),Rates!$E$22,IF(AND(C161="A",'Claim Details'!$I$28&gt;=Rates!$D$14,'Claim Details'!$I$28&lt;=Rates!$D$15,'Claim Details'!$I$19="No"),Rates!$D$22,IF(AND(C161="A",'Claim Details'!$I$28&gt;=Rates!$F$14,'Claim Details'!$I$28&lt;=Rates!$F$15,'Claim Details'!$I$19="Yes"),Rates!$G$22,IF(AND(C161="A",'Claim Details'!$I$28&gt;=Rates!$F$14,'Claim Details'!$I$28&lt;=Rates!$F$15,'Claim Details'!$I$19="No"),Rates!$F$22,IF(AND(C161="A",'Claim Details'!$I$28&gt;=Rates!$H$14,'Claim Details'!$I$28&lt;=Rates!$H$15,'Claim Details'!$I$19="Yes"),Rates!$I$22,IF(AND(C161="A",'Claim Details'!$I$28&gt;=Rates!$H$14,'Claim Details'!$I$28&lt;=Rates!$H$15,'Claim Details'!$I$19="No"),Rates!$H$22,IF(AND(C161="A",'Claim Details'!$I$28&gt;=Rates!$J$14,'Claim Details'!$I$28&lt;=Rates!$J$15,'Claim Details'!$I$19="Yes"),Rates!$K$22,IF(AND(C161="A",'Claim Details'!$I$28&gt;=Rates!$J$14,'Claim Details'!$I$28&lt;=Rates!$J$15,'Claim Details'!$I$19="No"),Rates!$J$22,IF(AND(C161="B",'Claim Details'!$I$28&gt;=Rates!$D$14,'Claim Details'!$I$28&lt;=Rates!$D$15,'Claim Details'!$I$19="Yes"),Rates!$E$23,IF(AND(C161="B",'Claim Details'!$I$28&gt;=Rates!$D$14,'Claim Details'!$I$28&lt;=Rates!$D$15,'Claim Details'!$I$19="No"),Rates!$D$23,IF(AND(C161="B",'Claim Details'!$I$28&gt;=Rates!$F$14,'Claim Details'!$I$28&lt;=Rates!$F$15,'Claim Details'!$I$19="Yes"),Rates!$G$23,IF(AND(C161="B",'Claim Details'!$I$28&gt;=Rates!$F$14,'Claim Details'!$I$28&lt;=Rates!$F$15,'Claim Details'!$I$19="No"),Rates!$F$23,IF(AND(C161="B",'Claim Details'!$I$28&gt;=Rates!$H$14,'Claim Details'!$I$28&lt;=Rates!$H$15,'Claim Details'!$I$19="Yes"),Rates!$I$23,IF(AND(C161="B",'Claim Details'!$I$28&gt;=Rates!$H$14,'Claim Details'!$I$28&lt;=Rates!$H$15,'Claim Details'!$I$19="No"),Rates!$H$23,IF(AND(C161="B",'Claim Details'!$I$28&gt;=Rates!$J$14,'Claim Details'!$I$28&lt;=Rates!$J$15,'Claim Details'!$I$19="Yes"),Rates!$K$23,IF(AND(C161="B",'Claim Details'!$I$28&gt;=Rates!$J$14,'Claim Details'!$I$28&lt;=Rates!$J$15,'Claim Details'!$I$19="No"),Rates!$J$23,IF(AND(C161="C",'Claim Details'!$I$28&gt;=Rates!$D$14,'Claim Details'!$I$28&lt;=Rates!$D$15,'Claim Details'!$I$19="Yes"),Rates!$E$24,IF(AND(C161="C",'Claim Details'!$I$28&gt;=Rates!$D$14,'Claim Details'!$I$28&lt;=Rates!$D$15,'Claim Details'!$I$19="No"),Rates!$D$24,IF(AND(C161="C",'Claim Details'!$I$28&gt;=Rates!$F$14,'Claim Details'!$I$28&lt;=Rates!$F$15,'Claim Details'!$I$19="Yes"),Rates!$G$24,IF(AND(C161="C",'Claim Details'!$I$28&gt;=Rates!$F$14,'Claim Details'!$I$28&lt;=Rates!$F$15,'Claim Details'!$I$19="No"),Rates!$F$24,IF(AND(C161="C",'Claim Details'!$I$28&gt;=Rates!$H$14,'Claim Details'!$I$28&lt;=Rates!$H$15,'Claim Details'!$I$19="Yes"),Rates!$I$24,IF(AND(C161="C",'Claim Details'!$I$28&gt;=Rates!$H$14,'Claim Details'!$I$28&lt;=Rates!$H$15,'Claim Details'!$I$19="No"),Rates!$H$24,IF(AND(C161="C",'Claim Details'!$I$28&gt;=Rates!$J$14,'Claim Details'!$I$28&lt;=Rates!$J$15,'Claim Details'!$I$19="Yes"),Rates!$K$24,IF(AND(C161="C",'Claim Details'!$I$28&gt;=Rates!$J$14,'Claim Details'!$I$28&lt;=Rates!$J$15,'Claim Details'!$I$19="No"),Rates!$J$24,"£0.00"))))))))))))))))))))))))</f>
        <v>£0.00</v>
      </c>
      <c r="BB161" s="189" t="str">
        <f t="shared" si="42"/>
        <v>£0.00</v>
      </c>
      <c r="BC161" s="1"/>
      <c r="BD161" s="189" t="str">
        <f>IF(AND(AE161="A",'Claim Details'!$I$28&gt;=Rates!$D$14,'Claim Details'!$I$28&lt;=Rates!$D$15,'Claim Details'!$I$19="Yes"),Rates!$J$17,IF(AND(AE161="A",'Claim Details'!$I$28&gt;=Rates!$D$14,'Claim Details'!$I$28&lt;=Rates!$D$15,'Claim Details'!$I$19="No"),Rates!$D$17,IF(AND(AE161="A",'Claim Details'!$I$28&gt;=Rates!$F$14,'Claim Details'!$I$28&lt;=Rates!$F$15,'Claim Details'!$I$19="Yes"),Rates!$G$17,IF(AND(AE161="A",'Claim Details'!$I$28&gt;=Rates!$F$14,'Claim Details'!$I$28&lt;=Rates!$F$15,'Claim Details'!$I$19="No"),Rates!$F$17,IF(AND(AE161="A",'Claim Details'!$I$28&gt;=Rates!$H$14,'Claim Details'!$I$28&lt;=Rates!$H$15,'Claim Details'!$I$19="Yes"),Rates!$I$17,IF(AND(AE161="A",'Claim Details'!$I$28&gt;=Rates!$H$14,'Claim Details'!$I$28&lt;=Rates!$H$15,'Claim Details'!$I$19="No"),Rates!$H$17,IF(AND(AE161="A",'Claim Details'!$I$28&gt;=Rates!$J$14,'Claim Details'!$I$28&lt;=Rates!$J$15,'Claim Details'!$I$19="Yes"),Rates!$K$17,IF(AND(AE161="A",'Claim Details'!$I$28&gt;=Rates!$J$14,'Claim Details'!$I$28&lt;=Rates!$J$15,'Claim Details'!$I$19="No"),Rates!$J$17,IF(AND(AE161="B",'Claim Details'!$I$28&gt;=Rates!$D$14,'Claim Details'!$I$28&lt;=Rates!$D$15,'Claim Details'!$I$19="Yes"),Rates!$E$18,IF(AND(AE161="B",'Claim Details'!$I$28&gt;=Rates!$D$14,'Claim Details'!$I$28&lt;=Rates!$D$15,'Claim Details'!$I$19="No"),Rates!$D$18,IF(AND(AE161="B",'Claim Details'!$I$28&gt;=Rates!$F$14,'Claim Details'!$I$28&lt;=Rates!$F$15,'Claim Details'!$I$19="Yes"),Rates!$G$18,IF(AND(AE161="B",'Claim Details'!$I$28&gt;=Rates!$F$14,'Claim Details'!$I$28&lt;=Rates!$F$15,'Claim Details'!$I$19="No"),Rates!$F$18,IF(AND(AE161="B",'Claim Details'!$I$28&gt;=Rates!$H$14,'Claim Details'!$I$28&lt;=Rates!$H$15,'Claim Details'!$I$19="Yes"),Rates!$I$18,IF(AND(AE161="B",'Claim Details'!$I$28&gt;=Rates!$H$14,'Claim Details'!$I$28&lt;=Rates!$H$15,'Claim Details'!$I$19="No"),Rates!$H$18,IF(AND(AE161="B",'Claim Details'!$I$28&gt;=Rates!$J$14,'Claim Details'!$I$28&lt;=Rates!$J$15,'Claim Details'!$I$19="Yes"),Rates!$K$18,IF(AND(AE161="B",'Claim Details'!$I$28&gt;=Rates!$J$14,'Claim Details'!$I$28&lt;=Rates!$J$15,'Claim Details'!$I$19="No"),Rates!$J$18,IF(AND(AE161="C",'Claim Details'!$I$28&gt;=Rates!$D$14,'Claim Details'!$I$28&lt;=Rates!$D$15,'Claim Details'!$I$19="Yes"),Rates!$E$19,IF(AND(AE161="C",'Claim Details'!$I$28&gt;=Rates!$D$14,'Claim Details'!$I$28&lt;=Rates!$D$15,'Claim Details'!$I$19="No"),Rates!$D$19,IF(AND(AE161="C",'Claim Details'!$I$28&gt;=Rates!$F$14,'Claim Details'!$I$28&lt;=Rates!$F$15,'Claim Details'!$I$19="Yes"),Rates!$G$19,IF(AND(AE161="C",'Claim Details'!$I$28&gt;=Rates!$F$14,'Claim Details'!$I$28&lt;=Rates!$F$15,'Claim Details'!$I$19="No"),Rates!$F$19,IF(AND(AE161="C",'Claim Details'!$I$28&gt;=Rates!$H$14,'Claim Details'!$I$28&lt;=Rates!$H$15,'Claim Details'!$I$19="Yes"),Rates!$I$19,IF(AND(AE161="C",'Claim Details'!$I$28&gt;=Rates!$H$14,'Claim Details'!$I$28&lt;=Rates!$H$15,'Claim Details'!$I$19="No"),Rates!$H$19,IF(AND(AE161="C",'Claim Details'!$I$28&gt;=Rates!$J$14,'Claim Details'!$I$28&lt;=Rates!$J$15,'Claim Details'!$I$19="Yes"),Rates!$K$19,IF(AND(AE161="C",'Claim Details'!$I$28&gt;=Rates!$J$14,'Claim Details'!$I$28&lt;=Rates!$J$15,'Claim Details'!$I$19="No"),Rates!$J$19,"£0.00"))))))))))))))))))))))))</f>
        <v>£0.00</v>
      </c>
      <c r="BE161" s="189" t="str">
        <f>IF(AND(AE161="A",'Claim Details'!$I$28&gt;=Rates!$D$14,'Claim Details'!$I$28&lt;=Rates!$D$15,'Claim Details'!$I$19="Yes"),Rates!$J$25,IF(AND(AE161="A",'Claim Details'!$I$28&gt;=Rates!$D$14,'Claim Details'!$I$28&lt;=Rates!$D$15,'Claim Details'!$I$19="No"),Rates!$D$25,IF(AND(AE161="A",'Claim Details'!$I$28&gt;=Rates!$F$14,'Claim Details'!$I$28&lt;=Rates!$F$15,'Claim Details'!$I$19="Yes"),Rates!$G$25,IF(AND(AE161="A",'Claim Details'!$I$28&gt;=Rates!$F$14,'Claim Details'!$I$28&lt;=Rates!$F$15,'Claim Details'!$I$19="No"),Rates!$F$25,IF(AND(AE161="A",'Claim Details'!$I$28&gt;=Rates!$H$14,'Claim Details'!$I$28&lt;=Rates!$H$15,'Claim Details'!$I$19="Yes"),Rates!$I$25,IF(AND(AE161="A",'Claim Details'!$I$28&gt;=Rates!$H$14,'Claim Details'!$I$28&lt;=Rates!$H$15,'Claim Details'!$I$19="No"),Rates!$H$25,IF(AND(AE161="A",'Claim Details'!$I$28&gt;=Rates!$J$14,'Claim Details'!$I$28&lt;=Rates!$J$15,'Claim Details'!$I$19="Yes"),Rates!$K$25,IF(AND(AE161="A",'Claim Details'!$I$28&gt;=Rates!$J$14,'Claim Details'!$I$28&lt;=Rates!$J$15,'Claim Details'!$I$19="No"),Rates!$J$25,IF(AND(AE161="B",'Claim Details'!$I$28&gt;=Rates!$D$14,'Claim Details'!$I$28&lt;=Rates!$D$15,'Claim Details'!$I$19="Yes"),Rates!$E$26,IF(AND(AE161="B",'Claim Details'!$I$28&gt;=Rates!$D$14,'Claim Details'!$I$28&lt;=Rates!$D$15,'Claim Details'!$I$19="No"),Rates!$D$26,IF(AND(AE161="B",'Claim Details'!$I$28&gt;=Rates!$F$14,'Claim Details'!$I$28&lt;=Rates!$F$15,'Claim Details'!$I$19="Yes"),Rates!$G$26,IF(AND(AE161="B",'Claim Details'!$I$28&gt;=Rates!$F$14,'Claim Details'!$I$28&lt;=Rates!$F$15,'Claim Details'!$I$19="No"),Rates!$F$26,IF(AND(AE161="B",'Claim Details'!$I$28&gt;=Rates!$H$14,'Claim Details'!$I$28&lt;=Rates!$H$15,'Claim Details'!$I$19="Yes"),Rates!$I$26,IF(AND(AE161="B",'Claim Details'!$I$28&gt;=Rates!$H$14,'Claim Details'!$I$28&lt;=Rates!$H$15,'Claim Details'!$I$19="No"),Rates!$H$26,IF(AND(AE161="B",'Claim Details'!$I$28&gt;=Rates!$J$14,'Claim Details'!$I$28&lt;=Rates!$J$15,'Claim Details'!$I$19="Yes"),Rates!$K$26,IF(AND(AE161="B",'Claim Details'!$I$28&gt;=Rates!$J$14,'Claim Details'!$I$28&lt;=Rates!$J$15,'Claim Details'!$I$19="No"),Rates!$J$26,IF(AND(AE161="C",'Claim Details'!$I$28&gt;=Rates!$D$14,'Claim Details'!$I$28&lt;=Rates!$D$15,'Claim Details'!$I$19="Yes"),Rates!$E$27,IF(AND(AE161="C",'Claim Details'!$I$28&gt;=Rates!$D$14,'Claim Details'!$I$28&lt;=Rates!$D$15,'Claim Details'!$I$19="No"),Rates!$D$27,IF(AND(AE161="C",'Claim Details'!$I$28&gt;=Rates!$F$14,'Claim Details'!$I$28&lt;=Rates!$F$15,'Claim Details'!$I$19="Yes"),Rates!$G$27,IF(AND(AE161="C",'Claim Details'!$I$28&gt;=Rates!$F$14,'Claim Details'!$I$28&lt;=Rates!$F$15,'Claim Details'!$I$19="No"),Rates!$F$27,IF(AND(AE161="C",'Claim Details'!$I$28&gt;=Rates!$H$14,'Claim Details'!$I$28&lt;=Rates!$H$15,'Claim Details'!$I$19="Yes"),Rates!$I$27,IF(AND(AE161="C",'Claim Details'!$I$28&gt;=Rates!$H$14,'Claim Details'!$I$28&lt;=Rates!$H$15,'Claim Details'!$I$19="No"),Rates!$H$27,IF(AND(AE161="C",'Claim Details'!$I$28&gt;=Rates!$J$14,'Claim Details'!$I$28&lt;=Rates!$J$15,'Claim Details'!$I$19="Yes"),Rates!$K$27,IF(AND(AE161="C",'Claim Details'!$I$28&gt;=Rates!$J$14,'Claim Details'!$I$28&lt;=Rates!$J$15,'Claim Details'!$I$19="No"),Rates!$J$27,"£0.00"))))))))))))))))))))))))</f>
        <v>£0.00</v>
      </c>
      <c r="BF161" s="189" t="str">
        <f>IF(AND(AE161="A",'Claim Details'!$I$28&gt;=Rates!$D$14,'Claim Details'!$I$28&lt;=Rates!$D$15,'Claim Details'!$I$19="Yes"),Rates!$E$20,IF(AND(AE161="A",'Claim Details'!$I$28&gt;=Rates!$D$14,'Claim Details'!$I$28&lt;=Rates!$D$15,'Claim Details'!$I$19="No"),Rates!$D$20,IF(AND(AE161="A",'Claim Details'!$I$28&gt;=Rates!$F$14,'Claim Details'!$I$28&lt;=Rates!$F$15,'Claim Details'!$I$19="Yes"),Rates!$G$20,IF(AND(AE161="A",'Claim Details'!$I$28&gt;=Rates!$F$14,'Claim Details'!$I$28&lt;=Rates!$F$15,'Claim Details'!$I$19="No"),Rates!$F$20,IF(AND(AE161="A",'Claim Details'!$I$28&gt;=Rates!$H$14,'Claim Details'!$I$28&lt;=Rates!$H$15,'Claim Details'!$I$19="Yes"),Rates!$I$20,IF(AND(AE161="A",'Claim Details'!$I$28&gt;=Rates!$H$14,'Claim Details'!$I$28&lt;=Rates!$H$15,'Claim Details'!$I$19="No"),Rates!$H$20,IF(AND(AE161="A",'Claim Details'!$I$28&gt;=Rates!$J$14,'Claim Details'!$I$28&lt;=Rates!$J$15,'Claim Details'!$I$19="Yes"),Rates!$K$20,IF(AND(AE161="A",'Claim Details'!$I$28&gt;=Rates!$J$14,'Claim Details'!$I$28&lt;=Rates!$J$15,'Claim Details'!$I$19="No"),Rates!$J$20,IF(AND(AE161="B",'Claim Details'!$I$28&gt;=Rates!$D$14,'Claim Details'!$I$28&lt;=Rates!$D$15,'Claim Details'!$I$19="Yes"),Rates!$E$21,IF(AND(AE161="B",'Claim Details'!$I$28&gt;=Rates!$D$14,'Claim Details'!$I$28&lt;=Rates!$D$15,'Claim Details'!$I$19="No"),Rates!$D$21,IF(AND(AE161="B",'Claim Details'!$I$28&gt;=Rates!$F$14,'Claim Details'!$I$28&lt;=Rates!$F$15,'Claim Details'!$I$19="Yes"),Rates!$G$21,IF(AND(AE161="B",'Claim Details'!$I$28&gt;=Rates!$F$14,'Claim Details'!$I$28&lt;=Rates!$F$15,'Claim Details'!$I$19="No"),Rates!$F$21,IF(AND(AE161="B",'Claim Details'!$I$28&gt;=Rates!$H$14,'Claim Details'!$I$28&lt;=Rates!$H$15,'Claim Details'!$I$19="Yes"),Rates!$I$21,IF(AND(AE161="B",'Claim Details'!$I$28&gt;=Rates!$H$14,'Claim Details'!$I$28&lt;=Rates!$H$15,'Claim Details'!$I$19="No"),Rates!$H$21,IF(AND(AE161="B",'Claim Details'!$I$28&gt;=Rates!$J$14,'Claim Details'!$I$28&lt;=Rates!$J$15,'Claim Details'!$I$19="Yes"),Rates!$K$21,IF(AND(AE161="B",'Claim Details'!$I$28&gt;=Rates!$J$14,'Claim Details'!$I$28&lt;=Rates!$J$15,'Claim Details'!$I$19="No"),Rates!$J$21,"£0.00"))))))))))))))))</f>
        <v>£0.00</v>
      </c>
      <c r="BG161" s="189" t="str">
        <f>IF(AND(AE161="A",'Claim Details'!$I$28&gt;=Rates!$D$14,'Claim Details'!$I$28&lt;=Rates!$D$15,'Claim Details'!$I$19="Yes"),Rates!$E$22,IF(AND(AE161="A",'Claim Details'!$I$28&gt;=Rates!$D$14,'Claim Details'!$I$28&lt;=Rates!$D$15,'Claim Details'!$I$19="No"),Rates!$D$22,IF(AND(AE161="A",'Claim Details'!$I$28&gt;=Rates!$F$14,'Claim Details'!$I$28&lt;=Rates!$F$15,'Claim Details'!$I$19="Yes"),Rates!$G$22,IF(AND(AE161="A",'Claim Details'!$I$28&gt;=Rates!$F$14,'Claim Details'!$I$28&lt;=Rates!$F$15,'Claim Details'!$I$19="No"),Rates!$F$22,IF(AND(AE161="A",'Claim Details'!$I$28&gt;=Rates!$H$14,'Claim Details'!$I$28&lt;=Rates!$H$15,'Claim Details'!$I$19="Yes"),Rates!$I$22,IF(AND(AE161="A",'Claim Details'!$I$28&gt;=Rates!$H$14,'Claim Details'!$I$28&lt;=Rates!$H$15,'Claim Details'!$I$19="No"),Rates!$H$22,IF(AND(AE161="A",'Claim Details'!$I$28&gt;=Rates!$J$14,'Claim Details'!$I$28&lt;=Rates!$J$15,'Claim Details'!$I$19="Yes"),Rates!$K$22,IF(AND(AE161="A",'Claim Details'!$I$28&gt;=Rates!$J$14,'Claim Details'!$I$28&lt;=Rates!$J$15,'Claim Details'!$I$19="No"),Rates!$J$22,IF(AND(AE161="B",'Claim Details'!$I$28&gt;=Rates!$D$14,'Claim Details'!$I$28&lt;=Rates!$D$15,'Claim Details'!$I$19="Yes"),Rates!$E$23,IF(AND(AE161="B",'Claim Details'!$I$28&gt;=Rates!$D$14,'Claim Details'!$I$28&lt;=Rates!$D$15,'Claim Details'!$I$19="No"),Rates!$D$23,IF(AND(AE161="B",'Claim Details'!$I$28&gt;=Rates!$F$14,'Claim Details'!$I$28&lt;=Rates!$F$15,'Claim Details'!$I$19="Yes"),Rates!$G$23,IF(AND(AE161="B",'Claim Details'!$I$28&gt;=Rates!$F$14,'Claim Details'!$I$28&lt;=Rates!$F$15,'Claim Details'!$I$19="No"),Rates!$F$23,IF(AND(AE161="B",'Claim Details'!$I$28&gt;=Rates!$H$14,'Claim Details'!$I$28&lt;=Rates!$H$15,'Claim Details'!$I$19="Yes"),Rates!$I$23,IF(AND(AE161="B",'Claim Details'!$I$28&gt;=Rates!$H$14,'Claim Details'!$I$28&lt;=Rates!$H$15,'Claim Details'!$I$19="No"),Rates!$H$23,IF(AND(AE161="B",'Claim Details'!$I$28&gt;=Rates!$J$14,'Claim Details'!$I$28&lt;=Rates!$J$15,'Claim Details'!$I$19="Yes"),Rates!$K$23,IF(AND(AE161="B",'Claim Details'!$I$28&gt;=Rates!$J$14,'Claim Details'!$I$28&lt;=Rates!$J$15,'Claim Details'!$I$19="No"),Rates!$J$23,IF(AND(AE161="C",'Claim Details'!$I$28&gt;=Rates!$D$14,'Claim Details'!$I$28&lt;=Rates!$D$15,'Claim Details'!$I$19="Yes"),Rates!$E$24,IF(AND(AE161="C",'Claim Details'!$I$28&gt;=Rates!$D$14,'Claim Details'!$I$28&lt;=Rates!$D$15,'Claim Details'!$I$19="No"),Rates!$D$24,IF(AND(AE161="C",'Claim Details'!$I$28&gt;=Rates!$F$14,'Claim Details'!$I$28&lt;=Rates!$F$15,'Claim Details'!$I$19="Yes"),Rates!$G$24,IF(AND(AE161="C",'Claim Details'!$I$28&gt;=Rates!$F$14,'Claim Details'!$I$28&lt;=Rates!$F$15,'Claim Details'!$I$19="No"),Rates!$F$24,IF(AND(AE161="C",'Claim Details'!$I$28&gt;=Rates!$H$14,'Claim Details'!$I$28&lt;=Rates!$H$15,'Claim Details'!$I$19="Yes"),Rates!$I$24,IF(AND(AE161="C",'Claim Details'!$I$28&gt;=Rates!$H$14,'Claim Details'!$I$28&lt;=Rates!$H$15,'Claim Details'!$I$19="No"),Rates!$H$24,IF(AND(AE161="C",'Claim Details'!$I$28&gt;=Rates!$J$14,'Claim Details'!$I$28&lt;=Rates!$J$15,'Claim Details'!$I$19="Yes"),Rates!$K$24,IF(AND(AE161="C",'Claim Details'!$I$28&gt;=Rates!$J$14,'Claim Details'!$I$28&lt;=Rates!$J$15,'Claim Details'!$I$19="No"),Rates!$J$24,"£0.00"))))))))))))))))))))))))</f>
        <v>£0.00</v>
      </c>
      <c r="BH161" s="189" t="str">
        <f t="shared" si="43"/>
        <v>£0.00</v>
      </c>
      <c r="BI161" s="189">
        <f t="shared" si="44"/>
        <v>0</v>
      </c>
      <c r="BO161" s="202" t="str">
        <f>IF(H161="","£0.00",IF(AP161="4","£0.00",IF(AP161="5","£0.00",IF(AP161="1","£0.00",((AQ161*H161)*'Claim Details'!$F$111)/100))))</f>
        <v>£0.00</v>
      </c>
      <c r="BP161" s="202" t="str">
        <f>IF(T161="","£0.00",IF(AP161="4","£0.00",IF(AP161="5","£0.00",IF(AP161="1","£0.00",((AR161*T161)*'Claim Details'!$N$111)/100))))</f>
        <v>£0.00</v>
      </c>
      <c r="BQ161" s="202" t="str">
        <f>IF(AI161="","£0.00",IF(AP161="4","£0.00",IF(AP161="5","£0.00",IF(AP161="1","£0.00",((BI161*AI161)*'Claim Details'!$W$111)/100))))</f>
        <v>£0.00</v>
      </c>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row>
    <row r="162" spans="1:97" ht="15">
      <c r="A162" s="145"/>
      <c r="B162" s="91"/>
      <c r="C162" s="96"/>
      <c r="D162" s="97"/>
      <c r="E162" s="98"/>
      <c r="F162" s="89"/>
      <c r="G162" s="99"/>
      <c r="H162" s="100"/>
      <c r="I162" s="221" t="str">
        <f t="shared" si="34"/>
        <v>£0.00</v>
      </c>
      <c r="J162" s="101"/>
      <c r="K162" s="100"/>
      <c r="L162" s="221" t="str">
        <f t="shared" si="35"/>
        <v>£0.00</v>
      </c>
      <c r="M162" s="101"/>
      <c r="N162" s="102"/>
      <c r="O162" s="145"/>
      <c r="P162" s="77"/>
      <c r="Q162" s="87"/>
      <c r="R162" s="87"/>
      <c r="S162" s="87"/>
      <c r="T162" s="149" t="str">
        <f t="shared" si="36"/>
        <v/>
      </c>
      <c r="U162" s="87" t="str">
        <f t="shared" si="45"/>
        <v/>
      </c>
      <c r="V162" s="87"/>
      <c r="W162" s="53" t="str">
        <f t="shared" si="37"/>
        <v>£0.00</v>
      </c>
      <c r="X162" s="53"/>
      <c r="Y162" s="87"/>
      <c r="Z162" s="78"/>
      <c r="AA162" s="79"/>
      <c r="AB162" s="160"/>
      <c r="AC162" s="98"/>
      <c r="AD162" s="225"/>
      <c r="AE162" s="235" t="str">
        <f t="shared" si="38"/>
        <v/>
      </c>
      <c r="AF162" s="87" t="str">
        <f t="shared" si="39"/>
        <v/>
      </c>
      <c r="AG162" s="53"/>
      <c r="AH162" s="224"/>
      <c r="AI162" s="226" t="str">
        <f t="shared" si="31"/>
        <v/>
      </c>
      <c r="AJ162" s="236" t="str">
        <f t="shared" si="40"/>
        <v>£0.00</v>
      </c>
      <c r="AK162" s="31"/>
      <c r="AL162" s="1"/>
      <c r="AM162" s="1"/>
      <c r="AN162" s="1"/>
      <c r="AO162" s="1"/>
      <c r="AP162" s="1" t="str">
        <f t="shared" si="32"/>
        <v/>
      </c>
      <c r="AQ162" s="27">
        <f t="shared" si="33"/>
        <v>0</v>
      </c>
      <c r="AR162" s="189">
        <f t="shared" si="41"/>
        <v>0</v>
      </c>
      <c r="AS162" s="190" t="str">
        <f>IF(AND(C162="A",'Claim Details'!$E$28&gt;=Rates!$D$14,'Claim Details'!$E$28&lt;=Rates!$D$15,'Claim Details'!$E$19="Yes"),Rates!$E$17,IF(AND(C162="A",'Claim Details'!$E$28&gt;=Rates!$D$14,'Claim Details'!$E$28&lt;=Rates!$D$15,'Claim Details'!$E$19="No"),Rates!$D$17,IF(AND(C162="A",'Claim Details'!$E$28&gt;=Rates!$F$14,'Claim Details'!$E$28&lt;=Rates!$F$15,'Claim Details'!$E$19="Yes"),Rates!$G$17,IF(AND(C162="A",'Claim Details'!$E$28&gt;=Rates!$F$14,'Claim Details'!$E$28&lt;=Rates!$F$15,'Claim Details'!$E$19="No"),Rates!$F$17,IF(AND(C162="A",'Claim Details'!$E$28&gt;=Rates!$H$14,'Claim Details'!$E$28&lt;=Rates!$H$15,'Claim Details'!$E$19="Yes"),Rates!$I$17,IF(AND(C162="A",'Claim Details'!$E$28&gt;=Rates!$H$14,'Claim Details'!$E$28&lt;=Rates!$H$15,'Claim Details'!$E$19="No"),Rates!$H$17,IF(AND(C162="A",'Claim Details'!$E$28&gt;=Rates!$J$14,'Claim Details'!$E$28&lt;=Rates!$J$15,'Claim Details'!$E$19="Yes"),Rates!$K$17,IF(AND(C162="A",'Claim Details'!$E$28&gt;=Rates!$J$14,'Claim Details'!$E$28&lt;=Rates!$J$15,'Claim Details'!$E$19="No"),Rates!$J$17,IF(AND(C162="B",'Claim Details'!$E$28&gt;=Rates!$D$14,'Claim Details'!$E$28&lt;=Rates!$D$15,'Claim Details'!$E$19="Yes"),Rates!$E$18,IF(AND(C162="B",'Claim Details'!$E$28&gt;=Rates!$D$14,'Claim Details'!$E$28&lt;=Rates!$D$15,'Claim Details'!$E$19="No"),Rates!$D$18,IF(AND(C162="B",'Claim Details'!$E$28&gt;=Rates!$F$14,'Claim Details'!$E$28&lt;=Rates!$F$15,'Claim Details'!$E$19="Yes"),Rates!$G$18,IF(AND(C162="B",'Claim Details'!$E$28&gt;=Rates!$F$14,'Claim Details'!$E$28&lt;=Rates!$F$15,'Claim Details'!$E$19="No"),Rates!$F$18,IF(AND(C162="B",'Claim Details'!$E$28&gt;=Rates!$H$14,'Claim Details'!$E$28&lt;=Rates!$H$15,'Claim Details'!$E$19="Yes"),Rates!$I$18,IF(AND(C162="B",'Claim Details'!$E$28&gt;=Rates!$H$14,'Claim Details'!$E$28&lt;=Rates!$H$15,'Claim Details'!$E$19="No"),Rates!$H$18,IF(AND(C162="B",'Claim Details'!$E$28&gt;=Rates!$J$14,'Claim Details'!$E$28&lt;=Rates!$J$15,'Claim Details'!$E$19="Yes"),Rates!$K$18,IF(AND(C162="B",'Claim Details'!$E$28&gt;=Rates!$J$14,'Claim Details'!$E$28&lt;=Rates!$J$15,'Claim Details'!$E$19="No"),Rates!$J$18,IF(AND(C162="C",'Claim Details'!$E$28&gt;=Rates!$D$14,'Claim Details'!$E$28&lt;=Rates!$D$15,'Claim Details'!$E$19="Yes"),Rates!$E$19,IF(AND(C162="C",'Claim Details'!$E$28&gt;=Rates!$D$14,'Claim Details'!$E$28&lt;=Rates!$D$15,'Claim Details'!$E$19="No"),Rates!$D$19,IF(AND(C162="C",'Claim Details'!$E$28&gt;=Rates!$F$14,'Claim Details'!$E$28&lt;=Rates!$F$15,'Claim Details'!$E$19="Yes"),Rates!$G$19,IF(AND(C162="C",'Claim Details'!$E$28&gt;=Rates!$F$14,'Claim Details'!$E$28&lt;=Rates!$F$15,'Claim Details'!$E$19="No"),Rates!$F$19,IF(AND(C162="C",'Claim Details'!$E$28&gt;=Rates!$H$14,'Claim Details'!$E$28&lt;=Rates!$H$15,'Claim Details'!$E$19="Yes"),Rates!$I$19,IF(AND(C162="C",'Claim Details'!$E$28&gt;=Rates!$H$14,'Claim Details'!$E$28&lt;=Rates!$H$15,'Claim Details'!$E$19="No"),Rates!$H$19,IF(AND(C162="C",'Claim Details'!$E$28&gt;=Rates!$J$14,'Claim Details'!$E$28&lt;=Rates!$J$15,'Claim Details'!$E$19="Yes"),Rates!$K$19,IF(AND(C162="C",'Claim Details'!$E$28&gt;=Rates!$J$14,'Claim Details'!$E$28&lt;=Rates!$J$15,'Claim Details'!$E$19="No"),Rates!$J$19,"£0.00"))))))))))))))))))))))))</f>
        <v>£0.00</v>
      </c>
      <c r="AT162" s="189" t="str">
        <f>IF(AND(C162="A",'Claim Details'!$E$28&gt;=Rates!$D$14,'Claim Details'!$E$28&lt;=Rates!$D$15,'Claim Details'!$E$19="Yes"),Rates!$E$25,IF(AND(C162="A",'Claim Details'!$E$28&gt;=Rates!$D$14,'Claim Details'!$E$28&lt;=Rates!$D$15,'Claim Details'!$E$19="No"),Rates!$D$25,IF(AND(C162="A",'Claim Details'!$E$28&gt;=Rates!$F$14,'Claim Details'!$E$28&lt;=Rates!$F$15,'Claim Details'!$E$19="Yes"),Rates!$G$25,IF(AND(C162="A",'Claim Details'!$E$28&gt;=Rates!$F$14,'Claim Details'!$E$28&lt;=Rates!$F$15,'Claim Details'!$E$19="No"),Rates!$F$25,IF(AND(C162="A",'Claim Details'!$E$28&gt;=Rates!$H$14,'Claim Details'!$E$28&lt;=Rates!$H$15,'Claim Details'!$E$19="Yes"),Rates!$I$25,IF(AND(C162="A",'Claim Details'!$E$28&gt;=Rates!$H$14,'Claim Details'!$E$28&lt;=Rates!$H$15,'Claim Details'!$E$19="No"),Rates!$H$25,IF(AND(C162="A",'Claim Details'!$E$28&gt;=Rates!$J$14,'Claim Details'!$E$28&lt;=Rates!$J$15,'Claim Details'!$E$19="Yes"),Rates!$K$25,IF(AND(C162="A",'Claim Details'!$E$28&gt;=Rates!$J$14,'Claim Details'!$E$28&lt;=Rates!$J$15,'Claim Details'!$E$19="No"),Rates!$J$25,IF(AND(C162="B",'Claim Details'!$E$28&gt;=Rates!$D$14,'Claim Details'!$E$28&lt;=Rates!$D$15,'Claim Details'!$E$19="Yes"),Rates!$E$26,IF(AND(C162="B",'Claim Details'!$E$28&gt;=Rates!$D$14,'Claim Details'!$E$28&lt;=Rates!$D$15,'Claim Details'!$E$19="No"),Rates!$D$26,IF(AND(C162="B",'Claim Details'!$E$28&gt;=Rates!$F$14,'Claim Details'!$E$28&lt;=Rates!$F$15,'Claim Details'!$E$19="Yes"),Rates!$G$26,IF(AND(C162="B",'Claim Details'!$E$28&gt;=Rates!$F$14,'Claim Details'!$E$28&lt;=Rates!$F$15,'Claim Details'!$E$19="No"),Rates!$F$26,IF(AND(C162="B",'Claim Details'!$E$28&gt;=Rates!$H$14,'Claim Details'!$E$28&lt;=Rates!$H$15,'Claim Details'!$E$19="Yes"),Rates!$I$26,IF(AND(C162="B",'Claim Details'!$E$28&gt;=Rates!$H$14,'Claim Details'!$E$28&lt;=Rates!$H$15,'Claim Details'!$E$19="No"),Rates!$H$26,IF(AND(C162="B",'Claim Details'!$E$28&gt;=Rates!$J$14,'Claim Details'!$E$28&lt;=Rates!$J$15,'Claim Details'!$E$19="Yes"),Rates!$K$26,IF(AND(C162="B",'Claim Details'!$E$28&gt;=Rates!$J$14,'Claim Details'!$E$28&lt;=Rates!$J$15,'Claim Details'!$E$19="No"),Rates!$J$26,IF(AND(C162="C",'Claim Details'!$E$28&gt;=Rates!$D$14,'Claim Details'!$E$28&lt;=Rates!$D$15,'Claim Details'!$E$19="Yes"),Rates!$E$27,IF(AND(C162="C",'Claim Details'!$E$28&gt;=Rates!$D$14,'Claim Details'!$E$28&lt;=Rates!$D$15,'Claim Details'!$E$19="No"),Rates!$D$27,IF(AND(C162="C",'Claim Details'!$E$28&gt;=Rates!$F$14,'Claim Details'!$E$28&lt;=Rates!$F$15,'Claim Details'!$E$19="Yes"),Rates!$G$27,IF(AND(C162="C",'Claim Details'!$E$28&gt;=Rates!$F$14,'Claim Details'!$E$28&lt;=Rates!$F$15,'Claim Details'!$E$19="No"),Rates!$F$27,IF(AND(C162="C",'Claim Details'!$E$28&gt;=Rates!$H$14,'Claim Details'!$E$28&lt;=Rates!$H$15,'Claim Details'!$E$19="Yes"),Rates!$I$27,IF(AND(C162="C",'Claim Details'!$E$28&gt;=Rates!$H$14,'Claim Details'!$E$28&lt;=Rates!$H$15,'Claim Details'!$E$19="No"),Rates!$H$27,IF(AND(C162="C",'Claim Details'!$E$28&gt;=Rates!$J$14,'Claim Details'!$E$28&lt;=Rates!$J$15,'Claim Details'!$E$19="Yes"),Rates!$K$27,IF(AND(C162="C",'Claim Details'!$E$28&gt;=Rates!$J$14,'Claim Details'!$E$28&lt;=Rates!$J$15,'Claim Details'!$E$19="No"),Rates!$J$27,"£0.00"))))))))))))))))))))))))</f>
        <v>£0.00</v>
      </c>
      <c r="AU162" s="191" t="str">
        <f>IF(AND(C162="A",'Claim Details'!$E$28&gt;=Rates!$D$14,'Claim Details'!$E$28&lt;=Rates!$D$15,'Claim Details'!$E$19="Yes"),Rates!$E$20,IF(AND(C162="A",'Claim Details'!$E$28&gt;=Rates!$D$14,'Claim Details'!$E$28&lt;=Rates!$D$15,'Claim Details'!$E$19="No"),Rates!$D$20,IF(AND(C162="A",'Claim Details'!$E$28&gt;=Rates!$F$14,'Claim Details'!$E$28&lt;=Rates!$F$15,'Claim Details'!$E$19="Yes"),Rates!$G$20,IF(AND(C162="A",'Claim Details'!$E$28&gt;=Rates!$F$14,'Claim Details'!$E$28&lt;=Rates!$F$15,'Claim Details'!$E$19="No"),Rates!$F$20,IF(AND(C162="A",'Claim Details'!$E$28&gt;=Rates!$H$14,'Claim Details'!$E$28&lt;=Rates!$H$15,'Claim Details'!$E$19="Yes"),Rates!$I$20,IF(AND(C162="A",'Claim Details'!$E$28&gt;=Rates!$H$14,'Claim Details'!$E$28&lt;=Rates!$H$15,'Claim Details'!$E$19="No"),Rates!$H$20,IF(AND(C162="A",'Claim Details'!$E$28&gt;=Rates!$J$14,'Claim Details'!$E$28&lt;=Rates!$J$15,'Claim Details'!$E$19="Yes"),Rates!$K$20,IF(AND(C162="A",'Claim Details'!$E$28&gt;=Rates!$J$14,'Claim Details'!$E$28&lt;=Rates!$J$15,'Claim Details'!$E$19="No"),Rates!$J$20,IF(AND(C162="B",'Claim Details'!$E$28&gt;=Rates!$D$14,'Claim Details'!$E$28&lt;=Rates!$D$15,'Claim Details'!$E$19="Yes"),Rates!$E$21,IF(AND(C162="B",'Claim Details'!$E$28&gt;=Rates!$D$14,'Claim Details'!$E$28&lt;=Rates!$D$15,'Claim Details'!$E$19="No"),Rates!$D$21,IF(AND(C162="B",'Claim Details'!$E$28&gt;=Rates!$F$14,'Claim Details'!$E$28&lt;=Rates!$F$15,'Claim Details'!$E$19="Yes"),Rates!$G$21,IF(AND(C162="B",'Claim Details'!$E$28&gt;=Rates!$F$14,'Claim Details'!$E$28&lt;=Rates!$F$15,'Claim Details'!$E$19="No"),Rates!$F$21,IF(AND(C162="B",'Claim Details'!$E$28&gt;=Rates!$H$14,'Claim Details'!$E$28&lt;=Rates!$H$15,'Claim Details'!$E$19="Yes"),Rates!$I$21,IF(AND(C162="B",'Claim Details'!$E$28&gt;=Rates!$H$14,'Claim Details'!$E$28&lt;=Rates!$H$15,'Claim Details'!$E$19="No"),Rates!$H$21,IF(AND(C162="B",'Claim Details'!$E$28&gt;=Rates!$J$14,'Claim Details'!$E$28&lt;=Rates!$J$15,'Claim Details'!$E$19="Yes"),Rates!$K$21,IF(AND(C162="B",'Claim Details'!$E$28&gt;=Rates!$J$14,'Claim Details'!$E$28&lt;=Rates!$J$15,'Claim Details'!$E$19="No"),Rates!$J$21,"£0.00"))))))))))))))))</f>
        <v>£0.00</v>
      </c>
      <c r="AV162" s="191" t="str">
        <f>IF(AND(C162="A",'Claim Details'!$E$28&gt;=Rates!$D$14,'Claim Details'!$E$28&lt;=Rates!$D$15,'Claim Details'!$E$19="Yes"),Rates!$E$22,IF(AND(C162="A",'Claim Details'!$E$28&gt;=Rates!$D$14,'Claim Details'!$E$28&lt;=Rates!$D$15,'Claim Details'!$E$19="No"),Rates!$D$22,IF(AND(C162="A",'Claim Details'!$E$28&gt;=Rates!$F$14,'Claim Details'!$E$28&lt;=Rates!$F$15,'Claim Details'!$E$19="Yes"),Rates!$G$22,IF(AND(C162="A",'Claim Details'!$E$28&gt;=Rates!$F$14,'Claim Details'!$E$28&lt;=Rates!$F$15,'Claim Details'!$E$19="No"),Rates!$F$22,IF(AND(C162="A",'Claim Details'!$E$28&gt;=Rates!$H$14,'Claim Details'!$E$28&lt;=Rates!$H$15,'Claim Details'!$E$19="Yes"),Rates!$I$22,IF(AND(C162="A",'Claim Details'!$E$28&gt;=Rates!$H$14,'Claim Details'!$E$28&lt;=Rates!$H$15,'Claim Details'!$E$19="No"),Rates!$H$22,IF(AND(C162="A",'Claim Details'!$E$28&gt;=Rates!$J$14,'Claim Details'!$E$28&lt;=Rates!$J$15,'Claim Details'!$E$19="Yes"),Rates!$K$22,IF(AND(C162="A",'Claim Details'!$E$28&gt;=Rates!$J$14,'Claim Details'!$E$28&lt;=Rates!$J$15,'Claim Details'!$E$19="No"),Rates!$J$22,IF(AND(C162="B",'Claim Details'!$E$28&gt;=Rates!$D$14,'Claim Details'!$E$28&lt;=Rates!$D$15,'Claim Details'!$E$19="Yes"),Rates!$E$23,IF(AND(C162="B",'Claim Details'!$E$28&gt;=Rates!$D$14,'Claim Details'!$E$28&lt;=Rates!$D$15,'Claim Details'!$E$19="No"),Rates!$D$23,IF(AND(C162="B",'Claim Details'!$E$28&gt;=Rates!$F$14,'Claim Details'!$E$28&lt;=Rates!$F$15,'Claim Details'!$E$19="Yes"),Rates!$G$23,IF(AND(C162="B",'Claim Details'!$E$28&gt;=Rates!$F$14,'Claim Details'!$E$28&lt;=Rates!$F$15,'Claim Details'!$E$19="No"),Rates!$F$23,IF(AND(C162="B",'Claim Details'!$E$28&gt;=Rates!$H$14,'Claim Details'!$E$28&lt;=Rates!$H$15,'Claim Details'!$E$19="Yes"),Rates!$I$23,IF(AND(C162="B",'Claim Details'!$E$28&gt;=Rates!$H$14,'Claim Details'!$E$28&lt;=Rates!$H$15,'Claim Details'!$E$19="No"),Rates!$H$23,IF(AND(C162="B",'Claim Details'!$E$28&gt;=Rates!$J$14,'Claim Details'!$E$28&lt;=Rates!$J$15,'Claim Details'!$E$19="Yes"),Rates!$K$23,IF(AND(C162="B",'Claim Details'!$E$28&gt;=Rates!$J$14,'Claim Details'!$E$28&lt;=Rates!$J$15,'Claim Details'!$E$19="No"),Rates!$J$23,IF(AND(C162="C",'Claim Details'!$E$28&gt;=Rates!$D$14,'Claim Details'!$E$28&lt;=Rates!$D$15,'Claim Details'!$E$19="Yes"),Rates!$E$24,IF(AND(C162="C",'Claim Details'!$E$28&gt;=Rates!$D$14,'Claim Details'!$E$28&lt;=Rates!$D$15,'Claim Details'!$E$19="No"),Rates!$D$24,IF(AND(C162="C",'Claim Details'!$E$28&gt;=Rates!$F$14,'Claim Details'!$E$28&lt;=Rates!$F$15,'Claim Details'!$E$19="Yes"),Rates!$G$24,IF(AND(C162="C",'Claim Details'!$E$28&gt;=Rates!$F$14,'Claim Details'!$E$28&lt;=Rates!$F$15,'Claim Details'!$E$19="No"),Rates!$F$24,IF(AND(C162="C",'Claim Details'!$E$28&gt;=Rates!$H$14,'Claim Details'!$E$28&lt;=Rates!$H$15,'Claim Details'!$E$19="Yes"),Rates!$I$24,IF(AND(C162="C",'Claim Details'!$E$28&gt;=Rates!$H$14,'Claim Details'!$E$28&lt;=Rates!$H$15,'Claim Details'!$E$19="No"),Rates!$H$24,IF(AND(C162="C",'Claim Details'!$E$28&gt;=Rates!$J$14,'Claim Details'!$E$28&lt;=Rates!$J$15,'Claim Details'!$E$19="Yes"),Rates!$K$24,IF(AND(C162="C",'Claim Details'!$E$28&gt;=Rates!$J$14,'Claim Details'!$E$28&lt;=Rates!$J$15,'Claim Details'!$E$19="No"),Rates!$J$24,"£0.00"))))))))))))))))))))))))</f>
        <v>£0.00</v>
      </c>
      <c r="AW162" s="1"/>
      <c r="AX162" s="189" t="str">
        <f>IF(AND(U162="A",'Claim Details'!$I$28&gt;=Rates!$D$14,'Claim Details'!$I$28&lt;=Rates!$D$15,'Claim Details'!$I$19="Yes"),Rates!$J$17,IF(AND(U162="A",'Claim Details'!$I$28&gt;=Rates!$D$14,'Claim Details'!$I$28&lt;=Rates!$D$15,'Claim Details'!$I$19="No"),Rates!$D$17,IF(AND(U162="A",'Claim Details'!$I$28&gt;=Rates!$F$14,'Claim Details'!$I$28&lt;=Rates!$F$15,'Claim Details'!$I$19="Yes"),Rates!$G$17,IF(AND(U162="A",'Claim Details'!$I$28&gt;=Rates!$F$14,'Claim Details'!$I$28&lt;=Rates!$F$15,'Claim Details'!$I$19="No"),Rates!$F$17,IF(AND(U162="A",'Claim Details'!$I$28&gt;=Rates!$H$14,'Claim Details'!$I$28&lt;=Rates!$H$15,'Claim Details'!$I$19="Yes"),Rates!$I$17,IF(AND(U162="A",'Claim Details'!$I$28&gt;=Rates!$H$14,'Claim Details'!$I$28&lt;=Rates!$H$15,'Claim Details'!$I$19="No"),Rates!$H$17,IF(AND(U162="A",'Claim Details'!$I$28&gt;=Rates!$J$14,'Claim Details'!$I$28&lt;=Rates!$J$15,'Claim Details'!$I$19="Yes"),Rates!$K$17,IF(AND(U162="A",'Claim Details'!$I$28&gt;=Rates!$J$14,'Claim Details'!$I$28&lt;=Rates!$J$15,'Claim Details'!$I$19="No"),Rates!$J$17,IF(AND(U162="B",'Claim Details'!$I$28&gt;=Rates!$D$14,'Claim Details'!$I$28&lt;=Rates!$D$15,'Claim Details'!$I$19="Yes"),Rates!$E$18,IF(AND(U162="B",'Claim Details'!$I$28&gt;=Rates!$D$14,'Claim Details'!$I$28&lt;=Rates!$D$15,'Claim Details'!$I$19="No"),Rates!$D$18,IF(AND(U162="B",'Claim Details'!$I$28&gt;=Rates!$F$14,'Claim Details'!$I$28&lt;=Rates!$F$15,'Claim Details'!$I$19="Yes"),Rates!$G$18,IF(AND(U162="B",'Claim Details'!$I$28&gt;=Rates!$F$14,'Claim Details'!$I$28&lt;=Rates!$F$15,'Claim Details'!$I$19="No"),Rates!$F$18,IF(AND(U162="B",'Claim Details'!$I$28&gt;=Rates!$H$14,'Claim Details'!$I$28&lt;=Rates!$H$15,'Claim Details'!$I$19="Yes"),Rates!$I$18,IF(AND(U162="B",'Claim Details'!$I$28&gt;=Rates!$H$14,'Claim Details'!$I$28&lt;=Rates!$H$15,'Claim Details'!$I$19="No"),Rates!$H$18,IF(AND(U162="B",'Claim Details'!$I$28&gt;=Rates!$J$14,'Claim Details'!$I$28&lt;=Rates!$J$15,'Claim Details'!$I$19="Yes"),Rates!$K$18,IF(AND(U162="B",'Claim Details'!$I$28&gt;=Rates!$J$14,'Claim Details'!$I$28&lt;=Rates!$J$15,'Claim Details'!$I$19="No"),Rates!$J$18,IF(AND(U162="C",'Claim Details'!$I$28&gt;=Rates!$D$14,'Claim Details'!$I$28&lt;=Rates!$D$15,'Claim Details'!$I$19="Yes"),Rates!$E$19,IF(AND(U162="C",'Claim Details'!$I$28&gt;=Rates!$D$14,'Claim Details'!$I$28&lt;=Rates!$D$15,'Claim Details'!$I$19="No"),Rates!$D$19,IF(AND(U162="C",'Claim Details'!$I$28&gt;=Rates!$F$14,'Claim Details'!$I$28&lt;=Rates!$F$15,'Claim Details'!$I$19="Yes"),Rates!$G$19,IF(AND(U162="C",'Claim Details'!$I$28&gt;=Rates!$F$14,'Claim Details'!$I$28&lt;=Rates!$F$15,'Claim Details'!$I$19="No"),Rates!$F$19,IF(AND(U162="C",'Claim Details'!$I$28&gt;=Rates!$H$14,'Claim Details'!$I$28&lt;=Rates!$H$15,'Claim Details'!$I$19="Yes"),Rates!$I$19,IF(AND(U162="C",'Claim Details'!$I$28&gt;=Rates!$H$14,'Claim Details'!$I$28&lt;=Rates!$H$15,'Claim Details'!$I$19="No"),Rates!$H$19,IF(AND(U162="C",'Claim Details'!$I$28&gt;=Rates!$J$14,'Claim Details'!$I$28&lt;=Rates!$J$15,'Claim Details'!$I$19="Yes"),Rates!$K$19,IF(AND(U162="C",'Claim Details'!$I$28&gt;=Rates!$J$14,'Claim Details'!$I$28&lt;=Rates!$J$15,'Claim Details'!$I$19="No"),Rates!$J$19,"£0.00"))))))))))))))))))))))))</f>
        <v>£0.00</v>
      </c>
      <c r="AY162" s="189" t="str">
        <f>IF(AND(C162="A",'Claim Details'!$I$28&gt;=Rates!$D$14,'Claim Details'!$I$28&lt;=Rates!$D$15,'Claim Details'!$I$19="Yes"),Rates!$J$25,IF(AND(C162="A",'Claim Details'!$I$28&gt;=Rates!$D$14,'Claim Details'!$I$28&lt;=Rates!$D$15,'Claim Details'!$I$19="No"),Rates!$D$25,IF(AND(C162="A",'Claim Details'!$I$28&gt;=Rates!$F$14,'Claim Details'!$I$28&lt;=Rates!$F$15,'Claim Details'!$I$19="Yes"),Rates!$G$25,IF(AND(C162="A",'Claim Details'!$I$28&gt;=Rates!$F$14,'Claim Details'!$I$28&lt;=Rates!$F$15,'Claim Details'!$I$19="No"),Rates!$F$25,IF(AND(C162="A",'Claim Details'!$I$28&gt;=Rates!$H$14,'Claim Details'!$I$28&lt;=Rates!$H$15,'Claim Details'!$I$19="Yes"),Rates!$I$25,IF(AND(C162="A",'Claim Details'!$I$28&gt;=Rates!$H$14,'Claim Details'!$I$28&lt;=Rates!$H$15,'Claim Details'!$I$19="No"),Rates!$H$25,IF(AND(C162="A",'Claim Details'!$I$28&gt;=Rates!$J$14,'Claim Details'!$I$28&lt;=Rates!$J$15,'Claim Details'!$I$19="Yes"),Rates!$K$25,IF(AND(C162="A",'Claim Details'!$I$28&gt;=Rates!$J$14,'Claim Details'!$I$28&lt;=Rates!$J$15,'Claim Details'!$I$19="No"),Rates!$J$25,IF(AND(C162="B",'Claim Details'!$I$28&gt;=Rates!$D$14,'Claim Details'!$I$28&lt;=Rates!$D$15,'Claim Details'!$I$19="Yes"),Rates!$E$26,IF(AND(C162="B",'Claim Details'!$I$28&gt;=Rates!$D$14,'Claim Details'!$I$28&lt;=Rates!$D$15,'Claim Details'!$I$19="No"),Rates!$D$26,IF(AND(C162="B",'Claim Details'!$I$28&gt;=Rates!$F$14,'Claim Details'!$I$28&lt;=Rates!$F$15,'Claim Details'!$I$19="Yes"),Rates!$G$26,IF(AND(C162="B",'Claim Details'!$I$28&gt;=Rates!$F$14,'Claim Details'!$I$28&lt;=Rates!$F$15,'Claim Details'!$I$19="No"),Rates!$F$26,IF(AND(C162="B",'Claim Details'!$I$28&gt;=Rates!$H$14,'Claim Details'!$I$28&lt;=Rates!$H$15,'Claim Details'!$I$19="Yes"),Rates!$I$26,IF(AND(C162="B",'Claim Details'!$I$28&gt;=Rates!$H$14,'Claim Details'!$I$28&lt;=Rates!$H$15,'Claim Details'!$I$19="No"),Rates!$H$26,IF(AND(C162="B",'Claim Details'!$I$28&gt;=Rates!$J$14,'Claim Details'!$I$28&lt;=Rates!$J$15,'Claim Details'!$I$19="Yes"),Rates!$K$26,IF(AND(C162="B",'Claim Details'!$I$28&gt;=Rates!$J$14,'Claim Details'!$I$28&lt;=Rates!$J$15,'Claim Details'!$I$19="No"),Rates!$J$26,IF(AND(C162="C",'Claim Details'!$I$28&gt;=Rates!$D$14,'Claim Details'!$I$28&lt;=Rates!$D$15,'Claim Details'!$I$19="Yes"),Rates!$E$27,IF(AND(C162="C",'Claim Details'!$I$28&gt;=Rates!$D$14,'Claim Details'!$I$28&lt;=Rates!$D$15,'Claim Details'!$I$19="No"),Rates!$D$27,IF(AND(C162="C",'Claim Details'!$I$28&gt;=Rates!$F$14,'Claim Details'!$I$28&lt;=Rates!$F$15,'Claim Details'!$I$19="Yes"),Rates!$G$27,IF(AND(C162="C",'Claim Details'!$I$28&gt;=Rates!$F$14,'Claim Details'!$I$28&lt;=Rates!$F$15,'Claim Details'!$I$19="No"),Rates!$F$27,IF(AND(C162="C",'Claim Details'!$I$28&gt;=Rates!$H$14,'Claim Details'!$I$28&lt;=Rates!$H$15,'Claim Details'!$I$19="Yes"),Rates!$I$27,IF(AND(C162="C",'Claim Details'!$I$28&gt;=Rates!$H$14,'Claim Details'!$I$28&lt;=Rates!$H$15,'Claim Details'!$I$19="No"),Rates!$H$27,IF(AND(C162="C",'Claim Details'!$I$28&gt;=Rates!$J$14,'Claim Details'!$I$28&lt;=Rates!$J$15,'Claim Details'!$I$19="Yes"),Rates!$K$27,IF(AND(C162="C",'Claim Details'!$I$28&gt;=Rates!$J$14,'Claim Details'!$I$28&lt;=Rates!$J$15,'Claim Details'!$I$19="No"),Rates!$J$27,"£0.00"))))))))))))))))))))))))</f>
        <v>£0.00</v>
      </c>
      <c r="AZ162" s="189" t="str">
        <f>IF(AND(C162="A",'Claim Details'!$I$28&gt;=Rates!$D$14,'Claim Details'!$I$28&lt;=Rates!$D$15,'Claim Details'!$I$19="Yes"),Rates!$E$20,IF(AND(C162="A",'Claim Details'!$I$28&gt;=Rates!$D$14,'Claim Details'!$I$28&lt;=Rates!$D$15,'Claim Details'!$I$19="No"),Rates!$D$20,IF(AND(C162="A",'Claim Details'!$I$28&gt;=Rates!$F$14,'Claim Details'!$I$28&lt;=Rates!$F$15,'Claim Details'!$I$19="Yes"),Rates!$G$20,IF(AND(C162="A",'Claim Details'!$I$28&gt;=Rates!$F$14,'Claim Details'!$I$28&lt;=Rates!$F$15,'Claim Details'!$I$19="No"),Rates!$F$20,IF(AND(C162="A",'Claim Details'!$I$28&gt;=Rates!$H$14,'Claim Details'!$I$28&lt;=Rates!$H$15,'Claim Details'!$I$19="Yes"),Rates!$I$20,IF(AND(C162="A",'Claim Details'!$I$28&gt;=Rates!$H$14,'Claim Details'!$I$28&lt;=Rates!$H$15,'Claim Details'!$I$19="No"),Rates!$H$20,IF(AND(C162="A",'Claim Details'!$I$28&gt;=Rates!$J$14,'Claim Details'!$I$28&lt;=Rates!$J$15,'Claim Details'!$I$19="Yes"),Rates!$K$20,IF(AND(C162="A",'Claim Details'!$I$28&gt;=Rates!$J$14,'Claim Details'!$I$28&lt;=Rates!$J$15,'Claim Details'!$I$19="No"),Rates!$J$20,IF(AND(C162="B",'Claim Details'!$I$28&gt;=Rates!$D$14,'Claim Details'!$I$28&lt;=Rates!$D$15,'Claim Details'!$I$19="Yes"),Rates!$E$21,IF(AND(C162="B",'Claim Details'!$I$28&gt;=Rates!$D$14,'Claim Details'!$I$28&lt;=Rates!$D$15,'Claim Details'!$I$19="No"),Rates!$D$21,IF(AND(C162="B",'Claim Details'!$I$28&gt;=Rates!$F$14,'Claim Details'!$I$28&lt;=Rates!$F$15,'Claim Details'!$I$19="Yes"),Rates!$G$21,IF(AND(C162="B",'Claim Details'!$I$28&gt;=Rates!$F$14,'Claim Details'!$I$28&lt;=Rates!$F$15,'Claim Details'!$I$19="No"),Rates!$F$21,IF(AND(C162="B",'Claim Details'!$I$28&gt;=Rates!$H$14,'Claim Details'!$I$28&lt;=Rates!$H$15,'Claim Details'!$I$19="Yes"),Rates!$I$21,IF(AND(C162="B",'Claim Details'!$I$28&gt;=Rates!$H$14,'Claim Details'!$I$28&lt;=Rates!$H$15,'Claim Details'!$I$19="No"),Rates!$H$21,IF(AND(C162="B",'Claim Details'!$I$28&gt;=Rates!$J$14,'Claim Details'!$I$28&lt;=Rates!$J$15,'Claim Details'!$I$19="Yes"),Rates!$K$21,IF(AND(C162="B",'Claim Details'!$I$28&gt;=Rates!$J$14,'Claim Details'!$I$28&lt;=Rates!$J$15,'Claim Details'!$I$19="No"),Rates!$J$21,"£0.00"))))))))))))))))</f>
        <v>£0.00</v>
      </c>
      <c r="BA162" s="189" t="str">
        <f>IF(AND(C162="A",'Claim Details'!$I$28&gt;=Rates!$D$14,'Claim Details'!$I$28&lt;=Rates!$D$15,'Claim Details'!$I$19="Yes"),Rates!$E$22,IF(AND(C162="A",'Claim Details'!$I$28&gt;=Rates!$D$14,'Claim Details'!$I$28&lt;=Rates!$D$15,'Claim Details'!$I$19="No"),Rates!$D$22,IF(AND(C162="A",'Claim Details'!$I$28&gt;=Rates!$F$14,'Claim Details'!$I$28&lt;=Rates!$F$15,'Claim Details'!$I$19="Yes"),Rates!$G$22,IF(AND(C162="A",'Claim Details'!$I$28&gt;=Rates!$F$14,'Claim Details'!$I$28&lt;=Rates!$F$15,'Claim Details'!$I$19="No"),Rates!$F$22,IF(AND(C162="A",'Claim Details'!$I$28&gt;=Rates!$H$14,'Claim Details'!$I$28&lt;=Rates!$H$15,'Claim Details'!$I$19="Yes"),Rates!$I$22,IF(AND(C162="A",'Claim Details'!$I$28&gt;=Rates!$H$14,'Claim Details'!$I$28&lt;=Rates!$H$15,'Claim Details'!$I$19="No"),Rates!$H$22,IF(AND(C162="A",'Claim Details'!$I$28&gt;=Rates!$J$14,'Claim Details'!$I$28&lt;=Rates!$J$15,'Claim Details'!$I$19="Yes"),Rates!$K$22,IF(AND(C162="A",'Claim Details'!$I$28&gt;=Rates!$J$14,'Claim Details'!$I$28&lt;=Rates!$J$15,'Claim Details'!$I$19="No"),Rates!$J$22,IF(AND(C162="B",'Claim Details'!$I$28&gt;=Rates!$D$14,'Claim Details'!$I$28&lt;=Rates!$D$15,'Claim Details'!$I$19="Yes"),Rates!$E$23,IF(AND(C162="B",'Claim Details'!$I$28&gt;=Rates!$D$14,'Claim Details'!$I$28&lt;=Rates!$D$15,'Claim Details'!$I$19="No"),Rates!$D$23,IF(AND(C162="B",'Claim Details'!$I$28&gt;=Rates!$F$14,'Claim Details'!$I$28&lt;=Rates!$F$15,'Claim Details'!$I$19="Yes"),Rates!$G$23,IF(AND(C162="B",'Claim Details'!$I$28&gt;=Rates!$F$14,'Claim Details'!$I$28&lt;=Rates!$F$15,'Claim Details'!$I$19="No"),Rates!$F$23,IF(AND(C162="B",'Claim Details'!$I$28&gt;=Rates!$H$14,'Claim Details'!$I$28&lt;=Rates!$H$15,'Claim Details'!$I$19="Yes"),Rates!$I$23,IF(AND(C162="B",'Claim Details'!$I$28&gt;=Rates!$H$14,'Claim Details'!$I$28&lt;=Rates!$H$15,'Claim Details'!$I$19="No"),Rates!$H$23,IF(AND(C162="B",'Claim Details'!$I$28&gt;=Rates!$J$14,'Claim Details'!$I$28&lt;=Rates!$J$15,'Claim Details'!$I$19="Yes"),Rates!$K$23,IF(AND(C162="B",'Claim Details'!$I$28&gt;=Rates!$J$14,'Claim Details'!$I$28&lt;=Rates!$J$15,'Claim Details'!$I$19="No"),Rates!$J$23,IF(AND(C162="C",'Claim Details'!$I$28&gt;=Rates!$D$14,'Claim Details'!$I$28&lt;=Rates!$D$15,'Claim Details'!$I$19="Yes"),Rates!$E$24,IF(AND(C162="C",'Claim Details'!$I$28&gt;=Rates!$D$14,'Claim Details'!$I$28&lt;=Rates!$D$15,'Claim Details'!$I$19="No"),Rates!$D$24,IF(AND(C162="C",'Claim Details'!$I$28&gt;=Rates!$F$14,'Claim Details'!$I$28&lt;=Rates!$F$15,'Claim Details'!$I$19="Yes"),Rates!$G$24,IF(AND(C162="C",'Claim Details'!$I$28&gt;=Rates!$F$14,'Claim Details'!$I$28&lt;=Rates!$F$15,'Claim Details'!$I$19="No"),Rates!$F$24,IF(AND(C162="C",'Claim Details'!$I$28&gt;=Rates!$H$14,'Claim Details'!$I$28&lt;=Rates!$H$15,'Claim Details'!$I$19="Yes"),Rates!$I$24,IF(AND(C162="C",'Claim Details'!$I$28&gt;=Rates!$H$14,'Claim Details'!$I$28&lt;=Rates!$H$15,'Claim Details'!$I$19="No"),Rates!$H$24,IF(AND(C162="C",'Claim Details'!$I$28&gt;=Rates!$J$14,'Claim Details'!$I$28&lt;=Rates!$J$15,'Claim Details'!$I$19="Yes"),Rates!$K$24,IF(AND(C162="C",'Claim Details'!$I$28&gt;=Rates!$J$14,'Claim Details'!$I$28&lt;=Rates!$J$15,'Claim Details'!$I$19="No"),Rates!$J$24,"£0.00"))))))))))))))))))))))))</f>
        <v>£0.00</v>
      </c>
      <c r="BB162" s="189" t="str">
        <f t="shared" si="42"/>
        <v>£0.00</v>
      </c>
      <c r="BC162" s="1"/>
      <c r="BD162" s="189" t="str">
        <f>IF(AND(AE162="A",'Claim Details'!$I$28&gt;=Rates!$D$14,'Claim Details'!$I$28&lt;=Rates!$D$15,'Claim Details'!$I$19="Yes"),Rates!$J$17,IF(AND(AE162="A",'Claim Details'!$I$28&gt;=Rates!$D$14,'Claim Details'!$I$28&lt;=Rates!$D$15,'Claim Details'!$I$19="No"),Rates!$D$17,IF(AND(AE162="A",'Claim Details'!$I$28&gt;=Rates!$F$14,'Claim Details'!$I$28&lt;=Rates!$F$15,'Claim Details'!$I$19="Yes"),Rates!$G$17,IF(AND(AE162="A",'Claim Details'!$I$28&gt;=Rates!$F$14,'Claim Details'!$I$28&lt;=Rates!$F$15,'Claim Details'!$I$19="No"),Rates!$F$17,IF(AND(AE162="A",'Claim Details'!$I$28&gt;=Rates!$H$14,'Claim Details'!$I$28&lt;=Rates!$H$15,'Claim Details'!$I$19="Yes"),Rates!$I$17,IF(AND(AE162="A",'Claim Details'!$I$28&gt;=Rates!$H$14,'Claim Details'!$I$28&lt;=Rates!$H$15,'Claim Details'!$I$19="No"),Rates!$H$17,IF(AND(AE162="A",'Claim Details'!$I$28&gt;=Rates!$J$14,'Claim Details'!$I$28&lt;=Rates!$J$15,'Claim Details'!$I$19="Yes"),Rates!$K$17,IF(AND(AE162="A",'Claim Details'!$I$28&gt;=Rates!$J$14,'Claim Details'!$I$28&lt;=Rates!$J$15,'Claim Details'!$I$19="No"),Rates!$J$17,IF(AND(AE162="B",'Claim Details'!$I$28&gt;=Rates!$D$14,'Claim Details'!$I$28&lt;=Rates!$D$15,'Claim Details'!$I$19="Yes"),Rates!$E$18,IF(AND(AE162="B",'Claim Details'!$I$28&gt;=Rates!$D$14,'Claim Details'!$I$28&lt;=Rates!$D$15,'Claim Details'!$I$19="No"),Rates!$D$18,IF(AND(AE162="B",'Claim Details'!$I$28&gt;=Rates!$F$14,'Claim Details'!$I$28&lt;=Rates!$F$15,'Claim Details'!$I$19="Yes"),Rates!$G$18,IF(AND(AE162="B",'Claim Details'!$I$28&gt;=Rates!$F$14,'Claim Details'!$I$28&lt;=Rates!$F$15,'Claim Details'!$I$19="No"),Rates!$F$18,IF(AND(AE162="B",'Claim Details'!$I$28&gt;=Rates!$H$14,'Claim Details'!$I$28&lt;=Rates!$H$15,'Claim Details'!$I$19="Yes"),Rates!$I$18,IF(AND(AE162="B",'Claim Details'!$I$28&gt;=Rates!$H$14,'Claim Details'!$I$28&lt;=Rates!$H$15,'Claim Details'!$I$19="No"),Rates!$H$18,IF(AND(AE162="B",'Claim Details'!$I$28&gt;=Rates!$J$14,'Claim Details'!$I$28&lt;=Rates!$J$15,'Claim Details'!$I$19="Yes"),Rates!$K$18,IF(AND(AE162="B",'Claim Details'!$I$28&gt;=Rates!$J$14,'Claim Details'!$I$28&lt;=Rates!$J$15,'Claim Details'!$I$19="No"),Rates!$J$18,IF(AND(AE162="C",'Claim Details'!$I$28&gt;=Rates!$D$14,'Claim Details'!$I$28&lt;=Rates!$D$15,'Claim Details'!$I$19="Yes"),Rates!$E$19,IF(AND(AE162="C",'Claim Details'!$I$28&gt;=Rates!$D$14,'Claim Details'!$I$28&lt;=Rates!$D$15,'Claim Details'!$I$19="No"),Rates!$D$19,IF(AND(AE162="C",'Claim Details'!$I$28&gt;=Rates!$F$14,'Claim Details'!$I$28&lt;=Rates!$F$15,'Claim Details'!$I$19="Yes"),Rates!$G$19,IF(AND(AE162="C",'Claim Details'!$I$28&gt;=Rates!$F$14,'Claim Details'!$I$28&lt;=Rates!$F$15,'Claim Details'!$I$19="No"),Rates!$F$19,IF(AND(AE162="C",'Claim Details'!$I$28&gt;=Rates!$H$14,'Claim Details'!$I$28&lt;=Rates!$H$15,'Claim Details'!$I$19="Yes"),Rates!$I$19,IF(AND(AE162="C",'Claim Details'!$I$28&gt;=Rates!$H$14,'Claim Details'!$I$28&lt;=Rates!$H$15,'Claim Details'!$I$19="No"),Rates!$H$19,IF(AND(AE162="C",'Claim Details'!$I$28&gt;=Rates!$J$14,'Claim Details'!$I$28&lt;=Rates!$J$15,'Claim Details'!$I$19="Yes"),Rates!$K$19,IF(AND(AE162="C",'Claim Details'!$I$28&gt;=Rates!$J$14,'Claim Details'!$I$28&lt;=Rates!$J$15,'Claim Details'!$I$19="No"),Rates!$J$19,"£0.00"))))))))))))))))))))))))</f>
        <v>£0.00</v>
      </c>
      <c r="BE162" s="189" t="str">
        <f>IF(AND(AE162="A",'Claim Details'!$I$28&gt;=Rates!$D$14,'Claim Details'!$I$28&lt;=Rates!$D$15,'Claim Details'!$I$19="Yes"),Rates!$J$25,IF(AND(AE162="A",'Claim Details'!$I$28&gt;=Rates!$D$14,'Claim Details'!$I$28&lt;=Rates!$D$15,'Claim Details'!$I$19="No"),Rates!$D$25,IF(AND(AE162="A",'Claim Details'!$I$28&gt;=Rates!$F$14,'Claim Details'!$I$28&lt;=Rates!$F$15,'Claim Details'!$I$19="Yes"),Rates!$G$25,IF(AND(AE162="A",'Claim Details'!$I$28&gt;=Rates!$F$14,'Claim Details'!$I$28&lt;=Rates!$F$15,'Claim Details'!$I$19="No"),Rates!$F$25,IF(AND(AE162="A",'Claim Details'!$I$28&gt;=Rates!$H$14,'Claim Details'!$I$28&lt;=Rates!$H$15,'Claim Details'!$I$19="Yes"),Rates!$I$25,IF(AND(AE162="A",'Claim Details'!$I$28&gt;=Rates!$H$14,'Claim Details'!$I$28&lt;=Rates!$H$15,'Claim Details'!$I$19="No"),Rates!$H$25,IF(AND(AE162="A",'Claim Details'!$I$28&gt;=Rates!$J$14,'Claim Details'!$I$28&lt;=Rates!$J$15,'Claim Details'!$I$19="Yes"),Rates!$K$25,IF(AND(AE162="A",'Claim Details'!$I$28&gt;=Rates!$J$14,'Claim Details'!$I$28&lt;=Rates!$J$15,'Claim Details'!$I$19="No"),Rates!$J$25,IF(AND(AE162="B",'Claim Details'!$I$28&gt;=Rates!$D$14,'Claim Details'!$I$28&lt;=Rates!$D$15,'Claim Details'!$I$19="Yes"),Rates!$E$26,IF(AND(AE162="B",'Claim Details'!$I$28&gt;=Rates!$D$14,'Claim Details'!$I$28&lt;=Rates!$D$15,'Claim Details'!$I$19="No"),Rates!$D$26,IF(AND(AE162="B",'Claim Details'!$I$28&gt;=Rates!$F$14,'Claim Details'!$I$28&lt;=Rates!$F$15,'Claim Details'!$I$19="Yes"),Rates!$G$26,IF(AND(AE162="B",'Claim Details'!$I$28&gt;=Rates!$F$14,'Claim Details'!$I$28&lt;=Rates!$F$15,'Claim Details'!$I$19="No"),Rates!$F$26,IF(AND(AE162="B",'Claim Details'!$I$28&gt;=Rates!$H$14,'Claim Details'!$I$28&lt;=Rates!$H$15,'Claim Details'!$I$19="Yes"),Rates!$I$26,IF(AND(AE162="B",'Claim Details'!$I$28&gt;=Rates!$H$14,'Claim Details'!$I$28&lt;=Rates!$H$15,'Claim Details'!$I$19="No"),Rates!$H$26,IF(AND(AE162="B",'Claim Details'!$I$28&gt;=Rates!$J$14,'Claim Details'!$I$28&lt;=Rates!$J$15,'Claim Details'!$I$19="Yes"),Rates!$K$26,IF(AND(AE162="B",'Claim Details'!$I$28&gt;=Rates!$J$14,'Claim Details'!$I$28&lt;=Rates!$J$15,'Claim Details'!$I$19="No"),Rates!$J$26,IF(AND(AE162="C",'Claim Details'!$I$28&gt;=Rates!$D$14,'Claim Details'!$I$28&lt;=Rates!$D$15,'Claim Details'!$I$19="Yes"),Rates!$E$27,IF(AND(AE162="C",'Claim Details'!$I$28&gt;=Rates!$D$14,'Claim Details'!$I$28&lt;=Rates!$D$15,'Claim Details'!$I$19="No"),Rates!$D$27,IF(AND(AE162="C",'Claim Details'!$I$28&gt;=Rates!$F$14,'Claim Details'!$I$28&lt;=Rates!$F$15,'Claim Details'!$I$19="Yes"),Rates!$G$27,IF(AND(AE162="C",'Claim Details'!$I$28&gt;=Rates!$F$14,'Claim Details'!$I$28&lt;=Rates!$F$15,'Claim Details'!$I$19="No"),Rates!$F$27,IF(AND(AE162="C",'Claim Details'!$I$28&gt;=Rates!$H$14,'Claim Details'!$I$28&lt;=Rates!$H$15,'Claim Details'!$I$19="Yes"),Rates!$I$27,IF(AND(AE162="C",'Claim Details'!$I$28&gt;=Rates!$H$14,'Claim Details'!$I$28&lt;=Rates!$H$15,'Claim Details'!$I$19="No"),Rates!$H$27,IF(AND(AE162="C",'Claim Details'!$I$28&gt;=Rates!$J$14,'Claim Details'!$I$28&lt;=Rates!$J$15,'Claim Details'!$I$19="Yes"),Rates!$K$27,IF(AND(AE162="C",'Claim Details'!$I$28&gt;=Rates!$J$14,'Claim Details'!$I$28&lt;=Rates!$J$15,'Claim Details'!$I$19="No"),Rates!$J$27,"£0.00"))))))))))))))))))))))))</f>
        <v>£0.00</v>
      </c>
      <c r="BF162" s="189" t="str">
        <f>IF(AND(AE162="A",'Claim Details'!$I$28&gt;=Rates!$D$14,'Claim Details'!$I$28&lt;=Rates!$D$15,'Claim Details'!$I$19="Yes"),Rates!$E$20,IF(AND(AE162="A",'Claim Details'!$I$28&gt;=Rates!$D$14,'Claim Details'!$I$28&lt;=Rates!$D$15,'Claim Details'!$I$19="No"),Rates!$D$20,IF(AND(AE162="A",'Claim Details'!$I$28&gt;=Rates!$F$14,'Claim Details'!$I$28&lt;=Rates!$F$15,'Claim Details'!$I$19="Yes"),Rates!$G$20,IF(AND(AE162="A",'Claim Details'!$I$28&gt;=Rates!$F$14,'Claim Details'!$I$28&lt;=Rates!$F$15,'Claim Details'!$I$19="No"),Rates!$F$20,IF(AND(AE162="A",'Claim Details'!$I$28&gt;=Rates!$H$14,'Claim Details'!$I$28&lt;=Rates!$H$15,'Claim Details'!$I$19="Yes"),Rates!$I$20,IF(AND(AE162="A",'Claim Details'!$I$28&gt;=Rates!$H$14,'Claim Details'!$I$28&lt;=Rates!$H$15,'Claim Details'!$I$19="No"),Rates!$H$20,IF(AND(AE162="A",'Claim Details'!$I$28&gt;=Rates!$J$14,'Claim Details'!$I$28&lt;=Rates!$J$15,'Claim Details'!$I$19="Yes"),Rates!$K$20,IF(AND(AE162="A",'Claim Details'!$I$28&gt;=Rates!$J$14,'Claim Details'!$I$28&lt;=Rates!$J$15,'Claim Details'!$I$19="No"),Rates!$J$20,IF(AND(AE162="B",'Claim Details'!$I$28&gt;=Rates!$D$14,'Claim Details'!$I$28&lt;=Rates!$D$15,'Claim Details'!$I$19="Yes"),Rates!$E$21,IF(AND(AE162="B",'Claim Details'!$I$28&gt;=Rates!$D$14,'Claim Details'!$I$28&lt;=Rates!$D$15,'Claim Details'!$I$19="No"),Rates!$D$21,IF(AND(AE162="B",'Claim Details'!$I$28&gt;=Rates!$F$14,'Claim Details'!$I$28&lt;=Rates!$F$15,'Claim Details'!$I$19="Yes"),Rates!$G$21,IF(AND(AE162="B",'Claim Details'!$I$28&gt;=Rates!$F$14,'Claim Details'!$I$28&lt;=Rates!$F$15,'Claim Details'!$I$19="No"),Rates!$F$21,IF(AND(AE162="B",'Claim Details'!$I$28&gt;=Rates!$H$14,'Claim Details'!$I$28&lt;=Rates!$H$15,'Claim Details'!$I$19="Yes"),Rates!$I$21,IF(AND(AE162="B",'Claim Details'!$I$28&gt;=Rates!$H$14,'Claim Details'!$I$28&lt;=Rates!$H$15,'Claim Details'!$I$19="No"),Rates!$H$21,IF(AND(AE162="B",'Claim Details'!$I$28&gt;=Rates!$J$14,'Claim Details'!$I$28&lt;=Rates!$J$15,'Claim Details'!$I$19="Yes"),Rates!$K$21,IF(AND(AE162="B",'Claim Details'!$I$28&gt;=Rates!$J$14,'Claim Details'!$I$28&lt;=Rates!$J$15,'Claim Details'!$I$19="No"),Rates!$J$21,"£0.00"))))))))))))))))</f>
        <v>£0.00</v>
      </c>
      <c r="BG162" s="189" t="str">
        <f>IF(AND(AE162="A",'Claim Details'!$I$28&gt;=Rates!$D$14,'Claim Details'!$I$28&lt;=Rates!$D$15,'Claim Details'!$I$19="Yes"),Rates!$E$22,IF(AND(AE162="A",'Claim Details'!$I$28&gt;=Rates!$D$14,'Claim Details'!$I$28&lt;=Rates!$D$15,'Claim Details'!$I$19="No"),Rates!$D$22,IF(AND(AE162="A",'Claim Details'!$I$28&gt;=Rates!$F$14,'Claim Details'!$I$28&lt;=Rates!$F$15,'Claim Details'!$I$19="Yes"),Rates!$G$22,IF(AND(AE162="A",'Claim Details'!$I$28&gt;=Rates!$F$14,'Claim Details'!$I$28&lt;=Rates!$F$15,'Claim Details'!$I$19="No"),Rates!$F$22,IF(AND(AE162="A",'Claim Details'!$I$28&gt;=Rates!$H$14,'Claim Details'!$I$28&lt;=Rates!$H$15,'Claim Details'!$I$19="Yes"),Rates!$I$22,IF(AND(AE162="A",'Claim Details'!$I$28&gt;=Rates!$H$14,'Claim Details'!$I$28&lt;=Rates!$H$15,'Claim Details'!$I$19="No"),Rates!$H$22,IF(AND(AE162="A",'Claim Details'!$I$28&gt;=Rates!$J$14,'Claim Details'!$I$28&lt;=Rates!$J$15,'Claim Details'!$I$19="Yes"),Rates!$K$22,IF(AND(AE162="A",'Claim Details'!$I$28&gt;=Rates!$J$14,'Claim Details'!$I$28&lt;=Rates!$J$15,'Claim Details'!$I$19="No"),Rates!$J$22,IF(AND(AE162="B",'Claim Details'!$I$28&gt;=Rates!$D$14,'Claim Details'!$I$28&lt;=Rates!$D$15,'Claim Details'!$I$19="Yes"),Rates!$E$23,IF(AND(AE162="B",'Claim Details'!$I$28&gt;=Rates!$D$14,'Claim Details'!$I$28&lt;=Rates!$D$15,'Claim Details'!$I$19="No"),Rates!$D$23,IF(AND(AE162="B",'Claim Details'!$I$28&gt;=Rates!$F$14,'Claim Details'!$I$28&lt;=Rates!$F$15,'Claim Details'!$I$19="Yes"),Rates!$G$23,IF(AND(AE162="B",'Claim Details'!$I$28&gt;=Rates!$F$14,'Claim Details'!$I$28&lt;=Rates!$F$15,'Claim Details'!$I$19="No"),Rates!$F$23,IF(AND(AE162="B",'Claim Details'!$I$28&gt;=Rates!$H$14,'Claim Details'!$I$28&lt;=Rates!$H$15,'Claim Details'!$I$19="Yes"),Rates!$I$23,IF(AND(AE162="B",'Claim Details'!$I$28&gt;=Rates!$H$14,'Claim Details'!$I$28&lt;=Rates!$H$15,'Claim Details'!$I$19="No"),Rates!$H$23,IF(AND(AE162="B",'Claim Details'!$I$28&gt;=Rates!$J$14,'Claim Details'!$I$28&lt;=Rates!$J$15,'Claim Details'!$I$19="Yes"),Rates!$K$23,IF(AND(AE162="B",'Claim Details'!$I$28&gt;=Rates!$J$14,'Claim Details'!$I$28&lt;=Rates!$J$15,'Claim Details'!$I$19="No"),Rates!$J$23,IF(AND(AE162="C",'Claim Details'!$I$28&gt;=Rates!$D$14,'Claim Details'!$I$28&lt;=Rates!$D$15,'Claim Details'!$I$19="Yes"),Rates!$E$24,IF(AND(AE162="C",'Claim Details'!$I$28&gt;=Rates!$D$14,'Claim Details'!$I$28&lt;=Rates!$D$15,'Claim Details'!$I$19="No"),Rates!$D$24,IF(AND(AE162="C",'Claim Details'!$I$28&gt;=Rates!$F$14,'Claim Details'!$I$28&lt;=Rates!$F$15,'Claim Details'!$I$19="Yes"),Rates!$G$24,IF(AND(AE162="C",'Claim Details'!$I$28&gt;=Rates!$F$14,'Claim Details'!$I$28&lt;=Rates!$F$15,'Claim Details'!$I$19="No"),Rates!$F$24,IF(AND(AE162="C",'Claim Details'!$I$28&gt;=Rates!$H$14,'Claim Details'!$I$28&lt;=Rates!$H$15,'Claim Details'!$I$19="Yes"),Rates!$I$24,IF(AND(AE162="C",'Claim Details'!$I$28&gt;=Rates!$H$14,'Claim Details'!$I$28&lt;=Rates!$H$15,'Claim Details'!$I$19="No"),Rates!$H$24,IF(AND(AE162="C",'Claim Details'!$I$28&gt;=Rates!$J$14,'Claim Details'!$I$28&lt;=Rates!$J$15,'Claim Details'!$I$19="Yes"),Rates!$K$24,IF(AND(AE162="C",'Claim Details'!$I$28&gt;=Rates!$J$14,'Claim Details'!$I$28&lt;=Rates!$J$15,'Claim Details'!$I$19="No"),Rates!$J$24,"£0.00"))))))))))))))))))))))))</f>
        <v>£0.00</v>
      </c>
      <c r="BH162" s="189" t="str">
        <f t="shared" si="43"/>
        <v>£0.00</v>
      </c>
      <c r="BI162" s="189">
        <f t="shared" si="44"/>
        <v>0</v>
      </c>
      <c r="BO162" s="202" t="str">
        <f>IF(H162="","£0.00",IF(AP162="4","£0.00",IF(AP162="5","£0.00",IF(AP162="1","£0.00",((AQ162*H162)*'Claim Details'!$F$111)/100))))</f>
        <v>£0.00</v>
      </c>
      <c r="BP162" s="202" t="str">
        <f>IF(T162="","£0.00",IF(AP162="4","£0.00",IF(AP162="5","£0.00",IF(AP162="1","£0.00",((AR162*T162)*'Claim Details'!$N$111)/100))))</f>
        <v>£0.00</v>
      </c>
      <c r="BQ162" s="202" t="str">
        <f>IF(AI162="","£0.00",IF(AP162="4","£0.00",IF(AP162="5","£0.00",IF(AP162="1","£0.00",((BI162*AI162)*'Claim Details'!$W$111)/100))))</f>
        <v>£0.00</v>
      </c>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row>
    <row r="163" spans="1:97" ht="15">
      <c r="A163" s="145"/>
      <c r="B163" s="91"/>
      <c r="C163" s="96"/>
      <c r="D163" s="97"/>
      <c r="E163" s="98"/>
      <c r="F163" s="89"/>
      <c r="G163" s="99"/>
      <c r="H163" s="100"/>
      <c r="I163" s="221" t="str">
        <f t="shared" si="34"/>
        <v>£0.00</v>
      </c>
      <c r="J163" s="101"/>
      <c r="K163" s="100"/>
      <c r="L163" s="221" t="str">
        <f t="shared" si="35"/>
        <v>£0.00</v>
      </c>
      <c r="M163" s="101"/>
      <c r="N163" s="102"/>
      <c r="O163" s="145"/>
      <c r="P163" s="77"/>
      <c r="Q163" s="87"/>
      <c r="R163" s="87"/>
      <c r="S163" s="87"/>
      <c r="T163" s="149" t="str">
        <f t="shared" si="36"/>
        <v/>
      </c>
      <c r="U163" s="87" t="str">
        <f t="shared" si="45"/>
        <v/>
      </c>
      <c r="V163" s="87"/>
      <c r="W163" s="53" t="str">
        <f t="shared" si="37"/>
        <v>£0.00</v>
      </c>
      <c r="X163" s="53"/>
      <c r="Y163" s="87"/>
      <c r="Z163" s="78"/>
      <c r="AA163" s="79"/>
      <c r="AB163" s="160"/>
      <c r="AC163" s="98"/>
      <c r="AD163" s="225"/>
      <c r="AE163" s="235" t="str">
        <f t="shared" si="38"/>
        <v/>
      </c>
      <c r="AF163" s="87" t="str">
        <f t="shared" si="39"/>
        <v/>
      </c>
      <c r="AG163" s="53"/>
      <c r="AH163" s="224"/>
      <c r="AI163" s="226" t="str">
        <f t="shared" si="31"/>
        <v/>
      </c>
      <c r="AJ163" s="236" t="str">
        <f t="shared" si="40"/>
        <v>£0.00</v>
      </c>
      <c r="AK163" s="31"/>
      <c r="AL163" s="1"/>
      <c r="AM163" s="1"/>
      <c r="AN163" s="1"/>
      <c r="AO163" s="1"/>
      <c r="AP163" s="1" t="str">
        <f t="shared" si="32"/>
        <v/>
      </c>
      <c r="AQ163" s="27">
        <f t="shared" si="33"/>
        <v>0</v>
      </c>
      <c r="AR163" s="189">
        <f t="shared" si="41"/>
        <v>0</v>
      </c>
      <c r="AS163" s="190" t="str">
        <f>IF(AND(C163="A",'Claim Details'!$E$28&gt;=Rates!$D$14,'Claim Details'!$E$28&lt;=Rates!$D$15,'Claim Details'!$E$19="Yes"),Rates!$E$17,IF(AND(C163="A",'Claim Details'!$E$28&gt;=Rates!$D$14,'Claim Details'!$E$28&lt;=Rates!$D$15,'Claim Details'!$E$19="No"),Rates!$D$17,IF(AND(C163="A",'Claim Details'!$E$28&gt;=Rates!$F$14,'Claim Details'!$E$28&lt;=Rates!$F$15,'Claim Details'!$E$19="Yes"),Rates!$G$17,IF(AND(C163="A",'Claim Details'!$E$28&gt;=Rates!$F$14,'Claim Details'!$E$28&lt;=Rates!$F$15,'Claim Details'!$E$19="No"),Rates!$F$17,IF(AND(C163="A",'Claim Details'!$E$28&gt;=Rates!$H$14,'Claim Details'!$E$28&lt;=Rates!$H$15,'Claim Details'!$E$19="Yes"),Rates!$I$17,IF(AND(C163="A",'Claim Details'!$E$28&gt;=Rates!$H$14,'Claim Details'!$E$28&lt;=Rates!$H$15,'Claim Details'!$E$19="No"),Rates!$H$17,IF(AND(C163="A",'Claim Details'!$E$28&gt;=Rates!$J$14,'Claim Details'!$E$28&lt;=Rates!$J$15,'Claim Details'!$E$19="Yes"),Rates!$K$17,IF(AND(C163="A",'Claim Details'!$E$28&gt;=Rates!$J$14,'Claim Details'!$E$28&lt;=Rates!$J$15,'Claim Details'!$E$19="No"),Rates!$J$17,IF(AND(C163="B",'Claim Details'!$E$28&gt;=Rates!$D$14,'Claim Details'!$E$28&lt;=Rates!$D$15,'Claim Details'!$E$19="Yes"),Rates!$E$18,IF(AND(C163="B",'Claim Details'!$E$28&gt;=Rates!$D$14,'Claim Details'!$E$28&lt;=Rates!$D$15,'Claim Details'!$E$19="No"),Rates!$D$18,IF(AND(C163="B",'Claim Details'!$E$28&gt;=Rates!$F$14,'Claim Details'!$E$28&lt;=Rates!$F$15,'Claim Details'!$E$19="Yes"),Rates!$G$18,IF(AND(C163="B",'Claim Details'!$E$28&gt;=Rates!$F$14,'Claim Details'!$E$28&lt;=Rates!$F$15,'Claim Details'!$E$19="No"),Rates!$F$18,IF(AND(C163="B",'Claim Details'!$E$28&gt;=Rates!$H$14,'Claim Details'!$E$28&lt;=Rates!$H$15,'Claim Details'!$E$19="Yes"),Rates!$I$18,IF(AND(C163="B",'Claim Details'!$E$28&gt;=Rates!$H$14,'Claim Details'!$E$28&lt;=Rates!$H$15,'Claim Details'!$E$19="No"),Rates!$H$18,IF(AND(C163="B",'Claim Details'!$E$28&gt;=Rates!$J$14,'Claim Details'!$E$28&lt;=Rates!$J$15,'Claim Details'!$E$19="Yes"),Rates!$K$18,IF(AND(C163="B",'Claim Details'!$E$28&gt;=Rates!$J$14,'Claim Details'!$E$28&lt;=Rates!$J$15,'Claim Details'!$E$19="No"),Rates!$J$18,IF(AND(C163="C",'Claim Details'!$E$28&gt;=Rates!$D$14,'Claim Details'!$E$28&lt;=Rates!$D$15,'Claim Details'!$E$19="Yes"),Rates!$E$19,IF(AND(C163="C",'Claim Details'!$E$28&gt;=Rates!$D$14,'Claim Details'!$E$28&lt;=Rates!$D$15,'Claim Details'!$E$19="No"),Rates!$D$19,IF(AND(C163="C",'Claim Details'!$E$28&gt;=Rates!$F$14,'Claim Details'!$E$28&lt;=Rates!$F$15,'Claim Details'!$E$19="Yes"),Rates!$G$19,IF(AND(C163="C",'Claim Details'!$E$28&gt;=Rates!$F$14,'Claim Details'!$E$28&lt;=Rates!$F$15,'Claim Details'!$E$19="No"),Rates!$F$19,IF(AND(C163="C",'Claim Details'!$E$28&gt;=Rates!$H$14,'Claim Details'!$E$28&lt;=Rates!$H$15,'Claim Details'!$E$19="Yes"),Rates!$I$19,IF(AND(C163="C",'Claim Details'!$E$28&gt;=Rates!$H$14,'Claim Details'!$E$28&lt;=Rates!$H$15,'Claim Details'!$E$19="No"),Rates!$H$19,IF(AND(C163="C",'Claim Details'!$E$28&gt;=Rates!$J$14,'Claim Details'!$E$28&lt;=Rates!$J$15,'Claim Details'!$E$19="Yes"),Rates!$K$19,IF(AND(C163="C",'Claim Details'!$E$28&gt;=Rates!$J$14,'Claim Details'!$E$28&lt;=Rates!$J$15,'Claim Details'!$E$19="No"),Rates!$J$19,"£0.00"))))))))))))))))))))))))</f>
        <v>£0.00</v>
      </c>
      <c r="AT163" s="189" t="str">
        <f>IF(AND(C163="A",'Claim Details'!$E$28&gt;=Rates!$D$14,'Claim Details'!$E$28&lt;=Rates!$D$15,'Claim Details'!$E$19="Yes"),Rates!$E$25,IF(AND(C163="A",'Claim Details'!$E$28&gt;=Rates!$D$14,'Claim Details'!$E$28&lt;=Rates!$D$15,'Claim Details'!$E$19="No"),Rates!$D$25,IF(AND(C163="A",'Claim Details'!$E$28&gt;=Rates!$F$14,'Claim Details'!$E$28&lt;=Rates!$F$15,'Claim Details'!$E$19="Yes"),Rates!$G$25,IF(AND(C163="A",'Claim Details'!$E$28&gt;=Rates!$F$14,'Claim Details'!$E$28&lt;=Rates!$F$15,'Claim Details'!$E$19="No"),Rates!$F$25,IF(AND(C163="A",'Claim Details'!$E$28&gt;=Rates!$H$14,'Claim Details'!$E$28&lt;=Rates!$H$15,'Claim Details'!$E$19="Yes"),Rates!$I$25,IF(AND(C163="A",'Claim Details'!$E$28&gt;=Rates!$H$14,'Claim Details'!$E$28&lt;=Rates!$H$15,'Claim Details'!$E$19="No"),Rates!$H$25,IF(AND(C163="A",'Claim Details'!$E$28&gt;=Rates!$J$14,'Claim Details'!$E$28&lt;=Rates!$J$15,'Claim Details'!$E$19="Yes"),Rates!$K$25,IF(AND(C163="A",'Claim Details'!$E$28&gt;=Rates!$J$14,'Claim Details'!$E$28&lt;=Rates!$J$15,'Claim Details'!$E$19="No"),Rates!$J$25,IF(AND(C163="B",'Claim Details'!$E$28&gt;=Rates!$D$14,'Claim Details'!$E$28&lt;=Rates!$D$15,'Claim Details'!$E$19="Yes"),Rates!$E$26,IF(AND(C163="B",'Claim Details'!$E$28&gt;=Rates!$D$14,'Claim Details'!$E$28&lt;=Rates!$D$15,'Claim Details'!$E$19="No"),Rates!$D$26,IF(AND(C163="B",'Claim Details'!$E$28&gt;=Rates!$F$14,'Claim Details'!$E$28&lt;=Rates!$F$15,'Claim Details'!$E$19="Yes"),Rates!$G$26,IF(AND(C163="B",'Claim Details'!$E$28&gt;=Rates!$F$14,'Claim Details'!$E$28&lt;=Rates!$F$15,'Claim Details'!$E$19="No"),Rates!$F$26,IF(AND(C163="B",'Claim Details'!$E$28&gt;=Rates!$H$14,'Claim Details'!$E$28&lt;=Rates!$H$15,'Claim Details'!$E$19="Yes"),Rates!$I$26,IF(AND(C163="B",'Claim Details'!$E$28&gt;=Rates!$H$14,'Claim Details'!$E$28&lt;=Rates!$H$15,'Claim Details'!$E$19="No"),Rates!$H$26,IF(AND(C163="B",'Claim Details'!$E$28&gt;=Rates!$J$14,'Claim Details'!$E$28&lt;=Rates!$J$15,'Claim Details'!$E$19="Yes"),Rates!$K$26,IF(AND(C163="B",'Claim Details'!$E$28&gt;=Rates!$J$14,'Claim Details'!$E$28&lt;=Rates!$J$15,'Claim Details'!$E$19="No"),Rates!$J$26,IF(AND(C163="C",'Claim Details'!$E$28&gt;=Rates!$D$14,'Claim Details'!$E$28&lt;=Rates!$D$15,'Claim Details'!$E$19="Yes"),Rates!$E$27,IF(AND(C163="C",'Claim Details'!$E$28&gt;=Rates!$D$14,'Claim Details'!$E$28&lt;=Rates!$D$15,'Claim Details'!$E$19="No"),Rates!$D$27,IF(AND(C163="C",'Claim Details'!$E$28&gt;=Rates!$F$14,'Claim Details'!$E$28&lt;=Rates!$F$15,'Claim Details'!$E$19="Yes"),Rates!$G$27,IF(AND(C163="C",'Claim Details'!$E$28&gt;=Rates!$F$14,'Claim Details'!$E$28&lt;=Rates!$F$15,'Claim Details'!$E$19="No"),Rates!$F$27,IF(AND(C163="C",'Claim Details'!$E$28&gt;=Rates!$H$14,'Claim Details'!$E$28&lt;=Rates!$H$15,'Claim Details'!$E$19="Yes"),Rates!$I$27,IF(AND(C163="C",'Claim Details'!$E$28&gt;=Rates!$H$14,'Claim Details'!$E$28&lt;=Rates!$H$15,'Claim Details'!$E$19="No"),Rates!$H$27,IF(AND(C163="C",'Claim Details'!$E$28&gt;=Rates!$J$14,'Claim Details'!$E$28&lt;=Rates!$J$15,'Claim Details'!$E$19="Yes"),Rates!$K$27,IF(AND(C163="C",'Claim Details'!$E$28&gt;=Rates!$J$14,'Claim Details'!$E$28&lt;=Rates!$J$15,'Claim Details'!$E$19="No"),Rates!$J$27,"£0.00"))))))))))))))))))))))))</f>
        <v>£0.00</v>
      </c>
      <c r="AU163" s="191" t="str">
        <f>IF(AND(C163="A",'Claim Details'!$E$28&gt;=Rates!$D$14,'Claim Details'!$E$28&lt;=Rates!$D$15,'Claim Details'!$E$19="Yes"),Rates!$E$20,IF(AND(C163="A",'Claim Details'!$E$28&gt;=Rates!$D$14,'Claim Details'!$E$28&lt;=Rates!$D$15,'Claim Details'!$E$19="No"),Rates!$D$20,IF(AND(C163="A",'Claim Details'!$E$28&gt;=Rates!$F$14,'Claim Details'!$E$28&lt;=Rates!$F$15,'Claim Details'!$E$19="Yes"),Rates!$G$20,IF(AND(C163="A",'Claim Details'!$E$28&gt;=Rates!$F$14,'Claim Details'!$E$28&lt;=Rates!$F$15,'Claim Details'!$E$19="No"),Rates!$F$20,IF(AND(C163="A",'Claim Details'!$E$28&gt;=Rates!$H$14,'Claim Details'!$E$28&lt;=Rates!$H$15,'Claim Details'!$E$19="Yes"),Rates!$I$20,IF(AND(C163="A",'Claim Details'!$E$28&gt;=Rates!$H$14,'Claim Details'!$E$28&lt;=Rates!$H$15,'Claim Details'!$E$19="No"),Rates!$H$20,IF(AND(C163="A",'Claim Details'!$E$28&gt;=Rates!$J$14,'Claim Details'!$E$28&lt;=Rates!$J$15,'Claim Details'!$E$19="Yes"),Rates!$K$20,IF(AND(C163="A",'Claim Details'!$E$28&gt;=Rates!$J$14,'Claim Details'!$E$28&lt;=Rates!$J$15,'Claim Details'!$E$19="No"),Rates!$J$20,IF(AND(C163="B",'Claim Details'!$E$28&gt;=Rates!$D$14,'Claim Details'!$E$28&lt;=Rates!$D$15,'Claim Details'!$E$19="Yes"),Rates!$E$21,IF(AND(C163="B",'Claim Details'!$E$28&gt;=Rates!$D$14,'Claim Details'!$E$28&lt;=Rates!$D$15,'Claim Details'!$E$19="No"),Rates!$D$21,IF(AND(C163="B",'Claim Details'!$E$28&gt;=Rates!$F$14,'Claim Details'!$E$28&lt;=Rates!$F$15,'Claim Details'!$E$19="Yes"),Rates!$G$21,IF(AND(C163="B",'Claim Details'!$E$28&gt;=Rates!$F$14,'Claim Details'!$E$28&lt;=Rates!$F$15,'Claim Details'!$E$19="No"),Rates!$F$21,IF(AND(C163="B",'Claim Details'!$E$28&gt;=Rates!$H$14,'Claim Details'!$E$28&lt;=Rates!$H$15,'Claim Details'!$E$19="Yes"),Rates!$I$21,IF(AND(C163="B",'Claim Details'!$E$28&gt;=Rates!$H$14,'Claim Details'!$E$28&lt;=Rates!$H$15,'Claim Details'!$E$19="No"),Rates!$H$21,IF(AND(C163="B",'Claim Details'!$E$28&gt;=Rates!$J$14,'Claim Details'!$E$28&lt;=Rates!$J$15,'Claim Details'!$E$19="Yes"),Rates!$K$21,IF(AND(C163="B",'Claim Details'!$E$28&gt;=Rates!$J$14,'Claim Details'!$E$28&lt;=Rates!$J$15,'Claim Details'!$E$19="No"),Rates!$J$21,"£0.00"))))))))))))))))</f>
        <v>£0.00</v>
      </c>
      <c r="AV163" s="191" t="str">
        <f>IF(AND(C163="A",'Claim Details'!$E$28&gt;=Rates!$D$14,'Claim Details'!$E$28&lt;=Rates!$D$15,'Claim Details'!$E$19="Yes"),Rates!$E$22,IF(AND(C163="A",'Claim Details'!$E$28&gt;=Rates!$D$14,'Claim Details'!$E$28&lt;=Rates!$D$15,'Claim Details'!$E$19="No"),Rates!$D$22,IF(AND(C163="A",'Claim Details'!$E$28&gt;=Rates!$F$14,'Claim Details'!$E$28&lt;=Rates!$F$15,'Claim Details'!$E$19="Yes"),Rates!$G$22,IF(AND(C163="A",'Claim Details'!$E$28&gt;=Rates!$F$14,'Claim Details'!$E$28&lt;=Rates!$F$15,'Claim Details'!$E$19="No"),Rates!$F$22,IF(AND(C163="A",'Claim Details'!$E$28&gt;=Rates!$H$14,'Claim Details'!$E$28&lt;=Rates!$H$15,'Claim Details'!$E$19="Yes"),Rates!$I$22,IF(AND(C163="A",'Claim Details'!$E$28&gt;=Rates!$H$14,'Claim Details'!$E$28&lt;=Rates!$H$15,'Claim Details'!$E$19="No"),Rates!$H$22,IF(AND(C163="A",'Claim Details'!$E$28&gt;=Rates!$J$14,'Claim Details'!$E$28&lt;=Rates!$J$15,'Claim Details'!$E$19="Yes"),Rates!$K$22,IF(AND(C163="A",'Claim Details'!$E$28&gt;=Rates!$J$14,'Claim Details'!$E$28&lt;=Rates!$J$15,'Claim Details'!$E$19="No"),Rates!$J$22,IF(AND(C163="B",'Claim Details'!$E$28&gt;=Rates!$D$14,'Claim Details'!$E$28&lt;=Rates!$D$15,'Claim Details'!$E$19="Yes"),Rates!$E$23,IF(AND(C163="B",'Claim Details'!$E$28&gt;=Rates!$D$14,'Claim Details'!$E$28&lt;=Rates!$D$15,'Claim Details'!$E$19="No"),Rates!$D$23,IF(AND(C163="B",'Claim Details'!$E$28&gt;=Rates!$F$14,'Claim Details'!$E$28&lt;=Rates!$F$15,'Claim Details'!$E$19="Yes"),Rates!$G$23,IF(AND(C163="B",'Claim Details'!$E$28&gt;=Rates!$F$14,'Claim Details'!$E$28&lt;=Rates!$F$15,'Claim Details'!$E$19="No"),Rates!$F$23,IF(AND(C163="B",'Claim Details'!$E$28&gt;=Rates!$H$14,'Claim Details'!$E$28&lt;=Rates!$H$15,'Claim Details'!$E$19="Yes"),Rates!$I$23,IF(AND(C163="B",'Claim Details'!$E$28&gt;=Rates!$H$14,'Claim Details'!$E$28&lt;=Rates!$H$15,'Claim Details'!$E$19="No"),Rates!$H$23,IF(AND(C163="B",'Claim Details'!$E$28&gt;=Rates!$J$14,'Claim Details'!$E$28&lt;=Rates!$J$15,'Claim Details'!$E$19="Yes"),Rates!$K$23,IF(AND(C163="B",'Claim Details'!$E$28&gt;=Rates!$J$14,'Claim Details'!$E$28&lt;=Rates!$J$15,'Claim Details'!$E$19="No"),Rates!$J$23,IF(AND(C163="C",'Claim Details'!$E$28&gt;=Rates!$D$14,'Claim Details'!$E$28&lt;=Rates!$D$15,'Claim Details'!$E$19="Yes"),Rates!$E$24,IF(AND(C163="C",'Claim Details'!$E$28&gt;=Rates!$D$14,'Claim Details'!$E$28&lt;=Rates!$D$15,'Claim Details'!$E$19="No"),Rates!$D$24,IF(AND(C163="C",'Claim Details'!$E$28&gt;=Rates!$F$14,'Claim Details'!$E$28&lt;=Rates!$F$15,'Claim Details'!$E$19="Yes"),Rates!$G$24,IF(AND(C163="C",'Claim Details'!$E$28&gt;=Rates!$F$14,'Claim Details'!$E$28&lt;=Rates!$F$15,'Claim Details'!$E$19="No"),Rates!$F$24,IF(AND(C163="C",'Claim Details'!$E$28&gt;=Rates!$H$14,'Claim Details'!$E$28&lt;=Rates!$H$15,'Claim Details'!$E$19="Yes"),Rates!$I$24,IF(AND(C163="C",'Claim Details'!$E$28&gt;=Rates!$H$14,'Claim Details'!$E$28&lt;=Rates!$H$15,'Claim Details'!$E$19="No"),Rates!$H$24,IF(AND(C163="C",'Claim Details'!$E$28&gt;=Rates!$J$14,'Claim Details'!$E$28&lt;=Rates!$J$15,'Claim Details'!$E$19="Yes"),Rates!$K$24,IF(AND(C163="C",'Claim Details'!$E$28&gt;=Rates!$J$14,'Claim Details'!$E$28&lt;=Rates!$J$15,'Claim Details'!$E$19="No"),Rates!$J$24,"£0.00"))))))))))))))))))))))))</f>
        <v>£0.00</v>
      </c>
      <c r="AW163" s="1"/>
      <c r="AX163" s="189" t="str">
        <f>IF(AND(U163="A",'Claim Details'!$I$28&gt;=Rates!$D$14,'Claim Details'!$I$28&lt;=Rates!$D$15,'Claim Details'!$I$19="Yes"),Rates!$J$17,IF(AND(U163="A",'Claim Details'!$I$28&gt;=Rates!$D$14,'Claim Details'!$I$28&lt;=Rates!$D$15,'Claim Details'!$I$19="No"),Rates!$D$17,IF(AND(U163="A",'Claim Details'!$I$28&gt;=Rates!$F$14,'Claim Details'!$I$28&lt;=Rates!$F$15,'Claim Details'!$I$19="Yes"),Rates!$G$17,IF(AND(U163="A",'Claim Details'!$I$28&gt;=Rates!$F$14,'Claim Details'!$I$28&lt;=Rates!$F$15,'Claim Details'!$I$19="No"),Rates!$F$17,IF(AND(U163="A",'Claim Details'!$I$28&gt;=Rates!$H$14,'Claim Details'!$I$28&lt;=Rates!$H$15,'Claim Details'!$I$19="Yes"),Rates!$I$17,IF(AND(U163="A",'Claim Details'!$I$28&gt;=Rates!$H$14,'Claim Details'!$I$28&lt;=Rates!$H$15,'Claim Details'!$I$19="No"),Rates!$H$17,IF(AND(U163="A",'Claim Details'!$I$28&gt;=Rates!$J$14,'Claim Details'!$I$28&lt;=Rates!$J$15,'Claim Details'!$I$19="Yes"),Rates!$K$17,IF(AND(U163="A",'Claim Details'!$I$28&gt;=Rates!$J$14,'Claim Details'!$I$28&lt;=Rates!$J$15,'Claim Details'!$I$19="No"),Rates!$J$17,IF(AND(U163="B",'Claim Details'!$I$28&gt;=Rates!$D$14,'Claim Details'!$I$28&lt;=Rates!$D$15,'Claim Details'!$I$19="Yes"),Rates!$E$18,IF(AND(U163="B",'Claim Details'!$I$28&gt;=Rates!$D$14,'Claim Details'!$I$28&lt;=Rates!$D$15,'Claim Details'!$I$19="No"),Rates!$D$18,IF(AND(U163="B",'Claim Details'!$I$28&gt;=Rates!$F$14,'Claim Details'!$I$28&lt;=Rates!$F$15,'Claim Details'!$I$19="Yes"),Rates!$G$18,IF(AND(U163="B",'Claim Details'!$I$28&gt;=Rates!$F$14,'Claim Details'!$I$28&lt;=Rates!$F$15,'Claim Details'!$I$19="No"),Rates!$F$18,IF(AND(U163="B",'Claim Details'!$I$28&gt;=Rates!$H$14,'Claim Details'!$I$28&lt;=Rates!$H$15,'Claim Details'!$I$19="Yes"),Rates!$I$18,IF(AND(U163="B",'Claim Details'!$I$28&gt;=Rates!$H$14,'Claim Details'!$I$28&lt;=Rates!$H$15,'Claim Details'!$I$19="No"),Rates!$H$18,IF(AND(U163="B",'Claim Details'!$I$28&gt;=Rates!$J$14,'Claim Details'!$I$28&lt;=Rates!$J$15,'Claim Details'!$I$19="Yes"),Rates!$K$18,IF(AND(U163="B",'Claim Details'!$I$28&gt;=Rates!$J$14,'Claim Details'!$I$28&lt;=Rates!$J$15,'Claim Details'!$I$19="No"),Rates!$J$18,IF(AND(U163="C",'Claim Details'!$I$28&gt;=Rates!$D$14,'Claim Details'!$I$28&lt;=Rates!$D$15,'Claim Details'!$I$19="Yes"),Rates!$E$19,IF(AND(U163="C",'Claim Details'!$I$28&gt;=Rates!$D$14,'Claim Details'!$I$28&lt;=Rates!$D$15,'Claim Details'!$I$19="No"),Rates!$D$19,IF(AND(U163="C",'Claim Details'!$I$28&gt;=Rates!$F$14,'Claim Details'!$I$28&lt;=Rates!$F$15,'Claim Details'!$I$19="Yes"),Rates!$G$19,IF(AND(U163="C",'Claim Details'!$I$28&gt;=Rates!$F$14,'Claim Details'!$I$28&lt;=Rates!$F$15,'Claim Details'!$I$19="No"),Rates!$F$19,IF(AND(U163="C",'Claim Details'!$I$28&gt;=Rates!$H$14,'Claim Details'!$I$28&lt;=Rates!$H$15,'Claim Details'!$I$19="Yes"),Rates!$I$19,IF(AND(U163="C",'Claim Details'!$I$28&gt;=Rates!$H$14,'Claim Details'!$I$28&lt;=Rates!$H$15,'Claim Details'!$I$19="No"),Rates!$H$19,IF(AND(U163="C",'Claim Details'!$I$28&gt;=Rates!$J$14,'Claim Details'!$I$28&lt;=Rates!$J$15,'Claim Details'!$I$19="Yes"),Rates!$K$19,IF(AND(U163="C",'Claim Details'!$I$28&gt;=Rates!$J$14,'Claim Details'!$I$28&lt;=Rates!$J$15,'Claim Details'!$I$19="No"),Rates!$J$19,"£0.00"))))))))))))))))))))))))</f>
        <v>£0.00</v>
      </c>
      <c r="AY163" s="189" t="str">
        <f>IF(AND(C163="A",'Claim Details'!$I$28&gt;=Rates!$D$14,'Claim Details'!$I$28&lt;=Rates!$D$15,'Claim Details'!$I$19="Yes"),Rates!$J$25,IF(AND(C163="A",'Claim Details'!$I$28&gt;=Rates!$D$14,'Claim Details'!$I$28&lt;=Rates!$D$15,'Claim Details'!$I$19="No"),Rates!$D$25,IF(AND(C163="A",'Claim Details'!$I$28&gt;=Rates!$F$14,'Claim Details'!$I$28&lt;=Rates!$F$15,'Claim Details'!$I$19="Yes"),Rates!$G$25,IF(AND(C163="A",'Claim Details'!$I$28&gt;=Rates!$F$14,'Claim Details'!$I$28&lt;=Rates!$F$15,'Claim Details'!$I$19="No"),Rates!$F$25,IF(AND(C163="A",'Claim Details'!$I$28&gt;=Rates!$H$14,'Claim Details'!$I$28&lt;=Rates!$H$15,'Claim Details'!$I$19="Yes"),Rates!$I$25,IF(AND(C163="A",'Claim Details'!$I$28&gt;=Rates!$H$14,'Claim Details'!$I$28&lt;=Rates!$H$15,'Claim Details'!$I$19="No"),Rates!$H$25,IF(AND(C163="A",'Claim Details'!$I$28&gt;=Rates!$J$14,'Claim Details'!$I$28&lt;=Rates!$J$15,'Claim Details'!$I$19="Yes"),Rates!$K$25,IF(AND(C163="A",'Claim Details'!$I$28&gt;=Rates!$J$14,'Claim Details'!$I$28&lt;=Rates!$J$15,'Claim Details'!$I$19="No"),Rates!$J$25,IF(AND(C163="B",'Claim Details'!$I$28&gt;=Rates!$D$14,'Claim Details'!$I$28&lt;=Rates!$D$15,'Claim Details'!$I$19="Yes"),Rates!$E$26,IF(AND(C163="B",'Claim Details'!$I$28&gt;=Rates!$D$14,'Claim Details'!$I$28&lt;=Rates!$D$15,'Claim Details'!$I$19="No"),Rates!$D$26,IF(AND(C163="B",'Claim Details'!$I$28&gt;=Rates!$F$14,'Claim Details'!$I$28&lt;=Rates!$F$15,'Claim Details'!$I$19="Yes"),Rates!$G$26,IF(AND(C163="B",'Claim Details'!$I$28&gt;=Rates!$F$14,'Claim Details'!$I$28&lt;=Rates!$F$15,'Claim Details'!$I$19="No"),Rates!$F$26,IF(AND(C163="B",'Claim Details'!$I$28&gt;=Rates!$H$14,'Claim Details'!$I$28&lt;=Rates!$H$15,'Claim Details'!$I$19="Yes"),Rates!$I$26,IF(AND(C163="B",'Claim Details'!$I$28&gt;=Rates!$H$14,'Claim Details'!$I$28&lt;=Rates!$H$15,'Claim Details'!$I$19="No"),Rates!$H$26,IF(AND(C163="B",'Claim Details'!$I$28&gt;=Rates!$J$14,'Claim Details'!$I$28&lt;=Rates!$J$15,'Claim Details'!$I$19="Yes"),Rates!$K$26,IF(AND(C163="B",'Claim Details'!$I$28&gt;=Rates!$J$14,'Claim Details'!$I$28&lt;=Rates!$J$15,'Claim Details'!$I$19="No"),Rates!$J$26,IF(AND(C163="C",'Claim Details'!$I$28&gt;=Rates!$D$14,'Claim Details'!$I$28&lt;=Rates!$D$15,'Claim Details'!$I$19="Yes"),Rates!$E$27,IF(AND(C163="C",'Claim Details'!$I$28&gt;=Rates!$D$14,'Claim Details'!$I$28&lt;=Rates!$D$15,'Claim Details'!$I$19="No"),Rates!$D$27,IF(AND(C163="C",'Claim Details'!$I$28&gt;=Rates!$F$14,'Claim Details'!$I$28&lt;=Rates!$F$15,'Claim Details'!$I$19="Yes"),Rates!$G$27,IF(AND(C163="C",'Claim Details'!$I$28&gt;=Rates!$F$14,'Claim Details'!$I$28&lt;=Rates!$F$15,'Claim Details'!$I$19="No"),Rates!$F$27,IF(AND(C163="C",'Claim Details'!$I$28&gt;=Rates!$H$14,'Claim Details'!$I$28&lt;=Rates!$H$15,'Claim Details'!$I$19="Yes"),Rates!$I$27,IF(AND(C163="C",'Claim Details'!$I$28&gt;=Rates!$H$14,'Claim Details'!$I$28&lt;=Rates!$H$15,'Claim Details'!$I$19="No"),Rates!$H$27,IF(AND(C163="C",'Claim Details'!$I$28&gt;=Rates!$J$14,'Claim Details'!$I$28&lt;=Rates!$J$15,'Claim Details'!$I$19="Yes"),Rates!$K$27,IF(AND(C163="C",'Claim Details'!$I$28&gt;=Rates!$J$14,'Claim Details'!$I$28&lt;=Rates!$J$15,'Claim Details'!$I$19="No"),Rates!$J$27,"£0.00"))))))))))))))))))))))))</f>
        <v>£0.00</v>
      </c>
      <c r="AZ163" s="189" t="str">
        <f>IF(AND(C163="A",'Claim Details'!$I$28&gt;=Rates!$D$14,'Claim Details'!$I$28&lt;=Rates!$D$15,'Claim Details'!$I$19="Yes"),Rates!$E$20,IF(AND(C163="A",'Claim Details'!$I$28&gt;=Rates!$D$14,'Claim Details'!$I$28&lt;=Rates!$D$15,'Claim Details'!$I$19="No"),Rates!$D$20,IF(AND(C163="A",'Claim Details'!$I$28&gt;=Rates!$F$14,'Claim Details'!$I$28&lt;=Rates!$F$15,'Claim Details'!$I$19="Yes"),Rates!$G$20,IF(AND(C163="A",'Claim Details'!$I$28&gt;=Rates!$F$14,'Claim Details'!$I$28&lt;=Rates!$F$15,'Claim Details'!$I$19="No"),Rates!$F$20,IF(AND(C163="A",'Claim Details'!$I$28&gt;=Rates!$H$14,'Claim Details'!$I$28&lt;=Rates!$H$15,'Claim Details'!$I$19="Yes"),Rates!$I$20,IF(AND(C163="A",'Claim Details'!$I$28&gt;=Rates!$H$14,'Claim Details'!$I$28&lt;=Rates!$H$15,'Claim Details'!$I$19="No"),Rates!$H$20,IF(AND(C163="A",'Claim Details'!$I$28&gt;=Rates!$J$14,'Claim Details'!$I$28&lt;=Rates!$J$15,'Claim Details'!$I$19="Yes"),Rates!$K$20,IF(AND(C163="A",'Claim Details'!$I$28&gt;=Rates!$J$14,'Claim Details'!$I$28&lt;=Rates!$J$15,'Claim Details'!$I$19="No"),Rates!$J$20,IF(AND(C163="B",'Claim Details'!$I$28&gt;=Rates!$D$14,'Claim Details'!$I$28&lt;=Rates!$D$15,'Claim Details'!$I$19="Yes"),Rates!$E$21,IF(AND(C163="B",'Claim Details'!$I$28&gt;=Rates!$D$14,'Claim Details'!$I$28&lt;=Rates!$D$15,'Claim Details'!$I$19="No"),Rates!$D$21,IF(AND(C163="B",'Claim Details'!$I$28&gt;=Rates!$F$14,'Claim Details'!$I$28&lt;=Rates!$F$15,'Claim Details'!$I$19="Yes"),Rates!$G$21,IF(AND(C163="B",'Claim Details'!$I$28&gt;=Rates!$F$14,'Claim Details'!$I$28&lt;=Rates!$F$15,'Claim Details'!$I$19="No"),Rates!$F$21,IF(AND(C163="B",'Claim Details'!$I$28&gt;=Rates!$H$14,'Claim Details'!$I$28&lt;=Rates!$H$15,'Claim Details'!$I$19="Yes"),Rates!$I$21,IF(AND(C163="B",'Claim Details'!$I$28&gt;=Rates!$H$14,'Claim Details'!$I$28&lt;=Rates!$H$15,'Claim Details'!$I$19="No"),Rates!$H$21,IF(AND(C163="B",'Claim Details'!$I$28&gt;=Rates!$J$14,'Claim Details'!$I$28&lt;=Rates!$J$15,'Claim Details'!$I$19="Yes"),Rates!$K$21,IF(AND(C163="B",'Claim Details'!$I$28&gt;=Rates!$J$14,'Claim Details'!$I$28&lt;=Rates!$J$15,'Claim Details'!$I$19="No"),Rates!$J$21,"£0.00"))))))))))))))))</f>
        <v>£0.00</v>
      </c>
      <c r="BA163" s="189" t="str">
        <f>IF(AND(C163="A",'Claim Details'!$I$28&gt;=Rates!$D$14,'Claim Details'!$I$28&lt;=Rates!$D$15,'Claim Details'!$I$19="Yes"),Rates!$E$22,IF(AND(C163="A",'Claim Details'!$I$28&gt;=Rates!$D$14,'Claim Details'!$I$28&lt;=Rates!$D$15,'Claim Details'!$I$19="No"),Rates!$D$22,IF(AND(C163="A",'Claim Details'!$I$28&gt;=Rates!$F$14,'Claim Details'!$I$28&lt;=Rates!$F$15,'Claim Details'!$I$19="Yes"),Rates!$G$22,IF(AND(C163="A",'Claim Details'!$I$28&gt;=Rates!$F$14,'Claim Details'!$I$28&lt;=Rates!$F$15,'Claim Details'!$I$19="No"),Rates!$F$22,IF(AND(C163="A",'Claim Details'!$I$28&gt;=Rates!$H$14,'Claim Details'!$I$28&lt;=Rates!$H$15,'Claim Details'!$I$19="Yes"),Rates!$I$22,IF(AND(C163="A",'Claim Details'!$I$28&gt;=Rates!$H$14,'Claim Details'!$I$28&lt;=Rates!$H$15,'Claim Details'!$I$19="No"),Rates!$H$22,IF(AND(C163="A",'Claim Details'!$I$28&gt;=Rates!$J$14,'Claim Details'!$I$28&lt;=Rates!$J$15,'Claim Details'!$I$19="Yes"),Rates!$K$22,IF(AND(C163="A",'Claim Details'!$I$28&gt;=Rates!$J$14,'Claim Details'!$I$28&lt;=Rates!$J$15,'Claim Details'!$I$19="No"),Rates!$J$22,IF(AND(C163="B",'Claim Details'!$I$28&gt;=Rates!$D$14,'Claim Details'!$I$28&lt;=Rates!$D$15,'Claim Details'!$I$19="Yes"),Rates!$E$23,IF(AND(C163="B",'Claim Details'!$I$28&gt;=Rates!$D$14,'Claim Details'!$I$28&lt;=Rates!$D$15,'Claim Details'!$I$19="No"),Rates!$D$23,IF(AND(C163="B",'Claim Details'!$I$28&gt;=Rates!$F$14,'Claim Details'!$I$28&lt;=Rates!$F$15,'Claim Details'!$I$19="Yes"),Rates!$G$23,IF(AND(C163="B",'Claim Details'!$I$28&gt;=Rates!$F$14,'Claim Details'!$I$28&lt;=Rates!$F$15,'Claim Details'!$I$19="No"),Rates!$F$23,IF(AND(C163="B",'Claim Details'!$I$28&gt;=Rates!$H$14,'Claim Details'!$I$28&lt;=Rates!$H$15,'Claim Details'!$I$19="Yes"),Rates!$I$23,IF(AND(C163="B",'Claim Details'!$I$28&gt;=Rates!$H$14,'Claim Details'!$I$28&lt;=Rates!$H$15,'Claim Details'!$I$19="No"),Rates!$H$23,IF(AND(C163="B",'Claim Details'!$I$28&gt;=Rates!$J$14,'Claim Details'!$I$28&lt;=Rates!$J$15,'Claim Details'!$I$19="Yes"),Rates!$K$23,IF(AND(C163="B",'Claim Details'!$I$28&gt;=Rates!$J$14,'Claim Details'!$I$28&lt;=Rates!$J$15,'Claim Details'!$I$19="No"),Rates!$J$23,IF(AND(C163="C",'Claim Details'!$I$28&gt;=Rates!$D$14,'Claim Details'!$I$28&lt;=Rates!$D$15,'Claim Details'!$I$19="Yes"),Rates!$E$24,IF(AND(C163="C",'Claim Details'!$I$28&gt;=Rates!$D$14,'Claim Details'!$I$28&lt;=Rates!$D$15,'Claim Details'!$I$19="No"),Rates!$D$24,IF(AND(C163="C",'Claim Details'!$I$28&gt;=Rates!$F$14,'Claim Details'!$I$28&lt;=Rates!$F$15,'Claim Details'!$I$19="Yes"),Rates!$G$24,IF(AND(C163="C",'Claim Details'!$I$28&gt;=Rates!$F$14,'Claim Details'!$I$28&lt;=Rates!$F$15,'Claim Details'!$I$19="No"),Rates!$F$24,IF(AND(C163="C",'Claim Details'!$I$28&gt;=Rates!$H$14,'Claim Details'!$I$28&lt;=Rates!$H$15,'Claim Details'!$I$19="Yes"),Rates!$I$24,IF(AND(C163="C",'Claim Details'!$I$28&gt;=Rates!$H$14,'Claim Details'!$I$28&lt;=Rates!$H$15,'Claim Details'!$I$19="No"),Rates!$H$24,IF(AND(C163="C",'Claim Details'!$I$28&gt;=Rates!$J$14,'Claim Details'!$I$28&lt;=Rates!$J$15,'Claim Details'!$I$19="Yes"),Rates!$K$24,IF(AND(C163="C",'Claim Details'!$I$28&gt;=Rates!$J$14,'Claim Details'!$I$28&lt;=Rates!$J$15,'Claim Details'!$I$19="No"),Rates!$J$24,"£0.00"))))))))))))))))))))))))</f>
        <v>£0.00</v>
      </c>
      <c r="BB163" s="189" t="str">
        <f t="shared" si="42"/>
        <v>£0.00</v>
      </c>
      <c r="BC163" s="1"/>
      <c r="BD163" s="189" t="str">
        <f>IF(AND(AE163="A",'Claim Details'!$I$28&gt;=Rates!$D$14,'Claim Details'!$I$28&lt;=Rates!$D$15,'Claim Details'!$I$19="Yes"),Rates!$J$17,IF(AND(AE163="A",'Claim Details'!$I$28&gt;=Rates!$D$14,'Claim Details'!$I$28&lt;=Rates!$D$15,'Claim Details'!$I$19="No"),Rates!$D$17,IF(AND(AE163="A",'Claim Details'!$I$28&gt;=Rates!$F$14,'Claim Details'!$I$28&lt;=Rates!$F$15,'Claim Details'!$I$19="Yes"),Rates!$G$17,IF(AND(AE163="A",'Claim Details'!$I$28&gt;=Rates!$F$14,'Claim Details'!$I$28&lt;=Rates!$F$15,'Claim Details'!$I$19="No"),Rates!$F$17,IF(AND(AE163="A",'Claim Details'!$I$28&gt;=Rates!$H$14,'Claim Details'!$I$28&lt;=Rates!$H$15,'Claim Details'!$I$19="Yes"),Rates!$I$17,IF(AND(AE163="A",'Claim Details'!$I$28&gt;=Rates!$H$14,'Claim Details'!$I$28&lt;=Rates!$H$15,'Claim Details'!$I$19="No"),Rates!$H$17,IF(AND(AE163="A",'Claim Details'!$I$28&gt;=Rates!$J$14,'Claim Details'!$I$28&lt;=Rates!$J$15,'Claim Details'!$I$19="Yes"),Rates!$K$17,IF(AND(AE163="A",'Claim Details'!$I$28&gt;=Rates!$J$14,'Claim Details'!$I$28&lt;=Rates!$J$15,'Claim Details'!$I$19="No"),Rates!$J$17,IF(AND(AE163="B",'Claim Details'!$I$28&gt;=Rates!$D$14,'Claim Details'!$I$28&lt;=Rates!$D$15,'Claim Details'!$I$19="Yes"),Rates!$E$18,IF(AND(AE163="B",'Claim Details'!$I$28&gt;=Rates!$D$14,'Claim Details'!$I$28&lt;=Rates!$D$15,'Claim Details'!$I$19="No"),Rates!$D$18,IF(AND(AE163="B",'Claim Details'!$I$28&gt;=Rates!$F$14,'Claim Details'!$I$28&lt;=Rates!$F$15,'Claim Details'!$I$19="Yes"),Rates!$G$18,IF(AND(AE163="B",'Claim Details'!$I$28&gt;=Rates!$F$14,'Claim Details'!$I$28&lt;=Rates!$F$15,'Claim Details'!$I$19="No"),Rates!$F$18,IF(AND(AE163="B",'Claim Details'!$I$28&gt;=Rates!$H$14,'Claim Details'!$I$28&lt;=Rates!$H$15,'Claim Details'!$I$19="Yes"),Rates!$I$18,IF(AND(AE163="B",'Claim Details'!$I$28&gt;=Rates!$H$14,'Claim Details'!$I$28&lt;=Rates!$H$15,'Claim Details'!$I$19="No"),Rates!$H$18,IF(AND(AE163="B",'Claim Details'!$I$28&gt;=Rates!$J$14,'Claim Details'!$I$28&lt;=Rates!$J$15,'Claim Details'!$I$19="Yes"),Rates!$K$18,IF(AND(AE163="B",'Claim Details'!$I$28&gt;=Rates!$J$14,'Claim Details'!$I$28&lt;=Rates!$J$15,'Claim Details'!$I$19="No"),Rates!$J$18,IF(AND(AE163="C",'Claim Details'!$I$28&gt;=Rates!$D$14,'Claim Details'!$I$28&lt;=Rates!$D$15,'Claim Details'!$I$19="Yes"),Rates!$E$19,IF(AND(AE163="C",'Claim Details'!$I$28&gt;=Rates!$D$14,'Claim Details'!$I$28&lt;=Rates!$D$15,'Claim Details'!$I$19="No"),Rates!$D$19,IF(AND(AE163="C",'Claim Details'!$I$28&gt;=Rates!$F$14,'Claim Details'!$I$28&lt;=Rates!$F$15,'Claim Details'!$I$19="Yes"),Rates!$G$19,IF(AND(AE163="C",'Claim Details'!$I$28&gt;=Rates!$F$14,'Claim Details'!$I$28&lt;=Rates!$F$15,'Claim Details'!$I$19="No"),Rates!$F$19,IF(AND(AE163="C",'Claim Details'!$I$28&gt;=Rates!$H$14,'Claim Details'!$I$28&lt;=Rates!$H$15,'Claim Details'!$I$19="Yes"),Rates!$I$19,IF(AND(AE163="C",'Claim Details'!$I$28&gt;=Rates!$H$14,'Claim Details'!$I$28&lt;=Rates!$H$15,'Claim Details'!$I$19="No"),Rates!$H$19,IF(AND(AE163="C",'Claim Details'!$I$28&gt;=Rates!$J$14,'Claim Details'!$I$28&lt;=Rates!$J$15,'Claim Details'!$I$19="Yes"),Rates!$K$19,IF(AND(AE163="C",'Claim Details'!$I$28&gt;=Rates!$J$14,'Claim Details'!$I$28&lt;=Rates!$J$15,'Claim Details'!$I$19="No"),Rates!$J$19,"£0.00"))))))))))))))))))))))))</f>
        <v>£0.00</v>
      </c>
      <c r="BE163" s="189" t="str">
        <f>IF(AND(AE163="A",'Claim Details'!$I$28&gt;=Rates!$D$14,'Claim Details'!$I$28&lt;=Rates!$D$15,'Claim Details'!$I$19="Yes"),Rates!$J$25,IF(AND(AE163="A",'Claim Details'!$I$28&gt;=Rates!$D$14,'Claim Details'!$I$28&lt;=Rates!$D$15,'Claim Details'!$I$19="No"),Rates!$D$25,IF(AND(AE163="A",'Claim Details'!$I$28&gt;=Rates!$F$14,'Claim Details'!$I$28&lt;=Rates!$F$15,'Claim Details'!$I$19="Yes"),Rates!$G$25,IF(AND(AE163="A",'Claim Details'!$I$28&gt;=Rates!$F$14,'Claim Details'!$I$28&lt;=Rates!$F$15,'Claim Details'!$I$19="No"),Rates!$F$25,IF(AND(AE163="A",'Claim Details'!$I$28&gt;=Rates!$H$14,'Claim Details'!$I$28&lt;=Rates!$H$15,'Claim Details'!$I$19="Yes"),Rates!$I$25,IF(AND(AE163="A",'Claim Details'!$I$28&gt;=Rates!$H$14,'Claim Details'!$I$28&lt;=Rates!$H$15,'Claim Details'!$I$19="No"),Rates!$H$25,IF(AND(AE163="A",'Claim Details'!$I$28&gt;=Rates!$J$14,'Claim Details'!$I$28&lt;=Rates!$J$15,'Claim Details'!$I$19="Yes"),Rates!$K$25,IF(AND(AE163="A",'Claim Details'!$I$28&gt;=Rates!$J$14,'Claim Details'!$I$28&lt;=Rates!$J$15,'Claim Details'!$I$19="No"),Rates!$J$25,IF(AND(AE163="B",'Claim Details'!$I$28&gt;=Rates!$D$14,'Claim Details'!$I$28&lt;=Rates!$D$15,'Claim Details'!$I$19="Yes"),Rates!$E$26,IF(AND(AE163="B",'Claim Details'!$I$28&gt;=Rates!$D$14,'Claim Details'!$I$28&lt;=Rates!$D$15,'Claim Details'!$I$19="No"),Rates!$D$26,IF(AND(AE163="B",'Claim Details'!$I$28&gt;=Rates!$F$14,'Claim Details'!$I$28&lt;=Rates!$F$15,'Claim Details'!$I$19="Yes"),Rates!$G$26,IF(AND(AE163="B",'Claim Details'!$I$28&gt;=Rates!$F$14,'Claim Details'!$I$28&lt;=Rates!$F$15,'Claim Details'!$I$19="No"),Rates!$F$26,IF(AND(AE163="B",'Claim Details'!$I$28&gt;=Rates!$H$14,'Claim Details'!$I$28&lt;=Rates!$H$15,'Claim Details'!$I$19="Yes"),Rates!$I$26,IF(AND(AE163="B",'Claim Details'!$I$28&gt;=Rates!$H$14,'Claim Details'!$I$28&lt;=Rates!$H$15,'Claim Details'!$I$19="No"),Rates!$H$26,IF(AND(AE163="B",'Claim Details'!$I$28&gt;=Rates!$J$14,'Claim Details'!$I$28&lt;=Rates!$J$15,'Claim Details'!$I$19="Yes"),Rates!$K$26,IF(AND(AE163="B",'Claim Details'!$I$28&gt;=Rates!$J$14,'Claim Details'!$I$28&lt;=Rates!$J$15,'Claim Details'!$I$19="No"),Rates!$J$26,IF(AND(AE163="C",'Claim Details'!$I$28&gt;=Rates!$D$14,'Claim Details'!$I$28&lt;=Rates!$D$15,'Claim Details'!$I$19="Yes"),Rates!$E$27,IF(AND(AE163="C",'Claim Details'!$I$28&gt;=Rates!$D$14,'Claim Details'!$I$28&lt;=Rates!$D$15,'Claim Details'!$I$19="No"),Rates!$D$27,IF(AND(AE163="C",'Claim Details'!$I$28&gt;=Rates!$F$14,'Claim Details'!$I$28&lt;=Rates!$F$15,'Claim Details'!$I$19="Yes"),Rates!$G$27,IF(AND(AE163="C",'Claim Details'!$I$28&gt;=Rates!$F$14,'Claim Details'!$I$28&lt;=Rates!$F$15,'Claim Details'!$I$19="No"),Rates!$F$27,IF(AND(AE163="C",'Claim Details'!$I$28&gt;=Rates!$H$14,'Claim Details'!$I$28&lt;=Rates!$H$15,'Claim Details'!$I$19="Yes"),Rates!$I$27,IF(AND(AE163="C",'Claim Details'!$I$28&gt;=Rates!$H$14,'Claim Details'!$I$28&lt;=Rates!$H$15,'Claim Details'!$I$19="No"),Rates!$H$27,IF(AND(AE163="C",'Claim Details'!$I$28&gt;=Rates!$J$14,'Claim Details'!$I$28&lt;=Rates!$J$15,'Claim Details'!$I$19="Yes"),Rates!$K$27,IF(AND(AE163="C",'Claim Details'!$I$28&gt;=Rates!$J$14,'Claim Details'!$I$28&lt;=Rates!$J$15,'Claim Details'!$I$19="No"),Rates!$J$27,"£0.00"))))))))))))))))))))))))</f>
        <v>£0.00</v>
      </c>
      <c r="BF163" s="189" t="str">
        <f>IF(AND(AE163="A",'Claim Details'!$I$28&gt;=Rates!$D$14,'Claim Details'!$I$28&lt;=Rates!$D$15,'Claim Details'!$I$19="Yes"),Rates!$E$20,IF(AND(AE163="A",'Claim Details'!$I$28&gt;=Rates!$D$14,'Claim Details'!$I$28&lt;=Rates!$D$15,'Claim Details'!$I$19="No"),Rates!$D$20,IF(AND(AE163="A",'Claim Details'!$I$28&gt;=Rates!$F$14,'Claim Details'!$I$28&lt;=Rates!$F$15,'Claim Details'!$I$19="Yes"),Rates!$G$20,IF(AND(AE163="A",'Claim Details'!$I$28&gt;=Rates!$F$14,'Claim Details'!$I$28&lt;=Rates!$F$15,'Claim Details'!$I$19="No"),Rates!$F$20,IF(AND(AE163="A",'Claim Details'!$I$28&gt;=Rates!$H$14,'Claim Details'!$I$28&lt;=Rates!$H$15,'Claim Details'!$I$19="Yes"),Rates!$I$20,IF(AND(AE163="A",'Claim Details'!$I$28&gt;=Rates!$H$14,'Claim Details'!$I$28&lt;=Rates!$H$15,'Claim Details'!$I$19="No"),Rates!$H$20,IF(AND(AE163="A",'Claim Details'!$I$28&gt;=Rates!$J$14,'Claim Details'!$I$28&lt;=Rates!$J$15,'Claim Details'!$I$19="Yes"),Rates!$K$20,IF(AND(AE163="A",'Claim Details'!$I$28&gt;=Rates!$J$14,'Claim Details'!$I$28&lt;=Rates!$J$15,'Claim Details'!$I$19="No"),Rates!$J$20,IF(AND(AE163="B",'Claim Details'!$I$28&gt;=Rates!$D$14,'Claim Details'!$I$28&lt;=Rates!$D$15,'Claim Details'!$I$19="Yes"),Rates!$E$21,IF(AND(AE163="B",'Claim Details'!$I$28&gt;=Rates!$D$14,'Claim Details'!$I$28&lt;=Rates!$D$15,'Claim Details'!$I$19="No"),Rates!$D$21,IF(AND(AE163="B",'Claim Details'!$I$28&gt;=Rates!$F$14,'Claim Details'!$I$28&lt;=Rates!$F$15,'Claim Details'!$I$19="Yes"),Rates!$G$21,IF(AND(AE163="B",'Claim Details'!$I$28&gt;=Rates!$F$14,'Claim Details'!$I$28&lt;=Rates!$F$15,'Claim Details'!$I$19="No"),Rates!$F$21,IF(AND(AE163="B",'Claim Details'!$I$28&gt;=Rates!$H$14,'Claim Details'!$I$28&lt;=Rates!$H$15,'Claim Details'!$I$19="Yes"),Rates!$I$21,IF(AND(AE163="B",'Claim Details'!$I$28&gt;=Rates!$H$14,'Claim Details'!$I$28&lt;=Rates!$H$15,'Claim Details'!$I$19="No"),Rates!$H$21,IF(AND(AE163="B",'Claim Details'!$I$28&gt;=Rates!$J$14,'Claim Details'!$I$28&lt;=Rates!$J$15,'Claim Details'!$I$19="Yes"),Rates!$K$21,IF(AND(AE163="B",'Claim Details'!$I$28&gt;=Rates!$J$14,'Claim Details'!$I$28&lt;=Rates!$J$15,'Claim Details'!$I$19="No"),Rates!$J$21,"£0.00"))))))))))))))))</f>
        <v>£0.00</v>
      </c>
      <c r="BG163" s="189" t="str">
        <f>IF(AND(AE163="A",'Claim Details'!$I$28&gt;=Rates!$D$14,'Claim Details'!$I$28&lt;=Rates!$D$15,'Claim Details'!$I$19="Yes"),Rates!$E$22,IF(AND(AE163="A",'Claim Details'!$I$28&gt;=Rates!$D$14,'Claim Details'!$I$28&lt;=Rates!$D$15,'Claim Details'!$I$19="No"),Rates!$D$22,IF(AND(AE163="A",'Claim Details'!$I$28&gt;=Rates!$F$14,'Claim Details'!$I$28&lt;=Rates!$F$15,'Claim Details'!$I$19="Yes"),Rates!$G$22,IF(AND(AE163="A",'Claim Details'!$I$28&gt;=Rates!$F$14,'Claim Details'!$I$28&lt;=Rates!$F$15,'Claim Details'!$I$19="No"),Rates!$F$22,IF(AND(AE163="A",'Claim Details'!$I$28&gt;=Rates!$H$14,'Claim Details'!$I$28&lt;=Rates!$H$15,'Claim Details'!$I$19="Yes"),Rates!$I$22,IF(AND(AE163="A",'Claim Details'!$I$28&gt;=Rates!$H$14,'Claim Details'!$I$28&lt;=Rates!$H$15,'Claim Details'!$I$19="No"),Rates!$H$22,IF(AND(AE163="A",'Claim Details'!$I$28&gt;=Rates!$J$14,'Claim Details'!$I$28&lt;=Rates!$J$15,'Claim Details'!$I$19="Yes"),Rates!$K$22,IF(AND(AE163="A",'Claim Details'!$I$28&gt;=Rates!$J$14,'Claim Details'!$I$28&lt;=Rates!$J$15,'Claim Details'!$I$19="No"),Rates!$J$22,IF(AND(AE163="B",'Claim Details'!$I$28&gt;=Rates!$D$14,'Claim Details'!$I$28&lt;=Rates!$D$15,'Claim Details'!$I$19="Yes"),Rates!$E$23,IF(AND(AE163="B",'Claim Details'!$I$28&gt;=Rates!$D$14,'Claim Details'!$I$28&lt;=Rates!$D$15,'Claim Details'!$I$19="No"),Rates!$D$23,IF(AND(AE163="B",'Claim Details'!$I$28&gt;=Rates!$F$14,'Claim Details'!$I$28&lt;=Rates!$F$15,'Claim Details'!$I$19="Yes"),Rates!$G$23,IF(AND(AE163="B",'Claim Details'!$I$28&gt;=Rates!$F$14,'Claim Details'!$I$28&lt;=Rates!$F$15,'Claim Details'!$I$19="No"),Rates!$F$23,IF(AND(AE163="B",'Claim Details'!$I$28&gt;=Rates!$H$14,'Claim Details'!$I$28&lt;=Rates!$H$15,'Claim Details'!$I$19="Yes"),Rates!$I$23,IF(AND(AE163="B",'Claim Details'!$I$28&gt;=Rates!$H$14,'Claim Details'!$I$28&lt;=Rates!$H$15,'Claim Details'!$I$19="No"),Rates!$H$23,IF(AND(AE163="B",'Claim Details'!$I$28&gt;=Rates!$J$14,'Claim Details'!$I$28&lt;=Rates!$J$15,'Claim Details'!$I$19="Yes"),Rates!$K$23,IF(AND(AE163="B",'Claim Details'!$I$28&gt;=Rates!$J$14,'Claim Details'!$I$28&lt;=Rates!$J$15,'Claim Details'!$I$19="No"),Rates!$J$23,IF(AND(AE163="C",'Claim Details'!$I$28&gt;=Rates!$D$14,'Claim Details'!$I$28&lt;=Rates!$D$15,'Claim Details'!$I$19="Yes"),Rates!$E$24,IF(AND(AE163="C",'Claim Details'!$I$28&gt;=Rates!$D$14,'Claim Details'!$I$28&lt;=Rates!$D$15,'Claim Details'!$I$19="No"),Rates!$D$24,IF(AND(AE163="C",'Claim Details'!$I$28&gt;=Rates!$F$14,'Claim Details'!$I$28&lt;=Rates!$F$15,'Claim Details'!$I$19="Yes"),Rates!$G$24,IF(AND(AE163="C",'Claim Details'!$I$28&gt;=Rates!$F$14,'Claim Details'!$I$28&lt;=Rates!$F$15,'Claim Details'!$I$19="No"),Rates!$F$24,IF(AND(AE163="C",'Claim Details'!$I$28&gt;=Rates!$H$14,'Claim Details'!$I$28&lt;=Rates!$H$15,'Claim Details'!$I$19="Yes"),Rates!$I$24,IF(AND(AE163="C",'Claim Details'!$I$28&gt;=Rates!$H$14,'Claim Details'!$I$28&lt;=Rates!$H$15,'Claim Details'!$I$19="No"),Rates!$H$24,IF(AND(AE163="C",'Claim Details'!$I$28&gt;=Rates!$J$14,'Claim Details'!$I$28&lt;=Rates!$J$15,'Claim Details'!$I$19="Yes"),Rates!$K$24,IF(AND(AE163="C",'Claim Details'!$I$28&gt;=Rates!$J$14,'Claim Details'!$I$28&lt;=Rates!$J$15,'Claim Details'!$I$19="No"),Rates!$J$24,"£0.00"))))))))))))))))))))))))</f>
        <v>£0.00</v>
      </c>
      <c r="BH163" s="189" t="str">
        <f t="shared" si="43"/>
        <v>£0.00</v>
      </c>
      <c r="BI163" s="189">
        <f t="shared" si="44"/>
        <v>0</v>
      </c>
      <c r="BO163" s="202" t="str">
        <f>IF(H163="","£0.00",IF(AP163="4","£0.00",IF(AP163="5","£0.00",IF(AP163="1","£0.00",((AQ163*H163)*'Claim Details'!$F$111)/100))))</f>
        <v>£0.00</v>
      </c>
      <c r="BP163" s="202" t="str">
        <f>IF(T163="","£0.00",IF(AP163="4","£0.00",IF(AP163="5","£0.00",IF(AP163="1","£0.00",((AR163*T163)*'Claim Details'!$N$111)/100))))</f>
        <v>£0.00</v>
      </c>
      <c r="BQ163" s="202" t="str">
        <f>IF(AI163="","£0.00",IF(AP163="4","£0.00",IF(AP163="5","£0.00",IF(AP163="1","£0.00",((BI163*AI163)*'Claim Details'!$W$111)/100))))</f>
        <v>£0.00</v>
      </c>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row>
    <row r="164" spans="1:97" ht="15">
      <c r="A164" s="145"/>
      <c r="B164" s="91"/>
      <c r="C164" s="96"/>
      <c r="D164" s="97"/>
      <c r="E164" s="98"/>
      <c r="F164" s="89"/>
      <c r="G164" s="99"/>
      <c r="H164" s="100"/>
      <c r="I164" s="221" t="str">
        <f t="shared" si="34"/>
        <v>£0.00</v>
      </c>
      <c r="J164" s="101"/>
      <c r="K164" s="100"/>
      <c r="L164" s="221" t="str">
        <f t="shared" si="35"/>
        <v>£0.00</v>
      </c>
      <c r="M164" s="101"/>
      <c r="N164" s="102"/>
      <c r="O164" s="145"/>
      <c r="P164" s="77"/>
      <c r="Q164" s="87"/>
      <c r="R164" s="87"/>
      <c r="S164" s="87"/>
      <c r="T164" s="149" t="str">
        <f t="shared" si="36"/>
        <v/>
      </c>
      <c r="U164" s="87" t="str">
        <f t="shared" si="45"/>
        <v/>
      </c>
      <c r="V164" s="87"/>
      <c r="W164" s="53" t="str">
        <f t="shared" si="37"/>
        <v>£0.00</v>
      </c>
      <c r="X164" s="53"/>
      <c r="Y164" s="87"/>
      <c r="Z164" s="78"/>
      <c r="AA164" s="79"/>
      <c r="AB164" s="160"/>
      <c r="AC164" s="98"/>
      <c r="AD164" s="225"/>
      <c r="AE164" s="235" t="str">
        <f t="shared" si="38"/>
        <v/>
      </c>
      <c r="AF164" s="87" t="str">
        <f t="shared" si="39"/>
        <v/>
      </c>
      <c r="AG164" s="53"/>
      <c r="AH164" s="224"/>
      <c r="AI164" s="226" t="str">
        <f t="shared" si="31"/>
        <v/>
      </c>
      <c r="AJ164" s="236" t="str">
        <f t="shared" si="40"/>
        <v>£0.00</v>
      </c>
      <c r="AK164" s="31"/>
      <c r="AL164" s="1"/>
      <c r="AM164" s="1"/>
      <c r="AN164" s="1"/>
      <c r="AO164" s="1"/>
      <c r="AP164" s="1" t="str">
        <f t="shared" si="32"/>
        <v/>
      </c>
      <c r="AQ164" s="27">
        <f t="shared" si="33"/>
        <v>0</v>
      </c>
      <c r="AR164" s="189">
        <f t="shared" si="41"/>
        <v>0</v>
      </c>
      <c r="AS164" s="190" t="str">
        <f>IF(AND(C164="A",'Claim Details'!$E$28&gt;=Rates!$D$14,'Claim Details'!$E$28&lt;=Rates!$D$15,'Claim Details'!$E$19="Yes"),Rates!$E$17,IF(AND(C164="A",'Claim Details'!$E$28&gt;=Rates!$D$14,'Claim Details'!$E$28&lt;=Rates!$D$15,'Claim Details'!$E$19="No"),Rates!$D$17,IF(AND(C164="A",'Claim Details'!$E$28&gt;=Rates!$F$14,'Claim Details'!$E$28&lt;=Rates!$F$15,'Claim Details'!$E$19="Yes"),Rates!$G$17,IF(AND(C164="A",'Claim Details'!$E$28&gt;=Rates!$F$14,'Claim Details'!$E$28&lt;=Rates!$F$15,'Claim Details'!$E$19="No"),Rates!$F$17,IF(AND(C164="A",'Claim Details'!$E$28&gt;=Rates!$H$14,'Claim Details'!$E$28&lt;=Rates!$H$15,'Claim Details'!$E$19="Yes"),Rates!$I$17,IF(AND(C164="A",'Claim Details'!$E$28&gt;=Rates!$H$14,'Claim Details'!$E$28&lt;=Rates!$H$15,'Claim Details'!$E$19="No"),Rates!$H$17,IF(AND(C164="A",'Claim Details'!$E$28&gt;=Rates!$J$14,'Claim Details'!$E$28&lt;=Rates!$J$15,'Claim Details'!$E$19="Yes"),Rates!$K$17,IF(AND(C164="A",'Claim Details'!$E$28&gt;=Rates!$J$14,'Claim Details'!$E$28&lt;=Rates!$J$15,'Claim Details'!$E$19="No"),Rates!$J$17,IF(AND(C164="B",'Claim Details'!$E$28&gt;=Rates!$D$14,'Claim Details'!$E$28&lt;=Rates!$D$15,'Claim Details'!$E$19="Yes"),Rates!$E$18,IF(AND(C164="B",'Claim Details'!$E$28&gt;=Rates!$D$14,'Claim Details'!$E$28&lt;=Rates!$D$15,'Claim Details'!$E$19="No"),Rates!$D$18,IF(AND(C164="B",'Claim Details'!$E$28&gt;=Rates!$F$14,'Claim Details'!$E$28&lt;=Rates!$F$15,'Claim Details'!$E$19="Yes"),Rates!$G$18,IF(AND(C164="B",'Claim Details'!$E$28&gt;=Rates!$F$14,'Claim Details'!$E$28&lt;=Rates!$F$15,'Claim Details'!$E$19="No"),Rates!$F$18,IF(AND(C164="B",'Claim Details'!$E$28&gt;=Rates!$H$14,'Claim Details'!$E$28&lt;=Rates!$H$15,'Claim Details'!$E$19="Yes"),Rates!$I$18,IF(AND(C164="B",'Claim Details'!$E$28&gt;=Rates!$H$14,'Claim Details'!$E$28&lt;=Rates!$H$15,'Claim Details'!$E$19="No"),Rates!$H$18,IF(AND(C164="B",'Claim Details'!$E$28&gt;=Rates!$J$14,'Claim Details'!$E$28&lt;=Rates!$J$15,'Claim Details'!$E$19="Yes"),Rates!$K$18,IF(AND(C164="B",'Claim Details'!$E$28&gt;=Rates!$J$14,'Claim Details'!$E$28&lt;=Rates!$J$15,'Claim Details'!$E$19="No"),Rates!$J$18,IF(AND(C164="C",'Claim Details'!$E$28&gt;=Rates!$D$14,'Claim Details'!$E$28&lt;=Rates!$D$15,'Claim Details'!$E$19="Yes"),Rates!$E$19,IF(AND(C164="C",'Claim Details'!$E$28&gt;=Rates!$D$14,'Claim Details'!$E$28&lt;=Rates!$D$15,'Claim Details'!$E$19="No"),Rates!$D$19,IF(AND(C164="C",'Claim Details'!$E$28&gt;=Rates!$F$14,'Claim Details'!$E$28&lt;=Rates!$F$15,'Claim Details'!$E$19="Yes"),Rates!$G$19,IF(AND(C164="C",'Claim Details'!$E$28&gt;=Rates!$F$14,'Claim Details'!$E$28&lt;=Rates!$F$15,'Claim Details'!$E$19="No"),Rates!$F$19,IF(AND(C164="C",'Claim Details'!$E$28&gt;=Rates!$H$14,'Claim Details'!$E$28&lt;=Rates!$H$15,'Claim Details'!$E$19="Yes"),Rates!$I$19,IF(AND(C164="C",'Claim Details'!$E$28&gt;=Rates!$H$14,'Claim Details'!$E$28&lt;=Rates!$H$15,'Claim Details'!$E$19="No"),Rates!$H$19,IF(AND(C164="C",'Claim Details'!$E$28&gt;=Rates!$J$14,'Claim Details'!$E$28&lt;=Rates!$J$15,'Claim Details'!$E$19="Yes"),Rates!$K$19,IF(AND(C164="C",'Claim Details'!$E$28&gt;=Rates!$J$14,'Claim Details'!$E$28&lt;=Rates!$J$15,'Claim Details'!$E$19="No"),Rates!$J$19,"£0.00"))))))))))))))))))))))))</f>
        <v>£0.00</v>
      </c>
      <c r="AT164" s="189" t="str">
        <f>IF(AND(C164="A",'Claim Details'!$E$28&gt;=Rates!$D$14,'Claim Details'!$E$28&lt;=Rates!$D$15,'Claim Details'!$E$19="Yes"),Rates!$E$25,IF(AND(C164="A",'Claim Details'!$E$28&gt;=Rates!$D$14,'Claim Details'!$E$28&lt;=Rates!$D$15,'Claim Details'!$E$19="No"),Rates!$D$25,IF(AND(C164="A",'Claim Details'!$E$28&gt;=Rates!$F$14,'Claim Details'!$E$28&lt;=Rates!$F$15,'Claim Details'!$E$19="Yes"),Rates!$G$25,IF(AND(C164="A",'Claim Details'!$E$28&gt;=Rates!$F$14,'Claim Details'!$E$28&lt;=Rates!$F$15,'Claim Details'!$E$19="No"),Rates!$F$25,IF(AND(C164="A",'Claim Details'!$E$28&gt;=Rates!$H$14,'Claim Details'!$E$28&lt;=Rates!$H$15,'Claim Details'!$E$19="Yes"),Rates!$I$25,IF(AND(C164="A",'Claim Details'!$E$28&gt;=Rates!$H$14,'Claim Details'!$E$28&lt;=Rates!$H$15,'Claim Details'!$E$19="No"),Rates!$H$25,IF(AND(C164="A",'Claim Details'!$E$28&gt;=Rates!$J$14,'Claim Details'!$E$28&lt;=Rates!$J$15,'Claim Details'!$E$19="Yes"),Rates!$K$25,IF(AND(C164="A",'Claim Details'!$E$28&gt;=Rates!$J$14,'Claim Details'!$E$28&lt;=Rates!$J$15,'Claim Details'!$E$19="No"),Rates!$J$25,IF(AND(C164="B",'Claim Details'!$E$28&gt;=Rates!$D$14,'Claim Details'!$E$28&lt;=Rates!$D$15,'Claim Details'!$E$19="Yes"),Rates!$E$26,IF(AND(C164="B",'Claim Details'!$E$28&gt;=Rates!$D$14,'Claim Details'!$E$28&lt;=Rates!$D$15,'Claim Details'!$E$19="No"),Rates!$D$26,IF(AND(C164="B",'Claim Details'!$E$28&gt;=Rates!$F$14,'Claim Details'!$E$28&lt;=Rates!$F$15,'Claim Details'!$E$19="Yes"),Rates!$G$26,IF(AND(C164="B",'Claim Details'!$E$28&gt;=Rates!$F$14,'Claim Details'!$E$28&lt;=Rates!$F$15,'Claim Details'!$E$19="No"),Rates!$F$26,IF(AND(C164="B",'Claim Details'!$E$28&gt;=Rates!$H$14,'Claim Details'!$E$28&lt;=Rates!$H$15,'Claim Details'!$E$19="Yes"),Rates!$I$26,IF(AND(C164="B",'Claim Details'!$E$28&gt;=Rates!$H$14,'Claim Details'!$E$28&lt;=Rates!$H$15,'Claim Details'!$E$19="No"),Rates!$H$26,IF(AND(C164="B",'Claim Details'!$E$28&gt;=Rates!$J$14,'Claim Details'!$E$28&lt;=Rates!$J$15,'Claim Details'!$E$19="Yes"),Rates!$K$26,IF(AND(C164="B",'Claim Details'!$E$28&gt;=Rates!$J$14,'Claim Details'!$E$28&lt;=Rates!$J$15,'Claim Details'!$E$19="No"),Rates!$J$26,IF(AND(C164="C",'Claim Details'!$E$28&gt;=Rates!$D$14,'Claim Details'!$E$28&lt;=Rates!$D$15,'Claim Details'!$E$19="Yes"),Rates!$E$27,IF(AND(C164="C",'Claim Details'!$E$28&gt;=Rates!$D$14,'Claim Details'!$E$28&lt;=Rates!$D$15,'Claim Details'!$E$19="No"),Rates!$D$27,IF(AND(C164="C",'Claim Details'!$E$28&gt;=Rates!$F$14,'Claim Details'!$E$28&lt;=Rates!$F$15,'Claim Details'!$E$19="Yes"),Rates!$G$27,IF(AND(C164="C",'Claim Details'!$E$28&gt;=Rates!$F$14,'Claim Details'!$E$28&lt;=Rates!$F$15,'Claim Details'!$E$19="No"),Rates!$F$27,IF(AND(C164="C",'Claim Details'!$E$28&gt;=Rates!$H$14,'Claim Details'!$E$28&lt;=Rates!$H$15,'Claim Details'!$E$19="Yes"),Rates!$I$27,IF(AND(C164="C",'Claim Details'!$E$28&gt;=Rates!$H$14,'Claim Details'!$E$28&lt;=Rates!$H$15,'Claim Details'!$E$19="No"),Rates!$H$27,IF(AND(C164="C",'Claim Details'!$E$28&gt;=Rates!$J$14,'Claim Details'!$E$28&lt;=Rates!$J$15,'Claim Details'!$E$19="Yes"),Rates!$K$27,IF(AND(C164="C",'Claim Details'!$E$28&gt;=Rates!$J$14,'Claim Details'!$E$28&lt;=Rates!$J$15,'Claim Details'!$E$19="No"),Rates!$J$27,"£0.00"))))))))))))))))))))))))</f>
        <v>£0.00</v>
      </c>
      <c r="AU164" s="191" t="str">
        <f>IF(AND(C164="A",'Claim Details'!$E$28&gt;=Rates!$D$14,'Claim Details'!$E$28&lt;=Rates!$D$15,'Claim Details'!$E$19="Yes"),Rates!$E$20,IF(AND(C164="A",'Claim Details'!$E$28&gt;=Rates!$D$14,'Claim Details'!$E$28&lt;=Rates!$D$15,'Claim Details'!$E$19="No"),Rates!$D$20,IF(AND(C164="A",'Claim Details'!$E$28&gt;=Rates!$F$14,'Claim Details'!$E$28&lt;=Rates!$F$15,'Claim Details'!$E$19="Yes"),Rates!$G$20,IF(AND(C164="A",'Claim Details'!$E$28&gt;=Rates!$F$14,'Claim Details'!$E$28&lt;=Rates!$F$15,'Claim Details'!$E$19="No"),Rates!$F$20,IF(AND(C164="A",'Claim Details'!$E$28&gt;=Rates!$H$14,'Claim Details'!$E$28&lt;=Rates!$H$15,'Claim Details'!$E$19="Yes"),Rates!$I$20,IF(AND(C164="A",'Claim Details'!$E$28&gt;=Rates!$H$14,'Claim Details'!$E$28&lt;=Rates!$H$15,'Claim Details'!$E$19="No"),Rates!$H$20,IF(AND(C164="A",'Claim Details'!$E$28&gt;=Rates!$J$14,'Claim Details'!$E$28&lt;=Rates!$J$15,'Claim Details'!$E$19="Yes"),Rates!$K$20,IF(AND(C164="A",'Claim Details'!$E$28&gt;=Rates!$J$14,'Claim Details'!$E$28&lt;=Rates!$J$15,'Claim Details'!$E$19="No"),Rates!$J$20,IF(AND(C164="B",'Claim Details'!$E$28&gt;=Rates!$D$14,'Claim Details'!$E$28&lt;=Rates!$D$15,'Claim Details'!$E$19="Yes"),Rates!$E$21,IF(AND(C164="B",'Claim Details'!$E$28&gt;=Rates!$D$14,'Claim Details'!$E$28&lt;=Rates!$D$15,'Claim Details'!$E$19="No"),Rates!$D$21,IF(AND(C164="B",'Claim Details'!$E$28&gt;=Rates!$F$14,'Claim Details'!$E$28&lt;=Rates!$F$15,'Claim Details'!$E$19="Yes"),Rates!$G$21,IF(AND(C164="B",'Claim Details'!$E$28&gt;=Rates!$F$14,'Claim Details'!$E$28&lt;=Rates!$F$15,'Claim Details'!$E$19="No"),Rates!$F$21,IF(AND(C164="B",'Claim Details'!$E$28&gt;=Rates!$H$14,'Claim Details'!$E$28&lt;=Rates!$H$15,'Claim Details'!$E$19="Yes"),Rates!$I$21,IF(AND(C164="B",'Claim Details'!$E$28&gt;=Rates!$H$14,'Claim Details'!$E$28&lt;=Rates!$H$15,'Claim Details'!$E$19="No"),Rates!$H$21,IF(AND(C164="B",'Claim Details'!$E$28&gt;=Rates!$J$14,'Claim Details'!$E$28&lt;=Rates!$J$15,'Claim Details'!$E$19="Yes"),Rates!$K$21,IF(AND(C164="B",'Claim Details'!$E$28&gt;=Rates!$J$14,'Claim Details'!$E$28&lt;=Rates!$J$15,'Claim Details'!$E$19="No"),Rates!$J$21,"£0.00"))))))))))))))))</f>
        <v>£0.00</v>
      </c>
      <c r="AV164" s="191" t="str">
        <f>IF(AND(C164="A",'Claim Details'!$E$28&gt;=Rates!$D$14,'Claim Details'!$E$28&lt;=Rates!$D$15,'Claim Details'!$E$19="Yes"),Rates!$E$22,IF(AND(C164="A",'Claim Details'!$E$28&gt;=Rates!$D$14,'Claim Details'!$E$28&lt;=Rates!$D$15,'Claim Details'!$E$19="No"),Rates!$D$22,IF(AND(C164="A",'Claim Details'!$E$28&gt;=Rates!$F$14,'Claim Details'!$E$28&lt;=Rates!$F$15,'Claim Details'!$E$19="Yes"),Rates!$G$22,IF(AND(C164="A",'Claim Details'!$E$28&gt;=Rates!$F$14,'Claim Details'!$E$28&lt;=Rates!$F$15,'Claim Details'!$E$19="No"),Rates!$F$22,IF(AND(C164="A",'Claim Details'!$E$28&gt;=Rates!$H$14,'Claim Details'!$E$28&lt;=Rates!$H$15,'Claim Details'!$E$19="Yes"),Rates!$I$22,IF(AND(C164="A",'Claim Details'!$E$28&gt;=Rates!$H$14,'Claim Details'!$E$28&lt;=Rates!$H$15,'Claim Details'!$E$19="No"),Rates!$H$22,IF(AND(C164="A",'Claim Details'!$E$28&gt;=Rates!$J$14,'Claim Details'!$E$28&lt;=Rates!$J$15,'Claim Details'!$E$19="Yes"),Rates!$K$22,IF(AND(C164="A",'Claim Details'!$E$28&gt;=Rates!$J$14,'Claim Details'!$E$28&lt;=Rates!$J$15,'Claim Details'!$E$19="No"),Rates!$J$22,IF(AND(C164="B",'Claim Details'!$E$28&gt;=Rates!$D$14,'Claim Details'!$E$28&lt;=Rates!$D$15,'Claim Details'!$E$19="Yes"),Rates!$E$23,IF(AND(C164="B",'Claim Details'!$E$28&gt;=Rates!$D$14,'Claim Details'!$E$28&lt;=Rates!$D$15,'Claim Details'!$E$19="No"),Rates!$D$23,IF(AND(C164="B",'Claim Details'!$E$28&gt;=Rates!$F$14,'Claim Details'!$E$28&lt;=Rates!$F$15,'Claim Details'!$E$19="Yes"),Rates!$G$23,IF(AND(C164="B",'Claim Details'!$E$28&gt;=Rates!$F$14,'Claim Details'!$E$28&lt;=Rates!$F$15,'Claim Details'!$E$19="No"),Rates!$F$23,IF(AND(C164="B",'Claim Details'!$E$28&gt;=Rates!$H$14,'Claim Details'!$E$28&lt;=Rates!$H$15,'Claim Details'!$E$19="Yes"),Rates!$I$23,IF(AND(C164="B",'Claim Details'!$E$28&gt;=Rates!$H$14,'Claim Details'!$E$28&lt;=Rates!$H$15,'Claim Details'!$E$19="No"),Rates!$H$23,IF(AND(C164="B",'Claim Details'!$E$28&gt;=Rates!$J$14,'Claim Details'!$E$28&lt;=Rates!$J$15,'Claim Details'!$E$19="Yes"),Rates!$K$23,IF(AND(C164="B",'Claim Details'!$E$28&gt;=Rates!$J$14,'Claim Details'!$E$28&lt;=Rates!$J$15,'Claim Details'!$E$19="No"),Rates!$J$23,IF(AND(C164="C",'Claim Details'!$E$28&gt;=Rates!$D$14,'Claim Details'!$E$28&lt;=Rates!$D$15,'Claim Details'!$E$19="Yes"),Rates!$E$24,IF(AND(C164="C",'Claim Details'!$E$28&gt;=Rates!$D$14,'Claim Details'!$E$28&lt;=Rates!$D$15,'Claim Details'!$E$19="No"),Rates!$D$24,IF(AND(C164="C",'Claim Details'!$E$28&gt;=Rates!$F$14,'Claim Details'!$E$28&lt;=Rates!$F$15,'Claim Details'!$E$19="Yes"),Rates!$G$24,IF(AND(C164="C",'Claim Details'!$E$28&gt;=Rates!$F$14,'Claim Details'!$E$28&lt;=Rates!$F$15,'Claim Details'!$E$19="No"),Rates!$F$24,IF(AND(C164="C",'Claim Details'!$E$28&gt;=Rates!$H$14,'Claim Details'!$E$28&lt;=Rates!$H$15,'Claim Details'!$E$19="Yes"),Rates!$I$24,IF(AND(C164="C",'Claim Details'!$E$28&gt;=Rates!$H$14,'Claim Details'!$E$28&lt;=Rates!$H$15,'Claim Details'!$E$19="No"),Rates!$H$24,IF(AND(C164="C",'Claim Details'!$E$28&gt;=Rates!$J$14,'Claim Details'!$E$28&lt;=Rates!$J$15,'Claim Details'!$E$19="Yes"),Rates!$K$24,IF(AND(C164="C",'Claim Details'!$E$28&gt;=Rates!$J$14,'Claim Details'!$E$28&lt;=Rates!$J$15,'Claim Details'!$E$19="No"),Rates!$J$24,"£0.00"))))))))))))))))))))))))</f>
        <v>£0.00</v>
      </c>
      <c r="AW164" s="1"/>
      <c r="AX164" s="189" t="str">
        <f>IF(AND(U164="A",'Claim Details'!$I$28&gt;=Rates!$D$14,'Claim Details'!$I$28&lt;=Rates!$D$15,'Claim Details'!$I$19="Yes"),Rates!$J$17,IF(AND(U164="A",'Claim Details'!$I$28&gt;=Rates!$D$14,'Claim Details'!$I$28&lt;=Rates!$D$15,'Claim Details'!$I$19="No"),Rates!$D$17,IF(AND(U164="A",'Claim Details'!$I$28&gt;=Rates!$F$14,'Claim Details'!$I$28&lt;=Rates!$F$15,'Claim Details'!$I$19="Yes"),Rates!$G$17,IF(AND(U164="A",'Claim Details'!$I$28&gt;=Rates!$F$14,'Claim Details'!$I$28&lt;=Rates!$F$15,'Claim Details'!$I$19="No"),Rates!$F$17,IF(AND(U164="A",'Claim Details'!$I$28&gt;=Rates!$H$14,'Claim Details'!$I$28&lt;=Rates!$H$15,'Claim Details'!$I$19="Yes"),Rates!$I$17,IF(AND(U164="A",'Claim Details'!$I$28&gt;=Rates!$H$14,'Claim Details'!$I$28&lt;=Rates!$H$15,'Claim Details'!$I$19="No"),Rates!$H$17,IF(AND(U164="A",'Claim Details'!$I$28&gt;=Rates!$J$14,'Claim Details'!$I$28&lt;=Rates!$J$15,'Claim Details'!$I$19="Yes"),Rates!$K$17,IF(AND(U164="A",'Claim Details'!$I$28&gt;=Rates!$J$14,'Claim Details'!$I$28&lt;=Rates!$J$15,'Claim Details'!$I$19="No"),Rates!$J$17,IF(AND(U164="B",'Claim Details'!$I$28&gt;=Rates!$D$14,'Claim Details'!$I$28&lt;=Rates!$D$15,'Claim Details'!$I$19="Yes"),Rates!$E$18,IF(AND(U164="B",'Claim Details'!$I$28&gt;=Rates!$D$14,'Claim Details'!$I$28&lt;=Rates!$D$15,'Claim Details'!$I$19="No"),Rates!$D$18,IF(AND(U164="B",'Claim Details'!$I$28&gt;=Rates!$F$14,'Claim Details'!$I$28&lt;=Rates!$F$15,'Claim Details'!$I$19="Yes"),Rates!$G$18,IF(AND(U164="B",'Claim Details'!$I$28&gt;=Rates!$F$14,'Claim Details'!$I$28&lt;=Rates!$F$15,'Claim Details'!$I$19="No"),Rates!$F$18,IF(AND(U164="B",'Claim Details'!$I$28&gt;=Rates!$H$14,'Claim Details'!$I$28&lt;=Rates!$H$15,'Claim Details'!$I$19="Yes"),Rates!$I$18,IF(AND(U164="B",'Claim Details'!$I$28&gt;=Rates!$H$14,'Claim Details'!$I$28&lt;=Rates!$H$15,'Claim Details'!$I$19="No"),Rates!$H$18,IF(AND(U164="B",'Claim Details'!$I$28&gt;=Rates!$J$14,'Claim Details'!$I$28&lt;=Rates!$J$15,'Claim Details'!$I$19="Yes"),Rates!$K$18,IF(AND(U164="B",'Claim Details'!$I$28&gt;=Rates!$J$14,'Claim Details'!$I$28&lt;=Rates!$J$15,'Claim Details'!$I$19="No"),Rates!$J$18,IF(AND(U164="C",'Claim Details'!$I$28&gt;=Rates!$D$14,'Claim Details'!$I$28&lt;=Rates!$D$15,'Claim Details'!$I$19="Yes"),Rates!$E$19,IF(AND(U164="C",'Claim Details'!$I$28&gt;=Rates!$D$14,'Claim Details'!$I$28&lt;=Rates!$D$15,'Claim Details'!$I$19="No"),Rates!$D$19,IF(AND(U164="C",'Claim Details'!$I$28&gt;=Rates!$F$14,'Claim Details'!$I$28&lt;=Rates!$F$15,'Claim Details'!$I$19="Yes"),Rates!$G$19,IF(AND(U164="C",'Claim Details'!$I$28&gt;=Rates!$F$14,'Claim Details'!$I$28&lt;=Rates!$F$15,'Claim Details'!$I$19="No"),Rates!$F$19,IF(AND(U164="C",'Claim Details'!$I$28&gt;=Rates!$H$14,'Claim Details'!$I$28&lt;=Rates!$H$15,'Claim Details'!$I$19="Yes"),Rates!$I$19,IF(AND(U164="C",'Claim Details'!$I$28&gt;=Rates!$H$14,'Claim Details'!$I$28&lt;=Rates!$H$15,'Claim Details'!$I$19="No"),Rates!$H$19,IF(AND(U164="C",'Claim Details'!$I$28&gt;=Rates!$J$14,'Claim Details'!$I$28&lt;=Rates!$J$15,'Claim Details'!$I$19="Yes"),Rates!$K$19,IF(AND(U164="C",'Claim Details'!$I$28&gt;=Rates!$J$14,'Claim Details'!$I$28&lt;=Rates!$J$15,'Claim Details'!$I$19="No"),Rates!$J$19,"£0.00"))))))))))))))))))))))))</f>
        <v>£0.00</v>
      </c>
      <c r="AY164" s="189" t="str">
        <f>IF(AND(C164="A",'Claim Details'!$I$28&gt;=Rates!$D$14,'Claim Details'!$I$28&lt;=Rates!$D$15,'Claim Details'!$I$19="Yes"),Rates!$J$25,IF(AND(C164="A",'Claim Details'!$I$28&gt;=Rates!$D$14,'Claim Details'!$I$28&lt;=Rates!$D$15,'Claim Details'!$I$19="No"),Rates!$D$25,IF(AND(C164="A",'Claim Details'!$I$28&gt;=Rates!$F$14,'Claim Details'!$I$28&lt;=Rates!$F$15,'Claim Details'!$I$19="Yes"),Rates!$G$25,IF(AND(C164="A",'Claim Details'!$I$28&gt;=Rates!$F$14,'Claim Details'!$I$28&lt;=Rates!$F$15,'Claim Details'!$I$19="No"),Rates!$F$25,IF(AND(C164="A",'Claim Details'!$I$28&gt;=Rates!$H$14,'Claim Details'!$I$28&lt;=Rates!$H$15,'Claim Details'!$I$19="Yes"),Rates!$I$25,IF(AND(C164="A",'Claim Details'!$I$28&gt;=Rates!$H$14,'Claim Details'!$I$28&lt;=Rates!$H$15,'Claim Details'!$I$19="No"),Rates!$H$25,IF(AND(C164="A",'Claim Details'!$I$28&gt;=Rates!$J$14,'Claim Details'!$I$28&lt;=Rates!$J$15,'Claim Details'!$I$19="Yes"),Rates!$K$25,IF(AND(C164="A",'Claim Details'!$I$28&gt;=Rates!$J$14,'Claim Details'!$I$28&lt;=Rates!$J$15,'Claim Details'!$I$19="No"),Rates!$J$25,IF(AND(C164="B",'Claim Details'!$I$28&gt;=Rates!$D$14,'Claim Details'!$I$28&lt;=Rates!$D$15,'Claim Details'!$I$19="Yes"),Rates!$E$26,IF(AND(C164="B",'Claim Details'!$I$28&gt;=Rates!$D$14,'Claim Details'!$I$28&lt;=Rates!$D$15,'Claim Details'!$I$19="No"),Rates!$D$26,IF(AND(C164="B",'Claim Details'!$I$28&gt;=Rates!$F$14,'Claim Details'!$I$28&lt;=Rates!$F$15,'Claim Details'!$I$19="Yes"),Rates!$G$26,IF(AND(C164="B",'Claim Details'!$I$28&gt;=Rates!$F$14,'Claim Details'!$I$28&lt;=Rates!$F$15,'Claim Details'!$I$19="No"),Rates!$F$26,IF(AND(C164="B",'Claim Details'!$I$28&gt;=Rates!$H$14,'Claim Details'!$I$28&lt;=Rates!$H$15,'Claim Details'!$I$19="Yes"),Rates!$I$26,IF(AND(C164="B",'Claim Details'!$I$28&gt;=Rates!$H$14,'Claim Details'!$I$28&lt;=Rates!$H$15,'Claim Details'!$I$19="No"),Rates!$H$26,IF(AND(C164="B",'Claim Details'!$I$28&gt;=Rates!$J$14,'Claim Details'!$I$28&lt;=Rates!$J$15,'Claim Details'!$I$19="Yes"),Rates!$K$26,IF(AND(C164="B",'Claim Details'!$I$28&gt;=Rates!$J$14,'Claim Details'!$I$28&lt;=Rates!$J$15,'Claim Details'!$I$19="No"),Rates!$J$26,IF(AND(C164="C",'Claim Details'!$I$28&gt;=Rates!$D$14,'Claim Details'!$I$28&lt;=Rates!$D$15,'Claim Details'!$I$19="Yes"),Rates!$E$27,IF(AND(C164="C",'Claim Details'!$I$28&gt;=Rates!$D$14,'Claim Details'!$I$28&lt;=Rates!$D$15,'Claim Details'!$I$19="No"),Rates!$D$27,IF(AND(C164="C",'Claim Details'!$I$28&gt;=Rates!$F$14,'Claim Details'!$I$28&lt;=Rates!$F$15,'Claim Details'!$I$19="Yes"),Rates!$G$27,IF(AND(C164="C",'Claim Details'!$I$28&gt;=Rates!$F$14,'Claim Details'!$I$28&lt;=Rates!$F$15,'Claim Details'!$I$19="No"),Rates!$F$27,IF(AND(C164="C",'Claim Details'!$I$28&gt;=Rates!$H$14,'Claim Details'!$I$28&lt;=Rates!$H$15,'Claim Details'!$I$19="Yes"),Rates!$I$27,IF(AND(C164="C",'Claim Details'!$I$28&gt;=Rates!$H$14,'Claim Details'!$I$28&lt;=Rates!$H$15,'Claim Details'!$I$19="No"),Rates!$H$27,IF(AND(C164="C",'Claim Details'!$I$28&gt;=Rates!$J$14,'Claim Details'!$I$28&lt;=Rates!$J$15,'Claim Details'!$I$19="Yes"),Rates!$K$27,IF(AND(C164="C",'Claim Details'!$I$28&gt;=Rates!$J$14,'Claim Details'!$I$28&lt;=Rates!$J$15,'Claim Details'!$I$19="No"),Rates!$J$27,"£0.00"))))))))))))))))))))))))</f>
        <v>£0.00</v>
      </c>
      <c r="AZ164" s="189" t="str">
        <f>IF(AND(C164="A",'Claim Details'!$I$28&gt;=Rates!$D$14,'Claim Details'!$I$28&lt;=Rates!$D$15,'Claim Details'!$I$19="Yes"),Rates!$E$20,IF(AND(C164="A",'Claim Details'!$I$28&gt;=Rates!$D$14,'Claim Details'!$I$28&lt;=Rates!$D$15,'Claim Details'!$I$19="No"),Rates!$D$20,IF(AND(C164="A",'Claim Details'!$I$28&gt;=Rates!$F$14,'Claim Details'!$I$28&lt;=Rates!$F$15,'Claim Details'!$I$19="Yes"),Rates!$G$20,IF(AND(C164="A",'Claim Details'!$I$28&gt;=Rates!$F$14,'Claim Details'!$I$28&lt;=Rates!$F$15,'Claim Details'!$I$19="No"),Rates!$F$20,IF(AND(C164="A",'Claim Details'!$I$28&gt;=Rates!$H$14,'Claim Details'!$I$28&lt;=Rates!$H$15,'Claim Details'!$I$19="Yes"),Rates!$I$20,IF(AND(C164="A",'Claim Details'!$I$28&gt;=Rates!$H$14,'Claim Details'!$I$28&lt;=Rates!$H$15,'Claim Details'!$I$19="No"),Rates!$H$20,IF(AND(C164="A",'Claim Details'!$I$28&gt;=Rates!$J$14,'Claim Details'!$I$28&lt;=Rates!$J$15,'Claim Details'!$I$19="Yes"),Rates!$K$20,IF(AND(C164="A",'Claim Details'!$I$28&gt;=Rates!$J$14,'Claim Details'!$I$28&lt;=Rates!$J$15,'Claim Details'!$I$19="No"),Rates!$J$20,IF(AND(C164="B",'Claim Details'!$I$28&gt;=Rates!$D$14,'Claim Details'!$I$28&lt;=Rates!$D$15,'Claim Details'!$I$19="Yes"),Rates!$E$21,IF(AND(C164="B",'Claim Details'!$I$28&gt;=Rates!$D$14,'Claim Details'!$I$28&lt;=Rates!$D$15,'Claim Details'!$I$19="No"),Rates!$D$21,IF(AND(C164="B",'Claim Details'!$I$28&gt;=Rates!$F$14,'Claim Details'!$I$28&lt;=Rates!$F$15,'Claim Details'!$I$19="Yes"),Rates!$G$21,IF(AND(C164="B",'Claim Details'!$I$28&gt;=Rates!$F$14,'Claim Details'!$I$28&lt;=Rates!$F$15,'Claim Details'!$I$19="No"),Rates!$F$21,IF(AND(C164="B",'Claim Details'!$I$28&gt;=Rates!$H$14,'Claim Details'!$I$28&lt;=Rates!$H$15,'Claim Details'!$I$19="Yes"),Rates!$I$21,IF(AND(C164="B",'Claim Details'!$I$28&gt;=Rates!$H$14,'Claim Details'!$I$28&lt;=Rates!$H$15,'Claim Details'!$I$19="No"),Rates!$H$21,IF(AND(C164="B",'Claim Details'!$I$28&gt;=Rates!$J$14,'Claim Details'!$I$28&lt;=Rates!$J$15,'Claim Details'!$I$19="Yes"),Rates!$K$21,IF(AND(C164="B",'Claim Details'!$I$28&gt;=Rates!$J$14,'Claim Details'!$I$28&lt;=Rates!$J$15,'Claim Details'!$I$19="No"),Rates!$J$21,"£0.00"))))))))))))))))</f>
        <v>£0.00</v>
      </c>
      <c r="BA164" s="189" t="str">
        <f>IF(AND(C164="A",'Claim Details'!$I$28&gt;=Rates!$D$14,'Claim Details'!$I$28&lt;=Rates!$D$15,'Claim Details'!$I$19="Yes"),Rates!$E$22,IF(AND(C164="A",'Claim Details'!$I$28&gt;=Rates!$D$14,'Claim Details'!$I$28&lt;=Rates!$D$15,'Claim Details'!$I$19="No"),Rates!$D$22,IF(AND(C164="A",'Claim Details'!$I$28&gt;=Rates!$F$14,'Claim Details'!$I$28&lt;=Rates!$F$15,'Claim Details'!$I$19="Yes"),Rates!$G$22,IF(AND(C164="A",'Claim Details'!$I$28&gt;=Rates!$F$14,'Claim Details'!$I$28&lt;=Rates!$F$15,'Claim Details'!$I$19="No"),Rates!$F$22,IF(AND(C164="A",'Claim Details'!$I$28&gt;=Rates!$H$14,'Claim Details'!$I$28&lt;=Rates!$H$15,'Claim Details'!$I$19="Yes"),Rates!$I$22,IF(AND(C164="A",'Claim Details'!$I$28&gt;=Rates!$H$14,'Claim Details'!$I$28&lt;=Rates!$H$15,'Claim Details'!$I$19="No"),Rates!$H$22,IF(AND(C164="A",'Claim Details'!$I$28&gt;=Rates!$J$14,'Claim Details'!$I$28&lt;=Rates!$J$15,'Claim Details'!$I$19="Yes"),Rates!$K$22,IF(AND(C164="A",'Claim Details'!$I$28&gt;=Rates!$J$14,'Claim Details'!$I$28&lt;=Rates!$J$15,'Claim Details'!$I$19="No"),Rates!$J$22,IF(AND(C164="B",'Claim Details'!$I$28&gt;=Rates!$D$14,'Claim Details'!$I$28&lt;=Rates!$D$15,'Claim Details'!$I$19="Yes"),Rates!$E$23,IF(AND(C164="B",'Claim Details'!$I$28&gt;=Rates!$D$14,'Claim Details'!$I$28&lt;=Rates!$D$15,'Claim Details'!$I$19="No"),Rates!$D$23,IF(AND(C164="B",'Claim Details'!$I$28&gt;=Rates!$F$14,'Claim Details'!$I$28&lt;=Rates!$F$15,'Claim Details'!$I$19="Yes"),Rates!$G$23,IF(AND(C164="B",'Claim Details'!$I$28&gt;=Rates!$F$14,'Claim Details'!$I$28&lt;=Rates!$F$15,'Claim Details'!$I$19="No"),Rates!$F$23,IF(AND(C164="B",'Claim Details'!$I$28&gt;=Rates!$H$14,'Claim Details'!$I$28&lt;=Rates!$H$15,'Claim Details'!$I$19="Yes"),Rates!$I$23,IF(AND(C164="B",'Claim Details'!$I$28&gt;=Rates!$H$14,'Claim Details'!$I$28&lt;=Rates!$H$15,'Claim Details'!$I$19="No"),Rates!$H$23,IF(AND(C164="B",'Claim Details'!$I$28&gt;=Rates!$J$14,'Claim Details'!$I$28&lt;=Rates!$J$15,'Claim Details'!$I$19="Yes"),Rates!$K$23,IF(AND(C164="B",'Claim Details'!$I$28&gt;=Rates!$J$14,'Claim Details'!$I$28&lt;=Rates!$J$15,'Claim Details'!$I$19="No"),Rates!$J$23,IF(AND(C164="C",'Claim Details'!$I$28&gt;=Rates!$D$14,'Claim Details'!$I$28&lt;=Rates!$D$15,'Claim Details'!$I$19="Yes"),Rates!$E$24,IF(AND(C164="C",'Claim Details'!$I$28&gt;=Rates!$D$14,'Claim Details'!$I$28&lt;=Rates!$D$15,'Claim Details'!$I$19="No"),Rates!$D$24,IF(AND(C164="C",'Claim Details'!$I$28&gt;=Rates!$F$14,'Claim Details'!$I$28&lt;=Rates!$F$15,'Claim Details'!$I$19="Yes"),Rates!$G$24,IF(AND(C164="C",'Claim Details'!$I$28&gt;=Rates!$F$14,'Claim Details'!$I$28&lt;=Rates!$F$15,'Claim Details'!$I$19="No"),Rates!$F$24,IF(AND(C164="C",'Claim Details'!$I$28&gt;=Rates!$H$14,'Claim Details'!$I$28&lt;=Rates!$H$15,'Claim Details'!$I$19="Yes"),Rates!$I$24,IF(AND(C164="C",'Claim Details'!$I$28&gt;=Rates!$H$14,'Claim Details'!$I$28&lt;=Rates!$H$15,'Claim Details'!$I$19="No"),Rates!$H$24,IF(AND(C164="C",'Claim Details'!$I$28&gt;=Rates!$J$14,'Claim Details'!$I$28&lt;=Rates!$J$15,'Claim Details'!$I$19="Yes"),Rates!$K$24,IF(AND(C164="C",'Claim Details'!$I$28&gt;=Rates!$J$14,'Claim Details'!$I$28&lt;=Rates!$J$15,'Claim Details'!$I$19="No"),Rates!$J$24,"£0.00"))))))))))))))))))))))))</f>
        <v>£0.00</v>
      </c>
      <c r="BB164" s="189" t="str">
        <f t="shared" si="42"/>
        <v>£0.00</v>
      </c>
      <c r="BC164" s="1"/>
      <c r="BD164" s="189" t="str">
        <f>IF(AND(AE164="A",'Claim Details'!$I$28&gt;=Rates!$D$14,'Claim Details'!$I$28&lt;=Rates!$D$15,'Claim Details'!$I$19="Yes"),Rates!$J$17,IF(AND(AE164="A",'Claim Details'!$I$28&gt;=Rates!$D$14,'Claim Details'!$I$28&lt;=Rates!$D$15,'Claim Details'!$I$19="No"),Rates!$D$17,IF(AND(AE164="A",'Claim Details'!$I$28&gt;=Rates!$F$14,'Claim Details'!$I$28&lt;=Rates!$F$15,'Claim Details'!$I$19="Yes"),Rates!$G$17,IF(AND(AE164="A",'Claim Details'!$I$28&gt;=Rates!$F$14,'Claim Details'!$I$28&lt;=Rates!$F$15,'Claim Details'!$I$19="No"),Rates!$F$17,IF(AND(AE164="A",'Claim Details'!$I$28&gt;=Rates!$H$14,'Claim Details'!$I$28&lt;=Rates!$H$15,'Claim Details'!$I$19="Yes"),Rates!$I$17,IF(AND(AE164="A",'Claim Details'!$I$28&gt;=Rates!$H$14,'Claim Details'!$I$28&lt;=Rates!$H$15,'Claim Details'!$I$19="No"),Rates!$H$17,IF(AND(AE164="A",'Claim Details'!$I$28&gt;=Rates!$J$14,'Claim Details'!$I$28&lt;=Rates!$J$15,'Claim Details'!$I$19="Yes"),Rates!$K$17,IF(AND(AE164="A",'Claim Details'!$I$28&gt;=Rates!$J$14,'Claim Details'!$I$28&lt;=Rates!$J$15,'Claim Details'!$I$19="No"),Rates!$J$17,IF(AND(AE164="B",'Claim Details'!$I$28&gt;=Rates!$D$14,'Claim Details'!$I$28&lt;=Rates!$D$15,'Claim Details'!$I$19="Yes"),Rates!$E$18,IF(AND(AE164="B",'Claim Details'!$I$28&gt;=Rates!$D$14,'Claim Details'!$I$28&lt;=Rates!$D$15,'Claim Details'!$I$19="No"),Rates!$D$18,IF(AND(AE164="B",'Claim Details'!$I$28&gt;=Rates!$F$14,'Claim Details'!$I$28&lt;=Rates!$F$15,'Claim Details'!$I$19="Yes"),Rates!$G$18,IF(AND(AE164="B",'Claim Details'!$I$28&gt;=Rates!$F$14,'Claim Details'!$I$28&lt;=Rates!$F$15,'Claim Details'!$I$19="No"),Rates!$F$18,IF(AND(AE164="B",'Claim Details'!$I$28&gt;=Rates!$H$14,'Claim Details'!$I$28&lt;=Rates!$H$15,'Claim Details'!$I$19="Yes"),Rates!$I$18,IF(AND(AE164="B",'Claim Details'!$I$28&gt;=Rates!$H$14,'Claim Details'!$I$28&lt;=Rates!$H$15,'Claim Details'!$I$19="No"),Rates!$H$18,IF(AND(AE164="B",'Claim Details'!$I$28&gt;=Rates!$J$14,'Claim Details'!$I$28&lt;=Rates!$J$15,'Claim Details'!$I$19="Yes"),Rates!$K$18,IF(AND(AE164="B",'Claim Details'!$I$28&gt;=Rates!$J$14,'Claim Details'!$I$28&lt;=Rates!$J$15,'Claim Details'!$I$19="No"),Rates!$J$18,IF(AND(AE164="C",'Claim Details'!$I$28&gt;=Rates!$D$14,'Claim Details'!$I$28&lt;=Rates!$D$15,'Claim Details'!$I$19="Yes"),Rates!$E$19,IF(AND(AE164="C",'Claim Details'!$I$28&gt;=Rates!$D$14,'Claim Details'!$I$28&lt;=Rates!$D$15,'Claim Details'!$I$19="No"),Rates!$D$19,IF(AND(AE164="C",'Claim Details'!$I$28&gt;=Rates!$F$14,'Claim Details'!$I$28&lt;=Rates!$F$15,'Claim Details'!$I$19="Yes"),Rates!$G$19,IF(AND(AE164="C",'Claim Details'!$I$28&gt;=Rates!$F$14,'Claim Details'!$I$28&lt;=Rates!$F$15,'Claim Details'!$I$19="No"),Rates!$F$19,IF(AND(AE164="C",'Claim Details'!$I$28&gt;=Rates!$H$14,'Claim Details'!$I$28&lt;=Rates!$H$15,'Claim Details'!$I$19="Yes"),Rates!$I$19,IF(AND(AE164="C",'Claim Details'!$I$28&gt;=Rates!$H$14,'Claim Details'!$I$28&lt;=Rates!$H$15,'Claim Details'!$I$19="No"),Rates!$H$19,IF(AND(AE164="C",'Claim Details'!$I$28&gt;=Rates!$J$14,'Claim Details'!$I$28&lt;=Rates!$J$15,'Claim Details'!$I$19="Yes"),Rates!$K$19,IF(AND(AE164="C",'Claim Details'!$I$28&gt;=Rates!$J$14,'Claim Details'!$I$28&lt;=Rates!$J$15,'Claim Details'!$I$19="No"),Rates!$J$19,"£0.00"))))))))))))))))))))))))</f>
        <v>£0.00</v>
      </c>
      <c r="BE164" s="189" t="str">
        <f>IF(AND(AE164="A",'Claim Details'!$I$28&gt;=Rates!$D$14,'Claim Details'!$I$28&lt;=Rates!$D$15,'Claim Details'!$I$19="Yes"),Rates!$J$25,IF(AND(AE164="A",'Claim Details'!$I$28&gt;=Rates!$D$14,'Claim Details'!$I$28&lt;=Rates!$D$15,'Claim Details'!$I$19="No"),Rates!$D$25,IF(AND(AE164="A",'Claim Details'!$I$28&gt;=Rates!$F$14,'Claim Details'!$I$28&lt;=Rates!$F$15,'Claim Details'!$I$19="Yes"),Rates!$G$25,IF(AND(AE164="A",'Claim Details'!$I$28&gt;=Rates!$F$14,'Claim Details'!$I$28&lt;=Rates!$F$15,'Claim Details'!$I$19="No"),Rates!$F$25,IF(AND(AE164="A",'Claim Details'!$I$28&gt;=Rates!$H$14,'Claim Details'!$I$28&lt;=Rates!$H$15,'Claim Details'!$I$19="Yes"),Rates!$I$25,IF(AND(AE164="A",'Claim Details'!$I$28&gt;=Rates!$H$14,'Claim Details'!$I$28&lt;=Rates!$H$15,'Claim Details'!$I$19="No"),Rates!$H$25,IF(AND(AE164="A",'Claim Details'!$I$28&gt;=Rates!$J$14,'Claim Details'!$I$28&lt;=Rates!$J$15,'Claim Details'!$I$19="Yes"),Rates!$K$25,IF(AND(AE164="A",'Claim Details'!$I$28&gt;=Rates!$J$14,'Claim Details'!$I$28&lt;=Rates!$J$15,'Claim Details'!$I$19="No"),Rates!$J$25,IF(AND(AE164="B",'Claim Details'!$I$28&gt;=Rates!$D$14,'Claim Details'!$I$28&lt;=Rates!$D$15,'Claim Details'!$I$19="Yes"),Rates!$E$26,IF(AND(AE164="B",'Claim Details'!$I$28&gt;=Rates!$D$14,'Claim Details'!$I$28&lt;=Rates!$D$15,'Claim Details'!$I$19="No"),Rates!$D$26,IF(AND(AE164="B",'Claim Details'!$I$28&gt;=Rates!$F$14,'Claim Details'!$I$28&lt;=Rates!$F$15,'Claim Details'!$I$19="Yes"),Rates!$G$26,IF(AND(AE164="B",'Claim Details'!$I$28&gt;=Rates!$F$14,'Claim Details'!$I$28&lt;=Rates!$F$15,'Claim Details'!$I$19="No"),Rates!$F$26,IF(AND(AE164="B",'Claim Details'!$I$28&gt;=Rates!$H$14,'Claim Details'!$I$28&lt;=Rates!$H$15,'Claim Details'!$I$19="Yes"),Rates!$I$26,IF(AND(AE164="B",'Claim Details'!$I$28&gt;=Rates!$H$14,'Claim Details'!$I$28&lt;=Rates!$H$15,'Claim Details'!$I$19="No"),Rates!$H$26,IF(AND(AE164="B",'Claim Details'!$I$28&gt;=Rates!$J$14,'Claim Details'!$I$28&lt;=Rates!$J$15,'Claim Details'!$I$19="Yes"),Rates!$K$26,IF(AND(AE164="B",'Claim Details'!$I$28&gt;=Rates!$J$14,'Claim Details'!$I$28&lt;=Rates!$J$15,'Claim Details'!$I$19="No"),Rates!$J$26,IF(AND(AE164="C",'Claim Details'!$I$28&gt;=Rates!$D$14,'Claim Details'!$I$28&lt;=Rates!$D$15,'Claim Details'!$I$19="Yes"),Rates!$E$27,IF(AND(AE164="C",'Claim Details'!$I$28&gt;=Rates!$D$14,'Claim Details'!$I$28&lt;=Rates!$D$15,'Claim Details'!$I$19="No"),Rates!$D$27,IF(AND(AE164="C",'Claim Details'!$I$28&gt;=Rates!$F$14,'Claim Details'!$I$28&lt;=Rates!$F$15,'Claim Details'!$I$19="Yes"),Rates!$G$27,IF(AND(AE164="C",'Claim Details'!$I$28&gt;=Rates!$F$14,'Claim Details'!$I$28&lt;=Rates!$F$15,'Claim Details'!$I$19="No"),Rates!$F$27,IF(AND(AE164="C",'Claim Details'!$I$28&gt;=Rates!$H$14,'Claim Details'!$I$28&lt;=Rates!$H$15,'Claim Details'!$I$19="Yes"),Rates!$I$27,IF(AND(AE164="C",'Claim Details'!$I$28&gt;=Rates!$H$14,'Claim Details'!$I$28&lt;=Rates!$H$15,'Claim Details'!$I$19="No"),Rates!$H$27,IF(AND(AE164="C",'Claim Details'!$I$28&gt;=Rates!$J$14,'Claim Details'!$I$28&lt;=Rates!$J$15,'Claim Details'!$I$19="Yes"),Rates!$K$27,IF(AND(AE164="C",'Claim Details'!$I$28&gt;=Rates!$J$14,'Claim Details'!$I$28&lt;=Rates!$J$15,'Claim Details'!$I$19="No"),Rates!$J$27,"£0.00"))))))))))))))))))))))))</f>
        <v>£0.00</v>
      </c>
      <c r="BF164" s="189" t="str">
        <f>IF(AND(AE164="A",'Claim Details'!$I$28&gt;=Rates!$D$14,'Claim Details'!$I$28&lt;=Rates!$D$15,'Claim Details'!$I$19="Yes"),Rates!$E$20,IF(AND(AE164="A",'Claim Details'!$I$28&gt;=Rates!$D$14,'Claim Details'!$I$28&lt;=Rates!$D$15,'Claim Details'!$I$19="No"),Rates!$D$20,IF(AND(AE164="A",'Claim Details'!$I$28&gt;=Rates!$F$14,'Claim Details'!$I$28&lt;=Rates!$F$15,'Claim Details'!$I$19="Yes"),Rates!$G$20,IF(AND(AE164="A",'Claim Details'!$I$28&gt;=Rates!$F$14,'Claim Details'!$I$28&lt;=Rates!$F$15,'Claim Details'!$I$19="No"),Rates!$F$20,IF(AND(AE164="A",'Claim Details'!$I$28&gt;=Rates!$H$14,'Claim Details'!$I$28&lt;=Rates!$H$15,'Claim Details'!$I$19="Yes"),Rates!$I$20,IF(AND(AE164="A",'Claim Details'!$I$28&gt;=Rates!$H$14,'Claim Details'!$I$28&lt;=Rates!$H$15,'Claim Details'!$I$19="No"),Rates!$H$20,IF(AND(AE164="A",'Claim Details'!$I$28&gt;=Rates!$J$14,'Claim Details'!$I$28&lt;=Rates!$J$15,'Claim Details'!$I$19="Yes"),Rates!$K$20,IF(AND(AE164="A",'Claim Details'!$I$28&gt;=Rates!$J$14,'Claim Details'!$I$28&lt;=Rates!$J$15,'Claim Details'!$I$19="No"),Rates!$J$20,IF(AND(AE164="B",'Claim Details'!$I$28&gt;=Rates!$D$14,'Claim Details'!$I$28&lt;=Rates!$D$15,'Claim Details'!$I$19="Yes"),Rates!$E$21,IF(AND(AE164="B",'Claim Details'!$I$28&gt;=Rates!$D$14,'Claim Details'!$I$28&lt;=Rates!$D$15,'Claim Details'!$I$19="No"),Rates!$D$21,IF(AND(AE164="B",'Claim Details'!$I$28&gt;=Rates!$F$14,'Claim Details'!$I$28&lt;=Rates!$F$15,'Claim Details'!$I$19="Yes"),Rates!$G$21,IF(AND(AE164="B",'Claim Details'!$I$28&gt;=Rates!$F$14,'Claim Details'!$I$28&lt;=Rates!$F$15,'Claim Details'!$I$19="No"),Rates!$F$21,IF(AND(AE164="B",'Claim Details'!$I$28&gt;=Rates!$H$14,'Claim Details'!$I$28&lt;=Rates!$H$15,'Claim Details'!$I$19="Yes"),Rates!$I$21,IF(AND(AE164="B",'Claim Details'!$I$28&gt;=Rates!$H$14,'Claim Details'!$I$28&lt;=Rates!$H$15,'Claim Details'!$I$19="No"),Rates!$H$21,IF(AND(AE164="B",'Claim Details'!$I$28&gt;=Rates!$J$14,'Claim Details'!$I$28&lt;=Rates!$J$15,'Claim Details'!$I$19="Yes"),Rates!$K$21,IF(AND(AE164="B",'Claim Details'!$I$28&gt;=Rates!$J$14,'Claim Details'!$I$28&lt;=Rates!$J$15,'Claim Details'!$I$19="No"),Rates!$J$21,"£0.00"))))))))))))))))</f>
        <v>£0.00</v>
      </c>
      <c r="BG164" s="189" t="str">
        <f>IF(AND(AE164="A",'Claim Details'!$I$28&gt;=Rates!$D$14,'Claim Details'!$I$28&lt;=Rates!$D$15,'Claim Details'!$I$19="Yes"),Rates!$E$22,IF(AND(AE164="A",'Claim Details'!$I$28&gt;=Rates!$D$14,'Claim Details'!$I$28&lt;=Rates!$D$15,'Claim Details'!$I$19="No"),Rates!$D$22,IF(AND(AE164="A",'Claim Details'!$I$28&gt;=Rates!$F$14,'Claim Details'!$I$28&lt;=Rates!$F$15,'Claim Details'!$I$19="Yes"),Rates!$G$22,IF(AND(AE164="A",'Claim Details'!$I$28&gt;=Rates!$F$14,'Claim Details'!$I$28&lt;=Rates!$F$15,'Claim Details'!$I$19="No"),Rates!$F$22,IF(AND(AE164="A",'Claim Details'!$I$28&gt;=Rates!$H$14,'Claim Details'!$I$28&lt;=Rates!$H$15,'Claim Details'!$I$19="Yes"),Rates!$I$22,IF(AND(AE164="A",'Claim Details'!$I$28&gt;=Rates!$H$14,'Claim Details'!$I$28&lt;=Rates!$H$15,'Claim Details'!$I$19="No"),Rates!$H$22,IF(AND(AE164="A",'Claim Details'!$I$28&gt;=Rates!$J$14,'Claim Details'!$I$28&lt;=Rates!$J$15,'Claim Details'!$I$19="Yes"),Rates!$K$22,IF(AND(AE164="A",'Claim Details'!$I$28&gt;=Rates!$J$14,'Claim Details'!$I$28&lt;=Rates!$J$15,'Claim Details'!$I$19="No"),Rates!$J$22,IF(AND(AE164="B",'Claim Details'!$I$28&gt;=Rates!$D$14,'Claim Details'!$I$28&lt;=Rates!$D$15,'Claim Details'!$I$19="Yes"),Rates!$E$23,IF(AND(AE164="B",'Claim Details'!$I$28&gt;=Rates!$D$14,'Claim Details'!$I$28&lt;=Rates!$D$15,'Claim Details'!$I$19="No"),Rates!$D$23,IF(AND(AE164="B",'Claim Details'!$I$28&gt;=Rates!$F$14,'Claim Details'!$I$28&lt;=Rates!$F$15,'Claim Details'!$I$19="Yes"),Rates!$G$23,IF(AND(AE164="B",'Claim Details'!$I$28&gt;=Rates!$F$14,'Claim Details'!$I$28&lt;=Rates!$F$15,'Claim Details'!$I$19="No"),Rates!$F$23,IF(AND(AE164="B",'Claim Details'!$I$28&gt;=Rates!$H$14,'Claim Details'!$I$28&lt;=Rates!$H$15,'Claim Details'!$I$19="Yes"),Rates!$I$23,IF(AND(AE164="B",'Claim Details'!$I$28&gt;=Rates!$H$14,'Claim Details'!$I$28&lt;=Rates!$H$15,'Claim Details'!$I$19="No"),Rates!$H$23,IF(AND(AE164="B",'Claim Details'!$I$28&gt;=Rates!$J$14,'Claim Details'!$I$28&lt;=Rates!$J$15,'Claim Details'!$I$19="Yes"),Rates!$K$23,IF(AND(AE164="B",'Claim Details'!$I$28&gt;=Rates!$J$14,'Claim Details'!$I$28&lt;=Rates!$J$15,'Claim Details'!$I$19="No"),Rates!$J$23,IF(AND(AE164="C",'Claim Details'!$I$28&gt;=Rates!$D$14,'Claim Details'!$I$28&lt;=Rates!$D$15,'Claim Details'!$I$19="Yes"),Rates!$E$24,IF(AND(AE164="C",'Claim Details'!$I$28&gt;=Rates!$D$14,'Claim Details'!$I$28&lt;=Rates!$D$15,'Claim Details'!$I$19="No"),Rates!$D$24,IF(AND(AE164="C",'Claim Details'!$I$28&gt;=Rates!$F$14,'Claim Details'!$I$28&lt;=Rates!$F$15,'Claim Details'!$I$19="Yes"),Rates!$G$24,IF(AND(AE164="C",'Claim Details'!$I$28&gt;=Rates!$F$14,'Claim Details'!$I$28&lt;=Rates!$F$15,'Claim Details'!$I$19="No"),Rates!$F$24,IF(AND(AE164="C",'Claim Details'!$I$28&gt;=Rates!$H$14,'Claim Details'!$I$28&lt;=Rates!$H$15,'Claim Details'!$I$19="Yes"),Rates!$I$24,IF(AND(AE164="C",'Claim Details'!$I$28&gt;=Rates!$H$14,'Claim Details'!$I$28&lt;=Rates!$H$15,'Claim Details'!$I$19="No"),Rates!$H$24,IF(AND(AE164="C",'Claim Details'!$I$28&gt;=Rates!$J$14,'Claim Details'!$I$28&lt;=Rates!$J$15,'Claim Details'!$I$19="Yes"),Rates!$K$24,IF(AND(AE164="C",'Claim Details'!$I$28&gt;=Rates!$J$14,'Claim Details'!$I$28&lt;=Rates!$J$15,'Claim Details'!$I$19="No"),Rates!$J$24,"£0.00"))))))))))))))))))))))))</f>
        <v>£0.00</v>
      </c>
      <c r="BH164" s="189" t="str">
        <f t="shared" si="43"/>
        <v>£0.00</v>
      </c>
      <c r="BI164" s="189">
        <f t="shared" si="44"/>
        <v>0</v>
      </c>
      <c r="BO164" s="202" t="str">
        <f>IF(H164="","£0.00",IF(AP164="4","£0.00",IF(AP164="5","£0.00",IF(AP164="1","£0.00",((AQ164*H164)*'Claim Details'!$F$111)/100))))</f>
        <v>£0.00</v>
      </c>
      <c r="BP164" s="202" t="str">
        <f>IF(T164="","£0.00",IF(AP164="4","£0.00",IF(AP164="5","£0.00",IF(AP164="1","£0.00",((AR164*T164)*'Claim Details'!$N$111)/100))))</f>
        <v>£0.00</v>
      </c>
      <c r="BQ164" s="202" t="str">
        <f>IF(AI164="","£0.00",IF(AP164="4","£0.00",IF(AP164="5","£0.00",IF(AP164="1","£0.00",((BI164*AI164)*'Claim Details'!$W$111)/100))))</f>
        <v>£0.00</v>
      </c>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row>
    <row r="165" spans="1:97" ht="15">
      <c r="A165" s="145"/>
      <c r="B165" s="91"/>
      <c r="C165" s="96"/>
      <c r="D165" s="97"/>
      <c r="E165" s="98"/>
      <c r="F165" s="89"/>
      <c r="G165" s="99"/>
      <c r="H165" s="100"/>
      <c r="I165" s="221" t="str">
        <f t="shared" si="34"/>
        <v>£0.00</v>
      </c>
      <c r="J165" s="101"/>
      <c r="K165" s="100"/>
      <c r="L165" s="221" t="str">
        <f t="shared" si="35"/>
        <v>£0.00</v>
      </c>
      <c r="M165" s="101"/>
      <c r="N165" s="102"/>
      <c r="O165" s="145"/>
      <c r="P165" s="77"/>
      <c r="Q165" s="87"/>
      <c r="R165" s="87"/>
      <c r="S165" s="87"/>
      <c r="T165" s="149" t="str">
        <f t="shared" si="36"/>
        <v/>
      </c>
      <c r="U165" s="87" t="str">
        <f t="shared" si="45"/>
        <v/>
      </c>
      <c r="V165" s="87"/>
      <c r="W165" s="53" t="str">
        <f t="shared" si="37"/>
        <v>£0.00</v>
      </c>
      <c r="X165" s="53"/>
      <c r="Y165" s="87"/>
      <c r="Z165" s="78"/>
      <c r="AA165" s="79"/>
      <c r="AB165" s="160"/>
      <c r="AC165" s="98"/>
      <c r="AD165" s="225"/>
      <c r="AE165" s="235" t="str">
        <f t="shared" si="38"/>
        <v/>
      </c>
      <c r="AF165" s="87" t="str">
        <f t="shared" si="39"/>
        <v/>
      </c>
      <c r="AG165" s="53"/>
      <c r="AH165" s="224"/>
      <c r="AI165" s="226" t="str">
        <f t="shared" si="31"/>
        <v/>
      </c>
      <c r="AJ165" s="236" t="str">
        <f t="shared" si="40"/>
        <v>£0.00</v>
      </c>
      <c r="AK165" s="31"/>
      <c r="AL165" s="1"/>
      <c r="AM165" s="1"/>
      <c r="AN165" s="1"/>
      <c r="AO165" s="1"/>
      <c r="AP165" s="1" t="str">
        <f t="shared" si="32"/>
        <v/>
      </c>
      <c r="AQ165" s="27">
        <f t="shared" si="33"/>
        <v>0</v>
      </c>
      <c r="AR165" s="189">
        <f t="shared" si="41"/>
        <v>0</v>
      </c>
      <c r="AS165" s="190" t="str">
        <f>IF(AND(C165="A",'Claim Details'!$E$28&gt;=Rates!$D$14,'Claim Details'!$E$28&lt;=Rates!$D$15,'Claim Details'!$E$19="Yes"),Rates!$E$17,IF(AND(C165="A",'Claim Details'!$E$28&gt;=Rates!$D$14,'Claim Details'!$E$28&lt;=Rates!$D$15,'Claim Details'!$E$19="No"),Rates!$D$17,IF(AND(C165="A",'Claim Details'!$E$28&gt;=Rates!$F$14,'Claim Details'!$E$28&lt;=Rates!$F$15,'Claim Details'!$E$19="Yes"),Rates!$G$17,IF(AND(C165="A",'Claim Details'!$E$28&gt;=Rates!$F$14,'Claim Details'!$E$28&lt;=Rates!$F$15,'Claim Details'!$E$19="No"),Rates!$F$17,IF(AND(C165="A",'Claim Details'!$E$28&gt;=Rates!$H$14,'Claim Details'!$E$28&lt;=Rates!$H$15,'Claim Details'!$E$19="Yes"),Rates!$I$17,IF(AND(C165="A",'Claim Details'!$E$28&gt;=Rates!$H$14,'Claim Details'!$E$28&lt;=Rates!$H$15,'Claim Details'!$E$19="No"),Rates!$H$17,IF(AND(C165="A",'Claim Details'!$E$28&gt;=Rates!$J$14,'Claim Details'!$E$28&lt;=Rates!$J$15,'Claim Details'!$E$19="Yes"),Rates!$K$17,IF(AND(C165="A",'Claim Details'!$E$28&gt;=Rates!$J$14,'Claim Details'!$E$28&lt;=Rates!$J$15,'Claim Details'!$E$19="No"),Rates!$J$17,IF(AND(C165="B",'Claim Details'!$E$28&gt;=Rates!$D$14,'Claim Details'!$E$28&lt;=Rates!$D$15,'Claim Details'!$E$19="Yes"),Rates!$E$18,IF(AND(C165="B",'Claim Details'!$E$28&gt;=Rates!$D$14,'Claim Details'!$E$28&lt;=Rates!$D$15,'Claim Details'!$E$19="No"),Rates!$D$18,IF(AND(C165="B",'Claim Details'!$E$28&gt;=Rates!$F$14,'Claim Details'!$E$28&lt;=Rates!$F$15,'Claim Details'!$E$19="Yes"),Rates!$G$18,IF(AND(C165="B",'Claim Details'!$E$28&gt;=Rates!$F$14,'Claim Details'!$E$28&lt;=Rates!$F$15,'Claim Details'!$E$19="No"),Rates!$F$18,IF(AND(C165="B",'Claim Details'!$E$28&gt;=Rates!$H$14,'Claim Details'!$E$28&lt;=Rates!$H$15,'Claim Details'!$E$19="Yes"),Rates!$I$18,IF(AND(C165="B",'Claim Details'!$E$28&gt;=Rates!$H$14,'Claim Details'!$E$28&lt;=Rates!$H$15,'Claim Details'!$E$19="No"),Rates!$H$18,IF(AND(C165="B",'Claim Details'!$E$28&gt;=Rates!$J$14,'Claim Details'!$E$28&lt;=Rates!$J$15,'Claim Details'!$E$19="Yes"),Rates!$K$18,IF(AND(C165="B",'Claim Details'!$E$28&gt;=Rates!$J$14,'Claim Details'!$E$28&lt;=Rates!$J$15,'Claim Details'!$E$19="No"),Rates!$J$18,IF(AND(C165="C",'Claim Details'!$E$28&gt;=Rates!$D$14,'Claim Details'!$E$28&lt;=Rates!$D$15,'Claim Details'!$E$19="Yes"),Rates!$E$19,IF(AND(C165="C",'Claim Details'!$E$28&gt;=Rates!$D$14,'Claim Details'!$E$28&lt;=Rates!$D$15,'Claim Details'!$E$19="No"),Rates!$D$19,IF(AND(C165="C",'Claim Details'!$E$28&gt;=Rates!$F$14,'Claim Details'!$E$28&lt;=Rates!$F$15,'Claim Details'!$E$19="Yes"),Rates!$G$19,IF(AND(C165="C",'Claim Details'!$E$28&gt;=Rates!$F$14,'Claim Details'!$E$28&lt;=Rates!$F$15,'Claim Details'!$E$19="No"),Rates!$F$19,IF(AND(C165="C",'Claim Details'!$E$28&gt;=Rates!$H$14,'Claim Details'!$E$28&lt;=Rates!$H$15,'Claim Details'!$E$19="Yes"),Rates!$I$19,IF(AND(C165="C",'Claim Details'!$E$28&gt;=Rates!$H$14,'Claim Details'!$E$28&lt;=Rates!$H$15,'Claim Details'!$E$19="No"),Rates!$H$19,IF(AND(C165="C",'Claim Details'!$E$28&gt;=Rates!$J$14,'Claim Details'!$E$28&lt;=Rates!$J$15,'Claim Details'!$E$19="Yes"),Rates!$K$19,IF(AND(C165="C",'Claim Details'!$E$28&gt;=Rates!$J$14,'Claim Details'!$E$28&lt;=Rates!$J$15,'Claim Details'!$E$19="No"),Rates!$J$19,"£0.00"))))))))))))))))))))))))</f>
        <v>£0.00</v>
      </c>
      <c r="AT165" s="189" t="str">
        <f>IF(AND(C165="A",'Claim Details'!$E$28&gt;=Rates!$D$14,'Claim Details'!$E$28&lt;=Rates!$D$15,'Claim Details'!$E$19="Yes"),Rates!$E$25,IF(AND(C165="A",'Claim Details'!$E$28&gt;=Rates!$D$14,'Claim Details'!$E$28&lt;=Rates!$D$15,'Claim Details'!$E$19="No"),Rates!$D$25,IF(AND(C165="A",'Claim Details'!$E$28&gt;=Rates!$F$14,'Claim Details'!$E$28&lt;=Rates!$F$15,'Claim Details'!$E$19="Yes"),Rates!$G$25,IF(AND(C165="A",'Claim Details'!$E$28&gt;=Rates!$F$14,'Claim Details'!$E$28&lt;=Rates!$F$15,'Claim Details'!$E$19="No"),Rates!$F$25,IF(AND(C165="A",'Claim Details'!$E$28&gt;=Rates!$H$14,'Claim Details'!$E$28&lt;=Rates!$H$15,'Claim Details'!$E$19="Yes"),Rates!$I$25,IF(AND(C165="A",'Claim Details'!$E$28&gt;=Rates!$H$14,'Claim Details'!$E$28&lt;=Rates!$H$15,'Claim Details'!$E$19="No"),Rates!$H$25,IF(AND(C165="A",'Claim Details'!$E$28&gt;=Rates!$J$14,'Claim Details'!$E$28&lt;=Rates!$J$15,'Claim Details'!$E$19="Yes"),Rates!$K$25,IF(AND(C165="A",'Claim Details'!$E$28&gt;=Rates!$J$14,'Claim Details'!$E$28&lt;=Rates!$J$15,'Claim Details'!$E$19="No"),Rates!$J$25,IF(AND(C165="B",'Claim Details'!$E$28&gt;=Rates!$D$14,'Claim Details'!$E$28&lt;=Rates!$D$15,'Claim Details'!$E$19="Yes"),Rates!$E$26,IF(AND(C165="B",'Claim Details'!$E$28&gt;=Rates!$D$14,'Claim Details'!$E$28&lt;=Rates!$D$15,'Claim Details'!$E$19="No"),Rates!$D$26,IF(AND(C165="B",'Claim Details'!$E$28&gt;=Rates!$F$14,'Claim Details'!$E$28&lt;=Rates!$F$15,'Claim Details'!$E$19="Yes"),Rates!$G$26,IF(AND(C165="B",'Claim Details'!$E$28&gt;=Rates!$F$14,'Claim Details'!$E$28&lt;=Rates!$F$15,'Claim Details'!$E$19="No"),Rates!$F$26,IF(AND(C165="B",'Claim Details'!$E$28&gt;=Rates!$H$14,'Claim Details'!$E$28&lt;=Rates!$H$15,'Claim Details'!$E$19="Yes"),Rates!$I$26,IF(AND(C165="B",'Claim Details'!$E$28&gt;=Rates!$H$14,'Claim Details'!$E$28&lt;=Rates!$H$15,'Claim Details'!$E$19="No"),Rates!$H$26,IF(AND(C165="B",'Claim Details'!$E$28&gt;=Rates!$J$14,'Claim Details'!$E$28&lt;=Rates!$J$15,'Claim Details'!$E$19="Yes"),Rates!$K$26,IF(AND(C165="B",'Claim Details'!$E$28&gt;=Rates!$J$14,'Claim Details'!$E$28&lt;=Rates!$J$15,'Claim Details'!$E$19="No"),Rates!$J$26,IF(AND(C165="C",'Claim Details'!$E$28&gt;=Rates!$D$14,'Claim Details'!$E$28&lt;=Rates!$D$15,'Claim Details'!$E$19="Yes"),Rates!$E$27,IF(AND(C165="C",'Claim Details'!$E$28&gt;=Rates!$D$14,'Claim Details'!$E$28&lt;=Rates!$D$15,'Claim Details'!$E$19="No"),Rates!$D$27,IF(AND(C165="C",'Claim Details'!$E$28&gt;=Rates!$F$14,'Claim Details'!$E$28&lt;=Rates!$F$15,'Claim Details'!$E$19="Yes"),Rates!$G$27,IF(AND(C165="C",'Claim Details'!$E$28&gt;=Rates!$F$14,'Claim Details'!$E$28&lt;=Rates!$F$15,'Claim Details'!$E$19="No"),Rates!$F$27,IF(AND(C165="C",'Claim Details'!$E$28&gt;=Rates!$H$14,'Claim Details'!$E$28&lt;=Rates!$H$15,'Claim Details'!$E$19="Yes"),Rates!$I$27,IF(AND(C165="C",'Claim Details'!$E$28&gt;=Rates!$H$14,'Claim Details'!$E$28&lt;=Rates!$H$15,'Claim Details'!$E$19="No"),Rates!$H$27,IF(AND(C165="C",'Claim Details'!$E$28&gt;=Rates!$J$14,'Claim Details'!$E$28&lt;=Rates!$J$15,'Claim Details'!$E$19="Yes"),Rates!$K$27,IF(AND(C165="C",'Claim Details'!$E$28&gt;=Rates!$J$14,'Claim Details'!$E$28&lt;=Rates!$J$15,'Claim Details'!$E$19="No"),Rates!$J$27,"£0.00"))))))))))))))))))))))))</f>
        <v>£0.00</v>
      </c>
      <c r="AU165" s="191" t="str">
        <f>IF(AND(C165="A",'Claim Details'!$E$28&gt;=Rates!$D$14,'Claim Details'!$E$28&lt;=Rates!$D$15,'Claim Details'!$E$19="Yes"),Rates!$E$20,IF(AND(C165="A",'Claim Details'!$E$28&gt;=Rates!$D$14,'Claim Details'!$E$28&lt;=Rates!$D$15,'Claim Details'!$E$19="No"),Rates!$D$20,IF(AND(C165="A",'Claim Details'!$E$28&gt;=Rates!$F$14,'Claim Details'!$E$28&lt;=Rates!$F$15,'Claim Details'!$E$19="Yes"),Rates!$G$20,IF(AND(C165="A",'Claim Details'!$E$28&gt;=Rates!$F$14,'Claim Details'!$E$28&lt;=Rates!$F$15,'Claim Details'!$E$19="No"),Rates!$F$20,IF(AND(C165="A",'Claim Details'!$E$28&gt;=Rates!$H$14,'Claim Details'!$E$28&lt;=Rates!$H$15,'Claim Details'!$E$19="Yes"),Rates!$I$20,IF(AND(C165="A",'Claim Details'!$E$28&gt;=Rates!$H$14,'Claim Details'!$E$28&lt;=Rates!$H$15,'Claim Details'!$E$19="No"),Rates!$H$20,IF(AND(C165="A",'Claim Details'!$E$28&gt;=Rates!$J$14,'Claim Details'!$E$28&lt;=Rates!$J$15,'Claim Details'!$E$19="Yes"),Rates!$K$20,IF(AND(C165="A",'Claim Details'!$E$28&gt;=Rates!$J$14,'Claim Details'!$E$28&lt;=Rates!$J$15,'Claim Details'!$E$19="No"),Rates!$J$20,IF(AND(C165="B",'Claim Details'!$E$28&gt;=Rates!$D$14,'Claim Details'!$E$28&lt;=Rates!$D$15,'Claim Details'!$E$19="Yes"),Rates!$E$21,IF(AND(C165="B",'Claim Details'!$E$28&gt;=Rates!$D$14,'Claim Details'!$E$28&lt;=Rates!$D$15,'Claim Details'!$E$19="No"),Rates!$D$21,IF(AND(C165="B",'Claim Details'!$E$28&gt;=Rates!$F$14,'Claim Details'!$E$28&lt;=Rates!$F$15,'Claim Details'!$E$19="Yes"),Rates!$G$21,IF(AND(C165="B",'Claim Details'!$E$28&gt;=Rates!$F$14,'Claim Details'!$E$28&lt;=Rates!$F$15,'Claim Details'!$E$19="No"),Rates!$F$21,IF(AND(C165="B",'Claim Details'!$E$28&gt;=Rates!$H$14,'Claim Details'!$E$28&lt;=Rates!$H$15,'Claim Details'!$E$19="Yes"),Rates!$I$21,IF(AND(C165="B",'Claim Details'!$E$28&gt;=Rates!$H$14,'Claim Details'!$E$28&lt;=Rates!$H$15,'Claim Details'!$E$19="No"),Rates!$H$21,IF(AND(C165="B",'Claim Details'!$E$28&gt;=Rates!$J$14,'Claim Details'!$E$28&lt;=Rates!$J$15,'Claim Details'!$E$19="Yes"),Rates!$K$21,IF(AND(C165="B",'Claim Details'!$E$28&gt;=Rates!$J$14,'Claim Details'!$E$28&lt;=Rates!$J$15,'Claim Details'!$E$19="No"),Rates!$J$21,"£0.00"))))))))))))))))</f>
        <v>£0.00</v>
      </c>
      <c r="AV165" s="191" t="str">
        <f>IF(AND(C165="A",'Claim Details'!$E$28&gt;=Rates!$D$14,'Claim Details'!$E$28&lt;=Rates!$D$15,'Claim Details'!$E$19="Yes"),Rates!$E$22,IF(AND(C165="A",'Claim Details'!$E$28&gt;=Rates!$D$14,'Claim Details'!$E$28&lt;=Rates!$D$15,'Claim Details'!$E$19="No"),Rates!$D$22,IF(AND(C165="A",'Claim Details'!$E$28&gt;=Rates!$F$14,'Claim Details'!$E$28&lt;=Rates!$F$15,'Claim Details'!$E$19="Yes"),Rates!$G$22,IF(AND(C165="A",'Claim Details'!$E$28&gt;=Rates!$F$14,'Claim Details'!$E$28&lt;=Rates!$F$15,'Claim Details'!$E$19="No"),Rates!$F$22,IF(AND(C165="A",'Claim Details'!$E$28&gt;=Rates!$H$14,'Claim Details'!$E$28&lt;=Rates!$H$15,'Claim Details'!$E$19="Yes"),Rates!$I$22,IF(AND(C165="A",'Claim Details'!$E$28&gt;=Rates!$H$14,'Claim Details'!$E$28&lt;=Rates!$H$15,'Claim Details'!$E$19="No"),Rates!$H$22,IF(AND(C165="A",'Claim Details'!$E$28&gt;=Rates!$J$14,'Claim Details'!$E$28&lt;=Rates!$J$15,'Claim Details'!$E$19="Yes"),Rates!$K$22,IF(AND(C165="A",'Claim Details'!$E$28&gt;=Rates!$J$14,'Claim Details'!$E$28&lt;=Rates!$J$15,'Claim Details'!$E$19="No"),Rates!$J$22,IF(AND(C165="B",'Claim Details'!$E$28&gt;=Rates!$D$14,'Claim Details'!$E$28&lt;=Rates!$D$15,'Claim Details'!$E$19="Yes"),Rates!$E$23,IF(AND(C165="B",'Claim Details'!$E$28&gt;=Rates!$D$14,'Claim Details'!$E$28&lt;=Rates!$D$15,'Claim Details'!$E$19="No"),Rates!$D$23,IF(AND(C165="B",'Claim Details'!$E$28&gt;=Rates!$F$14,'Claim Details'!$E$28&lt;=Rates!$F$15,'Claim Details'!$E$19="Yes"),Rates!$G$23,IF(AND(C165="B",'Claim Details'!$E$28&gt;=Rates!$F$14,'Claim Details'!$E$28&lt;=Rates!$F$15,'Claim Details'!$E$19="No"),Rates!$F$23,IF(AND(C165="B",'Claim Details'!$E$28&gt;=Rates!$H$14,'Claim Details'!$E$28&lt;=Rates!$H$15,'Claim Details'!$E$19="Yes"),Rates!$I$23,IF(AND(C165="B",'Claim Details'!$E$28&gt;=Rates!$H$14,'Claim Details'!$E$28&lt;=Rates!$H$15,'Claim Details'!$E$19="No"),Rates!$H$23,IF(AND(C165="B",'Claim Details'!$E$28&gt;=Rates!$J$14,'Claim Details'!$E$28&lt;=Rates!$J$15,'Claim Details'!$E$19="Yes"),Rates!$K$23,IF(AND(C165="B",'Claim Details'!$E$28&gt;=Rates!$J$14,'Claim Details'!$E$28&lt;=Rates!$J$15,'Claim Details'!$E$19="No"),Rates!$J$23,IF(AND(C165="C",'Claim Details'!$E$28&gt;=Rates!$D$14,'Claim Details'!$E$28&lt;=Rates!$D$15,'Claim Details'!$E$19="Yes"),Rates!$E$24,IF(AND(C165="C",'Claim Details'!$E$28&gt;=Rates!$D$14,'Claim Details'!$E$28&lt;=Rates!$D$15,'Claim Details'!$E$19="No"),Rates!$D$24,IF(AND(C165="C",'Claim Details'!$E$28&gt;=Rates!$F$14,'Claim Details'!$E$28&lt;=Rates!$F$15,'Claim Details'!$E$19="Yes"),Rates!$G$24,IF(AND(C165="C",'Claim Details'!$E$28&gt;=Rates!$F$14,'Claim Details'!$E$28&lt;=Rates!$F$15,'Claim Details'!$E$19="No"),Rates!$F$24,IF(AND(C165="C",'Claim Details'!$E$28&gt;=Rates!$H$14,'Claim Details'!$E$28&lt;=Rates!$H$15,'Claim Details'!$E$19="Yes"),Rates!$I$24,IF(AND(C165="C",'Claim Details'!$E$28&gt;=Rates!$H$14,'Claim Details'!$E$28&lt;=Rates!$H$15,'Claim Details'!$E$19="No"),Rates!$H$24,IF(AND(C165="C",'Claim Details'!$E$28&gt;=Rates!$J$14,'Claim Details'!$E$28&lt;=Rates!$J$15,'Claim Details'!$E$19="Yes"),Rates!$K$24,IF(AND(C165="C",'Claim Details'!$E$28&gt;=Rates!$J$14,'Claim Details'!$E$28&lt;=Rates!$J$15,'Claim Details'!$E$19="No"),Rates!$J$24,"£0.00"))))))))))))))))))))))))</f>
        <v>£0.00</v>
      </c>
      <c r="AW165" s="1"/>
      <c r="AX165" s="189" t="str">
        <f>IF(AND(U165="A",'Claim Details'!$I$28&gt;=Rates!$D$14,'Claim Details'!$I$28&lt;=Rates!$D$15,'Claim Details'!$I$19="Yes"),Rates!$J$17,IF(AND(U165="A",'Claim Details'!$I$28&gt;=Rates!$D$14,'Claim Details'!$I$28&lt;=Rates!$D$15,'Claim Details'!$I$19="No"),Rates!$D$17,IF(AND(U165="A",'Claim Details'!$I$28&gt;=Rates!$F$14,'Claim Details'!$I$28&lt;=Rates!$F$15,'Claim Details'!$I$19="Yes"),Rates!$G$17,IF(AND(U165="A",'Claim Details'!$I$28&gt;=Rates!$F$14,'Claim Details'!$I$28&lt;=Rates!$F$15,'Claim Details'!$I$19="No"),Rates!$F$17,IF(AND(U165="A",'Claim Details'!$I$28&gt;=Rates!$H$14,'Claim Details'!$I$28&lt;=Rates!$H$15,'Claim Details'!$I$19="Yes"),Rates!$I$17,IF(AND(U165="A",'Claim Details'!$I$28&gt;=Rates!$H$14,'Claim Details'!$I$28&lt;=Rates!$H$15,'Claim Details'!$I$19="No"),Rates!$H$17,IF(AND(U165="A",'Claim Details'!$I$28&gt;=Rates!$J$14,'Claim Details'!$I$28&lt;=Rates!$J$15,'Claim Details'!$I$19="Yes"),Rates!$K$17,IF(AND(U165="A",'Claim Details'!$I$28&gt;=Rates!$J$14,'Claim Details'!$I$28&lt;=Rates!$J$15,'Claim Details'!$I$19="No"),Rates!$J$17,IF(AND(U165="B",'Claim Details'!$I$28&gt;=Rates!$D$14,'Claim Details'!$I$28&lt;=Rates!$D$15,'Claim Details'!$I$19="Yes"),Rates!$E$18,IF(AND(U165="B",'Claim Details'!$I$28&gt;=Rates!$D$14,'Claim Details'!$I$28&lt;=Rates!$D$15,'Claim Details'!$I$19="No"),Rates!$D$18,IF(AND(U165="B",'Claim Details'!$I$28&gt;=Rates!$F$14,'Claim Details'!$I$28&lt;=Rates!$F$15,'Claim Details'!$I$19="Yes"),Rates!$G$18,IF(AND(U165="B",'Claim Details'!$I$28&gt;=Rates!$F$14,'Claim Details'!$I$28&lt;=Rates!$F$15,'Claim Details'!$I$19="No"),Rates!$F$18,IF(AND(U165="B",'Claim Details'!$I$28&gt;=Rates!$H$14,'Claim Details'!$I$28&lt;=Rates!$H$15,'Claim Details'!$I$19="Yes"),Rates!$I$18,IF(AND(U165="B",'Claim Details'!$I$28&gt;=Rates!$H$14,'Claim Details'!$I$28&lt;=Rates!$H$15,'Claim Details'!$I$19="No"),Rates!$H$18,IF(AND(U165="B",'Claim Details'!$I$28&gt;=Rates!$J$14,'Claim Details'!$I$28&lt;=Rates!$J$15,'Claim Details'!$I$19="Yes"),Rates!$K$18,IF(AND(U165="B",'Claim Details'!$I$28&gt;=Rates!$J$14,'Claim Details'!$I$28&lt;=Rates!$J$15,'Claim Details'!$I$19="No"),Rates!$J$18,IF(AND(U165="C",'Claim Details'!$I$28&gt;=Rates!$D$14,'Claim Details'!$I$28&lt;=Rates!$D$15,'Claim Details'!$I$19="Yes"),Rates!$E$19,IF(AND(U165="C",'Claim Details'!$I$28&gt;=Rates!$D$14,'Claim Details'!$I$28&lt;=Rates!$D$15,'Claim Details'!$I$19="No"),Rates!$D$19,IF(AND(U165="C",'Claim Details'!$I$28&gt;=Rates!$F$14,'Claim Details'!$I$28&lt;=Rates!$F$15,'Claim Details'!$I$19="Yes"),Rates!$G$19,IF(AND(U165="C",'Claim Details'!$I$28&gt;=Rates!$F$14,'Claim Details'!$I$28&lt;=Rates!$F$15,'Claim Details'!$I$19="No"),Rates!$F$19,IF(AND(U165="C",'Claim Details'!$I$28&gt;=Rates!$H$14,'Claim Details'!$I$28&lt;=Rates!$H$15,'Claim Details'!$I$19="Yes"),Rates!$I$19,IF(AND(U165="C",'Claim Details'!$I$28&gt;=Rates!$H$14,'Claim Details'!$I$28&lt;=Rates!$H$15,'Claim Details'!$I$19="No"),Rates!$H$19,IF(AND(U165="C",'Claim Details'!$I$28&gt;=Rates!$J$14,'Claim Details'!$I$28&lt;=Rates!$J$15,'Claim Details'!$I$19="Yes"),Rates!$K$19,IF(AND(U165="C",'Claim Details'!$I$28&gt;=Rates!$J$14,'Claim Details'!$I$28&lt;=Rates!$J$15,'Claim Details'!$I$19="No"),Rates!$J$19,"£0.00"))))))))))))))))))))))))</f>
        <v>£0.00</v>
      </c>
      <c r="AY165" s="189" t="str">
        <f>IF(AND(C165="A",'Claim Details'!$I$28&gt;=Rates!$D$14,'Claim Details'!$I$28&lt;=Rates!$D$15,'Claim Details'!$I$19="Yes"),Rates!$J$25,IF(AND(C165="A",'Claim Details'!$I$28&gt;=Rates!$D$14,'Claim Details'!$I$28&lt;=Rates!$D$15,'Claim Details'!$I$19="No"),Rates!$D$25,IF(AND(C165="A",'Claim Details'!$I$28&gt;=Rates!$F$14,'Claim Details'!$I$28&lt;=Rates!$F$15,'Claim Details'!$I$19="Yes"),Rates!$G$25,IF(AND(C165="A",'Claim Details'!$I$28&gt;=Rates!$F$14,'Claim Details'!$I$28&lt;=Rates!$F$15,'Claim Details'!$I$19="No"),Rates!$F$25,IF(AND(C165="A",'Claim Details'!$I$28&gt;=Rates!$H$14,'Claim Details'!$I$28&lt;=Rates!$H$15,'Claim Details'!$I$19="Yes"),Rates!$I$25,IF(AND(C165="A",'Claim Details'!$I$28&gt;=Rates!$H$14,'Claim Details'!$I$28&lt;=Rates!$H$15,'Claim Details'!$I$19="No"),Rates!$H$25,IF(AND(C165="A",'Claim Details'!$I$28&gt;=Rates!$J$14,'Claim Details'!$I$28&lt;=Rates!$J$15,'Claim Details'!$I$19="Yes"),Rates!$K$25,IF(AND(C165="A",'Claim Details'!$I$28&gt;=Rates!$J$14,'Claim Details'!$I$28&lt;=Rates!$J$15,'Claim Details'!$I$19="No"),Rates!$J$25,IF(AND(C165="B",'Claim Details'!$I$28&gt;=Rates!$D$14,'Claim Details'!$I$28&lt;=Rates!$D$15,'Claim Details'!$I$19="Yes"),Rates!$E$26,IF(AND(C165="B",'Claim Details'!$I$28&gt;=Rates!$D$14,'Claim Details'!$I$28&lt;=Rates!$D$15,'Claim Details'!$I$19="No"),Rates!$D$26,IF(AND(C165="B",'Claim Details'!$I$28&gt;=Rates!$F$14,'Claim Details'!$I$28&lt;=Rates!$F$15,'Claim Details'!$I$19="Yes"),Rates!$G$26,IF(AND(C165="B",'Claim Details'!$I$28&gt;=Rates!$F$14,'Claim Details'!$I$28&lt;=Rates!$F$15,'Claim Details'!$I$19="No"),Rates!$F$26,IF(AND(C165="B",'Claim Details'!$I$28&gt;=Rates!$H$14,'Claim Details'!$I$28&lt;=Rates!$H$15,'Claim Details'!$I$19="Yes"),Rates!$I$26,IF(AND(C165="B",'Claim Details'!$I$28&gt;=Rates!$H$14,'Claim Details'!$I$28&lt;=Rates!$H$15,'Claim Details'!$I$19="No"),Rates!$H$26,IF(AND(C165="B",'Claim Details'!$I$28&gt;=Rates!$J$14,'Claim Details'!$I$28&lt;=Rates!$J$15,'Claim Details'!$I$19="Yes"),Rates!$K$26,IF(AND(C165="B",'Claim Details'!$I$28&gt;=Rates!$J$14,'Claim Details'!$I$28&lt;=Rates!$J$15,'Claim Details'!$I$19="No"),Rates!$J$26,IF(AND(C165="C",'Claim Details'!$I$28&gt;=Rates!$D$14,'Claim Details'!$I$28&lt;=Rates!$D$15,'Claim Details'!$I$19="Yes"),Rates!$E$27,IF(AND(C165="C",'Claim Details'!$I$28&gt;=Rates!$D$14,'Claim Details'!$I$28&lt;=Rates!$D$15,'Claim Details'!$I$19="No"),Rates!$D$27,IF(AND(C165="C",'Claim Details'!$I$28&gt;=Rates!$F$14,'Claim Details'!$I$28&lt;=Rates!$F$15,'Claim Details'!$I$19="Yes"),Rates!$G$27,IF(AND(C165="C",'Claim Details'!$I$28&gt;=Rates!$F$14,'Claim Details'!$I$28&lt;=Rates!$F$15,'Claim Details'!$I$19="No"),Rates!$F$27,IF(AND(C165="C",'Claim Details'!$I$28&gt;=Rates!$H$14,'Claim Details'!$I$28&lt;=Rates!$H$15,'Claim Details'!$I$19="Yes"),Rates!$I$27,IF(AND(C165="C",'Claim Details'!$I$28&gt;=Rates!$H$14,'Claim Details'!$I$28&lt;=Rates!$H$15,'Claim Details'!$I$19="No"),Rates!$H$27,IF(AND(C165="C",'Claim Details'!$I$28&gt;=Rates!$J$14,'Claim Details'!$I$28&lt;=Rates!$J$15,'Claim Details'!$I$19="Yes"),Rates!$K$27,IF(AND(C165="C",'Claim Details'!$I$28&gt;=Rates!$J$14,'Claim Details'!$I$28&lt;=Rates!$J$15,'Claim Details'!$I$19="No"),Rates!$J$27,"£0.00"))))))))))))))))))))))))</f>
        <v>£0.00</v>
      </c>
      <c r="AZ165" s="189" t="str">
        <f>IF(AND(C165="A",'Claim Details'!$I$28&gt;=Rates!$D$14,'Claim Details'!$I$28&lt;=Rates!$D$15,'Claim Details'!$I$19="Yes"),Rates!$E$20,IF(AND(C165="A",'Claim Details'!$I$28&gt;=Rates!$D$14,'Claim Details'!$I$28&lt;=Rates!$D$15,'Claim Details'!$I$19="No"),Rates!$D$20,IF(AND(C165="A",'Claim Details'!$I$28&gt;=Rates!$F$14,'Claim Details'!$I$28&lt;=Rates!$F$15,'Claim Details'!$I$19="Yes"),Rates!$G$20,IF(AND(C165="A",'Claim Details'!$I$28&gt;=Rates!$F$14,'Claim Details'!$I$28&lt;=Rates!$F$15,'Claim Details'!$I$19="No"),Rates!$F$20,IF(AND(C165="A",'Claim Details'!$I$28&gt;=Rates!$H$14,'Claim Details'!$I$28&lt;=Rates!$H$15,'Claim Details'!$I$19="Yes"),Rates!$I$20,IF(AND(C165="A",'Claim Details'!$I$28&gt;=Rates!$H$14,'Claim Details'!$I$28&lt;=Rates!$H$15,'Claim Details'!$I$19="No"),Rates!$H$20,IF(AND(C165="A",'Claim Details'!$I$28&gt;=Rates!$J$14,'Claim Details'!$I$28&lt;=Rates!$J$15,'Claim Details'!$I$19="Yes"),Rates!$K$20,IF(AND(C165="A",'Claim Details'!$I$28&gt;=Rates!$J$14,'Claim Details'!$I$28&lt;=Rates!$J$15,'Claim Details'!$I$19="No"),Rates!$J$20,IF(AND(C165="B",'Claim Details'!$I$28&gt;=Rates!$D$14,'Claim Details'!$I$28&lt;=Rates!$D$15,'Claim Details'!$I$19="Yes"),Rates!$E$21,IF(AND(C165="B",'Claim Details'!$I$28&gt;=Rates!$D$14,'Claim Details'!$I$28&lt;=Rates!$D$15,'Claim Details'!$I$19="No"),Rates!$D$21,IF(AND(C165="B",'Claim Details'!$I$28&gt;=Rates!$F$14,'Claim Details'!$I$28&lt;=Rates!$F$15,'Claim Details'!$I$19="Yes"),Rates!$G$21,IF(AND(C165="B",'Claim Details'!$I$28&gt;=Rates!$F$14,'Claim Details'!$I$28&lt;=Rates!$F$15,'Claim Details'!$I$19="No"),Rates!$F$21,IF(AND(C165="B",'Claim Details'!$I$28&gt;=Rates!$H$14,'Claim Details'!$I$28&lt;=Rates!$H$15,'Claim Details'!$I$19="Yes"),Rates!$I$21,IF(AND(C165="B",'Claim Details'!$I$28&gt;=Rates!$H$14,'Claim Details'!$I$28&lt;=Rates!$H$15,'Claim Details'!$I$19="No"),Rates!$H$21,IF(AND(C165="B",'Claim Details'!$I$28&gt;=Rates!$J$14,'Claim Details'!$I$28&lt;=Rates!$J$15,'Claim Details'!$I$19="Yes"),Rates!$K$21,IF(AND(C165="B",'Claim Details'!$I$28&gt;=Rates!$J$14,'Claim Details'!$I$28&lt;=Rates!$J$15,'Claim Details'!$I$19="No"),Rates!$J$21,"£0.00"))))))))))))))))</f>
        <v>£0.00</v>
      </c>
      <c r="BA165" s="189" t="str">
        <f>IF(AND(C165="A",'Claim Details'!$I$28&gt;=Rates!$D$14,'Claim Details'!$I$28&lt;=Rates!$D$15,'Claim Details'!$I$19="Yes"),Rates!$E$22,IF(AND(C165="A",'Claim Details'!$I$28&gt;=Rates!$D$14,'Claim Details'!$I$28&lt;=Rates!$D$15,'Claim Details'!$I$19="No"),Rates!$D$22,IF(AND(C165="A",'Claim Details'!$I$28&gt;=Rates!$F$14,'Claim Details'!$I$28&lt;=Rates!$F$15,'Claim Details'!$I$19="Yes"),Rates!$G$22,IF(AND(C165="A",'Claim Details'!$I$28&gt;=Rates!$F$14,'Claim Details'!$I$28&lt;=Rates!$F$15,'Claim Details'!$I$19="No"),Rates!$F$22,IF(AND(C165="A",'Claim Details'!$I$28&gt;=Rates!$H$14,'Claim Details'!$I$28&lt;=Rates!$H$15,'Claim Details'!$I$19="Yes"),Rates!$I$22,IF(AND(C165="A",'Claim Details'!$I$28&gt;=Rates!$H$14,'Claim Details'!$I$28&lt;=Rates!$H$15,'Claim Details'!$I$19="No"),Rates!$H$22,IF(AND(C165="A",'Claim Details'!$I$28&gt;=Rates!$J$14,'Claim Details'!$I$28&lt;=Rates!$J$15,'Claim Details'!$I$19="Yes"),Rates!$K$22,IF(AND(C165="A",'Claim Details'!$I$28&gt;=Rates!$J$14,'Claim Details'!$I$28&lt;=Rates!$J$15,'Claim Details'!$I$19="No"),Rates!$J$22,IF(AND(C165="B",'Claim Details'!$I$28&gt;=Rates!$D$14,'Claim Details'!$I$28&lt;=Rates!$D$15,'Claim Details'!$I$19="Yes"),Rates!$E$23,IF(AND(C165="B",'Claim Details'!$I$28&gt;=Rates!$D$14,'Claim Details'!$I$28&lt;=Rates!$D$15,'Claim Details'!$I$19="No"),Rates!$D$23,IF(AND(C165="B",'Claim Details'!$I$28&gt;=Rates!$F$14,'Claim Details'!$I$28&lt;=Rates!$F$15,'Claim Details'!$I$19="Yes"),Rates!$G$23,IF(AND(C165="B",'Claim Details'!$I$28&gt;=Rates!$F$14,'Claim Details'!$I$28&lt;=Rates!$F$15,'Claim Details'!$I$19="No"),Rates!$F$23,IF(AND(C165="B",'Claim Details'!$I$28&gt;=Rates!$H$14,'Claim Details'!$I$28&lt;=Rates!$H$15,'Claim Details'!$I$19="Yes"),Rates!$I$23,IF(AND(C165="B",'Claim Details'!$I$28&gt;=Rates!$H$14,'Claim Details'!$I$28&lt;=Rates!$H$15,'Claim Details'!$I$19="No"),Rates!$H$23,IF(AND(C165="B",'Claim Details'!$I$28&gt;=Rates!$J$14,'Claim Details'!$I$28&lt;=Rates!$J$15,'Claim Details'!$I$19="Yes"),Rates!$K$23,IF(AND(C165="B",'Claim Details'!$I$28&gt;=Rates!$J$14,'Claim Details'!$I$28&lt;=Rates!$J$15,'Claim Details'!$I$19="No"),Rates!$J$23,IF(AND(C165="C",'Claim Details'!$I$28&gt;=Rates!$D$14,'Claim Details'!$I$28&lt;=Rates!$D$15,'Claim Details'!$I$19="Yes"),Rates!$E$24,IF(AND(C165="C",'Claim Details'!$I$28&gt;=Rates!$D$14,'Claim Details'!$I$28&lt;=Rates!$D$15,'Claim Details'!$I$19="No"),Rates!$D$24,IF(AND(C165="C",'Claim Details'!$I$28&gt;=Rates!$F$14,'Claim Details'!$I$28&lt;=Rates!$F$15,'Claim Details'!$I$19="Yes"),Rates!$G$24,IF(AND(C165="C",'Claim Details'!$I$28&gt;=Rates!$F$14,'Claim Details'!$I$28&lt;=Rates!$F$15,'Claim Details'!$I$19="No"),Rates!$F$24,IF(AND(C165="C",'Claim Details'!$I$28&gt;=Rates!$H$14,'Claim Details'!$I$28&lt;=Rates!$H$15,'Claim Details'!$I$19="Yes"),Rates!$I$24,IF(AND(C165="C",'Claim Details'!$I$28&gt;=Rates!$H$14,'Claim Details'!$I$28&lt;=Rates!$H$15,'Claim Details'!$I$19="No"),Rates!$H$24,IF(AND(C165="C",'Claim Details'!$I$28&gt;=Rates!$J$14,'Claim Details'!$I$28&lt;=Rates!$J$15,'Claim Details'!$I$19="Yes"),Rates!$K$24,IF(AND(C165="C",'Claim Details'!$I$28&gt;=Rates!$J$14,'Claim Details'!$I$28&lt;=Rates!$J$15,'Claim Details'!$I$19="No"),Rates!$J$24,"£0.00"))))))))))))))))))))))))</f>
        <v>£0.00</v>
      </c>
      <c r="BB165" s="189" t="str">
        <f t="shared" si="42"/>
        <v>£0.00</v>
      </c>
      <c r="BC165" s="1"/>
      <c r="BD165" s="189" t="str">
        <f>IF(AND(AE165="A",'Claim Details'!$I$28&gt;=Rates!$D$14,'Claim Details'!$I$28&lt;=Rates!$D$15,'Claim Details'!$I$19="Yes"),Rates!$J$17,IF(AND(AE165="A",'Claim Details'!$I$28&gt;=Rates!$D$14,'Claim Details'!$I$28&lt;=Rates!$D$15,'Claim Details'!$I$19="No"),Rates!$D$17,IF(AND(AE165="A",'Claim Details'!$I$28&gt;=Rates!$F$14,'Claim Details'!$I$28&lt;=Rates!$F$15,'Claim Details'!$I$19="Yes"),Rates!$G$17,IF(AND(AE165="A",'Claim Details'!$I$28&gt;=Rates!$F$14,'Claim Details'!$I$28&lt;=Rates!$F$15,'Claim Details'!$I$19="No"),Rates!$F$17,IF(AND(AE165="A",'Claim Details'!$I$28&gt;=Rates!$H$14,'Claim Details'!$I$28&lt;=Rates!$H$15,'Claim Details'!$I$19="Yes"),Rates!$I$17,IF(AND(AE165="A",'Claim Details'!$I$28&gt;=Rates!$H$14,'Claim Details'!$I$28&lt;=Rates!$H$15,'Claim Details'!$I$19="No"),Rates!$H$17,IF(AND(AE165="A",'Claim Details'!$I$28&gt;=Rates!$J$14,'Claim Details'!$I$28&lt;=Rates!$J$15,'Claim Details'!$I$19="Yes"),Rates!$K$17,IF(AND(AE165="A",'Claim Details'!$I$28&gt;=Rates!$J$14,'Claim Details'!$I$28&lt;=Rates!$J$15,'Claim Details'!$I$19="No"),Rates!$J$17,IF(AND(AE165="B",'Claim Details'!$I$28&gt;=Rates!$D$14,'Claim Details'!$I$28&lt;=Rates!$D$15,'Claim Details'!$I$19="Yes"),Rates!$E$18,IF(AND(AE165="B",'Claim Details'!$I$28&gt;=Rates!$D$14,'Claim Details'!$I$28&lt;=Rates!$D$15,'Claim Details'!$I$19="No"),Rates!$D$18,IF(AND(AE165="B",'Claim Details'!$I$28&gt;=Rates!$F$14,'Claim Details'!$I$28&lt;=Rates!$F$15,'Claim Details'!$I$19="Yes"),Rates!$G$18,IF(AND(AE165="B",'Claim Details'!$I$28&gt;=Rates!$F$14,'Claim Details'!$I$28&lt;=Rates!$F$15,'Claim Details'!$I$19="No"),Rates!$F$18,IF(AND(AE165="B",'Claim Details'!$I$28&gt;=Rates!$H$14,'Claim Details'!$I$28&lt;=Rates!$H$15,'Claim Details'!$I$19="Yes"),Rates!$I$18,IF(AND(AE165="B",'Claim Details'!$I$28&gt;=Rates!$H$14,'Claim Details'!$I$28&lt;=Rates!$H$15,'Claim Details'!$I$19="No"),Rates!$H$18,IF(AND(AE165="B",'Claim Details'!$I$28&gt;=Rates!$J$14,'Claim Details'!$I$28&lt;=Rates!$J$15,'Claim Details'!$I$19="Yes"),Rates!$K$18,IF(AND(AE165="B",'Claim Details'!$I$28&gt;=Rates!$J$14,'Claim Details'!$I$28&lt;=Rates!$J$15,'Claim Details'!$I$19="No"),Rates!$J$18,IF(AND(AE165="C",'Claim Details'!$I$28&gt;=Rates!$D$14,'Claim Details'!$I$28&lt;=Rates!$D$15,'Claim Details'!$I$19="Yes"),Rates!$E$19,IF(AND(AE165="C",'Claim Details'!$I$28&gt;=Rates!$D$14,'Claim Details'!$I$28&lt;=Rates!$D$15,'Claim Details'!$I$19="No"),Rates!$D$19,IF(AND(AE165="C",'Claim Details'!$I$28&gt;=Rates!$F$14,'Claim Details'!$I$28&lt;=Rates!$F$15,'Claim Details'!$I$19="Yes"),Rates!$G$19,IF(AND(AE165="C",'Claim Details'!$I$28&gt;=Rates!$F$14,'Claim Details'!$I$28&lt;=Rates!$F$15,'Claim Details'!$I$19="No"),Rates!$F$19,IF(AND(AE165="C",'Claim Details'!$I$28&gt;=Rates!$H$14,'Claim Details'!$I$28&lt;=Rates!$H$15,'Claim Details'!$I$19="Yes"),Rates!$I$19,IF(AND(AE165="C",'Claim Details'!$I$28&gt;=Rates!$H$14,'Claim Details'!$I$28&lt;=Rates!$H$15,'Claim Details'!$I$19="No"),Rates!$H$19,IF(AND(AE165="C",'Claim Details'!$I$28&gt;=Rates!$J$14,'Claim Details'!$I$28&lt;=Rates!$J$15,'Claim Details'!$I$19="Yes"),Rates!$K$19,IF(AND(AE165="C",'Claim Details'!$I$28&gt;=Rates!$J$14,'Claim Details'!$I$28&lt;=Rates!$J$15,'Claim Details'!$I$19="No"),Rates!$J$19,"£0.00"))))))))))))))))))))))))</f>
        <v>£0.00</v>
      </c>
      <c r="BE165" s="189" t="str">
        <f>IF(AND(AE165="A",'Claim Details'!$I$28&gt;=Rates!$D$14,'Claim Details'!$I$28&lt;=Rates!$D$15,'Claim Details'!$I$19="Yes"),Rates!$J$25,IF(AND(AE165="A",'Claim Details'!$I$28&gt;=Rates!$D$14,'Claim Details'!$I$28&lt;=Rates!$D$15,'Claim Details'!$I$19="No"),Rates!$D$25,IF(AND(AE165="A",'Claim Details'!$I$28&gt;=Rates!$F$14,'Claim Details'!$I$28&lt;=Rates!$F$15,'Claim Details'!$I$19="Yes"),Rates!$G$25,IF(AND(AE165="A",'Claim Details'!$I$28&gt;=Rates!$F$14,'Claim Details'!$I$28&lt;=Rates!$F$15,'Claim Details'!$I$19="No"),Rates!$F$25,IF(AND(AE165="A",'Claim Details'!$I$28&gt;=Rates!$H$14,'Claim Details'!$I$28&lt;=Rates!$H$15,'Claim Details'!$I$19="Yes"),Rates!$I$25,IF(AND(AE165="A",'Claim Details'!$I$28&gt;=Rates!$H$14,'Claim Details'!$I$28&lt;=Rates!$H$15,'Claim Details'!$I$19="No"),Rates!$H$25,IF(AND(AE165="A",'Claim Details'!$I$28&gt;=Rates!$J$14,'Claim Details'!$I$28&lt;=Rates!$J$15,'Claim Details'!$I$19="Yes"),Rates!$K$25,IF(AND(AE165="A",'Claim Details'!$I$28&gt;=Rates!$J$14,'Claim Details'!$I$28&lt;=Rates!$J$15,'Claim Details'!$I$19="No"),Rates!$J$25,IF(AND(AE165="B",'Claim Details'!$I$28&gt;=Rates!$D$14,'Claim Details'!$I$28&lt;=Rates!$D$15,'Claim Details'!$I$19="Yes"),Rates!$E$26,IF(AND(AE165="B",'Claim Details'!$I$28&gt;=Rates!$D$14,'Claim Details'!$I$28&lt;=Rates!$D$15,'Claim Details'!$I$19="No"),Rates!$D$26,IF(AND(AE165="B",'Claim Details'!$I$28&gt;=Rates!$F$14,'Claim Details'!$I$28&lt;=Rates!$F$15,'Claim Details'!$I$19="Yes"),Rates!$G$26,IF(AND(AE165="B",'Claim Details'!$I$28&gt;=Rates!$F$14,'Claim Details'!$I$28&lt;=Rates!$F$15,'Claim Details'!$I$19="No"),Rates!$F$26,IF(AND(AE165="B",'Claim Details'!$I$28&gt;=Rates!$H$14,'Claim Details'!$I$28&lt;=Rates!$H$15,'Claim Details'!$I$19="Yes"),Rates!$I$26,IF(AND(AE165="B",'Claim Details'!$I$28&gt;=Rates!$H$14,'Claim Details'!$I$28&lt;=Rates!$H$15,'Claim Details'!$I$19="No"),Rates!$H$26,IF(AND(AE165="B",'Claim Details'!$I$28&gt;=Rates!$J$14,'Claim Details'!$I$28&lt;=Rates!$J$15,'Claim Details'!$I$19="Yes"),Rates!$K$26,IF(AND(AE165="B",'Claim Details'!$I$28&gt;=Rates!$J$14,'Claim Details'!$I$28&lt;=Rates!$J$15,'Claim Details'!$I$19="No"),Rates!$J$26,IF(AND(AE165="C",'Claim Details'!$I$28&gt;=Rates!$D$14,'Claim Details'!$I$28&lt;=Rates!$D$15,'Claim Details'!$I$19="Yes"),Rates!$E$27,IF(AND(AE165="C",'Claim Details'!$I$28&gt;=Rates!$D$14,'Claim Details'!$I$28&lt;=Rates!$D$15,'Claim Details'!$I$19="No"),Rates!$D$27,IF(AND(AE165="C",'Claim Details'!$I$28&gt;=Rates!$F$14,'Claim Details'!$I$28&lt;=Rates!$F$15,'Claim Details'!$I$19="Yes"),Rates!$G$27,IF(AND(AE165="C",'Claim Details'!$I$28&gt;=Rates!$F$14,'Claim Details'!$I$28&lt;=Rates!$F$15,'Claim Details'!$I$19="No"),Rates!$F$27,IF(AND(AE165="C",'Claim Details'!$I$28&gt;=Rates!$H$14,'Claim Details'!$I$28&lt;=Rates!$H$15,'Claim Details'!$I$19="Yes"),Rates!$I$27,IF(AND(AE165="C",'Claim Details'!$I$28&gt;=Rates!$H$14,'Claim Details'!$I$28&lt;=Rates!$H$15,'Claim Details'!$I$19="No"),Rates!$H$27,IF(AND(AE165="C",'Claim Details'!$I$28&gt;=Rates!$J$14,'Claim Details'!$I$28&lt;=Rates!$J$15,'Claim Details'!$I$19="Yes"),Rates!$K$27,IF(AND(AE165="C",'Claim Details'!$I$28&gt;=Rates!$J$14,'Claim Details'!$I$28&lt;=Rates!$J$15,'Claim Details'!$I$19="No"),Rates!$J$27,"£0.00"))))))))))))))))))))))))</f>
        <v>£0.00</v>
      </c>
      <c r="BF165" s="189" t="str">
        <f>IF(AND(AE165="A",'Claim Details'!$I$28&gt;=Rates!$D$14,'Claim Details'!$I$28&lt;=Rates!$D$15,'Claim Details'!$I$19="Yes"),Rates!$E$20,IF(AND(AE165="A",'Claim Details'!$I$28&gt;=Rates!$D$14,'Claim Details'!$I$28&lt;=Rates!$D$15,'Claim Details'!$I$19="No"),Rates!$D$20,IF(AND(AE165="A",'Claim Details'!$I$28&gt;=Rates!$F$14,'Claim Details'!$I$28&lt;=Rates!$F$15,'Claim Details'!$I$19="Yes"),Rates!$G$20,IF(AND(AE165="A",'Claim Details'!$I$28&gt;=Rates!$F$14,'Claim Details'!$I$28&lt;=Rates!$F$15,'Claim Details'!$I$19="No"),Rates!$F$20,IF(AND(AE165="A",'Claim Details'!$I$28&gt;=Rates!$H$14,'Claim Details'!$I$28&lt;=Rates!$H$15,'Claim Details'!$I$19="Yes"),Rates!$I$20,IF(AND(AE165="A",'Claim Details'!$I$28&gt;=Rates!$H$14,'Claim Details'!$I$28&lt;=Rates!$H$15,'Claim Details'!$I$19="No"),Rates!$H$20,IF(AND(AE165="A",'Claim Details'!$I$28&gt;=Rates!$J$14,'Claim Details'!$I$28&lt;=Rates!$J$15,'Claim Details'!$I$19="Yes"),Rates!$K$20,IF(AND(AE165="A",'Claim Details'!$I$28&gt;=Rates!$J$14,'Claim Details'!$I$28&lt;=Rates!$J$15,'Claim Details'!$I$19="No"),Rates!$J$20,IF(AND(AE165="B",'Claim Details'!$I$28&gt;=Rates!$D$14,'Claim Details'!$I$28&lt;=Rates!$D$15,'Claim Details'!$I$19="Yes"),Rates!$E$21,IF(AND(AE165="B",'Claim Details'!$I$28&gt;=Rates!$D$14,'Claim Details'!$I$28&lt;=Rates!$D$15,'Claim Details'!$I$19="No"),Rates!$D$21,IF(AND(AE165="B",'Claim Details'!$I$28&gt;=Rates!$F$14,'Claim Details'!$I$28&lt;=Rates!$F$15,'Claim Details'!$I$19="Yes"),Rates!$G$21,IF(AND(AE165="B",'Claim Details'!$I$28&gt;=Rates!$F$14,'Claim Details'!$I$28&lt;=Rates!$F$15,'Claim Details'!$I$19="No"),Rates!$F$21,IF(AND(AE165="B",'Claim Details'!$I$28&gt;=Rates!$H$14,'Claim Details'!$I$28&lt;=Rates!$H$15,'Claim Details'!$I$19="Yes"),Rates!$I$21,IF(AND(AE165="B",'Claim Details'!$I$28&gt;=Rates!$H$14,'Claim Details'!$I$28&lt;=Rates!$H$15,'Claim Details'!$I$19="No"),Rates!$H$21,IF(AND(AE165="B",'Claim Details'!$I$28&gt;=Rates!$J$14,'Claim Details'!$I$28&lt;=Rates!$J$15,'Claim Details'!$I$19="Yes"),Rates!$K$21,IF(AND(AE165="B",'Claim Details'!$I$28&gt;=Rates!$J$14,'Claim Details'!$I$28&lt;=Rates!$J$15,'Claim Details'!$I$19="No"),Rates!$J$21,"£0.00"))))))))))))))))</f>
        <v>£0.00</v>
      </c>
      <c r="BG165" s="189" t="str">
        <f>IF(AND(AE165="A",'Claim Details'!$I$28&gt;=Rates!$D$14,'Claim Details'!$I$28&lt;=Rates!$D$15,'Claim Details'!$I$19="Yes"),Rates!$E$22,IF(AND(AE165="A",'Claim Details'!$I$28&gt;=Rates!$D$14,'Claim Details'!$I$28&lt;=Rates!$D$15,'Claim Details'!$I$19="No"),Rates!$D$22,IF(AND(AE165="A",'Claim Details'!$I$28&gt;=Rates!$F$14,'Claim Details'!$I$28&lt;=Rates!$F$15,'Claim Details'!$I$19="Yes"),Rates!$G$22,IF(AND(AE165="A",'Claim Details'!$I$28&gt;=Rates!$F$14,'Claim Details'!$I$28&lt;=Rates!$F$15,'Claim Details'!$I$19="No"),Rates!$F$22,IF(AND(AE165="A",'Claim Details'!$I$28&gt;=Rates!$H$14,'Claim Details'!$I$28&lt;=Rates!$H$15,'Claim Details'!$I$19="Yes"),Rates!$I$22,IF(AND(AE165="A",'Claim Details'!$I$28&gt;=Rates!$H$14,'Claim Details'!$I$28&lt;=Rates!$H$15,'Claim Details'!$I$19="No"),Rates!$H$22,IF(AND(AE165="A",'Claim Details'!$I$28&gt;=Rates!$J$14,'Claim Details'!$I$28&lt;=Rates!$J$15,'Claim Details'!$I$19="Yes"),Rates!$K$22,IF(AND(AE165="A",'Claim Details'!$I$28&gt;=Rates!$J$14,'Claim Details'!$I$28&lt;=Rates!$J$15,'Claim Details'!$I$19="No"),Rates!$J$22,IF(AND(AE165="B",'Claim Details'!$I$28&gt;=Rates!$D$14,'Claim Details'!$I$28&lt;=Rates!$D$15,'Claim Details'!$I$19="Yes"),Rates!$E$23,IF(AND(AE165="B",'Claim Details'!$I$28&gt;=Rates!$D$14,'Claim Details'!$I$28&lt;=Rates!$D$15,'Claim Details'!$I$19="No"),Rates!$D$23,IF(AND(AE165="B",'Claim Details'!$I$28&gt;=Rates!$F$14,'Claim Details'!$I$28&lt;=Rates!$F$15,'Claim Details'!$I$19="Yes"),Rates!$G$23,IF(AND(AE165="B",'Claim Details'!$I$28&gt;=Rates!$F$14,'Claim Details'!$I$28&lt;=Rates!$F$15,'Claim Details'!$I$19="No"),Rates!$F$23,IF(AND(AE165="B",'Claim Details'!$I$28&gt;=Rates!$H$14,'Claim Details'!$I$28&lt;=Rates!$H$15,'Claim Details'!$I$19="Yes"),Rates!$I$23,IF(AND(AE165="B",'Claim Details'!$I$28&gt;=Rates!$H$14,'Claim Details'!$I$28&lt;=Rates!$H$15,'Claim Details'!$I$19="No"),Rates!$H$23,IF(AND(AE165="B",'Claim Details'!$I$28&gt;=Rates!$J$14,'Claim Details'!$I$28&lt;=Rates!$J$15,'Claim Details'!$I$19="Yes"),Rates!$K$23,IF(AND(AE165="B",'Claim Details'!$I$28&gt;=Rates!$J$14,'Claim Details'!$I$28&lt;=Rates!$J$15,'Claim Details'!$I$19="No"),Rates!$J$23,IF(AND(AE165="C",'Claim Details'!$I$28&gt;=Rates!$D$14,'Claim Details'!$I$28&lt;=Rates!$D$15,'Claim Details'!$I$19="Yes"),Rates!$E$24,IF(AND(AE165="C",'Claim Details'!$I$28&gt;=Rates!$D$14,'Claim Details'!$I$28&lt;=Rates!$D$15,'Claim Details'!$I$19="No"),Rates!$D$24,IF(AND(AE165="C",'Claim Details'!$I$28&gt;=Rates!$F$14,'Claim Details'!$I$28&lt;=Rates!$F$15,'Claim Details'!$I$19="Yes"),Rates!$G$24,IF(AND(AE165="C",'Claim Details'!$I$28&gt;=Rates!$F$14,'Claim Details'!$I$28&lt;=Rates!$F$15,'Claim Details'!$I$19="No"),Rates!$F$24,IF(AND(AE165="C",'Claim Details'!$I$28&gt;=Rates!$H$14,'Claim Details'!$I$28&lt;=Rates!$H$15,'Claim Details'!$I$19="Yes"),Rates!$I$24,IF(AND(AE165="C",'Claim Details'!$I$28&gt;=Rates!$H$14,'Claim Details'!$I$28&lt;=Rates!$H$15,'Claim Details'!$I$19="No"),Rates!$H$24,IF(AND(AE165="C",'Claim Details'!$I$28&gt;=Rates!$J$14,'Claim Details'!$I$28&lt;=Rates!$J$15,'Claim Details'!$I$19="Yes"),Rates!$K$24,IF(AND(AE165="C",'Claim Details'!$I$28&gt;=Rates!$J$14,'Claim Details'!$I$28&lt;=Rates!$J$15,'Claim Details'!$I$19="No"),Rates!$J$24,"£0.00"))))))))))))))))))))))))</f>
        <v>£0.00</v>
      </c>
      <c r="BH165" s="189" t="str">
        <f t="shared" si="43"/>
        <v>£0.00</v>
      </c>
      <c r="BI165" s="189">
        <f t="shared" si="44"/>
        <v>0</v>
      </c>
      <c r="BO165" s="202" t="str">
        <f>IF(H165="","£0.00",IF(AP165="4","£0.00",IF(AP165="5","£0.00",IF(AP165="1","£0.00",((AQ165*H165)*'Claim Details'!$F$111)/100))))</f>
        <v>£0.00</v>
      </c>
      <c r="BP165" s="202" t="str">
        <f>IF(T165="","£0.00",IF(AP165="4","£0.00",IF(AP165="5","£0.00",IF(AP165="1","£0.00",((AR165*T165)*'Claim Details'!$N$111)/100))))</f>
        <v>£0.00</v>
      </c>
      <c r="BQ165" s="202" t="str">
        <f>IF(AI165="","£0.00",IF(AP165="4","£0.00",IF(AP165="5","£0.00",IF(AP165="1","£0.00",((BI165*AI165)*'Claim Details'!$W$111)/100))))</f>
        <v>£0.00</v>
      </c>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row>
    <row r="166" spans="1:97" ht="15">
      <c r="A166" s="145"/>
      <c r="B166" s="91"/>
      <c r="C166" s="96"/>
      <c r="D166" s="97"/>
      <c r="E166" s="98"/>
      <c r="F166" s="89"/>
      <c r="G166" s="99"/>
      <c r="H166" s="100"/>
      <c r="I166" s="221" t="str">
        <f t="shared" si="34"/>
        <v>£0.00</v>
      </c>
      <c r="J166" s="101"/>
      <c r="K166" s="100"/>
      <c r="L166" s="221" t="str">
        <f t="shared" si="35"/>
        <v>£0.00</v>
      </c>
      <c r="M166" s="101"/>
      <c r="N166" s="102"/>
      <c r="O166" s="145"/>
      <c r="P166" s="77"/>
      <c r="Q166" s="87"/>
      <c r="R166" s="87"/>
      <c r="S166" s="87"/>
      <c r="T166" s="149" t="str">
        <f t="shared" si="36"/>
        <v/>
      </c>
      <c r="U166" s="87" t="str">
        <f t="shared" si="45"/>
        <v/>
      </c>
      <c r="V166" s="87"/>
      <c r="W166" s="53" t="str">
        <f t="shared" si="37"/>
        <v>£0.00</v>
      </c>
      <c r="X166" s="53"/>
      <c r="Y166" s="87"/>
      <c r="Z166" s="78"/>
      <c r="AA166" s="79"/>
      <c r="AB166" s="160"/>
      <c r="AC166" s="98"/>
      <c r="AD166" s="225"/>
      <c r="AE166" s="235" t="str">
        <f t="shared" si="38"/>
        <v/>
      </c>
      <c r="AF166" s="87" t="str">
        <f t="shared" si="39"/>
        <v/>
      </c>
      <c r="AG166" s="53"/>
      <c r="AH166" s="224"/>
      <c r="AI166" s="226" t="str">
        <f t="shared" si="31"/>
        <v/>
      </c>
      <c r="AJ166" s="236" t="str">
        <f t="shared" si="40"/>
        <v>£0.00</v>
      </c>
      <c r="AK166" s="31"/>
      <c r="AL166" s="1"/>
      <c r="AM166" s="1"/>
      <c r="AN166" s="1"/>
      <c r="AO166" s="1"/>
      <c r="AP166" s="1" t="str">
        <f t="shared" si="32"/>
        <v/>
      </c>
      <c r="AQ166" s="27">
        <f t="shared" si="33"/>
        <v>0</v>
      </c>
      <c r="AR166" s="189">
        <f t="shared" si="41"/>
        <v>0</v>
      </c>
      <c r="AS166" s="190" t="str">
        <f>IF(AND(C166="A",'Claim Details'!$E$28&gt;=Rates!$D$14,'Claim Details'!$E$28&lt;=Rates!$D$15,'Claim Details'!$E$19="Yes"),Rates!$E$17,IF(AND(C166="A",'Claim Details'!$E$28&gt;=Rates!$D$14,'Claim Details'!$E$28&lt;=Rates!$D$15,'Claim Details'!$E$19="No"),Rates!$D$17,IF(AND(C166="A",'Claim Details'!$E$28&gt;=Rates!$F$14,'Claim Details'!$E$28&lt;=Rates!$F$15,'Claim Details'!$E$19="Yes"),Rates!$G$17,IF(AND(C166="A",'Claim Details'!$E$28&gt;=Rates!$F$14,'Claim Details'!$E$28&lt;=Rates!$F$15,'Claim Details'!$E$19="No"),Rates!$F$17,IF(AND(C166="A",'Claim Details'!$E$28&gt;=Rates!$H$14,'Claim Details'!$E$28&lt;=Rates!$H$15,'Claim Details'!$E$19="Yes"),Rates!$I$17,IF(AND(C166="A",'Claim Details'!$E$28&gt;=Rates!$H$14,'Claim Details'!$E$28&lt;=Rates!$H$15,'Claim Details'!$E$19="No"),Rates!$H$17,IF(AND(C166="A",'Claim Details'!$E$28&gt;=Rates!$J$14,'Claim Details'!$E$28&lt;=Rates!$J$15,'Claim Details'!$E$19="Yes"),Rates!$K$17,IF(AND(C166="A",'Claim Details'!$E$28&gt;=Rates!$J$14,'Claim Details'!$E$28&lt;=Rates!$J$15,'Claim Details'!$E$19="No"),Rates!$J$17,IF(AND(C166="B",'Claim Details'!$E$28&gt;=Rates!$D$14,'Claim Details'!$E$28&lt;=Rates!$D$15,'Claim Details'!$E$19="Yes"),Rates!$E$18,IF(AND(C166="B",'Claim Details'!$E$28&gt;=Rates!$D$14,'Claim Details'!$E$28&lt;=Rates!$D$15,'Claim Details'!$E$19="No"),Rates!$D$18,IF(AND(C166="B",'Claim Details'!$E$28&gt;=Rates!$F$14,'Claim Details'!$E$28&lt;=Rates!$F$15,'Claim Details'!$E$19="Yes"),Rates!$G$18,IF(AND(C166="B",'Claim Details'!$E$28&gt;=Rates!$F$14,'Claim Details'!$E$28&lt;=Rates!$F$15,'Claim Details'!$E$19="No"),Rates!$F$18,IF(AND(C166="B",'Claim Details'!$E$28&gt;=Rates!$H$14,'Claim Details'!$E$28&lt;=Rates!$H$15,'Claim Details'!$E$19="Yes"),Rates!$I$18,IF(AND(C166="B",'Claim Details'!$E$28&gt;=Rates!$H$14,'Claim Details'!$E$28&lt;=Rates!$H$15,'Claim Details'!$E$19="No"),Rates!$H$18,IF(AND(C166="B",'Claim Details'!$E$28&gt;=Rates!$J$14,'Claim Details'!$E$28&lt;=Rates!$J$15,'Claim Details'!$E$19="Yes"),Rates!$K$18,IF(AND(C166="B",'Claim Details'!$E$28&gt;=Rates!$J$14,'Claim Details'!$E$28&lt;=Rates!$J$15,'Claim Details'!$E$19="No"),Rates!$J$18,IF(AND(C166="C",'Claim Details'!$E$28&gt;=Rates!$D$14,'Claim Details'!$E$28&lt;=Rates!$D$15,'Claim Details'!$E$19="Yes"),Rates!$E$19,IF(AND(C166="C",'Claim Details'!$E$28&gt;=Rates!$D$14,'Claim Details'!$E$28&lt;=Rates!$D$15,'Claim Details'!$E$19="No"),Rates!$D$19,IF(AND(C166="C",'Claim Details'!$E$28&gt;=Rates!$F$14,'Claim Details'!$E$28&lt;=Rates!$F$15,'Claim Details'!$E$19="Yes"),Rates!$G$19,IF(AND(C166="C",'Claim Details'!$E$28&gt;=Rates!$F$14,'Claim Details'!$E$28&lt;=Rates!$F$15,'Claim Details'!$E$19="No"),Rates!$F$19,IF(AND(C166="C",'Claim Details'!$E$28&gt;=Rates!$H$14,'Claim Details'!$E$28&lt;=Rates!$H$15,'Claim Details'!$E$19="Yes"),Rates!$I$19,IF(AND(C166="C",'Claim Details'!$E$28&gt;=Rates!$H$14,'Claim Details'!$E$28&lt;=Rates!$H$15,'Claim Details'!$E$19="No"),Rates!$H$19,IF(AND(C166="C",'Claim Details'!$E$28&gt;=Rates!$J$14,'Claim Details'!$E$28&lt;=Rates!$J$15,'Claim Details'!$E$19="Yes"),Rates!$K$19,IF(AND(C166="C",'Claim Details'!$E$28&gt;=Rates!$J$14,'Claim Details'!$E$28&lt;=Rates!$J$15,'Claim Details'!$E$19="No"),Rates!$J$19,"£0.00"))))))))))))))))))))))))</f>
        <v>£0.00</v>
      </c>
      <c r="AT166" s="189" t="str">
        <f>IF(AND(C166="A",'Claim Details'!$E$28&gt;=Rates!$D$14,'Claim Details'!$E$28&lt;=Rates!$D$15,'Claim Details'!$E$19="Yes"),Rates!$E$25,IF(AND(C166="A",'Claim Details'!$E$28&gt;=Rates!$D$14,'Claim Details'!$E$28&lt;=Rates!$D$15,'Claim Details'!$E$19="No"),Rates!$D$25,IF(AND(C166="A",'Claim Details'!$E$28&gt;=Rates!$F$14,'Claim Details'!$E$28&lt;=Rates!$F$15,'Claim Details'!$E$19="Yes"),Rates!$G$25,IF(AND(C166="A",'Claim Details'!$E$28&gt;=Rates!$F$14,'Claim Details'!$E$28&lt;=Rates!$F$15,'Claim Details'!$E$19="No"),Rates!$F$25,IF(AND(C166="A",'Claim Details'!$E$28&gt;=Rates!$H$14,'Claim Details'!$E$28&lt;=Rates!$H$15,'Claim Details'!$E$19="Yes"),Rates!$I$25,IF(AND(C166="A",'Claim Details'!$E$28&gt;=Rates!$H$14,'Claim Details'!$E$28&lt;=Rates!$H$15,'Claim Details'!$E$19="No"),Rates!$H$25,IF(AND(C166="A",'Claim Details'!$E$28&gt;=Rates!$J$14,'Claim Details'!$E$28&lt;=Rates!$J$15,'Claim Details'!$E$19="Yes"),Rates!$K$25,IF(AND(C166="A",'Claim Details'!$E$28&gt;=Rates!$J$14,'Claim Details'!$E$28&lt;=Rates!$J$15,'Claim Details'!$E$19="No"),Rates!$J$25,IF(AND(C166="B",'Claim Details'!$E$28&gt;=Rates!$D$14,'Claim Details'!$E$28&lt;=Rates!$D$15,'Claim Details'!$E$19="Yes"),Rates!$E$26,IF(AND(C166="B",'Claim Details'!$E$28&gt;=Rates!$D$14,'Claim Details'!$E$28&lt;=Rates!$D$15,'Claim Details'!$E$19="No"),Rates!$D$26,IF(AND(C166="B",'Claim Details'!$E$28&gt;=Rates!$F$14,'Claim Details'!$E$28&lt;=Rates!$F$15,'Claim Details'!$E$19="Yes"),Rates!$G$26,IF(AND(C166="B",'Claim Details'!$E$28&gt;=Rates!$F$14,'Claim Details'!$E$28&lt;=Rates!$F$15,'Claim Details'!$E$19="No"),Rates!$F$26,IF(AND(C166="B",'Claim Details'!$E$28&gt;=Rates!$H$14,'Claim Details'!$E$28&lt;=Rates!$H$15,'Claim Details'!$E$19="Yes"),Rates!$I$26,IF(AND(C166="B",'Claim Details'!$E$28&gt;=Rates!$H$14,'Claim Details'!$E$28&lt;=Rates!$H$15,'Claim Details'!$E$19="No"),Rates!$H$26,IF(AND(C166="B",'Claim Details'!$E$28&gt;=Rates!$J$14,'Claim Details'!$E$28&lt;=Rates!$J$15,'Claim Details'!$E$19="Yes"),Rates!$K$26,IF(AND(C166="B",'Claim Details'!$E$28&gt;=Rates!$J$14,'Claim Details'!$E$28&lt;=Rates!$J$15,'Claim Details'!$E$19="No"),Rates!$J$26,IF(AND(C166="C",'Claim Details'!$E$28&gt;=Rates!$D$14,'Claim Details'!$E$28&lt;=Rates!$D$15,'Claim Details'!$E$19="Yes"),Rates!$E$27,IF(AND(C166="C",'Claim Details'!$E$28&gt;=Rates!$D$14,'Claim Details'!$E$28&lt;=Rates!$D$15,'Claim Details'!$E$19="No"),Rates!$D$27,IF(AND(C166="C",'Claim Details'!$E$28&gt;=Rates!$F$14,'Claim Details'!$E$28&lt;=Rates!$F$15,'Claim Details'!$E$19="Yes"),Rates!$G$27,IF(AND(C166="C",'Claim Details'!$E$28&gt;=Rates!$F$14,'Claim Details'!$E$28&lt;=Rates!$F$15,'Claim Details'!$E$19="No"),Rates!$F$27,IF(AND(C166="C",'Claim Details'!$E$28&gt;=Rates!$H$14,'Claim Details'!$E$28&lt;=Rates!$H$15,'Claim Details'!$E$19="Yes"),Rates!$I$27,IF(AND(C166="C",'Claim Details'!$E$28&gt;=Rates!$H$14,'Claim Details'!$E$28&lt;=Rates!$H$15,'Claim Details'!$E$19="No"),Rates!$H$27,IF(AND(C166="C",'Claim Details'!$E$28&gt;=Rates!$J$14,'Claim Details'!$E$28&lt;=Rates!$J$15,'Claim Details'!$E$19="Yes"),Rates!$K$27,IF(AND(C166="C",'Claim Details'!$E$28&gt;=Rates!$J$14,'Claim Details'!$E$28&lt;=Rates!$J$15,'Claim Details'!$E$19="No"),Rates!$J$27,"£0.00"))))))))))))))))))))))))</f>
        <v>£0.00</v>
      </c>
      <c r="AU166" s="191" t="str">
        <f>IF(AND(C166="A",'Claim Details'!$E$28&gt;=Rates!$D$14,'Claim Details'!$E$28&lt;=Rates!$D$15,'Claim Details'!$E$19="Yes"),Rates!$E$20,IF(AND(C166="A",'Claim Details'!$E$28&gt;=Rates!$D$14,'Claim Details'!$E$28&lt;=Rates!$D$15,'Claim Details'!$E$19="No"),Rates!$D$20,IF(AND(C166="A",'Claim Details'!$E$28&gt;=Rates!$F$14,'Claim Details'!$E$28&lt;=Rates!$F$15,'Claim Details'!$E$19="Yes"),Rates!$G$20,IF(AND(C166="A",'Claim Details'!$E$28&gt;=Rates!$F$14,'Claim Details'!$E$28&lt;=Rates!$F$15,'Claim Details'!$E$19="No"),Rates!$F$20,IF(AND(C166="A",'Claim Details'!$E$28&gt;=Rates!$H$14,'Claim Details'!$E$28&lt;=Rates!$H$15,'Claim Details'!$E$19="Yes"),Rates!$I$20,IF(AND(C166="A",'Claim Details'!$E$28&gt;=Rates!$H$14,'Claim Details'!$E$28&lt;=Rates!$H$15,'Claim Details'!$E$19="No"),Rates!$H$20,IF(AND(C166="A",'Claim Details'!$E$28&gt;=Rates!$J$14,'Claim Details'!$E$28&lt;=Rates!$J$15,'Claim Details'!$E$19="Yes"),Rates!$K$20,IF(AND(C166="A",'Claim Details'!$E$28&gt;=Rates!$J$14,'Claim Details'!$E$28&lt;=Rates!$J$15,'Claim Details'!$E$19="No"),Rates!$J$20,IF(AND(C166="B",'Claim Details'!$E$28&gt;=Rates!$D$14,'Claim Details'!$E$28&lt;=Rates!$D$15,'Claim Details'!$E$19="Yes"),Rates!$E$21,IF(AND(C166="B",'Claim Details'!$E$28&gt;=Rates!$D$14,'Claim Details'!$E$28&lt;=Rates!$D$15,'Claim Details'!$E$19="No"),Rates!$D$21,IF(AND(C166="B",'Claim Details'!$E$28&gt;=Rates!$F$14,'Claim Details'!$E$28&lt;=Rates!$F$15,'Claim Details'!$E$19="Yes"),Rates!$G$21,IF(AND(C166="B",'Claim Details'!$E$28&gt;=Rates!$F$14,'Claim Details'!$E$28&lt;=Rates!$F$15,'Claim Details'!$E$19="No"),Rates!$F$21,IF(AND(C166="B",'Claim Details'!$E$28&gt;=Rates!$H$14,'Claim Details'!$E$28&lt;=Rates!$H$15,'Claim Details'!$E$19="Yes"),Rates!$I$21,IF(AND(C166="B",'Claim Details'!$E$28&gt;=Rates!$H$14,'Claim Details'!$E$28&lt;=Rates!$H$15,'Claim Details'!$E$19="No"),Rates!$H$21,IF(AND(C166="B",'Claim Details'!$E$28&gt;=Rates!$J$14,'Claim Details'!$E$28&lt;=Rates!$J$15,'Claim Details'!$E$19="Yes"),Rates!$K$21,IF(AND(C166="B",'Claim Details'!$E$28&gt;=Rates!$J$14,'Claim Details'!$E$28&lt;=Rates!$J$15,'Claim Details'!$E$19="No"),Rates!$J$21,"£0.00"))))))))))))))))</f>
        <v>£0.00</v>
      </c>
      <c r="AV166" s="191" t="str">
        <f>IF(AND(C166="A",'Claim Details'!$E$28&gt;=Rates!$D$14,'Claim Details'!$E$28&lt;=Rates!$D$15,'Claim Details'!$E$19="Yes"),Rates!$E$22,IF(AND(C166="A",'Claim Details'!$E$28&gt;=Rates!$D$14,'Claim Details'!$E$28&lt;=Rates!$D$15,'Claim Details'!$E$19="No"),Rates!$D$22,IF(AND(C166="A",'Claim Details'!$E$28&gt;=Rates!$F$14,'Claim Details'!$E$28&lt;=Rates!$F$15,'Claim Details'!$E$19="Yes"),Rates!$G$22,IF(AND(C166="A",'Claim Details'!$E$28&gt;=Rates!$F$14,'Claim Details'!$E$28&lt;=Rates!$F$15,'Claim Details'!$E$19="No"),Rates!$F$22,IF(AND(C166="A",'Claim Details'!$E$28&gt;=Rates!$H$14,'Claim Details'!$E$28&lt;=Rates!$H$15,'Claim Details'!$E$19="Yes"),Rates!$I$22,IF(AND(C166="A",'Claim Details'!$E$28&gt;=Rates!$H$14,'Claim Details'!$E$28&lt;=Rates!$H$15,'Claim Details'!$E$19="No"),Rates!$H$22,IF(AND(C166="A",'Claim Details'!$E$28&gt;=Rates!$J$14,'Claim Details'!$E$28&lt;=Rates!$J$15,'Claim Details'!$E$19="Yes"),Rates!$K$22,IF(AND(C166="A",'Claim Details'!$E$28&gt;=Rates!$J$14,'Claim Details'!$E$28&lt;=Rates!$J$15,'Claim Details'!$E$19="No"),Rates!$J$22,IF(AND(C166="B",'Claim Details'!$E$28&gt;=Rates!$D$14,'Claim Details'!$E$28&lt;=Rates!$D$15,'Claim Details'!$E$19="Yes"),Rates!$E$23,IF(AND(C166="B",'Claim Details'!$E$28&gt;=Rates!$D$14,'Claim Details'!$E$28&lt;=Rates!$D$15,'Claim Details'!$E$19="No"),Rates!$D$23,IF(AND(C166="B",'Claim Details'!$E$28&gt;=Rates!$F$14,'Claim Details'!$E$28&lt;=Rates!$F$15,'Claim Details'!$E$19="Yes"),Rates!$G$23,IF(AND(C166="B",'Claim Details'!$E$28&gt;=Rates!$F$14,'Claim Details'!$E$28&lt;=Rates!$F$15,'Claim Details'!$E$19="No"),Rates!$F$23,IF(AND(C166="B",'Claim Details'!$E$28&gt;=Rates!$H$14,'Claim Details'!$E$28&lt;=Rates!$H$15,'Claim Details'!$E$19="Yes"),Rates!$I$23,IF(AND(C166="B",'Claim Details'!$E$28&gt;=Rates!$H$14,'Claim Details'!$E$28&lt;=Rates!$H$15,'Claim Details'!$E$19="No"),Rates!$H$23,IF(AND(C166="B",'Claim Details'!$E$28&gt;=Rates!$J$14,'Claim Details'!$E$28&lt;=Rates!$J$15,'Claim Details'!$E$19="Yes"),Rates!$K$23,IF(AND(C166="B",'Claim Details'!$E$28&gt;=Rates!$J$14,'Claim Details'!$E$28&lt;=Rates!$J$15,'Claim Details'!$E$19="No"),Rates!$J$23,IF(AND(C166="C",'Claim Details'!$E$28&gt;=Rates!$D$14,'Claim Details'!$E$28&lt;=Rates!$D$15,'Claim Details'!$E$19="Yes"),Rates!$E$24,IF(AND(C166="C",'Claim Details'!$E$28&gt;=Rates!$D$14,'Claim Details'!$E$28&lt;=Rates!$D$15,'Claim Details'!$E$19="No"),Rates!$D$24,IF(AND(C166="C",'Claim Details'!$E$28&gt;=Rates!$F$14,'Claim Details'!$E$28&lt;=Rates!$F$15,'Claim Details'!$E$19="Yes"),Rates!$G$24,IF(AND(C166="C",'Claim Details'!$E$28&gt;=Rates!$F$14,'Claim Details'!$E$28&lt;=Rates!$F$15,'Claim Details'!$E$19="No"),Rates!$F$24,IF(AND(C166="C",'Claim Details'!$E$28&gt;=Rates!$H$14,'Claim Details'!$E$28&lt;=Rates!$H$15,'Claim Details'!$E$19="Yes"),Rates!$I$24,IF(AND(C166="C",'Claim Details'!$E$28&gt;=Rates!$H$14,'Claim Details'!$E$28&lt;=Rates!$H$15,'Claim Details'!$E$19="No"),Rates!$H$24,IF(AND(C166="C",'Claim Details'!$E$28&gt;=Rates!$J$14,'Claim Details'!$E$28&lt;=Rates!$J$15,'Claim Details'!$E$19="Yes"),Rates!$K$24,IF(AND(C166="C",'Claim Details'!$E$28&gt;=Rates!$J$14,'Claim Details'!$E$28&lt;=Rates!$J$15,'Claim Details'!$E$19="No"),Rates!$J$24,"£0.00"))))))))))))))))))))))))</f>
        <v>£0.00</v>
      </c>
      <c r="AW166" s="1"/>
      <c r="AX166" s="189" t="str">
        <f>IF(AND(U166="A",'Claim Details'!$I$28&gt;=Rates!$D$14,'Claim Details'!$I$28&lt;=Rates!$D$15,'Claim Details'!$I$19="Yes"),Rates!$J$17,IF(AND(U166="A",'Claim Details'!$I$28&gt;=Rates!$D$14,'Claim Details'!$I$28&lt;=Rates!$D$15,'Claim Details'!$I$19="No"),Rates!$D$17,IF(AND(U166="A",'Claim Details'!$I$28&gt;=Rates!$F$14,'Claim Details'!$I$28&lt;=Rates!$F$15,'Claim Details'!$I$19="Yes"),Rates!$G$17,IF(AND(U166="A",'Claim Details'!$I$28&gt;=Rates!$F$14,'Claim Details'!$I$28&lt;=Rates!$F$15,'Claim Details'!$I$19="No"),Rates!$F$17,IF(AND(U166="A",'Claim Details'!$I$28&gt;=Rates!$H$14,'Claim Details'!$I$28&lt;=Rates!$H$15,'Claim Details'!$I$19="Yes"),Rates!$I$17,IF(AND(U166="A",'Claim Details'!$I$28&gt;=Rates!$H$14,'Claim Details'!$I$28&lt;=Rates!$H$15,'Claim Details'!$I$19="No"),Rates!$H$17,IF(AND(U166="A",'Claim Details'!$I$28&gt;=Rates!$J$14,'Claim Details'!$I$28&lt;=Rates!$J$15,'Claim Details'!$I$19="Yes"),Rates!$K$17,IF(AND(U166="A",'Claim Details'!$I$28&gt;=Rates!$J$14,'Claim Details'!$I$28&lt;=Rates!$J$15,'Claim Details'!$I$19="No"),Rates!$J$17,IF(AND(U166="B",'Claim Details'!$I$28&gt;=Rates!$D$14,'Claim Details'!$I$28&lt;=Rates!$D$15,'Claim Details'!$I$19="Yes"),Rates!$E$18,IF(AND(U166="B",'Claim Details'!$I$28&gt;=Rates!$D$14,'Claim Details'!$I$28&lt;=Rates!$D$15,'Claim Details'!$I$19="No"),Rates!$D$18,IF(AND(U166="B",'Claim Details'!$I$28&gt;=Rates!$F$14,'Claim Details'!$I$28&lt;=Rates!$F$15,'Claim Details'!$I$19="Yes"),Rates!$G$18,IF(AND(U166="B",'Claim Details'!$I$28&gt;=Rates!$F$14,'Claim Details'!$I$28&lt;=Rates!$F$15,'Claim Details'!$I$19="No"),Rates!$F$18,IF(AND(U166="B",'Claim Details'!$I$28&gt;=Rates!$H$14,'Claim Details'!$I$28&lt;=Rates!$H$15,'Claim Details'!$I$19="Yes"),Rates!$I$18,IF(AND(U166="B",'Claim Details'!$I$28&gt;=Rates!$H$14,'Claim Details'!$I$28&lt;=Rates!$H$15,'Claim Details'!$I$19="No"),Rates!$H$18,IF(AND(U166="B",'Claim Details'!$I$28&gt;=Rates!$J$14,'Claim Details'!$I$28&lt;=Rates!$J$15,'Claim Details'!$I$19="Yes"),Rates!$K$18,IF(AND(U166="B",'Claim Details'!$I$28&gt;=Rates!$J$14,'Claim Details'!$I$28&lt;=Rates!$J$15,'Claim Details'!$I$19="No"),Rates!$J$18,IF(AND(U166="C",'Claim Details'!$I$28&gt;=Rates!$D$14,'Claim Details'!$I$28&lt;=Rates!$D$15,'Claim Details'!$I$19="Yes"),Rates!$E$19,IF(AND(U166="C",'Claim Details'!$I$28&gt;=Rates!$D$14,'Claim Details'!$I$28&lt;=Rates!$D$15,'Claim Details'!$I$19="No"),Rates!$D$19,IF(AND(U166="C",'Claim Details'!$I$28&gt;=Rates!$F$14,'Claim Details'!$I$28&lt;=Rates!$F$15,'Claim Details'!$I$19="Yes"),Rates!$G$19,IF(AND(U166="C",'Claim Details'!$I$28&gt;=Rates!$F$14,'Claim Details'!$I$28&lt;=Rates!$F$15,'Claim Details'!$I$19="No"),Rates!$F$19,IF(AND(U166="C",'Claim Details'!$I$28&gt;=Rates!$H$14,'Claim Details'!$I$28&lt;=Rates!$H$15,'Claim Details'!$I$19="Yes"),Rates!$I$19,IF(AND(U166="C",'Claim Details'!$I$28&gt;=Rates!$H$14,'Claim Details'!$I$28&lt;=Rates!$H$15,'Claim Details'!$I$19="No"),Rates!$H$19,IF(AND(U166="C",'Claim Details'!$I$28&gt;=Rates!$J$14,'Claim Details'!$I$28&lt;=Rates!$J$15,'Claim Details'!$I$19="Yes"),Rates!$K$19,IF(AND(U166="C",'Claim Details'!$I$28&gt;=Rates!$J$14,'Claim Details'!$I$28&lt;=Rates!$J$15,'Claim Details'!$I$19="No"),Rates!$J$19,"£0.00"))))))))))))))))))))))))</f>
        <v>£0.00</v>
      </c>
      <c r="AY166" s="189" t="str">
        <f>IF(AND(C166="A",'Claim Details'!$I$28&gt;=Rates!$D$14,'Claim Details'!$I$28&lt;=Rates!$D$15,'Claim Details'!$I$19="Yes"),Rates!$J$25,IF(AND(C166="A",'Claim Details'!$I$28&gt;=Rates!$D$14,'Claim Details'!$I$28&lt;=Rates!$D$15,'Claim Details'!$I$19="No"),Rates!$D$25,IF(AND(C166="A",'Claim Details'!$I$28&gt;=Rates!$F$14,'Claim Details'!$I$28&lt;=Rates!$F$15,'Claim Details'!$I$19="Yes"),Rates!$G$25,IF(AND(C166="A",'Claim Details'!$I$28&gt;=Rates!$F$14,'Claim Details'!$I$28&lt;=Rates!$F$15,'Claim Details'!$I$19="No"),Rates!$F$25,IF(AND(C166="A",'Claim Details'!$I$28&gt;=Rates!$H$14,'Claim Details'!$I$28&lt;=Rates!$H$15,'Claim Details'!$I$19="Yes"),Rates!$I$25,IF(AND(C166="A",'Claim Details'!$I$28&gt;=Rates!$H$14,'Claim Details'!$I$28&lt;=Rates!$H$15,'Claim Details'!$I$19="No"),Rates!$H$25,IF(AND(C166="A",'Claim Details'!$I$28&gt;=Rates!$J$14,'Claim Details'!$I$28&lt;=Rates!$J$15,'Claim Details'!$I$19="Yes"),Rates!$K$25,IF(AND(C166="A",'Claim Details'!$I$28&gt;=Rates!$J$14,'Claim Details'!$I$28&lt;=Rates!$J$15,'Claim Details'!$I$19="No"),Rates!$J$25,IF(AND(C166="B",'Claim Details'!$I$28&gt;=Rates!$D$14,'Claim Details'!$I$28&lt;=Rates!$D$15,'Claim Details'!$I$19="Yes"),Rates!$E$26,IF(AND(C166="B",'Claim Details'!$I$28&gt;=Rates!$D$14,'Claim Details'!$I$28&lt;=Rates!$D$15,'Claim Details'!$I$19="No"),Rates!$D$26,IF(AND(C166="B",'Claim Details'!$I$28&gt;=Rates!$F$14,'Claim Details'!$I$28&lt;=Rates!$F$15,'Claim Details'!$I$19="Yes"),Rates!$G$26,IF(AND(C166="B",'Claim Details'!$I$28&gt;=Rates!$F$14,'Claim Details'!$I$28&lt;=Rates!$F$15,'Claim Details'!$I$19="No"),Rates!$F$26,IF(AND(C166="B",'Claim Details'!$I$28&gt;=Rates!$H$14,'Claim Details'!$I$28&lt;=Rates!$H$15,'Claim Details'!$I$19="Yes"),Rates!$I$26,IF(AND(C166="B",'Claim Details'!$I$28&gt;=Rates!$H$14,'Claim Details'!$I$28&lt;=Rates!$H$15,'Claim Details'!$I$19="No"),Rates!$H$26,IF(AND(C166="B",'Claim Details'!$I$28&gt;=Rates!$J$14,'Claim Details'!$I$28&lt;=Rates!$J$15,'Claim Details'!$I$19="Yes"),Rates!$K$26,IF(AND(C166="B",'Claim Details'!$I$28&gt;=Rates!$J$14,'Claim Details'!$I$28&lt;=Rates!$J$15,'Claim Details'!$I$19="No"),Rates!$J$26,IF(AND(C166="C",'Claim Details'!$I$28&gt;=Rates!$D$14,'Claim Details'!$I$28&lt;=Rates!$D$15,'Claim Details'!$I$19="Yes"),Rates!$E$27,IF(AND(C166="C",'Claim Details'!$I$28&gt;=Rates!$D$14,'Claim Details'!$I$28&lt;=Rates!$D$15,'Claim Details'!$I$19="No"),Rates!$D$27,IF(AND(C166="C",'Claim Details'!$I$28&gt;=Rates!$F$14,'Claim Details'!$I$28&lt;=Rates!$F$15,'Claim Details'!$I$19="Yes"),Rates!$G$27,IF(AND(C166="C",'Claim Details'!$I$28&gt;=Rates!$F$14,'Claim Details'!$I$28&lt;=Rates!$F$15,'Claim Details'!$I$19="No"),Rates!$F$27,IF(AND(C166="C",'Claim Details'!$I$28&gt;=Rates!$H$14,'Claim Details'!$I$28&lt;=Rates!$H$15,'Claim Details'!$I$19="Yes"),Rates!$I$27,IF(AND(C166="C",'Claim Details'!$I$28&gt;=Rates!$H$14,'Claim Details'!$I$28&lt;=Rates!$H$15,'Claim Details'!$I$19="No"),Rates!$H$27,IF(AND(C166="C",'Claim Details'!$I$28&gt;=Rates!$J$14,'Claim Details'!$I$28&lt;=Rates!$J$15,'Claim Details'!$I$19="Yes"),Rates!$K$27,IF(AND(C166="C",'Claim Details'!$I$28&gt;=Rates!$J$14,'Claim Details'!$I$28&lt;=Rates!$J$15,'Claim Details'!$I$19="No"),Rates!$J$27,"£0.00"))))))))))))))))))))))))</f>
        <v>£0.00</v>
      </c>
      <c r="AZ166" s="189" t="str">
        <f>IF(AND(C166="A",'Claim Details'!$I$28&gt;=Rates!$D$14,'Claim Details'!$I$28&lt;=Rates!$D$15,'Claim Details'!$I$19="Yes"),Rates!$E$20,IF(AND(C166="A",'Claim Details'!$I$28&gt;=Rates!$D$14,'Claim Details'!$I$28&lt;=Rates!$D$15,'Claim Details'!$I$19="No"),Rates!$D$20,IF(AND(C166="A",'Claim Details'!$I$28&gt;=Rates!$F$14,'Claim Details'!$I$28&lt;=Rates!$F$15,'Claim Details'!$I$19="Yes"),Rates!$G$20,IF(AND(C166="A",'Claim Details'!$I$28&gt;=Rates!$F$14,'Claim Details'!$I$28&lt;=Rates!$F$15,'Claim Details'!$I$19="No"),Rates!$F$20,IF(AND(C166="A",'Claim Details'!$I$28&gt;=Rates!$H$14,'Claim Details'!$I$28&lt;=Rates!$H$15,'Claim Details'!$I$19="Yes"),Rates!$I$20,IF(AND(C166="A",'Claim Details'!$I$28&gt;=Rates!$H$14,'Claim Details'!$I$28&lt;=Rates!$H$15,'Claim Details'!$I$19="No"),Rates!$H$20,IF(AND(C166="A",'Claim Details'!$I$28&gt;=Rates!$J$14,'Claim Details'!$I$28&lt;=Rates!$J$15,'Claim Details'!$I$19="Yes"),Rates!$K$20,IF(AND(C166="A",'Claim Details'!$I$28&gt;=Rates!$J$14,'Claim Details'!$I$28&lt;=Rates!$J$15,'Claim Details'!$I$19="No"),Rates!$J$20,IF(AND(C166="B",'Claim Details'!$I$28&gt;=Rates!$D$14,'Claim Details'!$I$28&lt;=Rates!$D$15,'Claim Details'!$I$19="Yes"),Rates!$E$21,IF(AND(C166="B",'Claim Details'!$I$28&gt;=Rates!$D$14,'Claim Details'!$I$28&lt;=Rates!$D$15,'Claim Details'!$I$19="No"),Rates!$D$21,IF(AND(C166="B",'Claim Details'!$I$28&gt;=Rates!$F$14,'Claim Details'!$I$28&lt;=Rates!$F$15,'Claim Details'!$I$19="Yes"),Rates!$G$21,IF(AND(C166="B",'Claim Details'!$I$28&gt;=Rates!$F$14,'Claim Details'!$I$28&lt;=Rates!$F$15,'Claim Details'!$I$19="No"),Rates!$F$21,IF(AND(C166="B",'Claim Details'!$I$28&gt;=Rates!$H$14,'Claim Details'!$I$28&lt;=Rates!$H$15,'Claim Details'!$I$19="Yes"),Rates!$I$21,IF(AND(C166="B",'Claim Details'!$I$28&gt;=Rates!$H$14,'Claim Details'!$I$28&lt;=Rates!$H$15,'Claim Details'!$I$19="No"),Rates!$H$21,IF(AND(C166="B",'Claim Details'!$I$28&gt;=Rates!$J$14,'Claim Details'!$I$28&lt;=Rates!$J$15,'Claim Details'!$I$19="Yes"),Rates!$K$21,IF(AND(C166="B",'Claim Details'!$I$28&gt;=Rates!$J$14,'Claim Details'!$I$28&lt;=Rates!$J$15,'Claim Details'!$I$19="No"),Rates!$J$21,"£0.00"))))))))))))))))</f>
        <v>£0.00</v>
      </c>
      <c r="BA166" s="189" t="str">
        <f>IF(AND(C166="A",'Claim Details'!$I$28&gt;=Rates!$D$14,'Claim Details'!$I$28&lt;=Rates!$D$15,'Claim Details'!$I$19="Yes"),Rates!$E$22,IF(AND(C166="A",'Claim Details'!$I$28&gt;=Rates!$D$14,'Claim Details'!$I$28&lt;=Rates!$D$15,'Claim Details'!$I$19="No"),Rates!$D$22,IF(AND(C166="A",'Claim Details'!$I$28&gt;=Rates!$F$14,'Claim Details'!$I$28&lt;=Rates!$F$15,'Claim Details'!$I$19="Yes"),Rates!$G$22,IF(AND(C166="A",'Claim Details'!$I$28&gt;=Rates!$F$14,'Claim Details'!$I$28&lt;=Rates!$F$15,'Claim Details'!$I$19="No"),Rates!$F$22,IF(AND(C166="A",'Claim Details'!$I$28&gt;=Rates!$H$14,'Claim Details'!$I$28&lt;=Rates!$H$15,'Claim Details'!$I$19="Yes"),Rates!$I$22,IF(AND(C166="A",'Claim Details'!$I$28&gt;=Rates!$H$14,'Claim Details'!$I$28&lt;=Rates!$H$15,'Claim Details'!$I$19="No"),Rates!$H$22,IF(AND(C166="A",'Claim Details'!$I$28&gt;=Rates!$J$14,'Claim Details'!$I$28&lt;=Rates!$J$15,'Claim Details'!$I$19="Yes"),Rates!$K$22,IF(AND(C166="A",'Claim Details'!$I$28&gt;=Rates!$J$14,'Claim Details'!$I$28&lt;=Rates!$J$15,'Claim Details'!$I$19="No"),Rates!$J$22,IF(AND(C166="B",'Claim Details'!$I$28&gt;=Rates!$D$14,'Claim Details'!$I$28&lt;=Rates!$D$15,'Claim Details'!$I$19="Yes"),Rates!$E$23,IF(AND(C166="B",'Claim Details'!$I$28&gt;=Rates!$D$14,'Claim Details'!$I$28&lt;=Rates!$D$15,'Claim Details'!$I$19="No"),Rates!$D$23,IF(AND(C166="B",'Claim Details'!$I$28&gt;=Rates!$F$14,'Claim Details'!$I$28&lt;=Rates!$F$15,'Claim Details'!$I$19="Yes"),Rates!$G$23,IF(AND(C166="B",'Claim Details'!$I$28&gt;=Rates!$F$14,'Claim Details'!$I$28&lt;=Rates!$F$15,'Claim Details'!$I$19="No"),Rates!$F$23,IF(AND(C166="B",'Claim Details'!$I$28&gt;=Rates!$H$14,'Claim Details'!$I$28&lt;=Rates!$H$15,'Claim Details'!$I$19="Yes"),Rates!$I$23,IF(AND(C166="B",'Claim Details'!$I$28&gt;=Rates!$H$14,'Claim Details'!$I$28&lt;=Rates!$H$15,'Claim Details'!$I$19="No"),Rates!$H$23,IF(AND(C166="B",'Claim Details'!$I$28&gt;=Rates!$J$14,'Claim Details'!$I$28&lt;=Rates!$J$15,'Claim Details'!$I$19="Yes"),Rates!$K$23,IF(AND(C166="B",'Claim Details'!$I$28&gt;=Rates!$J$14,'Claim Details'!$I$28&lt;=Rates!$J$15,'Claim Details'!$I$19="No"),Rates!$J$23,IF(AND(C166="C",'Claim Details'!$I$28&gt;=Rates!$D$14,'Claim Details'!$I$28&lt;=Rates!$D$15,'Claim Details'!$I$19="Yes"),Rates!$E$24,IF(AND(C166="C",'Claim Details'!$I$28&gt;=Rates!$D$14,'Claim Details'!$I$28&lt;=Rates!$D$15,'Claim Details'!$I$19="No"),Rates!$D$24,IF(AND(C166="C",'Claim Details'!$I$28&gt;=Rates!$F$14,'Claim Details'!$I$28&lt;=Rates!$F$15,'Claim Details'!$I$19="Yes"),Rates!$G$24,IF(AND(C166="C",'Claim Details'!$I$28&gt;=Rates!$F$14,'Claim Details'!$I$28&lt;=Rates!$F$15,'Claim Details'!$I$19="No"),Rates!$F$24,IF(AND(C166="C",'Claim Details'!$I$28&gt;=Rates!$H$14,'Claim Details'!$I$28&lt;=Rates!$H$15,'Claim Details'!$I$19="Yes"),Rates!$I$24,IF(AND(C166="C",'Claim Details'!$I$28&gt;=Rates!$H$14,'Claim Details'!$I$28&lt;=Rates!$H$15,'Claim Details'!$I$19="No"),Rates!$H$24,IF(AND(C166="C",'Claim Details'!$I$28&gt;=Rates!$J$14,'Claim Details'!$I$28&lt;=Rates!$J$15,'Claim Details'!$I$19="Yes"),Rates!$K$24,IF(AND(C166="C",'Claim Details'!$I$28&gt;=Rates!$J$14,'Claim Details'!$I$28&lt;=Rates!$J$15,'Claim Details'!$I$19="No"),Rates!$J$24,"£0.00"))))))))))))))))))))))))</f>
        <v>£0.00</v>
      </c>
      <c r="BB166" s="189" t="str">
        <f t="shared" si="42"/>
        <v>£0.00</v>
      </c>
      <c r="BC166" s="1"/>
      <c r="BD166" s="189" t="str">
        <f>IF(AND(AE166="A",'Claim Details'!$I$28&gt;=Rates!$D$14,'Claim Details'!$I$28&lt;=Rates!$D$15,'Claim Details'!$I$19="Yes"),Rates!$J$17,IF(AND(AE166="A",'Claim Details'!$I$28&gt;=Rates!$D$14,'Claim Details'!$I$28&lt;=Rates!$D$15,'Claim Details'!$I$19="No"),Rates!$D$17,IF(AND(AE166="A",'Claim Details'!$I$28&gt;=Rates!$F$14,'Claim Details'!$I$28&lt;=Rates!$F$15,'Claim Details'!$I$19="Yes"),Rates!$G$17,IF(AND(AE166="A",'Claim Details'!$I$28&gt;=Rates!$F$14,'Claim Details'!$I$28&lt;=Rates!$F$15,'Claim Details'!$I$19="No"),Rates!$F$17,IF(AND(AE166="A",'Claim Details'!$I$28&gt;=Rates!$H$14,'Claim Details'!$I$28&lt;=Rates!$H$15,'Claim Details'!$I$19="Yes"),Rates!$I$17,IF(AND(AE166="A",'Claim Details'!$I$28&gt;=Rates!$H$14,'Claim Details'!$I$28&lt;=Rates!$H$15,'Claim Details'!$I$19="No"),Rates!$H$17,IF(AND(AE166="A",'Claim Details'!$I$28&gt;=Rates!$J$14,'Claim Details'!$I$28&lt;=Rates!$J$15,'Claim Details'!$I$19="Yes"),Rates!$K$17,IF(AND(AE166="A",'Claim Details'!$I$28&gt;=Rates!$J$14,'Claim Details'!$I$28&lt;=Rates!$J$15,'Claim Details'!$I$19="No"),Rates!$J$17,IF(AND(AE166="B",'Claim Details'!$I$28&gt;=Rates!$D$14,'Claim Details'!$I$28&lt;=Rates!$D$15,'Claim Details'!$I$19="Yes"),Rates!$E$18,IF(AND(AE166="B",'Claim Details'!$I$28&gt;=Rates!$D$14,'Claim Details'!$I$28&lt;=Rates!$D$15,'Claim Details'!$I$19="No"),Rates!$D$18,IF(AND(AE166="B",'Claim Details'!$I$28&gt;=Rates!$F$14,'Claim Details'!$I$28&lt;=Rates!$F$15,'Claim Details'!$I$19="Yes"),Rates!$G$18,IF(AND(AE166="B",'Claim Details'!$I$28&gt;=Rates!$F$14,'Claim Details'!$I$28&lt;=Rates!$F$15,'Claim Details'!$I$19="No"),Rates!$F$18,IF(AND(AE166="B",'Claim Details'!$I$28&gt;=Rates!$H$14,'Claim Details'!$I$28&lt;=Rates!$H$15,'Claim Details'!$I$19="Yes"),Rates!$I$18,IF(AND(AE166="B",'Claim Details'!$I$28&gt;=Rates!$H$14,'Claim Details'!$I$28&lt;=Rates!$H$15,'Claim Details'!$I$19="No"),Rates!$H$18,IF(AND(AE166="B",'Claim Details'!$I$28&gt;=Rates!$J$14,'Claim Details'!$I$28&lt;=Rates!$J$15,'Claim Details'!$I$19="Yes"),Rates!$K$18,IF(AND(AE166="B",'Claim Details'!$I$28&gt;=Rates!$J$14,'Claim Details'!$I$28&lt;=Rates!$J$15,'Claim Details'!$I$19="No"),Rates!$J$18,IF(AND(AE166="C",'Claim Details'!$I$28&gt;=Rates!$D$14,'Claim Details'!$I$28&lt;=Rates!$D$15,'Claim Details'!$I$19="Yes"),Rates!$E$19,IF(AND(AE166="C",'Claim Details'!$I$28&gt;=Rates!$D$14,'Claim Details'!$I$28&lt;=Rates!$D$15,'Claim Details'!$I$19="No"),Rates!$D$19,IF(AND(AE166="C",'Claim Details'!$I$28&gt;=Rates!$F$14,'Claim Details'!$I$28&lt;=Rates!$F$15,'Claim Details'!$I$19="Yes"),Rates!$G$19,IF(AND(AE166="C",'Claim Details'!$I$28&gt;=Rates!$F$14,'Claim Details'!$I$28&lt;=Rates!$F$15,'Claim Details'!$I$19="No"),Rates!$F$19,IF(AND(AE166="C",'Claim Details'!$I$28&gt;=Rates!$H$14,'Claim Details'!$I$28&lt;=Rates!$H$15,'Claim Details'!$I$19="Yes"),Rates!$I$19,IF(AND(AE166="C",'Claim Details'!$I$28&gt;=Rates!$H$14,'Claim Details'!$I$28&lt;=Rates!$H$15,'Claim Details'!$I$19="No"),Rates!$H$19,IF(AND(AE166="C",'Claim Details'!$I$28&gt;=Rates!$J$14,'Claim Details'!$I$28&lt;=Rates!$J$15,'Claim Details'!$I$19="Yes"),Rates!$K$19,IF(AND(AE166="C",'Claim Details'!$I$28&gt;=Rates!$J$14,'Claim Details'!$I$28&lt;=Rates!$J$15,'Claim Details'!$I$19="No"),Rates!$J$19,"£0.00"))))))))))))))))))))))))</f>
        <v>£0.00</v>
      </c>
      <c r="BE166" s="189" t="str">
        <f>IF(AND(AE166="A",'Claim Details'!$I$28&gt;=Rates!$D$14,'Claim Details'!$I$28&lt;=Rates!$D$15,'Claim Details'!$I$19="Yes"),Rates!$J$25,IF(AND(AE166="A",'Claim Details'!$I$28&gt;=Rates!$D$14,'Claim Details'!$I$28&lt;=Rates!$D$15,'Claim Details'!$I$19="No"),Rates!$D$25,IF(AND(AE166="A",'Claim Details'!$I$28&gt;=Rates!$F$14,'Claim Details'!$I$28&lt;=Rates!$F$15,'Claim Details'!$I$19="Yes"),Rates!$G$25,IF(AND(AE166="A",'Claim Details'!$I$28&gt;=Rates!$F$14,'Claim Details'!$I$28&lt;=Rates!$F$15,'Claim Details'!$I$19="No"),Rates!$F$25,IF(AND(AE166="A",'Claim Details'!$I$28&gt;=Rates!$H$14,'Claim Details'!$I$28&lt;=Rates!$H$15,'Claim Details'!$I$19="Yes"),Rates!$I$25,IF(AND(AE166="A",'Claim Details'!$I$28&gt;=Rates!$H$14,'Claim Details'!$I$28&lt;=Rates!$H$15,'Claim Details'!$I$19="No"),Rates!$H$25,IF(AND(AE166="A",'Claim Details'!$I$28&gt;=Rates!$J$14,'Claim Details'!$I$28&lt;=Rates!$J$15,'Claim Details'!$I$19="Yes"),Rates!$K$25,IF(AND(AE166="A",'Claim Details'!$I$28&gt;=Rates!$J$14,'Claim Details'!$I$28&lt;=Rates!$J$15,'Claim Details'!$I$19="No"),Rates!$J$25,IF(AND(AE166="B",'Claim Details'!$I$28&gt;=Rates!$D$14,'Claim Details'!$I$28&lt;=Rates!$D$15,'Claim Details'!$I$19="Yes"),Rates!$E$26,IF(AND(AE166="B",'Claim Details'!$I$28&gt;=Rates!$D$14,'Claim Details'!$I$28&lt;=Rates!$D$15,'Claim Details'!$I$19="No"),Rates!$D$26,IF(AND(AE166="B",'Claim Details'!$I$28&gt;=Rates!$F$14,'Claim Details'!$I$28&lt;=Rates!$F$15,'Claim Details'!$I$19="Yes"),Rates!$G$26,IF(AND(AE166="B",'Claim Details'!$I$28&gt;=Rates!$F$14,'Claim Details'!$I$28&lt;=Rates!$F$15,'Claim Details'!$I$19="No"),Rates!$F$26,IF(AND(AE166="B",'Claim Details'!$I$28&gt;=Rates!$H$14,'Claim Details'!$I$28&lt;=Rates!$H$15,'Claim Details'!$I$19="Yes"),Rates!$I$26,IF(AND(AE166="B",'Claim Details'!$I$28&gt;=Rates!$H$14,'Claim Details'!$I$28&lt;=Rates!$H$15,'Claim Details'!$I$19="No"),Rates!$H$26,IF(AND(AE166="B",'Claim Details'!$I$28&gt;=Rates!$J$14,'Claim Details'!$I$28&lt;=Rates!$J$15,'Claim Details'!$I$19="Yes"),Rates!$K$26,IF(AND(AE166="B",'Claim Details'!$I$28&gt;=Rates!$J$14,'Claim Details'!$I$28&lt;=Rates!$J$15,'Claim Details'!$I$19="No"),Rates!$J$26,IF(AND(AE166="C",'Claim Details'!$I$28&gt;=Rates!$D$14,'Claim Details'!$I$28&lt;=Rates!$D$15,'Claim Details'!$I$19="Yes"),Rates!$E$27,IF(AND(AE166="C",'Claim Details'!$I$28&gt;=Rates!$D$14,'Claim Details'!$I$28&lt;=Rates!$D$15,'Claim Details'!$I$19="No"),Rates!$D$27,IF(AND(AE166="C",'Claim Details'!$I$28&gt;=Rates!$F$14,'Claim Details'!$I$28&lt;=Rates!$F$15,'Claim Details'!$I$19="Yes"),Rates!$G$27,IF(AND(AE166="C",'Claim Details'!$I$28&gt;=Rates!$F$14,'Claim Details'!$I$28&lt;=Rates!$F$15,'Claim Details'!$I$19="No"),Rates!$F$27,IF(AND(AE166="C",'Claim Details'!$I$28&gt;=Rates!$H$14,'Claim Details'!$I$28&lt;=Rates!$H$15,'Claim Details'!$I$19="Yes"),Rates!$I$27,IF(AND(AE166="C",'Claim Details'!$I$28&gt;=Rates!$H$14,'Claim Details'!$I$28&lt;=Rates!$H$15,'Claim Details'!$I$19="No"),Rates!$H$27,IF(AND(AE166="C",'Claim Details'!$I$28&gt;=Rates!$J$14,'Claim Details'!$I$28&lt;=Rates!$J$15,'Claim Details'!$I$19="Yes"),Rates!$K$27,IF(AND(AE166="C",'Claim Details'!$I$28&gt;=Rates!$J$14,'Claim Details'!$I$28&lt;=Rates!$J$15,'Claim Details'!$I$19="No"),Rates!$J$27,"£0.00"))))))))))))))))))))))))</f>
        <v>£0.00</v>
      </c>
      <c r="BF166" s="189" t="str">
        <f>IF(AND(AE166="A",'Claim Details'!$I$28&gt;=Rates!$D$14,'Claim Details'!$I$28&lt;=Rates!$D$15,'Claim Details'!$I$19="Yes"),Rates!$E$20,IF(AND(AE166="A",'Claim Details'!$I$28&gt;=Rates!$D$14,'Claim Details'!$I$28&lt;=Rates!$D$15,'Claim Details'!$I$19="No"),Rates!$D$20,IF(AND(AE166="A",'Claim Details'!$I$28&gt;=Rates!$F$14,'Claim Details'!$I$28&lt;=Rates!$F$15,'Claim Details'!$I$19="Yes"),Rates!$G$20,IF(AND(AE166="A",'Claim Details'!$I$28&gt;=Rates!$F$14,'Claim Details'!$I$28&lt;=Rates!$F$15,'Claim Details'!$I$19="No"),Rates!$F$20,IF(AND(AE166="A",'Claim Details'!$I$28&gt;=Rates!$H$14,'Claim Details'!$I$28&lt;=Rates!$H$15,'Claim Details'!$I$19="Yes"),Rates!$I$20,IF(AND(AE166="A",'Claim Details'!$I$28&gt;=Rates!$H$14,'Claim Details'!$I$28&lt;=Rates!$H$15,'Claim Details'!$I$19="No"),Rates!$H$20,IF(AND(AE166="A",'Claim Details'!$I$28&gt;=Rates!$J$14,'Claim Details'!$I$28&lt;=Rates!$J$15,'Claim Details'!$I$19="Yes"),Rates!$K$20,IF(AND(AE166="A",'Claim Details'!$I$28&gt;=Rates!$J$14,'Claim Details'!$I$28&lt;=Rates!$J$15,'Claim Details'!$I$19="No"),Rates!$J$20,IF(AND(AE166="B",'Claim Details'!$I$28&gt;=Rates!$D$14,'Claim Details'!$I$28&lt;=Rates!$D$15,'Claim Details'!$I$19="Yes"),Rates!$E$21,IF(AND(AE166="B",'Claim Details'!$I$28&gt;=Rates!$D$14,'Claim Details'!$I$28&lt;=Rates!$D$15,'Claim Details'!$I$19="No"),Rates!$D$21,IF(AND(AE166="B",'Claim Details'!$I$28&gt;=Rates!$F$14,'Claim Details'!$I$28&lt;=Rates!$F$15,'Claim Details'!$I$19="Yes"),Rates!$G$21,IF(AND(AE166="B",'Claim Details'!$I$28&gt;=Rates!$F$14,'Claim Details'!$I$28&lt;=Rates!$F$15,'Claim Details'!$I$19="No"),Rates!$F$21,IF(AND(AE166="B",'Claim Details'!$I$28&gt;=Rates!$H$14,'Claim Details'!$I$28&lt;=Rates!$H$15,'Claim Details'!$I$19="Yes"),Rates!$I$21,IF(AND(AE166="B",'Claim Details'!$I$28&gt;=Rates!$H$14,'Claim Details'!$I$28&lt;=Rates!$H$15,'Claim Details'!$I$19="No"),Rates!$H$21,IF(AND(AE166="B",'Claim Details'!$I$28&gt;=Rates!$J$14,'Claim Details'!$I$28&lt;=Rates!$J$15,'Claim Details'!$I$19="Yes"),Rates!$K$21,IF(AND(AE166="B",'Claim Details'!$I$28&gt;=Rates!$J$14,'Claim Details'!$I$28&lt;=Rates!$J$15,'Claim Details'!$I$19="No"),Rates!$J$21,"£0.00"))))))))))))))))</f>
        <v>£0.00</v>
      </c>
      <c r="BG166" s="189" t="str">
        <f>IF(AND(AE166="A",'Claim Details'!$I$28&gt;=Rates!$D$14,'Claim Details'!$I$28&lt;=Rates!$D$15,'Claim Details'!$I$19="Yes"),Rates!$E$22,IF(AND(AE166="A",'Claim Details'!$I$28&gt;=Rates!$D$14,'Claim Details'!$I$28&lt;=Rates!$D$15,'Claim Details'!$I$19="No"),Rates!$D$22,IF(AND(AE166="A",'Claim Details'!$I$28&gt;=Rates!$F$14,'Claim Details'!$I$28&lt;=Rates!$F$15,'Claim Details'!$I$19="Yes"),Rates!$G$22,IF(AND(AE166="A",'Claim Details'!$I$28&gt;=Rates!$F$14,'Claim Details'!$I$28&lt;=Rates!$F$15,'Claim Details'!$I$19="No"),Rates!$F$22,IF(AND(AE166="A",'Claim Details'!$I$28&gt;=Rates!$H$14,'Claim Details'!$I$28&lt;=Rates!$H$15,'Claim Details'!$I$19="Yes"),Rates!$I$22,IF(AND(AE166="A",'Claim Details'!$I$28&gt;=Rates!$H$14,'Claim Details'!$I$28&lt;=Rates!$H$15,'Claim Details'!$I$19="No"),Rates!$H$22,IF(AND(AE166="A",'Claim Details'!$I$28&gt;=Rates!$J$14,'Claim Details'!$I$28&lt;=Rates!$J$15,'Claim Details'!$I$19="Yes"),Rates!$K$22,IF(AND(AE166="A",'Claim Details'!$I$28&gt;=Rates!$J$14,'Claim Details'!$I$28&lt;=Rates!$J$15,'Claim Details'!$I$19="No"),Rates!$J$22,IF(AND(AE166="B",'Claim Details'!$I$28&gt;=Rates!$D$14,'Claim Details'!$I$28&lt;=Rates!$D$15,'Claim Details'!$I$19="Yes"),Rates!$E$23,IF(AND(AE166="B",'Claim Details'!$I$28&gt;=Rates!$D$14,'Claim Details'!$I$28&lt;=Rates!$D$15,'Claim Details'!$I$19="No"),Rates!$D$23,IF(AND(AE166="B",'Claim Details'!$I$28&gt;=Rates!$F$14,'Claim Details'!$I$28&lt;=Rates!$F$15,'Claim Details'!$I$19="Yes"),Rates!$G$23,IF(AND(AE166="B",'Claim Details'!$I$28&gt;=Rates!$F$14,'Claim Details'!$I$28&lt;=Rates!$F$15,'Claim Details'!$I$19="No"),Rates!$F$23,IF(AND(AE166="B",'Claim Details'!$I$28&gt;=Rates!$H$14,'Claim Details'!$I$28&lt;=Rates!$H$15,'Claim Details'!$I$19="Yes"),Rates!$I$23,IF(AND(AE166="B",'Claim Details'!$I$28&gt;=Rates!$H$14,'Claim Details'!$I$28&lt;=Rates!$H$15,'Claim Details'!$I$19="No"),Rates!$H$23,IF(AND(AE166="B",'Claim Details'!$I$28&gt;=Rates!$J$14,'Claim Details'!$I$28&lt;=Rates!$J$15,'Claim Details'!$I$19="Yes"),Rates!$K$23,IF(AND(AE166="B",'Claim Details'!$I$28&gt;=Rates!$J$14,'Claim Details'!$I$28&lt;=Rates!$J$15,'Claim Details'!$I$19="No"),Rates!$J$23,IF(AND(AE166="C",'Claim Details'!$I$28&gt;=Rates!$D$14,'Claim Details'!$I$28&lt;=Rates!$D$15,'Claim Details'!$I$19="Yes"),Rates!$E$24,IF(AND(AE166="C",'Claim Details'!$I$28&gt;=Rates!$D$14,'Claim Details'!$I$28&lt;=Rates!$D$15,'Claim Details'!$I$19="No"),Rates!$D$24,IF(AND(AE166="C",'Claim Details'!$I$28&gt;=Rates!$F$14,'Claim Details'!$I$28&lt;=Rates!$F$15,'Claim Details'!$I$19="Yes"),Rates!$G$24,IF(AND(AE166="C",'Claim Details'!$I$28&gt;=Rates!$F$14,'Claim Details'!$I$28&lt;=Rates!$F$15,'Claim Details'!$I$19="No"),Rates!$F$24,IF(AND(AE166="C",'Claim Details'!$I$28&gt;=Rates!$H$14,'Claim Details'!$I$28&lt;=Rates!$H$15,'Claim Details'!$I$19="Yes"),Rates!$I$24,IF(AND(AE166="C",'Claim Details'!$I$28&gt;=Rates!$H$14,'Claim Details'!$I$28&lt;=Rates!$H$15,'Claim Details'!$I$19="No"),Rates!$H$24,IF(AND(AE166="C",'Claim Details'!$I$28&gt;=Rates!$J$14,'Claim Details'!$I$28&lt;=Rates!$J$15,'Claim Details'!$I$19="Yes"),Rates!$K$24,IF(AND(AE166="C",'Claim Details'!$I$28&gt;=Rates!$J$14,'Claim Details'!$I$28&lt;=Rates!$J$15,'Claim Details'!$I$19="No"),Rates!$J$24,"£0.00"))))))))))))))))))))))))</f>
        <v>£0.00</v>
      </c>
      <c r="BH166" s="189" t="str">
        <f t="shared" si="43"/>
        <v>£0.00</v>
      </c>
      <c r="BI166" s="189">
        <f t="shared" si="44"/>
        <v>0</v>
      </c>
      <c r="BO166" s="202" t="str">
        <f>IF(H166="","£0.00",IF(AP166="4","£0.00",IF(AP166="5","£0.00",IF(AP166="1","£0.00",((AQ166*H166)*'Claim Details'!$F$111)/100))))</f>
        <v>£0.00</v>
      </c>
      <c r="BP166" s="202" t="str">
        <f>IF(T166="","£0.00",IF(AP166="4","£0.00",IF(AP166="5","£0.00",IF(AP166="1","£0.00",((AR166*T166)*'Claim Details'!$N$111)/100))))</f>
        <v>£0.00</v>
      </c>
      <c r="BQ166" s="202" t="str">
        <f>IF(AI166="","£0.00",IF(AP166="4","£0.00",IF(AP166="5","£0.00",IF(AP166="1","£0.00",((BI166*AI166)*'Claim Details'!$W$111)/100))))</f>
        <v>£0.00</v>
      </c>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row>
    <row r="167" spans="1:97" ht="15">
      <c r="A167" s="145"/>
      <c r="B167" s="91"/>
      <c r="C167" s="96"/>
      <c r="D167" s="97"/>
      <c r="E167" s="98"/>
      <c r="F167" s="89"/>
      <c r="G167" s="99"/>
      <c r="H167" s="100"/>
      <c r="I167" s="221" t="str">
        <f t="shared" si="34"/>
        <v>£0.00</v>
      </c>
      <c r="J167" s="101"/>
      <c r="K167" s="100"/>
      <c r="L167" s="221" t="str">
        <f t="shared" si="35"/>
        <v>£0.00</v>
      </c>
      <c r="M167" s="101"/>
      <c r="N167" s="102"/>
      <c r="O167" s="145"/>
      <c r="P167" s="77"/>
      <c r="Q167" s="87"/>
      <c r="R167" s="87"/>
      <c r="S167" s="87"/>
      <c r="T167" s="149" t="str">
        <f t="shared" si="36"/>
        <v/>
      </c>
      <c r="U167" s="87" t="str">
        <f t="shared" si="45"/>
        <v/>
      </c>
      <c r="V167" s="87"/>
      <c r="W167" s="53" t="str">
        <f t="shared" si="37"/>
        <v>£0.00</v>
      </c>
      <c r="X167" s="53"/>
      <c r="Y167" s="87"/>
      <c r="Z167" s="78"/>
      <c r="AA167" s="79"/>
      <c r="AB167" s="160"/>
      <c r="AC167" s="98"/>
      <c r="AD167" s="225"/>
      <c r="AE167" s="235" t="str">
        <f t="shared" si="38"/>
        <v/>
      </c>
      <c r="AF167" s="87" t="str">
        <f t="shared" si="39"/>
        <v/>
      </c>
      <c r="AG167" s="53"/>
      <c r="AH167" s="224"/>
      <c r="AI167" s="226" t="str">
        <f t="shared" si="31"/>
        <v/>
      </c>
      <c r="AJ167" s="236" t="str">
        <f t="shared" si="40"/>
        <v>£0.00</v>
      </c>
      <c r="AK167" s="31"/>
      <c r="AL167" s="1"/>
      <c r="AM167" s="1"/>
      <c r="AN167" s="1"/>
      <c r="AO167" s="1"/>
      <c r="AP167" s="1" t="str">
        <f t="shared" si="32"/>
        <v/>
      </c>
      <c r="AQ167" s="27">
        <f t="shared" si="33"/>
        <v>0</v>
      </c>
      <c r="AR167" s="189">
        <f t="shared" si="41"/>
        <v>0</v>
      </c>
      <c r="AS167" s="190" t="str">
        <f>IF(AND(C167="A",'Claim Details'!$E$28&gt;=Rates!$D$14,'Claim Details'!$E$28&lt;=Rates!$D$15,'Claim Details'!$E$19="Yes"),Rates!$E$17,IF(AND(C167="A",'Claim Details'!$E$28&gt;=Rates!$D$14,'Claim Details'!$E$28&lt;=Rates!$D$15,'Claim Details'!$E$19="No"),Rates!$D$17,IF(AND(C167="A",'Claim Details'!$E$28&gt;=Rates!$F$14,'Claim Details'!$E$28&lt;=Rates!$F$15,'Claim Details'!$E$19="Yes"),Rates!$G$17,IF(AND(C167="A",'Claim Details'!$E$28&gt;=Rates!$F$14,'Claim Details'!$E$28&lt;=Rates!$F$15,'Claim Details'!$E$19="No"),Rates!$F$17,IF(AND(C167="A",'Claim Details'!$E$28&gt;=Rates!$H$14,'Claim Details'!$E$28&lt;=Rates!$H$15,'Claim Details'!$E$19="Yes"),Rates!$I$17,IF(AND(C167="A",'Claim Details'!$E$28&gt;=Rates!$H$14,'Claim Details'!$E$28&lt;=Rates!$H$15,'Claim Details'!$E$19="No"),Rates!$H$17,IF(AND(C167="A",'Claim Details'!$E$28&gt;=Rates!$J$14,'Claim Details'!$E$28&lt;=Rates!$J$15,'Claim Details'!$E$19="Yes"),Rates!$K$17,IF(AND(C167="A",'Claim Details'!$E$28&gt;=Rates!$J$14,'Claim Details'!$E$28&lt;=Rates!$J$15,'Claim Details'!$E$19="No"),Rates!$J$17,IF(AND(C167="B",'Claim Details'!$E$28&gt;=Rates!$D$14,'Claim Details'!$E$28&lt;=Rates!$D$15,'Claim Details'!$E$19="Yes"),Rates!$E$18,IF(AND(C167="B",'Claim Details'!$E$28&gt;=Rates!$D$14,'Claim Details'!$E$28&lt;=Rates!$D$15,'Claim Details'!$E$19="No"),Rates!$D$18,IF(AND(C167="B",'Claim Details'!$E$28&gt;=Rates!$F$14,'Claim Details'!$E$28&lt;=Rates!$F$15,'Claim Details'!$E$19="Yes"),Rates!$G$18,IF(AND(C167="B",'Claim Details'!$E$28&gt;=Rates!$F$14,'Claim Details'!$E$28&lt;=Rates!$F$15,'Claim Details'!$E$19="No"),Rates!$F$18,IF(AND(C167="B",'Claim Details'!$E$28&gt;=Rates!$H$14,'Claim Details'!$E$28&lt;=Rates!$H$15,'Claim Details'!$E$19="Yes"),Rates!$I$18,IF(AND(C167="B",'Claim Details'!$E$28&gt;=Rates!$H$14,'Claim Details'!$E$28&lt;=Rates!$H$15,'Claim Details'!$E$19="No"),Rates!$H$18,IF(AND(C167="B",'Claim Details'!$E$28&gt;=Rates!$J$14,'Claim Details'!$E$28&lt;=Rates!$J$15,'Claim Details'!$E$19="Yes"),Rates!$K$18,IF(AND(C167="B",'Claim Details'!$E$28&gt;=Rates!$J$14,'Claim Details'!$E$28&lt;=Rates!$J$15,'Claim Details'!$E$19="No"),Rates!$J$18,IF(AND(C167="C",'Claim Details'!$E$28&gt;=Rates!$D$14,'Claim Details'!$E$28&lt;=Rates!$D$15,'Claim Details'!$E$19="Yes"),Rates!$E$19,IF(AND(C167="C",'Claim Details'!$E$28&gt;=Rates!$D$14,'Claim Details'!$E$28&lt;=Rates!$D$15,'Claim Details'!$E$19="No"),Rates!$D$19,IF(AND(C167="C",'Claim Details'!$E$28&gt;=Rates!$F$14,'Claim Details'!$E$28&lt;=Rates!$F$15,'Claim Details'!$E$19="Yes"),Rates!$G$19,IF(AND(C167="C",'Claim Details'!$E$28&gt;=Rates!$F$14,'Claim Details'!$E$28&lt;=Rates!$F$15,'Claim Details'!$E$19="No"),Rates!$F$19,IF(AND(C167="C",'Claim Details'!$E$28&gt;=Rates!$H$14,'Claim Details'!$E$28&lt;=Rates!$H$15,'Claim Details'!$E$19="Yes"),Rates!$I$19,IF(AND(C167="C",'Claim Details'!$E$28&gt;=Rates!$H$14,'Claim Details'!$E$28&lt;=Rates!$H$15,'Claim Details'!$E$19="No"),Rates!$H$19,IF(AND(C167="C",'Claim Details'!$E$28&gt;=Rates!$J$14,'Claim Details'!$E$28&lt;=Rates!$J$15,'Claim Details'!$E$19="Yes"),Rates!$K$19,IF(AND(C167="C",'Claim Details'!$E$28&gt;=Rates!$J$14,'Claim Details'!$E$28&lt;=Rates!$J$15,'Claim Details'!$E$19="No"),Rates!$J$19,"£0.00"))))))))))))))))))))))))</f>
        <v>£0.00</v>
      </c>
      <c r="AT167" s="189" t="str">
        <f>IF(AND(C167="A",'Claim Details'!$E$28&gt;=Rates!$D$14,'Claim Details'!$E$28&lt;=Rates!$D$15,'Claim Details'!$E$19="Yes"),Rates!$E$25,IF(AND(C167="A",'Claim Details'!$E$28&gt;=Rates!$D$14,'Claim Details'!$E$28&lt;=Rates!$D$15,'Claim Details'!$E$19="No"),Rates!$D$25,IF(AND(C167="A",'Claim Details'!$E$28&gt;=Rates!$F$14,'Claim Details'!$E$28&lt;=Rates!$F$15,'Claim Details'!$E$19="Yes"),Rates!$G$25,IF(AND(C167="A",'Claim Details'!$E$28&gt;=Rates!$F$14,'Claim Details'!$E$28&lt;=Rates!$F$15,'Claim Details'!$E$19="No"),Rates!$F$25,IF(AND(C167="A",'Claim Details'!$E$28&gt;=Rates!$H$14,'Claim Details'!$E$28&lt;=Rates!$H$15,'Claim Details'!$E$19="Yes"),Rates!$I$25,IF(AND(C167="A",'Claim Details'!$E$28&gt;=Rates!$H$14,'Claim Details'!$E$28&lt;=Rates!$H$15,'Claim Details'!$E$19="No"),Rates!$H$25,IF(AND(C167="A",'Claim Details'!$E$28&gt;=Rates!$J$14,'Claim Details'!$E$28&lt;=Rates!$J$15,'Claim Details'!$E$19="Yes"),Rates!$K$25,IF(AND(C167="A",'Claim Details'!$E$28&gt;=Rates!$J$14,'Claim Details'!$E$28&lt;=Rates!$J$15,'Claim Details'!$E$19="No"),Rates!$J$25,IF(AND(C167="B",'Claim Details'!$E$28&gt;=Rates!$D$14,'Claim Details'!$E$28&lt;=Rates!$D$15,'Claim Details'!$E$19="Yes"),Rates!$E$26,IF(AND(C167="B",'Claim Details'!$E$28&gt;=Rates!$D$14,'Claim Details'!$E$28&lt;=Rates!$D$15,'Claim Details'!$E$19="No"),Rates!$D$26,IF(AND(C167="B",'Claim Details'!$E$28&gt;=Rates!$F$14,'Claim Details'!$E$28&lt;=Rates!$F$15,'Claim Details'!$E$19="Yes"),Rates!$G$26,IF(AND(C167="B",'Claim Details'!$E$28&gt;=Rates!$F$14,'Claim Details'!$E$28&lt;=Rates!$F$15,'Claim Details'!$E$19="No"),Rates!$F$26,IF(AND(C167="B",'Claim Details'!$E$28&gt;=Rates!$H$14,'Claim Details'!$E$28&lt;=Rates!$H$15,'Claim Details'!$E$19="Yes"),Rates!$I$26,IF(AND(C167="B",'Claim Details'!$E$28&gt;=Rates!$H$14,'Claim Details'!$E$28&lt;=Rates!$H$15,'Claim Details'!$E$19="No"),Rates!$H$26,IF(AND(C167="B",'Claim Details'!$E$28&gt;=Rates!$J$14,'Claim Details'!$E$28&lt;=Rates!$J$15,'Claim Details'!$E$19="Yes"),Rates!$K$26,IF(AND(C167="B",'Claim Details'!$E$28&gt;=Rates!$J$14,'Claim Details'!$E$28&lt;=Rates!$J$15,'Claim Details'!$E$19="No"),Rates!$J$26,IF(AND(C167="C",'Claim Details'!$E$28&gt;=Rates!$D$14,'Claim Details'!$E$28&lt;=Rates!$D$15,'Claim Details'!$E$19="Yes"),Rates!$E$27,IF(AND(C167="C",'Claim Details'!$E$28&gt;=Rates!$D$14,'Claim Details'!$E$28&lt;=Rates!$D$15,'Claim Details'!$E$19="No"),Rates!$D$27,IF(AND(C167="C",'Claim Details'!$E$28&gt;=Rates!$F$14,'Claim Details'!$E$28&lt;=Rates!$F$15,'Claim Details'!$E$19="Yes"),Rates!$G$27,IF(AND(C167="C",'Claim Details'!$E$28&gt;=Rates!$F$14,'Claim Details'!$E$28&lt;=Rates!$F$15,'Claim Details'!$E$19="No"),Rates!$F$27,IF(AND(C167="C",'Claim Details'!$E$28&gt;=Rates!$H$14,'Claim Details'!$E$28&lt;=Rates!$H$15,'Claim Details'!$E$19="Yes"),Rates!$I$27,IF(AND(C167="C",'Claim Details'!$E$28&gt;=Rates!$H$14,'Claim Details'!$E$28&lt;=Rates!$H$15,'Claim Details'!$E$19="No"),Rates!$H$27,IF(AND(C167="C",'Claim Details'!$E$28&gt;=Rates!$J$14,'Claim Details'!$E$28&lt;=Rates!$J$15,'Claim Details'!$E$19="Yes"),Rates!$K$27,IF(AND(C167="C",'Claim Details'!$E$28&gt;=Rates!$J$14,'Claim Details'!$E$28&lt;=Rates!$J$15,'Claim Details'!$E$19="No"),Rates!$J$27,"£0.00"))))))))))))))))))))))))</f>
        <v>£0.00</v>
      </c>
      <c r="AU167" s="191" t="str">
        <f>IF(AND(C167="A",'Claim Details'!$E$28&gt;=Rates!$D$14,'Claim Details'!$E$28&lt;=Rates!$D$15,'Claim Details'!$E$19="Yes"),Rates!$E$20,IF(AND(C167="A",'Claim Details'!$E$28&gt;=Rates!$D$14,'Claim Details'!$E$28&lt;=Rates!$D$15,'Claim Details'!$E$19="No"),Rates!$D$20,IF(AND(C167="A",'Claim Details'!$E$28&gt;=Rates!$F$14,'Claim Details'!$E$28&lt;=Rates!$F$15,'Claim Details'!$E$19="Yes"),Rates!$G$20,IF(AND(C167="A",'Claim Details'!$E$28&gt;=Rates!$F$14,'Claim Details'!$E$28&lt;=Rates!$F$15,'Claim Details'!$E$19="No"),Rates!$F$20,IF(AND(C167="A",'Claim Details'!$E$28&gt;=Rates!$H$14,'Claim Details'!$E$28&lt;=Rates!$H$15,'Claim Details'!$E$19="Yes"),Rates!$I$20,IF(AND(C167="A",'Claim Details'!$E$28&gt;=Rates!$H$14,'Claim Details'!$E$28&lt;=Rates!$H$15,'Claim Details'!$E$19="No"),Rates!$H$20,IF(AND(C167="A",'Claim Details'!$E$28&gt;=Rates!$J$14,'Claim Details'!$E$28&lt;=Rates!$J$15,'Claim Details'!$E$19="Yes"),Rates!$K$20,IF(AND(C167="A",'Claim Details'!$E$28&gt;=Rates!$J$14,'Claim Details'!$E$28&lt;=Rates!$J$15,'Claim Details'!$E$19="No"),Rates!$J$20,IF(AND(C167="B",'Claim Details'!$E$28&gt;=Rates!$D$14,'Claim Details'!$E$28&lt;=Rates!$D$15,'Claim Details'!$E$19="Yes"),Rates!$E$21,IF(AND(C167="B",'Claim Details'!$E$28&gt;=Rates!$D$14,'Claim Details'!$E$28&lt;=Rates!$D$15,'Claim Details'!$E$19="No"),Rates!$D$21,IF(AND(C167="B",'Claim Details'!$E$28&gt;=Rates!$F$14,'Claim Details'!$E$28&lt;=Rates!$F$15,'Claim Details'!$E$19="Yes"),Rates!$G$21,IF(AND(C167="B",'Claim Details'!$E$28&gt;=Rates!$F$14,'Claim Details'!$E$28&lt;=Rates!$F$15,'Claim Details'!$E$19="No"),Rates!$F$21,IF(AND(C167="B",'Claim Details'!$E$28&gt;=Rates!$H$14,'Claim Details'!$E$28&lt;=Rates!$H$15,'Claim Details'!$E$19="Yes"),Rates!$I$21,IF(AND(C167="B",'Claim Details'!$E$28&gt;=Rates!$H$14,'Claim Details'!$E$28&lt;=Rates!$H$15,'Claim Details'!$E$19="No"),Rates!$H$21,IF(AND(C167="B",'Claim Details'!$E$28&gt;=Rates!$J$14,'Claim Details'!$E$28&lt;=Rates!$J$15,'Claim Details'!$E$19="Yes"),Rates!$K$21,IF(AND(C167="B",'Claim Details'!$E$28&gt;=Rates!$J$14,'Claim Details'!$E$28&lt;=Rates!$J$15,'Claim Details'!$E$19="No"),Rates!$J$21,"£0.00"))))))))))))))))</f>
        <v>£0.00</v>
      </c>
      <c r="AV167" s="191" t="str">
        <f>IF(AND(C167="A",'Claim Details'!$E$28&gt;=Rates!$D$14,'Claim Details'!$E$28&lt;=Rates!$D$15,'Claim Details'!$E$19="Yes"),Rates!$E$22,IF(AND(C167="A",'Claim Details'!$E$28&gt;=Rates!$D$14,'Claim Details'!$E$28&lt;=Rates!$D$15,'Claim Details'!$E$19="No"),Rates!$D$22,IF(AND(C167="A",'Claim Details'!$E$28&gt;=Rates!$F$14,'Claim Details'!$E$28&lt;=Rates!$F$15,'Claim Details'!$E$19="Yes"),Rates!$G$22,IF(AND(C167="A",'Claim Details'!$E$28&gt;=Rates!$F$14,'Claim Details'!$E$28&lt;=Rates!$F$15,'Claim Details'!$E$19="No"),Rates!$F$22,IF(AND(C167="A",'Claim Details'!$E$28&gt;=Rates!$H$14,'Claim Details'!$E$28&lt;=Rates!$H$15,'Claim Details'!$E$19="Yes"),Rates!$I$22,IF(AND(C167="A",'Claim Details'!$E$28&gt;=Rates!$H$14,'Claim Details'!$E$28&lt;=Rates!$H$15,'Claim Details'!$E$19="No"),Rates!$H$22,IF(AND(C167="A",'Claim Details'!$E$28&gt;=Rates!$J$14,'Claim Details'!$E$28&lt;=Rates!$J$15,'Claim Details'!$E$19="Yes"),Rates!$K$22,IF(AND(C167="A",'Claim Details'!$E$28&gt;=Rates!$J$14,'Claim Details'!$E$28&lt;=Rates!$J$15,'Claim Details'!$E$19="No"),Rates!$J$22,IF(AND(C167="B",'Claim Details'!$E$28&gt;=Rates!$D$14,'Claim Details'!$E$28&lt;=Rates!$D$15,'Claim Details'!$E$19="Yes"),Rates!$E$23,IF(AND(C167="B",'Claim Details'!$E$28&gt;=Rates!$D$14,'Claim Details'!$E$28&lt;=Rates!$D$15,'Claim Details'!$E$19="No"),Rates!$D$23,IF(AND(C167="B",'Claim Details'!$E$28&gt;=Rates!$F$14,'Claim Details'!$E$28&lt;=Rates!$F$15,'Claim Details'!$E$19="Yes"),Rates!$G$23,IF(AND(C167="B",'Claim Details'!$E$28&gt;=Rates!$F$14,'Claim Details'!$E$28&lt;=Rates!$F$15,'Claim Details'!$E$19="No"),Rates!$F$23,IF(AND(C167="B",'Claim Details'!$E$28&gt;=Rates!$H$14,'Claim Details'!$E$28&lt;=Rates!$H$15,'Claim Details'!$E$19="Yes"),Rates!$I$23,IF(AND(C167="B",'Claim Details'!$E$28&gt;=Rates!$H$14,'Claim Details'!$E$28&lt;=Rates!$H$15,'Claim Details'!$E$19="No"),Rates!$H$23,IF(AND(C167="B",'Claim Details'!$E$28&gt;=Rates!$J$14,'Claim Details'!$E$28&lt;=Rates!$J$15,'Claim Details'!$E$19="Yes"),Rates!$K$23,IF(AND(C167="B",'Claim Details'!$E$28&gt;=Rates!$J$14,'Claim Details'!$E$28&lt;=Rates!$J$15,'Claim Details'!$E$19="No"),Rates!$J$23,IF(AND(C167="C",'Claim Details'!$E$28&gt;=Rates!$D$14,'Claim Details'!$E$28&lt;=Rates!$D$15,'Claim Details'!$E$19="Yes"),Rates!$E$24,IF(AND(C167="C",'Claim Details'!$E$28&gt;=Rates!$D$14,'Claim Details'!$E$28&lt;=Rates!$D$15,'Claim Details'!$E$19="No"),Rates!$D$24,IF(AND(C167="C",'Claim Details'!$E$28&gt;=Rates!$F$14,'Claim Details'!$E$28&lt;=Rates!$F$15,'Claim Details'!$E$19="Yes"),Rates!$G$24,IF(AND(C167="C",'Claim Details'!$E$28&gt;=Rates!$F$14,'Claim Details'!$E$28&lt;=Rates!$F$15,'Claim Details'!$E$19="No"),Rates!$F$24,IF(AND(C167="C",'Claim Details'!$E$28&gt;=Rates!$H$14,'Claim Details'!$E$28&lt;=Rates!$H$15,'Claim Details'!$E$19="Yes"),Rates!$I$24,IF(AND(C167="C",'Claim Details'!$E$28&gt;=Rates!$H$14,'Claim Details'!$E$28&lt;=Rates!$H$15,'Claim Details'!$E$19="No"),Rates!$H$24,IF(AND(C167="C",'Claim Details'!$E$28&gt;=Rates!$J$14,'Claim Details'!$E$28&lt;=Rates!$J$15,'Claim Details'!$E$19="Yes"),Rates!$K$24,IF(AND(C167="C",'Claim Details'!$E$28&gt;=Rates!$J$14,'Claim Details'!$E$28&lt;=Rates!$J$15,'Claim Details'!$E$19="No"),Rates!$J$24,"£0.00"))))))))))))))))))))))))</f>
        <v>£0.00</v>
      </c>
      <c r="AW167" s="1"/>
      <c r="AX167" s="189" t="str">
        <f>IF(AND(U167="A",'Claim Details'!$I$28&gt;=Rates!$D$14,'Claim Details'!$I$28&lt;=Rates!$D$15,'Claim Details'!$I$19="Yes"),Rates!$J$17,IF(AND(U167="A",'Claim Details'!$I$28&gt;=Rates!$D$14,'Claim Details'!$I$28&lt;=Rates!$D$15,'Claim Details'!$I$19="No"),Rates!$D$17,IF(AND(U167="A",'Claim Details'!$I$28&gt;=Rates!$F$14,'Claim Details'!$I$28&lt;=Rates!$F$15,'Claim Details'!$I$19="Yes"),Rates!$G$17,IF(AND(U167="A",'Claim Details'!$I$28&gt;=Rates!$F$14,'Claim Details'!$I$28&lt;=Rates!$F$15,'Claim Details'!$I$19="No"),Rates!$F$17,IF(AND(U167="A",'Claim Details'!$I$28&gt;=Rates!$H$14,'Claim Details'!$I$28&lt;=Rates!$H$15,'Claim Details'!$I$19="Yes"),Rates!$I$17,IF(AND(U167="A",'Claim Details'!$I$28&gt;=Rates!$H$14,'Claim Details'!$I$28&lt;=Rates!$H$15,'Claim Details'!$I$19="No"),Rates!$H$17,IF(AND(U167="A",'Claim Details'!$I$28&gt;=Rates!$J$14,'Claim Details'!$I$28&lt;=Rates!$J$15,'Claim Details'!$I$19="Yes"),Rates!$K$17,IF(AND(U167="A",'Claim Details'!$I$28&gt;=Rates!$J$14,'Claim Details'!$I$28&lt;=Rates!$J$15,'Claim Details'!$I$19="No"),Rates!$J$17,IF(AND(U167="B",'Claim Details'!$I$28&gt;=Rates!$D$14,'Claim Details'!$I$28&lt;=Rates!$D$15,'Claim Details'!$I$19="Yes"),Rates!$E$18,IF(AND(U167="B",'Claim Details'!$I$28&gt;=Rates!$D$14,'Claim Details'!$I$28&lt;=Rates!$D$15,'Claim Details'!$I$19="No"),Rates!$D$18,IF(AND(U167="B",'Claim Details'!$I$28&gt;=Rates!$F$14,'Claim Details'!$I$28&lt;=Rates!$F$15,'Claim Details'!$I$19="Yes"),Rates!$G$18,IF(AND(U167="B",'Claim Details'!$I$28&gt;=Rates!$F$14,'Claim Details'!$I$28&lt;=Rates!$F$15,'Claim Details'!$I$19="No"),Rates!$F$18,IF(AND(U167="B",'Claim Details'!$I$28&gt;=Rates!$H$14,'Claim Details'!$I$28&lt;=Rates!$H$15,'Claim Details'!$I$19="Yes"),Rates!$I$18,IF(AND(U167="B",'Claim Details'!$I$28&gt;=Rates!$H$14,'Claim Details'!$I$28&lt;=Rates!$H$15,'Claim Details'!$I$19="No"),Rates!$H$18,IF(AND(U167="B",'Claim Details'!$I$28&gt;=Rates!$J$14,'Claim Details'!$I$28&lt;=Rates!$J$15,'Claim Details'!$I$19="Yes"),Rates!$K$18,IF(AND(U167="B",'Claim Details'!$I$28&gt;=Rates!$J$14,'Claim Details'!$I$28&lt;=Rates!$J$15,'Claim Details'!$I$19="No"),Rates!$J$18,IF(AND(U167="C",'Claim Details'!$I$28&gt;=Rates!$D$14,'Claim Details'!$I$28&lt;=Rates!$D$15,'Claim Details'!$I$19="Yes"),Rates!$E$19,IF(AND(U167="C",'Claim Details'!$I$28&gt;=Rates!$D$14,'Claim Details'!$I$28&lt;=Rates!$D$15,'Claim Details'!$I$19="No"),Rates!$D$19,IF(AND(U167="C",'Claim Details'!$I$28&gt;=Rates!$F$14,'Claim Details'!$I$28&lt;=Rates!$F$15,'Claim Details'!$I$19="Yes"),Rates!$G$19,IF(AND(U167="C",'Claim Details'!$I$28&gt;=Rates!$F$14,'Claim Details'!$I$28&lt;=Rates!$F$15,'Claim Details'!$I$19="No"),Rates!$F$19,IF(AND(U167="C",'Claim Details'!$I$28&gt;=Rates!$H$14,'Claim Details'!$I$28&lt;=Rates!$H$15,'Claim Details'!$I$19="Yes"),Rates!$I$19,IF(AND(U167="C",'Claim Details'!$I$28&gt;=Rates!$H$14,'Claim Details'!$I$28&lt;=Rates!$H$15,'Claim Details'!$I$19="No"),Rates!$H$19,IF(AND(U167="C",'Claim Details'!$I$28&gt;=Rates!$J$14,'Claim Details'!$I$28&lt;=Rates!$J$15,'Claim Details'!$I$19="Yes"),Rates!$K$19,IF(AND(U167="C",'Claim Details'!$I$28&gt;=Rates!$J$14,'Claim Details'!$I$28&lt;=Rates!$J$15,'Claim Details'!$I$19="No"),Rates!$J$19,"£0.00"))))))))))))))))))))))))</f>
        <v>£0.00</v>
      </c>
      <c r="AY167" s="189" t="str">
        <f>IF(AND(C167="A",'Claim Details'!$I$28&gt;=Rates!$D$14,'Claim Details'!$I$28&lt;=Rates!$D$15,'Claim Details'!$I$19="Yes"),Rates!$J$25,IF(AND(C167="A",'Claim Details'!$I$28&gt;=Rates!$D$14,'Claim Details'!$I$28&lt;=Rates!$D$15,'Claim Details'!$I$19="No"),Rates!$D$25,IF(AND(C167="A",'Claim Details'!$I$28&gt;=Rates!$F$14,'Claim Details'!$I$28&lt;=Rates!$F$15,'Claim Details'!$I$19="Yes"),Rates!$G$25,IF(AND(C167="A",'Claim Details'!$I$28&gt;=Rates!$F$14,'Claim Details'!$I$28&lt;=Rates!$F$15,'Claim Details'!$I$19="No"),Rates!$F$25,IF(AND(C167="A",'Claim Details'!$I$28&gt;=Rates!$H$14,'Claim Details'!$I$28&lt;=Rates!$H$15,'Claim Details'!$I$19="Yes"),Rates!$I$25,IF(AND(C167="A",'Claim Details'!$I$28&gt;=Rates!$H$14,'Claim Details'!$I$28&lt;=Rates!$H$15,'Claim Details'!$I$19="No"),Rates!$H$25,IF(AND(C167="A",'Claim Details'!$I$28&gt;=Rates!$J$14,'Claim Details'!$I$28&lt;=Rates!$J$15,'Claim Details'!$I$19="Yes"),Rates!$K$25,IF(AND(C167="A",'Claim Details'!$I$28&gt;=Rates!$J$14,'Claim Details'!$I$28&lt;=Rates!$J$15,'Claim Details'!$I$19="No"),Rates!$J$25,IF(AND(C167="B",'Claim Details'!$I$28&gt;=Rates!$D$14,'Claim Details'!$I$28&lt;=Rates!$D$15,'Claim Details'!$I$19="Yes"),Rates!$E$26,IF(AND(C167="B",'Claim Details'!$I$28&gt;=Rates!$D$14,'Claim Details'!$I$28&lt;=Rates!$D$15,'Claim Details'!$I$19="No"),Rates!$D$26,IF(AND(C167="B",'Claim Details'!$I$28&gt;=Rates!$F$14,'Claim Details'!$I$28&lt;=Rates!$F$15,'Claim Details'!$I$19="Yes"),Rates!$G$26,IF(AND(C167="B",'Claim Details'!$I$28&gt;=Rates!$F$14,'Claim Details'!$I$28&lt;=Rates!$F$15,'Claim Details'!$I$19="No"),Rates!$F$26,IF(AND(C167="B",'Claim Details'!$I$28&gt;=Rates!$H$14,'Claim Details'!$I$28&lt;=Rates!$H$15,'Claim Details'!$I$19="Yes"),Rates!$I$26,IF(AND(C167="B",'Claim Details'!$I$28&gt;=Rates!$H$14,'Claim Details'!$I$28&lt;=Rates!$H$15,'Claim Details'!$I$19="No"),Rates!$H$26,IF(AND(C167="B",'Claim Details'!$I$28&gt;=Rates!$J$14,'Claim Details'!$I$28&lt;=Rates!$J$15,'Claim Details'!$I$19="Yes"),Rates!$K$26,IF(AND(C167="B",'Claim Details'!$I$28&gt;=Rates!$J$14,'Claim Details'!$I$28&lt;=Rates!$J$15,'Claim Details'!$I$19="No"),Rates!$J$26,IF(AND(C167="C",'Claim Details'!$I$28&gt;=Rates!$D$14,'Claim Details'!$I$28&lt;=Rates!$D$15,'Claim Details'!$I$19="Yes"),Rates!$E$27,IF(AND(C167="C",'Claim Details'!$I$28&gt;=Rates!$D$14,'Claim Details'!$I$28&lt;=Rates!$D$15,'Claim Details'!$I$19="No"),Rates!$D$27,IF(AND(C167="C",'Claim Details'!$I$28&gt;=Rates!$F$14,'Claim Details'!$I$28&lt;=Rates!$F$15,'Claim Details'!$I$19="Yes"),Rates!$G$27,IF(AND(C167="C",'Claim Details'!$I$28&gt;=Rates!$F$14,'Claim Details'!$I$28&lt;=Rates!$F$15,'Claim Details'!$I$19="No"),Rates!$F$27,IF(AND(C167="C",'Claim Details'!$I$28&gt;=Rates!$H$14,'Claim Details'!$I$28&lt;=Rates!$H$15,'Claim Details'!$I$19="Yes"),Rates!$I$27,IF(AND(C167="C",'Claim Details'!$I$28&gt;=Rates!$H$14,'Claim Details'!$I$28&lt;=Rates!$H$15,'Claim Details'!$I$19="No"),Rates!$H$27,IF(AND(C167="C",'Claim Details'!$I$28&gt;=Rates!$J$14,'Claim Details'!$I$28&lt;=Rates!$J$15,'Claim Details'!$I$19="Yes"),Rates!$K$27,IF(AND(C167="C",'Claim Details'!$I$28&gt;=Rates!$J$14,'Claim Details'!$I$28&lt;=Rates!$J$15,'Claim Details'!$I$19="No"),Rates!$J$27,"£0.00"))))))))))))))))))))))))</f>
        <v>£0.00</v>
      </c>
      <c r="AZ167" s="189" t="str">
        <f>IF(AND(C167="A",'Claim Details'!$I$28&gt;=Rates!$D$14,'Claim Details'!$I$28&lt;=Rates!$D$15,'Claim Details'!$I$19="Yes"),Rates!$E$20,IF(AND(C167="A",'Claim Details'!$I$28&gt;=Rates!$D$14,'Claim Details'!$I$28&lt;=Rates!$D$15,'Claim Details'!$I$19="No"),Rates!$D$20,IF(AND(C167="A",'Claim Details'!$I$28&gt;=Rates!$F$14,'Claim Details'!$I$28&lt;=Rates!$F$15,'Claim Details'!$I$19="Yes"),Rates!$G$20,IF(AND(C167="A",'Claim Details'!$I$28&gt;=Rates!$F$14,'Claim Details'!$I$28&lt;=Rates!$F$15,'Claim Details'!$I$19="No"),Rates!$F$20,IF(AND(C167="A",'Claim Details'!$I$28&gt;=Rates!$H$14,'Claim Details'!$I$28&lt;=Rates!$H$15,'Claim Details'!$I$19="Yes"),Rates!$I$20,IF(AND(C167="A",'Claim Details'!$I$28&gt;=Rates!$H$14,'Claim Details'!$I$28&lt;=Rates!$H$15,'Claim Details'!$I$19="No"),Rates!$H$20,IF(AND(C167="A",'Claim Details'!$I$28&gt;=Rates!$J$14,'Claim Details'!$I$28&lt;=Rates!$J$15,'Claim Details'!$I$19="Yes"),Rates!$K$20,IF(AND(C167="A",'Claim Details'!$I$28&gt;=Rates!$J$14,'Claim Details'!$I$28&lt;=Rates!$J$15,'Claim Details'!$I$19="No"),Rates!$J$20,IF(AND(C167="B",'Claim Details'!$I$28&gt;=Rates!$D$14,'Claim Details'!$I$28&lt;=Rates!$D$15,'Claim Details'!$I$19="Yes"),Rates!$E$21,IF(AND(C167="B",'Claim Details'!$I$28&gt;=Rates!$D$14,'Claim Details'!$I$28&lt;=Rates!$D$15,'Claim Details'!$I$19="No"),Rates!$D$21,IF(AND(C167="B",'Claim Details'!$I$28&gt;=Rates!$F$14,'Claim Details'!$I$28&lt;=Rates!$F$15,'Claim Details'!$I$19="Yes"),Rates!$G$21,IF(AND(C167="B",'Claim Details'!$I$28&gt;=Rates!$F$14,'Claim Details'!$I$28&lt;=Rates!$F$15,'Claim Details'!$I$19="No"),Rates!$F$21,IF(AND(C167="B",'Claim Details'!$I$28&gt;=Rates!$H$14,'Claim Details'!$I$28&lt;=Rates!$H$15,'Claim Details'!$I$19="Yes"),Rates!$I$21,IF(AND(C167="B",'Claim Details'!$I$28&gt;=Rates!$H$14,'Claim Details'!$I$28&lt;=Rates!$H$15,'Claim Details'!$I$19="No"),Rates!$H$21,IF(AND(C167="B",'Claim Details'!$I$28&gt;=Rates!$J$14,'Claim Details'!$I$28&lt;=Rates!$J$15,'Claim Details'!$I$19="Yes"),Rates!$K$21,IF(AND(C167="B",'Claim Details'!$I$28&gt;=Rates!$J$14,'Claim Details'!$I$28&lt;=Rates!$J$15,'Claim Details'!$I$19="No"),Rates!$J$21,"£0.00"))))))))))))))))</f>
        <v>£0.00</v>
      </c>
      <c r="BA167" s="189" t="str">
        <f>IF(AND(C167="A",'Claim Details'!$I$28&gt;=Rates!$D$14,'Claim Details'!$I$28&lt;=Rates!$D$15,'Claim Details'!$I$19="Yes"),Rates!$E$22,IF(AND(C167="A",'Claim Details'!$I$28&gt;=Rates!$D$14,'Claim Details'!$I$28&lt;=Rates!$D$15,'Claim Details'!$I$19="No"),Rates!$D$22,IF(AND(C167="A",'Claim Details'!$I$28&gt;=Rates!$F$14,'Claim Details'!$I$28&lt;=Rates!$F$15,'Claim Details'!$I$19="Yes"),Rates!$G$22,IF(AND(C167="A",'Claim Details'!$I$28&gt;=Rates!$F$14,'Claim Details'!$I$28&lt;=Rates!$F$15,'Claim Details'!$I$19="No"),Rates!$F$22,IF(AND(C167="A",'Claim Details'!$I$28&gt;=Rates!$H$14,'Claim Details'!$I$28&lt;=Rates!$H$15,'Claim Details'!$I$19="Yes"),Rates!$I$22,IF(AND(C167="A",'Claim Details'!$I$28&gt;=Rates!$H$14,'Claim Details'!$I$28&lt;=Rates!$H$15,'Claim Details'!$I$19="No"),Rates!$H$22,IF(AND(C167="A",'Claim Details'!$I$28&gt;=Rates!$J$14,'Claim Details'!$I$28&lt;=Rates!$J$15,'Claim Details'!$I$19="Yes"),Rates!$K$22,IF(AND(C167="A",'Claim Details'!$I$28&gt;=Rates!$J$14,'Claim Details'!$I$28&lt;=Rates!$J$15,'Claim Details'!$I$19="No"),Rates!$J$22,IF(AND(C167="B",'Claim Details'!$I$28&gt;=Rates!$D$14,'Claim Details'!$I$28&lt;=Rates!$D$15,'Claim Details'!$I$19="Yes"),Rates!$E$23,IF(AND(C167="B",'Claim Details'!$I$28&gt;=Rates!$D$14,'Claim Details'!$I$28&lt;=Rates!$D$15,'Claim Details'!$I$19="No"),Rates!$D$23,IF(AND(C167="B",'Claim Details'!$I$28&gt;=Rates!$F$14,'Claim Details'!$I$28&lt;=Rates!$F$15,'Claim Details'!$I$19="Yes"),Rates!$G$23,IF(AND(C167="B",'Claim Details'!$I$28&gt;=Rates!$F$14,'Claim Details'!$I$28&lt;=Rates!$F$15,'Claim Details'!$I$19="No"),Rates!$F$23,IF(AND(C167="B",'Claim Details'!$I$28&gt;=Rates!$H$14,'Claim Details'!$I$28&lt;=Rates!$H$15,'Claim Details'!$I$19="Yes"),Rates!$I$23,IF(AND(C167="B",'Claim Details'!$I$28&gt;=Rates!$H$14,'Claim Details'!$I$28&lt;=Rates!$H$15,'Claim Details'!$I$19="No"),Rates!$H$23,IF(AND(C167="B",'Claim Details'!$I$28&gt;=Rates!$J$14,'Claim Details'!$I$28&lt;=Rates!$J$15,'Claim Details'!$I$19="Yes"),Rates!$K$23,IF(AND(C167="B",'Claim Details'!$I$28&gt;=Rates!$J$14,'Claim Details'!$I$28&lt;=Rates!$J$15,'Claim Details'!$I$19="No"),Rates!$J$23,IF(AND(C167="C",'Claim Details'!$I$28&gt;=Rates!$D$14,'Claim Details'!$I$28&lt;=Rates!$D$15,'Claim Details'!$I$19="Yes"),Rates!$E$24,IF(AND(C167="C",'Claim Details'!$I$28&gt;=Rates!$D$14,'Claim Details'!$I$28&lt;=Rates!$D$15,'Claim Details'!$I$19="No"),Rates!$D$24,IF(AND(C167="C",'Claim Details'!$I$28&gt;=Rates!$F$14,'Claim Details'!$I$28&lt;=Rates!$F$15,'Claim Details'!$I$19="Yes"),Rates!$G$24,IF(AND(C167="C",'Claim Details'!$I$28&gt;=Rates!$F$14,'Claim Details'!$I$28&lt;=Rates!$F$15,'Claim Details'!$I$19="No"),Rates!$F$24,IF(AND(C167="C",'Claim Details'!$I$28&gt;=Rates!$H$14,'Claim Details'!$I$28&lt;=Rates!$H$15,'Claim Details'!$I$19="Yes"),Rates!$I$24,IF(AND(C167="C",'Claim Details'!$I$28&gt;=Rates!$H$14,'Claim Details'!$I$28&lt;=Rates!$H$15,'Claim Details'!$I$19="No"),Rates!$H$24,IF(AND(C167="C",'Claim Details'!$I$28&gt;=Rates!$J$14,'Claim Details'!$I$28&lt;=Rates!$J$15,'Claim Details'!$I$19="Yes"),Rates!$K$24,IF(AND(C167="C",'Claim Details'!$I$28&gt;=Rates!$J$14,'Claim Details'!$I$28&lt;=Rates!$J$15,'Claim Details'!$I$19="No"),Rates!$J$24,"£0.00"))))))))))))))))))))))))</f>
        <v>£0.00</v>
      </c>
      <c r="BB167" s="189" t="str">
        <f t="shared" si="42"/>
        <v>£0.00</v>
      </c>
      <c r="BC167" s="1"/>
      <c r="BD167" s="189" t="str">
        <f>IF(AND(AE167="A",'Claim Details'!$I$28&gt;=Rates!$D$14,'Claim Details'!$I$28&lt;=Rates!$D$15,'Claim Details'!$I$19="Yes"),Rates!$J$17,IF(AND(AE167="A",'Claim Details'!$I$28&gt;=Rates!$D$14,'Claim Details'!$I$28&lt;=Rates!$D$15,'Claim Details'!$I$19="No"),Rates!$D$17,IF(AND(AE167="A",'Claim Details'!$I$28&gt;=Rates!$F$14,'Claim Details'!$I$28&lt;=Rates!$F$15,'Claim Details'!$I$19="Yes"),Rates!$G$17,IF(AND(AE167="A",'Claim Details'!$I$28&gt;=Rates!$F$14,'Claim Details'!$I$28&lt;=Rates!$F$15,'Claim Details'!$I$19="No"),Rates!$F$17,IF(AND(AE167="A",'Claim Details'!$I$28&gt;=Rates!$H$14,'Claim Details'!$I$28&lt;=Rates!$H$15,'Claim Details'!$I$19="Yes"),Rates!$I$17,IF(AND(AE167="A",'Claim Details'!$I$28&gt;=Rates!$H$14,'Claim Details'!$I$28&lt;=Rates!$H$15,'Claim Details'!$I$19="No"),Rates!$H$17,IF(AND(AE167="A",'Claim Details'!$I$28&gt;=Rates!$J$14,'Claim Details'!$I$28&lt;=Rates!$J$15,'Claim Details'!$I$19="Yes"),Rates!$K$17,IF(AND(AE167="A",'Claim Details'!$I$28&gt;=Rates!$J$14,'Claim Details'!$I$28&lt;=Rates!$J$15,'Claim Details'!$I$19="No"),Rates!$J$17,IF(AND(AE167="B",'Claim Details'!$I$28&gt;=Rates!$D$14,'Claim Details'!$I$28&lt;=Rates!$D$15,'Claim Details'!$I$19="Yes"),Rates!$E$18,IF(AND(AE167="B",'Claim Details'!$I$28&gt;=Rates!$D$14,'Claim Details'!$I$28&lt;=Rates!$D$15,'Claim Details'!$I$19="No"),Rates!$D$18,IF(AND(AE167="B",'Claim Details'!$I$28&gt;=Rates!$F$14,'Claim Details'!$I$28&lt;=Rates!$F$15,'Claim Details'!$I$19="Yes"),Rates!$G$18,IF(AND(AE167="B",'Claim Details'!$I$28&gt;=Rates!$F$14,'Claim Details'!$I$28&lt;=Rates!$F$15,'Claim Details'!$I$19="No"),Rates!$F$18,IF(AND(AE167="B",'Claim Details'!$I$28&gt;=Rates!$H$14,'Claim Details'!$I$28&lt;=Rates!$H$15,'Claim Details'!$I$19="Yes"),Rates!$I$18,IF(AND(AE167="B",'Claim Details'!$I$28&gt;=Rates!$H$14,'Claim Details'!$I$28&lt;=Rates!$H$15,'Claim Details'!$I$19="No"),Rates!$H$18,IF(AND(AE167="B",'Claim Details'!$I$28&gt;=Rates!$J$14,'Claim Details'!$I$28&lt;=Rates!$J$15,'Claim Details'!$I$19="Yes"),Rates!$K$18,IF(AND(AE167="B",'Claim Details'!$I$28&gt;=Rates!$J$14,'Claim Details'!$I$28&lt;=Rates!$J$15,'Claim Details'!$I$19="No"),Rates!$J$18,IF(AND(AE167="C",'Claim Details'!$I$28&gt;=Rates!$D$14,'Claim Details'!$I$28&lt;=Rates!$D$15,'Claim Details'!$I$19="Yes"),Rates!$E$19,IF(AND(AE167="C",'Claim Details'!$I$28&gt;=Rates!$D$14,'Claim Details'!$I$28&lt;=Rates!$D$15,'Claim Details'!$I$19="No"),Rates!$D$19,IF(AND(AE167="C",'Claim Details'!$I$28&gt;=Rates!$F$14,'Claim Details'!$I$28&lt;=Rates!$F$15,'Claim Details'!$I$19="Yes"),Rates!$G$19,IF(AND(AE167="C",'Claim Details'!$I$28&gt;=Rates!$F$14,'Claim Details'!$I$28&lt;=Rates!$F$15,'Claim Details'!$I$19="No"),Rates!$F$19,IF(AND(AE167="C",'Claim Details'!$I$28&gt;=Rates!$H$14,'Claim Details'!$I$28&lt;=Rates!$H$15,'Claim Details'!$I$19="Yes"),Rates!$I$19,IF(AND(AE167="C",'Claim Details'!$I$28&gt;=Rates!$H$14,'Claim Details'!$I$28&lt;=Rates!$H$15,'Claim Details'!$I$19="No"),Rates!$H$19,IF(AND(AE167="C",'Claim Details'!$I$28&gt;=Rates!$J$14,'Claim Details'!$I$28&lt;=Rates!$J$15,'Claim Details'!$I$19="Yes"),Rates!$K$19,IF(AND(AE167="C",'Claim Details'!$I$28&gt;=Rates!$J$14,'Claim Details'!$I$28&lt;=Rates!$J$15,'Claim Details'!$I$19="No"),Rates!$J$19,"£0.00"))))))))))))))))))))))))</f>
        <v>£0.00</v>
      </c>
      <c r="BE167" s="189" t="str">
        <f>IF(AND(AE167="A",'Claim Details'!$I$28&gt;=Rates!$D$14,'Claim Details'!$I$28&lt;=Rates!$D$15,'Claim Details'!$I$19="Yes"),Rates!$J$25,IF(AND(AE167="A",'Claim Details'!$I$28&gt;=Rates!$D$14,'Claim Details'!$I$28&lt;=Rates!$D$15,'Claim Details'!$I$19="No"),Rates!$D$25,IF(AND(AE167="A",'Claim Details'!$I$28&gt;=Rates!$F$14,'Claim Details'!$I$28&lt;=Rates!$F$15,'Claim Details'!$I$19="Yes"),Rates!$G$25,IF(AND(AE167="A",'Claim Details'!$I$28&gt;=Rates!$F$14,'Claim Details'!$I$28&lt;=Rates!$F$15,'Claim Details'!$I$19="No"),Rates!$F$25,IF(AND(AE167="A",'Claim Details'!$I$28&gt;=Rates!$H$14,'Claim Details'!$I$28&lt;=Rates!$H$15,'Claim Details'!$I$19="Yes"),Rates!$I$25,IF(AND(AE167="A",'Claim Details'!$I$28&gt;=Rates!$H$14,'Claim Details'!$I$28&lt;=Rates!$H$15,'Claim Details'!$I$19="No"),Rates!$H$25,IF(AND(AE167="A",'Claim Details'!$I$28&gt;=Rates!$J$14,'Claim Details'!$I$28&lt;=Rates!$J$15,'Claim Details'!$I$19="Yes"),Rates!$K$25,IF(AND(AE167="A",'Claim Details'!$I$28&gt;=Rates!$J$14,'Claim Details'!$I$28&lt;=Rates!$J$15,'Claim Details'!$I$19="No"),Rates!$J$25,IF(AND(AE167="B",'Claim Details'!$I$28&gt;=Rates!$D$14,'Claim Details'!$I$28&lt;=Rates!$D$15,'Claim Details'!$I$19="Yes"),Rates!$E$26,IF(AND(AE167="B",'Claim Details'!$I$28&gt;=Rates!$D$14,'Claim Details'!$I$28&lt;=Rates!$D$15,'Claim Details'!$I$19="No"),Rates!$D$26,IF(AND(AE167="B",'Claim Details'!$I$28&gt;=Rates!$F$14,'Claim Details'!$I$28&lt;=Rates!$F$15,'Claim Details'!$I$19="Yes"),Rates!$G$26,IF(AND(AE167="B",'Claim Details'!$I$28&gt;=Rates!$F$14,'Claim Details'!$I$28&lt;=Rates!$F$15,'Claim Details'!$I$19="No"),Rates!$F$26,IF(AND(AE167="B",'Claim Details'!$I$28&gt;=Rates!$H$14,'Claim Details'!$I$28&lt;=Rates!$H$15,'Claim Details'!$I$19="Yes"),Rates!$I$26,IF(AND(AE167="B",'Claim Details'!$I$28&gt;=Rates!$H$14,'Claim Details'!$I$28&lt;=Rates!$H$15,'Claim Details'!$I$19="No"),Rates!$H$26,IF(AND(AE167="B",'Claim Details'!$I$28&gt;=Rates!$J$14,'Claim Details'!$I$28&lt;=Rates!$J$15,'Claim Details'!$I$19="Yes"),Rates!$K$26,IF(AND(AE167="B",'Claim Details'!$I$28&gt;=Rates!$J$14,'Claim Details'!$I$28&lt;=Rates!$J$15,'Claim Details'!$I$19="No"),Rates!$J$26,IF(AND(AE167="C",'Claim Details'!$I$28&gt;=Rates!$D$14,'Claim Details'!$I$28&lt;=Rates!$D$15,'Claim Details'!$I$19="Yes"),Rates!$E$27,IF(AND(AE167="C",'Claim Details'!$I$28&gt;=Rates!$D$14,'Claim Details'!$I$28&lt;=Rates!$D$15,'Claim Details'!$I$19="No"),Rates!$D$27,IF(AND(AE167="C",'Claim Details'!$I$28&gt;=Rates!$F$14,'Claim Details'!$I$28&lt;=Rates!$F$15,'Claim Details'!$I$19="Yes"),Rates!$G$27,IF(AND(AE167="C",'Claim Details'!$I$28&gt;=Rates!$F$14,'Claim Details'!$I$28&lt;=Rates!$F$15,'Claim Details'!$I$19="No"),Rates!$F$27,IF(AND(AE167="C",'Claim Details'!$I$28&gt;=Rates!$H$14,'Claim Details'!$I$28&lt;=Rates!$H$15,'Claim Details'!$I$19="Yes"),Rates!$I$27,IF(AND(AE167="C",'Claim Details'!$I$28&gt;=Rates!$H$14,'Claim Details'!$I$28&lt;=Rates!$H$15,'Claim Details'!$I$19="No"),Rates!$H$27,IF(AND(AE167="C",'Claim Details'!$I$28&gt;=Rates!$J$14,'Claim Details'!$I$28&lt;=Rates!$J$15,'Claim Details'!$I$19="Yes"),Rates!$K$27,IF(AND(AE167="C",'Claim Details'!$I$28&gt;=Rates!$J$14,'Claim Details'!$I$28&lt;=Rates!$J$15,'Claim Details'!$I$19="No"),Rates!$J$27,"£0.00"))))))))))))))))))))))))</f>
        <v>£0.00</v>
      </c>
      <c r="BF167" s="189" t="str">
        <f>IF(AND(AE167="A",'Claim Details'!$I$28&gt;=Rates!$D$14,'Claim Details'!$I$28&lt;=Rates!$D$15,'Claim Details'!$I$19="Yes"),Rates!$E$20,IF(AND(AE167="A",'Claim Details'!$I$28&gt;=Rates!$D$14,'Claim Details'!$I$28&lt;=Rates!$D$15,'Claim Details'!$I$19="No"),Rates!$D$20,IF(AND(AE167="A",'Claim Details'!$I$28&gt;=Rates!$F$14,'Claim Details'!$I$28&lt;=Rates!$F$15,'Claim Details'!$I$19="Yes"),Rates!$G$20,IF(AND(AE167="A",'Claim Details'!$I$28&gt;=Rates!$F$14,'Claim Details'!$I$28&lt;=Rates!$F$15,'Claim Details'!$I$19="No"),Rates!$F$20,IF(AND(AE167="A",'Claim Details'!$I$28&gt;=Rates!$H$14,'Claim Details'!$I$28&lt;=Rates!$H$15,'Claim Details'!$I$19="Yes"),Rates!$I$20,IF(AND(AE167="A",'Claim Details'!$I$28&gt;=Rates!$H$14,'Claim Details'!$I$28&lt;=Rates!$H$15,'Claim Details'!$I$19="No"),Rates!$H$20,IF(AND(AE167="A",'Claim Details'!$I$28&gt;=Rates!$J$14,'Claim Details'!$I$28&lt;=Rates!$J$15,'Claim Details'!$I$19="Yes"),Rates!$K$20,IF(AND(AE167="A",'Claim Details'!$I$28&gt;=Rates!$J$14,'Claim Details'!$I$28&lt;=Rates!$J$15,'Claim Details'!$I$19="No"),Rates!$J$20,IF(AND(AE167="B",'Claim Details'!$I$28&gt;=Rates!$D$14,'Claim Details'!$I$28&lt;=Rates!$D$15,'Claim Details'!$I$19="Yes"),Rates!$E$21,IF(AND(AE167="B",'Claim Details'!$I$28&gt;=Rates!$D$14,'Claim Details'!$I$28&lt;=Rates!$D$15,'Claim Details'!$I$19="No"),Rates!$D$21,IF(AND(AE167="B",'Claim Details'!$I$28&gt;=Rates!$F$14,'Claim Details'!$I$28&lt;=Rates!$F$15,'Claim Details'!$I$19="Yes"),Rates!$G$21,IF(AND(AE167="B",'Claim Details'!$I$28&gt;=Rates!$F$14,'Claim Details'!$I$28&lt;=Rates!$F$15,'Claim Details'!$I$19="No"),Rates!$F$21,IF(AND(AE167="B",'Claim Details'!$I$28&gt;=Rates!$H$14,'Claim Details'!$I$28&lt;=Rates!$H$15,'Claim Details'!$I$19="Yes"),Rates!$I$21,IF(AND(AE167="B",'Claim Details'!$I$28&gt;=Rates!$H$14,'Claim Details'!$I$28&lt;=Rates!$H$15,'Claim Details'!$I$19="No"),Rates!$H$21,IF(AND(AE167="B",'Claim Details'!$I$28&gt;=Rates!$J$14,'Claim Details'!$I$28&lt;=Rates!$J$15,'Claim Details'!$I$19="Yes"),Rates!$K$21,IF(AND(AE167="B",'Claim Details'!$I$28&gt;=Rates!$J$14,'Claim Details'!$I$28&lt;=Rates!$J$15,'Claim Details'!$I$19="No"),Rates!$J$21,"£0.00"))))))))))))))))</f>
        <v>£0.00</v>
      </c>
      <c r="BG167" s="189" t="str">
        <f>IF(AND(AE167="A",'Claim Details'!$I$28&gt;=Rates!$D$14,'Claim Details'!$I$28&lt;=Rates!$D$15,'Claim Details'!$I$19="Yes"),Rates!$E$22,IF(AND(AE167="A",'Claim Details'!$I$28&gt;=Rates!$D$14,'Claim Details'!$I$28&lt;=Rates!$D$15,'Claim Details'!$I$19="No"),Rates!$D$22,IF(AND(AE167="A",'Claim Details'!$I$28&gt;=Rates!$F$14,'Claim Details'!$I$28&lt;=Rates!$F$15,'Claim Details'!$I$19="Yes"),Rates!$G$22,IF(AND(AE167="A",'Claim Details'!$I$28&gt;=Rates!$F$14,'Claim Details'!$I$28&lt;=Rates!$F$15,'Claim Details'!$I$19="No"),Rates!$F$22,IF(AND(AE167="A",'Claim Details'!$I$28&gt;=Rates!$H$14,'Claim Details'!$I$28&lt;=Rates!$H$15,'Claim Details'!$I$19="Yes"),Rates!$I$22,IF(AND(AE167="A",'Claim Details'!$I$28&gt;=Rates!$H$14,'Claim Details'!$I$28&lt;=Rates!$H$15,'Claim Details'!$I$19="No"),Rates!$H$22,IF(AND(AE167="A",'Claim Details'!$I$28&gt;=Rates!$J$14,'Claim Details'!$I$28&lt;=Rates!$J$15,'Claim Details'!$I$19="Yes"),Rates!$K$22,IF(AND(AE167="A",'Claim Details'!$I$28&gt;=Rates!$J$14,'Claim Details'!$I$28&lt;=Rates!$J$15,'Claim Details'!$I$19="No"),Rates!$J$22,IF(AND(AE167="B",'Claim Details'!$I$28&gt;=Rates!$D$14,'Claim Details'!$I$28&lt;=Rates!$D$15,'Claim Details'!$I$19="Yes"),Rates!$E$23,IF(AND(AE167="B",'Claim Details'!$I$28&gt;=Rates!$D$14,'Claim Details'!$I$28&lt;=Rates!$D$15,'Claim Details'!$I$19="No"),Rates!$D$23,IF(AND(AE167="B",'Claim Details'!$I$28&gt;=Rates!$F$14,'Claim Details'!$I$28&lt;=Rates!$F$15,'Claim Details'!$I$19="Yes"),Rates!$G$23,IF(AND(AE167="B",'Claim Details'!$I$28&gt;=Rates!$F$14,'Claim Details'!$I$28&lt;=Rates!$F$15,'Claim Details'!$I$19="No"),Rates!$F$23,IF(AND(AE167="B",'Claim Details'!$I$28&gt;=Rates!$H$14,'Claim Details'!$I$28&lt;=Rates!$H$15,'Claim Details'!$I$19="Yes"),Rates!$I$23,IF(AND(AE167="B",'Claim Details'!$I$28&gt;=Rates!$H$14,'Claim Details'!$I$28&lt;=Rates!$H$15,'Claim Details'!$I$19="No"),Rates!$H$23,IF(AND(AE167="B",'Claim Details'!$I$28&gt;=Rates!$J$14,'Claim Details'!$I$28&lt;=Rates!$J$15,'Claim Details'!$I$19="Yes"),Rates!$K$23,IF(AND(AE167="B",'Claim Details'!$I$28&gt;=Rates!$J$14,'Claim Details'!$I$28&lt;=Rates!$J$15,'Claim Details'!$I$19="No"),Rates!$J$23,IF(AND(AE167="C",'Claim Details'!$I$28&gt;=Rates!$D$14,'Claim Details'!$I$28&lt;=Rates!$D$15,'Claim Details'!$I$19="Yes"),Rates!$E$24,IF(AND(AE167="C",'Claim Details'!$I$28&gt;=Rates!$D$14,'Claim Details'!$I$28&lt;=Rates!$D$15,'Claim Details'!$I$19="No"),Rates!$D$24,IF(AND(AE167="C",'Claim Details'!$I$28&gt;=Rates!$F$14,'Claim Details'!$I$28&lt;=Rates!$F$15,'Claim Details'!$I$19="Yes"),Rates!$G$24,IF(AND(AE167="C",'Claim Details'!$I$28&gt;=Rates!$F$14,'Claim Details'!$I$28&lt;=Rates!$F$15,'Claim Details'!$I$19="No"),Rates!$F$24,IF(AND(AE167="C",'Claim Details'!$I$28&gt;=Rates!$H$14,'Claim Details'!$I$28&lt;=Rates!$H$15,'Claim Details'!$I$19="Yes"),Rates!$I$24,IF(AND(AE167="C",'Claim Details'!$I$28&gt;=Rates!$H$14,'Claim Details'!$I$28&lt;=Rates!$H$15,'Claim Details'!$I$19="No"),Rates!$H$24,IF(AND(AE167="C",'Claim Details'!$I$28&gt;=Rates!$J$14,'Claim Details'!$I$28&lt;=Rates!$J$15,'Claim Details'!$I$19="Yes"),Rates!$K$24,IF(AND(AE167="C",'Claim Details'!$I$28&gt;=Rates!$J$14,'Claim Details'!$I$28&lt;=Rates!$J$15,'Claim Details'!$I$19="No"),Rates!$J$24,"£0.00"))))))))))))))))))))))))</f>
        <v>£0.00</v>
      </c>
      <c r="BH167" s="189" t="str">
        <f t="shared" si="43"/>
        <v>£0.00</v>
      </c>
      <c r="BI167" s="189">
        <f t="shared" si="44"/>
        <v>0</v>
      </c>
      <c r="BO167" s="202" t="str">
        <f>IF(H167="","£0.00",IF(AP167="4","£0.00",IF(AP167="5","£0.00",IF(AP167="1","£0.00",((AQ167*H167)*'Claim Details'!$F$111)/100))))</f>
        <v>£0.00</v>
      </c>
      <c r="BP167" s="202" t="str">
        <f>IF(T167="","£0.00",IF(AP167="4","£0.00",IF(AP167="5","£0.00",IF(AP167="1","£0.00",((AR167*T167)*'Claim Details'!$N$111)/100))))</f>
        <v>£0.00</v>
      </c>
      <c r="BQ167" s="202" t="str">
        <f>IF(AI167="","£0.00",IF(AP167="4","£0.00",IF(AP167="5","£0.00",IF(AP167="1","£0.00",((BI167*AI167)*'Claim Details'!$W$111)/100))))</f>
        <v>£0.00</v>
      </c>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row>
    <row r="168" spans="1:97" ht="15">
      <c r="A168" s="145"/>
      <c r="B168" s="91"/>
      <c r="C168" s="96"/>
      <c r="D168" s="97"/>
      <c r="E168" s="98"/>
      <c r="F168" s="89"/>
      <c r="G168" s="99"/>
      <c r="H168" s="100"/>
      <c r="I168" s="221" t="str">
        <f t="shared" si="34"/>
        <v>£0.00</v>
      </c>
      <c r="J168" s="101"/>
      <c r="K168" s="100"/>
      <c r="L168" s="221" t="str">
        <f t="shared" si="35"/>
        <v>£0.00</v>
      </c>
      <c r="M168" s="101"/>
      <c r="N168" s="102"/>
      <c r="O168" s="145"/>
      <c r="P168" s="77"/>
      <c r="Q168" s="87"/>
      <c r="R168" s="87"/>
      <c r="S168" s="87"/>
      <c r="T168" s="149" t="str">
        <f t="shared" si="36"/>
        <v/>
      </c>
      <c r="U168" s="87" t="str">
        <f t="shared" si="45"/>
        <v/>
      </c>
      <c r="V168" s="87"/>
      <c r="W168" s="53" t="str">
        <f t="shared" si="37"/>
        <v>£0.00</v>
      </c>
      <c r="X168" s="53"/>
      <c r="Y168" s="87"/>
      <c r="Z168" s="78"/>
      <c r="AA168" s="79"/>
      <c r="AB168" s="160"/>
      <c r="AC168" s="98"/>
      <c r="AD168" s="225"/>
      <c r="AE168" s="235" t="str">
        <f t="shared" si="38"/>
        <v/>
      </c>
      <c r="AF168" s="87" t="str">
        <f t="shared" si="39"/>
        <v/>
      </c>
      <c r="AG168" s="53"/>
      <c r="AH168" s="224"/>
      <c r="AI168" s="226" t="str">
        <f t="shared" si="31"/>
        <v/>
      </c>
      <c r="AJ168" s="236" t="str">
        <f t="shared" si="40"/>
        <v>£0.00</v>
      </c>
      <c r="AK168" s="31"/>
      <c r="AL168" s="1"/>
      <c r="AM168" s="1"/>
      <c r="AN168" s="1"/>
      <c r="AO168" s="1"/>
      <c r="AP168" s="1" t="str">
        <f t="shared" si="32"/>
        <v/>
      </c>
      <c r="AQ168" s="27">
        <f t="shared" si="33"/>
        <v>0</v>
      </c>
      <c r="AR168" s="189">
        <f t="shared" si="41"/>
        <v>0</v>
      </c>
      <c r="AS168" s="190" t="str">
        <f>IF(AND(C168="A",'Claim Details'!$E$28&gt;=Rates!$D$14,'Claim Details'!$E$28&lt;=Rates!$D$15,'Claim Details'!$E$19="Yes"),Rates!$E$17,IF(AND(C168="A",'Claim Details'!$E$28&gt;=Rates!$D$14,'Claim Details'!$E$28&lt;=Rates!$D$15,'Claim Details'!$E$19="No"),Rates!$D$17,IF(AND(C168="A",'Claim Details'!$E$28&gt;=Rates!$F$14,'Claim Details'!$E$28&lt;=Rates!$F$15,'Claim Details'!$E$19="Yes"),Rates!$G$17,IF(AND(C168="A",'Claim Details'!$E$28&gt;=Rates!$F$14,'Claim Details'!$E$28&lt;=Rates!$F$15,'Claim Details'!$E$19="No"),Rates!$F$17,IF(AND(C168="A",'Claim Details'!$E$28&gt;=Rates!$H$14,'Claim Details'!$E$28&lt;=Rates!$H$15,'Claim Details'!$E$19="Yes"),Rates!$I$17,IF(AND(C168="A",'Claim Details'!$E$28&gt;=Rates!$H$14,'Claim Details'!$E$28&lt;=Rates!$H$15,'Claim Details'!$E$19="No"),Rates!$H$17,IF(AND(C168="A",'Claim Details'!$E$28&gt;=Rates!$J$14,'Claim Details'!$E$28&lt;=Rates!$J$15,'Claim Details'!$E$19="Yes"),Rates!$K$17,IF(AND(C168="A",'Claim Details'!$E$28&gt;=Rates!$J$14,'Claim Details'!$E$28&lt;=Rates!$J$15,'Claim Details'!$E$19="No"),Rates!$J$17,IF(AND(C168="B",'Claim Details'!$E$28&gt;=Rates!$D$14,'Claim Details'!$E$28&lt;=Rates!$D$15,'Claim Details'!$E$19="Yes"),Rates!$E$18,IF(AND(C168="B",'Claim Details'!$E$28&gt;=Rates!$D$14,'Claim Details'!$E$28&lt;=Rates!$D$15,'Claim Details'!$E$19="No"),Rates!$D$18,IF(AND(C168="B",'Claim Details'!$E$28&gt;=Rates!$F$14,'Claim Details'!$E$28&lt;=Rates!$F$15,'Claim Details'!$E$19="Yes"),Rates!$G$18,IF(AND(C168="B",'Claim Details'!$E$28&gt;=Rates!$F$14,'Claim Details'!$E$28&lt;=Rates!$F$15,'Claim Details'!$E$19="No"),Rates!$F$18,IF(AND(C168="B",'Claim Details'!$E$28&gt;=Rates!$H$14,'Claim Details'!$E$28&lt;=Rates!$H$15,'Claim Details'!$E$19="Yes"),Rates!$I$18,IF(AND(C168="B",'Claim Details'!$E$28&gt;=Rates!$H$14,'Claim Details'!$E$28&lt;=Rates!$H$15,'Claim Details'!$E$19="No"),Rates!$H$18,IF(AND(C168="B",'Claim Details'!$E$28&gt;=Rates!$J$14,'Claim Details'!$E$28&lt;=Rates!$J$15,'Claim Details'!$E$19="Yes"),Rates!$K$18,IF(AND(C168="B",'Claim Details'!$E$28&gt;=Rates!$J$14,'Claim Details'!$E$28&lt;=Rates!$J$15,'Claim Details'!$E$19="No"),Rates!$J$18,IF(AND(C168="C",'Claim Details'!$E$28&gt;=Rates!$D$14,'Claim Details'!$E$28&lt;=Rates!$D$15,'Claim Details'!$E$19="Yes"),Rates!$E$19,IF(AND(C168="C",'Claim Details'!$E$28&gt;=Rates!$D$14,'Claim Details'!$E$28&lt;=Rates!$D$15,'Claim Details'!$E$19="No"),Rates!$D$19,IF(AND(C168="C",'Claim Details'!$E$28&gt;=Rates!$F$14,'Claim Details'!$E$28&lt;=Rates!$F$15,'Claim Details'!$E$19="Yes"),Rates!$G$19,IF(AND(C168="C",'Claim Details'!$E$28&gt;=Rates!$F$14,'Claim Details'!$E$28&lt;=Rates!$F$15,'Claim Details'!$E$19="No"),Rates!$F$19,IF(AND(C168="C",'Claim Details'!$E$28&gt;=Rates!$H$14,'Claim Details'!$E$28&lt;=Rates!$H$15,'Claim Details'!$E$19="Yes"),Rates!$I$19,IF(AND(C168="C",'Claim Details'!$E$28&gt;=Rates!$H$14,'Claim Details'!$E$28&lt;=Rates!$H$15,'Claim Details'!$E$19="No"),Rates!$H$19,IF(AND(C168="C",'Claim Details'!$E$28&gt;=Rates!$J$14,'Claim Details'!$E$28&lt;=Rates!$J$15,'Claim Details'!$E$19="Yes"),Rates!$K$19,IF(AND(C168="C",'Claim Details'!$E$28&gt;=Rates!$J$14,'Claim Details'!$E$28&lt;=Rates!$J$15,'Claim Details'!$E$19="No"),Rates!$J$19,"£0.00"))))))))))))))))))))))))</f>
        <v>£0.00</v>
      </c>
      <c r="AT168" s="189" t="str">
        <f>IF(AND(C168="A",'Claim Details'!$E$28&gt;=Rates!$D$14,'Claim Details'!$E$28&lt;=Rates!$D$15,'Claim Details'!$E$19="Yes"),Rates!$E$25,IF(AND(C168="A",'Claim Details'!$E$28&gt;=Rates!$D$14,'Claim Details'!$E$28&lt;=Rates!$D$15,'Claim Details'!$E$19="No"),Rates!$D$25,IF(AND(C168="A",'Claim Details'!$E$28&gt;=Rates!$F$14,'Claim Details'!$E$28&lt;=Rates!$F$15,'Claim Details'!$E$19="Yes"),Rates!$G$25,IF(AND(C168="A",'Claim Details'!$E$28&gt;=Rates!$F$14,'Claim Details'!$E$28&lt;=Rates!$F$15,'Claim Details'!$E$19="No"),Rates!$F$25,IF(AND(C168="A",'Claim Details'!$E$28&gt;=Rates!$H$14,'Claim Details'!$E$28&lt;=Rates!$H$15,'Claim Details'!$E$19="Yes"),Rates!$I$25,IF(AND(C168="A",'Claim Details'!$E$28&gt;=Rates!$H$14,'Claim Details'!$E$28&lt;=Rates!$H$15,'Claim Details'!$E$19="No"),Rates!$H$25,IF(AND(C168="A",'Claim Details'!$E$28&gt;=Rates!$J$14,'Claim Details'!$E$28&lt;=Rates!$J$15,'Claim Details'!$E$19="Yes"),Rates!$K$25,IF(AND(C168="A",'Claim Details'!$E$28&gt;=Rates!$J$14,'Claim Details'!$E$28&lt;=Rates!$J$15,'Claim Details'!$E$19="No"),Rates!$J$25,IF(AND(C168="B",'Claim Details'!$E$28&gt;=Rates!$D$14,'Claim Details'!$E$28&lt;=Rates!$D$15,'Claim Details'!$E$19="Yes"),Rates!$E$26,IF(AND(C168="B",'Claim Details'!$E$28&gt;=Rates!$D$14,'Claim Details'!$E$28&lt;=Rates!$D$15,'Claim Details'!$E$19="No"),Rates!$D$26,IF(AND(C168="B",'Claim Details'!$E$28&gt;=Rates!$F$14,'Claim Details'!$E$28&lt;=Rates!$F$15,'Claim Details'!$E$19="Yes"),Rates!$G$26,IF(AND(C168="B",'Claim Details'!$E$28&gt;=Rates!$F$14,'Claim Details'!$E$28&lt;=Rates!$F$15,'Claim Details'!$E$19="No"),Rates!$F$26,IF(AND(C168="B",'Claim Details'!$E$28&gt;=Rates!$H$14,'Claim Details'!$E$28&lt;=Rates!$H$15,'Claim Details'!$E$19="Yes"),Rates!$I$26,IF(AND(C168="B",'Claim Details'!$E$28&gt;=Rates!$H$14,'Claim Details'!$E$28&lt;=Rates!$H$15,'Claim Details'!$E$19="No"),Rates!$H$26,IF(AND(C168="B",'Claim Details'!$E$28&gt;=Rates!$J$14,'Claim Details'!$E$28&lt;=Rates!$J$15,'Claim Details'!$E$19="Yes"),Rates!$K$26,IF(AND(C168="B",'Claim Details'!$E$28&gt;=Rates!$J$14,'Claim Details'!$E$28&lt;=Rates!$J$15,'Claim Details'!$E$19="No"),Rates!$J$26,IF(AND(C168="C",'Claim Details'!$E$28&gt;=Rates!$D$14,'Claim Details'!$E$28&lt;=Rates!$D$15,'Claim Details'!$E$19="Yes"),Rates!$E$27,IF(AND(C168="C",'Claim Details'!$E$28&gt;=Rates!$D$14,'Claim Details'!$E$28&lt;=Rates!$D$15,'Claim Details'!$E$19="No"),Rates!$D$27,IF(AND(C168="C",'Claim Details'!$E$28&gt;=Rates!$F$14,'Claim Details'!$E$28&lt;=Rates!$F$15,'Claim Details'!$E$19="Yes"),Rates!$G$27,IF(AND(C168="C",'Claim Details'!$E$28&gt;=Rates!$F$14,'Claim Details'!$E$28&lt;=Rates!$F$15,'Claim Details'!$E$19="No"),Rates!$F$27,IF(AND(C168="C",'Claim Details'!$E$28&gt;=Rates!$H$14,'Claim Details'!$E$28&lt;=Rates!$H$15,'Claim Details'!$E$19="Yes"),Rates!$I$27,IF(AND(C168="C",'Claim Details'!$E$28&gt;=Rates!$H$14,'Claim Details'!$E$28&lt;=Rates!$H$15,'Claim Details'!$E$19="No"),Rates!$H$27,IF(AND(C168="C",'Claim Details'!$E$28&gt;=Rates!$J$14,'Claim Details'!$E$28&lt;=Rates!$J$15,'Claim Details'!$E$19="Yes"),Rates!$K$27,IF(AND(C168="C",'Claim Details'!$E$28&gt;=Rates!$J$14,'Claim Details'!$E$28&lt;=Rates!$J$15,'Claim Details'!$E$19="No"),Rates!$J$27,"£0.00"))))))))))))))))))))))))</f>
        <v>£0.00</v>
      </c>
      <c r="AU168" s="191" t="str">
        <f>IF(AND(C168="A",'Claim Details'!$E$28&gt;=Rates!$D$14,'Claim Details'!$E$28&lt;=Rates!$D$15,'Claim Details'!$E$19="Yes"),Rates!$E$20,IF(AND(C168="A",'Claim Details'!$E$28&gt;=Rates!$D$14,'Claim Details'!$E$28&lt;=Rates!$D$15,'Claim Details'!$E$19="No"),Rates!$D$20,IF(AND(C168="A",'Claim Details'!$E$28&gt;=Rates!$F$14,'Claim Details'!$E$28&lt;=Rates!$F$15,'Claim Details'!$E$19="Yes"),Rates!$G$20,IF(AND(C168="A",'Claim Details'!$E$28&gt;=Rates!$F$14,'Claim Details'!$E$28&lt;=Rates!$F$15,'Claim Details'!$E$19="No"),Rates!$F$20,IF(AND(C168="A",'Claim Details'!$E$28&gt;=Rates!$H$14,'Claim Details'!$E$28&lt;=Rates!$H$15,'Claim Details'!$E$19="Yes"),Rates!$I$20,IF(AND(C168="A",'Claim Details'!$E$28&gt;=Rates!$H$14,'Claim Details'!$E$28&lt;=Rates!$H$15,'Claim Details'!$E$19="No"),Rates!$H$20,IF(AND(C168="A",'Claim Details'!$E$28&gt;=Rates!$J$14,'Claim Details'!$E$28&lt;=Rates!$J$15,'Claim Details'!$E$19="Yes"),Rates!$K$20,IF(AND(C168="A",'Claim Details'!$E$28&gt;=Rates!$J$14,'Claim Details'!$E$28&lt;=Rates!$J$15,'Claim Details'!$E$19="No"),Rates!$J$20,IF(AND(C168="B",'Claim Details'!$E$28&gt;=Rates!$D$14,'Claim Details'!$E$28&lt;=Rates!$D$15,'Claim Details'!$E$19="Yes"),Rates!$E$21,IF(AND(C168="B",'Claim Details'!$E$28&gt;=Rates!$D$14,'Claim Details'!$E$28&lt;=Rates!$D$15,'Claim Details'!$E$19="No"),Rates!$D$21,IF(AND(C168="B",'Claim Details'!$E$28&gt;=Rates!$F$14,'Claim Details'!$E$28&lt;=Rates!$F$15,'Claim Details'!$E$19="Yes"),Rates!$G$21,IF(AND(C168="B",'Claim Details'!$E$28&gt;=Rates!$F$14,'Claim Details'!$E$28&lt;=Rates!$F$15,'Claim Details'!$E$19="No"),Rates!$F$21,IF(AND(C168="B",'Claim Details'!$E$28&gt;=Rates!$H$14,'Claim Details'!$E$28&lt;=Rates!$H$15,'Claim Details'!$E$19="Yes"),Rates!$I$21,IF(AND(C168="B",'Claim Details'!$E$28&gt;=Rates!$H$14,'Claim Details'!$E$28&lt;=Rates!$H$15,'Claim Details'!$E$19="No"),Rates!$H$21,IF(AND(C168="B",'Claim Details'!$E$28&gt;=Rates!$J$14,'Claim Details'!$E$28&lt;=Rates!$J$15,'Claim Details'!$E$19="Yes"),Rates!$K$21,IF(AND(C168="B",'Claim Details'!$E$28&gt;=Rates!$J$14,'Claim Details'!$E$28&lt;=Rates!$J$15,'Claim Details'!$E$19="No"),Rates!$J$21,"£0.00"))))))))))))))))</f>
        <v>£0.00</v>
      </c>
      <c r="AV168" s="191" t="str">
        <f>IF(AND(C168="A",'Claim Details'!$E$28&gt;=Rates!$D$14,'Claim Details'!$E$28&lt;=Rates!$D$15,'Claim Details'!$E$19="Yes"),Rates!$E$22,IF(AND(C168="A",'Claim Details'!$E$28&gt;=Rates!$D$14,'Claim Details'!$E$28&lt;=Rates!$D$15,'Claim Details'!$E$19="No"),Rates!$D$22,IF(AND(C168="A",'Claim Details'!$E$28&gt;=Rates!$F$14,'Claim Details'!$E$28&lt;=Rates!$F$15,'Claim Details'!$E$19="Yes"),Rates!$G$22,IF(AND(C168="A",'Claim Details'!$E$28&gt;=Rates!$F$14,'Claim Details'!$E$28&lt;=Rates!$F$15,'Claim Details'!$E$19="No"),Rates!$F$22,IF(AND(C168="A",'Claim Details'!$E$28&gt;=Rates!$H$14,'Claim Details'!$E$28&lt;=Rates!$H$15,'Claim Details'!$E$19="Yes"),Rates!$I$22,IF(AND(C168="A",'Claim Details'!$E$28&gt;=Rates!$H$14,'Claim Details'!$E$28&lt;=Rates!$H$15,'Claim Details'!$E$19="No"),Rates!$H$22,IF(AND(C168="A",'Claim Details'!$E$28&gt;=Rates!$J$14,'Claim Details'!$E$28&lt;=Rates!$J$15,'Claim Details'!$E$19="Yes"),Rates!$K$22,IF(AND(C168="A",'Claim Details'!$E$28&gt;=Rates!$J$14,'Claim Details'!$E$28&lt;=Rates!$J$15,'Claim Details'!$E$19="No"),Rates!$J$22,IF(AND(C168="B",'Claim Details'!$E$28&gt;=Rates!$D$14,'Claim Details'!$E$28&lt;=Rates!$D$15,'Claim Details'!$E$19="Yes"),Rates!$E$23,IF(AND(C168="B",'Claim Details'!$E$28&gt;=Rates!$D$14,'Claim Details'!$E$28&lt;=Rates!$D$15,'Claim Details'!$E$19="No"),Rates!$D$23,IF(AND(C168="B",'Claim Details'!$E$28&gt;=Rates!$F$14,'Claim Details'!$E$28&lt;=Rates!$F$15,'Claim Details'!$E$19="Yes"),Rates!$G$23,IF(AND(C168="B",'Claim Details'!$E$28&gt;=Rates!$F$14,'Claim Details'!$E$28&lt;=Rates!$F$15,'Claim Details'!$E$19="No"),Rates!$F$23,IF(AND(C168="B",'Claim Details'!$E$28&gt;=Rates!$H$14,'Claim Details'!$E$28&lt;=Rates!$H$15,'Claim Details'!$E$19="Yes"),Rates!$I$23,IF(AND(C168="B",'Claim Details'!$E$28&gt;=Rates!$H$14,'Claim Details'!$E$28&lt;=Rates!$H$15,'Claim Details'!$E$19="No"),Rates!$H$23,IF(AND(C168="B",'Claim Details'!$E$28&gt;=Rates!$J$14,'Claim Details'!$E$28&lt;=Rates!$J$15,'Claim Details'!$E$19="Yes"),Rates!$K$23,IF(AND(C168="B",'Claim Details'!$E$28&gt;=Rates!$J$14,'Claim Details'!$E$28&lt;=Rates!$J$15,'Claim Details'!$E$19="No"),Rates!$J$23,IF(AND(C168="C",'Claim Details'!$E$28&gt;=Rates!$D$14,'Claim Details'!$E$28&lt;=Rates!$D$15,'Claim Details'!$E$19="Yes"),Rates!$E$24,IF(AND(C168="C",'Claim Details'!$E$28&gt;=Rates!$D$14,'Claim Details'!$E$28&lt;=Rates!$D$15,'Claim Details'!$E$19="No"),Rates!$D$24,IF(AND(C168="C",'Claim Details'!$E$28&gt;=Rates!$F$14,'Claim Details'!$E$28&lt;=Rates!$F$15,'Claim Details'!$E$19="Yes"),Rates!$G$24,IF(AND(C168="C",'Claim Details'!$E$28&gt;=Rates!$F$14,'Claim Details'!$E$28&lt;=Rates!$F$15,'Claim Details'!$E$19="No"),Rates!$F$24,IF(AND(C168="C",'Claim Details'!$E$28&gt;=Rates!$H$14,'Claim Details'!$E$28&lt;=Rates!$H$15,'Claim Details'!$E$19="Yes"),Rates!$I$24,IF(AND(C168="C",'Claim Details'!$E$28&gt;=Rates!$H$14,'Claim Details'!$E$28&lt;=Rates!$H$15,'Claim Details'!$E$19="No"),Rates!$H$24,IF(AND(C168="C",'Claim Details'!$E$28&gt;=Rates!$J$14,'Claim Details'!$E$28&lt;=Rates!$J$15,'Claim Details'!$E$19="Yes"),Rates!$K$24,IF(AND(C168="C",'Claim Details'!$E$28&gt;=Rates!$J$14,'Claim Details'!$E$28&lt;=Rates!$J$15,'Claim Details'!$E$19="No"),Rates!$J$24,"£0.00"))))))))))))))))))))))))</f>
        <v>£0.00</v>
      </c>
      <c r="AW168" s="1"/>
      <c r="AX168" s="189" t="str">
        <f>IF(AND(U168="A",'Claim Details'!$I$28&gt;=Rates!$D$14,'Claim Details'!$I$28&lt;=Rates!$D$15,'Claim Details'!$I$19="Yes"),Rates!$J$17,IF(AND(U168="A",'Claim Details'!$I$28&gt;=Rates!$D$14,'Claim Details'!$I$28&lt;=Rates!$D$15,'Claim Details'!$I$19="No"),Rates!$D$17,IF(AND(U168="A",'Claim Details'!$I$28&gt;=Rates!$F$14,'Claim Details'!$I$28&lt;=Rates!$F$15,'Claim Details'!$I$19="Yes"),Rates!$G$17,IF(AND(U168="A",'Claim Details'!$I$28&gt;=Rates!$F$14,'Claim Details'!$I$28&lt;=Rates!$F$15,'Claim Details'!$I$19="No"),Rates!$F$17,IF(AND(U168="A",'Claim Details'!$I$28&gt;=Rates!$H$14,'Claim Details'!$I$28&lt;=Rates!$H$15,'Claim Details'!$I$19="Yes"),Rates!$I$17,IF(AND(U168="A",'Claim Details'!$I$28&gt;=Rates!$H$14,'Claim Details'!$I$28&lt;=Rates!$H$15,'Claim Details'!$I$19="No"),Rates!$H$17,IF(AND(U168="A",'Claim Details'!$I$28&gt;=Rates!$J$14,'Claim Details'!$I$28&lt;=Rates!$J$15,'Claim Details'!$I$19="Yes"),Rates!$K$17,IF(AND(U168="A",'Claim Details'!$I$28&gt;=Rates!$J$14,'Claim Details'!$I$28&lt;=Rates!$J$15,'Claim Details'!$I$19="No"),Rates!$J$17,IF(AND(U168="B",'Claim Details'!$I$28&gt;=Rates!$D$14,'Claim Details'!$I$28&lt;=Rates!$D$15,'Claim Details'!$I$19="Yes"),Rates!$E$18,IF(AND(U168="B",'Claim Details'!$I$28&gt;=Rates!$D$14,'Claim Details'!$I$28&lt;=Rates!$D$15,'Claim Details'!$I$19="No"),Rates!$D$18,IF(AND(U168="B",'Claim Details'!$I$28&gt;=Rates!$F$14,'Claim Details'!$I$28&lt;=Rates!$F$15,'Claim Details'!$I$19="Yes"),Rates!$G$18,IF(AND(U168="B",'Claim Details'!$I$28&gt;=Rates!$F$14,'Claim Details'!$I$28&lt;=Rates!$F$15,'Claim Details'!$I$19="No"),Rates!$F$18,IF(AND(U168="B",'Claim Details'!$I$28&gt;=Rates!$H$14,'Claim Details'!$I$28&lt;=Rates!$H$15,'Claim Details'!$I$19="Yes"),Rates!$I$18,IF(AND(U168="B",'Claim Details'!$I$28&gt;=Rates!$H$14,'Claim Details'!$I$28&lt;=Rates!$H$15,'Claim Details'!$I$19="No"),Rates!$H$18,IF(AND(U168="B",'Claim Details'!$I$28&gt;=Rates!$J$14,'Claim Details'!$I$28&lt;=Rates!$J$15,'Claim Details'!$I$19="Yes"),Rates!$K$18,IF(AND(U168="B",'Claim Details'!$I$28&gt;=Rates!$J$14,'Claim Details'!$I$28&lt;=Rates!$J$15,'Claim Details'!$I$19="No"),Rates!$J$18,IF(AND(U168="C",'Claim Details'!$I$28&gt;=Rates!$D$14,'Claim Details'!$I$28&lt;=Rates!$D$15,'Claim Details'!$I$19="Yes"),Rates!$E$19,IF(AND(U168="C",'Claim Details'!$I$28&gt;=Rates!$D$14,'Claim Details'!$I$28&lt;=Rates!$D$15,'Claim Details'!$I$19="No"),Rates!$D$19,IF(AND(U168="C",'Claim Details'!$I$28&gt;=Rates!$F$14,'Claim Details'!$I$28&lt;=Rates!$F$15,'Claim Details'!$I$19="Yes"),Rates!$G$19,IF(AND(U168="C",'Claim Details'!$I$28&gt;=Rates!$F$14,'Claim Details'!$I$28&lt;=Rates!$F$15,'Claim Details'!$I$19="No"),Rates!$F$19,IF(AND(U168="C",'Claim Details'!$I$28&gt;=Rates!$H$14,'Claim Details'!$I$28&lt;=Rates!$H$15,'Claim Details'!$I$19="Yes"),Rates!$I$19,IF(AND(U168="C",'Claim Details'!$I$28&gt;=Rates!$H$14,'Claim Details'!$I$28&lt;=Rates!$H$15,'Claim Details'!$I$19="No"),Rates!$H$19,IF(AND(U168="C",'Claim Details'!$I$28&gt;=Rates!$J$14,'Claim Details'!$I$28&lt;=Rates!$J$15,'Claim Details'!$I$19="Yes"),Rates!$K$19,IF(AND(U168="C",'Claim Details'!$I$28&gt;=Rates!$J$14,'Claim Details'!$I$28&lt;=Rates!$J$15,'Claim Details'!$I$19="No"),Rates!$J$19,"£0.00"))))))))))))))))))))))))</f>
        <v>£0.00</v>
      </c>
      <c r="AY168" s="189" t="str">
        <f>IF(AND(C168="A",'Claim Details'!$I$28&gt;=Rates!$D$14,'Claim Details'!$I$28&lt;=Rates!$D$15,'Claim Details'!$I$19="Yes"),Rates!$J$25,IF(AND(C168="A",'Claim Details'!$I$28&gt;=Rates!$D$14,'Claim Details'!$I$28&lt;=Rates!$D$15,'Claim Details'!$I$19="No"),Rates!$D$25,IF(AND(C168="A",'Claim Details'!$I$28&gt;=Rates!$F$14,'Claim Details'!$I$28&lt;=Rates!$F$15,'Claim Details'!$I$19="Yes"),Rates!$G$25,IF(AND(C168="A",'Claim Details'!$I$28&gt;=Rates!$F$14,'Claim Details'!$I$28&lt;=Rates!$F$15,'Claim Details'!$I$19="No"),Rates!$F$25,IF(AND(C168="A",'Claim Details'!$I$28&gt;=Rates!$H$14,'Claim Details'!$I$28&lt;=Rates!$H$15,'Claim Details'!$I$19="Yes"),Rates!$I$25,IF(AND(C168="A",'Claim Details'!$I$28&gt;=Rates!$H$14,'Claim Details'!$I$28&lt;=Rates!$H$15,'Claim Details'!$I$19="No"),Rates!$H$25,IF(AND(C168="A",'Claim Details'!$I$28&gt;=Rates!$J$14,'Claim Details'!$I$28&lt;=Rates!$J$15,'Claim Details'!$I$19="Yes"),Rates!$K$25,IF(AND(C168="A",'Claim Details'!$I$28&gt;=Rates!$J$14,'Claim Details'!$I$28&lt;=Rates!$J$15,'Claim Details'!$I$19="No"),Rates!$J$25,IF(AND(C168="B",'Claim Details'!$I$28&gt;=Rates!$D$14,'Claim Details'!$I$28&lt;=Rates!$D$15,'Claim Details'!$I$19="Yes"),Rates!$E$26,IF(AND(C168="B",'Claim Details'!$I$28&gt;=Rates!$D$14,'Claim Details'!$I$28&lt;=Rates!$D$15,'Claim Details'!$I$19="No"),Rates!$D$26,IF(AND(C168="B",'Claim Details'!$I$28&gt;=Rates!$F$14,'Claim Details'!$I$28&lt;=Rates!$F$15,'Claim Details'!$I$19="Yes"),Rates!$G$26,IF(AND(C168="B",'Claim Details'!$I$28&gt;=Rates!$F$14,'Claim Details'!$I$28&lt;=Rates!$F$15,'Claim Details'!$I$19="No"),Rates!$F$26,IF(AND(C168="B",'Claim Details'!$I$28&gt;=Rates!$H$14,'Claim Details'!$I$28&lt;=Rates!$H$15,'Claim Details'!$I$19="Yes"),Rates!$I$26,IF(AND(C168="B",'Claim Details'!$I$28&gt;=Rates!$H$14,'Claim Details'!$I$28&lt;=Rates!$H$15,'Claim Details'!$I$19="No"),Rates!$H$26,IF(AND(C168="B",'Claim Details'!$I$28&gt;=Rates!$J$14,'Claim Details'!$I$28&lt;=Rates!$J$15,'Claim Details'!$I$19="Yes"),Rates!$K$26,IF(AND(C168="B",'Claim Details'!$I$28&gt;=Rates!$J$14,'Claim Details'!$I$28&lt;=Rates!$J$15,'Claim Details'!$I$19="No"),Rates!$J$26,IF(AND(C168="C",'Claim Details'!$I$28&gt;=Rates!$D$14,'Claim Details'!$I$28&lt;=Rates!$D$15,'Claim Details'!$I$19="Yes"),Rates!$E$27,IF(AND(C168="C",'Claim Details'!$I$28&gt;=Rates!$D$14,'Claim Details'!$I$28&lt;=Rates!$D$15,'Claim Details'!$I$19="No"),Rates!$D$27,IF(AND(C168="C",'Claim Details'!$I$28&gt;=Rates!$F$14,'Claim Details'!$I$28&lt;=Rates!$F$15,'Claim Details'!$I$19="Yes"),Rates!$G$27,IF(AND(C168="C",'Claim Details'!$I$28&gt;=Rates!$F$14,'Claim Details'!$I$28&lt;=Rates!$F$15,'Claim Details'!$I$19="No"),Rates!$F$27,IF(AND(C168="C",'Claim Details'!$I$28&gt;=Rates!$H$14,'Claim Details'!$I$28&lt;=Rates!$H$15,'Claim Details'!$I$19="Yes"),Rates!$I$27,IF(AND(C168="C",'Claim Details'!$I$28&gt;=Rates!$H$14,'Claim Details'!$I$28&lt;=Rates!$H$15,'Claim Details'!$I$19="No"),Rates!$H$27,IF(AND(C168="C",'Claim Details'!$I$28&gt;=Rates!$J$14,'Claim Details'!$I$28&lt;=Rates!$J$15,'Claim Details'!$I$19="Yes"),Rates!$K$27,IF(AND(C168="C",'Claim Details'!$I$28&gt;=Rates!$J$14,'Claim Details'!$I$28&lt;=Rates!$J$15,'Claim Details'!$I$19="No"),Rates!$J$27,"£0.00"))))))))))))))))))))))))</f>
        <v>£0.00</v>
      </c>
      <c r="AZ168" s="189" t="str">
        <f>IF(AND(C168="A",'Claim Details'!$I$28&gt;=Rates!$D$14,'Claim Details'!$I$28&lt;=Rates!$D$15,'Claim Details'!$I$19="Yes"),Rates!$E$20,IF(AND(C168="A",'Claim Details'!$I$28&gt;=Rates!$D$14,'Claim Details'!$I$28&lt;=Rates!$D$15,'Claim Details'!$I$19="No"),Rates!$D$20,IF(AND(C168="A",'Claim Details'!$I$28&gt;=Rates!$F$14,'Claim Details'!$I$28&lt;=Rates!$F$15,'Claim Details'!$I$19="Yes"),Rates!$G$20,IF(AND(C168="A",'Claim Details'!$I$28&gt;=Rates!$F$14,'Claim Details'!$I$28&lt;=Rates!$F$15,'Claim Details'!$I$19="No"),Rates!$F$20,IF(AND(C168="A",'Claim Details'!$I$28&gt;=Rates!$H$14,'Claim Details'!$I$28&lt;=Rates!$H$15,'Claim Details'!$I$19="Yes"),Rates!$I$20,IF(AND(C168="A",'Claim Details'!$I$28&gt;=Rates!$H$14,'Claim Details'!$I$28&lt;=Rates!$H$15,'Claim Details'!$I$19="No"),Rates!$H$20,IF(AND(C168="A",'Claim Details'!$I$28&gt;=Rates!$J$14,'Claim Details'!$I$28&lt;=Rates!$J$15,'Claim Details'!$I$19="Yes"),Rates!$K$20,IF(AND(C168="A",'Claim Details'!$I$28&gt;=Rates!$J$14,'Claim Details'!$I$28&lt;=Rates!$J$15,'Claim Details'!$I$19="No"),Rates!$J$20,IF(AND(C168="B",'Claim Details'!$I$28&gt;=Rates!$D$14,'Claim Details'!$I$28&lt;=Rates!$D$15,'Claim Details'!$I$19="Yes"),Rates!$E$21,IF(AND(C168="B",'Claim Details'!$I$28&gt;=Rates!$D$14,'Claim Details'!$I$28&lt;=Rates!$D$15,'Claim Details'!$I$19="No"),Rates!$D$21,IF(AND(C168="B",'Claim Details'!$I$28&gt;=Rates!$F$14,'Claim Details'!$I$28&lt;=Rates!$F$15,'Claim Details'!$I$19="Yes"),Rates!$G$21,IF(AND(C168="B",'Claim Details'!$I$28&gt;=Rates!$F$14,'Claim Details'!$I$28&lt;=Rates!$F$15,'Claim Details'!$I$19="No"),Rates!$F$21,IF(AND(C168="B",'Claim Details'!$I$28&gt;=Rates!$H$14,'Claim Details'!$I$28&lt;=Rates!$H$15,'Claim Details'!$I$19="Yes"),Rates!$I$21,IF(AND(C168="B",'Claim Details'!$I$28&gt;=Rates!$H$14,'Claim Details'!$I$28&lt;=Rates!$H$15,'Claim Details'!$I$19="No"),Rates!$H$21,IF(AND(C168="B",'Claim Details'!$I$28&gt;=Rates!$J$14,'Claim Details'!$I$28&lt;=Rates!$J$15,'Claim Details'!$I$19="Yes"),Rates!$K$21,IF(AND(C168="B",'Claim Details'!$I$28&gt;=Rates!$J$14,'Claim Details'!$I$28&lt;=Rates!$J$15,'Claim Details'!$I$19="No"),Rates!$J$21,"£0.00"))))))))))))))))</f>
        <v>£0.00</v>
      </c>
      <c r="BA168" s="189" t="str">
        <f>IF(AND(C168="A",'Claim Details'!$I$28&gt;=Rates!$D$14,'Claim Details'!$I$28&lt;=Rates!$D$15,'Claim Details'!$I$19="Yes"),Rates!$E$22,IF(AND(C168="A",'Claim Details'!$I$28&gt;=Rates!$D$14,'Claim Details'!$I$28&lt;=Rates!$D$15,'Claim Details'!$I$19="No"),Rates!$D$22,IF(AND(C168="A",'Claim Details'!$I$28&gt;=Rates!$F$14,'Claim Details'!$I$28&lt;=Rates!$F$15,'Claim Details'!$I$19="Yes"),Rates!$G$22,IF(AND(C168="A",'Claim Details'!$I$28&gt;=Rates!$F$14,'Claim Details'!$I$28&lt;=Rates!$F$15,'Claim Details'!$I$19="No"),Rates!$F$22,IF(AND(C168="A",'Claim Details'!$I$28&gt;=Rates!$H$14,'Claim Details'!$I$28&lt;=Rates!$H$15,'Claim Details'!$I$19="Yes"),Rates!$I$22,IF(AND(C168="A",'Claim Details'!$I$28&gt;=Rates!$H$14,'Claim Details'!$I$28&lt;=Rates!$H$15,'Claim Details'!$I$19="No"),Rates!$H$22,IF(AND(C168="A",'Claim Details'!$I$28&gt;=Rates!$J$14,'Claim Details'!$I$28&lt;=Rates!$J$15,'Claim Details'!$I$19="Yes"),Rates!$K$22,IF(AND(C168="A",'Claim Details'!$I$28&gt;=Rates!$J$14,'Claim Details'!$I$28&lt;=Rates!$J$15,'Claim Details'!$I$19="No"),Rates!$J$22,IF(AND(C168="B",'Claim Details'!$I$28&gt;=Rates!$D$14,'Claim Details'!$I$28&lt;=Rates!$D$15,'Claim Details'!$I$19="Yes"),Rates!$E$23,IF(AND(C168="B",'Claim Details'!$I$28&gt;=Rates!$D$14,'Claim Details'!$I$28&lt;=Rates!$D$15,'Claim Details'!$I$19="No"),Rates!$D$23,IF(AND(C168="B",'Claim Details'!$I$28&gt;=Rates!$F$14,'Claim Details'!$I$28&lt;=Rates!$F$15,'Claim Details'!$I$19="Yes"),Rates!$G$23,IF(AND(C168="B",'Claim Details'!$I$28&gt;=Rates!$F$14,'Claim Details'!$I$28&lt;=Rates!$F$15,'Claim Details'!$I$19="No"),Rates!$F$23,IF(AND(C168="B",'Claim Details'!$I$28&gt;=Rates!$H$14,'Claim Details'!$I$28&lt;=Rates!$H$15,'Claim Details'!$I$19="Yes"),Rates!$I$23,IF(AND(C168="B",'Claim Details'!$I$28&gt;=Rates!$H$14,'Claim Details'!$I$28&lt;=Rates!$H$15,'Claim Details'!$I$19="No"),Rates!$H$23,IF(AND(C168="B",'Claim Details'!$I$28&gt;=Rates!$J$14,'Claim Details'!$I$28&lt;=Rates!$J$15,'Claim Details'!$I$19="Yes"),Rates!$K$23,IF(AND(C168="B",'Claim Details'!$I$28&gt;=Rates!$J$14,'Claim Details'!$I$28&lt;=Rates!$J$15,'Claim Details'!$I$19="No"),Rates!$J$23,IF(AND(C168="C",'Claim Details'!$I$28&gt;=Rates!$D$14,'Claim Details'!$I$28&lt;=Rates!$D$15,'Claim Details'!$I$19="Yes"),Rates!$E$24,IF(AND(C168="C",'Claim Details'!$I$28&gt;=Rates!$D$14,'Claim Details'!$I$28&lt;=Rates!$D$15,'Claim Details'!$I$19="No"),Rates!$D$24,IF(AND(C168="C",'Claim Details'!$I$28&gt;=Rates!$F$14,'Claim Details'!$I$28&lt;=Rates!$F$15,'Claim Details'!$I$19="Yes"),Rates!$G$24,IF(AND(C168="C",'Claim Details'!$I$28&gt;=Rates!$F$14,'Claim Details'!$I$28&lt;=Rates!$F$15,'Claim Details'!$I$19="No"),Rates!$F$24,IF(AND(C168="C",'Claim Details'!$I$28&gt;=Rates!$H$14,'Claim Details'!$I$28&lt;=Rates!$H$15,'Claim Details'!$I$19="Yes"),Rates!$I$24,IF(AND(C168="C",'Claim Details'!$I$28&gt;=Rates!$H$14,'Claim Details'!$I$28&lt;=Rates!$H$15,'Claim Details'!$I$19="No"),Rates!$H$24,IF(AND(C168="C",'Claim Details'!$I$28&gt;=Rates!$J$14,'Claim Details'!$I$28&lt;=Rates!$J$15,'Claim Details'!$I$19="Yes"),Rates!$K$24,IF(AND(C168="C",'Claim Details'!$I$28&gt;=Rates!$J$14,'Claim Details'!$I$28&lt;=Rates!$J$15,'Claim Details'!$I$19="No"),Rates!$J$24,"£0.00"))))))))))))))))))))))))</f>
        <v>£0.00</v>
      </c>
      <c r="BB168" s="189" t="str">
        <f t="shared" si="42"/>
        <v>£0.00</v>
      </c>
      <c r="BC168" s="1"/>
      <c r="BD168" s="189" t="str">
        <f>IF(AND(AE168="A",'Claim Details'!$I$28&gt;=Rates!$D$14,'Claim Details'!$I$28&lt;=Rates!$D$15,'Claim Details'!$I$19="Yes"),Rates!$J$17,IF(AND(AE168="A",'Claim Details'!$I$28&gt;=Rates!$D$14,'Claim Details'!$I$28&lt;=Rates!$D$15,'Claim Details'!$I$19="No"),Rates!$D$17,IF(AND(AE168="A",'Claim Details'!$I$28&gt;=Rates!$F$14,'Claim Details'!$I$28&lt;=Rates!$F$15,'Claim Details'!$I$19="Yes"),Rates!$G$17,IF(AND(AE168="A",'Claim Details'!$I$28&gt;=Rates!$F$14,'Claim Details'!$I$28&lt;=Rates!$F$15,'Claim Details'!$I$19="No"),Rates!$F$17,IF(AND(AE168="A",'Claim Details'!$I$28&gt;=Rates!$H$14,'Claim Details'!$I$28&lt;=Rates!$H$15,'Claim Details'!$I$19="Yes"),Rates!$I$17,IF(AND(AE168="A",'Claim Details'!$I$28&gt;=Rates!$H$14,'Claim Details'!$I$28&lt;=Rates!$H$15,'Claim Details'!$I$19="No"),Rates!$H$17,IF(AND(AE168="A",'Claim Details'!$I$28&gt;=Rates!$J$14,'Claim Details'!$I$28&lt;=Rates!$J$15,'Claim Details'!$I$19="Yes"),Rates!$K$17,IF(AND(AE168="A",'Claim Details'!$I$28&gt;=Rates!$J$14,'Claim Details'!$I$28&lt;=Rates!$J$15,'Claim Details'!$I$19="No"),Rates!$J$17,IF(AND(AE168="B",'Claim Details'!$I$28&gt;=Rates!$D$14,'Claim Details'!$I$28&lt;=Rates!$D$15,'Claim Details'!$I$19="Yes"),Rates!$E$18,IF(AND(AE168="B",'Claim Details'!$I$28&gt;=Rates!$D$14,'Claim Details'!$I$28&lt;=Rates!$D$15,'Claim Details'!$I$19="No"),Rates!$D$18,IF(AND(AE168="B",'Claim Details'!$I$28&gt;=Rates!$F$14,'Claim Details'!$I$28&lt;=Rates!$F$15,'Claim Details'!$I$19="Yes"),Rates!$G$18,IF(AND(AE168="B",'Claim Details'!$I$28&gt;=Rates!$F$14,'Claim Details'!$I$28&lt;=Rates!$F$15,'Claim Details'!$I$19="No"),Rates!$F$18,IF(AND(AE168="B",'Claim Details'!$I$28&gt;=Rates!$H$14,'Claim Details'!$I$28&lt;=Rates!$H$15,'Claim Details'!$I$19="Yes"),Rates!$I$18,IF(AND(AE168="B",'Claim Details'!$I$28&gt;=Rates!$H$14,'Claim Details'!$I$28&lt;=Rates!$H$15,'Claim Details'!$I$19="No"),Rates!$H$18,IF(AND(AE168="B",'Claim Details'!$I$28&gt;=Rates!$J$14,'Claim Details'!$I$28&lt;=Rates!$J$15,'Claim Details'!$I$19="Yes"),Rates!$K$18,IF(AND(AE168="B",'Claim Details'!$I$28&gt;=Rates!$J$14,'Claim Details'!$I$28&lt;=Rates!$J$15,'Claim Details'!$I$19="No"),Rates!$J$18,IF(AND(AE168="C",'Claim Details'!$I$28&gt;=Rates!$D$14,'Claim Details'!$I$28&lt;=Rates!$D$15,'Claim Details'!$I$19="Yes"),Rates!$E$19,IF(AND(AE168="C",'Claim Details'!$I$28&gt;=Rates!$D$14,'Claim Details'!$I$28&lt;=Rates!$D$15,'Claim Details'!$I$19="No"),Rates!$D$19,IF(AND(AE168="C",'Claim Details'!$I$28&gt;=Rates!$F$14,'Claim Details'!$I$28&lt;=Rates!$F$15,'Claim Details'!$I$19="Yes"),Rates!$G$19,IF(AND(AE168="C",'Claim Details'!$I$28&gt;=Rates!$F$14,'Claim Details'!$I$28&lt;=Rates!$F$15,'Claim Details'!$I$19="No"),Rates!$F$19,IF(AND(AE168="C",'Claim Details'!$I$28&gt;=Rates!$H$14,'Claim Details'!$I$28&lt;=Rates!$H$15,'Claim Details'!$I$19="Yes"),Rates!$I$19,IF(AND(AE168="C",'Claim Details'!$I$28&gt;=Rates!$H$14,'Claim Details'!$I$28&lt;=Rates!$H$15,'Claim Details'!$I$19="No"),Rates!$H$19,IF(AND(AE168="C",'Claim Details'!$I$28&gt;=Rates!$J$14,'Claim Details'!$I$28&lt;=Rates!$J$15,'Claim Details'!$I$19="Yes"),Rates!$K$19,IF(AND(AE168="C",'Claim Details'!$I$28&gt;=Rates!$J$14,'Claim Details'!$I$28&lt;=Rates!$J$15,'Claim Details'!$I$19="No"),Rates!$J$19,"£0.00"))))))))))))))))))))))))</f>
        <v>£0.00</v>
      </c>
      <c r="BE168" s="189" t="str">
        <f>IF(AND(AE168="A",'Claim Details'!$I$28&gt;=Rates!$D$14,'Claim Details'!$I$28&lt;=Rates!$D$15,'Claim Details'!$I$19="Yes"),Rates!$J$25,IF(AND(AE168="A",'Claim Details'!$I$28&gt;=Rates!$D$14,'Claim Details'!$I$28&lt;=Rates!$D$15,'Claim Details'!$I$19="No"),Rates!$D$25,IF(AND(AE168="A",'Claim Details'!$I$28&gt;=Rates!$F$14,'Claim Details'!$I$28&lt;=Rates!$F$15,'Claim Details'!$I$19="Yes"),Rates!$G$25,IF(AND(AE168="A",'Claim Details'!$I$28&gt;=Rates!$F$14,'Claim Details'!$I$28&lt;=Rates!$F$15,'Claim Details'!$I$19="No"),Rates!$F$25,IF(AND(AE168="A",'Claim Details'!$I$28&gt;=Rates!$H$14,'Claim Details'!$I$28&lt;=Rates!$H$15,'Claim Details'!$I$19="Yes"),Rates!$I$25,IF(AND(AE168="A",'Claim Details'!$I$28&gt;=Rates!$H$14,'Claim Details'!$I$28&lt;=Rates!$H$15,'Claim Details'!$I$19="No"),Rates!$H$25,IF(AND(AE168="A",'Claim Details'!$I$28&gt;=Rates!$J$14,'Claim Details'!$I$28&lt;=Rates!$J$15,'Claim Details'!$I$19="Yes"),Rates!$K$25,IF(AND(AE168="A",'Claim Details'!$I$28&gt;=Rates!$J$14,'Claim Details'!$I$28&lt;=Rates!$J$15,'Claim Details'!$I$19="No"),Rates!$J$25,IF(AND(AE168="B",'Claim Details'!$I$28&gt;=Rates!$D$14,'Claim Details'!$I$28&lt;=Rates!$D$15,'Claim Details'!$I$19="Yes"),Rates!$E$26,IF(AND(AE168="B",'Claim Details'!$I$28&gt;=Rates!$D$14,'Claim Details'!$I$28&lt;=Rates!$D$15,'Claim Details'!$I$19="No"),Rates!$D$26,IF(AND(AE168="B",'Claim Details'!$I$28&gt;=Rates!$F$14,'Claim Details'!$I$28&lt;=Rates!$F$15,'Claim Details'!$I$19="Yes"),Rates!$G$26,IF(AND(AE168="B",'Claim Details'!$I$28&gt;=Rates!$F$14,'Claim Details'!$I$28&lt;=Rates!$F$15,'Claim Details'!$I$19="No"),Rates!$F$26,IF(AND(AE168="B",'Claim Details'!$I$28&gt;=Rates!$H$14,'Claim Details'!$I$28&lt;=Rates!$H$15,'Claim Details'!$I$19="Yes"),Rates!$I$26,IF(AND(AE168="B",'Claim Details'!$I$28&gt;=Rates!$H$14,'Claim Details'!$I$28&lt;=Rates!$H$15,'Claim Details'!$I$19="No"),Rates!$H$26,IF(AND(AE168="B",'Claim Details'!$I$28&gt;=Rates!$J$14,'Claim Details'!$I$28&lt;=Rates!$J$15,'Claim Details'!$I$19="Yes"),Rates!$K$26,IF(AND(AE168="B",'Claim Details'!$I$28&gt;=Rates!$J$14,'Claim Details'!$I$28&lt;=Rates!$J$15,'Claim Details'!$I$19="No"),Rates!$J$26,IF(AND(AE168="C",'Claim Details'!$I$28&gt;=Rates!$D$14,'Claim Details'!$I$28&lt;=Rates!$D$15,'Claim Details'!$I$19="Yes"),Rates!$E$27,IF(AND(AE168="C",'Claim Details'!$I$28&gt;=Rates!$D$14,'Claim Details'!$I$28&lt;=Rates!$D$15,'Claim Details'!$I$19="No"),Rates!$D$27,IF(AND(AE168="C",'Claim Details'!$I$28&gt;=Rates!$F$14,'Claim Details'!$I$28&lt;=Rates!$F$15,'Claim Details'!$I$19="Yes"),Rates!$G$27,IF(AND(AE168="C",'Claim Details'!$I$28&gt;=Rates!$F$14,'Claim Details'!$I$28&lt;=Rates!$F$15,'Claim Details'!$I$19="No"),Rates!$F$27,IF(AND(AE168="C",'Claim Details'!$I$28&gt;=Rates!$H$14,'Claim Details'!$I$28&lt;=Rates!$H$15,'Claim Details'!$I$19="Yes"),Rates!$I$27,IF(AND(AE168="C",'Claim Details'!$I$28&gt;=Rates!$H$14,'Claim Details'!$I$28&lt;=Rates!$H$15,'Claim Details'!$I$19="No"),Rates!$H$27,IF(AND(AE168="C",'Claim Details'!$I$28&gt;=Rates!$J$14,'Claim Details'!$I$28&lt;=Rates!$J$15,'Claim Details'!$I$19="Yes"),Rates!$K$27,IF(AND(AE168="C",'Claim Details'!$I$28&gt;=Rates!$J$14,'Claim Details'!$I$28&lt;=Rates!$J$15,'Claim Details'!$I$19="No"),Rates!$J$27,"£0.00"))))))))))))))))))))))))</f>
        <v>£0.00</v>
      </c>
      <c r="BF168" s="189" t="str">
        <f>IF(AND(AE168="A",'Claim Details'!$I$28&gt;=Rates!$D$14,'Claim Details'!$I$28&lt;=Rates!$D$15,'Claim Details'!$I$19="Yes"),Rates!$E$20,IF(AND(AE168="A",'Claim Details'!$I$28&gt;=Rates!$D$14,'Claim Details'!$I$28&lt;=Rates!$D$15,'Claim Details'!$I$19="No"),Rates!$D$20,IF(AND(AE168="A",'Claim Details'!$I$28&gt;=Rates!$F$14,'Claim Details'!$I$28&lt;=Rates!$F$15,'Claim Details'!$I$19="Yes"),Rates!$G$20,IF(AND(AE168="A",'Claim Details'!$I$28&gt;=Rates!$F$14,'Claim Details'!$I$28&lt;=Rates!$F$15,'Claim Details'!$I$19="No"),Rates!$F$20,IF(AND(AE168="A",'Claim Details'!$I$28&gt;=Rates!$H$14,'Claim Details'!$I$28&lt;=Rates!$H$15,'Claim Details'!$I$19="Yes"),Rates!$I$20,IF(AND(AE168="A",'Claim Details'!$I$28&gt;=Rates!$H$14,'Claim Details'!$I$28&lt;=Rates!$H$15,'Claim Details'!$I$19="No"),Rates!$H$20,IF(AND(AE168="A",'Claim Details'!$I$28&gt;=Rates!$J$14,'Claim Details'!$I$28&lt;=Rates!$J$15,'Claim Details'!$I$19="Yes"),Rates!$K$20,IF(AND(AE168="A",'Claim Details'!$I$28&gt;=Rates!$J$14,'Claim Details'!$I$28&lt;=Rates!$J$15,'Claim Details'!$I$19="No"),Rates!$J$20,IF(AND(AE168="B",'Claim Details'!$I$28&gt;=Rates!$D$14,'Claim Details'!$I$28&lt;=Rates!$D$15,'Claim Details'!$I$19="Yes"),Rates!$E$21,IF(AND(AE168="B",'Claim Details'!$I$28&gt;=Rates!$D$14,'Claim Details'!$I$28&lt;=Rates!$D$15,'Claim Details'!$I$19="No"),Rates!$D$21,IF(AND(AE168="B",'Claim Details'!$I$28&gt;=Rates!$F$14,'Claim Details'!$I$28&lt;=Rates!$F$15,'Claim Details'!$I$19="Yes"),Rates!$G$21,IF(AND(AE168="B",'Claim Details'!$I$28&gt;=Rates!$F$14,'Claim Details'!$I$28&lt;=Rates!$F$15,'Claim Details'!$I$19="No"),Rates!$F$21,IF(AND(AE168="B",'Claim Details'!$I$28&gt;=Rates!$H$14,'Claim Details'!$I$28&lt;=Rates!$H$15,'Claim Details'!$I$19="Yes"),Rates!$I$21,IF(AND(AE168="B",'Claim Details'!$I$28&gt;=Rates!$H$14,'Claim Details'!$I$28&lt;=Rates!$H$15,'Claim Details'!$I$19="No"),Rates!$H$21,IF(AND(AE168="B",'Claim Details'!$I$28&gt;=Rates!$J$14,'Claim Details'!$I$28&lt;=Rates!$J$15,'Claim Details'!$I$19="Yes"),Rates!$K$21,IF(AND(AE168="B",'Claim Details'!$I$28&gt;=Rates!$J$14,'Claim Details'!$I$28&lt;=Rates!$J$15,'Claim Details'!$I$19="No"),Rates!$J$21,"£0.00"))))))))))))))))</f>
        <v>£0.00</v>
      </c>
      <c r="BG168" s="189" t="str">
        <f>IF(AND(AE168="A",'Claim Details'!$I$28&gt;=Rates!$D$14,'Claim Details'!$I$28&lt;=Rates!$D$15,'Claim Details'!$I$19="Yes"),Rates!$E$22,IF(AND(AE168="A",'Claim Details'!$I$28&gt;=Rates!$D$14,'Claim Details'!$I$28&lt;=Rates!$D$15,'Claim Details'!$I$19="No"),Rates!$D$22,IF(AND(AE168="A",'Claim Details'!$I$28&gt;=Rates!$F$14,'Claim Details'!$I$28&lt;=Rates!$F$15,'Claim Details'!$I$19="Yes"),Rates!$G$22,IF(AND(AE168="A",'Claim Details'!$I$28&gt;=Rates!$F$14,'Claim Details'!$I$28&lt;=Rates!$F$15,'Claim Details'!$I$19="No"),Rates!$F$22,IF(AND(AE168="A",'Claim Details'!$I$28&gt;=Rates!$H$14,'Claim Details'!$I$28&lt;=Rates!$H$15,'Claim Details'!$I$19="Yes"),Rates!$I$22,IF(AND(AE168="A",'Claim Details'!$I$28&gt;=Rates!$H$14,'Claim Details'!$I$28&lt;=Rates!$H$15,'Claim Details'!$I$19="No"),Rates!$H$22,IF(AND(AE168="A",'Claim Details'!$I$28&gt;=Rates!$J$14,'Claim Details'!$I$28&lt;=Rates!$J$15,'Claim Details'!$I$19="Yes"),Rates!$K$22,IF(AND(AE168="A",'Claim Details'!$I$28&gt;=Rates!$J$14,'Claim Details'!$I$28&lt;=Rates!$J$15,'Claim Details'!$I$19="No"),Rates!$J$22,IF(AND(AE168="B",'Claim Details'!$I$28&gt;=Rates!$D$14,'Claim Details'!$I$28&lt;=Rates!$D$15,'Claim Details'!$I$19="Yes"),Rates!$E$23,IF(AND(AE168="B",'Claim Details'!$I$28&gt;=Rates!$D$14,'Claim Details'!$I$28&lt;=Rates!$D$15,'Claim Details'!$I$19="No"),Rates!$D$23,IF(AND(AE168="B",'Claim Details'!$I$28&gt;=Rates!$F$14,'Claim Details'!$I$28&lt;=Rates!$F$15,'Claim Details'!$I$19="Yes"),Rates!$G$23,IF(AND(AE168="B",'Claim Details'!$I$28&gt;=Rates!$F$14,'Claim Details'!$I$28&lt;=Rates!$F$15,'Claim Details'!$I$19="No"),Rates!$F$23,IF(AND(AE168="B",'Claim Details'!$I$28&gt;=Rates!$H$14,'Claim Details'!$I$28&lt;=Rates!$H$15,'Claim Details'!$I$19="Yes"),Rates!$I$23,IF(AND(AE168="B",'Claim Details'!$I$28&gt;=Rates!$H$14,'Claim Details'!$I$28&lt;=Rates!$H$15,'Claim Details'!$I$19="No"),Rates!$H$23,IF(AND(AE168="B",'Claim Details'!$I$28&gt;=Rates!$J$14,'Claim Details'!$I$28&lt;=Rates!$J$15,'Claim Details'!$I$19="Yes"),Rates!$K$23,IF(AND(AE168="B",'Claim Details'!$I$28&gt;=Rates!$J$14,'Claim Details'!$I$28&lt;=Rates!$J$15,'Claim Details'!$I$19="No"),Rates!$J$23,IF(AND(AE168="C",'Claim Details'!$I$28&gt;=Rates!$D$14,'Claim Details'!$I$28&lt;=Rates!$D$15,'Claim Details'!$I$19="Yes"),Rates!$E$24,IF(AND(AE168="C",'Claim Details'!$I$28&gt;=Rates!$D$14,'Claim Details'!$I$28&lt;=Rates!$D$15,'Claim Details'!$I$19="No"),Rates!$D$24,IF(AND(AE168="C",'Claim Details'!$I$28&gt;=Rates!$F$14,'Claim Details'!$I$28&lt;=Rates!$F$15,'Claim Details'!$I$19="Yes"),Rates!$G$24,IF(AND(AE168="C",'Claim Details'!$I$28&gt;=Rates!$F$14,'Claim Details'!$I$28&lt;=Rates!$F$15,'Claim Details'!$I$19="No"),Rates!$F$24,IF(AND(AE168="C",'Claim Details'!$I$28&gt;=Rates!$H$14,'Claim Details'!$I$28&lt;=Rates!$H$15,'Claim Details'!$I$19="Yes"),Rates!$I$24,IF(AND(AE168="C",'Claim Details'!$I$28&gt;=Rates!$H$14,'Claim Details'!$I$28&lt;=Rates!$H$15,'Claim Details'!$I$19="No"),Rates!$H$24,IF(AND(AE168="C",'Claim Details'!$I$28&gt;=Rates!$J$14,'Claim Details'!$I$28&lt;=Rates!$J$15,'Claim Details'!$I$19="Yes"),Rates!$K$24,IF(AND(AE168="C",'Claim Details'!$I$28&gt;=Rates!$J$14,'Claim Details'!$I$28&lt;=Rates!$J$15,'Claim Details'!$I$19="No"),Rates!$J$24,"£0.00"))))))))))))))))))))))))</f>
        <v>£0.00</v>
      </c>
      <c r="BH168" s="189" t="str">
        <f t="shared" si="43"/>
        <v>£0.00</v>
      </c>
      <c r="BI168" s="189">
        <f t="shared" si="44"/>
        <v>0</v>
      </c>
      <c r="BO168" s="202" t="str">
        <f>IF(H168="","£0.00",IF(AP168="4","£0.00",IF(AP168="5","£0.00",IF(AP168="1","£0.00",((AQ168*H168)*'Claim Details'!$F$111)/100))))</f>
        <v>£0.00</v>
      </c>
      <c r="BP168" s="202" t="str">
        <f>IF(T168="","£0.00",IF(AP168="4","£0.00",IF(AP168="5","£0.00",IF(AP168="1","£0.00",((AR168*T168)*'Claim Details'!$N$111)/100))))</f>
        <v>£0.00</v>
      </c>
      <c r="BQ168" s="202" t="str">
        <f>IF(AI168="","£0.00",IF(AP168="4","£0.00",IF(AP168="5","£0.00",IF(AP168="1","£0.00",((BI168*AI168)*'Claim Details'!$W$111)/100))))</f>
        <v>£0.00</v>
      </c>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row>
    <row r="169" spans="1:97" ht="15">
      <c r="A169" s="145"/>
      <c r="B169" s="91"/>
      <c r="C169" s="96"/>
      <c r="D169" s="97"/>
      <c r="E169" s="98"/>
      <c r="F169" s="89"/>
      <c r="G169" s="99"/>
      <c r="H169" s="100"/>
      <c r="I169" s="221" t="str">
        <f t="shared" si="34"/>
        <v>£0.00</v>
      </c>
      <c r="J169" s="101"/>
      <c r="K169" s="100"/>
      <c r="L169" s="221" t="str">
        <f t="shared" si="35"/>
        <v>£0.00</v>
      </c>
      <c r="M169" s="101"/>
      <c r="N169" s="102"/>
      <c r="O169" s="145"/>
      <c r="P169" s="77"/>
      <c r="Q169" s="87"/>
      <c r="R169" s="87"/>
      <c r="S169" s="87"/>
      <c r="T169" s="149" t="str">
        <f t="shared" si="36"/>
        <v/>
      </c>
      <c r="U169" s="87" t="str">
        <f t="shared" si="45"/>
        <v/>
      </c>
      <c r="V169" s="87"/>
      <c r="W169" s="53" t="str">
        <f t="shared" si="37"/>
        <v>£0.00</v>
      </c>
      <c r="X169" s="53"/>
      <c r="Y169" s="87"/>
      <c r="Z169" s="78"/>
      <c r="AA169" s="79"/>
      <c r="AB169" s="160"/>
      <c r="AC169" s="98"/>
      <c r="AD169" s="225"/>
      <c r="AE169" s="235" t="str">
        <f t="shared" si="38"/>
        <v/>
      </c>
      <c r="AF169" s="87" t="str">
        <f t="shared" si="39"/>
        <v/>
      </c>
      <c r="AG169" s="53"/>
      <c r="AH169" s="224"/>
      <c r="AI169" s="226" t="str">
        <f t="shared" si="31"/>
        <v/>
      </c>
      <c r="AJ169" s="236" t="str">
        <f t="shared" si="40"/>
        <v>£0.00</v>
      </c>
      <c r="AK169" s="31"/>
      <c r="AL169" s="1"/>
      <c r="AM169" s="1"/>
      <c r="AN169" s="1"/>
      <c r="AO169" s="1"/>
      <c r="AP169" s="1" t="str">
        <f t="shared" si="32"/>
        <v/>
      </c>
      <c r="AQ169" s="27">
        <f t="shared" si="33"/>
        <v>0</v>
      </c>
      <c r="AR169" s="189">
        <f t="shared" si="41"/>
        <v>0</v>
      </c>
      <c r="AS169" s="190" t="str">
        <f>IF(AND(C169="A",'Claim Details'!$E$28&gt;=Rates!$D$14,'Claim Details'!$E$28&lt;=Rates!$D$15,'Claim Details'!$E$19="Yes"),Rates!$E$17,IF(AND(C169="A",'Claim Details'!$E$28&gt;=Rates!$D$14,'Claim Details'!$E$28&lt;=Rates!$D$15,'Claim Details'!$E$19="No"),Rates!$D$17,IF(AND(C169="A",'Claim Details'!$E$28&gt;=Rates!$F$14,'Claim Details'!$E$28&lt;=Rates!$F$15,'Claim Details'!$E$19="Yes"),Rates!$G$17,IF(AND(C169="A",'Claim Details'!$E$28&gt;=Rates!$F$14,'Claim Details'!$E$28&lt;=Rates!$F$15,'Claim Details'!$E$19="No"),Rates!$F$17,IF(AND(C169="A",'Claim Details'!$E$28&gt;=Rates!$H$14,'Claim Details'!$E$28&lt;=Rates!$H$15,'Claim Details'!$E$19="Yes"),Rates!$I$17,IF(AND(C169="A",'Claim Details'!$E$28&gt;=Rates!$H$14,'Claim Details'!$E$28&lt;=Rates!$H$15,'Claim Details'!$E$19="No"),Rates!$H$17,IF(AND(C169="A",'Claim Details'!$E$28&gt;=Rates!$J$14,'Claim Details'!$E$28&lt;=Rates!$J$15,'Claim Details'!$E$19="Yes"),Rates!$K$17,IF(AND(C169="A",'Claim Details'!$E$28&gt;=Rates!$J$14,'Claim Details'!$E$28&lt;=Rates!$J$15,'Claim Details'!$E$19="No"),Rates!$J$17,IF(AND(C169="B",'Claim Details'!$E$28&gt;=Rates!$D$14,'Claim Details'!$E$28&lt;=Rates!$D$15,'Claim Details'!$E$19="Yes"),Rates!$E$18,IF(AND(C169="B",'Claim Details'!$E$28&gt;=Rates!$D$14,'Claim Details'!$E$28&lt;=Rates!$D$15,'Claim Details'!$E$19="No"),Rates!$D$18,IF(AND(C169="B",'Claim Details'!$E$28&gt;=Rates!$F$14,'Claim Details'!$E$28&lt;=Rates!$F$15,'Claim Details'!$E$19="Yes"),Rates!$G$18,IF(AND(C169="B",'Claim Details'!$E$28&gt;=Rates!$F$14,'Claim Details'!$E$28&lt;=Rates!$F$15,'Claim Details'!$E$19="No"),Rates!$F$18,IF(AND(C169="B",'Claim Details'!$E$28&gt;=Rates!$H$14,'Claim Details'!$E$28&lt;=Rates!$H$15,'Claim Details'!$E$19="Yes"),Rates!$I$18,IF(AND(C169="B",'Claim Details'!$E$28&gt;=Rates!$H$14,'Claim Details'!$E$28&lt;=Rates!$H$15,'Claim Details'!$E$19="No"),Rates!$H$18,IF(AND(C169="B",'Claim Details'!$E$28&gt;=Rates!$J$14,'Claim Details'!$E$28&lt;=Rates!$J$15,'Claim Details'!$E$19="Yes"),Rates!$K$18,IF(AND(C169="B",'Claim Details'!$E$28&gt;=Rates!$J$14,'Claim Details'!$E$28&lt;=Rates!$J$15,'Claim Details'!$E$19="No"),Rates!$J$18,IF(AND(C169="C",'Claim Details'!$E$28&gt;=Rates!$D$14,'Claim Details'!$E$28&lt;=Rates!$D$15,'Claim Details'!$E$19="Yes"),Rates!$E$19,IF(AND(C169="C",'Claim Details'!$E$28&gt;=Rates!$D$14,'Claim Details'!$E$28&lt;=Rates!$D$15,'Claim Details'!$E$19="No"),Rates!$D$19,IF(AND(C169="C",'Claim Details'!$E$28&gt;=Rates!$F$14,'Claim Details'!$E$28&lt;=Rates!$F$15,'Claim Details'!$E$19="Yes"),Rates!$G$19,IF(AND(C169="C",'Claim Details'!$E$28&gt;=Rates!$F$14,'Claim Details'!$E$28&lt;=Rates!$F$15,'Claim Details'!$E$19="No"),Rates!$F$19,IF(AND(C169="C",'Claim Details'!$E$28&gt;=Rates!$H$14,'Claim Details'!$E$28&lt;=Rates!$H$15,'Claim Details'!$E$19="Yes"),Rates!$I$19,IF(AND(C169="C",'Claim Details'!$E$28&gt;=Rates!$H$14,'Claim Details'!$E$28&lt;=Rates!$H$15,'Claim Details'!$E$19="No"),Rates!$H$19,IF(AND(C169="C",'Claim Details'!$E$28&gt;=Rates!$J$14,'Claim Details'!$E$28&lt;=Rates!$J$15,'Claim Details'!$E$19="Yes"),Rates!$K$19,IF(AND(C169="C",'Claim Details'!$E$28&gt;=Rates!$J$14,'Claim Details'!$E$28&lt;=Rates!$J$15,'Claim Details'!$E$19="No"),Rates!$J$19,"£0.00"))))))))))))))))))))))))</f>
        <v>£0.00</v>
      </c>
      <c r="AT169" s="189" t="str">
        <f>IF(AND(C169="A",'Claim Details'!$E$28&gt;=Rates!$D$14,'Claim Details'!$E$28&lt;=Rates!$D$15,'Claim Details'!$E$19="Yes"),Rates!$E$25,IF(AND(C169="A",'Claim Details'!$E$28&gt;=Rates!$D$14,'Claim Details'!$E$28&lt;=Rates!$D$15,'Claim Details'!$E$19="No"),Rates!$D$25,IF(AND(C169="A",'Claim Details'!$E$28&gt;=Rates!$F$14,'Claim Details'!$E$28&lt;=Rates!$F$15,'Claim Details'!$E$19="Yes"),Rates!$G$25,IF(AND(C169="A",'Claim Details'!$E$28&gt;=Rates!$F$14,'Claim Details'!$E$28&lt;=Rates!$F$15,'Claim Details'!$E$19="No"),Rates!$F$25,IF(AND(C169="A",'Claim Details'!$E$28&gt;=Rates!$H$14,'Claim Details'!$E$28&lt;=Rates!$H$15,'Claim Details'!$E$19="Yes"),Rates!$I$25,IF(AND(C169="A",'Claim Details'!$E$28&gt;=Rates!$H$14,'Claim Details'!$E$28&lt;=Rates!$H$15,'Claim Details'!$E$19="No"),Rates!$H$25,IF(AND(C169="A",'Claim Details'!$E$28&gt;=Rates!$J$14,'Claim Details'!$E$28&lt;=Rates!$J$15,'Claim Details'!$E$19="Yes"),Rates!$K$25,IF(AND(C169="A",'Claim Details'!$E$28&gt;=Rates!$J$14,'Claim Details'!$E$28&lt;=Rates!$J$15,'Claim Details'!$E$19="No"),Rates!$J$25,IF(AND(C169="B",'Claim Details'!$E$28&gt;=Rates!$D$14,'Claim Details'!$E$28&lt;=Rates!$D$15,'Claim Details'!$E$19="Yes"),Rates!$E$26,IF(AND(C169="B",'Claim Details'!$E$28&gt;=Rates!$D$14,'Claim Details'!$E$28&lt;=Rates!$D$15,'Claim Details'!$E$19="No"),Rates!$D$26,IF(AND(C169="B",'Claim Details'!$E$28&gt;=Rates!$F$14,'Claim Details'!$E$28&lt;=Rates!$F$15,'Claim Details'!$E$19="Yes"),Rates!$G$26,IF(AND(C169="B",'Claim Details'!$E$28&gt;=Rates!$F$14,'Claim Details'!$E$28&lt;=Rates!$F$15,'Claim Details'!$E$19="No"),Rates!$F$26,IF(AND(C169="B",'Claim Details'!$E$28&gt;=Rates!$H$14,'Claim Details'!$E$28&lt;=Rates!$H$15,'Claim Details'!$E$19="Yes"),Rates!$I$26,IF(AND(C169="B",'Claim Details'!$E$28&gt;=Rates!$H$14,'Claim Details'!$E$28&lt;=Rates!$H$15,'Claim Details'!$E$19="No"),Rates!$H$26,IF(AND(C169="B",'Claim Details'!$E$28&gt;=Rates!$J$14,'Claim Details'!$E$28&lt;=Rates!$J$15,'Claim Details'!$E$19="Yes"),Rates!$K$26,IF(AND(C169="B",'Claim Details'!$E$28&gt;=Rates!$J$14,'Claim Details'!$E$28&lt;=Rates!$J$15,'Claim Details'!$E$19="No"),Rates!$J$26,IF(AND(C169="C",'Claim Details'!$E$28&gt;=Rates!$D$14,'Claim Details'!$E$28&lt;=Rates!$D$15,'Claim Details'!$E$19="Yes"),Rates!$E$27,IF(AND(C169="C",'Claim Details'!$E$28&gt;=Rates!$D$14,'Claim Details'!$E$28&lt;=Rates!$D$15,'Claim Details'!$E$19="No"),Rates!$D$27,IF(AND(C169="C",'Claim Details'!$E$28&gt;=Rates!$F$14,'Claim Details'!$E$28&lt;=Rates!$F$15,'Claim Details'!$E$19="Yes"),Rates!$G$27,IF(AND(C169="C",'Claim Details'!$E$28&gt;=Rates!$F$14,'Claim Details'!$E$28&lt;=Rates!$F$15,'Claim Details'!$E$19="No"),Rates!$F$27,IF(AND(C169="C",'Claim Details'!$E$28&gt;=Rates!$H$14,'Claim Details'!$E$28&lt;=Rates!$H$15,'Claim Details'!$E$19="Yes"),Rates!$I$27,IF(AND(C169="C",'Claim Details'!$E$28&gt;=Rates!$H$14,'Claim Details'!$E$28&lt;=Rates!$H$15,'Claim Details'!$E$19="No"),Rates!$H$27,IF(AND(C169="C",'Claim Details'!$E$28&gt;=Rates!$J$14,'Claim Details'!$E$28&lt;=Rates!$J$15,'Claim Details'!$E$19="Yes"),Rates!$K$27,IF(AND(C169="C",'Claim Details'!$E$28&gt;=Rates!$J$14,'Claim Details'!$E$28&lt;=Rates!$J$15,'Claim Details'!$E$19="No"),Rates!$J$27,"£0.00"))))))))))))))))))))))))</f>
        <v>£0.00</v>
      </c>
      <c r="AU169" s="191" t="str">
        <f>IF(AND(C169="A",'Claim Details'!$E$28&gt;=Rates!$D$14,'Claim Details'!$E$28&lt;=Rates!$D$15,'Claim Details'!$E$19="Yes"),Rates!$E$20,IF(AND(C169="A",'Claim Details'!$E$28&gt;=Rates!$D$14,'Claim Details'!$E$28&lt;=Rates!$D$15,'Claim Details'!$E$19="No"),Rates!$D$20,IF(AND(C169="A",'Claim Details'!$E$28&gt;=Rates!$F$14,'Claim Details'!$E$28&lt;=Rates!$F$15,'Claim Details'!$E$19="Yes"),Rates!$G$20,IF(AND(C169="A",'Claim Details'!$E$28&gt;=Rates!$F$14,'Claim Details'!$E$28&lt;=Rates!$F$15,'Claim Details'!$E$19="No"),Rates!$F$20,IF(AND(C169="A",'Claim Details'!$E$28&gt;=Rates!$H$14,'Claim Details'!$E$28&lt;=Rates!$H$15,'Claim Details'!$E$19="Yes"),Rates!$I$20,IF(AND(C169="A",'Claim Details'!$E$28&gt;=Rates!$H$14,'Claim Details'!$E$28&lt;=Rates!$H$15,'Claim Details'!$E$19="No"),Rates!$H$20,IF(AND(C169="A",'Claim Details'!$E$28&gt;=Rates!$J$14,'Claim Details'!$E$28&lt;=Rates!$J$15,'Claim Details'!$E$19="Yes"),Rates!$K$20,IF(AND(C169="A",'Claim Details'!$E$28&gt;=Rates!$J$14,'Claim Details'!$E$28&lt;=Rates!$J$15,'Claim Details'!$E$19="No"),Rates!$J$20,IF(AND(C169="B",'Claim Details'!$E$28&gt;=Rates!$D$14,'Claim Details'!$E$28&lt;=Rates!$D$15,'Claim Details'!$E$19="Yes"),Rates!$E$21,IF(AND(C169="B",'Claim Details'!$E$28&gt;=Rates!$D$14,'Claim Details'!$E$28&lt;=Rates!$D$15,'Claim Details'!$E$19="No"),Rates!$D$21,IF(AND(C169="B",'Claim Details'!$E$28&gt;=Rates!$F$14,'Claim Details'!$E$28&lt;=Rates!$F$15,'Claim Details'!$E$19="Yes"),Rates!$G$21,IF(AND(C169="B",'Claim Details'!$E$28&gt;=Rates!$F$14,'Claim Details'!$E$28&lt;=Rates!$F$15,'Claim Details'!$E$19="No"),Rates!$F$21,IF(AND(C169="B",'Claim Details'!$E$28&gt;=Rates!$H$14,'Claim Details'!$E$28&lt;=Rates!$H$15,'Claim Details'!$E$19="Yes"),Rates!$I$21,IF(AND(C169="B",'Claim Details'!$E$28&gt;=Rates!$H$14,'Claim Details'!$E$28&lt;=Rates!$H$15,'Claim Details'!$E$19="No"),Rates!$H$21,IF(AND(C169="B",'Claim Details'!$E$28&gt;=Rates!$J$14,'Claim Details'!$E$28&lt;=Rates!$J$15,'Claim Details'!$E$19="Yes"),Rates!$K$21,IF(AND(C169="B",'Claim Details'!$E$28&gt;=Rates!$J$14,'Claim Details'!$E$28&lt;=Rates!$J$15,'Claim Details'!$E$19="No"),Rates!$J$21,"£0.00"))))))))))))))))</f>
        <v>£0.00</v>
      </c>
      <c r="AV169" s="191" t="str">
        <f>IF(AND(C169="A",'Claim Details'!$E$28&gt;=Rates!$D$14,'Claim Details'!$E$28&lt;=Rates!$D$15,'Claim Details'!$E$19="Yes"),Rates!$E$22,IF(AND(C169="A",'Claim Details'!$E$28&gt;=Rates!$D$14,'Claim Details'!$E$28&lt;=Rates!$D$15,'Claim Details'!$E$19="No"),Rates!$D$22,IF(AND(C169="A",'Claim Details'!$E$28&gt;=Rates!$F$14,'Claim Details'!$E$28&lt;=Rates!$F$15,'Claim Details'!$E$19="Yes"),Rates!$G$22,IF(AND(C169="A",'Claim Details'!$E$28&gt;=Rates!$F$14,'Claim Details'!$E$28&lt;=Rates!$F$15,'Claim Details'!$E$19="No"),Rates!$F$22,IF(AND(C169="A",'Claim Details'!$E$28&gt;=Rates!$H$14,'Claim Details'!$E$28&lt;=Rates!$H$15,'Claim Details'!$E$19="Yes"),Rates!$I$22,IF(AND(C169="A",'Claim Details'!$E$28&gt;=Rates!$H$14,'Claim Details'!$E$28&lt;=Rates!$H$15,'Claim Details'!$E$19="No"),Rates!$H$22,IF(AND(C169="A",'Claim Details'!$E$28&gt;=Rates!$J$14,'Claim Details'!$E$28&lt;=Rates!$J$15,'Claim Details'!$E$19="Yes"),Rates!$K$22,IF(AND(C169="A",'Claim Details'!$E$28&gt;=Rates!$J$14,'Claim Details'!$E$28&lt;=Rates!$J$15,'Claim Details'!$E$19="No"),Rates!$J$22,IF(AND(C169="B",'Claim Details'!$E$28&gt;=Rates!$D$14,'Claim Details'!$E$28&lt;=Rates!$D$15,'Claim Details'!$E$19="Yes"),Rates!$E$23,IF(AND(C169="B",'Claim Details'!$E$28&gt;=Rates!$D$14,'Claim Details'!$E$28&lt;=Rates!$D$15,'Claim Details'!$E$19="No"),Rates!$D$23,IF(AND(C169="B",'Claim Details'!$E$28&gt;=Rates!$F$14,'Claim Details'!$E$28&lt;=Rates!$F$15,'Claim Details'!$E$19="Yes"),Rates!$G$23,IF(AND(C169="B",'Claim Details'!$E$28&gt;=Rates!$F$14,'Claim Details'!$E$28&lt;=Rates!$F$15,'Claim Details'!$E$19="No"),Rates!$F$23,IF(AND(C169="B",'Claim Details'!$E$28&gt;=Rates!$H$14,'Claim Details'!$E$28&lt;=Rates!$H$15,'Claim Details'!$E$19="Yes"),Rates!$I$23,IF(AND(C169="B",'Claim Details'!$E$28&gt;=Rates!$H$14,'Claim Details'!$E$28&lt;=Rates!$H$15,'Claim Details'!$E$19="No"),Rates!$H$23,IF(AND(C169="B",'Claim Details'!$E$28&gt;=Rates!$J$14,'Claim Details'!$E$28&lt;=Rates!$J$15,'Claim Details'!$E$19="Yes"),Rates!$K$23,IF(AND(C169="B",'Claim Details'!$E$28&gt;=Rates!$J$14,'Claim Details'!$E$28&lt;=Rates!$J$15,'Claim Details'!$E$19="No"),Rates!$J$23,IF(AND(C169="C",'Claim Details'!$E$28&gt;=Rates!$D$14,'Claim Details'!$E$28&lt;=Rates!$D$15,'Claim Details'!$E$19="Yes"),Rates!$E$24,IF(AND(C169="C",'Claim Details'!$E$28&gt;=Rates!$D$14,'Claim Details'!$E$28&lt;=Rates!$D$15,'Claim Details'!$E$19="No"),Rates!$D$24,IF(AND(C169="C",'Claim Details'!$E$28&gt;=Rates!$F$14,'Claim Details'!$E$28&lt;=Rates!$F$15,'Claim Details'!$E$19="Yes"),Rates!$G$24,IF(AND(C169="C",'Claim Details'!$E$28&gt;=Rates!$F$14,'Claim Details'!$E$28&lt;=Rates!$F$15,'Claim Details'!$E$19="No"),Rates!$F$24,IF(AND(C169="C",'Claim Details'!$E$28&gt;=Rates!$H$14,'Claim Details'!$E$28&lt;=Rates!$H$15,'Claim Details'!$E$19="Yes"),Rates!$I$24,IF(AND(C169="C",'Claim Details'!$E$28&gt;=Rates!$H$14,'Claim Details'!$E$28&lt;=Rates!$H$15,'Claim Details'!$E$19="No"),Rates!$H$24,IF(AND(C169="C",'Claim Details'!$E$28&gt;=Rates!$J$14,'Claim Details'!$E$28&lt;=Rates!$J$15,'Claim Details'!$E$19="Yes"),Rates!$K$24,IF(AND(C169="C",'Claim Details'!$E$28&gt;=Rates!$J$14,'Claim Details'!$E$28&lt;=Rates!$J$15,'Claim Details'!$E$19="No"),Rates!$J$24,"£0.00"))))))))))))))))))))))))</f>
        <v>£0.00</v>
      </c>
      <c r="AW169" s="1"/>
      <c r="AX169" s="189" t="str">
        <f>IF(AND(U169="A",'Claim Details'!$I$28&gt;=Rates!$D$14,'Claim Details'!$I$28&lt;=Rates!$D$15,'Claim Details'!$I$19="Yes"),Rates!$J$17,IF(AND(U169="A",'Claim Details'!$I$28&gt;=Rates!$D$14,'Claim Details'!$I$28&lt;=Rates!$D$15,'Claim Details'!$I$19="No"),Rates!$D$17,IF(AND(U169="A",'Claim Details'!$I$28&gt;=Rates!$F$14,'Claim Details'!$I$28&lt;=Rates!$F$15,'Claim Details'!$I$19="Yes"),Rates!$G$17,IF(AND(U169="A",'Claim Details'!$I$28&gt;=Rates!$F$14,'Claim Details'!$I$28&lt;=Rates!$F$15,'Claim Details'!$I$19="No"),Rates!$F$17,IF(AND(U169="A",'Claim Details'!$I$28&gt;=Rates!$H$14,'Claim Details'!$I$28&lt;=Rates!$H$15,'Claim Details'!$I$19="Yes"),Rates!$I$17,IF(AND(U169="A",'Claim Details'!$I$28&gt;=Rates!$H$14,'Claim Details'!$I$28&lt;=Rates!$H$15,'Claim Details'!$I$19="No"),Rates!$H$17,IF(AND(U169="A",'Claim Details'!$I$28&gt;=Rates!$J$14,'Claim Details'!$I$28&lt;=Rates!$J$15,'Claim Details'!$I$19="Yes"),Rates!$K$17,IF(AND(U169="A",'Claim Details'!$I$28&gt;=Rates!$J$14,'Claim Details'!$I$28&lt;=Rates!$J$15,'Claim Details'!$I$19="No"),Rates!$J$17,IF(AND(U169="B",'Claim Details'!$I$28&gt;=Rates!$D$14,'Claim Details'!$I$28&lt;=Rates!$D$15,'Claim Details'!$I$19="Yes"),Rates!$E$18,IF(AND(U169="B",'Claim Details'!$I$28&gt;=Rates!$D$14,'Claim Details'!$I$28&lt;=Rates!$D$15,'Claim Details'!$I$19="No"),Rates!$D$18,IF(AND(U169="B",'Claim Details'!$I$28&gt;=Rates!$F$14,'Claim Details'!$I$28&lt;=Rates!$F$15,'Claim Details'!$I$19="Yes"),Rates!$G$18,IF(AND(U169="B",'Claim Details'!$I$28&gt;=Rates!$F$14,'Claim Details'!$I$28&lt;=Rates!$F$15,'Claim Details'!$I$19="No"),Rates!$F$18,IF(AND(U169="B",'Claim Details'!$I$28&gt;=Rates!$H$14,'Claim Details'!$I$28&lt;=Rates!$H$15,'Claim Details'!$I$19="Yes"),Rates!$I$18,IF(AND(U169="B",'Claim Details'!$I$28&gt;=Rates!$H$14,'Claim Details'!$I$28&lt;=Rates!$H$15,'Claim Details'!$I$19="No"),Rates!$H$18,IF(AND(U169="B",'Claim Details'!$I$28&gt;=Rates!$J$14,'Claim Details'!$I$28&lt;=Rates!$J$15,'Claim Details'!$I$19="Yes"),Rates!$K$18,IF(AND(U169="B",'Claim Details'!$I$28&gt;=Rates!$J$14,'Claim Details'!$I$28&lt;=Rates!$J$15,'Claim Details'!$I$19="No"),Rates!$J$18,IF(AND(U169="C",'Claim Details'!$I$28&gt;=Rates!$D$14,'Claim Details'!$I$28&lt;=Rates!$D$15,'Claim Details'!$I$19="Yes"),Rates!$E$19,IF(AND(U169="C",'Claim Details'!$I$28&gt;=Rates!$D$14,'Claim Details'!$I$28&lt;=Rates!$D$15,'Claim Details'!$I$19="No"),Rates!$D$19,IF(AND(U169="C",'Claim Details'!$I$28&gt;=Rates!$F$14,'Claim Details'!$I$28&lt;=Rates!$F$15,'Claim Details'!$I$19="Yes"),Rates!$G$19,IF(AND(U169="C",'Claim Details'!$I$28&gt;=Rates!$F$14,'Claim Details'!$I$28&lt;=Rates!$F$15,'Claim Details'!$I$19="No"),Rates!$F$19,IF(AND(U169="C",'Claim Details'!$I$28&gt;=Rates!$H$14,'Claim Details'!$I$28&lt;=Rates!$H$15,'Claim Details'!$I$19="Yes"),Rates!$I$19,IF(AND(U169="C",'Claim Details'!$I$28&gt;=Rates!$H$14,'Claim Details'!$I$28&lt;=Rates!$H$15,'Claim Details'!$I$19="No"),Rates!$H$19,IF(AND(U169="C",'Claim Details'!$I$28&gt;=Rates!$J$14,'Claim Details'!$I$28&lt;=Rates!$J$15,'Claim Details'!$I$19="Yes"),Rates!$K$19,IF(AND(U169="C",'Claim Details'!$I$28&gt;=Rates!$J$14,'Claim Details'!$I$28&lt;=Rates!$J$15,'Claim Details'!$I$19="No"),Rates!$J$19,"£0.00"))))))))))))))))))))))))</f>
        <v>£0.00</v>
      </c>
      <c r="AY169" s="189" t="str">
        <f>IF(AND(C169="A",'Claim Details'!$I$28&gt;=Rates!$D$14,'Claim Details'!$I$28&lt;=Rates!$D$15,'Claim Details'!$I$19="Yes"),Rates!$J$25,IF(AND(C169="A",'Claim Details'!$I$28&gt;=Rates!$D$14,'Claim Details'!$I$28&lt;=Rates!$D$15,'Claim Details'!$I$19="No"),Rates!$D$25,IF(AND(C169="A",'Claim Details'!$I$28&gt;=Rates!$F$14,'Claim Details'!$I$28&lt;=Rates!$F$15,'Claim Details'!$I$19="Yes"),Rates!$G$25,IF(AND(C169="A",'Claim Details'!$I$28&gt;=Rates!$F$14,'Claim Details'!$I$28&lt;=Rates!$F$15,'Claim Details'!$I$19="No"),Rates!$F$25,IF(AND(C169="A",'Claim Details'!$I$28&gt;=Rates!$H$14,'Claim Details'!$I$28&lt;=Rates!$H$15,'Claim Details'!$I$19="Yes"),Rates!$I$25,IF(AND(C169="A",'Claim Details'!$I$28&gt;=Rates!$H$14,'Claim Details'!$I$28&lt;=Rates!$H$15,'Claim Details'!$I$19="No"),Rates!$H$25,IF(AND(C169="A",'Claim Details'!$I$28&gt;=Rates!$J$14,'Claim Details'!$I$28&lt;=Rates!$J$15,'Claim Details'!$I$19="Yes"),Rates!$K$25,IF(AND(C169="A",'Claim Details'!$I$28&gt;=Rates!$J$14,'Claim Details'!$I$28&lt;=Rates!$J$15,'Claim Details'!$I$19="No"),Rates!$J$25,IF(AND(C169="B",'Claim Details'!$I$28&gt;=Rates!$D$14,'Claim Details'!$I$28&lt;=Rates!$D$15,'Claim Details'!$I$19="Yes"),Rates!$E$26,IF(AND(C169="B",'Claim Details'!$I$28&gt;=Rates!$D$14,'Claim Details'!$I$28&lt;=Rates!$D$15,'Claim Details'!$I$19="No"),Rates!$D$26,IF(AND(C169="B",'Claim Details'!$I$28&gt;=Rates!$F$14,'Claim Details'!$I$28&lt;=Rates!$F$15,'Claim Details'!$I$19="Yes"),Rates!$G$26,IF(AND(C169="B",'Claim Details'!$I$28&gt;=Rates!$F$14,'Claim Details'!$I$28&lt;=Rates!$F$15,'Claim Details'!$I$19="No"),Rates!$F$26,IF(AND(C169="B",'Claim Details'!$I$28&gt;=Rates!$H$14,'Claim Details'!$I$28&lt;=Rates!$H$15,'Claim Details'!$I$19="Yes"),Rates!$I$26,IF(AND(C169="B",'Claim Details'!$I$28&gt;=Rates!$H$14,'Claim Details'!$I$28&lt;=Rates!$H$15,'Claim Details'!$I$19="No"),Rates!$H$26,IF(AND(C169="B",'Claim Details'!$I$28&gt;=Rates!$J$14,'Claim Details'!$I$28&lt;=Rates!$J$15,'Claim Details'!$I$19="Yes"),Rates!$K$26,IF(AND(C169="B",'Claim Details'!$I$28&gt;=Rates!$J$14,'Claim Details'!$I$28&lt;=Rates!$J$15,'Claim Details'!$I$19="No"),Rates!$J$26,IF(AND(C169="C",'Claim Details'!$I$28&gt;=Rates!$D$14,'Claim Details'!$I$28&lt;=Rates!$D$15,'Claim Details'!$I$19="Yes"),Rates!$E$27,IF(AND(C169="C",'Claim Details'!$I$28&gt;=Rates!$D$14,'Claim Details'!$I$28&lt;=Rates!$D$15,'Claim Details'!$I$19="No"),Rates!$D$27,IF(AND(C169="C",'Claim Details'!$I$28&gt;=Rates!$F$14,'Claim Details'!$I$28&lt;=Rates!$F$15,'Claim Details'!$I$19="Yes"),Rates!$G$27,IF(AND(C169="C",'Claim Details'!$I$28&gt;=Rates!$F$14,'Claim Details'!$I$28&lt;=Rates!$F$15,'Claim Details'!$I$19="No"),Rates!$F$27,IF(AND(C169="C",'Claim Details'!$I$28&gt;=Rates!$H$14,'Claim Details'!$I$28&lt;=Rates!$H$15,'Claim Details'!$I$19="Yes"),Rates!$I$27,IF(AND(C169="C",'Claim Details'!$I$28&gt;=Rates!$H$14,'Claim Details'!$I$28&lt;=Rates!$H$15,'Claim Details'!$I$19="No"),Rates!$H$27,IF(AND(C169="C",'Claim Details'!$I$28&gt;=Rates!$J$14,'Claim Details'!$I$28&lt;=Rates!$J$15,'Claim Details'!$I$19="Yes"),Rates!$K$27,IF(AND(C169="C",'Claim Details'!$I$28&gt;=Rates!$J$14,'Claim Details'!$I$28&lt;=Rates!$J$15,'Claim Details'!$I$19="No"),Rates!$J$27,"£0.00"))))))))))))))))))))))))</f>
        <v>£0.00</v>
      </c>
      <c r="AZ169" s="189" t="str">
        <f>IF(AND(C169="A",'Claim Details'!$I$28&gt;=Rates!$D$14,'Claim Details'!$I$28&lt;=Rates!$D$15,'Claim Details'!$I$19="Yes"),Rates!$E$20,IF(AND(C169="A",'Claim Details'!$I$28&gt;=Rates!$D$14,'Claim Details'!$I$28&lt;=Rates!$D$15,'Claim Details'!$I$19="No"),Rates!$D$20,IF(AND(C169="A",'Claim Details'!$I$28&gt;=Rates!$F$14,'Claim Details'!$I$28&lt;=Rates!$F$15,'Claim Details'!$I$19="Yes"),Rates!$G$20,IF(AND(C169="A",'Claim Details'!$I$28&gt;=Rates!$F$14,'Claim Details'!$I$28&lt;=Rates!$F$15,'Claim Details'!$I$19="No"),Rates!$F$20,IF(AND(C169="A",'Claim Details'!$I$28&gt;=Rates!$H$14,'Claim Details'!$I$28&lt;=Rates!$H$15,'Claim Details'!$I$19="Yes"),Rates!$I$20,IF(AND(C169="A",'Claim Details'!$I$28&gt;=Rates!$H$14,'Claim Details'!$I$28&lt;=Rates!$H$15,'Claim Details'!$I$19="No"),Rates!$H$20,IF(AND(C169="A",'Claim Details'!$I$28&gt;=Rates!$J$14,'Claim Details'!$I$28&lt;=Rates!$J$15,'Claim Details'!$I$19="Yes"),Rates!$K$20,IF(AND(C169="A",'Claim Details'!$I$28&gt;=Rates!$J$14,'Claim Details'!$I$28&lt;=Rates!$J$15,'Claim Details'!$I$19="No"),Rates!$J$20,IF(AND(C169="B",'Claim Details'!$I$28&gt;=Rates!$D$14,'Claim Details'!$I$28&lt;=Rates!$D$15,'Claim Details'!$I$19="Yes"),Rates!$E$21,IF(AND(C169="B",'Claim Details'!$I$28&gt;=Rates!$D$14,'Claim Details'!$I$28&lt;=Rates!$D$15,'Claim Details'!$I$19="No"),Rates!$D$21,IF(AND(C169="B",'Claim Details'!$I$28&gt;=Rates!$F$14,'Claim Details'!$I$28&lt;=Rates!$F$15,'Claim Details'!$I$19="Yes"),Rates!$G$21,IF(AND(C169="B",'Claim Details'!$I$28&gt;=Rates!$F$14,'Claim Details'!$I$28&lt;=Rates!$F$15,'Claim Details'!$I$19="No"),Rates!$F$21,IF(AND(C169="B",'Claim Details'!$I$28&gt;=Rates!$H$14,'Claim Details'!$I$28&lt;=Rates!$H$15,'Claim Details'!$I$19="Yes"),Rates!$I$21,IF(AND(C169="B",'Claim Details'!$I$28&gt;=Rates!$H$14,'Claim Details'!$I$28&lt;=Rates!$H$15,'Claim Details'!$I$19="No"),Rates!$H$21,IF(AND(C169="B",'Claim Details'!$I$28&gt;=Rates!$J$14,'Claim Details'!$I$28&lt;=Rates!$J$15,'Claim Details'!$I$19="Yes"),Rates!$K$21,IF(AND(C169="B",'Claim Details'!$I$28&gt;=Rates!$J$14,'Claim Details'!$I$28&lt;=Rates!$J$15,'Claim Details'!$I$19="No"),Rates!$J$21,"£0.00"))))))))))))))))</f>
        <v>£0.00</v>
      </c>
      <c r="BA169" s="189" t="str">
        <f>IF(AND(C169="A",'Claim Details'!$I$28&gt;=Rates!$D$14,'Claim Details'!$I$28&lt;=Rates!$D$15,'Claim Details'!$I$19="Yes"),Rates!$E$22,IF(AND(C169="A",'Claim Details'!$I$28&gt;=Rates!$D$14,'Claim Details'!$I$28&lt;=Rates!$D$15,'Claim Details'!$I$19="No"),Rates!$D$22,IF(AND(C169="A",'Claim Details'!$I$28&gt;=Rates!$F$14,'Claim Details'!$I$28&lt;=Rates!$F$15,'Claim Details'!$I$19="Yes"),Rates!$G$22,IF(AND(C169="A",'Claim Details'!$I$28&gt;=Rates!$F$14,'Claim Details'!$I$28&lt;=Rates!$F$15,'Claim Details'!$I$19="No"),Rates!$F$22,IF(AND(C169="A",'Claim Details'!$I$28&gt;=Rates!$H$14,'Claim Details'!$I$28&lt;=Rates!$H$15,'Claim Details'!$I$19="Yes"),Rates!$I$22,IF(AND(C169="A",'Claim Details'!$I$28&gt;=Rates!$H$14,'Claim Details'!$I$28&lt;=Rates!$H$15,'Claim Details'!$I$19="No"),Rates!$H$22,IF(AND(C169="A",'Claim Details'!$I$28&gt;=Rates!$J$14,'Claim Details'!$I$28&lt;=Rates!$J$15,'Claim Details'!$I$19="Yes"),Rates!$K$22,IF(AND(C169="A",'Claim Details'!$I$28&gt;=Rates!$J$14,'Claim Details'!$I$28&lt;=Rates!$J$15,'Claim Details'!$I$19="No"),Rates!$J$22,IF(AND(C169="B",'Claim Details'!$I$28&gt;=Rates!$D$14,'Claim Details'!$I$28&lt;=Rates!$D$15,'Claim Details'!$I$19="Yes"),Rates!$E$23,IF(AND(C169="B",'Claim Details'!$I$28&gt;=Rates!$D$14,'Claim Details'!$I$28&lt;=Rates!$D$15,'Claim Details'!$I$19="No"),Rates!$D$23,IF(AND(C169="B",'Claim Details'!$I$28&gt;=Rates!$F$14,'Claim Details'!$I$28&lt;=Rates!$F$15,'Claim Details'!$I$19="Yes"),Rates!$G$23,IF(AND(C169="B",'Claim Details'!$I$28&gt;=Rates!$F$14,'Claim Details'!$I$28&lt;=Rates!$F$15,'Claim Details'!$I$19="No"),Rates!$F$23,IF(AND(C169="B",'Claim Details'!$I$28&gt;=Rates!$H$14,'Claim Details'!$I$28&lt;=Rates!$H$15,'Claim Details'!$I$19="Yes"),Rates!$I$23,IF(AND(C169="B",'Claim Details'!$I$28&gt;=Rates!$H$14,'Claim Details'!$I$28&lt;=Rates!$H$15,'Claim Details'!$I$19="No"),Rates!$H$23,IF(AND(C169="B",'Claim Details'!$I$28&gt;=Rates!$J$14,'Claim Details'!$I$28&lt;=Rates!$J$15,'Claim Details'!$I$19="Yes"),Rates!$K$23,IF(AND(C169="B",'Claim Details'!$I$28&gt;=Rates!$J$14,'Claim Details'!$I$28&lt;=Rates!$J$15,'Claim Details'!$I$19="No"),Rates!$J$23,IF(AND(C169="C",'Claim Details'!$I$28&gt;=Rates!$D$14,'Claim Details'!$I$28&lt;=Rates!$D$15,'Claim Details'!$I$19="Yes"),Rates!$E$24,IF(AND(C169="C",'Claim Details'!$I$28&gt;=Rates!$D$14,'Claim Details'!$I$28&lt;=Rates!$D$15,'Claim Details'!$I$19="No"),Rates!$D$24,IF(AND(C169="C",'Claim Details'!$I$28&gt;=Rates!$F$14,'Claim Details'!$I$28&lt;=Rates!$F$15,'Claim Details'!$I$19="Yes"),Rates!$G$24,IF(AND(C169="C",'Claim Details'!$I$28&gt;=Rates!$F$14,'Claim Details'!$I$28&lt;=Rates!$F$15,'Claim Details'!$I$19="No"),Rates!$F$24,IF(AND(C169="C",'Claim Details'!$I$28&gt;=Rates!$H$14,'Claim Details'!$I$28&lt;=Rates!$H$15,'Claim Details'!$I$19="Yes"),Rates!$I$24,IF(AND(C169="C",'Claim Details'!$I$28&gt;=Rates!$H$14,'Claim Details'!$I$28&lt;=Rates!$H$15,'Claim Details'!$I$19="No"),Rates!$H$24,IF(AND(C169="C",'Claim Details'!$I$28&gt;=Rates!$J$14,'Claim Details'!$I$28&lt;=Rates!$J$15,'Claim Details'!$I$19="Yes"),Rates!$K$24,IF(AND(C169="C",'Claim Details'!$I$28&gt;=Rates!$J$14,'Claim Details'!$I$28&lt;=Rates!$J$15,'Claim Details'!$I$19="No"),Rates!$J$24,"£0.00"))))))))))))))))))))))))</f>
        <v>£0.00</v>
      </c>
      <c r="BB169" s="189" t="str">
        <f t="shared" si="42"/>
        <v>£0.00</v>
      </c>
      <c r="BC169" s="1"/>
      <c r="BD169" s="189" t="str">
        <f>IF(AND(AE169="A",'Claim Details'!$I$28&gt;=Rates!$D$14,'Claim Details'!$I$28&lt;=Rates!$D$15,'Claim Details'!$I$19="Yes"),Rates!$J$17,IF(AND(AE169="A",'Claim Details'!$I$28&gt;=Rates!$D$14,'Claim Details'!$I$28&lt;=Rates!$D$15,'Claim Details'!$I$19="No"),Rates!$D$17,IF(AND(AE169="A",'Claim Details'!$I$28&gt;=Rates!$F$14,'Claim Details'!$I$28&lt;=Rates!$F$15,'Claim Details'!$I$19="Yes"),Rates!$G$17,IF(AND(AE169="A",'Claim Details'!$I$28&gt;=Rates!$F$14,'Claim Details'!$I$28&lt;=Rates!$F$15,'Claim Details'!$I$19="No"),Rates!$F$17,IF(AND(AE169="A",'Claim Details'!$I$28&gt;=Rates!$H$14,'Claim Details'!$I$28&lt;=Rates!$H$15,'Claim Details'!$I$19="Yes"),Rates!$I$17,IF(AND(AE169="A",'Claim Details'!$I$28&gt;=Rates!$H$14,'Claim Details'!$I$28&lt;=Rates!$H$15,'Claim Details'!$I$19="No"),Rates!$H$17,IF(AND(AE169="A",'Claim Details'!$I$28&gt;=Rates!$J$14,'Claim Details'!$I$28&lt;=Rates!$J$15,'Claim Details'!$I$19="Yes"),Rates!$K$17,IF(AND(AE169="A",'Claim Details'!$I$28&gt;=Rates!$J$14,'Claim Details'!$I$28&lt;=Rates!$J$15,'Claim Details'!$I$19="No"),Rates!$J$17,IF(AND(AE169="B",'Claim Details'!$I$28&gt;=Rates!$D$14,'Claim Details'!$I$28&lt;=Rates!$D$15,'Claim Details'!$I$19="Yes"),Rates!$E$18,IF(AND(AE169="B",'Claim Details'!$I$28&gt;=Rates!$D$14,'Claim Details'!$I$28&lt;=Rates!$D$15,'Claim Details'!$I$19="No"),Rates!$D$18,IF(AND(AE169="B",'Claim Details'!$I$28&gt;=Rates!$F$14,'Claim Details'!$I$28&lt;=Rates!$F$15,'Claim Details'!$I$19="Yes"),Rates!$G$18,IF(AND(AE169="B",'Claim Details'!$I$28&gt;=Rates!$F$14,'Claim Details'!$I$28&lt;=Rates!$F$15,'Claim Details'!$I$19="No"),Rates!$F$18,IF(AND(AE169="B",'Claim Details'!$I$28&gt;=Rates!$H$14,'Claim Details'!$I$28&lt;=Rates!$H$15,'Claim Details'!$I$19="Yes"),Rates!$I$18,IF(AND(AE169="B",'Claim Details'!$I$28&gt;=Rates!$H$14,'Claim Details'!$I$28&lt;=Rates!$H$15,'Claim Details'!$I$19="No"),Rates!$H$18,IF(AND(AE169="B",'Claim Details'!$I$28&gt;=Rates!$J$14,'Claim Details'!$I$28&lt;=Rates!$J$15,'Claim Details'!$I$19="Yes"),Rates!$K$18,IF(AND(AE169="B",'Claim Details'!$I$28&gt;=Rates!$J$14,'Claim Details'!$I$28&lt;=Rates!$J$15,'Claim Details'!$I$19="No"),Rates!$J$18,IF(AND(AE169="C",'Claim Details'!$I$28&gt;=Rates!$D$14,'Claim Details'!$I$28&lt;=Rates!$D$15,'Claim Details'!$I$19="Yes"),Rates!$E$19,IF(AND(AE169="C",'Claim Details'!$I$28&gt;=Rates!$D$14,'Claim Details'!$I$28&lt;=Rates!$D$15,'Claim Details'!$I$19="No"),Rates!$D$19,IF(AND(AE169="C",'Claim Details'!$I$28&gt;=Rates!$F$14,'Claim Details'!$I$28&lt;=Rates!$F$15,'Claim Details'!$I$19="Yes"),Rates!$G$19,IF(AND(AE169="C",'Claim Details'!$I$28&gt;=Rates!$F$14,'Claim Details'!$I$28&lt;=Rates!$F$15,'Claim Details'!$I$19="No"),Rates!$F$19,IF(AND(AE169="C",'Claim Details'!$I$28&gt;=Rates!$H$14,'Claim Details'!$I$28&lt;=Rates!$H$15,'Claim Details'!$I$19="Yes"),Rates!$I$19,IF(AND(AE169="C",'Claim Details'!$I$28&gt;=Rates!$H$14,'Claim Details'!$I$28&lt;=Rates!$H$15,'Claim Details'!$I$19="No"),Rates!$H$19,IF(AND(AE169="C",'Claim Details'!$I$28&gt;=Rates!$J$14,'Claim Details'!$I$28&lt;=Rates!$J$15,'Claim Details'!$I$19="Yes"),Rates!$K$19,IF(AND(AE169="C",'Claim Details'!$I$28&gt;=Rates!$J$14,'Claim Details'!$I$28&lt;=Rates!$J$15,'Claim Details'!$I$19="No"),Rates!$J$19,"£0.00"))))))))))))))))))))))))</f>
        <v>£0.00</v>
      </c>
      <c r="BE169" s="189" t="str">
        <f>IF(AND(AE169="A",'Claim Details'!$I$28&gt;=Rates!$D$14,'Claim Details'!$I$28&lt;=Rates!$D$15,'Claim Details'!$I$19="Yes"),Rates!$J$25,IF(AND(AE169="A",'Claim Details'!$I$28&gt;=Rates!$D$14,'Claim Details'!$I$28&lt;=Rates!$D$15,'Claim Details'!$I$19="No"),Rates!$D$25,IF(AND(AE169="A",'Claim Details'!$I$28&gt;=Rates!$F$14,'Claim Details'!$I$28&lt;=Rates!$F$15,'Claim Details'!$I$19="Yes"),Rates!$G$25,IF(AND(AE169="A",'Claim Details'!$I$28&gt;=Rates!$F$14,'Claim Details'!$I$28&lt;=Rates!$F$15,'Claim Details'!$I$19="No"),Rates!$F$25,IF(AND(AE169="A",'Claim Details'!$I$28&gt;=Rates!$H$14,'Claim Details'!$I$28&lt;=Rates!$H$15,'Claim Details'!$I$19="Yes"),Rates!$I$25,IF(AND(AE169="A",'Claim Details'!$I$28&gt;=Rates!$H$14,'Claim Details'!$I$28&lt;=Rates!$H$15,'Claim Details'!$I$19="No"),Rates!$H$25,IF(AND(AE169="A",'Claim Details'!$I$28&gt;=Rates!$J$14,'Claim Details'!$I$28&lt;=Rates!$J$15,'Claim Details'!$I$19="Yes"),Rates!$K$25,IF(AND(AE169="A",'Claim Details'!$I$28&gt;=Rates!$J$14,'Claim Details'!$I$28&lt;=Rates!$J$15,'Claim Details'!$I$19="No"),Rates!$J$25,IF(AND(AE169="B",'Claim Details'!$I$28&gt;=Rates!$D$14,'Claim Details'!$I$28&lt;=Rates!$D$15,'Claim Details'!$I$19="Yes"),Rates!$E$26,IF(AND(AE169="B",'Claim Details'!$I$28&gt;=Rates!$D$14,'Claim Details'!$I$28&lt;=Rates!$D$15,'Claim Details'!$I$19="No"),Rates!$D$26,IF(AND(AE169="B",'Claim Details'!$I$28&gt;=Rates!$F$14,'Claim Details'!$I$28&lt;=Rates!$F$15,'Claim Details'!$I$19="Yes"),Rates!$G$26,IF(AND(AE169="B",'Claim Details'!$I$28&gt;=Rates!$F$14,'Claim Details'!$I$28&lt;=Rates!$F$15,'Claim Details'!$I$19="No"),Rates!$F$26,IF(AND(AE169="B",'Claim Details'!$I$28&gt;=Rates!$H$14,'Claim Details'!$I$28&lt;=Rates!$H$15,'Claim Details'!$I$19="Yes"),Rates!$I$26,IF(AND(AE169="B",'Claim Details'!$I$28&gt;=Rates!$H$14,'Claim Details'!$I$28&lt;=Rates!$H$15,'Claim Details'!$I$19="No"),Rates!$H$26,IF(AND(AE169="B",'Claim Details'!$I$28&gt;=Rates!$J$14,'Claim Details'!$I$28&lt;=Rates!$J$15,'Claim Details'!$I$19="Yes"),Rates!$K$26,IF(AND(AE169="B",'Claim Details'!$I$28&gt;=Rates!$J$14,'Claim Details'!$I$28&lt;=Rates!$J$15,'Claim Details'!$I$19="No"),Rates!$J$26,IF(AND(AE169="C",'Claim Details'!$I$28&gt;=Rates!$D$14,'Claim Details'!$I$28&lt;=Rates!$D$15,'Claim Details'!$I$19="Yes"),Rates!$E$27,IF(AND(AE169="C",'Claim Details'!$I$28&gt;=Rates!$D$14,'Claim Details'!$I$28&lt;=Rates!$D$15,'Claim Details'!$I$19="No"),Rates!$D$27,IF(AND(AE169="C",'Claim Details'!$I$28&gt;=Rates!$F$14,'Claim Details'!$I$28&lt;=Rates!$F$15,'Claim Details'!$I$19="Yes"),Rates!$G$27,IF(AND(AE169="C",'Claim Details'!$I$28&gt;=Rates!$F$14,'Claim Details'!$I$28&lt;=Rates!$F$15,'Claim Details'!$I$19="No"),Rates!$F$27,IF(AND(AE169="C",'Claim Details'!$I$28&gt;=Rates!$H$14,'Claim Details'!$I$28&lt;=Rates!$H$15,'Claim Details'!$I$19="Yes"),Rates!$I$27,IF(AND(AE169="C",'Claim Details'!$I$28&gt;=Rates!$H$14,'Claim Details'!$I$28&lt;=Rates!$H$15,'Claim Details'!$I$19="No"),Rates!$H$27,IF(AND(AE169="C",'Claim Details'!$I$28&gt;=Rates!$J$14,'Claim Details'!$I$28&lt;=Rates!$J$15,'Claim Details'!$I$19="Yes"),Rates!$K$27,IF(AND(AE169="C",'Claim Details'!$I$28&gt;=Rates!$J$14,'Claim Details'!$I$28&lt;=Rates!$J$15,'Claim Details'!$I$19="No"),Rates!$J$27,"£0.00"))))))))))))))))))))))))</f>
        <v>£0.00</v>
      </c>
      <c r="BF169" s="189" t="str">
        <f>IF(AND(AE169="A",'Claim Details'!$I$28&gt;=Rates!$D$14,'Claim Details'!$I$28&lt;=Rates!$D$15,'Claim Details'!$I$19="Yes"),Rates!$E$20,IF(AND(AE169="A",'Claim Details'!$I$28&gt;=Rates!$D$14,'Claim Details'!$I$28&lt;=Rates!$D$15,'Claim Details'!$I$19="No"),Rates!$D$20,IF(AND(AE169="A",'Claim Details'!$I$28&gt;=Rates!$F$14,'Claim Details'!$I$28&lt;=Rates!$F$15,'Claim Details'!$I$19="Yes"),Rates!$G$20,IF(AND(AE169="A",'Claim Details'!$I$28&gt;=Rates!$F$14,'Claim Details'!$I$28&lt;=Rates!$F$15,'Claim Details'!$I$19="No"),Rates!$F$20,IF(AND(AE169="A",'Claim Details'!$I$28&gt;=Rates!$H$14,'Claim Details'!$I$28&lt;=Rates!$H$15,'Claim Details'!$I$19="Yes"),Rates!$I$20,IF(AND(AE169="A",'Claim Details'!$I$28&gt;=Rates!$H$14,'Claim Details'!$I$28&lt;=Rates!$H$15,'Claim Details'!$I$19="No"),Rates!$H$20,IF(AND(AE169="A",'Claim Details'!$I$28&gt;=Rates!$J$14,'Claim Details'!$I$28&lt;=Rates!$J$15,'Claim Details'!$I$19="Yes"),Rates!$K$20,IF(AND(AE169="A",'Claim Details'!$I$28&gt;=Rates!$J$14,'Claim Details'!$I$28&lt;=Rates!$J$15,'Claim Details'!$I$19="No"),Rates!$J$20,IF(AND(AE169="B",'Claim Details'!$I$28&gt;=Rates!$D$14,'Claim Details'!$I$28&lt;=Rates!$D$15,'Claim Details'!$I$19="Yes"),Rates!$E$21,IF(AND(AE169="B",'Claim Details'!$I$28&gt;=Rates!$D$14,'Claim Details'!$I$28&lt;=Rates!$D$15,'Claim Details'!$I$19="No"),Rates!$D$21,IF(AND(AE169="B",'Claim Details'!$I$28&gt;=Rates!$F$14,'Claim Details'!$I$28&lt;=Rates!$F$15,'Claim Details'!$I$19="Yes"),Rates!$G$21,IF(AND(AE169="B",'Claim Details'!$I$28&gt;=Rates!$F$14,'Claim Details'!$I$28&lt;=Rates!$F$15,'Claim Details'!$I$19="No"),Rates!$F$21,IF(AND(AE169="B",'Claim Details'!$I$28&gt;=Rates!$H$14,'Claim Details'!$I$28&lt;=Rates!$H$15,'Claim Details'!$I$19="Yes"),Rates!$I$21,IF(AND(AE169="B",'Claim Details'!$I$28&gt;=Rates!$H$14,'Claim Details'!$I$28&lt;=Rates!$H$15,'Claim Details'!$I$19="No"),Rates!$H$21,IF(AND(AE169="B",'Claim Details'!$I$28&gt;=Rates!$J$14,'Claim Details'!$I$28&lt;=Rates!$J$15,'Claim Details'!$I$19="Yes"),Rates!$K$21,IF(AND(AE169="B",'Claim Details'!$I$28&gt;=Rates!$J$14,'Claim Details'!$I$28&lt;=Rates!$J$15,'Claim Details'!$I$19="No"),Rates!$J$21,"£0.00"))))))))))))))))</f>
        <v>£0.00</v>
      </c>
      <c r="BG169" s="189" t="str">
        <f>IF(AND(AE169="A",'Claim Details'!$I$28&gt;=Rates!$D$14,'Claim Details'!$I$28&lt;=Rates!$D$15,'Claim Details'!$I$19="Yes"),Rates!$E$22,IF(AND(AE169="A",'Claim Details'!$I$28&gt;=Rates!$D$14,'Claim Details'!$I$28&lt;=Rates!$D$15,'Claim Details'!$I$19="No"),Rates!$D$22,IF(AND(AE169="A",'Claim Details'!$I$28&gt;=Rates!$F$14,'Claim Details'!$I$28&lt;=Rates!$F$15,'Claim Details'!$I$19="Yes"),Rates!$G$22,IF(AND(AE169="A",'Claim Details'!$I$28&gt;=Rates!$F$14,'Claim Details'!$I$28&lt;=Rates!$F$15,'Claim Details'!$I$19="No"),Rates!$F$22,IF(AND(AE169="A",'Claim Details'!$I$28&gt;=Rates!$H$14,'Claim Details'!$I$28&lt;=Rates!$H$15,'Claim Details'!$I$19="Yes"),Rates!$I$22,IF(AND(AE169="A",'Claim Details'!$I$28&gt;=Rates!$H$14,'Claim Details'!$I$28&lt;=Rates!$H$15,'Claim Details'!$I$19="No"),Rates!$H$22,IF(AND(AE169="A",'Claim Details'!$I$28&gt;=Rates!$J$14,'Claim Details'!$I$28&lt;=Rates!$J$15,'Claim Details'!$I$19="Yes"),Rates!$K$22,IF(AND(AE169="A",'Claim Details'!$I$28&gt;=Rates!$J$14,'Claim Details'!$I$28&lt;=Rates!$J$15,'Claim Details'!$I$19="No"),Rates!$J$22,IF(AND(AE169="B",'Claim Details'!$I$28&gt;=Rates!$D$14,'Claim Details'!$I$28&lt;=Rates!$D$15,'Claim Details'!$I$19="Yes"),Rates!$E$23,IF(AND(AE169="B",'Claim Details'!$I$28&gt;=Rates!$D$14,'Claim Details'!$I$28&lt;=Rates!$D$15,'Claim Details'!$I$19="No"),Rates!$D$23,IF(AND(AE169="B",'Claim Details'!$I$28&gt;=Rates!$F$14,'Claim Details'!$I$28&lt;=Rates!$F$15,'Claim Details'!$I$19="Yes"),Rates!$G$23,IF(AND(AE169="B",'Claim Details'!$I$28&gt;=Rates!$F$14,'Claim Details'!$I$28&lt;=Rates!$F$15,'Claim Details'!$I$19="No"),Rates!$F$23,IF(AND(AE169="B",'Claim Details'!$I$28&gt;=Rates!$H$14,'Claim Details'!$I$28&lt;=Rates!$H$15,'Claim Details'!$I$19="Yes"),Rates!$I$23,IF(AND(AE169="B",'Claim Details'!$I$28&gt;=Rates!$H$14,'Claim Details'!$I$28&lt;=Rates!$H$15,'Claim Details'!$I$19="No"),Rates!$H$23,IF(AND(AE169="B",'Claim Details'!$I$28&gt;=Rates!$J$14,'Claim Details'!$I$28&lt;=Rates!$J$15,'Claim Details'!$I$19="Yes"),Rates!$K$23,IF(AND(AE169="B",'Claim Details'!$I$28&gt;=Rates!$J$14,'Claim Details'!$I$28&lt;=Rates!$J$15,'Claim Details'!$I$19="No"),Rates!$J$23,IF(AND(AE169="C",'Claim Details'!$I$28&gt;=Rates!$D$14,'Claim Details'!$I$28&lt;=Rates!$D$15,'Claim Details'!$I$19="Yes"),Rates!$E$24,IF(AND(AE169="C",'Claim Details'!$I$28&gt;=Rates!$D$14,'Claim Details'!$I$28&lt;=Rates!$D$15,'Claim Details'!$I$19="No"),Rates!$D$24,IF(AND(AE169="C",'Claim Details'!$I$28&gt;=Rates!$F$14,'Claim Details'!$I$28&lt;=Rates!$F$15,'Claim Details'!$I$19="Yes"),Rates!$G$24,IF(AND(AE169="C",'Claim Details'!$I$28&gt;=Rates!$F$14,'Claim Details'!$I$28&lt;=Rates!$F$15,'Claim Details'!$I$19="No"),Rates!$F$24,IF(AND(AE169="C",'Claim Details'!$I$28&gt;=Rates!$H$14,'Claim Details'!$I$28&lt;=Rates!$H$15,'Claim Details'!$I$19="Yes"),Rates!$I$24,IF(AND(AE169="C",'Claim Details'!$I$28&gt;=Rates!$H$14,'Claim Details'!$I$28&lt;=Rates!$H$15,'Claim Details'!$I$19="No"),Rates!$H$24,IF(AND(AE169="C",'Claim Details'!$I$28&gt;=Rates!$J$14,'Claim Details'!$I$28&lt;=Rates!$J$15,'Claim Details'!$I$19="Yes"),Rates!$K$24,IF(AND(AE169="C",'Claim Details'!$I$28&gt;=Rates!$J$14,'Claim Details'!$I$28&lt;=Rates!$J$15,'Claim Details'!$I$19="No"),Rates!$J$24,"£0.00"))))))))))))))))))))))))</f>
        <v>£0.00</v>
      </c>
      <c r="BH169" s="189" t="str">
        <f t="shared" si="43"/>
        <v>£0.00</v>
      </c>
      <c r="BI169" s="189">
        <f t="shared" si="44"/>
        <v>0</v>
      </c>
      <c r="BO169" s="202" t="str">
        <f>IF(H169="","£0.00",IF(AP169="4","£0.00",IF(AP169="5","£0.00",IF(AP169="1","£0.00",((AQ169*H169)*'Claim Details'!$F$111)/100))))</f>
        <v>£0.00</v>
      </c>
      <c r="BP169" s="202" t="str">
        <f>IF(T169="","£0.00",IF(AP169="4","£0.00",IF(AP169="5","£0.00",IF(AP169="1","£0.00",((AR169*T169)*'Claim Details'!$N$111)/100))))</f>
        <v>£0.00</v>
      </c>
      <c r="BQ169" s="202" t="str">
        <f>IF(AI169="","£0.00",IF(AP169="4","£0.00",IF(AP169="5","£0.00",IF(AP169="1","£0.00",((BI169*AI169)*'Claim Details'!$W$111)/100))))</f>
        <v>£0.00</v>
      </c>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row>
    <row r="170" spans="1:97" ht="15">
      <c r="A170" s="145"/>
      <c r="B170" s="91"/>
      <c r="C170" s="96"/>
      <c r="D170" s="97"/>
      <c r="E170" s="98"/>
      <c r="F170" s="89"/>
      <c r="G170" s="99"/>
      <c r="H170" s="100"/>
      <c r="I170" s="221" t="str">
        <f t="shared" si="34"/>
        <v>£0.00</v>
      </c>
      <c r="J170" s="101"/>
      <c r="K170" s="100"/>
      <c r="L170" s="221" t="str">
        <f t="shared" si="35"/>
        <v>£0.00</v>
      </c>
      <c r="M170" s="101"/>
      <c r="N170" s="102"/>
      <c r="O170" s="145"/>
      <c r="P170" s="77"/>
      <c r="Q170" s="87"/>
      <c r="R170" s="87"/>
      <c r="S170" s="87"/>
      <c r="T170" s="149" t="str">
        <f t="shared" si="36"/>
        <v/>
      </c>
      <c r="U170" s="87" t="str">
        <f t="shared" si="45"/>
        <v/>
      </c>
      <c r="V170" s="87"/>
      <c r="W170" s="53" t="str">
        <f t="shared" si="37"/>
        <v>£0.00</v>
      </c>
      <c r="X170" s="53"/>
      <c r="Y170" s="87"/>
      <c r="Z170" s="78"/>
      <c r="AA170" s="79"/>
      <c r="AB170" s="160"/>
      <c r="AC170" s="98"/>
      <c r="AD170" s="225"/>
      <c r="AE170" s="235" t="str">
        <f t="shared" si="38"/>
        <v/>
      </c>
      <c r="AF170" s="87" t="str">
        <f t="shared" si="39"/>
        <v/>
      </c>
      <c r="AG170" s="53"/>
      <c r="AH170" s="224"/>
      <c r="AI170" s="226" t="str">
        <f t="shared" si="31"/>
        <v/>
      </c>
      <c r="AJ170" s="236" t="str">
        <f t="shared" si="40"/>
        <v>£0.00</v>
      </c>
      <c r="AK170" s="31"/>
      <c r="AL170" s="1"/>
      <c r="AM170" s="1"/>
      <c r="AN170" s="1"/>
      <c r="AO170" s="1"/>
      <c r="AP170" s="1" t="str">
        <f t="shared" si="32"/>
        <v/>
      </c>
      <c r="AQ170" s="27">
        <f t="shared" si="33"/>
        <v>0</v>
      </c>
      <c r="AR170" s="189">
        <f t="shared" si="41"/>
        <v>0</v>
      </c>
      <c r="AS170" s="190" t="str">
        <f>IF(AND(C170="A",'Claim Details'!$E$28&gt;=Rates!$D$14,'Claim Details'!$E$28&lt;=Rates!$D$15,'Claim Details'!$E$19="Yes"),Rates!$E$17,IF(AND(C170="A",'Claim Details'!$E$28&gt;=Rates!$D$14,'Claim Details'!$E$28&lt;=Rates!$D$15,'Claim Details'!$E$19="No"),Rates!$D$17,IF(AND(C170="A",'Claim Details'!$E$28&gt;=Rates!$F$14,'Claim Details'!$E$28&lt;=Rates!$F$15,'Claim Details'!$E$19="Yes"),Rates!$G$17,IF(AND(C170="A",'Claim Details'!$E$28&gt;=Rates!$F$14,'Claim Details'!$E$28&lt;=Rates!$F$15,'Claim Details'!$E$19="No"),Rates!$F$17,IF(AND(C170="A",'Claim Details'!$E$28&gt;=Rates!$H$14,'Claim Details'!$E$28&lt;=Rates!$H$15,'Claim Details'!$E$19="Yes"),Rates!$I$17,IF(AND(C170="A",'Claim Details'!$E$28&gt;=Rates!$H$14,'Claim Details'!$E$28&lt;=Rates!$H$15,'Claim Details'!$E$19="No"),Rates!$H$17,IF(AND(C170="A",'Claim Details'!$E$28&gt;=Rates!$J$14,'Claim Details'!$E$28&lt;=Rates!$J$15,'Claim Details'!$E$19="Yes"),Rates!$K$17,IF(AND(C170="A",'Claim Details'!$E$28&gt;=Rates!$J$14,'Claim Details'!$E$28&lt;=Rates!$J$15,'Claim Details'!$E$19="No"),Rates!$J$17,IF(AND(C170="B",'Claim Details'!$E$28&gt;=Rates!$D$14,'Claim Details'!$E$28&lt;=Rates!$D$15,'Claim Details'!$E$19="Yes"),Rates!$E$18,IF(AND(C170="B",'Claim Details'!$E$28&gt;=Rates!$D$14,'Claim Details'!$E$28&lt;=Rates!$D$15,'Claim Details'!$E$19="No"),Rates!$D$18,IF(AND(C170="B",'Claim Details'!$E$28&gt;=Rates!$F$14,'Claim Details'!$E$28&lt;=Rates!$F$15,'Claim Details'!$E$19="Yes"),Rates!$G$18,IF(AND(C170="B",'Claim Details'!$E$28&gt;=Rates!$F$14,'Claim Details'!$E$28&lt;=Rates!$F$15,'Claim Details'!$E$19="No"),Rates!$F$18,IF(AND(C170="B",'Claim Details'!$E$28&gt;=Rates!$H$14,'Claim Details'!$E$28&lt;=Rates!$H$15,'Claim Details'!$E$19="Yes"),Rates!$I$18,IF(AND(C170="B",'Claim Details'!$E$28&gt;=Rates!$H$14,'Claim Details'!$E$28&lt;=Rates!$H$15,'Claim Details'!$E$19="No"),Rates!$H$18,IF(AND(C170="B",'Claim Details'!$E$28&gt;=Rates!$J$14,'Claim Details'!$E$28&lt;=Rates!$J$15,'Claim Details'!$E$19="Yes"),Rates!$K$18,IF(AND(C170="B",'Claim Details'!$E$28&gt;=Rates!$J$14,'Claim Details'!$E$28&lt;=Rates!$J$15,'Claim Details'!$E$19="No"),Rates!$J$18,IF(AND(C170="C",'Claim Details'!$E$28&gt;=Rates!$D$14,'Claim Details'!$E$28&lt;=Rates!$D$15,'Claim Details'!$E$19="Yes"),Rates!$E$19,IF(AND(C170="C",'Claim Details'!$E$28&gt;=Rates!$D$14,'Claim Details'!$E$28&lt;=Rates!$D$15,'Claim Details'!$E$19="No"),Rates!$D$19,IF(AND(C170="C",'Claim Details'!$E$28&gt;=Rates!$F$14,'Claim Details'!$E$28&lt;=Rates!$F$15,'Claim Details'!$E$19="Yes"),Rates!$G$19,IF(AND(C170="C",'Claim Details'!$E$28&gt;=Rates!$F$14,'Claim Details'!$E$28&lt;=Rates!$F$15,'Claim Details'!$E$19="No"),Rates!$F$19,IF(AND(C170="C",'Claim Details'!$E$28&gt;=Rates!$H$14,'Claim Details'!$E$28&lt;=Rates!$H$15,'Claim Details'!$E$19="Yes"),Rates!$I$19,IF(AND(C170="C",'Claim Details'!$E$28&gt;=Rates!$H$14,'Claim Details'!$E$28&lt;=Rates!$H$15,'Claim Details'!$E$19="No"),Rates!$H$19,IF(AND(C170="C",'Claim Details'!$E$28&gt;=Rates!$J$14,'Claim Details'!$E$28&lt;=Rates!$J$15,'Claim Details'!$E$19="Yes"),Rates!$K$19,IF(AND(C170="C",'Claim Details'!$E$28&gt;=Rates!$J$14,'Claim Details'!$E$28&lt;=Rates!$J$15,'Claim Details'!$E$19="No"),Rates!$J$19,"£0.00"))))))))))))))))))))))))</f>
        <v>£0.00</v>
      </c>
      <c r="AT170" s="189" t="str">
        <f>IF(AND(C170="A",'Claim Details'!$E$28&gt;=Rates!$D$14,'Claim Details'!$E$28&lt;=Rates!$D$15,'Claim Details'!$E$19="Yes"),Rates!$E$25,IF(AND(C170="A",'Claim Details'!$E$28&gt;=Rates!$D$14,'Claim Details'!$E$28&lt;=Rates!$D$15,'Claim Details'!$E$19="No"),Rates!$D$25,IF(AND(C170="A",'Claim Details'!$E$28&gt;=Rates!$F$14,'Claim Details'!$E$28&lt;=Rates!$F$15,'Claim Details'!$E$19="Yes"),Rates!$G$25,IF(AND(C170="A",'Claim Details'!$E$28&gt;=Rates!$F$14,'Claim Details'!$E$28&lt;=Rates!$F$15,'Claim Details'!$E$19="No"),Rates!$F$25,IF(AND(C170="A",'Claim Details'!$E$28&gt;=Rates!$H$14,'Claim Details'!$E$28&lt;=Rates!$H$15,'Claim Details'!$E$19="Yes"),Rates!$I$25,IF(AND(C170="A",'Claim Details'!$E$28&gt;=Rates!$H$14,'Claim Details'!$E$28&lt;=Rates!$H$15,'Claim Details'!$E$19="No"),Rates!$H$25,IF(AND(C170="A",'Claim Details'!$E$28&gt;=Rates!$J$14,'Claim Details'!$E$28&lt;=Rates!$J$15,'Claim Details'!$E$19="Yes"),Rates!$K$25,IF(AND(C170="A",'Claim Details'!$E$28&gt;=Rates!$J$14,'Claim Details'!$E$28&lt;=Rates!$J$15,'Claim Details'!$E$19="No"),Rates!$J$25,IF(AND(C170="B",'Claim Details'!$E$28&gt;=Rates!$D$14,'Claim Details'!$E$28&lt;=Rates!$D$15,'Claim Details'!$E$19="Yes"),Rates!$E$26,IF(AND(C170="B",'Claim Details'!$E$28&gt;=Rates!$D$14,'Claim Details'!$E$28&lt;=Rates!$D$15,'Claim Details'!$E$19="No"),Rates!$D$26,IF(AND(C170="B",'Claim Details'!$E$28&gt;=Rates!$F$14,'Claim Details'!$E$28&lt;=Rates!$F$15,'Claim Details'!$E$19="Yes"),Rates!$G$26,IF(AND(C170="B",'Claim Details'!$E$28&gt;=Rates!$F$14,'Claim Details'!$E$28&lt;=Rates!$F$15,'Claim Details'!$E$19="No"),Rates!$F$26,IF(AND(C170="B",'Claim Details'!$E$28&gt;=Rates!$H$14,'Claim Details'!$E$28&lt;=Rates!$H$15,'Claim Details'!$E$19="Yes"),Rates!$I$26,IF(AND(C170="B",'Claim Details'!$E$28&gt;=Rates!$H$14,'Claim Details'!$E$28&lt;=Rates!$H$15,'Claim Details'!$E$19="No"),Rates!$H$26,IF(AND(C170="B",'Claim Details'!$E$28&gt;=Rates!$J$14,'Claim Details'!$E$28&lt;=Rates!$J$15,'Claim Details'!$E$19="Yes"),Rates!$K$26,IF(AND(C170="B",'Claim Details'!$E$28&gt;=Rates!$J$14,'Claim Details'!$E$28&lt;=Rates!$J$15,'Claim Details'!$E$19="No"),Rates!$J$26,IF(AND(C170="C",'Claim Details'!$E$28&gt;=Rates!$D$14,'Claim Details'!$E$28&lt;=Rates!$D$15,'Claim Details'!$E$19="Yes"),Rates!$E$27,IF(AND(C170="C",'Claim Details'!$E$28&gt;=Rates!$D$14,'Claim Details'!$E$28&lt;=Rates!$D$15,'Claim Details'!$E$19="No"),Rates!$D$27,IF(AND(C170="C",'Claim Details'!$E$28&gt;=Rates!$F$14,'Claim Details'!$E$28&lt;=Rates!$F$15,'Claim Details'!$E$19="Yes"),Rates!$G$27,IF(AND(C170="C",'Claim Details'!$E$28&gt;=Rates!$F$14,'Claim Details'!$E$28&lt;=Rates!$F$15,'Claim Details'!$E$19="No"),Rates!$F$27,IF(AND(C170="C",'Claim Details'!$E$28&gt;=Rates!$H$14,'Claim Details'!$E$28&lt;=Rates!$H$15,'Claim Details'!$E$19="Yes"),Rates!$I$27,IF(AND(C170="C",'Claim Details'!$E$28&gt;=Rates!$H$14,'Claim Details'!$E$28&lt;=Rates!$H$15,'Claim Details'!$E$19="No"),Rates!$H$27,IF(AND(C170="C",'Claim Details'!$E$28&gt;=Rates!$J$14,'Claim Details'!$E$28&lt;=Rates!$J$15,'Claim Details'!$E$19="Yes"),Rates!$K$27,IF(AND(C170="C",'Claim Details'!$E$28&gt;=Rates!$J$14,'Claim Details'!$E$28&lt;=Rates!$J$15,'Claim Details'!$E$19="No"),Rates!$J$27,"£0.00"))))))))))))))))))))))))</f>
        <v>£0.00</v>
      </c>
      <c r="AU170" s="191" t="str">
        <f>IF(AND(C170="A",'Claim Details'!$E$28&gt;=Rates!$D$14,'Claim Details'!$E$28&lt;=Rates!$D$15,'Claim Details'!$E$19="Yes"),Rates!$E$20,IF(AND(C170="A",'Claim Details'!$E$28&gt;=Rates!$D$14,'Claim Details'!$E$28&lt;=Rates!$D$15,'Claim Details'!$E$19="No"),Rates!$D$20,IF(AND(C170="A",'Claim Details'!$E$28&gt;=Rates!$F$14,'Claim Details'!$E$28&lt;=Rates!$F$15,'Claim Details'!$E$19="Yes"),Rates!$G$20,IF(AND(C170="A",'Claim Details'!$E$28&gt;=Rates!$F$14,'Claim Details'!$E$28&lt;=Rates!$F$15,'Claim Details'!$E$19="No"),Rates!$F$20,IF(AND(C170="A",'Claim Details'!$E$28&gt;=Rates!$H$14,'Claim Details'!$E$28&lt;=Rates!$H$15,'Claim Details'!$E$19="Yes"),Rates!$I$20,IF(AND(C170="A",'Claim Details'!$E$28&gt;=Rates!$H$14,'Claim Details'!$E$28&lt;=Rates!$H$15,'Claim Details'!$E$19="No"),Rates!$H$20,IF(AND(C170="A",'Claim Details'!$E$28&gt;=Rates!$J$14,'Claim Details'!$E$28&lt;=Rates!$J$15,'Claim Details'!$E$19="Yes"),Rates!$K$20,IF(AND(C170="A",'Claim Details'!$E$28&gt;=Rates!$J$14,'Claim Details'!$E$28&lt;=Rates!$J$15,'Claim Details'!$E$19="No"),Rates!$J$20,IF(AND(C170="B",'Claim Details'!$E$28&gt;=Rates!$D$14,'Claim Details'!$E$28&lt;=Rates!$D$15,'Claim Details'!$E$19="Yes"),Rates!$E$21,IF(AND(C170="B",'Claim Details'!$E$28&gt;=Rates!$D$14,'Claim Details'!$E$28&lt;=Rates!$D$15,'Claim Details'!$E$19="No"),Rates!$D$21,IF(AND(C170="B",'Claim Details'!$E$28&gt;=Rates!$F$14,'Claim Details'!$E$28&lt;=Rates!$F$15,'Claim Details'!$E$19="Yes"),Rates!$G$21,IF(AND(C170="B",'Claim Details'!$E$28&gt;=Rates!$F$14,'Claim Details'!$E$28&lt;=Rates!$F$15,'Claim Details'!$E$19="No"),Rates!$F$21,IF(AND(C170="B",'Claim Details'!$E$28&gt;=Rates!$H$14,'Claim Details'!$E$28&lt;=Rates!$H$15,'Claim Details'!$E$19="Yes"),Rates!$I$21,IF(AND(C170="B",'Claim Details'!$E$28&gt;=Rates!$H$14,'Claim Details'!$E$28&lt;=Rates!$H$15,'Claim Details'!$E$19="No"),Rates!$H$21,IF(AND(C170="B",'Claim Details'!$E$28&gt;=Rates!$J$14,'Claim Details'!$E$28&lt;=Rates!$J$15,'Claim Details'!$E$19="Yes"),Rates!$K$21,IF(AND(C170="B",'Claim Details'!$E$28&gt;=Rates!$J$14,'Claim Details'!$E$28&lt;=Rates!$J$15,'Claim Details'!$E$19="No"),Rates!$J$21,"£0.00"))))))))))))))))</f>
        <v>£0.00</v>
      </c>
      <c r="AV170" s="191" t="str">
        <f>IF(AND(C170="A",'Claim Details'!$E$28&gt;=Rates!$D$14,'Claim Details'!$E$28&lt;=Rates!$D$15,'Claim Details'!$E$19="Yes"),Rates!$E$22,IF(AND(C170="A",'Claim Details'!$E$28&gt;=Rates!$D$14,'Claim Details'!$E$28&lt;=Rates!$D$15,'Claim Details'!$E$19="No"),Rates!$D$22,IF(AND(C170="A",'Claim Details'!$E$28&gt;=Rates!$F$14,'Claim Details'!$E$28&lt;=Rates!$F$15,'Claim Details'!$E$19="Yes"),Rates!$G$22,IF(AND(C170="A",'Claim Details'!$E$28&gt;=Rates!$F$14,'Claim Details'!$E$28&lt;=Rates!$F$15,'Claim Details'!$E$19="No"),Rates!$F$22,IF(AND(C170="A",'Claim Details'!$E$28&gt;=Rates!$H$14,'Claim Details'!$E$28&lt;=Rates!$H$15,'Claim Details'!$E$19="Yes"),Rates!$I$22,IF(AND(C170="A",'Claim Details'!$E$28&gt;=Rates!$H$14,'Claim Details'!$E$28&lt;=Rates!$H$15,'Claim Details'!$E$19="No"),Rates!$H$22,IF(AND(C170="A",'Claim Details'!$E$28&gt;=Rates!$J$14,'Claim Details'!$E$28&lt;=Rates!$J$15,'Claim Details'!$E$19="Yes"),Rates!$K$22,IF(AND(C170="A",'Claim Details'!$E$28&gt;=Rates!$J$14,'Claim Details'!$E$28&lt;=Rates!$J$15,'Claim Details'!$E$19="No"),Rates!$J$22,IF(AND(C170="B",'Claim Details'!$E$28&gt;=Rates!$D$14,'Claim Details'!$E$28&lt;=Rates!$D$15,'Claim Details'!$E$19="Yes"),Rates!$E$23,IF(AND(C170="B",'Claim Details'!$E$28&gt;=Rates!$D$14,'Claim Details'!$E$28&lt;=Rates!$D$15,'Claim Details'!$E$19="No"),Rates!$D$23,IF(AND(C170="B",'Claim Details'!$E$28&gt;=Rates!$F$14,'Claim Details'!$E$28&lt;=Rates!$F$15,'Claim Details'!$E$19="Yes"),Rates!$G$23,IF(AND(C170="B",'Claim Details'!$E$28&gt;=Rates!$F$14,'Claim Details'!$E$28&lt;=Rates!$F$15,'Claim Details'!$E$19="No"),Rates!$F$23,IF(AND(C170="B",'Claim Details'!$E$28&gt;=Rates!$H$14,'Claim Details'!$E$28&lt;=Rates!$H$15,'Claim Details'!$E$19="Yes"),Rates!$I$23,IF(AND(C170="B",'Claim Details'!$E$28&gt;=Rates!$H$14,'Claim Details'!$E$28&lt;=Rates!$H$15,'Claim Details'!$E$19="No"),Rates!$H$23,IF(AND(C170="B",'Claim Details'!$E$28&gt;=Rates!$J$14,'Claim Details'!$E$28&lt;=Rates!$J$15,'Claim Details'!$E$19="Yes"),Rates!$K$23,IF(AND(C170="B",'Claim Details'!$E$28&gt;=Rates!$J$14,'Claim Details'!$E$28&lt;=Rates!$J$15,'Claim Details'!$E$19="No"),Rates!$J$23,IF(AND(C170="C",'Claim Details'!$E$28&gt;=Rates!$D$14,'Claim Details'!$E$28&lt;=Rates!$D$15,'Claim Details'!$E$19="Yes"),Rates!$E$24,IF(AND(C170="C",'Claim Details'!$E$28&gt;=Rates!$D$14,'Claim Details'!$E$28&lt;=Rates!$D$15,'Claim Details'!$E$19="No"),Rates!$D$24,IF(AND(C170="C",'Claim Details'!$E$28&gt;=Rates!$F$14,'Claim Details'!$E$28&lt;=Rates!$F$15,'Claim Details'!$E$19="Yes"),Rates!$G$24,IF(AND(C170="C",'Claim Details'!$E$28&gt;=Rates!$F$14,'Claim Details'!$E$28&lt;=Rates!$F$15,'Claim Details'!$E$19="No"),Rates!$F$24,IF(AND(C170="C",'Claim Details'!$E$28&gt;=Rates!$H$14,'Claim Details'!$E$28&lt;=Rates!$H$15,'Claim Details'!$E$19="Yes"),Rates!$I$24,IF(AND(C170="C",'Claim Details'!$E$28&gt;=Rates!$H$14,'Claim Details'!$E$28&lt;=Rates!$H$15,'Claim Details'!$E$19="No"),Rates!$H$24,IF(AND(C170="C",'Claim Details'!$E$28&gt;=Rates!$J$14,'Claim Details'!$E$28&lt;=Rates!$J$15,'Claim Details'!$E$19="Yes"),Rates!$K$24,IF(AND(C170="C",'Claim Details'!$E$28&gt;=Rates!$J$14,'Claim Details'!$E$28&lt;=Rates!$J$15,'Claim Details'!$E$19="No"),Rates!$J$24,"£0.00"))))))))))))))))))))))))</f>
        <v>£0.00</v>
      </c>
      <c r="AW170" s="1"/>
      <c r="AX170" s="189" t="str">
        <f>IF(AND(U170="A",'Claim Details'!$I$28&gt;=Rates!$D$14,'Claim Details'!$I$28&lt;=Rates!$D$15,'Claim Details'!$I$19="Yes"),Rates!$J$17,IF(AND(U170="A",'Claim Details'!$I$28&gt;=Rates!$D$14,'Claim Details'!$I$28&lt;=Rates!$D$15,'Claim Details'!$I$19="No"),Rates!$D$17,IF(AND(U170="A",'Claim Details'!$I$28&gt;=Rates!$F$14,'Claim Details'!$I$28&lt;=Rates!$F$15,'Claim Details'!$I$19="Yes"),Rates!$G$17,IF(AND(U170="A",'Claim Details'!$I$28&gt;=Rates!$F$14,'Claim Details'!$I$28&lt;=Rates!$F$15,'Claim Details'!$I$19="No"),Rates!$F$17,IF(AND(U170="A",'Claim Details'!$I$28&gt;=Rates!$H$14,'Claim Details'!$I$28&lt;=Rates!$H$15,'Claim Details'!$I$19="Yes"),Rates!$I$17,IF(AND(U170="A",'Claim Details'!$I$28&gt;=Rates!$H$14,'Claim Details'!$I$28&lt;=Rates!$H$15,'Claim Details'!$I$19="No"),Rates!$H$17,IF(AND(U170="A",'Claim Details'!$I$28&gt;=Rates!$J$14,'Claim Details'!$I$28&lt;=Rates!$J$15,'Claim Details'!$I$19="Yes"),Rates!$K$17,IF(AND(U170="A",'Claim Details'!$I$28&gt;=Rates!$J$14,'Claim Details'!$I$28&lt;=Rates!$J$15,'Claim Details'!$I$19="No"),Rates!$J$17,IF(AND(U170="B",'Claim Details'!$I$28&gt;=Rates!$D$14,'Claim Details'!$I$28&lt;=Rates!$D$15,'Claim Details'!$I$19="Yes"),Rates!$E$18,IF(AND(U170="B",'Claim Details'!$I$28&gt;=Rates!$D$14,'Claim Details'!$I$28&lt;=Rates!$D$15,'Claim Details'!$I$19="No"),Rates!$D$18,IF(AND(U170="B",'Claim Details'!$I$28&gt;=Rates!$F$14,'Claim Details'!$I$28&lt;=Rates!$F$15,'Claim Details'!$I$19="Yes"),Rates!$G$18,IF(AND(U170="B",'Claim Details'!$I$28&gt;=Rates!$F$14,'Claim Details'!$I$28&lt;=Rates!$F$15,'Claim Details'!$I$19="No"),Rates!$F$18,IF(AND(U170="B",'Claim Details'!$I$28&gt;=Rates!$H$14,'Claim Details'!$I$28&lt;=Rates!$H$15,'Claim Details'!$I$19="Yes"),Rates!$I$18,IF(AND(U170="B",'Claim Details'!$I$28&gt;=Rates!$H$14,'Claim Details'!$I$28&lt;=Rates!$H$15,'Claim Details'!$I$19="No"),Rates!$H$18,IF(AND(U170="B",'Claim Details'!$I$28&gt;=Rates!$J$14,'Claim Details'!$I$28&lt;=Rates!$J$15,'Claim Details'!$I$19="Yes"),Rates!$K$18,IF(AND(U170="B",'Claim Details'!$I$28&gt;=Rates!$J$14,'Claim Details'!$I$28&lt;=Rates!$J$15,'Claim Details'!$I$19="No"),Rates!$J$18,IF(AND(U170="C",'Claim Details'!$I$28&gt;=Rates!$D$14,'Claim Details'!$I$28&lt;=Rates!$D$15,'Claim Details'!$I$19="Yes"),Rates!$E$19,IF(AND(U170="C",'Claim Details'!$I$28&gt;=Rates!$D$14,'Claim Details'!$I$28&lt;=Rates!$D$15,'Claim Details'!$I$19="No"),Rates!$D$19,IF(AND(U170="C",'Claim Details'!$I$28&gt;=Rates!$F$14,'Claim Details'!$I$28&lt;=Rates!$F$15,'Claim Details'!$I$19="Yes"),Rates!$G$19,IF(AND(U170="C",'Claim Details'!$I$28&gt;=Rates!$F$14,'Claim Details'!$I$28&lt;=Rates!$F$15,'Claim Details'!$I$19="No"),Rates!$F$19,IF(AND(U170="C",'Claim Details'!$I$28&gt;=Rates!$H$14,'Claim Details'!$I$28&lt;=Rates!$H$15,'Claim Details'!$I$19="Yes"),Rates!$I$19,IF(AND(U170="C",'Claim Details'!$I$28&gt;=Rates!$H$14,'Claim Details'!$I$28&lt;=Rates!$H$15,'Claim Details'!$I$19="No"),Rates!$H$19,IF(AND(U170="C",'Claim Details'!$I$28&gt;=Rates!$J$14,'Claim Details'!$I$28&lt;=Rates!$J$15,'Claim Details'!$I$19="Yes"),Rates!$K$19,IF(AND(U170="C",'Claim Details'!$I$28&gt;=Rates!$J$14,'Claim Details'!$I$28&lt;=Rates!$J$15,'Claim Details'!$I$19="No"),Rates!$J$19,"£0.00"))))))))))))))))))))))))</f>
        <v>£0.00</v>
      </c>
      <c r="AY170" s="189" t="str">
        <f>IF(AND(C170="A",'Claim Details'!$I$28&gt;=Rates!$D$14,'Claim Details'!$I$28&lt;=Rates!$D$15,'Claim Details'!$I$19="Yes"),Rates!$J$25,IF(AND(C170="A",'Claim Details'!$I$28&gt;=Rates!$D$14,'Claim Details'!$I$28&lt;=Rates!$D$15,'Claim Details'!$I$19="No"),Rates!$D$25,IF(AND(C170="A",'Claim Details'!$I$28&gt;=Rates!$F$14,'Claim Details'!$I$28&lt;=Rates!$F$15,'Claim Details'!$I$19="Yes"),Rates!$G$25,IF(AND(C170="A",'Claim Details'!$I$28&gt;=Rates!$F$14,'Claim Details'!$I$28&lt;=Rates!$F$15,'Claim Details'!$I$19="No"),Rates!$F$25,IF(AND(C170="A",'Claim Details'!$I$28&gt;=Rates!$H$14,'Claim Details'!$I$28&lt;=Rates!$H$15,'Claim Details'!$I$19="Yes"),Rates!$I$25,IF(AND(C170="A",'Claim Details'!$I$28&gt;=Rates!$H$14,'Claim Details'!$I$28&lt;=Rates!$H$15,'Claim Details'!$I$19="No"),Rates!$H$25,IF(AND(C170="A",'Claim Details'!$I$28&gt;=Rates!$J$14,'Claim Details'!$I$28&lt;=Rates!$J$15,'Claim Details'!$I$19="Yes"),Rates!$K$25,IF(AND(C170="A",'Claim Details'!$I$28&gt;=Rates!$J$14,'Claim Details'!$I$28&lt;=Rates!$J$15,'Claim Details'!$I$19="No"),Rates!$J$25,IF(AND(C170="B",'Claim Details'!$I$28&gt;=Rates!$D$14,'Claim Details'!$I$28&lt;=Rates!$D$15,'Claim Details'!$I$19="Yes"),Rates!$E$26,IF(AND(C170="B",'Claim Details'!$I$28&gt;=Rates!$D$14,'Claim Details'!$I$28&lt;=Rates!$D$15,'Claim Details'!$I$19="No"),Rates!$D$26,IF(AND(C170="B",'Claim Details'!$I$28&gt;=Rates!$F$14,'Claim Details'!$I$28&lt;=Rates!$F$15,'Claim Details'!$I$19="Yes"),Rates!$G$26,IF(AND(C170="B",'Claim Details'!$I$28&gt;=Rates!$F$14,'Claim Details'!$I$28&lt;=Rates!$F$15,'Claim Details'!$I$19="No"),Rates!$F$26,IF(AND(C170="B",'Claim Details'!$I$28&gt;=Rates!$H$14,'Claim Details'!$I$28&lt;=Rates!$H$15,'Claim Details'!$I$19="Yes"),Rates!$I$26,IF(AND(C170="B",'Claim Details'!$I$28&gt;=Rates!$H$14,'Claim Details'!$I$28&lt;=Rates!$H$15,'Claim Details'!$I$19="No"),Rates!$H$26,IF(AND(C170="B",'Claim Details'!$I$28&gt;=Rates!$J$14,'Claim Details'!$I$28&lt;=Rates!$J$15,'Claim Details'!$I$19="Yes"),Rates!$K$26,IF(AND(C170="B",'Claim Details'!$I$28&gt;=Rates!$J$14,'Claim Details'!$I$28&lt;=Rates!$J$15,'Claim Details'!$I$19="No"),Rates!$J$26,IF(AND(C170="C",'Claim Details'!$I$28&gt;=Rates!$D$14,'Claim Details'!$I$28&lt;=Rates!$D$15,'Claim Details'!$I$19="Yes"),Rates!$E$27,IF(AND(C170="C",'Claim Details'!$I$28&gt;=Rates!$D$14,'Claim Details'!$I$28&lt;=Rates!$D$15,'Claim Details'!$I$19="No"),Rates!$D$27,IF(AND(C170="C",'Claim Details'!$I$28&gt;=Rates!$F$14,'Claim Details'!$I$28&lt;=Rates!$F$15,'Claim Details'!$I$19="Yes"),Rates!$G$27,IF(AND(C170="C",'Claim Details'!$I$28&gt;=Rates!$F$14,'Claim Details'!$I$28&lt;=Rates!$F$15,'Claim Details'!$I$19="No"),Rates!$F$27,IF(AND(C170="C",'Claim Details'!$I$28&gt;=Rates!$H$14,'Claim Details'!$I$28&lt;=Rates!$H$15,'Claim Details'!$I$19="Yes"),Rates!$I$27,IF(AND(C170="C",'Claim Details'!$I$28&gt;=Rates!$H$14,'Claim Details'!$I$28&lt;=Rates!$H$15,'Claim Details'!$I$19="No"),Rates!$H$27,IF(AND(C170="C",'Claim Details'!$I$28&gt;=Rates!$J$14,'Claim Details'!$I$28&lt;=Rates!$J$15,'Claim Details'!$I$19="Yes"),Rates!$K$27,IF(AND(C170="C",'Claim Details'!$I$28&gt;=Rates!$J$14,'Claim Details'!$I$28&lt;=Rates!$J$15,'Claim Details'!$I$19="No"),Rates!$J$27,"£0.00"))))))))))))))))))))))))</f>
        <v>£0.00</v>
      </c>
      <c r="AZ170" s="189" t="str">
        <f>IF(AND(C170="A",'Claim Details'!$I$28&gt;=Rates!$D$14,'Claim Details'!$I$28&lt;=Rates!$D$15,'Claim Details'!$I$19="Yes"),Rates!$E$20,IF(AND(C170="A",'Claim Details'!$I$28&gt;=Rates!$D$14,'Claim Details'!$I$28&lt;=Rates!$D$15,'Claim Details'!$I$19="No"),Rates!$D$20,IF(AND(C170="A",'Claim Details'!$I$28&gt;=Rates!$F$14,'Claim Details'!$I$28&lt;=Rates!$F$15,'Claim Details'!$I$19="Yes"),Rates!$G$20,IF(AND(C170="A",'Claim Details'!$I$28&gt;=Rates!$F$14,'Claim Details'!$I$28&lt;=Rates!$F$15,'Claim Details'!$I$19="No"),Rates!$F$20,IF(AND(C170="A",'Claim Details'!$I$28&gt;=Rates!$H$14,'Claim Details'!$I$28&lt;=Rates!$H$15,'Claim Details'!$I$19="Yes"),Rates!$I$20,IF(AND(C170="A",'Claim Details'!$I$28&gt;=Rates!$H$14,'Claim Details'!$I$28&lt;=Rates!$H$15,'Claim Details'!$I$19="No"),Rates!$H$20,IF(AND(C170="A",'Claim Details'!$I$28&gt;=Rates!$J$14,'Claim Details'!$I$28&lt;=Rates!$J$15,'Claim Details'!$I$19="Yes"),Rates!$K$20,IF(AND(C170="A",'Claim Details'!$I$28&gt;=Rates!$J$14,'Claim Details'!$I$28&lt;=Rates!$J$15,'Claim Details'!$I$19="No"),Rates!$J$20,IF(AND(C170="B",'Claim Details'!$I$28&gt;=Rates!$D$14,'Claim Details'!$I$28&lt;=Rates!$D$15,'Claim Details'!$I$19="Yes"),Rates!$E$21,IF(AND(C170="B",'Claim Details'!$I$28&gt;=Rates!$D$14,'Claim Details'!$I$28&lt;=Rates!$D$15,'Claim Details'!$I$19="No"),Rates!$D$21,IF(AND(C170="B",'Claim Details'!$I$28&gt;=Rates!$F$14,'Claim Details'!$I$28&lt;=Rates!$F$15,'Claim Details'!$I$19="Yes"),Rates!$G$21,IF(AND(C170="B",'Claim Details'!$I$28&gt;=Rates!$F$14,'Claim Details'!$I$28&lt;=Rates!$F$15,'Claim Details'!$I$19="No"),Rates!$F$21,IF(AND(C170="B",'Claim Details'!$I$28&gt;=Rates!$H$14,'Claim Details'!$I$28&lt;=Rates!$H$15,'Claim Details'!$I$19="Yes"),Rates!$I$21,IF(AND(C170="B",'Claim Details'!$I$28&gt;=Rates!$H$14,'Claim Details'!$I$28&lt;=Rates!$H$15,'Claim Details'!$I$19="No"),Rates!$H$21,IF(AND(C170="B",'Claim Details'!$I$28&gt;=Rates!$J$14,'Claim Details'!$I$28&lt;=Rates!$J$15,'Claim Details'!$I$19="Yes"),Rates!$K$21,IF(AND(C170="B",'Claim Details'!$I$28&gt;=Rates!$J$14,'Claim Details'!$I$28&lt;=Rates!$J$15,'Claim Details'!$I$19="No"),Rates!$J$21,"£0.00"))))))))))))))))</f>
        <v>£0.00</v>
      </c>
      <c r="BA170" s="189" t="str">
        <f>IF(AND(C170="A",'Claim Details'!$I$28&gt;=Rates!$D$14,'Claim Details'!$I$28&lt;=Rates!$D$15,'Claim Details'!$I$19="Yes"),Rates!$E$22,IF(AND(C170="A",'Claim Details'!$I$28&gt;=Rates!$D$14,'Claim Details'!$I$28&lt;=Rates!$D$15,'Claim Details'!$I$19="No"),Rates!$D$22,IF(AND(C170="A",'Claim Details'!$I$28&gt;=Rates!$F$14,'Claim Details'!$I$28&lt;=Rates!$F$15,'Claim Details'!$I$19="Yes"),Rates!$G$22,IF(AND(C170="A",'Claim Details'!$I$28&gt;=Rates!$F$14,'Claim Details'!$I$28&lt;=Rates!$F$15,'Claim Details'!$I$19="No"),Rates!$F$22,IF(AND(C170="A",'Claim Details'!$I$28&gt;=Rates!$H$14,'Claim Details'!$I$28&lt;=Rates!$H$15,'Claim Details'!$I$19="Yes"),Rates!$I$22,IF(AND(C170="A",'Claim Details'!$I$28&gt;=Rates!$H$14,'Claim Details'!$I$28&lt;=Rates!$H$15,'Claim Details'!$I$19="No"),Rates!$H$22,IF(AND(C170="A",'Claim Details'!$I$28&gt;=Rates!$J$14,'Claim Details'!$I$28&lt;=Rates!$J$15,'Claim Details'!$I$19="Yes"),Rates!$K$22,IF(AND(C170="A",'Claim Details'!$I$28&gt;=Rates!$J$14,'Claim Details'!$I$28&lt;=Rates!$J$15,'Claim Details'!$I$19="No"),Rates!$J$22,IF(AND(C170="B",'Claim Details'!$I$28&gt;=Rates!$D$14,'Claim Details'!$I$28&lt;=Rates!$D$15,'Claim Details'!$I$19="Yes"),Rates!$E$23,IF(AND(C170="B",'Claim Details'!$I$28&gt;=Rates!$D$14,'Claim Details'!$I$28&lt;=Rates!$D$15,'Claim Details'!$I$19="No"),Rates!$D$23,IF(AND(C170="B",'Claim Details'!$I$28&gt;=Rates!$F$14,'Claim Details'!$I$28&lt;=Rates!$F$15,'Claim Details'!$I$19="Yes"),Rates!$G$23,IF(AND(C170="B",'Claim Details'!$I$28&gt;=Rates!$F$14,'Claim Details'!$I$28&lt;=Rates!$F$15,'Claim Details'!$I$19="No"),Rates!$F$23,IF(AND(C170="B",'Claim Details'!$I$28&gt;=Rates!$H$14,'Claim Details'!$I$28&lt;=Rates!$H$15,'Claim Details'!$I$19="Yes"),Rates!$I$23,IF(AND(C170="B",'Claim Details'!$I$28&gt;=Rates!$H$14,'Claim Details'!$I$28&lt;=Rates!$H$15,'Claim Details'!$I$19="No"),Rates!$H$23,IF(AND(C170="B",'Claim Details'!$I$28&gt;=Rates!$J$14,'Claim Details'!$I$28&lt;=Rates!$J$15,'Claim Details'!$I$19="Yes"),Rates!$K$23,IF(AND(C170="B",'Claim Details'!$I$28&gt;=Rates!$J$14,'Claim Details'!$I$28&lt;=Rates!$J$15,'Claim Details'!$I$19="No"),Rates!$J$23,IF(AND(C170="C",'Claim Details'!$I$28&gt;=Rates!$D$14,'Claim Details'!$I$28&lt;=Rates!$D$15,'Claim Details'!$I$19="Yes"),Rates!$E$24,IF(AND(C170="C",'Claim Details'!$I$28&gt;=Rates!$D$14,'Claim Details'!$I$28&lt;=Rates!$D$15,'Claim Details'!$I$19="No"),Rates!$D$24,IF(AND(C170="C",'Claim Details'!$I$28&gt;=Rates!$F$14,'Claim Details'!$I$28&lt;=Rates!$F$15,'Claim Details'!$I$19="Yes"),Rates!$G$24,IF(AND(C170="C",'Claim Details'!$I$28&gt;=Rates!$F$14,'Claim Details'!$I$28&lt;=Rates!$F$15,'Claim Details'!$I$19="No"),Rates!$F$24,IF(AND(C170="C",'Claim Details'!$I$28&gt;=Rates!$H$14,'Claim Details'!$I$28&lt;=Rates!$H$15,'Claim Details'!$I$19="Yes"),Rates!$I$24,IF(AND(C170="C",'Claim Details'!$I$28&gt;=Rates!$H$14,'Claim Details'!$I$28&lt;=Rates!$H$15,'Claim Details'!$I$19="No"),Rates!$H$24,IF(AND(C170="C",'Claim Details'!$I$28&gt;=Rates!$J$14,'Claim Details'!$I$28&lt;=Rates!$J$15,'Claim Details'!$I$19="Yes"),Rates!$K$24,IF(AND(C170="C",'Claim Details'!$I$28&gt;=Rates!$J$14,'Claim Details'!$I$28&lt;=Rates!$J$15,'Claim Details'!$I$19="No"),Rates!$J$24,"£0.00"))))))))))))))))))))))))</f>
        <v>£0.00</v>
      </c>
      <c r="BB170" s="189" t="str">
        <f t="shared" si="42"/>
        <v>£0.00</v>
      </c>
      <c r="BC170" s="1"/>
      <c r="BD170" s="189" t="str">
        <f>IF(AND(AE170="A",'Claim Details'!$I$28&gt;=Rates!$D$14,'Claim Details'!$I$28&lt;=Rates!$D$15,'Claim Details'!$I$19="Yes"),Rates!$J$17,IF(AND(AE170="A",'Claim Details'!$I$28&gt;=Rates!$D$14,'Claim Details'!$I$28&lt;=Rates!$D$15,'Claim Details'!$I$19="No"),Rates!$D$17,IF(AND(AE170="A",'Claim Details'!$I$28&gt;=Rates!$F$14,'Claim Details'!$I$28&lt;=Rates!$F$15,'Claim Details'!$I$19="Yes"),Rates!$G$17,IF(AND(AE170="A",'Claim Details'!$I$28&gt;=Rates!$F$14,'Claim Details'!$I$28&lt;=Rates!$F$15,'Claim Details'!$I$19="No"),Rates!$F$17,IF(AND(AE170="A",'Claim Details'!$I$28&gt;=Rates!$H$14,'Claim Details'!$I$28&lt;=Rates!$H$15,'Claim Details'!$I$19="Yes"),Rates!$I$17,IF(AND(AE170="A",'Claim Details'!$I$28&gt;=Rates!$H$14,'Claim Details'!$I$28&lt;=Rates!$H$15,'Claim Details'!$I$19="No"),Rates!$H$17,IF(AND(AE170="A",'Claim Details'!$I$28&gt;=Rates!$J$14,'Claim Details'!$I$28&lt;=Rates!$J$15,'Claim Details'!$I$19="Yes"),Rates!$K$17,IF(AND(AE170="A",'Claim Details'!$I$28&gt;=Rates!$J$14,'Claim Details'!$I$28&lt;=Rates!$J$15,'Claim Details'!$I$19="No"),Rates!$J$17,IF(AND(AE170="B",'Claim Details'!$I$28&gt;=Rates!$D$14,'Claim Details'!$I$28&lt;=Rates!$D$15,'Claim Details'!$I$19="Yes"),Rates!$E$18,IF(AND(AE170="B",'Claim Details'!$I$28&gt;=Rates!$D$14,'Claim Details'!$I$28&lt;=Rates!$D$15,'Claim Details'!$I$19="No"),Rates!$D$18,IF(AND(AE170="B",'Claim Details'!$I$28&gt;=Rates!$F$14,'Claim Details'!$I$28&lt;=Rates!$F$15,'Claim Details'!$I$19="Yes"),Rates!$G$18,IF(AND(AE170="B",'Claim Details'!$I$28&gt;=Rates!$F$14,'Claim Details'!$I$28&lt;=Rates!$F$15,'Claim Details'!$I$19="No"),Rates!$F$18,IF(AND(AE170="B",'Claim Details'!$I$28&gt;=Rates!$H$14,'Claim Details'!$I$28&lt;=Rates!$H$15,'Claim Details'!$I$19="Yes"),Rates!$I$18,IF(AND(AE170="B",'Claim Details'!$I$28&gt;=Rates!$H$14,'Claim Details'!$I$28&lt;=Rates!$H$15,'Claim Details'!$I$19="No"),Rates!$H$18,IF(AND(AE170="B",'Claim Details'!$I$28&gt;=Rates!$J$14,'Claim Details'!$I$28&lt;=Rates!$J$15,'Claim Details'!$I$19="Yes"),Rates!$K$18,IF(AND(AE170="B",'Claim Details'!$I$28&gt;=Rates!$J$14,'Claim Details'!$I$28&lt;=Rates!$J$15,'Claim Details'!$I$19="No"),Rates!$J$18,IF(AND(AE170="C",'Claim Details'!$I$28&gt;=Rates!$D$14,'Claim Details'!$I$28&lt;=Rates!$D$15,'Claim Details'!$I$19="Yes"),Rates!$E$19,IF(AND(AE170="C",'Claim Details'!$I$28&gt;=Rates!$D$14,'Claim Details'!$I$28&lt;=Rates!$D$15,'Claim Details'!$I$19="No"),Rates!$D$19,IF(AND(AE170="C",'Claim Details'!$I$28&gt;=Rates!$F$14,'Claim Details'!$I$28&lt;=Rates!$F$15,'Claim Details'!$I$19="Yes"),Rates!$G$19,IF(AND(AE170="C",'Claim Details'!$I$28&gt;=Rates!$F$14,'Claim Details'!$I$28&lt;=Rates!$F$15,'Claim Details'!$I$19="No"),Rates!$F$19,IF(AND(AE170="C",'Claim Details'!$I$28&gt;=Rates!$H$14,'Claim Details'!$I$28&lt;=Rates!$H$15,'Claim Details'!$I$19="Yes"),Rates!$I$19,IF(AND(AE170="C",'Claim Details'!$I$28&gt;=Rates!$H$14,'Claim Details'!$I$28&lt;=Rates!$H$15,'Claim Details'!$I$19="No"),Rates!$H$19,IF(AND(AE170="C",'Claim Details'!$I$28&gt;=Rates!$J$14,'Claim Details'!$I$28&lt;=Rates!$J$15,'Claim Details'!$I$19="Yes"),Rates!$K$19,IF(AND(AE170="C",'Claim Details'!$I$28&gt;=Rates!$J$14,'Claim Details'!$I$28&lt;=Rates!$J$15,'Claim Details'!$I$19="No"),Rates!$J$19,"£0.00"))))))))))))))))))))))))</f>
        <v>£0.00</v>
      </c>
      <c r="BE170" s="189" t="str">
        <f>IF(AND(AE170="A",'Claim Details'!$I$28&gt;=Rates!$D$14,'Claim Details'!$I$28&lt;=Rates!$D$15,'Claim Details'!$I$19="Yes"),Rates!$J$25,IF(AND(AE170="A",'Claim Details'!$I$28&gt;=Rates!$D$14,'Claim Details'!$I$28&lt;=Rates!$D$15,'Claim Details'!$I$19="No"),Rates!$D$25,IF(AND(AE170="A",'Claim Details'!$I$28&gt;=Rates!$F$14,'Claim Details'!$I$28&lt;=Rates!$F$15,'Claim Details'!$I$19="Yes"),Rates!$G$25,IF(AND(AE170="A",'Claim Details'!$I$28&gt;=Rates!$F$14,'Claim Details'!$I$28&lt;=Rates!$F$15,'Claim Details'!$I$19="No"),Rates!$F$25,IF(AND(AE170="A",'Claim Details'!$I$28&gt;=Rates!$H$14,'Claim Details'!$I$28&lt;=Rates!$H$15,'Claim Details'!$I$19="Yes"),Rates!$I$25,IF(AND(AE170="A",'Claim Details'!$I$28&gt;=Rates!$H$14,'Claim Details'!$I$28&lt;=Rates!$H$15,'Claim Details'!$I$19="No"),Rates!$H$25,IF(AND(AE170="A",'Claim Details'!$I$28&gt;=Rates!$J$14,'Claim Details'!$I$28&lt;=Rates!$J$15,'Claim Details'!$I$19="Yes"),Rates!$K$25,IF(AND(AE170="A",'Claim Details'!$I$28&gt;=Rates!$J$14,'Claim Details'!$I$28&lt;=Rates!$J$15,'Claim Details'!$I$19="No"),Rates!$J$25,IF(AND(AE170="B",'Claim Details'!$I$28&gt;=Rates!$D$14,'Claim Details'!$I$28&lt;=Rates!$D$15,'Claim Details'!$I$19="Yes"),Rates!$E$26,IF(AND(AE170="B",'Claim Details'!$I$28&gt;=Rates!$D$14,'Claim Details'!$I$28&lt;=Rates!$D$15,'Claim Details'!$I$19="No"),Rates!$D$26,IF(AND(AE170="B",'Claim Details'!$I$28&gt;=Rates!$F$14,'Claim Details'!$I$28&lt;=Rates!$F$15,'Claim Details'!$I$19="Yes"),Rates!$G$26,IF(AND(AE170="B",'Claim Details'!$I$28&gt;=Rates!$F$14,'Claim Details'!$I$28&lt;=Rates!$F$15,'Claim Details'!$I$19="No"),Rates!$F$26,IF(AND(AE170="B",'Claim Details'!$I$28&gt;=Rates!$H$14,'Claim Details'!$I$28&lt;=Rates!$H$15,'Claim Details'!$I$19="Yes"),Rates!$I$26,IF(AND(AE170="B",'Claim Details'!$I$28&gt;=Rates!$H$14,'Claim Details'!$I$28&lt;=Rates!$H$15,'Claim Details'!$I$19="No"),Rates!$H$26,IF(AND(AE170="B",'Claim Details'!$I$28&gt;=Rates!$J$14,'Claim Details'!$I$28&lt;=Rates!$J$15,'Claim Details'!$I$19="Yes"),Rates!$K$26,IF(AND(AE170="B",'Claim Details'!$I$28&gt;=Rates!$J$14,'Claim Details'!$I$28&lt;=Rates!$J$15,'Claim Details'!$I$19="No"),Rates!$J$26,IF(AND(AE170="C",'Claim Details'!$I$28&gt;=Rates!$D$14,'Claim Details'!$I$28&lt;=Rates!$D$15,'Claim Details'!$I$19="Yes"),Rates!$E$27,IF(AND(AE170="C",'Claim Details'!$I$28&gt;=Rates!$D$14,'Claim Details'!$I$28&lt;=Rates!$D$15,'Claim Details'!$I$19="No"),Rates!$D$27,IF(AND(AE170="C",'Claim Details'!$I$28&gt;=Rates!$F$14,'Claim Details'!$I$28&lt;=Rates!$F$15,'Claim Details'!$I$19="Yes"),Rates!$G$27,IF(AND(AE170="C",'Claim Details'!$I$28&gt;=Rates!$F$14,'Claim Details'!$I$28&lt;=Rates!$F$15,'Claim Details'!$I$19="No"),Rates!$F$27,IF(AND(AE170="C",'Claim Details'!$I$28&gt;=Rates!$H$14,'Claim Details'!$I$28&lt;=Rates!$H$15,'Claim Details'!$I$19="Yes"),Rates!$I$27,IF(AND(AE170="C",'Claim Details'!$I$28&gt;=Rates!$H$14,'Claim Details'!$I$28&lt;=Rates!$H$15,'Claim Details'!$I$19="No"),Rates!$H$27,IF(AND(AE170="C",'Claim Details'!$I$28&gt;=Rates!$J$14,'Claim Details'!$I$28&lt;=Rates!$J$15,'Claim Details'!$I$19="Yes"),Rates!$K$27,IF(AND(AE170="C",'Claim Details'!$I$28&gt;=Rates!$J$14,'Claim Details'!$I$28&lt;=Rates!$J$15,'Claim Details'!$I$19="No"),Rates!$J$27,"£0.00"))))))))))))))))))))))))</f>
        <v>£0.00</v>
      </c>
      <c r="BF170" s="189" t="str">
        <f>IF(AND(AE170="A",'Claim Details'!$I$28&gt;=Rates!$D$14,'Claim Details'!$I$28&lt;=Rates!$D$15,'Claim Details'!$I$19="Yes"),Rates!$E$20,IF(AND(AE170="A",'Claim Details'!$I$28&gt;=Rates!$D$14,'Claim Details'!$I$28&lt;=Rates!$D$15,'Claim Details'!$I$19="No"),Rates!$D$20,IF(AND(AE170="A",'Claim Details'!$I$28&gt;=Rates!$F$14,'Claim Details'!$I$28&lt;=Rates!$F$15,'Claim Details'!$I$19="Yes"),Rates!$G$20,IF(AND(AE170="A",'Claim Details'!$I$28&gt;=Rates!$F$14,'Claim Details'!$I$28&lt;=Rates!$F$15,'Claim Details'!$I$19="No"),Rates!$F$20,IF(AND(AE170="A",'Claim Details'!$I$28&gt;=Rates!$H$14,'Claim Details'!$I$28&lt;=Rates!$H$15,'Claim Details'!$I$19="Yes"),Rates!$I$20,IF(AND(AE170="A",'Claim Details'!$I$28&gt;=Rates!$H$14,'Claim Details'!$I$28&lt;=Rates!$H$15,'Claim Details'!$I$19="No"),Rates!$H$20,IF(AND(AE170="A",'Claim Details'!$I$28&gt;=Rates!$J$14,'Claim Details'!$I$28&lt;=Rates!$J$15,'Claim Details'!$I$19="Yes"),Rates!$K$20,IF(AND(AE170="A",'Claim Details'!$I$28&gt;=Rates!$J$14,'Claim Details'!$I$28&lt;=Rates!$J$15,'Claim Details'!$I$19="No"),Rates!$J$20,IF(AND(AE170="B",'Claim Details'!$I$28&gt;=Rates!$D$14,'Claim Details'!$I$28&lt;=Rates!$D$15,'Claim Details'!$I$19="Yes"),Rates!$E$21,IF(AND(AE170="B",'Claim Details'!$I$28&gt;=Rates!$D$14,'Claim Details'!$I$28&lt;=Rates!$D$15,'Claim Details'!$I$19="No"),Rates!$D$21,IF(AND(AE170="B",'Claim Details'!$I$28&gt;=Rates!$F$14,'Claim Details'!$I$28&lt;=Rates!$F$15,'Claim Details'!$I$19="Yes"),Rates!$G$21,IF(AND(AE170="B",'Claim Details'!$I$28&gt;=Rates!$F$14,'Claim Details'!$I$28&lt;=Rates!$F$15,'Claim Details'!$I$19="No"),Rates!$F$21,IF(AND(AE170="B",'Claim Details'!$I$28&gt;=Rates!$H$14,'Claim Details'!$I$28&lt;=Rates!$H$15,'Claim Details'!$I$19="Yes"),Rates!$I$21,IF(AND(AE170="B",'Claim Details'!$I$28&gt;=Rates!$H$14,'Claim Details'!$I$28&lt;=Rates!$H$15,'Claim Details'!$I$19="No"),Rates!$H$21,IF(AND(AE170="B",'Claim Details'!$I$28&gt;=Rates!$J$14,'Claim Details'!$I$28&lt;=Rates!$J$15,'Claim Details'!$I$19="Yes"),Rates!$K$21,IF(AND(AE170="B",'Claim Details'!$I$28&gt;=Rates!$J$14,'Claim Details'!$I$28&lt;=Rates!$J$15,'Claim Details'!$I$19="No"),Rates!$J$21,"£0.00"))))))))))))))))</f>
        <v>£0.00</v>
      </c>
      <c r="BG170" s="189" t="str">
        <f>IF(AND(AE170="A",'Claim Details'!$I$28&gt;=Rates!$D$14,'Claim Details'!$I$28&lt;=Rates!$D$15,'Claim Details'!$I$19="Yes"),Rates!$E$22,IF(AND(AE170="A",'Claim Details'!$I$28&gt;=Rates!$D$14,'Claim Details'!$I$28&lt;=Rates!$D$15,'Claim Details'!$I$19="No"),Rates!$D$22,IF(AND(AE170="A",'Claim Details'!$I$28&gt;=Rates!$F$14,'Claim Details'!$I$28&lt;=Rates!$F$15,'Claim Details'!$I$19="Yes"),Rates!$G$22,IF(AND(AE170="A",'Claim Details'!$I$28&gt;=Rates!$F$14,'Claim Details'!$I$28&lt;=Rates!$F$15,'Claim Details'!$I$19="No"),Rates!$F$22,IF(AND(AE170="A",'Claim Details'!$I$28&gt;=Rates!$H$14,'Claim Details'!$I$28&lt;=Rates!$H$15,'Claim Details'!$I$19="Yes"),Rates!$I$22,IF(AND(AE170="A",'Claim Details'!$I$28&gt;=Rates!$H$14,'Claim Details'!$I$28&lt;=Rates!$H$15,'Claim Details'!$I$19="No"),Rates!$H$22,IF(AND(AE170="A",'Claim Details'!$I$28&gt;=Rates!$J$14,'Claim Details'!$I$28&lt;=Rates!$J$15,'Claim Details'!$I$19="Yes"),Rates!$K$22,IF(AND(AE170="A",'Claim Details'!$I$28&gt;=Rates!$J$14,'Claim Details'!$I$28&lt;=Rates!$J$15,'Claim Details'!$I$19="No"),Rates!$J$22,IF(AND(AE170="B",'Claim Details'!$I$28&gt;=Rates!$D$14,'Claim Details'!$I$28&lt;=Rates!$D$15,'Claim Details'!$I$19="Yes"),Rates!$E$23,IF(AND(AE170="B",'Claim Details'!$I$28&gt;=Rates!$D$14,'Claim Details'!$I$28&lt;=Rates!$D$15,'Claim Details'!$I$19="No"),Rates!$D$23,IF(AND(AE170="B",'Claim Details'!$I$28&gt;=Rates!$F$14,'Claim Details'!$I$28&lt;=Rates!$F$15,'Claim Details'!$I$19="Yes"),Rates!$G$23,IF(AND(AE170="B",'Claim Details'!$I$28&gt;=Rates!$F$14,'Claim Details'!$I$28&lt;=Rates!$F$15,'Claim Details'!$I$19="No"),Rates!$F$23,IF(AND(AE170="B",'Claim Details'!$I$28&gt;=Rates!$H$14,'Claim Details'!$I$28&lt;=Rates!$H$15,'Claim Details'!$I$19="Yes"),Rates!$I$23,IF(AND(AE170="B",'Claim Details'!$I$28&gt;=Rates!$H$14,'Claim Details'!$I$28&lt;=Rates!$H$15,'Claim Details'!$I$19="No"),Rates!$H$23,IF(AND(AE170="B",'Claim Details'!$I$28&gt;=Rates!$J$14,'Claim Details'!$I$28&lt;=Rates!$J$15,'Claim Details'!$I$19="Yes"),Rates!$K$23,IF(AND(AE170="B",'Claim Details'!$I$28&gt;=Rates!$J$14,'Claim Details'!$I$28&lt;=Rates!$J$15,'Claim Details'!$I$19="No"),Rates!$J$23,IF(AND(AE170="C",'Claim Details'!$I$28&gt;=Rates!$D$14,'Claim Details'!$I$28&lt;=Rates!$D$15,'Claim Details'!$I$19="Yes"),Rates!$E$24,IF(AND(AE170="C",'Claim Details'!$I$28&gt;=Rates!$D$14,'Claim Details'!$I$28&lt;=Rates!$D$15,'Claim Details'!$I$19="No"),Rates!$D$24,IF(AND(AE170="C",'Claim Details'!$I$28&gt;=Rates!$F$14,'Claim Details'!$I$28&lt;=Rates!$F$15,'Claim Details'!$I$19="Yes"),Rates!$G$24,IF(AND(AE170="C",'Claim Details'!$I$28&gt;=Rates!$F$14,'Claim Details'!$I$28&lt;=Rates!$F$15,'Claim Details'!$I$19="No"),Rates!$F$24,IF(AND(AE170="C",'Claim Details'!$I$28&gt;=Rates!$H$14,'Claim Details'!$I$28&lt;=Rates!$H$15,'Claim Details'!$I$19="Yes"),Rates!$I$24,IF(AND(AE170="C",'Claim Details'!$I$28&gt;=Rates!$H$14,'Claim Details'!$I$28&lt;=Rates!$H$15,'Claim Details'!$I$19="No"),Rates!$H$24,IF(AND(AE170="C",'Claim Details'!$I$28&gt;=Rates!$J$14,'Claim Details'!$I$28&lt;=Rates!$J$15,'Claim Details'!$I$19="Yes"),Rates!$K$24,IF(AND(AE170="C",'Claim Details'!$I$28&gt;=Rates!$J$14,'Claim Details'!$I$28&lt;=Rates!$J$15,'Claim Details'!$I$19="No"),Rates!$J$24,"£0.00"))))))))))))))))))))))))</f>
        <v>£0.00</v>
      </c>
      <c r="BH170" s="189" t="str">
        <f t="shared" si="43"/>
        <v>£0.00</v>
      </c>
      <c r="BI170" s="189">
        <f t="shared" si="44"/>
        <v>0</v>
      </c>
      <c r="BO170" s="202" t="str">
        <f>IF(H170="","£0.00",IF(AP170="4","£0.00",IF(AP170="5","£0.00",IF(AP170="1","£0.00",((AQ170*H170)*'Claim Details'!$F$111)/100))))</f>
        <v>£0.00</v>
      </c>
      <c r="BP170" s="202" t="str">
        <f>IF(T170="","£0.00",IF(AP170="4","£0.00",IF(AP170="5","£0.00",IF(AP170="1","£0.00",((AR170*T170)*'Claim Details'!$N$111)/100))))</f>
        <v>£0.00</v>
      </c>
      <c r="BQ170" s="202" t="str">
        <f>IF(AI170="","£0.00",IF(AP170="4","£0.00",IF(AP170="5","£0.00",IF(AP170="1","£0.00",((BI170*AI170)*'Claim Details'!$W$111)/100))))</f>
        <v>£0.00</v>
      </c>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row>
    <row r="171" spans="1:97" ht="15">
      <c r="A171" s="145"/>
      <c r="B171" s="91"/>
      <c r="C171" s="96"/>
      <c r="D171" s="97"/>
      <c r="E171" s="98"/>
      <c r="F171" s="89"/>
      <c r="G171" s="99"/>
      <c r="H171" s="100"/>
      <c r="I171" s="221" t="str">
        <f t="shared" si="34"/>
        <v>£0.00</v>
      </c>
      <c r="J171" s="101"/>
      <c r="K171" s="100"/>
      <c r="L171" s="221" t="str">
        <f t="shared" si="35"/>
        <v>£0.00</v>
      </c>
      <c r="M171" s="101"/>
      <c r="N171" s="102"/>
      <c r="O171" s="145"/>
      <c r="P171" s="77"/>
      <c r="Q171" s="87"/>
      <c r="R171" s="87"/>
      <c r="S171" s="87"/>
      <c r="T171" s="149" t="str">
        <f t="shared" si="36"/>
        <v/>
      </c>
      <c r="U171" s="87" t="str">
        <f t="shared" si="45"/>
        <v/>
      </c>
      <c r="V171" s="87"/>
      <c r="W171" s="53" t="str">
        <f t="shared" si="37"/>
        <v>£0.00</v>
      </c>
      <c r="X171" s="53"/>
      <c r="Y171" s="87"/>
      <c r="Z171" s="78"/>
      <c r="AA171" s="79"/>
      <c r="AB171" s="160"/>
      <c r="AC171" s="98"/>
      <c r="AD171" s="225"/>
      <c r="AE171" s="235" t="str">
        <f t="shared" si="38"/>
        <v/>
      </c>
      <c r="AF171" s="87" t="str">
        <f t="shared" si="39"/>
        <v/>
      </c>
      <c r="AG171" s="53"/>
      <c r="AH171" s="224"/>
      <c r="AI171" s="226" t="str">
        <f t="shared" si="31"/>
        <v/>
      </c>
      <c r="AJ171" s="236" t="str">
        <f t="shared" si="40"/>
        <v>£0.00</v>
      </c>
      <c r="AK171" s="31"/>
      <c r="AL171" s="1"/>
      <c r="AM171" s="1"/>
      <c r="AN171" s="1"/>
      <c r="AO171" s="1"/>
      <c r="AP171" s="1" t="str">
        <f t="shared" si="32"/>
        <v/>
      </c>
      <c r="AQ171" s="27">
        <f t="shared" si="33"/>
        <v>0</v>
      </c>
      <c r="AR171" s="189">
        <f t="shared" si="41"/>
        <v>0</v>
      </c>
      <c r="AS171" s="190" t="str">
        <f>IF(AND(C171="A",'Claim Details'!$E$28&gt;=Rates!$D$14,'Claim Details'!$E$28&lt;=Rates!$D$15,'Claim Details'!$E$19="Yes"),Rates!$E$17,IF(AND(C171="A",'Claim Details'!$E$28&gt;=Rates!$D$14,'Claim Details'!$E$28&lt;=Rates!$D$15,'Claim Details'!$E$19="No"),Rates!$D$17,IF(AND(C171="A",'Claim Details'!$E$28&gt;=Rates!$F$14,'Claim Details'!$E$28&lt;=Rates!$F$15,'Claim Details'!$E$19="Yes"),Rates!$G$17,IF(AND(C171="A",'Claim Details'!$E$28&gt;=Rates!$F$14,'Claim Details'!$E$28&lt;=Rates!$F$15,'Claim Details'!$E$19="No"),Rates!$F$17,IF(AND(C171="A",'Claim Details'!$E$28&gt;=Rates!$H$14,'Claim Details'!$E$28&lt;=Rates!$H$15,'Claim Details'!$E$19="Yes"),Rates!$I$17,IF(AND(C171="A",'Claim Details'!$E$28&gt;=Rates!$H$14,'Claim Details'!$E$28&lt;=Rates!$H$15,'Claim Details'!$E$19="No"),Rates!$H$17,IF(AND(C171="A",'Claim Details'!$E$28&gt;=Rates!$J$14,'Claim Details'!$E$28&lt;=Rates!$J$15,'Claim Details'!$E$19="Yes"),Rates!$K$17,IF(AND(C171="A",'Claim Details'!$E$28&gt;=Rates!$J$14,'Claim Details'!$E$28&lt;=Rates!$J$15,'Claim Details'!$E$19="No"),Rates!$J$17,IF(AND(C171="B",'Claim Details'!$E$28&gt;=Rates!$D$14,'Claim Details'!$E$28&lt;=Rates!$D$15,'Claim Details'!$E$19="Yes"),Rates!$E$18,IF(AND(C171="B",'Claim Details'!$E$28&gt;=Rates!$D$14,'Claim Details'!$E$28&lt;=Rates!$D$15,'Claim Details'!$E$19="No"),Rates!$D$18,IF(AND(C171="B",'Claim Details'!$E$28&gt;=Rates!$F$14,'Claim Details'!$E$28&lt;=Rates!$F$15,'Claim Details'!$E$19="Yes"),Rates!$G$18,IF(AND(C171="B",'Claim Details'!$E$28&gt;=Rates!$F$14,'Claim Details'!$E$28&lt;=Rates!$F$15,'Claim Details'!$E$19="No"),Rates!$F$18,IF(AND(C171="B",'Claim Details'!$E$28&gt;=Rates!$H$14,'Claim Details'!$E$28&lt;=Rates!$H$15,'Claim Details'!$E$19="Yes"),Rates!$I$18,IF(AND(C171="B",'Claim Details'!$E$28&gt;=Rates!$H$14,'Claim Details'!$E$28&lt;=Rates!$H$15,'Claim Details'!$E$19="No"),Rates!$H$18,IF(AND(C171="B",'Claim Details'!$E$28&gt;=Rates!$J$14,'Claim Details'!$E$28&lt;=Rates!$J$15,'Claim Details'!$E$19="Yes"),Rates!$K$18,IF(AND(C171="B",'Claim Details'!$E$28&gt;=Rates!$J$14,'Claim Details'!$E$28&lt;=Rates!$J$15,'Claim Details'!$E$19="No"),Rates!$J$18,IF(AND(C171="C",'Claim Details'!$E$28&gt;=Rates!$D$14,'Claim Details'!$E$28&lt;=Rates!$D$15,'Claim Details'!$E$19="Yes"),Rates!$E$19,IF(AND(C171="C",'Claim Details'!$E$28&gt;=Rates!$D$14,'Claim Details'!$E$28&lt;=Rates!$D$15,'Claim Details'!$E$19="No"),Rates!$D$19,IF(AND(C171="C",'Claim Details'!$E$28&gt;=Rates!$F$14,'Claim Details'!$E$28&lt;=Rates!$F$15,'Claim Details'!$E$19="Yes"),Rates!$G$19,IF(AND(C171="C",'Claim Details'!$E$28&gt;=Rates!$F$14,'Claim Details'!$E$28&lt;=Rates!$F$15,'Claim Details'!$E$19="No"),Rates!$F$19,IF(AND(C171="C",'Claim Details'!$E$28&gt;=Rates!$H$14,'Claim Details'!$E$28&lt;=Rates!$H$15,'Claim Details'!$E$19="Yes"),Rates!$I$19,IF(AND(C171="C",'Claim Details'!$E$28&gt;=Rates!$H$14,'Claim Details'!$E$28&lt;=Rates!$H$15,'Claim Details'!$E$19="No"),Rates!$H$19,IF(AND(C171="C",'Claim Details'!$E$28&gt;=Rates!$J$14,'Claim Details'!$E$28&lt;=Rates!$J$15,'Claim Details'!$E$19="Yes"),Rates!$K$19,IF(AND(C171="C",'Claim Details'!$E$28&gt;=Rates!$J$14,'Claim Details'!$E$28&lt;=Rates!$J$15,'Claim Details'!$E$19="No"),Rates!$J$19,"£0.00"))))))))))))))))))))))))</f>
        <v>£0.00</v>
      </c>
      <c r="AT171" s="189" t="str">
        <f>IF(AND(C171="A",'Claim Details'!$E$28&gt;=Rates!$D$14,'Claim Details'!$E$28&lt;=Rates!$D$15,'Claim Details'!$E$19="Yes"),Rates!$E$25,IF(AND(C171="A",'Claim Details'!$E$28&gt;=Rates!$D$14,'Claim Details'!$E$28&lt;=Rates!$D$15,'Claim Details'!$E$19="No"),Rates!$D$25,IF(AND(C171="A",'Claim Details'!$E$28&gt;=Rates!$F$14,'Claim Details'!$E$28&lt;=Rates!$F$15,'Claim Details'!$E$19="Yes"),Rates!$G$25,IF(AND(C171="A",'Claim Details'!$E$28&gt;=Rates!$F$14,'Claim Details'!$E$28&lt;=Rates!$F$15,'Claim Details'!$E$19="No"),Rates!$F$25,IF(AND(C171="A",'Claim Details'!$E$28&gt;=Rates!$H$14,'Claim Details'!$E$28&lt;=Rates!$H$15,'Claim Details'!$E$19="Yes"),Rates!$I$25,IF(AND(C171="A",'Claim Details'!$E$28&gt;=Rates!$H$14,'Claim Details'!$E$28&lt;=Rates!$H$15,'Claim Details'!$E$19="No"),Rates!$H$25,IF(AND(C171="A",'Claim Details'!$E$28&gt;=Rates!$J$14,'Claim Details'!$E$28&lt;=Rates!$J$15,'Claim Details'!$E$19="Yes"),Rates!$K$25,IF(AND(C171="A",'Claim Details'!$E$28&gt;=Rates!$J$14,'Claim Details'!$E$28&lt;=Rates!$J$15,'Claim Details'!$E$19="No"),Rates!$J$25,IF(AND(C171="B",'Claim Details'!$E$28&gt;=Rates!$D$14,'Claim Details'!$E$28&lt;=Rates!$D$15,'Claim Details'!$E$19="Yes"),Rates!$E$26,IF(AND(C171="B",'Claim Details'!$E$28&gt;=Rates!$D$14,'Claim Details'!$E$28&lt;=Rates!$D$15,'Claim Details'!$E$19="No"),Rates!$D$26,IF(AND(C171="B",'Claim Details'!$E$28&gt;=Rates!$F$14,'Claim Details'!$E$28&lt;=Rates!$F$15,'Claim Details'!$E$19="Yes"),Rates!$G$26,IF(AND(C171="B",'Claim Details'!$E$28&gt;=Rates!$F$14,'Claim Details'!$E$28&lt;=Rates!$F$15,'Claim Details'!$E$19="No"),Rates!$F$26,IF(AND(C171="B",'Claim Details'!$E$28&gt;=Rates!$H$14,'Claim Details'!$E$28&lt;=Rates!$H$15,'Claim Details'!$E$19="Yes"),Rates!$I$26,IF(AND(C171="B",'Claim Details'!$E$28&gt;=Rates!$H$14,'Claim Details'!$E$28&lt;=Rates!$H$15,'Claim Details'!$E$19="No"),Rates!$H$26,IF(AND(C171="B",'Claim Details'!$E$28&gt;=Rates!$J$14,'Claim Details'!$E$28&lt;=Rates!$J$15,'Claim Details'!$E$19="Yes"),Rates!$K$26,IF(AND(C171="B",'Claim Details'!$E$28&gt;=Rates!$J$14,'Claim Details'!$E$28&lt;=Rates!$J$15,'Claim Details'!$E$19="No"),Rates!$J$26,IF(AND(C171="C",'Claim Details'!$E$28&gt;=Rates!$D$14,'Claim Details'!$E$28&lt;=Rates!$D$15,'Claim Details'!$E$19="Yes"),Rates!$E$27,IF(AND(C171="C",'Claim Details'!$E$28&gt;=Rates!$D$14,'Claim Details'!$E$28&lt;=Rates!$D$15,'Claim Details'!$E$19="No"),Rates!$D$27,IF(AND(C171="C",'Claim Details'!$E$28&gt;=Rates!$F$14,'Claim Details'!$E$28&lt;=Rates!$F$15,'Claim Details'!$E$19="Yes"),Rates!$G$27,IF(AND(C171="C",'Claim Details'!$E$28&gt;=Rates!$F$14,'Claim Details'!$E$28&lt;=Rates!$F$15,'Claim Details'!$E$19="No"),Rates!$F$27,IF(AND(C171="C",'Claim Details'!$E$28&gt;=Rates!$H$14,'Claim Details'!$E$28&lt;=Rates!$H$15,'Claim Details'!$E$19="Yes"),Rates!$I$27,IF(AND(C171="C",'Claim Details'!$E$28&gt;=Rates!$H$14,'Claim Details'!$E$28&lt;=Rates!$H$15,'Claim Details'!$E$19="No"),Rates!$H$27,IF(AND(C171="C",'Claim Details'!$E$28&gt;=Rates!$J$14,'Claim Details'!$E$28&lt;=Rates!$J$15,'Claim Details'!$E$19="Yes"),Rates!$K$27,IF(AND(C171="C",'Claim Details'!$E$28&gt;=Rates!$J$14,'Claim Details'!$E$28&lt;=Rates!$J$15,'Claim Details'!$E$19="No"),Rates!$J$27,"£0.00"))))))))))))))))))))))))</f>
        <v>£0.00</v>
      </c>
      <c r="AU171" s="191" t="str">
        <f>IF(AND(C171="A",'Claim Details'!$E$28&gt;=Rates!$D$14,'Claim Details'!$E$28&lt;=Rates!$D$15,'Claim Details'!$E$19="Yes"),Rates!$E$20,IF(AND(C171="A",'Claim Details'!$E$28&gt;=Rates!$D$14,'Claim Details'!$E$28&lt;=Rates!$D$15,'Claim Details'!$E$19="No"),Rates!$D$20,IF(AND(C171="A",'Claim Details'!$E$28&gt;=Rates!$F$14,'Claim Details'!$E$28&lt;=Rates!$F$15,'Claim Details'!$E$19="Yes"),Rates!$G$20,IF(AND(C171="A",'Claim Details'!$E$28&gt;=Rates!$F$14,'Claim Details'!$E$28&lt;=Rates!$F$15,'Claim Details'!$E$19="No"),Rates!$F$20,IF(AND(C171="A",'Claim Details'!$E$28&gt;=Rates!$H$14,'Claim Details'!$E$28&lt;=Rates!$H$15,'Claim Details'!$E$19="Yes"),Rates!$I$20,IF(AND(C171="A",'Claim Details'!$E$28&gt;=Rates!$H$14,'Claim Details'!$E$28&lt;=Rates!$H$15,'Claim Details'!$E$19="No"),Rates!$H$20,IF(AND(C171="A",'Claim Details'!$E$28&gt;=Rates!$J$14,'Claim Details'!$E$28&lt;=Rates!$J$15,'Claim Details'!$E$19="Yes"),Rates!$K$20,IF(AND(C171="A",'Claim Details'!$E$28&gt;=Rates!$J$14,'Claim Details'!$E$28&lt;=Rates!$J$15,'Claim Details'!$E$19="No"),Rates!$J$20,IF(AND(C171="B",'Claim Details'!$E$28&gt;=Rates!$D$14,'Claim Details'!$E$28&lt;=Rates!$D$15,'Claim Details'!$E$19="Yes"),Rates!$E$21,IF(AND(C171="B",'Claim Details'!$E$28&gt;=Rates!$D$14,'Claim Details'!$E$28&lt;=Rates!$D$15,'Claim Details'!$E$19="No"),Rates!$D$21,IF(AND(C171="B",'Claim Details'!$E$28&gt;=Rates!$F$14,'Claim Details'!$E$28&lt;=Rates!$F$15,'Claim Details'!$E$19="Yes"),Rates!$G$21,IF(AND(C171="B",'Claim Details'!$E$28&gt;=Rates!$F$14,'Claim Details'!$E$28&lt;=Rates!$F$15,'Claim Details'!$E$19="No"),Rates!$F$21,IF(AND(C171="B",'Claim Details'!$E$28&gt;=Rates!$H$14,'Claim Details'!$E$28&lt;=Rates!$H$15,'Claim Details'!$E$19="Yes"),Rates!$I$21,IF(AND(C171="B",'Claim Details'!$E$28&gt;=Rates!$H$14,'Claim Details'!$E$28&lt;=Rates!$H$15,'Claim Details'!$E$19="No"),Rates!$H$21,IF(AND(C171="B",'Claim Details'!$E$28&gt;=Rates!$J$14,'Claim Details'!$E$28&lt;=Rates!$J$15,'Claim Details'!$E$19="Yes"),Rates!$K$21,IF(AND(C171="B",'Claim Details'!$E$28&gt;=Rates!$J$14,'Claim Details'!$E$28&lt;=Rates!$J$15,'Claim Details'!$E$19="No"),Rates!$J$21,"£0.00"))))))))))))))))</f>
        <v>£0.00</v>
      </c>
      <c r="AV171" s="191" t="str">
        <f>IF(AND(C171="A",'Claim Details'!$E$28&gt;=Rates!$D$14,'Claim Details'!$E$28&lt;=Rates!$D$15,'Claim Details'!$E$19="Yes"),Rates!$E$22,IF(AND(C171="A",'Claim Details'!$E$28&gt;=Rates!$D$14,'Claim Details'!$E$28&lt;=Rates!$D$15,'Claim Details'!$E$19="No"),Rates!$D$22,IF(AND(C171="A",'Claim Details'!$E$28&gt;=Rates!$F$14,'Claim Details'!$E$28&lt;=Rates!$F$15,'Claim Details'!$E$19="Yes"),Rates!$G$22,IF(AND(C171="A",'Claim Details'!$E$28&gt;=Rates!$F$14,'Claim Details'!$E$28&lt;=Rates!$F$15,'Claim Details'!$E$19="No"),Rates!$F$22,IF(AND(C171="A",'Claim Details'!$E$28&gt;=Rates!$H$14,'Claim Details'!$E$28&lt;=Rates!$H$15,'Claim Details'!$E$19="Yes"),Rates!$I$22,IF(AND(C171="A",'Claim Details'!$E$28&gt;=Rates!$H$14,'Claim Details'!$E$28&lt;=Rates!$H$15,'Claim Details'!$E$19="No"),Rates!$H$22,IF(AND(C171="A",'Claim Details'!$E$28&gt;=Rates!$J$14,'Claim Details'!$E$28&lt;=Rates!$J$15,'Claim Details'!$E$19="Yes"),Rates!$K$22,IF(AND(C171="A",'Claim Details'!$E$28&gt;=Rates!$J$14,'Claim Details'!$E$28&lt;=Rates!$J$15,'Claim Details'!$E$19="No"),Rates!$J$22,IF(AND(C171="B",'Claim Details'!$E$28&gt;=Rates!$D$14,'Claim Details'!$E$28&lt;=Rates!$D$15,'Claim Details'!$E$19="Yes"),Rates!$E$23,IF(AND(C171="B",'Claim Details'!$E$28&gt;=Rates!$D$14,'Claim Details'!$E$28&lt;=Rates!$D$15,'Claim Details'!$E$19="No"),Rates!$D$23,IF(AND(C171="B",'Claim Details'!$E$28&gt;=Rates!$F$14,'Claim Details'!$E$28&lt;=Rates!$F$15,'Claim Details'!$E$19="Yes"),Rates!$G$23,IF(AND(C171="B",'Claim Details'!$E$28&gt;=Rates!$F$14,'Claim Details'!$E$28&lt;=Rates!$F$15,'Claim Details'!$E$19="No"),Rates!$F$23,IF(AND(C171="B",'Claim Details'!$E$28&gt;=Rates!$H$14,'Claim Details'!$E$28&lt;=Rates!$H$15,'Claim Details'!$E$19="Yes"),Rates!$I$23,IF(AND(C171="B",'Claim Details'!$E$28&gt;=Rates!$H$14,'Claim Details'!$E$28&lt;=Rates!$H$15,'Claim Details'!$E$19="No"),Rates!$H$23,IF(AND(C171="B",'Claim Details'!$E$28&gt;=Rates!$J$14,'Claim Details'!$E$28&lt;=Rates!$J$15,'Claim Details'!$E$19="Yes"),Rates!$K$23,IF(AND(C171="B",'Claim Details'!$E$28&gt;=Rates!$J$14,'Claim Details'!$E$28&lt;=Rates!$J$15,'Claim Details'!$E$19="No"),Rates!$J$23,IF(AND(C171="C",'Claim Details'!$E$28&gt;=Rates!$D$14,'Claim Details'!$E$28&lt;=Rates!$D$15,'Claim Details'!$E$19="Yes"),Rates!$E$24,IF(AND(C171="C",'Claim Details'!$E$28&gt;=Rates!$D$14,'Claim Details'!$E$28&lt;=Rates!$D$15,'Claim Details'!$E$19="No"),Rates!$D$24,IF(AND(C171="C",'Claim Details'!$E$28&gt;=Rates!$F$14,'Claim Details'!$E$28&lt;=Rates!$F$15,'Claim Details'!$E$19="Yes"),Rates!$G$24,IF(AND(C171="C",'Claim Details'!$E$28&gt;=Rates!$F$14,'Claim Details'!$E$28&lt;=Rates!$F$15,'Claim Details'!$E$19="No"),Rates!$F$24,IF(AND(C171="C",'Claim Details'!$E$28&gt;=Rates!$H$14,'Claim Details'!$E$28&lt;=Rates!$H$15,'Claim Details'!$E$19="Yes"),Rates!$I$24,IF(AND(C171="C",'Claim Details'!$E$28&gt;=Rates!$H$14,'Claim Details'!$E$28&lt;=Rates!$H$15,'Claim Details'!$E$19="No"),Rates!$H$24,IF(AND(C171="C",'Claim Details'!$E$28&gt;=Rates!$J$14,'Claim Details'!$E$28&lt;=Rates!$J$15,'Claim Details'!$E$19="Yes"),Rates!$K$24,IF(AND(C171="C",'Claim Details'!$E$28&gt;=Rates!$J$14,'Claim Details'!$E$28&lt;=Rates!$J$15,'Claim Details'!$E$19="No"),Rates!$J$24,"£0.00"))))))))))))))))))))))))</f>
        <v>£0.00</v>
      </c>
      <c r="AW171" s="1"/>
      <c r="AX171" s="189" t="str">
        <f>IF(AND(U171="A",'Claim Details'!$I$28&gt;=Rates!$D$14,'Claim Details'!$I$28&lt;=Rates!$D$15,'Claim Details'!$I$19="Yes"),Rates!$J$17,IF(AND(U171="A",'Claim Details'!$I$28&gt;=Rates!$D$14,'Claim Details'!$I$28&lt;=Rates!$D$15,'Claim Details'!$I$19="No"),Rates!$D$17,IF(AND(U171="A",'Claim Details'!$I$28&gt;=Rates!$F$14,'Claim Details'!$I$28&lt;=Rates!$F$15,'Claim Details'!$I$19="Yes"),Rates!$G$17,IF(AND(U171="A",'Claim Details'!$I$28&gt;=Rates!$F$14,'Claim Details'!$I$28&lt;=Rates!$F$15,'Claim Details'!$I$19="No"),Rates!$F$17,IF(AND(U171="A",'Claim Details'!$I$28&gt;=Rates!$H$14,'Claim Details'!$I$28&lt;=Rates!$H$15,'Claim Details'!$I$19="Yes"),Rates!$I$17,IF(AND(U171="A",'Claim Details'!$I$28&gt;=Rates!$H$14,'Claim Details'!$I$28&lt;=Rates!$H$15,'Claim Details'!$I$19="No"),Rates!$H$17,IF(AND(U171="A",'Claim Details'!$I$28&gt;=Rates!$J$14,'Claim Details'!$I$28&lt;=Rates!$J$15,'Claim Details'!$I$19="Yes"),Rates!$K$17,IF(AND(U171="A",'Claim Details'!$I$28&gt;=Rates!$J$14,'Claim Details'!$I$28&lt;=Rates!$J$15,'Claim Details'!$I$19="No"),Rates!$J$17,IF(AND(U171="B",'Claim Details'!$I$28&gt;=Rates!$D$14,'Claim Details'!$I$28&lt;=Rates!$D$15,'Claim Details'!$I$19="Yes"),Rates!$E$18,IF(AND(U171="B",'Claim Details'!$I$28&gt;=Rates!$D$14,'Claim Details'!$I$28&lt;=Rates!$D$15,'Claim Details'!$I$19="No"),Rates!$D$18,IF(AND(U171="B",'Claim Details'!$I$28&gt;=Rates!$F$14,'Claim Details'!$I$28&lt;=Rates!$F$15,'Claim Details'!$I$19="Yes"),Rates!$G$18,IF(AND(U171="B",'Claim Details'!$I$28&gt;=Rates!$F$14,'Claim Details'!$I$28&lt;=Rates!$F$15,'Claim Details'!$I$19="No"),Rates!$F$18,IF(AND(U171="B",'Claim Details'!$I$28&gt;=Rates!$H$14,'Claim Details'!$I$28&lt;=Rates!$H$15,'Claim Details'!$I$19="Yes"),Rates!$I$18,IF(AND(U171="B",'Claim Details'!$I$28&gt;=Rates!$H$14,'Claim Details'!$I$28&lt;=Rates!$H$15,'Claim Details'!$I$19="No"),Rates!$H$18,IF(AND(U171="B",'Claim Details'!$I$28&gt;=Rates!$J$14,'Claim Details'!$I$28&lt;=Rates!$J$15,'Claim Details'!$I$19="Yes"),Rates!$K$18,IF(AND(U171="B",'Claim Details'!$I$28&gt;=Rates!$J$14,'Claim Details'!$I$28&lt;=Rates!$J$15,'Claim Details'!$I$19="No"),Rates!$J$18,IF(AND(U171="C",'Claim Details'!$I$28&gt;=Rates!$D$14,'Claim Details'!$I$28&lt;=Rates!$D$15,'Claim Details'!$I$19="Yes"),Rates!$E$19,IF(AND(U171="C",'Claim Details'!$I$28&gt;=Rates!$D$14,'Claim Details'!$I$28&lt;=Rates!$D$15,'Claim Details'!$I$19="No"),Rates!$D$19,IF(AND(U171="C",'Claim Details'!$I$28&gt;=Rates!$F$14,'Claim Details'!$I$28&lt;=Rates!$F$15,'Claim Details'!$I$19="Yes"),Rates!$G$19,IF(AND(U171="C",'Claim Details'!$I$28&gt;=Rates!$F$14,'Claim Details'!$I$28&lt;=Rates!$F$15,'Claim Details'!$I$19="No"),Rates!$F$19,IF(AND(U171="C",'Claim Details'!$I$28&gt;=Rates!$H$14,'Claim Details'!$I$28&lt;=Rates!$H$15,'Claim Details'!$I$19="Yes"),Rates!$I$19,IF(AND(U171="C",'Claim Details'!$I$28&gt;=Rates!$H$14,'Claim Details'!$I$28&lt;=Rates!$H$15,'Claim Details'!$I$19="No"),Rates!$H$19,IF(AND(U171="C",'Claim Details'!$I$28&gt;=Rates!$J$14,'Claim Details'!$I$28&lt;=Rates!$J$15,'Claim Details'!$I$19="Yes"),Rates!$K$19,IF(AND(U171="C",'Claim Details'!$I$28&gt;=Rates!$J$14,'Claim Details'!$I$28&lt;=Rates!$J$15,'Claim Details'!$I$19="No"),Rates!$J$19,"£0.00"))))))))))))))))))))))))</f>
        <v>£0.00</v>
      </c>
      <c r="AY171" s="189" t="str">
        <f>IF(AND(C171="A",'Claim Details'!$I$28&gt;=Rates!$D$14,'Claim Details'!$I$28&lt;=Rates!$D$15,'Claim Details'!$I$19="Yes"),Rates!$J$25,IF(AND(C171="A",'Claim Details'!$I$28&gt;=Rates!$D$14,'Claim Details'!$I$28&lt;=Rates!$D$15,'Claim Details'!$I$19="No"),Rates!$D$25,IF(AND(C171="A",'Claim Details'!$I$28&gt;=Rates!$F$14,'Claim Details'!$I$28&lt;=Rates!$F$15,'Claim Details'!$I$19="Yes"),Rates!$G$25,IF(AND(C171="A",'Claim Details'!$I$28&gt;=Rates!$F$14,'Claim Details'!$I$28&lt;=Rates!$F$15,'Claim Details'!$I$19="No"),Rates!$F$25,IF(AND(C171="A",'Claim Details'!$I$28&gt;=Rates!$H$14,'Claim Details'!$I$28&lt;=Rates!$H$15,'Claim Details'!$I$19="Yes"),Rates!$I$25,IF(AND(C171="A",'Claim Details'!$I$28&gt;=Rates!$H$14,'Claim Details'!$I$28&lt;=Rates!$H$15,'Claim Details'!$I$19="No"),Rates!$H$25,IF(AND(C171="A",'Claim Details'!$I$28&gt;=Rates!$J$14,'Claim Details'!$I$28&lt;=Rates!$J$15,'Claim Details'!$I$19="Yes"),Rates!$K$25,IF(AND(C171="A",'Claim Details'!$I$28&gt;=Rates!$J$14,'Claim Details'!$I$28&lt;=Rates!$J$15,'Claim Details'!$I$19="No"),Rates!$J$25,IF(AND(C171="B",'Claim Details'!$I$28&gt;=Rates!$D$14,'Claim Details'!$I$28&lt;=Rates!$D$15,'Claim Details'!$I$19="Yes"),Rates!$E$26,IF(AND(C171="B",'Claim Details'!$I$28&gt;=Rates!$D$14,'Claim Details'!$I$28&lt;=Rates!$D$15,'Claim Details'!$I$19="No"),Rates!$D$26,IF(AND(C171="B",'Claim Details'!$I$28&gt;=Rates!$F$14,'Claim Details'!$I$28&lt;=Rates!$F$15,'Claim Details'!$I$19="Yes"),Rates!$G$26,IF(AND(C171="B",'Claim Details'!$I$28&gt;=Rates!$F$14,'Claim Details'!$I$28&lt;=Rates!$F$15,'Claim Details'!$I$19="No"),Rates!$F$26,IF(AND(C171="B",'Claim Details'!$I$28&gt;=Rates!$H$14,'Claim Details'!$I$28&lt;=Rates!$H$15,'Claim Details'!$I$19="Yes"),Rates!$I$26,IF(AND(C171="B",'Claim Details'!$I$28&gt;=Rates!$H$14,'Claim Details'!$I$28&lt;=Rates!$H$15,'Claim Details'!$I$19="No"),Rates!$H$26,IF(AND(C171="B",'Claim Details'!$I$28&gt;=Rates!$J$14,'Claim Details'!$I$28&lt;=Rates!$J$15,'Claim Details'!$I$19="Yes"),Rates!$K$26,IF(AND(C171="B",'Claim Details'!$I$28&gt;=Rates!$J$14,'Claim Details'!$I$28&lt;=Rates!$J$15,'Claim Details'!$I$19="No"),Rates!$J$26,IF(AND(C171="C",'Claim Details'!$I$28&gt;=Rates!$D$14,'Claim Details'!$I$28&lt;=Rates!$D$15,'Claim Details'!$I$19="Yes"),Rates!$E$27,IF(AND(C171="C",'Claim Details'!$I$28&gt;=Rates!$D$14,'Claim Details'!$I$28&lt;=Rates!$D$15,'Claim Details'!$I$19="No"),Rates!$D$27,IF(AND(C171="C",'Claim Details'!$I$28&gt;=Rates!$F$14,'Claim Details'!$I$28&lt;=Rates!$F$15,'Claim Details'!$I$19="Yes"),Rates!$G$27,IF(AND(C171="C",'Claim Details'!$I$28&gt;=Rates!$F$14,'Claim Details'!$I$28&lt;=Rates!$F$15,'Claim Details'!$I$19="No"),Rates!$F$27,IF(AND(C171="C",'Claim Details'!$I$28&gt;=Rates!$H$14,'Claim Details'!$I$28&lt;=Rates!$H$15,'Claim Details'!$I$19="Yes"),Rates!$I$27,IF(AND(C171="C",'Claim Details'!$I$28&gt;=Rates!$H$14,'Claim Details'!$I$28&lt;=Rates!$H$15,'Claim Details'!$I$19="No"),Rates!$H$27,IF(AND(C171="C",'Claim Details'!$I$28&gt;=Rates!$J$14,'Claim Details'!$I$28&lt;=Rates!$J$15,'Claim Details'!$I$19="Yes"),Rates!$K$27,IF(AND(C171="C",'Claim Details'!$I$28&gt;=Rates!$J$14,'Claim Details'!$I$28&lt;=Rates!$J$15,'Claim Details'!$I$19="No"),Rates!$J$27,"£0.00"))))))))))))))))))))))))</f>
        <v>£0.00</v>
      </c>
      <c r="AZ171" s="189" t="str">
        <f>IF(AND(C171="A",'Claim Details'!$I$28&gt;=Rates!$D$14,'Claim Details'!$I$28&lt;=Rates!$D$15,'Claim Details'!$I$19="Yes"),Rates!$E$20,IF(AND(C171="A",'Claim Details'!$I$28&gt;=Rates!$D$14,'Claim Details'!$I$28&lt;=Rates!$D$15,'Claim Details'!$I$19="No"),Rates!$D$20,IF(AND(C171="A",'Claim Details'!$I$28&gt;=Rates!$F$14,'Claim Details'!$I$28&lt;=Rates!$F$15,'Claim Details'!$I$19="Yes"),Rates!$G$20,IF(AND(C171="A",'Claim Details'!$I$28&gt;=Rates!$F$14,'Claim Details'!$I$28&lt;=Rates!$F$15,'Claim Details'!$I$19="No"),Rates!$F$20,IF(AND(C171="A",'Claim Details'!$I$28&gt;=Rates!$H$14,'Claim Details'!$I$28&lt;=Rates!$H$15,'Claim Details'!$I$19="Yes"),Rates!$I$20,IF(AND(C171="A",'Claim Details'!$I$28&gt;=Rates!$H$14,'Claim Details'!$I$28&lt;=Rates!$H$15,'Claim Details'!$I$19="No"),Rates!$H$20,IF(AND(C171="A",'Claim Details'!$I$28&gt;=Rates!$J$14,'Claim Details'!$I$28&lt;=Rates!$J$15,'Claim Details'!$I$19="Yes"),Rates!$K$20,IF(AND(C171="A",'Claim Details'!$I$28&gt;=Rates!$J$14,'Claim Details'!$I$28&lt;=Rates!$J$15,'Claim Details'!$I$19="No"),Rates!$J$20,IF(AND(C171="B",'Claim Details'!$I$28&gt;=Rates!$D$14,'Claim Details'!$I$28&lt;=Rates!$D$15,'Claim Details'!$I$19="Yes"),Rates!$E$21,IF(AND(C171="B",'Claim Details'!$I$28&gt;=Rates!$D$14,'Claim Details'!$I$28&lt;=Rates!$D$15,'Claim Details'!$I$19="No"),Rates!$D$21,IF(AND(C171="B",'Claim Details'!$I$28&gt;=Rates!$F$14,'Claim Details'!$I$28&lt;=Rates!$F$15,'Claim Details'!$I$19="Yes"),Rates!$G$21,IF(AND(C171="B",'Claim Details'!$I$28&gt;=Rates!$F$14,'Claim Details'!$I$28&lt;=Rates!$F$15,'Claim Details'!$I$19="No"),Rates!$F$21,IF(AND(C171="B",'Claim Details'!$I$28&gt;=Rates!$H$14,'Claim Details'!$I$28&lt;=Rates!$H$15,'Claim Details'!$I$19="Yes"),Rates!$I$21,IF(AND(C171="B",'Claim Details'!$I$28&gt;=Rates!$H$14,'Claim Details'!$I$28&lt;=Rates!$H$15,'Claim Details'!$I$19="No"),Rates!$H$21,IF(AND(C171="B",'Claim Details'!$I$28&gt;=Rates!$J$14,'Claim Details'!$I$28&lt;=Rates!$J$15,'Claim Details'!$I$19="Yes"),Rates!$K$21,IF(AND(C171="B",'Claim Details'!$I$28&gt;=Rates!$J$14,'Claim Details'!$I$28&lt;=Rates!$J$15,'Claim Details'!$I$19="No"),Rates!$J$21,"£0.00"))))))))))))))))</f>
        <v>£0.00</v>
      </c>
      <c r="BA171" s="189" t="str">
        <f>IF(AND(C171="A",'Claim Details'!$I$28&gt;=Rates!$D$14,'Claim Details'!$I$28&lt;=Rates!$D$15,'Claim Details'!$I$19="Yes"),Rates!$E$22,IF(AND(C171="A",'Claim Details'!$I$28&gt;=Rates!$D$14,'Claim Details'!$I$28&lt;=Rates!$D$15,'Claim Details'!$I$19="No"),Rates!$D$22,IF(AND(C171="A",'Claim Details'!$I$28&gt;=Rates!$F$14,'Claim Details'!$I$28&lt;=Rates!$F$15,'Claim Details'!$I$19="Yes"),Rates!$G$22,IF(AND(C171="A",'Claim Details'!$I$28&gt;=Rates!$F$14,'Claim Details'!$I$28&lt;=Rates!$F$15,'Claim Details'!$I$19="No"),Rates!$F$22,IF(AND(C171="A",'Claim Details'!$I$28&gt;=Rates!$H$14,'Claim Details'!$I$28&lt;=Rates!$H$15,'Claim Details'!$I$19="Yes"),Rates!$I$22,IF(AND(C171="A",'Claim Details'!$I$28&gt;=Rates!$H$14,'Claim Details'!$I$28&lt;=Rates!$H$15,'Claim Details'!$I$19="No"),Rates!$H$22,IF(AND(C171="A",'Claim Details'!$I$28&gt;=Rates!$J$14,'Claim Details'!$I$28&lt;=Rates!$J$15,'Claim Details'!$I$19="Yes"),Rates!$K$22,IF(AND(C171="A",'Claim Details'!$I$28&gt;=Rates!$J$14,'Claim Details'!$I$28&lt;=Rates!$J$15,'Claim Details'!$I$19="No"),Rates!$J$22,IF(AND(C171="B",'Claim Details'!$I$28&gt;=Rates!$D$14,'Claim Details'!$I$28&lt;=Rates!$D$15,'Claim Details'!$I$19="Yes"),Rates!$E$23,IF(AND(C171="B",'Claim Details'!$I$28&gt;=Rates!$D$14,'Claim Details'!$I$28&lt;=Rates!$D$15,'Claim Details'!$I$19="No"),Rates!$D$23,IF(AND(C171="B",'Claim Details'!$I$28&gt;=Rates!$F$14,'Claim Details'!$I$28&lt;=Rates!$F$15,'Claim Details'!$I$19="Yes"),Rates!$G$23,IF(AND(C171="B",'Claim Details'!$I$28&gt;=Rates!$F$14,'Claim Details'!$I$28&lt;=Rates!$F$15,'Claim Details'!$I$19="No"),Rates!$F$23,IF(AND(C171="B",'Claim Details'!$I$28&gt;=Rates!$H$14,'Claim Details'!$I$28&lt;=Rates!$H$15,'Claim Details'!$I$19="Yes"),Rates!$I$23,IF(AND(C171="B",'Claim Details'!$I$28&gt;=Rates!$H$14,'Claim Details'!$I$28&lt;=Rates!$H$15,'Claim Details'!$I$19="No"),Rates!$H$23,IF(AND(C171="B",'Claim Details'!$I$28&gt;=Rates!$J$14,'Claim Details'!$I$28&lt;=Rates!$J$15,'Claim Details'!$I$19="Yes"),Rates!$K$23,IF(AND(C171="B",'Claim Details'!$I$28&gt;=Rates!$J$14,'Claim Details'!$I$28&lt;=Rates!$J$15,'Claim Details'!$I$19="No"),Rates!$J$23,IF(AND(C171="C",'Claim Details'!$I$28&gt;=Rates!$D$14,'Claim Details'!$I$28&lt;=Rates!$D$15,'Claim Details'!$I$19="Yes"),Rates!$E$24,IF(AND(C171="C",'Claim Details'!$I$28&gt;=Rates!$D$14,'Claim Details'!$I$28&lt;=Rates!$D$15,'Claim Details'!$I$19="No"),Rates!$D$24,IF(AND(C171="C",'Claim Details'!$I$28&gt;=Rates!$F$14,'Claim Details'!$I$28&lt;=Rates!$F$15,'Claim Details'!$I$19="Yes"),Rates!$G$24,IF(AND(C171="C",'Claim Details'!$I$28&gt;=Rates!$F$14,'Claim Details'!$I$28&lt;=Rates!$F$15,'Claim Details'!$I$19="No"),Rates!$F$24,IF(AND(C171="C",'Claim Details'!$I$28&gt;=Rates!$H$14,'Claim Details'!$I$28&lt;=Rates!$H$15,'Claim Details'!$I$19="Yes"),Rates!$I$24,IF(AND(C171="C",'Claim Details'!$I$28&gt;=Rates!$H$14,'Claim Details'!$I$28&lt;=Rates!$H$15,'Claim Details'!$I$19="No"),Rates!$H$24,IF(AND(C171="C",'Claim Details'!$I$28&gt;=Rates!$J$14,'Claim Details'!$I$28&lt;=Rates!$J$15,'Claim Details'!$I$19="Yes"),Rates!$K$24,IF(AND(C171="C",'Claim Details'!$I$28&gt;=Rates!$J$14,'Claim Details'!$I$28&lt;=Rates!$J$15,'Claim Details'!$I$19="No"),Rates!$J$24,"£0.00"))))))))))))))))))))))))</f>
        <v>£0.00</v>
      </c>
      <c r="BB171" s="189" t="str">
        <f t="shared" si="42"/>
        <v>£0.00</v>
      </c>
      <c r="BC171" s="1"/>
      <c r="BD171" s="189" t="str">
        <f>IF(AND(AE171="A",'Claim Details'!$I$28&gt;=Rates!$D$14,'Claim Details'!$I$28&lt;=Rates!$D$15,'Claim Details'!$I$19="Yes"),Rates!$J$17,IF(AND(AE171="A",'Claim Details'!$I$28&gt;=Rates!$D$14,'Claim Details'!$I$28&lt;=Rates!$D$15,'Claim Details'!$I$19="No"),Rates!$D$17,IF(AND(AE171="A",'Claim Details'!$I$28&gt;=Rates!$F$14,'Claim Details'!$I$28&lt;=Rates!$F$15,'Claim Details'!$I$19="Yes"),Rates!$G$17,IF(AND(AE171="A",'Claim Details'!$I$28&gt;=Rates!$F$14,'Claim Details'!$I$28&lt;=Rates!$F$15,'Claim Details'!$I$19="No"),Rates!$F$17,IF(AND(AE171="A",'Claim Details'!$I$28&gt;=Rates!$H$14,'Claim Details'!$I$28&lt;=Rates!$H$15,'Claim Details'!$I$19="Yes"),Rates!$I$17,IF(AND(AE171="A",'Claim Details'!$I$28&gt;=Rates!$H$14,'Claim Details'!$I$28&lt;=Rates!$H$15,'Claim Details'!$I$19="No"),Rates!$H$17,IF(AND(AE171="A",'Claim Details'!$I$28&gt;=Rates!$J$14,'Claim Details'!$I$28&lt;=Rates!$J$15,'Claim Details'!$I$19="Yes"),Rates!$K$17,IF(AND(AE171="A",'Claim Details'!$I$28&gt;=Rates!$J$14,'Claim Details'!$I$28&lt;=Rates!$J$15,'Claim Details'!$I$19="No"),Rates!$J$17,IF(AND(AE171="B",'Claim Details'!$I$28&gt;=Rates!$D$14,'Claim Details'!$I$28&lt;=Rates!$D$15,'Claim Details'!$I$19="Yes"),Rates!$E$18,IF(AND(AE171="B",'Claim Details'!$I$28&gt;=Rates!$D$14,'Claim Details'!$I$28&lt;=Rates!$D$15,'Claim Details'!$I$19="No"),Rates!$D$18,IF(AND(AE171="B",'Claim Details'!$I$28&gt;=Rates!$F$14,'Claim Details'!$I$28&lt;=Rates!$F$15,'Claim Details'!$I$19="Yes"),Rates!$G$18,IF(AND(AE171="B",'Claim Details'!$I$28&gt;=Rates!$F$14,'Claim Details'!$I$28&lt;=Rates!$F$15,'Claim Details'!$I$19="No"),Rates!$F$18,IF(AND(AE171="B",'Claim Details'!$I$28&gt;=Rates!$H$14,'Claim Details'!$I$28&lt;=Rates!$H$15,'Claim Details'!$I$19="Yes"),Rates!$I$18,IF(AND(AE171="B",'Claim Details'!$I$28&gt;=Rates!$H$14,'Claim Details'!$I$28&lt;=Rates!$H$15,'Claim Details'!$I$19="No"),Rates!$H$18,IF(AND(AE171="B",'Claim Details'!$I$28&gt;=Rates!$J$14,'Claim Details'!$I$28&lt;=Rates!$J$15,'Claim Details'!$I$19="Yes"),Rates!$K$18,IF(AND(AE171="B",'Claim Details'!$I$28&gt;=Rates!$J$14,'Claim Details'!$I$28&lt;=Rates!$J$15,'Claim Details'!$I$19="No"),Rates!$J$18,IF(AND(AE171="C",'Claim Details'!$I$28&gt;=Rates!$D$14,'Claim Details'!$I$28&lt;=Rates!$D$15,'Claim Details'!$I$19="Yes"),Rates!$E$19,IF(AND(AE171="C",'Claim Details'!$I$28&gt;=Rates!$D$14,'Claim Details'!$I$28&lt;=Rates!$D$15,'Claim Details'!$I$19="No"),Rates!$D$19,IF(AND(AE171="C",'Claim Details'!$I$28&gt;=Rates!$F$14,'Claim Details'!$I$28&lt;=Rates!$F$15,'Claim Details'!$I$19="Yes"),Rates!$G$19,IF(AND(AE171="C",'Claim Details'!$I$28&gt;=Rates!$F$14,'Claim Details'!$I$28&lt;=Rates!$F$15,'Claim Details'!$I$19="No"),Rates!$F$19,IF(AND(AE171="C",'Claim Details'!$I$28&gt;=Rates!$H$14,'Claim Details'!$I$28&lt;=Rates!$H$15,'Claim Details'!$I$19="Yes"),Rates!$I$19,IF(AND(AE171="C",'Claim Details'!$I$28&gt;=Rates!$H$14,'Claim Details'!$I$28&lt;=Rates!$H$15,'Claim Details'!$I$19="No"),Rates!$H$19,IF(AND(AE171="C",'Claim Details'!$I$28&gt;=Rates!$J$14,'Claim Details'!$I$28&lt;=Rates!$J$15,'Claim Details'!$I$19="Yes"),Rates!$K$19,IF(AND(AE171="C",'Claim Details'!$I$28&gt;=Rates!$J$14,'Claim Details'!$I$28&lt;=Rates!$J$15,'Claim Details'!$I$19="No"),Rates!$J$19,"£0.00"))))))))))))))))))))))))</f>
        <v>£0.00</v>
      </c>
      <c r="BE171" s="189" t="str">
        <f>IF(AND(AE171="A",'Claim Details'!$I$28&gt;=Rates!$D$14,'Claim Details'!$I$28&lt;=Rates!$D$15,'Claim Details'!$I$19="Yes"),Rates!$J$25,IF(AND(AE171="A",'Claim Details'!$I$28&gt;=Rates!$D$14,'Claim Details'!$I$28&lt;=Rates!$D$15,'Claim Details'!$I$19="No"),Rates!$D$25,IF(AND(AE171="A",'Claim Details'!$I$28&gt;=Rates!$F$14,'Claim Details'!$I$28&lt;=Rates!$F$15,'Claim Details'!$I$19="Yes"),Rates!$G$25,IF(AND(AE171="A",'Claim Details'!$I$28&gt;=Rates!$F$14,'Claim Details'!$I$28&lt;=Rates!$F$15,'Claim Details'!$I$19="No"),Rates!$F$25,IF(AND(AE171="A",'Claim Details'!$I$28&gt;=Rates!$H$14,'Claim Details'!$I$28&lt;=Rates!$H$15,'Claim Details'!$I$19="Yes"),Rates!$I$25,IF(AND(AE171="A",'Claim Details'!$I$28&gt;=Rates!$H$14,'Claim Details'!$I$28&lt;=Rates!$H$15,'Claim Details'!$I$19="No"),Rates!$H$25,IF(AND(AE171="A",'Claim Details'!$I$28&gt;=Rates!$J$14,'Claim Details'!$I$28&lt;=Rates!$J$15,'Claim Details'!$I$19="Yes"),Rates!$K$25,IF(AND(AE171="A",'Claim Details'!$I$28&gt;=Rates!$J$14,'Claim Details'!$I$28&lt;=Rates!$J$15,'Claim Details'!$I$19="No"),Rates!$J$25,IF(AND(AE171="B",'Claim Details'!$I$28&gt;=Rates!$D$14,'Claim Details'!$I$28&lt;=Rates!$D$15,'Claim Details'!$I$19="Yes"),Rates!$E$26,IF(AND(AE171="B",'Claim Details'!$I$28&gt;=Rates!$D$14,'Claim Details'!$I$28&lt;=Rates!$D$15,'Claim Details'!$I$19="No"),Rates!$D$26,IF(AND(AE171="B",'Claim Details'!$I$28&gt;=Rates!$F$14,'Claim Details'!$I$28&lt;=Rates!$F$15,'Claim Details'!$I$19="Yes"),Rates!$G$26,IF(AND(AE171="B",'Claim Details'!$I$28&gt;=Rates!$F$14,'Claim Details'!$I$28&lt;=Rates!$F$15,'Claim Details'!$I$19="No"),Rates!$F$26,IF(AND(AE171="B",'Claim Details'!$I$28&gt;=Rates!$H$14,'Claim Details'!$I$28&lt;=Rates!$H$15,'Claim Details'!$I$19="Yes"),Rates!$I$26,IF(AND(AE171="B",'Claim Details'!$I$28&gt;=Rates!$H$14,'Claim Details'!$I$28&lt;=Rates!$H$15,'Claim Details'!$I$19="No"),Rates!$H$26,IF(AND(AE171="B",'Claim Details'!$I$28&gt;=Rates!$J$14,'Claim Details'!$I$28&lt;=Rates!$J$15,'Claim Details'!$I$19="Yes"),Rates!$K$26,IF(AND(AE171="B",'Claim Details'!$I$28&gt;=Rates!$J$14,'Claim Details'!$I$28&lt;=Rates!$J$15,'Claim Details'!$I$19="No"),Rates!$J$26,IF(AND(AE171="C",'Claim Details'!$I$28&gt;=Rates!$D$14,'Claim Details'!$I$28&lt;=Rates!$D$15,'Claim Details'!$I$19="Yes"),Rates!$E$27,IF(AND(AE171="C",'Claim Details'!$I$28&gt;=Rates!$D$14,'Claim Details'!$I$28&lt;=Rates!$D$15,'Claim Details'!$I$19="No"),Rates!$D$27,IF(AND(AE171="C",'Claim Details'!$I$28&gt;=Rates!$F$14,'Claim Details'!$I$28&lt;=Rates!$F$15,'Claim Details'!$I$19="Yes"),Rates!$G$27,IF(AND(AE171="C",'Claim Details'!$I$28&gt;=Rates!$F$14,'Claim Details'!$I$28&lt;=Rates!$F$15,'Claim Details'!$I$19="No"),Rates!$F$27,IF(AND(AE171="C",'Claim Details'!$I$28&gt;=Rates!$H$14,'Claim Details'!$I$28&lt;=Rates!$H$15,'Claim Details'!$I$19="Yes"),Rates!$I$27,IF(AND(AE171="C",'Claim Details'!$I$28&gt;=Rates!$H$14,'Claim Details'!$I$28&lt;=Rates!$H$15,'Claim Details'!$I$19="No"),Rates!$H$27,IF(AND(AE171="C",'Claim Details'!$I$28&gt;=Rates!$J$14,'Claim Details'!$I$28&lt;=Rates!$J$15,'Claim Details'!$I$19="Yes"),Rates!$K$27,IF(AND(AE171="C",'Claim Details'!$I$28&gt;=Rates!$J$14,'Claim Details'!$I$28&lt;=Rates!$J$15,'Claim Details'!$I$19="No"),Rates!$J$27,"£0.00"))))))))))))))))))))))))</f>
        <v>£0.00</v>
      </c>
      <c r="BF171" s="189" t="str">
        <f>IF(AND(AE171="A",'Claim Details'!$I$28&gt;=Rates!$D$14,'Claim Details'!$I$28&lt;=Rates!$D$15,'Claim Details'!$I$19="Yes"),Rates!$E$20,IF(AND(AE171="A",'Claim Details'!$I$28&gt;=Rates!$D$14,'Claim Details'!$I$28&lt;=Rates!$D$15,'Claim Details'!$I$19="No"),Rates!$D$20,IF(AND(AE171="A",'Claim Details'!$I$28&gt;=Rates!$F$14,'Claim Details'!$I$28&lt;=Rates!$F$15,'Claim Details'!$I$19="Yes"),Rates!$G$20,IF(AND(AE171="A",'Claim Details'!$I$28&gt;=Rates!$F$14,'Claim Details'!$I$28&lt;=Rates!$F$15,'Claim Details'!$I$19="No"),Rates!$F$20,IF(AND(AE171="A",'Claim Details'!$I$28&gt;=Rates!$H$14,'Claim Details'!$I$28&lt;=Rates!$H$15,'Claim Details'!$I$19="Yes"),Rates!$I$20,IF(AND(AE171="A",'Claim Details'!$I$28&gt;=Rates!$H$14,'Claim Details'!$I$28&lt;=Rates!$H$15,'Claim Details'!$I$19="No"),Rates!$H$20,IF(AND(AE171="A",'Claim Details'!$I$28&gt;=Rates!$J$14,'Claim Details'!$I$28&lt;=Rates!$J$15,'Claim Details'!$I$19="Yes"),Rates!$K$20,IF(AND(AE171="A",'Claim Details'!$I$28&gt;=Rates!$J$14,'Claim Details'!$I$28&lt;=Rates!$J$15,'Claim Details'!$I$19="No"),Rates!$J$20,IF(AND(AE171="B",'Claim Details'!$I$28&gt;=Rates!$D$14,'Claim Details'!$I$28&lt;=Rates!$D$15,'Claim Details'!$I$19="Yes"),Rates!$E$21,IF(AND(AE171="B",'Claim Details'!$I$28&gt;=Rates!$D$14,'Claim Details'!$I$28&lt;=Rates!$D$15,'Claim Details'!$I$19="No"),Rates!$D$21,IF(AND(AE171="B",'Claim Details'!$I$28&gt;=Rates!$F$14,'Claim Details'!$I$28&lt;=Rates!$F$15,'Claim Details'!$I$19="Yes"),Rates!$G$21,IF(AND(AE171="B",'Claim Details'!$I$28&gt;=Rates!$F$14,'Claim Details'!$I$28&lt;=Rates!$F$15,'Claim Details'!$I$19="No"),Rates!$F$21,IF(AND(AE171="B",'Claim Details'!$I$28&gt;=Rates!$H$14,'Claim Details'!$I$28&lt;=Rates!$H$15,'Claim Details'!$I$19="Yes"),Rates!$I$21,IF(AND(AE171="B",'Claim Details'!$I$28&gt;=Rates!$H$14,'Claim Details'!$I$28&lt;=Rates!$H$15,'Claim Details'!$I$19="No"),Rates!$H$21,IF(AND(AE171="B",'Claim Details'!$I$28&gt;=Rates!$J$14,'Claim Details'!$I$28&lt;=Rates!$J$15,'Claim Details'!$I$19="Yes"),Rates!$K$21,IF(AND(AE171="B",'Claim Details'!$I$28&gt;=Rates!$J$14,'Claim Details'!$I$28&lt;=Rates!$J$15,'Claim Details'!$I$19="No"),Rates!$J$21,"£0.00"))))))))))))))))</f>
        <v>£0.00</v>
      </c>
      <c r="BG171" s="189" t="str">
        <f>IF(AND(AE171="A",'Claim Details'!$I$28&gt;=Rates!$D$14,'Claim Details'!$I$28&lt;=Rates!$D$15,'Claim Details'!$I$19="Yes"),Rates!$E$22,IF(AND(AE171="A",'Claim Details'!$I$28&gt;=Rates!$D$14,'Claim Details'!$I$28&lt;=Rates!$D$15,'Claim Details'!$I$19="No"),Rates!$D$22,IF(AND(AE171="A",'Claim Details'!$I$28&gt;=Rates!$F$14,'Claim Details'!$I$28&lt;=Rates!$F$15,'Claim Details'!$I$19="Yes"),Rates!$G$22,IF(AND(AE171="A",'Claim Details'!$I$28&gt;=Rates!$F$14,'Claim Details'!$I$28&lt;=Rates!$F$15,'Claim Details'!$I$19="No"),Rates!$F$22,IF(AND(AE171="A",'Claim Details'!$I$28&gt;=Rates!$H$14,'Claim Details'!$I$28&lt;=Rates!$H$15,'Claim Details'!$I$19="Yes"),Rates!$I$22,IF(AND(AE171="A",'Claim Details'!$I$28&gt;=Rates!$H$14,'Claim Details'!$I$28&lt;=Rates!$H$15,'Claim Details'!$I$19="No"),Rates!$H$22,IF(AND(AE171="A",'Claim Details'!$I$28&gt;=Rates!$J$14,'Claim Details'!$I$28&lt;=Rates!$J$15,'Claim Details'!$I$19="Yes"),Rates!$K$22,IF(AND(AE171="A",'Claim Details'!$I$28&gt;=Rates!$J$14,'Claim Details'!$I$28&lt;=Rates!$J$15,'Claim Details'!$I$19="No"),Rates!$J$22,IF(AND(AE171="B",'Claim Details'!$I$28&gt;=Rates!$D$14,'Claim Details'!$I$28&lt;=Rates!$D$15,'Claim Details'!$I$19="Yes"),Rates!$E$23,IF(AND(AE171="B",'Claim Details'!$I$28&gt;=Rates!$D$14,'Claim Details'!$I$28&lt;=Rates!$D$15,'Claim Details'!$I$19="No"),Rates!$D$23,IF(AND(AE171="B",'Claim Details'!$I$28&gt;=Rates!$F$14,'Claim Details'!$I$28&lt;=Rates!$F$15,'Claim Details'!$I$19="Yes"),Rates!$G$23,IF(AND(AE171="B",'Claim Details'!$I$28&gt;=Rates!$F$14,'Claim Details'!$I$28&lt;=Rates!$F$15,'Claim Details'!$I$19="No"),Rates!$F$23,IF(AND(AE171="B",'Claim Details'!$I$28&gt;=Rates!$H$14,'Claim Details'!$I$28&lt;=Rates!$H$15,'Claim Details'!$I$19="Yes"),Rates!$I$23,IF(AND(AE171="B",'Claim Details'!$I$28&gt;=Rates!$H$14,'Claim Details'!$I$28&lt;=Rates!$H$15,'Claim Details'!$I$19="No"),Rates!$H$23,IF(AND(AE171="B",'Claim Details'!$I$28&gt;=Rates!$J$14,'Claim Details'!$I$28&lt;=Rates!$J$15,'Claim Details'!$I$19="Yes"),Rates!$K$23,IF(AND(AE171="B",'Claim Details'!$I$28&gt;=Rates!$J$14,'Claim Details'!$I$28&lt;=Rates!$J$15,'Claim Details'!$I$19="No"),Rates!$J$23,IF(AND(AE171="C",'Claim Details'!$I$28&gt;=Rates!$D$14,'Claim Details'!$I$28&lt;=Rates!$D$15,'Claim Details'!$I$19="Yes"),Rates!$E$24,IF(AND(AE171="C",'Claim Details'!$I$28&gt;=Rates!$D$14,'Claim Details'!$I$28&lt;=Rates!$D$15,'Claim Details'!$I$19="No"),Rates!$D$24,IF(AND(AE171="C",'Claim Details'!$I$28&gt;=Rates!$F$14,'Claim Details'!$I$28&lt;=Rates!$F$15,'Claim Details'!$I$19="Yes"),Rates!$G$24,IF(AND(AE171="C",'Claim Details'!$I$28&gt;=Rates!$F$14,'Claim Details'!$I$28&lt;=Rates!$F$15,'Claim Details'!$I$19="No"),Rates!$F$24,IF(AND(AE171="C",'Claim Details'!$I$28&gt;=Rates!$H$14,'Claim Details'!$I$28&lt;=Rates!$H$15,'Claim Details'!$I$19="Yes"),Rates!$I$24,IF(AND(AE171="C",'Claim Details'!$I$28&gt;=Rates!$H$14,'Claim Details'!$I$28&lt;=Rates!$H$15,'Claim Details'!$I$19="No"),Rates!$H$24,IF(AND(AE171="C",'Claim Details'!$I$28&gt;=Rates!$J$14,'Claim Details'!$I$28&lt;=Rates!$J$15,'Claim Details'!$I$19="Yes"),Rates!$K$24,IF(AND(AE171="C",'Claim Details'!$I$28&gt;=Rates!$J$14,'Claim Details'!$I$28&lt;=Rates!$J$15,'Claim Details'!$I$19="No"),Rates!$J$24,"£0.00"))))))))))))))))))))))))</f>
        <v>£0.00</v>
      </c>
      <c r="BH171" s="189" t="str">
        <f t="shared" si="43"/>
        <v>£0.00</v>
      </c>
      <c r="BI171" s="189">
        <f t="shared" si="44"/>
        <v>0</v>
      </c>
      <c r="BO171" s="202" t="str">
        <f>IF(H171="","£0.00",IF(AP171="4","£0.00",IF(AP171="5","£0.00",IF(AP171="1","£0.00",((AQ171*H171)*'Claim Details'!$F$111)/100))))</f>
        <v>£0.00</v>
      </c>
      <c r="BP171" s="202" t="str">
        <f>IF(T171="","£0.00",IF(AP171="4","£0.00",IF(AP171="5","£0.00",IF(AP171="1","£0.00",((AR171*T171)*'Claim Details'!$N$111)/100))))</f>
        <v>£0.00</v>
      </c>
      <c r="BQ171" s="202" t="str">
        <f>IF(AI171="","£0.00",IF(AP171="4","£0.00",IF(AP171="5","£0.00",IF(AP171="1","£0.00",((BI171*AI171)*'Claim Details'!$W$111)/100))))</f>
        <v>£0.00</v>
      </c>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row>
    <row r="172" spans="1:97" ht="15">
      <c r="A172" s="145"/>
      <c r="B172" s="91"/>
      <c r="C172" s="96"/>
      <c r="D172" s="97"/>
      <c r="E172" s="98"/>
      <c r="F172" s="89"/>
      <c r="G172" s="99"/>
      <c r="H172" s="100"/>
      <c r="I172" s="221" t="str">
        <f t="shared" si="34"/>
        <v>£0.00</v>
      </c>
      <c r="J172" s="101"/>
      <c r="K172" s="100"/>
      <c r="L172" s="221" t="str">
        <f t="shared" si="35"/>
        <v>£0.00</v>
      </c>
      <c r="M172" s="101"/>
      <c r="N172" s="102"/>
      <c r="O172" s="145"/>
      <c r="P172" s="77"/>
      <c r="Q172" s="87"/>
      <c r="R172" s="87"/>
      <c r="S172" s="87"/>
      <c r="T172" s="149" t="str">
        <f t="shared" si="36"/>
        <v/>
      </c>
      <c r="U172" s="87" t="str">
        <f t="shared" si="45"/>
        <v/>
      </c>
      <c r="V172" s="87"/>
      <c r="W172" s="53" t="str">
        <f t="shared" si="37"/>
        <v>£0.00</v>
      </c>
      <c r="X172" s="53"/>
      <c r="Y172" s="87"/>
      <c r="Z172" s="78"/>
      <c r="AA172" s="79"/>
      <c r="AB172" s="160"/>
      <c r="AC172" s="98"/>
      <c r="AD172" s="225"/>
      <c r="AE172" s="235" t="str">
        <f t="shared" si="38"/>
        <v/>
      </c>
      <c r="AF172" s="87" t="str">
        <f t="shared" si="39"/>
        <v/>
      </c>
      <c r="AG172" s="53"/>
      <c r="AH172" s="224"/>
      <c r="AI172" s="226" t="str">
        <f t="shared" si="31"/>
        <v/>
      </c>
      <c r="AJ172" s="236" t="str">
        <f t="shared" si="40"/>
        <v>£0.00</v>
      </c>
      <c r="AK172" s="31"/>
      <c r="AL172" s="1"/>
      <c r="AM172" s="1"/>
      <c r="AN172" s="1"/>
      <c r="AO172" s="1"/>
      <c r="AP172" s="1" t="str">
        <f t="shared" si="32"/>
        <v/>
      </c>
      <c r="AQ172" s="27">
        <f t="shared" si="33"/>
        <v>0</v>
      </c>
      <c r="AR172" s="189">
        <f t="shared" si="41"/>
        <v>0</v>
      </c>
      <c r="AS172" s="190" t="str">
        <f>IF(AND(C172="A",'Claim Details'!$E$28&gt;=Rates!$D$14,'Claim Details'!$E$28&lt;=Rates!$D$15,'Claim Details'!$E$19="Yes"),Rates!$E$17,IF(AND(C172="A",'Claim Details'!$E$28&gt;=Rates!$D$14,'Claim Details'!$E$28&lt;=Rates!$D$15,'Claim Details'!$E$19="No"),Rates!$D$17,IF(AND(C172="A",'Claim Details'!$E$28&gt;=Rates!$F$14,'Claim Details'!$E$28&lt;=Rates!$F$15,'Claim Details'!$E$19="Yes"),Rates!$G$17,IF(AND(C172="A",'Claim Details'!$E$28&gt;=Rates!$F$14,'Claim Details'!$E$28&lt;=Rates!$F$15,'Claim Details'!$E$19="No"),Rates!$F$17,IF(AND(C172="A",'Claim Details'!$E$28&gt;=Rates!$H$14,'Claim Details'!$E$28&lt;=Rates!$H$15,'Claim Details'!$E$19="Yes"),Rates!$I$17,IF(AND(C172="A",'Claim Details'!$E$28&gt;=Rates!$H$14,'Claim Details'!$E$28&lt;=Rates!$H$15,'Claim Details'!$E$19="No"),Rates!$H$17,IF(AND(C172="A",'Claim Details'!$E$28&gt;=Rates!$J$14,'Claim Details'!$E$28&lt;=Rates!$J$15,'Claim Details'!$E$19="Yes"),Rates!$K$17,IF(AND(C172="A",'Claim Details'!$E$28&gt;=Rates!$J$14,'Claim Details'!$E$28&lt;=Rates!$J$15,'Claim Details'!$E$19="No"),Rates!$J$17,IF(AND(C172="B",'Claim Details'!$E$28&gt;=Rates!$D$14,'Claim Details'!$E$28&lt;=Rates!$D$15,'Claim Details'!$E$19="Yes"),Rates!$E$18,IF(AND(C172="B",'Claim Details'!$E$28&gt;=Rates!$D$14,'Claim Details'!$E$28&lt;=Rates!$D$15,'Claim Details'!$E$19="No"),Rates!$D$18,IF(AND(C172="B",'Claim Details'!$E$28&gt;=Rates!$F$14,'Claim Details'!$E$28&lt;=Rates!$F$15,'Claim Details'!$E$19="Yes"),Rates!$G$18,IF(AND(C172="B",'Claim Details'!$E$28&gt;=Rates!$F$14,'Claim Details'!$E$28&lt;=Rates!$F$15,'Claim Details'!$E$19="No"),Rates!$F$18,IF(AND(C172="B",'Claim Details'!$E$28&gt;=Rates!$H$14,'Claim Details'!$E$28&lt;=Rates!$H$15,'Claim Details'!$E$19="Yes"),Rates!$I$18,IF(AND(C172="B",'Claim Details'!$E$28&gt;=Rates!$H$14,'Claim Details'!$E$28&lt;=Rates!$H$15,'Claim Details'!$E$19="No"),Rates!$H$18,IF(AND(C172="B",'Claim Details'!$E$28&gt;=Rates!$J$14,'Claim Details'!$E$28&lt;=Rates!$J$15,'Claim Details'!$E$19="Yes"),Rates!$K$18,IF(AND(C172="B",'Claim Details'!$E$28&gt;=Rates!$J$14,'Claim Details'!$E$28&lt;=Rates!$J$15,'Claim Details'!$E$19="No"),Rates!$J$18,IF(AND(C172="C",'Claim Details'!$E$28&gt;=Rates!$D$14,'Claim Details'!$E$28&lt;=Rates!$D$15,'Claim Details'!$E$19="Yes"),Rates!$E$19,IF(AND(C172="C",'Claim Details'!$E$28&gt;=Rates!$D$14,'Claim Details'!$E$28&lt;=Rates!$D$15,'Claim Details'!$E$19="No"),Rates!$D$19,IF(AND(C172="C",'Claim Details'!$E$28&gt;=Rates!$F$14,'Claim Details'!$E$28&lt;=Rates!$F$15,'Claim Details'!$E$19="Yes"),Rates!$G$19,IF(AND(C172="C",'Claim Details'!$E$28&gt;=Rates!$F$14,'Claim Details'!$E$28&lt;=Rates!$F$15,'Claim Details'!$E$19="No"),Rates!$F$19,IF(AND(C172="C",'Claim Details'!$E$28&gt;=Rates!$H$14,'Claim Details'!$E$28&lt;=Rates!$H$15,'Claim Details'!$E$19="Yes"),Rates!$I$19,IF(AND(C172="C",'Claim Details'!$E$28&gt;=Rates!$H$14,'Claim Details'!$E$28&lt;=Rates!$H$15,'Claim Details'!$E$19="No"),Rates!$H$19,IF(AND(C172="C",'Claim Details'!$E$28&gt;=Rates!$J$14,'Claim Details'!$E$28&lt;=Rates!$J$15,'Claim Details'!$E$19="Yes"),Rates!$K$19,IF(AND(C172="C",'Claim Details'!$E$28&gt;=Rates!$J$14,'Claim Details'!$E$28&lt;=Rates!$J$15,'Claim Details'!$E$19="No"),Rates!$J$19,"£0.00"))))))))))))))))))))))))</f>
        <v>£0.00</v>
      </c>
      <c r="AT172" s="189" t="str">
        <f>IF(AND(C172="A",'Claim Details'!$E$28&gt;=Rates!$D$14,'Claim Details'!$E$28&lt;=Rates!$D$15,'Claim Details'!$E$19="Yes"),Rates!$E$25,IF(AND(C172="A",'Claim Details'!$E$28&gt;=Rates!$D$14,'Claim Details'!$E$28&lt;=Rates!$D$15,'Claim Details'!$E$19="No"),Rates!$D$25,IF(AND(C172="A",'Claim Details'!$E$28&gt;=Rates!$F$14,'Claim Details'!$E$28&lt;=Rates!$F$15,'Claim Details'!$E$19="Yes"),Rates!$G$25,IF(AND(C172="A",'Claim Details'!$E$28&gt;=Rates!$F$14,'Claim Details'!$E$28&lt;=Rates!$F$15,'Claim Details'!$E$19="No"),Rates!$F$25,IF(AND(C172="A",'Claim Details'!$E$28&gt;=Rates!$H$14,'Claim Details'!$E$28&lt;=Rates!$H$15,'Claim Details'!$E$19="Yes"),Rates!$I$25,IF(AND(C172="A",'Claim Details'!$E$28&gt;=Rates!$H$14,'Claim Details'!$E$28&lt;=Rates!$H$15,'Claim Details'!$E$19="No"),Rates!$H$25,IF(AND(C172="A",'Claim Details'!$E$28&gt;=Rates!$J$14,'Claim Details'!$E$28&lt;=Rates!$J$15,'Claim Details'!$E$19="Yes"),Rates!$K$25,IF(AND(C172="A",'Claim Details'!$E$28&gt;=Rates!$J$14,'Claim Details'!$E$28&lt;=Rates!$J$15,'Claim Details'!$E$19="No"),Rates!$J$25,IF(AND(C172="B",'Claim Details'!$E$28&gt;=Rates!$D$14,'Claim Details'!$E$28&lt;=Rates!$D$15,'Claim Details'!$E$19="Yes"),Rates!$E$26,IF(AND(C172="B",'Claim Details'!$E$28&gt;=Rates!$D$14,'Claim Details'!$E$28&lt;=Rates!$D$15,'Claim Details'!$E$19="No"),Rates!$D$26,IF(AND(C172="B",'Claim Details'!$E$28&gt;=Rates!$F$14,'Claim Details'!$E$28&lt;=Rates!$F$15,'Claim Details'!$E$19="Yes"),Rates!$G$26,IF(AND(C172="B",'Claim Details'!$E$28&gt;=Rates!$F$14,'Claim Details'!$E$28&lt;=Rates!$F$15,'Claim Details'!$E$19="No"),Rates!$F$26,IF(AND(C172="B",'Claim Details'!$E$28&gt;=Rates!$H$14,'Claim Details'!$E$28&lt;=Rates!$H$15,'Claim Details'!$E$19="Yes"),Rates!$I$26,IF(AND(C172="B",'Claim Details'!$E$28&gt;=Rates!$H$14,'Claim Details'!$E$28&lt;=Rates!$H$15,'Claim Details'!$E$19="No"),Rates!$H$26,IF(AND(C172="B",'Claim Details'!$E$28&gt;=Rates!$J$14,'Claim Details'!$E$28&lt;=Rates!$J$15,'Claim Details'!$E$19="Yes"),Rates!$K$26,IF(AND(C172="B",'Claim Details'!$E$28&gt;=Rates!$J$14,'Claim Details'!$E$28&lt;=Rates!$J$15,'Claim Details'!$E$19="No"),Rates!$J$26,IF(AND(C172="C",'Claim Details'!$E$28&gt;=Rates!$D$14,'Claim Details'!$E$28&lt;=Rates!$D$15,'Claim Details'!$E$19="Yes"),Rates!$E$27,IF(AND(C172="C",'Claim Details'!$E$28&gt;=Rates!$D$14,'Claim Details'!$E$28&lt;=Rates!$D$15,'Claim Details'!$E$19="No"),Rates!$D$27,IF(AND(C172="C",'Claim Details'!$E$28&gt;=Rates!$F$14,'Claim Details'!$E$28&lt;=Rates!$F$15,'Claim Details'!$E$19="Yes"),Rates!$G$27,IF(AND(C172="C",'Claim Details'!$E$28&gt;=Rates!$F$14,'Claim Details'!$E$28&lt;=Rates!$F$15,'Claim Details'!$E$19="No"),Rates!$F$27,IF(AND(C172="C",'Claim Details'!$E$28&gt;=Rates!$H$14,'Claim Details'!$E$28&lt;=Rates!$H$15,'Claim Details'!$E$19="Yes"),Rates!$I$27,IF(AND(C172="C",'Claim Details'!$E$28&gt;=Rates!$H$14,'Claim Details'!$E$28&lt;=Rates!$H$15,'Claim Details'!$E$19="No"),Rates!$H$27,IF(AND(C172="C",'Claim Details'!$E$28&gt;=Rates!$J$14,'Claim Details'!$E$28&lt;=Rates!$J$15,'Claim Details'!$E$19="Yes"),Rates!$K$27,IF(AND(C172="C",'Claim Details'!$E$28&gt;=Rates!$J$14,'Claim Details'!$E$28&lt;=Rates!$J$15,'Claim Details'!$E$19="No"),Rates!$J$27,"£0.00"))))))))))))))))))))))))</f>
        <v>£0.00</v>
      </c>
      <c r="AU172" s="191" t="str">
        <f>IF(AND(C172="A",'Claim Details'!$E$28&gt;=Rates!$D$14,'Claim Details'!$E$28&lt;=Rates!$D$15,'Claim Details'!$E$19="Yes"),Rates!$E$20,IF(AND(C172="A",'Claim Details'!$E$28&gt;=Rates!$D$14,'Claim Details'!$E$28&lt;=Rates!$D$15,'Claim Details'!$E$19="No"),Rates!$D$20,IF(AND(C172="A",'Claim Details'!$E$28&gt;=Rates!$F$14,'Claim Details'!$E$28&lt;=Rates!$F$15,'Claim Details'!$E$19="Yes"),Rates!$G$20,IF(AND(C172="A",'Claim Details'!$E$28&gt;=Rates!$F$14,'Claim Details'!$E$28&lt;=Rates!$F$15,'Claim Details'!$E$19="No"),Rates!$F$20,IF(AND(C172="A",'Claim Details'!$E$28&gt;=Rates!$H$14,'Claim Details'!$E$28&lt;=Rates!$H$15,'Claim Details'!$E$19="Yes"),Rates!$I$20,IF(AND(C172="A",'Claim Details'!$E$28&gt;=Rates!$H$14,'Claim Details'!$E$28&lt;=Rates!$H$15,'Claim Details'!$E$19="No"),Rates!$H$20,IF(AND(C172="A",'Claim Details'!$E$28&gt;=Rates!$J$14,'Claim Details'!$E$28&lt;=Rates!$J$15,'Claim Details'!$E$19="Yes"),Rates!$K$20,IF(AND(C172="A",'Claim Details'!$E$28&gt;=Rates!$J$14,'Claim Details'!$E$28&lt;=Rates!$J$15,'Claim Details'!$E$19="No"),Rates!$J$20,IF(AND(C172="B",'Claim Details'!$E$28&gt;=Rates!$D$14,'Claim Details'!$E$28&lt;=Rates!$D$15,'Claim Details'!$E$19="Yes"),Rates!$E$21,IF(AND(C172="B",'Claim Details'!$E$28&gt;=Rates!$D$14,'Claim Details'!$E$28&lt;=Rates!$D$15,'Claim Details'!$E$19="No"),Rates!$D$21,IF(AND(C172="B",'Claim Details'!$E$28&gt;=Rates!$F$14,'Claim Details'!$E$28&lt;=Rates!$F$15,'Claim Details'!$E$19="Yes"),Rates!$G$21,IF(AND(C172="B",'Claim Details'!$E$28&gt;=Rates!$F$14,'Claim Details'!$E$28&lt;=Rates!$F$15,'Claim Details'!$E$19="No"),Rates!$F$21,IF(AND(C172="B",'Claim Details'!$E$28&gt;=Rates!$H$14,'Claim Details'!$E$28&lt;=Rates!$H$15,'Claim Details'!$E$19="Yes"),Rates!$I$21,IF(AND(C172="B",'Claim Details'!$E$28&gt;=Rates!$H$14,'Claim Details'!$E$28&lt;=Rates!$H$15,'Claim Details'!$E$19="No"),Rates!$H$21,IF(AND(C172="B",'Claim Details'!$E$28&gt;=Rates!$J$14,'Claim Details'!$E$28&lt;=Rates!$J$15,'Claim Details'!$E$19="Yes"),Rates!$K$21,IF(AND(C172="B",'Claim Details'!$E$28&gt;=Rates!$J$14,'Claim Details'!$E$28&lt;=Rates!$J$15,'Claim Details'!$E$19="No"),Rates!$J$21,"£0.00"))))))))))))))))</f>
        <v>£0.00</v>
      </c>
      <c r="AV172" s="191" t="str">
        <f>IF(AND(C172="A",'Claim Details'!$E$28&gt;=Rates!$D$14,'Claim Details'!$E$28&lt;=Rates!$D$15,'Claim Details'!$E$19="Yes"),Rates!$E$22,IF(AND(C172="A",'Claim Details'!$E$28&gt;=Rates!$D$14,'Claim Details'!$E$28&lt;=Rates!$D$15,'Claim Details'!$E$19="No"),Rates!$D$22,IF(AND(C172="A",'Claim Details'!$E$28&gt;=Rates!$F$14,'Claim Details'!$E$28&lt;=Rates!$F$15,'Claim Details'!$E$19="Yes"),Rates!$G$22,IF(AND(C172="A",'Claim Details'!$E$28&gt;=Rates!$F$14,'Claim Details'!$E$28&lt;=Rates!$F$15,'Claim Details'!$E$19="No"),Rates!$F$22,IF(AND(C172="A",'Claim Details'!$E$28&gt;=Rates!$H$14,'Claim Details'!$E$28&lt;=Rates!$H$15,'Claim Details'!$E$19="Yes"),Rates!$I$22,IF(AND(C172="A",'Claim Details'!$E$28&gt;=Rates!$H$14,'Claim Details'!$E$28&lt;=Rates!$H$15,'Claim Details'!$E$19="No"),Rates!$H$22,IF(AND(C172="A",'Claim Details'!$E$28&gt;=Rates!$J$14,'Claim Details'!$E$28&lt;=Rates!$J$15,'Claim Details'!$E$19="Yes"),Rates!$K$22,IF(AND(C172="A",'Claim Details'!$E$28&gt;=Rates!$J$14,'Claim Details'!$E$28&lt;=Rates!$J$15,'Claim Details'!$E$19="No"),Rates!$J$22,IF(AND(C172="B",'Claim Details'!$E$28&gt;=Rates!$D$14,'Claim Details'!$E$28&lt;=Rates!$D$15,'Claim Details'!$E$19="Yes"),Rates!$E$23,IF(AND(C172="B",'Claim Details'!$E$28&gt;=Rates!$D$14,'Claim Details'!$E$28&lt;=Rates!$D$15,'Claim Details'!$E$19="No"),Rates!$D$23,IF(AND(C172="B",'Claim Details'!$E$28&gt;=Rates!$F$14,'Claim Details'!$E$28&lt;=Rates!$F$15,'Claim Details'!$E$19="Yes"),Rates!$G$23,IF(AND(C172="B",'Claim Details'!$E$28&gt;=Rates!$F$14,'Claim Details'!$E$28&lt;=Rates!$F$15,'Claim Details'!$E$19="No"),Rates!$F$23,IF(AND(C172="B",'Claim Details'!$E$28&gt;=Rates!$H$14,'Claim Details'!$E$28&lt;=Rates!$H$15,'Claim Details'!$E$19="Yes"),Rates!$I$23,IF(AND(C172="B",'Claim Details'!$E$28&gt;=Rates!$H$14,'Claim Details'!$E$28&lt;=Rates!$H$15,'Claim Details'!$E$19="No"),Rates!$H$23,IF(AND(C172="B",'Claim Details'!$E$28&gt;=Rates!$J$14,'Claim Details'!$E$28&lt;=Rates!$J$15,'Claim Details'!$E$19="Yes"),Rates!$K$23,IF(AND(C172="B",'Claim Details'!$E$28&gt;=Rates!$J$14,'Claim Details'!$E$28&lt;=Rates!$J$15,'Claim Details'!$E$19="No"),Rates!$J$23,IF(AND(C172="C",'Claim Details'!$E$28&gt;=Rates!$D$14,'Claim Details'!$E$28&lt;=Rates!$D$15,'Claim Details'!$E$19="Yes"),Rates!$E$24,IF(AND(C172="C",'Claim Details'!$E$28&gt;=Rates!$D$14,'Claim Details'!$E$28&lt;=Rates!$D$15,'Claim Details'!$E$19="No"),Rates!$D$24,IF(AND(C172="C",'Claim Details'!$E$28&gt;=Rates!$F$14,'Claim Details'!$E$28&lt;=Rates!$F$15,'Claim Details'!$E$19="Yes"),Rates!$G$24,IF(AND(C172="C",'Claim Details'!$E$28&gt;=Rates!$F$14,'Claim Details'!$E$28&lt;=Rates!$F$15,'Claim Details'!$E$19="No"),Rates!$F$24,IF(AND(C172="C",'Claim Details'!$E$28&gt;=Rates!$H$14,'Claim Details'!$E$28&lt;=Rates!$H$15,'Claim Details'!$E$19="Yes"),Rates!$I$24,IF(AND(C172="C",'Claim Details'!$E$28&gt;=Rates!$H$14,'Claim Details'!$E$28&lt;=Rates!$H$15,'Claim Details'!$E$19="No"),Rates!$H$24,IF(AND(C172="C",'Claim Details'!$E$28&gt;=Rates!$J$14,'Claim Details'!$E$28&lt;=Rates!$J$15,'Claim Details'!$E$19="Yes"),Rates!$K$24,IF(AND(C172="C",'Claim Details'!$E$28&gt;=Rates!$J$14,'Claim Details'!$E$28&lt;=Rates!$J$15,'Claim Details'!$E$19="No"),Rates!$J$24,"£0.00"))))))))))))))))))))))))</f>
        <v>£0.00</v>
      </c>
      <c r="AW172" s="1"/>
      <c r="AX172" s="189" t="str">
        <f>IF(AND(U172="A",'Claim Details'!$I$28&gt;=Rates!$D$14,'Claim Details'!$I$28&lt;=Rates!$D$15,'Claim Details'!$I$19="Yes"),Rates!$J$17,IF(AND(U172="A",'Claim Details'!$I$28&gt;=Rates!$D$14,'Claim Details'!$I$28&lt;=Rates!$D$15,'Claim Details'!$I$19="No"),Rates!$D$17,IF(AND(U172="A",'Claim Details'!$I$28&gt;=Rates!$F$14,'Claim Details'!$I$28&lt;=Rates!$F$15,'Claim Details'!$I$19="Yes"),Rates!$G$17,IF(AND(U172="A",'Claim Details'!$I$28&gt;=Rates!$F$14,'Claim Details'!$I$28&lt;=Rates!$F$15,'Claim Details'!$I$19="No"),Rates!$F$17,IF(AND(U172="A",'Claim Details'!$I$28&gt;=Rates!$H$14,'Claim Details'!$I$28&lt;=Rates!$H$15,'Claim Details'!$I$19="Yes"),Rates!$I$17,IF(AND(U172="A",'Claim Details'!$I$28&gt;=Rates!$H$14,'Claim Details'!$I$28&lt;=Rates!$H$15,'Claim Details'!$I$19="No"),Rates!$H$17,IF(AND(U172="A",'Claim Details'!$I$28&gt;=Rates!$J$14,'Claim Details'!$I$28&lt;=Rates!$J$15,'Claim Details'!$I$19="Yes"),Rates!$K$17,IF(AND(U172="A",'Claim Details'!$I$28&gt;=Rates!$J$14,'Claim Details'!$I$28&lt;=Rates!$J$15,'Claim Details'!$I$19="No"),Rates!$J$17,IF(AND(U172="B",'Claim Details'!$I$28&gt;=Rates!$D$14,'Claim Details'!$I$28&lt;=Rates!$D$15,'Claim Details'!$I$19="Yes"),Rates!$E$18,IF(AND(U172="B",'Claim Details'!$I$28&gt;=Rates!$D$14,'Claim Details'!$I$28&lt;=Rates!$D$15,'Claim Details'!$I$19="No"),Rates!$D$18,IF(AND(U172="B",'Claim Details'!$I$28&gt;=Rates!$F$14,'Claim Details'!$I$28&lt;=Rates!$F$15,'Claim Details'!$I$19="Yes"),Rates!$G$18,IF(AND(U172="B",'Claim Details'!$I$28&gt;=Rates!$F$14,'Claim Details'!$I$28&lt;=Rates!$F$15,'Claim Details'!$I$19="No"),Rates!$F$18,IF(AND(U172="B",'Claim Details'!$I$28&gt;=Rates!$H$14,'Claim Details'!$I$28&lt;=Rates!$H$15,'Claim Details'!$I$19="Yes"),Rates!$I$18,IF(AND(U172="B",'Claim Details'!$I$28&gt;=Rates!$H$14,'Claim Details'!$I$28&lt;=Rates!$H$15,'Claim Details'!$I$19="No"),Rates!$H$18,IF(AND(U172="B",'Claim Details'!$I$28&gt;=Rates!$J$14,'Claim Details'!$I$28&lt;=Rates!$J$15,'Claim Details'!$I$19="Yes"),Rates!$K$18,IF(AND(U172="B",'Claim Details'!$I$28&gt;=Rates!$J$14,'Claim Details'!$I$28&lt;=Rates!$J$15,'Claim Details'!$I$19="No"),Rates!$J$18,IF(AND(U172="C",'Claim Details'!$I$28&gt;=Rates!$D$14,'Claim Details'!$I$28&lt;=Rates!$D$15,'Claim Details'!$I$19="Yes"),Rates!$E$19,IF(AND(U172="C",'Claim Details'!$I$28&gt;=Rates!$D$14,'Claim Details'!$I$28&lt;=Rates!$D$15,'Claim Details'!$I$19="No"),Rates!$D$19,IF(AND(U172="C",'Claim Details'!$I$28&gt;=Rates!$F$14,'Claim Details'!$I$28&lt;=Rates!$F$15,'Claim Details'!$I$19="Yes"),Rates!$G$19,IF(AND(U172="C",'Claim Details'!$I$28&gt;=Rates!$F$14,'Claim Details'!$I$28&lt;=Rates!$F$15,'Claim Details'!$I$19="No"),Rates!$F$19,IF(AND(U172="C",'Claim Details'!$I$28&gt;=Rates!$H$14,'Claim Details'!$I$28&lt;=Rates!$H$15,'Claim Details'!$I$19="Yes"),Rates!$I$19,IF(AND(U172="C",'Claim Details'!$I$28&gt;=Rates!$H$14,'Claim Details'!$I$28&lt;=Rates!$H$15,'Claim Details'!$I$19="No"),Rates!$H$19,IF(AND(U172="C",'Claim Details'!$I$28&gt;=Rates!$J$14,'Claim Details'!$I$28&lt;=Rates!$J$15,'Claim Details'!$I$19="Yes"),Rates!$K$19,IF(AND(U172="C",'Claim Details'!$I$28&gt;=Rates!$J$14,'Claim Details'!$I$28&lt;=Rates!$J$15,'Claim Details'!$I$19="No"),Rates!$J$19,"£0.00"))))))))))))))))))))))))</f>
        <v>£0.00</v>
      </c>
      <c r="AY172" s="189" t="str">
        <f>IF(AND(C172="A",'Claim Details'!$I$28&gt;=Rates!$D$14,'Claim Details'!$I$28&lt;=Rates!$D$15,'Claim Details'!$I$19="Yes"),Rates!$J$25,IF(AND(C172="A",'Claim Details'!$I$28&gt;=Rates!$D$14,'Claim Details'!$I$28&lt;=Rates!$D$15,'Claim Details'!$I$19="No"),Rates!$D$25,IF(AND(C172="A",'Claim Details'!$I$28&gt;=Rates!$F$14,'Claim Details'!$I$28&lt;=Rates!$F$15,'Claim Details'!$I$19="Yes"),Rates!$G$25,IF(AND(C172="A",'Claim Details'!$I$28&gt;=Rates!$F$14,'Claim Details'!$I$28&lt;=Rates!$F$15,'Claim Details'!$I$19="No"),Rates!$F$25,IF(AND(C172="A",'Claim Details'!$I$28&gt;=Rates!$H$14,'Claim Details'!$I$28&lt;=Rates!$H$15,'Claim Details'!$I$19="Yes"),Rates!$I$25,IF(AND(C172="A",'Claim Details'!$I$28&gt;=Rates!$H$14,'Claim Details'!$I$28&lt;=Rates!$H$15,'Claim Details'!$I$19="No"),Rates!$H$25,IF(AND(C172="A",'Claim Details'!$I$28&gt;=Rates!$J$14,'Claim Details'!$I$28&lt;=Rates!$J$15,'Claim Details'!$I$19="Yes"),Rates!$K$25,IF(AND(C172="A",'Claim Details'!$I$28&gt;=Rates!$J$14,'Claim Details'!$I$28&lt;=Rates!$J$15,'Claim Details'!$I$19="No"),Rates!$J$25,IF(AND(C172="B",'Claim Details'!$I$28&gt;=Rates!$D$14,'Claim Details'!$I$28&lt;=Rates!$D$15,'Claim Details'!$I$19="Yes"),Rates!$E$26,IF(AND(C172="B",'Claim Details'!$I$28&gt;=Rates!$D$14,'Claim Details'!$I$28&lt;=Rates!$D$15,'Claim Details'!$I$19="No"),Rates!$D$26,IF(AND(C172="B",'Claim Details'!$I$28&gt;=Rates!$F$14,'Claim Details'!$I$28&lt;=Rates!$F$15,'Claim Details'!$I$19="Yes"),Rates!$G$26,IF(AND(C172="B",'Claim Details'!$I$28&gt;=Rates!$F$14,'Claim Details'!$I$28&lt;=Rates!$F$15,'Claim Details'!$I$19="No"),Rates!$F$26,IF(AND(C172="B",'Claim Details'!$I$28&gt;=Rates!$H$14,'Claim Details'!$I$28&lt;=Rates!$H$15,'Claim Details'!$I$19="Yes"),Rates!$I$26,IF(AND(C172="B",'Claim Details'!$I$28&gt;=Rates!$H$14,'Claim Details'!$I$28&lt;=Rates!$H$15,'Claim Details'!$I$19="No"),Rates!$H$26,IF(AND(C172="B",'Claim Details'!$I$28&gt;=Rates!$J$14,'Claim Details'!$I$28&lt;=Rates!$J$15,'Claim Details'!$I$19="Yes"),Rates!$K$26,IF(AND(C172="B",'Claim Details'!$I$28&gt;=Rates!$J$14,'Claim Details'!$I$28&lt;=Rates!$J$15,'Claim Details'!$I$19="No"),Rates!$J$26,IF(AND(C172="C",'Claim Details'!$I$28&gt;=Rates!$D$14,'Claim Details'!$I$28&lt;=Rates!$D$15,'Claim Details'!$I$19="Yes"),Rates!$E$27,IF(AND(C172="C",'Claim Details'!$I$28&gt;=Rates!$D$14,'Claim Details'!$I$28&lt;=Rates!$D$15,'Claim Details'!$I$19="No"),Rates!$D$27,IF(AND(C172="C",'Claim Details'!$I$28&gt;=Rates!$F$14,'Claim Details'!$I$28&lt;=Rates!$F$15,'Claim Details'!$I$19="Yes"),Rates!$G$27,IF(AND(C172="C",'Claim Details'!$I$28&gt;=Rates!$F$14,'Claim Details'!$I$28&lt;=Rates!$F$15,'Claim Details'!$I$19="No"),Rates!$F$27,IF(AND(C172="C",'Claim Details'!$I$28&gt;=Rates!$H$14,'Claim Details'!$I$28&lt;=Rates!$H$15,'Claim Details'!$I$19="Yes"),Rates!$I$27,IF(AND(C172="C",'Claim Details'!$I$28&gt;=Rates!$H$14,'Claim Details'!$I$28&lt;=Rates!$H$15,'Claim Details'!$I$19="No"),Rates!$H$27,IF(AND(C172="C",'Claim Details'!$I$28&gt;=Rates!$J$14,'Claim Details'!$I$28&lt;=Rates!$J$15,'Claim Details'!$I$19="Yes"),Rates!$K$27,IF(AND(C172="C",'Claim Details'!$I$28&gt;=Rates!$J$14,'Claim Details'!$I$28&lt;=Rates!$J$15,'Claim Details'!$I$19="No"),Rates!$J$27,"£0.00"))))))))))))))))))))))))</f>
        <v>£0.00</v>
      </c>
      <c r="AZ172" s="189" t="str">
        <f>IF(AND(C172="A",'Claim Details'!$I$28&gt;=Rates!$D$14,'Claim Details'!$I$28&lt;=Rates!$D$15,'Claim Details'!$I$19="Yes"),Rates!$E$20,IF(AND(C172="A",'Claim Details'!$I$28&gt;=Rates!$D$14,'Claim Details'!$I$28&lt;=Rates!$D$15,'Claim Details'!$I$19="No"),Rates!$D$20,IF(AND(C172="A",'Claim Details'!$I$28&gt;=Rates!$F$14,'Claim Details'!$I$28&lt;=Rates!$F$15,'Claim Details'!$I$19="Yes"),Rates!$G$20,IF(AND(C172="A",'Claim Details'!$I$28&gt;=Rates!$F$14,'Claim Details'!$I$28&lt;=Rates!$F$15,'Claim Details'!$I$19="No"),Rates!$F$20,IF(AND(C172="A",'Claim Details'!$I$28&gt;=Rates!$H$14,'Claim Details'!$I$28&lt;=Rates!$H$15,'Claim Details'!$I$19="Yes"),Rates!$I$20,IF(AND(C172="A",'Claim Details'!$I$28&gt;=Rates!$H$14,'Claim Details'!$I$28&lt;=Rates!$H$15,'Claim Details'!$I$19="No"),Rates!$H$20,IF(AND(C172="A",'Claim Details'!$I$28&gt;=Rates!$J$14,'Claim Details'!$I$28&lt;=Rates!$J$15,'Claim Details'!$I$19="Yes"),Rates!$K$20,IF(AND(C172="A",'Claim Details'!$I$28&gt;=Rates!$J$14,'Claim Details'!$I$28&lt;=Rates!$J$15,'Claim Details'!$I$19="No"),Rates!$J$20,IF(AND(C172="B",'Claim Details'!$I$28&gt;=Rates!$D$14,'Claim Details'!$I$28&lt;=Rates!$D$15,'Claim Details'!$I$19="Yes"),Rates!$E$21,IF(AND(C172="B",'Claim Details'!$I$28&gt;=Rates!$D$14,'Claim Details'!$I$28&lt;=Rates!$D$15,'Claim Details'!$I$19="No"),Rates!$D$21,IF(AND(C172="B",'Claim Details'!$I$28&gt;=Rates!$F$14,'Claim Details'!$I$28&lt;=Rates!$F$15,'Claim Details'!$I$19="Yes"),Rates!$G$21,IF(AND(C172="B",'Claim Details'!$I$28&gt;=Rates!$F$14,'Claim Details'!$I$28&lt;=Rates!$F$15,'Claim Details'!$I$19="No"),Rates!$F$21,IF(AND(C172="B",'Claim Details'!$I$28&gt;=Rates!$H$14,'Claim Details'!$I$28&lt;=Rates!$H$15,'Claim Details'!$I$19="Yes"),Rates!$I$21,IF(AND(C172="B",'Claim Details'!$I$28&gt;=Rates!$H$14,'Claim Details'!$I$28&lt;=Rates!$H$15,'Claim Details'!$I$19="No"),Rates!$H$21,IF(AND(C172="B",'Claim Details'!$I$28&gt;=Rates!$J$14,'Claim Details'!$I$28&lt;=Rates!$J$15,'Claim Details'!$I$19="Yes"),Rates!$K$21,IF(AND(C172="B",'Claim Details'!$I$28&gt;=Rates!$J$14,'Claim Details'!$I$28&lt;=Rates!$J$15,'Claim Details'!$I$19="No"),Rates!$J$21,"£0.00"))))))))))))))))</f>
        <v>£0.00</v>
      </c>
      <c r="BA172" s="189" t="str">
        <f>IF(AND(C172="A",'Claim Details'!$I$28&gt;=Rates!$D$14,'Claim Details'!$I$28&lt;=Rates!$D$15,'Claim Details'!$I$19="Yes"),Rates!$E$22,IF(AND(C172="A",'Claim Details'!$I$28&gt;=Rates!$D$14,'Claim Details'!$I$28&lt;=Rates!$D$15,'Claim Details'!$I$19="No"),Rates!$D$22,IF(AND(C172="A",'Claim Details'!$I$28&gt;=Rates!$F$14,'Claim Details'!$I$28&lt;=Rates!$F$15,'Claim Details'!$I$19="Yes"),Rates!$G$22,IF(AND(C172="A",'Claim Details'!$I$28&gt;=Rates!$F$14,'Claim Details'!$I$28&lt;=Rates!$F$15,'Claim Details'!$I$19="No"),Rates!$F$22,IF(AND(C172="A",'Claim Details'!$I$28&gt;=Rates!$H$14,'Claim Details'!$I$28&lt;=Rates!$H$15,'Claim Details'!$I$19="Yes"),Rates!$I$22,IF(AND(C172="A",'Claim Details'!$I$28&gt;=Rates!$H$14,'Claim Details'!$I$28&lt;=Rates!$H$15,'Claim Details'!$I$19="No"),Rates!$H$22,IF(AND(C172="A",'Claim Details'!$I$28&gt;=Rates!$J$14,'Claim Details'!$I$28&lt;=Rates!$J$15,'Claim Details'!$I$19="Yes"),Rates!$K$22,IF(AND(C172="A",'Claim Details'!$I$28&gt;=Rates!$J$14,'Claim Details'!$I$28&lt;=Rates!$J$15,'Claim Details'!$I$19="No"),Rates!$J$22,IF(AND(C172="B",'Claim Details'!$I$28&gt;=Rates!$D$14,'Claim Details'!$I$28&lt;=Rates!$D$15,'Claim Details'!$I$19="Yes"),Rates!$E$23,IF(AND(C172="B",'Claim Details'!$I$28&gt;=Rates!$D$14,'Claim Details'!$I$28&lt;=Rates!$D$15,'Claim Details'!$I$19="No"),Rates!$D$23,IF(AND(C172="B",'Claim Details'!$I$28&gt;=Rates!$F$14,'Claim Details'!$I$28&lt;=Rates!$F$15,'Claim Details'!$I$19="Yes"),Rates!$G$23,IF(AND(C172="B",'Claim Details'!$I$28&gt;=Rates!$F$14,'Claim Details'!$I$28&lt;=Rates!$F$15,'Claim Details'!$I$19="No"),Rates!$F$23,IF(AND(C172="B",'Claim Details'!$I$28&gt;=Rates!$H$14,'Claim Details'!$I$28&lt;=Rates!$H$15,'Claim Details'!$I$19="Yes"),Rates!$I$23,IF(AND(C172="B",'Claim Details'!$I$28&gt;=Rates!$H$14,'Claim Details'!$I$28&lt;=Rates!$H$15,'Claim Details'!$I$19="No"),Rates!$H$23,IF(AND(C172="B",'Claim Details'!$I$28&gt;=Rates!$J$14,'Claim Details'!$I$28&lt;=Rates!$J$15,'Claim Details'!$I$19="Yes"),Rates!$K$23,IF(AND(C172="B",'Claim Details'!$I$28&gt;=Rates!$J$14,'Claim Details'!$I$28&lt;=Rates!$J$15,'Claim Details'!$I$19="No"),Rates!$J$23,IF(AND(C172="C",'Claim Details'!$I$28&gt;=Rates!$D$14,'Claim Details'!$I$28&lt;=Rates!$D$15,'Claim Details'!$I$19="Yes"),Rates!$E$24,IF(AND(C172="C",'Claim Details'!$I$28&gt;=Rates!$D$14,'Claim Details'!$I$28&lt;=Rates!$D$15,'Claim Details'!$I$19="No"),Rates!$D$24,IF(AND(C172="C",'Claim Details'!$I$28&gt;=Rates!$F$14,'Claim Details'!$I$28&lt;=Rates!$F$15,'Claim Details'!$I$19="Yes"),Rates!$G$24,IF(AND(C172="C",'Claim Details'!$I$28&gt;=Rates!$F$14,'Claim Details'!$I$28&lt;=Rates!$F$15,'Claim Details'!$I$19="No"),Rates!$F$24,IF(AND(C172="C",'Claim Details'!$I$28&gt;=Rates!$H$14,'Claim Details'!$I$28&lt;=Rates!$H$15,'Claim Details'!$I$19="Yes"),Rates!$I$24,IF(AND(C172="C",'Claim Details'!$I$28&gt;=Rates!$H$14,'Claim Details'!$I$28&lt;=Rates!$H$15,'Claim Details'!$I$19="No"),Rates!$H$24,IF(AND(C172="C",'Claim Details'!$I$28&gt;=Rates!$J$14,'Claim Details'!$I$28&lt;=Rates!$J$15,'Claim Details'!$I$19="Yes"),Rates!$K$24,IF(AND(C172="C",'Claim Details'!$I$28&gt;=Rates!$J$14,'Claim Details'!$I$28&lt;=Rates!$J$15,'Claim Details'!$I$19="No"),Rates!$J$24,"£0.00"))))))))))))))))))))))))</f>
        <v>£0.00</v>
      </c>
      <c r="BB172" s="189" t="str">
        <f t="shared" si="42"/>
        <v>£0.00</v>
      </c>
      <c r="BC172" s="1"/>
      <c r="BD172" s="189" t="str">
        <f>IF(AND(AE172="A",'Claim Details'!$I$28&gt;=Rates!$D$14,'Claim Details'!$I$28&lt;=Rates!$D$15,'Claim Details'!$I$19="Yes"),Rates!$J$17,IF(AND(AE172="A",'Claim Details'!$I$28&gt;=Rates!$D$14,'Claim Details'!$I$28&lt;=Rates!$D$15,'Claim Details'!$I$19="No"),Rates!$D$17,IF(AND(AE172="A",'Claim Details'!$I$28&gt;=Rates!$F$14,'Claim Details'!$I$28&lt;=Rates!$F$15,'Claim Details'!$I$19="Yes"),Rates!$G$17,IF(AND(AE172="A",'Claim Details'!$I$28&gt;=Rates!$F$14,'Claim Details'!$I$28&lt;=Rates!$F$15,'Claim Details'!$I$19="No"),Rates!$F$17,IF(AND(AE172="A",'Claim Details'!$I$28&gt;=Rates!$H$14,'Claim Details'!$I$28&lt;=Rates!$H$15,'Claim Details'!$I$19="Yes"),Rates!$I$17,IF(AND(AE172="A",'Claim Details'!$I$28&gt;=Rates!$H$14,'Claim Details'!$I$28&lt;=Rates!$H$15,'Claim Details'!$I$19="No"),Rates!$H$17,IF(AND(AE172="A",'Claim Details'!$I$28&gt;=Rates!$J$14,'Claim Details'!$I$28&lt;=Rates!$J$15,'Claim Details'!$I$19="Yes"),Rates!$K$17,IF(AND(AE172="A",'Claim Details'!$I$28&gt;=Rates!$J$14,'Claim Details'!$I$28&lt;=Rates!$J$15,'Claim Details'!$I$19="No"),Rates!$J$17,IF(AND(AE172="B",'Claim Details'!$I$28&gt;=Rates!$D$14,'Claim Details'!$I$28&lt;=Rates!$D$15,'Claim Details'!$I$19="Yes"),Rates!$E$18,IF(AND(AE172="B",'Claim Details'!$I$28&gt;=Rates!$D$14,'Claim Details'!$I$28&lt;=Rates!$D$15,'Claim Details'!$I$19="No"),Rates!$D$18,IF(AND(AE172="B",'Claim Details'!$I$28&gt;=Rates!$F$14,'Claim Details'!$I$28&lt;=Rates!$F$15,'Claim Details'!$I$19="Yes"),Rates!$G$18,IF(AND(AE172="B",'Claim Details'!$I$28&gt;=Rates!$F$14,'Claim Details'!$I$28&lt;=Rates!$F$15,'Claim Details'!$I$19="No"),Rates!$F$18,IF(AND(AE172="B",'Claim Details'!$I$28&gt;=Rates!$H$14,'Claim Details'!$I$28&lt;=Rates!$H$15,'Claim Details'!$I$19="Yes"),Rates!$I$18,IF(AND(AE172="B",'Claim Details'!$I$28&gt;=Rates!$H$14,'Claim Details'!$I$28&lt;=Rates!$H$15,'Claim Details'!$I$19="No"),Rates!$H$18,IF(AND(AE172="B",'Claim Details'!$I$28&gt;=Rates!$J$14,'Claim Details'!$I$28&lt;=Rates!$J$15,'Claim Details'!$I$19="Yes"),Rates!$K$18,IF(AND(AE172="B",'Claim Details'!$I$28&gt;=Rates!$J$14,'Claim Details'!$I$28&lt;=Rates!$J$15,'Claim Details'!$I$19="No"),Rates!$J$18,IF(AND(AE172="C",'Claim Details'!$I$28&gt;=Rates!$D$14,'Claim Details'!$I$28&lt;=Rates!$D$15,'Claim Details'!$I$19="Yes"),Rates!$E$19,IF(AND(AE172="C",'Claim Details'!$I$28&gt;=Rates!$D$14,'Claim Details'!$I$28&lt;=Rates!$D$15,'Claim Details'!$I$19="No"),Rates!$D$19,IF(AND(AE172="C",'Claim Details'!$I$28&gt;=Rates!$F$14,'Claim Details'!$I$28&lt;=Rates!$F$15,'Claim Details'!$I$19="Yes"),Rates!$G$19,IF(AND(AE172="C",'Claim Details'!$I$28&gt;=Rates!$F$14,'Claim Details'!$I$28&lt;=Rates!$F$15,'Claim Details'!$I$19="No"),Rates!$F$19,IF(AND(AE172="C",'Claim Details'!$I$28&gt;=Rates!$H$14,'Claim Details'!$I$28&lt;=Rates!$H$15,'Claim Details'!$I$19="Yes"),Rates!$I$19,IF(AND(AE172="C",'Claim Details'!$I$28&gt;=Rates!$H$14,'Claim Details'!$I$28&lt;=Rates!$H$15,'Claim Details'!$I$19="No"),Rates!$H$19,IF(AND(AE172="C",'Claim Details'!$I$28&gt;=Rates!$J$14,'Claim Details'!$I$28&lt;=Rates!$J$15,'Claim Details'!$I$19="Yes"),Rates!$K$19,IF(AND(AE172="C",'Claim Details'!$I$28&gt;=Rates!$J$14,'Claim Details'!$I$28&lt;=Rates!$J$15,'Claim Details'!$I$19="No"),Rates!$J$19,"£0.00"))))))))))))))))))))))))</f>
        <v>£0.00</v>
      </c>
      <c r="BE172" s="189" t="str">
        <f>IF(AND(AE172="A",'Claim Details'!$I$28&gt;=Rates!$D$14,'Claim Details'!$I$28&lt;=Rates!$D$15,'Claim Details'!$I$19="Yes"),Rates!$J$25,IF(AND(AE172="A",'Claim Details'!$I$28&gt;=Rates!$D$14,'Claim Details'!$I$28&lt;=Rates!$D$15,'Claim Details'!$I$19="No"),Rates!$D$25,IF(AND(AE172="A",'Claim Details'!$I$28&gt;=Rates!$F$14,'Claim Details'!$I$28&lt;=Rates!$F$15,'Claim Details'!$I$19="Yes"),Rates!$G$25,IF(AND(AE172="A",'Claim Details'!$I$28&gt;=Rates!$F$14,'Claim Details'!$I$28&lt;=Rates!$F$15,'Claim Details'!$I$19="No"),Rates!$F$25,IF(AND(AE172="A",'Claim Details'!$I$28&gt;=Rates!$H$14,'Claim Details'!$I$28&lt;=Rates!$H$15,'Claim Details'!$I$19="Yes"),Rates!$I$25,IF(AND(AE172="A",'Claim Details'!$I$28&gt;=Rates!$H$14,'Claim Details'!$I$28&lt;=Rates!$H$15,'Claim Details'!$I$19="No"),Rates!$H$25,IF(AND(AE172="A",'Claim Details'!$I$28&gt;=Rates!$J$14,'Claim Details'!$I$28&lt;=Rates!$J$15,'Claim Details'!$I$19="Yes"),Rates!$K$25,IF(AND(AE172="A",'Claim Details'!$I$28&gt;=Rates!$J$14,'Claim Details'!$I$28&lt;=Rates!$J$15,'Claim Details'!$I$19="No"),Rates!$J$25,IF(AND(AE172="B",'Claim Details'!$I$28&gt;=Rates!$D$14,'Claim Details'!$I$28&lt;=Rates!$D$15,'Claim Details'!$I$19="Yes"),Rates!$E$26,IF(AND(AE172="B",'Claim Details'!$I$28&gt;=Rates!$D$14,'Claim Details'!$I$28&lt;=Rates!$D$15,'Claim Details'!$I$19="No"),Rates!$D$26,IF(AND(AE172="B",'Claim Details'!$I$28&gt;=Rates!$F$14,'Claim Details'!$I$28&lt;=Rates!$F$15,'Claim Details'!$I$19="Yes"),Rates!$G$26,IF(AND(AE172="B",'Claim Details'!$I$28&gt;=Rates!$F$14,'Claim Details'!$I$28&lt;=Rates!$F$15,'Claim Details'!$I$19="No"),Rates!$F$26,IF(AND(AE172="B",'Claim Details'!$I$28&gt;=Rates!$H$14,'Claim Details'!$I$28&lt;=Rates!$H$15,'Claim Details'!$I$19="Yes"),Rates!$I$26,IF(AND(AE172="B",'Claim Details'!$I$28&gt;=Rates!$H$14,'Claim Details'!$I$28&lt;=Rates!$H$15,'Claim Details'!$I$19="No"),Rates!$H$26,IF(AND(AE172="B",'Claim Details'!$I$28&gt;=Rates!$J$14,'Claim Details'!$I$28&lt;=Rates!$J$15,'Claim Details'!$I$19="Yes"),Rates!$K$26,IF(AND(AE172="B",'Claim Details'!$I$28&gt;=Rates!$J$14,'Claim Details'!$I$28&lt;=Rates!$J$15,'Claim Details'!$I$19="No"),Rates!$J$26,IF(AND(AE172="C",'Claim Details'!$I$28&gt;=Rates!$D$14,'Claim Details'!$I$28&lt;=Rates!$D$15,'Claim Details'!$I$19="Yes"),Rates!$E$27,IF(AND(AE172="C",'Claim Details'!$I$28&gt;=Rates!$D$14,'Claim Details'!$I$28&lt;=Rates!$D$15,'Claim Details'!$I$19="No"),Rates!$D$27,IF(AND(AE172="C",'Claim Details'!$I$28&gt;=Rates!$F$14,'Claim Details'!$I$28&lt;=Rates!$F$15,'Claim Details'!$I$19="Yes"),Rates!$G$27,IF(AND(AE172="C",'Claim Details'!$I$28&gt;=Rates!$F$14,'Claim Details'!$I$28&lt;=Rates!$F$15,'Claim Details'!$I$19="No"),Rates!$F$27,IF(AND(AE172="C",'Claim Details'!$I$28&gt;=Rates!$H$14,'Claim Details'!$I$28&lt;=Rates!$H$15,'Claim Details'!$I$19="Yes"),Rates!$I$27,IF(AND(AE172="C",'Claim Details'!$I$28&gt;=Rates!$H$14,'Claim Details'!$I$28&lt;=Rates!$H$15,'Claim Details'!$I$19="No"),Rates!$H$27,IF(AND(AE172="C",'Claim Details'!$I$28&gt;=Rates!$J$14,'Claim Details'!$I$28&lt;=Rates!$J$15,'Claim Details'!$I$19="Yes"),Rates!$K$27,IF(AND(AE172="C",'Claim Details'!$I$28&gt;=Rates!$J$14,'Claim Details'!$I$28&lt;=Rates!$J$15,'Claim Details'!$I$19="No"),Rates!$J$27,"£0.00"))))))))))))))))))))))))</f>
        <v>£0.00</v>
      </c>
      <c r="BF172" s="189" t="str">
        <f>IF(AND(AE172="A",'Claim Details'!$I$28&gt;=Rates!$D$14,'Claim Details'!$I$28&lt;=Rates!$D$15,'Claim Details'!$I$19="Yes"),Rates!$E$20,IF(AND(AE172="A",'Claim Details'!$I$28&gt;=Rates!$D$14,'Claim Details'!$I$28&lt;=Rates!$D$15,'Claim Details'!$I$19="No"),Rates!$D$20,IF(AND(AE172="A",'Claim Details'!$I$28&gt;=Rates!$F$14,'Claim Details'!$I$28&lt;=Rates!$F$15,'Claim Details'!$I$19="Yes"),Rates!$G$20,IF(AND(AE172="A",'Claim Details'!$I$28&gt;=Rates!$F$14,'Claim Details'!$I$28&lt;=Rates!$F$15,'Claim Details'!$I$19="No"),Rates!$F$20,IF(AND(AE172="A",'Claim Details'!$I$28&gt;=Rates!$H$14,'Claim Details'!$I$28&lt;=Rates!$H$15,'Claim Details'!$I$19="Yes"),Rates!$I$20,IF(AND(AE172="A",'Claim Details'!$I$28&gt;=Rates!$H$14,'Claim Details'!$I$28&lt;=Rates!$H$15,'Claim Details'!$I$19="No"),Rates!$H$20,IF(AND(AE172="A",'Claim Details'!$I$28&gt;=Rates!$J$14,'Claim Details'!$I$28&lt;=Rates!$J$15,'Claim Details'!$I$19="Yes"),Rates!$K$20,IF(AND(AE172="A",'Claim Details'!$I$28&gt;=Rates!$J$14,'Claim Details'!$I$28&lt;=Rates!$J$15,'Claim Details'!$I$19="No"),Rates!$J$20,IF(AND(AE172="B",'Claim Details'!$I$28&gt;=Rates!$D$14,'Claim Details'!$I$28&lt;=Rates!$D$15,'Claim Details'!$I$19="Yes"),Rates!$E$21,IF(AND(AE172="B",'Claim Details'!$I$28&gt;=Rates!$D$14,'Claim Details'!$I$28&lt;=Rates!$D$15,'Claim Details'!$I$19="No"),Rates!$D$21,IF(AND(AE172="B",'Claim Details'!$I$28&gt;=Rates!$F$14,'Claim Details'!$I$28&lt;=Rates!$F$15,'Claim Details'!$I$19="Yes"),Rates!$G$21,IF(AND(AE172="B",'Claim Details'!$I$28&gt;=Rates!$F$14,'Claim Details'!$I$28&lt;=Rates!$F$15,'Claim Details'!$I$19="No"),Rates!$F$21,IF(AND(AE172="B",'Claim Details'!$I$28&gt;=Rates!$H$14,'Claim Details'!$I$28&lt;=Rates!$H$15,'Claim Details'!$I$19="Yes"),Rates!$I$21,IF(AND(AE172="B",'Claim Details'!$I$28&gt;=Rates!$H$14,'Claim Details'!$I$28&lt;=Rates!$H$15,'Claim Details'!$I$19="No"),Rates!$H$21,IF(AND(AE172="B",'Claim Details'!$I$28&gt;=Rates!$J$14,'Claim Details'!$I$28&lt;=Rates!$J$15,'Claim Details'!$I$19="Yes"),Rates!$K$21,IF(AND(AE172="B",'Claim Details'!$I$28&gt;=Rates!$J$14,'Claim Details'!$I$28&lt;=Rates!$J$15,'Claim Details'!$I$19="No"),Rates!$J$21,"£0.00"))))))))))))))))</f>
        <v>£0.00</v>
      </c>
      <c r="BG172" s="189" t="str">
        <f>IF(AND(AE172="A",'Claim Details'!$I$28&gt;=Rates!$D$14,'Claim Details'!$I$28&lt;=Rates!$D$15,'Claim Details'!$I$19="Yes"),Rates!$E$22,IF(AND(AE172="A",'Claim Details'!$I$28&gt;=Rates!$D$14,'Claim Details'!$I$28&lt;=Rates!$D$15,'Claim Details'!$I$19="No"),Rates!$D$22,IF(AND(AE172="A",'Claim Details'!$I$28&gt;=Rates!$F$14,'Claim Details'!$I$28&lt;=Rates!$F$15,'Claim Details'!$I$19="Yes"),Rates!$G$22,IF(AND(AE172="A",'Claim Details'!$I$28&gt;=Rates!$F$14,'Claim Details'!$I$28&lt;=Rates!$F$15,'Claim Details'!$I$19="No"),Rates!$F$22,IF(AND(AE172="A",'Claim Details'!$I$28&gt;=Rates!$H$14,'Claim Details'!$I$28&lt;=Rates!$H$15,'Claim Details'!$I$19="Yes"),Rates!$I$22,IF(AND(AE172="A",'Claim Details'!$I$28&gt;=Rates!$H$14,'Claim Details'!$I$28&lt;=Rates!$H$15,'Claim Details'!$I$19="No"),Rates!$H$22,IF(AND(AE172="A",'Claim Details'!$I$28&gt;=Rates!$J$14,'Claim Details'!$I$28&lt;=Rates!$J$15,'Claim Details'!$I$19="Yes"),Rates!$K$22,IF(AND(AE172="A",'Claim Details'!$I$28&gt;=Rates!$J$14,'Claim Details'!$I$28&lt;=Rates!$J$15,'Claim Details'!$I$19="No"),Rates!$J$22,IF(AND(AE172="B",'Claim Details'!$I$28&gt;=Rates!$D$14,'Claim Details'!$I$28&lt;=Rates!$D$15,'Claim Details'!$I$19="Yes"),Rates!$E$23,IF(AND(AE172="B",'Claim Details'!$I$28&gt;=Rates!$D$14,'Claim Details'!$I$28&lt;=Rates!$D$15,'Claim Details'!$I$19="No"),Rates!$D$23,IF(AND(AE172="B",'Claim Details'!$I$28&gt;=Rates!$F$14,'Claim Details'!$I$28&lt;=Rates!$F$15,'Claim Details'!$I$19="Yes"),Rates!$G$23,IF(AND(AE172="B",'Claim Details'!$I$28&gt;=Rates!$F$14,'Claim Details'!$I$28&lt;=Rates!$F$15,'Claim Details'!$I$19="No"),Rates!$F$23,IF(AND(AE172="B",'Claim Details'!$I$28&gt;=Rates!$H$14,'Claim Details'!$I$28&lt;=Rates!$H$15,'Claim Details'!$I$19="Yes"),Rates!$I$23,IF(AND(AE172="B",'Claim Details'!$I$28&gt;=Rates!$H$14,'Claim Details'!$I$28&lt;=Rates!$H$15,'Claim Details'!$I$19="No"),Rates!$H$23,IF(AND(AE172="B",'Claim Details'!$I$28&gt;=Rates!$J$14,'Claim Details'!$I$28&lt;=Rates!$J$15,'Claim Details'!$I$19="Yes"),Rates!$K$23,IF(AND(AE172="B",'Claim Details'!$I$28&gt;=Rates!$J$14,'Claim Details'!$I$28&lt;=Rates!$J$15,'Claim Details'!$I$19="No"),Rates!$J$23,IF(AND(AE172="C",'Claim Details'!$I$28&gt;=Rates!$D$14,'Claim Details'!$I$28&lt;=Rates!$D$15,'Claim Details'!$I$19="Yes"),Rates!$E$24,IF(AND(AE172="C",'Claim Details'!$I$28&gt;=Rates!$D$14,'Claim Details'!$I$28&lt;=Rates!$D$15,'Claim Details'!$I$19="No"),Rates!$D$24,IF(AND(AE172="C",'Claim Details'!$I$28&gt;=Rates!$F$14,'Claim Details'!$I$28&lt;=Rates!$F$15,'Claim Details'!$I$19="Yes"),Rates!$G$24,IF(AND(AE172="C",'Claim Details'!$I$28&gt;=Rates!$F$14,'Claim Details'!$I$28&lt;=Rates!$F$15,'Claim Details'!$I$19="No"),Rates!$F$24,IF(AND(AE172="C",'Claim Details'!$I$28&gt;=Rates!$H$14,'Claim Details'!$I$28&lt;=Rates!$H$15,'Claim Details'!$I$19="Yes"),Rates!$I$24,IF(AND(AE172="C",'Claim Details'!$I$28&gt;=Rates!$H$14,'Claim Details'!$I$28&lt;=Rates!$H$15,'Claim Details'!$I$19="No"),Rates!$H$24,IF(AND(AE172="C",'Claim Details'!$I$28&gt;=Rates!$J$14,'Claim Details'!$I$28&lt;=Rates!$J$15,'Claim Details'!$I$19="Yes"),Rates!$K$24,IF(AND(AE172="C",'Claim Details'!$I$28&gt;=Rates!$J$14,'Claim Details'!$I$28&lt;=Rates!$J$15,'Claim Details'!$I$19="No"),Rates!$J$24,"£0.00"))))))))))))))))))))))))</f>
        <v>£0.00</v>
      </c>
      <c r="BH172" s="189" t="str">
        <f t="shared" si="43"/>
        <v>£0.00</v>
      </c>
      <c r="BI172" s="189">
        <f t="shared" si="44"/>
        <v>0</v>
      </c>
      <c r="BO172" s="202" t="str">
        <f>IF(H172="","£0.00",IF(AP172="4","£0.00",IF(AP172="5","£0.00",IF(AP172="1","£0.00",((AQ172*H172)*'Claim Details'!$F$111)/100))))</f>
        <v>£0.00</v>
      </c>
      <c r="BP172" s="202" t="str">
        <f>IF(T172="","£0.00",IF(AP172="4","£0.00",IF(AP172="5","£0.00",IF(AP172="1","£0.00",((AR172*T172)*'Claim Details'!$N$111)/100))))</f>
        <v>£0.00</v>
      </c>
      <c r="BQ172" s="202" t="str">
        <f>IF(AI172="","£0.00",IF(AP172="4","£0.00",IF(AP172="5","£0.00",IF(AP172="1","£0.00",((BI172*AI172)*'Claim Details'!$W$111)/100))))</f>
        <v>£0.00</v>
      </c>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row>
    <row r="173" spans="1:97" ht="15">
      <c r="A173" s="145"/>
      <c r="B173" s="91"/>
      <c r="C173" s="96"/>
      <c r="D173" s="97"/>
      <c r="E173" s="98"/>
      <c r="F173" s="89"/>
      <c r="G173" s="99"/>
      <c r="H173" s="100"/>
      <c r="I173" s="221" t="str">
        <f t="shared" si="34"/>
        <v>£0.00</v>
      </c>
      <c r="J173" s="101"/>
      <c r="K173" s="100"/>
      <c r="L173" s="221" t="str">
        <f t="shared" si="35"/>
        <v>£0.00</v>
      </c>
      <c r="M173" s="101"/>
      <c r="N173" s="102"/>
      <c r="O173" s="145"/>
      <c r="P173" s="77"/>
      <c r="Q173" s="87"/>
      <c r="R173" s="87"/>
      <c r="S173" s="87"/>
      <c r="T173" s="149" t="str">
        <f t="shared" si="36"/>
        <v/>
      </c>
      <c r="U173" s="87" t="str">
        <f t="shared" si="45"/>
        <v/>
      </c>
      <c r="V173" s="87"/>
      <c r="W173" s="53" t="str">
        <f t="shared" si="37"/>
        <v>£0.00</v>
      </c>
      <c r="X173" s="53"/>
      <c r="Y173" s="87"/>
      <c r="Z173" s="78"/>
      <c r="AA173" s="79"/>
      <c r="AB173" s="160"/>
      <c r="AC173" s="98"/>
      <c r="AD173" s="225"/>
      <c r="AE173" s="235" t="str">
        <f t="shared" si="38"/>
        <v/>
      </c>
      <c r="AF173" s="87" t="str">
        <f t="shared" si="39"/>
        <v/>
      </c>
      <c r="AG173" s="53"/>
      <c r="AH173" s="224"/>
      <c r="AI173" s="226" t="str">
        <f t="shared" si="31"/>
        <v/>
      </c>
      <c r="AJ173" s="236" t="str">
        <f t="shared" si="40"/>
        <v>£0.00</v>
      </c>
      <c r="AK173" s="31"/>
      <c r="AL173" s="1"/>
      <c r="AM173" s="1"/>
      <c r="AN173" s="1"/>
      <c r="AO173" s="1"/>
      <c r="AP173" s="1" t="str">
        <f t="shared" si="32"/>
        <v/>
      </c>
      <c r="AQ173" s="27">
        <f t="shared" si="33"/>
        <v>0</v>
      </c>
      <c r="AR173" s="189">
        <f t="shared" si="41"/>
        <v>0</v>
      </c>
      <c r="AS173" s="190" t="str">
        <f>IF(AND(C173="A",'Claim Details'!$E$28&gt;=Rates!$D$14,'Claim Details'!$E$28&lt;=Rates!$D$15,'Claim Details'!$E$19="Yes"),Rates!$E$17,IF(AND(C173="A",'Claim Details'!$E$28&gt;=Rates!$D$14,'Claim Details'!$E$28&lt;=Rates!$D$15,'Claim Details'!$E$19="No"),Rates!$D$17,IF(AND(C173="A",'Claim Details'!$E$28&gt;=Rates!$F$14,'Claim Details'!$E$28&lt;=Rates!$F$15,'Claim Details'!$E$19="Yes"),Rates!$G$17,IF(AND(C173="A",'Claim Details'!$E$28&gt;=Rates!$F$14,'Claim Details'!$E$28&lt;=Rates!$F$15,'Claim Details'!$E$19="No"),Rates!$F$17,IF(AND(C173="A",'Claim Details'!$E$28&gt;=Rates!$H$14,'Claim Details'!$E$28&lt;=Rates!$H$15,'Claim Details'!$E$19="Yes"),Rates!$I$17,IF(AND(C173="A",'Claim Details'!$E$28&gt;=Rates!$H$14,'Claim Details'!$E$28&lt;=Rates!$H$15,'Claim Details'!$E$19="No"),Rates!$H$17,IF(AND(C173="A",'Claim Details'!$E$28&gt;=Rates!$J$14,'Claim Details'!$E$28&lt;=Rates!$J$15,'Claim Details'!$E$19="Yes"),Rates!$K$17,IF(AND(C173="A",'Claim Details'!$E$28&gt;=Rates!$J$14,'Claim Details'!$E$28&lt;=Rates!$J$15,'Claim Details'!$E$19="No"),Rates!$J$17,IF(AND(C173="B",'Claim Details'!$E$28&gt;=Rates!$D$14,'Claim Details'!$E$28&lt;=Rates!$D$15,'Claim Details'!$E$19="Yes"),Rates!$E$18,IF(AND(C173="B",'Claim Details'!$E$28&gt;=Rates!$D$14,'Claim Details'!$E$28&lt;=Rates!$D$15,'Claim Details'!$E$19="No"),Rates!$D$18,IF(AND(C173="B",'Claim Details'!$E$28&gt;=Rates!$F$14,'Claim Details'!$E$28&lt;=Rates!$F$15,'Claim Details'!$E$19="Yes"),Rates!$G$18,IF(AND(C173="B",'Claim Details'!$E$28&gt;=Rates!$F$14,'Claim Details'!$E$28&lt;=Rates!$F$15,'Claim Details'!$E$19="No"),Rates!$F$18,IF(AND(C173="B",'Claim Details'!$E$28&gt;=Rates!$H$14,'Claim Details'!$E$28&lt;=Rates!$H$15,'Claim Details'!$E$19="Yes"),Rates!$I$18,IF(AND(C173="B",'Claim Details'!$E$28&gt;=Rates!$H$14,'Claim Details'!$E$28&lt;=Rates!$H$15,'Claim Details'!$E$19="No"),Rates!$H$18,IF(AND(C173="B",'Claim Details'!$E$28&gt;=Rates!$J$14,'Claim Details'!$E$28&lt;=Rates!$J$15,'Claim Details'!$E$19="Yes"),Rates!$K$18,IF(AND(C173="B",'Claim Details'!$E$28&gt;=Rates!$J$14,'Claim Details'!$E$28&lt;=Rates!$J$15,'Claim Details'!$E$19="No"),Rates!$J$18,IF(AND(C173="C",'Claim Details'!$E$28&gt;=Rates!$D$14,'Claim Details'!$E$28&lt;=Rates!$D$15,'Claim Details'!$E$19="Yes"),Rates!$E$19,IF(AND(C173="C",'Claim Details'!$E$28&gt;=Rates!$D$14,'Claim Details'!$E$28&lt;=Rates!$D$15,'Claim Details'!$E$19="No"),Rates!$D$19,IF(AND(C173="C",'Claim Details'!$E$28&gt;=Rates!$F$14,'Claim Details'!$E$28&lt;=Rates!$F$15,'Claim Details'!$E$19="Yes"),Rates!$G$19,IF(AND(C173="C",'Claim Details'!$E$28&gt;=Rates!$F$14,'Claim Details'!$E$28&lt;=Rates!$F$15,'Claim Details'!$E$19="No"),Rates!$F$19,IF(AND(C173="C",'Claim Details'!$E$28&gt;=Rates!$H$14,'Claim Details'!$E$28&lt;=Rates!$H$15,'Claim Details'!$E$19="Yes"),Rates!$I$19,IF(AND(C173="C",'Claim Details'!$E$28&gt;=Rates!$H$14,'Claim Details'!$E$28&lt;=Rates!$H$15,'Claim Details'!$E$19="No"),Rates!$H$19,IF(AND(C173="C",'Claim Details'!$E$28&gt;=Rates!$J$14,'Claim Details'!$E$28&lt;=Rates!$J$15,'Claim Details'!$E$19="Yes"),Rates!$K$19,IF(AND(C173="C",'Claim Details'!$E$28&gt;=Rates!$J$14,'Claim Details'!$E$28&lt;=Rates!$J$15,'Claim Details'!$E$19="No"),Rates!$J$19,"£0.00"))))))))))))))))))))))))</f>
        <v>£0.00</v>
      </c>
      <c r="AT173" s="189" t="str">
        <f>IF(AND(C173="A",'Claim Details'!$E$28&gt;=Rates!$D$14,'Claim Details'!$E$28&lt;=Rates!$D$15,'Claim Details'!$E$19="Yes"),Rates!$E$25,IF(AND(C173="A",'Claim Details'!$E$28&gt;=Rates!$D$14,'Claim Details'!$E$28&lt;=Rates!$D$15,'Claim Details'!$E$19="No"),Rates!$D$25,IF(AND(C173="A",'Claim Details'!$E$28&gt;=Rates!$F$14,'Claim Details'!$E$28&lt;=Rates!$F$15,'Claim Details'!$E$19="Yes"),Rates!$G$25,IF(AND(C173="A",'Claim Details'!$E$28&gt;=Rates!$F$14,'Claim Details'!$E$28&lt;=Rates!$F$15,'Claim Details'!$E$19="No"),Rates!$F$25,IF(AND(C173="A",'Claim Details'!$E$28&gt;=Rates!$H$14,'Claim Details'!$E$28&lt;=Rates!$H$15,'Claim Details'!$E$19="Yes"),Rates!$I$25,IF(AND(C173="A",'Claim Details'!$E$28&gt;=Rates!$H$14,'Claim Details'!$E$28&lt;=Rates!$H$15,'Claim Details'!$E$19="No"),Rates!$H$25,IF(AND(C173="A",'Claim Details'!$E$28&gt;=Rates!$J$14,'Claim Details'!$E$28&lt;=Rates!$J$15,'Claim Details'!$E$19="Yes"),Rates!$K$25,IF(AND(C173="A",'Claim Details'!$E$28&gt;=Rates!$J$14,'Claim Details'!$E$28&lt;=Rates!$J$15,'Claim Details'!$E$19="No"),Rates!$J$25,IF(AND(C173="B",'Claim Details'!$E$28&gt;=Rates!$D$14,'Claim Details'!$E$28&lt;=Rates!$D$15,'Claim Details'!$E$19="Yes"),Rates!$E$26,IF(AND(C173="B",'Claim Details'!$E$28&gt;=Rates!$D$14,'Claim Details'!$E$28&lt;=Rates!$D$15,'Claim Details'!$E$19="No"),Rates!$D$26,IF(AND(C173="B",'Claim Details'!$E$28&gt;=Rates!$F$14,'Claim Details'!$E$28&lt;=Rates!$F$15,'Claim Details'!$E$19="Yes"),Rates!$G$26,IF(AND(C173="B",'Claim Details'!$E$28&gt;=Rates!$F$14,'Claim Details'!$E$28&lt;=Rates!$F$15,'Claim Details'!$E$19="No"),Rates!$F$26,IF(AND(C173="B",'Claim Details'!$E$28&gt;=Rates!$H$14,'Claim Details'!$E$28&lt;=Rates!$H$15,'Claim Details'!$E$19="Yes"),Rates!$I$26,IF(AND(C173="B",'Claim Details'!$E$28&gt;=Rates!$H$14,'Claim Details'!$E$28&lt;=Rates!$H$15,'Claim Details'!$E$19="No"),Rates!$H$26,IF(AND(C173="B",'Claim Details'!$E$28&gt;=Rates!$J$14,'Claim Details'!$E$28&lt;=Rates!$J$15,'Claim Details'!$E$19="Yes"),Rates!$K$26,IF(AND(C173="B",'Claim Details'!$E$28&gt;=Rates!$J$14,'Claim Details'!$E$28&lt;=Rates!$J$15,'Claim Details'!$E$19="No"),Rates!$J$26,IF(AND(C173="C",'Claim Details'!$E$28&gt;=Rates!$D$14,'Claim Details'!$E$28&lt;=Rates!$D$15,'Claim Details'!$E$19="Yes"),Rates!$E$27,IF(AND(C173="C",'Claim Details'!$E$28&gt;=Rates!$D$14,'Claim Details'!$E$28&lt;=Rates!$D$15,'Claim Details'!$E$19="No"),Rates!$D$27,IF(AND(C173="C",'Claim Details'!$E$28&gt;=Rates!$F$14,'Claim Details'!$E$28&lt;=Rates!$F$15,'Claim Details'!$E$19="Yes"),Rates!$G$27,IF(AND(C173="C",'Claim Details'!$E$28&gt;=Rates!$F$14,'Claim Details'!$E$28&lt;=Rates!$F$15,'Claim Details'!$E$19="No"),Rates!$F$27,IF(AND(C173="C",'Claim Details'!$E$28&gt;=Rates!$H$14,'Claim Details'!$E$28&lt;=Rates!$H$15,'Claim Details'!$E$19="Yes"),Rates!$I$27,IF(AND(C173="C",'Claim Details'!$E$28&gt;=Rates!$H$14,'Claim Details'!$E$28&lt;=Rates!$H$15,'Claim Details'!$E$19="No"),Rates!$H$27,IF(AND(C173="C",'Claim Details'!$E$28&gt;=Rates!$J$14,'Claim Details'!$E$28&lt;=Rates!$J$15,'Claim Details'!$E$19="Yes"),Rates!$K$27,IF(AND(C173="C",'Claim Details'!$E$28&gt;=Rates!$J$14,'Claim Details'!$E$28&lt;=Rates!$J$15,'Claim Details'!$E$19="No"),Rates!$J$27,"£0.00"))))))))))))))))))))))))</f>
        <v>£0.00</v>
      </c>
      <c r="AU173" s="191" t="str">
        <f>IF(AND(C173="A",'Claim Details'!$E$28&gt;=Rates!$D$14,'Claim Details'!$E$28&lt;=Rates!$D$15,'Claim Details'!$E$19="Yes"),Rates!$E$20,IF(AND(C173="A",'Claim Details'!$E$28&gt;=Rates!$D$14,'Claim Details'!$E$28&lt;=Rates!$D$15,'Claim Details'!$E$19="No"),Rates!$D$20,IF(AND(C173="A",'Claim Details'!$E$28&gt;=Rates!$F$14,'Claim Details'!$E$28&lt;=Rates!$F$15,'Claim Details'!$E$19="Yes"),Rates!$G$20,IF(AND(C173="A",'Claim Details'!$E$28&gt;=Rates!$F$14,'Claim Details'!$E$28&lt;=Rates!$F$15,'Claim Details'!$E$19="No"),Rates!$F$20,IF(AND(C173="A",'Claim Details'!$E$28&gt;=Rates!$H$14,'Claim Details'!$E$28&lt;=Rates!$H$15,'Claim Details'!$E$19="Yes"),Rates!$I$20,IF(AND(C173="A",'Claim Details'!$E$28&gt;=Rates!$H$14,'Claim Details'!$E$28&lt;=Rates!$H$15,'Claim Details'!$E$19="No"),Rates!$H$20,IF(AND(C173="A",'Claim Details'!$E$28&gt;=Rates!$J$14,'Claim Details'!$E$28&lt;=Rates!$J$15,'Claim Details'!$E$19="Yes"),Rates!$K$20,IF(AND(C173="A",'Claim Details'!$E$28&gt;=Rates!$J$14,'Claim Details'!$E$28&lt;=Rates!$J$15,'Claim Details'!$E$19="No"),Rates!$J$20,IF(AND(C173="B",'Claim Details'!$E$28&gt;=Rates!$D$14,'Claim Details'!$E$28&lt;=Rates!$D$15,'Claim Details'!$E$19="Yes"),Rates!$E$21,IF(AND(C173="B",'Claim Details'!$E$28&gt;=Rates!$D$14,'Claim Details'!$E$28&lt;=Rates!$D$15,'Claim Details'!$E$19="No"),Rates!$D$21,IF(AND(C173="B",'Claim Details'!$E$28&gt;=Rates!$F$14,'Claim Details'!$E$28&lt;=Rates!$F$15,'Claim Details'!$E$19="Yes"),Rates!$G$21,IF(AND(C173="B",'Claim Details'!$E$28&gt;=Rates!$F$14,'Claim Details'!$E$28&lt;=Rates!$F$15,'Claim Details'!$E$19="No"),Rates!$F$21,IF(AND(C173="B",'Claim Details'!$E$28&gt;=Rates!$H$14,'Claim Details'!$E$28&lt;=Rates!$H$15,'Claim Details'!$E$19="Yes"),Rates!$I$21,IF(AND(C173="B",'Claim Details'!$E$28&gt;=Rates!$H$14,'Claim Details'!$E$28&lt;=Rates!$H$15,'Claim Details'!$E$19="No"),Rates!$H$21,IF(AND(C173="B",'Claim Details'!$E$28&gt;=Rates!$J$14,'Claim Details'!$E$28&lt;=Rates!$J$15,'Claim Details'!$E$19="Yes"),Rates!$K$21,IF(AND(C173="B",'Claim Details'!$E$28&gt;=Rates!$J$14,'Claim Details'!$E$28&lt;=Rates!$J$15,'Claim Details'!$E$19="No"),Rates!$J$21,"£0.00"))))))))))))))))</f>
        <v>£0.00</v>
      </c>
      <c r="AV173" s="191" t="str">
        <f>IF(AND(C173="A",'Claim Details'!$E$28&gt;=Rates!$D$14,'Claim Details'!$E$28&lt;=Rates!$D$15,'Claim Details'!$E$19="Yes"),Rates!$E$22,IF(AND(C173="A",'Claim Details'!$E$28&gt;=Rates!$D$14,'Claim Details'!$E$28&lt;=Rates!$D$15,'Claim Details'!$E$19="No"),Rates!$D$22,IF(AND(C173="A",'Claim Details'!$E$28&gt;=Rates!$F$14,'Claim Details'!$E$28&lt;=Rates!$F$15,'Claim Details'!$E$19="Yes"),Rates!$G$22,IF(AND(C173="A",'Claim Details'!$E$28&gt;=Rates!$F$14,'Claim Details'!$E$28&lt;=Rates!$F$15,'Claim Details'!$E$19="No"),Rates!$F$22,IF(AND(C173="A",'Claim Details'!$E$28&gt;=Rates!$H$14,'Claim Details'!$E$28&lt;=Rates!$H$15,'Claim Details'!$E$19="Yes"),Rates!$I$22,IF(AND(C173="A",'Claim Details'!$E$28&gt;=Rates!$H$14,'Claim Details'!$E$28&lt;=Rates!$H$15,'Claim Details'!$E$19="No"),Rates!$H$22,IF(AND(C173="A",'Claim Details'!$E$28&gt;=Rates!$J$14,'Claim Details'!$E$28&lt;=Rates!$J$15,'Claim Details'!$E$19="Yes"),Rates!$K$22,IF(AND(C173="A",'Claim Details'!$E$28&gt;=Rates!$J$14,'Claim Details'!$E$28&lt;=Rates!$J$15,'Claim Details'!$E$19="No"),Rates!$J$22,IF(AND(C173="B",'Claim Details'!$E$28&gt;=Rates!$D$14,'Claim Details'!$E$28&lt;=Rates!$D$15,'Claim Details'!$E$19="Yes"),Rates!$E$23,IF(AND(C173="B",'Claim Details'!$E$28&gt;=Rates!$D$14,'Claim Details'!$E$28&lt;=Rates!$D$15,'Claim Details'!$E$19="No"),Rates!$D$23,IF(AND(C173="B",'Claim Details'!$E$28&gt;=Rates!$F$14,'Claim Details'!$E$28&lt;=Rates!$F$15,'Claim Details'!$E$19="Yes"),Rates!$G$23,IF(AND(C173="B",'Claim Details'!$E$28&gt;=Rates!$F$14,'Claim Details'!$E$28&lt;=Rates!$F$15,'Claim Details'!$E$19="No"),Rates!$F$23,IF(AND(C173="B",'Claim Details'!$E$28&gt;=Rates!$H$14,'Claim Details'!$E$28&lt;=Rates!$H$15,'Claim Details'!$E$19="Yes"),Rates!$I$23,IF(AND(C173="B",'Claim Details'!$E$28&gt;=Rates!$H$14,'Claim Details'!$E$28&lt;=Rates!$H$15,'Claim Details'!$E$19="No"),Rates!$H$23,IF(AND(C173="B",'Claim Details'!$E$28&gt;=Rates!$J$14,'Claim Details'!$E$28&lt;=Rates!$J$15,'Claim Details'!$E$19="Yes"),Rates!$K$23,IF(AND(C173="B",'Claim Details'!$E$28&gt;=Rates!$J$14,'Claim Details'!$E$28&lt;=Rates!$J$15,'Claim Details'!$E$19="No"),Rates!$J$23,IF(AND(C173="C",'Claim Details'!$E$28&gt;=Rates!$D$14,'Claim Details'!$E$28&lt;=Rates!$D$15,'Claim Details'!$E$19="Yes"),Rates!$E$24,IF(AND(C173="C",'Claim Details'!$E$28&gt;=Rates!$D$14,'Claim Details'!$E$28&lt;=Rates!$D$15,'Claim Details'!$E$19="No"),Rates!$D$24,IF(AND(C173="C",'Claim Details'!$E$28&gt;=Rates!$F$14,'Claim Details'!$E$28&lt;=Rates!$F$15,'Claim Details'!$E$19="Yes"),Rates!$G$24,IF(AND(C173="C",'Claim Details'!$E$28&gt;=Rates!$F$14,'Claim Details'!$E$28&lt;=Rates!$F$15,'Claim Details'!$E$19="No"),Rates!$F$24,IF(AND(C173="C",'Claim Details'!$E$28&gt;=Rates!$H$14,'Claim Details'!$E$28&lt;=Rates!$H$15,'Claim Details'!$E$19="Yes"),Rates!$I$24,IF(AND(C173="C",'Claim Details'!$E$28&gt;=Rates!$H$14,'Claim Details'!$E$28&lt;=Rates!$H$15,'Claim Details'!$E$19="No"),Rates!$H$24,IF(AND(C173="C",'Claim Details'!$E$28&gt;=Rates!$J$14,'Claim Details'!$E$28&lt;=Rates!$J$15,'Claim Details'!$E$19="Yes"),Rates!$K$24,IF(AND(C173="C",'Claim Details'!$E$28&gt;=Rates!$J$14,'Claim Details'!$E$28&lt;=Rates!$J$15,'Claim Details'!$E$19="No"),Rates!$J$24,"£0.00"))))))))))))))))))))))))</f>
        <v>£0.00</v>
      </c>
      <c r="AW173" s="1"/>
      <c r="AX173" s="189" t="str">
        <f>IF(AND(U173="A",'Claim Details'!$I$28&gt;=Rates!$D$14,'Claim Details'!$I$28&lt;=Rates!$D$15,'Claim Details'!$I$19="Yes"),Rates!$J$17,IF(AND(U173="A",'Claim Details'!$I$28&gt;=Rates!$D$14,'Claim Details'!$I$28&lt;=Rates!$D$15,'Claim Details'!$I$19="No"),Rates!$D$17,IF(AND(U173="A",'Claim Details'!$I$28&gt;=Rates!$F$14,'Claim Details'!$I$28&lt;=Rates!$F$15,'Claim Details'!$I$19="Yes"),Rates!$G$17,IF(AND(U173="A",'Claim Details'!$I$28&gt;=Rates!$F$14,'Claim Details'!$I$28&lt;=Rates!$F$15,'Claim Details'!$I$19="No"),Rates!$F$17,IF(AND(U173="A",'Claim Details'!$I$28&gt;=Rates!$H$14,'Claim Details'!$I$28&lt;=Rates!$H$15,'Claim Details'!$I$19="Yes"),Rates!$I$17,IF(AND(U173="A",'Claim Details'!$I$28&gt;=Rates!$H$14,'Claim Details'!$I$28&lt;=Rates!$H$15,'Claim Details'!$I$19="No"),Rates!$H$17,IF(AND(U173="A",'Claim Details'!$I$28&gt;=Rates!$J$14,'Claim Details'!$I$28&lt;=Rates!$J$15,'Claim Details'!$I$19="Yes"),Rates!$K$17,IF(AND(U173="A",'Claim Details'!$I$28&gt;=Rates!$J$14,'Claim Details'!$I$28&lt;=Rates!$J$15,'Claim Details'!$I$19="No"),Rates!$J$17,IF(AND(U173="B",'Claim Details'!$I$28&gt;=Rates!$D$14,'Claim Details'!$I$28&lt;=Rates!$D$15,'Claim Details'!$I$19="Yes"),Rates!$E$18,IF(AND(U173="B",'Claim Details'!$I$28&gt;=Rates!$D$14,'Claim Details'!$I$28&lt;=Rates!$D$15,'Claim Details'!$I$19="No"),Rates!$D$18,IF(AND(U173="B",'Claim Details'!$I$28&gt;=Rates!$F$14,'Claim Details'!$I$28&lt;=Rates!$F$15,'Claim Details'!$I$19="Yes"),Rates!$G$18,IF(AND(U173="B",'Claim Details'!$I$28&gt;=Rates!$F$14,'Claim Details'!$I$28&lt;=Rates!$F$15,'Claim Details'!$I$19="No"),Rates!$F$18,IF(AND(U173="B",'Claim Details'!$I$28&gt;=Rates!$H$14,'Claim Details'!$I$28&lt;=Rates!$H$15,'Claim Details'!$I$19="Yes"),Rates!$I$18,IF(AND(U173="B",'Claim Details'!$I$28&gt;=Rates!$H$14,'Claim Details'!$I$28&lt;=Rates!$H$15,'Claim Details'!$I$19="No"),Rates!$H$18,IF(AND(U173="B",'Claim Details'!$I$28&gt;=Rates!$J$14,'Claim Details'!$I$28&lt;=Rates!$J$15,'Claim Details'!$I$19="Yes"),Rates!$K$18,IF(AND(U173="B",'Claim Details'!$I$28&gt;=Rates!$J$14,'Claim Details'!$I$28&lt;=Rates!$J$15,'Claim Details'!$I$19="No"),Rates!$J$18,IF(AND(U173="C",'Claim Details'!$I$28&gt;=Rates!$D$14,'Claim Details'!$I$28&lt;=Rates!$D$15,'Claim Details'!$I$19="Yes"),Rates!$E$19,IF(AND(U173="C",'Claim Details'!$I$28&gt;=Rates!$D$14,'Claim Details'!$I$28&lt;=Rates!$D$15,'Claim Details'!$I$19="No"),Rates!$D$19,IF(AND(U173="C",'Claim Details'!$I$28&gt;=Rates!$F$14,'Claim Details'!$I$28&lt;=Rates!$F$15,'Claim Details'!$I$19="Yes"),Rates!$G$19,IF(AND(U173="C",'Claim Details'!$I$28&gt;=Rates!$F$14,'Claim Details'!$I$28&lt;=Rates!$F$15,'Claim Details'!$I$19="No"),Rates!$F$19,IF(AND(U173="C",'Claim Details'!$I$28&gt;=Rates!$H$14,'Claim Details'!$I$28&lt;=Rates!$H$15,'Claim Details'!$I$19="Yes"),Rates!$I$19,IF(AND(U173="C",'Claim Details'!$I$28&gt;=Rates!$H$14,'Claim Details'!$I$28&lt;=Rates!$H$15,'Claim Details'!$I$19="No"),Rates!$H$19,IF(AND(U173="C",'Claim Details'!$I$28&gt;=Rates!$J$14,'Claim Details'!$I$28&lt;=Rates!$J$15,'Claim Details'!$I$19="Yes"),Rates!$K$19,IF(AND(U173="C",'Claim Details'!$I$28&gt;=Rates!$J$14,'Claim Details'!$I$28&lt;=Rates!$J$15,'Claim Details'!$I$19="No"),Rates!$J$19,"£0.00"))))))))))))))))))))))))</f>
        <v>£0.00</v>
      </c>
      <c r="AY173" s="189" t="str">
        <f>IF(AND(C173="A",'Claim Details'!$I$28&gt;=Rates!$D$14,'Claim Details'!$I$28&lt;=Rates!$D$15,'Claim Details'!$I$19="Yes"),Rates!$J$25,IF(AND(C173="A",'Claim Details'!$I$28&gt;=Rates!$D$14,'Claim Details'!$I$28&lt;=Rates!$D$15,'Claim Details'!$I$19="No"),Rates!$D$25,IF(AND(C173="A",'Claim Details'!$I$28&gt;=Rates!$F$14,'Claim Details'!$I$28&lt;=Rates!$F$15,'Claim Details'!$I$19="Yes"),Rates!$G$25,IF(AND(C173="A",'Claim Details'!$I$28&gt;=Rates!$F$14,'Claim Details'!$I$28&lt;=Rates!$F$15,'Claim Details'!$I$19="No"),Rates!$F$25,IF(AND(C173="A",'Claim Details'!$I$28&gt;=Rates!$H$14,'Claim Details'!$I$28&lt;=Rates!$H$15,'Claim Details'!$I$19="Yes"),Rates!$I$25,IF(AND(C173="A",'Claim Details'!$I$28&gt;=Rates!$H$14,'Claim Details'!$I$28&lt;=Rates!$H$15,'Claim Details'!$I$19="No"),Rates!$H$25,IF(AND(C173="A",'Claim Details'!$I$28&gt;=Rates!$J$14,'Claim Details'!$I$28&lt;=Rates!$J$15,'Claim Details'!$I$19="Yes"),Rates!$K$25,IF(AND(C173="A",'Claim Details'!$I$28&gt;=Rates!$J$14,'Claim Details'!$I$28&lt;=Rates!$J$15,'Claim Details'!$I$19="No"),Rates!$J$25,IF(AND(C173="B",'Claim Details'!$I$28&gt;=Rates!$D$14,'Claim Details'!$I$28&lt;=Rates!$D$15,'Claim Details'!$I$19="Yes"),Rates!$E$26,IF(AND(C173="B",'Claim Details'!$I$28&gt;=Rates!$D$14,'Claim Details'!$I$28&lt;=Rates!$D$15,'Claim Details'!$I$19="No"),Rates!$D$26,IF(AND(C173="B",'Claim Details'!$I$28&gt;=Rates!$F$14,'Claim Details'!$I$28&lt;=Rates!$F$15,'Claim Details'!$I$19="Yes"),Rates!$G$26,IF(AND(C173="B",'Claim Details'!$I$28&gt;=Rates!$F$14,'Claim Details'!$I$28&lt;=Rates!$F$15,'Claim Details'!$I$19="No"),Rates!$F$26,IF(AND(C173="B",'Claim Details'!$I$28&gt;=Rates!$H$14,'Claim Details'!$I$28&lt;=Rates!$H$15,'Claim Details'!$I$19="Yes"),Rates!$I$26,IF(AND(C173="B",'Claim Details'!$I$28&gt;=Rates!$H$14,'Claim Details'!$I$28&lt;=Rates!$H$15,'Claim Details'!$I$19="No"),Rates!$H$26,IF(AND(C173="B",'Claim Details'!$I$28&gt;=Rates!$J$14,'Claim Details'!$I$28&lt;=Rates!$J$15,'Claim Details'!$I$19="Yes"),Rates!$K$26,IF(AND(C173="B",'Claim Details'!$I$28&gt;=Rates!$J$14,'Claim Details'!$I$28&lt;=Rates!$J$15,'Claim Details'!$I$19="No"),Rates!$J$26,IF(AND(C173="C",'Claim Details'!$I$28&gt;=Rates!$D$14,'Claim Details'!$I$28&lt;=Rates!$D$15,'Claim Details'!$I$19="Yes"),Rates!$E$27,IF(AND(C173="C",'Claim Details'!$I$28&gt;=Rates!$D$14,'Claim Details'!$I$28&lt;=Rates!$D$15,'Claim Details'!$I$19="No"),Rates!$D$27,IF(AND(C173="C",'Claim Details'!$I$28&gt;=Rates!$F$14,'Claim Details'!$I$28&lt;=Rates!$F$15,'Claim Details'!$I$19="Yes"),Rates!$G$27,IF(AND(C173="C",'Claim Details'!$I$28&gt;=Rates!$F$14,'Claim Details'!$I$28&lt;=Rates!$F$15,'Claim Details'!$I$19="No"),Rates!$F$27,IF(AND(C173="C",'Claim Details'!$I$28&gt;=Rates!$H$14,'Claim Details'!$I$28&lt;=Rates!$H$15,'Claim Details'!$I$19="Yes"),Rates!$I$27,IF(AND(C173="C",'Claim Details'!$I$28&gt;=Rates!$H$14,'Claim Details'!$I$28&lt;=Rates!$H$15,'Claim Details'!$I$19="No"),Rates!$H$27,IF(AND(C173="C",'Claim Details'!$I$28&gt;=Rates!$J$14,'Claim Details'!$I$28&lt;=Rates!$J$15,'Claim Details'!$I$19="Yes"),Rates!$K$27,IF(AND(C173="C",'Claim Details'!$I$28&gt;=Rates!$J$14,'Claim Details'!$I$28&lt;=Rates!$J$15,'Claim Details'!$I$19="No"),Rates!$J$27,"£0.00"))))))))))))))))))))))))</f>
        <v>£0.00</v>
      </c>
      <c r="AZ173" s="189" t="str">
        <f>IF(AND(C173="A",'Claim Details'!$I$28&gt;=Rates!$D$14,'Claim Details'!$I$28&lt;=Rates!$D$15,'Claim Details'!$I$19="Yes"),Rates!$E$20,IF(AND(C173="A",'Claim Details'!$I$28&gt;=Rates!$D$14,'Claim Details'!$I$28&lt;=Rates!$D$15,'Claim Details'!$I$19="No"),Rates!$D$20,IF(AND(C173="A",'Claim Details'!$I$28&gt;=Rates!$F$14,'Claim Details'!$I$28&lt;=Rates!$F$15,'Claim Details'!$I$19="Yes"),Rates!$G$20,IF(AND(C173="A",'Claim Details'!$I$28&gt;=Rates!$F$14,'Claim Details'!$I$28&lt;=Rates!$F$15,'Claim Details'!$I$19="No"),Rates!$F$20,IF(AND(C173="A",'Claim Details'!$I$28&gt;=Rates!$H$14,'Claim Details'!$I$28&lt;=Rates!$H$15,'Claim Details'!$I$19="Yes"),Rates!$I$20,IF(AND(C173="A",'Claim Details'!$I$28&gt;=Rates!$H$14,'Claim Details'!$I$28&lt;=Rates!$H$15,'Claim Details'!$I$19="No"),Rates!$H$20,IF(AND(C173="A",'Claim Details'!$I$28&gt;=Rates!$J$14,'Claim Details'!$I$28&lt;=Rates!$J$15,'Claim Details'!$I$19="Yes"),Rates!$K$20,IF(AND(C173="A",'Claim Details'!$I$28&gt;=Rates!$J$14,'Claim Details'!$I$28&lt;=Rates!$J$15,'Claim Details'!$I$19="No"),Rates!$J$20,IF(AND(C173="B",'Claim Details'!$I$28&gt;=Rates!$D$14,'Claim Details'!$I$28&lt;=Rates!$D$15,'Claim Details'!$I$19="Yes"),Rates!$E$21,IF(AND(C173="B",'Claim Details'!$I$28&gt;=Rates!$D$14,'Claim Details'!$I$28&lt;=Rates!$D$15,'Claim Details'!$I$19="No"),Rates!$D$21,IF(AND(C173="B",'Claim Details'!$I$28&gt;=Rates!$F$14,'Claim Details'!$I$28&lt;=Rates!$F$15,'Claim Details'!$I$19="Yes"),Rates!$G$21,IF(AND(C173="B",'Claim Details'!$I$28&gt;=Rates!$F$14,'Claim Details'!$I$28&lt;=Rates!$F$15,'Claim Details'!$I$19="No"),Rates!$F$21,IF(AND(C173="B",'Claim Details'!$I$28&gt;=Rates!$H$14,'Claim Details'!$I$28&lt;=Rates!$H$15,'Claim Details'!$I$19="Yes"),Rates!$I$21,IF(AND(C173="B",'Claim Details'!$I$28&gt;=Rates!$H$14,'Claim Details'!$I$28&lt;=Rates!$H$15,'Claim Details'!$I$19="No"),Rates!$H$21,IF(AND(C173="B",'Claim Details'!$I$28&gt;=Rates!$J$14,'Claim Details'!$I$28&lt;=Rates!$J$15,'Claim Details'!$I$19="Yes"),Rates!$K$21,IF(AND(C173="B",'Claim Details'!$I$28&gt;=Rates!$J$14,'Claim Details'!$I$28&lt;=Rates!$J$15,'Claim Details'!$I$19="No"),Rates!$J$21,"£0.00"))))))))))))))))</f>
        <v>£0.00</v>
      </c>
      <c r="BA173" s="189" t="str">
        <f>IF(AND(C173="A",'Claim Details'!$I$28&gt;=Rates!$D$14,'Claim Details'!$I$28&lt;=Rates!$D$15,'Claim Details'!$I$19="Yes"),Rates!$E$22,IF(AND(C173="A",'Claim Details'!$I$28&gt;=Rates!$D$14,'Claim Details'!$I$28&lt;=Rates!$D$15,'Claim Details'!$I$19="No"),Rates!$D$22,IF(AND(C173="A",'Claim Details'!$I$28&gt;=Rates!$F$14,'Claim Details'!$I$28&lt;=Rates!$F$15,'Claim Details'!$I$19="Yes"),Rates!$G$22,IF(AND(C173="A",'Claim Details'!$I$28&gt;=Rates!$F$14,'Claim Details'!$I$28&lt;=Rates!$F$15,'Claim Details'!$I$19="No"),Rates!$F$22,IF(AND(C173="A",'Claim Details'!$I$28&gt;=Rates!$H$14,'Claim Details'!$I$28&lt;=Rates!$H$15,'Claim Details'!$I$19="Yes"),Rates!$I$22,IF(AND(C173="A",'Claim Details'!$I$28&gt;=Rates!$H$14,'Claim Details'!$I$28&lt;=Rates!$H$15,'Claim Details'!$I$19="No"),Rates!$H$22,IF(AND(C173="A",'Claim Details'!$I$28&gt;=Rates!$J$14,'Claim Details'!$I$28&lt;=Rates!$J$15,'Claim Details'!$I$19="Yes"),Rates!$K$22,IF(AND(C173="A",'Claim Details'!$I$28&gt;=Rates!$J$14,'Claim Details'!$I$28&lt;=Rates!$J$15,'Claim Details'!$I$19="No"),Rates!$J$22,IF(AND(C173="B",'Claim Details'!$I$28&gt;=Rates!$D$14,'Claim Details'!$I$28&lt;=Rates!$D$15,'Claim Details'!$I$19="Yes"),Rates!$E$23,IF(AND(C173="B",'Claim Details'!$I$28&gt;=Rates!$D$14,'Claim Details'!$I$28&lt;=Rates!$D$15,'Claim Details'!$I$19="No"),Rates!$D$23,IF(AND(C173="B",'Claim Details'!$I$28&gt;=Rates!$F$14,'Claim Details'!$I$28&lt;=Rates!$F$15,'Claim Details'!$I$19="Yes"),Rates!$G$23,IF(AND(C173="B",'Claim Details'!$I$28&gt;=Rates!$F$14,'Claim Details'!$I$28&lt;=Rates!$F$15,'Claim Details'!$I$19="No"),Rates!$F$23,IF(AND(C173="B",'Claim Details'!$I$28&gt;=Rates!$H$14,'Claim Details'!$I$28&lt;=Rates!$H$15,'Claim Details'!$I$19="Yes"),Rates!$I$23,IF(AND(C173="B",'Claim Details'!$I$28&gt;=Rates!$H$14,'Claim Details'!$I$28&lt;=Rates!$H$15,'Claim Details'!$I$19="No"),Rates!$H$23,IF(AND(C173="B",'Claim Details'!$I$28&gt;=Rates!$J$14,'Claim Details'!$I$28&lt;=Rates!$J$15,'Claim Details'!$I$19="Yes"),Rates!$K$23,IF(AND(C173="B",'Claim Details'!$I$28&gt;=Rates!$J$14,'Claim Details'!$I$28&lt;=Rates!$J$15,'Claim Details'!$I$19="No"),Rates!$J$23,IF(AND(C173="C",'Claim Details'!$I$28&gt;=Rates!$D$14,'Claim Details'!$I$28&lt;=Rates!$D$15,'Claim Details'!$I$19="Yes"),Rates!$E$24,IF(AND(C173="C",'Claim Details'!$I$28&gt;=Rates!$D$14,'Claim Details'!$I$28&lt;=Rates!$D$15,'Claim Details'!$I$19="No"),Rates!$D$24,IF(AND(C173="C",'Claim Details'!$I$28&gt;=Rates!$F$14,'Claim Details'!$I$28&lt;=Rates!$F$15,'Claim Details'!$I$19="Yes"),Rates!$G$24,IF(AND(C173="C",'Claim Details'!$I$28&gt;=Rates!$F$14,'Claim Details'!$I$28&lt;=Rates!$F$15,'Claim Details'!$I$19="No"),Rates!$F$24,IF(AND(C173="C",'Claim Details'!$I$28&gt;=Rates!$H$14,'Claim Details'!$I$28&lt;=Rates!$H$15,'Claim Details'!$I$19="Yes"),Rates!$I$24,IF(AND(C173="C",'Claim Details'!$I$28&gt;=Rates!$H$14,'Claim Details'!$I$28&lt;=Rates!$H$15,'Claim Details'!$I$19="No"),Rates!$H$24,IF(AND(C173="C",'Claim Details'!$I$28&gt;=Rates!$J$14,'Claim Details'!$I$28&lt;=Rates!$J$15,'Claim Details'!$I$19="Yes"),Rates!$K$24,IF(AND(C173="C",'Claim Details'!$I$28&gt;=Rates!$J$14,'Claim Details'!$I$28&lt;=Rates!$J$15,'Claim Details'!$I$19="No"),Rates!$J$24,"£0.00"))))))))))))))))))))))))</f>
        <v>£0.00</v>
      </c>
      <c r="BB173" s="189" t="str">
        <f t="shared" si="42"/>
        <v>£0.00</v>
      </c>
      <c r="BC173" s="1"/>
      <c r="BD173" s="189" t="str">
        <f>IF(AND(AE173="A",'Claim Details'!$I$28&gt;=Rates!$D$14,'Claim Details'!$I$28&lt;=Rates!$D$15,'Claim Details'!$I$19="Yes"),Rates!$J$17,IF(AND(AE173="A",'Claim Details'!$I$28&gt;=Rates!$D$14,'Claim Details'!$I$28&lt;=Rates!$D$15,'Claim Details'!$I$19="No"),Rates!$D$17,IF(AND(AE173="A",'Claim Details'!$I$28&gt;=Rates!$F$14,'Claim Details'!$I$28&lt;=Rates!$F$15,'Claim Details'!$I$19="Yes"),Rates!$G$17,IF(AND(AE173="A",'Claim Details'!$I$28&gt;=Rates!$F$14,'Claim Details'!$I$28&lt;=Rates!$F$15,'Claim Details'!$I$19="No"),Rates!$F$17,IF(AND(AE173="A",'Claim Details'!$I$28&gt;=Rates!$H$14,'Claim Details'!$I$28&lt;=Rates!$H$15,'Claim Details'!$I$19="Yes"),Rates!$I$17,IF(AND(AE173="A",'Claim Details'!$I$28&gt;=Rates!$H$14,'Claim Details'!$I$28&lt;=Rates!$H$15,'Claim Details'!$I$19="No"),Rates!$H$17,IF(AND(AE173="A",'Claim Details'!$I$28&gt;=Rates!$J$14,'Claim Details'!$I$28&lt;=Rates!$J$15,'Claim Details'!$I$19="Yes"),Rates!$K$17,IF(AND(AE173="A",'Claim Details'!$I$28&gt;=Rates!$J$14,'Claim Details'!$I$28&lt;=Rates!$J$15,'Claim Details'!$I$19="No"),Rates!$J$17,IF(AND(AE173="B",'Claim Details'!$I$28&gt;=Rates!$D$14,'Claim Details'!$I$28&lt;=Rates!$D$15,'Claim Details'!$I$19="Yes"),Rates!$E$18,IF(AND(AE173="B",'Claim Details'!$I$28&gt;=Rates!$D$14,'Claim Details'!$I$28&lt;=Rates!$D$15,'Claim Details'!$I$19="No"),Rates!$D$18,IF(AND(AE173="B",'Claim Details'!$I$28&gt;=Rates!$F$14,'Claim Details'!$I$28&lt;=Rates!$F$15,'Claim Details'!$I$19="Yes"),Rates!$G$18,IF(AND(AE173="B",'Claim Details'!$I$28&gt;=Rates!$F$14,'Claim Details'!$I$28&lt;=Rates!$F$15,'Claim Details'!$I$19="No"),Rates!$F$18,IF(AND(AE173="B",'Claim Details'!$I$28&gt;=Rates!$H$14,'Claim Details'!$I$28&lt;=Rates!$H$15,'Claim Details'!$I$19="Yes"),Rates!$I$18,IF(AND(AE173="B",'Claim Details'!$I$28&gt;=Rates!$H$14,'Claim Details'!$I$28&lt;=Rates!$H$15,'Claim Details'!$I$19="No"),Rates!$H$18,IF(AND(AE173="B",'Claim Details'!$I$28&gt;=Rates!$J$14,'Claim Details'!$I$28&lt;=Rates!$J$15,'Claim Details'!$I$19="Yes"),Rates!$K$18,IF(AND(AE173="B",'Claim Details'!$I$28&gt;=Rates!$J$14,'Claim Details'!$I$28&lt;=Rates!$J$15,'Claim Details'!$I$19="No"),Rates!$J$18,IF(AND(AE173="C",'Claim Details'!$I$28&gt;=Rates!$D$14,'Claim Details'!$I$28&lt;=Rates!$D$15,'Claim Details'!$I$19="Yes"),Rates!$E$19,IF(AND(AE173="C",'Claim Details'!$I$28&gt;=Rates!$D$14,'Claim Details'!$I$28&lt;=Rates!$D$15,'Claim Details'!$I$19="No"),Rates!$D$19,IF(AND(AE173="C",'Claim Details'!$I$28&gt;=Rates!$F$14,'Claim Details'!$I$28&lt;=Rates!$F$15,'Claim Details'!$I$19="Yes"),Rates!$G$19,IF(AND(AE173="C",'Claim Details'!$I$28&gt;=Rates!$F$14,'Claim Details'!$I$28&lt;=Rates!$F$15,'Claim Details'!$I$19="No"),Rates!$F$19,IF(AND(AE173="C",'Claim Details'!$I$28&gt;=Rates!$H$14,'Claim Details'!$I$28&lt;=Rates!$H$15,'Claim Details'!$I$19="Yes"),Rates!$I$19,IF(AND(AE173="C",'Claim Details'!$I$28&gt;=Rates!$H$14,'Claim Details'!$I$28&lt;=Rates!$H$15,'Claim Details'!$I$19="No"),Rates!$H$19,IF(AND(AE173="C",'Claim Details'!$I$28&gt;=Rates!$J$14,'Claim Details'!$I$28&lt;=Rates!$J$15,'Claim Details'!$I$19="Yes"),Rates!$K$19,IF(AND(AE173="C",'Claim Details'!$I$28&gt;=Rates!$J$14,'Claim Details'!$I$28&lt;=Rates!$J$15,'Claim Details'!$I$19="No"),Rates!$J$19,"£0.00"))))))))))))))))))))))))</f>
        <v>£0.00</v>
      </c>
      <c r="BE173" s="189" t="str">
        <f>IF(AND(AE173="A",'Claim Details'!$I$28&gt;=Rates!$D$14,'Claim Details'!$I$28&lt;=Rates!$D$15,'Claim Details'!$I$19="Yes"),Rates!$J$25,IF(AND(AE173="A",'Claim Details'!$I$28&gt;=Rates!$D$14,'Claim Details'!$I$28&lt;=Rates!$D$15,'Claim Details'!$I$19="No"),Rates!$D$25,IF(AND(AE173="A",'Claim Details'!$I$28&gt;=Rates!$F$14,'Claim Details'!$I$28&lt;=Rates!$F$15,'Claim Details'!$I$19="Yes"),Rates!$G$25,IF(AND(AE173="A",'Claim Details'!$I$28&gt;=Rates!$F$14,'Claim Details'!$I$28&lt;=Rates!$F$15,'Claim Details'!$I$19="No"),Rates!$F$25,IF(AND(AE173="A",'Claim Details'!$I$28&gt;=Rates!$H$14,'Claim Details'!$I$28&lt;=Rates!$H$15,'Claim Details'!$I$19="Yes"),Rates!$I$25,IF(AND(AE173="A",'Claim Details'!$I$28&gt;=Rates!$H$14,'Claim Details'!$I$28&lt;=Rates!$H$15,'Claim Details'!$I$19="No"),Rates!$H$25,IF(AND(AE173="A",'Claim Details'!$I$28&gt;=Rates!$J$14,'Claim Details'!$I$28&lt;=Rates!$J$15,'Claim Details'!$I$19="Yes"),Rates!$K$25,IF(AND(AE173="A",'Claim Details'!$I$28&gt;=Rates!$J$14,'Claim Details'!$I$28&lt;=Rates!$J$15,'Claim Details'!$I$19="No"),Rates!$J$25,IF(AND(AE173="B",'Claim Details'!$I$28&gt;=Rates!$D$14,'Claim Details'!$I$28&lt;=Rates!$D$15,'Claim Details'!$I$19="Yes"),Rates!$E$26,IF(AND(AE173="B",'Claim Details'!$I$28&gt;=Rates!$D$14,'Claim Details'!$I$28&lt;=Rates!$D$15,'Claim Details'!$I$19="No"),Rates!$D$26,IF(AND(AE173="B",'Claim Details'!$I$28&gt;=Rates!$F$14,'Claim Details'!$I$28&lt;=Rates!$F$15,'Claim Details'!$I$19="Yes"),Rates!$G$26,IF(AND(AE173="B",'Claim Details'!$I$28&gt;=Rates!$F$14,'Claim Details'!$I$28&lt;=Rates!$F$15,'Claim Details'!$I$19="No"),Rates!$F$26,IF(AND(AE173="B",'Claim Details'!$I$28&gt;=Rates!$H$14,'Claim Details'!$I$28&lt;=Rates!$H$15,'Claim Details'!$I$19="Yes"),Rates!$I$26,IF(AND(AE173="B",'Claim Details'!$I$28&gt;=Rates!$H$14,'Claim Details'!$I$28&lt;=Rates!$H$15,'Claim Details'!$I$19="No"),Rates!$H$26,IF(AND(AE173="B",'Claim Details'!$I$28&gt;=Rates!$J$14,'Claim Details'!$I$28&lt;=Rates!$J$15,'Claim Details'!$I$19="Yes"),Rates!$K$26,IF(AND(AE173="B",'Claim Details'!$I$28&gt;=Rates!$J$14,'Claim Details'!$I$28&lt;=Rates!$J$15,'Claim Details'!$I$19="No"),Rates!$J$26,IF(AND(AE173="C",'Claim Details'!$I$28&gt;=Rates!$D$14,'Claim Details'!$I$28&lt;=Rates!$D$15,'Claim Details'!$I$19="Yes"),Rates!$E$27,IF(AND(AE173="C",'Claim Details'!$I$28&gt;=Rates!$D$14,'Claim Details'!$I$28&lt;=Rates!$D$15,'Claim Details'!$I$19="No"),Rates!$D$27,IF(AND(AE173="C",'Claim Details'!$I$28&gt;=Rates!$F$14,'Claim Details'!$I$28&lt;=Rates!$F$15,'Claim Details'!$I$19="Yes"),Rates!$G$27,IF(AND(AE173="C",'Claim Details'!$I$28&gt;=Rates!$F$14,'Claim Details'!$I$28&lt;=Rates!$F$15,'Claim Details'!$I$19="No"),Rates!$F$27,IF(AND(AE173="C",'Claim Details'!$I$28&gt;=Rates!$H$14,'Claim Details'!$I$28&lt;=Rates!$H$15,'Claim Details'!$I$19="Yes"),Rates!$I$27,IF(AND(AE173="C",'Claim Details'!$I$28&gt;=Rates!$H$14,'Claim Details'!$I$28&lt;=Rates!$H$15,'Claim Details'!$I$19="No"),Rates!$H$27,IF(AND(AE173="C",'Claim Details'!$I$28&gt;=Rates!$J$14,'Claim Details'!$I$28&lt;=Rates!$J$15,'Claim Details'!$I$19="Yes"),Rates!$K$27,IF(AND(AE173="C",'Claim Details'!$I$28&gt;=Rates!$J$14,'Claim Details'!$I$28&lt;=Rates!$J$15,'Claim Details'!$I$19="No"),Rates!$J$27,"£0.00"))))))))))))))))))))))))</f>
        <v>£0.00</v>
      </c>
      <c r="BF173" s="189" t="str">
        <f>IF(AND(AE173="A",'Claim Details'!$I$28&gt;=Rates!$D$14,'Claim Details'!$I$28&lt;=Rates!$D$15,'Claim Details'!$I$19="Yes"),Rates!$E$20,IF(AND(AE173="A",'Claim Details'!$I$28&gt;=Rates!$D$14,'Claim Details'!$I$28&lt;=Rates!$D$15,'Claim Details'!$I$19="No"),Rates!$D$20,IF(AND(AE173="A",'Claim Details'!$I$28&gt;=Rates!$F$14,'Claim Details'!$I$28&lt;=Rates!$F$15,'Claim Details'!$I$19="Yes"),Rates!$G$20,IF(AND(AE173="A",'Claim Details'!$I$28&gt;=Rates!$F$14,'Claim Details'!$I$28&lt;=Rates!$F$15,'Claim Details'!$I$19="No"),Rates!$F$20,IF(AND(AE173="A",'Claim Details'!$I$28&gt;=Rates!$H$14,'Claim Details'!$I$28&lt;=Rates!$H$15,'Claim Details'!$I$19="Yes"),Rates!$I$20,IF(AND(AE173="A",'Claim Details'!$I$28&gt;=Rates!$H$14,'Claim Details'!$I$28&lt;=Rates!$H$15,'Claim Details'!$I$19="No"),Rates!$H$20,IF(AND(AE173="A",'Claim Details'!$I$28&gt;=Rates!$J$14,'Claim Details'!$I$28&lt;=Rates!$J$15,'Claim Details'!$I$19="Yes"),Rates!$K$20,IF(AND(AE173="A",'Claim Details'!$I$28&gt;=Rates!$J$14,'Claim Details'!$I$28&lt;=Rates!$J$15,'Claim Details'!$I$19="No"),Rates!$J$20,IF(AND(AE173="B",'Claim Details'!$I$28&gt;=Rates!$D$14,'Claim Details'!$I$28&lt;=Rates!$D$15,'Claim Details'!$I$19="Yes"),Rates!$E$21,IF(AND(AE173="B",'Claim Details'!$I$28&gt;=Rates!$D$14,'Claim Details'!$I$28&lt;=Rates!$D$15,'Claim Details'!$I$19="No"),Rates!$D$21,IF(AND(AE173="B",'Claim Details'!$I$28&gt;=Rates!$F$14,'Claim Details'!$I$28&lt;=Rates!$F$15,'Claim Details'!$I$19="Yes"),Rates!$G$21,IF(AND(AE173="B",'Claim Details'!$I$28&gt;=Rates!$F$14,'Claim Details'!$I$28&lt;=Rates!$F$15,'Claim Details'!$I$19="No"),Rates!$F$21,IF(AND(AE173="B",'Claim Details'!$I$28&gt;=Rates!$H$14,'Claim Details'!$I$28&lt;=Rates!$H$15,'Claim Details'!$I$19="Yes"),Rates!$I$21,IF(AND(AE173="B",'Claim Details'!$I$28&gt;=Rates!$H$14,'Claim Details'!$I$28&lt;=Rates!$H$15,'Claim Details'!$I$19="No"),Rates!$H$21,IF(AND(AE173="B",'Claim Details'!$I$28&gt;=Rates!$J$14,'Claim Details'!$I$28&lt;=Rates!$J$15,'Claim Details'!$I$19="Yes"),Rates!$K$21,IF(AND(AE173="B",'Claim Details'!$I$28&gt;=Rates!$J$14,'Claim Details'!$I$28&lt;=Rates!$J$15,'Claim Details'!$I$19="No"),Rates!$J$21,"£0.00"))))))))))))))))</f>
        <v>£0.00</v>
      </c>
      <c r="BG173" s="189" t="str">
        <f>IF(AND(AE173="A",'Claim Details'!$I$28&gt;=Rates!$D$14,'Claim Details'!$I$28&lt;=Rates!$D$15,'Claim Details'!$I$19="Yes"),Rates!$E$22,IF(AND(AE173="A",'Claim Details'!$I$28&gt;=Rates!$D$14,'Claim Details'!$I$28&lt;=Rates!$D$15,'Claim Details'!$I$19="No"),Rates!$D$22,IF(AND(AE173="A",'Claim Details'!$I$28&gt;=Rates!$F$14,'Claim Details'!$I$28&lt;=Rates!$F$15,'Claim Details'!$I$19="Yes"),Rates!$G$22,IF(AND(AE173="A",'Claim Details'!$I$28&gt;=Rates!$F$14,'Claim Details'!$I$28&lt;=Rates!$F$15,'Claim Details'!$I$19="No"),Rates!$F$22,IF(AND(AE173="A",'Claim Details'!$I$28&gt;=Rates!$H$14,'Claim Details'!$I$28&lt;=Rates!$H$15,'Claim Details'!$I$19="Yes"),Rates!$I$22,IF(AND(AE173="A",'Claim Details'!$I$28&gt;=Rates!$H$14,'Claim Details'!$I$28&lt;=Rates!$H$15,'Claim Details'!$I$19="No"),Rates!$H$22,IF(AND(AE173="A",'Claim Details'!$I$28&gt;=Rates!$J$14,'Claim Details'!$I$28&lt;=Rates!$J$15,'Claim Details'!$I$19="Yes"),Rates!$K$22,IF(AND(AE173="A",'Claim Details'!$I$28&gt;=Rates!$J$14,'Claim Details'!$I$28&lt;=Rates!$J$15,'Claim Details'!$I$19="No"),Rates!$J$22,IF(AND(AE173="B",'Claim Details'!$I$28&gt;=Rates!$D$14,'Claim Details'!$I$28&lt;=Rates!$D$15,'Claim Details'!$I$19="Yes"),Rates!$E$23,IF(AND(AE173="B",'Claim Details'!$I$28&gt;=Rates!$D$14,'Claim Details'!$I$28&lt;=Rates!$D$15,'Claim Details'!$I$19="No"),Rates!$D$23,IF(AND(AE173="B",'Claim Details'!$I$28&gt;=Rates!$F$14,'Claim Details'!$I$28&lt;=Rates!$F$15,'Claim Details'!$I$19="Yes"),Rates!$G$23,IF(AND(AE173="B",'Claim Details'!$I$28&gt;=Rates!$F$14,'Claim Details'!$I$28&lt;=Rates!$F$15,'Claim Details'!$I$19="No"),Rates!$F$23,IF(AND(AE173="B",'Claim Details'!$I$28&gt;=Rates!$H$14,'Claim Details'!$I$28&lt;=Rates!$H$15,'Claim Details'!$I$19="Yes"),Rates!$I$23,IF(AND(AE173="B",'Claim Details'!$I$28&gt;=Rates!$H$14,'Claim Details'!$I$28&lt;=Rates!$H$15,'Claim Details'!$I$19="No"),Rates!$H$23,IF(AND(AE173="B",'Claim Details'!$I$28&gt;=Rates!$J$14,'Claim Details'!$I$28&lt;=Rates!$J$15,'Claim Details'!$I$19="Yes"),Rates!$K$23,IF(AND(AE173="B",'Claim Details'!$I$28&gt;=Rates!$J$14,'Claim Details'!$I$28&lt;=Rates!$J$15,'Claim Details'!$I$19="No"),Rates!$J$23,IF(AND(AE173="C",'Claim Details'!$I$28&gt;=Rates!$D$14,'Claim Details'!$I$28&lt;=Rates!$D$15,'Claim Details'!$I$19="Yes"),Rates!$E$24,IF(AND(AE173="C",'Claim Details'!$I$28&gt;=Rates!$D$14,'Claim Details'!$I$28&lt;=Rates!$D$15,'Claim Details'!$I$19="No"),Rates!$D$24,IF(AND(AE173="C",'Claim Details'!$I$28&gt;=Rates!$F$14,'Claim Details'!$I$28&lt;=Rates!$F$15,'Claim Details'!$I$19="Yes"),Rates!$G$24,IF(AND(AE173="C",'Claim Details'!$I$28&gt;=Rates!$F$14,'Claim Details'!$I$28&lt;=Rates!$F$15,'Claim Details'!$I$19="No"),Rates!$F$24,IF(AND(AE173="C",'Claim Details'!$I$28&gt;=Rates!$H$14,'Claim Details'!$I$28&lt;=Rates!$H$15,'Claim Details'!$I$19="Yes"),Rates!$I$24,IF(AND(AE173="C",'Claim Details'!$I$28&gt;=Rates!$H$14,'Claim Details'!$I$28&lt;=Rates!$H$15,'Claim Details'!$I$19="No"),Rates!$H$24,IF(AND(AE173="C",'Claim Details'!$I$28&gt;=Rates!$J$14,'Claim Details'!$I$28&lt;=Rates!$J$15,'Claim Details'!$I$19="Yes"),Rates!$K$24,IF(AND(AE173="C",'Claim Details'!$I$28&gt;=Rates!$J$14,'Claim Details'!$I$28&lt;=Rates!$J$15,'Claim Details'!$I$19="No"),Rates!$J$24,"£0.00"))))))))))))))))))))))))</f>
        <v>£0.00</v>
      </c>
      <c r="BH173" s="189" t="str">
        <f t="shared" si="43"/>
        <v>£0.00</v>
      </c>
      <c r="BI173" s="189">
        <f t="shared" si="44"/>
        <v>0</v>
      </c>
      <c r="BO173" s="202" t="str">
        <f>IF(H173="","£0.00",IF(AP173="4","£0.00",IF(AP173="5","£0.00",IF(AP173="1","£0.00",((AQ173*H173)*'Claim Details'!$F$111)/100))))</f>
        <v>£0.00</v>
      </c>
      <c r="BP173" s="202" t="str">
        <f>IF(T173="","£0.00",IF(AP173="4","£0.00",IF(AP173="5","£0.00",IF(AP173="1","£0.00",((AR173*T173)*'Claim Details'!$N$111)/100))))</f>
        <v>£0.00</v>
      </c>
      <c r="BQ173" s="202" t="str">
        <f>IF(AI173="","£0.00",IF(AP173="4","£0.00",IF(AP173="5","£0.00",IF(AP173="1","£0.00",((BI173*AI173)*'Claim Details'!$W$111)/100))))</f>
        <v>£0.00</v>
      </c>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row>
    <row r="174" spans="1:97" ht="15">
      <c r="A174" s="145"/>
      <c r="B174" s="91"/>
      <c r="C174" s="96"/>
      <c r="D174" s="97"/>
      <c r="E174" s="98"/>
      <c r="F174" s="89"/>
      <c r="G174" s="99"/>
      <c r="H174" s="100"/>
      <c r="I174" s="221" t="str">
        <f t="shared" si="34"/>
        <v>£0.00</v>
      </c>
      <c r="J174" s="101"/>
      <c r="K174" s="100"/>
      <c r="L174" s="221" t="str">
        <f t="shared" si="35"/>
        <v>£0.00</v>
      </c>
      <c r="M174" s="101"/>
      <c r="N174" s="102"/>
      <c r="O174" s="145"/>
      <c r="P174" s="77"/>
      <c r="Q174" s="87"/>
      <c r="R174" s="87"/>
      <c r="S174" s="87"/>
      <c r="T174" s="149" t="str">
        <f t="shared" si="36"/>
        <v/>
      </c>
      <c r="U174" s="87" t="str">
        <f t="shared" si="45"/>
        <v/>
      </c>
      <c r="V174" s="87"/>
      <c r="W174" s="53" t="str">
        <f t="shared" si="37"/>
        <v>£0.00</v>
      </c>
      <c r="X174" s="53"/>
      <c r="Y174" s="87"/>
      <c r="Z174" s="78"/>
      <c r="AA174" s="79"/>
      <c r="AB174" s="160"/>
      <c r="AC174" s="98"/>
      <c r="AD174" s="225"/>
      <c r="AE174" s="235" t="str">
        <f t="shared" si="38"/>
        <v/>
      </c>
      <c r="AF174" s="87" t="str">
        <f t="shared" si="39"/>
        <v/>
      </c>
      <c r="AG174" s="53"/>
      <c r="AH174" s="224"/>
      <c r="AI174" s="226" t="str">
        <f t="shared" si="31"/>
        <v/>
      </c>
      <c r="AJ174" s="236" t="str">
        <f t="shared" si="40"/>
        <v>£0.00</v>
      </c>
      <c r="AK174" s="31"/>
      <c r="AL174" s="1"/>
      <c r="AM174" s="1"/>
      <c r="AN174" s="1"/>
      <c r="AO174" s="1"/>
      <c r="AP174" s="1" t="str">
        <f t="shared" si="32"/>
        <v/>
      </c>
      <c r="AQ174" s="27">
        <f t="shared" si="33"/>
        <v>0</v>
      </c>
      <c r="AR174" s="189">
        <f t="shared" si="41"/>
        <v>0</v>
      </c>
      <c r="AS174" s="190" t="str">
        <f>IF(AND(C174="A",'Claim Details'!$E$28&gt;=Rates!$D$14,'Claim Details'!$E$28&lt;=Rates!$D$15,'Claim Details'!$E$19="Yes"),Rates!$E$17,IF(AND(C174="A",'Claim Details'!$E$28&gt;=Rates!$D$14,'Claim Details'!$E$28&lt;=Rates!$D$15,'Claim Details'!$E$19="No"),Rates!$D$17,IF(AND(C174="A",'Claim Details'!$E$28&gt;=Rates!$F$14,'Claim Details'!$E$28&lt;=Rates!$F$15,'Claim Details'!$E$19="Yes"),Rates!$G$17,IF(AND(C174="A",'Claim Details'!$E$28&gt;=Rates!$F$14,'Claim Details'!$E$28&lt;=Rates!$F$15,'Claim Details'!$E$19="No"),Rates!$F$17,IF(AND(C174="A",'Claim Details'!$E$28&gt;=Rates!$H$14,'Claim Details'!$E$28&lt;=Rates!$H$15,'Claim Details'!$E$19="Yes"),Rates!$I$17,IF(AND(C174="A",'Claim Details'!$E$28&gt;=Rates!$H$14,'Claim Details'!$E$28&lt;=Rates!$H$15,'Claim Details'!$E$19="No"),Rates!$H$17,IF(AND(C174="A",'Claim Details'!$E$28&gt;=Rates!$J$14,'Claim Details'!$E$28&lt;=Rates!$J$15,'Claim Details'!$E$19="Yes"),Rates!$K$17,IF(AND(C174="A",'Claim Details'!$E$28&gt;=Rates!$J$14,'Claim Details'!$E$28&lt;=Rates!$J$15,'Claim Details'!$E$19="No"),Rates!$J$17,IF(AND(C174="B",'Claim Details'!$E$28&gt;=Rates!$D$14,'Claim Details'!$E$28&lt;=Rates!$D$15,'Claim Details'!$E$19="Yes"),Rates!$E$18,IF(AND(C174="B",'Claim Details'!$E$28&gt;=Rates!$D$14,'Claim Details'!$E$28&lt;=Rates!$D$15,'Claim Details'!$E$19="No"),Rates!$D$18,IF(AND(C174="B",'Claim Details'!$E$28&gt;=Rates!$F$14,'Claim Details'!$E$28&lt;=Rates!$F$15,'Claim Details'!$E$19="Yes"),Rates!$G$18,IF(AND(C174="B",'Claim Details'!$E$28&gt;=Rates!$F$14,'Claim Details'!$E$28&lt;=Rates!$F$15,'Claim Details'!$E$19="No"),Rates!$F$18,IF(AND(C174="B",'Claim Details'!$E$28&gt;=Rates!$H$14,'Claim Details'!$E$28&lt;=Rates!$H$15,'Claim Details'!$E$19="Yes"),Rates!$I$18,IF(AND(C174="B",'Claim Details'!$E$28&gt;=Rates!$H$14,'Claim Details'!$E$28&lt;=Rates!$H$15,'Claim Details'!$E$19="No"),Rates!$H$18,IF(AND(C174="B",'Claim Details'!$E$28&gt;=Rates!$J$14,'Claim Details'!$E$28&lt;=Rates!$J$15,'Claim Details'!$E$19="Yes"),Rates!$K$18,IF(AND(C174="B",'Claim Details'!$E$28&gt;=Rates!$J$14,'Claim Details'!$E$28&lt;=Rates!$J$15,'Claim Details'!$E$19="No"),Rates!$J$18,IF(AND(C174="C",'Claim Details'!$E$28&gt;=Rates!$D$14,'Claim Details'!$E$28&lt;=Rates!$D$15,'Claim Details'!$E$19="Yes"),Rates!$E$19,IF(AND(C174="C",'Claim Details'!$E$28&gt;=Rates!$D$14,'Claim Details'!$E$28&lt;=Rates!$D$15,'Claim Details'!$E$19="No"),Rates!$D$19,IF(AND(C174="C",'Claim Details'!$E$28&gt;=Rates!$F$14,'Claim Details'!$E$28&lt;=Rates!$F$15,'Claim Details'!$E$19="Yes"),Rates!$G$19,IF(AND(C174="C",'Claim Details'!$E$28&gt;=Rates!$F$14,'Claim Details'!$E$28&lt;=Rates!$F$15,'Claim Details'!$E$19="No"),Rates!$F$19,IF(AND(C174="C",'Claim Details'!$E$28&gt;=Rates!$H$14,'Claim Details'!$E$28&lt;=Rates!$H$15,'Claim Details'!$E$19="Yes"),Rates!$I$19,IF(AND(C174="C",'Claim Details'!$E$28&gt;=Rates!$H$14,'Claim Details'!$E$28&lt;=Rates!$H$15,'Claim Details'!$E$19="No"),Rates!$H$19,IF(AND(C174="C",'Claim Details'!$E$28&gt;=Rates!$J$14,'Claim Details'!$E$28&lt;=Rates!$J$15,'Claim Details'!$E$19="Yes"),Rates!$K$19,IF(AND(C174="C",'Claim Details'!$E$28&gt;=Rates!$J$14,'Claim Details'!$E$28&lt;=Rates!$J$15,'Claim Details'!$E$19="No"),Rates!$J$19,"£0.00"))))))))))))))))))))))))</f>
        <v>£0.00</v>
      </c>
      <c r="AT174" s="189" t="str">
        <f>IF(AND(C174="A",'Claim Details'!$E$28&gt;=Rates!$D$14,'Claim Details'!$E$28&lt;=Rates!$D$15,'Claim Details'!$E$19="Yes"),Rates!$E$25,IF(AND(C174="A",'Claim Details'!$E$28&gt;=Rates!$D$14,'Claim Details'!$E$28&lt;=Rates!$D$15,'Claim Details'!$E$19="No"),Rates!$D$25,IF(AND(C174="A",'Claim Details'!$E$28&gt;=Rates!$F$14,'Claim Details'!$E$28&lt;=Rates!$F$15,'Claim Details'!$E$19="Yes"),Rates!$G$25,IF(AND(C174="A",'Claim Details'!$E$28&gt;=Rates!$F$14,'Claim Details'!$E$28&lt;=Rates!$F$15,'Claim Details'!$E$19="No"),Rates!$F$25,IF(AND(C174="A",'Claim Details'!$E$28&gt;=Rates!$H$14,'Claim Details'!$E$28&lt;=Rates!$H$15,'Claim Details'!$E$19="Yes"),Rates!$I$25,IF(AND(C174="A",'Claim Details'!$E$28&gt;=Rates!$H$14,'Claim Details'!$E$28&lt;=Rates!$H$15,'Claim Details'!$E$19="No"),Rates!$H$25,IF(AND(C174="A",'Claim Details'!$E$28&gt;=Rates!$J$14,'Claim Details'!$E$28&lt;=Rates!$J$15,'Claim Details'!$E$19="Yes"),Rates!$K$25,IF(AND(C174="A",'Claim Details'!$E$28&gt;=Rates!$J$14,'Claim Details'!$E$28&lt;=Rates!$J$15,'Claim Details'!$E$19="No"),Rates!$J$25,IF(AND(C174="B",'Claim Details'!$E$28&gt;=Rates!$D$14,'Claim Details'!$E$28&lt;=Rates!$D$15,'Claim Details'!$E$19="Yes"),Rates!$E$26,IF(AND(C174="B",'Claim Details'!$E$28&gt;=Rates!$D$14,'Claim Details'!$E$28&lt;=Rates!$D$15,'Claim Details'!$E$19="No"),Rates!$D$26,IF(AND(C174="B",'Claim Details'!$E$28&gt;=Rates!$F$14,'Claim Details'!$E$28&lt;=Rates!$F$15,'Claim Details'!$E$19="Yes"),Rates!$G$26,IF(AND(C174="B",'Claim Details'!$E$28&gt;=Rates!$F$14,'Claim Details'!$E$28&lt;=Rates!$F$15,'Claim Details'!$E$19="No"),Rates!$F$26,IF(AND(C174="B",'Claim Details'!$E$28&gt;=Rates!$H$14,'Claim Details'!$E$28&lt;=Rates!$H$15,'Claim Details'!$E$19="Yes"),Rates!$I$26,IF(AND(C174="B",'Claim Details'!$E$28&gt;=Rates!$H$14,'Claim Details'!$E$28&lt;=Rates!$H$15,'Claim Details'!$E$19="No"),Rates!$H$26,IF(AND(C174="B",'Claim Details'!$E$28&gt;=Rates!$J$14,'Claim Details'!$E$28&lt;=Rates!$J$15,'Claim Details'!$E$19="Yes"),Rates!$K$26,IF(AND(C174="B",'Claim Details'!$E$28&gt;=Rates!$J$14,'Claim Details'!$E$28&lt;=Rates!$J$15,'Claim Details'!$E$19="No"),Rates!$J$26,IF(AND(C174="C",'Claim Details'!$E$28&gt;=Rates!$D$14,'Claim Details'!$E$28&lt;=Rates!$D$15,'Claim Details'!$E$19="Yes"),Rates!$E$27,IF(AND(C174="C",'Claim Details'!$E$28&gt;=Rates!$D$14,'Claim Details'!$E$28&lt;=Rates!$D$15,'Claim Details'!$E$19="No"),Rates!$D$27,IF(AND(C174="C",'Claim Details'!$E$28&gt;=Rates!$F$14,'Claim Details'!$E$28&lt;=Rates!$F$15,'Claim Details'!$E$19="Yes"),Rates!$G$27,IF(AND(C174="C",'Claim Details'!$E$28&gt;=Rates!$F$14,'Claim Details'!$E$28&lt;=Rates!$F$15,'Claim Details'!$E$19="No"),Rates!$F$27,IF(AND(C174="C",'Claim Details'!$E$28&gt;=Rates!$H$14,'Claim Details'!$E$28&lt;=Rates!$H$15,'Claim Details'!$E$19="Yes"),Rates!$I$27,IF(AND(C174="C",'Claim Details'!$E$28&gt;=Rates!$H$14,'Claim Details'!$E$28&lt;=Rates!$H$15,'Claim Details'!$E$19="No"),Rates!$H$27,IF(AND(C174="C",'Claim Details'!$E$28&gt;=Rates!$J$14,'Claim Details'!$E$28&lt;=Rates!$J$15,'Claim Details'!$E$19="Yes"),Rates!$K$27,IF(AND(C174="C",'Claim Details'!$E$28&gt;=Rates!$J$14,'Claim Details'!$E$28&lt;=Rates!$J$15,'Claim Details'!$E$19="No"),Rates!$J$27,"£0.00"))))))))))))))))))))))))</f>
        <v>£0.00</v>
      </c>
      <c r="AU174" s="191" t="str">
        <f>IF(AND(C174="A",'Claim Details'!$E$28&gt;=Rates!$D$14,'Claim Details'!$E$28&lt;=Rates!$D$15,'Claim Details'!$E$19="Yes"),Rates!$E$20,IF(AND(C174="A",'Claim Details'!$E$28&gt;=Rates!$D$14,'Claim Details'!$E$28&lt;=Rates!$D$15,'Claim Details'!$E$19="No"),Rates!$D$20,IF(AND(C174="A",'Claim Details'!$E$28&gt;=Rates!$F$14,'Claim Details'!$E$28&lt;=Rates!$F$15,'Claim Details'!$E$19="Yes"),Rates!$G$20,IF(AND(C174="A",'Claim Details'!$E$28&gt;=Rates!$F$14,'Claim Details'!$E$28&lt;=Rates!$F$15,'Claim Details'!$E$19="No"),Rates!$F$20,IF(AND(C174="A",'Claim Details'!$E$28&gt;=Rates!$H$14,'Claim Details'!$E$28&lt;=Rates!$H$15,'Claim Details'!$E$19="Yes"),Rates!$I$20,IF(AND(C174="A",'Claim Details'!$E$28&gt;=Rates!$H$14,'Claim Details'!$E$28&lt;=Rates!$H$15,'Claim Details'!$E$19="No"),Rates!$H$20,IF(AND(C174="A",'Claim Details'!$E$28&gt;=Rates!$J$14,'Claim Details'!$E$28&lt;=Rates!$J$15,'Claim Details'!$E$19="Yes"),Rates!$K$20,IF(AND(C174="A",'Claim Details'!$E$28&gt;=Rates!$J$14,'Claim Details'!$E$28&lt;=Rates!$J$15,'Claim Details'!$E$19="No"),Rates!$J$20,IF(AND(C174="B",'Claim Details'!$E$28&gt;=Rates!$D$14,'Claim Details'!$E$28&lt;=Rates!$D$15,'Claim Details'!$E$19="Yes"),Rates!$E$21,IF(AND(C174="B",'Claim Details'!$E$28&gt;=Rates!$D$14,'Claim Details'!$E$28&lt;=Rates!$D$15,'Claim Details'!$E$19="No"),Rates!$D$21,IF(AND(C174="B",'Claim Details'!$E$28&gt;=Rates!$F$14,'Claim Details'!$E$28&lt;=Rates!$F$15,'Claim Details'!$E$19="Yes"),Rates!$G$21,IF(AND(C174="B",'Claim Details'!$E$28&gt;=Rates!$F$14,'Claim Details'!$E$28&lt;=Rates!$F$15,'Claim Details'!$E$19="No"),Rates!$F$21,IF(AND(C174="B",'Claim Details'!$E$28&gt;=Rates!$H$14,'Claim Details'!$E$28&lt;=Rates!$H$15,'Claim Details'!$E$19="Yes"),Rates!$I$21,IF(AND(C174="B",'Claim Details'!$E$28&gt;=Rates!$H$14,'Claim Details'!$E$28&lt;=Rates!$H$15,'Claim Details'!$E$19="No"),Rates!$H$21,IF(AND(C174="B",'Claim Details'!$E$28&gt;=Rates!$J$14,'Claim Details'!$E$28&lt;=Rates!$J$15,'Claim Details'!$E$19="Yes"),Rates!$K$21,IF(AND(C174="B",'Claim Details'!$E$28&gt;=Rates!$J$14,'Claim Details'!$E$28&lt;=Rates!$J$15,'Claim Details'!$E$19="No"),Rates!$J$21,"£0.00"))))))))))))))))</f>
        <v>£0.00</v>
      </c>
      <c r="AV174" s="191" t="str">
        <f>IF(AND(C174="A",'Claim Details'!$E$28&gt;=Rates!$D$14,'Claim Details'!$E$28&lt;=Rates!$D$15,'Claim Details'!$E$19="Yes"),Rates!$E$22,IF(AND(C174="A",'Claim Details'!$E$28&gt;=Rates!$D$14,'Claim Details'!$E$28&lt;=Rates!$D$15,'Claim Details'!$E$19="No"),Rates!$D$22,IF(AND(C174="A",'Claim Details'!$E$28&gt;=Rates!$F$14,'Claim Details'!$E$28&lt;=Rates!$F$15,'Claim Details'!$E$19="Yes"),Rates!$G$22,IF(AND(C174="A",'Claim Details'!$E$28&gt;=Rates!$F$14,'Claim Details'!$E$28&lt;=Rates!$F$15,'Claim Details'!$E$19="No"),Rates!$F$22,IF(AND(C174="A",'Claim Details'!$E$28&gt;=Rates!$H$14,'Claim Details'!$E$28&lt;=Rates!$H$15,'Claim Details'!$E$19="Yes"),Rates!$I$22,IF(AND(C174="A",'Claim Details'!$E$28&gt;=Rates!$H$14,'Claim Details'!$E$28&lt;=Rates!$H$15,'Claim Details'!$E$19="No"),Rates!$H$22,IF(AND(C174="A",'Claim Details'!$E$28&gt;=Rates!$J$14,'Claim Details'!$E$28&lt;=Rates!$J$15,'Claim Details'!$E$19="Yes"),Rates!$K$22,IF(AND(C174="A",'Claim Details'!$E$28&gt;=Rates!$J$14,'Claim Details'!$E$28&lt;=Rates!$J$15,'Claim Details'!$E$19="No"),Rates!$J$22,IF(AND(C174="B",'Claim Details'!$E$28&gt;=Rates!$D$14,'Claim Details'!$E$28&lt;=Rates!$D$15,'Claim Details'!$E$19="Yes"),Rates!$E$23,IF(AND(C174="B",'Claim Details'!$E$28&gt;=Rates!$D$14,'Claim Details'!$E$28&lt;=Rates!$D$15,'Claim Details'!$E$19="No"),Rates!$D$23,IF(AND(C174="B",'Claim Details'!$E$28&gt;=Rates!$F$14,'Claim Details'!$E$28&lt;=Rates!$F$15,'Claim Details'!$E$19="Yes"),Rates!$G$23,IF(AND(C174="B",'Claim Details'!$E$28&gt;=Rates!$F$14,'Claim Details'!$E$28&lt;=Rates!$F$15,'Claim Details'!$E$19="No"),Rates!$F$23,IF(AND(C174="B",'Claim Details'!$E$28&gt;=Rates!$H$14,'Claim Details'!$E$28&lt;=Rates!$H$15,'Claim Details'!$E$19="Yes"),Rates!$I$23,IF(AND(C174="B",'Claim Details'!$E$28&gt;=Rates!$H$14,'Claim Details'!$E$28&lt;=Rates!$H$15,'Claim Details'!$E$19="No"),Rates!$H$23,IF(AND(C174="B",'Claim Details'!$E$28&gt;=Rates!$J$14,'Claim Details'!$E$28&lt;=Rates!$J$15,'Claim Details'!$E$19="Yes"),Rates!$K$23,IF(AND(C174="B",'Claim Details'!$E$28&gt;=Rates!$J$14,'Claim Details'!$E$28&lt;=Rates!$J$15,'Claim Details'!$E$19="No"),Rates!$J$23,IF(AND(C174="C",'Claim Details'!$E$28&gt;=Rates!$D$14,'Claim Details'!$E$28&lt;=Rates!$D$15,'Claim Details'!$E$19="Yes"),Rates!$E$24,IF(AND(C174="C",'Claim Details'!$E$28&gt;=Rates!$D$14,'Claim Details'!$E$28&lt;=Rates!$D$15,'Claim Details'!$E$19="No"),Rates!$D$24,IF(AND(C174="C",'Claim Details'!$E$28&gt;=Rates!$F$14,'Claim Details'!$E$28&lt;=Rates!$F$15,'Claim Details'!$E$19="Yes"),Rates!$G$24,IF(AND(C174="C",'Claim Details'!$E$28&gt;=Rates!$F$14,'Claim Details'!$E$28&lt;=Rates!$F$15,'Claim Details'!$E$19="No"),Rates!$F$24,IF(AND(C174="C",'Claim Details'!$E$28&gt;=Rates!$H$14,'Claim Details'!$E$28&lt;=Rates!$H$15,'Claim Details'!$E$19="Yes"),Rates!$I$24,IF(AND(C174="C",'Claim Details'!$E$28&gt;=Rates!$H$14,'Claim Details'!$E$28&lt;=Rates!$H$15,'Claim Details'!$E$19="No"),Rates!$H$24,IF(AND(C174="C",'Claim Details'!$E$28&gt;=Rates!$J$14,'Claim Details'!$E$28&lt;=Rates!$J$15,'Claim Details'!$E$19="Yes"),Rates!$K$24,IF(AND(C174="C",'Claim Details'!$E$28&gt;=Rates!$J$14,'Claim Details'!$E$28&lt;=Rates!$J$15,'Claim Details'!$E$19="No"),Rates!$J$24,"£0.00"))))))))))))))))))))))))</f>
        <v>£0.00</v>
      </c>
      <c r="AW174" s="1"/>
      <c r="AX174" s="189" t="str">
        <f>IF(AND(U174="A",'Claim Details'!$I$28&gt;=Rates!$D$14,'Claim Details'!$I$28&lt;=Rates!$D$15,'Claim Details'!$I$19="Yes"),Rates!$J$17,IF(AND(U174="A",'Claim Details'!$I$28&gt;=Rates!$D$14,'Claim Details'!$I$28&lt;=Rates!$D$15,'Claim Details'!$I$19="No"),Rates!$D$17,IF(AND(U174="A",'Claim Details'!$I$28&gt;=Rates!$F$14,'Claim Details'!$I$28&lt;=Rates!$F$15,'Claim Details'!$I$19="Yes"),Rates!$G$17,IF(AND(U174="A",'Claim Details'!$I$28&gt;=Rates!$F$14,'Claim Details'!$I$28&lt;=Rates!$F$15,'Claim Details'!$I$19="No"),Rates!$F$17,IF(AND(U174="A",'Claim Details'!$I$28&gt;=Rates!$H$14,'Claim Details'!$I$28&lt;=Rates!$H$15,'Claim Details'!$I$19="Yes"),Rates!$I$17,IF(AND(U174="A",'Claim Details'!$I$28&gt;=Rates!$H$14,'Claim Details'!$I$28&lt;=Rates!$H$15,'Claim Details'!$I$19="No"),Rates!$H$17,IF(AND(U174="A",'Claim Details'!$I$28&gt;=Rates!$J$14,'Claim Details'!$I$28&lt;=Rates!$J$15,'Claim Details'!$I$19="Yes"),Rates!$K$17,IF(AND(U174="A",'Claim Details'!$I$28&gt;=Rates!$J$14,'Claim Details'!$I$28&lt;=Rates!$J$15,'Claim Details'!$I$19="No"),Rates!$J$17,IF(AND(U174="B",'Claim Details'!$I$28&gt;=Rates!$D$14,'Claim Details'!$I$28&lt;=Rates!$D$15,'Claim Details'!$I$19="Yes"),Rates!$E$18,IF(AND(U174="B",'Claim Details'!$I$28&gt;=Rates!$D$14,'Claim Details'!$I$28&lt;=Rates!$D$15,'Claim Details'!$I$19="No"),Rates!$D$18,IF(AND(U174="B",'Claim Details'!$I$28&gt;=Rates!$F$14,'Claim Details'!$I$28&lt;=Rates!$F$15,'Claim Details'!$I$19="Yes"),Rates!$G$18,IF(AND(U174="B",'Claim Details'!$I$28&gt;=Rates!$F$14,'Claim Details'!$I$28&lt;=Rates!$F$15,'Claim Details'!$I$19="No"),Rates!$F$18,IF(AND(U174="B",'Claim Details'!$I$28&gt;=Rates!$H$14,'Claim Details'!$I$28&lt;=Rates!$H$15,'Claim Details'!$I$19="Yes"),Rates!$I$18,IF(AND(U174="B",'Claim Details'!$I$28&gt;=Rates!$H$14,'Claim Details'!$I$28&lt;=Rates!$H$15,'Claim Details'!$I$19="No"),Rates!$H$18,IF(AND(U174="B",'Claim Details'!$I$28&gt;=Rates!$J$14,'Claim Details'!$I$28&lt;=Rates!$J$15,'Claim Details'!$I$19="Yes"),Rates!$K$18,IF(AND(U174="B",'Claim Details'!$I$28&gt;=Rates!$J$14,'Claim Details'!$I$28&lt;=Rates!$J$15,'Claim Details'!$I$19="No"),Rates!$J$18,IF(AND(U174="C",'Claim Details'!$I$28&gt;=Rates!$D$14,'Claim Details'!$I$28&lt;=Rates!$D$15,'Claim Details'!$I$19="Yes"),Rates!$E$19,IF(AND(U174="C",'Claim Details'!$I$28&gt;=Rates!$D$14,'Claim Details'!$I$28&lt;=Rates!$D$15,'Claim Details'!$I$19="No"),Rates!$D$19,IF(AND(U174="C",'Claim Details'!$I$28&gt;=Rates!$F$14,'Claim Details'!$I$28&lt;=Rates!$F$15,'Claim Details'!$I$19="Yes"),Rates!$G$19,IF(AND(U174="C",'Claim Details'!$I$28&gt;=Rates!$F$14,'Claim Details'!$I$28&lt;=Rates!$F$15,'Claim Details'!$I$19="No"),Rates!$F$19,IF(AND(U174="C",'Claim Details'!$I$28&gt;=Rates!$H$14,'Claim Details'!$I$28&lt;=Rates!$H$15,'Claim Details'!$I$19="Yes"),Rates!$I$19,IF(AND(U174="C",'Claim Details'!$I$28&gt;=Rates!$H$14,'Claim Details'!$I$28&lt;=Rates!$H$15,'Claim Details'!$I$19="No"),Rates!$H$19,IF(AND(U174="C",'Claim Details'!$I$28&gt;=Rates!$J$14,'Claim Details'!$I$28&lt;=Rates!$J$15,'Claim Details'!$I$19="Yes"),Rates!$K$19,IF(AND(U174="C",'Claim Details'!$I$28&gt;=Rates!$J$14,'Claim Details'!$I$28&lt;=Rates!$J$15,'Claim Details'!$I$19="No"),Rates!$J$19,"£0.00"))))))))))))))))))))))))</f>
        <v>£0.00</v>
      </c>
      <c r="AY174" s="189" t="str">
        <f>IF(AND(C174="A",'Claim Details'!$I$28&gt;=Rates!$D$14,'Claim Details'!$I$28&lt;=Rates!$D$15,'Claim Details'!$I$19="Yes"),Rates!$J$25,IF(AND(C174="A",'Claim Details'!$I$28&gt;=Rates!$D$14,'Claim Details'!$I$28&lt;=Rates!$D$15,'Claim Details'!$I$19="No"),Rates!$D$25,IF(AND(C174="A",'Claim Details'!$I$28&gt;=Rates!$F$14,'Claim Details'!$I$28&lt;=Rates!$F$15,'Claim Details'!$I$19="Yes"),Rates!$G$25,IF(AND(C174="A",'Claim Details'!$I$28&gt;=Rates!$F$14,'Claim Details'!$I$28&lt;=Rates!$F$15,'Claim Details'!$I$19="No"),Rates!$F$25,IF(AND(C174="A",'Claim Details'!$I$28&gt;=Rates!$H$14,'Claim Details'!$I$28&lt;=Rates!$H$15,'Claim Details'!$I$19="Yes"),Rates!$I$25,IF(AND(C174="A",'Claim Details'!$I$28&gt;=Rates!$H$14,'Claim Details'!$I$28&lt;=Rates!$H$15,'Claim Details'!$I$19="No"),Rates!$H$25,IF(AND(C174="A",'Claim Details'!$I$28&gt;=Rates!$J$14,'Claim Details'!$I$28&lt;=Rates!$J$15,'Claim Details'!$I$19="Yes"),Rates!$K$25,IF(AND(C174="A",'Claim Details'!$I$28&gt;=Rates!$J$14,'Claim Details'!$I$28&lt;=Rates!$J$15,'Claim Details'!$I$19="No"),Rates!$J$25,IF(AND(C174="B",'Claim Details'!$I$28&gt;=Rates!$D$14,'Claim Details'!$I$28&lt;=Rates!$D$15,'Claim Details'!$I$19="Yes"),Rates!$E$26,IF(AND(C174="B",'Claim Details'!$I$28&gt;=Rates!$D$14,'Claim Details'!$I$28&lt;=Rates!$D$15,'Claim Details'!$I$19="No"),Rates!$D$26,IF(AND(C174="B",'Claim Details'!$I$28&gt;=Rates!$F$14,'Claim Details'!$I$28&lt;=Rates!$F$15,'Claim Details'!$I$19="Yes"),Rates!$G$26,IF(AND(C174="B",'Claim Details'!$I$28&gt;=Rates!$F$14,'Claim Details'!$I$28&lt;=Rates!$F$15,'Claim Details'!$I$19="No"),Rates!$F$26,IF(AND(C174="B",'Claim Details'!$I$28&gt;=Rates!$H$14,'Claim Details'!$I$28&lt;=Rates!$H$15,'Claim Details'!$I$19="Yes"),Rates!$I$26,IF(AND(C174="B",'Claim Details'!$I$28&gt;=Rates!$H$14,'Claim Details'!$I$28&lt;=Rates!$H$15,'Claim Details'!$I$19="No"),Rates!$H$26,IF(AND(C174="B",'Claim Details'!$I$28&gt;=Rates!$J$14,'Claim Details'!$I$28&lt;=Rates!$J$15,'Claim Details'!$I$19="Yes"),Rates!$K$26,IF(AND(C174="B",'Claim Details'!$I$28&gt;=Rates!$J$14,'Claim Details'!$I$28&lt;=Rates!$J$15,'Claim Details'!$I$19="No"),Rates!$J$26,IF(AND(C174="C",'Claim Details'!$I$28&gt;=Rates!$D$14,'Claim Details'!$I$28&lt;=Rates!$D$15,'Claim Details'!$I$19="Yes"),Rates!$E$27,IF(AND(C174="C",'Claim Details'!$I$28&gt;=Rates!$D$14,'Claim Details'!$I$28&lt;=Rates!$D$15,'Claim Details'!$I$19="No"),Rates!$D$27,IF(AND(C174="C",'Claim Details'!$I$28&gt;=Rates!$F$14,'Claim Details'!$I$28&lt;=Rates!$F$15,'Claim Details'!$I$19="Yes"),Rates!$G$27,IF(AND(C174="C",'Claim Details'!$I$28&gt;=Rates!$F$14,'Claim Details'!$I$28&lt;=Rates!$F$15,'Claim Details'!$I$19="No"),Rates!$F$27,IF(AND(C174="C",'Claim Details'!$I$28&gt;=Rates!$H$14,'Claim Details'!$I$28&lt;=Rates!$H$15,'Claim Details'!$I$19="Yes"),Rates!$I$27,IF(AND(C174="C",'Claim Details'!$I$28&gt;=Rates!$H$14,'Claim Details'!$I$28&lt;=Rates!$H$15,'Claim Details'!$I$19="No"),Rates!$H$27,IF(AND(C174="C",'Claim Details'!$I$28&gt;=Rates!$J$14,'Claim Details'!$I$28&lt;=Rates!$J$15,'Claim Details'!$I$19="Yes"),Rates!$K$27,IF(AND(C174="C",'Claim Details'!$I$28&gt;=Rates!$J$14,'Claim Details'!$I$28&lt;=Rates!$J$15,'Claim Details'!$I$19="No"),Rates!$J$27,"£0.00"))))))))))))))))))))))))</f>
        <v>£0.00</v>
      </c>
      <c r="AZ174" s="189" t="str">
        <f>IF(AND(C174="A",'Claim Details'!$I$28&gt;=Rates!$D$14,'Claim Details'!$I$28&lt;=Rates!$D$15,'Claim Details'!$I$19="Yes"),Rates!$E$20,IF(AND(C174="A",'Claim Details'!$I$28&gt;=Rates!$D$14,'Claim Details'!$I$28&lt;=Rates!$D$15,'Claim Details'!$I$19="No"),Rates!$D$20,IF(AND(C174="A",'Claim Details'!$I$28&gt;=Rates!$F$14,'Claim Details'!$I$28&lt;=Rates!$F$15,'Claim Details'!$I$19="Yes"),Rates!$G$20,IF(AND(C174="A",'Claim Details'!$I$28&gt;=Rates!$F$14,'Claim Details'!$I$28&lt;=Rates!$F$15,'Claim Details'!$I$19="No"),Rates!$F$20,IF(AND(C174="A",'Claim Details'!$I$28&gt;=Rates!$H$14,'Claim Details'!$I$28&lt;=Rates!$H$15,'Claim Details'!$I$19="Yes"),Rates!$I$20,IF(AND(C174="A",'Claim Details'!$I$28&gt;=Rates!$H$14,'Claim Details'!$I$28&lt;=Rates!$H$15,'Claim Details'!$I$19="No"),Rates!$H$20,IF(AND(C174="A",'Claim Details'!$I$28&gt;=Rates!$J$14,'Claim Details'!$I$28&lt;=Rates!$J$15,'Claim Details'!$I$19="Yes"),Rates!$K$20,IF(AND(C174="A",'Claim Details'!$I$28&gt;=Rates!$J$14,'Claim Details'!$I$28&lt;=Rates!$J$15,'Claim Details'!$I$19="No"),Rates!$J$20,IF(AND(C174="B",'Claim Details'!$I$28&gt;=Rates!$D$14,'Claim Details'!$I$28&lt;=Rates!$D$15,'Claim Details'!$I$19="Yes"),Rates!$E$21,IF(AND(C174="B",'Claim Details'!$I$28&gt;=Rates!$D$14,'Claim Details'!$I$28&lt;=Rates!$D$15,'Claim Details'!$I$19="No"),Rates!$D$21,IF(AND(C174="B",'Claim Details'!$I$28&gt;=Rates!$F$14,'Claim Details'!$I$28&lt;=Rates!$F$15,'Claim Details'!$I$19="Yes"),Rates!$G$21,IF(AND(C174="B",'Claim Details'!$I$28&gt;=Rates!$F$14,'Claim Details'!$I$28&lt;=Rates!$F$15,'Claim Details'!$I$19="No"),Rates!$F$21,IF(AND(C174="B",'Claim Details'!$I$28&gt;=Rates!$H$14,'Claim Details'!$I$28&lt;=Rates!$H$15,'Claim Details'!$I$19="Yes"),Rates!$I$21,IF(AND(C174="B",'Claim Details'!$I$28&gt;=Rates!$H$14,'Claim Details'!$I$28&lt;=Rates!$H$15,'Claim Details'!$I$19="No"),Rates!$H$21,IF(AND(C174="B",'Claim Details'!$I$28&gt;=Rates!$J$14,'Claim Details'!$I$28&lt;=Rates!$J$15,'Claim Details'!$I$19="Yes"),Rates!$K$21,IF(AND(C174="B",'Claim Details'!$I$28&gt;=Rates!$J$14,'Claim Details'!$I$28&lt;=Rates!$J$15,'Claim Details'!$I$19="No"),Rates!$J$21,"£0.00"))))))))))))))))</f>
        <v>£0.00</v>
      </c>
      <c r="BA174" s="189" t="str">
        <f>IF(AND(C174="A",'Claim Details'!$I$28&gt;=Rates!$D$14,'Claim Details'!$I$28&lt;=Rates!$D$15,'Claim Details'!$I$19="Yes"),Rates!$E$22,IF(AND(C174="A",'Claim Details'!$I$28&gt;=Rates!$D$14,'Claim Details'!$I$28&lt;=Rates!$D$15,'Claim Details'!$I$19="No"),Rates!$D$22,IF(AND(C174="A",'Claim Details'!$I$28&gt;=Rates!$F$14,'Claim Details'!$I$28&lt;=Rates!$F$15,'Claim Details'!$I$19="Yes"),Rates!$G$22,IF(AND(C174="A",'Claim Details'!$I$28&gt;=Rates!$F$14,'Claim Details'!$I$28&lt;=Rates!$F$15,'Claim Details'!$I$19="No"),Rates!$F$22,IF(AND(C174="A",'Claim Details'!$I$28&gt;=Rates!$H$14,'Claim Details'!$I$28&lt;=Rates!$H$15,'Claim Details'!$I$19="Yes"),Rates!$I$22,IF(AND(C174="A",'Claim Details'!$I$28&gt;=Rates!$H$14,'Claim Details'!$I$28&lt;=Rates!$H$15,'Claim Details'!$I$19="No"),Rates!$H$22,IF(AND(C174="A",'Claim Details'!$I$28&gt;=Rates!$J$14,'Claim Details'!$I$28&lt;=Rates!$J$15,'Claim Details'!$I$19="Yes"),Rates!$K$22,IF(AND(C174="A",'Claim Details'!$I$28&gt;=Rates!$J$14,'Claim Details'!$I$28&lt;=Rates!$J$15,'Claim Details'!$I$19="No"),Rates!$J$22,IF(AND(C174="B",'Claim Details'!$I$28&gt;=Rates!$D$14,'Claim Details'!$I$28&lt;=Rates!$D$15,'Claim Details'!$I$19="Yes"),Rates!$E$23,IF(AND(C174="B",'Claim Details'!$I$28&gt;=Rates!$D$14,'Claim Details'!$I$28&lt;=Rates!$D$15,'Claim Details'!$I$19="No"),Rates!$D$23,IF(AND(C174="B",'Claim Details'!$I$28&gt;=Rates!$F$14,'Claim Details'!$I$28&lt;=Rates!$F$15,'Claim Details'!$I$19="Yes"),Rates!$G$23,IF(AND(C174="B",'Claim Details'!$I$28&gt;=Rates!$F$14,'Claim Details'!$I$28&lt;=Rates!$F$15,'Claim Details'!$I$19="No"),Rates!$F$23,IF(AND(C174="B",'Claim Details'!$I$28&gt;=Rates!$H$14,'Claim Details'!$I$28&lt;=Rates!$H$15,'Claim Details'!$I$19="Yes"),Rates!$I$23,IF(AND(C174="B",'Claim Details'!$I$28&gt;=Rates!$H$14,'Claim Details'!$I$28&lt;=Rates!$H$15,'Claim Details'!$I$19="No"),Rates!$H$23,IF(AND(C174="B",'Claim Details'!$I$28&gt;=Rates!$J$14,'Claim Details'!$I$28&lt;=Rates!$J$15,'Claim Details'!$I$19="Yes"),Rates!$K$23,IF(AND(C174="B",'Claim Details'!$I$28&gt;=Rates!$J$14,'Claim Details'!$I$28&lt;=Rates!$J$15,'Claim Details'!$I$19="No"),Rates!$J$23,IF(AND(C174="C",'Claim Details'!$I$28&gt;=Rates!$D$14,'Claim Details'!$I$28&lt;=Rates!$D$15,'Claim Details'!$I$19="Yes"),Rates!$E$24,IF(AND(C174="C",'Claim Details'!$I$28&gt;=Rates!$D$14,'Claim Details'!$I$28&lt;=Rates!$D$15,'Claim Details'!$I$19="No"),Rates!$D$24,IF(AND(C174="C",'Claim Details'!$I$28&gt;=Rates!$F$14,'Claim Details'!$I$28&lt;=Rates!$F$15,'Claim Details'!$I$19="Yes"),Rates!$G$24,IF(AND(C174="C",'Claim Details'!$I$28&gt;=Rates!$F$14,'Claim Details'!$I$28&lt;=Rates!$F$15,'Claim Details'!$I$19="No"),Rates!$F$24,IF(AND(C174="C",'Claim Details'!$I$28&gt;=Rates!$H$14,'Claim Details'!$I$28&lt;=Rates!$H$15,'Claim Details'!$I$19="Yes"),Rates!$I$24,IF(AND(C174="C",'Claim Details'!$I$28&gt;=Rates!$H$14,'Claim Details'!$I$28&lt;=Rates!$H$15,'Claim Details'!$I$19="No"),Rates!$H$24,IF(AND(C174="C",'Claim Details'!$I$28&gt;=Rates!$J$14,'Claim Details'!$I$28&lt;=Rates!$J$15,'Claim Details'!$I$19="Yes"),Rates!$K$24,IF(AND(C174="C",'Claim Details'!$I$28&gt;=Rates!$J$14,'Claim Details'!$I$28&lt;=Rates!$J$15,'Claim Details'!$I$19="No"),Rates!$J$24,"£0.00"))))))))))))))))))))))))</f>
        <v>£0.00</v>
      </c>
      <c r="BB174" s="189" t="str">
        <f t="shared" si="42"/>
        <v>£0.00</v>
      </c>
      <c r="BC174" s="1"/>
      <c r="BD174" s="189" t="str">
        <f>IF(AND(AE174="A",'Claim Details'!$I$28&gt;=Rates!$D$14,'Claim Details'!$I$28&lt;=Rates!$D$15,'Claim Details'!$I$19="Yes"),Rates!$J$17,IF(AND(AE174="A",'Claim Details'!$I$28&gt;=Rates!$D$14,'Claim Details'!$I$28&lt;=Rates!$D$15,'Claim Details'!$I$19="No"),Rates!$D$17,IF(AND(AE174="A",'Claim Details'!$I$28&gt;=Rates!$F$14,'Claim Details'!$I$28&lt;=Rates!$F$15,'Claim Details'!$I$19="Yes"),Rates!$G$17,IF(AND(AE174="A",'Claim Details'!$I$28&gt;=Rates!$F$14,'Claim Details'!$I$28&lt;=Rates!$F$15,'Claim Details'!$I$19="No"),Rates!$F$17,IF(AND(AE174="A",'Claim Details'!$I$28&gt;=Rates!$H$14,'Claim Details'!$I$28&lt;=Rates!$H$15,'Claim Details'!$I$19="Yes"),Rates!$I$17,IF(AND(AE174="A",'Claim Details'!$I$28&gt;=Rates!$H$14,'Claim Details'!$I$28&lt;=Rates!$H$15,'Claim Details'!$I$19="No"),Rates!$H$17,IF(AND(AE174="A",'Claim Details'!$I$28&gt;=Rates!$J$14,'Claim Details'!$I$28&lt;=Rates!$J$15,'Claim Details'!$I$19="Yes"),Rates!$K$17,IF(AND(AE174="A",'Claim Details'!$I$28&gt;=Rates!$J$14,'Claim Details'!$I$28&lt;=Rates!$J$15,'Claim Details'!$I$19="No"),Rates!$J$17,IF(AND(AE174="B",'Claim Details'!$I$28&gt;=Rates!$D$14,'Claim Details'!$I$28&lt;=Rates!$D$15,'Claim Details'!$I$19="Yes"),Rates!$E$18,IF(AND(AE174="B",'Claim Details'!$I$28&gt;=Rates!$D$14,'Claim Details'!$I$28&lt;=Rates!$D$15,'Claim Details'!$I$19="No"),Rates!$D$18,IF(AND(AE174="B",'Claim Details'!$I$28&gt;=Rates!$F$14,'Claim Details'!$I$28&lt;=Rates!$F$15,'Claim Details'!$I$19="Yes"),Rates!$G$18,IF(AND(AE174="B",'Claim Details'!$I$28&gt;=Rates!$F$14,'Claim Details'!$I$28&lt;=Rates!$F$15,'Claim Details'!$I$19="No"),Rates!$F$18,IF(AND(AE174="B",'Claim Details'!$I$28&gt;=Rates!$H$14,'Claim Details'!$I$28&lt;=Rates!$H$15,'Claim Details'!$I$19="Yes"),Rates!$I$18,IF(AND(AE174="B",'Claim Details'!$I$28&gt;=Rates!$H$14,'Claim Details'!$I$28&lt;=Rates!$H$15,'Claim Details'!$I$19="No"),Rates!$H$18,IF(AND(AE174="B",'Claim Details'!$I$28&gt;=Rates!$J$14,'Claim Details'!$I$28&lt;=Rates!$J$15,'Claim Details'!$I$19="Yes"),Rates!$K$18,IF(AND(AE174="B",'Claim Details'!$I$28&gt;=Rates!$J$14,'Claim Details'!$I$28&lt;=Rates!$J$15,'Claim Details'!$I$19="No"),Rates!$J$18,IF(AND(AE174="C",'Claim Details'!$I$28&gt;=Rates!$D$14,'Claim Details'!$I$28&lt;=Rates!$D$15,'Claim Details'!$I$19="Yes"),Rates!$E$19,IF(AND(AE174="C",'Claim Details'!$I$28&gt;=Rates!$D$14,'Claim Details'!$I$28&lt;=Rates!$D$15,'Claim Details'!$I$19="No"),Rates!$D$19,IF(AND(AE174="C",'Claim Details'!$I$28&gt;=Rates!$F$14,'Claim Details'!$I$28&lt;=Rates!$F$15,'Claim Details'!$I$19="Yes"),Rates!$G$19,IF(AND(AE174="C",'Claim Details'!$I$28&gt;=Rates!$F$14,'Claim Details'!$I$28&lt;=Rates!$F$15,'Claim Details'!$I$19="No"),Rates!$F$19,IF(AND(AE174="C",'Claim Details'!$I$28&gt;=Rates!$H$14,'Claim Details'!$I$28&lt;=Rates!$H$15,'Claim Details'!$I$19="Yes"),Rates!$I$19,IF(AND(AE174="C",'Claim Details'!$I$28&gt;=Rates!$H$14,'Claim Details'!$I$28&lt;=Rates!$H$15,'Claim Details'!$I$19="No"),Rates!$H$19,IF(AND(AE174="C",'Claim Details'!$I$28&gt;=Rates!$J$14,'Claim Details'!$I$28&lt;=Rates!$J$15,'Claim Details'!$I$19="Yes"),Rates!$K$19,IF(AND(AE174="C",'Claim Details'!$I$28&gt;=Rates!$J$14,'Claim Details'!$I$28&lt;=Rates!$J$15,'Claim Details'!$I$19="No"),Rates!$J$19,"£0.00"))))))))))))))))))))))))</f>
        <v>£0.00</v>
      </c>
      <c r="BE174" s="189" t="str">
        <f>IF(AND(AE174="A",'Claim Details'!$I$28&gt;=Rates!$D$14,'Claim Details'!$I$28&lt;=Rates!$D$15,'Claim Details'!$I$19="Yes"),Rates!$J$25,IF(AND(AE174="A",'Claim Details'!$I$28&gt;=Rates!$D$14,'Claim Details'!$I$28&lt;=Rates!$D$15,'Claim Details'!$I$19="No"),Rates!$D$25,IF(AND(AE174="A",'Claim Details'!$I$28&gt;=Rates!$F$14,'Claim Details'!$I$28&lt;=Rates!$F$15,'Claim Details'!$I$19="Yes"),Rates!$G$25,IF(AND(AE174="A",'Claim Details'!$I$28&gt;=Rates!$F$14,'Claim Details'!$I$28&lt;=Rates!$F$15,'Claim Details'!$I$19="No"),Rates!$F$25,IF(AND(AE174="A",'Claim Details'!$I$28&gt;=Rates!$H$14,'Claim Details'!$I$28&lt;=Rates!$H$15,'Claim Details'!$I$19="Yes"),Rates!$I$25,IF(AND(AE174="A",'Claim Details'!$I$28&gt;=Rates!$H$14,'Claim Details'!$I$28&lt;=Rates!$H$15,'Claim Details'!$I$19="No"),Rates!$H$25,IF(AND(AE174="A",'Claim Details'!$I$28&gt;=Rates!$J$14,'Claim Details'!$I$28&lt;=Rates!$J$15,'Claim Details'!$I$19="Yes"),Rates!$K$25,IF(AND(AE174="A",'Claim Details'!$I$28&gt;=Rates!$J$14,'Claim Details'!$I$28&lt;=Rates!$J$15,'Claim Details'!$I$19="No"),Rates!$J$25,IF(AND(AE174="B",'Claim Details'!$I$28&gt;=Rates!$D$14,'Claim Details'!$I$28&lt;=Rates!$D$15,'Claim Details'!$I$19="Yes"),Rates!$E$26,IF(AND(AE174="B",'Claim Details'!$I$28&gt;=Rates!$D$14,'Claim Details'!$I$28&lt;=Rates!$D$15,'Claim Details'!$I$19="No"),Rates!$D$26,IF(AND(AE174="B",'Claim Details'!$I$28&gt;=Rates!$F$14,'Claim Details'!$I$28&lt;=Rates!$F$15,'Claim Details'!$I$19="Yes"),Rates!$G$26,IF(AND(AE174="B",'Claim Details'!$I$28&gt;=Rates!$F$14,'Claim Details'!$I$28&lt;=Rates!$F$15,'Claim Details'!$I$19="No"),Rates!$F$26,IF(AND(AE174="B",'Claim Details'!$I$28&gt;=Rates!$H$14,'Claim Details'!$I$28&lt;=Rates!$H$15,'Claim Details'!$I$19="Yes"),Rates!$I$26,IF(AND(AE174="B",'Claim Details'!$I$28&gt;=Rates!$H$14,'Claim Details'!$I$28&lt;=Rates!$H$15,'Claim Details'!$I$19="No"),Rates!$H$26,IF(AND(AE174="B",'Claim Details'!$I$28&gt;=Rates!$J$14,'Claim Details'!$I$28&lt;=Rates!$J$15,'Claim Details'!$I$19="Yes"),Rates!$K$26,IF(AND(AE174="B",'Claim Details'!$I$28&gt;=Rates!$J$14,'Claim Details'!$I$28&lt;=Rates!$J$15,'Claim Details'!$I$19="No"),Rates!$J$26,IF(AND(AE174="C",'Claim Details'!$I$28&gt;=Rates!$D$14,'Claim Details'!$I$28&lt;=Rates!$D$15,'Claim Details'!$I$19="Yes"),Rates!$E$27,IF(AND(AE174="C",'Claim Details'!$I$28&gt;=Rates!$D$14,'Claim Details'!$I$28&lt;=Rates!$D$15,'Claim Details'!$I$19="No"),Rates!$D$27,IF(AND(AE174="C",'Claim Details'!$I$28&gt;=Rates!$F$14,'Claim Details'!$I$28&lt;=Rates!$F$15,'Claim Details'!$I$19="Yes"),Rates!$G$27,IF(AND(AE174="C",'Claim Details'!$I$28&gt;=Rates!$F$14,'Claim Details'!$I$28&lt;=Rates!$F$15,'Claim Details'!$I$19="No"),Rates!$F$27,IF(AND(AE174="C",'Claim Details'!$I$28&gt;=Rates!$H$14,'Claim Details'!$I$28&lt;=Rates!$H$15,'Claim Details'!$I$19="Yes"),Rates!$I$27,IF(AND(AE174="C",'Claim Details'!$I$28&gt;=Rates!$H$14,'Claim Details'!$I$28&lt;=Rates!$H$15,'Claim Details'!$I$19="No"),Rates!$H$27,IF(AND(AE174="C",'Claim Details'!$I$28&gt;=Rates!$J$14,'Claim Details'!$I$28&lt;=Rates!$J$15,'Claim Details'!$I$19="Yes"),Rates!$K$27,IF(AND(AE174="C",'Claim Details'!$I$28&gt;=Rates!$J$14,'Claim Details'!$I$28&lt;=Rates!$J$15,'Claim Details'!$I$19="No"),Rates!$J$27,"£0.00"))))))))))))))))))))))))</f>
        <v>£0.00</v>
      </c>
      <c r="BF174" s="189" t="str">
        <f>IF(AND(AE174="A",'Claim Details'!$I$28&gt;=Rates!$D$14,'Claim Details'!$I$28&lt;=Rates!$D$15,'Claim Details'!$I$19="Yes"),Rates!$E$20,IF(AND(AE174="A",'Claim Details'!$I$28&gt;=Rates!$D$14,'Claim Details'!$I$28&lt;=Rates!$D$15,'Claim Details'!$I$19="No"),Rates!$D$20,IF(AND(AE174="A",'Claim Details'!$I$28&gt;=Rates!$F$14,'Claim Details'!$I$28&lt;=Rates!$F$15,'Claim Details'!$I$19="Yes"),Rates!$G$20,IF(AND(AE174="A",'Claim Details'!$I$28&gt;=Rates!$F$14,'Claim Details'!$I$28&lt;=Rates!$F$15,'Claim Details'!$I$19="No"),Rates!$F$20,IF(AND(AE174="A",'Claim Details'!$I$28&gt;=Rates!$H$14,'Claim Details'!$I$28&lt;=Rates!$H$15,'Claim Details'!$I$19="Yes"),Rates!$I$20,IF(AND(AE174="A",'Claim Details'!$I$28&gt;=Rates!$H$14,'Claim Details'!$I$28&lt;=Rates!$H$15,'Claim Details'!$I$19="No"),Rates!$H$20,IF(AND(AE174="A",'Claim Details'!$I$28&gt;=Rates!$J$14,'Claim Details'!$I$28&lt;=Rates!$J$15,'Claim Details'!$I$19="Yes"),Rates!$K$20,IF(AND(AE174="A",'Claim Details'!$I$28&gt;=Rates!$J$14,'Claim Details'!$I$28&lt;=Rates!$J$15,'Claim Details'!$I$19="No"),Rates!$J$20,IF(AND(AE174="B",'Claim Details'!$I$28&gt;=Rates!$D$14,'Claim Details'!$I$28&lt;=Rates!$D$15,'Claim Details'!$I$19="Yes"),Rates!$E$21,IF(AND(AE174="B",'Claim Details'!$I$28&gt;=Rates!$D$14,'Claim Details'!$I$28&lt;=Rates!$D$15,'Claim Details'!$I$19="No"),Rates!$D$21,IF(AND(AE174="B",'Claim Details'!$I$28&gt;=Rates!$F$14,'Claim Details'!$I$28&lt;=Rates!$F$15,'Claim Details'!$I$19="Yes"),Rates!$G$21,IF(AND(AE174="B",'Claim Details'!$I$28&gt;=Rates!$F$14,'Claim Details'!$I$28&lt;=Rates!$F$15,'Claim Details'!$I$19="No"),Rates!$F$21,IF(AND(AE174="B",'Claim Details'!$I$28&gt;=Rates!$H$14,'Claim Details'!$I$28&lt;=Rates!$H$15,'Claim Details'!$I$19="Yes"),Rates!$I$21,IF(AND(AE174="B",'Claim Details'!$I$28&gt;=Rates!$H$14,'Claim Details'!$I$28&lt;=Rates!$H$15,'Claim Details'!$I$19="No"),Rates!$H$21,IF(AND(AE174="B",'Claim Details'!$I$28&gt;=Rates!$J$14,'Claim Details'!$I$28&lt;=Rates!$J$15,'Claim Details'!$I$19="Yes"),Rates!$K$21,IF(AND(AE174="B",'Claim Details'!$I$28&gt;=Rates!$J$14,'Claim Details'!$I$28&lt;=Rates!$J$15,'Claim Details'!$I$19="No"),Rates!$J$21,"£0.00"))))))))))))))))</f>
        <v>£0.00</v>
      </c>
      <c r="BG174" s="189" t="str">
        <f>IF(AND(AE174="A",'Claim Details'!$I$28&gt;=Rates!$D$14,'Claim Details'!$I$28&lt;=Rates!$D$15,'Claim Details'!$I$19="Yes"),Rates!$E$22,IF(AND(AE174="A",'Claim Details'!$I$28&gt;=Rates!$D$14,'Claim Details'!$I$28&lt;=Rates!$D$15,'Claim Details'!$I$19="No"),Rates!$D$22,IF(AND(AE174="A",'Claim Details'!$I$28&gt;=Rates!$F$14,'Claim Details'!$I$28&lt;=Rates!$F$15,'Claim Details'!$I$19="Yes"),Rates!$G$22,IF(AND(AE174="A",'Claim Details'!$I$28&gt;=Rates!$F$14,'Claim Details'!$I$28&lt;=Rates!$F$15,'Claim Details'!$I$19="No"),Rates!$F$22,IF(AND(AE174="A",'Claim Details'!$I$28&gt;=Rates!$H$14,'Claim Details'!$I$28&lt;=Rates!$H$15,'Claim Details'!$I$19="Yes"),Rates!$I$22,IF(AND(AE174="A",'Claim Details'!$I$28&gt;=Rates!$H$14,'Claim Details'!$I$28&lt;=Rates!$H$15,'Claim Details'!$I$19="No"),Rates!$H$22,IF(AND(AE174="A",'Claim Details'!$I$28&gt;=Rates!$J$14,'Claim Details'!$I$28&lt;=Rates!$J$15,'Claim Details'!$I$19="Yes"),Rates!$K$22,IF(AND(AE174="A",'Claim Details'!$I$28&gt;=Rates!$J$14,'Claim Details'!$I$28&lt;=Rates!$J$15,'Claim Details'!$I$19="No"),Rates!$J$22,IF(AND(AE174="B",'Claim Details'!$I$28&gt;=Rates!$D$14,'Claim Details'!$I$28&lt;=Rates!$D$15,'Claim Details'!$I$19="Yes"),Rates!$E$23,IF(AND(AE174="B",'Claim Details'!$I$28&gt;=Rates!$D$14,'Claim Details'!$I$28&lt;=Rates!$D$15,'Claim Details'!$I$19="No"),Rates!$D$23,IF(AND(AE174="B",'Claim Details'!$I$28&gt;=Rates!$F$14,'Claim Details'!$I$28&lt;=Rates!$F$15,'Claim Details'!$I$19="Yes"),Rates!$G$23,IF(AND(AE174="B",'Claim Details'!$I$28&gt;=Rates!$F$14,'Claim Details'!$I$28&lt;=Rates!$F$15,'Claim Details'!$I$19="No"),Rates!$F$23,IF(AND(AE174="B",'Claim Details'!$I$28&gt;=Rates!$H$14,'Claim Details'!$I$28&lt;=Rates!$H$15,'Claim Details'!$I$19="Yes"),Rates!$I$23,IF(AND(AE174="B",'Claim Details'!$I$28&gt;=Rates!$H$14,'Claim Details'!$I$28&lt;=Rates!$H$15,'Claim Details'!$I$19="No"),Rates!$H$23,IF(AND(AE174="B",'Claim Details'!$I$28&gt;=Rates!$J$14,'Claim Details'!$I$28&lt;=Rates!$J$15,'Claim Details'!$I$19="Yes"),Rates!$K$23,IF(AND(AE174="B",'Claim Details'!$I$28&gt;=Rates!$J$14,'Claim Details'!$I$28&lt;=Rates!$J$15,'Claim Details'!$I$19="No"),Rates!$J$23,IF(AND(AE174="C",'Claim Details'!$I$28&gt;=Rates!$D$14,'Claim Details'!$I$28&lt;=Rates!$D$15,'Claim Details'!$I$19="Yes"),Rates!$E$24,IF(AND(AE174="C",'Claim Details'!$I$28&gt;=Rates!$D$14,'Claim Details'!$I$28&lt;=Rates!$D$15,'Claim Details'!$I$19="No"),Rates!$D$24,IF(AND(AE174="C",'Claim Details'!$I$28&gt;=Rates!$F$14,'Claim Details'!$I$28&lt;=Rates!$F$15,'Claim Details'!$I$19="Yes"),Rates!$G$24,IF(AND(AE174="C",'Claim Details'!$I$28&gt;=Rates!$F$14,'Claim Details'!$I$28&lt;=Rates!$F$15,'Claim Details'!$I$19="No"),Rates!$F$24,IF(AND(AE174="C",'Claim Details'!$I$28&gt;=Rates!$H$14,'Claim Details'!$I$28&lt;=Rates!$H$15,'Claim Details'!$I$19="Yes"),Rates!$I$24,IF(AND(AE174="C",'Claim Details'!$I$28&gt;=Rates!$H$14,'Claim Details'!$I$28&lt;=Rates!$H$15,'Claim Details'!$I$19="No"),Rates!$H$24,IF(AND(AE174="C",'Claim Details'!$I$28&gt;=Rates!$J$14,'Claim Details'!$I$28&lt;=Rates!$J$15,'Claim Details'!$I$19="Yes"),Rates!$K$24,IF(AND(AE174="C",'Claim Details'!$I$28&gt;=Rates!$J$14,'Claim Details'!$I$28&lt;=Rates!$J$15,'Claim Details'!$I$19="No"),Rates!$J$24,"£0.00"))))))))))))))))))))))))</f>
        <v>£0.00</v>
      </c>
      <c r="BH174" s="189" t="str">
        <f t="shared" si="43"/>
        <v>£0.00</v>
      </c>
      <c r="BI174" s="189">
        <f t="shared" si="44"/>
        <v>0</v>
      </c>
      <c r="BO174" s="202" t="str">
        <f>IF(H174="","£0.00",IF(AP174="4","£0.00",IF(AP174="5","£0.00",IF(AP174="1","£0.00",((AQ174*H174)*'Claim Details'!$F$111)/100))))</f>
        <v>£0.00</v>
      </c>
      <c r="BP174" s="202" t="str">
        <f>IF(T174="","£0.00",IF(AP174="4","£0.00",IF(AP174="5","£0.00",IF(AP174="1","£0.00",((AR174*T174)*'Claim Details'!$N$111)/100))))</f>
        <v>£0.00</v>
      </c>
      <c r="BQ174" s="202" t="str">
        <f>IF(AI174="","£0.00",IF(AP174="4","£0.00",IF(AP174="5","£0.00",IF(AP174="1","£0.00",((BI174*AI174)*'Claim Details'!$W$111)/100))))</f>
        <v>£0.00</v>
      </c>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row>
    <row r="175" spans="1:97" ht="15">
      <c r="A175" s="145"/>
      <c r="B175" s="91"/>
      <c r="C175" s="96"/>
      <c r="D175" s="97"/>
      <c r="E175" s="98"/>
      <c r="F175" s="89"/>
      <c r="G175" s="99"/>
      <c r="H175" s="100"/>
      <c r="I175" s="221" t="str">
        <f t="shared" si="34"/>
        <v>£0.00</v>
      </c>
      <c r="J175" s="101"/>
      <c r="K175" s="100"/>
      <c r="L175" s="221" t="str">
        <f t="shared" si="35"/>
        <v>£0.00</v>
      </c>
      <c r="M175" s="101"/>
      <c r="N175" s="102"/>
      <c r="O175" s="145"/>
      <c r="P175" s="77"/>
      <c r="Q175" s="87"/>
      <c r="R175" s="87"/>
      <c r="S175" s="87"/>
      <c r="T175" s="149" t="str">
        <f t="shared" si="36"/>
        <v/>
      </c>
      <c r="U175" s="87" t="str">
        <f t="shared" si="45"/>
        <v/>
      </c>
      <c r="V175" s="87"/>
      <c r="W175" s="53" t="str">
        <f t="shared" si="37"/>
        <v>£0.00</v>
      </c>
      <c r="X175" s="53"/>
      <c r="Y175" s="87"/>
      <c r="Z175" s="78"/>
      <c r="AA175" s="79"/>
      <c r="AB175" s="160"/>
      <c r="AC175" s="98"/>
      <c r="AD175" s="225"/>
      <c r="AE175" s="235" t="str">
        <f t="shared" si="38"/>
        <v/>
      </c>
      <c r="AF175" s="87" t="str">
        <f t="shared" si="39"/>
        <v/>
      </c>
      <c r="AG175" s="53"/>
      <c r="AH175" s="224"/>
      <c r="AI175" s="226" t="str">
        <f t="shared" si="31"/>
        <v/>
      </c>
      <c r="AJ175" s="236" t="str">
        <f t="shared" si="40"/>
        <v>£0.00</v>
      </c>
      <c r="AK175" s="31"/>
      <c r="AL175" s="1"/>
      <c r="AM175" s="1"/>
      <c r="AN175" s="1"/>
      <c r="AO175" s="1"/>
      <c r="AP175" s="1" t="str">
        <f t="shared" si="32"/>
        <v/>
      </c>
      <c r="AQ175" s="27">
        <f t="shared" si="33"/>
        <v>0</v>
      </c>
      <c r="AR175" s="189">
        <f t="shared" si="41"/>
        <v>0</v>
      </c>
      <c r="AS175" s="190" t="str">
        <f>IF(AND(C175="A",'Claim Details'!$E$28&gt;=Rates!$D$14,'Claim Details'!$E$28&lt;=Rates!$D$15,'Claim Details'!$E$19="Yes"),Rates!$E$17,IF(AND(C175="A",'Claim Details'!$E$28&gt;=Rates!$D$14,'Claim Details'!$E$28&lt;=Rates!$D$15,'Claim Details'!$E$19="No"),Rates!$D$17,IF(AND(C175="A",'Claim Details'!$E$28&gt;=Rates!$F$14,'Claim Details'!$E$28&lt;=Rates!$F$15,'Claim Details'!$E$19="Yes"),Rates!$G$17,IF(AND(C175="A",'Claim Details'!$E$28&gt;=Rates!$F$14,'Claim Details'!$E$28&lt;=Rates!$F$15,'Claim Details'!$E$19="No"),Rates!$F$17,IF(AND(C175="A",'Claim Details'!$E$28&gt;=Rates!$H$14,'Claim Details'!$E$28&lt;=Rates!$H$15,'Claim Details'!$E$19="Yes"),Rates!$I$17,IF(AND(C175="A",'Claim Details'!$E$28&gt;=Rates!$H$14,'Claim Details'!$E$28&lt;=Rates!$H$15,'Claim Details'!$E$19="No"),Rates!$H$17,IF(AND(C175="A",'Claim Details'!$E$28&gt;=Rates!$J$14,'Claim Details'!$E$28&lt;=Rates!$J$15,'Claim Details'!$E$19="Yes"),Rates!$K$17,IF(AND(C175="A",'Claim Details'!$E$28&gt;=Rates!$J$14,'Claim Details'!$E$28&lt;=Rates!$J$15,'Claim Details'!$E$19="No"),Rates!$J$17,IF(AND(C175="B",'Claim Details'!$E$28&gt;=Rates!$D$14,'Claim Details'!$E$28&lt;=Rates!$D$15,'Claim Details'!$E$19="Yes"),Rates!$E$18,IF(AND(C175="B",'Claim Details'!$E$28&gt;=Rates!$D$14,'Claim Details'!$E$28&lt;=Rates!$D$15,'Claim Details'!$E$19="No"),Rates!$D$18,IF(AND(C175="B",'Claim Details'!$E$28&gt;=Rates!$F$14,'Claim Details'!$E$28&lt;=Rates!$F$15,'Claim Details'!$E$19="Yes"),Rates!$G$18,IF(AND(C175="B",'Claim Details'!$E$28&gt;=Rates!$F$14,'Claim Details'!$E$28&lt;=Rates!$F$15,'Claim Details'!$E$19="No"),Rates!$F$18,IF(AND(C175="B",'Claim Details'!$E$28&gt;=Rates!$H$14,'Claim Details'!$E$28&lt;=Rates!$H$15,'Claim Details'!$E$19="Yes"),Rates!$I$18,IF(AND(C175="B",'Claim Details'!$E$28&gt;=Rates!$H$14,'Claim Details'!$E$28&lt;=Rates!$H$15,'Claim Details'!$E$19="No"),Rates!$H$18,IF(AND(C175="B",'Claim Details'!$E$28&gt;=Rates!$J$14,'Claim Details'!$E$28&lt;=Rates!$J$15,'Claim Details'!$E$19="Yes"),Rates!$K$18,IF(AND(C175="B",'Claim Details'!$E$28&gt;=Rates!$J$14,'Claim Details'!$E$28&lt;=Rates!$J$15,'Claim Details'!$E$19="No"),Rates!$J$18,IF(AND(C175="C",'Claim Details'!$E$28&gt;=Rates!$D$14,'Claim Details'!$E$28&lt;=Rates!$D$15,'Claim Details'!$E$19="Yes"),Rates!$E$19,IF(AND(C175="C",'Claim Details'!$E$28&gt;=Rates!$D$14,'Claim Details'!$E$28&lt;=Rates!$D$15,'Claim Details'!$E$19="No"),Rates!$D$19,IF(AND(C175="C",'Claim Details'!$E$28&gt;=Rates!$F$14,'Claim Details'!$E$28&lt;=Rates!$F$15,'Claim Details'!$E$19="Yes"),Rates!$G$19,IF(AND(C175="C",'Claim Details'!$E$28&gt;=Rates!$F$14,'Claim Details'!$E$28&lt;=Rates!$F$15,'Claim Details'!$E$19="No"),Rates!$F$19,IF(AND(C175="C",'Claim Details'!$E$28&gt;=Rates!$H$14,'Claim Details'!$E$28&lt;=Rates!$H$15,'Claim Details'!$E$19="Yes"),Rates!$I$19,IF(AND(C175="C",'Claim Details'!$E$28&gt;=Rates!$H$14,'Claim Details'!$E$28&lt;=Rates!$H$15,'Claim Details'!$E$19="No"),Rates!$H$19,IF(AND(C175="C",'Claim Details'!$E$28&gt;=Rates!$J$14,'Claim Details'!$E$28&lt;=Rates!$J$15,'Claim Details'!$E$19="Yes"),Rates!$K$19,IF(AND(C175="C",'Claim Details'!$E$28&gt;=Rates!$J$14,'Claim Details'!$E$28&lt;=Rates!$J$15,'Claim Details'!$E$19="No"),Rates!$J$19,"£0.00"))))))))))))))))))))))))</f>
        <v>£0.00</v>
      </c>
      <c r="AT175" s="189" t="str">
        <f>IF(AND(C175="A",'Claim Details'!$E$28&gt;=Rates!$D$14,'Claim Details'!$E$28&lt;=Rates!$D$15,'Claim Details'!$E$19="Yes"),Rates!$E$25,IF(AND(C175="A",'Claim Details'!$E$28&gt;=Rates!$D$14,'Claim Details'!$E$28&lt;=Rates!$D$15,'Claim Details'!$E$19="No"),Rates!$D$25,IF(AND(C175="A",'Claim Details'!$E$28&gt;=Rates!$F$14,'Claim Details'!$E$28&lt;=Rates!$F$15,'Claim Details'!$E$19="Yes"),Rates!$G$25,IF(AND(C175="A",'Claim Details'!$E$28&gt;=Rates!$F$14,'Claim Details'!$E$28&lt;=Rates!$F$15,'Claim Details'!$E$19="No"),Rates!$F$25,IF(AND(C175="A",'Claim Details'!$E$28&gt;=Rates!$H$14,'Claim Details'!$E$28&lt;=Rates!$H$15,'Claim Details'!$E$19="Yes"),Rates!$I$25,IF(AND(C175="A",'Claim Details'!$E$28&gt;=Rates!$H$14,'Claim Details'!$E$28&lt;=Rates!$H$15,'Claim Details'!$E$19="No"),Rates!$H$25,IF(AND(C175="A",'Claim Details'!$E$28&gt;=Rates!$J$14,'Claim Details'!$E$28&lt;=Rates!$J$15,'Claim Details'!$E$19="Yes"),Rates!$K$25,IF(AND(C175="A",'Claim Details'!$E$28&gt;=Rates!$J$14,'Claim Details'!$E$28&lt;=Rates!$J$15,'Claim Details'!$E$19="No"),Rates!$J$25,IF(AND(C175="B",'Claim Details'!$E$28&gt;=Rates!$D$14,'Claim Details'!$E$28&lt;=Rates!$D$15,'Claim Details'!$E$19="Yes"),Rates!$E$26,IF(AND(C175="B",'Claim Details'!$E$28&gt;=Rates!$D$14,'Claim Details'!$E$28&lt;=Rates!$D$15,'Claim Details'!$E$19="No"),Rates!$D$26,IF(AND(C175="B",'Claim Details'!$E$28&gt;=Rates!$F$14,'Claim Details'!$E$28&lt;=Rates!$F$15,'Claim Details'!$E$19="Yes"),Rates!$G$26,IF(AND(C175="B",'Claim Details'!$E$28&gt;=Rates!$F$14,'Claim Details'!$E$28&lt;=Rates!$F$15,'Claim Details'!$E$19="No"),Rates!$F$26,IF(AND(C175="B",'Claim Details'!$E$28&gt;=Rates!$H$14,'Claim Details'!$E$28&lt;=Rates!$H$15,'Claim Details'!$E$19="Yes"),Rates!$I$26,IF(AND(C175="B",'Claim Details'!$E$28&gt;=Rates!$H$14,'Claim Details'!$E$28&lt;=Rates!$H$15,'Claim Details'!$E$19="No"),Rates!$H$26,IF(AND(C175="B",'Claim Details'!$E$28&gt;=Rates!$J$14,'Claim Details'!$E$28&lt;=Rates!$J$15,'Claim Details'!$E$19="Yes"),Rates!$K$26,IF(AND(C175="B",'Claim Details'!$E$28&gt;=Rates!$J$14,'Claim Details'!$E$28&lt;=Rates!$J$15,'Claim Details'!$E$19="No"),Rates!$J$26,IF(AND(C175="C",'Claim Details'!$E$28&gt;=Rates!$D$14,'Claim Details'!$E$28&lt;=Rates!$D$15,'Claim Details'!$E$19="Yes"),Rates!$E$27,IF(AND(C175="C",'Claim Details'!$E$28&gt;=Rates!$D$14,'Claim Details'!$E$28&lt;=Rates!$D$15,'Claim Details'!$E$19="No"),Rates!$D$27,IF(AND(C175="C",'Claim Details'!$E$28&gt;=Rates!$F$14,'Claim Details'!$E$28&lt;=Rates!$F$15,'Claim Details'!$E$19="Yes"),Rates!$G$27,IF(AND(C175="C",'Claim Details'!$E$28&gt;=Rates!$F$14,'Claim Details'!$E$28&lt;=Rates!$F$15,'Claim Details'!$E$19="No"),Rates!$F$27,IF(AND(C175="C",'Claim Details'!$E$28&gt;=Rates!$H$14,'Claim Details'!$E$28&lt;=Rates!$H$15,'Claim Details'!$E$19="Yes"),Rates!$I$27,IF(AND(C175="C",'Claim Details'!$E$28&gt;=Rates!$H$14,'Claim Details'!$E$28&lt;=Rates!$H$15,'Claim Details'!$E$19="No"),Rates!$H$27,IF(AND(C175="C",'Claim Details'!$E$28&gt;=Rates!$J$14,'Claim Details'!$E$28&lt;=Rates!$J$15,'Claim Details'!$E$19="Yes"),Rates!$K$27,IF(AND(C175="C",'Claim Details'!$E$28&gt;=Rates!$J$14,'Claim Details'!$E$28&lt;=Rates!$J$15,'Claim Details'!$E$19="No"),Rates!$J$27,"£0.00"))))))))))))))))))))))))</f>
        <v>£0.00</v>
      </c>
      <c r="AU175" s="191" t="str">
        <f>IF(AND(C175="A",'Claim Details'!$E$28&gt;=Rates!$D$14,'Claim Details'!$E$28&lt;=Rates!$D$15,'Claim Details'!$E$19="Yes"),Rates!$E$20,IF(AND(C175="A",'Claim Details'!$E$28&gt;=Rates!$D$14,'Claim Details'!$E$28&lt;=Rates!$D$15,'Claim Details'!$E$19="No"),Rates!$D$20,IF(AND(C175="A",'Claim Details'!$E$28&gt;=Rates!$F$14,'Claim Details'!$E$28&lt;=Rates!$F$15,'Claim Details'!$E$19="Yes"),Rates!$G$20,IF(AND(C175="A",'Claim Details'!$E$28&gt;=Rates!$F$14,'Claim Details'!$E$28&lt;=Rates!$F$15,'Claim Details'!$E$19="No"),Rates!$F$20,IF(AND(C175="A",'Claim Details'!$E$28&gt;=Rates!$H$14,'Claim Details'!$E$28&lt;=Rates!$H$15,'Claim Details'!$E$19="Yes"),Rates!$I$20,IF(AND(C175="A",'Claim Details'!$E$28&gt;=Rates!$H$14,'Claim Details'!$E$28&lt;=Rates!$H$15,'Claim Details'!$E$19="No"),Rates!$H$20,IF(AND(C175="A",'Claim Details'!$E$28&gt;=Rates!$J$14,'Claim Details'!$E$28&lt;=Rates!$J$15,'Claim Details'!$E$19="Yes"),Rates!$K$20,IF(AND(C175="A",'Claim Details'!$E$28&gt;=Rates!$J$14,'Claim Details'!$E$28&lt;=Rates!$J$15,'Claim Details'!$E$19="No"),Rates!$J$20,IF(AND(C175="B",'Claim Details'!$E$28&gt;=Rates!$D$14,'Claim Details'!$E$28&lt;=Rates!$D$15,'Claim Details'!$E$19="Yes"),Rates!$E$21,IF(AND(C175="B",'Claim Details'!$E$28&gt;=Rates!$D$14,'Claim Details'!$E$28&lt;=Rates!$D$15,'Claim Details'!$E$19="No"),Rates!$D$21,IF(AND(C175="B",'Claim Details'!$E$28&gt;=Rates!$F$14,'Claim Details'!$E$28&lt;=Rates!$F$15,'Claim Details'!$E$19="Yes"),Rates!$G$21,IF(AND(C175="B",'Claim Details'!$E$28&gt;=Rates!$F$14,'Claim Details'!$E$28&lt;=Rates!$F$15,'Claim Details'!$E$19="No"),Rates!$F$21,IF(AND(C175="B",'Claim Details'!$E$28&gt;=Rates!$H$14,'Claim Details'!$E$28&lt;=Rates!$H$15,'Claim Details'!$E$19="Yes"),Rates!$I$21,IF(AND(C175="B",'Claim Details'!$E$28&gt;=Rates!$H$14,'Claim Details'!$E$28&lt;=Rates!$H$15,'Claim Details'!$E$19="No"),Rates!$H$21,IF(AND(C175="B",'Claim Details'!$E$28&gt;=Rates!$J$14,'Claim Details'!$E$28&lt;=Rates!$J$15,'Claim Details'!$E$19="Yes"),Rates!$K$21,IF(AND(C175="B",'Claim Details'!$E$28&gt;=Rates!$J$14,'Claim Details'!$E$28&lt;=Rates!$J$15,'Claim Details'!$E$19="No"),Rates!$J$21,"£0.00"))))))))))))))))</f>
        <v>£0.00</v>
      </c>
      <c r="AV175" s="191" t="str">
        <f>IF(AND(C175="A",'Claim Details'!$E$28&gt;=Rates!$D$14,'Claim Details'!$E$28&lt;=Rates!$D$15,'Claim Details'!$E$19="Yes"),Rates!$E$22,IF(AND(C175="A",'Claim Details'!$E$28&gt;=Rates!$D$14,'Claim Details'!$E$28&lt;=Rates!$D$15,'Claim Details'!$E$19="No"),Rates!$D$22,IF(AND(C175="A",'Claim Details'!$E$28&gt;=Rates!$F$14,'Claim Details'!$E$28&lt;=Rates!$F$15,'Claim Details'!$E$19="Yes"),Rates!$G$22,IF(AND(C175="A",'Claim Details'!$E$28&gt;=Rates!$F$14,'Claim Details'!$E$28&lt;=Rates!$F$15,'Claim Details'!$E$19="No"),Rates!$F$22,IF(AND(C175="A",'Claim Details'!$E$28&gt;=Rates!$H$14,'Claim Details'!$E$28&lt;=Rates!$H$15,'Claim Details'!$E$19="Yes"),Rates!$I$22,IF(AND(C175="A",'Claim Details'!$E$28&gt;=Rates!$H$14,'Claim Details'!$E$28&lt;=Rates!$H$15,'Claim Details'!$E$19="No"),Rates!$H$22,IF(AND(C175="A",'Claim Details'!$E$28&gt;=Rates!$J$14,'Claim Details'!$E$28&lt;=Rates!$J$15,'Claim Details'!$E$19="Yes"),Rates!$K$22,IF(AND(C175="A",'Claim Details'!$E$28&gt;=Rates!$J$14,'Claim Details'!$E$28&lt;=Rates!$J$15,'Claim Details'!$E$19="No"),Rates!$J$22,IF(AND(C175="B",'Claim Details'!$E$28&gt;=Rates!$D$14,'Claim Details'!$E$28&lt;=Rates!$D$15,'Claim Details'!$E$19="Yes"),Rates!$E$23,IF(AND(C175="B",'Claim Details'!$E$28&gt;=Rates!$D$14,'Claim Details'!$E$28&lt;=Rates!$D$15,'Claim Details'!$E$19="No"),Rates!$D$23,IF(AND(C175="B",'Claim Details'!$E$28&gt;=Rates!$F$14,'Claim Details'!$E$28&lt;=Rates!$F$15,'Claim Details'!$E$19="Yes"),Rates!$G$23,IF(AND(C175="B",'Claim Details'!$E$28&gt;=Rates!$F$14,'Claim Details'!$E$28&lt;=Rates!$F$15,'Claim Details'!$E$19="No"),Rates!$F$23,IF(AND(C175="B",'Claim Details'!$E$28&gt;=Rates!$H$14,'Claim Details'!$E$28&lt;=Rates!$H$15,'Claim Details'!$E$19="Yes"),Rates!$I$23,IF(AND(C175="B",'Claim Details'!$E$28&gt;=Rates!$H$14,'Claim Details'!$E$28&lt;=Rates!$H$15,'Claim Details'!$E$19="No"),Rates!$H$23,IF(AND(C175="B",'Claim Details'!$E$28&gt;=Rates!$J$14,'Claim Details'!$E$28&lt;=Rates!$J$15,'Claim Details'!$E$19="Yes"),Rates!$K$23,IF(AND(C175="B",'Claim Details'!$E$28&gt;=Rates!$J$14,'Claim Details'!$E$28&lt;=Rates!$J$15,'Claim Details'!$E$19="No"),Rates!$J$23,IF(AND(C175="C",'Claim Details'!$E$28&gt;=Rates!$D$14,'Claim Details'!$E$28&lt;=Rates!$D$15,'Claim Details'!$E$19="Yes"),Rates!$E$24,IF(AND(C175="C",'Claim Details'!$E$28&gt;=Rates!$D$14,'Claim Details'!$E$28&lt;=Rates!$D$15,'Claim Details'!$E$19="No"),Rates!$D$24,IF(AND(C175="C",'Claim Details'!$E$28&gt;=Rates!$F$14,'Claim Details'!$E$28&lt;=Rates!$F$15,'Claim Details'!$E$19="Yes"),Rates!$G$24,IF(AND(C175="C",'Claim Details'!$E$28&gt;=Rates!$F$14,'Claim Details'!$E$28&lt;=Rates!$F$15,'Claim Details'!$E$19="No"),Rates!$F$24,IF(AND(C175="C",'Claim Details'!$E$28&gt;=Rates!$H$14,'Claim Details'!$E$28&lt;=Rates!$H$15,'Claim Details'!$E$19="Yes"),Rates!$I$24,IF(AND(C175="C",'Claim Details'!$E$28&gt;=Rates!$H$14,'Claim Details'!$E$28&lt;=Rates!$H$15,'Claim Details'!$E$19="No"),Rates!$H$24,IF(AND(C175="C",'Claim Details'!$E$28&gt;=Rates!$J$14,'Claim Details'!$E$28&lt;=Rates!$J$15,'Claim Details'!$E$19="Yes"),Rates!$K$24,IF(AND(C175="C",'Claim Details'!$E$28&gt;=Rates!$J$14,'Claim Details'!$E$28&lt;=Rates!$J$15,'Claim Details'!$E$19="No"),Rates!$J$24,"£0.00"))))))))))))))))))))))))</f>
        <v>£0.00</v>
      </c>
      <c r="AW175" s="1"/>
      <c r="AX175" s="189" t="str">
        <f>IF(AND(U175="A",'Claim Details'!$I$28&gt;=Rates!$D$14,'Claim Details'!$I$28&lt;=Rates!$D$15,'Claim Details'!$I$19="Yes"),Rates!$J$17,IF(AND(U175="A",'Claim Details'!$I$28&gt;=Rates!$D$14,'Claim Details'!$I$28&lt;=Rates!$D$15,'Claim Details'!$I$19="No"),Rates!$D$17,IF(AND(U175="A",'Claim Details'!$I$28&gt;=Rates!$F$14,'Claim Details'!$I$28&lt;=Rates!$F$15,'Claim Details'!$I$19="Yes"),Rates!$G$17,IF(AND(U175="A",'Claim Details'!$I$28&gt;=Rates!$F$14,'Claim Details'!$I$28&lt;=Rates!$F$15,'Claim Details'!$I$19="No"),Rates!$F$17,IF(AND(U175="A",'Claim Details'!$I$28&gt;=Rates!$H$14,'Claim Details'!$I$28&lt;=Rates!$H$15,'Claim Details'!$I$19="Yes"),Rates!$I$17,IF(AND(U175="A",'Claim Details'!$I$28&gt;=Rates!$H$14,'Claim Details'!$I$28&lt;=Rates!$H$15,'Claim Details'!$I$19="No"),Rates!$H$17,IF(AND(U175="A",'Claim Details'!$I$28&gt;=Rates!$J$14,'Claim Details'!$I$28&lt;=Rates!$J$15,'Claim Details'!$I$19="Yes"),Rates!$K$17,IF(AND(U175="A",'Claim Details'!$I$28&gt;=Rates!$J$14,'Claim Details'!$I$28&lt;=Rates!$J$15,'Claim Details'!$I$19="No"),Rates!$J$17,IF(AND(U175="B",'Claim Details'!$I$28&gt;=Rates!$D$14,'Claim Details'!$I$28&lt;=Rates!$D$15,'Claim Details'!$I$19="Yes"),Rates!$E$18,IF(AND(U175="B",'Claim Details'!$I$28&gt;=Rates!$D$14,'Claim Details'!$I$28&lt;=Rates!$D$15,'Claim Details'!$I$19="No"),Rates!$D$18,IF(AND(U175="B",'Claim Details'!$I$28&gt;=Rates!$F$14,'Claim Details'!$I$28&lt;=Rates!$F$15,'Claim Details'!$I$19="Yes"),Rates!$G$18,IF(AND(U175="B",'Claim Details'!$I$28&gt;=Rates!$F$14,'Claim Details'!$I$28&lt;=Rates!$F$15,'Claim Details'!$I$19="No"),Rates!$F$18,IF(AND(U175="B",'Claim Details'!$I$28&gt;=Rates!$H$14,'Claim Details'!$I$28&lt;=Rates!$H$15,'Claim Details'!$I$19="Yes"),Rates!$I$18,IF(AND(U175="B",'Claim Details'!$I$28&gt;=Rates!$H$14,'Claim Details'!$I$28&lt;=Rates!$H$15,'Claim Details'!$I$19="No"),Rates!$H$18,IF(AND(U175="B",'Claim Details'!$I$28&gt;=Rates!$J$14,'Claim Details'!$I$28&lt;=Rates!$J$15,'Claim Details'!$I$19="Yes"),Rates!$K$18,IF(AND(U175="B",'Claim Details'!$I$28&gt;=Rates!$J$14,'Claim Details'!$I$28&lt;=Rates!$J$15,'Claim Details'!$I$19="No"),Rates!$J$18,IF(AND(U175="C",'Claim Details'!$I$28&gt;=Rates!$D$14,'Claim Details'!$I$28&lt;=Rates!$D$15,'Claim Details'!$I$19="Yes"),Rates!$E$19,IF(AND(U175="C",'Claim Details'!$I$28&gt;=Rates!$D$14,'Claim Details'!$I$28&lt;=Rates!$D$15,'Claim Details'!$I$19="No"),Rates!$D$19,IF(AND(U175="C",'Claim Details'!$I$28&gt;=Rates!$F$14,'Claim Details'!$I$28&lt;=Rates!$F$15,'Claim Details'!$I$19="Yes"),Rates!$G$19,IF(AND(U175="C",'Claim Details'!$I$28&gt;=Rates!$F$14,'Claim Details'!$I$28&lt;=Rates!$F$15,'Claim Details'!$I$19="No"),Rates!$F$19,IF(AND(U175="C",'Claim Details'!$I$28&gt;=Rates!$H$14,'Claim Details'!$I$28&lt;=Rates!$H$15,'Claim Details'!$I$19="Yes"),Rates!$I$19,IF(AND(U175="C",'Claim Details'!$I$28&gt;=Rates!$H$14,'Claim Details'!$I$28&lt;=Rates!$H$15,'Claim Details'!$I$19="No"),Rates!$H$19,IF(AND(U175="C",'Claim Details'!$I$28&gt;=Rates!$J$14,'Claim Details'!$I$28&lt;=Rates!$J$15,'Claim Details'!$I$19="Yes"),Rates!$K$19,IF(AND(U175="C",'Claim Details'!$I$28&gt;=Rates!$J$14,'Claim Details'!$I$28&lt;=Rates!$J$15,'Claim Details'!$I$19="No"),Rates!$J$19,"£0.00"))))))))))))))))))))))))</f>
        <v>£0.00</v>
      </c>
      <c r="AY175" s="189" t="str">
        <f>IF(AND(C175="A",'Claim Details'!$I$28&gt;=Rates!$D$14,'Claim Details'!$I$28&lt;=Rates!$D$15,'Claim Details'!$I$19="Yes"),Rates!$J$25,IF(AND(C175="A",'Claim Details'!$I$28&gt;=Rates!$D$14,'Claim Details'!$I$28&lt;=Rates!$D$15,'Claim Details'!$I$19="No"),Rates!$D$25,IF(AND(C175="A",'Claim Details'!$I$28&gt;=Rates!$F$14,'Claim Details'!$I$28&lt;=Rates!$F$15,'Claim Details'!$I$19="Yes"),Rates!$G$25,IF(AND(C175="A",'Claim Details'!$I$28&gt;=Rates!$F$14,'Claim Details'!$I$28&lt;=Rates!$F$15,'Claim Details'!$I$19="No"),Rates!$F$25,IF(AND(C175="A",'Claim Details'!$I$28&gt;=Rates!$H$14,'Claim Details'!$I$28&lt;=Rates!$H$15,'Claim Details'!$I$19="Yes"),Rates!$I$25,IF(AND(C175="A",'Claim Details'!$I$28&gt;=Rates!$H$14,'Claim Details'!$I$28&lt;=Rates!$H$15,'Claim Details'!$I$19="No"),Rates!$H$25,IF(AND(C175="A",'Claim Details'!$I$28&gt;=Rates!$J$14,'Claim Details'!$I$28&lt;=Rates!$J$15,'Claim Details'!$I$19="Yes"),Rates!$K$25,IF(AND(C175="A",'Claim Details'!$I$28&gt;=Rates!$J$14,'Claim Details'!$I$28&lt;=Rates!$J$15,'Claim Details'!$I$19="No"),Rates!$J$25,IF(AND(C175="B",'Claim Details'!$I$28&gt;=Rates!$D$14,'Claim Details'!$I$28&lt;=Rates!$D$15,'Claim Details'!$I$19="Yes"),Rates!$E$26,IF(AND(C175="B",'Claim Details'!$I$28&gt;=Rates!$D$14,'Claim Details'!$I$28&lt;=Rates!$D$15,'Claim Details'!$I$19="No"),Rates!$D$26,IF(AND(C175="B",'Claim Details'!$I$28&gt;=Rates!$F$14,'Claim Details'!$I$28&lt;=Rates!$F$15,'Claim Details'!$I$19="Yes"),Rates!$G$26,IF(AND(C175="B",'Claim Details'!$I$28&gt;=Rates!$F$14,'Claim Details'!$I$28&lt;=Rates!$F$15,'Claim Details'!$I$19="No"),Rates!$F$26,IF(AND(C175="B",'Claim Details'!$I$28&gt;=Rates!$H$14,'Claim Details'!$I$28&lt;=Rates!$H$15,'Claim Details'!$I$19="Yes"),Rates!$I$26,IF(AND(C175="B",'Claim Details'!$I$28&gt;=Rates!$H$14,'Claim Details'!$I$28&lt;=Rates!$H$15,'Claim Details'!$I$19="No"),Rates!$H$26,IF(AND(C175="B",'Claim Details'!$I$28&gt;=Rates!$J$14,'Claim Details'!$I$28&lt;=Rates!$J$15,'Claim Details'!$I$19="Yes"),Rates!$K$26,IF(AND(C175="B",'Claim Details'!$I$28&gt;=Rates!$J$14,'Claim Details'!$I$28&lt;=Rates!$J$15,'Claim Details'!$I$19="No"),Rates!$J$26,IF(AND(C175="C",'Claim Details'!$I$28&gt;=Rates!$D$14,'Claim Details'!$I$28&lt;=Rates!$D$15,'Claim Details'!$I$19="Yes"),Rates!$E$27,IF(AND(C175="C",'Claim Details'!$I$28&gt;=Rates!$D$14,'Claim Details'!$I$28&lt;=Rates!$D$15,'Claim Details'!$I$19="No"),Rates!$D$27,IF(AND(C175="C",'Claim Details'!$I$28&gt;=Rates!$F$14,'Claim Details'!$I$28&lt;=Rates!$F$15,'Claim Details'!$I$19="Yes"),Rates!$G$27,IF(AND(C175="C",'Claim Details'!$I$28&gt;=Rates!$F$14,'Claim Details'!$I$28&lt;=Rates!$F$15,'Claim Details'!$I$19="No"),Rates!$F$27,IF(AND(C175="C",'Claim Details'!$I$28&gt;=Rates!$H$14,'Claim Details'!$I$28&lt;=Rates!$H$15,'Claim Details'!$I$19="Yes"),Rates!$I$27,IF(AND(C175="C",'Claim Details'!$I$28&gt;=Rates!$H$14,'Claim Details'!$I$28&lt;=Rates!$H$15,'Claim Details'!$I$19="No"),Rates!$H$27,IF(AND(C175="C",'Claim Details'!$I$28&gt;=Rates!$J$14,'Claim Details'!$I$28&lt;=Rates!$J$15,'Claim Details'!$I$19="Yes"),Rates!$K$27,IF(AND(C175="C",'Claim Details'!$I$28&gt;=Rates!$J$14,'Claim Details'!$I$28&lt;=Rates!$J$15,'Claim Details'!$I$19="No"),Rates!$J$27,"£0.00"))))))))))))))))))))))))</f>
        <v>£0.00</v>
      </c>
      <c r="AZ175" s="189" t="str">
        <f>IF(AND(C175="A",'Claim Details'!$I$28&gt;=Rates!$D$14,'Claim Details'!$I$28&lt;=Rates!$D$15,'Claim Details'!$I$19="Yes"),Rates!$E$20,IF(AND(C175="A",'Claim Details'!$I$28&gt;=Rates!$D$14,'Claim Details'!$I$28&lt;=Rates!$D$15,'Claim Details'!$I$19="No"),Rates!$D$20,IF(AND(C175="A",'Claim Details'!$I$28&gt;=Rates!$F$14,'Claim Details'!$I$28&lt;=Rates!$F$15,'Claim Details'!$I$19="Yes"),Rates!$G$20,IF(AND(C175="A",'Claim Details'!$I$28&gt;=Rates!$F$14,'Claim Details'!$I$28&lt;=Rates!$F$15,'Claim Details'!$I$19="No"),Rates!$F$20,IF(AND(C175="A",'Claim Details'!$I$28&gt;=Rates!$H$14,'Claim Details'!$I$28&lt;=Rates!$H$15,'Claim Details'!$I$19="Yes"),Rates!$I$20,IF(AND(C175="A",'Claim Details'!$I$28&gt;=Rates!$H$14,'Claim Details'!$I$28&lt;=Rates!$H$15,'Claim Details'!$I$19="No"),Rates!$H$20,IF(AND(C175="A",'Claim Details'!$I$28&gt;=Rates!$J$14,'Claim Details'!$I$28&lt;=Rates!$J$15,'Claim Details'!$I$19="Yes"),Rates!$K$20,IF(AND(C175="A",'Claim Details'!$I$28&gt;=Rates!$J$14,'Claim Details'!$I$28&lt;=Rates!$J$15,'Claim Details'!$I$19="No"),Rates!$J$20,IF(AND(C175="B",'Claim Details'!$I$28&gt;=Rates!$D$14,'Claim Details'!$I$28&lt;=Rates!$D$15,'Claim Details'!$I$19="Yes"),Rates!$E$21,IF(AND(C175="B",'Claim Details'!$I$28&gt;=Rates!$D$14,'Claim Details'!$I$28&lt;=Rates!$D$15,'Claim Details'!$I$19="No"),Rates!$D$21,IF(AND(C175="B",'Claim Details'!$I$28&gt;=Rates!$F$14,'Claim Details'!$I$28&lt;=Rates!$F$15,'Claim Details'!$I$19="Yes"),Rates!$G$21,IF(AND(C175="B",'Claim Details'!$I$28&gt;=Rates!$F$14,'Claim Details'!$I$28&lt;=Rates!$F$15,'Claim Details'!$I$19="No"),Rates!$F$21,IF(AND(C175="B",'Claim Details'!$I$28&gt;=Rates!$H$14,'Claim Details'!$I$28&lt;=Rates!$H$15,'Claim Details'!$I$19="Yes"),Rates!$I$21,IF(AND(C175="B",'Claim Details'!$I$28&gt;=Rates!$H$14,'Claim Details'!$I$28&lt;=Rates!$H$15,'Claim Details'!$I$19="No"),Rates!$H$21,IF(AND(C175="B",'Claim Details'!$I$28&gt;=Rates!$J$14,'Claim Details'!$I$28&lt;=Rates!$J$15,'Claim Details'!$I$19="Yes"),Rates!$K$21,IF(AND(C175="B",'Claim Details'!$I$28&gt;=Rates!$J$14,'Claim Details'!$I$28&lt;=Rates!$J$15,'Claim Details'!$I$19="No"),Rates!$J$21,"£0.00"))))))))))))))))</f>
        <v>£0.00</v>
      </c>
      <c r="BA175" s="189" t="str">
        <f>IF(AND(C175="A",'Claim Details'!$I$28&gt;=Rates!$D$14,'Claim Details'!$I$28&lt;=Rates!$D$15,'Claim Details'!$I$19="Yes"),Rates!$E$22,IF(AND(C175="A",'Claim Details'!$I$28&gt;=Rates!$D$14,'Claim Details'!$I$28&lt;=Rates!$D$15,'Claim Details'!$I$19="No"),Rates!$D$22,IF(AND(C175="A",'Claim Details'!$I$28&gt;=Rates!$F$14,'Claim Details'!$I$28&lt;=Rates!$F$15,'Claim Details'!$I$19="Yes"),Rates!$G$22,IF(AND(C175="A",'Claim Details'!$I$28&gt;=Rates!$F$14,'Claim Details'!$I$28&lt;=Rates!$F$15,'Claim Details'!$I$19="No"),Rates!$F$22,IF(AND(C175="A",'Claim Details'!$I$28&gt;=Rates!$H$14,'Claim Details'!$I$28&lt;=Rates!$H$15,'Claim Details'!$I$19="Yes"),Rates!$I$22,IF(AND(C175="A",'Claim Details'!$I$28&gt;=Rates!$H$14,'Claim Details'!$I$28&lt;=Rates!$H$15,'Claim Details'!$I$19="No"),Rates!$H$22,IF(AND(C175="A",'Claim Details'!$I$28&gt;=Rates!$J$14,'Claim Details'!$I$28&lt;=Rates!$J$15,'Claim Details'!$I$19="Yes"),Rates!$K$22,IF(AND(C175="A",'Claim Details'!$I$28&gt;=Rates!$J$14,'Claim Details'!$I$28&lt;=Rates!$J$15,'Claim Details'!$I$19="No"),Rates!$J$22,IF(AND(C175="B",'Claim Details'!$I$28&gt;=Rates!$D$14,'Claim Details'!$I$28&lt;=Rates!$D$15,'Claim Details'!$I$19="Yes"),Rates!$E$23,IF(AND(C175="B",'Claim Details'!$I$28&gt;=Rates!$D$14,'Claim Details'!$I$28&lt;=Rates!$D$15,'Claim Details'!$I$19="No"),Rates!$D$23,IF(AND(C175="B",'Claim Details'!$I$28&gt;=Rates!$F$14,'Claim Details'!$I$28&lt;=Rates!$F$15,'Claim Details'!$I$19="Yes"),Rates!$G$23,IF(AND(C175="B",'Claim Details'!$I$28&gt;=Rates!$F$14,'Claim Details'!$I$28&lt;=Rates!$F$15,'Claim Details'!$I$19="No"),Rates!$F$23,IF(AND(C175="B",'Claim Details'!$I$28&gt;=Rates!$H$14,'Claim Details'!$I$28&lt;=Rates!$H$15,'Claim Details'!$I$19="Yes"),Rates!$I$23,IF(AND(C175="B",'Claim Details'!$I$28&gt;=Rates!$H$14,'Claim Details'!$I$28&lt;=Rates!$H$15,'Claim Details'!$I$19="No"),Rates!$H$23,IF(AND(C175="B",'Claim Details'!$I$28&gt;=Rates!$J$14,'Claim Details'!$I$28&lt;=Rates!$J$15,'Claim Details'!$I$19="Yes"),Rates!$K$23,IF(AND(C175="B",'Claim Details'!$I$28&gt;=Rates!$J$14,'Claim Details'!$I$28&lt;=Rates!$J$15,'Claim Details'!$I$19="No"),Rates!$J$23,IF(AND(C175="C",'Claim Details'!$I$28&gt;=Rates!$D$14,'Claim Details'!$I$28&lt;=Rates!$D$15,'Claim Details'!$I$19="Yes"),Rates!$E$24,IF(AND(C175="C",'Claim Details'!$I$28&gt;=Rates!$D$14,'Claim Details'!$I$28&lt;=Rates!$D$15,'Claim Details'!$I$19="No"),Rates!$D$24,IF(AND(C175="C",'Claim Details'!$I$28&gt;=Rates!$F$14,'Claim Details'!$I$28&lt;=Rates!$F$15,'Claim Details'!$I$19="Yes"),Rates!$G$24,IF(AND(C175="C",'Claim Details'!$I$28&gt;=Rates!$F$14,'Claim Details'!$I$28&lt;=Rates!$F$15,'Claim Details'!$I$19="No"),Rates!$F$24,IF(AND(C175="C",'Claim Details'!$I$28&gt;=Rates!$H$14,'Claim Details'!$I$28&lt;=Rates!$H$15,'Claim Details'!$I$19="Yes"),Rates!$I$24,IF(AND(C175="C",'Claim Details'!$I$28&gt;=Rates!$H$14,'Claim Details'!$I$28&lt;=Rates!$H$15,'Claim Details'!$I$19="No"),Rates!$H$24,IF(AND(C175="C",'Claim Details'!$I$28&gt;=Rates!$J$14,'Claim Details'!$I$28&lt;=Rates!$J$15,'Claim Details'!$I$19="Yes"),Rates!$K$24,IF(AND(C175="C",'Claim Details'!$I$28&gt;=Rates!$J$14,'Claim Details'!$I$28&lt;=Rates!$J$15,'Claim Details'!$I$19="No"),Rates!$J$24,"£0.00"))))))))))))))))))))))))</f>
        <v>£0.00</v>
      </c>
      <c r="BB175" s="189" t="str">
        <f t="shared" si="42"/>
        <v>£0.00</v>
      </c>
      <c r="BC175" s="1"/>
      <c r="BD175" s="189" t="str">
        <f>IF(AND(AE175="A",'Claim Details'!$I$28&gt;=Rates!$D$14,'Claim Details'!$I$28&lt;=Rates!$D$15,'Claim Details'!$I$19="Yes"),Rates!$J$17,IF(AND(AE175="A",'Claim Details'!$I$28&gt;=Rates!$D$14,'Claim Details'!$I$28&lt;=Rates!$D$15,'Claim Details'!$I$19="No"),Rates!$D$17,IF(AND(AE175="A",'Claim Details'!$I$28&gt;=Rates!$F$14,'Claim Details'!$I$28&lt;=Rates!$F$15,'Claim Details'!$I$19="Yes"),Rates!$G$17,IF(AND(AE175="A",'Claim Details'!$I$28&gt;=Rates!$F$14,'Claim Details'!$I$28&lt;=Rates!$F$15,'Claim Details'!$I$19="No"),Rates!$F$17,IF(AND(AE175="A",'Claim Details'!$I$28&gt;=Rates!$H$14,'Claim Details'!$I$28&lt;=Rates!$H$15,'Claim Details'!$I$19="Yes"),Rates!$I$17,IF(AND(AE175="A",'Claim Details'!$I$28&gt;=Rates!$H$14,'Claim Details'!$I$28&lt;=Rates!$H$15,'Claim Details'!$I$19="No"),Rates!$H$17,IF(AND(AE175="A",'Claim Details'!$I$28&gt;=Rates!$J$14,'Claim Details'!$I$28&lt;=Rates!$J$15,'Claim Details'!$I$19="Yes"),Rates!$K$17,IF(AND(AE175="A",'Claim Details'!$I$28&gt;=Rates!$J$14,'Claim Details'!$I$28&lt;=Rates!$J$15,'Claim Details'!$I$19="No"),Rates!$J$17,IF(AND(AE175="B",'Claim Details'!$I$28&gt;=Rates!$D$14,'Claim Details'!$I$28&lt;=Rates!$D$15,'Claim Details'!$I$19="Yes"),Rates!$E$18,IF(AND(AE175="B",'Claim Details'!$I$28&gt;=Rates!$D$14,'Claim Details'!$I$28&lt;=Rates!$D$15,'Claim Details'!$I$19="No"),Rates!$D$18,IF(AND(AE175="B",'Claim Details'!$I$28&gt;=Rates!$F$14,'Claim Details'!$I$28&lt;=Rates!$F$15,'Claim Details'!$I$19="Yes"),Rates!$G$18,IF(AND(AE175="B",'Claim Details'!$I$28&gt;=Rates!$F$14,'Claim Details'!$I$28&lt;=Rates!$F$15,'Claim Details'!$I$19="No"),Rates!$F$18,IF(AND(AE175="B",'Claim Details'!$I$28&gt;=Rates!$H$14,'Claim Details'!$I$28&lt;=Rates!$H$15,'Claim Details'!$I$19="Yes"),Rates!$I$18,IF(AND(AE175="B",'Claim Details'!$I$28&gt;=Rates!$H$14,'Claim Details'!$I$28&lt;=Rates!$H$15,'Claim Details'!$I$19="No"),Rates!$H$18,IF(AND(AE175="B",'Claim Details'!$I$28&gt;=Rates!$J$14,'Claim Details'!$I$28&lt;=Rates!$J$15,'Claim Details'!$I$19="Yes"),Rates!$K$18,IF(AND(AE175="B",'Claim Details'!$I$28&gt;=Rates!$J$14,'Claim Details'!$I$28&lt;=Rates!$J$15,'Claim Details'!$I$19="No"),Rates!$J$18,IF(AND(AE175="C",'Claim Details'!$I$28&gt;=Rates!$D$14,'Claim Details'!$I$28&lt;=Rates!$D$15,'Claim Details'!$I$19="Yes"),Rates!$E$19,IF(AND(AE175="C",'Claim Details'!$I$28&gt;=Rates!$D$14,'Claim Details'!$I$28&lt;=Rates!$D$15,'Claim Details'!$I$19="No"),Rates!$D$19,IF(AND(AE175="C",'Claim Details'!$I$28&gt;=Rates!$F$14,'Claim Details'!$I$28&lt;=Rates!$F$15,'Claim Details'!$I$19="Yes"),Rates!$G$19,IF(AND(AE175="C",'Claim Details'!$I$28&gt;=Rates!$F$14,'Claim Details'!$I$28&lt;=Rates!$F$15,'Claim Details'!$I$19="No"),Rates!$F$19,IF(AND(AE175="C",'Claim Details'!$I$28&gt;=Rates!$H$14,'Claim Details'!$I$28&lt;=Rates!$H$15,'Claim Details'!$I$19="Yes"),Rates!$I$19,IF(AND(AE175="C",'Claim Details'!$I$28&gt;=Rates!$H$14,'Claim Details'!$I$28&lt;=Rates!$H$15,'Claim Details'!$I$19="No"),Rates!$H$19,IF(AND(AE175="C",'Claim Details'!$I$28&gt;=Rates!$J$14,'Claim Details'!$I$28&lt;=Rates!$J$15,'Claim Details'!$I$19="Yes"),Rates!$K$19,IF(AND(AE175="C",'Claim Details'!$I$28&gt;=Rates!$J$14,'Claim Details'!$I$28&lt;=Rates!$J$15,'Claim Details'!$I$19="No"),Rates!$J$19,"£0.00"))))))))))))))))))))))))</f>
        <v>£0.00</v>
      </c>
      <c r="BE175" s="189" t="str">
        <f>IF(AND(AE175="A",'Claim Details'!$I$28&gt;=Rates!$D$14,'Claim Details'!$I$28&lt;=Rates!$D$15,'Claim Details'!$I$19="Yes"),Rates!$J$25,IF(AND(AE175="A",'Claim Details'!$I$28&gt;=Rates!$D$14,'Claim Details'!$I$28&lt;=Rates!$D$15,'Claim Details'!$I$19="No"),Rates!$D$25,IF(AND(AE175="A",'Claim Details'!$I$28&gt;=Rates!$F$14,'Claim Details'!$I$28&lt;=Rates!$F$15,'Claim Details'!$I$19="Yes"),Rates!$G$25,IF(AND(AE175="A",'Claim Details'!$I$28&gt;=Rates!$F$14,'Claim Details'!$I$28&lt;=Rates!$F$15,'Claim Details'!$I$19="No"),Rates!$F$25,IF(AND(AE175="A",'Claim Details'!$I$28&gt;=Rates!$H$14,'Claim Details'!$I$28&lt;=Rates!$H$15,'Claim Details'!$I$19="Yes"),Rates!$I$25,IF(AND(AE175="A",'Claim Details'!$I$28&gt;=Rates!$H$14,'Claim Details'!$I$28&lt;=Rates!$H$15,'Claim Details'!$I$19="No"),Rates!$H$25,IF(AND(AE175="A",'Claim Details'!$I$28&gt;=Rates!$J$14,'Claim Details'!$I$28&lt;=Rates!$J$15,'Claim Details'!$I$19="Yes"),Rates!$K$25,IF(AND(AE175="A",'Claim Details'!$I$28&gt;=Rates!$J$14,'Claim Details'!$I$28&lt;=Rates!$J$15,'Claim Details'!$I$19="No"),Rates!$J$25,IF(AND(AE175="B",'Claim Details'!$I$28&gt;=Rates!$D$14,'Claim Details'!$I$28&lt;=Rates!$D$15,'Claim Details'!$I$19="Yes"),Rates!$E$26,IF(AND(AE175="B",'Claim Details'!$I$28&gt;=Rates!$D$14,'Claim Details'!$I$28&lt;=Rates!$D$15,'Claim Details'!$I$19="No"),Rates!$D$26,IF(AND(AE175="B",'Claim Details'!$I$28&gt;=Rates!$F$14,'Claim Details'!$I$28&lt;=Rates!$F$15,'Claim Details'!$I$19="Yes"),Rates!$G$26,IF(AND(AE175="B",'Claim Details'!$I$28&gt;=Rates!$F$14,'Claim Details'!$I$28&lt;=Rates!$F$15,'Claim Details'!$I$19="No"),Rates!$F$26,IF(AND(AE175="B",'Claim Details'!$I$28&gt;=Rates!$H$14,'Claim Details'!$I$28&lt;=Rates!$H$15,'Claim Details'!$I$19="Yes"),Rates!$I$26,IF(AND(AE175="B",'Claim Details'!$I$28&gt;=Rates!$H$14,'Claim Details'!$I$28&lt;=Rates!$H$15,'Claim Details'!$I$19="No"),Rates!$H$26,IF(AND(AE175="B",'Claim Details'!$I$28&gt;=Rates!$J$14,'Claim Details'!$I$28&lt;=Rates!$J$15,'Claim Details'!$I$19="Yes"),Rates!$K$26,IF(AND(AE175="B",'Claim Details'!$I$28&gt;=Rates!$J$14,'Claim Details'!$I$28&lt;=Rates!$J$15,'Claim Details'!$I$19="No"),Rates!$J$26,IF(AND(AE175="C",'Claim Details'!$I$28&gt;=Rates!$D$14,'Claim Details'!$I$28&lt;=Rates!$D$15,'Claim Details'!$I$19="Yes"),Rates!$E$27,IF(AND(AE175="C",'Claim Details'!$I$28&gt;=Rates!$D$14,'Claim Details'!$I$28&lt;=Rates!$D$15,'Claim Details'!$I$19="No"),Rates!$D$27,IF(AND(AE175="C",'Claim Details'!$I$28&gt;=Rates!$F$14,'Claim Details'!$I$28&lt;=Rates!$F$15,'Claim Details'!$I$19="Yes"),Rates!$G$27,IF(AND(AE175="C",'Claim Details'!$I$28&gt;=Rates!$F$14,'Claim Details'!$I$28&lt;=Rates!$F$15,'Claim Details'!$I$19="No"),Rates!$F$27,IF(AND(AE175="C",'Claim Details'!$I$28&gt;=Rates!$H$14,'Claim Details'!$I$28&lt;=Rates!$H$15,'Claim Details'!$I$19="Yes"),Rates!$I$27,IF(AND(AE175="C",'Claim Details'!$I$28&gt;=Rates!$H$14,'Claim Details'!$I$28&lt;=Rates!$H$15,'Claim Details'!$I$19="No"),Rates!$H$27,IF(AND(AE175="C",'Claim Details'!$I$28&gt;=Rates!$J$14,'Claim Details'!$I$28&lt;=Rates!$J$15,'Claim Details'!$I$19="Yes"),Rates!$K$27,IF(AND(AE175="C",'Claim Details'!$I$28&gt;=Rates!$J$14,'Claim Details'!$I$28&lt;=Rates!$J$15,'Claim Details'!$I$19="No"),Rates!$J$27,"£0.00"))))))))))))))))))))))))</f>
        <v>£0.00</v>
      </c>
      <c r="BF175" s="189" t="str">
        <f>IF(AND(AE175="A",'Claim Details'!$I$28&gt;=Rates!$D$14,'Claim Details'!$I$28&lt;=Rates!$D$15,'Claim Details'!$I$19="Yes"),Rates!$E$20,IF(AND(AE175="A",'Claim Details'!$I$28&gt;=Rates!$D$14,'Claim Details'!$I$28&lt;=Rates!$D$15,'Claim Details'!$I$19="No"),Rates!$D$20,IF(AND(AE175="A",'Claim Details'!$I$28&gt;=Rates!$F$14,'Claim Details'!$I$28&lt;=Rates!$F$15,'Claim Details'!$I$19="Yes"),Rates!$G$20,IF(AND(AE175="A",'Claim Details'!$I$28&gt;=Rates!$F$14,'Claim Details'!$I$28&lt;=Rates!$F$15,'Claim Details'!$I$19="No"),Rates!$F$20,IF(AND(AE175="A",'Claim Details'!$I$28&gt;=Rates!$H$14,'Claim Details'!$I$28&lt;=Rates!$H$15,'Claim Details'!$I$19="Yes"),Rates!$I$20,IF(AND(AE175="A",'Claim Details'!$I$28&gt;=Rates!$H$14,'Claim Details'!$I$28&lt;=Rates!$H$15,'Claim Details'!$I$19="No"),Rates!$H$20,IF(AND(AE175="A",'Claim Details'!$I$28&gt;=Rates!$J$14,'Claim Details'!$I$28&lt;=Rates!$J$15,'Claim Details'!$I$19="Yes"),Rates!$K$20,IF(AND(AE175="A",'Claim Details'!$I$28&gt;=Rates!$J$14,'Claim Details'!$I$28&lt;=Rates!$J$15,'Claim Details'!$I$19="No"),Rates!$J$20,IF(AND(AE175="B",'Claim Details'!$I$28&gt;=Rates!$D$14,'Claim Details'!$I$28&lt;=Rates!$D$15,'Claim Details'!$I$19="Yes"),Rates!$E$21,IF(AND(AE175="B",'Claim Details'!$I$28&gt;=Rates!$D$14,'Claim Details'!$I$28&lt;=Rates!$D$15,'Claim Details'!$I$19="No"),Rates!$D$21,IF(AND(AE175="B",'Claim Details'!$I$28&gt;=Rates!$F$14,'Claim Details'!$I$28&lt;=Rates!$F$15,'Claim Details'!$I$19="Yes"),Rates!$G$21,IF(AND(AE175="B",'Claim Details'!$I$28&gt;=Rates!$F$14,'Claim Details'!$I$28&lt;=Rates!$F$15,'Claim Details'!$I$19="No"),Rates!$F$21,IF(AND(AE175="B",'Claim Details'!$I$28&gt;=Rates!$H$14,'Claim Details'!$I$28&lt;=Rates!$H$15,'Claim Details'!$I$19="Yes"),Rates!$I$21,IF(AND(AE175="B",'Claim Details'!$I$28&gt;=Rates!$H$14,'Claim Details'!$I$28&lt;=Rates!$H$15,'Claim Details'!$I$19="No"),Rates!$H$21,IF(AND(AE175="B",'Claim Details'!$I$28&gt;=Rates!$J$14,'Claim Details'!$I$28&lt;=Rates!$J$15,'Claim Details'!$I$19="Yes"),Rates!$K$21,IF(AND(AE175="B",'Claim Details'!$I$28&gt;=Rates!$J$14,'Claim Details'!$I$28&lt;=Rates!$J$15,'Claim Details'!$I$19="No"),Rates!$J$21,"£0.00"))))))))))))))))</f>
        <v>£0.00</v>
      </c>
      <c r="BG175" s="189" t="str">
        <f>IF(AND(AE175="A",'Claim Details'!$I$28&gt;=Rates!$D$14,'Claim Details'!$I$28&lt;=Rates!$D$15,'Claim Details'!$I$19="Yes"),Rates!$E$22,IF(AND(AE175="A",'Claim Details'!$I$28&gt;=Rates!$D$14,'Claim Details'!$I$28&lt;=Rates!$D$15,'Claim Details'!$I$19="No"),Rates!$D$22,IF(AND(AE175="A",'Claim Details'!$I$28&gt;=Rates!$F$14,'Claim Details'!$I$28&lt;=Rates!$F$15,'Claim Details'!$I$19="Yes"),Rates!$G$22,IF(AND(AE175="A",'Claim Details'!$I$28&gt;=Rates!$F$14,'Claim Details'!$I$28&lt;=Rates!$F$15,'Claim Details'!$I$19="No"),Rates!$F$22,IF(AND(AE175="A",'Claim Details'!$I$28&gt;=Rates!$H$14,'Claim Details'!$I$28&lt;=Rates!$H$15,'Claim Details'!$I$19="Yes"),Rates!$I$22,IF(AND(AE175="A",'Claim Details'!$I$28&gt;=Rates!$H$14,'Claim Details'!$I$28&lt;=Rates!$H$15,'Claim Details'!$I$19="No"),Rates!$H$22,IF(AND(AE175="A",'Claim Details'!$I$28&gt;=Rates!$J$14,'Claim Details'!$I$28&lt;=Rates!$J$15,'Claim Details'!$I$19="Yes"),Rates!$K$22,IF(AND(AE175="A",'Claim Details'!$I$28&gt;=Rates!$J$14,'Claim Details'!$I$28&lt;=Rates!$J$15,'Claim Details'!$I$19="No"),Rates!$J$22,IF(AND(AE175="B",'Claim Details'!$I$28&gt;=Rates!$D$14,'Claim Details'!$I$28&lt;=Rates!$D$15,'Claim Details'!$I$19="Yes"),Rates!$E$23,IF(AND(AE175="B",'Claim Details'!$I$28&gt;=Rates!$D$14,'Claim Details'!$I$28&lt;=Rates!$D$15,'Claim Details'!$I$19="No"),Rates!$D$23,IF(AND(AE175="B",'Claim Details'!$I$28&gt;=Rates!$F$14,'Claim Details'!$I$28&lt;=Rates!$F$15,'Claim Details'!$I$19="Yes"),Rates!$G$23,IF(AND(AE175="B",'Claim Details'!$I$28&gt;=Rates!$F$14,'Claim Details'!$I$28&lt;=Rates!$F$15,'Claim Details'!$I$19="No"),Rates!$F$23,IF(AND(AE175="B",'Claim Details'!$I$28&gt;=Rates!$H$14,'Claim Details'!$I$28&lt;=Rates!$H$15,'Claim Details'!$I$19="Yes"),Rates!$I$23,IF(AND(AE175="B",'Claim Details'!$I$28&gt;=Rates!$H$14,'Claim Details'!$I$28&lt;=Rates!$H$15,'Claim Details'!$I$19="No"),Rates!$H$23,IF(AND(AE175="B",'Claim Details'!$I$28&gt;=Rates!$J$14,'Claim Details'!$I$28&lt;=Rates!$J$15,'Claim Details'!$I$19="Yes"),Rates!$K$23,IF(AND(AE175="B",'Claim Details'!$I$28&gt;=Rates!$J$14,'Claim Details'!$I$28&lt;=Rates!$J$15,'Claim Details'!$I$19="No"),Rates!$J$23,IF(AND(AE175="C",'Claim Details'!$I$28&gt;=Rates!$D$14,'Claim Details'!$I$28&lt;=Rates!$D$15,'Claim Details'!$I$19="Yes"),Rates!$E$24,IF(AND(AE175="C",'Claim Details'!$I$28&gt;=Rates!$D$14,'Claim Details'!$I$28&lt;=Rates!$D$15,'Claim Details'!$I$19="No"),Rates!$D$24,IF(AND(AE175="C",'Claim Details'!$I$28&gt;=Rates!$F$14,'Claim Details'!$I$28&lt;=Rates!$F$15,'Claim Details'!$I$19="Yes"),Rates!$G$24,IF(AND(AE175="C",'Claim Details'!$I$28&gt;=Rates!$F$14,'Claim Details'!$I$28&lt;=Rates!$F$15,'Claim Details'!$I$19="No"),Rates!$F$24,IF(AND(AE175="C",'Claim Details'!$I$28&gt;=Rates!$H$14,'Claim Details'!$I$28&lt;=Rates!$H$15,'Claim Details'!$I$19="Yes"),Rates!$I$24,IF(AND(AE175="C",'Claim Details'!$I$28&gt;=Rates!$H$14,'Claim Details'!$I$28&lt;=Rates!$H$15,'Claim Details'!$I$19="No"),Rates!$H$24,IF(AND(AE175="C",'Claim Details'!$I$28&gt;=Rates!$J$14,'Claim Details'!$I$28&lt;=Rates!$J$15,'Claim Details'!$I$19="Yes"),Rates!$K$24,IF(AND(AE175="C",'Claim Details'!$I$28&gt;=Rates!$J$14,'Claim Details'!$I$28&lt;=Rates!$J$15,'Claim Details'!$I$19="No"),Rates!$J$24,"£0.00"))))))))))))))))))))))))</f>
        <v>£0.00</v>
      </c>
      <c r="BH175" s="189" t="str">
        <f t="shared" si="43"/>
        <v>£0.00</v>
      </c>
      <c r="BI175" s="189">
        <f t="shared" si="44"/>
        <v>0</v>
      </c>
      <c r="BO175" s="202" t="str">
        <f>IF(H175="","£0.00",IF(AP175="4","£0.00",IF(AP175="5","£0.00",IF(AP175="1","£0.00",((AQ175*H175)*'Claim Details'!$F$111)/100))))</f>
        <v>£0.00</v>
      </c>
      <c r="BP175" s="202" t="str">
        <f>IF(T175="","£0.00",IF(AP175="4","£0.00",IF(AP175="5","£0.00",IF(AP175="1","£0.00",((AR175*T175)*'Claim Details'!$N$111)/100))))</f>
        <v>£0.00</v>
      </c>
      <c r="BQ175" s="202" t="str">
        <f>IF(AI175="","£0.00",IF(AP175="4","£0.00",IF(AP175="5","£0.00",IF(AP175="1","£0.00",((BI175*AI175)*'Claim Details'!$W$111)/100))))</f>
        <v>£0.00</v>
      </c>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row>
    <row r="176" spans="1:97" ht="15">
      <c r="A176" s="145"/>
      <c r="B176" s="91"/>
      <c r="C176" s="96"/>
      <c r="D176" s="97"/>
      <c r="E176" s="98"/>
      <c r="F176" s="89"/>
      <c r="G176" s="99"/>
      <c r="H176" s="100"/>
      <c r="I176" s="221" t="str">
        <f t="shared" si="34"/>
        <v>£0.00</v>
      </c>
      <c r="J176" s="101"/>
      <c r="K176" s="100"/>
      <c r="L176" s="221" t="str">
        <f t="shared" si="35"/>
        <v>£0.00</v>
      </c>
      <c r="M176" s="101"/>
      <c r="N176" s="102"/>
      <c r="O176" s="145"/>
      <c r="P176" s="77"/>
      <c r="Q176" s="87"/>
      <c r="R176" s="87"/>
      <c r="S176" s="87"/>
      <c r="T176" s="149" t="str">
        <f t="shared" si="36"/>
        <v/>
      </c>
      <c r="U176" s="87" t="str">
        <f t="shared" si="45"/>
        <v/>
      </c>
      <c r="V176" s="87"/>
      <c r="W176" s="53" t="str">
        <f t="shared" si="37"/>
        <v>£0.00</v>
      </c>
      <c r="X176" s="53"/>
      <c r="Y176" s="87"/>
      <c r="Z176" s="78"/>
      <c r="AA176" s="79"/>
      <c r="AB176" s="160"/>
      <c r="AC176" s="98"/>
      <c r="AD176" s="225"/>
      <c r="AE176" s="235" t="str">
        <f t="shared" si="38"/>
        <v/>
      </c>
      <c r="AF176" s="87" t="str">
        <f t="shared" si="39"/>
        <v/>
      </c>
      <c r="AG176" s="53"/>
      <c r="AH176" s="224"/>
      <c r="AI176" s="226" t="str">
        <f t="shared" si="31"/>
        <v/>
      </c>
      <c r="AJ176" s="236" t="str">
        <f t="shared" si="40"/>
        <v>£0.00</v>
      </c>
      <c r="AK176" s="31"/>
      <c r="AL176" s="1"/>
      <c r="AM176" s="1"/>
      <c r="AN176" s="1"/>
      <c r="AO176" s="1"/>
      <c r="AP176" s="1" t="str">
        <f t="shared" si="32"/>
        <v/>
      </c>
      <c r="AQ176" s="27">
        <f t="shared" si="33"/>
        <v>0</v>
      </c>
      <c r="AR176" s="189">
        <f t="shared" si="41"/>
        <v>0</v>
      </c>
      <c r="AS176" s="190" t="str">
        <f>IF(AND(C176="A",'Claim Details'!$E$28&gt;=Rates!$D$14,'Claim Details'!$E$28&lt;=Rates!$D$15,'Claim Details'!$E$19="Yes"),Rates!$E$17,IF(AND(C176="A",'Claim Details'!$E$28&gt;=Rates!$D$14,'Claim Details'!$E$28&lt;=Rates!$D$15,'Claim Details'!$E$19="No"),Rates!$D$17,IF(AND(C176="A",'Claim Details'!$E$28&gt;=Rates!$F$14,'Claim Details'!$E$28&lt;=Rates!$F$15,'Claim Details'!$E$19="Yes"),Rates!$G$17,IF(AND(C176="A",'Claim Details'!$E$28&gt;=Rates!$F$14,'Claim Details'!$E$28&lt;=Rates!$F$15,'Claim Details'!$E$19="No"),Rates!$F$17,IF(AND(C176="A",'Claim Details'!$E$28&gt;=Rates!$H$14,'Claim Details'!$E$28&lt;=Rates!$H$15,'Claim Details'!$E$19="Yes"),Rates!$I$17,IF(AND(C176="A",'Claim Details'!$E$28&gt;=Rates!$H$14,'Claim Details'!$E$28&lt;=Rates!$H$15,'Claim Details'!$E$19="No"),Rates!$H$17,IF(AND(C176="A",'Claim Details'!$E$28&gt;=Rates!$J$14,'Claim Details'!$E$28&lt;=Rates!$J$15,'Claim Details'!$E$19="Yes"),Rates!$K$17,IF(AND(C176="A",'Claim Details'!$E$28&gt;=Rates!$J$14,'Claim Details'!$E$28&lt;=Rates!$J$15,'Claim Details'!$E$19="No"),Rates!$J$17,IF(AND(C176="B",'Claim Details'!$E$28&gt;=Rates!$D$14,'Claim Details'!$E$28&lt;=Rates!$D$15,'Claim Details'!$E$19="Yes"),Rates!$E$18,IF(AND(C176="B",'Claim Details'!$E$28&gt;=Rates!$D$14,'Claim Details'!$E$28&lt;=Rates!$D$15,'Claim Details'!$E$19="No"),Rates!$D$18,IF(AND(C176="B",'Claim Details'!$E$28&gt;=Rates!$F$14,'Claim Details'!$E$28&lt;=Rates!$F$15,'Claim Details'!$E$19="Yes"),Rates!$G$18,IF(AND(C176="B",'Claim Details'!$E$28&gt;=Rates!$F$14,'Claim Details'!$E$28&lt;=Rates!$F$15,'Claim Details'!$E$19="No"),Rates!$F$18,IF(AND(C176="B",'Claim Details'!$E$28&gt;=Rates!$H$14,'Claim Details'!$E$28&lt;=Rates!$H$15,'Claim Details'!$E$19="Yes"),Rates!$I$18,IF(AND(C176="B",'Claim Details'!$E$28&gt;=Rates!$H$14,'Claim Details'!$E$28&lt;=Rates!$H$15,'Claim Details'!$E$19="No"),Rates!$H$18,IF(AND(C176="B",'Claim Details'!$E$28&gt;=Rates!$J$14,'Claim Details'!$E$28&lt;=Rates!$J$15,'Claim Details'!$E$19="Yes"),Rates!$K$18,IF(AND(C176="B",'Claim Details'!$E$28&gt;=Rates!$J$14,'Claim Details'!$E$28&lt;=Rates!$J$15,'Claim Details'!$E$19="No"),Rates!$J$18,IF(AND(C176="C",'Claim Details'!$E$28&gt;=Rates!$D$14,'Claim Details'!$E$28&lt;=Rates!$D$15,'Claim Details'!$E$19="Yes"),Rates!$E$19,IF(AND(C176="C",'Claim Details'!$E$28&gt;=Rates!$D$14,'Claim Details'!$E$28&lt;=Rates!$D$15,'Claim Details'!$E$19="No"),Rates!$D$19,IF(AND(C176="C",'Claim Details'!$E$28&gt;=Rates!$F$14,'Claim Details'!$E$28&lt;=Rates!$F$15,'Claim Details'!$E$19="Yes"),Rates!$G$19,IF(AND(C176="C",'Claim Details'!$E$28&gt;=Rates!$F$14,'Claim Details'!$E$28&lt;=Rates!$F$15,'Claim Details'!$E$19="No"),Rates!$F$19,IF(AND(C176="C",'Claim Details'!$E$28&gt;=Rates!$H$14,'Claim Details'!$E$28&lt;=Rates!$H$15,'Claim Details'!$E$19="Yes"),Rates!$I$19,IF(AND(C176="C",'Claim Details'!$E$28&gt;=Rates!$H$14,'Claim Details'!$E$28&lt;=Rates!$H$15,'Claim Details'!$E$19="No"),Rates!$H$19,IF(AND(C176="C",'Claim Details'!$E$28&gt;=Rates!$J$14,'Claim Details'!$E$28&lt;=Rates!$J$15,'Claim Details'!$E$19="Yes"),Rates!$K$19,IF(AND(C176="C",'Claim Details'!$E$28&gt;=Rates!$J$14,'Claim Details'!$E$28&lt;=Rates!$J$15,'Claim Details'!$E$19="No"),Rates!$J$19,"£0.00"))))))))))))))))))))))))</f>
        <v>£0.00</v>
      </c>
      <c r="AT176" s="189" t="str">
        <f>IF(AND(C176="A",'Claim Details'!$E$28&gt;=Rates!$D$14,'Claim Details'!$E$28&lt;=Rates!$D$15,'Claim Details'!$E$19="Yes"),Rates!$E$25,IF(AND(C176="A",'Claim Details'!$E$28&gt;=Rates!$D$14,'Claim Details'!$E$28&lt;=Rates!$D$15,'Claim Details'!$E$19="No"),Rates!$D$25,IF(AND(C176="A",'Claim Details'!$E$28&gt;=Rates!$F$14,'Claim Details'!$E$28&lt;=Rates!$F$15,'Claim Details'!$E$19="Yes"),Rates!$G$25,IF(AND(C176="A",'Claim Details'!$E$28&gt;=Rates!$F$14,'Claim Details'!$E$28&lt;=Rates!$F$15,'Claim Details'!$E$19="No"),Rates!$F$25,IF(AND(C176="A",'Claim Details'!$E$28&gt;=Rates!$H$14,'Claim Details'!$E$28&lt;=Rates!$H$15,'Claim Details'!$E$19="Yes"),Rates!$I$25,IF(AND(C176="A",'Claim Details'!$E$28&gt;=Rates!$H$14,'Claim Details'!$E$28&lt;=Rates!$H$15,'Claim Details'!$E$19="No"),Rates!$H$25,IF(AND(C176="A",'Claim Details'!$E$28&gt;=Rates!$J$14,'Claim Details'!$E$28&lt;=Rates!$J$15,'Claim Details'!$E$19="Yes"),Rates!$K$25,IF(AND(C176="A",'Claim Details'!$E$28&gt;=Rates!$J$14,'Claim Details'!$E$28&lt;=Rates!$J$15,'Claim Details'!$E$19="No"),Rates!$J$25,IF(AND(C176="B",'Claim Details'!$E$28&gt;=Rates!$D$14,'Claim Details'!$E$28&lt;=Rates!$D$15,'Claim Details'!$E$19="Yes"),Rates!$E$26,IF(AND(C176="B",'Claim Details'!$E$28&gt;=Rates!$D$14,'Claim Details'!$E$28&lt;=Rates!$D$15,'Claim Details'!$E$19="No"),Rates!$D$26,IF(AND(C176="B",'Claim Details'!$E$28&gt;=Rates!$F$14,'Claim Details'!$E$28&lt;=Rates!$F$15,'Claim Details'!$E$19="Yes"),Rates!$G$26,IF(AND(C176="B",'Claim Details'!$E$28&gt;=Rates!$F$14,'Claim Details'!$E$28&lt;=Rates!$F$15,'Claim Details'!$E$19="No"),Rates!$F$26,IF(AND(C176="B",'Claim Details'!$E$28&gt;=Rates!$H$14,'Claim Details'!$E$28&lt;=Rates!$H$15,'Claim Details'!$E$19="Yes"),Rates!$I$26,IF(AND(C176="B",'Claim Details'!$E$28&gt;=Rates!$H$14,'Claim Details'!$E$28&lt;=Rates!$H$15,'Claim Details'!$E$19="No"),Rates!$H$26,IF(AND(C176="B",'Claim Details'!$E$28&gt;=Rates!$J$14,'Claim Details'!$E$28&lt;=Rates!$J$15,'Claim Details'!$E$19="Yes"),Rates!$K$26,IF(AND(C176="B",'Claim Details'!$E$28&gt;=Rates!$J$14,'Claim Details'!$E$28&lt;=Rates!$J$15,'Claim Details'!$E$19="No"),Rates!$J$26,IF(AND(C176="C",'Claim Details'!$E$28&gt;=Rates!$D$14,'Claim Details'!$E$28&lt;=Rates!$D$15,'Claim Details'!$E$19="Yes"),Rates!$E$27,IF(AND(C176="C",'Claim Details'!$E$28&gt;=Rates!$D$14,'Claim Details'!$E$28&lt;=Rates!$D$15,'Claim Details'!$E$19="No"),Rates!$D$27,IF(AND(C176="C",'Claim Details'!$E$28&gt;=Rates!$F$14,'Claim Details'!$E$28&lt;=Rates!$F$15,'Claim Details'!$E$19="Yes"),Rates!$G$27,IF(AND(C176="C",'Claim Details'!$E$28&gt;=Rates!$F$14,'Claim Details'!$E$28&lt;=Rates!$F$15,'Claim Details'!$E$19="No"),Rates!$F$27,IF(AND(C176="C",'Claim Details'!$E$28&gt;=Rates!$H$14,'Claim Details'!$E$28&lt;=Rates!$H$15,'Claim Details'!$E$19="Yes"),Rates!$I$27,IF(AND(C176="C",'Claim Details'!$E$28&gt;=Rates!$H$14,'Claim Details'!$E$28&lt;=Rates!$H$15,'Claim Details'!$E$19="No"),Rates!$H$27,IF(AND(C176="C",'Claim Details'!$E$28&gt;=Rates!$J$14,'Claim Details'!$E$28&lt;=Rates!$J$15,'Claim Details'!$E$19="Yes"),Rates!$K$27,IF(AND(C176="C",'Claim Details'!$E$28&gt;=Rates!$J$14,'Claim Details'!$E$28&lt;=Rates!$J$15,'Claim Details'!$E$19="No"),Rates!$J$27,"£0.00"))))))))))))))))))))))))</f>
        <v>£0.00</v>
      </c>
      <c r="AU176" s="191" t="str">
        <f>IF(AND(C176="A",'Claim Details'!$E$28&gt;=Rates!$D$14,'Claim Details'!$E$28&lt;=Rates!$D$15,'Claim Details'!$E$19="Yes"),Rates!$E$20,IF(AND(C176="A",'Claim Details'!$E$28&gt;=Rates!$D$14,'Claim Details'!$E$28&lt;=Rates!$D$15,'Claim Details'!$E$19="No"),Rates!$D$20,IF(AND(C176="A",'Claim Details'!$E$28&gt;=Rates!$F$14,'Claim Details'!$E$28&lt;=Rates!$F$15,'Claim Details'!$E$19="Yes"),Rates!$G$20,IF(AND(C176="A",'Claim Details'!$E$28&gt;=Rates!$F$14,'Claim Details'!$E$28&lt;=Rates!$F$15,'Claim Details'!$E$19="No"),Rates!$F$20,IF(AND(C176="A",'Claim Details'!$E$28&gt;=Rates!$H$14,'Claim Details'!$E$28&lt;=Rates!$H$15,'Claim Details'!$E$19="Yes"),Rates!$I$20,IF(AND(C176="A",'Claim Details'!$E$28&gt;=Rates!$H$14,'Claim Details'!$E$28&lt;=Rates!$H$15,'Claim Details'!$E$19="No"),Rates!$H$20,IF(AND(C176="A",'Claim Details'!$E$28&gt;=Rates!$J$14,'Claim Details'!$E$28&lt;=Rates!$J$15,'Claim Details'!$E$19="Yes"),Rates!$K$20,IF(AND(C176="A",'Claim Details'!$E$28&gt;=Rates!$J$14,'Claim Details'!$E$28&lt;=Rates!$J$15,'Claim Details'!$E$19="No"),Rates!$J$20,IF(AND(C176="B",'Claim Details'!$E$28&gt;=Rates!$D$14,'Claim Details'!$E$28&lt;=Rates!$D$15,'Claim Details'!$E$19="Yes"),Rates!$E$21,IF(AND(C176="B",'Claim Details'!$E$28&gt;=Rates!$D$14,'Claim Details'!$E$28&lt;=Rates!$D$15,'Claim Details'!$E$19="No"),Rates!$D$21,IF(AND(C176="B",'Claim Details'!$E$28&gt;=Rates!$F$14,'Claim Details'!$E$28&lt;=Rates!$F$15,'Claim Details'!$E$19="Yes"),Rates!$G$21,IF(AND(C176="B",'Claim Details'!$E$28&gt;=Rates!$F$14,'Claim Details'!$E$28&lt;=Rates!$F$15,'Claim Details'!$E$19="No"),Rates!$F$21,IF(AND(C176="B",'Claim Details'!$E$28&gt;=Rates!$H$14,'Claim Details'!$E$28&lt;=Rates!$H$15,'Claim Details'!$E$19="Yes"),Rates!$I$21,IF(AND(C176="B",'Claim Details'!$E$28&gt;=Rates!$H$14,'Claim Details'!$E$28&lt;=Rates!$H$15,'Claim Details'!$E$19="No"),Rates!$H$21,IF(AND(C176="B",'Claim Details'!$E$28&gt;=Rates!$J$14,'Claim Details'!$E$28&lt;=Rates!$J$15,'Claim Details'!$E$19="Yes"),Rates!$K$21,IF(AND(C176="B",'Claim Details'!$E$28&gt;=Rates!$J$14,'Claim Details'!$E$28&lt;=Rates!$J$15,'Claim Details'!$E$19="No"),Rates!$J$21,"£0.00"))))))))))))))))</f>
        <v>£0.00</v>
      </c>
      <c r="AV176" s="191" t="str">
        <f>IF(AND(C176="A",'Claim Details'!$E$28&gt;=Rates!$D$14,'Claim Details'!$E$28&lt;=Rates!$D$15,'Claim Details'!$E$19="Yes"),Rates!$E$22,IF(AND(C176="A",'Claim Details'!$E$28&gt;=Rates!$D$14,'Claim Details'!$E$28&lt;=Rates!$D$15,'Claim Details'!$E$19="No"),Rates!$D$22,IF(AND(C176="A",'Claim Details'!$E$28&gt;=Rates!$F$14,'Claim Details'!$E$28&lt;=Rates!$F$15,'Claim Details'!$E$19="Yes"),Rates!$G$22,IF(AND(C176="A",'Claim Details'!$E$28&gt;=Rates!$F$14,'Claim Details'!$E$28&lt;=Rates!$F$15,'Claim Details'!$E$19="No"),Rates!$F$22,IF(AND(C176="A",'Claim Details'!$E$28&gt;=Rates!$H$14,'Claim Details'!$E$28&lt;=Rates!$H$15,'Claim Details'!$E$19="Yes"),Rates!$I$22,IF(AND(C176="A",'Claim Details'!$E$28&gt;=Rates!$H$14,'Claim Details'!$E$28&lt;=Rates!$H$15,'Claim Details'!$E$19="No"),Rates!$H$22,IF(AND(C176="A",'Claim Details'!$E$28&gt;=Rates!$J$14,'Claim Details'!$E$28&lt;=Rates!$J$15,'Claim Details'!$E$19="Yes"),Rates!$K$22,IF(AND(C176="A",'Claim Details'!$E$28&gt;=Rates!$J$14,'Claim Details'!$E$28&lt;=Rates!$J$15,'Claim Details'!$E$19="No"),Rates!$J$22,IF(AND(C176="B",'Claim Details'!$E$28&gt;=Rates!$D$14,'Claim Details'!$E$28&lt;=Rates!$D$15,'Claim Details'!$E$19="Yes"),Rates!$E$23,IF(AND(C176="B",'Claim Details'!$E$28&gt;=Rates!$D$14,'Claim Details'!$E$28&lt;=Rates!$D$15,'Claim Details'!$E$19="No"),Rates!$D$23,IF(AND(C176="B",'Claim Details'!$E$28&gt;=Rates!$F$14,'Claim Details'!$E$28&lt;=Rates!$F$15,'Claim Details'!$E$19="Yes"),Rates!$G$23,IF(AND(C176="B",'Claim Details'!$E$28&gt;=Rates!$F$14,'Claim Details'!$E$28&lt;=Rates!$F$15,'Claim Details'!$E$19="No"),Rates!$F$23,IF(AND(C176="B",'Claim Details'!$E$28&gt;=Rates!$H$14,'Claim Details'!$E$28&lt;=Rates!$H$15,'Claim Details'!$E$19="Yes"),Rates!$I$23,IF(AND(C176="B",'Claim Details'!$E$28&gt;=Rates!$H$14,'Claim Details'!$E$28&lt;=Rates!$H$15,'Claim Details'!$E$19="No"),Rates!$H$23,IF(AND(C176="B",'Claim Details'!$E$28&gt;=Rates!$J$14,'Claim Details'!$E$28&lt;=Rates!$J$15,'Claim Details'!$E$19="Yes"),Rates!$K$23,IF(AND(C176="B",'Claim Details'!$E$28&gt;=Rates!$J$14,'Claim Details'!$E$28&lt;=Rates!$J$15,'Claim Details'!$E$19="No"),Rates!$J$23,IF(AND(C176="C",'Claim Details'!$E$28&gt;=Rates!$D$14,'Claim Details'!$E$28&lt;=Rates!$D$15,'Claim Details'!$E$19="Yes"),Rates!$E$24,IF(AND(C176="C",'Claim Details'!$E$28&gt;=Rates!$D$14,'Claim Details'!$E$28&lt;=Rates!$D$15,'Claim Details'!$E$19="No"),Rates!$D$24,IF(AND(C176="C",'Claim Details'!$E$28&gt;=Rates!$F$14,'Claim Details'!$E$28&lt;=Rates!$F$15,'Claim Details'!$E$19="Yes"),Rates!$G$24,IF(AND(C176="C",'Claim Details'!$E$28&gt;=Rates!$F$14,'Claim Details'!$E$28&lt;=Rates!$F$15,'Claim Details'!$E$19="No"),Rates!$F$24,IF(AND(C176="C",'Claim Details'!$E$28&gt;=Rates!$H$14,'Claim Details'!$E$28&lt;=Rates!$H$15,'Claim Details'!$E$19="Yes"),Rates!$I$24,IF(AND(C176="C",'Claim Details'!$E$28&gt;=Rates!$H$14,'Claim Details'!$E$28&lt;=Rates!$H$15,'Claim Details'!$E$19="No"),Rates!$H$24,IF(AND(C176="C",'Claim Details'!$E$28&gt;=Rates!$J$14,'Claim Details'!$E$28&lt;=Rates!$J$15,'Claim Details'!$E$19="Yes"),Rates!$K$24,IF(AND(C176="C",'Claim Details'!$E$28&gt;=Rates!$J$14,'Claim Details'!$E$28&lt;=Rates!$J$15,'Claim Details'!$E$19="No"),Rates!$J$24,"£0.00"))))))))))))))))))))))))</f>
        <v>£0.00</v>
      </c>
      <c r="AW176" s="1"/>
      <c r="AX176" s="189" t="str">
        <f>IF(AND(U176="A",'Claim Details'!$I$28&gt;=Rates!$D$14,'Claim Details'!$I$28&lt;=Rates!$D$15,'Claim Details'!$I$19="Yes"),Rates!$J$17,IF(AND(U176="A",'Claim Details'!$I$28&gt;=Rates!$D$14,'Claim Details'!$I$28&lt;=Rates!$D$15,'Claim Details'!$I$19="No"),Rates!$D$17,IF(AND(U176="A",'Claim Details'!$I$28&gt;=Rates!$F$14,'Claim Details'!$I$28&lt;=Rates!$F$15,'Claim Details'!$I$19="Yes"),Rates!$G$17,IF(AND(U176="A",'Claim Details'!$I$28&gt;=Rates!$F$14,'Claim Details'!$I$28&lt;=Rates!$F$15,'Claim Details'!$I$19="No"),Rates!$F$17,IF(AND(U176="A",'Claim Details'!$I$28&gt;=Rates!$H$14,'Claim Details'!$I$28&lt;=Rates!$H$15,'Claim Details'!$I$19="Yes"),Rates!$I$17,IF(AND(U176="A",'Claim Details'!$I$28&gt;=Rates!$H$14,'Claim Details'!$I$28&lt;=Rates!$H$15,'Claim Details'!$I$19="No"),Rates!$H$17,IF(AND(U176="A",'Claim Details'!$I$28&gt;=Rates!$J$14,'Claim Details'!$I$28&lt;=Rates!$J$15,'Claim Details'!$I$19="Yes"),Rates!$K$17,IF(AND(U176="A",'Claim Details'!$I$28&gt;=Rates!$J$14,'Claim Details'!$I$28&lt;=Rates!$J$15,'Claim Details'!$I$19="No"),Rates!$J$17,IF(AND(U176="B",'Claim Details'!$I$28&gt;=Rates!$D$14,'Claim Details'!$I$28&lt;=Rates!$D$15,'Claim Details'!$I$19="Yes"),Rates!$E$18,IF(AND(U176="B",'Claim Details'!$I$28&gt;=Rates!$D$14,'Claim Details'!$I$28&lt;=Rates!$D$15,'Claim Details'!$I$19="No"),Rates!$D$18,IF(AND(U176="B",'Claim Details'!$I$28&gt;=Rates!$F$14,'Claim Details'!$I$28&lt;=Rates!$F$15,'Claim Details'!$I$19="Yes"),Rates!$G$18,IF(AND(U176="B",'Claim Details'!$I$28&gt;=Rates!$F$14,'Claim Details'!$I$28&lt;=Rates!$F$15,'Claim Details'!$I$19="No"),Rates!$F$18,IF(AND(U176="B",'Claim Details'!$I$28&gt;=Rates!$H$14,'Claim Details'!$I$28&lt;=Rates!$H$15,'Claim Details'!$I$19="Yes"),Rates!$I$18,IF(AND(U176="B",'Claim Details'!$I$28&gt;=Rates!$H$14,'Claim Details'!$I$28&lt;=Rates!$H$15,'Claim Details'!$I$19="No"),Rates!$H$18,IF(AND(U176="B",'Claim Details'!$I$28&gt;=Rates!$J$14,'Claim Details'!$I$28&lt;=Rates!$J$15,'Claim Details'!$I$19="Yes"),Rates!$K$18,IF(AND(U176="B",'Claim Details'!$I$28&gt;=Rates!$J$14,'Claim Details'!$I$28&lt;=Rates!$J$15,'Claim Details'!$I$19="No"),Rates!$J$18,IF(AND(U176="C",'Claim Details'!$I$28&gt;=Rates!$D$14,'Claim Details'!$I$28&lt;=Rates!$D$15,'Claim Details'!$I$19="Yes"),Rates!$E$19,IF(AND(U176="C",'Claim Details'!$I$28&gt;=Rates!$D$14,'Claim Details'!$I$28&lt;=Rates!$D$15,'Claim Details'!$I$19="No"),Rates!$D$19,IF(AND(U176="C",'Claim Details'!$I$28&gt;=Rates!$F$14,'Claim Details'!$I$28&lt;=Rates!$F$15,'Claim Details'!$I$19="Yes"),Rates!$G$19,IF(AND(U176="C",'Claim Details'!$I$28&gt;=Rates!$F$14,'Claim Details'!$I$28&lt;=Rates!$F$15,'Claim Details'!$I$19="No"),Rates!$F$19,IF(AND(U176="C",'Claim Details'!$I$28&gt;=Rates!$H$14,'Claim Details'!$I$28&lt;=Rates!$H$15,'Claim Details'!$I$19="Yes"),Rates!$I$19,IF(AND(U176="C",'Claim Details'!$I$28&gt;=Rates!$H$14,'Claim Details'!$I$28&lt;=Rates!$H$15,'Claim Details'!$I$19="No"),Rates!$H$19,IF(AND(U176="C",'Claim Details'!$I$28&gt;=Rates!$J$14,'Claim Details'!$I$28&lt;=Rates!$J$15,'Claim Details'!$I$19="Yes"),Rates!$K$19,IF(AND(U176="C",'Claim Details'!$I$28&gt;=Rates!$J$14,'Claim Details'!$I$28&lt;=Rates!$J$15,'Claim Details'!$I$19="No"),Rates!$J$19,"£0.00"))))))))))))))))))))))))</f>
        <v>£0.00</v>
      </c>
      <c r="AY176" s="189" t="str">
        <f>IF(AND(C176="A",'Claim Details'!$I$28&gt;=Rates!$D$14,'Claim Details'!$I$28&lt;=Rates!$D$15,'Claim Details'!$I$19="Yes"),Rates!$J$25,IF(AND(C176="A",'Claim Details'!$I$28&gt;=Rates!$D$14,'Claim Details'!$I$28&lt;=Rates!$D$15,'Claim Details'!$I$19="No"),Rates!$D$25,IF(AND(C176="A",'Claim Details'!$I$28&gt;=Rates!$F$14,'Claim Details'!$I$28&lt;=Rates!$F$15,'Claim Details'!$I$19="Yes"),Rates!$G$25,IF(AND(C176="A",'Claim Details'!$I$28&gt;=Rates!$F$14,'Claim Details'!$I$28&lt;=Rates!$F$15,'Claim Details'!$I$19="No"),Rates!$F$25,IF(AND(C176="A",'Claim Details'!$I$28&gt;=Rates!$H$14,'Claim Details'!$I$28&lt;=Rates!$H$15,'Claim Details'!$I$19="Yes"),Rates!$I$25,IF(AND(C176="A",'Claim Details'!$I$28&gt;=Rates!$H$14,'Claim Details'!$I$28&lt;=Rates!$H$15,'Claim Details'!$I$19="No"),Rates!$H$25,IF(AND(C176="A",'Claim Details'!$I$28&gt;=Rates!$J$14,'Claim Details'!$I$28&lt;=Rates!$J$15,'Claim Details'!$I$19="Yes"),Rates!$K$25,IF(AND(C176="A",'Claim Details'!$I$28&gt;=Rates!$J$14,'Claim Details'!$I$28&lt;=Rates!$J$15,'Claim Details'!$I$19="No"),Rates!$J$25,IF(AND(C176="B",'Claim Details'!$I$28&gt;=Rates!$D$14,'Claim Details'!$I$28&lt;=Rates!$D$15,'Claim Details'!$I$19="Yes"),Rates!$E$26,IF(AND(C176="B",'Claim Details'!$I$28&gt;=Rates!$D$14,'Claim Details'!$I$28&lt;=Rates!$D$15,'Claim Details'!$I$19="No"),Rates!$D$26,IF(AND(C176="B",'Claim Details'!$I$28&gt;=Rates!$F$14,'Claim Details'!$I$28&lt;=Rates!$F$15,'Claim Details'!$I$19="Yes"),Rates!$G$26,IF(AND(C176="B",'Claim Details'!$I$28&gt;=Rates!$F$14,'Claim Details'!$I$28&lt;=Rates!$F$15,'Claim Details'!$I$19="No"),Rates!$F$26,IF(AND(C176="B",'Claim Details'!$I$28&gt;=Rates!$H$14,'Claim Details'!$I$28&lt;=Rates!$H$15,'Claim Details'!$I$19="Yes"),Rates!$I$26,IF(AND(C176="B",'Claim Details'!$I$28&gt;=Rates!$H$14,'Claim Details'!$I$28&lt;=Rates!$H$15,'Claim Details'!$I$19="No"),Rates!$H$26,IF(AND(C176="B",'Claim Details'!$I$28&gt;=Rates!$J$14,'Claim Details'!$I$28&lt;=Rates!$J$15,'Claim Details'!$I$19="Yes"),Rates!$K$26,IF(AND(C176="B",'Claim Details'!$I$28&gt;=Rates!$J$14,'Claim Details'!$I$28&lt;=Rates!$J$15,'Claim Details'!$I$19="No"),Rates!$J$26,IF(AND(C176="C",'Claim Details'!$I$28&gt;=Rates!$D$14,'Claim Details'!$I$28&lt;=Rates!$D$15,'Claim Details'!$I$19="Yes"),Rates!$E$27,IF(AND(C176="C",'Claim Details'!$I$28&gt;=Rates!$D$14,'Claim Details'!$I$28&lt;=Rates!$D$15,'Claim Details'!$I$19="No"),Rates!$D$27,IF(AND(C176="C",'Claim Details'!$I$28&gt;=Rates!$F$14,'Claim Details'!$I$28&lt;=Rates!$F$15,'Claim Details'!$I$19="Yes"),Rates!$G$27,IF(AND(C176="C",'Claim Details'!$I$28&gt;=Rates!$F$14,'Claim Details'!$I$28&lt;=Rates!$F$15,'Claim Details'!$I$19="No"),Rates!$F$27,IF(AND(C176="C",'Claim Details'!$I$28&gt;=Rates!$H$14,'Claim Details'!$I$28&lt;=Rates!$H$15,'Claim Details'!$I$19="Yes"),Rates!$I$27,IF(AND(C176="C",'Claim Details'!$I$28&gt;=Rates!$H$14,'Claim Details'!$I$28&lt;=Rates!$H$15,'Claim Details'!$I$19="No"),Rates!$H$27,IF(AND(C176="C",'Claim Details'!$I$28&gt;=Rates!$J$14,'Claim Details'!$I$28&lt;=Rates!$J$15,'Claim Details'!$I$19="Yes"),Rates!$K$27,IF(AND(C176="C",'Claim Details'!$I$28&gt;=Rates!$J$14,'Claim Details'!$I$28&lt;=Rates!$J$15,'Claim Details'!$I$19="No"),Rates!$J$27,"£0.00"))))))))))))))))))))))))</f>
        <v>£0.00</v>
      </c>
      <c r="AZ176" s="189" t="str">
        <f>IF(AND(C176="A",'Claim Details'!$I$28&gt;=Rates!$D$14,'Claim Details'!$I$28&lt;=Rates!$D$15,'Claim Details'!$I$19="Yes"),Rates!$E$20,IF(AND(C176="A",'Claim Details'!$I$28&gt;=Rates!$D$14,'Claim Details'!$I$28&lt;=Rates!$D$15,'Claim Details'!$I$19="No"),Rates!$D$20,IF(AND(C176="A",'Claim Details'!$I$28&gt;=Rates!$F$14,'Claim Details'!$I$28&lt;=Rates!$F$15,'Claim Details'!$I$19="Yes"),Rates!$G$20,IF(AND(C176="A",'Claim Details'!$I$28&gt;=Rates!$F$14,'Claim Details'!$I$28&lt;=Rates!$F$15,'Claim Details'!$I$19="No"),Rates!$F$20,IF(AND(C176="A",'Claim Details'!$I$28&gt;=Rates!$H$14,'Claim Details'!$I$28&lt;=Rates!$H$15,'Claim Details'!$I$19="Yes"),Rates!$I$20,IF(AND(C176="A",'Claim Details'!$I$28&gt;=Rates!$H$14,'Claim Details'!$I$28&lt;=Rates!$H$15,'Claim Details'!$I$19="No"),Rates!$H$20,IF(AND(C176="A",'Claim Details'!$I$28&gt;=Rates!$J$14,'Claim Details'!$I$28&lt;=Rates!$J$15,'Claim Details'!$I$19="Yes"),Rates!$K$20,IF(AND(C176="A",'Claim Details'!$I$28&gt;=Rates!$J$14,'Claim Details'!$I$28&lt;=Rates!$J$15,'Claim Details'!$I$19="No"),Rates!$J$20,IF(AND(C176="B",'Claim Details'!$I$28&gt;=Rates!$D$14,'Claim Details'!$I$28&lt;=Rates!$D$15,'Claim Details'!$I$19="Yes"),Rates!$E$21,IF(AND(C176="B",'Claim Details'!$I$28&gt;=Rates!$D$14,'Claim Details'!$I$28&lt;=Rates!$D$15,'Claim Details'!$I$19="No"),Rates!$D$21,IF(AND(C176="B",'Claim Details'!$I$28&gt;=Rates!$F$14,'Claim Details'!$I$28&lt;=Rates!$F$15,'Claim Details'!$I$19="Yes"),Rates!$G$21,IF(AND(C176="B",'Claim Details'!$I$28&gt;=Rates!$F$14,'Claim Details'!$I$28&lt;=Rates!$F$15,'Claim Details'!$I$19="No"),Rates!$F$21,IF(AND(C176="B",'Claim Details'!$I$28&gt;=Rates!$H$14,'Claim Details'!$I$28&lt;=Rates!$H$15,'Claim Details'!$I$19="Yes"),Rates!$I$21,IF(AND(C176="B",'Claim Details'!$I$28&gt;=Rates!$H$14,'Claim Details'!$I$28&lt;=Rates!$H$15,'Claim Details'!$I$19="No"),Rates!$H$21,IF(AND(C176="B",'Claim Details'!$I$28&gt;=Rates!$J$14,'Claim Details'!$I$28&lt;=Rates!$J$15,'Claim Details'!$I$19="Yes"),Rates!$K$21,IF(AND(C176="B",'Claim Details'!$I$28&gt;=Rates!$J$14,'Claim Details'!$I$28&lt;=Rates!$J$15,'Claim Details'!$I$19="No"),Rates!$J$21,"£0.00"))))))))))))))))</f>
        <v>£0.00</v>
      </c>
      <c r="BA176" s="189" t="str">
        <f>IF(AND(C176="A",'Claim Details'!$I$28&gt;=Rates!$D$14,'Claim Details'!$I$28&lt;=Rates!$D$15,'Claim Details'!$I$19="Yes"),Rates!$E$22,IF(AND(C176="A",'Claim Details'!$I$28&gt;=Rates!$D$14,'Claim Details'!$I$28&lt;=Rates!$D$15,'Claim Details'!$I$19="No"),Rates!$D$22,IF(AND(C176="A",'Claim Details'!$I$28&gt;=Rates!$F$14,'Claim Details'!$I$28&lt;=Rates!$F$15,'Claim Details'!$I$19="Yes"),Rates!$G$22,IF(AND(C176="A",'Claim Details'!$I$28&gt;=Rates!$F$14,'Claim Details'!$I$28&lt;=Rates!$F$15,'Claim Details'!$I$19="No"),Rates!$F$22,IF(AND(C176="A",'Claim Details'!$I$28&gt;=Rates!$H$14,'Claim Details'!$I$28&lt;=Rates!$H$15,'Claim Details'!$I$19="Yes"),Rates!$I$22,IF(AND(C176="A",'Claim Details'!$I$28&gt;=Rates!$H$14,'Claim Details'!$I$28&lt;=Rates!$H$15,'Claim Details'!$I$19="No"),Rates!$H$22,IF(AND(C176="A",'Claim Details'!$I$28&gt;=Rates!$J$14,'Claim Details'!$I$28&lt;=Rates!$J$15,'Claim Details'!$I$19="Yes"),Rates!$K$22,IF(AND(C176="A",'Claim Details'!$I$28&gt;=Rates!$J$14,'Claim Details'!$I$28&lt;=Rates!$J$15,'Claim Details'!$I$19="No"),Rates!$J$22,IF(AND(C176="B",'Claim Details'!$I$28&gt;=Rates!$D$14,'Claim Details'!$I$28&lt;=Rates!$D$15,'Claim Details'!$I$19="Yes"),Rates!$E$23,IF(AND(C176="B",'Claim Details'!$I$28&gt;=Rates!$D$14,'Claim Details'!$I$28&lt;=Rates!$D$15,'Claim Details'!$I$19="No"),Rates!$D$23,IF(AND(C176="B",'Claim Details'!$I$28&gt;=Rates!$F$14,'Claim Details'!$I$28&lt;=Rates!$F$15,'Claim Details'!$I$19="Yes"),Rates!$G$23,IF(AND(C176="B",'Claim Details'!$I$28&gt;=Rates!$F$14,'Claim Details'!$I$28&lt;=Rates!$F$15,'Claim Details'!$I$19="No"),Rates!$F$23,IF(AND(C176="B",'Claim Details'!$I$28&gt;=Rates!$H$14,'Claim Details'!$I$28&lt;=Rates!$H$15,'Claim Details'!$I$19="Yes"),Rates!$I$23,IF(AND(C176="B",'Claim Details'!$I$28&gt;=Rates!$H$14,'Claim Details'!$I$28&lt;=Rates!$H$15,'Claim Details'!$I$19="No"),Rates!$H$23,IF(AND(C176="B",'Claim Details'!$I$28&gt;=Rates!$J$14,'Claim Details'!$I$28&lt;=Rates!$J$15,'Claim Details'!$I$19="Yes"),Rates!$K$23,IF(AND(C176="B",'Claim Details'!$I$28&gt;=Rates!$J$14,'Claim Details'!$I$28&lt;=Rates!$J$15,'Claim Details'!$I$19="No"),Rates!$J$23,IF(AND(C176="C",'Claim Details'!$I$28&gt;=Rates!$D$14,'Claim Details'!$I$28&lt;=Rates!$D$15,'Claim Details'!$I$19="Yes"),Rates!$E$24,IF(AND(C176="C",'Claim Details'!$I$28&gt;=Rates!$D$14,'Claim Details'!$I$28&lt;=Rates!$D$15,'Claim Details'!$I$19="No"),Rates!$D$24,IF(AND(C176="C",'Claim Details'!$I$28&gt;=Rates!$F$14,'Claim Details'!$I$28&lt;=Rates!$F$15,'Claim Details'!$I$19="Yes"),Rates!$G$24,IF(AND(C176="C",'Claim Details'!$I$28&gt;=Rates!$F$14,'Claim Details'!$I$28&lt;=Rates!$F$15,'Claim Details'!$I$19="No"),Rates!$F$24,IF(AND(C176="C",'Claim Details'!$I$28&gt;=Rates!$H$14,'Claim Details'!$I$28&lt;=Rates!$H$15,'Claim Details'!$I$19="Yes"),Rates!$I$24,IF(AND(C176="C",'Claim Details'!$I$28&gt;=Rates!$H$14,'Claim Details'!$I$28&lt;=Rates!$H$15,'Claim Details'!$I$19="No"),Rates!$H$24,IF(AND(C176="C",'Claim Details'!$I$28&gt;=Rates!$J$14,'Claim Details'!$I$28&lt;=Rates!$J$15,'Claim Details'!$I$19="Yes"),Rates!$K$24,IF(AND(C176="C",'Claim Details'!$I$28&gt;=Rates!$J$14,'Claim Details'!$I$28&lt;=Rates!$J$15,'Claim Details'!$I$19="No"),Rates!$J$24,"£0.00"))))))))))))))))))))))))</f>
        <v>£0.00</v>
      </c>
      <c r="BB176" s="189" t="str">
        <f t="shared" si="42"/>
        <v>£0.00</v>
      </c>
      <c r="BC176" s="1"/>
      <c r="BD176" s="189" t="str">
        <f>IF(AND(AE176="A",'Claim Details'!$I$28&gt;=Rates!$D$14,'Claim Details'!$I$28&lt;=Rates!$D$15,'Claim Details'!$I$19="Yes"),Rates!$J$17,IF(AND(AE176="A",'Claim Details'!$I$28&gt;=Rates!$D$14,'Claim Details'!$I$28&lt;=Rates!$D$15,'Claim Details'!$I$19="No"),Rates!$D$17,IF(AND(AE176="A",'Claim Details'!$I$28&gt;=Rates!$F$14,'Claim Details'!$I$28&lt;=Rates!$F$15,'Claim Details'!$I$19="Yes"),Rates!$G$17,IF(AND(AE176="A",'Claim Details'!$I$28&gt;=Rates!$F$14,'Claim Details'!$I$28&lt;=Rates!$F$15,'Claim Details'!$I$19="No"),Rates!$F$17,IF(AND(AE176="A",'Claim Details'!$I$28&gt;=Rates!$H$14,'Claim Details'!$I$28&lt;=Rates!$H$15,'Claim Details'!$I$19="Yes"),Rates!$I$17,IF(AND(AE176="A",'Claim Details'!$I$28&gt;=Rates!$H$14,'Claim Details'!$I$28&lt;=Rates!$H$15,'Claim Details'!$I$19="No"),Rates!$H$17,IF(AND(AE176="A",'Claim Details'!$I$28&gt;=Rates!$J$14,'Claim Details'!$I$28&lt;=Rates!$J$15,'Claim Details'!$I$19="Yes"),Rates!$K$17,IF(AND(AE176="A",'Claim Details'!$I$28&gt;=Rates!$J$14,'Claim Details'!$I$28&lt;=Rates!$J$15,'Claim Details'!$I$19="No"),Rates!$J$17,IF(AND(AE176="B",'Claim Details'!$I$28&gt;=Rates!$D$14,'Claim Details'!$I$28&lt;=Rates!$D$15,'Claim Details'!$I$19="Yes"),Rates!$E$18,IF(AND(AE176="B",'Claim Details'!$I$28&gt;=Rates!$D$14,'Claim Details'!$I$28&lt;=Rates!$D$15,'Claim Details'!$I$19="No"),Rates!$D$18,IF(AND(AE176="B",'Claim Details'!$I$28&gt;=Rates!$F$14,'Claim Details'!$I$28&lt;=Rates!$F$15,'Claim Details'!$I$19="Yes"),Rates!$G$18,IF(AND(AE176="B",'Claim Details'!$I$28&gt;=Rates!$F$14,'Claim Details'!$I$28&lt;=Rates!$F$15,'Claim Details'!$I$19="No"),Rates!$F$18,IF(AND(AE176="B",'Claim Details'!$I$28&gt;=Rates!$H$14,'Claim Details'!$I$28&lt;=Rates!$H$15,'Claim Details'!$I$19="Yes"),Rates!$I$18,IF(AND(AE176="B",'Claim Details'!$I$28&gt;=Rates!$H$14,'Claim Details'!$I$28&lt;=Rates!$H$15,'Claim Details'!$I$19="No"),Rates!$H$18,IF(AND(AE176="B",'Claim Details'!$I$28&gt;=Rates!$J$14,'Claim Details'!$I$28&lt;=Rates!$J$15,'Claim Details'!$I$19="Yes"),Rates!$K$18,IF(AND(AE176="B",'Claim Details'!$I$28&gt;=Rates!$J$14,'Claim Details'!$I$28&lt;=Rates!$J$15,'Claim Details'!$I$19="No"),Rates!$J$18,IF(AND(AE176="C",'Claim Details'!$I$28&gt;=Rates!$D$14,'Claim Details'!$I$28&lt;=Rates!$D$15,'Claim Details'!$I$19="Yes"),Rates!$E$19,IF(AND(AE176="C",'Claim Details'!$I$28&gt;=Rates!$D$14,'Claim Details'!$I$28&lt;=Rates!$D$15,'Claim Details'!$I$19="No"),Rates!$D$19,IF(AND(AE176="C",'Claim Details'!$I$28&gt;=Rates!$F$14,'Claim Details'!$I$28&lt;=Rates!$F$15,'Claim Details'!$I$19="Yes"),Rates!$G$19,IF(AND(AE176="C",'Claim Details'!$I$28&gt;=Rates!$F$14,'Claim Details'!$I$28&lt;=Rates!$F$15,'Claim Details'!$I$19="No"),Rates!$F$19,IF(AND(AE176="C",'Claim Details'!$I$28&gt;=Rates!$H$14,'Claim Details'!$I$28&lt;=Rates!$H$15,'Claim Details'!$I$19="Yes"),Rates!$I$19,IF(AND(AE176="C",'Claim Details'!$I$28&gt;=Rates!$H$14,'Claim Details'!$I$28&lt;=Rates!$H$15,'Claim Details'!$I$19="No"),Rates!$H$19,IF(AND(AE176="C",'Claim Details'!$I$28&gt;=Rates!$J$14,'Claim Details'!$I$28&lt;=Rates!$J$15,'Claim Details'!$I$19="Yes"),Rates!$K$19,IF(AND(AE176="C",'Claim Details'!$I$28&gt;=Rates!$J$14,'Claim Details'!$I$28&lt;=Rates!$J$15,'Claim Details'!$I$19="No"),Rates!$J$19,"£0.00"))))))))))))))))))))))))</f>
        <v>£0.00</v>
      </c>
      <c r="BE176" s="189" t="str">
        <f>IF(AND(AE176="A",'Claim Details'!$I$28&gt;=Rates!$D$14,'Claim Details'!$I$28&lt;=Rates!$D$15,'Claim Details'!$I$19="Yes"),Rates!$J$25,IF(AND(AE176="A",'Claim Details'!$I$28&gt;=Rates!$D$14,'Claim Details'!$I$28&lt;=Rates!$D$15,'Claim Details'!$I$19="No"),Rates!$D$25,IF(AND(AE176="A",'Claim Details'!$I$28&gt;=Rates!$F$14,'Claim Details'!$I$28&lt;=Rates!$F$15,'Claim Details'!$I$19="Yes"),Rates!$G$25,IF(AND(AE176="A",'Claim Details'!$I$28&gt;=Rates!$F$14,'Claim Details'!$I$28&lt;=Rates!$F$15,'Claim Details'!$I$19="No"),Rates!$F$25,IF(AND(AE176="A",'Claim Details'!$I$28&gt;=Rates!$H$14,'Claim Details'!$I$28&lt;=Rates!$H$15,'Claim Details'!$I$19="Yes"),Rates!$I$25,IF(AND(AE176="A",'Claim Details'!$I$28&gt;=Rates!$H$14,'Claim Details'!$I$28&lt;=Rates!$H$15,'Claim Details'!$I$19="No"),Rates!$H$25,IF(AND(AE176="A",'Claim Details'!$I$28&gt;=Rates!$J$14,'Claim Details'!$I$28&lt;=Rates!$J$15,'Claim Details'!$I$19="Yes"),Rates!$K$25,IF(AND(AE176="A",'Claim Details'!$I$28&gt;=Rates!$J$14,'Claim Details'!$I$28&lt;=Rates!$J$15,'Claim Details'!$I$19="No"),Rates!$J$25,IF(AND(AE176="B",'Claim Details'!$I$28&gt;=Rates!$D$14,'Claim Details'!$I$28&lt;=Rates!$D$15,'Claim Details'!$I$19="Yes"),Rates!$E$26,IF(AND(AE176="B",'Claim Details'!$I$28&gt;=Rates!$D$14,'Claim Details'!$I$28&lt;=Rates!$D$15,'Claim Details'!$I$19="No"),Rates!$D$26,IF(AND(AE176="B",'Claim Details'!$I$28&gt;=Rates!$F$14,'Claim Details'!$I$28&lt;=Rates!$F$15,'Claim Details'!$I$19="Yes"),Rates!$G$26,IF(AND(AE176="B",'Claim Details'!$I$28&gt;=Rates!$F$14,'Claim Details'!$I$28&lt;=Rates!$F$15,'Claim Details'!$I$19="No"),Rates!$F$26,IF(AND(AE176="B",'Claim Details'!$I$28&gt;=Rates!$H$14,'Claim Details'!$I$28&lt;=Rates!$H$15,'Claim Details'!$I$19="Yes"),Rates!$I$26,IF(AND(AE176="B",'Claim Details'!$I$28&gt;=Rates!$H$14,'Claim Details'!$I$28&lt;=Rates!$H$15,'Claim Details'!$I$19="No"),Rates!$H$26,IF(AND(AE176="B",'Claim Details'!$I$28&gt;=Rates!$J$14,'Claim Details'!$I$28&lt;=Rates!$J$15,'Claim Details'!$I$19="Yes"),Rates!$K$26,IF(AND(AE176="B",'Claim Details'!$I$28&gt;=Rates!$J$14,'Claim Details'!$I$28&lt;=Rates!$J$15,'Claim Details'!$I$19="No"),Rates!$J$26,IF(AND(AE176="C",'Claim Details'!$I$28&gt;=Rates!$D$14,'Claim Details'!$I$28&lt;=Rates!$D$15,'Claim Details'!$I$19="Yes"),Rates!$E$27,IF(AND(AE176="C",'Claim Details'!$I$28&gt;=Rates!$D$14,'Claim Details'!$I$28&lt;=Rates!$D$15,'Claim Details'!$I$19="No"),Rates!$D$27,IF(AND(AE176="C",'Claim Details'!$I$28&gt;=Rates!$F$14,'Claim Details'!$I$28&lt;=Rates!$F$15,'Claim Details'!$I$19="Yes"),Rates!$G$27,IF(AND(AE176="C",'Claim Details'!$I$28&gt;=Rates!$F$14,'Claim Details'!$I$28&lt;=Rates!$F$15,'Claim Details'!$I$19="No"),Rates!$F$27,IF(AND(AE176="C",'Claim Details'!$I$28&gt;=Rates!$H$14,'Claim Details'!$I$28&lt;=Rates!$H$15,'Claim Details'!$I$19="Yes"),Rates!$I$27,IF(AND(AE176="C",'Claim Details'!$I$28&gt;=Rates!$H$14,'Claim Details'!$I$28&lt;=Rates!$H$15,'Claim Details'!$I$19="No"),Rates!$H$27,IF(AND(AE176="C",'Claim Details'!$I$28&gt;=Rates!$J$14,'Claim Details'!$I$28&lt;=Rates!$J$15,'Claim Details'!$I$19="Yes"),Rates!$K$27,IF(AND(AE176="C",'Claim Details'!$I$28&gt;=Rates!$J$14,'Claim Details'!$I$28&lt;=Rates!$J$15,'Claim Details'!$I$19="No"),Rates!$J$27,"£0.00"))))))))))))))))))))))))</f>
        <v>£0.00</v>
      </c>
      <c r="BF176" s="189" t="str">
        <f>IF(AND(AE176="A",'Claim Details'!$I$28&gt;=Rates!$D$14,'Claim Details'!$I$28&lt;=Rates!$D$15,'Claim Details'!$I$19="Yes"),Rates!$E$20,IF(AND(AE176="A",'Claim Details'!$I$28&gt;=Rates!$D$14,'Claim Details'!$I$28&lt;=Rates!$D$15,'Claim Details'!$I$19="No"),Rates!$D$20,IF(AND(AE176="A",'Claim Details'!$I$28&gt;=Rates!$F$14,'Claim Details'!$I$28&lt;=Rates!$F$15,'Claim Details'!$I$19="Yes"),Rates!$G$20,IF(AND(AE176="A",'Claim Details'!$I$28&gt;=Rates!$F$14,'Claim Details'!$I$28&lt;=Rates!$F$15,'Claim Details'!$I$19="No"),Rates!$F$20,IF(AND(AE176="A",'Claim Details'!$I$28&gt;=Rates!$H$14,'Claim Details'!$I$28&lt;=Rates!$H$15,'Claim Details'!$I$19="Yes"),Rates!$I$20,IF(AND(AE176="A",'Claim Details'!$I$28&gt;=Rates!$H$14,'Claim Details'!$I$28&lt;=Rates!$H$15,'Claim Details'!$I$19="No"),Rates!$H$20,IF(AND(AE176="A",'Claim Details'!$I$28&gt;=Rates!$J$14,'Claim Details'!$I$28&lt;=Rates!$J$15,'Claim Details'!$I$19="Yes"),Rates!$K$20,IF(AND(AE176="A",'Claim Details'!$I$28&gt;=Rates!$J$14,'Claim Details'!$I$28&lt;=Rates!$J$15,'Claim Details'!$I$19="No"),Rates!$J$20,IF(AND(AE176="B",'Claim Details'!$I$28&gt;=Rates!$D$14,'Claim Details'!$I$28&lt;=Rates!$D$15,'Claim Details'!$I$19="Yes"),Rates!$E$21,IF(AND(AE176="B",'Claim Details'!$I$28&gt;=Rates!$D$14,'Claim Details'!$I$28&lt;=Rates!$D$15,'Claim Details'!$I$19="No"),Rates!$D$21,IF(AND(AE176="B",'Claim Details'!$I$28&gt;=Rates!$F$14,'Claim Details'!$I$28&lt;=Rates!$F$15,'Claim Details'!$I$19="Yes"),Rates!$G$21,IF(AND(AE176="B",'Claim Details'!$I$28&gt;=Rates!$F$14,'Claim Details'!$I$28&lt;=Rates!$F$15,'Claim Details'!$I$19="No"),Rates!$F$21,IF(AND(AE176="B",'Claim Details'!$I$28&gt;=Rates!$H$14,'Claim Details'!$I$28&lt;=Rates!$H$15,'Claim Details'!$I$19="Yes"),Rates!$I$21,IF(AND(AE176="B",'Claim Details'!$I$28&gt;=Rates!$H$14,'Claim Details'!$I$28&lt;=Rates!$H$15,'Claim Details'!$I$19="No"),Rates!$H$21,IF(AND(AE176="B",'Claim Details'!$I$28&gt;=Rates!$J$14,'Claim Details'!$I$28&lt;=Rates!$J$15,'Claim Details'!$I$19="Yes"),Rates!$K$21,IF(AND(AE176="B",'Claim Details'!$I$28&gt;=Rates!$J$14,'Claim Details'!$I$28&lt;=Rates!$J$15,'Claim Details'!$I$19="No"),Rates!$J$21,"£0.00"))))))))))))))))</f>
        <v>£0.00</v>
      </c>
      <c r="BG176" s="189" t="str">
        <f>IF(AND(AE176="A",'Claim Details'!$I$28&gt;=Rates!$D$14,'Claim Details'!$I$28&lt;=Rates!$D$15,'Claim Details'!$I$19="Yes"),Rates!$E$22,IF(AND(AE176="A",'Claim Details'!$I$28&gt;=Rates!$D$14,'Claim Details'!$I$28&lt;=Rates!$D$15,'Claim Details'!$I$19="No"),Rates!$D$22,IF(AND(AE176="A",'Claim Details'!$I$28&gt;=Rates!$F$14,'Claim Details'!$I$28&lt;=Rates!$F$15,'Claim Details'!$I$19="Yes"),Rates!$G$22,IF(AND(AE176="A",'Claim Details'!$I$28&gt;=Rates!$F$14,'Claim Details'!$I$28&lt;=Rates!$F$15,'Claim Details'!$I$19="No"),Rates!$F$22,IF(AND(AE176="A",'Claim Details'!$I$28&gt;=Rates!$H$14,'Claim Details'!$I$28&lt;=Rates!$H$15,'Claim Details'!$I$19="Yes"),Rates!$I$22,IF(AND(AE176="A",'Claim Details'!$I$28&gt;=Rates!$H$14,'Claim Details'!$I$28&lt;=Rates!$H$15,'Claim Details'!$I$19="No"),Rates!$H$22,IF(AND(AE176="A",'Claim Details'!$I$28&gt;=Rates!$J$14,'Claim Details'!$I$28&lt;=Rates!$J$15,'Claim Details'!$I$19="Yes"),Rates!$K$22,IF(AND(AE176="A",'Claim Details'!$I$28&gt;=Rates!$J$14,'Claim Details'!$I$28&lt;=Rates!$J$15,'Claim Details'!$I$19="No"),Rates!$J$22,IF(AND(AE176="B",'Claim Details'!$I$28&gt;=Rates!$D$14,'Claim Details'!$I$28&lt;=Rates!$D$15,'Claim Details'!$I$19="Yes"),Rates!$E$23,IF(AND(AE176="B",'Claim Details'!$I$28&gt;=Rates!$D$14,'Claim Details'!$I$28&lt;=Rates!$D$15,'Claim Details'!$I$19="No"),Rates!$D$23,IF(AND(AE176="B",'Claim Details'!$I$28&gt;=Rates!$F$14,'Claim Details'!$I$28&lt;=Rates!$F$15,'Claim Details'!$I$19="Yes"),Rates!$G$23,IF(AND(AE176="B",'Claim Details'!$I$28&gt;=Rates!$F$14,'Claim Details'!$I$28&lt;=Rates!$F$15,'Claim Details'!$I$19="No"),Rates!$F$23,IF(AND(AE176="B",'Claim Details'!$I$28&gt;=Rates!$H$14,'Claim Details'!$I$28&lt;=Rates!$H$15,'Claim Details'!$I$19="Yes"),Rates!$I$23,IF(AND(AE176="B",'Claim Details'!$I$28&gt;=Rates!$H$14,'Claim Details'!$I$28&lt;=Rates!$H$15,'Claim Details'!$I$19="No"),Rates!$H$23,IF(AND(AE176="B",'Claim Details'!$I$28&gt;=Rates!$J$14,'Claim Details'!$I$28&lt;=Rates!$J$15,'Claim Details'!$I$19="Yes"),Rates!$K$23,IF(AND(AE176="B",'Claim Details'!$I$28&gt;=Rates!$J$14,'Claim Details'!$I$28&lt;=Rates!$J$15,'Claim Details'!$I$19="No"),Rates!$J$23,IF(AND(AE176="C",'Claim Details'!$I$28&gt;=Rates!$D$14,'Claim Details'!$I$28&lt;=Rates!$D$15,'Claim Details'!$I$19="Yes"),Rates!$E$24,IF(AND(AE176="C",'Claim Details'!$I$28&gt;=Rates!$D$14,'Claim Details'!$I$28&lt;=Rates!$D$15,'Claim Details'!$I$19="No"),Rates!$D$24,IF(AND(AE176="C",'Claim Details'!$I$28&gt;=Rates!$F$14,'Claim Details'!$I$28&lt;=Rates!$F$15,'Claim Details'!$I$19="Yes"),Rates!$G$24,IF(AND(AE176="C",'Claim Details'!$I$28&gt;=Rates!$F$14,'Claim Details'!$I$28&lt;=Rates!$F$15,'Claim Details'!$I$19="No"),Rates!$F$24,IF(AND(AE176="C",'Claim Details'!$I$28&gt;=Rates!$H$14,'Claim Details'!$I$28&lt;=Rates!$H$15,'Claim Details'!$I$19="Yes"),Rates!$I$24,IF(AND(AE176="C",'Claim Details'!$I$28&gt;=Rates!$H$14,'Claim Details'!$I$28&lt;=Rates!$H$15,'Claim Details'!$I$19="No"),Rates!$H$24,IF(AND(AE176="C",'Claim Details'!$I$28&gt;=Rates!$J$14,'Claim Details'!$I$28&lt;=Rates!$J$15,'Claim Details'!$I$19="Yes"),Rates!$K$24,IF(AND(AE176="C",'Claim Details'!$I$28&gt;=Rates!$J$14,'Claim Details'!$I$28&lt;=Rates!$J$15,'Claim Details'!$I$19="No"),Rates!$J$24,"£0.00"))))))))))))))))))))))))</f>
        <v>£0.00</v>
      </c>
      <c r="BH176" s="189" t="str">
        <f t="shared" si="43"/>
        <v>£0.00</v>
      </c>
      <c r="BI176" s="189">
        <f t="shared" si="44"/>
        <v>0</v>
      </c>
      <c r="BO176" s="202" t="str">
        <f>IF(H176="","£0.00",IF(AP176="4","£0.00",IF(AP176="5","£0.00",IF(AP176="1","£0.00",((AQ176*H176)*'Claim Details'!$F$111)/100))))</f>
        <v>£0.00</v>
      </c>
      <c r="BP176" s="202" t="str">
        <f>IF(T176="","£0.00",IF(AP176="4","£0.00",IF(AP176="5","£0.00",IF(AP176="1","£0.00",((AR176*T176)*'Claim Details'!$N$111)/100))))</f>
        <v>£0.00</v>
      </c>
      <c r="BQ176" s="202" t="str">
        <f>IF(AI176="","£0.00",IF(AP176="4","£0.00",IF(AP176="5","£0.00",IF(AP176="1","£0.00",((BI176*AI176)*'Claim Details'!$W$111)/100))))</f>
        <v>£0.00</v>
      </c>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row>
    <row r="177" spans="1:97" ht="15">
      <c r="A177" s="145"/>
      <c r="B177" s="91"/>
      <c r="C177" s="96"/>
      <c r="D177" s="97"/>
      <c r="E177" s="98"/>
      <c r="F177" s="89"/>
      <c r="G177" s="99"/>
      <c r="H177" s="100"/>
      <c r="I177" s="221" t="str">
        <f t="shared" si="34"/>
        <v>£0.00</v>
      </c>
      <c r="J177" s="101"/>
      <c r="K177" s="100"/>
      <c r="L177" s="221" t="str">
        <f t="shared" si="35"/>
        <v>£0.00</v>
      </c>
      <c r="M177" s="101"/>
      <c r="N177" s="102"/>
      <c r="O177" s="145"/>
      <c r="P177" s="77"/>
      <c r="Q177" s="87"/>
      <c r="R177" s="87"/>
      <c r="S177" s="87"/>
      <c r="T177" s="149" t="str">
        <f t="shared" si="36"/>
        <v/>
      </c>
      <c r="U177" s="87" t="str">
        <f t="shared" si="45"/>
        <v/>
      </c>
      <c r="V177" s="87"/>
      <c r="W177" s="53" t="str">
        <f t="shared" si="37"/>
        <v>£0.00</v>
      </c>
      <c r="X177" s="53"/>
      <c r="Y177" s="87"/>
      <c r="Z177" s="78"/>
      <c r="AA177" s="79"/>
      <c r="AB177" s="160"/>
      <c r="AC177" s="98"/>
      <c r="AD177" s="225"/>
      <c r="AE177" s="235" t="str">
        <f t="shared" si="38"/>
        <v/>
      </c>
      <c r="AF177" s="87" t="str">
        <f t="shared" si="39"/>
        <v/>
      </c>
      <c r="AG177" s="53"/>
      <c r="AH177" s="224"/>
      <c r="AI177" s="226" t="str">
        <f t="shared" si="31"/>
        <v/>
      </c>
      <c r="AJ177" s="236" t="str">
        <f t="shared" si="40"/>
        <v>£0.00</v>
      </c>
      <c r="AK177" s="31"/>
      <c r="AL177" s="1"/>
      <c r="AM177" s="1"/>
      <c r="AN177" s="1"/>
      <c r="AO177" s="1"/>
      <c r="AP177" s="1" t="str">
        <f t="shared" si="32"/>
        <v/>
      </c>
      <c r="AQ177" s="27">
        <f t="shared" si="33"/>
        <v>0</v>
      </c>
      <c r="AR177" s="189">
        <f t="shared" si="41"/>
        <v>0</v>
      </c>
      <c r="AS177" s="190" t="str">
        <f>IF(AND(C177="A",'Claim Details'!$E$28&gt;=Rates!$D$14,'Claim Details'!$E$28&lt;=Rates!$D$15,'Claim Details'!$E$19="Yes"),Rates!$E$17,IF(AND(C177="A",'Claim Details'!$E$28&gt;=Rates!$D$14,'Claim Details'!$E$28&lt;=Rates!$D$15,'Claim Details'!$E$19="No"),Rates!$D$17,IF(AND(C177="A",'Claim Details'!$E$28&gt;=Rates!$F$14,'Claim Details'!$E$28&lt;=Rates!$F$15,'Claim Details'!$E$19="Yes"),Rates!$G$17,IF(AND(C177="A",'Claim Details'!$E$28&gt;=Rates!$F$14,'Claim Details'!$E$28&lt;=Rates!$F$15,'Claim Details'!$E$19="No"),Rates!$F$17,IF(AND(C177="A",'Claim Details'!$E$28&gt;=Rates!$H$14,'Claim Details'!$E$28&lt;=Rates!$H$15,'Claim Details'!$E$19="Yes"),Rates!$I$17,IF(AND(C177="A",'Claim Details'!$E$28&gt;=Rates!$H$14,'Claim Details'!$E$28&lt;=Rates!$H$15,'Claim Details'!$E$19="No"),Rates!$H$17,IF(AND(C177="A",'Claim Details'!$E$28&gt;=Rates!$J$14,'Claim Details'!$E$28&lt;=Rates!$J$15,'Claim Details'!$E$19="Yes"),Rates!$K$17,IF(AND(C177="A",'Claim Details'!$E$28&gt;=Rates!$J$14,'Claim Details'!$E$28&lt;=Rates!$J$15,'Claim Details'!$E$19="No"),Rates!$J$17,IF(AND(C177="B",'Claim Details'!$E$28&gt;=Rates!$D$14,'Claim Details'!$E$28&lt;=Rates!$D$15,'Claim Details'!$E$19="Yes"),Rates!$E$18,IF(AND(C177="B",'Claim Details'!$E$28&gt;=Rates!$D$14,'Claim Details'!$E$28&lt;=Rates!$D$15,'Claim Details'!$E$19="No"),Rates!$D$18,IF(AND(C177="B",'Claim Details'!$E$28&gt;=Rates!$F$14,'Claim Details'!$E$28&lt;=Rates!$F$15,'Claim Details'!$E$19="Yes"),Rates!$G$18,IF(AND(C177="B",'Claim Details'!$E$28&gt;=Rates!$F$14,'Claim Details'!$E$28&lt;=Rates!$F$15,'Claim Details'!$E$19="No"),Rates!$F$18,IF(AND(C177="B",'Claim Details'!$E$28&gt;=Rates!$H$14,'Claim Details'!$E$28&lt;=Rates!$H$15,'Claim Details'!$E$19="Yes"),Rates!$I$18,IF(AND(C177="B",'Claim Details'!$E$28&gt;=Rates!$H$14,'Claim Details'!$E$28&lt;=Rates!$H$15,'Claim Details'!$E$19="No"),Rates!$H$18,IF(AND(C177="B",'Claim Details'!$E$28&gt;=Rates!$J$14,'Claim Details'!$E$28&lt;=Rates!$J$15,'Claim Details'!$E$19="Yes"),Rates!$K$18,IF(AND(C177="B",'Claim Details'!$E$28&gt;=Rates!$J$14,'Claim Details'!$E$28&lt;=Rates!$J$15,'Claim Details'!$E$19="No"),Rates!$J$18,IF(AND(C177="C",'Claim Details'!$E$28&gt;=Rates!$D$14,'Claim Details'!$E$28&lt;=Rates!$D$15,'Claim Details'!$E$19="Yes"),Rates!$E$19,IF(AND(C177="C",'Claim Details'!$E$28&gt;=Rates!$D$14,'Claim Details'!$E$28&lt;=Rates!$D$15,'Claim Details'!$E$19="No"),Rates!$D$19,IF(AND(C177="C",'Claim Details'!$E$28&gt;=Rates!$F$14,'Claim Details'!$E$28&lt;=Rates!$F$15,'Claim Details'!$E$19="Yes"),Rates!$G$19,IF(AND(C177="C",'Claim Details'!$E$28&gt;=Rates!$F$14,'Claim Details'!$E$28&lt;=Rates!$F$15,'Claim Details'!$E$19="No"),Rates!$F$19,IF(AND(C177="C",'Claim Details'!$E$28&gt;=Rates!$H$14,'Claim Details'!$E$28&lt;=Rates!$H$15,'Claim Details'!$E$19="Yes"),Rates!$I$19,IF(AND(C177="C",'Claim Details'!$E$28&gt;=Rates!$H$14,'Claim Details'!$E$28&lt;=Rates!$H$15,'Claim Details'!$E$19="No"),Rates!$H$19,IF(AND(C177="C",'Claim Details'!$E$28&gt;=Rates!$J$14,'Claim Details'!$E$28&lt;=Rates!$J$15,'Claim Details'!$E$19="Yes"),Rates!$K$19,IF(AND(C177="C",'Claim Details'!$E$28&gt;=Rates!$J$14,'Claim Details'!$E$28&lt;=Rates!$J$15,'Claim Details'!$E$19="No"),Rates!$J$19,"£0.00"))))))))))))))))))))))))</f>
        <v>£0.00</v>
      </c>
      <c r="AT177" s="189" t="str">
        <f>IF(AND(C177="A",'Claim Details'!$E$28&gt;=Rates!$D$14,'Claim Details'!$E$28&lt;=Rates!$D$15,'Claim Details'!$E$19="Yes"),Rates!$E$25,IF(AND(C177="A",'Claim Details'!$E$28&gt;=Rates!$D$14,'Claim Details'!$E$28&lt;=Rates!$D$15,'Claim Details'!$E$19="No"),Rates!$D$25,IF(AND(C177="A",'Claim Details'!$E$28&gt;=Rates!$F$14,'Claim Details'!$E$28&lt;=Rates!$F$15,'Claim Details'!$E$19="Yes"),Rates!$G$25,IF(AND(C177="A",'Claim Details'!$E$28&gt;=Rates!$F$14,'Claim Details'!$E$28&lt;=Rates!$F$15,'Claim Details'!$E$19="No"),Rates!$F$25,IF(AND(C177="A",'Claim Details'!$E$28&gt;=Rates!$H$14,'Claim Details'!$E$28&lt;=Rates!$H$15,'Claim Details'!$E$19="Yes"),Rates!$I$25,IF(AND(C177="A",'Claim Details'!$E$28&gt;=Rates!$H$14,'Claim Details'!$E$28&lt;=Rates!$H$15,'Claim Details'!$E$19="No"),Rates!$H$25,IF(AND(C177="A",'Claim Details'!$E$28&gt;=Rates!$J$14,'Claim Details'!$E$28&lt;=Rates!$J$15,'Claim Details'!$E$19="Yes"),Rates!$K$25,IF(AND(C177="A",'Claim Details'!$E$28&gt;=Rates!$J$14,'Claim Details'!$E$28&lt;=Rates!$J$15,'Claim Details'!$E$19="No"),Rates!$J$25,IF(AND(C177="B",'Claim Details'!$E$28&gt;=Rates!$D$14,'Claim Details'!$E$28&lt;=Rates!$D$15,'Claim Details'!$E$19="Yes"),Rates!$E$26,IF(AND(C177="B",'Claim Details'!$E$28&gt;=Rates!$D$14,'Claim Details'!$E$28&lt;=Rates!$D$15,'Claim Details'!$E$19="No"),Rates!$D$26,IF(AND(C177="B",'Claim Details'!$E$28&gt;=Rates!$F$14,'Claim Details'!$E$28&lt;=Rates!$F$15,'Claim Details'!$E$19="Yes"),Rates!$G$26,IF(AND(C177="B",'Claim Details'!$E$28&gt;=Rates!$F$14,'Claim Details'!$E$28&lt;=Rates!$F$15,'Claim Details'!$E$19="No"),Rates!$F$26,IF(AND(C177="B",'Claim Details'!$E$28&gt;=Rates!$H$14,'Claim Details'!$E$28&lt;=Rates!$H$15,'Claim Details'!$E$19="Yes"),Rates!$I$26,IF(AND(C177="B",'Claim Details'!$E$28&gt;=Rates!$H$14,'Claim Details'!$E$28&lt;=Rates!$H$15,'Claim Details'!$E$19="No"),Rates!$H$26,IF(AND(C177="B",'Claim Details'!$E$28&gt;=Rates!$J$14,'Claim Details'!$E$28&lt;=Rates!$J$15,'Claim Details'!$E$19="Yes"),Rates!$K$26,IF(AND(C177="B",'Claim Details'!$E$28&gt;=Rates!$J$14,'Claim Details'!$E$28&lt;=Rates!$J$15,'Claim Details'!$E$19="No"),Rates!$J$26,IF(AND(C177="C",'Claim Details'!$E$28&gt;=Rates!$D$14,'Claim Details'!$E$28&lt;=Rates!$D$15,'Claim Details'!$E$19="Yes"),Rates!$E$27,IF(AND(C177="C",'Claim Details'!$E$28&gt;=Rates!$D$14,'Claim Details'!$E$28&lt;=Rates!$D$15,'Claim Details'!$E$19="No"),Rates!$D$27,IF(AND(C177="C",'Claim Details'!$E$28&gt;=Rates!$F$14,'Claim Details'!$E$28&lt;=Rates!$F$15,'Claim Details'!$E$19="Yes"),Rates!$G$27,IF(AND(C177="C",'Claim Details'!$E$28&gt;=Rates!$F$14,'Claim Details'!$E$28&lt;=Rates!$F$15,'Claim Details'!$E$19="No"),Rates!$F$27,IF(AND(C177="C",'Claim Details'!$E$28&gt;=Rates!$H$14,'Claim Details'!$E$28&lt;=Rates!$H$15,'Claim Details'!$E$19="Yes"),Rates!$I$27,IF(AND(C177="C",'Claim Details'!$E$28&gt;=Rates!$H$14,'Claim Details'!$E$28&lt;=Rates!$H$15,'Claim Details'!$E$19="No"),Rates!$H$27,IF(AND(C177="C",'Claim Details'!$E$28&gt;=Rates!$J$14,'Claim Details'!$E$28&lt;=Rates!$J$15,'Claim Details'!$E$19="Yes"),Rates!$K$27,IF(AND(C177="C",'Claim Details'!$E$28&gt;=Rates!$J$14,'Claim Details'!$E$28&lt;=Rates!$J$15,'Claim Details'!$E$19="No"),Rates!$J$27,"£0.00"))))))))))))))))))))))))</f>
        <v>£0.00</v>
      </c>
      <c r="AU177" s="191" t="str">
        <f>IF(AND(C177="A",'Claim Details'!$E$28&gt;=Rates!$D$14,'Claim Details'!$E$28&lt;=Rates!$D$15,'Claim Details'!$E$19="Yes"),Rates!$E$20,IF(AND(C177="A",'Claim Details'!$E$28&gt;=Rates!$D$14,'Claim Details'!$E$28&lt;=Rates!$D$15,'Claim Details'!$E$19="No"),Rates!$D$20,IF(AND(C177="A",'Claim Details'!$E$28&gt;=Rates!$F$14,'Claim Details'!$E$28&lt;=Rates!$F$15,'Claim Details'!$E$19="Yes"),Rates!$G$20,IF(AND(C177="A",'Claim Details'!$E$28&gt;=Rates!$F$14,'Claim Details'!$E$28&lt;=Rates!$F$15,'Claim Details'!$E$19="No"),Rates!$F$20,IF(AND(C177="A",'Claim Details'!$E$28&gt;=Rates!$H$14,'Claim Details'!$E$28&lt;=Rates!$H$15,'Claim Details'!$E$19="Yes"),Rates!$I$20,IF(AND(C177="A",'Claim Details'!$E$28&gt;=Rates!$H$14,'Claim Details'!$E$28&lt;=Rates!$H$15,'Claim Details'!$E$19="No"),Rates!$H$20,IF(AND(C177="A",'Claim Details'!$E$28&gt;=Rates!$J$14,'Claim Details'!$E$28&lt;=Rates!$J$15,'Claim Details'!$E$19="Yes"),Rates!$K$20,IF(AND(C177="A",'Claim Details'!$E$28&gt;=Rates!$J$14,'Claim Details'!$E$28&lt;=Rates!$J$15,'Claim Details'!$E$19="No"),Rates!$J$20,IF(AND(C177="B",'Claim Details'!$E$28&gt;=Rates!$D$14,'Claim Details'!$E$28&lt;=Rates!$D$15,'Claim Details'!$E$19="Yes"),Rates!$E$21,IF(AND(C177="B",'Claim Details'!$E$28&gt;=Rates!$D$14,'Claim Details'!$E$28&lt;=Rates!$D$15,'Claim Details'!$E$19="No"),Rates!$D$21,IF(AND(C177="B",'Claim Details'!$E$28&gt;=Rates!$F$14,'Claim Details'!$E$28&lt;=Rates!$F$15,'Claim Details'!$E$19="Yes"),Rates!$G$21,IF(AND(C177="B",'Claim Details'!$E$28&gt;=Rates!$F$14,'Claim Details'!$E$28&lt;=Rates!$F$15,'Claim Details'!$E$19="No"),Rates!$F$21,IF(AND(C177="B",'Claim Details'!$E$28&gt;=Rates!$H$14,'Claim Details'!$E$28&lt;=Rates!$H$15,'Claim Details'!$E$19="Yes"),Rates!$I$21,IF(AND(C177="B",'Claim Details'!$E$28&gt;=Rates!$H$14,'Claim Details'!$E$28&lt;=Rates!$H$15,'Claim Details'!$E$19="No"),Rates!$H$21,IF(AND(C177="B",'Claim Details'!$E$28&gt;=Rates!$J$14,'Claim Details'!$E$28&lt;=Rates!$J$15,'Claim Details'!$E$19="Yes"),Rates!$K$21,IF(AND(C177="B",'Claim Details'!$E$28&gt;=Rates!$J$14,'Claim Details'!$E$28&lt;=Rates!$J$15,'Claim Details'!$E$19="No"),Rates!$J$21,"£0.00"))))))))))))))))</f>
        <v>£0.00</v>
      </c>
      <c r="AV177" s="191" t="str">
        <f>IF(AND(C177="A",'Claim Details'!$E$28&gt;=Rates!$D$14,'Claim Details'!$E$28&lt;=Rates!$D$15,'Claim Details'!$E$19="Yes"),Rates!$E$22,IF(AND(C177="A",'Claim Details'!$E$28&gt;=Rates!$D$14,'Claim Details'!$E$28&lt;=Rates!$D$15,'Claim Details'!$E$19="No"),Rates!$D$22,IF(AND(C177="A",'Claim Details'!$E$28&gt;=Rates!$F$14,'Claim Details'!$E$28&lt;=Rates!$F$15,'Claim Details'!$E$19="Yes"),Rates!$G$22,IF(AND(C177="A",'Claim Details'!$E$28&gt;=Rates!$F$14,'Claim Details'!$E$28&lt;=Rates!$F$15,'Claim Details'!$E$19="No"),Rates!$F$22,IF(AND(C177="A",'Claim Details'!$E$28&gt;=Rates!$H$14,'Claim Details'!$E$28&lt;=Rates!$H$15,'Claim Details'!$E$19="Yes"),Rates!$I$22,IF(AND(C177="A",'Claim Details'!$E$28&gt;=Rates!$H$14,'Claim Details'!$E$28&lt;=Rates!$H$15,'Claim Details'!$E$19="No"),Rates!$H$22,IF(AND(C177="A",'Claim Details'!$E$28&gt;=Rates!$J$14,'Claim Details'!$E$28&lt;=Rates!$J$15,'Claim Details'!$E$19="Yes"),Rates!$K$22,IF(AND(C177="A",'Claim Details'!$E$28&gt;=Rates!$J$14,'Claim Details'!$E$28&lt;=Rates!$J$15,'Claim Details'!$E$19="No"),Rates!$J$22,IF(AND(C177="B",'Claim Details'!$E$28&gt;=Rates!$D$14,'Claim Details'!$E$28&lt;=Rates!$D$15,'Claim Details'!$E$19="Yes"),Rates!$E$23,IF(AND(C177="B",'Claim Details'!$E$28&gt;=Rates!$D$14,'Claim Details'!$E$28&lt;=Rates!$D$15,'Claim Details'!$E$19="No"),Rates!$D$23,IF(AND(C177="B",'Claim Details'!$E$28&gt;=Rates!$F$14,'Claim Details'!$E$28&lt;=Rates!$F$15,'Claim Details'!$E$19="Yes"),Rates!$G$23,IF(AND(C177="B",'Claim Details'!$E$28&gt;=Rates!$F$14,'Claim Details'!$E$28&lt;=Rates!$F$15,'Claim Details'!$E$19="No"),Rates!$F$23,IF(AND(C177="B",'Claim Details'!$E$28&gt;=Rates!$H$14,'Claim Details'!$E$28&lt;=Rates!$H$15,'Claim Details'!$E$19="Yes"),Rates!$I$23,IF(AND(C177="B",'Claim Details'!$E$28&gt;=Rates!$H$14,'Claim Details'!$E$28&lt;=Rates!$H$15,'Claim Details'!$E$19="No"),Rates!$H$23,IF(AND(C177="B",'Claim Details'!$E$28&gt;=Rates!$J$14,'Claim Details'!$E$28&lt;=Rates!$J$15,'Claim Details'!$E$19="Yes"),Rates!$K$23,IF(AND(C177="B",'Claim Details'!$E$28&gt;=Rates!$J$14,'Claim Details'!$E$28&lt;=Rates!$J$15,'Claim Details'!$E$19="No"),Rates!$J$23,IF(AND(C177="C",'Claim Details'!$E$28&gt;=Rates!$D$14,'Claim Details'!$E$28&lt;=Rates!$D$15,'Claim Details'!$E$19="Yes"),Rates!$E$24,IF(AND(C177="C",'Claim Details'!$E$28&gt;=Rates!$D$14,'Claim Details'!$E$28&lt;=Rates!$D$15,'Claim Details'!$E$19="No"),Rates!$D$24,IF(AND(C177="C",'Claim Details'!$E$28&gt;=Rates!$F$14,'Claim Details'!$E$28&lt;=Rates!$F$15,'Claim Details'!$E$19="Yes"),Rates!$G$24,IF(AND(C177="C",'Claim Details'!$E$28&gt;=Rates!$F$14,'Claim Details'!$E$28&lt;=Rates!$F$15,'Claim Details'!$E$19="No"),Rates!$F$24,IF(AND(C177="C",'Claim Details'!$E$28&gt;=Rates!$H$14,'Claim Details'!$E$28&lt;=Rates!$H$15,'Claim Details'!$E$19="Yes"),Rates!$I$24,IF(AND(C177="C",'Claim Details'!$E$28&gt;=Rates!$H$14,'Claim Details'!$E$28&lt;=Rates!$H$15,'Claim Details'!$E$19="No"),Rates!$H$24,IF(AND(C177="C",'Claim Details'!$E$28&gt;=Rates!$J$14,'Claim Details'!$E$28&lt;=Rates!$J$15,'Claim Details'!$E$19="Yes"),Rates!$K$24,IF(AND(C177="C",'Claim Details'!$E$28&gt;=Rates!$J$14,'Claim Details'!$E$28&lt;=Rates!$J$15,'Claim Details'!$E$19="No"),Rates!$J$24,"£0.00"))))))))))))))))))))))))</f>
        <v>£0.00</v>
      </c>
      <c r="AW177" s="1"/>
      <c r="AX177" s="189" t="str">
        <f>IF(AND(U177="A",'Claim Details'!$I$28&gt;=Rates!$D$14,'Claim Details'!$I$28&lt;=Rates!$D$15,'Claim Details'!$I$19="Yes"),Rates!$J$17,IF(AND(U177="A",'Claim Details'!$I$28&gt;=Rates!$D$14,'Claim Details'!$I$28&lt;=Rates!$D$15,'Claim Details'!$I$19="No"),Rates!$D$17,IF(AND(U177="A",'Claim Details'!$I$28&gt;=Rates!$F$14,'Claim Details'!$I$28&lt;=Rates!$F$15,'Claim Details'!$I$19="Yes"),Rates!$G$17,IF(AND(U177="A",'Claim Details'!$I$28&gt;=Rates!$F$14,'Claim Details'!$I$28&lt;=Rates!$F$15,'Claim Details'!$I$19="No"),Rates!$F$17,IF(AND(U177="A",'Claim Details'!$I$28&gt;=Rates!$H$14,'Claim Details'!$I$28&lt;=Rates!$H$15,'Claim Details'!$I$19="Yes"),Rates!$I$17,IF(AND(U177="A",'Claim Details'!$I$28&gt;=Rates!$H$14,'Claim Details'!$I$28&lt;=Rates!$H$15,'Claim Details'!$I$19="No"),Rates!$H$17,IF(AND(U177="A",'Claim Details'!$I$28&gt;=Rates!$J$14,'Claim Details'!$I$28&lt;=Rates!$J$15,'Claim Details'!$I$19="Yes"),Rates!$K$17,IF(AND(U177="A",'Claim Details'!$I$28&gt;=Rates!$J$14,'Claim Details'!$I$28&lt;=Rates!$J$15,'Claim Details'!$I$19="No"),Rates!$J$17,IF(AND(U177="B",'Claim Details'!$I$28&gt;=Rates!$D$14,'Claim Details'!$I$28&lt;=Rates!$D$15,'Claim Details'!$I$19="Yes"),Rates!$E$18,IF(AND(U177="B",'Claim Details'!$I$28&gt;=Rates!$D$14,'Claim Details'!$I$28&lt;=Rates!$D$15,'Claim Details'!$I$19="No"),Rates!$D$18,IF(AND(U177="B",'Claim Details'!$I$28&gt;=Rates!$F$14,'Claim Details'!$I$28&lt;=Rates!$F$15,'Claim Details'!$I$19="Yes"),Rates!$G$18,IF(AND(U177="B",'Claim Details'!$I$28&gt;=Rates!$F$14,'Claim Details'!$I$28&lt;=Rates!$F$15,'Claim Details'!$I$19="No"),Rates!$F$18,IF(AND(U177="B",'Claim Details'!$I$28&gt;=Rates!$H$14,'Claim Details'!$I$28&lt;=Rates!$H$15,'Claim Details'!$I$19="Yes"),Rates!$I$18,IF(AND(U177="B",'Claim Details'!$I$28&gt;=Rates!$H$14,'Claim Details'!$I$28&lt;=Rates!$H$15,'Claim Details'!$I$19="No"),Rates!$H$18,IF(AND(U177="B",'Claim Details'!$I$28&gt;=Rates!$J$14,'Claim Details'!$I$28&lt;=Rates!$J$15,'Claim Details'!$I$19="Yes"),Rates!$K$18,IF(AND(U177="B",'Claim Details'!$I$28&gt;=Rates!$J$14,'Claim Details'!$I$28&lt;=Rates!$J$15,'Claim Details'!$I$19="No"),Rates!$J$18,IF(AND(U177="C",'Claim Details'!$I$28&gt;=Rates!$D$14,'Claim Details'!$I$28&lt;=Rates!$D$15,'Claim Details'!$I$19="Yes"),Rates!$E$19,IF(AND(U177="C",'Claim Details'!$I$28&gt;=Rates!$D$14,'Claim Details'!$I$28&lt;=Rates!$D$15,'Claim Details'!$I$19="No"),Rates!$D$19,IF(AND(U177="C",'Claim Details'!$I$28&gt;=Rates!$F$14,'Claim Details'!$I$28&lt;=Rates!$F$15,'Claim Details'!$I$19="Yes"),Rates!$G$19,IF(AND(U177="C",'Claim Details'!$I$28&gt;=Rates!$F$14,'Claim Details'!$I$28&lt;=Rates!$F$15,'Claim Details'!$I$19="No"),Rates!$F$19,IF(AND(U177="C",'Claim Details'!$I$28&gt;=Rates!$H$14,'Claim Details'!$I$28&lt;=Rates!$H$15,'Claim Details'!$I$19="Yes"),Rates!$I$19,IF(AND(U177="C",'Claim Details'!$I$28&gt;=Rates!$H$14,'Claim Details'!$I$28&lt;=Rates!$H$15,'Claim Details'!$I$19="No"),Rates!$H$19,IF(AND(U177="C",'Claim Details'!$I$28&gt;=Rates!$J$14,'Claim Details'!$I$28&lt;=Rates!$J$15,'Claim Details'!$I$19="Yes"),Rates!$K$19,IF(AND(U177="C",'Claim Details'!$I$28&gt;=Rates!$J$14,'Claim Details'!$I$28&lt;=Rates!$J$15,'Claim Details'!$I$19="No"),Rates!$J$19,"£0.00"))))))))))))))))))))))))</f>
        <v>£0.00</v>
      </c>
      <c r="AY177" s="189" t="str">
        <f>IF(AND(C177="A",'Claim Details'!$I$28&gt;=Rates!$D$14,'Claim Details'!$I$28&lt;=Rates!$D$15,'Claim Details'!$I$19="Yes"),Rates!$J$25,IF(AND(C177="A",'Claim Details'!$I$28&gt;=Rates!$D$14,'Claim Details'!$I$28&lt;=Rates!$D$15,'Claim Details'!$I$19="No"),Rates!$D$25,IF(AND(C177="A",'Claim Details'!$I$28&gt;=Rates!$F$14,'Claim Details'!$I$28&lt;=Rates!$F$15,'Claim Details'!$I$19="Yes"),Rates!$G$25,IF(AND(C177="A",'Claim Details'!$I$28&gt;=Rates!$F$14,'Claim Details'!$I$28&lt;=Rates!$F$15,'Claim Details'!$I$19="No"),Rates!$F$25,IF(AND(C177="A",'Claim Details'!$I$28&gt;=Rates!$H$14,'Claim Details'!$I$28&lt;=Rates!$H$15,'Claim Details'!$I$19="Yes"),Rates!$I$25,IF(AND(C177="A",'Claim Details'!$I$28&gt;=Rates!$H$14,'Claim Details'!$I$28&lt;=Rates!$H$15,'Claim Details'!$I$19="No"),Rates!$H$25,IF(AND(C177="A",'Claim Details'!$I$28&gt;=Rates!$J$14,'Claim Details'!$I$28&lt;=Rates!$J$15,'Claim Details'!$I$19="Yes"),Rates!$K$25,IF(AND(C177="A",'Claim Details'!$I$28&gt;=Rates!$J$14,'Claim Details'!$I$28&lt;=Rates!$J$15,'Claim Details'!$I$19="No"),Rates!$J$25,IF(AND(C177="B",'Claim Details'!$I$28&gt;=Rates!$D$14,'Claim Details'!$I$28&lt;=Rates!$D$15,'Claim Details'!$I$19="Yes"),Rates!$E$26,IF(AND(C177="B",'Claim Details'!$I$28&gt;=Rates!$D$14,'Claim Details'!$I$28&lt;=Rates!$D$15,'Claim Details'!$I$19="No"),Rates!$D$26,IF(AND(C177="B",'Claim Details'!$I$28&gt;=Rates!$F$14,'Claim Details'!$I$28&lt;=Rates!$F$15,'Claim Details'!$I$19="Yes"),Rates!$G$26,IF(AND(C177="B",'Claim Details'!$I$28&gt;=Rates!$F$14,'Claim Details'!$I$28&lt;=Rates!$F$15,'Claim Details'!$I$19="No"),Rates!$F$26,IF(AND(C177="B",'Claim Details'!$I$28&gt;=Rates!$H$14,'Claim Details'!$I$28&lt;=Rates!$H$15,'Claim Details'!$I$19="Yes"),Rates!$I$26,IF(AND(C177="B",'Claim Details'!$I$28&gt;=Rates!$H$14,'Claim Details'!$I$28&lt;=Rates!$H$15,'Claim Details'!$I$19="No"),Rates!$H$26,IF(AND(C177="B",'Claim Details'!$I$28&gt;=Rates!$J$14,'Claim Details'!$I$28&lt;=Rates!$J$15,'Claim Details'!$I$19="Yes"),Rates!$K$26,IF(AND(C177="B",'Claim Details'!$I$28&gt;=Rates!$J$14,'Claim Details'!$I$28&lt;=Rates!$J$15,'Claim Details'!$I$19="No"),Rates!$J$26,IF(AND(C177="C",'Claim Details'!$I$28&gt;=Rates!$D$14,'Claim Details'!$I$28&lt;=Rates!$D$15,'Claim Details'!$I$19="Yes"),Rates!$E$27,IF(AND(C177="C",'Claim Details'!$I$28&gt;=Rates!$D$14,'Claim Details'!$I$28&lt;=Rates!$D$15,'Claim Details'!$I$19="No"),Rates!$D$27,IF(AND(C177="C",'Claim Details'!$I$28&gt;=Rates!$F$14,'Claim Details'!$I$28&lt;=Rates!$F$15,'Claim Details'!$I$19="Yes"),Rates!$G$27,IF(AND(C177="C",'Claim Details'!$I$28&gt;=Rates!$F$14,'Claim Details'!$I$28&lt;=Rates!$F$15,'Claim Details'!$I$19="No"),Rates!$F$27,IF(AND(C177="C",'Claim Details'!$I$28&gt;=Rates!$H$14,'Claim Details'!$I$28&lt;=Rates!$H$15,'Claim Details'!$I$19="Yes"),Rates!$I$27,IF(AND(C177="C",'Claim Details'!$I$28&gt;=Rates!$H$14,'Claim Details'!$I$28&lt;=Rates!$H$15,'Claim Details'!$I$19="No"),Rates!$H$27,IF(AND(C177="C",'Claim Details'!$I$28&gt;=Rates!$J$14,'Claim Details'!$I$28&lt;=Rates!$J$15,'Claim Details'!$I$19="Yes"),Rates!$K$27,IF(AND(C177="C",'Claim Details'!$I$28&gt;=Rates!$J$14,'Claim Details'!$I$28&lt;=Rates!$J$15,'Claim Details'!$I$19="No"),Rates!$J$27,"£0.00"))))))))))))))))))))))))</f>
        <v>£0.00</v>
      </c>
      <c r="AZ177" s="189" t="str">
        <f>IF(AND(C177="A",'Claim Details'!$I$28&gt;=Rates!$D$14,'Claim Details'!$I$28&lt;=Rates!$D$15,'Claim Details'!$I$19="Yes"),Rates!$E$20,IF(AND(C177="A",'Claim Details'!$I$28&gt;=Rates!$D$14,'Claim Details'!$I$28&lt;=Rates!$D$15,'Claim Details'!$I$19="No"),Rates!$D$20,IF(AND(C177="A",'Claim Details'!$I$28&gt;=Rates!$F$14,'Claim Details'!$I$28&lt;=Rates!$F$15,'Claim Details'!$I$19="Yes"),Rates!$G$20,IF(AND(C177="A",'Claim Details'!$I$28&gt;=Rates!$F$14,'Claim Details'!$I$28&lt;=Rates!$F$15,'Claim Details'!$I$19="No"),Rates!$F$20,IF(AND(C177="A",'Claim Details'!$I$28&gt;=Rates!$H$14,'Claim Details'!$I$28&lt;=Rates!$H$15,'Claim Details'!$I$19="Yes"),Rates!$I$20,IF(AND(C177="A",'Claim Details'!$I$28&gt;=Rates!$H$14,'Claim Details'!$I$28&lt;=Rates!$H$15,'Claim Details'!$I$19="No"),Rates!$H$20,IF(AND(C177="A",'Claim Details'!$I$28&gt;=Rates!$J$14,'Claim Details'!$I$28&lt;=Rates!$J$15,'Claim Details'!$I$19="Yes"),Rates!$K$20,IF(AND(C177="A",'Claim Details'!$I$28&gt;=Rates!$J$14,'Claim Details'!$I$28&lt;=Rates!$J$15,'Claim Details'!$I$19="No"),Rates!$J$20,IF(AND(C177="B",'Claim Details'!$I$28&gt;=Rates!$D$14,'Claim Details'!$I$28&lt;=Rates!$D$15,'Claim Details'!$I$19="Yes"),Rates!$E$21,IF(AND(C177="B",'Claim Details'!$I$28&gt;=Rates!$D$14,'Claim Details'!$I$28&lt;=Rates!$D$15,'Claim Details'!$I$19="No"),Rates!$D$21,IF(AND(C177="B",'Claim Details'!$I$28&gt;=Rates!$F$14,'Claim Details'!$I$28&lt;=Rates!$F$15,'Claim Details'!$I$19="Yes"),Rates!$G$21,IF(AND(C177="B",'Claim Details'!$I$28&gt;=Rates!$F$14,'Claim Details'!$I$28&lt;=Rates!$F$15,'Claim Details'!$I$19="No"),Rates!$F$21,IF(AND(C177="B",'Claim Details'!$I$28&gt;=Rates!$H$14,'Claim Details'!$I$28&lt;=Rates!$H$15,'Claim Details'!$I$19="Yes"),Rates!$I$21,IF(AND(C177="B",'Claim Details'!$I$28&gt;=Rates!$H$14,'Claim Details'!$I$28&lt;=Rates!$H$15,'Claim Details'!$I$19="No"),Rates!$H$21,IF(AND(C177="B",'Claim Details'!$I$28&gt;=Rates!$J$14,'Claim Details'!$I$28&lt;=Rates!$J$15,'Claim Details'!$I$19="Yes"),Rates!$K$21,IF(AND(C177="B",'Claim Details'!$I$28&gt;=Rates!$J$14,'Claim Details'!$I$28&lt;=Rates!$J$15,'Claim Details'!$I$19="No"),Rates!$J$21,"£0.00"))))))))))))))))</f>
        <v>£0.00</v>
      </c>
      <c r="BA177" s="189" t="str">
        <f>IF(AND(C177="A",'Claim Details'!$I$28&gt;=Rates!$D$14,'Claim Details'!$I$28&lt;=Rates!$D$15,'Claim Details'!$I$19="Yes"),Rates!$E$22,IF(AND(C177="A",'Claim Details'!$I$28&gt;=Rates!$D$14,'Claim Details'!$I$28&lt;=Rates!$D$15,'Claim Details'!$I$19="No"),Rates!$D$22,IF(AND(C177="A",'Claim Details'!$I$28&gt;=Rates!$F$14,'Claim Details'!$I$28&lt;=Rates!$F$15,'Claim Details'!$I$19="Yes"),Rates!$G$22,IF(AND(C177="A",'Claim Details'!$I$28&gt;=Rates!$F$14,'Claim Details'!$I$28&lt;=Rates!$F$15,'Claim Details'!$I$19="No"),Rates!$F$22,IF(AND(C177="A",'Claim Details'!$I$28&gt;=Rates!$H$14,'Claim Details'!$I$28&lt;=Rates!$H$15,'Claim Details'!$I$19="Yes"),Rates!$I$22,IF(AND(C177="A",'Claim Details'!$I$28&gt;=Rates!$H$14,'Claim Details'!$I$28&lt;=Rates!$H$15,'Claim Details'!$I$19="No"),Rates!$H$22,IF(AND(C177="A",'Claim Details'!$I$28&gt;=Rates!$J$14,'Claim Details'!$I$28&lt;=Rates!$J$15,'Claim Details'!$I$19="Yes"),Rates!$K$22,IF(AND(C177="A",'Claim Details'!$I$28&gt;=Rates!$J$14,'Claim Details'!$I$28&lt;=Rates!$J$15,'Claim Details'!$I$19="No"),Rates!$J$22,IF(AND(C177="B",'Claim Details'!$I$28&gt;=Rates!$D$14,'Claim Details'!$I$28&lt;=Rates!$D$15,'Claim Details'!$I$19="Yes"),Rates!$E$23,IF(AND(C177="B",'Claim Details'!$I$28&gt;=Rates!$D$14,'Claim Details'!$I$28&lt;=Rates!$D$15,'Claim Details'!$I$19="No"),Rates!$D$23,IF(AND(C177="B",'Claim Details'!$I$28&gt;=Rates!$F$14,'Claim Details'!$I$28&lt;=Rates!$F$15,'Claim Details'!$I$19="Yes"),Rates!$G$23,IF(AND(C177="B",'Claim Details'!$I$28&gt;=Rates!$F$14,'Claim Details'!$I$28&lt;=Rates!$F$15,'Claim Details'!$I$19="No"),Rates!$F$23,IF(AND(C177="B",'Claim Details'!$I$28&gt;=Rates!$H$14,'Claim Details'!$I$28&lt;=Rates!$H$15,'Claim Details'!$I$19="Yes"),Rates!$I$23,IF(AND(C177="B",'Claim Details'!$I$28&gt;=Rates!$H$14,'Claim Details'!$I$28&lt;=Rates!$H$15,'Claim Details'!$I$19="No"),Rates!$H$23,IF(AND(C177="B",'Claim Details'!$I$28&gt;=Rates!$J$14,'Claim Details'!$I$28&lt;=Rates!$J$15,'Claim Details'!$I$19="Yes"),Rates!$K$23,IF(AND(C177="B",'Claim Details'!$I$28&gt;=Rates!$J$14,'Claim Details'!$I$28&lt;=Rates!$J$15,'Claim Details'!$I$19="No"),Rates!$J$23,IF(AND(C177="C",'Claim Details'!$I$28&gt;=Rates!$D$14,'Claim Details'!$I$28&lt;=Rates!$D$15,'Claim Details'!$I$19="Yes"),Rates!$E$24,IF(AND(C177="C",'Claim Details'!$I$28&gt;=Rates!$D$14,'Claim Details'!$I$28&lt;=Rates!$D$15,'Claim Details'!$I$19="No"),Rates!$D$24,IF(AND(C177="C",'Claim Details'!$I$28&gt;=Rates!$F$14,'Claim Details'!$I$28&lt;=Rates!$F$15,'Claim Details'!$I$19="Yes"),Rates!$G$24,IF(AND(C177="C",'Claim Details'!$I$28&gt;=Rates!$F$14,'Claim Details'!$I$28&lt;=Rates!$F$15,'Claim Details'!$I$19="No"),Rates!$F$24,IF(AND(C177="C",'Claim Details'!$I$28&gt;=Rates!$H$14,'Claim Details'!$I$28&lt;=Rates!$H$15,'Claim Details'!$I$19="Yes"),Rates!$I$24,IF(AND(C177="C",'Claim Details'!$I$28&gt;=Rates!$H$14,'Claim Details'!$I$28&lt;=Rates!$H$15,'Claim Details'!$I$19="No"),Rates!$H$24,IF(AND(C177="C",'Claim Details'!$I$28&gt;=Rates!$J$14,'Claim Details'!$I$28&lt;=Rates!$J$15,'Claim Details'!$I$19="Yes"),Rates!$K$24,IF(AND(C177="C",'Claim Details'!$I$28&gt;=Rates!$J$14,'Claim Details'!$I$28&lt;=Rates!$J$15,'Claim Details'!$I$19="No"),Rates!$J$24,"£0.00"))))))))))))))))))))))))</f>
        <v>£0.00</v>
      </c>
      <c r="BB177" s="189" t="str">
        <f t="shared" si="42"/>
        <v>£0.00</v>
      </c>
      <c r="BC177" s="1"/>
      <c r="BD177" s="189" t="str">
        <f>IF(AND(AE177="A",'Claim Details'!$I$28&gt;=Rates!$D$14,'Claim Details'!$I$28&lt;=Rates!$D$15,'Claim Details'!$I$19="Yes"),Rates!$J$17,IF(AND(AE177="A",'Claim Details'!$I$28&gt;=Rates!$D$14,'Claim Details'!$I$28&lt;=Rates!$D$15,'Claim Details'!$I$19="No"),Rates!$D$17,IF(AND(AE177="A",'Claim Details'!$I$28&gt;=Rates!$F$14,'Claim Details'!$I$28&lt;=Rates!$F$15,'Claim Details'!$I$19="Yes"),Rates!$G$17,IF(AND(AE177="A",'Claim Details'!$I$28&gt;=Rates!$F$14,'Claim Details'!$I$28&lt;=Rates!$F$15,'Claim Details'!$I$19="No"),Rates!$F$17,IF(AND(AE177="A",'Claim Details'!$I$28&gt;=Rates!$H$14,'Claim Details'!$I$28&lt;=Rates!$H$15,'Claim Details'!$I$19="Yes"),Rates!$I$17,IF(AND(AE177="A",'Claim Details'!$I$28&gt;=Rates!$H$14,'Claim Details'!$I$28&lt;=Rates!$H$15,'Claim Details'!$I$19="No"),Rates!$H$17,IF(AND(AE177="A",'Claim Details'!$I$28&gt;=Rates!$J$14,'Claim Details'!$I$28&lt;=Rates!$J$15,'Claim Details'!$I$19="Yes"),Rates!$K$17,IF(AND(AE177="A",'Claim Details'!$I$28&gt;=Rates!$J$14,'Claim Details'!$I$28&lt;=Rates!$J$15,'Claim Details'!$I$19="No"),Rates!$J$17,IF(AND(AE177="B",'Claim Details'!$I$28&gt;=Rates!$D$14,'Claim Details'!$I$28&lt;=Rates!$D$15,'Claim Details'!$I$19="Yes"),Rates!$E$18,IF(AND(AE177="B",'Claim Details'!$I$28&gt;=Rates!$D$14,'Claim Details'!$I$28&lt;=Rates!$D$15,'Claim Details'!$I$19="No"),Rates!$D$18,IF(AND(AE177="B",'Claim Details'!$I$28&gt;=Rates!$F$14,'Claim Details'!$I$28&lt;=Rates!$F$15,'Claim Details'!$I$19="Yes"),Rates!$G$18,IF(AND(AE177="B",'Claim Details'!$I$28&gt;=Rates!$F$14,'Claim Details'!$I$28&lt;=Rates!$F$15,'Claim Details'!$I$19="No"),Rates!$F$18,IF(AND(AE177="B",'Claim Details'!$I$28&gt;=Rates!$H$14,'Claim Details'!$I$28&lt;=Rates!$H$15,'Claim Details'!$I$19="Yes"),Rates!$I$18,IF(AND(AE177="B",'Claim Details'!$I$28&gt;=Rates!$H$14,'Claim Details'!$I$28&lt;=Rates!$H$15,'Claim Details'!$I$19="No"),Rates!$H$18,IF(AND(AE177="B",'Claim Details'!$I$28&gt;=Rates!$J$14,'Claim Details'!$I$28&lt;=Rates!$J$15,'Claim Details'!$I$19="Yes"),Rates!$K$18,IF(AND(AE177="B",'Claim Details'!$I$28&gt;=Rates!$J$14,'Claim Details'!$I$28&lt;=Rates!$J$15,'Claim Details'!$I$19="No"),Rates!$J$18,IF(AND(AE177="C",'Claim Details'!$I$28&gt;=Rates!$D$14,'Claim Details'!$I$28&lt;=Rates!$D$15,'Claim Details'!$I$19="Yes"),Rates!$E$19,IF(AND(AE177="C",'Claim Details'!$I$28&gt;=Rates!$D$14,'Claim Details'!$I$28&lt;=Rates!$D$15,'Claim Details'!$I$19="No"),Rates!$D$19,IF(AND(AE177="C",'Claim Details'!$I$28&gt;=Rates!$F$14,'Claim Details'!$I$28&lt;=Rates!$F$15,'Claim Details'!$I$19="Yes"),Rates!$G$19,IF(AND(AE177="C",'Claim Details'!$I$28&gt;=Rates!$F$14,'Claim Details'!$I$28&lt;=Rates!$F$15,'Claim Details'!$I$19="No"),Rates!$F$19,IF(AND(AE177="C",'Claim Details'!$I$28&gt;=Rates!$H$14,'Claim Details'!$I$28&lt;=Rates!$H$15,'Claim Details'!$I$19="Yes"),Rates!$I$19,IF(AND(AE177="C",'Claim Details'!$I$28&gt;=Rates!$H$14,'Claim Details'!$I$28&lt;=Rates!$H$15,'Claim Details'!$I$19="No"),Rates!$H$19,IF(AND(AE177="C",'Claim Details'!$I$28&gt;=Rates!$J$14,'Claim Details'!$I$28&lt;=Rates!$J$15,'Claim Details'!$I$19="Yes"),Rates!$K$19,IF(AND(AE177="C",'Claim Details'!$I$28&gt;=Rates!$J$14,'Claim Details'!$I$28&lt;=Rates!$J$15,'Claim Details'!$I$19="No"),Rates!$J$19,"£0.00"))))))))))))))))))))))))</f>
        <v>£0.00</v>
      </c>
      <c r="BE177" s="189" t="str">
        <f>IF(AND(AE177="A",'Claim Details'!$I$28&gt;=Rates!$D$14,'Claim Details'!$I$28&lt;=Rates!$D$15,'Claim Details'!$I$19="Yes"),Rates!$J$25,IF(AND(AE177="A",'Claim Details'!$I$28&gt;=Rates!$D$14,'Claim Details'!$I$28&lt;=Rates!$D$15,'Claim Details'!$I$19="No"),Rates!$D$25,IF(AND(AE177="A",'Claim Details'!$I$28&gt;=Rates!$F$14,'Claim Details'!$I$28&lt;=Rates!$F$15,'Claim Details'!$I$19="Yes"),Rates!$G$25,IF(AND(AE177="A",'Claim Details'!$I$28&gt;=Rates!$F$14,'Claim Details'!$I$28&lt;=Rates!$F$15,'Claim Details'!$I$19="No"),Rates!$F$25,IF(AND(AE177="A",'Claim Details'!$I$28&gt;=Rates!$H$14,'Claim Details'!$I$28&lt;=Rates!$H$15,'Claim Details'!$I$19="Yes"),Rates!$I$25,IF(AND(AE177="A",'Claim Details'!$I$28&gt;=Rates!$H$14,'Claim Details'!$I$28&lt;=Rates!$H$15,'Claim Details'!$I$19="No"),Rates!$H$25,IF(AND(AE177="A",'Claim Details'!$I$28&gt;=Rates!$J$14,'Claim Details'!$I$28&lt;=Rates!$J$15,'Claim Details'!$I$19="Yes"),Rates!$K$25,IF(AND(AE177="A",'Claim Details'!$I$28&gt;=Rates!$J$14,'Claim Details'!$I$28&lt;=Rates!$J$15,'Claim Details'!$I$19="No"),Rates!$J$25,IF(AND(AE177="B",'Claim Details'!$I$28&gt;=Rates!$D$14,'Claim Details'!$I$28&lt;=Rates!$D$15,'Claim Details'!$I$19="Yes"),Rates!$E$26,IF(AND(AE177="B",'Claim Details'!$I$28&gt;=Rates!$D$14,'Claim Details'!$I$28&lt;=Rates!$D$15,'Claim Details'!$I$19="No"),Rates!$D$26,IF(AND(AE177="B",'Claim Details'!$I$28&gt;=Rates!$F$14,'Claim Details'!$I$28&lt;=Rates!$F$15,'Claim Details'!$I$19="Yes"),Rates!$G$26,IF(AND(AE177="B",'Claim Details'!$I$28&gt;=Rates!$F$14,'Claim Details'!$I$28&lt;=Rates!$F$15,'Claim Details'!$I$19="No"),Rates!$F$26,IF(AND(AE177="B",'Claim Details'!$I$28&gt;=Rates!$H$14,'Claim Details'!$I$28&lt;=Rates!$H$15,'Claim Details'!$I$19="Yes"),Rates!$I$26,IF(AND(AE177="B",'Claim Details'!$I$28&gt;=Rates!$H$14,'Claim Details'!$I$28&lt;=Rates!$H$15,'Claim Details'!$I$19="No"),Rates!$H$26,IF(AND(AE177="B",'Claim Details'!$I$28&gt;=Rates!$J$14,'Claim Details'!$I$28&lt;=Rates!$J$15,'Claim Details'!$I$19="Yes"),Rates!$K$26,IF(AND(AE177="B",'Claim Details'!$I$28&gt;=Rates!$J$14,'Claim Details'!$I$28&lt;=Rates!$J$15,'Claim Details'!$I$19="No"),Rates!$J$26,IF(AND(AE177="C",'Claim Details'!$I$28&gt;=Rates!$D$14,'Claim Details'!$I$28&lt;=Rates!$D$15,'Claim Details'!$I$19="Yes"),Rates!$E$27,IF(AND(AE177="C",'Claim Details'!$I$28&gt;=Rates!$D$14,'Claim Details'!$I$28&lt;=Rates!$D$15,'Claim Details'!$I$19="No"),Rates!$D$27,IF(AND(AE177="C",'Claim Details'!$I$28&gt;=Rates!$F$14,'Claim Details'!$I$28&lt;=Rates!$F$15,'Claim Details'!$I$19="Yes"),Rates!$G$27,IF(AND(AE177="C",'Claim Details'!$I$28&gt;=Rates!$F$14,'Claim Details'!$I$28&lt;=Rates!$F$15,'Claim Details'!$I$19="No"),Rates!$F$27,IF(AND(AE177="C",'Claim Details'!$I$28&gt;=Rates!$H$14,'Claim Details'!$I$28&lt;=Rates!$H$15,'Claim Details'!$I$19="Yes"),Rates!$I$27,IF(AND(AE177="C",'Claim Details'!$I$28&gt;=Rates!$H$14,'Claim Details'!$I$28&lt;=Rates!$H$15,'Claim Details'!$I$19="No"),Rates!$H$27,IF(AND(AE177="C",'Claim Details'!$I$28&gt;=Rates!$J$14,'Claim Details'!$I$28&lt;=Rates!$J$15,'Claim Details'!$I$19="Yes"),Rates!$K$27,IF(AND(AE177="C",'Claim Details'!$I$28&gt;=Rates!$J$14,'Claim Details'!$I$28&lt;=Rates!$J$15,'Claim Details'!$I$19="No"),Rates!$J$27,"£0.00"))))))))))))))))))))))))</f>
        <v>£0.00</v>
      </c>
      <c r="BF177" s="189" t="str">
        <f>IF(AND(AE177="A",'Claim Details'!$I$28&gt;=Rates!$D$14,'Claim Details'!$I$28&lt;=Rates!$D$15,'Claim Details'!$I$19="Yes"),Rates!$E$20,IF(AND(AE177="A",'Claim Details'!$I$28&gt;=Rates!$D$14,'Claim Details'!$I$28&lt;=Rates!$D$15,'Claim Details'!$I$19="No"),Rates!$D$20,IF(AND(AE177="A",'Claim Details'!$I$28&gt;=Rates!$F$14,'Claim Details'!$I$28&lt;=Rates!$F$15,'Claim Details'!$I$19="Yes"),Rates!$G$20,IF(AND(AE177="A",'Claim Details'!$I$28&gt;=Rates!$F$14,'Claim Details'!$I$28&lt;=Rates!$F$15,'Claim Details'!$I$19="No"),Rates!$F$20,IF(AND(AE177="A",'Claim Details'!$I$28&gt;=Rates!$H$14,'Claim Details'!$I$28&lt;=Rates!$H$15,'Claim Details'!$I$19="Yes"),Rates!$I$20,IF(AND(AE177="A",'Claim Details'!$I$28&gt;=Rates!$H$14,'Claim Details'!$I$28&lt;=Rates!$H$15,'Claim Details'!$I$19="No"),Rates!$H$20,IF(AND(AE177="A",'Claim Details'!$I$28&gt;=Rates!$J$14,'Claim Details'!$I$28&lt;=Rates!$J$15,'Claim Details'!$I$19="Yes"),Rates!$K$20,IF(AND(AE177="A",'Claim Details'!$I$28&gt;=Rates!$J$14,'Claim Details'!$I$28&lt;=Rates!$J$15,'Claim Details'!$I$19="No"),Rates!$J$20,IF(AND(AE177="B",'Claim Details'!$I$28&gt;=Rates!$D$14,'Claim Details'!$I$28&lt;=Rates!$D$15,'Claim Details'!$I$19="Yes"),Rates!$E$21,IF(AND(AE177="B",'Claim Details'!$I$28&gt;=Rates!$D$14,'Claim Details'!$I$28&lt;=Rates!$D$15,'Claim Details'!$I$19="No"),Rates!$D$21,IF(AND(AE177="B",'Claim Details'!$I$28&gt;=Rates!$F$14,'Claim Details'!$I$28&lt;=Rates!$F$15,'Claim Details'!$I$19="Yes"),Rates!$G$21,IF(AND(AE177="B",'Claim Details'!$I$28&gt;=Rates!$F$14,'Claim Details'!$I$28&lt;=Rates!$F$15,'Claim Details'!$I$19="No"),Rates!$F$21,IF(AND(AE177="B",'Claim Details'!$I$28&gt;=Rates!$H$14,'Claim Details'!$I$28&lt;=Rates!$H$15,'Claim Details'!$I$19="Yes"),Rates!$I$21,IF(AND(AE177="B",'Claim Details'!$I$28&gt;=Rates!$H$14,'Claim Details'!$I$28&lt;=Rates!$H$15,'Claim Details'!$I$19="No"),Rates!$H$21,IF(AND(AE177="B",'Claim Details'!$I$28&gt;=Rates!$J$14,'Claim Details'!$I$28&lt;=Rates!$J$15,'Claim Details'!$I$19="Yes"),Rates!$K$21,IF(AND(AE177="B",'Claim Details'!$I$28&gt;=Rates!$J$14,'Claim Details'!$I$28&lt;=Rates!$J$15,'Claim Details'!$I$19="No"),Rates!$J$21,"£0.00"))))))))))))))))</f>
        <v>£0.00</v>
      </c>
      <c r="BG177" s="189" t="str">
        <f>IF(AND(AE177="A",'Claim Details'!$I$28&gt;=Rates!$D$14,'Claim Details'!$I$28&lt;=Rates!$D$15,'Claim Details'!$I$19="Yes"),Rates!$E$22,IF(AND(AE177="A",'Claim Details'!$I$28&gt;=Rates!$D$14,'Claim Details'!$I$28&lt;=Rates!$D$15,'Claim Details'!$I$19="No"),Rates!$D$22,IF(AND(AE177="A",'Claim Details'!$I$28&gt;=Rates!$F$14,'Claim Details'!$I$28&lt;=Rates!$F$15,'Claim Details'!$I$19="Yes"),Rates!$G$22,IF(AND(AE177="A",'Claim Details'!$I$28&gt;=Rates!$F$14,'Claim Details'!$I$28&lt;=Rates!$F$15,'Claim Details'!$I$19="No"),Rates!$F$22,IF(AND(AE177="A",'Claim Details'!$I$28&gt;=Rates!$H$14,'Claim Details'!$I$28&lt;=Rates!$H$15,'Claim Details'!$I$19="Yes"),Rates!$I$22,IF(AND(AE177="A",'Claim Details'!$I$28&gt;=Rates!$H$14,'Claim Details'!$I$28&lt;=Rates!$H$15,'Claim Details'!$I$19="No"),Rates!$H$22,IF(AND(AE177="A",'Claim Details'!$I$28&gt;=Rates!$J$14,'Claim Details'!$I$28&lt;=Rates!$J$15,'Claim Details'!$I$19="Yes"),Rates!$K$22,IF(AND(AE177="A",'Claim Details'!$I$28&gt;=Rates!$J$14,'Claim Details'!$I$28&lt;=Rates!$J$15,'Claim Details'!$I$19="No"),Rates!$J$22,IF(AND(AE177="B",'Claim Details'!$I$28&gt;=Rates!$D$14,'Claim Details'!$I$28&lt;=Rates!$D$15,'Claim Details'!$I$19="Yes"),Rates!$E$23,IF(AND(AE177="B",'Claim Details'!$I$28&gt;=Rates!$D$14,'Claim Details'!$I$28&lt;=Rates!$D$15,'Claim Details'!$I$19="No"),Rates!$D$23,IF(AND(AE177="B",'Claim Details'!$I$28&gt;=Rates!$F$14,'Claim Details'!$I$28&lt;=Rates!$F$15,'Claim Details'!$I$19="Yes"),Rates!$G$23,IF(AND(AE177="B",'Claim Details'!$I$28&gt;=Rates!$F$14,'Claim Details'!$I$28&lt;=Rates!$F$15,'Claim Details'!$I$19="No"),Rates!$F$23,IF(AND(AE177="B",'Claim Details'!$I$28&gt;=Rates!$H$14,'Claim Details'!$I$28&lt;=Rates!$H$15,'Claim Details'!$I$19="Yes"),Rates!$I$23,IF(AND(AE177="B",'Claim Details'!$I$28&gt;=Rates!$H$14,'Claim Details'!$I$28&lt;=Rates!$H$15,'Claim Details'!$I$19="No"),Rates!$H$23,IF(AND(AE177="B",'Claim Details'!$I$28&gt;=Rates!$J$14,'Claim Details'!$I$28&lt;=Rates!$J$15,'Claim Details'!$I$19="Yes"),Rates!$K$23,IF(AND(AE177="B",'Claim Details'!$I$28&gt;=Rates!$J$14,'Claim Details'!$I$28&lt;=Rates!$J$15,'Claim Details'!$I$19="No"),Rates!$J$23,IF(AND(AE177="C",'Claim Details'!$I$28&gt;=Rates!$D$14,'Claim Details'!$I$28&lt;=Rates!$D$15,'Claim Details'!$I$19="Yes"),Rates!$E$24,IF(AND(AE177="C",'Claim Details'!$I$28&gt;=Rates!$D$14,'Claim Details'!$I$28&lt;=Rates!$D$15,'Claim Details'!$I$19="No"),Rates!$D$24,IF(AND(AE177="C",'Claim Details'!$I$28&gt;=Rates!$F$14,'Claim Details'!$I$28&lt;=Rates!$F$15,'Claim Details'!$I$19="Yes"),Rates!$G$24,IF(AND(AE177="C",'Claim Details'!$I$28&gt;=Rates!$F$14,'Claim Details'!$I$28&lt;=Rates!$F$15,'Claim Details'!$I$19="No"),Rates!$F$24,IF(AND(AE177="C",'Claim Details'!$I$28&gt;=Rates!$H$14,'Claim Details'!$I$28&lt;=Rates!$H$15,'Claim Details'!$I$19="Yes"),Rates!$I$24,IF(AND(AE177="C",'Claim Details'!$I$28&gt;=Rates!$H$14,'Claim Details'!$I$28&lt;=Rates!$H$15,'Claim Details'!$I$19="No"),Rates!$H$24,IF(AND(AE177="C",'Claim Details'!$I$28&gt;=Rates!$J$14,'Claim Details'!$I$28&lt;=Rates!$J$15,'Claim Details'!$I$19="Yes"),Rates!$K$24,IF(AND(AE177="C",'Claim Details'!$I$28&gt;=Rates!$J$14,'Claim Details'!$I$28&lt;=Rates!$J$15,'Claim Details'!$I$19="No"),Rates!$J$24,"£0.00"))))))))))))))))))))))))</f>
        <v>£0.00</v>
      </c>
      <c r="BH177" s="189" t="str">
        <f t="shared" si="43"/>
        <v>£0.00</v>
      </c>
      <c r="BI177" s="189">
        <f t="shared" si="44"/>
        <v>0</v>
      </c>
      <c r="BO177" s="202" t="str">
        <f>IF(H177="","£0.00",IF(AP177="4","£0.00",IF(AP177="5","£0.00",IF(AP177="1","£0.00",((AQ177*H177)*'Claim Details'!$F$111)/100))))</f>
        <v>£0.00</v>
      </c>
      <c r="BP177" s="202" t="str">
        <f>IF(T177="","£0.00",IF(AP177="4","£0.00",IF(AP177="5","£0.00",IF(AP177="1","£0.00",((AR177*T177)*'Claim Details'!$N$111)/100))))</f>
        <v>£0.00</v>
      </c>
      <c r="BQ177" s="202" t="str">
        <f>IF(AI177="","£0.00",IF(AP177="4","£0.00",IF(AP177="5","£0.00",IF(AP177="1","£0.00",((BI177*AI177)*'Claim Details'!$W$111)/100))))</f>
        <v>£0.00</v>
      </c>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row>
    <row r="178" spans="1:97" ht="15">
      <c r="A178" s="145"/>
      <c r="B178" s="91"/>
      <c r="C178" s="96"/>
      <c r="D178" s="97"/>
      <c r="E178" s="98"/>
      <c r="F178" s="89"/>
      <c r="G178" s="99"/>
      <c r="H178" s="100"/>
      <c r="I178" s="221" t="str">
        <f t="shared" si="34"/>
        <v>£0.00</v>
      </c>
      <c r="J178" s="101"/>
      <c r="K178" s="100"/>
      <c r="L178" s="221" t="str">
        <f t="shared" si="35"/>
        <v>£0.00</v>
      </c>
      <c r="M178" s="101"/>
      <c r="N178" s="102"/>
      <c r="O178" s="145"/>
      <c r="P178" s="77"/>
      <c r="Q178" s="87"/>
      <c r="R178" s="87"/>
      <c r="S178" s="87"/>
      <c r="T178" s="149" t="str">
        <f t="shared" si="36"/>
        <v/>
      </c>
      <c r="U178" s="87" t="str">
        <f t="shared" si="45"/>
        <v/>
      </c>
      <c r="V178" s="87"/>
      <c r="W178" s="53" t="str">
        <f t="shared" si="37"/>
        <v>£0.00</v>
      </c>
      <c r="X178" s="53"/>
      <c r="Y178" s="87"/>
      <c r="Z178" s="78"/>
      <c r="AA178" s="79"/>
      <c r="AB178" s="160"/>
      <c r="AC178" s="98"/>
      <c r="AD178" s="225"/>
      <c r="AE178" s="235" t="str">
        <f t="shared" si="38"/>
        <v/>
      </c>
      <c r="AF178" s="87" t="str">
        <f t="shared" si="39"/>
        <v/>
      </c>
      <c r="AG178" s="53"/>
      <c r="AH178" s="224"/>
      <c r="AI178" s="226" t="str">
        <f t="shared" si="31"/>
        <v/>
      </c>
      <c r="AJ178" s="236" t="str">
        <f t="shared" si="40"/>
        <v>£0.00</v>
      </c>
      <c r="AK178" s="31"/>
      <c r="AL178" s="1"/>
      <c r="AM178" s="1"/>
      <c r="AN178" s="1"/>
      <c r="AO178" s="1"/>
      <c r="AP178" s="1" t="str">
        <f t="shared" si="32"/>
        <v/>
      </c>
      <c r="AQ178" s="27">
        <f t="shared" si="33"/>
        <v>0</v>
      </c>
      <c r="AR178" s="189">
        <f t="shared" si="41"/>
        <v>0</v>
      </c>
      <c r="AS178" s="190" t="str">
        <f>IF(AND(C178="A",'Claim Details'!$E$28&gt;=Rates!$D$14,'Claim Details'!$E$28&lt;=Rates!$D$15,'Claim Details'!$E$19="Yes"),Rates!$E$17,IF(AND(C178="A",'Claim Details'!$E$28&gt;=Rates!$D$14,'Claim Details'!$E$28&lt;=Rates!$D$15,'Claim Details'!$E$19="No"),Rates!$D$17,IF(AND(C178="A",'Claim Details'!$E$28&gt;=Rates!$F$14,'Claim Details'!$E$28&lt;=Rates!$F$15,'Claim Details'!$E$19="Yes"),Rates!$G$17,IF(AND(C178="A",'Claim Details'!$E$28&gt;=Rates!$F$14,'Claim Details'!$E$28&lt;=Rates!$F$15,'Claim Details'!$E$19="No"),Rates!$F$17,IF(AND(C178="A",'Claim Details'!$E$28&gt;=Rates!$H$14,'Claim Details'!$E$28&lt;=Rates!$H$15,'Claim Details'!$E$19="Yes"),Rates!$I$17,IF(AND(C178="A",'Claim Details'!$E$28&gt;=Rates!$H$14,'Claim Details'!$E$28&lt;=Rates!$H$15,'Claim Details'!$E$19="No"),Rates!$H$17,IF(AND(C178="A",'Claim Details'!$E$28&gt;=Rates!$J$14,'Claim Details'!$E$28&lt;=Rates!$J$15,'Claim Details'!$E$19="Yes"),Rates!$K$17,IF(AND(C178="A",'Claim Details'!$E$28&gt;=Rates!$J$14,'Claim Details'!$E$28&lt;=Rates!$J$15,'Claim Details'!$E$19="No"),Rates!$J$17,IF(AND(C178="B",'Claim Details'!$E$28&gt;=Rates!$D$14,'Claim Details'!$E$28&lt;=Rates!$D$15,'Claim Details'!$E$19="Yes"),Rates!$E$18,IF(AND(C178="B",'Claim Details'!$E$28&gt;=Rates!$D$14,'Claim Details'!$E$28&lt;=Rates!$D$15,'Claim Details'!$E$19="No"),Rates!$D$18,IF(AND(C178="B",'Claim Details'!$E$28&gt;=Rates!$F$14,'Claim Details'!$E$28&lt;=Rates!$F$15,'Claim Details'!$E$19="Yes"),Rates!$G$18,IF(AND(C178="B",'Claim Details'!$E$28&gt;=Rates!$F$14,'Claim Details'!$E$28&lt;=Rates!$F$15,'Claim Details'!$E$19="No"),Rates!$F$18,IF(AND(C178="B",'Claim Details'!$E$28&gt;=Rates!$H$14,'Claim Details'!$E$28&lt;=Rates!$H$15,'Claim Details'!$E$19="Yes"),Rates!$I$18,IF(AND(C178="B",'Claim Details'!$E$28&gt;=Rates!$H$14,'Claim Details'!$E$28&lt;=Rates!$H$15,'Claim Details'!$E$19="No"),Rates!$H$18,IF(AND(C178="B",'Claim Details'!$E$28&gt;=Rates!$J$14,'Claim Details'!$E$28&lt;=Rates!$J$15,'Claim Details'!$E$19="Yes"),Rates!$K$18,IF(AND(C178="B",'Claim Details'!$E$28&gt;=Rates!$J$14,'Claim Details'!$E$28&lt;=Rates!$J$15,'Claim Details'!$E$19="No"),Rates!$J$18,IF(AND(C178="C",'Claim Details'!$E$28&gt;=Rates!$D$14,'Claim Details'!$E$28&lt;=Rates!$D$15,'Claim Details'!$E$19="Yes"),Rates!$E$19,IF(AND(C178="C",'Claim Details'!$E$28&gt;=Rates!$D$14,'Claim Details'!$E$28&lt;=Rates!$D$15,'Claim Details'!$E$19="No"),Rates!$D$19,IF(AND(C178="C",'Claim Details'!$E$28&gt;=Rates!$F$14,'Claim Details'!$E$28&lt;=Rates!$F$15,'Claim Details'!$E$19="Yes"),Rates!$G$19,IF(AND(C178="C",'Claim Details'!$E$28&gt;=Rates!$F$14,'Claim Details'!$E$28&lt;=Rates!$F$15,'Claim Details'!$E$19="No"),Rates!$F$19,IF(AND(C178="C",'Claim Details'!$E$28&gt;=Rates!$H$14,'Claim Details'!$E$28&lt;=Rates!$H$15,'Claim Details'!$E$19="Yes"),Rates!$I$19,IF(AND(C178="C",'Claim Details'!$E$28&gt;=Rates!$H$14,'Claim Details'!$E$28&lt;=Rates!$H$15,'Claim Details'!$E$19="No"),Rates!$H$19,IF(AND(C178="C",'Claim Details'!$E$28&gt;=Rates!$J$14,'Claim Details'!$E$28&lt;=Rates!$J$15,'Claim Details'!$E$19="Yes"),Rates!$K$19,IF(AND(C178="C",'Claim Details'!$E$28&gt;=Rates!$J$14,'Claim Details'!$E$28&lt;=Rates!$J$15,'Claim Details'!$E$19="No"),Rates!$J$19,"£0.00"))))))))))))))))))))))))</f>
        <v>£0.00</v>
      </c>
      <c r="AT178" s="189" t="str">
        <f>IF(AND(C178="A",'Claim Details'!$E$28&gt;=Rates!$D$14,'Claim Details'!$E$28&lt;=Rates!$D$15,'Claim Details'!$E$19="Yes"),Rates!$E$25,IF(AND(C178="A",'Claim Details'!$E$28&gt;=Rates!$D$14,'Claim Details'!$E$28&lt;=Rates!$D$15,'Claim Details'!$E$19="No"),Rates!$D$25,IF(AND(C178="A",'Claim Details'!$E$28&gt;=Rates!$F$14,'Claim Details'!$E$28&lt;=Rates!$F$15,'Claim Details'!$E$19="Yes"),Rates!$G$25,IF(AND(C178="A",'Claim Details'!$E$28&gt;=Rates!$F$14,'Claim Details'!$E$28&lt;=Rates!$F$15,'Claim Details'!$E$19="No"),Rates!$F$25,IF(AND(C178="A",'Claim Details'!$E$28&gt;=Rates!$H$14,'Claim Details'!$E$28&lt;=Rates!$H$15,'Claim Details'!$E$19="Yes"),Rates!$I$25,IF(AND(C178="A",'Claim Details'!$E$28&gt;=Rates!$H$14,'Claim Details'!$E$28&lt;=Rates!$H$15,'Claim Details'!$E$19="No"),Rates!$H$25,IF(AND(C178="A",'Claim Details'!$E$28&gt;=Rates!$J$14,'Claim Details'!$E$28&lt;=Rates!$J$15,'Claim Details'!$E$19="Yes"),Rates!$K$25,IF(AND(C178="A",'Claim Details'!$E$28&gt;=Rates!$J$14,'Claim Details'!$E$28&lt;=Rates!$J$15,'Claim Details'!$E$19="No"),Rates!$J$25,IF(AND(C178="B",'Claim Details'!$E$28&gt;=Rates!$D$14,'Claim Details'!$E$28&lt;=Rates!$D$15,'Claim Details'!$E$19="Yes"),Rates!$E$26,IF(AND(C178="B",'Claim Details'!$E$28&gt;=Rates!$D$14,'Claim Details'!$E$28&lt;=Rates!$D$15,'Claim Details'!$E$19="No"),Rates!$D$26,IF(AND(C178="B",'Claim Details'!$E$28&gt;=Rates!$F$14,'Claim Details'!$E$28&lt;=Rates!$F$15,'Claim Details'!$E$19="Yes"),Rates!$G$26,IF(AND(C178="B",'Claim Details'!$E$28&gt;=Rates!$F$14,'Claim Details'!$E$28&lt;=Rates!$F$15,'Claim Details'!$E$19="No"),Rates!$F$26,IF(AND(C178="B",'Claim Details'!$E$28&gt;=Rates!$H$14,'Claim Details'!$E$28&lt;=Rates!$H$15,'Claim Details'!$E$19="Yes"),Rates!$I$26,IF(AND(C178="B",'Claim Details'!$E$28&gt;=Rates!$H$14,'Claim Details'!$E$28&lt;=Rates!$H$15,'Claim Details'!$E$19="No"),Rates!$H$26,IF(AND(C178="B",'Claim Details'!$E$28&gt;=Rates!$J$14,'Claim Details'!$E$28&lt;=Rates!$J$15,'Claim Details'!$E$19="Yes"),Rates!$K$26,IF(AND(C178="B",'Claim Details'!$E$28&gt;=Rates!$J$14,'Claim Details'!$E$28&lt;=Rates!$J$15,'Claim Details'!$E$19="No"),Rates!$J$26,IF(AND(C178="C",'Claim Details'!$E$28&gt;=Rates!$D$14,'Claim Details'!$E$28&lt;=Rates!$D$15,'Claim Details'!$E$19="Yes"),Rates!$E$27,IF(AND(C178="C",'Claim Details'!$E$28&gt;=Rates!$D$14,'Claim Details'!$E$28&lt;=Rates!$D$15,'Claim Details'!$E$19="No"),Rates!$D$27,IF(AND(C178="C",'Claim Details'!$E$28&gt;=Rates!$F$14,'Claim Details'!$E$28&lt;=Rates!$F$15,'Claim Details'!$E$19="Yes"),Rates!$G$27,IF(AND(C178="C",'Claim Details'!$E$28&gt;=Rates!$F$14,'Claim Details'!$E$28&lt;=Rates!$F$15,'Claim Details'!$E$19="No"),Rates!$F$27,IF(AND(C178="C",'Claim Details'!$E$28&gt;=Rates!$H$14,'Claim Details'!$E$28&lt;=Rates!$H$15,'Claim Details'!$E$19="Yes"),Rates!$I$27,IF(AND(C178="C",'Claim Details'!$E$28&gt;=Rates!$H$14,'Claim Details'!$E$28&lt;=Rates!$H$15,'Claim Details'!$E$19="No"),Rates!$H$27,IF(AND(C178="C",'Claim Details'!$E$28&gt;=Rates!$J$14,'Claim Details'!$E$28&lt;=Rates!$J$15,'Claim Details'!$E$19="Yes"),Rates!$K$27,IF(AND(C178="C",'Claim Details'!$E$28&gt;=Rates!$J$14,'Claim Details'!$E$28&lt;=Rates!$J$15,'Claim Details'!$E$19="No"),Rates!$J$27,"£0.00"))))))))))))))))))))))))</f>
        <v>£0.00</v>
      </c>
      <c r="AU178" s="191" t="str">
        <f>IF(AND(C178="A",'Claim Details'!$E$28&gt;=Rates!$D$14,'Claim Details'!$E$28&lt;=Rates!$D$15,'Claim Details'!$E$19="Yes"),Rates!$E$20,IF(AND(C178="A",'Claim Details'!$E$28&gt;=Rates!$D$14,'Claim Details'!$E$28&lt;=Rates!$D$15,'Claim Details'!$E$19="No"),Rates!$D$20,IF(AND(C178="A",'Claim Details'!$E$28&gt;=Rates!$F$14,'Claim Details'!$E$28&lt;=Rates!$F$15,'Claim Details'!$E$19="Yes"),Rates!$G$20,IF(AND(C178="A",'Claim Details'!$E$28&gt;=Rates!$F$14,'Claim Details'!$E$28&lt;=Rates!$F$15,'Claim Details'!$E$19="No"),Rates!$F$20,IF(AND(C178="A",'Claim Details'!$E$28&gt;=Rates!$H$14,'Claim Details'!$E$28&lt;=Rates!$H$15,'Claim Details'!$E$19="Yes"),Rates!$I$20,IF(AND(C178="A",'Claim Details'!$E$28&gt;=Rates!$H$14,'Claim Details'!$E$28&lt;=Rates!$H$15,'Claim Details'!$E$19="No"),Rates!$H$20,IF(AND(C178="A",'Claim Details'!$E$28&gt;=Rates!$J$14,'Claim Details'!$E$28&lt;=Rates!$J$15,'Claim Details'!$E$19="Yes"),Rates!$K$20,IF(AND(C178="A",'Claim Details'!$E$28&gt;=Rates!$J$14,'Claim Details'!$E$28&lt;=Rates!$J$15,'Claim Details'!$E$19="No"),Rates!$J$20,IF(AND(C178="B",'Claim Details'!$E$28&gt;=Rates!$D$14,'Claim Details'!$E$28&lt;=Rates!$D$15,'Claim Details'!$E$19="Yes"),Rates!$E$21,IF(AND(C178="B",'Claim Details'!$E$28&gt;=Rates!$D$14,'Claim Details'!$E$28&lt;=Rates!$D$15,'Claim Details'!$E$19="No"),Rates!$D$21,IF(AND(C178="B",'Claim Details'!$E$28&gt;=Rates!$F$14,'Claim Details'!$E$28&lt;=Rates!$F$15,'Claim Details'!$E$19="Yes"),Rates!$G$21,IF(AND(C178="B",'Claim Details'!$E$28&gt;=Rates!$F$14,'Claim Details'!$E$28&lt;=Rates!$F$15,'Claim Details'!$E$19="No"),Rates!$F$21,IF(AND(C178="B",'Claim Details'!$E$28&gt;=Rates!$H$14,'Claim Details'!$E$28&lt;=Rates!$H$15,'Claim Details'!$E$19="Yes"),Rates!$I$21,IF(AND(C178="B",'Claim Details'!$E$28&gt;=Rates!$H$14,'Claim Details'!$E$28&lt;=Rates!$H$15,'Claim Details'!$E$19="No"),Rates!$H$21,IF(AND(C178="B",'Claim Details'!$E$28&gt;=Rates!$J$14,'Claim Details'!$E$28&lt;=Rates!$J$15,'Claim Details'!$E$19="Yes"),Rates!$K$21,IF(AND(C178="B",'Claim Details'!$E$28&gt;=Rates!$J$14,'Claim Details'!$E$28&lt;=Rates!$J$15,'Claim Details'!$E$19="No"),Rates!$J$21,"£0.00"))))))))))))))))</f>
        <v>£0.00</v>
      </c>
      <c r="AV178" s="191" t="str">
        <f>IF(AND(C178="A",'Claim Details'!$E$28&gt;=Rates!$D$14,'Claim Details'!$E$28&lt;=Rates!$D$15,'Claim Details'!$E$19="Yes"),Rates!$E$22,IF(AND(C178="A",'Claim Details'!$E$28&gt;=Rates!$D$14,'Claim Details'!$E$28&lt;=Rates!$D$15,'Claim Details'!$E$19="No"),Rates!$D$22,IF(AND(C178="A",'Claim Details'!$E$28&gt;=Rates!$F$14,'Claim Details'!$E$28&lt;=Rates!$F$15,'Claim Details'!$E$19="Yes"),Rates!$G$22,IF(AND(C178="A",'Claim Details'!$E$28&gt;=Rates!$F$14,'Claim Details'!$E$28&lt;=Rates!$F$15,'Claim Details'!$E$19="No"),Rates!$F$22,IF(AND(C178="A",'Claim Details'!$E$28&gt;=Rates!$H$14,'Claim Details'!$E$28&lt;=Rates!$H$15,'Claim Details'!$E$19="Yes"),Rates!$I$22,IF(AND(C178="A",'Claim Details'!$E$28&gt;=Rates!$H$14,'Claim Details'!$E$28&lt;=Rates!$H$15,'Claim Details'!$E$19="No"),Rates!$H$22,IF(AND(C178="A",'Claim Details'!$E$28&gt;=Rates!$J$14,'Claim Details'!$E$28&lt;=Rates!$J$15,'Claim Details'!$E$19="Yes"),Rates!$K$22,IF(AND(C178="A",'Claim Details'!$E$28&gt;=Rates!$J$14,'Claim Details'!$E$28&lt;=Rates!$J$15,'Claim Details'!$E$19="No"),Rates!$J$22,IF(AND(C178="B",'Claim Details'!$E$28&gt;=Rates!$D$14,'Claim Details'!$E$28&lt;=Rates!$D$15,'Claim Details'!$E$19="Yes"),Rates!$E$23,IF(AND(C178="B",'Claim Details'!$E$28&gt;=Rates!$D$14,'Claim Details'!$E$28&lt;=Rates!$D$15,'Claim Details'!$E$19="No"),Rates!$D$23,IF(AND(C178="B",'Claim Details'!$E$28&gt;=Rates!$F$14,'Claim Details'!$E$28&lt;=Rates!$F$15,'Claim Details'!$E$19="Yes"),Rates!$G$23,IF(AND(C178="B",'Claim Details'!$E$28&gt;=Rates!$F$14,'Claim Details'!$E$28&lt;=Rates!$F$15,'Claim Details'!$E$19="No"),Rates!$F$23,IF(AND(C178="B",'Claim Details'!$E$28&gt;=Rates!$H$14,'Claim Details'!$E$28&lt;=Rates!$H$15,'Claim Details'!$E$19="Yes"),Rates!$I$23,IF(AND(C178="B",'Claim Details'!$E$28&gt;=Rates!$H$14,'Claim Details'!$E$28&lt;=Rates!$H$15,'Claim Details'!$E$19="No"),Rates!$H$23,IF(AND(C178="B",'Claim Details'!$E$28&gt;=Rates!$J$14,'Claim Details'!$E$28&lt;=Rates!$J$15,'Claim Details'!$E$19="Yes"),Rates!$K$23,IF(AND(C178="B",'Claim Details'!$E$28&gt;=Rates!$J$14,'Claim Details'!$E$28&lt;=Rates!$J$15,'Claim Details'!$E$19="No"),Rates!$J$23,IF(AND(C178="C",'Claim Details'!$E$28&gt;=Rates!$D$14,'Claim Details'!$E$28&lt;=Rates!$D$15,'Claim Details'!$E$19="Yes"),Rates!$E$24,IF(AND(C178="C",'Claim Details'!$E$28&gt;=Rates!$D$14,'Claim Details'!$E$28&lt;=Rates!$D$15,'Claim Details'!$E$19="No"),Rates!$D$24,IF(AND(C178="C",'Claim Details'!$E$28&gt;=Rates!$F$14,'Claim Details'!$E$28&lt;=Rates!$F$15,'Claim Details'!$E$19="Yes"),Rates!$G$24,IF(AND(C178="C",'Claim Details'!$E$28&gt;=Rates!$F$14,'Claim Details'!$E$28&lt;=Rates!$F$15,'Claim Details'!$E$19="No"),Rates!$F$24,IF(AND(C178="C",'Claim Details'!$E$28&gt;=Rates!$H$14,'Claim Details'!$E$28&lt;=Rates!$H$15,'Claim Details'!$E$19="Yes"),Rates!$I$24,IF(AND(C178="C",'Claim Details'!$E$28&gt;=Rates!$H$14,'Claim Details'!$E$28&lt;=Rates!$H$15,'Claim Details'!$E$19="No"),Rates!$H$24,IF(AND(C178="C",'Claim Details'!$E$28&gt;=Rates!$J$14,'Claim Details'!$E$28&lt;=Rates!$J$15,'Claim Details'!$E$19="Yes"),Rates!$K$24,IF(AND(C178="C",'Claim Details'!$E$28&gt;=Rates!$J$14,'Claim Details'!$E$28&lt;=Rates!$J$15,'Claim Details'!$E$19="No"),Rates!$J$24,"£0.00"))))))))))))))))))))))))</f>
        <v>£0.00</v>
      </c>
      <c r="AW178" s="1"/>
      <c r="AX178" s="189" t="str">
        <f>IF(AND(U178="A",'Claim Details'!$I$28&gt;=Rates!$D$14,'Claim Details'!$I$28&lt;=Rates!$D$15,'Claim Details'!$I$19="Yes"),Rates!$J$17,IF(AND(U178="A",'Claim Details'!$I$28&gt;=Rates!$D$14,'Claim Details'!$I$28&lt;=Rates!$D$15,'Claim Details'!$I$19="No"),Rates!$D$17,IF(AND(U178="A",'Claim Details'!$I$28&gt;=Rates!$F$14,'Claim Details'!$I$28&lt;=Rates!$F$15,'Claim Details'!$I$19="Yes"),Rates!$G$17,IF(AND(U178="A",'Claim Details'!$I$28&gt;=Rates!$F$14,'Claim Details'!$I$28&lt;=Rates!$F$15,'Claim Details'!$I$19="No"),Rates!$F$17,IF(AND(U178="A",'Claim Details'!$I$28&gt;=Rates!$H$14,'Claim Details'!$I$28&lt;=Rates!$H$15,'Claim Details'!$I$19="Yes"),Rates!$I$17,IF(AND(U178="A",'Claim Details'!$I$28&gt;=Rates!$H$14,'Claim Details'!$I$28&lt;=Rates!$H$15,'Claim Details'!$I$19="No"),Rates!$H$17,IF(AND(U178="A",'Claim Details'!$I$28&gt;=Rates!$J$14,'Claim Details'!$I$28&lt;=Rates!$J$15,'Claim Details'!$I$19="Yes"),Rates!$K$17,IF(AND(U178="A",'Claim Details'!$I$28&gt;=Rates!$J$14,'Claim Details'!$I$28&lt;=Rates!$J$15,'Claim Details'!$I$19="No"),Rates!$J$17,IF(AND(U178="B",'Claim Details'!$I$28&gt;=Rates!$D$14,'Claim Details'!$I$28&lt;=Rates!$D$15,'Claim Details'!$I$19="Yes"),Rates!$E$18,IF(AND(U178="B",'Claim Details'!$I$28&gt;=Rates!$D$14,'Claim Details'!$I$28&lt;=Rates!$D$15,'Claim Details'!$I$19="No"),Rates!$D$18,IF(AND(U178="B",'Claim Details'!$I$28&gt;=Rates!$F$14,'Claim Details'!$I$28&lt;=Rates!$F$15,'Claim Details'!$I$19="Yes"),Rates!$G$18,IF(AND(U178="B",'Claim Details'!$I$28&gt;=Rates!$F$14,'Claim Details'!$I$28&lt;=Rates!$F$15,'Claim Details'!$I$19="No"),Rates!$F$18,IF(AND(U178="B",'Claim Details'!$I$28&gt;=Rates!$H$14,'Claim Details'!$I$28&lt;=Rates!$H$15,'Claim Details'!$I$19="Yes"),Rates!$I$18,IF(AND(U178="B",'Claim Details'!$I$28&gt;=Rates!$H$14,'Claim Details'!$I$28&lt;=Rates!$H$15,'Claim Details'!$I$19="No"),Rates!$H$18,IF(AND(U178="B",'Claim Details'!$I$28&gt;=Rates!$J$14,'Claim Details'!$I$28&lt;=Rates!$J$15,'Claim Details'!$I$19="Yes"),Rates!$K$18,IF(AND(U178="B",'Claim Details'!$I$28&gt;=Rates!$J$14,'Claim Details'!$I$28&lt;=Rates!$J$15,'Claim Details'!$I$19="No"),Rates!$J$18,IF(AND(U178="C",'Claim Details'!$I$28&gt;=Rates!$D$14,'Claim Details'!$I$28&lt;=Rates!$D$15,'Claim Details'!$I$19="Yes"),Rates!$E$19,IF(AND(U178="C",'Claim Details'!$I$28&gt;=Rates!$D$14,'Claim Details'!$I$28&lt;=Rates!$D$15,'Claim Details'!$I$19="No"),Rates!$D$19,IF(AND(U178="C",'Claim Details'!$I$28&gt;=Rates!$F$14,'Claim Details'!$I$28&lt;=Rates!$F$15,'Claim Details'!$I$19="Yes"),Rates!$G$19,IF(AND(U178="C",'Claim Details'!$I$28&gt;=Rates!$F$14,'Claim Details'!$I$28&lt;=Rates!$F$15,'Claim Details'!$I$19="No"),Rates!$F$19,IF(AND(U178="C",'Claim Details'!$I$28&gt;=Rates!$H$14,'Claim Details'!$I$28&lt;=Rates!$H$15,'Claim Details'!$I$19="Yes"),Rates!$I$19,IF(AND(U178="C",'Claim Details'!$I$28&gt;=Rates!$H$14,'Claim Details'!$I$28&lt;=Rates!$H$15,'Claim Details'!$I$19="No"),Rates!$H$19,IF(AND(U178="C",'Claim Details'!$I$28&gt;=Rates!$J$14,'Claim Details'!$I$28&lt;=Rates!$J$15,'Claim Details'!$I$19="Yes"),Rates!$K$19,IF(AND(U178="C",'Claim Details'!$I$28&gt;=Rates!$J$14,'Claim Details'!$I$28&lt;=Rates!$J$15,'Claim Details'!$I$19="No"),Rates!$J$19,"£0.00"))))))))))))))))))))))))</f>
        <v>£0.00</v>
      </c>
      <c r="AY178" s="189" t="str">
        <f>IF(AND(C178="A",'Claim Details'!$I$28&gt;=Rates!$D$14,'Claim Details'!$I$28&lt;=Rates!$D$15,'Claim Details'!$I$19="Yes"),Rates!$J$25,IF(AND(C178="A",'Claim Details'!$I$28&gt;=Rates!$D$14,'Claim Details'!$I$28&lt;=Rates!$D$15,'Claim Details'!$I$19="No"),Rates!$D$25,IF(AND(C178="A",'Claim Details'!$I$28&gt;=Rates!$F$14,'Claim Details'!$I$28&lt;=Rates!$F$15,'Claim Details'!$I$19="Yes"),Rates!$G$25,IF(AND(C178="A",'Claim Details'!$I$28&gt;=Rates!$F$14,'Claim Details'!$I$28&lt;=Rates!$F$15,'Claim Details'!$I$19="No"),Rates!$F$25,IF(AND(C178="A",'Claim Details'!$I$28&gt;=Rates!$H$14,'Claim Details'!$I$28&lt;=Rates!$H$15,'Claim Details'!$I$19="Yes"),Rates!$I$25,IF(AND(C178="A",'Claim Details'!$I$28&gt;=Rates!$H$14,'Claim Details'!$I$28&lt;=Rates!$H$15,'Claim Details'!$I$19="No"),Rates!$H$25,IF(AND(C178="A",'Claim Details'!$I$28&gt;=Rates!$J$14,'Claim Details'!$I$28&lt;=Rates!$J$15,'Claim Details'!$I$19="Yes"),Rates!$K$25,IF(AND(C178="A",'Claim Details'!$I$28&gt;=Rates!$J$14,'Claim Details'!$I$28&lt;=Rates!$J$15,'Claim Details'!$I$19="No"),Rates!$J$25,IF(AND(C178="B",'Claim Details'!$I$28&gt;=Rates!$D$14,'Claim Details'!$I$28&lt;=Rates!$D$15,'Claim Details'!$I$19="Yes"),Rates!$E$26,IF(AND(C178="B",'Claim Details'!$I$28&gt;=Rates!$D$14,'Claim Details'!$I$28&lt;=Rates!$D$15,'Claim Details'!$I$19="No"),Rates!$D$26,IF(AND(C178="B",'Claim Details'!$I$28&gt;=Rates!$F$14,'Claim Details'!$I$28&lt;=Rates!$F$15,'Claim Details'!$I$19="Yes"),Rates!$G$26,IF(AND(C178="B",'Claim Details'!$I$28&gt;=Rates!$F$14,'Claim Details'!$I$28&lt;=Rates!$F$15,'Claim Details'!$I$19="No"),Rates!$F$26,IF(AND(C178="B",'Claim Details'!$I$28&gt;=Rates!$H$14,'Claim Details'!$I$28&lt;=Rates!$H$15,'Claim Details'!$I$19="Yes"),Rates!$I$26,IF(AND(C178="B",'Claim Details'!$I$28&gt;=Rates!$H$14,'Claim Details'!$I$28&lt;=Rates!$H$15,'Claim Details'!$I$19="No"),Rates!$H$26,IF(AND(C178="B",'Claim Details'!$I$28&gt;=Rates!$J$14,'Claim Details'!$I$28&lt;=Rates!$J$15,'Claim Details'!$I$19="Yes"),Rates!$K$26,IF(AND(C178="B",'Claim Details'!$I$28&gt;=Rates!$J$14,'Claim Details'!$I$28&lt;=Rates!$J$15,'Claim Details'!$I$19="No"),Rates!$J$26,IF(AND(C178="C",'Claim Details'!$I$28&gt;=Rates!$D$14,'Claim Details'!$I$28&lt;=Rates!$D$15,'Claim Details'!$I$19="Yes"),Rates!$E$27,IF(AND(C178="C",'Claim Details'!$I$28&gt;=Rates!$D$14,'Claim Details'!$I$28&lt;=Rates!$D$15,'Claim Details'!$I$19="No"),Rates!$D$27,IF(AND(C178="C",'Claim Details'!$I$28&gt;=Rates!$F$14,'Claim Details'!$I$28&lt;=Rates!$F$15,'Claim Details'!$I$19="Yes"),Rates!$G$27,IF(AND(C178="C",'Claim Details'!$I$28&gt;=Rates!$F$14,'Claim Details'!$I$28&lt;=Rates!$F$15,'Claim Details'!$I$19="No"),Rates!$F$27,IF(AND(C178="C",'Claim Details'!$I$28&gt;=Rates!$H$14,'Claim Details'!$I$28&lt;=Rates!$H$15,'Claim Details'!$I$19="Yes"),Rates!$I$27,IF(AND(C178="C",'Claim Details'!$I$28&gt;=Rates!$H$14,'Claim Details'!$I$28&lt;=Rates!$H$15,'Claim Details'!$I$19="No"),Rates!$H$27,IF(AND(C178="C",'Claim Details'!$I$28&gt;=Rates!$J$14,'Claim Details'!$I$28&lt;=Rates!$J$15,'Claim Details'!$I$19="Yes"),Rates!$K$27,IF(AND(C178="C",'Claim Details'!$I$28&gt;=Rates!$J$14,'Claim Details'!$I$28&lt;=Rates!$J$15,'Claim Details'!$I$19="No"),Rates!$J$27,"£0.00"))))))))))))))))))))))))</f>
        <v>£0.00</v>
      </c>
      <c r="AZ178" s="189" t="str">
        <f>IF(AND(C178="A",'Claim Details'!$I$28&gt;=Rates!$D$14,'Claim Details'!$I$28&lt;=Rates!$D$15,'Claim Details'!$I$19="Yes"),Rates!$E$20,IF(AND(C178="A",'Claim Details'!$I$28&gt;=Rates!$D$14,'Claim Details'!$I$28&lt;=Rates!$D$15,'Claim Details'!$I$19="No"),Rates!$D$20,IF(AND(C178="A",'Claim Details'!$I$28&gt;=Rates!$F$14,'Claim Details'!$I$28&lt;=Rates!$F$15,'Claim Details'!$I$19="Yes"),Rates!$G$20,IF(AND(C178="A",'Claim Details'!$I$28&gt;=Rates!$F$14,'Claim Details'!$I$28&lt;=Rates!$F$15,'Claim Details'!$I$19="No"),Rates!$F$20,IF(AND(C178="A",'Claim Details'!$I$28&gt;=Rates!$H$14,'Claim Details'!$I$28&lt;=Rates!$H$15,'Claim Details'!$I$19="Yes"),Rates!$I$20,IF(AND(C178="A",'Claim Details'!$I$28&gt;=Rates!$H$14,'Claim Details'!$I$28&lt;=Rates!$H$15,'Claim Details'!$I$19="No"),Rates!$H$20,IF(AND(C178="A",'Claim Details'!$I$28&gt;=Rates!$J$14,'Claim Details'!$I$28&lt;=Rates!$J$15,'Claim Details'!$I$19="Yes"),Rates!$K$20,IF(AND(C178="A",'Claim Details'!$I$28&gt;=Rates!$J$14,'Claim Details'!$I$28&lt;=Rates!$J$15,'Claim Details'!$I$19="No"),Rates!$J$20,IF(AND(C178="B",'Claim Details'!$I$28&gt;=Rates!$D$14,'Claim Details'!$I$28&lt;=Rates!$D$15,'Claim Details'!$I$19="Yes"),Rates!$E$21,IF(AND(C178="B",'Claim Details'!$I$28&gt;=Rates!$D$14,'Claim Details'!$I$28&lt;=Rates!$D$15,'Claim Details'!$I$19="No"),Rates!$D$21,IF(AND(C178="B",'Claim Details'!$I$28&gt;=Rates!$F$14,'Claim Details'!$I$28&lt;=Rates!$F$15,'Claim Details'!$I$19="Yes"),Rates!$G$21,IF(AND(C178="B",'Claim Details'!$I$28&gt;=Rates!$F$14,'Claim Details'!$I$28&lt;=Rates!$F$15,'Claim Details'!$I$19="No"),Rates!$F$21,IF(AND(C178="B",'Claim Details'!$I$28&gt;=Rates!$H$14,'Claim Details'!$I$28&lt;=Rates!$H$15,'Claim Details'!$I$19="Yes"),Rates!$I$21,IF(AND(C178="B",'Claim Details'!$I$28&gt;=Rates!$H$14,'Claim Details'!$I$28&lt;=Rates!$H$15,'Claim Details'!$I$19="No"),Rates!$H$21,IF(AND(C178="B",'Claim Details'!$I$28&gt;=Rates!$J$14,'Claim Details'!$I$28&lt;=Rates!$J$15,'Claim Details'!$I$19="Yes"),Rates!$K$21,IF(AND(C178="B",'Claim Details'!$I$28&gt;=Rates!$J$14,'Claim Details'!$I$28&lt;=Rates!$J$15,'Claim Details'!$I$19="No"),Rates!$J$21,"£0.00"))))))))))))))))</f>
        <v>£0.00</v>
      </c>
      <c r="BA178" s="189" t="str">
        <f>IF(AND(C178="A",'Claim Details'!$I$28&gt;=Rates!$D$14,'Claim Details'!$I$28&lt;=Rates!$D$15,'Claim Details'!$I$19="Yes"),Rates!$E$22,IF(AND(C178="A",'Claim Details'!$I$28&gt;=Rates!$D$14,'Claim Details'!$I$28&lt;=Rates!$D$15,'Claim Details'!$I$19="No"),Rates!$D$22,IF(AND(C178="A",'Claim Details'!$I$28&gt;=Rates!$F$14,'Claim Details'!$I$28&lt;=Rates!$F$15,'Claim Details'!$I$19="Yes"),Rates!$G$22,IF(AND(C178="A",'Claim Details'!$I$28&gt;=Rates!$F$14,'Claim Details'!$I$28&lt;=Rates!$F$15,'Claim Details'!$I$19="No"),Rates!$F$22,IF(AND(C178="A",'Claim Details'!$I$28&gt;=Rates!$H$14,'Claim Details'!$I$28&lt;=Rates!$H$15,'Claim Details'!$I$19="Yes"),Rates!$I$22,IF(AND(C178="A",'Claim Details'!$I$28&gt;=Rates!$H$14,'Claim Details'!$I$28&lt;=Rates!$H$15,'Claim Details'!$I$19="No"),Rates!$H$22,IF(AND(C178="A",'Claim Details'!$I$28&gt;=Rates!$J$14,'Claim Details'!$I$28&lt;=Rates!$J$15,'Claim Details'!$I$19="Yes"),Rates!$K$22,IF(AND(C178="A",'Claim Details'!$I$28&gt;=Rates!$J$14,'Claim Details'!$I$28&lt;=Rates!$J$15,'Claim Details'!$I$19="No"),Rates!$J$22,IF(AND(C178="B",'Claim Details'!$I$28&gt;=Rates!$D$14,'Claim Details'!$I$28&lt;=Rates!$D$15,'Claim Details'!$I$19="Yes"),Rates!$E$23,IF(AND(C178="B",'Claim Details'!$I$28&gt;=Rates!$D$14,'Claim Details'!$I$28&lt;=Rates!$D$15,'Claim Details'!$I$19="No"),Rates!$D$23,IF(AND(C178="B",'Claim Details'!$I$28&gt;=Rates!$F$14,'Claim Details'!$I$28&lt;=Rates!$F$15,'Claim Details'!$I$19="Yes"),Rates!$G$23,IF(AND(C178="B",'Claim Details'!$I$28&gt;=Rates!$F$14,'Claim Details'!$I$28&lt;=Rates!$F$15,'Claim Details'!$I$19="No"),Rates!$F$23,IF(AND(C178="B",'Claim Details'!$I$28&gt;=Rates!$H$14,'Claim Details'!$I$28&lt;=Rates!$H$15,'Claim Details'!$I$19="Yes"),Rates!$I$23,IF(AND(C178="B",'Claim Details'!$I$28&gt;=Rates!$H$14,'Claim Details'!$I$28&lt;=Rates!$H$15,'Claim Details'!$I$19="No"),Rates!$H$23,IF(AND(C178="B",'Claim Details'!$I$28&gt;=Rates!$J$14,'Claim Details'!$I$28&lt;=Rates!$J$15,'Claim Details'!$I$19="Yes"),Rates!$K$23,IF(AND(C178="B",'Claim Details'!$I$28&gt;=Rates!$J$14,'Claim Details'!$I$28&lt;=Rates!$J$15,'Claim Details'!$I$19="No"),Rates!$J$23,IF(AND(C178="C",'Claim Details'!$I$28&gt;=Rates!$D$14,'Claim Details'!$I$28&lt;=Rates!$D$15,'Claim Details'!$I$19="Yes"),Rates!$E$24,IF(AND(C178="C",'Claim Details'!$I$28&gt;=Rates!$D$14,'Claim Details'!$I$28&lt;=Rates!$D$15,'Claim Details'!$I$19="No"),Rates!$D$24,IF(AND(C178="C",'Claim Details'!$I$28&gt;=Rates!$F$14,'Claim Details'!$I$28&lt;=Rates!$F$15,'Claim Details'!$I$19="Yes"),Rates!$G$24,IF(AND(C178="C",'Claim Details'!$I$28&gt;=Rates!$F$14,'Claim Details'!$I$28&lt;=Rates!$F$15,'Claim Details'!$I$19="No"),Rates!$F$24,IF(AND(C178="C",'Claim Details'!$I$28&gt;=Rates!$H$14,'Claim Details'!$I$28&lt;=Rates!$H$15,'Claim Details'!$I$19="Yes"),Rates!$I$24,IF(AND(C178="C",'Claim Details'!$I$28&gt;=Rates!$H$14,'Claim Details'!$I$28&lt;=Rates!$H$15,'Claim Details'!$I$19="No"),Rates!$H$24,IF(AND(C178="C",'Claim Details'!$I$28&gt;=Rates!$J$14,'Claim Details'!$I$28&lt;=Rates!$J$15,'Claim Details'!$I$19="Yes"),Rates!$K$24,IF(AND(C178="C",'Claim Details'!$I$28&gt;=Rates!$J$14,'Claim Details'!$I$28&lt;=Rates!$J$15,'Claim Details'!$I$19="No"),Rates!$J$24,"£0.00"))))))))))))))))))))))))</f>
        <v>£0.00</v>
      </c>
      <c r="BB178" s="189" t="str">
        <f t="shared" si="42"/>
        <v>£0.00</v>
      </c>
      <c r="BC178" s="1"/>
      <c r="BD178" s="189" t="str">
        <f>IF(AND(AE178="A",'Claim Details'!$I$28&gt;=Rates!$D$14,'Claim Details'!$I$28&lt;=Rates!$D$15,'Claim Details'!$I$19="Yes"),Rates!$J$17,IF(AND(AE178="A",'Claim Details'!$I$28&gt;=Rates!$D$14,'Claim Details'!$I$28&lt;=Rates!$D$15,'Claim Details'!$I$19="No"),Rates!$D$17,IF(AND(AE178="A",'Claim Details'!$I$28&gt;=Rates!$F$14,'Claim Details'!$I$28&lt;=Rates!$F$15,'Claim Details'!$I$19="Yes"),Rates!$G$17,IF(AND(AE178="A",'Claim Details'!$I$28&gt;=Rates!$F$14,'Claim Details'!$I$28&lt;=Rates!$F$15,'Claim Details'!$I$19="No"),Rates!$F$17,IF(AND(AE178="A",'Claim Details'!$I$28&gt;=Rates!$H$14,'Claim Details'!$I$28&lt;=Rates!$H$15,'Claim Details'!$I$19="Yes"),Rates!$I$17,IF(AND(AE178="A",'Claim Details'!$I$28&gt;=Rates!$H$14,'Claim Details'!$I$28&lt;=Rates!$H$15,'Claim Details'!$I$19="No"),Rates!$H$17,IF(AND(AE178="A",'Claim Details'!$I$28&gt;=Rates!$J$14,'Claim Details'!$I$28&lt;=Rates!$J$15,'Claim Details'!$I$19="Yes"),Rates!$K$17,IF(AND(AE178="A",'Claim Details'!$I$28&gt;=Rates!$J$14,'Claim Details'!$I$28&lt;=Rates!$J$15,'Claim Details'!$I$19="No"),Rates!$J$17,IF(AND(AE178="B",'Claim Details'!$I$28&gt;=Rates!$D$14,'Claim Details'!$I$28&lt;=Rates!$D$15,'Claim Details'!$I$19="Yes"),Rates!$E$18,IF(AND(AE178="B",'Claim Details'!$I$28&gt;=Rates!$D$14,'Claim Details'!$I$28&lt;=Rates!$D$15,'Claim Details'!$I$19="No"),Rates!$D$18,IF(AND(AE178="B",'Claim Details'!$I$28&gt;=Rates!$F$14,'Claim Details'!$I$28&lt;=Rates!$F$15,'Claim Details'!$I$19="Yes"),Rates!$G$18,IF(AND(AE178="B",'Claim Details'!$I$28&gt;=Rates!$F$14,'Claim Details'!$I$28&lt;=Rates!$F$15,'Claim Details'!$I$19="No"),Rates!$F$18,IF(AND(AE178="B",'Claim Details'!$I$28&gt;=Rates!$H$14,'Claim Details'!$I$28&lt;=Rates!$H$15,'Claim Details'!$I$19="Yes"),Rates!$I$18,IF(AND(AE178="B",'Claim Details'!$I$28&gt;=Rates!$H$14,'Claim Details'!$I$28&lt;=Rates!$H$15,'Claim Details'!$I$19="No"),Rates!$H$18,IF(AND(AE178="B",'Claim Details'!$I$28&gt;=Rates!$J$14,'Claim Details'!$I$28&lt;=Rates!$J$15,'Claim Details'!$I$19="Yes"),Rates!$K$18,IF(AND(AE178="B",'Claim Details'!$I$28&gt;=Rates!$J$14,'Claim Details'!$I$28&lt;=Rates!$J$15,'Claim Details'!$I$19="No"),Rates!$J$18,IF(AND(AE178="C",'Claim Details'!$I$28&gt;=Rates!$D$14,'Claim Details'!$I$28&lt;=Rates!$D$15,'Claim Details'!$I$19="Yes"),Rates!$E$19,IF(AND(AE178="C",'Claim Details'!$I$28&gt;=Rates!$D$14,'Claim Details'!$I$28&lt;=Rates!$D$15,'Claim Details'!$I$19="No"),Rates!$D$19,IF(AND(AE178="C",'Claim Details'!$I$28&gt;=Rates!$F$14,'Claim Details'!$I$28&lt;=Rates!$F$15,'Claim Details'!$I$19="Yes"),Rates!$G$19,IF(AND(AE178="C",'Claim Details'!$I$28&gt;=Rates!$F$14,'Claim Details'!$I$28&lt;=Rates!$F$15,'Claim Details'!$I$19="No"),Rates!$F$19,IF(AND(AE178="C",'Claim Details'!$I$28&gt;=Rates!$H$14,'Claim Details'!$I$28&lt;=Rates!$H$15,'Claim Details'!$I$19="Yes"),Rates!$I$19,IF(AND(AE178="C",'Claim Details'!$I$28&gt;=Rates!$H$14,'Claim Details'!$I$28&lt;=Rates!$H$15,'Claim Details'!$I$19="No"),Rates!$H$19,IF(AND(AE178="C",'Claim Details'!$I$28&gt;=Rates!$J$14,'Claim Details'!$I$28&lt;=Rates!$J$15,'Claim Details'!$I$19="Yes"),Rates!$K$19,IF(AND(AE178="C",'Claim Details'!$I$28&gt;=Rates!$J$14,'Claim Details'!$I$28&lt;=Rates!$J$15,'Claim Details'!$I$19="No"),Rates!$J$19,"£0.00"))))))))))))))))))))))))</f>
        <v>£0.00</v>
      </c>
      <c r="BE178" s="189" t="str">
        <f>IF(AND(AE178="A",'Claim Details'!$I$28&gt;=Rates!$D$14,'Claim Details'!$I$28&lt;=Rates!$D$15,'Claim Details'!$I$19="Yes"),Rates!$J$25,IF(AND(AE178="A",'Claim Details'!$I$28&gt;=Rates!$D$14,'Claim Details'!$I$28&lt;=Rates!$D$15,'Claim Details'!$I$19="No"),Rates!$D$25,IF(AND(AE178="A",'Claim Details'!$I$28&gt;=Rates!$F$14,'Claim Details'!$I$28&lt;=Rates!$F$15,'Claim Details'!$I$19="Yes"),Rates!$G$25,IF(AND(AE178="A",'Claim Details'!$I$28&gt;=Rates!$F$14,'Claim Details'!$I$28&lt;=Rates!$F$15,'Claim Details'!$I$19="No"),Rates!$F$25,IF(AND(AE178="A",'Claim Details'!$I$28&gt;=Rates!$H$14,'Claim Details'!$I$28&lt;=Rates!$H$15,'Claim Details'!$I$19="Yes"),Rates!$I$25,IF(AND(AE178="A",'Claim Details'!$I$28&gt;=Rates!$H$14,'Claim Details'!$I$28&lt;=Rates!$H$15,'Claim Details'!$I$19="No"),Rates!$H$25,IF(AND(AE178="A",'Claim Details'!$I$28&gt;=Rates!$J$14,'Claim Details'!$I$28&lt;=Rates!$J$15,'Claim Details'!$I$19="Yes"),Rates!$K$25,IF(AND(AE178="A",'Claim Details'!$I$28&gt;=Rates!$J$14,'Claim Details'!$I$28&lt;=Rates!$J$15,'Claim Details'!$I$19="No"),Rates!$J$25,IF(AND(AE178="B",'Claim Details'!$I$28&gt;=Rates!$D$14,'Claim Details'!$I$28&lt;=Rates!$D$15,'Claim Details'!$I$19="Yes"),Rates!$E$26,IF(AND(AE178="B",'Claim Details'!$I$28&gt;=Rates!$D$14,'Claim Details'!$I$28&lt;=Rates!$D$15,'Claim Details'!$I$19="No"),Rates!$D$26,IF(AND(AE178="B",'Claim Details'!$I$28&gt;=Rates!$F$14,'Claim Details'!$I$28&lt;=Rates!$F$15,'Claim Details'!$I$19="Yes"),Rates!$G$26,IF(AND(AE178="B",'Claim Details'!$I$28&gt;=Rates!$F$14,'Claim Details'!$I$28&lt;=Rates!$F$15,'Claim Details'!$I$19="No"),Rates!$F$26,IF(AND(AE178="B",'Claim Details'!$I$28&gt;=Rates!$H$14,'Claim Details'!$I$28&lt;=Rates!$H$15,'Claim Details'!$I$19="Yes"),Rates!$I$26,IF(AND(AE178="B",'Claim Details'!$I$28&gt;=Rates!$H$14,'Claim Details'!$I$28&lt;=Rates!$H$15,'Claim Details'!$I$19="No"),Rates!$H$26,IF(AND(AE178="B",'Claim Details'!$I$28&gt;=Rates!$J$14,'Claim Details'!$I$28&lt;=Rates!$J$15,'Claim Details'!$I$19="Yes"),Rates!$K$26,IF(AND(AE178="B",'Claim Details'!$I$28&gt;=Rates!$J$14,'Claim Details'!$I$28&lt;=Rates!$J$15,'Claim Details'!$I$19="No"),Rates!$J$26,IF(AND(AE178="C",'Claim Details'!$I$28&gt;=Rates!$D$14,'Claim Details'!$I$28&lt;=Rates!$D$15,'Claim Details'!$I$19="Yes"),Rates!$E$27,IF(AND(AE178="C",'Claim Details'!$I$28&gt;=Rates!$D$14,'Claim Details'!$I$28&lt;=Rates!$D$15,'Claim Details'!$I$19="No"),Rates!$D$27,IF(AND(AE178="C",'Claim Details'!$I$28&gt;=Rates!$F$14,'Claim Details'!$I$28&lt;=Rates!$F$15,'Claim Details'!$I$19="Yes"),Rates!$G$27,IF(AND(AE178="C",'Claim Details'!$I$28&gt;=Rates!$F$14,'Claim Details'!$I$28&lt;=Rates!$F$15,'Claim Details'!$I$19="No"),Rates!$F$27,IF(AND(AE178="C",'Claim Details'!$I$28&gt;=Rates!$H$14,'Claim Details'!$I$28&lt;=Rates!$H$15,'Claim Details'!$I$19="Yes"),Rates!$I$27,IF(AND(AE178="C",'Claim Details'!$I$28&gt;=Rates!$H$14,'Claim Details'!$I$28&lt;=Rates!$H$15,'Claim Details'!$I$19="No"),Rates!$H$27,IF(AND(AE178="C",'Claim Details'!$I$28&gt;=Rates!$J$14,'Claim Details'!$I$28&lt;=Rates!$J$15,'Claim Details'!$I$19="Yes"),Rates!$K$27,IF(AND(AE178="C",'Claim Details'!$I$28&gt;=Rates!$J$14,'Claim Details'!$I$28&lt;=Rates!$J$15,'Claim Details'!$I$19="No"),Rates!$J$27,"£0.00"))))))))))))))))))))))))</f>
        <v>£0.00</v>
      </c>
      <c r="BF178" s="189" t="str">
        <f>IF(AND(AE178="A",'Claim Details'!$I$28&gt;=Rates!$D$14,'Claim Details'!$I$28&lt;=Rates!$D$15,'Claim Details'!$I$19="Yes"),Rates!$E$20,IF(AND(AE178="A",'Claim Details'!$I$28&gt;=Rates!$D$14,'Claim Details'!$I$28&lt;=Rates!$D$15,'Claim Details'!$I$19="No"),Rates!$D$20,IF(AND(AE178="A",'Claim Details'!$I$28&gt;=Rates!$F$14,'Claim Details'!$I$28&lt;=Rates!$F$15,'Claim Details'!$I$19="Yes"),Rates!$G$20,IF(AND(AE178="A",'Claim Details'!$I$28&gt;=Rates!$F$14,'Claim Details'!$I$28&lt;=Rates!$F$15,'Claim Details'!$I$19="No"),Rates!$F$20,IF(AND(AE178="A",'Claim Details'!$I$28&gt;=Rates!$H$14,'Claim Details'!$I$28&lt;=Rates!$H$15,'Claim Details'!$I$19="Yes"),Rates!$I$20,IF(AND(AE178="A",'Claim Details'!$I$28&gt;=Rates!$H$14,'Claim Details'!$I$28&lt;=Rates!$H$15,'Claim Details'!$I$19="No"),Rates!$H$20,IF(AND(AE178="A",'Claim Details'!$I$28&gt;=Rates!$J$14,'Claim Details'!$I$28&lt;=Rates!$J$15,'Claim Details'!$I$19="Yes"),Rates!$K$20,IF(AND(AE178="A",'Claim Details'!$I$28&gt;=Rates!$J$14,'Claim Details'!$I$28&lt;=Rates!$J$15,'Claim Details'!$I$19="No"),Rates!$J$20,IF(AND(AE178="B",'Claim Details'!$I$28&gt;=Rates!$D$14,'Claim Details'!$I$28&lt;=Rates!$D$15,'Claim Details'!$I$19="Yes"),Rates!$E$21,IF(AND(AE178="B",'Claim Details'!$I$28&gt;=Rates!$D$14,'Claim Details'!$I$28&lt;=Rates!$D$15,'Claim Details'!$I$19="No"),Rates!$D$21,IF(AND(AE178="B",'Claim Details'!$I$28&gt;=Rates!$F$14,'Claim Details'!$I$28&lt;=Rates!$F$15,'Claim Details'!$I$19="Yes"),Rates!$G$21,IF(AND(AE178="B",'Claim Details'!$I$28&gt;=Rates!$F$14,'Claim Details'!$I$28&lt;=Rates!$F$15,'Claim Details'!$I$19="No"),Rates!$F$21,IF(AND(AE178="B",'Claim Details'!$I$28&gt;=Rates!$H$14,'Claim Details'!$I$28&lt;=Rates!$H$15,'Claim Details'!$I$19="Yes"),Rates!$I$21,IF(AND(AE178="B",'Claim Details'!$I$28&gt;=Rates!$H$14,'Claim Details'!$I$28&lt;=Rates!$H$15,'Claim Details'!$I$19="No"),Rates!$H$21,IF(AND(AE178="B",'Claim Details'!$I$28&gt;=Rates!$J$14,'Claim Details'!$I$28&lt;=Rates!$J$15,'Claim Details'!$I$19="Yes"),Rates!$K$21,IF(AND(AE178="B",'Claim Details'!$I$28&gt;=Rates!$J$14,'Claim Details'!$I$28&lt;=Rates!$J$15,'Claim Details'!$I$19="No"),Rates!$J$21,"£0.00"))))))))))))))))</f>
        <v>£0.00</v>
      </c>
      <c r="BG178" s="189" t="str">
        <f>IF(AND(AE178="A",'Claim Details'!$I$28&gt;=Rates!$D$14,'Claim Details'!$I$28&lt;=Rates!$D$15,'Claim Details'!$I$19="Yes"),Rates!$E$22,IF(AND(AE178="A",'Claim Details'!$I$28&gt;=Rates!$D$14,'Claim Details'!$I$28&lt;=Rates!$D$15,'Claim Details'!$I$19="No"),Rates!$D$22,IF(AND(AE178="A",'Claim Details'!$I$28&gt;=Rates!$F$14,'Claim Details'!$I$28&lt;=Rates!$F$15,'Claim Details'!$I$19="Yes"),Rates!$G$22,IF(AND(AE178="A",'Claim Details'!$I$28&gt;=Rates!$F$14,'Claim Details'!$I$28&lt;=Rates!$F$15,'Claim Details'!$I$19="No"),Rates!$F$22,IF(AND(AE178="A",'Claim Details'!$I$28&gt;=Rates!$H$14,'Claim Details'!$I$28&lt;=Rates!$H$15,'Claim Details'!$I$19="Yes"),Rates!$I$22,IF(AND(AE178="A",'Claim Details'!$I$28&gt;=Rates!$H$14,'Claim Details'!$I$28&lt;=Rates!$H$15,'Claim Details'!$I$19="No"),Rates!$H$22,IF(AND(AE178="A",'Claim Details'!$I$28&gt;=Rates!$J$14,'Claim Details'!$I$28&lt;=Rates!$J$15,'Claim Details'!$I$19="Yes"),Rates!$K$22,IF(AND(AE178="A",'Claim Details'!$I$28&gt;=Rates!$J$14,'Claim Details'!$I$28&lt;=Rates!$J$15,'Claim Details'!$I$19="No"),Rates!$J$22,IF(AND(AE178="B",'Claim Details'!$I$28&gt;=Rates!$D$14,'Claim Details'!$I$28&lt;=Rates!$D$15,'Claim Details'!$I$19="Yes"),Rates!$E$23,IF(AND(AE178="B",'Claim Details'!$I$28&gt;=Rates!$D$14,'Claim Details'!$I$28&lt;=Rates!$D$15,'Claim Details'!$I$19="No"),Rates!$D$23,IF(AND(AE178="B",'Claim Details'!$I$28&gt;=Rates!$F$14,'Claim Details'!$I$28&lt;=Rates!$F$15,'Claim Details'!$I$19="Yes"),Rates!$G$23,IF(AND(AE178="B",'Claim Details'!$I$28&gt;=Rates!$F$14,'Claim Details'!$I$28&lt;=Rates!$F$15,'Claim Details'!$I$19="No"),Rates!$F$23,IF(AND(AE178="B",'Claim Details'!$I$28&gt;=Rates!$H$14,'Claim Details'!$I$28&lt;=Rates!$H$15,'Claim Details'!$I$19="Yes"),Rates!$I$23,IF(AND(AE178="B",'Claim Details'!$I$28&gt;=Rates!$H$14,'Claim Details'!$I$28&lt;=Rates!$H$15,'Claim Details'!$I$19="No"),Rates!$H$23,IF(AND(AE178="B",'Claim Details'!$I$28&gt;=Rates!$J$14,'Claim Details'!$I$28&lt;=Rates!$J$15,'Claim Details'!$I$19="Yes"),Rates!$K$23,IF(AND(AE178="B",'Claim Details'!$I$28&gt;=Rates!$J$14,'Claim Details'!$I$28&lt;=Rates!$J$15,'Claim Details'!$I$19="No"),Rates!$J$23,IF(AND(AE178="C",'Claim Details'!$I$28&gt;=Rates!$D$14,'Claim Details'!$I$28&lt;=Rates!$D$15,'Claim Details'!$I$19="Yes"),Rates!$E$24,IF(AND(AE178="C",'Claim Details'!$I$28&gt;=Rates!$D$14,'Claim Details'!$I$28&lt;=Rates!$D$15,'Claim Details'!$I$19="No"),Rates!$D$24,IF(AND(AE178="C",'Claim Details'!$I$28&gt;=Rates!$F$14,'Claim Details'!$I$28&lt;=Rates!$F$15,'Claim Details'!$I$19="Yes"),Rates!$G$24,IF(AND(AE178="C",'Claim Details'!$I$28&gt;=Rates!$F$14,'Claim Details'!$I$28&lt;=Rates!$F$15,'Claim Details'!$I$19="No"),Rates!$F$24,IF(AND(AE178="C",'Claim Details'!$I$28&gt;=Rates!$H$14,'Claim Details'!$I$28&lt;=Rates!$H$15,'Claim Details'!$I$19="Yes"),Rates!$I$24,IF(AND(AE178="C",'Claim Details'!$I$28&gt;=Rates!$H$14,'Claim Details'!$I$28&lt;=Rates!$H$15,'Claim Details'!$I$19="No"),Rates!$H$24,IF(AND(AE178="C",'Claim Details'!$I$28&gt;=Rates!$J$14,'Claim Details'!$I$28&lt;=Rates!$J$15,'Claim Details'!$I$19="Yes"),Rates!$K$24,IF(AND(AE178="C",'Claim Details'!$I$28&gt;=Rates!$J$14,'Claim Details'!$I$28&lt;=Rates!$J$15,'Claim Details'!$I$19="No"),Rates!$J$24,"£0.00"))))))))))))))))))))))))</f>
        <v>£0.00</v>
      </c>
      <c r="BH178" s="189" t="str">
        <f t="shared" si="43"/>
        <v>£0.00</v>
      </c>
      <c r="BI178" s="189">
        <f t="shared" si="44"/>
        <v>0</v>
      </c>
      <c r="BO178" s="202" t="str">
        <f>IF(H178="","£0.00",IF(AP178="4","£0.00",IF(AP178="5","£0.00",IF(AP178="1","£0.00",((AQ178*H178)*'Claim Details'!$F$111)/100))))</f>
        <v>£0.00</v>
      </c>
      <c r="BP178" s="202" t="str">
        <f>IF(T178="","£0.00",IF(AP178="4","£0.00",IF(AP178="5","£0.00",IF(AP178="1","£0.00",((AR178*T178)*'Claim Details'!$N$111)/100))))</f>
        <v>£0.00</v>
      </c>
      <c r="BQ178" s="202" t="str">
        <f>IF(AI178="","£0.00",IF(AP178="4","£0.00",IF(AP178="5","£0.00",IF(AP178="1","£0.00",((BI178*AI178)*'Claim Details'!$W$111)/100))))</f>
        <v>£0.00</v>
      </c>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row>
    <row r="179" spans="1:97" ht="15">
      <c r="A179" s="145"/>
      <c r="B179" s="91"/>
      <c r="C179" s="96"/>
      <c r="D179" s="97"/>
      <c r="E179" s="98"/>
      <c r="F179" s="89"/>
      <c r="G179" s="99"/>
      <c r="H179" s="100"/>
      <c r="I179" s="221" t="str">
        <f t="shared" si="34"/>
        <v>£0.00</v>
      </c>
      <c r="J179" s="101"/>
      <c r="K179" s="100"/>
      <c r="L179" s="221" t="str">
        <f t="shared" si="35"/>
        <v>£0.00</v>
      </c>
      <c r="M179" s="101"/>
      <c r="N179" s="102"/>
      <c r="O179" s="145"/>
      <c r="P179" s="77"/>
      <c r="Q179" s="87"/>
      <c r="R179" s="87"/>
      <c r="S179" s="87"/>
      <c r="T179" s="149" t="str">
        <f t="shared" si="36"/>
        <v/>
      </c>
      <c r="U179" s="87" t="str">
        <f t="shared" si="45"/>
        <v/>
      </c>
      <c r="V179" s="87"/>
      <c r="W179" s="53" t="str">
        <f t="shared" si="37"/>
        <v>£0.00</v>
      </c>
      <c r="X179" s="53"/>
      <c r="Y179" s="87"/>
      <c r="Z179" s="78"/>
      <c r="AA179" s="79"/>
      <c r="AB179" s="160"/>
      <c r="AC179" s="98"/>
      <c r="AD179" s="225"/>
      <c r="AE179" s="235" t="str">
        <f t="shared" si="38"/>
        <v/>
      </c>
      <c r="AF179" s="87" t="str">
        <f t="shared" si="39"/>
        <v/>
      </c>
      <c r="AG179" s="53"/>
      <c r="AH179" s="224"/>
      <c r="AI179" s="226" t="str">
        <f t="shared" si="31"/>
        <v/>
      </c>
      <c r="AJ179" s="236" t="str">
        <f t="shared" si="40"/>
        <v>£0.00</v>
      </c>
      <c r="AK179" s="31"/>
      <c r="AL179" s="1"/>
      <c r="AM179" s="1"/>
      <c r="AN179" s="1"/>
      <c r="AO179" s="1"/>
      <c r="AP179" s="1" t="str">
        <f t="shared" si="32"/>
        <v/>
      </c>
      <c r="AQ179" s="27">
        <f t="shared" si="33"/>
        <v>0</v>
      </c>
      <c r="AR179" s="189">
        <f t="shared" si="41"/>
        <v>0</v>
      </c>
      <c r="AS179" s="190" t="str">
        <f>IF(AND(C179="A",'Claim Details'!$E$28&gt;=Rates!$D$14,'Claim Details'!$E$28&lt;=Rates!$D$15,'Claim Details'!$E$19="Yes"),Rates!$E$17,IF(AND(C179="A",'Claim Details'!$E$28&gt;=Rates!$D$14,'Claim Details'!$E$28&lt;=Rates!$D$15,'Claim Details'!$E$19="No"),Rates!$D$17,IF(AND(C179="A",'Claim Details'!$E$28&gt;=Rates!$F$14,'Claim Details'!$E$28&lt;=Rates!$F$15,'Claim Details'!$E$19="Yes"),Rates!$G$17,IF(AND(C179="A",'Claim Details'!$E$28&gt;=Rates!$F$14,'Claim Details'!$E$28&lt;=Rates!$F$15,'Claim Details'!$E$19="No"),Rates!$F$17,IF(AND(C179="A",'Claim Details'!$E$28&gt;=Rates!$H$14,'Claim Details'!$E$28&lt;=Rates!$H$15,'Claim Details'!$E$19="Yes"),Rates!$I$17,IF(AND(C179="A",'Claim Details'!$E$28&gt;=Rates!$H$14,'Claim Details'!$E$28&lt;=Rates!$H$15,'Claim Details'!$E$19="No"),Rates!$H$17,IF(AND(C179="A",'Claim Details'!$E$28&gt;=Rates!$J$14,'Claim Details'!$E$28&lt;=Rates!$J$15,'Claim Details'!$E$19="Yes"),Rates!$K$17,IF(AND(C179="A",'Claim Details'!$E$28&gt;=Rates!$J$14,'Claim Details'!$E$28&lt;=Rates!$J$15,'Claim Details'!$E$19="No"),Rates!$J$17,IF(AND(C179="B",'Claim Details'!$E$28&gt;=Rates!$D$14,'Claim Details'!$E$28&lt;=Rates!$D$15,'Claim Details'!$E$19="Yes"),Rates!$E$18,IF(AND(C179="B",'Claim Details'!$E$28&gt;=Rates!$D$14,'Claim Details'!$E$28&lt;=Rates!$D$15,'Claim Details'!$E$19="No"),Rates!$D$18,IF(AND(C179="B",'Claim Details'!$E$28&gt;=Rates!$F$14,'Claim Details'!$E$28&lt;=Rates!$F$15,'Claim Details'!$E$19="Yes"),Rates!$G$18,IF(AND(C179="B",'Claim Details'!$E$28&gt;=Rates!$F$14,'Claim Details'!$E$28&lt;=Rates!$F$15,'Claim Details'!$E$19="No"),Rates!$F$18,IF(AND(C179="B",'Claim Details'!$E$28&gt;=Rates!$H$14,'Claim Details'!$E$28&lt;=Rates!$H$15,'Claim Details'!$E$19="Yes"),Rates!$I$18,IF(AND(C179="B",'Claim Details'!$E$28&gt;=Rates!$H$14,'Claim Details'!$E$28&lt;=Rates!$H$15,'Claim Details'!$E$19="No"),Rates!$H$18,IF(AND(C179="B",'Claim Details'!$E$28&gt;=Rates!$J$14,'Claim Details'!$E$28&lt;=Rates!$J$15,'Claim Details'!$E$19="Yes"),Rates!$K$18,IF(AND(C179="B",'Claim Details'!$E$28&gt;=Rates!$J$14,'Claim Details'!$E$28&lt;=Rates!$J$15,'Claim Details'!$E$19="No"),Rates!$J$18,IF(AND(C179="C",'Claim Details'!$E$28&gt;=Rates!$D$14,'Claim Details'!$E$28&lt;=Rates!$D$15,'Claim Details'!$E$19="Yes"),Rates!$E$19,IF(AND(C179="C",'Claim Details'!$E$28&gt;=Rates!$D$14,'Claim Details'!$E$28&lt;=Rates!$D$15,'Claim Details'!$E$19="No"),Rates!$D$19,IF(AND(C179="C",'Claim Details'!$E$28&gt;=Rates!$F$14,'Claim Details'!$E$28&lt;=Rates!$F$15,'Claim Details'!$E$19="Yes"),Rates!$G$19,IF(AND(C179="C",'Claim Details'!$E$28&gt;=Rates!$F$14,'Claim Details'!$E$28&lt;=Rates!$F$15,'Claim Details'!$E$19="No"),Rates!$F$19,IF(AND(C179="C",'Claim Details'!$E$28&gt;=Rates!$H$14,'Claim Details'!$E$28&lt;=Rates!$H$15,'Claim Details'!$E$19="Yes"),Rates!$I$19,IF(AND(C179="C",'Claim Details'!$E$28&gt;=Rates!$H$14,'Claim Details'!$E$28&lt;=Rates!$H$15,'Claim Details'!$E$19="No"),Rates!$H$19,IF(AND(C179="C",'Claim Details'!$E$28&gt;=Rates!$J$14,'Claim Details'!$E$28&lt;=Rates!$J$15,'Claim Details'!$E$19="Yes"),Rates!$K$19,IF(AND(C179="C",'Claim Details'!$E$28&gt;=Rates!$J$14,'Claim Details'!$E$28&lt;=Rates!$J$15,'Claim Details'!$E$19="No"),Rates!$J$19,"£0.00"))))))))))))))))))))))))</f>
        <v>£0.00</v>
      </c>
      <c r="AT179" s="189" t="str">
        <f>IF(AND(C179="A",'Claim Details'!$E$28&gt;=Rates!$D$14,'Claim Details'!$E$28&lt;=Rates!$D$15,'Claim Details'!$E$19="Yes"),Rates!$E$25,IF(AND(C179="A",'Claim Details'!$E$28&gt;=Rates!$D$14,'Claim Details'!$E$28&lt;=Rates!$D$15,'Claim Details'!$E$19="No"),Rates!$D$25,IF(AND(C179="A",'Claim Details'!$E$28&gt;=Rates!$F$14,'Claim Details'!$E$28&lt;=Rates!$F$15,'Claim Details'!$E$19="Yes"),Rates!$G$25,IF(AND(C179="A",'Claim Details'!$E$28&gt;=Rates!$F$14,'Claim Details'!$E$28&lt;=Rates!$F$15,'Claim Details'!$E$19="No"),Rates!$F$25,IF(AND(C179="A",'Claim Details'!$E$28&gt;=Rates!$H$14,'Claim Details'!$E$28&lt;=Rates!$H$15,'Claim Details'!$E$19="Yes"),Rates!$I$25,IF(AND(C179="A",'Claim Details'!$E$28&gt;=Rates!$H$14,'Claim Details'!$E$28&lt;=Rates!$H$15,'Claim Details'!$E$19="No"),Rates!$H$25,IF(AND(C179="A",'Claim Details'!$E$28&gt;=Rates!$J$14,'Claim Details'!$E$28&lt;=Rates!$J$15,'Claim Details'!$E$19="Yes"),Rates!$K$25,IF(AND(C179="A",'Claim Details'!$E$28&gt;=Rates!$J$14,'Claim Details'!$E$28&lt;=Rates!$J$15,'Claim Details'!$E$19="No"),Rates!$J$25,IF(AND(C179="B",'Claim Details'!$E$28&gt;=Rates!$D$14,'Claim Details'!$E$28&lt;=Rates!$D$15,'Claim Details'!$E$19="Yes"),Rates!$E$26,IF(AND(C179="B",'Claim Details'!$E$28&gt;=Rates!$D$14,'Claim Details'!$E$28&lt;=Rates!$D$15,'Claim Details'!$E$19="No"),Rates!$D$26,IF(AND(C179="B",'Claim Details'!$E$28&gt;=Rates!$F$14,'Claim Details'!$E$28&lt;=Rates!$F$15,'Claim Details'!$E$19="Yes"),Rates!$G$26,IF(AND(C179="B",'Claim Details'!$E$28&gt;=Rates!$F$14,'Claim Details'!$E$28&lt;=Rates!$F$15,'Claim Details'!$E$19="No"),Rates!$F$26,IF(AND(C179="B",'Claim Details'!$E$28&gt;=Rates!$H$14,'Claim Details'!$E$28&lt;=Rates!$H$15,'Claim Details'!$E$19="Yes"),Rates!$I$26,IF(AND(C179="B",'Claim Details'!$E$28&gt;=Rates!$H$14,'Claim Details'!$E$28&lt;=Rates!$H$15,'Claim Details'!$E$19="No"),Rates!$H$26,IF(AND(C179="B",'Claim Details'!$E$28&gt;=Rates!$J$14,'Claim Details'!$E$28&lt;=Rates!$J$15,'Claim Details'!$E$19="Yes"),Rates!$K$26,IF(AND(C179="B",'Claim Details'!$E$28&gt;=Rates!$J$14,'Claim Details'!$E$28&lt;=Rates!$J$15,'Claim Details'!$E$19="No"),Rates!$J$26,IF(AND(C179="C",'Claim Details'!$E$28&gt;=Rates!$D$14,'Claim Details'!$E$28&lt;=Rates!$D$15,'Claim Details'!$E$19="Yes"),Rates!$E$27,IF(AND(C179="C",'Claim Details'!$E$28&gt;=Rates!$D$14,'Claim Details'!$E$28&lt;=Rates!$D$15,'Claim Details'!$E$19="No"),Rates!$D$27,IF(AND(C179="C",'Claim Details'!$E$28&gt;=Rates!$F$14,'Claim Details'!$E$28&lt;=Rates!$F$15,'Claim Details'!$E$19="Yes"),Rates!$G$27,IF(AND(C179="C",'Claim Details'!$E$28&gt;=Rates!$F$14,'Claim Details'!$E$28&lt;=Rates!$F$15,'Claim Details'!$E$19="No"),Rates!$F$27,IF(AND(C179="C",'Claim Details'!$E$28&gt;=Rates!$H$14,'Claim Details'!$E$28&lt;=Rates!$H$15,'Claim Details'!$E$19="Yes"),Rates!$I$27,IF(AND(C179="C",'Claim Details'!$E$28&gt;=Rates!$H$14,'Claim Details'!$E$28&lt;=Rates!$H$15,'Claim Details'!$E$19="No"),Rates!$H$27,IF(AND(C179="C",'Claim Details'!$E$28&gt;=Rates!$J$14,'Claim Details'!$E$28&lt;=Rates!$J$15,'Claim Details'!$E$19="Yes"),Rates!$K$27,IF(AND(C179="C",'Claim Details'!$E$28&gt;=Rates!$J$14,'Claim Details'!$E$28&lt;=Rates!$J$15,'Claim Details'!$E$19="No"),Rates!$J$27,"£0.00"))))))))))))))))))))))))</f>
        <v>£0.00</v>
      </c>
      <c r="AU179" s="191" t="str">
        <f>IF(AND(C179="A",'Claim Details'!$E$28&gt;=Rates!$D$14,'Claim Details'!$E$28&lt;=Rates!$D$15,'Claim Details'!$E$19="Yes"),Rates!$E$20,IF(AND(C179="A",'Claim Details'!$E$28&gt;=Rates!$D$14,'Claim Details'!$E$28&lt;=Rates!$D$15,'Claim Details'!$E$19="No"),Rates!$D$20,IF(AND(C179="A",'Claim Details'!$E$28&gt;=Rates!$F$14,'Claim Details'!$E$28&lt;=Rates!$F$15,'Claim Details'!$E$19="Yes"),Rates!$G$20,IF(AND(C179="A",'Claim Details'!$E$28&gt;=Rates!$F$14,'Claim Details'!$E$28&lt;=Rates!$F$15,'Claim Details'!$E$19="No"),Rates!$F$20,IF(AND(C179="A",'Claim Details'!$E$28&gt;=Rates!$H$14,'Claim Details'!$E$28&lt;=Rates!$H$15,'Claim Details'!$E$19="Yes"),Rates!$I$20,IF(AND(C179="A",'Claim Details'!$E$28&gt;=Rates!$H$14,'Claim Details'!$E$28&lt;=Rates!$H$15,'Claim Details'!$E$19="No"),Rates!$H$20,IF(AND(C179="A",'Claim Details'!$E$28&gt;=Rates!$J$14,'Claim Details'!$E$28&lt;=Rates!$J$15,'Claim Details'!$E$19="Yes"),Rates!$K$20,IF(AND(C179="A",'Claim Details'!$E$28&gt;=Rates!$J$14,'Claim Details'!$E$28&lt;=Rates!$J$15,'Claim Details'!$E$19="No"),Rates!$J$20,IF(AND(C179="B",'Claim Details'!$E$28&gt;=Rates!$D$14,'Claim Details'!$E$28&lt;=Rates!$D$15,'Claim Details'!$E$19="Yes"),Rates!$E$21,IF(AND(C179="B",'Claim Details'!$E$28&gt;=Rates!$D$14,'Claim Details'!$E$28&lt;=Rates!$D$15,'Claim Details'!$E$19="No"),Rates!$D$21,IF(AND(C179="B",'Claim Details'!$E$28&gt;=Rates!$F$14,'Claim Details'!$E$28&lt;=Rates!$F$15,'Claim Details'!$E$19="Yes"),Rates!$G$21,IF(AND(C179="B",'Claim Details'!$E$28&gt;=Rates!$F$14,'Claim Details'!$E$28&lt;=Rates!$F$15,'Claim Details'!$E$19="No"),Rates!$F$21,IF(AND(C179="B",'Claim Details'!$E$28&gt;=Rates!$H$14,'Claim Details'!$E$28&lt;=Rates!$H$15,'Claim Details'!$E$19="Yes"),Rates!$I$21,IF(AND(C179="B",'Claim Details'!$E$28&gt;=Rates!$H$14,'Claim Details'!$E$28&lt;=Rates!$H$15,'Claim Details'!$E$19="No"),Rates!$H$21,IF(AND(C179="B",'Claim Details'!$E$28&gt;=Rates!$J$14,'Claim Details'!$E$28&lt;=Rates!$J$15,'Claim Details'!$E$19="Yes"),Rates!$K$21,IF(AND(C179="B",'Claim Details'!$E$28&gt;=Rates!$J$14,'Claim Details'!$E$28&lt;=Rates!$J$15,'Claim Details'!$E$19="No"),Rates!$J$21,"£0.00"))))))))))))))))</f>
        <v>£0.00</v>
      </c>
      <c r="AV179" s="191" t="str">
        <f>IF(AND(C179="A",'Claim Details'!$E$28&gt;=Rates!$D$14,'Claim Details'!$E$28&lt;=Rates!$D$15,'Claim Details'!$E$19="Yes"),Rates!$E$22,IF(AND(C179="A",'Claim Details'!$E$28&gt;=Rates!$D$14,'Claim Details'!$E$28&lt;=Rates!$D$15,'Claim Details'!$E$19="No"),Rates!$D$22,IF(AND(C179="A",'Claim Details'!$E$28&gt;=Rates!$F$14,'Claim Details'!$E$28&lt;=Rates!$F$15,'Claim Details'!$E$19="Yes"),Rates!$G$22,IF(AND(C179="A",'Claim Details'!$E$28&gt;=Rates!$F$14,'Claim Details'!$E$28&lt;=Rates!$F$15,'Claim Details'!$E$19="No"),Rates!$F$22,IF(AND(C179="A",'Claim Details'!$E$28&gt;=Rates!$H$14,'Claim Details'!$E$28&lt;=Rates!$H$15,'Claim Details'!$E$19="Yes"),Rates!$I$22,IF(AND(C179="A",'Claim Details'!$E$28&gt;=Rates!$H$14,'Claim Details'!$E$28&lt;=Rates!$H$15,'Claim Details'!$E$19="No"),Rates!$H$22,IF(AND(C179="A",'Claim Details'!$E$28&gt;=Rates!$J$14,'Claim Details'!$E$28&lt;=Rates!$J$15,'Claim Details'!$E$19="Yes"),Rates!$K$22,IF(AND(C179="A",'Claim Details'!$E$28&gt;=Rates!$J$14,'Claim Details'!$E$28&lt;=Rates!$J$15,'Claim Details'!$E$19="No"),Rates!$J$22,IF(AND(C179="B",'Claim Details'!$E$28&gt;=Rates!$D$14,'Claim Details'!$E$28&lt;=Rates!$D$15,'Claim Details'!$E$19="Yes"),Rates!$E$23,IF(AND(C179="B",'Claim Details'!$E$28&gt;=Rates!$D$14,'Claim Details'!$E$28&lt;=Rates!$D$15,'Claim Details'!$E$19="No"),Rates!$D$23,IF(AND(C179="B",'Claim Details'!$E$28&gt;=Rates!$F$14,'Claim Details'!$E$28&lt;=Rates!$F$15,'Claim Details'!$E$19="Yes"),Rates!$G$23,IF(AND(C179="B",'Claim Details'!$E$28&gt;=Rates!$F$14,'Claim Details'!$E$28&lt;=Rates!$F$15,'Claim Details'!$E$19="No"),Rates!$F$23,IF(AND(C179="B",'Claim Details'!$E$28&gt;=Rates!$H$14,'Claim Details'!$E$28&lt;=Rates!$H$15,'Claim Details'!$E$19="Yes"),Rates!$I$23,IF(AND(C179="B",'Claim Details'!$E$28&gt;=Rates!$H$14,'Claim Details'!$E$28&lt;=Rates!$H$15,'Claim Details'!$E$19="No"),Rates!$H$23,IF(AND(C179="B",'Claim Details'!$E$28&gt;=Rates!$J$14,'Claim Details'!$E$28&lt;=Rates!$J$15,'Claim Details'!$E$19="Yes"),Rates!$K$23,IF(AND(C179="B",'Claim Details'!$E$28&gt;=Rates!$J$14,'Claim Details'!$E$28&lt;=Rates!$J$15,'Claim Details'!$E$19="No"),Rates!$J$23,IF(AND(C179="C",'Claim Details'!$E$28&gt;=Rates!$D$14,'Claim Details'!$E$28&lt;=Rates!$D$15,'Claim Details'!$E$19="Yes"),Rates!$E$24,IF(AND(C179="C",'Claim Details'!$E$28&gt;=Rates!$D$14,'Claim Details'!$E$28&lt;=Rates!$D$15,'Claim Details'!$E$19="No"),Rates!$D$24,IF(AND(C179="C",'Claim Details'!$E$28&gt;=Rates!$F$14,'Claim Details'!$E$28&lt;=Rates!$F$15,'Claim Details'!$E$19="Yes"),Rates!$G$24,IF(AND(C179="C",'Claim Details'!$E$28&gt;=Rates!$F$14,'Claim Details'!$E$28&lt;=Rates!$F$15,'Claim Details'!$E$19="No"),Rates!$F$24,IF(AND(C179="C",'Claim Details'!$E$28&gt;=Rates!$H$14,'Claim Details'!$E$28&lt;=Rates!$H$15,'Claim Details'!$E$19="Yes"),Rates!$I$24,IF(AND(C179="C",'Claim Details'!$E$28&gt;=Rates!$H$14,'Claim Details'!$E$28&lt;=Rates!$H$15,'Claim Details'!$E$19="No"),Rates!$H$24,IF(AND(C179="C",'Claim Details'!$E$28&gt;=Rates!$J$14,'Claim Details'!$E$28&lt;=Rates!$J$15,'Claim Details'!$E$19="Yes"),Rates!$K$24,IF(AND(C179="C",'Claim Details'!$E$28&gt;=Rates!$J$14,'Claim Details'!$E$28&lt;=Rates!$J$15,'Claim Details'!$E$19="No"),Rates!$J$24,"£0.00"))))))))))))))))))))))))</f>
        <v>£0.00</v>
      </c>
      <c r="AW179" s="1"/>
      <c r="AX179" s="189" t="str">
        <f>IF(AND(U179="A",'Claim Details'!$I$28&gt;=Rates!$D$14,'Claim Details'!$I$28&lt;=Rates!$D$15,'Claim Details'!$I$19="Yes"),Rates!$J$17,IF(AND(U179="A",'Claim Details'!$I$28&gt;=Rates!$D$14,'Claim Details'!$I$28&lt;=Rates!$D$15,'Claim Details'!$I$19="No"),Rates!$D$17,IF(AND(U179="A",'Claim Details'!$I$28&gt;=Rates!$F$14,'Claim Details'!$I$28&lt;=Rates!$F$15,'Claim Details'!$I$19="Yes"),Rates!$G$17,IF(AND(U179="A",'Claim Details'!$I$28&gt;=Rates!$F$14,'Claim Details'!$I$28&lt;=Rates!$F$15,'Claim Details'!$I$19="No"),Rates!$F$17,IF(AND(U179="A",'Claim Details'!$I$28&gt;=Rates!$H$14,'Claim Details'!$I$28&lt;=Rates!$H$15,'Claim Details'!$I$19="Yes"),Rates!$I$17,IF(AND(U179="A",'Claim Details'!$I$28&gt;=Rates!$H$14,'Claim Details'!$I$28&lt;=Rates!$H$15,'Claim Details'!$I$19="No"),Rates!$H$17,IF(AND(U179="A",'Claim Details'!$I$28&gt;=Rates!$J$14,'Claim Details'!$I$28&lt;=Rates!$J$15,'Claim Details'!$I$19="Yes"),Rates!$K$17,IF(AND(U179="A",'Claim Details'!$I$28&gt;=Rates!$J$14,'Claim Details'!$I$28&lt;=Rates!$J$15,'Claim Details'!$I$19="No"),Rates!$J$17,IF(AND(U179="B",'Claim Details'!$I$28&gt;=Rates!$D$14,'Claim Details'!$I$28&lt;=Rates!$D$15,'Claim Details'!$I$19="Yes"),Rates!$E$18,IF(AND(U179="B",'Claim Details'!$I$28&gt;=Rates!$D$14,'Claim Details'!$I$28&lt;=Rates!$D$15,'Claim Details'!$I$19="No"),Rates!$D$18,IF(AND(U179="B",'Claim Details'!$I$28&gt;=Rates!$F$14,'Claim Details'!$I$28&lt;=Rates!$F$15,'Claim Details'!$I$19="Yes"),Rates!$G$18,IF(AND(U179="B",'Claim Details'!$I$28&gt;=Rates!$F$14,'Claim Details'!$I$28&lt;=Rates!$F$15,'Claim Details'!$I$19="No"),Rates!$F$18,IF(AND(U179="B",'Claim Details'!$I$28&gt;=Rates!$H$14,'Claim Details'!$I$28&lt;=Rates!$H$15,'Claim Details'!$I$19="Yes"),Rates!$I$18,IF(AND(U179="B",'Claim Details'!$I$28&gt;=Rates!$H$14,'Claim Details'!$I$28&lt;=Rates!$H$15,'Claim Details'!$I$19="No"),Rates!$H$18,IF(AND(U179="B",'Claim Details'!$I$28&gt;=Rates!$J$14,'Claim Details'!$I$28&lt;=Rates!$J$15,'Claim Details'!$I$19="Yes"),Rates!$K$18,IF(AND(U179="B",'Claim Details'!$I$28&gt;=Rates!$J$14,'Claim Details'!$I$28&lt;=Rates!$J$15,'Claim Details'!$I$19="No"),Rates!$J$18,IF(AND(U179="C",'Claim Details'!$I$28&gt;=Rates!$D$14,'Claim Details'!$I$28&lt;=Rates!$D$15,'Claim Details'!$I$19="Yes"),Rates!$E$19,IF(AND(U179="C",'Claim Details'!$I$28&gt;=Rates!$D$14,'Claim Details'!$I$28&lt;=Rates!$D$15,'Claim Details'!$I$19="No"),Rates!$D$19,IF(AND(U179="C",'Claim Details'!$I$28&gt;=Rates!$F$14,'Claim Details'!$I$28&lt;=Rates!$F$15,'Claim Details'!$I$19="Yes"),Rates!$G$19,IF(AND(U179="C",'Claim Details'!$I$28&gt;=Rates!$F$14,'Claim Details'!$I$28&lt;=Rates!$F$15,'Claim Details'!$I$19="No"),Rates!$F$19,IF(AND(U179="C",'Claim Details'!$I$28&gt;=Rates!$H$14,'Claim Details'!$I$28&lt;=Rates!$H$15,'Claim Details'!$I$19="Yes"),Rates!$I$19,IF(AND(U179="C",'Claim Details'!$I$28&gt;=Rates!$H$14,'Claim Details'!$I$28&lt;=Rates!$H$15,'Claim Details'!$I$19="No"),Rates!$H$19,IF(AND(U179="C",'Claim Details'!$I$28&gt;=Rates!$J$14,'Claim Details'!$I$28&lt;=Rates!$J$15,'Claim Details'!$I$19="Yes"),Rates!$K$19,IF(AND(U179="C",'Claim Details'!$I$28&gt;=Rates!$J$14,'Claim Details'!$I$28&lt;=Rates!$J$15,'Claim Details'!$I$19="No"),Rates!$J$19,"£0.00"))))))))))))))))))))))))</f>
        <v>£0.00</v>
      </c>
      <c r="AY179" s="189" t="str">
        <f>IF(AND(C179="A",'Claim Details'!$I$28&gt;=Rates!$D$14,'Claim Details'!$I$28&lt;=Rates!$D$15,'Claim Details'!$I$19="Yes"),Rates!$J$25,IF(AND(C179="A",'Claim Details'!$I$28&gt;=Rates!$D$14,'Claim Details'!$I$28&lt;=Rates!$D$15,'Claim Details'!$I$19="No"),Rates!$D$25,IF(AND(C179="A",'Claim Details'!$I$28&gt;=Rates!$F$14,'Claim Details'!$I$28&lt;=Rates!$F$15,'Claim Details'!$I$19="Yes"),Rates!$G$25,IF(AND(C179="A",'Claim Details'!$I$28&gt;=Rates!$F$14,'Claim Details'!$I$28&lt;=Rates!$F$15,'Claim Details'!$I$19="No"),Rates!$F$25,IF(AND(C179="A",'Claim Details'!$I$28&gt;=Rates!$H$14,'Claim Details'!$I$28&lt;=Rates!$H$15,'Claim Details'!$I$19="Yes"),Rates!$I$25,IF(AND(C179="A",'Claim Details'!$I$28&gt;=Rates!$H$14,'Claim Details'!$I$28&lt;=Rates!$H$15,'Claim Details'!$I$19="No"),Rates!$H$25,IF(AND(C179="A",'Claim Details'!$I$28&gt;=Rates!$J$14,'Claim Details'!$I$28&lt;=Rates!$J$15,'Claim Details'!$I$19="Yes"),Rates!$K$25,IF(AND(C179="A",'Claim Details'!$I$28&gt;=Rates!$J$14,'Claim Details'!$I$28&lt;=Rates!$J$15,'Claim Details'!$I$19="No"),Rates!$J$25,IF(AND(C179="B",'Claim Details'!$I$28&gt;=Rates!$D$14,'Claim Details'!$I$28&lt;=Rates!$D$15,'Claim Details'!$I$19="Yes"),Rates!$E$26,IF(AND(C179="B",'Claim Details'!$I$28&gt;=Rates!$D$14,'Claim Details'!$I$28&lt;=Rates!$D$15,'Claim Details'!$I$19="No"),Rates!$D$26,IF(AND(C179="B",'Claim Details'!$I$28&gt;=Rates!$F$14,'Claim Details'!$I$28&lt;=Rates!$F$15,'Claim Details'!$I$19="Yes"),Rates!$G$26,IF(AND(C179="B",'Claim Details'!$I$28&gt;=Rates!$F$14,'Claim Details'!$I$28&lt;=Rates!$F$15,'Claim Details'!$I$19="No"),Rates!$F$26,IF(AND(C179="B",'Claim Details'!$I$28&gt;=Rates!$H$14,'Claim Details'!$I$28&lt;=Rates!$H$15,'Claim Details'!$I$19="Yes"),Rates!$I$26,IF(AND(C179="B",'Claim Details'!$I$28&gt;=Rates!$H$14,'Claim Details'!$I$28&lt;=Rates!$H$15,'Claim Details'!$I$19="No"),Rates!$H$26,IF(AND(C179="B",'Claim Details'!$I$28&gt;=Rates!$J$14,'Claim Details'!$I$28&lt;=Rates!$J$15,'Claim Details'!$I$19="Yes"),Rates!$K$26,IF(AND(C179="B",'Claim Details'!$I$28&gt;=Rates!$J$14,'Claim Details'!$I$28&lt;=Rates!$J$15,'Claim Details'!$I$19="No"),Rates!$J$26,IF(AND(C179="C",'Claim Details'!$I$28&gt;=Rates!$D$14,'Claim Details'!$I$28&lt;=Rates!$D$15,'Claim Details'!$I$19="Yes"),Rates!$E$27,IF(AND(C179="C",'Claim Details'!$I$28&gt;=Rates!$D$14,'Claim Details'!$I$28&lt;=Rates!$D$15,'Claim Details'!$I$19="No"),Rates!$D$27,IF(AND(C179="C",'Claim Details'!$I$28&gt;=Rates!$F$14,'Claim Details'!$I$28&lt;=Rates!$F$15,'Claim Details'!$I$19="Yes"),Rates!$G$27,IF(AND(C179="C",'Claim Details'!$I$28&gt;=Rates!$F$14,'Claim Details'!$I$28&lt;=Rates!$F$15,'Claim Details'!$I$19="No"),Rates!$F$27,IF(AND(C179="C",'Claim Details'!$I$28&gt;=Rates!$H$14,'Claim Details'!$I$28&lt;=Rates!$H$15,'Claim Details'!$I$19="Yes"),Rates!$I$27,IF(AND(C179="C",'Claim Details'!$I$28&gt;=Rates!$H$14,'Claim Details'!$I$28&lt;=Rates!$H$15,'Claim Details'!$I$19="No"),Rates!$H$27,IF(AND(C179="C",'Claim Details'!$I$28&gt;=Rates!$J$14,'Claim Details'!$I$28&lt;=Rates!$J$15,'Claim Details'!$I$19="Yes"),Rates!$K$27,IF(AND(C179="C",'Claim Details'!$I$28&gt;=Rates!$J$14,'Claim Details'!$I$28&lt;=Rates!$J$15,'Claim Details'!$I$19="No"),Rates!$J$27,"£0.00"))))))))))))))))))))))))</f>
        <v>£0.00</v>
      </c>
      <c r="AZ179" s="189" t="str">
        <f>IF(AND(C179="A",'Claim Details'!$I$28&gt;=Rates!$D$14,'Claim Details'!$I$28&lt;=Rates!$D$15,'Claim Details'!$I$19="Yes"),Rates!$E$20,IF(AND(C179="A",'Claim Details'!$I$28&gt;=Rates!$D$14,'Claim Details'!$I$28&lt;=Rates!$D$15,'Claim Details'!$I$19="No"),Rates!$D$20,IF(AND(C179="A",'Claim Details'!$I$28&gt;=Rates!$F$14,'Claim Details'!$I$28&lt;=Rates!$F$15,'Claim Details'!$I$19="Yes"),Rates!$G$20,IF(AND(C179="A",'Claim Details'!$I$28&gt;=Rates!$F$14,'Claim Details'!$I$28&lt;=Rates!$F$15,'Claim Details'!$I$19="No"),Rates!$F$20,IF(AND(C179="A",'Claim Details'!$I$28&gt;=Rates!$H$14,'Claim Details'!$I$28&lt;=Rates!$H$15,'Claim Details'!$I$19="Yes"),Rates!$I$20,IF(AND(C179="A",'Claim Details'!$I$28&gt;=Rates!$H$14,'Claim Details'!$I$28&lt;=Rates!$H$15,'Claim Details'!$I$19="No"),Rates!$H$20,IF(AND(C179="A",'Claim Details'!$I$28&gt;=Rates!$J$14,'Claim Details'!$I$28&lt;=Rates!$J$15,'Claim Details'!$I$19="Yes"),Rates!$K$20,IF(AND(C179="A",'Claim Details'!$I$28&gt;=Rates!$J$14,'Claim Details'!$I$28&lt;=Rates!$J$15,'Claim Details'!$I$19="No"),Rates!$J$20,IF(AND(C179="B",'Claim Details'!$I$28&gt;=Rates!$D$14,'Claim Details'!$I$28&lt;=Rates!$D$15,'Claim Details'!$I$19="Yes"),Rates!$E$21,IF(AND(C179="B",'Claim Details'!$I$28&gt;=Rates!$D$14,'Claim Details'!$I$28&lt;=Rates!$D$15,'Claim Details'!$I$19="No"),Rates!$D$21,IF(AND(C179="B",'Claim Details'!$I$28&gt;=Rates!$F$14,'Claim Details'!$I$28&lt;=Rates!$F$15,'Claim Details'!$I$19="Yes"),Rates!$G$21,IF(AND(C179="B",'Claim Details'!$I$28&gt;=Rates!$F$14,'Claim Details'!$I$28&lt;=Rates!$F$15,'Claim Details'!$I$19="No"),Rates!$F$21,IF(AND(C179="B",'Claim Details'!$I$28&gt;=Rates!$H$14,'Claim Details'!$I$28&lt;=Rates!$H$15,'Claim Details'!$I$19="Yes"),Rates!$I$21,IF(AND(C179="B",'Claim Details'!$I$28&gt;=Rates!$H$14,'Claim Details'!$I$28&lt;=Rates!$H$15,'Claim Details'!$I$19="No"),Rates!$H$21,IF(AND(C179="B",'Claim Details'!$I$28&gt;=Rates!$J$14,'Claim Details'!$I$28&lt;=Rates!$J$15,'Claim Details'!$I$19="Yes"),Rates!$K$21,IF(AND(C179="B",'Claim Details'!$I$28&gt;=Rates!$J$14,'Claim Details'!$I$28&lt;=Rates!$J$15,'Claim Details'!$I$19="No"),Rates!$J$21,"£0.00"))))))))))))))))</f>
        <v>£0.00</v>
      </c>
      <c r="BA179" s="189" t="str">
        <f>IF(AND(C179="A",'Claim Details'!$I$28&gt;=Rates!$D$14,'Claim Details'!$I$28&lt;=Rates!$D$15,'Claim Details'!$I$19="Yes"),Rates!$E$22,IF(AND(C179="A",'Claim Details'!$I$28&gt;=Rates!$D$14,'Claim Details'!$I$28&lt;=Rates!$D$15,'Claim Details'!$I$19="No"),Rates!$D$22,IF(AND(C179="A",'Claim Details'!$I$28&gt;=Rates!$F$14,'Claim Details'!$I$28&lt;=Rates!$F$15,'Claim Details'!$I$19="Yes"),Rates!$G$22,IF(AND(C179="A",'Claim Details'!$I$28&gt;=Rates!$F$14,'Claim Details'!$I$28&lt;=Rates!$F$15,'Claim Details'!$I$19="No"),Rates!$F$22,IF(AND(C179="A",'Claim Details'!$I$28&gt;=Rates!$H$14,'Claim Details'!$I$28&lt;=Rates!$H$15,'Claim Details'!$I$19="Yes"),Rates!$I$22,IF(AND(C179="A",'Claim Details'!$I$28&gt;=Rates!$H$14,'Claim Details'!$I$28&lt;=Rates!$H$15,'Claim Details'!$I$19="No"),Rates!$H$22,IF(AND(C179="A",'Claim Details'!$I$28&gt;=Rates!$J$14,'Claim Details'!$I$28&lt;=Rates!$J$15,'Claim Details'!$I$19="Yes"),Rates!$K$22,IF(AND(C179="A",'Claim Details'!$I$28&gt;=Rates!$J$14,'Claim Details'!$I$28&lt;=Rates!$J$15,'Claim Details'!$I$19="No"),Rates!$J$22,IF(AND(C179="B",'Claim Details'!$I$28&gt;=Rates!$D$14,'Claim Details'!$I$28&lt;=Rates!$D$15,'Claim Details'!$I$19="Yes"),Rates!$E$23,IF(AND(C179="B",'Claim Details'!$I$28&gt;=Rates!$D$14,'Claim Details'!$I$28&lt;=Rates!$D$15,'Claim Details'!$I$19="No"),Rates!$D$23,IF(AND(C179="B",'Claim Details'!$I$28&gt;=Rates!$F$14,'Claim Details'!$I$28&lt;=Rates!$F$15,'Claim Details'!$I$19="Yes"),Rates!$G$23,IF(AND(C179="B",'Claim Details'!$I$28&gt;=Rates!$F$14,'Claim Details'!$I$28&lt;=Rates!$F$15,'Claim Details'!$I$19="No"),Rates!$F$23,IF(AND(C179="B",'Claim Details'!$I$28&gt;=Rates!$H$14,'Claim Details'!$I$28&lt;=Rates!$H$15,'Claim Details'!$I$19="Yes"),Rates!$I$23,IF(AND(C179="B",'Claim Details'!$I$28&gt;=Rates!$H$14,'Claim Details'!$I$28&lt;=Rates!$H$15,'Claim Details'!$I$19="No"),Rates!$H$23,IF(AND(C179="B",'Claim Details'!$I$28&gt;=Rates!$J$14,'Claim Details'!$I$28&lt;=Rates!$J$15,'Claim Details'!$I$19="Yes"),Rates!$K$23,IF(AND(C179="B",'Claim Details'!$I$28&gt;=Rates!$J$14,'Claim Details'!$I$28&lt;=Rates!$J$15,'Claim Details'!$I$19="No"),Rates!$J$23,IF(AND(C179="C",'Claim Details'!$I$28&gt;=Rates!$D$14,'Claim Details'!$I$28&lt;=Rates!$D$15,'Claim Details'!$I$19="Yes"),Rates!$E$24,IF(AND(C179="C",'Claim Details'!$I$28&gt;=Rates!$D$14,'Claim Details'!$I$28&lt;=Rates!$D$15,'Claim Details'!$I$19="No"),Rates!$D$24,IF(AND(C179="C",'Claim Details'!$I$28&gt;=Rates!$F$14,'Claim Details'!$I$28&lt;=Rates!$F$15,'Claim Details'!$I$19="Yes"),Rates!$G$24,IF(AND(C179="C",'Claim Details'!$I$28&gt;=Rates!$F$14,'Claim Details'!$I$28&lt;=Rates!$F$15,'Claim Details'!$I$19="No"),Rates!$F$24,IF(AND(C179="C",'Claim Details'!$I$28&gt;=Rates!$H$14,'Claim Details'!$I$28&lt;=Rates!$H$15,'Claim Details'!$I$19="Yes"),Rates!$I$24,IF(AND(C179="C",'Claim Details'!$I$28&gt;=Rates!$H$14,'Claim Details'!$I$28&lt;=Rates!$H$15,'Claim Details'!$I$19="No"),Rates!$H$24,IF(AND(C179="C",'Claim Details'!$I$28&gt;=Rates!$J$14,'Claim Details'!$I$28&lt;=Rates!$J$15,'Claim Details'!$I$19="Yes"),Rates!$K$24,IF(AND(C179="C",'Claim Details'!$I$28&gt;=Rates!$J$14,'Claim Details'!$I$28&lt;=Rates!$J$15,'Claim Details'!$I$19="No"),Rates!$J$24,"£0.00"))))))))))))))))))))))))</f>
        <v>£0.00</v>
      </c>
      <c r="BB179" s="189" t="str">
        <f t="shared" si="42"/>
        <v>£0.00</v>
      </c>
      <c r="BC179" s="1"/>
      <c r="BD179" s="189" t="str">
        <f>IF(AND(AE179="A",'Claim Details'!$I$28&gt;=Rates!$D$14,'Claim Details'!$I$28&lt;=Rates!$D$15,'Claim Details'!$I$19="Yes"),Rates!$J$17,IF(AND(AE179="A",'Claim Details'!$I$28&gt;=Rates!$D$14,'Claim Details'!$I$28&lt;=Rates!$D$15,'Claim Details'!$I$19="No"),Rates!$D$17,IF(AND(AE179="A",'Claim Details'!$I$28&gt;=Rates!$F$14,'Claim Details'!$I$28&lt;=Rates!$F$15,'Claim Details'!$I$19="Yes"),Rates!$G$17,IF(AND(AE179="A",'Claim Details'!$I$28&gt;=Rates!$F$14,'Claim Details'!$I$28&lt;=Rates!$F$15,'Claim Details'!$I$19="No"),Rates!$F$17,IF(AND(AE179="A",'Claim Details'!$I$28&gt;=Rates!$H$14,'Claim Details'!$I$28&lt;=Rates!$H$15,'Claim Details'!$I$19="Yes"),Rates!$I$17,IF(AND(AE179="A",'Claim Details'!$I$28&gt;=Rates!$H$14,'Claim Details'!$I$28&lt;=Rates!$H$15,'Claim Details'!$I$19="No"),Rates!$H$17,IF(AND(AE179="A",'Claim Details'!$I$28&gt;=Rates!$J$14,'Claim Details'!$I$28&lt;=Rates!$J$15,'Claim Details'!$I$19="Yes"),Rates!$K$17,IF(AND(AE179="A",'Claim Details'!$I$28&gt;=Rates!$J$14,'Claim Details'!$I$28&lt;=Rates!$J$15,'Claim Details'!$I$19="No"),Rates!$J$17,IF(AND(AE179="B",'Claim Details'!$I$28&gt;=Rates!$D$14,'Claim Details'!$I$28&lt;=Rates!$D$15,'Claim Details'!$I$19="Yes"),Rates!$E$18,IF(AND(AE179="B",'Claim Details'!$I$28&gt;=Rates!$D$14,'Claim Details'!$I$28&lt;=Rates!$D$15,'Claim Details'!$I$19="No"),Rates!$D$18,IF(AND(AE179="B",'Claim Details'!$I$28&gt;=Rates!$F$14,'Claim Details'!$I$28&lt;=Rates!$F$15,'Claim Details'!$I$19="Yes"),Rates!$G$18,IF(AND(AE179="B",'Claim Details'!$I$28&gt;=Rates!$F$14,'Claim Details'!$I$28&lt;=Rates!$F$15,'Claim Details'!$I$19="No"),Rates!$F$18,IF(AND(AE179="B",'Claim Details'!$I$28&gt;=Rates!$H$14,'Claim Details'!$I$28&lt;=Rates!$H$15,'Claim Details'!$I$19="Yes"),Rates!$I$18,IF(AND(AE179="B",'Claim Details'!$I$28&gt;=Rates!$H$14,'Claim Details'!$I$28&lt;=Rates!$H$15,'Claim Details'!$I$19="No"),Rates!$H$18,IF(AND(AE179="B",'Claim Details'!$I$28&gt;=Rates!$J$14,'Claim Details'!$I$28&lt;=Rates!$J$15,'Claim Details'!$I$19="Yes"),Rates!$K$18,IF(AND(AE179="B",'Claim Details'!$I$28&gt;=Rates!$J$14,'Claim Details'!$I$28&lt;=Rates!$J$15,'Claim Details'!$I$19="No"),Rates!$J$18,IF(AND(AE179="C",'Claim Details'!$I$28&gt;=Rates!$D$14,'Claim Details'!$I$28&lt;=Rates!$D$15,'Claim Details'!$I$19="Yes"),Rates!$E$19,IF(AND(AE179="C",'Claim Details'!$I$28&gt;=Rates!$D$14,'Claim Details'!$I$28&lt;=Rates!$D$15,'Claim Details'!$I$19="No"),Rates!$D$19,IF(AND(AE179="C",'Claim Details'!$I$28&gt;=Rates!$F$14,'Claim Details'!$I$28&lt;=Rates!$F$15,'Claim Details'!$I$19="Yes"),Rates!$G$19,IF(AND(AE179="C",'Claim Details'!$I$28&gt;=Rates!$F$14,'Claim Details'!$I$28&lt;=Rates!$F$15,'Claim Details'!$I$19="No"),Rates!$F$19,IF(AND(AE179="C",'Claim Details'!$I$28&gt;=Rates!$H$14,'Claim Details'!$I$28&lt;=Rates!$H$15,'Claim Details'!$I$19="Yes"),Rates!$I$19,IF(AND(AE179="C",'Claim Details'!$I$28&gt;=Rates!$H$14,'Claim Details'!$I$28&lt;=Rates!$H$15,'Claim Details'!$I$19="No"),Rates!$H$19,IF(AND(AE179="C",'Claim Details'!$I$28&gt;=Rates!$J$14,'Claim Details'!$I$28&lt;=Rates!$J$15,'Claim Details'!$I$19="Yes"),Rates!$K$19,IF(AND(AE179="C",'Claim Details'!$I$28&gt;=Rates!$J$14,'Claim Details'!$I$28&lt;=Rates!$J$15,'Claim Details'!$I$19="No"),Rates!$J$19,"£0.00"))))))))))))))))))))))))</f>
        <v>£0.00</v>
      </c>
      <c r="BE179" s="189" t="str">
        <f>IF(AND(AE179="A",'Claim Details'!$I$28&gt;=Rates!$D$14,'Claim Details'!$I$28&lt;=Rates!$D$15,'Claim Details'!$I$19="Yes"),Rates!$J$25,IF(AND(AE179="A",'Claim Details'!$I$28&gt;=Rates!$D$14,'Claim Details'!$I$28&lt;=Rates!$D$15,'Claim Details'!$I$19="No"),Rates!$D$25,IF(AND(AE179="A",'Claim Details'!$I$28&gt;=Rates!$F$14,'Claim Details'!$I$28&lt;=Rates!$F$15,'Claim Details'!$I$19="Yes"),Rates!$G$25,IF(AND(AE179="A",'Claim Details'!$I$28&gt;=Rates!$F$14,'Claim Details'!$I$28&lt;=Rates!$F$15,'Claim Details'!$I$19="No"),Rates!$F$25,IF(AND(AE179="A",'Claim Details'!$I$28&gt;=Rates!$H$14,'Claim Details'!$I$28&lt;=Rates!$H$15,'Claim Details'!$I$19="Yes"),Rates!$I$25,IF(AND(AE179="A",'Claim Details'!$I$28&gt;=Rates!$H$14,'Claim Details'!$I$28&lt;=Rates!$H$15,'Claim Details'!$I$19="No"),Rates!$H$25,IF(AND(AE179="A",'Claim Details'!$I$28&gt;=Rates!$J$14,'Claim Details'!$I$28&lt;=Rates!$J$15,'Claim Details'!$I$19="Yes"),Rates!$K$25,IF(AND(AE179="A",'Claim Details'!$I$28&gt;=Rates!$J$14,'Claim Details'!$I$28&lt;=Rates!$J$15,'Claim Details'!$I$19="No"),Rates!$J$25,IF(AND(AE179="B",'Claim Details'!$I$28&gt;=Rates!$D$14,'Claim Details'!$I$28&lt;=Rates!$D$15,'Claim Details'!$I$19="Yes"),Rates!$E$26,IF(AND(AE179="B",'Claim Details'!$I$28&gt;=Rates!$D$14,'Claim Details'!$I$28&lt;=Rates!$D$15,'Claim Details'!$I$19="No"),Rates!$D$26,IF(AND(AE179="B",'Claim Details'!$I$28&gt;=Rates!$F$14,'Claim Details'!$I$28&lt;=Rates!$F$15,'Claim Details'!$I$19="Yes"),Rates!$G$26,IF(AND(AE179="B",'Claim Details'!$I$28&gt;=Rates!$F$14,'Claim Details'!$I$28&lt;=Rates!$F$15,'Claim Details'!$I$19="No"),Rates!$F$26,IF(AND(AE179="B",'Claim Details'!$I$28&gt;=Rates!$H$14,'Claim Details'!$I$28&lt;=Rates!$H$15,'Claim Details'!$I$19="Yes"),Rates!$I$26,IF(AND(AE179="B",'Claim Details'!$I$28&gt;=Rates!$H$14,'Claim Details'!$I$28&lt;=Rates!$H$15,'Claim Details'!$I$19="No"),Rates!$H$26,IF(AND(AE179="B",'Claim Details'!$I$28&gt;=Rates!$J$14,'Claim Details'!$I$28&lt;=Rates!$J$15,'Claim Details'!$I$19="Yes"),Rates!$K$26,IF(AND(AE179="B",'Claim Details'!$I$28&gt;=Rates!$J$14,'Claim Details'!$I$28&lt;=Rates!$J$15,'Claim Details'!$I$19="No"),Rates!$J$26,IF(AND(AE179="C",'Claim Details'!$I$28&gt;=Rates!$D$14,'Claim Details'!$I$28&lt;=Rates!$D$15,'Claim Details'!$I$19="Yes"),Rates!$E$27,IF(AND(AE179="C",'Claim Details'!$I$28&gt;=Rates!$D$14,'Claim Details'!$I$28&lt;=Rates!$D$15,'Claim Details'!$I$19="No"),Rates!$D$27,IF(AND(AE179="C",'Claim Details'!$I$28&gt;=Rates!$F$14,'Claim Details'!$I$28&lt;=Rates!$F$15,'Claim Details'!$I$19="Yes"),Rates!$G$27,IF(AND(AE179="C",'Claim Details'!$I$28&gt;=Rates!$F$14,'Claim Details'!$I$28&lt;=Rates!$F$15,'Claim Details'!$I$19="No"),Rates!$F$27,IF(AND(AE179="C",'Claim Details'!$I$28&gt;=Rates!$H$14,'Claim Details'!$I$28&lt;=Rates!$H$15,'Claim Details'!$I$19="Yes"),Rates!$I$27,IF(AND(AE179="C",'Claim Details'!$I$28&gt;=Rates!$H$14,'Claim Details'!$I$28&lt;=Rates!$H$15,'Claim Details'!$I$19="No"),Rates!$H$27,IF(AND(AE179="C",'Claim Details'!$I$28&gt;=Rates!$J$14,'Claim Details'!$I$28&lt;=Rates!$J$15,'Claim Details'!$I$19="Yes"),Rates!$K$27,IF(AND(AE179="C",'Claim Details'!$I$28&gt;=Rates!$J$14,'Claim Details'!$I$28&lt;=Rates!$J$15,'Claim Details'!$I$19="No"),Rates!$J$27,"£0.00"))))))))))))))))))))))))</f>
        <v>£0.00</v>
      </c>
      <c r="BF179" s="189" t="str">
        <f>IF(AND(AE179="A",'Claim Details'!$I$28&gt;=Rates!$D$14,'Claim Details'!$I$28&lt;=Rates!$D$15,'Claim Details'!$I$19="Yes"),Rates!$E$20,IF(AND(AE179="A",'Claim Details'!$I$28&gt;=Rates!$D$14,'Claim Details'!$I$28&lt;=Rates!$D$15,'Claim Details'!$I$19="No"),Rates!$D$20,IF(AND(AE179="A",'Claim Details'!$I$28&gt;=Rates!$F$14,'Claim Details'!$I$28&lt;=Rates!$F$15,'Claim Details'!$I$19="Yes"),Rates!$G$20,IF(AND(AE179="A",'Claim Details'!$I$28&gt;=Rates!$F$14,'Claim Details'!$I$28&lt;=Rates!$F$15,'Claim Details'!$I$19="No"),Rates!$F$20,IF(AND(AE179="A",'Claim Details'!$I$28&gt;=Rates!$H$14,'Claim Details'!$I$28&lt;=Rates!$H$15,'Claim Details'!$I$19="Yes"),Rates!$I$20,IF(AND(AE179="A",'Claim Details'!$I$28&gt;=Rates!$H$14,'Claim Details'!$I$28&lt;=Rates!$H$15,'Claim Details'!$I$19="No"),Rates!$H$20,IF(AND(AE179="A",'Claim Details'!$I$28&gt;=Rates!$J$14,'Claim Details'!$I$28&lt;=Rates!$J$15,'Claim Details'!$I$19="Yes"),Rates!$K$20,IF(AND(AE179="A",'Claim Details'!$I$28&gt;=Rates!$J$14,'Claim Details'!$I$28&lt;=Rates!$J$15,'Claim Details'!$I$19="No"),Rates!$J$20,IF(AND(AE179="B",'Claim Details'!$I$28&gt;=Rates!$D$14,'Claim Details'!$I$28&lt;=Rates!$D$15,'Claim Details'!$I$19="Yes"),Rates!$E$21,IF(AND(AE179="B",'Claim Details'!$I$28&gt;=Rates!$D$14,'Claim Details'!$I$28&lt;=Rates!$D$15,'Claim Details'!$I$19="No"),Rates!$D$21,IF(AND(AE179="B",'Claim Details'!$I$28&gt;=Rates!$F$14,'Claim Details'!$I$28&lt;=Rates!$F$15,'Claim Details'!$I$19="Yes"),Rates!$G$21,IF(AND(AE179="B",'Claim Details'!$I$28&gt;=Rates!$F$14,'Claim Details'!$I$28&lt;=Rates!$F$15,'Claim Details'!$I$19="No"),Rates!$F$21,IF(AND(AE179="B",'Claim Details'!$I$28&gt;=Rates!$H$14,'Claim Details'!$I$28&lt;=Rates!$H$15,'Claim Details'!$I$19="Yes"),Rates!$I$21,IF(AND(AE179="B",'Claim Details'!$I$28&gt;=Rates!$H$14,'Claim Details'!$I$28&lt;=Rates!$H$15,'Claim Details'!$I$19="No"),Rates!$H$21,IF(AND(AE179="B",'Claim Details'!$I$28&gt;=Rates!$J$14,'Claim Details'!$I$28&lt;=Rates!$J$15,'Claim Details'!$I$19="Yes"),Rates!$K$21,IF(AND(AE179="B",'Claim Details'!$I$28&gt;=Rates!$J$14,'Claim Details'!$I$28&lt;=Rates!$J$15,'Claim Details'!$I$19="No"),Rates!$J$21,"£0.00"))))))))))))))))</f>
        <v>£0.00</v>
      </c>
      <c r="BG179" s="189" t="str">
        <f>IF(AND(AE179="A",'Claim Details'!$I$28&gt;=Rates!$D$14,'Claim Details'!$I$28&lt;=Rates!$D$15,'Claim Details'!$I$19="Yes"),Rates!$E$22,IF(AND(AE179="A",'Claim Details'!$I$28&gt;=Rates!$D$14,'Claim Details'!$I$28&lt;=Rates!$D$15,'Claim Details'!$I$19="No"),Rates!$D$22,IF(AND(AE179="A",'Claim Details'!$I$28&gt;=Rates!$F$14,'Claim Details'!$I$28&lt;=Rates!$F$15,'Claim Details'!$I$19="Yes"),Rates!$G$22,IF(AND(AE179="A",'Claim Details'!$I$28&gt;=Rates!$F$14,'Claim Details'!$I$28&lt;=Rates!$F$15,'Claim Details'!$I$19="No"),Rates!$F$22,IF(AND(AE179="A",'Claim Details'!$I$28&gt;=Rates!$H$14,'Claim Details'!$I$28&lt;=Rates!$H$15,'Claim Details'!$I$19="Yes"),Rates!$I$22,IF(AND(AE179="A",'Claim Details'!$I$28&gt;=Rates!$H$14,'Claim Details'!$I$28&lt;=Rates!$H$15,'Claim Details'!$I$19="No"),Rates!$H$22,IF(AND(AE179="A",'Claim Details'!$I$28&gt;=Rates!$J$14,'Claim Details'!$I$28&lt;=Rates!$J$15,'Claim Details'!$I$19="Yes"),Rates!$K$22,IF(AND(AE179="A",'Claim Details'!$I$28&gt;=Rates!$J$14,'Claim Details'!$I$28&lt;=Rates!$J$15,'Claim Details'!$I$19="No"),Rates!$J$22,IF(AND(AE179="B",'Claim Details'!$I$28&gt;=Rates!$D$14,'Claim Details'!$I$28&lt;=Rates!$D$15,'Claim Details'!$I$19="Yes"),Rates!$E$23,IF(AND(AE179="B",'Claim Details'!$I$28&gt;=Rates!$D$14,'Claim Details'!$I$28&lt;=Rates!$D$15,'Claim Details'!$I$19="No"),Rates!$D$23,IF(AND(AE179="B",'Claim Details'!$I$28&gt;=Rates!$F$14,'Claim Details'!$I$28&lt;=Rates!$F$15,'Claim Details'!$I$19="Yes"),Rates!$G$23,IF(AND(AE179="B",'Claim Details'!$I$28&gt;=Rates!$F$14,'Claim Details'!$I$28&lt;=Rates!$F$15,'Claim Details'!$I$19="No"),Rates!$F$23,IF(AND(AE179="B",'Claim Details'!$I$28&gt;=Rates!$H$14,'Claim Details'!$I$28&lt;=Rates!$H$15,'Claim Details'!$I$19="Yes"),Rates!$I$23,IF(AND(AE179="B",'Claim Details'!$I$28&gt;=Rates!$H$14,'Claim Details'!$I$28&lt;=Rates!$H$15,'Claim Details'!$I$19="No"),Rates!$H$23,IF(AND(AE179="B",'Claim Details'!$I$28&gt;=Rates!$J$14,'Claim Details'!$I$28&lt;=Rates!$J$15,'Claim Details'!$I$19="Yes"),Rates!$K$23,IF(AND(AE179="B",'Claim Details'!$I$28&gt;=Rates!$J$14,'Claim Details'!$I$28&lt;=Rates!$J$15,'Claim Details'!$I$19="No"),Rates!$J$23,IF(AND(AE179="C",'Claim Details'!$I$28&gt;=Rates!$D$14,'Claim Details'!$I$28&lt;=Rates!$D$15,'Claim Details'!$I$19="Yes"),Rates!$E$24,IF(AND(AE179="C",'Claim Details'!$I$28&gt;=Rates!$D$14,'Claim Details'!$I$28&lt;=Rates!$D$15,'Claim Details'!$I$19="No"),Rates!$D$24,IF(AND(AE179="C",'Claim Details'!$I$28&gt;=Rates!$F$14,'Claim Details'!$I$28&lt;=Rates!$F$15,'Claim Details'!$I$19="Yes"),Rates!$G$24,IF(AND(AE179="C",'Claim Details'!$I$28&gt;=Rates!$F$14,'Claim Details'!$I$28&lt;=Rates!$F$15,'Claim Details'!$I$19="No"),Rates!$F$24,IF(AND(AE179="C",'Claim Details'!$I$28&gt;=Rates!$H$14,'Claim Details'!$I$28&lt;=Rates!$H$15,'Claim Details'!$I$19="Yes"),Rates!$I$24,IF(AND(AE179="C",'Claim Details'!$I$28&gt;=Rates!$H$14,'Claim Details'!$I$28&lt;=Rates!$H$15,'Claim Details'!$I$19="No"),Rates!$H$24,IF(AND(AE179="C",'Claim Details'!$I$28&gt;=Rates!$J$14,'Claim Details'!$I$28&lt;=Rates!$J$15,'Claim Details'!$I$19="Yes"),Rates!$K$24,IF(AND(AE179="C",'Claim Details'!$I$28&gt;=Rates!$J$14,'Claim Details'!$I$28&lt;=Rates!$J$15,'Claim Details'!$I$19="No"),Rates!$J$24,"£0.00"))))))))))))))))))))))))</f>
        <v>£0.00</v>
      </c>
      <c r="BH179" s="189" t="str">
        <f t="shared" si="43"/>
        <v>£0.00</v>
      </c>
      <c r="BI179" s="189">
        <f t="shared" si="44"/>
        <v>0</v>
      </c>
      <c r="BO179" s="202" t="str">
        <f>IF(H179="","£0.00",IF(AP179="4","£0.00",IF(AP179="5","£0.00",IF(AP179="1","£0.00",((AQ179*H179)*'Claim Details'!$F$111)/100))))</f>
        <v>£0.00</v>
      </c>
      <c r="BP179" s="202" t="str">
        <f>IF(T179="","£0.00",IF(AP179="4","£0.00",IF(AP179="5","£0.00",IF(AP179="1","£0.00",((AR179*T179)*'Claim Details'!$N$111)/100))))</f>
        <v>£0.00</v>
      </c>
      <c r="BQ179" s="202" t="str">
        <f>IF(AI179="","£0.00",IF(AP179="4","£0.00",IF(AP179="5","£0.00",IF(AP179="1","£0.00",((BI179*AI179)*'Claim Details'!$W$111)/100))))</f>
        <v>£0.00</v>
      </c>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row>
    <row r="180" spans="1:97" ht="15">
      <c r="A180" s="145"/>
      <c r="B180" s="91"/>
      <c r="C180" s="96"/>
      <c r="D180" s="97"/>
      <c r="E180" s="98"/>
      <c r="F180" s="89"/>
      <c r="G180" s="99"/>
      <c r="H180" s="100"/>
      <c r="I180" s="221" t="str">
        <f t="shared" si="34"/>
        <v>£0.00</v>
      </c>
      <c r="J180" s="101"/>
      <c r="K180" s="100"/>
      <c r="L180" s="221" t="str">
        <f t="shared" si="35"/>
        <v>£0.00</v>
      </c>
      <c r="M180" s="101"/>
      <c r="N180" s="102"/>
      <c r="O180" s="145"/>
      <c r="P180" s="77"/>
      <c r="Q180" s="87"/>
      <c r="R180" s="87"/>
      <c r="S180" s="87"/>
      <c r="T180" s="149" t="str">
        <f t="shared" si="36"/>
        <v/>
      </c>
      <c r="U180" s="87" t="str">
        <f t="shared" si="45"/>
        <v/>
      </c>
      <c r="V180" s="87"/>
      <c r="W180" s="53" t="str">
        <f t="shared" si="37"/>
        <v>£0.00</v>
      </c>
      <c r="X180" s="53"/>
      <c r="Y180" s="87"/>
      <c r="Z180" s="78"/>
      <c r="AA180" s="79"/>
      <c r="AB180" s="160"/>
      <c r="AC180" s="98"/>
      <c r="AD180" s="225"/>
      <c r="AE180" s="235" t="str">
        <f t="shared" si="38"/>
        <v/>
      </c>
      <c r="AF180" s="87" t="str">
        <f t="shared" si="39"/>
        <v/>
      </c>
      <c r="AG180" s="53"/>
      <c r="AH180" s="224"/>
      <c r="AI180" s="226" t="str">
        <f t="shared" si="31"/>
        <v/>
      </c>
      <c r="AJ180" s="236" t="str">
        <f t="shared" si="40"/>
        <v>£0.00</v>
      </c>
      <c r="AK180" s="31"/>
      <c r="AL180" s="1"/>
      <c r="AM180" s="1"/>
      <c r="AN180" s="1"/>
      <c r="AO180" s="1"/>
      <c r="AP180" s="1" t="str">
        <f t="shared" si="32"/>
        <v/>
      </c>
      <c r="AQ180" s="27">
        <f t="shared" si="33"/>
        <v>0</v>
      </c>
      <c r="AR180" s="189">
        <f t="shared" si="41"/>
        <v>0</v>
      </c>
      <c r="AS180" s="190" t="str">
        <f>IF(AND(C180="A",'Claim Details'!$E$28&gt;=Rates!$D$14,'Claim Details'!$E$28&lt;=Rates!$D$15,'Claim Details'!$E$19="Yes"),Rates!$E$17,IF(AND(C180="A",'Claim Details'!$E$28&gt;=Rates!$D$14,'Claim Details'!$E$28&lt;=Rates!$D$15,'Claim Details'!$E$19="No"),Rates!$D$17,IF(AND(C180="A",'Claim Details'!$E$28&gt;=Rates!$F$14,'Claim Details'!$E$28&lt;=Rates!$F$15,'Claim Details'!$E$19="Yes"),Rates!$G$17,IF(AND(C180="A",'Claim Details'!$E$28&gt;=Rates!$F$14,'Claim Details'!$E$28&lt;=Rates!$F$15,'Claim Details'!$E$19="No"),Rates!$F$17,IF(AND(C180="A",'Claim Details'!$E$28&gt;=Rates!$H$14,'Claim Details'!$E$28&lt;=Rates!$H$15,'Claim Details'!$E$19="Yes"),Rates!$I$17,IF(AND(C180="A",'Claim Details'!$E$28&gt;=Rates!$H$14,'Claim Details'!$E$28&lt;=Rates!$H$15,'Claim Details'!$E$19="No"),Rates!$H$17,IF(AND(C180="A",'Claim Details'!$E$28&gt;=Rates!$J$14,'Claim Details'!$E$28&lt;=Rates!$J$15,'Claim Details'!$E$19="Yes"),Rates!$K$17,IF(AND(C180="A",'Claim Details'!$E$28&gt;=Rates!$J$14,'Claim Details'!$E$28&lt;=Rates!$J$15,'Claim Details'!$E$19="No"),Rates!$J$17,IF(AND(C180="B",'Claim Details'!$E$28&gt;=Rates!$D$14,'Claim Details'!$E$28&lt;=Rates!$D$15,'Claim Details'!$E$19="Yes"),Rates!$E$18,IF(AND(C180="B",'Claim Details'!$E$28&gt;=Rates!$D$14,'Claim Details'!$E$28&lt;=Rates!$D$15,'Claim Details'!$E$19="No"),Rates!$D$18,IF(AND(C180="B",'Claim Details'!$E$28&gt;=Rates!$F$14,'Claim Details'!$E$28&lt;=Rates!$F$15,'Claim Details'!$E$19="Yes"),Rates!$G$18,IF(AND(C180="B",'Claim Details'!$E$28&gt;=Rates!$F$14,'Claim Details'!$E$28&lt;=Rates!$F$15,'Claim Details'!$E$19="No"),Rates!$F$18,IF(AND(C180="B",'Claim Details'!$E$28&gt;=Rates!$H$14,'Claim Details'!$E$28&lt;=Rates!$H$15,'Claim Details'!$E$19="Yes"),Rates!$I$18,IF(AND(C180="B",'Claim Details'!$E$28&gt;=Rates!$H$14,'Claim Details'!$E$28&lt;=Rates!$H$15,'Claim Details'!$E$19="No"),Rates!$H$18,IF(AND(C180="B",'Claim Details'!$E$28&gt;=Rates!$J$14,'Claim Details'!$E$28&lt;=Rates!$J$15,'Claim Details'!$E$19="Yes"),Rates!$K$18,IF(AND(C180="B",'Claim Details'!$E$28&gt;=Rates!$J$14,'Claim Details'!$E$28&lt;=Rates!$J$15,'Claim Details'!$E$19="No"),Rates!$J$18,IF(AND(C180="C",'Claim Details'!$E$28&gt;=Rates!$D$14,'Claim Details'!$E$28&lt;=Rates!$D$15,'Claim Details'!$E$19="Yes"),Rates!$E$19,IF(AND(C180="C",'Claim Details'!$E$28&gt;=Rates!$D$14,'Claim Details'!$E$28&lt;=Rates!$D$15,'Claim Details'!$E$19="No"),Rates!$D$19,IF(AND(C180="C",'Claim Details'!$E$28&gt;=Rates!$F$14,'Claim Details'!$E$28&lt;=Rates!$F$15,'Claim Details'!$E$19="Yes"),Rates!$G$19,IF(AND(C180="C",'Claim Details'!$E$28&gt;=Rates!$F$14,'Claim Details'!$E$28&lt;=Rates!$F$15,'Claim Details'!$E$19="No"),Rates!$F$19,IF(AND(C180="C",'Claim Details'!$E$28&gt;=Rates!$H$14,'Claim Details'!$E$28&lt;=Rates!$H$15,'Claim Details'!$E$19="Yes"),Rates!$I$19,IF(AND(C180="C",'Claim Details'!$E$28&gt;=Rates!$H$14,'Claim Details'!$E$28&lt;=Rates!$H$15,'Claim Details'!$E$19="No"),Rates!$H$19,IF(AND(C180="C",'Claim Details'!$E$28&gt;=Rates!$J$14,'Claim Details'!$E$28&lt;=Rates!$J$15,'Claim Details'!$E$19="Yes"),Rates!$K$19,IF(AND(C180="C",'Claim Details'!$E$28&gt;=Rates!$J$14,'Claim Details'!$E$28&lt;=Rates!$J$15,'Claim Details'!$E$19="No"),Rates!$J$19,"£0.00"))))))))))))))))))))))))</f>
        <v>£0.00</v>
      </c>
      <c r="AT180" s="189" t="str">
        <f>IF(AND(C180="A",'Claim Details'!$E$28&gt;=Rates!$D$14,'Claim Details'!$E$28&lt;=Rates!$D$15,'Claim Details'!$E$19="Yes"),Rates!$E$25,IF(AND(C180="A",'Claim Details'!$E$28&gt;=Rates!$D$14,'Claim Details'!$E$28&lt;=Rates!$D$15,'Claim Details'!$E$19="No"),Rates!$D$25,IF(AND(C180="A",'Claim Details'!$E$28&gt;=Rates!$F$14,'Claim Details'!$E$28&lt;=Rates!$F$15,'Claim Details'!$E$19="Yes"),Rates!$G$25,IF(AND(C180="A",'Claim Details'!$E$28&gt;=Rates!$F$14,'Claim Details'!$E$28&lt;=Rates!$F$15,'Claim Details'!$E$19="No"),Rates!$F$25,IF(AND(C180="A",'Claim Details'!$E$28&gt;=Rates!$H$14,'Claim Details'!$E$28&lt;=Rates!$H$15,'Claim Details'!$E$19="Yes"),Rates!$I$25,IF(AND(C180="A",'Claim Details'!$E$28&gt;=Rates!$H$14,'Claim Details'!$E$28&lt;=Rates!$H$15,'Claim Details'!$E$19="No"),Rates!$H$25,IF(AND(C180="A",'Claim Details'!$E$28&gt;=Rates!$J$14,'Claim Details'!$E$28&lt;=Rates!$J$15,'Claim Details'!$E$19="Yes"),Rates!$K$25,IF(AND(C180="A",'Claim Details'!$E$28&gt;=Rates!$J$14,'Claim Details'!$E$28&lt;=Rates!$J$15,'Claim Details'!$E$19="No"),Rates!$J$25,IF(AND(C180="B",'Claim Details'!$E$28&gt;=Rates!$D$14,'Claim Details'!$E$28&lt;=Rates!$D$15,'Claim Details'!$E$19="Yes"),Rates!$E$26,IF(AND(C180="B",'Claim Details'!$E$28&gt;=Rates!$D$14,'Claim Details'!$E$28&lt;=Rates!$D$15,'Claim Details'!$E$19="No"),Rates!$D$26,IF(AND(C180="B",'Claim Details'!$E$28&gt;=Rates!$F$14,'Claim Details'!$E$28&lt;=Rates!$F$15,'Claim Details'!$E$19="Yes"),Rates!$G$26,IF(AND(C180="B",'Claim Details'!$E$28&gt;=Rates!$F$14,'Claim Details'!$E$28&lt;=Rates!$F$15,'Claim Details'!$E$19="No"),Rates!$F$26,IF(AND(C180="B",'Claim Details'!$E$28&gt;=Rates!$H$14,'Claim Details'!$E$28&lt;=Rates!$H$15,'Claim Details'!$E$19="Yes"),Rates!$I$26,IF(AND(C180="B",'Claim Details'!$E$28&gt;=Rates!$H$14,'Claim Details'!$E$28&lt;=Rates!$H$15,'Claim Details'!$E$19="No"),Rates!$H$26,IF(AND(C180="B",'Claim Details'!$E$28&gt;=Rates!$J$14,'Claim Details'!$E$28&lt;=Rates!$J$15,'Claim Details'!$E$19="Yes"),Rates!$K$26,IF(AND(C180="B",'Claim Details'!$E$28&gt;=Rates!$J$14,'Claim Details'!$E$28&lt;=Rates!$J$15,'Claim Details'!$E$19="No"),Rates!$J$26,IF(AND(C180="C",'Claim Details'!$E$28&gt;=Rates!$D$14,'Claim Details'!$E$28&lt;=Rates!$D$15,'Claim Details'!$E$19="Yes"),Rates!$E$27,IF(AND(C180="C",'Claim Details'!$E$28&gt;=Rates!$D$14,'Claim Details'!$E$28&lt;=Rates!$D$15,'Claim Details'!$E$19="No"),Rates!$D$27,IF(AND(C180="C",'Claim Details'!$E$28&gt;=Rates!$F$14,'Claim Details'!$E$28&lt;=Rates!$F$15,'Claim Details'!$E$19="Yes"),Rates!$G$27,IF(AND(C180="C",'Claim Details'!$E$28&gt;=Rates!$F$14,'Claim Details'!$E$28&lt;=Rates!$F$15,'Claim Details'!$E$19="No"),Rates!$F$27,IF(AND(C180="C",'Claim Details'!$E$28&gt;=Rates!$H$14,'Claim Details'!$E$28&lt;=Rates!$H$15,'Claim Details'!$E$19="Yes"),Rates!$I$27,IF(AND(C180="C",'Claim Details'!$E$28&gt;=Rates!$H$14,'Claim Details'!$E$28&lt;=Rates!$H$15,'Claim Details'!$E$19="No"),Rates!$H$27,IF(AND(C180="C",'Claim Details'!$E$28&gt;=Rates!$J$14,'Claim Details'!$E$28&lt;=Rates!$J$15,'Claim Details'!$E$19="Yes"),Rates!$K$27,IF(AND(C180="C",'Claim Details'!$E$28&gt;=Rates!$J$14,'Claim Details'!$E$28&lt;=Rates!$J$15,'Claim Details'!$E$19="No"),Rates!$J$27,"£0.00"))))))))))))))))))))))))</f>
        <v>£0.00</v>
      </c>
      <c r="AU180" s="191" t="str">
        <f>IF(AND(C180="A",'Claim Details'!$E$28&gt;=Rates!$D$14,'Claim Details'!$E$28&lt;=Rates!$D$15,'Claim Details'!$E$19="Yes"),Rates!$E$20,IF(AND(C180="A",'Claim Details'!$E$28&gt;=Rates!$D$14,'Claim Details'!$E$28&lt;=Rates!$D$15,'Claim Details'!$E$19="No"),Rates!$D$20,IF(AND(C180="A",'Claim Details'!$E$28&gt;=Rates!$F$14,'Claim Details'!$E$28&lt;=Rates!$F$15,'Claim Details'!$E$19="Yes"),Rates!$G$20,IF(AND(C180="A",'Claim Details'!$E$28&gt;=Rates!$F$14,'Claim Details'!$E$28&lt;=Rates!$F$15,'Claim Details'!$E$19="No"),Rates!$F$20,IF(AND(C180="A",'Claim Details'!$E$28&gt;=Rates!$H$14,'Claim Details'!$E$28&lt;=Rates!$H$15,'Claim Details'!$E$19="Yes"),Rates!$I$20,IF(AND(C180="A",'Claim Details'!$E$28&gt;=Rates!$H$14,'Claim Details'!$E$28&lt;=Rates!$H$15,'Claim Details'!$E$19="No"),Rates!$H$20,IF(AND(C180="A",'Claim Details'!$E$28&gt;=Rates!$J$14,'Claim Details'!$E$28&lt;=Rates!$J$15,'Claim Details'!$E$19="Yes"),Rates!$K$20,IF(AND(C180="A",'Claim Details'!$E$28&gt;=Rates!$J$14,'Claim Details'!$E$28&lt;=Rates!$J$15,'Claim Details'!$E$19="No"),Rates!$J$20,IF(AND(C180="B",'Claim Details'!$E$28&gt;=Rates!$D$14,'Claim Details'!$E$28&lt;=Rates!$D$15,'Claim Details'!$E$19="Yes"),Rates!$E$21,IF(AND(C180="B",'Claim Details'!$E$28&gt;=Rates!$D$14,'Claim Details'!$E$28&lt;=Rates!$D$15,'Claim Details'!$E$19="No"),Rates!$D$21,IF(AND(C180="B",'Claim Details'!$E$28&gt;=Rates!$F$14,'Claim Details'!$E$28&lt;=Rates!$F$15,'Claim Details'!$E$19="Yes"),Rates!$G$21,IF(AND(C180="B",'Claim Details'!$E$28&gt;=Rates!$F$14,'Claim Details'!$E$28&lt;=Rates!$F$15,'Claim Details'!$E$19="No"),Rates!$F$21,IF(AND(C180="B",'Claim Details'!$E$28&gt;=Rates!$H$14,'Claim Details'!$E$28&lt;=Rates!$H$15,'Claim Details'!$E$19="Yes"),Rates!$I$21,IF(AND(C180="B",'Claim Details'!$E$28&gt;=Rates!$H$14,'Claim Details'!$E$28&lt;=Rates!$H$15,'Claim Details'!$E$19="No"),Rates!$H$21,IF(AND(C180="B",'Claim Details'!$E$28&gt;=Rates!$J$14,'Claim Details'!$E$28&lt;=Rates!$J$15,'Claim Details'!$E$19="Yes"),Rates!$K$21,IF(AND(C180="B",'Claim Details'!$E$28&gt;=Rates!$J$14,'Claim Details'!$E$28&lt;=Rates!$J$15,'Claim Details'!$E$19="No"),Rates!$J$21,"£0.00"))))))))))))))))</f>
        <v>£0.00</v>
      </c>
      <c r="AV180" s="191" t="str">
        <f>IF(AND(C180="A",'Claim Details'!$E$28&gt;=Rates!$D$14,'Claim Details'!$E$28&lt;=Rates!$D$15,'Claim Details'!$E$19="Yes"),Rates!$E$22,IF(AND(C180="A",'Claim Details'!$E$28&gt;=Rates!$D$14,'Claim Details'!$E$28&lt;=Rates!$D$15,'Claim Details'!$E$19="No"),Rates!$D$22,IF(AND(C180="A",'Claim Details'!$E$28&gt;=Rates!$F$14,'Claim Details'!$E$28&lt;=Rates!$F$15,'Claim Details'!$E$19="Yes"),Rates!$G$22,IF(AND(C180="A",'Claim Details'!$E$28&gt;=Rates!$F$14,'Claim Details'!$E$28&lt;=Rates!$F$15,'Claim Details'!$E$19="No"),Rates!$F$22,IF(AND(C180="A",'Claim Details'!$E$28&gt;=Rates!$H$14,'Claim Details'!$E$28&lt;=Rates!$H$15,'Claim Details'!$E$19="Yes"),Rates!$I$22,IF(AND(C180="A",'Claim Details'!$E$28&gt;=Rates!$H$14,'Claim Details'!$E$28&lt;=Rates!$H$15,'Claim Details'!$E$19="No"),Rates!$H$22,IF(AND(C180="A",'Claim Details'!$E$28&gt;=Rates!$J$14,'Claim Details'!$E$28&lt;=Rates!$J$15,'Claim Details'!$E$19="Yes"),Rates!$K$22,IF(AND(C180="A",'Claim Details'!$E$28&gt;=Rates!$J$14,'Claim Details'!$E$28&lt;=Rates!$J$15,'Claim Details'!$E$19="No"),Rates!$J$22,IF(AND(C180="B",'Claim Details'!$E$28&gt;=Rates!$D$14,'Claim Details'!$E$28&lt;=Rates!$D$15,'Claim Details'!$E$19="Yes"),Rates!$E$23,IF(AND(C180="B",'Claim Details'!$E$28&gt;=Rates!$D$14,'Claim Details'!$E$28&lt;=Rates!$D$15,'Claim Details'!$E$19="No"),Rates!$D$23,IF(AND(C180="B",'Claim Details'!$E$28&gt;=Rates!$F$14,'Claim Details'!$E$28&lt;=Rates!$F$15,'Claim Details'!$E$19="Yes"),Rates!$G$23,IF(AND(C180="B",'Claim Details'!$E$28&gt;=Rates!$F$14,'Claim Details'!$E$28&lt;=Rates!$F$15,'Claim Details'!$E$19="No"),Rates!$F$23,IF(AND(C180="B",'Claim Details'!$E$28&gt;=Rates!$H$14,'Claim Details'!$E$28&lt;=Rates!$H$15,'Claim Details'!$E$19="Yes"),Rates!$I$23,IF(AND(C180="B",'Claim Details'!$E$28&gt;=Rates!$H$14,'Claim Details'!$E$28&lt;=Rates!$H$15,'Claim Details'!$E$19="No"),Rates!$H$23,IF(AND(C180="B",'Claim Details'!$E$28&gt;=Rates!$J$14,'Claim Details'!$E$28&lt;=Rates!$J$15,'Claim Details'!$E$19="Yes"),Rates!$K$23,IF(AND(C180="B",'Claim Details'!$E$28&gt;=Rates!$J$14,'Claim Details'!$E$28&lt;=Rates!$J$15,'Claim Details'!$E$19="No"),Rates!$J$23,IF(AND(C180="C",'Claim Details'!$E$28&gt;=Rates!$D$14,'Claim Details'!$E$28&lt;=Rates!$D$15,'Claim Details'!$E$19="Yes"),Rates!$E$24,IF(AND(C180="C",'Claim Details'!$E$28&gt;=Rates!$D$14,'Claim Details'!$E$28&lt;=Rates!$D$15,'Claim Details'!$E$19="No"),Rates!$D$24,IF(AND(C180="C",'Claim Details'!$E$28&gt;=Rates!$F$14,'Claim Details'!$E$28&lt;=Rates!$F$15,'Claim Details'!$E$19="Yes"),Rates!$G$24,IF(AND(C180="C",'Claim Details'!$E$28&gt;=Rates!$F$14,'Claim Details'!$E$28&lt;=Rates!$F$15,'Claim Details'!$E$19="No"),Rates!$F$24,IF(AND(C180="C",'Claim Details'!$E$28&gt;=Rates!$H$14,'Claim Details'!$E$28&lt;=Rates!$H$15,'Claim Details'!$E$19="Yes"),Rates!$I$24,IF(AND(C180="C",'Claim Details'!$E$28&gt;=Rates!$H$14,'Claim Details'!$E$28&lt;=Rates!$H$15,'Claim Details'!$E$19="No"),Rates!$H$24,IF(AND(C180="C",'Claim Details'!$E$28&gt;=Rates!$J$14,'Claim Details'!$E$28&lt;=Rates!$J$15,'Claim Details'!$E$19="Yes"),Rates!$K$24,IF(AND(C180="C",'Claim Details'!$E$28&gt;=Rates!$J$14,'Claim Details'!$E$28&lt;=Rates!$J$15,'Claim Details'!$E$19="No"),Rates!$J$24,"£0.00"))))))))))))))))))))))))</f>
        <v>£0.00</v>
      </c>
      <c r="AW180" s="1"/>
      <c r="AX180" s="189" t="str">
        <f>IF(AND(U180="A",'Claim Details'!$I$28&gt;=Rates!$D$14,'Claim Details'!$I$28&lt;=Rates!$D$15,'Claim Details'!$I$19="Yes"),Rates!$J$17,IF(AND(U180="A",'Claim Details'!$I$28&gt;=Rates!$D$14,'Claim Details'!$I$28&lt;=Rates!$D$15,'Claim Details'!$I$19="No"),Rates!$D$17,IF(AND(U180="A",'Claim Details'!$I$28&gt;=Rates!$F$14,'Claim Details'!$I$28&lt;=Rates!$F$15,'Claim Details'!$I$19="Yes"),Rates!$G$17,IF(AND(U180="A",'Claim Details'!$I$28&gt;=Rates!$F$14,'Claim Details'!$I$28&lt;=Rates!$F$15,'Claim Details'!$I$19="No"),Rates!$F$17,IF(AND(U180="A",'Claim Details'!$I$28&gt;=Rates!$H$14,'Claim Details'!$I$28&lt;=Rates!$H$15,'Claim Details'!$I$19="Yes"),Rates!$I$17,IF(AND(U180="A",'Claim Details'!$I$28&gt;=Rates!$H$14,'Claim Details'!$I$28&lt;=Rates!$H$15,'Claim Details'!$I$19="No"),Rates!$H$17,IF(AND(U180="A",'Claim Details'!$I$28&gt;=Rates!$J$14,'Claim Details'!$I$28&lt;=Rates!$J$15,'Claim Details'!$I$19="Yes"),Rates!$K$17,IF(AND(U180="A",'Claim Details'!$I$28&gt;=Rates!$J$14,'Claim Details'!$I$28&lt;=Rates!$J$15,'Claim Details'!$I$19="No"),Rates!$J$17,IF(AND(U180="B",'Claim Details'!$I$28&gt;=Rates!$D$14,'Claim Details'!$I$28&lt;=Rates!$D$15,'Claim Details'!$I$19="Yes"),Rates!$E$18,IF(AND(U180="B",'Claim Details'!$I$28&gt;=Rates!$D$14,'Claim Details'!$I$28&lt;=Rates!$D$15,'Claim Details'!$I$19="No"),Rates!$D$18,IF(AND(U180="B",'Claim Details'!$I$28&gt;=Rates!$F$14,'Claim Details'!$I$28&lt;=Rates!$F$15,'Claim Details'!$I$19="Yes"),Rates!$G$18,IF(AND(U180="B",'Claim Details'!$I$28&gt;=Rates!$F$14,'Claim Details'!$I$28&lt;=Rates!$F$15,'Claim Details'!$I$19="No"),Rates!$F$18,IF(AND(U180="B",'Claim Details'!$I$28&gt;=Rates!$H$14,'Claim Details'!$I$28&lt;=Rates!$H$15,'Claim Details'!$I$19="Yes"),Rates!$I$18,IF(AND(U180="B",'Claim Details'!$I$28&gt;=Rates!$H$14,'Claim Details'!$I$28&lt;=Rates!$H$15,'Claim Details'!$I$19="No"),Rates!$H$18,IF(AND(U180="B",'Claim Details'!$I$28&gt;=Rates!$J$14,'Claim Details'!$I$28&lt;=Rates!$J$15,'Claim Details'!$I$19="Yes"),Rates!$K$18,IF(AND(U180="B",'Claim Details'!$I$28&gt;=Rates!$J$14,'Claim Details'!$I$28&lt;=Rates!$J$15,'Claim Details'!$I$19="No"),Rates!$J$18,IF(AND(U180="C",'Claim Details'!$I$28&gt;=Rates!$D$14,'Claim Details'!$I$28&lt;=Rates!$D$15,'Claim Details'!$I$19="Yes"),Rates!$E$19,IF(AND(U180="C",'Claim Details'!$I$28&gt;=Rates!$D$14,'Claim Details'!$I$28&lt;=Rates!$D$15,'Claim Details'!$I$19="No"),Rates!$D$19,IF(AND(U180="C",'Claim Details'!$I$28&gt;=Rates!$F$14,'Claim Details'!$I$28&lt;=Rates!$F$15,'Claim Details'!$I$19="Yes"),Rates!$G$19,IF(AND(U180="C",'Claim Details'!$I$28&gt;=Rates!$F$14,'Claim Details'!$I$28&lt;=Rates!$F$15,'Claim Details'!$I$19="No"),Rates!$F$19,IF(AND(U180="C",'Claim Details'!$I$28&gt;=Rates!$H$14,'Claim Details'!$I$28&lt;=Rates!$H$15,'Claim Details'!$I$19="Yes"),Rates!$I$19,IF(AND(U180="C",'Claim Details'!$I$28&gt;=Rates!$H$14,'Claim Details'!$I$28&lt;=Rates!$H$15,'Claim Details'!$I$19="No"),Rates!$H$19,IF(AND(U180="C",'Claim Details'!$I$28&gt;=Rates!$J$14,'Claim Details'!$I$28&lt;=Rates!$J$15,'Claim Details'!$I$19="Yes"),Rates!$K$19,IF(AND(U180="C",'Claim Details'!$I$28&gt;=Rates!$J$14,'Claim Details'!$I$28&lt;=Rates!$J$15,'Claim Details'!$I$19="No"),Rates!$J$19,"£0.00"))))))))))))))))))))))))</f>
        <v>£0.00</v>
      </c>
      <c r="AY180" s="189" t="str">
        <f>IF(AND(C180="A",'Claim Details'!$I$28&gt;=Rates!$D$14,'Claim Details'!$I$28&lt;=Rates!$D$15,'Claim Details'!$I$19="Yes"),Rates!$J$25,IF(AND(C180="A",'Claim Details'!$I$28&gt;=Rates!$D$14,'Claim Details'!$I$28&lt;=Rates!$D$15,'Claim Details'!$I$19="No"),Rates!$D$25,IF(AND(C180="A",'Claim Details'!$I$28&gt;=Rates!$F$14,'Claim Details'!$I$28&lt;=Rates!$F$15,'Claim Details'!$I$19="Yes"),Rates!$G$25,IF(AND(C180="A",'Claim Details'!$I$28&gt;=Rates!$F$14,'Claim Details'!$I$28&lt;=Rates!$F$15,'Claim Details'!$I$19="No"),Rates!$F$25,IF(AND(C180="A",'Claim Details'!$I$28&gt;=Rates!$H$14,'Claim Details'!$I$28&lt;=Rates!$H$15,'Claim Details'!$I$19="Yes"),Rates!$I$25,IF(AND(C180="A",'Claim Details'!$I$28&gt;=Rates!$H$14,'Claim Details'!$I$28&lt;=Rates!$H$15,'Claim Details'!$I$19="No"),Rates!$H$25,IF(AND(C180="A",'Claim Details'!$I$28&gt;=Rates!$J$14,'Claim Details'!$I$28&lt;=Rates!$J$15,'Claim Details'!$I$19="Yes"),Rates!$K$25,IF(AND(C180="A",'Claim Details'!$I$28&gt;=Rates!$J$14,'Claim Details'!$I$28&lt;=Rates!$J$15,'Claim Details'!$I$19="No"),Rates!$J$25,IF(AND(C180="B",'Claim Details'!$I$28&gt;=Rates!$D$14,'Claim Details'!$I$28&lt;=Rates!$D$15,'Claim Details'!$I$19="Yes"),Rates!$E$26,IF(AND(C180="B",'Claim Details'!$I$28&gt;=Rates!$D$14,'Claim Details'!$I$28&lt;=Rates!$D$15,'Claim Details'!$I$19="No"),Rates!$D$26,IF(AND(C180="B",'Claim Details'!$I$28&gt;=Rates!$F$14,'Claim Details'!$I$28&lt;=Rates!$F$15,'Claim Details'!$I$19="Yes"),Rates!$G$26,IF(AND(C180="B",'Claim Details'!$I$28&gt;=Rates!$F$14,'Claim Details'!$I$28&lt;=Rates!$F$15,'Claim Details'!$I$19="No"),Rates!$F$26,IF(AND(C180="B",'Claim Details'!$I$28&gt;=Rates!$H$14,'Claim Details'!$I$28&lt;=Rates!$H$15,'Claim Details'!$I$19="Yes"),Rates!$I$26,IF(AND(C180="B",'Claim Details'!$I$28&gt;=Rates!$H$14,'Claim Details'!$I$28&lt;=Rates!$H$15,'Claim Details'!$I$19="No"),Rates!$H$26,IF(AND(C180="B",'Claim Details'!$I$28&gt;=Rates!$J$14,'Claim Details'!$I$28&lt;=Rates!$J$15,'Claim Details'!$I$19="Yes"),Rates!$K$26,IF(AND(C180="B",'Claim Details'!$I$28&gt;=Rates!$J$14,'Claim Details'!$I$28&lt;=Rates!$J$15,'Claim Details'!$I$19="No"),Rates!$J$26,IF(AND(C180="C",'Claim Details'!$I$28&gt;=Rates!$D$14,'Claim Details'!$I$28&lt;=Rates!$D$15,'Claim Details'!$I$19="Yes"),Rates!$E$27,IF(AND(C180="C",'Claim Details'!$I$28&gt;=Rates!$D$14,'Claim Details'!$I$28&lt;=Rates!$D$15,'Claim Details'!$I$19="No"),Rates!$D$27,IF(AND(C180="C",'Claim Details'!$I$28&gt;=Rates!$F$14,'Claim Details'!$I$28&lt;=Rates!$F$15,'Claim Details'!$I$19="Yes"),Rates!$G$27,IF(AND(C180="C",'Claim Details'!$I$28&gt;=Rates!$F$14,'Claim Details'!$I$28&lt;=Rates!$F$15,'Claim Details'!$I$19="No"),Rates!$F$27,IF(AND(C180="C",'Claim Details'!$I$28&gt;=Rates!$H$14,'Claim Details'!$I$28&lt;=Rates!$H$15,'Claim Details'!$I$19="Yes"),Rates!$I$27,IF(AND(C180="C",'Claim Details'!$I$28&gt;=Rates!$H$14,'Claim Details'!$I$28&lt;=Rates!$H$15,'Claim Details'!$I$19="No"),Rates!$H$27,IF(AND(C180="C",'Claim Details'!$I$28&gt;=Rates!$J$14,'Claim Details'!$I$28&lt;=Rates!$J$15,'Claim Details'!$I$19="Yes"),Rates!$K$27,IF(AND(C180="C",'Claim Details'!$I$28&gt;=Rates!$J$14,'Claim Details'!$I$28&lt;=Rates!$J$15,'Claim Details'!$I$19="No"),Rates!$J$27,"£0.00"))))))))))))))))))))))))</f>
        <v>£0.00</v>
      </c>
      <c r="AZ180" s="189" t="str">
        <f>IF(AND(C180="A",'Claim Details'!$I$28&gt;=Rates!$D$14,'Claim Details'!$I$28&lt;=Rates!$D$15,'Claim Details'!$I$19="Yes"),Rates!$E$20,IF(AND(C180="A",'Claim Details'!$I$28&gt;=Rates!$D$14,'Claim Details'!$I$28&lt;=Rates!$D$15,'Claim Details'!$I$19="No"),Rates!$D$20,IF(AND(C180="A",'Claim Details'!$I$28&gt;=Rates!$F$14,'Claim Details'!$I$28&lt;=Rates!$F$15,'Claim Details'!$I$19="Yes"),Rates!$G$20,IF(AND(C180="A",'Claim Details'!$I$28&gt;=Rates!$F$14,'Claim Details'!$I$28&lt;=Rates!$F$15,'Claim Details'!$I$19="No"),Rates!$F$20,IF(AND(C180="A",'Claim Details'!$I$28&gt;=Rates!$H$14,'Claim Details'!$I$28&lt;=Rates!$H$15,'Claim Details'!$I$19="Yes"),Rates!$I$20,IF(AND(C180="A",'Claim Details'!$I$28&gt;=Rates!$H$14,'Claim Details'!$I$28&lt;=Rates!$H$15,'Claim Details'!$I$19="No"),Rates!$H$20,IF(AND(C180="A",'Claim Details'!$I$28&gt;=Rates!$J$14,'Claim Details'!$I$28&lt;=Rates!$J$15,'Claim Details'!$I$19="Yes"),Rates!$K$20,IF(AND(C180="A",'Claim Details'!$I$28&gt;=Rates!$J$14,'Claim Details'!$I$28&lt;=Rates!$J$15,'Claim Details'!$I$19="No"),Rates!$J$20,IF(AND(C180="B",'Claim Details'!$I$28&gt;=Rates!$D$14,'Claim Details'!$I$28&lt;=Rates!$D$15,'Claim Details'!$I$19="Yes"),Rates!$E$21,IF(AND(C180="B",'Claim Details'!$I$28&gt;=Rates!$D$14,'Claim Details'!$I$28&lt;=Rates!$D$15,'Claim Details'!$I$19="No"),Rates!$D$21,IF(AND(C180="B",'Claim Details'!$I$28&gt;=Rates!$F$14,'Claim Details'!$I$28&lt;=Rates!$F$15,'Claim Details'!$I$19="Yes"),Rates!$G$21,IF(AND(C180="B",'Claim Details'!$I$28&gt;=Rates!$F$14,'Claim Details'!$I$28&lt;=Rates!$F$15,'Claim Details'!$I$19="No"),Rates!$F$21,IF(AND(C180="B",'Claim Details'!$I$28&gt;=Rates!$H$14,'Claim Details'!$I$28&lt;=Rates!$H$15,'Claim Details'!$I$19="Yes"),Rates!$I$21,IF(AND(C180="B",'Claim Details'!$I$28&gt;=Rates!$H$14,'Claim Details'!$I$28&lt;=Rates!$H$15,'Claim Details'!$I$19="No"),Rates!$H$21,IF(AND(C180="B",'Claim Details'!$I$28&gt;=Rates!$J$14,'Claim Details'!$I$28&lt;=Rates!$J$15,'Claim Details'!$I$19="Yes"),Rates!$K$21,IF(AND(C180="B",'Claim Details'!$I$28&gt;=Rates!$J$14,'Claim Details'!$I$28&lt;=Rates!$J$15,'Claim Details'!$I$19="No"),Rates!$J$21,"£0.00"))))))))))))))))</f>
        <v>£0.00</v>
      </c>
      <c r="BA180" s="189" t="str">
        <f>IF(AND(C180="A",'Claim Details'!$I$28&gt;=Rates!$D$14,'Claim Details'!$I$28&lt;=Rates!$D$15,'Claim Details'!$I$19="Yes"),Rates!$E$22,IF(AND(C180="A",'Claim Details'!$I$28&gt;=Rates!$D$14,'Claim Details'!$I$28&lt;=Rates!$D$15,'Claim Details'!$I$19="No"),Rates!$D$22,IF(AND(C180="A",'Claim Details'!$I$28&gt;=Rates!$F$14,'Claim Details'!$I$28&lt;=Rates!$F$15,'Claim Details'!$I$19="Yes"),Rates!$G$22,IF(AND(C180="A",'Claim Details'!$I$28&gt;=Rates!$F$14,'Claim Details'!$I$28&lt;=Rates!$F$15,'Claim Details'!$I$19="No"),Rates!$F$22,IF(AND(C180="A",'Claim Details'!$I$28&gt;=Rates!$H$14,'Claim Details'!$I$28&lt;=Rates!$H$15,'Claim Details'!$I$19="Yes"),Rates!$I$22,IF(AND(C180="A",'Claim Details'!$I$28&gt;=Rates!$H$14,'Claim Details'!$I$28&lt;=Rates!$H$15,'Claim Details'!$I$19="No"),Rates!$H$22,IF(AND(C180="A",'Claim Details'!$I$28&gt;=Rates!$J$14,'Claim Details'!$I$28&lt;=Rates!$J$15,'Claim Details'!$I$19="Yes"),Rates!$K$22,IF(AND(C180="A",'Claim Details'!$I$28&gt;=Rates!$J$14,'Claim Details'!$I$28&lt;=Rates!$J$15,'Claim Details'!$I$19="No"),Rates!$J$22,IF(AND(C180="B",'Claim Details'!$I$28&gt;=Rates!$D$14,'Claim Details'!$I$28&lt;=Rates!$D$15,'Claim Details'!$I$19="Yes"),Rates!$E$23,IF(AND(C180="B",'Claim Details'!$I$28&gt;=Rates!$D$14,'Claim Details'!$I$28&lt;=Rates!$D$15,'Claim Details'!$I$19="No"),Rates!$D$23,IF(AND(C180="B",'Claim Details'!$I$28&gt;=Rates!$F$14,'Claim Details'!$I$28&lt;=Rates!$F$15,'Claim Details'!$I$19="Yes"),Rates!$G$23,IF(AND(C180="B",'Claim Details'!$I$28&gt;=Rates!$F$14,'Claim Details'!$I$28&lt;=Rates!$F$15,'Claim Details'!$I$19="No"),Rates!$F$23,IF(AND(C180="B",'Claim Details'!$I$28&gt;=Rates!$H$14,'Claim Details'!$I$28&lt;=Rates!$H$15,'Claim Details'!$I$19="Yes"),Rates!$I$23,IF(AND(C180="B",'Claim Details'!$I$28&gt;=Rates!$H$14,'Claim Details'!$I$28&lt;=Rates!$H$15,'Claim Details'!$I$19="No"),Rates!$H$23,IF(AND(C180="B",'Claim Details'!$I$28&gt;=Rates!$J$14,'Claim Details'!$I$28&lt;=Rates!$J$15,'Claim Details'!$I$19="Yes"),Rates!$K$23,IF(AND(C180="B",'Claim Details'!$I$28&gt;=Rates!$J$14,'Claim Details'!$I$28&lt;=Rates!$J$15,'Claim Details'!$I$19="No"),Rates!$J$23,IF(AND(C180="C",'Claim Details'!$I$28&gt;=Rates!$D$14,'Claim Details'!$I$28&lt;=Rates!$D$15,'Claim Details'!$I$19="Yes"),Rates!$E$24,IF(AND(C180="C",'Claim Details'!$I$28&gt;=Rates!$D$14,'Claim Details'!$I$28&lt;=Rates!$D$15,'Claim Details'!$I$19="No"),Rates!$D$24,IF(AND(C180="C",'Claim Details'!$I$28&gt;=Rates!$F$14,'Claim Details'!$I$28&lt;=Rates!$F$15,'Claim Details'!$I$19="Yes"),Rates!$G$24,IF(AND(C180="C",'Claim Details'!$I$28&gt;=Rates!$F$14,'Claim Details'!$I$28&lt;=Rates!$F$15,'Claim Details'!$I$19="No"),Rates!$F$24,IF(AND(C180="C",'Claim Details'!$I$28&gt;=Rates!$H$14,'Claim Details'!$I$28&lt;=Rates!$H$15,'Claim Details'!$I$19="Yes"),Rates!$I$24,IF(AND(C180="C",'Claim Details'!$I$28&gt;=Rates!$H$14,'Claim Details'!$I$28&lt;=Rates!$H$15,'Claim Details'!$I$19="No"),Rates!$H$24,IF(AND(C180="C",'Claim Details'!$I$28&gt;=Rates!$J$14,'Claim Details'!$I$28&lt;=Rates!$J$15,'Claim Details'!$I$19="Yes"),Rates!$K$24,IF(AND(C180="C",'Claim Details'!$I$28&gt;=Rates!$J$14,'Claim Details'!$I$28&lt;=Rates!$J$15,'Claim Details'!$I$19="No"),Rates!$J$24,"£0.00"))))))))))))))))))))))))</f>
        <v>£0.00</v>
      </c>
      <c r="BB180" s="189" t="str">
        <f t="shared" si="42"/>
        <v>£0.00</v>
      </c>
      <c r="BC180" s="1"/>
      <c r="BD180" s="189" t="str">
        <f>IF(AND(AE180="A",'Claim Details'!$I$28&gt;=Rates!$D$14,'Claim Details'!$I$28&lt;=Rates!$D$15,'Claim Details'!$I$19="Yes"),Rates!$J$17,IF(AND(AE180="A",'Claim Details'!$I$28&gt;=Rates!$D$14,'Claim Details'!$I$28&lt;=Rates!$D$15,'Claim Details'!$I$19="No"),Rates!$D$17,IF(AND(AE180="A",'Claim Details'!$I$28&gt;=Rates!$F$14,'Claim Details'!$I$28&lt;=Rates!$F$15,'Claim Details'!$I$19="Yes"),Rates!$G$17,IF(AND(AE180="A",'Claim Details'!$I$28&gt;=Rates!$F$14,'Claim Details'!$I$28&lt;=Rates!$F$15,'Claim Details'!$I$19="No"),Rates!$F$17,IF(AND(AE180="A",'Claim Details'!$I$28&gt;=Rates!$H$14,'Claim Details'!$I$28&lt;=Rates!$H$15,'Claim Details'!$I$19="Yes"),Rates!$I$17,IF(AND(AE180="A",'Claim Details'!$I$28&gt;=Rates!$H$14,'Claim Details'!$I$28&lt;=Rates!$H$15,'Claim Details'!$I$19="No"),Rates!$H$17,IF(AND(AE180="A",'Claim Details'!$I$28&gt;=Rates!$J$14,'Claim Details'!$I$28&lt;=Rates!$J$15,'Claim Details'!$I$19="Yes"),Rates!$K$17,IF(AND(AE180="A",'Claim Details'!$I$28&gt;=Rates!$J$14,'Claim Details'!$I$28&lt;=Rates!$J$15,'Claim Details'!$I$19="No"),Rates!$J$17,IF(AND(AE180="B",'Claim Details'!$I$28&gt;=Rates!$D$14,'Claim Details'!$I$28&lt;=Rates!$D$15,'Claim Details'!$I$19="Yes"),Rates!$E$18,IF(AND(AE180="B",'Claim Details'!$I$28&gt;=Rates!$D$14,'Claim Details'!$I$28&lt;=Rates!$D$15,'Claim Details'!$I$19="No"),Rates!$D$18,IF(AND(AE180="B",'Claim Details'!$I$28&gt;=Rates!$F$14,'Claim Details'!$I$28&lt;=Rates!$F$15,'Claim Details'!$I$19="Yes"),Rates!$G$18,IF(AND(AE180="B",'Claim Details'!$I$28&gt;=Rates!$F$14,'Claim Details'!$I$28&lt;=Rates!$F$15,'Claim Details'!$I$19="No"),Rates!$F$18,IF(AND(AE180="B",'Claim Details'!$I$28&gt;=Rates!$H$14,'Claim Details'!$I$28&lt;=Rates!$H$15,'Claim Details'!$I$19="Yes"),Rates!$I$18,IF(AND(AE180="B",'Claim Details'!$I$28&gt;=Rates!$H$14,'Claim Details'!$I$28&lt;=Rates!$H$15,'Claim Details'!$I$19="No"),Rates!$H$18,IF(AND(AE180="B",'Claim Details'!$I$28&gt;=Rates!$J$14,'Claim Details'!$I$28&lt;=Rates!$J$15,'Claim Details'!$I$19="Yes"),Rates!$K$18,IF(AND(AE180="B",'Claim Details'!$I$28&gt;=Rates!$J$14,'Claim Details'!$I$28&lt;=Rates!$J$15,'Claim Details'!$I$19="No"),Rates!$J$18,IF(AND(AE180="C",'Claim Details'!$I$28&gt;=Rates!$D$14,'Claim Details'!$I$28&lt;=Rates!$D$15,'Claim Details'!$I$19="Yes"),Rates!$E$19,IF(AND(AE180="C",'Claim Details'!$I$28&gt;=Rates!$D$14,'Claim Details'!$I$28&lt;=Rates!$D$15,'Claim Details'!$I$19="No"),Rates!$D$19,IF(AND(AE180="C",'Claim Details'!$I$28&gt;=Rates!$F$14,'Claim Details'!$I$28&lt;=Rates!$F$15,'Claim Details'!$I$19="Yes"),Rates!$G$19,IF(AND(AE180="C",'Claim Details'!$I$28&gt;=Rates!$F$14,'Claim Details'!$I$28&lt;=Rates!$F$15,'Claim Details'!$I$19="No"),Rates!$F$19,IF(AND(AE180="C",'Claim Details'!$I$28&gt;=Rates!$H$14,'Claim Details'!$I$28&lt;=Rates!$H$15,'Claim Details'!$I$19="Yes"),Rates!$I$19,IF(AND(AE180="C",'Claim Details'!$I$28&gt;=Rates!$H$14,'Claim Details'!$I$28&lt;=Rates!$H$15,'Claim Details'!$I$19="No"),Rates!$H$19,IF(AND(AE180="C",'Claim Details'!$I$28&gt;=Rates!$J$14,'Claim Details'!$I$28&lt;=Rates!$J$15,'Claim Details'!$I$19="Yes"),Rates!$K$19,IF(AND(AE180="C",'Claim Details'!$I$28&gt;=Rates!$J$14,'Claim Details'!$I$28&lt;=Rates!$J$15,'Claim Details'!$I$19="No"),Rates!$J$19,"£0.00"))))))))))))))))))))))))</f>
        <v>£0.00</v>
      </c>
      <c r="BE180" s="189" t="str">
        <f>IF(AND(AE180="A",'Claim Details'!$I$28&gt;=Rates!$D$14,'Claim Details'!$I$28&lt;=Rates!$D$15,'Claim Details'!$I$19="Yes"),Rates!$J$25,IF(AND(AE180="A",'Claim Details'!$I$28&gt;=Rates!$D$14,'Claim Details'!$I$28&lt;=Rates!$D$15,'Claim Details'!$I$19="No"),Rates!$D$25,IF(AND(AE180="A",'Claim Details'!$I$28&gt;=Rates!$F$14,'Claim Details'!$I$28&lt;=Rates!$F$15,'Claim Details'!$I$19="Yes"),Rates!$G$25,IF(AND(AE180="A",'Claim Details'!$I$28&gt;=Rates!$F$14,'Claim Details'!$I$28&lt;=Rates!$F$15,'Claim Details'!$I$19="No"),Rates!$F$25,IF(AND(AE180="A",'Claim Details'!$I$28&gt;=Rates!$H$14,'Claim Details'!$I$28&lt;=Rates!$H$15,'Claim Details'!$I$19="Yes"),Rates!$I$25,IF(AND(AE180="A",'Claim Details'!$I$28&gt;=Rates!$H$14,'Claim Details'!$I$28&lt;=Rates!$H$15,'Claim Details'!$I$19="No"),Rates!$H$25,IF(AND(AE180="A",'Claim Details'!$I$28&gt;=Rates!$J$14,'Claim Details'!$I$28&lt;=Rates!$J$15,'Claim Details'!$I$19="Yes"),Rates!$K$25,IF(AND(AE180="A",'Claim Details'!$I$28&gt;=Rates!$J$14,'Claim Details'!$I$28&lt;=Rates!$J$15,'Claim Details'!$I$19="No"),Rates!$J$25,IF(AND(AE180="B",'Claim Details'!$I$28&gt;=Rates!$D$14,'Claim Details'!$I$28&lt;=Rates!$D$15,'Claim Details'!$I$19="Yes"),Rates!$E$26,IF(AND(AE180="B",'Claim Details'!$I$28&gt;=Rates!$D$14,'Claim Details'!$I$28&lt;=Rates!$D$15,'Claim Details'!$I$19="No"),Rates!$D$26,IF(AND(AE180="B",'Claim Details'!$I$28&gt;=Rates!$F$14,'Claim Details'!$I$28&lt;=Rates!$F$15,'Claim Details'!$I$19="Yes"),Rates!$G$26,IF(AND(AE180="B",'Claim Details'!$I$28&gt;=Rates!$F$14,'Claim Details'!$I$28&lt;=Rates!$F$15,'Claim Details'!$I$19="No"),Rates!$F$26,IF(AND(AE180="B",'Claim Details'!$I$28&gt;=Rates!$H$14,'Claim Details'!$I$28&lt;=Rates!$H$15,'Claim Details'!$I$19="Yes"),Rates!$I$26,IF(AND(AE180="B",'Claim Details'!$I$28&gt;=Rates!$H$14,'Claim Details'!$I$28&lt;=Rates!$H$15,'Claim Details'!$I$19="No"),Rates!$H$26,IF(AND(AE180="B",'Claim Details'!$I$28&gt;=Rates!$J$14,'Claim Details'!$I$28&lt;=Rates!$J$15,'Claim Details'!$I$19="Yes"),Rates!$K$26,IF(AND(AE180="B",'Claim Details'!$I$28&gt;=Rates!$J$14,'Claim Details'!$I$28&lt;=Rates!$J$15,'Claim Details'!$I$19="No"),Rates!$J$26,IF(AND(AE180="C",'Claim Details'!$I$28&gt;=Rates!$D$14,'Claim Details'!$I$28&lt;=Rates!$D$15,'Claim Details'!$I$19="Yes"),Rates!$E$27,IF(AND(AE180="C",'Claim Details'!$I$28&gt;=Rates!$D$14,'Claim Details'!$I$28&lt;=Rates!$D$15,'Claim Details'!$I$19="No"),Rates!$D$27,IF(AND(AE180="C",'Claim Details'!$I$28&gt;=Rates!$F$14,'Claim Details'!$I$28&lt;=Rates!$F$15,'Claim Details'!$I$19="Yes"),Rates!$G$27,IF(AND(AE180="C",'Claim Details'!$I$28&gt;=Rates!$F$14,'Claim Details'!$I$28&lt;=Rates!$F$15,'Claim Details'!$I$19="No"),Rates!$F$27,IF(AND(AE180="C",'Claim Details'!$I$28&gt;=Rates!$H$14,'Claim Details'!$I$28&lt;=Rates!$H$15,'Claim Details'!$I$19="Yes"),Rates!$I$27,IF(AND(AE180="C",'Claim Details'!$I$28&gt;=Rates!$H$14,'Claim Details'!$I$28&lt;=Rates!$H$15,'Claim Details'!$I$19="No"),Rates!$H$27,IF(AND(AE180="C",'Claim Details'!$I$28&gt;=Rates!$J$14,'Claim Details'!$I$28&lt;=Rates!$J$15,'Claim Details'!$I$19="Yes"),Rates!$K$27,IF(AND(AE180="C",'Claim Details'!$I$28&gt;=Rates!$J$14,'Claim Details'!$I$28&lt;=Rates!$J$15,'Claim Details'!$I$19="No"),Rates!$J$27,"£0.00"))))))))))))))))))))))))</f>
        <v>£0.00</v>
      </c>
      <c r="BF180" s="189" t="str">
        <f>IF(AND(AE180="A",'Claim Details'!$I$28&gt;=Rates!$D$14,'Claim Details'!$I$28&lt;=Rates!$D$15,'Claim Details'!$I$19="Yes"),Rates!$E$20,IF(AND(AE180="A",'Claim Details'!$I$28&gt;=Rates!$D$14,'Claim Details'!$I$28&lt;=Rates!$D$15,'Claim Details'!$I$19="No"),Rates!$D$20,IF(AND(AE180="A",'Claim Details'!$I$28&gt;=Rates!$F$14,'Claim Details'!$I$28&lt;=Rates!$F$15,'Claim Details'!$I$19="Yes"),Rates!$G$20,IF(AND(AE180="A",'Claim Details'!$I$28&gt;=Rates!$F$14,'Claim Details'!$I$28&lt;=Rates!$F$15,'Claim Details'!$I$19="No"),Rates!$F$20,IF(AND(AE180="A",'Claim Details'!$I$28&gt;=Rates!$H$14,'Claim Details'!$I$28&lt;=Rates!$H$15,'Claim Details'!$I$19="Yes"),Rates!$I$20,IF(AND(AE180="A",'Claim Details'!$I$28&gt;=Rates!$H$14,'Claim Details'!$I$28&lt;=Rates!$H$15,'Claim Details'!$I$19="No"),Rates!$H$20,IF(AND(AE180="A",'Claim Details'!$I$28&gt;=Rates!$J$14,'Claim Details'!$I$28&lt;=Rates!$J$15,'Claim Details'!$I$19="Yes"),Rates!$K$20,IF(AND(AE180="A",'Claim Details'!$I$28&gt;=Rates!$J$14,'Claim Details'!$I$28&lt;=Rates!$J$15,'Claim Details'!$I$19="No"),Rates!$J$20,IF(AND(AE180="B",'Claim Details'!$I$28&gt;=Rates!$D$14,'Claim Details'!$I$28&lt;=Rates!$D$15,'Claim Details'!$I$19="Yes"),Rates!$E$21,IF(AND(AE180="B",'Claim Details'!$I$28&gt;=Rates!$D$14,'Claim Details'!$I$28&lt;=Rates!$D$15,'Claim Details'!$I$19="No"),Rates!$D$21,IF(AND(AE180="B",'Claim Details'!$I$28&gt;=Rates!$F$14,'Claim Details'!$I$28&lt;=Rates!$F$15,'Claim Details'!$I$19="Yes"),Rates!$G$21,IF(AND(AE180="B",'Claim Details'!$I$28&gt;=Rates!$F$14,'Claim Details'!$I$28&lt;=Rates!$F$15,'Claim Details'!$I$19="No"),Rates!$F$21,IF(AND(AE180="B",'Claim Details'!$I$28&gt;=Rates!$H$14,'Claim Details'!$I$28&lt;=Rates!$H$15,'Claim Details'!$I$19="Yes"),Rates!$I$21,IF(AND(AE180="B",'Claim Details'!$I$28&gt;=Rates!$H$14,'Claim Details'!$I$28&lt;=Rates!$H$15,'Claim Details'!$I$19="No"),Rates!$H$21,IF(AND(AE180="B",'Claim Details'!$I$28&gt;=Rates!$J$14,'Claim Details'!$I$28&lt;=Rates!$J$15,'Claim Details'!$I$19="Yes"),Rates!$K$21,IF(AND(AE180="B",'Claim Details'!$I$28&gt;=Rates!$J$14,'Claim Details'!$I$28&lt;=Rates!$J$15,'Claim Details'!$I$19="No"),Rates!$J$21,"£0.00"))))))))))))))))</f>
        <v>£0.00</v>
      </c>
      <c r="BG180" s="189" t="str">
        <f>IF(AND(AE180="A",'Claim Details'!$I$28&gt;=Rates!$D$14,'Claim Details'!$I$28&lt;=Rates!$D$15,'Claim Details'!$I$19="Yes"),Rates!$E$22,IF(AND(AE180="A",'Claim Details'!$I$28&gt;=Rates!$D$14,'Claim Details'!$I$28&lt;=Rates!$D$15,'Claim Details'!$I$19="No"),Rates!$D$22,IF(AND(AE180="A",'Claim Details'!$I$28&gt;=Rates!$F$14,'Claim Details'!$I$28&lt;=Rates!$F$15,'Claim Details'!$I$19="Yes"),Rates!$G$22,IF(AND(AE180="A",'Claim Details'!$I$28&gt;=Rates!$F$14,'Claim Details'!$I$28&lt;=Rates!$F$15,'Claim Details'!$I$19="No"),Rates!$F$22,IF(AND(AE180="A",'Claim Details'!$I$28&gt;=Rates!$H$14,'Claim Details'!$I$28&lt;=Rates!$H$15,'Claim Details'!$I$19="Yes"),Rates!$I$22,IF(AND(AE180="A",'Claim Details'!$I$28&gt;=Rates!$H$14,'Claim Details'!$I$28&lt;=Rates!$H$15,'Claim Details'!$I$19="No"),Rates!$H$22,IF(AND(AE180="A",'Claim Details'!$I$28&gt;=Rates!$J$14,'Claim Details'!$I$28&lt;=Rates!$J$15,'Claim Details'!$I$19="Yes"),Rates!$K$22,IF(AND(AE180="A",'Claim Details'!$I$28&gt;=Rates!$J$14,'Claim Details'!$I$28&lt;=Rates!$J$15,'Claim Details'!$I$19="No"),Rates!$J$22,IF(AND(AE180="B",'Claim Details'!$I$28&gt;=Rates!$D$14,'Claim Details'!$I$28&lt;=Rates!$D$15,'Claim Details'!$I$19="Yes"),Rates!$E$23,IF(AND(AE180="B",'Claim Details'!$I$28&gt;=Rates!$D$14,'Claim Details'!$I$28&lt;=Rates!$D$15,'Claim Details'!$I$19="No"),Rates!$D$23,IF(AND(AE180="B",'Claim Details'!$I$28&gt;=Rates!$F$14,'Claim Details'!$I$28&lt;=Rates!$F$15,'Claim Details'!$I$19="Yes"),Rates!$G$23,IF(AND(AE180="B",'Claim Details'!$I$28&gt;=Rates!$F$14,'Claim Details'!$I$28&lt;=Rates!$F$15,'Claim Details'!$I$19="No"),Rates!$F$23,IF(AND(AE180="B",'Claim Details'!$I$28&gt;=Rates!$H$14,'Claim Details'!$I$28&lt;=Rates!$H$15,'Claim Details'!$I$19="Yes"),Rates!$I$23,IF(AND(AE180="B",'Claim Details'!$I$28&gt;=Rates!$H$14,'Claim Details'!$I$28&lt;=Rates!$H$15,'Claim Details'!$I$19="No"),Rates!$H$23,IF(AND(AE180="B",'Claim Details'!$I$28&gt;=Rates!$J$14,'Claim Details'!$I$28&lt;=Rates!$J$15,'Claim Details'!$I$19="Yes"),Rates!$K$23,IF(AND(AE180="B",'Claim Details'!$I$28&gt;=Rates!$J$14,'Claim Details'!$I$28&lt;=Rates!$J$15,'Claim Details'!$I$19="No"),Rates!$J$23,IF(AND(AE180="C",'Claim Details'!$I$28&gt;=Rates!$D$14,'Claim Details'!$I$28&lt;=Rates!$D$15,'Claim Details'!$I$19="Yes"),Rates!$E$24,IF(AND(AE180="C",'Claim Details'!$I$28&gt;=Rates!$D$14,'Claim Details'!$I$28&lt;=Rates!$D$15,'Claim Details'!$I$19="No"),Rates!$D$24,IF(AND(AE180="C",'Claim Details'!$I$28&gt;=Rates!$F$14,'Claim Details'!$I$28&lt;=Rates!$F$15,'Claim Details'!$I$19="Yes"),Rates!$G$24,IF(AND(AE180="C",'Claim Details'!$I$28&gt;=Rates!$F$14,'Claim Details'!$I$28&lt;=Rates!$F$15,'Claim Details'!$I$19="No"),Rates!$F$24,IF(AND(AE180="C",'Claim Details'!$I$28&gt;=Rates!$H$14,'Claim Details'!$I$28&lt;=Rates!$H$15,'Claim Details'!$I$19="Yes"),Rates!$I$24,IF(AND(AE180="C",'Claim Details'!$I$28&gt;=Rates!$H$14,'Claim Details'!$I$28&lt;=Rates!$H$15,'Claim Details'!$I$19="No"),Rates!$H$24,IF(AND(AE180="C",'Claim Details'!$I$28&gt;=Rates!$J$14,'Claim Details'!$I$28&lt;=Rates!$J$15,'Claim Details'!$I$19="Yes"),Rates!$K$24,IF(AND(AE180="C",'Claim Details'!$I$28&gt;=Rates!$J$14,'Claim Details'!$I$28&lt;=Rates!$J$15,'Claim Details'!$I$19="No"),Rates!$J$24,"£0.00"))))))))))))))))))))))))</f>
        <v>£0.00</v>
      </c>
      <c r="BH180" s="189" t="str">
        <f t="shared" si="43"/>
        <v>£0.00</v>
      </c>
      <c r="BI180" s="189">
        <f t="shared" si="44"/>
        <v>0</v>
      </c>
      <c r="BO180" s="202" t="str">
        <f>IF(H180="","£0.00",IF(AP180="4","£0.00",IF(AP180="5","£0.00",IF(AP180="1","£0.00",((AQ180*H180)*'Claim Details'!$F$111)/100))))</f>
        <v>£0.00</v>
      </c>
      <c r="BP180" s="202" t="str">
        <f>IF(T180="","£0.00",IF(AP180="4","£0.00",IF(AP180="5","£0.00",IF(AP180="1","£0.00",((AR180*T180)*'Claim Details'!$N$111)/100))))</f>
        <v>£0.00</v>
      </c>
      <c r="BQ180" s="202" t="str">
        <f>IF(AI180="","£0.00",IF(AP180="4","£0.00",IF(AP180="5","£0.00",IF(AP180="1","£0.00",((BI180*AI180)*'Claim Details'!$W$111)/100))))</f>
        <v>£0.00</v>
      </c>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row>
    <row r="181" spans="1:97" ht="15">
      <c r="A181" s="145"/>
      <c r="B181" s="91"/>
      <c r="C181" s="96"/>
      <c r="D181" s="97"/>
      <c r="E181" s="98"/>
      <c r="F181" s="89"/>
      <c r="G181" s="99"/>
      <c r="H181" s="100"/>
      <c r="I181" s="221" t="str">
        <f t="shared" si="34"/>
        <v>£0.00</v>
      </c>
      <c r="J181" s="101"/>
      <c r="K181" s="100"/>
      <c r="L181" s="221" t="str">
        <f t="shared" si="35"/>
        <v>£0.00</v>
      </c>
      <c r="M181" s="101"/>
      <c r="N181" s="102"/>
      <c r="O181" s="145"/>
      <c r="P181" s="77"/>
      <c r="Q181" s="87"/>
      <c r="R181" s="87"/>
      <c r="S181" s="87"/>
      <c r="T181" s="149" t="str">
        <f t="shared" si="36"/>
        <v/>
      </c>
      <c r="U181" s="87" t="str">
        <f t="shared" si="45"/>
        <v/>
      </c>
      <c r="V181" s="87"/>
      <c r="W181" s="53" t="str">
        <f t="shared" si="37"/>
        <v>£0.00</v>
      </c>
      <c r="X181" s="53"/>
      <c r="Y181" s="87"/>
      <c r="Z181" s="78"/>
      <c r="AA181" s="79"/>
      <c r="AB181" s="160"/>
      <c r="AC181" s="98"/>
      <c r="AD181" s="225"/>
      <c r="AE181" s="235" t="str">
        <f t="shared" si="38"/>
        <v/>
      </c>
      <c r="AF181" s="87" t="str">
        <f t="shared" si="39"/>
        <v/>
      </c>
      <c r="AG181" s="53"/>
      <c r="AH181" s="224"/>
      <c r="AI181" s="226" t="str">
        <f t="shared" si="31"/>
        <v/>
      </c>
      <c r="AJ181" s="236" t="str">
        <f t="shared" si="40"/>
        <v>£0.00</v>
      </c>
      <c r="AK181" s="31"/>
      <c r="AL181" s="1"/>
      <c r="AM181" s="1"/>
      <c r="AN181" s="1"/>
      <c r="AO181" s="1"/>
      <c r="AP181" s="1" t="str">
        <f t="shared" si="32"/>
        <v/>
      </c>
      <c r="AQ181" s="27">
        <f t="shared" si="33"/>
        <v>0</v>
      </c>
      <c r="AR181" s="189">
        <f t="shared" si="41"/>
        <v>0</v>
      </c>
      <c r="AS181" s="190" t="str">
        <f>IF(AND(C181="A",'Claim Details'!$E$28&gt;=Rates!$D$14,'Claim Details'!$E$28&lt;=Rates!$D$15,'Claim Details'!$E$19="Yes"),Rates!$E$17,IF(AND(C181="A",'Claim Details'!$E$28&gt;=Rates!$D$14,'Claim Details'!$E$28&lt;=Rates!$D$15,'Claim Details'!$E$19="No"),Rates!$D$17,IF(AND(C181="A",'Claim Details'!$E$28&gt;=Rates!$F$14,'Claim Details'!$E$28&lt;=Rates!$F$15,'Claim Details'!$E$19="Yes"),Rates!$G$17,IF(AND(C181="A",'Claim Details'!$E$28&gt;=Rates!$F$14,'Claim Details'!$E$28&lt;=Rates!$F$15,'Claim Details'!$E$19="No"),Rates!$F$17,IF(AND(C181="A",'Claim Details'!$E$28&gt;=Rates!$H$14,'Claim Details'!$E$28&lt;=Rates!$H$15,'Claim Details'!$E$19="Yes"),Rates!$I$17,IF(AND(C181="A",'Claim Details'!$E$28&gt;=Rates!$H$14,'Claim Details'!$E$28&lt;=Rates!$H$15,'Claim Details'!$E$19="No"),Rates!$H$17,IF(AND(C181="A",'Claim Details'!$E$28&gt;=Rates!$J$14,'Claim Details'!$E$28&lt;=Rates!$J$15,'Claim Details'!$E$19="Yes"),Rates!$K$17,IF(AND(C181="A",'Claim Details'!$E$28&gt;=Rates!$J$14,'Claim Details'!$E$28&lt;=Rates!$J$15,'Claim Details'!$E$19="No"),Rates!$J$17,IF(AND(C181="B",'Claim Details'!$E$28&gt;=Rates!$D$14,'Claim Details'!$E$28&lt;=Rates!$D$15,'Claim Details'!$E$19="Yes"),Rates!$E$18,IF(AND(C181="B",'Claim Details'!$E$28&gt;=Rates!$D$14,'Claim Details'!$E$28&lt;=Rates!$D$15,'Claim Details'!$E$19="No"),Rates!$D$18,IF(AND(C181="B",'Claim Details'!$E$28&gt;=Rates!$F$14,'Claim Details'!$E$28&lt;=Rates!$F$15,'Claim Details'!$E$19="Yes"),Rates!$G$18,IF(AND(C181="B",'Claim Details'!$E$28&gt;=Rates!$F$14,'Claim Details'!$E$28&lt;=Rates!$F$15,'Claim Details'!$E$19="No"),Rates!$F$18,IF(AND(C181="B",'Claim Details'!$E$28&gt;=Rates!$H$14,'Claim Details'!$E$28&lt;=Rates!$H$15,'Claim Details'!$E$19="Yes"),Rates!$I$18,IF(AND(C181="B",'Claim Details'!$E$28&gt;=Rates!$H$14,'Claim Details'!$E$28&lt;=Rates!$H$15,'Claim Details'!$E$19="No"),Rates!$H$18,IF(AND(C181="B",'Claim Details'!$E$28&gt;=Rates!$J$14,'Claim Details'!$E$28&lt;=Rates!$J$15,'Claim Details'!$E$19="Yes"),Rates!$K$18,IF(AND(C181="B",'Claim Details'!$E$28&gt;=Rates!$J$14,'Claim Details'!$E$28&lt;=Rates!$J$15,'Claim Details'!$E$19="No"),Rates!$J$18,IF(AND(C181="C",'Claim Details'!$E$28&gt;=Rates!$D$14,'Claim Details'!$E$28&lt;=Rates!$D$15,'Claim Details'!$E$19="Yes"),Rates!$E$19,IF(AND(C181="C",'Claim Details'!$E$28&gt;=Rates!$D$14,'Claim Details'!$E$28&lt;=Rates!$D$15,'Claim Details'!$E$19="No"),Rates!$D$19,IF(AND(C181="C",'Claim Details'!$E$28&gt;=Rates!$F$14,'Claim Details'!$E$28&lt;=Rates!$F$15,'Claim Details'!$E$19="Yes"),Rates!$G$19,IF(AND(C181="C",'Claim Details'!$E$28&gt;=Rates!$F$14,'Claim Details'!$E$28&lt;=Rates!$F$15,'Claim Details'!$E$19="No"),Rates!$F$19,IF(AND(C181="C",'Claim Details'!$E$28&gt;=Rates!$H$14,'Claim Details'!$E$28&lt;=Rates!$H$15,'Claim Details'!$E$19="Yes"),Rates!$I$19,IF(AND(C181="C",'Claim Details'!$E$28&gt;=Rates!$H$14,'Claim Details'!$E$28&lt;=Rates!$H$15,'Claim Details'!$E$19="No"),Rates!$H$19,IF(AND(C181="C",'Claim Details'!$E$28&gt;=Rates!$J$14,'Claim Details'!$E$28&lt;=Rates!$J$15,'Claim Details'!$E$19="Yes"),Rates!$K$19,IF(AND(C181="C",'Claim Details'!$E$28&gt;=Rates!$J$14,'Claim Details'!$E$28&lt;=Rates!$J$15,'Claim Details'!$E$19="No"),Rates!$J$19,"£0.00"))))))))))))))))))))))))</f>
        <v>£0.00</v>
      </c>
      <c r="AT181" s="189" t="str">
        <f>IF(AND(C181="A",'Claim Details'!$E$28&gt;=Rates!$D$14,'Claim Details'!$E$28&lt;=Rates!$D$15,'Claim Details'!$E$19="Yes"),Rates!$E$25,IF(AND(C181="A",'Claim Details'!$E$28&gt;=Rates!$D$14,'Claim Details'!$E$28&lt;=Rates!$D$15,'Claim Details'!$E$19="No"),Rates!$D$25,IF(AND(C181="A",'Claim Details'!$E$28&gt;=Rates!$F$14,'Claim Details'!$E$28&lt;=Rates!$F$15,'Claim Details'!$E$19="Yes"),Rates!$G$25,IF(AND(C181="A",'Claim Details'!$E$28&gt;=Rates!$F$14,'Claim Details'!$E$28&lt;=Rates!$F$15,'Claim Details'!$E$19="No"),Rates!$F$25,IF(AND(C181="A",'Claim Details'!$E$28&gt;=Rates!$H$14,'Claim Details'!$E$28&lt;=Rates!$H$15,'Claim Details'!$E$19="Yes"),Rates!$I$25,IF(AND(C181="A",'Claim Details'!$E$28&gt;=Rates!$H$14,'Claim Details'!$E$28&lt;=Rates!$H$15,'Claim Details'!$E$19="No"),Rates!$H$25,IF(AND(C181="A",'Claim Details'!$E$28&gt;=Rates!$J$14,'Claim Details'!$E$28&lt;=Rates!$J$15,'Claim Details'!$E$19="Yes"),Rates!$K$25,IF(AND(C181="A",'Claim Details'!$E$28&gt;=Rates!$J$14,'Claim Details'!$E$28&lt;=Rates!$J$15,'Claim Details'!$E$19="No"),Rates!$J$25,IF(AND(C181="B",'Claim Details'!$E$28&gt;=Rates!$D$14,'Claim Details'!$E$28&lt;=Rates!$D$15,'Claim Details'!$E$19="Yes"),Rates!$E$26,IF(AND(C181="B",'Claim Details'!$E$28&gt;=Rates!$D$14,'Claim Details'!$E$28&lt;=Rates!$D$15,'Claim Details'!$E$19="No"),Rates!$D$26,IF(AND(C181="B",'Claim Details'!$E$28&gt;=Rates!$F$14,'Claim Details'!$E$28&lt;=Rates!$F$15,'Claim Details'!$E$19="Yes"),Rates!$G$26,IF(AND(C181="B",'Claim Details'!$E$28&gt;=Rates!$F$14,'Claim Details'!$E$28&lt;=Rates!$F$15,'Claim Details'!$E$19="No"),Rates!$F$26,IF(AND(C181="B",'Claim Details'!$E$28&gt;=Rates!$H$14,'Claim Details'!$E$28&lt;=Rates!$H$15,'Claim Details'!$E$19="Yes"),Rates!$I$26,IF(AND(C181="B",'Claim Details'!$E$28&gt;=Rates!$H$14,'Claim Details'!$E$28&lt;=Rates!$H$15,'Claim Details'!$E$19="No"),Rates!$H$26,IF(AND(C181="B",'Claim Details'!$E$28&gt;=Rates!$J$14,'Claim Details'!$E$28&lt;=Rates!$J$15,'Claim Details'!$E$19="Yes"),Rates!$K$26,IF(AND(C181="B",'Claim Details'!$E$28&gt;=Rates!$J$14,'Claim Details'!$E$28&lt;=Rates!$J$15,'Claim Details'!$E$19="No"),Rates!$J$26,IF(AND(C181="C",'Claim Details'!$E$28&gt;=Rates!$D$14,'Claim Details'!$E$28&lt;=Rates!$D$15,'Claim Details'!$E$19="Yes"),Rates!$E$27,IF(AND(C181="C",'Claim Details'!$E$28&gt;=Rates!$D$14,'Claim Details'!$E$28&lt;=Rates!$D$15,'Claim Details'!$E$19="No"),Rates!$D$27,IF(AND(C181="C",'Claim Details'!$E$28&gt;=Rates!$F$14,'Claim Details'!$E$28&lt;=Rates!$F$15,'Claim Details'!$E$19="Yes"),Rates!$G$27,IF(AND(C181="C",'Claim Details'!$E$28&gt;=Rates!$F$14,'Claim Details'!$E$28&lt;=Rates!$F$15,'Claim Details'!$E$19="No"),Rates!$F$27,IF(AND(C181="C",'Claim Details'!$E$28&gt;=Rates!$H$14,'Claim Details'!$E$28&lt;=Rates!$H$15,'Claim Details'!$E$19="Yes"),Rates!$I$27,IF(AND(C181="C",'Claim Details'!$E$28&gt;=Rates!$H$14,'Claim Details'!$E$28&lt;=Rates!$H$15,'Claim Details'!$E$19="No"),Rates!$H$27,IF(AND(C181="C",'Claim Details'!$E$28&gt;=Rates!$J$14,'Claim Details'!$E$28&lt;=Rates!$J$15,'Claim Details'!$E$19="Yes"),Rates!$K$27,IF(AND(C181="C",'Claim Details'!$E$28&gt;=Rates!$J$14,'Claim Details'!$E$28&lt;=Rates!$J$15,'Claim Details'!$E$19="No"),Rates!$J$27,"£0.00"))))))))))))))))))))))))</f>
        <v>£0.00</v>
      </c>
      <c r="AU181" s="191" t="str">
        <f>IF(AND(C181="A",'Claim Details'!$E$28&gt;=Rates!$D$14,'Claim Details'!$E$28&lt;=Rates!$D$15,'Claim Details'!$E$19="Yes"),Rates!$E$20,IF(AND(C181="A",'Claim Details'!$E$28&gt;=Rates!$D$14,'Claim Details'!$E$28&lt;=Rates!$D$15,'Claim Details'!$E$19="No"),Rates!$D$20,IF(AND(C181="A",'Claim Details'!$E$28&gt;=Rates!$F$14,'Claim Details'!$E$28&lt;=Rates!$F$15,'Claim Details'!$E$19="Yes"),Rates!$G$20,IF(AND(C181="A",'Claim Details'!$E$28&gt;=Rates!$F$14,'Claim Details'!$E$28&lt;=Rates!$F$15,'Claim Details'!$E$19="No"),Rates!$F$20,IF(AND(C181="A",'Claim Details'!$E$28&gt;=Rates!$H$14,'Claim Details'!$E$28&lt;=Rates!$H$15,'Claim Details'!$E$19="Yes"),Rates!$I$20,IF(AND(C181="A",'Claim Details'!$E$28&gt;=Rates!$H$14,'Claim Details'!$E$28&lt;=Rates!$H$15,'Claim Details'!$E$19="No"),Rates!$H$20,IF(AND(C181="A",'Claim Details'!$E$28&gt;=Rates!$J$14,'Claim Details'!$E$28&lt;=Rates!$J$15,'Claim Details'!$E$19="Yes"),Rates!$K$20,IF(AND(C181="A",'Claim Details'!$E$28&gt;=Rates!$J$14,'Claim Details'!$E$28&lt;=Rates!$J$15,'Claim Details'!$E$19="No"),Rates!$J$20,IF(AND(C181="B",'Claim Details'!$E$28&gt;=Rates!$D$14,'Claim Details'!$E$28&lt;=Rates!$D$15,'Claim Details'!$E$19="Yes"),Rates!$E$21,IF(AND(C181="B",'Claim Details'!$E$28&gt;=Rates!$D$14,'Claim Details'!$E$28&lt;=Rates!$D$15,'Claim Details'!$E$19="No"),Rates!$D$21,IF(AND(C181="B",'Claim Details'!$E$28&gt;=Rates!$F$14,'Claim Details'!$E$28&lt;=Rates!$F$15,'Claim Details'!$E$19="Yes"),Rates!$G$21,IF(AND(C181="B",'Claim Details'!$E$28&gt;=Rates!$F$14,'Claim Details'!$E$28&lt;=Rates!$F$15,'Claim Details'!$E$19="No"),Rates!$F$21,IF(AND(C181="B",'Claim Details'!$E$28&gt;=Rates!$H$14,'Claim Details'!$E$28&lt;=Rates!$H$15,'Claim Details'!$E$19="Yes"),Rates!$I$21,IF(AND(C181="B",'Claim Details'!$E$28&gt;=Rates!$H$14,'Claim Details'!$E$28&lt;=Rates!$H$15,'Claim Details'!$E$19="No"),Rates!$H$21,IF(AND(C181="B",'Claim Details'!$E$28&gt;=Rates!$J$14,'Claim Details'!$E$28&lt;=Rates!$J$15,'Claim Details'!$E$19="Yes"),Rates!$K$21,IF(AND(C181="B",'Claim Details'!$E$28&gt;=Rates!$J$14,'Claim Details'!$E$28&lt;=Rates!$J$15,'Claim Details'!$E$19="No"),Rates!$J$21,"£0.00"))))))))))))))))</f>
        <v>£0.00</v>
      </c>
      <c r="AV181" s="191" t="str">
        <f>IF(AND(C181="A",'Claim Details'!$E$28&gt;=Rates!$D$14,'Claim Details'!$E$28&lt;=Rates!$D$15,'Claim Details'!$E$19="Yes"),Rates!$E$22,IF(AND(C181="A",'Claim Details'!$E$28&gt;=Rates!$D$14,'Claim Details'!$E$28&lt;=Rates!$D$15,'Claim Details'!$E$19="No"),Rates!$D$22,IF(AND(C181="A",'Claim Details'!$E$28&gt;=Rates!$F$14,'Claim Details'!$E$28&lt;=Rates!$F$15,'Claim Details'!$E$19="Yes"),Rates!$G$22,IF(AND(C181="A",'Claim Details'!$E$28&gt;=Rates!$F$14,'Claim Details'!$E$28&lt;=Rates!$F$15,'Claim Details'!$E$19="No"),Rates!$F$22,IF(AND(C181="A",'Claim Details'!$E$28&gt;=Rates!$H$14,'Claim Details'!$E$28&lt;=Rates!$H$15,'Claim Details'!$E$19="Yes"),Rates!$I$22,IF(AND(C181="A",'Claim Details'!$E$28&gt;=Rates!$H$14,'Claim Details'!$E$28&lt;=Rates!$H$15,'Claim Details'!$E$19="No"),Rates!$H$22,IF(AND(C181="A",'Claim Details'!$E$28&gt;=Rates!$J$14,'Claim Details'!$E$28&lt;=Rates!$J$15,'Claim Details'!$E$19="Yes"),Rates!$K$22,IF(AND(C181="A",'Claim Details'!$E$28&gt;=Rates!$J$14,'Claim Details'!$E$28&lt;=Rates!$J$15,'Claim Details'!$E$19="No"),Rates!$J$22,IF(AND(C181="B",'Claim Details'!$E$28&gt;=Rates!$D$14,'Claim Details'!$E$28&lt;=Rates!$D$15,'Claim Details'!$E$19="Yes"),Rates!$E$23,IF(AND(C181="B",'Claim Details'!$E$28&gt;=Rates!$D$14,'Claim Details'!$E$28&lt;=Rates!$D$15,'Claim Details'!$E$19="No"),Rates!$D$23,IF(AND(C181="B",'Claim Details'!$E$28&gt;=Rates!$F$14,'Claim Details'!$E$28&lt;=Rates!$F$15,'Claim Details'!$E$19="Yes"),Rates!$G$23,IF(AND(C181="B",'Claim Details'!$E$28&gt;=Rates!$F$14,'Claim Details'!$E$28&lt;=Rates!$F$15,'Claim Details'!$E$19="No"),Rates!$F$23,IF(AND(C181="B",'Claim Details'!$E$28&gt;=Rates!$H$14,'Claim Details'!$E$28&lt;=Rates!$H$15,'Claim Details'!$E$19="Yes"),Rates!$I$23,IF(AND(C181="B",'Claim Details'!$E$28&gt;=Rates!$H$14,'Claim Details'!$E$28&lt;=Rates!$H$15,'Claim Details'!$E$19="No"),Rates!$H$23,IF(AND(C181="B",'Claim Details'!$E$28&gt;=Rates!$J$14,'Claim Details'!$E$28&lt;=Rates!$J$15,'Claim Details'!$E$19="Yes"),Rates!$K$23,IF(AND(C181="B",'Claim Details'!$E$28&gt;=Rates!$J$14,'Claim Details'!$E$28&lt;=Rates!$J$15,'Claim Details'!$E$19="No"),Rates!$J$23,IF(AND(C181="C",'Claim Details'!$E$28&gt;=Rates!$D$14,'Claim Details'!$E$28&lt;=Rates!$D$15,'Claim Details'!$E$19="Yes"),Rates!$E$24,IF(AND(C181="C",'Claim Details'!$E$28&gt;=Rates!$D$14,'Claim Details'!$E$28&lt;=Rates!$D$15,'Claim Details'!$E$19="No"),Rates!$D$24,IF(AND(C181="C",'Claim Details'!$E$28&gt;=Rates!$F$14,'Claim Details'!$E$28&lt;=Rates!$F$15,'Claim Details'!$E$19="Yes"),Rates!$G$24,IF(AND(C181="C",'Claim Details'!$E$28&gt;=Rates!$F$14,'Claim Details'!$E$28&lt;=Rates!$F$15,'Claim Details'!$E$19="No"),Rates!$F$24,IF(AND(C181="C",'Claim Details'!$E$28&gt;=Rates!$H$14,'Claim Details'!$E$28&lt;=Rates!$H$15,'Claim Details'!$E$19="Yes"),Rates!$I$24,IF(AND(C181="C",'Claim Details'!$E$28&gt;=Rates!$H$14,'Claim Details'!$E$28&lt;=Rates!$H$15,'Claim Details'!$E$19="No"),Rates!$H$24,IF(AND(C181="C",'Claim Details'!$E$28&gt;=Rates!$J$14,'Claim Details'!$E$28&lt;=Rates!$J$15,'Claim Details'!$E$19="Yes"),Rates!$K$24,IF(AND(C181="C",'Claim Details'!$E$28&gt;=Rates!$J$14,'Claim Details'!$E$28&lt;=Rates!$J$15,'Claim Details'!$E$19="No"),Rates!$J$24,"£0.00"))))))))))))))))))))))))</f>
        <v>£0.00</v>
      </c>
      <c r="AW181" s="1"/>
      <c r="AX181" s="189" t="str">
        <f>IF(AND(U181="A",'Claim Details'!$I$28&gt;=Rates!$D$14,'Claim Details'!$I$28&lt;=Rates!$D$15,'Claim Details'!$I$19="Yes"),Rates!$J$17,IF(AND(U181="A",'Claim Details'!$I$28&gt;=Rates!$D$14,'Claim Details'!$I$28&lt;=Rates!$D$15,'Claim Details'!$I$19="No"),Rates!$D$17,IF(AND(U181="A",'Claim Details'!$I$28&gt;=Rates!$F$14,'Claim Details'!$I$28&lt;=Rates!$F$15,'Claim Details'!$I$19="Yes"),Rates!$G$17,IF(AND(U181="A",'Claim Details'!$I$28&gt;=Rates!$F$14,'Claim Details'!$I$28&lt;=Rates!$F$15,'Claim Details'!$I$19="No"),Rates!$F$17,IF(AND(U181="A",'Claim Details'!$I$28&gt;=Rates!$H$14,'Claim Details'!$I$28&lt;=Rates!$H$15,'Claim Details'!$I$19="Yes"),Rates!$I$17,IF(AND(U181="A",'Claim Details'!$I$28&gt;=Rates!$H$14,'Claim Details'!$I$28&lt;=Rates!$H$15,'Claim Details'!$I$19="No"),Rates!$H$17,IF(AND(U181="A",'Claim Details'!$I$28&gt;=Rates!$J$14,'Claim Details'!$I$28&lt;=Rates!$J$15,'Claim Details'!$I$19="Yes"),Rates!$K$17,IF(AND(U181="A",'Claim Details'!$I$28&gt;=Rates!$J$14,'Claim Details'!$I$28&lt;=Rates!$J$15,'Claim Details'!$I$19="No"),Rates!$J$17,IF(AND(U181="B",'Claim Details'!$I$28&gt;=Rates!$D$14,'Claim Details'!$I$28&lt;=Rates!$D$15,'Claim Details'!$I$19="Yes"),Rates!$E$18,IF(AND(U181="B",'Claim Details'!$I$28&gt;=Rates!$D$14,'Claim Details'!$I$28&lt;=Rates!$D$15,'Claim Details'!$I$19="No"),Rates!$D$18,IF(AND(U181="B",'Claim Details'!$I$28&gt;=Rates!$F$14,'Claim Details'!$I$28&lt;=Rates!$F$15,'Claim Details'!$I$19="Yes"),Rates!$G$18,IF(AND(U181="B",'Claim Details'!$I$28&gt;=Rates!$F$14,'Claim Details'!$I$28&lt;=Rates!$F$15,'Claim Details'!$I$19="No"),Rates!$F$18,IF(AND(U181="B",'Claim Details'!$I$28&gt;=Rates!$H$14,'Claim Details'!$I$28&lt;=Rates!$H$15,'Claim Details'!$I$19="Yes"),Rates!$I$18,IF(AND(U181="B",'Claim Details'!$I$28&gt;=Rates!$H$14,'Claim Details'!$I$28&lt;=Rates!$H$15,'Claim Details'!$I$19="No"),Rates!$H$18,IF(AND(U181="B",'Claim Details'!$I$28&gt;=Rates!$J$14,'Claim Details'!$I$28&lt;=Rates!$J$15,'Claim Details'!$I$19="Yes"),Rates!$K$18,IF(AND(U181="B",'Claim Details'!$I$28&gt;=Rates!$J$14,'Claim Details'!$I$28&lt;=Rates!$J$15,'Claim Details'!$I$19="No"),Rates!$J$18,IF(AND(U181="C",'Claim Details'!$I$28&gt;=Rates!$D$14,'Claim Details'!$I$28&lt;=Rates!$D$15,'Claim Details'!$I$19="Yes"),Rates!$E$19,IF(AND(U181="C",'Claim Details'!$I$28&gt;=Rates!$D$14,'Claim Details'!$I$28&lt;=Rates!$D$15,'Claim Details'!$I$19="No"),Rates!$D$19,IF(AND(U181="C",'Claim Details'!$I$28&gt;=Rates!$F$14,'Claim Details'!$I$28&lt;=Rates!$F$15,'Claim Details'!$I$19="Yes"),Rates!$G$19,IF(AND(U181="C",'Claim Details'!$I$28&gt;=Rates!$F$14,'Claim Details'!$I$28&lt;=Rates!$F$15,'Claim Details'!$I$19="No"),Rates!$F$19,IF(AND(U181="C",'Claim Details'!$I$28&gt;=Rates!$H$14,'Claim Details'!$I$28&lt;=Rates!$H$15,'Claim Details'!$I$19="Yes"),Rates!$I$19,IF(AND(U181="C",'Claim Details'!$I$28&gt;=Rates!$H$14,'Claim Details'!$I$28&lt;=Rates!$H$15,'Claim Details'!$I$19="No"),Rates!$H$19,IF(AND(U181="C",'Claim Details'!$I$28&gt;=Rates!$J$14,'Claim Details'!$I$28&lt;=Rates!$J$15,'Claim Details'!$I$19="Yes"),Rates!$K$19,IF(AND(U181="C",'Claim Details'!$I$28&gt;=Rates!$J$14,'Claim Details'!$I$28&lt;=Rates!$J$15,'Claim Details'!$I$19="No"),Rates!$J$19,"£0.00"))))))))))))))))))))))))</f>
        <v>£0.00</v>
      </c>
      <c r="AY181" s="189" t="str">
        <f>IF(AND(C181="A",'Claim Details'!$I$28&gt;=Rates!$D$14,'Claim Details'!$I$28&lt;=Rates!$D$15,'Claim Details'!$I$19="Yes"),Rates!$J$25,IF(AND(C181="A",'Claim Details'!$I$28&gt;=Rates!$D$14,'Claim Details'!$I$28&lt;=Rates!$D$15,'Claim Details'!$I$19="No"),Rates!$D$25,IF(AND(C181="A",'Claim Details'!$I$28&gt;=Rates!$F$14,'Claim Details'!$I$28&lt;=Rates!$F$15,'Claim Details'!$I$19="Yes"),Rates!$G$25,IF(AND(C181="A",'Claim Details'!$I$28&gt;=Rates!$F$14,'Claim Details'!$I$28&lt;=Rates!$F$15,'Claim Details'!$I$19="No"),Rates!$F$25,IF(AND(C181="A",'Claim Details'!$I$28&gt;=Rates!$H$14,'Claim Details'!$I$28&lt;=Rates!$H$15,'Claim Details'!$I$19="Yes"),Rates!$I$25,IF(AND(C181="A",'Claim Details'!$I$28&gt;=Rates!$H$14,'Claim Details'!$I$28&lt;=Rates!$H$15,'Claim Details'!$I$19="No"),Rates!$H$25,IF(AND(C181="A",'Claim Details'!$I$28&gt;=Rates!$J$14,'Claim Details'!$I$28&lt;=Rates!$J$15,'Claim Details'!$I$19="Yes"),Rates!$K$25,IF(AND(C181="A",'Claim Details'!$I$28&gt;=Rates!$J$14,'Claim Details'!$I$28&lt;=Rates!$J$15,'Claim Details'!$I$19="No"),Rates!$J$25,IF(AND(C181="B",'Claim Details'!$I$28&gt;=Rates!$D$14,'Claim Details'!$I$28&lt;=Rates!$D$15,'Claim Details'!$I$19="Yes"),Rates!$E$26,IF(AND(C181="B",'Claim Details'!$I$28&gt;=Rates!$D$14,'Claim Details'!$I$28&lt;=Rates!$D$15,'Claim Details'!$I$19="No"),Rates!$D$26,IF(AND(C181="B",'Claim Details'!$I$28&gt;=Rates!$F$14,'Claim Details'!$I$28&lt;=Rates!$F$15,'Claim Details'!$I$19="Yes"),Rates!$G$26,IF(AND(C181="B",'Claim Details'!$I$28&gt;=Rates!$F$14,'Claim Details'!$I$28&lt;=Rates!$F$15,'Claim Details'!$I$19="No"),Rates!$F$26,IF(AND(C181="B",'Claim Details'!$I$28&gt;=Rates!$H$14,'Claim Details'!$I$28&lt;=Rates!$H$15,'Claim Details'!$I$19="Yes"),Rates!$I$26,IF(AND(C181="B",'Claim Details'!$I$28&gt;=Rates!$H$14,'Claim Details'!$I$28&lt;=Rates!$H$15,'Claim Details'!$I$19="No"),Rates!$H$26,IF(AND(C181="B",'Claim Details'!$I$28&gt;=Rates!$J$14,'Claim Details'!$I$28&lt;=Rates!$J$15,'Claim Details'!$I$19="Yes"),Rates!$K$26,IF(AND(C181="B",'Claim Details'!$I$28&gt;=Rates!$J$14,'Claim Details'!$I$28&lt;=Rates!$J$15,'Claim Details'!$I$19="No"),Rates!$J$26,IF(AND(C181="C",'Claim Details'!$I$28&gt;=Rates!$D$14,'Claim Details'!$I$28&lt;=Rates!$D$15,'Claim Details'!$I$19="Yes"),Rates!$E$27,IF(AND(C181="C",'Claim Details'!$I$28&gt;=Rates!$D$14,'Claim Details'!$I$28&lt;=Rates!$D$15,'Claim Details'!$I$19="No"),Rates!$D$27,IF(AND(C181="C",'Claim Details'!$I$28&gt;=Rates!$F$14,'Claim Details'!$I$28&lt;=Rates!$F$15,'Claim Details'!$I$19="Yes"),Rates!$G$27,IF(AND(C181="C",'Claim Details'!$I$28&gt;=Rates!$F$14,'Claim Details'!$I$28&lt;=Rates!$F$15,'Claim Details'!$I$19="No"),Rates!$F$27,IF(AND(C181="C",'Claim Details'!$I$28&gt;=Rates!$H$14,'Claim Details'!$I$28&lt;=Rates!$H$15,'Claim Details'!$I$19="Yes"),Rates!$I$27,IF(AND(C181="C",'Claim Details'!$I$28&gt;=Rates!$H$14,'Claim Details'!$I$28&lt;=Rates!$H$15,'Claim Details'!$I$19="No"),Rates!$H$27,IF(AND(C181="C",'Claim Details'!$I$28&gt;=Rates!$J$14,'Claim Details'!$I$28&lt;=Rates!$J$15,'Claim Details'!$I$19="Yes"),Rates!$K$27,IF(AND(C181="C",'Claim Details'!$I$28&gt;=Rates!$J$14,'Claim Details'!$I$28&lt;=Rates!$J$15,'Claim Details'!$I$19="No"),Rates!$J$27,"£0.00"))))))))))))))))))))))))</f>
        <v>£0.00</v>
      </c>
      <c r="AZ181" s="189" t="str">
        <f>IF(AND(C181="A",'Claim Details'!$I$28&gt;=Rates!$D$14,'Claim Details'!$I$28&lt;=Rates!$D$15,'Claim Details'!$I$19="Yes"),Rates!$E$20,IF(AND(C181="A",'Claim Details'!$I$28&gt;=Rates!$D$14,'Claim Details'!$I$28&lt;=Rates!$D$15,'Claim Details'!$I$19="No"),Rates!$D$20,IF(AND(C181="A",'Claim Details'!$I$28&gt;=Rates!$F$14,'Claim Details'!$I$28&lt;=Rates!$F$15,'Claim Details'!$I$19="Yes"),Rates!$G$20,IF(AND(C181="A",'Claim Details'!$I$28&gt;=Rates!$F$14,'Claim Details'!$I$28&lt;=Rates!$F$15,'Claim Details'!$I$19="No"),Rates!$F$20,IF(AND(C181="A",'Claim Details'!$I$28&gt;=Rates!$H$14,'Claim Details'!$I$28&lt;=Rates!$H$15,'Claim Details'!$I$19="Yes"),Rates!$I$20,IF(AND(C181="A",'Claim Details'!$I$28&gt;=Rates!$H$14,'Claim Details'!$I$28&lt;=Rates!$H$15,'Claim Details'!$I$19="No"),Rates!$H$20,IF(AND(C181="A",'Claim Details'!$I$28&gt;=Rates!$J$14,'Claim Details'!$I$28&lt;=Rates!$J$15,'Claim Details'!$I$19="Yes"),Rates!$K$20,IF(AND(C181="A",'Claim Details'!$I$28&gt;=Rates!$J$14,'Claim Details'!$I$28&lt;=Rates!$J$15,'Claim Details'!$I$19="No"),Rates!$J$20,IF(AND(C181="B",'Claim Details'!$I$28&gt;=Rates!$D$14,'Claim Details'!$I$28&lt;=Rates!$D$15,'Claim Details'!$I$19="Yes"),Rates!$E$21,IF(AND(C181="B",'Claim Details'!$I$28&gt;=Rates!$D$14,'Claim Details'!$I$28&lt;=Rates!$D$15,'Claim Details'!$I$19="No"),Rates!$D$21,IF(AND(C181="B",'Claim Details'!$I$28&gt;=Rates!$F$14,'Claim Details'!$I$28&lt;=Rates!$F$15,'Claim Details'!$I$19="Yes"),Rates!$G$21,IF(AND(C181="B",'Claim Details'!$I$28&gt;=Rates!$F$14,'Claim Details'!$I$28&lt;=Rates!$F$15,'Claim Details'!$I$19="No"),Rates!$F$21,IF(AND(C181="B",'Claim Details'!$I$28&gt;=Rates!$H$14,'Claim Details'!$I$28&lt;=Rates!$H$15,'Claim Details'!$I$19="Yes"),Rates!$I$21,IF(AND(C181="B",'Claim Details'!$I$28&gt;=Rates!$H$14,'Claim Details'!$I$28&lt;=Rates!$H$15,'Claim Details'!$I$19="No"),Rates!$H$21,IF(AND(C181="B",'Claim Details'!$I$28&gt;=Rates!$J$14,'Claim Details'!$I$28&lt;=Rates!$J$15,'Claim Details'!$I$19="Yes"),Rates!$K$21,IF(AND(C181="B",'Claim Details'!$I$28&gt;=Rates!$J$14,'Claim Details'!$I$28&lt;=Rates!$J$15,'Claim Details'!$I$19="No"),Rates!$J$21,"£0.00"))))))))))))))))</f>
        <v>£0.00</v>
      </c>
      <c r="BA181" s="189" t="str">
        <f>IF(AND(C181="A",'Claim Details'!$I$28&gt;=Rates!$D$14,'Claim Details'!$I$28&lt;=Rates!$D$15,'Claim Details'!$I$19="Yes"),Rates!$E$22,IF(AND(C181="A",'Claim Details'!$I$28&gt;=Rates!$D$14,'Claim Details'!$I$28&lt;=Rates!$D$15,'Claim Details'!$I$19="No"),Rates!$D$22,IF(AND(C181="A",'Claim Details'!$I$28&gt;=Rates!$F$14,'Claim Details'!$I$28&lt;=Rates!$F$15,'Claim Details'!$I$19="Yes"),Rates!$G$22,IF(AND(C181="A",'Claim Details'!$I$28&gt;=Rates!$F$14,'Claim Details'!$I$28&lt;=Rates!$F$15,'Claim Details'!$I$19="No"),Rates!$F$22,IF(AND(C181="A",'Claim Details'!$I$28&gt;=Rates!$H$14,'Claim Details'!$I$28&lt;=Rates!$H$15,'Claim Details'!$I$19="Yes"),Rates!$I$22,IF(AND(C181="A",'Claim Details'!$I$28&gt;=Rates!$H$14,'Claim Details'!$I$28&lt;=Rates!$H$15,'Claim Details'!$I$19="No"),Rates!$H$22,IF(AND(C181="A",'Claim Details'!$I$28&gt;=Rates!$J$14,'Claim Details'!$I$28&lt;=Rates!$J$15,'Claim Details'!$I$19="Yes"),Rates!$K$22,IF(AND(C181="A",'Claim Details'!$I$28&gt;=Rates!$J$14,'Claim Details'!$I$28&lt;=Rates!$J$15,'Claim Details'!$I$19="No"),Rates!$J$22,IF(AND(C181="B",'Claim Details'!$I$28&gt;=Rates!$D$14,'Claim Details'!$I$28&lt;=Rates!$D$15,'Claim Details'!$I$19="Yes"),Rates!$E$23,IF(AND(C181="B",'Claim Details'!$I$28&gt;=Rates!$D$14,'Claim Details'!$I$28&lt;=Rates!$D$15,'Claim Details'!$I$19="No"),Rates!$D$23,IF(AND(C181="B",'Claim Details'!$I$28&gt;=Rates!$F$14,'Claim Details'!$I$28&lt;=Rates!$F$15,'Claim Details'!$I$19="Yes"),Rates!$G$23,IF(AND(C181="B",'Claim Details'!$I$28&gt;=Rates!$F$14,'Claim Details'!$I$28&lt;=Rates!$F$15,'Claim Details'!$I$19="No"),Rates!$F$23,IF(AND(C181="B",'Claim Details'!$I$28&gt;=Rates!$H$14,'Claim Details'!$I$28&lt;=Rates!$H$15,'Claim Details'!$I$19="Yes"),Rates!$I$23,IF(AND(C181="B",'Claim Details'!$I$28&gt;=Rates!$H$14,'Claim Details'!$I$28&lt;=Rates!$H$15,'Claim Details'!$I$19="No"),Rates!$H$23,IF(AND(C181="B",'Claim Details'!$I$28&gt;=Rates!$J$14,'Claim Details'!$I$28&lt;=Rates!$J$15,'Claim Details'!$I$19="Yes"),Rates!$K$23,IF(AND(C181="B",'Claim Details'!$I$28&gt;=Rates!$J$14,'Claim Details'!$I$28&lt;=Rates!$J$15,'Claim Details'!$I$19="No"),Rates!$J$23,IF(AND(C181="C",'Claim Details'!$I$28&gt;=Rates!$D$14,'Claim Details'!$I$28&lt;=Rates!$D$15,'Claim Details'!$I$19="Yes"),Rates!$E$24,IF(AND(C181="C",'Claim Details'!$I$28&gt;=Rates!$D$14,'Claim Details'!$I$28&lt;=Rates!$D$15,'Claim Details'!$I$19="No"),Rates!$D$24,IF(AND(C181="C",'Claim Details'!$I$28&gt;=Rates!$F$14,'Claim Details'!$I$28&lt;=Rates!$F$15,'Claim Details'!$I$19="Yes"),Rates!$G$24,IF(AND(C181="C",'Claim Details'!$I$28&gt;=Rates!$F$14,'Claim Details'!$I$28&lt;=Rates!$F$15,'Claim Details'!$I$19="No"),Rates!$F$24,IF(AND(C181="C",'Claim Details'!$I$28&gt;=Rates!$H$14,'Claim Details'!$I$28&lt;=Rates!$H$15,'Claim Details'!$I$19="Yes"),Rates!$I$24,IF(AND(C181="C",'Claim Details'!$I$28&gt;=Rates!$H$14,'Claim Details'!$I$28&lt;=Rates!$H$15,'Claim Details'!$I$19="No"),Rates!$H$24,IF(AND(C181="C",'Claim Details'!$I$28&gt;=Rates!$J$14,'Claim Details'!$I$28&lt;=Rates!$J$15,'Claim Details'!$I$19="Yes"),Rates!$K$24,IF(AND(C181="C",'Claim Details'!$I$28&gt;=Rates!$J$14,'Claim Details'!$I$28&lt;=Rates!$J$15,'Claim Details'!$I$19="No"),Rates!$J$24,"£0.00"))))))))))))))))))))))))</f>
        <v>£0.00</v>
      </c>
      <c r="BB181" s="189" t="str">
        <f t="shared" si="42"/>
        <v>£0.00</v>
      </c>
      <c r="BC181" s="1"/>
      <c r="BD181" s="189" t="str">
        <f>IF(AND(AE181="A",'Claim Details'!$I$28&gt;=Rates!$D$14,'Claim Details'!$I$28&lt;=Rates!$D$15,'Claim Details'!$I$19="Yes"),Rates!$J$17,IF(AND(AE181="A",'Claim Details'!$I$28&gt;=Rates!$D$14,'Claim Details'!$I$28&lt;=Rates!$D$15,'Claim Details'!$I$19="No"),Rates!$D$17,IF(AND(AE181="A",'Claim Details'!$I$28&gt;=Rates!$F$14,'Claim Details'!$I$28&lt;=Rates!$F$15,'Claim Details'!$I$19="Yes"),Rates!$G$17,IF(AND(AE181="A",'Claim Details'!$I$28&gt;=Rates!$F$14,'Claim Details'!$I$28&lt;=Rates!$F$15,'Claim Details'!$I$19="No"),Rates!$F$17,IF(AND(AE181="A",'Claim Details'!$I$28&gt;=Rates!$H$14,'Claim Details'!$I$28&lt;=Rates!$H$15,'Claim Details'!$I$19="Yes"),Rates!$I$17,IF(AND(AE181="A",'Claim Details'!$I$28&gt;=Rates!$H$14,'Claim Details'!$I$28&lt;=Rates!$H$15,'Claim Details'!$I$19="No"),Rates!$H$17,IF(AND(AE181="A",'Claim Details'!$I$28&gt;=Rates!$J$14,'Claim Details'!$I$28&lt;=Rates!$J$15,'Claim Details'!$I$19="Yes"),Rates!$K$17,IF(AND(AE181="A",'Claim Details'!$I$28&gt;=Rates!$J$14,'Claim Details'!$I$28&lt;=Rates!$J$15,'Claim Details'!$I$19="No"),Rates!$J$17,IF(AND(AE181="B",'Claim Details'!$I$28&gt;=Rates!$D$14,'Claim Details'!$I$28&lt;=Rates!$D$15,'Claim Details'!$I$19="Yes"),Rates!$E$18,IF(AND(AE181="B",'Claim Details'!$I$28&gt;=Rates!$D$14,'Claim Details'!$I$28&lt;=Rates!$D$15,'Claim Details'!$I$19="No"),Rates!$D$18,IF(AND(AE181="B",'Claim Details'!$I$28&gt;=Rates!$F$14,'Claim Details'!$I$28&lt;=Rates!$F$15,'Claim Details'!$I$19="Yes"),Rates!$G$18,IF(AND(AE181="B",'Claim Details'!$I$28&gt;=Rates!$F$14,'Claim Details'!$I$28&lt;=Rates!$F$15,'Claim Details'!$I$19="No"),Rates!$F$18,IF(AND(AE181="B",'Claim Details'!$I$28&gt;=Rates!$H$14,'Claim Details'!$I$28&lt;=Rates!$H$15,'Claim Details'!$I$19="Yes"),Rates!$I$18,IF(AND(AE181="B",'Claim Details'!$I$28&gt;=Rates!$H$14,'Claim Details'!$I$28&lt;=Rates!$H$15,'Claim Details'!$I$19="No"),Rates!$H$18,IF(AND(AE181="B",'Claim Details'!$I$28&gt;=Rates!$J$14,'Claim Details'!$I$28&lt;=Rates!$J$15,'Claim Details'!$I$19="Yes"),Rates!$K$18,IF(AND(AE181="B",'Claim Details'!$I$28&gt;=Rates!$J$14,'Claim Details'!$I$28&lt;=Rates!$J$15,'Claim Details'!$I$19="No"),Rates!$J$18,IF(AND(AE181="C",'Claim Details'!$I$28&gt;=Rates!$D$14,'Claim Details'!$I$28&lt;=Rates!$D$15,'Claim Details'!$I$19="Yes"),Rates!$E$19,IF(AND(AE181="C",'Claim Details'!$I$28&gt;=Rates!$D$14,'Claim Details'!$I$28&lt;=Rates!$D$15,'Claim Details'!$I$19="No"),Rates!$D$19,IF(AND(AE181="C",'Claim Details'!$I$28&gt;=Rates!$F$14,'Claim Details'!$I$28&lt;=Rates!$F$15,'Claim Details'!$I$19="Yes"),Rates!$G$19,IF(AND(AE181="C",'Claim Details'!$I$28&gt;=Rates!$F$14,'Claim Details'!$I$28&lt;=Rates!$F$15,'Claim Details'!$I$19="No"),Rates!$F$19,IF(AND(AE181="C",'Claim Details'!$I$28&gt;=Rates!$H$14,'Claim Details'!$I$28&lt;=Rates!$H$15,'Claim Details'!$I$19="Yes"),Rates!$I$19,IF(AND(AE181="C",'Claim Details'!$I$28&gt;=Rates!$H$14,'Claim Details'!$I$28&lt;=Rates!$H$15,'Claim Details'!$I$19="No"),Rates!$H$19,IF(AND(AE181="C",'Claim Details'!$I$28&gt;=Rates!$J$14,'Claim Details'!$I$28&lt;=Rates!$J$15,'Claim Details'!$I$19="Yes"),Rates!$K$19,IF(AND(AE181="C",'Claim Details'!$I$28&gt;=Rates!$J$14,'Claim Details'!$I$28&lt;=Rates!$J$15,'Claim Details'!$I$19="No"),Rates!$J$19,"£0.00"))))))))))))))))))))))))</f>
        <v>£0.00</v>
      </c>
      <c r="BE181" s="189" t="str">
        <f>IF(AND(AE181="A",'Claim Details'!$I$28&gt;=Rates!$D$14,'Claim Details'!$I$28&lt;=Rates!$D$15,'Claim Details'!$I$19="Yes"),Rates!$J$25,IF(AND(AE181="A",'Claim Details'!$I$28&gt;=Rates!$D$14,'Claim Details'!$I$28&lt;=Rates!$D$15,'Claim Details'!$I$19="No"),Rates!$D$25,IF(AND(AE181="A",'Claim Details'!$I$28&gt;=Rates!$F$14,'Claim Details'!$I$28&lt;=Rates!$F$15,'Claim Details'!$I$19="Yes"),Rates!$G$25,IF(AND(AE181="A",'Claim Details'!$I$28&gt;=Rates!$F$14,'Claim Details'!$I$28&lt;=Rates!$F$15,'Claim Details'!$I$19="No"),Rates!$F$25,IF(AND(AE181="A",'Claim Details'!$I$28&gt;=Rates!$H$14,'Claim Details'!$I$28&lt;=Rates!$H$15,'Claim Details'!$I$19="Yes"),Rates!$I$25,IF(AND(AE181="A",'Claim Details'!$I$28&gt;=Rates!$H$14,'Claim Details'!$I$28&lt;=Rates!$H$15,'Claim Details'!$I$19="No"),Rates!$H$25,IF(AND(AE181="A",'Claim Details'!$I$28&gt;=Rates!$J$14,'Claim Details'!$I$28&lt;=Rates!$J$15,'Claim Details'!$I$19="Yes"),Rates!$K$25,IF(AND(AE181="A",'Claim Details'!$I$28&gt;=Rates!$J$14,'Claim Details'!$I$28&lt;=Rates!$J$15,'Claim Details'!$I$19="No"),Rates!$J$25,IF(AND(AE181="B",'Claim Details'!$I$28&gt;=Rates!$D$14,'Claim Details'!$I$28&lt;=Rates!$D$15,'Claim Details'!$I$19="Yes"),Rates!$E$26,IF(AND(AE181="B",'Claim Details'!$I$28&gt;=Rates!$D$14,'Claim Details'!$I$28&lt;=Rates!$D$15,'Claim Details'!$I$19="No"),Rates!$D$26,IF(AND(AE181="B",'Claim Details'!$I$28&gt;=Rates!$F$14,'Claim Details'!$I$28&lt;=Rates!$F$15,'Claim Details'!$I$19="Yes"),Rates!$G$26,IF(AND(AE181="B",'Claim Details'!$I$28&gt;=Rates!$F$14,'Claim Details'!$I$28&lt;=Rates!$F$15,'Claim Details'!$I$19="No"),Rates!$F$26,IF(AND(AE181="B",'Claim Details'!$I$28&gt;=Rates!$H$14,'Claim Details'!$I$28&lt;=Rates!$H$15,'Claim Details'!$I$19="Yes"),Rates!$I$26,IF(AND(AE181="B",'Claim Details'!$I$28&gt;=Rates!$H$14,'Claim Details'!$I$28&lt;=Rates!$H$15,'Claim Details'!$I$19="No"),Rates!$H$26,IF(AND(AE181="B",'Claim Details'!$I$28&gt;=Rates!$J$14,'Claim Details'!$I$28&lt;=Rates!$J$15,'Claim Details'!$I$19="Yes"),Rates!$K$26,IF(AND(AE181="B",'Claim Details'!$I$28&gt;=Rates!$J$14,'Claim Details'!$I$28&lt;=Rates!$J$15,'Claim Details'!$I$19="No"),Rates!$J$26,IF(AND(AE181="C",'Claim Details'!$I$28&gt;=Rates!$D$14,'Claim Details'!$I$28&lt;=Rates!$D$15,'Claim Details'!$I$19="Yes"),Rates!$E$27,IF(AND(AE181="C",'Claim Details'!$I$28&gt;=Rates!$D$14,'Claim Details'!$I$28&lt;=Rates!$D$15,'Claim Details'!$I$19="No"),Rates!$D$27,IF(AND(AE181="C",'Claim Details'!$I$28&gt;=Rates!$F$14,'Claim Details'!$I$28&lt;=Rates!$F$15,'Claim Details'!$I$19="Yes"),Rates!$G$27,IF(AND(AE181="C",'Claim Details'!$I$28&gt;=Rates!$F$14,'Claim Details'!$I$28&lt;=Rates!$F$15,'Claim Details'!$I$19="No"),Rates!$F$27,IF(AND(AE181="C",'Claim Details'!$I$28&gt;=Rates!$H$14,'Claim Details'!$I$28&lt;=Rates!$H$15,'Claim Details'!$I$19="Yes"),Rates!$I$27,IF(AND(AE181="C",'Claim Details'!$I$28&gt;=Rates!$H$14,'Claim Details'!$I$28&lt;=Rates!$H$15,'Claim Details'!$I$19="No"),Rates!$H$27,IF(AND(AE181="C",'Claim Details'!$I$28&gt;=Rates!$J$14,'Claim Details'!$I$28&lt;=Rates!$J$15,'Claim Details'!$I$19="Yes"),Rates!$K$27,IF(AND(AE181="C",'Claim Details'!$I$28&gt;=Rates!$J$14,'Claim Details'!$I$28&lt;=Rates!$J$15,'Claim Details'!$I$19="No"),Rates!$J$27,"£0.00"))))))))))))))))))))))))</f>
        <v>£0.00</v>
      </c>
      <c r="BF181" s="189" t="str">
        <f>IF(AND(AE181="A",'Claim Details'!$I$28&gt;=Rates!$D$14,'Claim Details'!$I$28&lt;=Rates!$D$15,'Claim Details'!$I$19="Yes"),Rates!$E$20,IF(AND(AE181="A",'Claim Details'!$I$28&gt;=Rates!$D$14,'Claim Details'!$I$28&lt;=Rates!$D$15,'Claim Details'!$I$19="No"),Rates!$D$20,IF(AND(AE181="A",'Claim Details'!$I$28&gt;=Rates!$F$14,'Claim Details'!$I$28&lt;=Rates!$F$15,'Claim Details'!$I$19="Yes"),Rates!$G$20,IF(AND(AE181="A",'Claim Details'!$I$28&gt;=Rates!$F$14,'Claim Details'!$I$28&lt;=Rates!$F$15,'Claim Details'!$I$19="No"),Rates!$F$20,IF(AND(AE181="A",'Claim Details'!$I$28&gt;=Rates!$H$14,'Claim Details'!$I$28&lt;=Rates!$H$15,'Claim Details'!$I$19="Yes"),Rates!$I$20,IF(AND(AE181="A",'Claim Details'!$I$28&gt;=Rates!$H$14,'Claim Details'!$I$28&lt;=Rates!$H$15,'Claim Details'!$I$19="No"),Rates!$H$20,IF(AND(AE181="A",'Claim Details'!$I$28&gt;=Rates!$J$14,'Claim Details'!$I$28&lt;=Rates!$J$15,'Claim Details'!$I$19="Yes"),Rates!$K$20,IF(AND(AE181="A",'Claim Details'!$I$28&gt;=Rates!$J$14,'Claim Details'!$I$28&lt;=Rates!$J$15,'Claim Details'!$I$19="No"),Rates!$J$20,IF(AND(AE181="B",'Claim Details'!$I$28&gt;=Rates!$D$14,'Claim Details'!$I$28&lt;=Rates!$D$15,'Claim Details'!$I$19="Yes"),Rates!$E$21,IF(AND(AE181="B",'Claim Details'!$I$28&gt;=Rates!$D$14,'Claim Details'!$I$28&lt;=Rates!$D$15,'Claim Details'!$I$19="No"),Rates!$D$21,IF(AND(AE181="B",'Claim Details'!$I$28&gt;=Rates!$F$14,'Claim Details'!$I$28&lt;=Rates!$F$15,'Claim Details'!$I$19="Yes"),Rates!$G$21,IF(AND(AE181="B",'Claim Details'!$I$28&gt;=Rates!$F$14,'Claim Details'!$I$28&lt;=Rates!$F$15,'Claim Details'!$I$19="No"),Rates!$F$21,IF(AND(AE181="B",'Claim Details'!$I$28&gt;=Rates!$H$14,'Claim Details'!$I$28&lt;=Rates!$H$15,'Claim Details'!$I$19="Yes"),Rates!$I$21,IF(AND(AE181="B",'Claim Details'!$I$28&gt;=Rates!$H$14,'Claim Details'!$I$28&lt;=Rates!$H$15,'Claim Details'!$I$19="No"),Rates!$H$21,IF(AND(AE181="B",'Claim Details'!$I$28&gt;=Rates!$J$14,'Claim Details'!$I$28&lt;=Rates!$J$15,'Claim Details'!$I$19="Yes"),Rates!$K$21,IF(AND(AE181="B",'Claim Details'!$I$28&gt;=Rates!$J$14,'Claim Details'!$I$28&lt;=Rates!$J$15,'Claim Details'!$I$19="No"),Rates!$J$21,"£0.00"))))))))))))))))</f>
        <v>£0.00</v>
      </c>
      <c r="BG181" s="189" t="str">
        <f>IF(AND(AE181="A",'Claim Details'!$I$28&gt;=Rates!$D$14,'Claim Details'!$I$28&lt;=Rates!$D$15,'Claim Details'!$I$19="Yes"),Rates!$E$22,IF(AND(AE181="A",'Claim Details'!$I$28&gt;=Rates!$D$14,'Claim Details'!$I$28&lt;=Rates!$D$15,'Claim Details'!$I$19="No"),Rates!$D$22,IF(AND(AE181="A",'Claim Details'!$I$28&gt;=Rates!$F$14,'Claim Details'!$I$28&lt;=Rates!$F$15,'Claim Details'!$I$19="Yes"),Rates!$G$22,IF(AND(AE181="A",'Claim Details'!$I$28&gt;=Rates!$F$14,'Claim Details'!$I$28&lt;=Rates!$F$15,'Claim Details'!$I$19="No"),Rates!$F$22,IF(AND(AE181="A",'Claim Details'!$I$28&gt;=Rates!$H$14,'Claim Details'!$I$28&lt;=Rates!$H$15,'Claim Details'!$I$19="Yes"),Rates!$I$22,IF(AND(AE181="A",'Claim Details'!$I$28&gt;=Rates!$H$14,'Claim Details'!$I$28&lt;=Rates!$H$15,'Claim Details'!$I$19="No"),Rates!$H$22,IF(AND(AE181="A",'Claim Details'!$I$28&gt;=Rates!$J$14,'Claim Details'!$I$28&lt;=Rates!$J$15,'Claim Details'!$I$19="Yes"),Rates!$K$22,IF(AND(AE181="A",'Claim Details'!$I$28&gt;=Rates!$J$14,'Claim Details'!$I$28&lt;=Rates!$J$15,'Claim Details'!$I$19="No"),Rates!$J$22,IF(AND(AE181="B",'Claim Details'!$I$28&gt;=Rates!$D$14,'Claim Details'!$I$28&lt;=Rates!$D$15,'Claim Details'!$I$19="Yes"),Rates!$E$23,IF(AND(AE181="B",'Claim Details'!$I$28&gt;=Rates!$D$14,'Claim Details'!$I$28&lt;=Rates!$D$15,'Claim Details'!$I$19="No"),Rates!$D$23,IF(AND(AE181="B",'Claim Details'!$I$28&gt;=Rates!$F$14,'Claim Details'!$I$28&lt;=Rates!$F$15,'Claim Details'!$I$19="Yes"),Rates!$G$23,IF(AND(AE181="B",'Claim Details'!$I$28&gt;=Rates!$F$14,'Claim Details'!$I$28&lt;=Rates!$F$15,'Claim Details'!$I$19="No"),Rates!$F$23,IF(AND(AE181="B",'Claim Details'!$I$28&gt;=Rates!$H$14,'Claim Details'!$I$28&lt;=Rates!$H$15,'Claim Details'!$I$19="Yes"),Rates!$I$23,IF(AND(AE181="B",'Claim Details'!$I$28&gt;=Rates!$H$14,'Claim Details'!$I$28&lt;=Rates!$H$15,'Claim Details'!$I$19="No"),Rates!$H$23,IF(AND(AE181="B",'Claim Details'!$I$28&gt;=Rates!$J$14,'Claim Details'!$I$28&lt;=Rates!$J$15,'Claim Details'!$I$19="Yes"),Rates!$K$23,IF(AND(AE181="B",'Claim Details'!$I$28&gt;=Rates!$J$14,'Claim Details'!$I$28&lt;=Rates!$J$15,'Claim Details'!$I$19="No"),Rates!$J$23,IF(AND(AE181="C",'Claim Details'!$I$28&gt;=Rates!$D$14,'Claim Details'!$I$28&lt;=Rates!$D$15,'Claim Details'!$I$19="Yes"),Rates!$E$24,IF(AND(AE181="C",'Claim Details'!$I$28&gt;=Rates!$D$14,'Claim Details'!$I$28&lt;=Rates!$D$15,'Claim Details'!$I$19="No"),Rates!$D$24,IF(AND(AE181="C",'Claim Details'!$I$28&gt;=Rates!$F$14,'Claim Details'!$I$28&lt;=Rates!$F$15,'Claim Details'!$I$19="Yes"),Rates!$G$24,IF(AND(AE181="C",'Claim Details'!$I$28&gt;=Rates!$F$14,'Claim Details'!$I$28&lt;=Rates!$F$15,'Claim Details'!$I$19="No"),Rates!$F$24,IF(AND(AE181="C",'Claim Details'!$I$28&gt;=Rates!$H$14,'Claim Details'!$I$28&lt;=Rates!$H$15,'Claim Details'!$I$19="Yes"),Rates!$I$24,IF(AND(AE181="C",'Claim Details'!$I$28&gt;=Rates!$H$14,'Claim Details'!$I$28&lt;=Rates!$H$15,'Claim Details'!$I$19="No"),Rates!$H$24,IF(AND(AE181="C",'Claim Details'!$I$28&gt;=Rates!$J$14,'Claim Details'!$I$28&lt;=Rates!$J$15,'Claim Details'!$I$19="Yes"),Rates!$K$24,IF(AND(AE181="C",'Claim Details'!$I$28&gt;=Rates!$J$14,'Claim Details'!$I$28&lt;=Rates!$J$15,'Claim Details'!$I$19="No"),Rates!$J$24,"£0.00"))))))))))))))))))))))))</f>
        <v>£0.00</v>
      </c>
      <c r="BH181" s="189" t="str">
        <f t="shared" si="43"/>
        <v>£0.00</v>
      </c>
      <c r="BI181" s="189">
        <f t="shared" si="44"/>
        <v>0</v>
      </c>
      <c r="BO181" s="202" t="str">
        <f>IF(H181="","£0.00",IF(AP181="4","£0.00",IF(AP181="5","£0.00",IF(AP181="1","£0.00",((AQ181*H181)*'Claim Details'!$F$111)/100))))</f>
        <v>£0.00</v>
      </c>
      <c r="BP181" s="202" t="str">
        <f>IF(T181="","£0.00",IF(AP181="4","£0.00",IF(AP181="5","£0.00",IF(AP181="1","£0.00",((AR181*T181)*'Claim Details'!$N$111)/100))))</f>
        <v>£0.00</v>
      </c>
      <c r="BQ181" s="202" t="str">
        <f>IF(AI181="","£0.00",IF(AP181="4","£0.00",IF(AP181="5","£0.00",IF(AP181="1","£0.00",((BI181*AI181)*'Claim Details'!$W$111)/100))))</f>
        <v>£0.00</v>
      </c>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row>
    <row r="182" spans="1:97" ht="15">
      <c r="A182" s="145"/>
      <c r="B182" s="91"/>
      <c r="C182" s="96"/>
      <c r="D182" s="97"/>
      <c r="E182" s="98"/>
      <c r="F182" s="89"/>
      <c r="G182" s="99"/>
      <c r="H182" s="100"/>
      <c r="I182" s="221" t="str">
        <f t="shared" si="34"/>
        <v>£0.00</v>
      </c>
      <c r="J182" s="101"/>
      <c r="K182" s="100"/>
      <c r="L182" s="221" t="str">
        <f t="shared" si="35"/>
        <v>£0.00</v>
      </c>
      <c r="M182" s="101"/>
      <c r="N182" s="102"/>
      <c r="O182" s="145"/>
      <c r="P182" s="77"/>
      <c r="Q182" s="87"/>
      <c r="R182" s="87"/>
      <c r="S182" s="87"/>
      <c r="T182" s="149" t="str">
        <f t="shared" si="36"/>
        <v/>
      </c>
      <c r="U182" s="87" t="str">
        <f t="shared" si="45"/>
        <v/>
      </c>
      <c r="V182" s="87"/>
      <c r="W182" s="53" t="str">
        <f t="shared" si="37"/>
        <v>£0.00</v>
      </c>
      <c r="X182" s="53"/>
      <c r="Y182" s="87"/>
      <c r="Z182" s="78"/>
      <c r="AA182" s="79"/>
      <c r="AB182" s="160"/>
      <c r="AC182" s="98"/>
      <c r="AD182" s="225"/>
      <c r="AE182" s="235" t="str">
        <f t="shared" si="38"/>
        <v/>
      </c>
      <c r="AF182" s="87" t="str">
        <f t="shared" si="39"/>
        <v/>
      </c>
      <c r="AG182" s="53"/>
      <c r="AH182" s="224"/>
      <c r="AI182" s="226" t="str">
        <f t="shared" si="31"/>
        <v/>
      </c>
      <c r="AJ182" s="236" t="str">
        <f t="shared" si="40"/>
        <v>£0.00</v>
      </c>
      <c r="AK182" s="31"/>
      <c r="AL182" s="1"/>
      <c r="AM182" s="1"/>
      <c r="AN182" s="1"/>
      <c r="AO182" s="1"/>
      <c r="AP182" s="1" t="str">
        <f t="shared" si="32"/>
        <v/>
      </c>
      <c r="AQ182" s="27">
        <f t="shared" si="33"/>
        <v>0</v>
      </c>
      <c r="AR182" s="189">
        <f t="shared" si="41"/>
        <v>0</v>
      </c>
      <c r="AS182" s="190" t="str">
        <f>IF(AND(C182="A",'Claim Details'!$E$28&gt;=Rates!$D$14,'Claim Details'!$E$28&lt;=Rates!$D$15,'Claim Details'!$E$19="Yes"),Rates!$E$17,IF(AND(C182="A",'Claim Details'!$E$28&gt;=Rates!$D$14,'Claim Details'!$E$28&lt;=Rates!$D$15,'Claim Details'!$E$19="No"),Rates!$D$17,IF(AND(C182="A",'Claim Details'!$E$28&gt;=Rates!$F$14,'Claim Details'!$E$28&lt;=Rates!$F$15,'Claim Details'!$E$19="Yes"),Rates!$G$17,IF(AND(C182="A",'Claim Details'!$E$28&gt;=Rates!$F$14,'Claim Details'!$E$28&lt;=Rates!$F$15,'Claim Details'!$E$19="No"),Rates!$F$17,IF(AND(C182="A",'Claim Details'!$E$28&gt;=Rates!$H$14,'Claim Details'!$E$28&lt;=Rates!$H$15,'Claim Details'!$E$19="Yes"),Rates!$I$17,IF(AND(C182="A",'Claim Details'!$E$28&gt;=Rates!$H$14,'Claim Details'!$E$28&lt;=Rates!$H$15,'Claim Details'!$E$19="No"),Rates!$H$17,IF(AND(C182="A",'Claim Details'!$E$28&gt;=Rates!$J$14,'Claim Details'!$E$28&lt;=Rates!$J$15,'Claim Details'!$E$19="Yes"),Rates!$K$17,IF(AND(C182="A",'Claim Details'!$E$28&gt;=Rates!$J$14,'Claim Details'!$E$28&lt;=Rates!$J$15,'Claim Details'!$E$19="No"),Rates!$J$17,IF(AND(C182="B",'Claim Details'!$E$28&gt;=Rates!$D$14,'Claim Details'!$E$28&lt;=Rates!$D$15,'Claim Details'!$E$19="Yes"),Rates!$E$18,IF(AND(C182="B",'Claim Details'!$E$28&gt;=Rates!$D$14,'Claim Details'!$E$28&lt;=Rates!$D$15,'Claim Details'!$E$19="No"),Rates!$D$18,IF(AND(C182="B",'Claim Details'!$E$28&gt;=Rates!$F$14,'Claim Details'!$E$28&lt;=Rates!$F$15,'Claim Details'!$E$19="Yes"),Rates!$G$18,IF(AND(C182="B",'Claim Details'!$E$28&gt;=Rates!$F$14,'Claim Details'!$E$28&lt;=Rates!$F$15,'Claim Details'!$E$19="No"),Rates!$F$18,IF(AND(C182="B",'Claim Details'!$E$28&gt;=Rates!$H$14,'Claim Details'!$E$28&lt;=Rates!$H$15,'Claim Details'!$E$19="Yes"),Rates!$I$18,IF(AND(C182="B",'Claim Details'!$E$28&gt;=Rates!$H$14,'Claim Details'!$E$28&lt;=Rates!$H$15,'Claim Details'!$E$19="No"),Rates!$H$18,IF(AND(C182="B",'Claim Details'!$E$28&gt;=Rates!$J$14,'Claim Details'!$E$28&lt;=Rates!$J$15,'Claim Details'!$E$19="Yes"),Rates!$K$18,IF(AND(C182="B",'Claim Details'!$E$28&gt;=Rates!$J$14,'Claim Details'!$E$28&lt;=Rates!$J$15,'Claim Details'!$E$19="No"),Rates!$J$18,IF(AND(C182="C",'Claim Details'!$E$28&gt;=Rates!$D$14,'Claim Details'!$E$28&lt;=Rates!$D$15,'Claim Details'!$E$19="Yes"),Rates!$E$19,IF(AND(C182="C",'Claim Details'!$E$28&gt;=Rates!$D$14,'Claim Details'!$E$28&lt;=Rates!$D$15,'Claim Details'!$E$19="No"),Rates!$D$19,IF(AND(C182="C",'Claim Details'!$E$28&gt;=Rates!$F$14,'Claim Details'!$E$28&lt;=Rates!$F$15,'Claim Details'!$E$19="Yes"),Rates!$G$19,IF(AND(C182="C",'Claim Details'!$E$28&gt;=Rates!$F$14,'Claim Details'!$E$28&lt;=Rates!$F$15,'Claim Details'!$E$19="No"),Rates!$F$19,IF(AND(C182="C",'Claim Details'!$E$28&gt;=Rates!$H$14,'Claim Details'!$E$28&lt;=Rates!$H$15,'Claim Details'!$E$19="Yes"),Rates!$I$19,IF(AND(C182="C",'Claim Details'!$E$28&gt;=Rates!$H$14,'Claim Details'!$E$28&lt;=Rates!$H$15,'Claim Details'!$E$19="No"),Rates!$H$19,IF(AND(C182="C",'Claim Details'!$E$28&gt;=Rates!$J$14,'Claim Details'!$E$28&lt;=Rates!$J$15,'Claim Details'!$E$19="Yes"),Rates!$K$19,IF(AND(C182="C",'Claim Details'!$E$28&gt;=Rates!$J$14,'Claim Details'!$E$28&lt;=Rates!$J$15,'Claim Details'!$E$19="No"),Rates!$J$19,"£0.00"))))))))))))))))))))))))</f>
        <v>£0.00</v>
      </c>
      <c r="AT182" s="189" t="str">
        <f>IF(AND(C182="A",'Claim Details'!$E$28&gt;=Rates!$D$14,'Claim Details'!$E$28&lt;=Rates!$D$15,'Claim Details'!$E$19="Yes"),Rates!$E$25,IF(AND(C182="A",'Claim Details'!$E$28&gt;=Rates!$D$14,'Claim Details'!$E$28&lt;=Rates!$D$15,'Claim Details'!$E$19="No"),Rates!$D$25,IF(AND(C182="A",'Claim Details'!$E$28&gt;=Rates!$F$14,'Claim Details'!$E$28&lt;=Rates!$F$15,'Claim Details'!$E$19="Yes"),Rates!$G$25,IF(AND(C182="A",'Claim Details'!$E$28&gt;=Rates!$F$14,'Claim Details'!$E$28&lt;=Rates!$F$15,'Claim Details'!$E$19="No"),Rates!$F$25,IF(AND(C182="A",'Claim Details'!$E$28&gt;=Rates!$H$14,'Claim Details'!$E$28&lt;=Rates!$H$15,'Claim Details'!$E$19="Yes"),Rates!$I$25,IF(AND(C182="A",'Claim Details'!$E$28&gt;=Rates!$H$14,'Claim Details'!$E$28&lt;=Rates!$H$15,'Claim Details'!$E$19="No"),Rates!$H$25,IF(AND(C182="A",'Claim Details'!$E$28&gt;=Rates!$J$14,'Claim Details'!$E$28&lt;=Rates!$J$15,'Claim Details'!$E$19="Yes"),Rates!$K$25,IF(AND(C182="A",'Claim Details'!$E$28&gt;=Rates!$J$14,'Claim Details'!$E$28&lt;=Rates!$J$15,'Claim Details'!$E$19="No"),Rates!$J$25,IF(AND(C182="B",'Claim Details'!$E$28&gt;=Rates!$D$14,'Claim Details'!$E$28&lt;=Rates!$D$15,'Claim Details'!$E$19="Yes"),Rates!$E$26,IF(AND(C182="B",'Claim Details'!$E$28&gt;=Rates!$D$14,'Claim Details'!$E$28&lt;=Rates!$D$15,'Claim Details'!$E$19="No"),Rates!$D$26,IF(AND(C182="B",'Claim Details'!$E$28&gt;=Rates!$F$14,'Claim Details'!$E$28&lt;=Rates!$F$15,'Claim Details'!$E$19="Yes"),Rates!$G$26,IF(AND(C182="B",'Claim Details'!$E$28&gt;=Rates!$F$14,'Claim Details'!$E$28&lt;=Rates!$F$15,'Claim Details'!$E$19="No"),Rates!$F$26,IF(AND(C182="B",'Claim Details'!$E$28&gt;=Rates!$H$14,'Claim Details'!$E$28&lt;=Rates!$H$15,'Claim Details'!$E$19="Yes"),Rates!$I$26,IF(AND(C182="B",'Claim Details'!$E$28&gt;=Rates!$H$14,'Claim Details'!$E$28&lt;=Rates!$H$15,'Claim Details'!$E$19="No"),Rates!$H$26,IF(AND(C182="B",'Claim Details'!$E$28&gt;=Rates!$J$14,'Claim Details'!$E$28&lt;=Rates!$J$15,'Claim Details'!$E$19="Yes"),Rates!$K$26,IF(AND(C182="B",'Claim Details'!$E$28&gt;=Rates!$J$14,'Claim Details'!$E$28&lt;=Rates!$J$15,'Claim Details'!$E$19="No"),Rates!$J$26,IF(AND(C182="C",'Claim Details'!$E$28&gt;=Rates!$D$14,'Claim Details'!$E$28&lt;=Rates!$D$15,'Claim Details'!$E$19="Yes"),Rates!$E$27,IF(AND(C182="C",'Claim Details'!$E$28&gt;=Rates!$D$14,'Claim Details'!$E$28&lt;=Rates!$D$15,'Claim Details'!$E$19="No"),Rates!$D$27,IF(AND(C182="C",'Claim Details'!$E$28&gt;=Rates!$F$14,'Claim Details'!$E$28&lt;=Rates!$F$15,'Claim Details'!$E$19="Yes"),Rates!$G$27,IF(AND(C182="C",'Claim Details'!$E$28&gt;=Rates!$F$14,'Claim Details'!$E$28&lt;=Rates!$F$15,'Claim Details'!$E$19="No"),Rates!$F$27,IF(AND(C182="C",'Claim Details'!$E$28&gt;=Rates!$H$14,'Claim Details'!$E$28&lt;=Rates!$H$15,'Claim Details'!$E$19="Yes"),Rates!$I$27,IF(AND(C182="C",'Claim Details'!$E$28&gt;=Rates!$H$14,'Claim Details'!$E$28&lt;=Rates!$H$15,'Claim Details'!$E$19="No"),Rates!$H$27,IF(AND(C182="C",'Claim Details'!$E$28&gt;=Rates!$J$14,'Claim Details'!$E$28&lt;=Rates!$J$15,'Claim Details'!$E$19="Yes"),Rates!$K$27,IF(AND(C182="C",'Claim Details'!$E$28&gt;=Rates!$J$14,'Claim Details'!$E$28&lt;=Rates!$J$15,'Claim Details'!$E$19="No"),Rates!$J$27,"£0.00"))))))))))))))))))))))))</f>
        <v>£0.00</v>
      </c>
      <c r="AU182" s="191" t="str">
        <f>IF(AND(C182="A",'Claim Details'!$E$28&gt;=Rates!$D$14,'Claim Details'!$E$28&lt;=Rates!$D$15,'Claim Details'!$E$19="Yes"),Rates!$E$20,IF(AND(C182="A",'Claim Details'!$E$28&gt;=Rates!$D$14,'Claim Details'!$E$28&lt;=Rates!$D$15,'Claim Details'!$E$19="No"),Rates!$D$20,IF(AND(C182="A",'Claim Details'!$E$28&gt;=Rates!$F$14,'Claim Details'!$E$28&lt;=Rates!$F$15,'Claim Details'!$E$19="Yes"),Rates!$G$20,IF(AND(C182="A",'Claim Details'!$E$28&gt;=Rates!$F$14,'Claim Details'!$E$28&lt;=Rates!$F$15,'Claim Details'!$E$19="No"),Rates!$F$20,IF(AND(C182="A",'Claim Details'!$E$28&gt;=Rates!$H$14,'Claim Details'!$E$28&lt;=Rates!$H$15,'Claim Details'!$E$19="Yes"),Rates!$I$20,IF(AND(C182="A",'Claim Details'!$E$28&gt;=Rates!$H$14,'Claim Details'!$E$28&lt;=Rates!$H$15,'Claim Details'!$E$19="No"),Rates!$H$20,IF(AND(C182="A",'Claim Details'!$E$28&gt;=Rates!$J$14,'Claim Details'!$E$28&lt;=Rates!$J$15,'Claim Details'!$E$19="Yes"),Rates!$K$20,IF(AND(C182="A",'Claim Details'!$E$28&gt;=Rates!$J$14,'Claim Details'!$E$28&lt;=Rates!$J$15,'Claim Details'!$E$19="No"),Rates!$J$20,IF(AND(C182="B",'Claim Details'!$E$28&gt;=Rates!$D$14,'Claim Details'!$E$28&lt;=Rates!$D$15,'Claim Details'!$E$19="Yes"),Rates!$E$21,IF(AND(C182="B",'Claim Details'!$E$28&gt;=Rates!$D$14,'Claim Details'!$E$28&lt;=Rates!$D$15,'Claim Details'!$E$19="No"),Rates!$D$21,IF(AND(C182="B",'Claim Details'!$E$28&gt;=Rates!$F$14,'Claim Details'!$E$28&lt;=Rates!$F$15,'Claim Details'!$E$19="Yes"),Rates!$G$21,IF(AND(C182="B",'Claim Details'!$E$28&gt;=Rates!$F$14,'Claim Details'!$E$28&lt;=Rates!$F$15,'Claim Details'!$E$19="No"),Rates!$F$21,IF(AND(C182="B",'Claim Details'!$E$28&gt;=Rates!$H$14,'Claim Details'!$E$28&lt;=Rates!$H$15,'Claim Details'!$E$19="Yes"),Rates!$I$21,IF(AND(C182="B",'Claim Details'!$E$28&gt;=Rates!$H$14,'Claim Details'!$E$28&lt;=Rates!$H$15,'Claim Details'!$E$19="No"),Rates!$H$21,IF(AND(C182="B",'Claim Details'!$E$28&gt;=Rates!$J$14,'Claim Details'!$E$28&lt;=Rates!$J$15,'Claim Details'!$E$19="Yes"),Rates!$K$21,IF(AND(C182="B",'Claim Details'!$E$28&gt;=Rates!$J$14,'Claim Details'!$E$28&lt;=Rates!$J$15,'Claim Details'!$E$19="No"),Rates!$J$21,"£0.00"))))))))))))))))</f>
        <v>£0.00</v>
      </c>
      <c r="AV182" s="191" t="str">
        <f>IF(AND(C182="A",'Claim Details'!$E$28&gt;=Rates!$D$14,'Claim Details'!$E$28&lt;=Rates!$D$15,'Claim Details'!$E$19="Yes"),Rates!$E$22,IF(AND(C182="A",'Claim Details'!$E$28&gt;=Rates!$D$14,'Claim Details'!$E$28&lt;=Rates!$D$15,'Claim Details'!$E$19="No"),Rates!$D$22,IF(AND(C182="A",'Claim Details'!$E$28&gt;=Rates!$F$14,'Claim Details'!$E$28&lt;=Rates!$F$15,'Claim Details'!$E$19="Yes"),Rates!$G$22,IF(AND(C182="A",'Claim Details'!$E$28&gt;=Rates!$F$14,'Claim Details'!$E$28&lt;=Rates!$F$15,'Claim Details'!$E$19="No"),Rates!$F$22,IF(AND(C182="A",'Claim Details'!$E$28&gt;=Rates!$H$14,'Claim Details'!$E$28&lt;=Rates!$H$15,'Claim Details'!$E$19="Yes"),Rates!$I$22,IF(AND(C182="A",'Claim Details'!$E$28&gt;=Rates!$H$14,'Claim Details'!$E$28&lt;=Rates!$H$15,'Claim Details'!$E$19="No"),Rates!$H$22,IF(AND(C182="A",'Claim Details'!$E$28&gt;=Rates!$J$14,'Claim Details'!$E$28&lt;=Rates!$J$15,'Claim Details'!$E$19="Yes"),Rates!$K$22,IF(AND(C182="A",'Claim Details'!$E$28&gt;=Rates!$J$14,'Claim Details'!$E$28&lt;=Rates!$J$15,'Claim Details'!$E$19="No"),Rates!$J$22,IF(AND(C182="B",'Claim Details'!$E$28&gt;=Rates!$D$14,'Claim Details'!$E$28&lt;=Rates!$D$15,'Claim Details'!$E$19="Yes"),Rates!$E$23,IF(AND(C182="B",'Claim Details'!$E$28&gt;=Rates!$D$14,'Claim Details'!$E$28&lt;=Rates!$D$15,'Claim Details'!$E$19="No"),Rates!$D$23,IF(AND(C182="B",'Claim Details'!$E$28&gt;=Rates!$F$14,'Claim Details'!$E$28&lt;=Rates!$F$15,'Claim Details'!$E$19="Yes"),Rates!$G$23,IF(AND(C182="B",'Claim Details'!$E$28&gt;=Rates!$F$14,'Claim Details'!$E$28&lt;=Rates!$F$15,'Claim Details'!$E$19="No"),Rates!$F$23,IF(AND(C182="B",'Claim Details'!$E$28&gt;=Rates!$H$14,'Claim Details'!$E$28&lt;=Rates!$H$15,'Claim Details'!$E$19="Yes"),Rates!$I$23,IF(AND(C182="B",'Claim Details'!$E$28&gt;=Rates!$H$14,'Claim Details'!$E$28&lt;=Rates!$H$15,'Claim Details'!$E$19="No"),Rates!$H$23,IF(AND(C182="B",'Claim Details'!$E$28&gt;=Rates!$J$14,'Claim Details'!$E$28&lt;=Rates!$J$15,'Claim Details'!$E$19="Yes"),Rates!$K$23,IF(AND(C182="B",'Claim Details'!$E$28&gt;=Rates!$J$14,'Claim Details'!$E$28&lt;=Rates!$J$15,'Claim Details'!$E$19="No"),Rates!$J$23,IF(AND(C182="C",'Claim Details'!$E$28&gt;=Rates!$D$14,'Claim Details'!$E$28&lt;=Rates!$D$15,'Claim Details'!$E$19="Yes"),Rates!$E$24,IF(AND(C182="C",'Claim Details'!$E$28&gt;=Rates!$D$14,'Claim Details'!$E$28&lt;=Rates!$D$15,'Claim Details'!$E$19="No"),Rates!$D$24,IF(AND(C182="C",'Claim Details'!$E$28&gt;=Rates!$F$14,'Claim Details'!$E$28&lt;=Rates!$F$15,'Claim Details'!$E$19="Yes"),Rates!$G$24,IF(AND(C182="C",'Claim Details'!$E$28&gt;=Rates!$F$14,'Claim Details'!$E$28&lt;=Rates!$F$15,'Claim Details'!$E$19="No"),Rates!$F$24,IF(AND(C182="C",'Claim Details'!$E$28&gt;=Rates!$H$14,'Claim Details'!$E$28&lt;=Rates!$H$15,'Claim Details'!$E$19="Yes"),Rates!$I$24,IF(AND(C182="C",'Claim Details'!$E$28&gt;=Rates!$H$14,'Claim Details'!$E$28&lt;=Rates!$H$15,'Claim Details'!$E$19="No"),Rates!$H$24,IF(AND(C182="C",'Claim Details'!$E$28&gt;=Rates!$J$14,'Claim Details'!$E$28&lt;=Rates!$J$15,'Claim Details'!$E$19="Yes"),Rates!$K$24,IF(AND(C182="C",'Claim Details'!$E$28&gt;=Rates!$J$14,'Claim Details'!$E$28&lt;=Rates!$J$15,'Claim Details'!$E$19="No"),Rates!$J$24,"£0.00"))))))))))))))))))))))))</f>
        <v>£0.00</v>
      </c>
      <c r="AW182" s="1"/>
      <c r="AX182" s="189" t="str">
        <f>IF(AND(U182="A",'Claim Details'!$I$28&gt;=Rates!$D$14,'Claim Details'!$I$28&lt;=Rates!$D$15,'Claim Details'!$I$19="Yes"),Rates!$J$17,IF(AND(U182="A",'Claim Details'!$I$28&gt;=Rates!$D$14,'Claim Details'!$I$28&lt;=Rates!$D$15,'Claim Details'!$I$19="No"),Rates!$D$17,IF(AND(U182="A",'Claim Details'!$I$28&gt;=Rates!$F$14,'Claim Details'!$I$28&lt;=Rates!$F$15,'Claim Details'!$I$19="Yes"),Rates!$G$17,IF(AND(U182="A",'Claim Details'!$I$28&gt;=Rates!$F$14,'Claim Details'!$I$28&lt;=Rates!$F$15,'Claim Details'!$I$19="No"),Rates!$F$17,IF(AND(U182="A",'Claim Details'!$I$28&gt;=Rates!$H$14,'Claim Details'!$I$28&lt;=Rates!$H$15,'Claim Details'!$I$19="Yes"),Rates!$I$17,IF(AND(U182="A",'Claim Details'!$I$28&gt;=Rates!$H$14,'Claim Details'!$I$28&lt;=Rates!$H$15,'Claim Details'!$I$19="No"),Rates!$H$17,IF(AND(U182="A",'Claim Details'!$I$28&gt;=Rates!$J$14,'Claim Details'!$I$28&lt;=Rates!$J$15,'Claim Details'!$I$19="Yes"),Rates!$K$17,IF(AND(U182="A",'Claim Details'!$I$28&gt;=Rates!$J$14,'Claim Details'!$I$28&lt;=Rates!$J$15,'Claim Details'!$I$19="No"),Rates!$J$17,IF(AND(U182="B",'Claim Details'!$I$28&gt;=Rates!$D$14,'Claim Details'!$I$28&lt;=Rates!$D$15,'Claim Details'!$I$19="Yes"),Rates!$E$18,IF(AND(U182="B",'Claim Details'!$I$28&gt;=Rates!$D$14,'Claim Details'!$I$28&lt;=Rates!$D$15,'Claim Details'!$I$19="No"),Rates!$D$18,IF(AND(U182="B",'Claim Details'!$I$28&gt;=Rates!$F$14,'Claim Details'!$I$28&lt;=Rates!$F$15,'Claim Details'!$I$19="Yes"),Rates!$G$18,IF(AND(U182="B",'Claim Details'!$I$28&gt;=Rates!$F$14,'Claim Details'!$I$28&lt;=Rates!$F$15,'Claim Details'!$I$19="No"),Rates!$F$18,IF(AND(U182="B",'Claim Details'!$I$28&gt;=Rates!$H$14,'Claim Details'!$I$28&lt;=Rates!$H$15,'Claim Details'!$I$19="Yes"),Rates!$I$18,IF(AND(U182="B",'Claim Details'!$I$28&gt;=Rates!$H$14,'Claim Details'!$I$28&lt;=Rates!$H$15,'Claim Details'!$I$19="No"),Rates!$H$18,IF(AND(U182="B",'Claim Details'!$I$28&gt;=Rates!$J$14,'Claim Details'!$I$28&lt;=Rates!$J$15,'Claim Details'!$I$19="Yes"),Rates!$K$18,IF(AND(U182="B",'Claim Details'!$I$28&gt;=Rates!$J$14,'Claim Details'!$I$28&lt;=Rates!$J$15,'Claim Details'!$I$19="No"),Rates!$J$18,IF(AND(U182="C",'Claim Details'!$I$28&gt;=Rates!$D$14,'Claim Details'!$I$28&lt;=Rates!$D$15,'Claim Details'!$I$19="Yes"),Rates!$E$19,IF(AND(U182="C",'Claim Details'!$I$28&gt;=Rates!$D$14,'Claim Details'!$I$28&lt;=Rates!$D$15,'Claim Details'!$I$19="No"),Rates!$D$19,IF(AND(U182="C",'Claim Details'!$I$28&gt;=Rates!$F$14,'Claim Details'!$I$28&lt;=Rates!$F$15,'Claim Details'!$I$19="Yes"),Rates!$G$19,IF(AND(U182="C",'Claim Details'!$I$28&gt;=Rates!$F$14,'Claim Details'!$I$28&lt;=Rates!$F$15,'Claim Details'!$I$19="No"),Rates!$F$19,IF(AND(U182="C",'Claim Details'!$I$28&gt;=Rates!$H$14,'Claim Details'!$I$28&lt;=Rates!$H$15,'Claim Details'!$I$19="Yes"),Rates!$I$19,IF(AND(U182="C",'Claim Details'!$I$28&gt;=Rates!$H$14,'Claim Details'!$I$28&lt;=Rates!$H$15,'Claim Details'!$I$19="No"),Rates!$H$19,IF(AND(U182="C",'Claim Details'!$I$28&gt;=Rates!$J$14,'Claim Details'!$I$28&lt;=Rates!$J$15,'Claim Details'!$I$19="Yes"),Rates!$K$19,IF(AND(U182="C",'Claim Details'!$I$28&gt;=Rates!$J$14,'Claim Details'!$I$28&lt;=Rates!$J$15,'Claim Details'!$I$19="No"),Rates!$J$19,"£0.00"))))))))))))))))))))))))</f>
        <v>£0.00</v>
      </c>
      <c r="AY182" s="189" t="str">
        <f>IF(AND(C182="A",'Claim Details'!$I$28&gt;=Rates!$D$14,'Claim Details'!$I$28&lt;=Rates!$D$15,'Claim Details'!$I$19="Yes"),Rates!$J$25,IF(AND(C182="A",'Claim Details'!$I$28&gt;=Rates!$D$14,'Claim Details'!$I$28&lt;=Rates!$D$15,'Claim Details'!$I$19="No"),Rates!$D$25,IF(AND(C182="A",'Claim Details'!$I$28&gt;=Rates!$F$14,'Claim Details'!$I$28&lt;=Rates!$F$15,'Claim Details'!$I$19="Yes"),Rates!$G$25,IF(AND(C182="A",'Claim Details'!$I$28&gt;=Rates!$F$14,'Claim Details'!$I$28&lt;=Rates!$F$15,'Claim Details'!$I$19="No"),Rates!$F$25,IF(AND(C182="A",'Claim Details'!$I$28&gt;=Rates!$H$14,'Claim Details'!$I$28&lt;=Rates!$H$15,'Claim Details'!$I$19="Yes"),Rates!$I$25,IF(AND(C182="A",'Claim Details'!$I$28&gt;=Rates!$H$14,'Claim Details'!$I$28&lt;=Rates!$H$15,'Claim Details'!$I$19="No"),Rates!$H$25,IF(AND(C182="A",'Claim Details'!$I$28&gt;=Rates!$J$14,'Claim Details'!$I$28&lt;=Rates!$J$15,'Claim Details'!$I$19="Yes"),Rates!$K$25,IF(AND(C182="A",'Claim Details'!$I$28&gt;=Rates!$J$14,'Claim Details'!$I$28&lt;=Rates!$J$15,'Claim Details'!$I$19="No"),Rates!$J$25,IF(AND(C182="B",'Claim Details'!$I$28&gt;=Rates!$D$14,'Claim Details'!$I$28&lt;=Rates!$D$15,'Claim Details'!$I$19="Yes"),Rates!$E$26,IF(AND(C182="B",'Claim Details'!$I$28&gt;=Rates!$D$14,'Claim Details'!$I$28&lt;=Rates!$D$15,'Claim Details'!$I$19="No"),Rates!$D$26,IF(AND(C182="B",'Claim Details'!$I$28&gt;=Rates!$F$14,'Claim Details'!$I$28&lt;=Rates!$F$15,'Claim Details'!$I$19="Yes"),Rates!$G$26,IF(AND(C182="B",'Claim Details'!$I$28&gt;=Rates!$F$14,'Claim Details'!$I$28&lt;=Rates!$F$15,'Claim Details'!$I$19="No"),Rates!$F$26,IF(AND(C182="B",'Claim Details'!$I$28&gt;=Rates!$H$14,'Claim Details'!$I$28&lt;=Rates!$H$15,'Claim Details'!$I$19="Yes"),Rates!$I$26,IF(AND(C182="B",'Claim Details'!$I$28&gt;=Rates!$H$14,'Claim Details'!$I$28&lt;=Rates!$H$15,'Claim Details'!$I$19="No"),Rates!$H$26,IF(AND(C182="B",'Claim Details'!$I$28&gt;=Rates!$J$14,'Claim Details'!$I$28&lt;=Rates!$J$15,'Claim Details'!$I$19="Yes"),Rates!$K$26,IF(AND(C182="B",'Claim Details'!$I$28&gt;=Rates!$J$14,'Claim Details'!$I$28&lt;=Rates!$J$15,'Claim Details'!$I$19="No"),Rates!$J$26,IF(AND(C182="C",'Claim Details'!$I$28&gt;=Rates!$D$14,'Claim Details'!$I$28&lt;=Rates!$D$15,'Claim Details'!$I$19="Yes"),Rates!$E$27,IF(AND(C182="C",'Claim Details'!$I$28&gt;=Rates!$D$14,'Claim Details'!$I$28&lt;=Rates!$D$15,'Claim Details'!$I$19="No"),Rates!$D$27,IF(AND(C182="C",'Claim Details'!$I$28&gt;=Rates!$F$14,'Claim Details'!$I$28&lt;=Rates!$F$15,'Claim Details'!$I$19="Yes"),Rates!$G$27,IF(AND(C182="C",'Claim Details'!$I$28&gt;=Rates!$F$14,'Claim Details'!$I$28&lt;=Rates!$F$15,'Claim Details'!$I$19="No"),Rates!$F$27,IF(AND(C182="C",'Claim Details'!$I$28&gt;=Rates!$H$14,'Claim Details'!$I$28&lt;=Rates!$H$15,'Claim Details'!$I$19="Yes"),Rates!$I$27,IF(AND(C182="C",'Claim Details'!$I$28&gt;=Rates!$H$14,'Claim Details'!$I$28&lt;=Rates!$H$15,'Claim Details'!$I$19="No"),Rates!$H$27,IF(AND(C182="C",'Claim Details'!$I$28&gt;=Rates!$J$14,'Claim Details'!$I$28&lt;=Rates!$J$15,'Claim Details'!$I$19="Yes"),Rates!$K$27,IF(AND(C182="C",'Claim Details'!$I$28&gt;=Rates!$J$14,'Claim Details'!$I$28&lt;=Rates!$J$15,'Claim Details'!$I$19="No"),Rates!$J$27,"£0.00"))))))))))))))))))))))))</f>
        <v>£0.00</v>
      </c>
      <c r="AZ182" s="189" t="str">
        <f>IF(AND(C182="A",'Claim Details'!$I$28&gt;=Rates!$D$14,'Claim Details'!$I$28&lt;=Rates!$D$15,'Claim Details'!$I$19="Yes"),Rates!$E$20,IF(AND(C182="A",'Claim Details'!$I$28&gt;=Rates!$D$14,'Claim Details'!$I$28&lt;=Rates!$D$15,'Claim Details'!$I$19="No"),Rates!$D$20,IF(AND(C182="A",'Claim Details'!$I$28&gt;=Rates!$F$14,'Claim Details'!$I$28&lt;=Rates!$F$15,'Claim Details'!$I$19="Yes"),Rates!$G$20,IF(AND(C182="A",'Claim Details'!$I$28&gt;=Rates!$F$14,'Claim Details'!$I$28&lt;=Rates!$F$15,'Claim Details'!$I$19="No"),Rates!$F$20,IF(AND(C182="A",'Claim Details'!$I$28&gt;=Rates!$H$14,'Claim Details'!$I$28&lt;=Rates!$H$15,'Claim Details'!$I$19="Yes"),Rates!$I$20,IF(AND(C182="A",'Claim Details'!$I$28&gt;=Rates!$H$14,'Claim Details'!$I$28&lt;=Rates!$H$15,'Claim Details'!$I$19="No"),Rates!$H$20,IF(AND(C182="A",'Claim Details'!$I$28&gt;=Rates!$J$14,'Claim Details'!$I$28&lt;=Rates!$J$15,'Claim Details'!$I$19="Yes"),Rates!$K$20,IF(AND(C182="A",'Claim Details'!$I$28&gt;=Rates!$J$14,'Claim Details'!$I$28&lt;=Rates!$J$15,'Claim Details'!$I$19="No"),Rates!$J$20,IF(AND(C182="B",'Claim Details'!$I$28&gt;=Rates!$D$14,'Claim Details'!$I$28&lt;=Rates!$D$15,'Claim Details'!$I$19="Yes"),Rates!$E$21,IF(AND(C182="B",'Claim Details'!$I$28&gt;=Rates!$D$14,'Claim Details'!$I$28&lt;=Rates!$D$15,'Claim Details'!$I$19="No"),Rates!$D$21,IF(AND(C182="B",'Claim Details'!$I$28&gt;=Rates!$F$14,'Claim Details'!$I$28&lt;=Rates!$F$15,'Claim Details'!$I$19="Yes"),Rates!$G$21,IF(AND(C182="B",'Claim Details'!$I$28&gt;=Rates!$F$14,'Claim Details'!$I$28&lt;=Rates!$F$15,'Claim Details'!$I$19="No"),Rates!$F$21,IF(AND(C182="B",'Claim Details'!$I$28&gt;=Rates!$H$14,'Claim Details'!$I$28&lt;=Rates!$H$15,'Claim Details'!$I$19="Yes"),Rates!$I$21,IF(AND(C182="B",'Claim Details'!$I$28&gt;=Rates!$H$14,'Claim Details'!$I$28&lt;=Rates!$H$15,'Claim Details'!$I$19="No"),Rates!$H$21,IF(AND(C182="B",'Claim Details'!$I$28&gt;=Rates!$J$14,'Claim Details'!$I$28&lt;=Rates!$J$15,'Claim Details'!$I$19="Yes"),Rates!$K$21,IF(AND(C182="B",'Claim Details'!$I$28&gt;=Rates!$J$14,'Claim Details'!$I$28&lt;=Rates!$J$15,'Claim Details'!$I$19="No"),Rates!$J$21,"£0.00"))))))))))))))))</f>
        <v>£0.00</v>
      </c>
      <c r="BA182" s="189" t="str">
        <f>IF(AND(C182="A",'Claim Details'!$I$28&gt;=Rates!$D$14,'Claim Details'!$I$28&lt;=Rates!$D$15,'Claim Details'!$I$19="Yes"),Rates!$E$22,IF(AND(C182="A",'Claim Details'!$I$28&gt;=Rates!$D$14,'Claim Details'!$I$28&lt;=Rates!$D$15,'Claim Details'!$I$19="No"),Rates!$D$22,IF(AND(C182="A",'Claim Details'!$I$28&gt;=Rates!$F$14,'Claim Details'!$I$28&lt;=Rates!$F$15,'Claim Details'!$I$19="Yes"),Rates!$G$22,IF(AND(C182="A",'Claim Details'!$I$28&gt;=Rates!$F$14,'Claim Details'!$I$28&lt;=Rates!$F$15,'Claim Details'!$I$19="No"),Rates!$F$22,IF(AND(C182="A",'Claim Details'!$I$28&gt;=Rates!$H$14,'Claim Details'!$I$28&lt;=Rates!$H$15,'Claim Details'!$I$19="Yes"),Rates!$I$22,IF(AND(C182="A",'Claim Details'!$I$28&gt;=Rates!$H$14,'Claim Details'!$I$28&lt;=Rates!$H$15,'Claim Details'!$I$19="No"),Rates!$H$22,IF(AND(C182="A",'Claim Details'!$I$28&gt;=Rates!$J$14,'Claim Details'!$I$28&lt;=Rates!$J$15,'Claim Details'!$I$19="Yes"),Rates!$K$22,IF(AND(C182="A",'Claim Details'!$I$28&gt;=Rates!$J$14,'Claim Details'!$I$28&lt;=Rates!$J$15,'Claim Details'!$I$19="No"),Rates!$J$22,IF(AND(C182="B",'Claim Details'!$I$28&gt;=Rates!$D$14,'Claim Details'!$I$28&lt;=Rates!$D$15,'Claim Details'!$I$19="Yes"),Rates!$E$23,IF(AND(C182="B",'Claim Details'!$I$28&gt;=Rates!$D$14,'Claim Details'!$I$28&lt;=Rates!$D$15,'Claim Details'!$I$19="No"),Rates!$D$23,IF(AND(C182="B",'Claim Details'!$I$28&gt;=Rates!$F$14,'Claim Details'!$I$28&lt;=Rates!$F$15,'Claim Details'!$I$19="Yes"),Rates!$G$23,IF(AND(C182="B",'Claim Details'!$I$28&gt;=Rates!$F$14,'Claim Details'!$I$28&lt;=Rates!$F$15,'Claim Details'!$I$19="No"),Rates!$F$23,IF(AND(C182="B",'Claim Details'!$I$28&gt;=Rates!$H$14,'Claim Details'!$I$28&lt;=Rates!$H$15,'Claim Details'!$I$19="Yes"),Rates!$I$23,IF(AND(C182="B",'Claim Details'!$I$28&gt;=Rates!$H$14,'Claim Details'!$I$28&lt;=Rates!$H$15,'Claim Details'!$I$19="No"),Rates!$H$23,IF(AND(C182="B",'Claim Details'!$I$28&gt;=Rates!$J$14,'Claim Details'!$I$28&lt;=Rates!$J$15,'Claim Details'!$I$19="Yes"),Rates!$K$23,IF(AND(C182="B",'Claim Details'!$I$28&gt;=Rates!$J$14,'Claim Details'!$I$28&lt;=Rates!$J$15,'Claim Details'!$I$19="No"),Rates!$J$23,IF(AND(C182="C",'Claim Details'!$I$28&gt;=Rates!$D$14,'Claim Details'!$I$28&lt;=Rates!$D$15,'Claim Details'!$I$19="Yes"),Rates!$E$24,IF(AND(C182="C",'Claim Details'!$I$28&gt;=Rates!$D$14,'Claim Details'!$I$28&lt;=Rates!$D$15,'Claim Details'!$I$19="No"),Rates!$D$24,IF(AND(C182="C",'Claim Details'!$I$28&gt;=Rates!$F$14,'Claim Details'!$I$28&lt;=Rates!$F$15,'Claim Details'!$I$19="Yes"),Rates!$G$24,IF(AND(C182="C",'Claim Details'!$I$28&gt;=Rates!$F$14,'Claim Details'!$I$28&lt;=Rates!$F$15,'Claim Details'!$I$19="No"),Rates!$F$24,IF(AND(C182="C",'Claim Details'!$I$28&gt;=Rates!$H$14,'Claim Details'!$I$28&lt;=Rates!$H$15,'Claim Details'!$I$19="Yes"),Rates!$I$24,IF(AND(C182="C",'Claim Details'!$I$28&gt;=Rates!$H$14,'Claim Details'!$I$28&lt;=Rates!$H$15,'Claim Details'!$I$19="No"),Rates!$H$24,IF(AND(C182="C",'Claim Details'!$I$28&gt;=Rates!$J$14,'Claim Details'!$I$28&lt;=Rates!$J$15,'Claim Details'!$I$19="Yes"),Rates!$K$24,IF(AND(C182="C",'Claim Details'!$I$28&gt;=Rates!$J$14,'Claim Details'!$I$28&lt;=Rates!$J$15,'Claim Details'!$I$19="No"),Rates!$J$24,"£0.00"))))))))))))))))))))))))</f>
        <v>£0.00</v>
      </c>
      <c r="BB182" s="189" t="str">
        <f t="shared" si="42"/>
        <v>£0.00</v>
      </c>
      <c r="BC182" s="1"/>
      <c r="BD182" s="189" t="str">
        <f>IF(AND(AE182="A",'Claim Details'!$I$28&gt;=Rates!$D$14,'Claim Details'!$I$28&lt;=Rates!$D$15,'Claim Details'!$I$19="Yes"),Rates!$J$17,IF(AND(AE182="A",'Claim Details'!$I$28&gt;=Rates!$D$14,'Claim Details'!$I$28&lt;=Rates!$D$15,'Claim Details'!$I$19="No"),Rates!$D$17,IF(AND(AE182="A",'Claim Details'!$I$28&gt;=Rates!$F$14,'Claim Details'!$I$28&lt;=Rates!$F$15,'Claim Details'!$I$19="Yes"),Rates!$G$17,IF(AND(AE182="A",'Claim Details'!$I$28&gt;=Rates!$F$14,'Claim Details'!$I$28&lt;=Rates!$F$15,'Claim Details'!$I$19="No"),Rates!$F$17,IF(AND(AE182="A",'Claim Details'!$I$28&gt;=Rates!$H$14,'Claim Details'!$I$28&lt;=Rates!$H$15,'Claim Details'!$I$19="Yes"),Rates!$I$17,IF(AND(AE182="A",'Claim Details'!$I$28&gt;=Rates!$H$14,'Claim Details'!$I$28&lt;=Rates!$H$15,'Claim Details'!$I$19="No"),Rates!$H$17,IF(AND(AE182="A",'Claim Details'!$I$28&gt;=Rates!$J$14,'Claim Details'!$I$28&lt;=Rates!$J$15,'Claim Details'!$I$19="Yes"),Rates!$K$17,IF(AND(AE182="A",'Claim Details'!$I$28&gt;=Rates!$J$14,'Claim Details'!$I$28&lt;=Rates!$J$15,'Claim Details'!$I$19="No"),Rates!$J$17,IF(AND(AE182="B",'Claim Details'!$I$28&gt;=Rates!$D$14,'Claim Details'!$I$28&lt;=Rates!$D$15,'Claim Details'!$I$19="Yes"),Rates!$E$18,IF(AND(AE182="B",'Claim Details'!$I$28&gt;=Rates!$D$14,'Claim Details'!$I$28&lt;=Rates!$D$15,'Claim Details'!$I$19="No"),Rates!$D$18,IF(AND(AE182="B",'Claim Details'!$I$28&gt;=Rates!$F$14,'Claim Details'!$I$28&lt;=Rates!$F$15,'Claim Details'!$I$19="Yes"),Rates!$G$18,IF(AND(AE182="B",'Claim Details'!$I$28&gt;=Rates!$F$14,'Claim Details'!$I$28&lt;=Rates!$F$15,'Claim Details'!$I$19="No"),Rates!$F$18,IF(AND(AE182="B",'Claim Details'!$I$28&gt;=Rates!$H$14,'Claim Details'!$I$28&lt;=Rates!$H$15,'Claim Details'!$I$19="Yes"),Rates!$I$18,IF(AND(AE182="B",'Claim Details'!$I$28&gt;=Rates!$H$14,'Claim Details'!$I$28&lt;=Rates!$H$15,'Claim Details'!$I$19="No"),Rates!$H$18,IF(AND(AE182="B",'Claim Details'!$I$28&gt;=Rates!$J$14,'Claim Details'!$I$28&lt;=Rates!$J$15,'Claim Details'!$I$19="Yes"),Rates!$K$18,IF(AND(AE182="B",'Claim Details'!$I$28&gt;=Rates!$J$14,'Claim Details'!$I$28&lt;=Rates!$J$15,'Claim Details'!$I$19="No"),Rates!$J$18,IF(AND(AE182="C",'Claim Details'!$I$28&gt;=Rates!$D$14,'Claim Details'!$I$28&lt;=Rates!$D$15,'Claim Details'!$I$19="Yes"),Rates!$E$19,IF(AND(AE182="C",'Claim Details'!$I$28&gt;=Rates!$D$14,'Claim Details'!$I$28&lt;=Rates!$D$15,'Claim Details'!$I$19="No"),Rates!$D$19,IF(AND(AE182="C",'Claim Details'!$I$28&gt;=Rates!$F$14,'Claim Details'!$I$28&lt;=Rates!$F$15,'Claim Details'!$I$19="Yes"),Rates!$G$19,IF(AND(AE182="C",'Claim Details'!$I$28&gt;=Rates!$F$14,'Claim Details'!$I$28&lt;=Rates!$F$15,'Claim Details'!$I$19="No"),Rates!$F$19,IF(AND(AE182="C",'Claim Details'!$I$28&gt;=Rates!$H$14,'Claim Details'!$I$28&lt;=Rates!$H$15,'Claim Details'!$I$19="Yes"),Rates!$I$19,IF(AND(AE182="C",'Claim Details'!$I$28&gt;=Rates!$H$14,'Claim Details'!$I$28&lt;=Rates!$H$15,'Claim Details'!$I$19="No"),Rates!$H$19,IF(AND(AE182="C",'Claim Details'!$I$28&gt;=Rates!$J$14,'Claim Details'!$I$28&lt;=Rates!$J$15,'Claim Details'!$I$19="Yes"),Rates!$K$19,IF(AND(AE182="C",'Claim Details'!$I$28&gt;=Rates!$J$14,'Claim Details'!$I$28&lt;=Rates!$J$15,'Claim Details'!$I$19="No"),Rates!$J$19,"£0.00"))))))))))))))))))))))))</f>
        <v>£0.00</v>
      </c>
      <c r="BE182" s="189" t="str">
        <f>IF(AND(AE182="A",'Claim Details'!$I$28&gt;=Rates!$D$14,'Claim Details'!$I$28&lt;=Rates!$D$15,'Claim Details'!$I$19="Yes"),Rates!$J$25,IF(AND(AE182="A",'Claim Details'!$I$28&gt;=Rates!$D$14,'Claim Details'!$I$28&lt;=Rates!$D$15,'Claim Details'!$I$19="No"),Rates!$D$25,IF(AND(AE182="A",'Claim Details'!$I$28&gt;=Rates!$F$14,'Claim Details'!$I$28&lt;=Rates!$F$15,'Claim Details'!$I$19="Yes"),Rates!$G$25,IF(AND(AE182="A",'Claim Details'!$I$28&gt;=Rates!$F$14,'Claim Details'!$I$28&lt;=Rates!$F$15,'Claim Details'!$I$19="No"),Rates!$F$25,IF(AND(AE182="A",'Claim Details'!$I$28&gt;=Rates!$H$14,'Claim Details'!$I$28&lt;=Rates!$H$15,'Claim Details'!$I$19="Yes"),Rates!$I$25,IF(AND(AE182="A",'Claim Details'!$I$28&gt;=Rates!$H$14,'Claim Details'!$I$28&lt;=Rates!$H$15,'Claim Details'!$I$19="No"),Rates!$H$25,IF(AND(AE182="A",'Claim Details'!$I$28&gt;=Rates!$J$14,'Claim Details'!$I$28&lt;=Rates!$J$15,'Claim Details'!$I$19="Yes"),Rates!$K$25,IF(AND(AE182="A",'Claim Details'!$I$28&gt;=Rates!$J$14,'Claim Details'!$I$28&lt;=Rates!$J$15,'Claim Details'!$I$19="No"),Rates!$J$25,IF(AND(AE182="B",'Claim Details'!$I$28&gt;=Rates!$D$14,'Claim Details'!$I$28&lt;=Rates!$D$15,'Claim Details'!$I$19="Yes"),Rates!$E$26,IF(AND(AE182="B",'Claim Details'!$I$28&gt;=Rates!$D$14,'Claim Details'!$I$28&lt;=Rates!$D$15,'Claim Details'!$I$19="No"),Rates!$D$26,IF(AND(AE182="B",'Claim Details'!$I$28&gt;=Rates!$F$14,'Claim Details'!$I$28&lt;=Rates!$F$15,'Claim Details'!$I$19="Yes"),Rates!$G$26,IF(AND(AE182="B",'Claim Details'!$I$28&gt;=Rates!$F$14,'Claim Details'!$I$28&lt;=Rates!$F$15,'Claim Details'!$I$19="No"),Rates!$F$26,IF(AND(AE182="B",'Claim Details'!$I$28&gt;=Rates!$H$14,'Claim Details'!$I$28&lt;=Rates!$H$15,'Claim Details'!$I$19="Yes"),Rates!$I$26,IF(AND(AE182="B",'Claim Details'!$I$28&gt;=Rates!$H$14,'Claim Details'!$I$28&lt;=Rates!$H$15,'Claim Details'!$I$19="No"),Rates!$H$26,IF(AND(AE182="B",'Claim Details'!$I$28&gt;=Rates!$J$14,'Claim Details'!$I$28&lt;=Rates!$J$15,'Claim Details'!$I$19="Yes"),Rates!$K$26,IF(AND(AE182="B",'Claim Details'!$I$28&gt;=Rates!$J$14,'Claim Details'!$I$28&lt;=Rates!$J$15,'Claim Details'!$I$19="No"),Rates!$J$26,IF(AND(AE182="C",'Claim Details'!$I$28&gt;=Rates!$D$14,'Claim Details'!$I$28&lt;=Rates!$D$15,'Claim Details'!$I$19="Yes"),Rates!$E$27,IF(AND(AE182="C",'Claim Details'!$I$28&gt;=Rates!$D$14,'Claim Details'!$I$28&lt;=Rates!$D$15,'Claim Details'!$I$19="No"),Rates!$D$27,IF(AND(AE182="C",'Claim Details'!$I$28&gt;=Rates!$F$14,'Claim Details'!$I$28&lt;=Rates!$F$15,'Claim Details'!$I$19="Yes"),Rates!$G$27,IF(AND(AE182="C",'Claim Details'!$I$28&gt;=Rates!$F$14,'Claim Details'!$I$28&lt;=Rates!$F$15,'Claim Details'!$I$19="No"),Rates!$F$27,IF(AND(AE182="C",'Claim Details'!$I$28&gt;=Rates!$H$14,'Claim Details'!$I$28&lt;=Rates!$H$15,'Claim Details'!$I$19="Yes"),Rates!$I$27,IF(AND(AE182="C",'Claim Details'!$I$28&gt;=Rates!$H$14,'Claim Details'!$I$28&lt;=Rates!$H$15,'Claim Details'!$I$19="No"),Rates!$H$27,IF(AND(AE182="C",'Claim Details'!$I$28&gt;=Rates!$J$14,'Claim Details'!$I$28&lt;=Rates!$J$15,'Claim Details'!$I$19="Yes"),Rates!$K$27,IF(AND(AE182="C",'Claim Details'!$I$28&gt;=Rates!$J$14,'Claim Details'!$I$28&lt;=Rates!$J$15,'Claim Details'!$I$19="No"),Rates!$J$27,"£0.00"))))))))))))))))))))))))</f>
        <v>£0.00</v>
      </c>
      <c r="BF182" s="189" t="str">
        <f>IF(AND(AE182="A",'Claim Details'!$I$28&gt;=Rates!$D$14,'Claim Details'!$I$28&lt;=Rates!$D$15,'Claim Details'!$I$19="Yes"),Rates!$E$20,IF(AND(AE182="A",'Claim Details'!$I$28&gt;=Rates!$D$14,'Claim Details'!$I$28&lt;=Rates!$D$15,'Claim Details'!$I$19="No"),Rates!$D$20,IF(AND(AE182="A",'Claim Details'!$I$28&gt;=Rates!$F$14,'Claim Details'!$I$28&lt;=Rates!$F$15,'Claim Details'!$I$19="Yes"),Rates!$G$20,IF(AND(AE182="A",'Claim Details'!$I$28&gt;=Rates!$F$14,'Claim Details'!$I$28&lt;=Rates!$F$15,'Claim Details'!$I$19="No"),Rates!$F$20,IF(AND(AE182="A",'Claim Details'!$I$28&gt;=Rates!$H$14,'Claim Details'!$I$28&lt;=Rates!$H$15,'Claim Details'!$I$19="Yes"),Rates!$I$20,IF(AND(AE182="A",'Claim Details'!$I$28&gt;=Rates!$H$14,'Claim Details'!$I$28&lt;=Rates!$H$15,'Claim Details'!$I$19="No"),Rates!$H$20,IF(AND(AE182="A",'Claim Details'!$I$28&gt;=Rates!$J$14,'Claim Details'!$I$28&lt;=Rates!$J$15,'Claim Details'!$I$19="Yes"),Rates!$K$20,IF(AND(AE182="A",'Claim Details'!$I$28&gt;=Rates!$J$14,'Claim Details'!$I$28&lt;=Rates!$J$15,'Claim Details'!$I$19="No"),Rates!$J$20,IF(AND(AE182="B",'Claim Details'!$I$28&gt;=Rates!$D$14,'Claim Details'!$I$28&lt;=Rates!$D$15,'Claim Details'!$I$19="Yes"),Rates!$E$21,IF(AND(AE182="B",'Claim Details'!$I$28&gt;=Rates!$D$14,'Claim Details'!$I$28&lt;=Rates!$D$15,'Claim Details'!$I$19="No"),Rates!$D$21,IF(AND(AE182="B",'Claim Details'!$I$28&gt;=Rates!$F$14,'Claim Details'!$I$28&lt;=Rates!$F$15,'Claim Details'!$I$19="Yes"),Rates!$G$21,IF(AND(AE182="B",'Claim Details'!$I$28&gt;=Rates!$F$14,'Claim Details'!$I$28&lt;=Rates!$F$15,'Claim Details'!$I$19="No"),Rates!$F$21,IF(AND(AE182="B",'Claim Details'!$I$28&gt;=Rates!$H$14,'Claim Details'!$I$28&lt;=Rates!$H$15,'Claim Details'!$I$19="Yes"),Rates!$I$21,IF(AND(AE182="B",'Claim Details'!$I$28&gt;=Rates!$H$14,'Claim Details'!$I$28&lt;=Rates!$H$15,'Claim Details'!$I$19="No"),Rates!$H$21,IF(AND(AE182="B",'Claim Details'!$I$28&gt;=Rates!$J$14,'Claim Details'!$I$28&lt;=Rates!$J$15,'Claim Details'!$I$19="Yes"),Rates!$K$21,IF(AND(AE182="B",'Claim Details'!$I$28&gt;=Rates!$J$14,'Claim Details'!$I$28&lt;=Rates!$J$15,'Claim Details'!$I$19="No"),Rates!$J$21,"£0.00"))))))))))))))))</f>
        <v>£0.00</v>
      </c>
      <c r="BG182" s="189" t="str">
        <f>IF(AND(AE182="A",'Claim Details'!$I$28&gt;=Rates!$D$14,'Claim Details'!$I$28&lt;=Rates!$D$15,'Claim Details'!$I$19="Yes"),Rates!$E$22,IF(AND(AE182="A",'Claim Details'!$I$28&gt;=Rates!$D$14,'Claim Details'!$I$28&lt;=Rates!$D$15,'Claim Details'!$I$19="No"),Rates!$D$22,IF(AND(AE182="A",'Claim Details'!$I$28&gt;=Rates!$F$14,'Claim Details'!$I$28&lt;=Rates!$F$15,'Claim Details'!$I$19="Yes"),Rates!$G$22,IF(AND(AE182="A",'Claim Details'!$I$28&gt;=Rates!$F$14,'Claim Details'!$I$28&lt;=Rates!$F$15,'Claim Details'!$I$19="No"),Rates!$F$22,IF(AND(AE182="A",'Claim Details'!$I$28&gt;=Rates!$H$14,'Claim Details'!$I$28&lt;=Rates!$H$15,'Claim Details'!$I$19="Yes"),Rates!$I$22,IF(AND(AE182="A",'Claim Details'!$I$28&gt;=Rates!$H$14,'Claim Details'!$I$28&lt;=Rates!$H$15,'Claim Details'!$I$19="No"),Rates!$H$22,IF(AND(AE182="A",'Claim Details'!$I$28&gt;=Rates!$J$14,'Claim Details'!$I$28&lt;=Rates!$J$15,'Claim Details'!$I$19="Yes"),Rates!$K$22,IF(AND(AE182="A",'Claim Details'!$I$28&gt;=Rates!$J$14,'Claim Details'!$I$28&lt;=Rates!$J$15,'Claim Details'!$I$19="No"),Rates!$J$22,IF(AND(AE182="B",'Claim Details'!$I$28&gt;=Rates!$D$14,'Claim Details'!$I$28&lt;=Rates!$D$15,'Claim Details'!$I$19="Yes"),Rates!$E$23,IF(AND(AE182="B",'Claim Details'!$I$28&gt;=Rates!$D$14,'Claim Details'!$I$28&lt;=Rates!$D$15,'Claim Details'!$I$19="No"),Rates!$D$23,IF(AND(AE182="B",'Claim Details'!$I$28&gt;=Rates!$F$14,'Claim Details'!$I$28&lt;=Rates!$F$15,'Claim Details'!$I$19="Yes"),Rates!$G$23,IF(AND(AE182="B",'Claim Details'!$I$28&gt;=Rates!$F$14,'Claim Details'!$I$28&lt;=Rates!$F$15,'Claim Details'!$I$19="No"),Rates!$F$23,IF(AND(AE182="B",'Claim Details'!$I$28&gt;=Rates!$H$14,'Claim Details'!$I$28&lt;=Rates!$H$15,'Claim Details'!$I$19="Yes"),Rates!$I$23,IF(AND(AE182="B",'Claim Details'!$I$28&gt;=Rates!$H$14,'Claim Details'!$I$28&lt;=Rates!$H$15,'Claim Details'!$I$19="No"),Rates!$H$23,IF(AND(AE182="B",'Claim Details'!$I$28&gt;=Rates!$J$14,'Claim Details'!$I$28&lt;=Rates!$J$15,'Claim Details'!$I$19="Yes"),Rates!$K$23,IF(AND(AE182="B",'Claim Details'!$I$28&gt;=Rates!$J$14,'Claim Details'!$I$28&lt;=Rates!$J$15,'Claim Details'!$I$19="No"),Rates!$J$23,IF(AND(AE182="C",'Claim Details'!$I$28&gt;=Rates!$D$14,'Claim Details'!$I$28&lt;=Rates!$D$15,'Claim Details'!$I$19="Yes"),Rates!$E$24,IF(AND(AE182="C",'Claim Details'!$I$28&gt;=Rates!$D$14,'Claim Details'!$I$28&lt;=Rates!$D$15,'Claim Details'!$I$19="No"),Rates!$D$24,IF(AND(AE182="C",'Claim Details'!$I$28&gt;=Rates!$F$14,'Claim Details'!$I$28&lt;=Rates!$F$15,'Claim Details'!$I$19="Yes"),Rates!$G$24,IF(AND(AE182="C",'Claim Details'!$I$28&gt;=Rates!$F$14,'Claim Details'!$I$28&lt;=Rates!$F$15,'Claim Details'!$I$19="No"),Rates!$F$24,IF(AND(AE182="C",'Claim Details'!$I$28&gt;=Rates!$H$14,'Claim Details'!$I$28&lt;=Rates!$H$15,'Claim Details'!$I$19="Yes"),Rates!$I$24,IF(AND(AE182="C",'Claim Details'!$I$28&gt;=Rates!$H$14,'Claim Details'!$I$28&lt;=Rates!$H$15,'Claim Details'!$I$19="No"),Rates!$H$24,IF(AND(AE182="C",'Claim Details'!$I$28&gt;=Rates!$J$14,'Claim Details'!$I$28&lt;=Rates!$J$15,'Claim Details'!$I$19="Yes"),Rates!$K$24,IF(AND(AE182="C",'Claim Details'!$I$28&gt;=Rates!$J$14,'Claim Details'!$I$28&lt;=Rates!$J$15,'Claim Details'!$I$19="No"),Rates!$J$24,"£0.00"))))))))))))))))))))))))</f>
        <v>£0.00</v>
      </c>
      <c r="BH182" s="189" t="str">
        <f t="shared" si="43"/>
        <v>£0.00</v>
      </c>
      <c r="BI182" s="189">
        <f t="shared" si="44"/>
        <v>0</v>
      </c>
      <c r="BO182" s="202" t="str">
        <f>IF(H182="","£0.00",IF(AP182="4","£0.00",IF(AP182="5","£0.00",IF(AP182="1","£0.00",((AQ182*H182)*'Claim Details'!$F$111)/100))))</f>
        <v>£0.00</v>
      </c>
      <c r="BP182" s="202" t="str">
        <f>IF(T182="","£0.00",IF(AP182="4","£0.00",IF(AP182="5","£0.00",IF(AP182="1","£0.00",((AR182*T182)*'Claim Details'!$N$111)/100))))</f>
        <v>£0.00</v>
      </c>
      <c r="BQ182" s="202" t="str">
        <f>IF(AI182="","£0.00",IF(AP182="4","£0.00",IF(AP182="5","£0.00",IF(AP182="1","£0.00",((BI182*AI182)*'Claim Details'!$W$111)/100))))</f>
        <v>£0.00</v>
      </c>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row>
    <row r="183" spans="1:97" ht="15">
      <c r="A183" s="145"/>
      <c r="B183" s="91"/>
      <c r="C183" s="96"/>
      <c r="D183" s="97"/>
      <c r="E183" s="98"/>
      <c r="F183" s="89"/>
      <c r="G183" s="99"/>
      <c r="H183" s="100"/>
      <c r="I183" s="221" t="str">
        <f t="shared" si="34"/>
        <v>£0.00</v>
      </c>
      <c r="J183" s="101"/>
      <c r="K183" s="100"/>
      <c r="L183" s="221" t="str">
        <f t="shared" si="35"/>
        <v>£0.00</v>
      </c>
      <c r="M183" s="101"/>
      <c r="N183" s="102"/>
      <c r="O183" s="145"/>
      <c r="P183" s="77"/>
      <c r="Q183" s="87"/>
      <c r="R183" s="87"/>
      <c r="S183" s="87"/>
      <c r="T183" s="149" t="str">
        <f t="shared" si="36"/>
        <v/>
      </c>
      <c r="U183" s="87" t="str">
        <f t="shared" si="45"/>
        <v/>
      </c>
      <c r="V183" s="87"/>
      <c r="W183" s="53" t="str">
        <f t="shared" si="37"/>
        <v>£0.00</v>
      </c>
      <c r="X183" s="53"/>
      <c r="Y183" s="87"/>
      <c r="Z183" s="78"/>
      <c r="AA183" s="79"/>
      <c r="AB183" s="160"/>
      <c r="AC183" s="98"/>
      <c r="AD183" s="225"/>
      <c r="AE183" s="235" t="str">
        <f t="shared" si="38"/>
        <v/>
      </c>
      <c r="AF183" s="87" t="str">
        <f t="shared" si="39"/>
        <v/>
      </c>
      <c r="AG183" s="53"/>
      <c r="AH183" s="224"/>
      <c r="AI183" s="226" t="str">
        <f t="shared" si="31"/>
        <v/>
      </c>
      <c r="AJ183" s="236" t="str">
        <f t="shared" si="40"/>
        <v>£0.00</v>
      </c>
      <c r="AK183" s="31"/>
      <c r="AL183" s="1"/>
      <c r="AM183" s="1"/>
      <c r="AN183" s="1"/>
      <c r="AO183" s="1"/>
      <c r="AP183" s="1" t="str">
        <f t="shared" si="32"/>
        <v/>
      </c>
      <c r="AQ183" s="27">
        <f t="shared" si="33"/>
        <v>0</v>
      </c>
      <c r="AR183" s="189">
        <f t="shared" si="41"/>
        <v>0</v>
      </c>
      <c r="AS183" s="190" t="str">
        <f>IF(AND(C183="A",'Claim Details'!$E$28&gt;=Rates!$D$14,'Claim Details'!$E$28&lt;=Rates!$D$15,'Claim Details'!$E$19="Yes"),Rates!$E$17,IF(AND(C183="A",'Claim Details'!$E$28&gt;=Rates!$D$14,'Claim Details'!$E$28&lt;=Rates!$D$15,'Claim Details'!$E$19="No"),Rates!$D$17,IF(AND(C183="A",'Claim Details'!$E$28&gt;=Rates!$F$14,'Claim Details'!$E$28&lt;=Rates!$F$15,'Claim Details'!$E$19="Yes"),Rates!$G$17,IF(AND(C183="A",'Claim Details'!$E$28&gt;=Rates!$F$14,'Claim Details'!$E$28&lt;=Rates!$F$15,'Claim Details'!$E$19="No"),Rates!$F$17,IF(AND(C183="A",'Claim Details'!$E$28&gt;=Rates!$H$14,'Claim Details'!$E$28&lt;=Rates!$H$15,'Claim Details'!$E$19="Yes"),Rates!$I$17,IF(AND(C183="A",'Claim Details'!$E$28&gt;=Rates!$H$14,'Claim Details'!$E$28&lt;=Rates!$H$15,'Claim Details'!$E$19="No"),Rates!$H$17,IF(AND(C183="A",'Claim Details'!$E$28&gt;=Rates!$J$14,'Claim Details'!$E$28&lt;=Rates!$J$15,'Claim Details'!$E$19="Yes"),Rates!$K$17,IF(AND(C183="A",'Claim Details'!$E$28&gt;=Rates!$J$14,'Claim Details'!$E$28&lt;=Rates!$J$15,'Claim Details'!$E$19="No"),Rates!$J$17,IF(AND(C183="B",'Claim Details'!$E$28&gt;=Rates!$D$14,'Claim Details'!$E$28&lt;=Rates!$D$15,'Claim Details'!$E$19="Yes"),Rates!$E$18,IF(AND(C183="B",'Claim Details'!$E$28&gt;=Rates!$D$14,'Claim Details'!$E$28&lt;=Rates!$D$15,'Claim Details'!$E$19="No"),Rates!$D$18,IF(AND(C183="B",'Claim Details'!$E$28&gt;=Rates!$F$14,'Claim Details'!$E$28&lt;=Rates!$F$15,'Claim Details'!$E$19="Yes"),Rates!$G$18,IF(AND(C183="B",'Claim Details'!$E$28&gt;=Rates!$F$14,'Claim Details'!$E$28&lt;=Rates!$F$15,'Claim Details'!$E$19="No"),Rates!$F$18,IF(AND(C183="B",'Claim Details'!$E$28&gt;=Rates!$H$14,'Claim Details'!$E$28&lt;=Rates!$H$15,'Claim Details'!$E$19="Yes"),Rates!$I$18,IF(AND(C183="B",'Claim Details'!$E$28&gt;=Rates!$H$14,'Claim Details'!$E$28&lt;=Rates!$H$15,'Claim Details'!$E$19="No"),Rates!$H$18,IF(AND(C183="B",'Claim Details'!$E$28&gt;=Rates!$J$14,'Claim Details'!$E$28&lt;=Rates!$J$15,'Claim Details'!$E$19="Yes"),Rates!$K$18,IF(AND(C183="B",'Claim Details'!$E$28&gt;=Rates!$J$14,'Claim Details'!$E$28&lt;=Rates!$J$15,'Claim Details'!$E$19="No"),Rates!$J$18,IF(AND(C183="C",'Claim Details'!$E$28&gt;=Rates!$D$14,'Claim Details'!$E$28&lt;=Rates!$D$15,'Claim Details'!$E$19="Yes"),Rates!$E$19,IF(AND(C183="C",'Claim Details'!$E$28&gt;=Rates!$D$14,'Claim Details'!$E$28&lt;=Rates!$D$15,'Claim Details'!$E$19="No"),Rates!$D$19,IF(AND(C183="C",'Claim Details'!$E$28&gt;=Rates!$F$14,'Claim Details'!$E$28&lt;=Rates!$F$15,'Claim Details'!$E$19="Yes"),Rates!$G$19,IF(AND(C183="C",'Claim Details'!$E$28&gt;=Rates!$F$14,'Claim Details'!$E$28&lt;=Rates!$F$15,'Claim Details'!$E$19="No"),Rates!$F$19,IF(AND(C183="C",'Claim Details'!$E$28&gt;=Rates!$H$14,'Claim Details'!$E$28&lt;=Rates!$H$15,'Claim Details'!$E$19="Yes"),Rates!$I$19,IF(AND(C183="C",'Claim Details'!$E$28&gt;=Rates!$H$14,'Claim Details'!$E$28&lt;=Rates!$H$15,'Claim Details'!$E$19="No"),Rates!$H$19,IF(AND(C183="C",'Claim Details'!$E$28&gt;=Rates!$J$14,'Claim Details'!$E$28&lt;=Rates!$J$15,'Claim Details'!$E$19="Yes"),Rates!$K$19,IF(AND(C183="C",'Claim Details'!$E$28&gt;=Rates!$J$14,'Claim Details'!$E$28&lt;=Rates!$J$15,'Claim Details'!$E$19="No"),Rates!$J$19,"£0.00"))))))))))))))))))))))))</f>
        <v>£0.00</v>
      </c>
      <c r="AT183" s="189" t="str">
        <f>IF(AND(C183="A",'Claim Details'!$E$28&gt;=Rates!$D$14,'Claim Details'!$E$28&lt;=Rates!$D$15,'Claim Details'!$E$19="Yes"),Rates!$E$25,IF(AND(C183="A",'Claim Details'!$E$28&gt;=Rates!$D$14,'Claim Details'!$E$28&lt;=Rates!$D$15,'Claim Details'!$E$19="No"),Rates!$D$25,IF(AND(C183="A",'Claim Details'!$E$28&gt;=Rates!$F$14,'Claim Details'!$E$28&lt;=Rates!$F$15,'Claim Details'!$E$19="Yes"),Rates!$G$25,IF(AND(C183="A",'Claim Details'!$E$28&gt;=Rates!$F$14,'Claim Details'!$E$28&lt;=Rates!$F$15,'Claim Details'!$E$19="No"),Rates!$F$25,IF(AND(C183="A",'Claim Details'!$E$28&gt;=Rates!$H$14,'Claim Details'!$E$28&lt;=Rates!$H$15,'Claim Details'!$E$19="Yes"),Rates!$I$25,IF(AND(C183="A",'Claim Details'!$E$28&gt;=Rates!$H$14,'Claim Details'!$E$28&lt;=Rates!$H$15,'Claim Details'!$E$19="No"),Rates!$H$25,IF(AND(C183="A",'Claim Details'!$E$28&gt;=Rates!$J$14,'Claim Details'!$E$28&lt;=Rates!$J$15,'Claim Details'!$E$19="Yes"),Rates!$K$25,IF(AND(C183="A",'Claim Details'!$E$28&gt;=Rates!$J$14,'Claim Details'!$E$28&lt;=Rates!$J$15,'Claim Details'!$E$19="No"),Rates!$J$25,IF(AND(C183="B",'Claim Details'!$E$28&gt;=Rates!$D$14,'Claim Details'!$E$28&lt;=Rates!$D$15,'Claim Details'!$E$19="Yes"),Rates!$E$26,IF(AND(C183="B",'Claim Details'!$E$28&gt;=Rates!$D$14,'Claim Details'!$E$28&lt;=Rates!$D$15,'Claim Details'!$E$19="No"),Rates!$D$26,IF(AND(C183="B",'Claim Details'!$E$28&gt;=Rates!$F$14,'Claim Details'!$E$28&lt;=Rates!$F$15,'Claim Details'!$E$19="Yes"),Rates!$G$26,IF(AND(C183="B",'Claim Details'!$E$28&gt;=Rates!$F$14,'Claim Details'!$E$28&lt;=Rates!$F$15,'Claim Details'!$E$19="No"),Rates!$F$26,IF(AND(C183="B",'Claim Details'!$E$28&gt;=Rates!$H$14,'Claim Details'!$E$28&lt;=Rates!$H$15,'Claim Details'!$E$19="Yes"),Rates!$I$26,IF(AND(C183="B",'Claim Details'!$E$28&gt;=Rates!$H$14,'Claim Details'!$E$28&lt;=Rates!$H$15,'Claim Details'!$E$19="No"),Rates!$H$26,IF(AND(C183="B",'Claim Details'!$E$28&gt;=Rates!$J$14,'Claim Details'!$E$28&lt;=Rates!$J$15,'Claim Details'!$E$19="Yes"),Rates!$K$26,IF(AND(C183="B",'Claim Details'!$E$28&gt;=Rates!$J$14,'Claim Details'!$E$28&lt;=Rates!$J$15,'Claim Details'!$E$19="No"),Rates!$J$26,IF(AND(C183="C",'Claim Details'!$E$28&gt;=Rates!$D$14,'Claim Details'!$E$28&lt;=Rates!$D$15,'Claim Details'!$E$19="Yes"),Rates!$E$27,IF(AND(C183="C",'Claim Details'!$E$28&gt;=Rates!$D$14,'Claim Details'!$E$28&lt;=Rates!$D$15,'Claim Details'!$E$19="No"),Rates!$D$27,IF(AND(C183="C",'Claim Details'!$E$28&gt;=Rates!$F$14,'Claim Details'!$E$28&lt;=Rates!$F$15,'Claim Details'!$E$19="Yes"),Rates!$G$27,IF(AND(C183="C",'Claim Details'!$E$28&gt;=Rates!$F$14,'Claim Details'!$E$28&lt;=Rates!$F$15,'Claim Details'!$E$19="No"),Rates!$F$27,IF(AND(C183="C",'Claim Details'!$E$28&gt;=Rates!$H$14,'Claim Details'!$E$28&lt;=Rates!$H$15,'Claim Details'!$E$19="Yes"),Rates!$I$27,IF(AND(C183="C",'Claim Details'!$E$28&gt;=Rates!$H$14,'Claim Details'!$E$28&lt;=Rates!$H$15,'Claim Details'!$E$19="No"),Rates!$H$27,IF(AND(C183="C",'Claim Details'!$E$28&gt;=Rates!$J$14,'Claim Details'!$E$28&lt;=Rates!$J$15,'Claim Details'!$E$19="Yes"),Rates!$K$27,IF(AND(C183="C",'Claim Details'!$E$28&gt;=Rates!$J$14,'Claim Details'!$E$28&lt;=Rates!$J$15,'Claim Details'!$E$19="No"),Rates!$J$27,"£0.00"))))))))))))))))))))))))</f>
        <v>£0.00</v>
      </c>
      <c r="AU183" s="191" t="str">
        <f>IF(AND(C183="A",'Claim Details'!$E$28&gt;=Rates!$D$14,'Claim Details'!$E$28&lt;=Rates!$D$15,'Claim Details'!$E$19="Yes"),Rates!$E$20,IF(AND(C183="A",'Claim Details'!$E$28&gt;=Rates!$D$14,'Claim Details'!$E$28&lt;=Rates!$D$15,'Claim Details'!$E$19="No"),Rates!$D$20,IF(AND(C183="A",'Claim Details'!$E$28&gt;=Rates!$F$14,'Claim Details'!$E$28&lt;=Rates!$F$15,'Claim Details'!$E$19="Yes"),Rates!$G$20,IF(AND(C183="A",'Claim Details'!$E$28&gt;=Rates!$F$14,'Claim Details'!$E$28&lt;=Rates!$F$15,'Claim Details'!$E$19="No"),Rates!$F$20,IF(AND(C183="A",'Claim Details'!$E$28&gt;=Rates!$H$14,'Claim Details'!$E$28&lt;=Rates!$H$15,'Claim Details'!$E$19="Yes"),Rates!$I$20,IF(AND(C183="A",'Claim Details'!$E$28&gt;=Rates!$H$14,'Claim Details'!$E$28&lt;=Rates!$H$15,'Claim Details'!$E$19="No"),Rates!$H$20,IF(AND(C183="A",'Claim Details'!$E$28&gt;=Rates!$J$14,'Claim Details'!$E$28&lt;=Rates!$J$15,'Claim Details'!$E$19="Yes"),Rates!$K$20,IF(AND(C183="A",'Claim Details'!$E$28&gt;=Rates!$J$14,'Claim Details'!$E$28&lt;=Rates!$J$15,'Claim Details'!$E$19="No"),Rates!$J$20,IF(AND(C183="B",'Claim Details'!$E$28&gt;=Rates!$D$14,'Claim Details'!$E$28&lt;=Rates!$D$15,'Claim Details'!$E$19="Yes"),Rates!$E$21,IF(AND(C183="B",'Claim Details'!$E$28&gt;=Rates!$D$14,'Claim Details'!$E$28&lt;=Rates!$D$15,'Claim Details'!$E$19="No"),Rates!$D$21,IF(AND(C183="B",'Claim Details'!$E$28&gt;=Rates!$F$14,'Claim Details'!$E$28&lt;=Rates!$F$15,'Claim Details'!$E$19="Yes"),Rates!$G$21,IF(AND(C183="B",'Claim Details'!$E$28&gt;=Rates!$F$14,'Claim Details'!$E$28&lt;=Rates!$F$15,'Claim Details'!$E$19="No"),Rates!$F$21,IF(AND(C183="B",'Claim Details'!$E$28&gt;=Rates!$H$14,'Claim Details'!$E$28&lt;=Rates!$H$15,'Claim Details'!$E$19="Yes"),Rates!$I$21,IF(AND(C183="B",'Claim Details'!$E$28&gt;=Rates!$H$14,'Claim Details'!$E$28&lt;=Rates!$H$15,'Claim Details'!$E$19="No"),Rates!$H$21,IF(AND(C183="B",'Claim Details'!$E$28&gt;=Rates!$J$14,'Claim Details'!$E$28&lt;=Rates!$J$15,'Claim Details'!$E$19="Yes"),Rates!$K$21,IF(AND(C183="B",'Claim Details'!$E$28&gt;=Rates!$J$14,'Claim Details'!$E$28&lt;=Rates!$J$15,'Claim Details'!$E$19="No"),Rates!$J$21,"£0.00"))))))))))))))))</f>
        <v>£0.00</v>
      </c>
      <c r="AV183" s="191" t="str">
        <f>IF(AND(C183="A",'Claim Details'!$E$28&gt;=Rates!$D$14,'Claim Details'!$E$28&lt;=Rates!$D$15,'Claim Details'!$E$19="Yes"),Rates!$E$22,IF(AND(C183="A",'Claim Details'!$E$28&gt;=Rates!$D$14,'Claim Details'!$E$28&lt;=Rates!$D$15,'Claim Details'!$E$19="No"),Rates!$D$22,IF(AND(C183="A",'Claim Details'!$E$28&gt;=Rates!$F$14,'Claim Details'!$E$28&lt;=Rates!$F$15,'Claim Details'!$E$19="Yes"),Rates!$G$22,IF(AND(C183="A",'Claim Details'!$E$28&gt;=Rates!$F$14,'Claim Details'!$E$28&lt;=Rates!$F$15,'Claim Details'!$E$19="No"),Rates!$F$22,IF(AND(C183="A",'Claim Details'!$E$28&gt;=Rates!$H$14,'Claim Details'!$E$28&lt;=Rates!$H$15,'Claim Details'!$E$19="Yes"),Rates!$I$22,IF(AND(C183="A",'Claim Details'!$E$28&gt;=Rates!$H$14,'Claim Details'!$E$28&lt;=Rates!$H$15,'Claim Details'!$E$19="No"),Rates!$H$22,IF(AND(C183="A",'Claim Details'!$E$28&gt;=Rates!$J$14,'Claim Details'!$E$28&lt;=Rates!$J$15,'Claim Details'!$E$19="Yes"),Rates!$K$22,IF(AND(C183="A",'Claim Details'!$E$28&gt;=Rates!$J$14,'Claim Details'!$E$28&lt;=Rates!$J$15,'Claim Details'!$E$19="No"),Rates!$J$22,IF(AND(C183="B",'Claim Details'!$E$28&gt;=Rates!$D$14,'Claim Details'!$E$28&lt;=Rates!$D$15,'Claim Details'!$E$19="Yes"),Rates!$E$23,IF(AND(C183="B",'Claim Details'!$E$28&gt;=Rates!$D$14,'Claim Details'!$E$28&lt;=Rates!$D$15,'Claim Details'!$E$19="No"),Rates!$D$23,IF(AND(C183="B",'Claim Details'!$E$28&gt;=Rates!$F$14,'Claim Details'!$E$28&lt;=Rates!$F$15,'Claim Details'!$E$19="Yes"),Rates!$G$23,IF(AND(C183="B",'Claim Details'!$E$28&gt;=Rates!$F$14,'Claim Details'!$E$28&lt;=Rates!$F$15,'Claim Details'!$E$19="No"),Rates!$F$23,IF(AND(C183="B",'Claim Details'!$E$28&gt;=Rates!$H$14,'Claim Details'!$E$28&lt;=Rates!$H$15,'Claim Details'!$E$19="Yes"),Rates!$I$23,IF(AND(C183="B",'Claim Details'!$E$28&gt;=Rates!$H$14,'Claim Details'!$E$28&lt;=Rates!$H$15,'Claim Details'!$E$19="No"),Rates!$H$23,IF(AND(C183="B",'Claim Details'!$E$28&gt;=Rates!$J$14,'Claim Details'!$E$28&lt;=Rates!$J$15,'Claim Details'!$E$19="Yes"),Rates!$K$23,IF(AND(C183="B",'Claim Details'!$E$28&gt;=Rates!$J$14,'Claim Details'!$E$28&lt;=Rates!$J$15,'Claim Details'!$E$19="No"),Rates!$J$23,IF(AND(C183="C",'Claim Details'!$E$28&gt;=Rates!$D$14,'Claim Details'!$E$28&lt;=Rates!$D$15,'Claim Details'!$E$19="Yes"),Rates!$E$24,IF(AND(C183="C",'Claim Details'!$E$28&gt;=Rates!$D$14,'Claim Details'!$E$28&lt;=Rates!$D$15,'Claim Details'!$E$19="No"),Rates!$D$24,IF(AND(C183="C",'Claim Details'!$E$28&gt;=Rates!$F$14,'Claim Details'!$E$28&lt;=Rates!$F$15,'Claim Details'!$E$19="Yes"),Rates!$G$24,IF(AND(C183="C",'Claim Details'!$E$28&gt;=Rates!$F$14,'Claim Details'!$E$28&lt;=Rates!$F$15,'Claim Details'!$E$19="No"),Rates!$F$24,IF(AND(C183="C",'Claim Details'!$E$28&gt;=Rates!$H$14,'Claim Details'!$E$28&lt;=Rates!$H$15,'Claim Details'!$E$19="Yes"),Rates!$I$24,IF(AND(C183="C",'Claim Details'!$E$28&gt;=Rates!$H$14,'Claim Details'!$E$28&lt;=Rates!$H$15,'Claim Details'!$E$19="No"),Rates!$H$24,IF(AND(C183="C",'Claim Details'!$E$28&gt;=Rates!$J$14,'Claim Details'!$E$28&lt;=Rates!$J$15,'Claim Details'!$E$19="Yes"),Rates!$K$24,IF(AND(C183="C",'Claim Details'!$E$28&gt;=Rates!$J$14,'Claim Details'!$E$28&lt;=Rates!$J$15,'Claim Details'!$E$19="No"),Rates!$J$24,"£0.00"))))))))))))))))))))))))</f>
        <v>£0.00</v>
      </c>
      <c r="AW183" s="1"/>
      <c r="AX183" s="189" t="str">
        <f>IF(AND(U183="A",'Claim Details'!$I$28&gt;=Rates!$D$14,'Claim Details'!$I$28&lt;=Rates!$D$15,'Claim Details'!$I$19="Yes"),Rates!$J$17,IF(AND(U183="A",'Claim Details'!$I$28&gt;=Rates!$D$14,'Claim Details'!$I$28&lt;=Rates!$D$15,'Claim Details'!$I$19="No"),Rates!$D$17,IF(AND(U183="A",'Claim Details'!$I$28&gt;=Rates!$F$14,'Claim Details'!$I$28&lt;=Rates!$F$15,'Claim Details'!$I$19="Yes"),Rates!$G$17,IF(AND(U183="A",'Claim Details'!$I$28&gt;=Rates!$F$14,'Claim Details'!$I$28&lt;=Rates!$F$15,'Claim Details'!$I$19="No"),Rates!$F$17,IF(AND(U183="A",'Claim Details'!$I$28&gt;=Rates!$H$14,'Claim Details'!$I$28&lt;=Rates!$H$15,'Claim Details'!$I$19="Yes"),Rates!$I$17,IF(AND(U183="A",'Claim Details'!$I$28&gt;=Rates!$H$14,'Claim Details'!$I$28&lt;=Rates!$H$15,'Claim Details'!$I$19="No"),Rates!$H$17,IF(AND(U183="A",'Claim Details'!$I$28&gt;=Rates!$J$14,'Claim Details'!$I$28&lt;=Rates!$J$15,'Claim Details'!$I$19="Yes"),Rates!$K$17,IF(AND(U183="A",'Claim Details'!$I$28&gt;=Rates!$J$14,'Claim Details'!$I$28&lt;=Rates!$J$15,'Claim Details'!$I$19="No"),Rates!$J$17,IF(AND(U183="B",'Claim Details'!$I$28&gt;=Rates!$D$14,'Claim Details'!$I$28&lt;=Rates!$D$15,'Claim Details'!$I$19="Yes"),Rates!$E$18,IF(AND(U183="B",'Claim Details'!$I$28&gt;=Rates!$D$14,'Claim Details'!$I$28&lt;=Rates!$D$15,'Claim Details'!$I$19="No"),Rates!$D$18,IF(AND(U183="B",'Claim Details'!$I$28&gt;=Rates!$F$14,'Claim Details'!$I$28&lt;=Rates!$F$15,'Claim Details'!$I$19="Yes"),Rates!$G$18,IF(AND(U183="B",'Claim Details'!$I$28&gt;=Rates!$F$14,'Claim Details'!$I$28&lt;=Rates!$F$15,'Claim Details'!$I$19="No"),Rates!$F$18,IF(AND(U183="B",'Claim Details'!$I$28&gt;=Rates!$H$14,'Claim Details'!$I$28&lt;=Rates!$H$15,'Claim Details'!$I$19="Yes"),Rates!$I$18,IF(AND(U183="B",'Claim Details'!$I$28&gt;=Rates!$H$14,'Claim Details'!$I$28&lt;=Rates!$H$15,'Claim Details'!$I$19="No"),Rates!$H$18,IF(AND(U183="B",'Claim Details'!$I$28&gt;=Rates!$J$14,'Claim Details'!$I$28&lt;=Rates!$J$15,'Claim Details'!$I$19="Yes"),Rates!$K$18,IF(AND(U183="B",'Claim Details'!$I$28&gt;=Rates!$J$14,'Claim Details'!$I$28&lt;=Rates!$J$15,'Claim Details'!$I$19="No"),Rates!$J$18,IF(AND(U183="C",'Claim Details'!$I$28&gt;=Rates!$D$14,'Claim Details'!$I$28&lt;=Rates!$D$15,'Claim Details'!$I$19="Yes"),Rates!$E$19,IF(AND(U183="C",'Claim Details'!$I$28&gt;=Rates!$D$14,'Claim Details'!$I$28&lt;=Rates!$D$15,'Claim Details'!$I$19="No"),Rates!$D$19,IF(AND(U183="C",'Claim Details'!$I$28&gt;=Rates!$F$14,'Claim Details'!$I$28&lt;=Rates!$F$15,'Claim Details'!$I$19="Yes"),Rates!$G$19,IF(AND(U183="C",'Claim Details'!$I$28&gt;=Rates!$F$14,'Claim Details'!$I$28&lt;=Rates!$F$15,'Claim Details'!$I$19="No"),Rates!$F$19,IF(AND(U183="C",'Claim Details'!$I$28&gt;=Rates!$H$14,'Claim Details'!$I$28&lt;=Rates!$H$15,'Claim Details'!$I$19="Yes"),Rates!$I$19,IF(AND(U183="C",'Claim Details'!$I$28&gt;=Rates!$H$14,'Claim Details'!$I$28&lt;=Rates!$H$15,'Claim Details'!$I$19="No"),Rates!$H$19,IF(AND(U183="C",'Claim Details'!$I$28&gt;=Rates!$J$14,'Claim Details'!$I$28&lt;=Rates!$J$15,'Claim Details'!$I$19="Yes"),Rates!$K$19,IF(AND(U183="C",'Claim Details'!$I$28&gt;=Rates!$J$14,'Claim Details'!$I$28&lt;=Rates!$J$15,'Claim Details'!$I$19="No"),Rates!$J$19,"£0.00"))))))))))))))))))))))))</f>
        <v>£0.00</v>
      </c>
      <c r="AY183" s="189" t="str">
        <f>IF(AND(C183="A",'Claim Details'!$I$28&gt;=Rates!$D$14,'Claim Details'!$I$28&lt;=Rates!$D$15,'Claim Details'!$I$19="Yes"),Rates!$J$25,IF(AND(C183="A",'Claim Details'!$I$28&gt;=Rates!$D$14,'Claim Details'!$I$28&lt;=Rates!$D$15,'Claim Details'!$I$19="No"),Rates!$D$25,IF(AND(C183="A",'Claim Details'!$I$28&gt;=Rates!$F$14,'Claim Details'!$I$28&lt;=Rates!$F$15,'Claim Details'!$I$19="Yes"),Rates!$G$25,IF(AND(C183="A",'Claim Details'!$I$28&gt;=Rates!$F$14,'Claim Details'!$I$28&lt;=Rates!$F$15,'Claim Details'!$I$19="No"),Rates!$F$25,IF(AND(C183="A",'Claim Details'!$I$28&gt;=Rates!$H$14,'Claim Details'!$I$28&lt;=Rates!$H$15,'Claim Details'!$I$19="Yes"),Rates!$I$25,IF(AND(C183="A",'Claim Details'!$I$28&gt;=Rates!$H$14,'Claim Details'!$I$28&lt;=Rates!$H$15,'Claim Details'!$I$19="No"),Rates!$H$25,IF(AND(C183="A",'Claim Details'!$I$28&gt;=Rates!$J$14,'Claim Details'!$I$28&lt;=Rates!$J$15,'Claim Details'!$I$19="Yes"),Rates!$K$25,IF(AND(C183="A",'Claim Details'!$I$28&gt;=Rates!$J$14,'Claim Details'!$I$28&lt;=Rates!$J$15,'Claim Details'!$I$19="No"),Rates!$J$25,IF(AND(C183="B",'Claim Details'!$I$28&gt;=Rates!$D$14,'Claim Details'!$I$28&lt;=Rates!$D$15,'Claim Details'!$I$19="Yes"),Rates!$E$26,IF(AND(C183="B",'Claim Details'!$I$28&gt;=Rates!$D$14,'Claim Details'!$I$28&lt;=Rates!$D$15,'Claim Details'!$I$19="No"),Rates!$D$26,IF(AND(C183="B",'Claim Details'!$I$28&gt;=Rates!$F$14,'Claim Details'!$I$28&lt;=Rates!$F$15,'Claim Details'!$I$19="Yes"),Rates!$G$26,IF(AND(C183="B",'Claim Details'!$I$28&gt;=Rates!$F$14,'Claim Details'!$I$28&lt;=Rates!$F$15,'Claim Details'!$I$19="No"),Rates!$F$26,IF(AND(C183="B",'Claim Details'!$I$28&gt;=Rates!$H$14,'Claim Details'!$I$28&lt;=Rates!$H$15,'Claim Details'!$I$19="Yes"),Rates!$I$26,IF(AND(C183="B",'Claim Details'!$I$28&gt;=Rates!$H$14,'Claim Details'!$I$28&lt;=Rates!$H$15,'Claim Details'!$I$19="No"),Rates!$H$26,IF(AND(C183="B",'Claim Details'!$I$28&gt;=Rates!$J$14,'Claim Details'!$I$28&lt;=Rates!$J$15,'Claim Details'!$I$19="Yes"),Rates!$K$26,IF(AND(C183="B",'Claim Details'!$I$28&gt;=Rates!$J$14,'Claim Details'!$I$28&lt;=Rates!$J$15,'Claim Details'!$I$19="No"),Rates!$J$26,IF(AND(C183="C",'Claim Details'!$I$28&gt;=Rates!$D$14,'Claim Details'!$I$28&lt;=Rates!$D$15,'Claim Details'!$I$19="Yes"),Rates!$E$27,IF(AND(C183="C",'Claim Details'!$I$28&gt;=Rates!$D$14,'Claim Details'!$I$28&lt;=Rates!$D$15,'Claim Details'!$I$19="No"),Rates!$D$27,IF(AND(C183="C",'Claim Details'!$I$28&gt;=Rates!$F$14,'Claim Details'!$I$28&lt;=Rates!$F$15,'Claim Details'!$I$19="Yes"),Rates!$G$27,IF(AND(C183="C",'Claim Details'!$I$28&gt;=Rates!$F$14,'Claim Details'!$I$28&lt;=Rates!$F$15,'Claim Details'!$I$19="No"),Rates!$F$27,IF(AND(C183="C",'Claim Details'!$I$28&gt;=Rates!$H$14,'Claim Details'!$I$28&lt;=Rates!$H$15,'Claim Details'!$I$19="Yes"),Rates!$I$27,IF(AND(C183="C",'Claim Details'!$I$28&gt;=Rates!$H$14,'Claim Details'!$I$28&lt;=Rates!$H$15,'Claim Details'!$I$19="No"),Rates!$H$27,IF(AND(C183="C",'Claim Details'!$I$28&gt;=Rates!$J$14,'Claim Details'!$I$28&lt;=Rates!$J$15,'Claim Details'!$I$19="Yes"),Rates!$K$27,IF(AND(C183="C",'Claim Details'!$I$28&gt;=Rates!$J$14,'Claim Details'!$I$28&lt;=Rates!$J$15,'Claim Details'!$I$19="No"),Rates!$J$27,"£0.00"))))))))))))))))))))))))</f>
        <v>£0.00</v>
      </c>
      <c r="AZ183" s="189" t="str">
        <f>IF(AND(C183="A",'Claim Details'!$I$28&gt;=Rates!$D$14,'Claim Details'!$I$28&lt;=Rates!$D$15,'Claim Details'!$I$19="Yes"),Rates!$E$20,IF(AND(C183="A",'Claim Details'!$I$28&gt;=Rates!$D$14,'Claim Details'!$I$28&lt;=Rates!$D$15,'Claim Details'!$I$19="No"),Rates!$D$20,IF(AND(C183="A",'Claim Details'!$I$28&gt;=Rates!$F$14,'Claim Details'!$I$28&lt;=Rates!$F$15,'Claim Details'!$I$19="Yes"),Rates!$G$20,IF(AND(C183="A",'Claim Details'!$I$28&gt;=Rates!$F$14,'Claim Details'!$I$28&lt;=Rates!$F$15,'Claim Details'!$I$19="No"),Rates!$F$20,IF(AND(C183="A",'Claim Details'!$I$28&gt;=Rates!$H$14,'Claim Details'!$I$28&lt;=Rates!$H$15,'Claim Details'!$I$19="Yes"),Rates!$I$20,IF(AND(C183="A",'Claim Details'!$I$28&gt;=Rates!$H$14,'Claim Details'!$I$28&lt;=Rates!$H$15,'Claim Details'!$I$19="No"),Rates!$H$20,IF(AND(C183="A",'Claim Details'!$I$28&gt;=Rates!$J$14,'Claim Details'!$I$28&lt;=Rates!$J$15,'Claim Details'!$I$19="Yes"),Rates!$K$20,IF(AND(C183="A",'Claim Details'!$I$28&gt;=Rates!$J$14,'Claim Details'!$I$28&lt;=Rates!$J$15,'Claim Details'!$I$19="No"),Rates!$J$20,IF(AND(C183="B",'Claim Details'!$I$28&gt;=Rates!$D$14,'Claim Details'!$I$28&lt;=Rates!$D$15,'Claim Details'!$I$19="Yes"),Rates!$E$21,IF(AND(C183="B",'Claim Details'!$I$28&gt;=Rates!$D$14,'Claim Details'!$I$28&lt;=Rates!$D$15,'Claim Details'!$I$19="No"),Rates!$D$21,IF(AND(C183="B",'Claim Details'!$I$28&gt;=Rates!$F$14,'Claim Details'!$I$28&lt;=Rates!$F$15,'Claim Details'!$I$19="Yes"),Rates!$G$21,IF(AND(C183="B",'Claim Details'!$I$28&gt;=Rates!$F$14,'Claim Details'!$I$28&lt;=Rates!$F$15,'Claim Details'!$I$19="No"),Rates!$F$21,IF(AND(C183="B",'Claim Details'!$I$28&gt;=Rates!$H$14,'Claim Details'!$I$28&lt;=Rates!$H$15,'Claim Details'!$I$19="Yes"),Rates!$I$21,IF(AND(C183="B",'Claim Details'!$I$28&gt;=Rates!$H$14,'Claim Details'!$I$28&lt;=Rates!$H$15,'Claim Details'!$I$19="No"),Rates!$H$21,IF(AND(C183="B",'Claim Details'!$I$28&gt;=Rates!$J$14,'Claim Details'!$I$28&lt;=Rates!$J$15,'Claim Details'!$I$19="Yes"),Rates!$K$21,IF(AND(C183="B",'Claim Details'!$I$28&gt;=Rates!$J$14,'Claim Details'!$I$28&lt;=Rates!$J$15,'Claim Details'!$I$19="No"),Rates!$J$21,"£0.00"))))))))))))))))</f>
        <v>£0.00</v>
      </c>
      <c r="BA183" s="189" t="str">
        <f>IF(AND(C183="A",'Claim Details'!$I$28&gt;=Rates!$D$14,'Claim Details'!$I$28&lt;=Rates!$D$15,'Claim Details'!$I$19="Yes"),Rates!$E$22,IF(AND(C183="A",'Claim Details'!$I$28&gt;=Rates!$D$14,'Claim Details'!$I$28&lt;=Rates!$D$15,'Claim Details'!$I$19="No"),Rates!$D$22,IF(AND(C183="A",'Claim Details'!$I$28&gt;=Rates!$F$14,'Claim Details'!$I$28&lt;=Rates!$F$15,'Claim Details'!$I$19="Yes"),Rates!$G$22,IF(AND(C183="A",'Claim Details'!$I$28&gt;=Rates!$F$14,'Claim Details'!$I$28&lt;=Rates!$F$15,'Claim Details'!$I$19="No"),Rates!$F$22,IF(AND(C183="A",'Claim Details'!$I$28&gt;=Rates!$H$14,'Claim Details'!$I$28&lt;=Rates!$H$15,'Claim Details'!$I$19="Yes"),Rates!$I$22,IF(AND(C183="A",'Claim Details'!$I$28&gt;=Rates!$H$14,'Claim Details'!$I$28&lt;=Rates!$H$15,'Claim Details'!$I$19="No"),Rates!$H$22,IF(AND(C183="A",'Claim Details'!$I$28&gt;=Rates!$J$14,'Claim Details'!$I$28&lt;=Rates!$J$15,'Claim Details'!$I$19="Yes"),Rates!$K$22,IF(AND(C183="A",'Claim Details'!$I$28&gt;=Rates!$J$14,'Claim Details'!$I$28&lt;=Rates!$J$15,'Claim Details'!$I$19="No"),Rates!$J$22,IF(AND(C183="B",'Claim Details'!$I$28&gt;=Rates!$D$14,'Claim Details'!$I$28&lt;=Rates!$D$15,'Claim Details'!$I$19="Yes"),Rates!$E$23,IF(AND(C183="B",'Claim Details'!$I$28&gt;=Rates!$D$14,'Claim Details'!$I$28&lt;=Rates!$D$15,'Claim Details'!$I$19="No"),Rates!$D$23,IF(AND(C183="B",'Claim Details'!$I$28&gt;=Rates!$F$14,'Claim Details'!$I$28&lt;=Rates!$F$15,'Claim Details'!$I$19="Yes"),Rates!$G$23,IF(AND(C183="B",'Claim Details'!$I$28&gt;=Rates!$F$14,'Claim Details'!$I$28&lt;=Rates!$F$15,'Claim Details'!$I$19="No"),Rates!$F$23,IF(AND(C183="B",'Claim Details'!$I$28&gt;=Rates!$H$14,'Claim Details'!$I$28&lt;=Rates!$H$15,'Claim Details'!$I$19="Yes"),Rates!$I$23,IF(AND(C183="B",'Claim Details'!$I$28&gt;=Rates!$H$14,'Claim Details'!$I$28&lt;=Rates!$H$15,'Claim Details'!$I$19="No"),Rates!$H$23,IF(AND(C183="B",'Claim Details'!$I$28&gt;=Rates!$J$14,'Claim Details'!$I$28&lt;=Rates!$J$15,'Claim Details'!$I$19="Yes"),Rates!$K$23,IF(AND(C183="B",'Claim Details'!$I$28&gt;=Rates!$J$14,'Claim Details'!$I$28&lt;=Rates!$J$15,'Claim Details'!$I$19="No"),Rates!$J$23,IF(AND(C183="C",'Claim Details'!$I$28&gt;=Rates!$D$14,'Claim Details'!$I$28&lt;=Rates!$D$15,'Claim Details'!$I$19="Yes"),Rates!$E$24,IF(AND(C183="C",'Claim Details'!$I$28&gt;=Rates!$D$14,'Claim Details'!$I$28&lt;=Rates!$D$15,'Claim Details'!$I$19="No"),Rates!$D$24,IF(AND(C183="C",'Claim Details'!$I$28&gt;=Rates!$F$14,'Claim Details'!$I$28&lt;=Rates!$F$15,'Claim Details'!$I$19="Yes"),Rates!$G$24,IF(AND(C183="C",'Claim Details'!$I$28&gt;=Rates!$F$14,'Claim Details'!$I$28&lt;=Rates!$F$15,'Claim Details'!$I$19="No"),Rates!$F$24,IF(AND(C183="C",'Claim Details'!$I$28&gt;=Rates!$H$14,'Claim Details'!$I$28&lt;=Rates!$H$15,'Claim Details'!$I$19="Yes"),Rates!$I$24,IF(AND(C183="C",'Claim Details'!$I$28&gt;=Rates!$H$14,'Claim Details'!$I$28&lt;=Rates!$H$15,'Claim Details'!$I$19="No"),Rates!$H$24,IF(AND(C183="C",'Claim Details'!$I$28&gt;=Rates!$J$14,'Claim Details'!$I$28&lt;=Rates!$J$15,'Claim Details'!$I$19="Yes"),Rates!$K$24,IF(AND(C183="C",'Claim Details'!$I$28&gt;=Rates!$J$14,'Claim Details'!$I$28&lt;=Rates!$J$15,'Claim Details'!$I$19="No"),Rates!$J$24,"£0.00"))))))))))))))))))))))))</f>
        <v>£0.00</v>
      </c>
      <c r="BB183" s="189" t="str">
        <f t="shared" si="42"/>
        <v>£0.00</v>
      </c>
      <c r="BC183" s="1"/>
      <c r="BD183" s="189" t="str">
        <f>IF(AND(AE183="A",'Claim Details'!$I$28&gt;=Rates!$D$14,'Claim Details'!$I$28&lt;=Rates!$D$15,'Claim Details'!$I$19="Yes"),Rates!$J$17,IF(AND(AE183="A",'Claim Details'!$I$28&gt;=Rates!$D$14,'Claim Details'!$I$28&lt;=Rates!$D$15,'Claim Details'!$I$19="No"),Rates!$D$17,IF(AND(AE183="A",'Claim Details'!$I$28&gt;=Rates!$F$14,'Claim Details'!$I$28&lt;=Rates!$F$15,'Claim Details'!$I$19="Yes"),Rates!$G$17,IF(AND(AE183="A",'Claim Details'!$I$28&gt;=Rates!$F$14,'Claim Details'!$I$28&lt;=Rates!$F$15,'Claim Details'!$I$19="No"),Rates!$F$17,IF(AND(AE183="A",'Claim Details'!$I$28&gt;=Rates!$H$14,'Claim Details'!$I$28&lt;=Rates!$H$15,'Claim Details'!$I$19="Yes"),Rates!$I$17,IF(AND(AE183="A",'Claim Details'!$I$28&gt;=Rates!$H$14,'Claim Details'!$I$28&lt;=Rates!$H$15,'Claim Details'!$I$19="No"),Rates!$H$17,IF(AND(AE183="A",'Claim Details'!$I$28&gt;=Rates!$J$14,'Claim Details'!$I$28&lt;=Rates!$J$15,'Claim Details'!$I$19="Yes"),Rates!$K$17,IF(AND(AE183="A",'Claim Details'!$I$28&gt;=Rates!$J$14,'Claim Details'!$I$28&lt;=Rates!$J$15,'Claim Details'!$I$19="No"),Rates!$J$17,IF(AND(AE183="B",'Claim Details'!$I$28&gt;=Rates!$D$14,'Claim Details'!$I$28&lt;=Rates!$D$15,'Claim Details'!$I$19="Yes"),Rates!$E$18,IF(AND(AE183="B",'Claim Details'!$I$28&gt;=Rates!$D$14,'Claim Details'!$I$28&lt;=Rates!$D$15,'Claim Details'!$I$19="No"),Rates!$D$18,IF(AND(AE183="B",'Claim Details'!$I$28&gt;=Rates!$F$14,'Claim Details'!$I$28&lt;=Rates!$F$15,'Claim Details'!$I$19="Yes"),Rates!$G$18,IF(AND(AE183="B",'Claim Details'!$I$28&gt;=Rates!$F$14,'Claim Details'!$I$28&lt;=Rates!$F$15,'Claim Details'!$I$19="No"),Rates!$F$18,IF(AND(AE183="B",'Claim Details'!$I$28&gt;=Rates!$H$14,'Claim Details'!$I$28&lt;=Rates!$H$15,'Claim Details'!$I$19="Yes"),Rates!$I$18,IF(AND(AE183="B",'Claim Details'!$I$28&gt;=Rates!$H$14,'Claim Details'!$I$28&lt;=Rates!$H$15,'Claim Details'!$I$19="No"),Rates!$H$18,IF(AND(AE183="B",'Claim Details'!$I$28&gt;=Rates!$J$14,'Claim Details'!$I$28&lt;=Rates!$J$15,'Claim Details'!$I$19="Yes"),Rates!$K$18,IF(AND(AE183="B",'Claim Details'!$I$28&gt;=Rates!$J$14,'Claim Details'!$I$28&lt;=Rates!$J$15,'Claim Details'!$I$19="No"),Rates!$J$18,IF(AND(AE183="C",'Claim Details'!$I$28&gt;=Rates!$D$14,'Claim Details'!$I$28&lt;=Rates!$D$15,'Claim Details'!$I$19="Yes"),Rates!$E$19,IF(AND(AE183="C",'Claim Details'!$I$28&gt;=Rates!$D$14,'Claim Details'!$I$28&lt;=Rates!$D$15,'Claim Details'!$I$19="No"),Rates!$D$19,IF(AND(AE183="C",'Claim Details'!$I$28&gt;=Rates!$F$14,'Claim Details'!$I$28&lt;=Rates!$F$15,'Claim Details'!$I$19="Yes"),Rates!$G$19,IF(AND(AE183="C",'Claim Details'!$I$28&gt;=Rates!$F$14,'Claim Details'!$I$28&lt;=Rates!$F$15,'Claim Details'!$I$19="No"),Rates!$F$19,IF(AND(AE183="C",'Claim Details'!$I$28&gt;=Rates!$H$14,'Claim Details'!$I$28&lt;=Rates!$H$15,'Claim Details'!$I$19="Yes"),Rates!$I$19,IF(AND(AE183="C",'Claim Details'!$I$28&gt;=Rates!$H$14,'Claim Details'!$I$28&lt;=Rates!$H$15,'Claim Details'!$I$19="No"),Rates!$H$19,IF(AND(AE183="C",'Claim Details'!$I$28&gt;=Rates!$J$14,'Claim Details'!$I$28&lt;=Rates!$J$15,'Claim Details'!$I$19="Yes"),Rates!$K$19,IF(AND(AE183="C",'Claim Details'!$I$28&gt;=Rates!$J$14,'Claim Details'!$I$28&lt;=Rates!$J$15,'Claim Details'!$I$19="No"),Rates!$J$19,"£0.00"))))))))))))))))))))))))</f>
        <v>£0.00</v>
      </c>
      <c r="BE183" s="189" t="str">
        <f>IF(AND(AE183="A",'Claim Details'!$I$28&gt;=Rates!$D$14,'Claim Details'!$I$28&lt;=Rates!$D$15,'Claim Details'!$I$19="Yes"),Rates!$J$25,IF(AND(AE183="A",'Claim Details'!$I$28&gt;=Rates!$D$14,'Claim Details'!$I$28&lt;=Rates!$D$15,'Claim Details'!$I$19="No"),Rates!$D$25,IF(AND(AE183="A",'Claim Details'!$I$28&gt;=Rates!$F$14,'Claim Details'!$I$28&lt;=Rates!$F$15,'Claim Details'!$I$19="Yes"),Rates!$G$25,IF(AND(AE183="A",'Claim Details'!$I$28&gt;=Rates!$F$14,'Claim Details'!$I$28&lt;=Rates!$F$15,'Claim Details'!$I$19="No"),Rates!$F$25,IF(AND(AE183="A",'Claim Details'!$I$28&gt;=Rates!$H$14,'Claim Details'!$I$28&lt;=Rates!$H$15,'Claim Details'!$I$19="Yes"),Rates!$I$25,IF(AND(AE183="A",'Claim Details'!$I$28&gt;=Rates!$H$14,'Claim Details'!$I$28&lt;=Rates!$H$15,'Claim Details'!$I$19="No"),Rates!$H$25,IF(AND(AE183="A",'Claim Details'!$I$28&gt;=Rates!$J$14,'Claim Details'!$I$28&lt;=Rates!$J$15,'Claim Details'!$I$19="Yes"),Rates!$K$25,IF(AND(AE183="A",'Claim Details'!$I$28&gt;=Rates!$J$14,'Claim Details'!$I$28&lt;=Rates!$J$15,'Claim Details'!$I$19="No"),Rates!$J$25,IF(AND(AE183="B",'Claim Details'!$I$28&gt;=Rates!$D$14,'Claim Details'!$I$28&lt;=Rates!$D$15,'Claim Details'!$I$19="Yes"),Rates!$E$26,IF(AND(AE183="B",'Claim Details'!$I$28&gt;=Rates!$D$14,'Claim Details'!$I$28&lt;=Rates!$D$15,'Claim Details'!$I$19="No"),Rates!$D$26,IF(AND(AE183="B",'Claim Details'!$I$28&gt;=Rates!$F$14,'Claim Details'!$I$28&lt;=Rates!$F$15,'Claim Details'!$I$19="Yes"),Rates!$G$26,IF(AND(AE183="B",'Claim Details'!$I$28&gt;=Rates!$F$14,'Claim Details'!$I$28&lt;=Rates!$F$15,'Claim Details'!$I$19="No"),Rates!$F$26,IF(AND(AE183="B",'Claim Details'!$I$28&gt;=Rates!$H$14,'Claim Details'!$I$28&lt;=Rates!$H$15,'Claim Details'!$I$19="Yes"),Rates!$I$26,IF(AND(AE183="B",'Claim Details'!$I$28&gt;=Rates!$H$14,'Claim Details'!$I$28&lt;=Rates!$H$15,'Claim Details'!$I$19="No"),Rates!$H$26,IF(AND(AE183="B",'Claim Details'!$I$28&gt;=Rates!$J$14,'Claim Details'!$I$28&lt;=Rates!$J$15,'Claim Details'!$I$19="Yes"),Rates!$K$26,IF(AND(AE183="B",'Claim Details'!$I$28&gt;=Rates!$J$14,'Claim Details'!$I$28&lt;=Rates!$J$15,'Claim Details'!$I$19="No"),Rates!$J$26,IF(AND(AE183="C",'Claim Details'!$I$28&gt;=Rates!$D$14,'Claim Details'!$I$28&lt;=Rates!$D$15,'Claim Details'!$I$19="Yes"),Rates!$E$27,IF(AND(AE183="C",'Claim Details'!$I$28&gt;=Rates!$D$14,'Claim Details'!$I$28&lt;=Rates!$D$15,'Claim Details'!$I$19="No"),Rates!$D$27,IF(AND(AE183="C",'Claim Details'!$I$28&gt;=Rates!$F$14,'Claim Details'!$I$28&lt;=Rates!$F$15,'Claim Details'!$I$19="Yes"),Rates!$G$27,IF(AND(AE183="C",'Claim Details'!$I$28&gt;=Rates!$F$14,'Claim Details'!$I$28&lt;=Rates!$F$15,'Claim Details'!$I$19="No"),Rates!$F$27,IF(AND(AE183="C",'Claim Details'!$I$28&gt;=Rates!$H$14,'Claim Details'!$I$28&lt;=Rates!$H$15,'Claim Details'!$I$19="Yes"),Rates!$I$27,IF(AND(AE183="C",'Claim Details'!$I$28&gt;=Rates!$H$14,'Claim Details'!$I$28&lt;=Rates!$H$15,'Claim Details'!$I$19="No"),Rates!$H$27,IF(AND(AE183="C",'Claim Details'!$I$28&gt;=Rates!$J$14,'Claim Details'!$I$28&lt;=Rates!$J$15,'Claim Details'!$I$19="Yes"),Rates!$K$27,IF(AND(AE183="C",'Claim Details'!$I$28&gt;=Rates!$J$14,'Claim Details'!$I$28&lt;=Rates!$J$15,'Claim Details'!$I$19="No"),Rates!$J$27,"£0.00"))))))))))))))))))))))))</f>
        <v>£0.00</v>
      </c>
      <c r="BF183" s="189" t="str">
        <f>IF(AND(AE183="A",'Claim Details'!$I$28&gt;=Rates!$D$14,'Claim Details'!$I$28&lt;=Rates!$D$15,'Claim Details'!$I$19="Yes"),Rates!$E$20,IF(AND(AE183="A",'Claim Details'!$I$28&gt;=Rates!$D$14,'Claim Details'!$I$28&lt;=Rates!$D$15,'Claim Details'!$I$19="No"),Rates!$D$20,IF(AND(AE183="A",'Claim Details'!$I$28&gt;=Rates!$F$14,'Claim Details'!$I$28&lt;=Rates!$F$15,'Claim Details'!$I$19="Yes"),Rates!$G$20,IF(AND(AE183="A",'Claim Details'!$I$28&gt;=Rates!$F$14,'Claim Details'!$I$28&lt;=Rates!$F$15,'Claim Details'!$I$19="No"),Rates!$F$20,IF(AND(AE183="A",'Claim Details'!$I$28&gt;=Rates!$H$14,'Claim Details'!$I$28&lt;=Rates!$H$15,'Claim Details'!$I$19="Yes"),Rates!$I$20,IF(AND(AE183="A",'Claim Details'!$I$28&gt;=Rates!$H$14,'Claim Details'!$I$28&lt;=Rates!$H$15,'Claim Details'!$I$19="No"),Rates!$H$20,IF(AND(AE183="A",'Claim Details'!$I$28&gt;=Rates!$J$14,'Claim Details'!$I$28&lt;=Rates!$J$15,'Claim Details'!$I$19="Yes"),Rates!$K$20,IF(AND(AE183="A",'Claim Details'!$I$28&gt;=Rates!$J$14,'Claim Details'!$I$28&lt;=Rates!$J$15,'Claim Details'!$I$19="No"),Rates!$J$20,IF(AND(AE183="B",'Claim Details'!$I$28&gt;=Rates!$D$14,'Claim Details'!$I$28&lt;=Rates!$D$15,'Claim Details'!$I$19="Yes"),Rates!$E$21,IF(AND(AE183="B",'Claim Details'!$I$28&gt;=Rates!$D$14,'Claim Details'!$I$28&lt;=Rates!$D$15,'Claim Details'!$I$19="No"),Rates!$D$21,IF(AND(AE183="B",'Claim Details'!$I$28&gt;=Rates!$F$14,'Claim Details'!$I$28&lt;=Rates!$F$15,'Claim Details'!$I$19="Yes"),Rates!$G$21,IF(AND(AE183="B",'Claim Details'!$I$28&gt;=Rates!$F$14,'Claim Details'!$I$28&lt;=Rates!$F$15,'Claim Details'!$I$19="No"),Rates!$F$21,IF(AND(AE183="B",'Claim Details'!$I$28&gt;=Rates!$H$14,'Claim Details'!$I$28&lt;=Rates!$H$15,'Claim Details'!$I$19="Yes"),Rates!$I$21,IF(AND(AE183="B",'Claim Details'!$I$28&gt;=Rates!$H$14,'Claim Details'!$I$28&lt;=Rates!$H$15,'Claim Details'!$I$19="No"),Rates!$H$21,IF(AND(AE183="B",'Claim Details'!$I$28&gt;=Rates!$J$14,'Claim Details'!$I$28&lt;=Rates!$J$15,'Claim Details'!$I$19="Yes"),Rates!$K$21,IF(AND(AE183="B",'Claim Details'!$I$28&gt;=Rates!$J$14,'Claim Details'!$I$28&lt;=Rates!$J$15,'Claim Details'!$I$19="No"),Rates!$J$21,"£0.00"))))))))))))))))</f>
        <v>£0.00</v>
      </c>
      <c r="BG183" s="189" t="str">
        <f>IF(AND(AE183="A",'Claim Details'!$I$28&gt;=Rates!$D$14,'Claim Details'!$I$28&lt;=Rates!$D$15,'Claim Details'!$I$19="Yes"),Rates!$E$22,IF(AND(AE183="A",'Claim Details'!$I$28&gt;=Rates!$D$14,'Claim Details'!$I$28&lt;=Rates!$D$15,'Claim Details'!$I$19="No"),Rates!$D$22,IF(AND(AE183="A",'Claim Details'!$I$28&gt;=Rates!$F$14,'Claim Details'!$I$28&lt;=Rates!$F$15,'Claim Details'!$I$19="Yes"),Rates!$G$22,IF(AND(AE183="A",'Claim Details'!$I$28&gt;=Rates!$F$14,'Claim Details'!$I$28&lt;=Rates!$F$15,'Claim Details'!$I$19="No"),Rates!$F$22,IF(AND(AE183="A",'Claim Details'!$I$28&gt;=Rates!$H$14,'Claim Details'!$I$28&lt;=Rates!$H$15,'Claim Details'!$I$19="Yes"),Rates!$I$22,IF(AND(AE183="A",'Claim Details'!$I$28&gt;=Rates!$H$14,'Claim Details'!$I$28&lt;=Rates!$H$15,'Claim Details'!$I$19="No"),Rates!$H$22,IF(AND(AE183="A",'Claim Details'!$I$28&gt;=Rates!$J$14,'Claim Details'!$I$28&lt;=Rates!$J$15,'Claim Details'!$I$19="Yes"),Rates!$K$22,IF(AND(AE183="A",'Claim Details'!$I$28&gt;=Rates!$J$14,'Claim Details'!$I$28&lt;=Rates!$J$15,'Claim Details'!$I$19="No"),Rates!$J$22,IF(AND(AE183="B",'Claim Details'!$I$28&gt;=Rates!$D$14,'Claim Details'!$I$28&lt;=Rates!$D$15,'Claim Details'!$I$19="Yes"),Rates!$E$23,IF(AND(AE183="B",'Claim Details'!$I$28&gt;=Rates!$D$14,'Claim Details'!$I$28&lt;=Rates!$D$15,'Claim Details'!$I$19="No"),Rates!$D$23,IF(AND(AE183="B",'Claim Details'!$I$28&gt;=Rates!$F$14,'Claim Details'!$I$28&lt;=Rates!$F$15,'Claim Details'!$I$19="Yes"),Rates!$G$23,IF(AND(AE183="B",'Claim Details'!$I$28&gt;=Rates!$F$14,'Claim Details'!$I$28&lt;=Rates!$F$15,'Claim Details'!$I$19="No"),Rates!$F$23,IF(AND(AE183="B",'Claim Details'!$I$28&gt;=Rates!$H$14,'Claim Details'!$I$28&lt;=Rates!$H$15,'Claim Details'!$I$19="Yes"),Rates!$I$23,IF(AND(AE183="B",'Claim Details'!$I$28&gt;=Rates!$H$14,'Claim Details'!$I$28&lt;=Rates!$H$15,'Claim Details'!$I$19="No"),Rates!$H$23,IF(AND(AE183="B",'Claim Details'!$I$28&gt;=Rates!$J$14,'Claim Details'!$I$28&lt;=Rates!$J$15,'Claim Details'!$I$19="Yes"),Rates!$K$23,IF(AND(AE183="B",'Claim Details'!$I$28&gt;=Rates!$J$14,'Claim Details'!$I$28&lt;=Rates!$J$15,'Claim Details'!$I$19="No"),Rates!$J$23,IF(AND(AE183="C",'Claim Details'!$I$28&gt;=Rates!$D$14,'Claim Details'!$I$28&lt;=Rates!$D$15,'Claim Details'!$I$19="Yes"),Rates!$E$24,IF(AND(AE183="C",'Claim Details'!$I$28&gt;=Rates!$D$14,'Claim Details'!$I$28&lt;=Rates!$D$15,'Claim Details'!$I$19="No"),Rates!$D$24,IF(AND(AE183="C",'Claim Details'!$I$28&gt;=Rates!$F$14,'Claim Details'!$I$28&lt;=Rates!$F$15,'Claim Details'!$I$19="Yes"),Rates!$G$24,IF(AND(AE183="C",'Claim Details'!$I$28&gt;=Rates!$F$14,'Claim Details'!$I$28&lt;=Rates!$F$15,'Claim Details'!$I$19="No"),Rates!$F$24,IF(AND(AE183="C",'Claim Details'!$I$28&gt;=Rates!$H$14,'Claim Details'!$I$28&lt;=Rates!$H$15,'Claim Details'!$I$19="Yes"),Rates!$I$24,IF(AND(AE183="C",'Claim Details'!$I$28&gt;=Rates!$H$14,'Claim Details'!$I$28&lt;=Rates!$H$15,'Claim Details'!$I$19="No"),Rates!$H$24,IF(AND(AE183="C",'Claim Details'!$I$28&gt;=Rates!$J$14,'Claim Details'!$I$28&lt;=Rates!$J$15,'Claim Details'!$I$19="Yes"),Rates!$K$24,IF(AND(AE183="C",'Claim Details'!$I$28&gt;=Rates!$J$14,'Claim Details'!$I$28&lt;=Rates!$J$15,'Claim Details'!$I$19="No"),Rates!$J$24,"£0.00"))))))))))))))))))))))))</f>
        <v>£0.00</v>
      </c>
      <c r="BH183" s="189" t="str">
        <f t="shared" si="43"/>
        <v>£0.00</v>
      </c>
      <c r="BI183" s="189">
        <f t="shared" si="44"/>
        <v>0</v>
      </c>
      <c r="BO183" s="202" t="str">
        <f>IF(H183="","£0.00",IF(AP183="4","£0.00",IF(AP183="5","£0.00",IF(AP183="1","£0.00",((AQ183*H183)*'Claim Details'!$F$111)/100))))</f>
        <v>£0.00</v>
      </c>
      <c r="BP183" s="202" t="str">
        <f>IF(T183="","£0.00",IF(AP183="4","£0.00",IF(AP183="5","£0.00",IF(AP183="1","£0.00",((AR183*T183)*'Claim Details'!$N$111)/100))))</f>
        <v>£0.00</v>
      </c>
      <c r="BQ183" s="202" t="str">
        <f>IF(AI183="","£0.00",IF(AP183="4","£0.00",IF(AP183="5","£0.00",IF(AP183="1","£0.00",((BI183*AI183)*'Claim Details'!$W$111)/100))))</f>
        <v>£0.00</v>
      </c>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row>
    <row r="184" spans="1:97" ht="15">
      <c r="A184" s="145"/>
      <c r="B184" s="91"/>
      <c r="C184" s="96"/>
      <c r="D184" s="97"/>
      <c r="E184" s="98"/>
      <c r="F184" s="89"/>
      <c r="G184" s="99"/>
      <c r="H184" s="100"/>
      <c r="I184" s="221" t="str">
        <f t="shared" si="34"/>
        <v>£0.00</v>
      </c>
      <c r="J184" s="101"/>
      <c r="K184" s="100"/>
      <c r="L184" s="221" t="str">
        <f t="shared" si="35"/>
        <v>£0.00</v>
      </c>
      <c r="M184" s="101"/>
      <c r="N184" s="102"/>
      <c r="O184" s="145"/>
      <c r="P184" s="77"/>
      <c r="Q184" s="87"/>
      <c r="R184" s="87"/>
      <c r="S184" s="87"/>
      <c r="T184" s="149" t="str">
        <f t="shared" si="36"/>
        <v/>
      </c>
      <c r="U184" s="87" t="str">
        <f t="shared" si="45"/>
        <v/>
      </c>
      <c r="V184" s="87"/>
      <c r="W184" s="53" t="str">
        <f t="shared" si="37"/>
        <v>£0.00</v>
      </c>
      <c r="X184" s="53"/>
      <c r="Y184" s="87"/>
      <c r="Z184" s="78"/>
      <c r="AA184" s="79"/>
      <c r="AB184" s="160"/>
      <c r="AC184" s="98"/>
      <c r="AD184" s="225"/>
      <c r="AE184" s="235" t="str">
        <f t="shared" si="38"/>
        <v/>
      </c>
      <c r="AF184" s="87" t="str">
        <f t="shared" si="39"/>
        <v/>
      </c>
      <c r="AG184" s="53"/>
      <c r="AH184" s="224"/>
      <c r="AI184" s="226" t="str">
        <f t="shared" si="31"/>
        <v/>
      </c>
      <c r="AJ184" s="236" t="str">
        <f t="shared" si="40"/>
        <v>£0.00</v>
      </c>
      <c r="AK184" s="31"/>
      <c r="AL184" s="1"/>
      <c r="AM184" s="1"/>
      <c r="AN184" s="1"/>
      <c r="AO184" s="1"/>
      <c r="AP184" s="1" t="str">
        <f t="shared" si="32"/>
        <v/>
      </c>
      <c r="AQ184" s="27">
        <f t="shared" si="33"/>
        <v>0</v>
      </c>
      <c r="AR184" s="189">
        <f t="shared" si="41"/>
        <v>0</v>
      </c>
      <c r="AS184" s="190" t="str">
        <f>IF(AND(C184="A",'Claim Details'!$E$28&gt;=Rates!$D$14,'Claim Details'!$E$28&lt;=Rates!$D$15,'Claim Details'!$E$19="Yes"),Rates!$E$17,IF(AND(C184="A",'Claim Details'!$E$28&gt;=Rates!$D$14,'Claim Details'!$E$28&lt;=Rates!$D$15,'Claim Details'!$E$19="No"),Rates!$D$17,IF(AND(C184="A",'Claim Details'!$E$28&gt;=Rates!$F$14,'Claim Details'!$E$28&lt;=Rates!$F$15,'Claim Details'!$E$19="Yes"),Rates!$G$17,IF(AND(C184="A",'Claim Details'!$E$28&gt;=Rates!$F$14,'Claim Details'!$E$28&lt;=Rates!$F$15,'Claim Details'!$E$19="No"),Rates!$F$17,IF(AND(C184="A",'Claim Details'!$E$28&gt;=Rates!$H$14,'Claim Details'!$E$28&lt;=Rates!$H$15,'Claim Details'!$E$19="Yes"),Rates!$I$17,IF(AND(C184="A",'Claim Details'!$E$28&gt;=Rates!$H$14,'Claim Details'!$E$28&lt;=Rates!$H$15,'Claim Details'!$E$19="No"),Rates!$H$17,IF(AND(C184="A",'Claim Details'!$E$28&gt;=Rates!$J$14,'Claim Details'!$E$28&lt;=Rates!$J$15,'Claim Details'!$E$19="Yes"),Rates!$K$17,IF(AND(C184="A",'Claim Details'!$E$28&gt;=Rates!$J$14,'Claim Details'!$E$28&lt;=Rates!$J$15,'Claim Details'!$E$19="No"),Rates!$J$17,IF(AND(C184="B",'Claim Details'!$E$28&gt;=Rates!$D$14,'Claim Details'!$E$28&lt;=Rates!$D$15,'Claim Details'!$E$19="Yes"),Rates!$E$18,IF(AND(C184="B",'Claim Details'!$E$28&gt;=Rates!$D$14,'Claim Details'!$E$28&lt;=Rates!$D$15,'Claim Details'!$E$19="No"),Rates!$D$18,IF(AND(C184="B",'Claim Details'!$E$28&gt;=Rates!$F$14,'Claim Details'!$E$28&lt;=Rates!$F$15,'Claim Details'!$E$19="Yes"),Rates!$G$18,IF(AND(C184="B",'Claim Details'!$E$28&gt;=Rates!$F$14,'Claim Details'!$E$28&lt;=Rates!$F$15,'Claim Details'!$E$19="No"),Rates!$F$18,IF(AND(C184="B",'Claim Details'!$E$28&gt;=Rates!$H$14,'Claim Details'!$E$28&lt;=Rates!$H$15,'Claim Details'!$E$19="Yes"),Rates!$I$18,IF(AND(C184="B",'Claim Details'!$E$28&gt;=Rates!$H$14,'Claim Details'!$E$28&lt;=Rates!$H$15,'Claim Details'!$E$19="No"),Rates!$H$18,IF(AND(C184="B",'Claim Details'!$E$28&gt;=Rates!$J$14,'Claim Details'!$E$28&lt;=Rates!$J$15,'Claim Details'!$E$19="Yes"),Rates!$K$18,IF(AND(C184="B",'Claim Details'!$E$28&gt;=Rates!$J$14,'Claim Details'!$E$28&lt;=Rates!$J$15,'Claim Details'!$E$19="No"),Rates!$J$18,IF(AND(C184="C",'Claim Details'!$E$28&gt;=Rates!$D$14,'Claim Details'!$E$28&lt;=Rates!$D$15,'Claim Details'!$E$19="Yes"),Rates!$E$19,IF(AND(C184="C",'Claim Details'!$E$28&gt;=Rates!$D$14,'Claim Details'!$E$28&lt;=Rates!$D$15,'Claim Details'!$E$19="No"),Rates!$D$19,IF(AND(C184="C",'Claim Details'!$E$28&gt;=Rates!$F$14,'Claim Details'!$E$28&lt;=Rates!$F$15,'Claim Details'!$E$19="Yes"),Rates!$G$19,IF(AND(C184="C",'Claim Details'!$E$28&gt;=Rates!$F$14,'Claim Details'!$E$28&lt;=Rates!$F$15,'Claim Details'!$E$19="No"),Rates!$F$19,IF(AND(C184="C",'Claim Details'!$E$28&gt;=Rates!$H$14,'Claim Details'!$E$28&lt;=Rates!$H$15,'Claim Details'!$E$19="Yes"),Rates!$I$19,IF(AND(C184="C",'Claim Details'!$E$28&gt;=Rates!$H$14,'Claim Details'!$E$28&lt;=Rates!$H$15,'Claim Details'!$E$19="No"),Rates!$H$19,IF(AND(C184="C",'Claim Details'!$E$28&gt;=Rates!$J$14,'Claim Details'!$E$28&lt;=Rates!$J$15,'Claim Details'!$E$19="Yes"),Rates!$K$19,IF(AND(C184="C",'Claim Details'!$E$28&gt;=Rates!$J$14,'Claim Details'!$E$28&lt;=Rates!$J$15,'Claim Details'!$E$19="No"),Rates!$J$19,"£0.00"))))))))))))))))))))))))</f>
        <v>£0.00</v>
      </c>
      <c r="AT184" s="189" t="str">
        <f>IF(AND(C184="A",'Claim Details'!$E$28&gt;=Rates!$D$14,'Claim Details'!$E$28&lt;=Rates!$D$15,'Claim Details'!$E$19="Yes"),Rates!$E$25,IF(AND(C184="A",'Claim Details'!$E$28&gt;=Rates!$D$14,'Claim Details'!$E$28&lt;=Rates!$D$15,'Claim Details'!$E$19="No"),Rates!$D$25,IF(AND(C184="A",'Claim Details'!$E$28&gt;=Rates!$F$14,'Claim Details'!$E$28&lt;=Rates!$F$15,'Claim Details'!$E$19="Yes"),Rates!$G$25,IF(AND(C184="A",'Claim Details'!$E$28&gt;=Rates!$F$14,'Claim Details'!$E$28&lt;=Rates!$F$15,'Claim Details'!$E$19="No"),Rates!$F$25,IF(AND(C184="A",'Claim Details'!$E$28&gt;=Rates!$H$14,'Claim Details'!$E$28&lt;=Rates!$H$15,'Claim Details'!$E$19="Yes"),Rates!$I$25,IF(AND(C184="A",'Claim Details'!$E$28&gt;=Rates!$H$14,'Claim Details'!$E$28&lt;=Rates!$H$15,'Claim Details'!$E$19="No"),Rates!$H$25,IF(AND(C184="A",'Claim Details'!$E$28&gt;=Rates!$J$14,'Claim Details'!$E$28&lt;=Rates!$J$15,'Claim Details'!$E$19="Yes"),Rates!$K$25,IF(AND(C184="A",'Claim Details'!$E$28&gt;=Rates!$J$14,'Claim Details'!$E$28&lt;=Rates!$J$15,'Claim Details'!$E$19="No"),Rates!$J$25,IF(AND(C184="B",'Claim Details'!$E$28&gt;=Rates!$D$14,'Claim Details'!$E$28&lt;=Rates!$D$15,'Claim Details'!$E$19="Yes"),Rates!$E$26,IF(AND(C184="B",'Claim Details'!$E$28&gt;=Rates!$D$14,'Claim Details'!$E$28&lt;=Rates!$D$15,'Claim Details'!$E$19="No"),Rates!$D$26,IF(AND(C184="B",'Claim Details'!$E$28&gt;=Rates!$F$14,'Claim Details'!$E$28&lt;=Rates!$F$15,'Claim Details'!$E$19="Yes"),Rates!$G$26,IF(AND(C184="B",'Claim Details'!$E$28&gt;=Rates!$F$14,'Claim Details'!$E$28&lt;=Rates!$F$15,'Claim Details'!$E$19="No"),Rates!$F$26,IF(AND(C184="B",'Claim Details'!$E$28&gt;=Rates!$H$14,'Claim Details'!$E$28&lt;=Rates!$H$15,'Claim Details'!$E$19="Yes"),Rates!$I$26,IF(AND(C184="B",'Claim Details'!$E$28&gt;=Rates!$H$14,'Claim Details'!$E$28&lt;=Rates!$H$15,'Claim Details'!$E$19="No"),Rates!$H$26,IF(AND(C184="B",'Claim Details'!$E$28&gt;=Rates!$J$14,'Claim Details'!$E$28&lt;=Rates!$J$15,'Claim Details'!$E$19="Yes"),Rates!$K$26,IF(AND(C184="B",'Claim Details'!$E$28&gt;=Rates!$J$14,'Claim Details'!$E$28&lt;=Rates!$J$15,'Claim Details'!$E$19="No"),Rates!$J$26,IF(AND(C184="C",'Claim Details'!$E$28&gt;=Rates!$D$14,'Claim Details'!$E$28&lt;=Rates!$D$15,'Claim Details'!$E$19="Yes"),Rates!$E$27,IF(AND(C184="C",'Claim Details'!$E$28&gt;=Rates!$D$14,'Claim Details'!$E$28&lt;=Rates!$D$15,'Claim Details'!$E$19="No"),Rates!$D$27,IF(AND(C184="C",'Claim Details'!$E$28&gt;=Rates!$F$14,'Claim Details'!$E$28&lt;=Rates!$F$15,'Claim Details'!$E$19="Yes"),Rates!$G$27,IF(AND(C184="C",'Claim Details'!$E$28&gt;=Rates!$F$14,'Claim Details'!$E$28&lt;=Rates!$F$15,'Claim Details'!$E$19="No"),Rates!$F$27,IF(AND(C184="C",'Claim Details'!$E$28&gt;=Rates!$H$14,'Claim Details'!$E$28&lt;=Rates!$H$15,'Claim Details'!$E$19="Yes"),Rates!$I$27,IF(AND(C184="C",'Claim Details'!$E$28&gt;=Rates!$H$14,'Claim Details'!$E$28&lt;=Rates!$H$15,'Claim Details'!$E$19="No"),Rates!$H$27,IF(AND(C184="C",'Claim Details'!$E$28&gt;=Rates!$J$14,'Claim Details'!$E$28&lt;=Rates!$J$15,'Claim Details'!$E$19="Yes"),Rates!$K$27,IF(AND(C184="C",'Claim Details'!$E$28&gt;=Rates!$J$14,'Claim Details'!$E$28&lt;=Rates!$J$15,'Claim Details'!$E$19="No"),Rates!$J$27,"£0.00"))))))))))))))))))))))))</f>
        <v>£0.00</v>
      </c>
      <c r="AU184" s="191" t="str">
        <f>IF(AND(C184="A",'Claim Details'!$E$28&gt;=Rates!$D$14,'Claim Details'!$E$28&lt;=Rates!$D$15,'Claim Details'!$E$19="Yes"),Rates!$E$20,IF(AND(C184="A",'Claim Details'!$E$28&gt;=Rates!$D$14,'Claim Details'!$E$28&lt;=Rates!$D$15,'Claim Details'!$E$19="No"),Rates!$D$20,IF(AND(C184="A",'Claim Details'!$E$28&gt;=Rates!$F$14,'Claim Details'!$E$28&lt;=Rates!$F$15,'Claim Details'!$E$19="Yes"),Rates!$G$20,IF(AND(C184="A",'Claim Details'!$E$28&gt;=Rates!$F$14,'Claim Details'!$E$28&lt;=Rates!$F$15,'Claim Details'!$E$19="No"),Rates!$F$20,IF(AND(C184="A",'Claim Details'!$E$28&gt;=Rates!$H$14,'Claim Details'!$E$28&lt;=Rates!$H$15,'Claim Details'!$E$19="Yes"),Rates!$I$20,IF(AND(C184="A",'Claim Details'!$E$28&gt;=Rates!$H$14,'Claim Details'!$E$28&lt;=Rates!$H$15,'Claim Details'!$E$19="No"),Rates!$H$20,IF(AND(C184="A",'Claim Details'!$E$28&gt;=Rates!$J$14,'Claim Details'!$E$28&lt;=Rates!$J$15,'Claim Details'!$E$19="Yes"),Rates!$K$20,IF(AND(C184="A",'Claim Details'!$E$28&gt;=Rates!$J$14,'Claim Details'!$E$28&lt;=Rates!$J$15,'Claim Details'!$E$19="No"),Rates!$J$20,IF(AND(C184="B",'Claim Details'!$E$28&gt;=Rates!$D$14,'Claim Details'!$E$28&lt;=Rates!$D$15,'Claim Details'!$E$19="Yes"),Rates!$E$21,IF(AND(C184="B",'Claim Details'!$E$28&gt;=Rates!$D$14,'Claim Details'!$E$28&lt;=Rates!$D$15,'Claim Details'!$E$19="No"),Rates!$D$21,IF(AND(C184="B",'Claim Details'!$E$28&gt;=Rates!$F$14,'Claim Details'!$E$28&lt;=Rates!$F$15,'Claim Details'!$E$19="Yes"),Rates!$G$21,IF(AND(C184="B",'Claim Details'!$E$28&gt;=Rates!$F$14,'Claim Details'!$E$28&lt;=Rates!$F$15,'Claim Details'!$E$19="No"),Rates!$F$21,IF(AND(C184="B",'Claim Details'!$E$28&gt;=Rates!$H$14,'Claim Details'!$E$28&lt;=Rates!$H$15,'Claim Details'!$E$19="Yes"),Rates!$I$21,IF(AND(C184="B",'Claim Details'!$E$28&gt;=Rates!$H$14,'Claim Details'!$E$28&lt;=Rates!$H$15,'Claim Details'!$E$19="No"),Rates!$H$21,IF(AND(C184="B",'Claim Details'!$E$28&gt;=Rates!$J$14,'Claim Details'!$E$28&lt;=Rates!$J$15,'Claim Details'!$E$19="Yes"),Rates!$K$21,IF(AND(C184="B",'Claim Details'!$E$28&gt;=Rates!$J$14,'Claim Details'!$E$28&lt;=Rates!$J$15,'Claim Details'!$E$19="No"),Rates!$J$21,"£0.00"))))))))))))))))</f>
        <v>£0.00</v>
      </c>
      <c r="AV184" s="191" t="str">
        <f>IF(AND(C184="A",'Claim Details'!$E$28&gt;=Rates!$D$14,'Claim Details'!$E$28&lt;=Rates!$D$15,'Claim Details'!$E$19="Yes"),Rates!$E$22,IF(AND(C184="A",'Claim Details'!$E$28&gt;=Rates!$D$14,'Claim Details'!$E$28&lt;=Rates!$D$15,'Claim Details'!$E$19="No"),Rates!$D$22,IF(AND(C184="A",'Claim Details'!$E$28&gt;=Rates!$F$14,'Claim Details'!$E$28&lt;=Rates!$F$15,'Claim Details'!$E$19="Yes"),Rates!$G$22,IF(AND(C184="A",'Claim Details'!$E$28&gt;=Rates!$F$14,'Claim Details'!$E$28&lt;=Rates!$F$15,'Claim Details'!$E$19="No"),Rates!$F$22,IF(AND(C184="A",'Claim Details'!$E$28&gt;=Rates!$H$14,'Claim Details'!$E$28&lt;=Rates!$H$15,'Claim Details'!$E$19="Yes"),Rates!$I$22,IF(AND(C184="A",'Claim Details'!$E$28&gt;=Rates!$H$14,'Claim Details'!$E$28&lt;=Rates!$H$15,'Claim Details'!$E$19="No"),Rates!$H$22,IF(AND(C184="A",'Claim Details'!$E$28&gt;=Rates!$J$14,'Claim Details'!$E$28&lt;=Rates!$J$15,'Claim Details'!$E$19="Yes"),Rates!$K$22,IF(AND(C184="A",'Claim Details'!$E$28&gt;=Rates!$J$14,'Claim Details'!$E$28&lt;=Rates!$J$15,'Claim Details'!$E$19="No"),Rates!$J$22,IF(AND(C184="B",'Claim Details'!$E$28&gt;=Rates!$D$14,'Claim Details'!$E$28&lt;=Rates!$D$15,'Claim Details'!$E$19="Yes"),Rates!$E$23,IF(AND(C184="B",'Claim Details'!$E$28&gt;=Rates!$D$14,'Claim Details'!$E$28&lt;=Rates!$D$15,'Claim Details'!$E$19="No"),Rates!$D$23,IF(AND(C184="B",'Claim Details'!$E$28&gt;=Rates!$F$14,'Claim Details'!$E$28&lt;=Rates!$F$15,'Claim Details'!$E$19="Yes"),Rates!$G$23,IF(AND(C184="B",'Claim Details'!$E$28&gt;=Rates!$F$14,'Claim Details'!$E$28&lt;=Rates!$F$15,'Claim Details'!$E$19="No"),Rates!$F$23,IF(AND(C184="B",'Claim Details'!$E$28&gt;=Rates!$H$14,'Claim Details'!$E$28&lt;=Rates!$H$15,'Claim Details'!$E$19="Yes"),Rates!$I$23,IF(AND(C184="B",'Claim Details'!$E$28&gt;=Rates!$H$14,'Claim Details'!$E$28&lt;=Rates!$H$15,'Claim Details'!$E$19="No"),Rates!$H$23,IF(AND(C184="B",'Claim Details'!$E$28&gt;=Rates!$J$14,'Claim Details'!$E$28&lt;=Rates!$J$15,'Claim Details'!$E$19="Yes"),Rates!$K$23,IF(AND(C184="B",'Claim Details'!$E$28&gt;=Rates!$J$14,'Claim Details'!$E$28&lt;=Rates!$J$15,'Claim Details'!$E$19="No"),Rates!$J$23,IF(AND(C184="C",'Claim Details'!$E$28&gt;=Rates!$D$14,'Claim Details'!$E$28&lt;=Rates!$D$15,'Claim Details'!$E$19="Yes"),Rates!$E$24,IF(AND(C184="C",'Claim Details'!$E$28&gt;=Rates!$D$14,'Claim Details'!$E$28&lt;=Rates!$D$15,'Claim Details'!$E$19="No"),Rates!$D$24,IF(AND(C184="C",'Claim Details'!$E$28&gt;=Rates!$F$14,'Claim Details'!$E$28&lt;=Rates!$F$15,'Claim Details'!$E$19="Yes"),Rates!$G$24,IF(AND(C184="C",'Claim Details'!$E$28&gt;=Rates!$F$14,'Claim Details'!$E$28&lt;=Rates!$F$15,'Claim Details'!$E$19="No"),Rates!$F$24,IF(AND(C184="C",'Claim Details'!$E$28&gt;=Rates!$H$14,'Claim Details'!$E$28&lt;=Rates!$H$15,'Claim Details'!$E$19="Yes"),Rates!$I$24,IF(AND(C184="C",'Claim Details'!$E$28&gt;=Rates!$H$14,'Claim Details'!$E$28&lt;=Rates!$H$15,'Claim Details'!$E$19="No"),Rates!$H$24,IF(AND(C184="C",'Claim Details'!$E$28&gt;=Rates!$J$14,'Claim Details'!$E$28&lt;=Rates!$J$15,'Claim Details'!$E$19="Yes"),Rates!$K$24,IF(AND(C184="C",'Claim Details'!$E$28&gt;=Rates!$J$14,'Claim Details'!$E$28&lt;=Rates!$J$15,'Claim Details'!$E$19="No"),Rates!$J$24,"£0.00"))))))))))))))))))))))))</f>
        <v>£0.00</v>
      </c>
      <c r="AW184" s="1"/>
      <c r="AX184" s="189" t="str">
        <f>IF(AND(U184="A",'Claim Details'!$I$28&gt;=Rates!$D$14,'Claim Details'!$I$28&lt;=Rates!$D$15,'Claim Details'!$I$19="Yes"),Rates!$J$17,IF(AND(U184="A",'Claim Details'!$I$28&gt;=Rates!$D$14,'Claim Details'!$I$28&lt;=Rates!$D$15,'Claim Details'!$I$19="No"),Rates!$D$17,IF(AND(U184="A",'Claim Details'!$I$28&gt;=Rates!$F$14,'Claim Details'!$I$28&lt;=Rates!$F$15,'Claim Details'!$I$19="Yes"),Rates!$G$17,IF(AND(U184="A",'Claim Details'!$I$28&gt;=Rates!$F$14,'Claim Details'!$I$28&lt;=Rates!$F$15,'Claim Details'!$I$19="No"),Rates!$F$17,IF(AND(U184="A",'Claim Details'!$I$28&gt;=Rates!$H$14,'Claim Details'!$I$28&lt;=Rates!$H$15,'Claim Details'!$I$19="Yes"),Rates!$I$17,IF(AND(U184="A",'Claim Details'!$I$28&gt;=Rates!$H$14,'Claim Details'!$I$28&lt;=Rates!$H$15,'Claim Details'!$I$19="No"),Rates!$H$17,IF(AND(U184="A",'Claim Details'!$I$28&gt;=Rates!$J$14,'Claim Details'!$I$28&lt;=Rates!$J$15,'Claim Details'!$I$19="Yes"),Rates!$K$17,IF(AND(U184="A",'Claim Details'!$I$28&gt;=Rates!$J$14,'Claim Details'!$I$28&lt;=Rates!$J$15,'Claim Details'!$I$19="No"),Rates!$J$17,IF(AND(U184="B",'Claim Details'!$I$28&gt;=Rates!$D$14,'Claim Details'!$I$28&lt;=Rates!$D$15,'Claim Details'!$I$19="Yes"),Rates!$E$18,IF(AND(U184="B",'Claim Details'!$I$28&gt;=Rates!$D$14,'Claim Details'!$I$28&lt;=Rates!$D$15,'Claim Details'!$I$19="No"),Rates!$D$18,IF(AND(U184="B",'Claim Details'!$I$28&gt;=Rates!$F$14,'Claim Details'!$I$28&lt;=Rates!$F$15,'Claim Details'!$I$19="Yes"),Rates!$G$18,IF(AND(U184="B",'Claim Details'!$I$28&gt;=Rates!$F$14,'Claim Details'!$I$28&lt;=Rates!$F$15,'Claim Details'!$I$19="No"),Rates!$F$18,IF(AND(U184="B",'Claim Details'!$I$28&gt;=Rates!$H$14,'Claim Details'!$I$28&lt;=Rates!$H$15,'Claim Details'!$I$19="Yes"),Rates!$I$18,IF(AND(U184="B",'Claim Details'!$I$28&gt;=Rates!$H$14,'Claim Details'!$I$28&lt;=Rates!$H$15,'Claim Details'!$I$19="No"),Rates!$H$18,IF(AND(U184="B",'Claim Details'!$I$28&gt;=Rates!$J$14,'Claim Details'!$I$28&lt;=Rates!$J$15,'Claim Details'!$I$19="Yes"),Rates!$K$18,IF(AND(U184="B",'Claim Details'!$I$28&gt;=Rates!$J$14,'Claim Details'!$I$28&lt;=Rates!$J$15,'Claim Details'!$I$19="No"),Rates!$J$18,IF(AND(U184="C",'Claim Details'!$I$28&gt;=Rates!$D$14,'Claim Details'!$I$28&lt;=Rates!$D$15,'Claim Details'!$I$19="Yes"),Rates!$E$19,IF(AND(U184="C",'Claim Details'!$I$28&gt;=Rates!$D$14,'Claim Details'!$I$28&lt;=Rates!$D$15,'Claim Details'!$I$19="No"),Rates!$D$19,IF(AND(U184="C",'Claim Details'!$I$28&gt;=Rates!$F$14,'Claim Details'!$I$28&lt;=Rates!$F$15,'Claim Details'!$I$19="Yes"),Rates!$G$19,IF(AND(U184="C",'Claim Details'!$I$28&gt;=Rates!$F$14,'Claim Details'!$I$28&lt;=Rates!$F$15,'Claim Details'!$I$19="No"),Rates!$F$19,IF(AND(U184="C",'Claim Details'!$I$28&gt;=Rates!$H$14,'Claim Details'!$I$28&lt;=Rates!$H$15,'Claim Details'!$I$19="Yes"),Rates!$I$19,IF(AND(U184="C",'Claim Details'!$I$28&gt;=Rates!$H$14,'Claim Details'!$I$28&lt;=Rates!$H$15,'Claim Details'!$I$19="No"),Rates!$H$19,IF(AND(U184="C",'Claim Details'!$I$28&gt;=Rates!$J$14,'Claim Details'!$I$28&lt;=Rates!$J$15,'Claim Details'!$I$19="Yes"),Rates!$K$19,IF(AND(U184="C",'Claim Details'!$I$28&gt;=Rates!$J$14,'Claim Details'!$I$28&lt;=Rates!$J$15,'Claim Details'!$I$19="No"),Rates!$J$19,"£0.00"))))))))))))))))))))))))</f>
        <v>£0.00</v>
      </c>
      <c r="AY184" s="189" t="str">
        <f>IF(AND(C184="A",'Claim Details'!$I$28&gt;=Rates!$D$14,'Claim Details'!$I$28&lt;=Rates!$D$15,'Claim Details'!$I$19="Yes"),Rates!$J$25,IF(AND(C184="A",'Claim Details'!$I$28&gt;=Rates!$D$14,'Claim Details'!$I$28&lt;=Rates!$D$15,'Claim Details'!$I$19="No"),Rates!$D$25,IF(AND(C184="A",'Claim Details'!$I$28&gt;=Rates!$F$14,'Claim Details'!$I$28&lt;=Rates!$F$15,'Claim Details'!$I$19="Yes"),Rates!$G$25,IF(AND(C184="A",'Claim Details'!$I$28&gt;=Rates!$F$14,'Claim Details'!$I$28&lt;=Rates!$F$15,'Claim Details'!$I$19="No"),Rates!$F$25,IF(AND(C184="A",'Claim Details'!$I$28&gt;=Rates!$H$14,'Claim Details'!$I$28&lt;=Rates!$H$15,'Claim Details'!$I$19="Yes"),Rates!$I$25,IF(AND(C184="A",'Claim Details'!$I$28&gt;=Rates!$H$14,'Claim Details'!$I$28&lt;=Rates!$H$15,'Claim Details'!$I$19="No"),Rates!$H$25,IF(AND(C184="A",'Claim Details'!$I$28&gt;=Rates!$J$14,'Claim Details'!$I$28&lt;=Rates!$J$15,'Claim Details'!$I$19="Yes"),Rates!$K$25,IF(AND(C184="A",'Claim Details'!$I$28&gt;=Rates!$J$14,'Claim Details'!$I$28&lt;=Rates!$J$15,'Claim Details'!$I$19="No"),Rates!$J$25,IF(AND(C184="B",'Claim Details'!$I$28&gt;=Rates!$D$14,'Claim Details'!$I$28&lt;=Rates!$D$15,'Claim Details'!$I$19="Yes"),Rates!$E$26,IF(AND(C184="B",'Claim Details'!$I$28&gt;=Rates!$D$14,'Claim Details'!$I$28&lt;=Rates!$D$15,'Claim Details'!$I$19="No"),Rates!$D$26,IF(AND(C184="B",'Claim Details'!$I$28&gt;=Rates!$F$14,'Claim Details'!$I$28&lt;=Rates!$F$15,'Claim Details'!$I$19="Yes"),Rates!$G$26,IF(AND(C184="B",'Claim Details'!$I$28&gt;=Rates!$F$14,'Claim Details'!$I$28&lt;=Rates!$F$15,'Claim Details'!$I$19="No"),Rates!$F$26,IF(AND(C184="B",'Claim Details'!$I$28&gt;=Rates!$H$14,'Claim Details'!$I$28&lt;=Rates!$H$15,'Claim Details'!$I$19="Yes"),Rates!$I$26,IF(AND(C184="B",'Claim Details'!$I$28&gt;=Rates!$H$14,'Claim Details'!$I$28&lt;=Rates!$H$15,'Claim Details'!$I$19="No"),Rates!$H$26,IF(AND(C184="B",'Claim Details'!$I$28&gt;=Rates!$J$14,'Claim Details'!$I$28&lt;=Rates!$J$15,'Claim Details'!$I$19="Yes"),Rates!$K$26,IF(AND(C184="B",'Claim Details'!$I$28&gt;=Rates!$J$14,'Claim Details'!$I$28&lt;=Rates!$J$15,'Claim Details'!$I$19="No"),Rates!$J$26,IF(AND(C184="C",'Claim Details'!$I$28&gt;=Rates!$D$14,'Claim Details'!$I$28&lt;=Rates!$D$15,'Claim Details'!$I$19="Yes"),Rates!$E$27,IF(AND(C184="C",'Claim Details'!$I$28&gt;=Rates!$D$14,'Claim Details'!$I$28&lt;=Rates!$D$15,'Claim Details'!$I$19="No"),Rates!$D$27,IF(AND(C184="C",'Claim Details'!$I$28&gt;=Rates!$F$14,'Claim Details'!$I$28&lt;=Rates!$F$15,'Claim Details'!$I$19="Yes"),Rates!$G$27,IF(AND(C184="C",'Claim Details'!$I$28&gt;=Rates!$F$14,'Claim Details'!$I$28&lt;=Rates!$F$15,'Claim Details'!$I$19="No"),Rates!$F$27,IF(AND(C184="C",'Claim Details'!$I$28&gt;=Rates!$H$14,'Claim Details'!$I$28&lt;=Rates!$H$15,'Claim Details'!$I$19="Yes"),Rates!$I$27,IF(AND(C184="C",'Claim Details'!$I$28&gt;=Rates!$H$14,'Claim Details'!$I$28&lt;=Rates!$H$15,'Claim Details'!$I$19="No"),Rates!$H$27,IF(AND(C184="C",'Claim Details'!$I$28&gt;=Rates!$J$14,'Claim Details'!$I$28&lt;=Rates!$J$15,'Claim Details'!$I$19="Yes"),Rates!$K$27,IF(AND(C184="C",'Claim Details'!$I$28&gt;=Rates!$J$14,'Claim Details'!$I$28&lt;=Rates!$J$15,'Claim Details'!$I$19="No"),Rates!$J$27,"£0.00"))))))))))))))))))))))))</f>
        <v>£0.00</v>
      </c>
      <c r="AZ184" s="189" t="str">
        <f>IF(AND(C184="A",'Claim Details'!$I$28&gt;=Rates!$D$14,'Claim Details'!$I$28&lt;=Rates!$D$15,'Claim Details'!$I$19="Yes"),Rates!$E$20,IF(AND(C184="A",'Claim Details'!$I$28&gt;=Rates!$D$14,'Claim Details'!$I$28&lt;=Rates!$D$15,'Claim Details'!$I$19="No"),Rates!$D$20,IF(AND(C184="A",'Claim Details'!$I$28&gt;=Rates!$F$14,'Claim Details'!$I$28&lt;=Rates!$F$15,'Claim Details'!$I$19="Yes"),Rates!$G$20,IF(AND(C184="A",'Claim Details'!$I$28&gt;=Rates!$F$14,'Claim Details'!$I$28&lt;=Rates!$F$15,'Claim Details'!$I$19="No"),Rates!$F$20,IF(AND(C184="A",'Claim Details'!$I$28&gt;=Rates!$H$14,'Claim Details'!$I$28&lt;=Rates!$H$15,'Claim Details'!$I$19="Yes"),Rates!$I$20,IF(AND(C184="A",'Claim Details'!$I$28&gt;=Rates!$H$14,'Claim Details'!$I$28&lt;=Rates!$H$15,'Claim Details'!$I$19="No"),Rates!$H$20,IF(AND(C184="A",'Claim Details'!$I$28&gt;=Rates!$J$14,'Claim Details'!$I$28&lt;=Rates!$J$15,'Claim Details'!$I$19="Yes"),Rates!$K$20,IF(AND(C184="A",'Claim Details'!$I$28&gt;=Rates!$J$14,'Claim Details'!$I$28&lt;=Rates!$J$15,'Claim Details'!$I$19="No"),Rates!$J$20,IF(AND(C184="B",'Claim Details'!$I$28&gt;=Rates!$D$14,'Claim Details'!$I$28&lt;=Rates!$D$15,'Claim Details'!$I$19="Yes"),Rates!$E$21,IF(AND(C184="B",'Claim Details'!$I$28&gt;=Rates!$D$14,'Claim Details'!$I$28&lt;=Rates!$D$15,'Claim Details'!$I$19="No"),Rates!$D$21,IF(AND(C184="B",'Claim Details'!$I$28&gt;=Rates!$F$14,'Claim Details'!$I$28&lt;=Rates!$F$15,'Claim Details'!$I$19="Yes"),Rates!$G$21,IF(AND(C184="B",'Claim Details'!$I$28&gt;=Rates!$F$14,'Claim Details'!$I$28&lt;=Rates!$F$15,'Claim Details'!$I$19="No"),Rates!$F$21,IF(AND(C184="B",'Claim Details'!$I$28&gt;=Rates!$H$14,'Claim Details'!$I$28&lt;=Rates!$H$15,'Claim Details'!$I$19="Yes"),Rates!$I$21,IF(AND(C184="B",'Claim Details'!$I$28&gt;=Rates!$H$14,'Claim Details'!$I$28&lt;=Rates!$H$15,'Claim Details'!$I$19="No"),Rates!$H$21,IF(AND(C184="B",'Claim Details'!$I$28&gt;=Rates!$J$14,'Claim Details'!$I$28&lt;=Rates!$J$15,'Claim Details'!$I$19="Yes"),Rates!$K$21,IF(AND(C184="B",'Claim Details'!$I$28&gt;=Rates!$J$14,'Claim Details'!$I$28&lt;=Rates!$J$15,'Claim Details'!$I$19="No"),Rates!$J$21,"£0.00"))))))))))))))))</f>
        <v>£0.00</v>
      </c>
      <c r="BA184" s="189" t="str">
        <f>IF(AND(C184="A",'Claim Details'!$I$28&gt;=Rates!$D$14,'Claim Details'!$I$28&lt;=Rates!$D$15,'Claim Details'!$I$19="Yes"),Rates!$E$22,IF(AND(C184="A",'Claim Details'!$I$28&gt;=Rates!$D$14,'Claim Details'!$I$28&lt;=Rates!$D$15,'Claim Details'!$I$19="No"),Rates!$D$22,IF(AND(C184="A",'Claim Details'!$I$28&gt;=Rates!$F$14,'Claim Details'!$I$28&lt;=Rates!$F$15,'Claim Details'!$I$19="Yes"),Rates!$G$22,IF(AND(C184="A",'Claim Details'!$I$28&gt;=Rates!$F$14,'Claim Details'!$I$28&lt;=Rates!$F$15,'Claim Details'!$I$19="No"),Rates!$F$22,IF(AND(C184="A",'Claim Details'!$I$28&gt;=Rates!$H$14,'Claim Details'!$I$28&lt;=Rates!$H$15,'Claim Details'!$I$19="Yes"),Rates!$I$22,IF(AND(C184="A",'Claim Details'!$I$28&gt;=Rates!$H$14,'Claim Details'!$I$28&lt;=Rates!$H$15,'Claim Details'!$I$19="No"),Rates!$H$22,IF(AND(C184="A",'Claim Details'!$I$28&gt;=Rates!$J$14,'Claim Details'!$I$28&lt;=Rates!$J$15,'Claim Details'!$I$19="Yes"),Rates!$K$22,IF(AND(C184="A",'Claim Details'!$I$28&gt;=Rates!$J$14,'Claim Details'!$I$28&lt;=Rates!$J$15,'Claim Details'!$I$19="No"),Rates!$J$22,IF(AND(C184="B",'Claim Details'!$I$28&gt;=Rates!$D$14,'Claim Details'!$I$28&lt;=Rates!$D$15,'Claim Details'!$I$19="Yes"),Rates!$E$23,IF(AND(C184="B",'Claim Details'!$I$28&gt;=Rates!$D$14,'Claim Details'!$I$28&lt;=Rates!$D$15,'Claim Details'!$I$19="No"),Rates!$D$23,IF(AND(C184="B",'Claim Details'!$I$28&gt;=Rates!$F$14,'Claim Details'!$I$28&lt;=Rates!$F$15,'Claim Details'!$I$19="Yes"),Rates!$G$23,IF(AND(C184="B",'Claim Details'!$I$28&gt;=Rates!$F$14,'Claim Details'!$I$28&lt;=Rates!$F$15,'Claim Details'!$I$19="No"),Rates!$F$23,IF(AND(C184="B",'Claim Details'!$I$28&gt;=Rates!$H$14,'Claim Details'!$I$28&lt;=Rates!$H$15,'Claim Details'!$I$19="Yes"),Rates!$I$23,IF(AND(C184="B",'Claim Details'!$I$28&gt;=Rates!$H$14,'Claim Details'!$I$28&lt;=Rates!$H$15,'Claim Details'!$I$19="No"),Rates!$H$23,IF(AND(C184="B",'Claim Details'!$I$28&gt;=Rates!$J$14,'Claim Details'!$I$28&lt;=Rates!$J$15,'Claim Details'!$I$19="Yes"),Rates!$K$23,IF(AND(C184="B",'Claim Details'!$I$28&gt;=Rates!$J$14,'Claim Details'!$I$28&lt;=Rates!$J$15,'Claim Details'!$I$19="No"),Rates!$J$23,IF(AND(C184="C",'Claim Details'!$I$28&gt;=Rates!$D$14,'Claim Details'!$I$28&lt;=Rates!$D$15,'Claim Details'!$I$19="Yes"),Rates!$E$24,IF(AND(C184="C",'Claim Details'!$I$28&gt;=Rates!$D$14,'Claim Details'!$I$28&lt;=Rates!$D$15,'Claim Details'!$I$19="No"),Rates!$D$24,IF(AND(C184="C",'Claim Details'!$I$28&gt;=Rates!$F$14,'Claim Details'!$I$28&lt;=Rates!$F$15,'Claim Details'!$I$19="Yes"),Rates!$G$24,IF(AND(C184="C",'Claim Details'!$I$28&gt;=Rates!$F$14,'Claim Details'!$I$28&lt;=Rates!$F$15,'Claim Details'!$I$19="No"),Rates!$F$24,IF(AND(C184="C",'Claim Details'!$I$28&gt;=Rates!$H$14,'Claim Details'!$I$28&lt;=Rates!$H$15,'Claim Details'!$I$19="Yes"),Rates!$I$24,IF(AND(C184="C",'Claim Details'!$I$28&gt;=Rates!$H$14,'Claim Details'!$I$28&lt;=Rates!$H$15,'Claim Details'!$I$19="No"),Rates!$H$24,IF(AND(C184="C",'Claim Details'!$I$28&gt;=Rates!$J$14,'Claim Details'!$I$28&lt;=Rates!$J$15,'Claim Details'!$I$19="Yes"),Rates!$K$24,IF(AND(C184="C",'Claim Details'!$I$28&gt;=Rates!$J$14,'Claim Details'!$I$28&lt;=Rates!$J$15,'Claim Details'!$I$19="No"),Rates!$J$24,"£0.00"))))))))))))))))))))))))</f>
        <v>£0.00</v>
      </c>
      <c r="BB184" s="189" t="str">
        <f t="shared" si="42"/>
        <v>£0.00</v>
      </c>
      <c r="BC184" s="1"/>
      <c r="BD184" s="189" t="str">
        <f>IF(AND(AE184="A",'Claim Details'!$I$28&gt;=Rates!$D$14,'Claim Details'!$I$28&lt;=Rates!$D$15,'Claim Details'!$I$19="Yes"),Rates!$J$17,IF(AND(AE184="A",'Claim Details'!$I$28&gt;=Rates!$D$14,'Claim Details'!$I$28&lt;=Rates!$D$15,'Claim Details'!$I$19="No"),Rates!$D$17,IF(AND(AE184="A",'Claim Details'!$I$28&gt;=Rates!$F$14,'Claim Details'!$I$28&lt;=Rates!$F$15,'Claim Details'!$I$19="Yes"),Rates!$G$17,IF(AND(AE184="A",'Claim Details'!$I$28&gt;=Rates!$F$14,'Claim Details'!$I$28&lt;=Rates!$F$15,'Claim Details'!$I$19="No"),Rates!$F$17,IF(AND(AE184="A",'Claim Details'!$I$28&gt;=Rates!$H$14,'Claim Details'!$I$28&lt;=Rates!$H$15,'Claim Details'!$I$19="Yes"),Rates!$I$17,IF(AND(AE184="A",'Claim Details'!$I$28&gt;=Rates!$H$14,'Claim Details'!$I$28&lt;=Rates!$H$15,'Claim Details'!$I$19="No"),Rates!$H$17,IF(AND(AE184="A",'Claim Details'!$I$28&gt;=Rates!$J$14,'Claim Details'!$I$28&lt;=Rates!$J$15,'Claim Details'!$I$19="Yes"),Rates!$K$17,IF(AND(AE184="A",'Claim Details'!$I$28&gt;=Rates!$J$14,'Claim Details'!$I$28&lt;=Rates!$J$15,'Claim Details'!$I$19="No"),Rates!$J$17,IF(AND(AE184="B",'Claim Details'!$I$28&gt;=Rates!$D$14,'Claim Details'!$I$28&lt;=Rates!$D$15,'Claim Details'!$I$19="Yes"),Rates!$E$18,IF(AND(AE184="B",'Claim Details'!$I$28&gt;=Rates!$D$14,'Claim Details'!$I$28&lt;=Rates!$D$15,'Claim Details'!$I$19="No"),Rates!$D$18,IF(AND(AE184="B",'Claim Details'!$I$28&gt;=Rates!$F$14,'Claim Details'!$I$28&lt;=Rates!$F$15,'Claim Details'!$I$19="Yes"),Rates!$G$18,IF(AND(AE184="B",'Claim Details'!$I$28&gt;=Rates!$F$14,'Claim Details'!$I$28&lt;=Rates!$F$15,'Claim Details'!$I$19="No"),Rates!$F$18,IF(AND(AE184="B",'Claim Details'!$I$28&gt;=Rates!$H$14,'Claim Details'!$I$28&lt;=Rates!$H$15,'Claim Details'!$I$19="Yes"),Rates!$I$18,IF(AND(AE184="B",'Claim Details'!$I$28&gt;=Rates!$H$14,'Claim Details'!$I$28&lt;=Rates!$H$15,'Claim Details'!$I$19="No"),Rates!$H$18,IF(AND(AE184="B",'Claim Details'!$I$28&gt;=Rates!$J$14,'Claim Details'!$I$28&lt;=Rates!$J$15,'Claim Details'!$I$19="Yes"),Rates!$K$18,IF(AND(AE184="B",'Claim Details'!$I$28&gt;=Rates!$J$14,'Claim Details'!$I$28&lt;=Rates!$J$15,'Claim Details'!$I$19="No"),Rates!$J$18,IF(AND(AE184="C",'Claim Details'!$I$28&gt;=Rates!$D$14,'Claim Details'!$I$28&lt;=Rates!$D$15,'Claim Details'!$I$19="Yes"),Rates!$E$19,IF(AND(AE184="C",'Claim Details'!$I$28&gt;=Rates!$D$14,'Claim Details'!$I$28&lt;=Rates!$D$15,'Claim Details'!$I$19="No"),Rates!$D$19,IF(AND(AE184="C",'Claim Details'!$I$28&gt;=Rates!$F$14,'Claim Details'!$I$28&lt;=Rates!$F$15,'Claim Details'!$I$19="Yes"),Rates!$G$19,IF(AND(AE184="C",'Claim Details'!$I$28&gt;=Rates!$F$14,'Claim Details'!$I$28&lt;=Rates!$F$15,'Claim Details'!$I$19="No"),Rates!$F$19,IF(AND(AE184="C",'Claim Details'!$I$28&gt;=Rates!$H$14,'Claim Details'!$I$28&lt;=Rates!$H$15,'Claim Details'!$I$19="Yes"),Rates!$I$19,IF(AND(AE184="C",'Claim Details'!$I$28&gt;=Rates!$H$14,'Claim Details'!$I$28&lt;=Rates!$H$15,'Claim Details'!$I$19="No"),Rates!$H$19,IF(AND(AE184="C",'Claim Details'!$I$28&gt;=Rates!$J$14,'Claim Details'!$I$28&lt;=Rates!$J$15,'Claim Details'!$I$19="Yes"),Rates!$K$19,IF(AND(AE184="C",'Claim Details'!$I$28&gt;=Rates!$J$14,'Claim Details'!$I$28&lt;=Rates!$J$15,'Claim Details'!$I$19="No"),Rates!$J$19,"£0.00"))))))))))))))))))))))))</f>
        <v>£0.00</v>
      </c>
      <c r="BE184" s="189" t="str">
        <f>IF(AND(AE184="A",'Claim Details'!$I$28&gt;=Rates!$D$14,'Claim Details'!$I$28&lt;=Rates!$D$15,'Claim Details'!$I$19="Yes"),Rates!$J$25,IF(AND(AE184="A",'Claim Details'!$I$28&gt;=Rates!$D$14,'Claim Details'!$I$28&lt;=Rates!$D$15,'Claim Details'!$I$19="No"),Rates!$D$25,IF(AND(AE184="A",'Claim Details'!$I$28&gt;=Rates!$F$14,'Claim Details'!$I$28&lt;=Rates!$F$15,'Claim Details'!$I$19="Yes"),Rates!$G$25,IF(AND(AE184="A",'Claim Details'!$I$28&gt;=Rates!$F$14,'Claim Details'!$I$28&lt;=Rates!$F$15,'Claim Details'!$I$19="No"),Rates!$F$25,IF(AND(AE184="A",'Claim Details'!$I$28&gt;=Rates!$H$14,'Claim Details'!$I$28&lt;=Rates!$H$15,'Claim Details'!$I$19="Yes"),Rates!$I$25,IF(AND(AE184="A",'Claim Details'!$I$28&gt;=Rates!$H$14,'Claim Details'!$I$28&lt;=Rates!$H$15,'Claim Details'!$I$19="No"),Rates!$H$25,IF(AND(AE184="A",'Claim Details'!$I$28&gt;=Rates!$J$14,'Claim Details'!$I$28&lt;=Rates!$J$15,'Claim Details'!$I$19="Yes"),Rates!$K$25,IF(AND(AE184="A",'Claim Details'!$I$28&gt;=Rates!$J$14,'Claim Details'!$I$28&lt;=Rates!$J$15,'Claim Details'!$I$19="No"),Rates!$J$25,IF(AND(AE184="B",'Claim Details'!$I$28&gt;=Rates!$D$14,'Claim Details'!$I$28&lt;=Rates!$D$15,'Claim Details'!$I$19="Yes"),Rates!$E$26,IF(AND(AE184="B",'Claim Details'!$I$28&gt;=Rates!$D$14,'Claim Details'!$I$28&lt;=Rates!$D$15,'Claim Details'!$I$19="No"),Rates!$D$26,IF(AND(AE184="B",'Claim Details'!$I$28&gt;=Rates!$F$14,'Claim Details'!$I$28&lt;=Rates!$F$15,'Claim Details'!$I$19="Yes"),Rates!$G$26,IF(AND(AE184="B",'Claim Details'!$I$28&gt;=Rates!$F$14,'Claim Details'!$I$28&lt;=Rates!$F$15,'Claim Details'!$I$19="No"),Rates!$F$26,IF(AND(AE184="B",'Claim Details'!$I$28&gt;=Rates!$H$14,'Claim Details'!$I$28&lt;=Rates!$H$15,'Claim Details'!$I$19="Yes"),Rates!$I$26,IF(AND(AE184="B",'Claim Details'!$I$28&gt;=Rates!$H$14,'Claim Details'!$I$28&lt;=Rates!$H$15,'Claim Details'!$I$19="No"),Rates!$H$26,IF(AND(AE184="B",'Claim Details'!$I$28&gt;=Rates!$J$14,'Claim Details'!$I$28&lt;=Rates!$J$15,'Claim Details'!$I$19="Yes"),Rates!$K$26,IF(AND(AE184="B",'Claim Details'!$I$28&gt;=Rates!$J$14,'Claim Details'!$I$28&lt;=Rates!$J$15,'Claim Details'!$I$19="No"),Rates!$J$26,IF(AND(AE184="C",'Claim Details'!$I$28&gt;=Rates!$D$14,'Claim Details'!$I$28&lt;=Rates!$D$15,'Claim Details'!$I$19="Yes"),Rates!$E$27,IF(AND(AE184="C",'Claim Details'!$I$28&gt;=Rates!$D$14,'Claim Details'!$I$28&lt;=Rates!$D$15,'Claim Details'!$I$19="No"),Rates!$D$27,IF(AND(AE184="C",'Claim Details'!$I$28&gt;=Rates!$F$14,'Claim Details'!$I$28&lt;=Rates!$F$15,'Claim Details'!$I$19="Yes"),Rates!$G$27,IF(AND(AE184="C",'Claim Details'!$I$28&gt;=Rates!$F$14,'Claim Details'!$I$28&lt;=Rates!$F$15,'Claim Details'!$I$19="No"),Rates!$F$27,IF(AND(AE184="C",'Claim Details'!$I$28&gt;=Rates!$H$14,'Claim Details'!$I$28&lt;=Rates!$H$15,'Claim Details'!$I$19="Yes"),Rates!$I$27,IF(AND(AE184="C",'Claim Details'!$I$28&gt;=Rates!$H$14,'Claim Details'!$I$28&lt;=Rates!$H$15,'Claim Details'!$I$19="No"),Rates!$H$27,IF(AND(AE184="C",'Claim Details'!$I$28&gt;=Rates!$J$14,'Claim Details'!$I$28&lt;=Rates!$J$15,'Claim Details'!$I$19="Yes"),Rates!$K$27,IF(AND(AE184="C",'Claim Details'!$I$28&gt;=Rates!$J$14,'Claim Details'!$I$28&lt;=Rates!$J$15,'Claim Details'!$I$19="No"),Rates!$J$27,"£0.00"))))))))))))))))))))))))</f>
        <v>£0.00</v>
      </c>
      <c r="BF184" s="189" t="str">
        <f>IF(AND(AE184="A",'Claim Details'!$I$28&gt;=Rates!$D$14,'Claim Details'!$I$28&lt;=Rates!$D$15,'Claim Details'!$I$19="Yes"),Rates!$E$20,IF(AND(AE184="A",'Claim Details'!$I$28&gt;=Rates!$D$14,'Claim Details'!$I$28&lt;=Rates!$D$15,'Claim Details'!$I$19="No"),Rates!$D$20,IF(AND(AE184="A",'Claim Details'!$I$28&gt;=Rates!$F$14,'Claim Details'!$I$28&lt;=Rates!$F$15,'Claim Details'!$I$19="Yes"),Rates!$G$20,IF(AND(AE184="A",'Claim Details'!$I$28&gt;=Rates!$F$14,'Claim Details'!$I$28&lt;=Rates!$F$15,'Claim Details'!$I$19="No"),Rates!$F$20,IF(AND(AE184="A",'Claim Details'!$I$28&gt;=Rates!$H$14,'Claim Details'!$I$28&lt;=Rates!$H$15,'Claim Details'!$I$19="Yes"),Rates!$I$20,IF(AND(AE184="A",'Claim Details'!$I$28&gt;=Rates!$H$14,'Claim Details'!$I$28&lt;=Rates!$H$15,'Claim Details'!$I$19="No"),Rates!$H$20,IF(AND(AE184="A",'Claim Details'!$I$28&gt;=Rates!$J$14,'Claim Details'!$I$28&lt;=Rates!$J$15,'Claim Details'!$I$19="Yes"),Rates!$K$20,IF(AND(AE184="A",'Claim Details'!$I$28&gt;=Rates!$J$14,'Claim Details'!$I$28&lt;=Rates!$J$15,'Claim Details'!$I$19="No"),Rates!$J$20,IF(AND(AE184="B",'Claim Details'!$I$28&gt;=Rates!$D$14,'Claim Details'!$I$28&lt;=Rates!$D$15,'Claim Details'!$I$19="Yes"),Rates!$E$21,IF(AND(AE184="B",'Claim Details'!$I$28&gt;=Rates!$D$14,'Claim Details'!$I$28&lt;=Rates!$D$15,'Claim Details'!$I$19="No"),Rates!$D$21,IF(AND(AE184="B",'Claim Details'!$I$28&gt;=Rates!$F$14,'Claim Details'!$I$28&lt;=Rates!$F$15,'Claim Details'!$I$19="Yes"),Rates!$G$21,IF(AND(AE184="B",'Claim Details'!$I$28&gt;=Rates!$F$14,'Claim Details'!$I$28&lt;=Rates!$F$15,'Claim Details'!$I$19="No"),Rates!$F$21,IF(AND(AE184="B",'Claim Details'!$I$28&gt;=Rates!$H$14,'Claim Details'!$I$28&lt;=Rates!$H$15,'Claim Details'!$I$19="Yes"),Rates!$I$21,IF(AND(AE184="B",'Claim Details'!$I$28&gt;=Rates!$H$14,'Claim Details'!$I$28&lt;=Rates!$H$15,'Claim Details'!$I$19="No"),Rates!$H$21,IF(AND(AE184="B",'Claim Details'!$I$28&gt;=Rates!$J$14,'Claim Details'!$I$28&lt;=Rates!$J$15,'Claim Details'!$I$19="Yes"),Rates!$K$21,IF(AND(AE184="B",'Claim Details'!$I$28&gt;=Rates!$J$14,'Claim Details'!$I$28&lt;=Rates!$J$15,'Claim Details'!$I$19="No"),Rates!$J$21,"£0.00"))))))))))))))))</f>
        <v>£0.00</v>
      </c>
      <c r="BG184" s="189" t="str">
        <f>IF(AND(AE184="A",'Claim Details'!$I$28&gt;=Rates!$D$14,'Claim Details'!$I$28&lt;=Rates!$D$15,'Claim Details'!$I$19="Yes"),Rates!$E$22,IF(AND(AE184="A",'Claim Details'!$I$28&gt;=Rates!$D$14,'Claim Details'!$I$28&lt;=Rates!$D$15,'Claim Details'!$I$19="No"),Rates!$D$22,IF(AND(AE184="A",'Claim Details'!$I$28&gt;=Rates!$F$14,'Claim Details'!$I$28&lt;=Rates!$F$15,'Claim Details'!$I$19="Yes"),Rates!$G$22,IF(AND(AE184="A",'Claim Details'!$I$28&gt;=Rates!$F$14,'Claim Details'!$I$28&lt;=Rates!$F$15,'Claim Details'!$I$19="No"),Rates!$F$22,IF(AND(AE184="A",'Claim Details'!$I$28&gt;=Rates!$H$14,'Claim Details'!$I$28&lt;=Rates!$H$15,'Claim Details'!$I$19="Yes"),Rates!$I$22,IF(AND(AE184="A",'Claim Details'!$I$28&gt;=Rates!$H$14,'Claim Details'!$I$28&lt;=Rates!$H$15,'Claim Details'!$I$19="No"),Rates!$H$22,IF(AND(AE184="A",'Claim Details'!$I$28&gt;=Rates!$J$14,'Claim Details'!$I$28&lt;=Rates!$J$15,'Claim Details'!$I$19="Yes"),Rates!$K$22,IF(AND(AE184="A",'Claim Details'!$I$28&gt;=Rates!$J$14,'Claim Details'!$I$28&lt;=Rates!$J$15,'Claim Details'!$I$19="No"),Rates!$J$22,IF(AND(AE184="B",'Claim Details'!$I$28&gt;=Rates!$D$14,'Claim Details'!$I$28&lt;=Rates!$D$15,'Claim Details'!$I$19="Yes"),Rates!$E$23,IF(AND(AE184="B",'Claim Details'!$I$28&gt;=Rates!$D$14,'Claim Details'!$I$28&lt;=Rates!$D$15,'Claim Details'!$I$19="No"),Rates!$D$23,IF(AND(AE184="B",'Claim Details'!$I$28&gt;=Rates!$F$14,'Claim Details'!$I$28&lt;=Rates!$F$15,'Claim Details'!$I$19="Yes"),Rates!$G$23,IF(AND(AE184="B",'Claim Details'!$I$28&gt;=Rates!$F$14,'Claim Details'!$I$28&lt;=Rates!$F$15,'Claim Details'!$I$19="No"),Rates!$F$23,IF(AND(AE184="B",'Claim Details'!$I$28&gt;=Rates!$H$14,'Claim Details'!$I$28&lt;=Rates!$H$15,'Claim Details'!$I$19="Yes"),Rates!$I$23,IF(AND(AE184="B",'Claim Details'!$I$28&gt;=Rates!$H$14,'Claim Details'!$I$28&lt;=Rates!$H$15,'Claim Details'!$I$19="No"),Rates!$H$23,IF(AND(AE184="B",'Claim Details'!$I$28&gt;=Rates!$J$14,'Claim Details'!$I$28&lt;=Rates!$J$15,'Claim Details'!$I$19="Yes"),Rates!$K$23,IF(AND(AE184="B",'Claim Details'!$I$28&gt;=Rates!$J$14,'Claim Details'!$I$28&lt;=Rates!$J$15,'Claim Details'!$I$19="No"),Rates!$J$23,IF(AND(AE184="C",'Claim Details'!$I$28&gt;=Rates!$D$14,'Claim Details'!$I$28&lt;=Rates!$D$15,'Claim Details'!$I$19="Yes"),Rates!$E$24,IF(AND(AE184="C",'Claim Details'!$I$28&gt;=Rates!$D$14,'Claim Details'!$I$28&lt;=Rates!$D$15,'Claim Details'!$I$19="No"),Rates!$D$24,IF(AND(AE184="C",'Claim Details'!$I$28&gt;=Rates!$F$14,'Claim Details'!$I$28&lt;=Rates!$F$15,'Claim Details'!$I$19="Yes"),Rates!$G$24,IF(AND(AE184="C",'Claim Details'!$I$28&gt;=Rates!$F$14,'Claim Details'!$I$28&lt;=Rates!$F$15,'Claim Details'!$I$19="No"),Rates!$F$24,IF(AND(AE184="C",'Claim Details'!$I$28&gt;=Rates!$H$14,'Claim Details'!$I$28&lt;=Rates!$H$15,'Claim Details'!$I$19="Yes"),Rates!$I$24,IF(AND(AE184="C",'Claim Details'!$I$28&gt;=Rates!$H$14,'Claim Details'!$I$28&lt;=Rates!$H$15,'Claim Details'!$I$19="No"),Rates!$H$24,IF(AND(AE184="C",'Claim Details'!$I$28&gt;=Rates!$J$14,'Claim Details'!$I$28&lt;=Rates!$J$15,'Claim Details'!$I$19="Yes"),Rates!$K$24,IF(AND(AE184="C",'Claim Details'!$I$28&gt;=Rates!$J$14,'Claim Details'!$I$28&lt;=Rates!$J$15,'Claim Details'!$I$19="No"),Rates!$J$24,"£0.00"))))))))))))))))))))))))</f>
        <v>£0.00</v>
      </c>
      <c r="BH184" s="189" t="str">
        <f t="shared" si="43"/>
        <v>£0.00</v>
      </c>
      <c r="BI184" s="189">
        <f t="shared" si="44"/>
        <v>0</v>
      </c>
      <c r="BO184" s="202" t="str">
        <f>IF(H184="","£0.00",IF(AP184="4","£0.00",IF(AP184="5","£0.00",IF(AP184="1","£0.00",((AQ184*H184)*'Claim Details'!$F$111)/100))))</f>
        <v>£0.00</v>
      </c>
      <c r="BP184" s="202" t="str">
        <f>IF(T184="","£0.00",IF(AP184="4","£0.00",IF(AP184="5","£0.00",IF(AP184="1","£0.00",((AR184*T184)*'Claim Details'!$N$111)/100))))</f>
        <v>£0.00</v>
      </c>
      <c r="BQ184" s="202" t="str">
        <f>IF(AI184="","£0.00",IF(AP184="4","£0.00",IF(AP184="5","£0.00",IF(AP184="1","£0.00",((BI184*AI184)*'Claim Details'!$W$111)/100))))</f>
        <v>£0.00</v>
      </c>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row>
    <row r="185" spans="1:97" ht="15">
      <c r="A185" s="145"/>
      <c r="B185" s="91"/>
      <c r="C185" s="96"/>
      <c r="D185" s="97"/>
      <c r="E185" s="98"/>
      <c r="F185" s="89"/>
      <c r="G185" s="99"/>
      <c r="H185" s="100"/>
      <c r="I185" s="221" t="str">
        <f t="shared" si="34"/>
        <v>£0.00</v>
      </c>
      <c r="J185" s="101"/>
      <c r="K185" s="100"/>
      <c r="L185" s="221" t="str">
        <f t="shared" si="35"/>
        <v>£0.00</v>
      </c>
      <c r="M185" s="101"/>
      <c r="N185" s="102"/>
      <c r="O185" s="145"/>
      <c r="P185" s="77"/>
      <c r="Q185" s="87"/>
      <c r="R185" s="87"/>
      <c r="S185" s="87"/>
      <c r="T185" s="149" t="str">
        <f t="shared" si="36"/>
        <v/>
      </c>
      <c r="U185" s="87" t="str">
        <f t="shared" si="45"/>
        <v/>
      </c>
      <c r="V185" s="87"/>
      <c r="W185" s="53" t="str">
        <f t="shared" si="37"/>
        <v>£0.00</v>
      </c>
      <c r="X185" s="53"/>
      <c r="Y185" s="87"/>
      <c r="Z185" s="78"/>
      <c r="AA185" s="79"/>
      <c r="AB185" s="160"/>
      <c r="AC185" s="98"/>
      <c r="AD185" s="225"/>
      <c r="AE185" s="235" t="str">
        <f t="shared" si="38"/>
        <v/>
      </c>
      <c r="AF185" s="87" t="str">
        <f t="shared" si="39"/>
        <v/>
      </c>
      <c r="AG185" s="53"/>
      <c r="AH185" s="224"/>
      <c r="AI185" s="226" t="str">
        <f t="shared" si="31"/>
        <v/>
      </c>
      <c r="AJ185" s="236" t="str">
        <f t="shared" si="40"/>
        <v>£0.00</v>
      </c>
      <c r="AK185" s="31"/>
      <c r="AL185" s="1"/>
      <c r="AM185" s="1"/>
      <c r="AN185" s="1"/>
      <c r="AO185" s="1"/>
      <c r="AP185" s="1" t="str">
        <f t="shared" si="32"/>
        <v/>
      </c>
      <c r="AQ185" s="27">
        <f t="shared" si="33"/>
        <v>0</v>
      </c>
      <c r="AR185" s="189">
        <f t="shared" si="41"/>
        <v>0</v>
      </c>
      <c r="AS185" s="190" t="str">
        <f>IF(AND(C185="A",'Claim Details'!$E$28&gt;=Rates!$D$14,'Claim Details'!$E$28&lt;=Rates!$D$15,'Claim Details'!$E$19="Yes"),Rates!$E$17,IF(AND(C185="A",'Claim Details'!$E$28&gt;=Rates!$D$14,'Claim Details'!$E$28&lt;=Rates!$D$15,'Claim Details'!$E$19="No"),Rates!$D$17,IF(AND(C185="A",'Claim Details'!$E$28&gt;=Rates!$F$14,'Claim Details'!$E$28&lt;=Rates!$F$15,'Claim Details'!$E$19="Yes"),Rates!$G$17,IF(AND(C185="A",'Claim Details'!$E$28&gt;=Rates!$F$14,'Claim Details'!$E$28&lt;=Rates!$F$15,'Claim Details'!$E$19="No"),Rates!$F$17,IF(AND(C185="A",'Claim Details'!$E$28&gt;=Rates!$H$14,'Claim Details'!$E$28&lt;=Rates!$H$15,'Claim Details'!$E$19="Yes"),Rates!$I$17,IF(AND(C185="A",'Claim Details'!$E$28&gt;=Rates!$H$14,'Claim Details'!$E$28&lt;=Rates!$H$15,'Claim Details'!$E$19="No"),Rates!$H$17,IF(AND(C185="A",'Claim Details'!$E$28&gt;=Rates!$J$14,'Claim Details'!$E$28&lt;=Rates!$J$15,'Claim Details'!$E$19="Yes"),Rates!$K$17,IF(AND(C185="A",'Claim Details'!$E$28&gt;=Rates!$J$14,'Claim Details'!$E$28&lt;=Rates!$J$15,'Claim Details'!$E$19="No"),Rates!$J$17,IF(AND(C185="B",'Claim Details'!$E$28&gt;=Rates!$D$14,'Claim Details'!$E$28&lt;=Rates!$D$15,'Claim Details'!$E$19="Yes"),Rates!$E$18,IF(AND(C185="B",'Claim Details'!$E$28&gt;=Rates!$D$14,'Claim Details'!$E$28&lt;=Rates!$D$15,'Claim Details'!$E$19="No"),Rates!$D$18,IF(AND(C185="B",'Claim Details'!$E$28&gt;=Rates!$F$14,'Claim Details'!$E$28&lt;=Rates!$F$15,'Claim Details'!$E$19="Yes"),Rates!$G$18,IF(AND(C185="B",'Claim Details'!$E$28&gt;=Rates!$F$14,'Claim Details'!$E$28&lt;=Rates!$F$15,'Claim Details'!$E$19="No"),Rates!$F$18,IF(AND(C185="B",'Claim Details'!$E$28&gt;=Rates!$H$14,'Claim Details'!$E$28&lt;=Rates!$H$15,'Claim Details'!$E$19="Yes"),Rates!$I$18,IF(AND(C185="B",'Claim Details'!$E$28&gt;=Rates!$H$14,'Claim Details'!$E$28&lt;=Rates!$H$15,'Claim Details'!$E$19="No"),Rates!$H$18,IF(AND(C185="B",'Claim Details'!$E$28&gt;=Rates!$J$14,'Claim Details'!$E$28&lt;=Rates!$J$15,'Claim Details'!$E$19="Yes"),Rates!$K$18,IF(AND(C185="B",'Claim Details'!$E$28&gt;=Rates!$J$14,'Claim Details'!$E$28&lt;=Rates!$J$15,'Claim Details'!$E$19="No"),Rates!$J$18,IF(AND(C185="C",'Claim Details'!$E$28&gt;=Rates!$D$14,'Claim Details'!$E$28&lt;=Rates!$D$15,'Claim Details'!$E$19="Yes"),Rates!$E$19,IF(AND(C185="C",'Claim Details'!$E$28&gt;=Rates!$D$14,'Claim Details'!$E$28&lt;=Rates!$D$15,'Claim Details'!$E$19="No"),Rates!$D$19,IF(AND(C185="C",'Claim Details'!$E$28&gt;=Rates!$F$14,'Claim Details'!$E$28&lt;=Rates!$F$15,'Claim Details'!$E$19="Yes"),Rates!$G$19,IF(AND(C185="C",'Claim Details'!$E$28&gt;=Rates!$F$14,'Claim Details'!$E$28&lt;=Rates!$F$15,'Claim Details'!$E$19="No"),Rates!$F$19,IF(AND(C185="C",'Claim Details'!$E$28&gt;=Rates!$H$14,'Claim Details'!$E$28&lt;=Rates!$H$15,'Claim Details'!$E$19="Yes"),Rates!$I$19,IF(AND(C185="C",'Claim Details'!$E$28&gt;=Rates!$H$14,'Claim Details'!$E$28&lt;=Rates!$H$15,'Claim Details'!$E$19="No"),Rates!$H$19,IF(AND(C185="C",'Claim Details'!$E$28&gt;=Rates!$J$14,'Claim Details'!$E$28&lt;=Rates!$J$15,'Claim Details'!$E$19="Yes"),Rates!$K$19,IF(AND(C185="C",'Claim Details'!$E$28&gt;=Rates!$J$14,'Claim Details'!$E$28&lt;=Rates!$J$15,'Claim Details'!$E$19="No"),Rates!$J$19,"£0.00"))))))))))))))))))))))))</f>
        <v>£0.00</v>
      </c>
      <c r="AT185" s="189" t="str">
        <f>IF(AND(C185="A",'Claim Details'!$E$28&gt;=Rates!$D$14,'Claim Details'!$E$28&lt;=Rates!$D$15,'Claim Details'!$E$19="Yes"),Rates!$E$25,IF(AND(C185="A",'Claim Details'!$E$28&gt;=Rates!$D$14,'Claim Details'!$E$28&lt;=Rates!$D$15,'Claim Details'!$E$19="No"),Rates!$D$25,IF(AND(C185="A",'Claim Details'!$E$28&gt;=Rates!$F$14,'Claim Details'!$E$28&lt;=Rates!$F$15,'Claim Details'!$E$19="Yes"),Rates!$G$25,IF(AND(C185="A",'Claim Details'!$E$28&gt;=Rates!$F$14,'Claim Details'!$E$28&lt;=Rates!$F$15,'Claim Details'!$E$19="No"),Rates!$F$25,IF(AND(C185="A",'Claim Details'!$E$28&gt;=Rates!$H$14,'Claim Details'!$E$28&lt;=Rates!$H$15,'Claim Details'!$E$19="Yes"),Rates!$I$25,IF(AND(C185="A",'Claim Details'!$E$28&gt;=Rates!$H$14,'Claim Details'!$E$28&lt;=Rates!$H$15,'Claim Details'!$E$19="No"),Rates!$H$25,IF(AND(C185="A",'Claim Details'!$E$28&gt;=Rates!$J$14,'Claim Details'!$E$28&lt;=Rates!$J$15,'Claim Details'!$E$19="Yes"),Rates!$K$25,IF(AND(C185="A",'Claim Details'!$E$28&gt;=Rates!$J$14,'Claim Details'!$E$28&lt;=Rates!$J$15,'Claim Details'!$E$19="No"),Rates!$J$25,IF(AND(C185="B",'Claim Details'!$E$28&gt;=Rates!$D$14,'Claim Details'!$E$28&lt;=Rates!$D$15,'Claim Details'!$E$19="Yes"),Rates!$E$26,IF(AND(C185="B",'Claim Details'!$E$28&gt;=Rates!$D$14,'Claim Details'!$E$28&lt;=Rates!$D$15,'Claim Details'!$E$19="No"),Rates!$D$26,IF(AND(C185="B",'Claim Details'!$E$28&gt;=Rates!$F$14,'Claim Details'!$E$28&lt;=Rates!$F$15,'Claim Details'!$E$19="Yes"),Rates!$G$26,IF(AND(C185="B",'Claim Details'!$E$28&gt;=Rates!$F$14,'Claim Details'!$E$28&lt;=Rates!$F$15,'Claim Details'!$E$19="No"),Rates!$F$26,IF(AND(C185="B",'Claim Details'!$E$28&gt;=Rates!$H$14,'Claim Details'!$E$28&lt;=Rates!$H$15,'Claim Details'!$E$19="Yes"),Rates!$I$26,IF(AND(C185="B",'Claim Details'!$E$28&gt;=Rates!$H$14,'Claim Details'!$E$28&lt;=Rates!$H$15,'Claim Details'!$E$19="No"),Rates!$H$26,IF(AND(C185="B",'Claim Details'!$E$28&gt;=Rates!$J$14,'Claim Details'!$E$28&lt;=Rates!$J$15,'Claim Details'!$E$19="Yes"),Rates!$K$26,IF(AND(C185="B",'Claim Details'!$E$28&gt;=Rates!$J$14,'Claim Details'!$E$28&lt;=Rates!$J$15,'Claim Details'!$E$19="No"),Rates!$J$26,IF(AND(C185="C",'Claim Details'!$E$28&gt;=Rates!$D$14,'Claim Details'!$E$28&lt;=Rates!$D$15,'Claim Details'!$E$19="Yes"),Rates!$E$27,IF(AND(C185="C",'Claim Details'!$E$28&gt;=Rates!$D$14,'Claim Details'!$E$28&lt;=Rates!$D$15,'Claim Details'!$E$19="No"),Rates!$D$27,IF(AND(C185="C",'Claim Details'!$E$28&gt;=Rates!$F$14,'Claim Details'!$E$28&lt;=Rates!$F$15,'Claim Details'!$E$19="Yes"),Rates!$G$27,IF(AND(C185="C",'Claim Details'!$E$28&gt;=Rates!$F$14,'Claim Details'!$E$28&lt;=Rates!$F$15,'Claim Details'!$E$19="No"),Rates!$F$27,IF(AND(C185="C",'Claim Details'!$E$28&gt;=Rates!$H$14,'Claim Details'!$E$28&lt;=Rates!$H$15,'Claim Details'!$E$19="Yes"),Rates!$I$27,IF(AND(C185="C",'Claim Details'!$E$28&gt;=Rates!$H$14,'Claim Details'!$E$28&lt;=Rates!$H$15,'Claim Details'!$E$19="No"),Rates!$H$27,IF(AND(C185="C",'Claim Details'!$E$28&gt;=Rates!$J$14,'Claim Details'!$E$28&lt;=Rates!$J$15,'Claim Details'!$E$19="Yes"),Rates!$K$27,IF(AND(C185="C",'Claim Details'!$E$28&gt;=Rates!$J$14,'Claim Details'!$E$28&lt;=Rates!$J$15,'Claim Details'!$E$19="No"),Rates!$J$27,"£0.00"))))))))))))))))))))))))</f>
        <v>£0.00</v>
      </c>
      <c r="AU185" s="191" t="str">
        <f>IF(AND(C185="A",'Claim Details'!$E$28&gt;=Rates!$D$14,'Claim Details'!$E$28&lt;=Rates!$D$15,'Claim Details'!$E$19="Yes"),Rates!$E$20,IF(AND(C185="A",'Claim Details'!$E$28&gt;=Rates!$D$14,'Claim Details'!$E$28&lt;=Rates!$D$15,'Claim Details'!$E$19="No"),Rates!$D$20,IF(AND(C185="A",'Claim Details'!$E$28&gt;=Rates!$F$14,'Claim Details'!$E$28&lt;=Rates!$F$15,'Claim Details'!$E$19="Yes"),Rates!$G$20,IF(AND(C185="A",'Claim Details'!$E$28&gt;=Rates!$F$14,'Claim Details'!$E$28&lt;=Rates!$F$15,'Claim Details'!$E$19="No"),Rates!$F$20,IF(AND(C185="A",'Claim Details'!$E$28&gt;=Rates!$H$14,'Claim Details'!$E$28&lt;=Rates!$H$15,'Claim Details'!$E$19="Yes"),Rates!$I$20,IF(AND(C185="A",'Claim Details'!$E$28&gt;=Rates!$H$14,'Claim Details'!$E$28&lt;=Rates!$H$15,'Claim Details'!$E$19="No"),Rates!$H$20,IF(AND(C185="A",'Claim Details'!$E$28&gt;=Rates!$J$14,'Claim Details'!$E$28&lt;=Rates!$J$15,'Claim Details'!$E$19="Yes"),Rates!$K$20,IF(AND(C185="A",'Claim Details'!$E$28&gt;=Rates!$J$14,'Claim Details'!$E$28&lt;=Rates!$J$15,'Claim Details'!$E$19="No"),Rates!$J$20,IF(AND(C185="B",'Claim Details'!$E$28&gt;=Rates!$D$14,'Claim Details'!$E$28&lt;=Rates!$D$15,'Claim Details'!$E$19="Yes"),Rates!$E$21,IF(AND(C185="B",'Claim Details'!$E$28&gt;=Rates!$D$14,'Claim Details'!$E$28&lt;=Rates!$D$15,'Claim Details'!$E$19="No"),Rates!$D$21,IF(AND(C185="B",'Claim Details'!$E$28&gt;=Rates!$F$14,'Claim Details'!$E$28&lt;=Rates!$F$15,'Claim Details'!$E$19="Yes"),Rates!$G$21,IF(AND(C185="B",'Claim Details'!$E$28&gt;=Rates!$F$14,'Claim Details'!$E$28&lt;=Rates!$F$15,'Claim Details'!$E$19="No"),Rates!$F$21,IF(AND(C185="B",'Claim Details'!$E$28&gt;=Rates!$H$14,'Claim Details'!$E$28&lt;=Rates!$H$15,'Claim Details'!$E$19="Yes"),Rates!$I$21,IF(AND(C185="B",'Claim Details'!$E$28&gt;=Rates!$H$14,'Claim Details'!$E$28&lt;=Rates!$H$15,'Claim Details'!$E$19="No"),Rates!$H$21,IF(AND(C185="B",'Claim Details'!$E$28&gt;=Rates!$J$14,'Claim Details'!$E$28&lt;=Rates!$J$15,'Claim Details'!$E$19="Yes"),Rates!$K$21,IF(AND(C185="B",'Claim Details'!$E$28&gt;=Rates!$J$14,'Claim Details'!$E$28&lt;=Rates!$J$15,'Claim Details'!$E$19="No"),Rates!$J$21,"£0.00"))))))))))))))))</f>
        <v>£0.00</v>
      </c>
      <c r="AV185" s="191" t="str">
        <f>IF(AND(C185="A",'Claim Details'!$E$28&gt;=Rates!$D$14,'Claim Details'!$E$28&lt;=Rates!$D$15,'Claim Details'!$E$19="Yes"),Rates!$E$22,IF(AND(C185="A",'Claim Details'!$E$28&gt;=Rates!$D$14,'Claim Details'!$E$28&lt;=Rates!$D$15,'Claim Details'!$E$19="No"),Rates!$D$22,IF(AND(C185="A",'Claim Details'!$E$28&gt;=Rates!$F$14,'Claim Details'!$E$28&lt;=Rates!$F$15,'Claim Details'!$E$19="Yes"),Rates!$G$22,IF(AND(C185="A",'Claim Details'!$E$28&gt;=Rates!$F$14,'Claim Details'!$E$28&lt;=Rates!$F$15,'Claim Details'!$E$19="No"),Rates!$F$22,IF(AND(C185="A",'Claim Details'!$E$28&gt;=Rates!$H$14,'Claim Details'!$E$28&lt;=Rates!$H$15,'Claim Details'!$E$19="Yes"),Rates!$I$22,IF(AND(C185="A",'Claim Details'!$E$28&gt;=Rates!$H$14,'Claim Details'!$E$28&lt;=Rates!$H$15,'Claim Details'!$E$19="No"),Rates!$H$22,IF(AND(C185="A",'Claim Details'!$E$28&gt;=Rates!$J$14,'Claim Details'!$E$28&lt;=Rates!$J$15,'Claim Details'!$E$19="Yes"),Rates!$K$22,IF(AND(C185="A",'Claim Details'!$E$28&gt;=Rates!$J$14,'Claim Details'!$E$28&lt;=Rates!$J$15,'Claim Details'!$E$19="No"),Rates!$J$22,IF(AND(C185="B",'Claim Details'!$E$28&gt;=Rates!$D$14,'Claim Details'!$E$28&lt;=Rates!$D$15,'Claim Details'!$E$19="Yes"),Rates!$E$23,IF(AND(C185="B",'Claim Details'!$E$28&gt;=Rates!$D$14,'Claim Details'!$E$28&lt;=Rates!$D$15,'Claim Details'!$E$19="No"),Rates!$D$23,IF(AND(C185="B",'Claim Details'!$E$28&gt;=Rates!$F$14,'Claim Details'!$E$28&lt;=Rates!$F$15,'Claim Details'!$E$19="Yes"),Rates!$G$23,IF(AND(C185="B",'Claim Details'!$E$28&gt;=Rates!$F$14,'Claim Details'!$E$28&lt;=Rates!$F$15,'Claim Details'!$E$19="No"),Rates!$F$23,IF(AND(C185="B",'Claim Details'!$E$28&gt;=Rates!$H$14,'Claim Details'!$E$28&lt;=Rates!$H$15,'Claim Details'!$E$19="Yes"),Rates!$I$23,IF(AND(C185="B",'Claim Details'!$E$28&gt;=Rates!$H$14,'Claim Details'!$E$28&lt;=Rates!$H$15,'Claim Details'!$E$19="No"),Rates!$H$23,IF(AND(C185="B",'Claim Details'!$E$28&gt;=Rates!$J$14,'Claim Details'!$E$28&lt;=Rates!$J$15,'Claim Details'!$E$19="Yes"),Rates!$K$23,IF(AND(C185="B",'Claim Details'!$E$28&gt;=Rates!$J$14,'Claim Details'!$E$28&lt;=Rates!$J$15,'Claim Details'!$E$19="No"),Rates!$J$23,IF(AND(C185="C",'Claim Details'!$E$28&gt;=Rates!$D$14,'Claim Details'!$E$28&lt;=Rates!$D$15,'Claim Details'!$E$19="Yes"),Rates!$E$24,IF(AND(C185="C",'Claim Details'!$E$28&gt;=Rates!$D$14,'Claim Details'!$E$28&lt;=Rates!$D$15,'Claim Details'!$E$19="No"),Rates!$D$24,IF(AND(C185="C",'Claim Details'!$E$28&gt;=Rates!$F$14,'Claim Details'!$E$28&lt;=Rates!$F$15,'Claim Details'!$E$19="Yes"),Rates!$G$24,IF(AND(C185="C",'Claim Details'!$E$28&gt;=Rates!$F$14,'Claim Details'!$E$28&lt;=Rates!$F$15,'Claim Details'!$E$19="No"),Rates!$F$24,IF(AND(C185="C",'Claim Details'!$E$28&gt;=Rates!$H$14,'Claim Details'!$E$28&lt;=Rates!$H$15,'Claim Details'!$E$19="Yes"),Rates!$I$24,IF(AND(C185="C",'Claim Details'!$E$28&gt;=Rates!$H$14,'Claim Details'!$E$28&lt;=Rates!$H$15,'Claim Details'!$E$19="No"),Rates!$H$24,IF(AND(C185="C",'Claim Details'!$E$28&gt;=Rates!$J$14,'Claim Details'!$E$28&lt;=Rates!$J$15,'Claim Details'!$E$19="Yes"),Rates!$K$24,IF(AND(C185="C",'Claim Details'!$E$28&gt;=Rates!$J$14,'Claim Details'!$E$28&lt;=Rates!$J$15,'Claim Details'!$E$19="No"),Rates!$J$24,"£0.00"))))))))))))))))))))))))</f>
        <v>£0.00</v>
      </c>
      <c r="AW185" s="1"/>
      <c r="AX185" s="189" t="str">
        <f>IF(AND(U185="A",'Claim Details'!$I$28&gt;=Rates!$D$14,'Claim Details'!$I$28&lt;=Rates!$D$15,'Claim Details'!$I$19="Yes"),Rates!$J$17,IF(AND(U185="A",'Claim Details'!$I$28&gt;=Rates!$D$14,'Claim Details'!$I$28&lt;=Rates!$D$15,'Claim Details'!$I$19="No"),Rates!$D$17,IF(AND(U185="A",'Claim Details'!$I$28&gt;=Rates!$F$14,'Claim Details'!$I$28&lt;=Rates!$F$15,'Claim Details'!$I$19="Yes"),Rates!$G$17,IF(AND(U185="A",'Claim Details'!$I$28&gt;=Rates!$F$14,'Claim Details'!$I$28&lt;=Rates!$F$15,'Claim Details'!$I$19="No"),Rates!$F$17,IF(AND(U185="A",'Claim Details'!$I$28&gt;=Rates!$H$14,'Claim Details'!$I$28&lt;=Rates!$H$15,'Claim Details'!$I$19="Yes"),Rates!$I$17,IF(AND(U185="A",'Claim Details'!$I$28&gt;=Rates!$H$14,'Claim Details'!$I$28&lt;=Rates!$H$15,'Claim Details'!$I$19="No"),Rates!$H$17,IF(AND(U185="A",'Claim Details'!$I$28&gt;=Rates!$J$14,'Claim Details'!$I$28&lt;=Rates!$J$15,'Claim Details'!$I$19="Yes"),Rates!$K$17,IF(AND(U185="A",'Claim Details'!$I$28&gt;=Rates!$J$14,'Claim Details'!$I$28&lt;=Rates!$J$15,'Claim Details'!$I$19="No"),Rates!$J$17,IF(AND(U185="B",'Claim Details'!$I$28&gt;=Rates!$D$14,'Claim Details'!$I$28&lt;=Rates!$D$15,'Claim Details'!$I$19="Yes"),Rates!$E$18,IF(AND(U185="B",'Claim Details'!$I$28&gt;=Rates!$D$14,'Claim Details'!$I$28&lt;=Rates!$D$15,'Claim Details'!$I$19="No"),Rates!$D$18,IF(AND(U185="B",'Claim Details'!$I$28&gt;=Rates!$F$14,'Claim Details'!$I$28&lt;=Rates!$F$15,'Claim Details'!$I$19="Yes"),Rates!$G$18,IF(AND(U185="B",'Claim Details'!$I$28&gt;=Rates!$F$14,'Claim Details'!$I$28&lt;=Rates!$F$15,'Claim Details'!$I$19="No"),Rates!$F$18,IF(AND(U185="B",'Claim Details'!$I$28&gt;=Rates!$H$14,'Claim Details'!$I$28&lt;=Rates!$H$15,'Claim Details'!$I$19="Yes"),Rates!$I$18,IF(AND(U185="B",'Claim Details'!$I$28&gt;=Rates!$H$14,'Claim Details'!$I$28&lt;=Rates!$H$15,'Claim Details'!$I$19="No"),Rates!$H$18,IF(AND(U185="B",'Claim Details'!$I$28&gt;=Rates!$J$14,'Claim Details'!$I$28&lt;=Rates!$J$15,'Claim Details'!$I$19="Yes"),Rates!$K$18,IF(AND(U185="B",'Claim Details'!$I$28&gt;=Rates!$J$14,'Claim Details'!$I$28&lt;=Rates!$J$15,'Claim Details'!$I$19="No"),Rates!$J$18,IF(AND(U185="C",'Claim Details'!$I$28&gt;=Rates!$D$14,'Claim Details'!$I$28&lt;=Rates!$D$15,'Claim Details'!$I$19="Yes"),Rates!$E$19,IF(AND(U185="C",'Claim Details'!$I$28&gt;=Rates!$D$14,'Claim Details'!$I$28&lt;=Rates!$D$15,'Claim Details'!$I$19="No"),Rates!$D$19,IF(AND(U185="C",'Claim Details'!$I$28&gt;=Rates!$F$14,'Claim Details'!$I$28&lt;=Rates!$F$15,'Claim Details'!$I$19="Yes"),Rates!$G$19,IF(AND(U185="C",'Claim Details'!$I$28&gt;=Rates!$F$14,'Claim Details'!$I$28&lt;=Rates!$F$15,'Claim Details'!$I$19="No"),Rates!$F$19,IF(AND(U185="C",'Claim Details'!$I$28&gt;=Rates!$H$14,'Claim Details'!$I$28&lt;=Rates!$H$15,'Claim Details'!$I$19="Yes"),Rates!$I$19,IF(AND(U185="C",'Claim Details'!$I$28&gt;=Rates!$H$14,'Claim Details'!$I$28&lt;=Rates!$H$15,'Claim Details'!$I$19="No"),Rates!$H$19,IF(AND(U185="C",'Claim Details'!$I$28&gt;=Rates!$J$14,'Claim Details'!$I$28&lt;=Rates!$J$15,'Claim Details'!$I$19="Yes"),Rates!$K$19,IF(AND(U185="C",'Claim Details'!$I$28&gt;=Rates!$J$14,'Claim Details'!$I$28&lt;=Rates!$J$15,'Claim Details'!$I$19="No"),Rates!$J$19,"£0.00"))))))))))))))))))))))))</f>
        <v>£0.00</v>
      </c>
      <c r="AY185" s="189" t="str">
        <f>IF(AND(C185="A",'Claim Details'!$I$28&gt;=Rates!$D$14,'Claim Details'!$I$28&lt;=Rates!$D$15,'Claim Details'!$I$19="Yes"),Rates!$J$25,IF(AND(C185="A",'Claim Details'!$I$28&gt;=Rates!$D$14,'Claim Details'!$I$28&lt;=Rates!$D$15,'Claim Details'!$I$19="No"),Rates!$D$25,IF(AND(C185="A",'Claim Details'!$I$28&gt;=Rates!$F$14,'Claim Details'!$I$28&lt;=Rates!$F$15,'Claim Details'!$I$19="Yes"),Rates!$G$25,IF(AND(C185="A",'Claim Details'!$I$28&gt;=Rates!$F$14,'Claim Details'!$I$28&lt;=Rates!$F$15,'Claim Details'!$I$19="No"),Rates!$F$25,IF(AND(C185="A",'Claim Details'!$I$28&gt;=Rates!$H$14,'Claim Details'!$I$28&lt;=Rates!$H$15,'Claim Details'!$I$19="Yes"),Rates!$I$25,IF(AND(C185="A",'Claim Details'!$I$28&gt;=Rates!$H$14,'Claim Details'!$I$28&lt;=Rates!$H$15,'Claim Details'!$I$19="No"),Rates!$H$25,IF(AND(C185="A",'Claim Details'!$I$28&gt;=Rates!$J$14,'Claim Details'!$I$28&lt;=Rates!$J$15,'Claim Details'!$I$19="Yes"),Rates!$K$25,IF(AND(C185="A",'Claim Details'!$I$28&gt;=Rates!$J$14,'Claim Details'!$I$28&lt;=Rates!$J$15,'Claim Details'!$I$19="No"),Rates!$J$25,IF(AND(C185="B",'Claim Details'!$I$28&gt;=Rates!$D$14,'Claim Details'!$I$28&lt;=Rates!$D$15,'Claim Details'!$I$19="Yes"),Rates!$E$26,IF(AND(C185="B",'Claim Details'!$I$28&gt;=Rates!$D$14,'Claim Details'!$I$28&lt;=Rates!$D$15,'Claim Details'!$I$19="No"),Rates!$D$26,IF(AND(C185="B",'Claim Details'!$I$28&gt;=Rates!$F$14,'Claim Details'!$I$28&lt;=Rates!$F$15,'Claim Details'!$I$19="Yes"),Rates!$G$26,IF(AND(C185="B",'Claim Details'!$I$28&gt;=Rates!$F$14,'Claim Details'!$I$28&lt;=Rates!$F$15,'Claim Details'!$I$19="No"),Rates!$F$26,IF(AND(C185="B",'Claim Details'!$I$28&gt;=Rates!$H$14,'Claim Details'!$I$28&lt;=Rates!$H$15,'Claim Details'!$I$19="Yes"),Rates!$I$26,IF(AND(C185="B",'Claim Details'!$I$28&gt;=Rates!$H$14,'Claim Details'!$I$28&lt;=Rates!$H$15,'Claim Details'!$I$19="No"),Rates!$H$26,IF(AND(C185="B",'Claim Details'!$I$28&gt;=Rates!$J$14,'Claim Details'!$I$28&lt;=Rates!$J$15,'Claim Details'!$I$19="Yes"),Rates!$K$26,IF(AND(C185="B",'Claim Details'!$I$28&gt;=Rates!$J$14,'Claim Details'!$I$28&lt;=Rates!$J$15,'Claim Details'!$I$19="No"),Rates!$J$26,IF(AND(C185="C",'Claim Details'!$I$28&gt;=Rates!$D$14,'Claim Details'!$I$28&lt;=Rates!$D$15,'Claim Details'!$I$19="Yes"),Rates!$E$27,IF(AND(C185="C",'Claim Details'!$I$28&gt;=Rates!$D$14,'Claim Details'!$I$28&lt;=Rates!$D$15,'Claim Details'!$I$19="No"),Rates!$D$27,IF(AND(C185="C",'Claim Details'!$I$28&gt;=Rates!$F$14,'Claim Details'!$I$28&lt;=Rates!$F$15,'Claim Details'!$I$19="Yes"),Rates!$G$27,IF(AND(C185="C",'Claim Details'!$I$28&gt;=Rates!$F$14,'Claim Details'!$I$28&lt;=Rates!$F$15,'Claim Details'!$I$19="No"),Rates!$F$27,IF(AND(C185="C",'Claim Details'!$I$28&gt;=Rates!$H$14,'Claim Details'!$I$28&lt;=Rates!$H$15,'Claim Details'!$I$19="Yes"),Rates!$I$27,IF(AND(C185="C",'Claim Details'!$I$28&gt;=Rates!$H$14,'Claim Details'!$I$28&lt;=Rates!$H$15,'Claim Details'!$I$19="No"),Rates!$H$27,IF(AND(C185="C",'Claim Details'!$I$28&gt;=Rates!$J$14,'Claim Details'!$I$28&lt;=Rates!$J$15,'Claim Details'!$I$19="Yes"),Rates!$K$27,IF(AND(C185="C",'Claim Details'!$I$28&gt;=Rates!$J$14,'Claim Details'!$I$28&lt;=Rates!$J$15,'Claim Details'!$I$19="No"),Rates!$J$27,"£0.00"))))))))))))))))))))))))</f>
        <v>£0.00</v>
      </c>
      <c r="AZ185" s="189" t="str">
        <f>IF(AND(C185="A",'Claim Details'!$I$28&gt;=Rates!$D$14,'Claim Details'!$I$28&lt;=Rates!$D$15,'Claim Details'!$I$19="Yes"),Rates!$E$20,IF(AND(C185="A",'Claim Details'!$I$28&gt;=Rates!$D$14,'Claim Details'!$I$28&lt;=Rates!$D$15,'Claim Details'!$I$19="No"),Rates!$D$20,IF(AND(C185="A",'Claim Details'!$I$28&gt;=Rates!$F$14,'Claim Details'!$I$28&lt;=Rates!$F$15,'Claim Details'!$I$19="Yes"),Rates!$G$20,IF(AND(C185="A",'Claim Details'!$I$28&gt;=Rates!$F$14,'Claim Details'!$I$28&lt;=Rates!$F$15,'Claim Details'!$I$19="No"),Rates!$F$20,IF(AND(C185="A",'Claim Details'!$I$28&gt;=Rates!$H$14,'Claim Details'!$I$28&lt;=Rates!$H$15,'Claim Details'!$I$19="Yes"),Rates!$I$20,IF(AND(C185="A",'Claim Details'!$I$28&gt;=Rates!$H$14,'Claim Details'!$I$28&lt;=Rates!$H$15,'Claim Details'!$I$19="No"),Rates!$H$20,IF(AND(C185="A",'Claim Details'!$I$28&gt;=Rates!$J$14,'Claim Details'!$I$28&lt;=Rates!$J$15,'Claim Details'!$I$19="Yes"),Rates!$K$20,IF(AND(C185="A",'Claim Details'!$I$28&gt;=Rates!$J$14,'Claim Details'!$I$28&lt;=Rates!$J$15,'Claim Details'!$I$19="No"),Rates!$J$20,IF(AND(C185="B",'Claim Details'!$I$28&gt;=Rates!$D$14,'Claim Details'!$I$28&lt;=Rates!$D$15,'Claim Details'!$I$19="Yes"),Rates!$E$21,IF(AND(C185="B",'Claim Details'!$I$28&gt;=Rates!$D$14,'Claim Details'!$I$28&lt;=Rates!$D$15,'Claim Details'!$I$19="No"),Rates!$D$21,IF(AND(C185="B",'Claim Details'!$I$28&gt;=Rates!$F$14,'Claim Details'!$I$28&lt;=Rates!$F$15,'Claim Details'!$I$19="Yes"),Rates!$G$21,IF(AND(C185="B",'Claim Details'!$I$28&gt;=Rates!$F$14,'Claim Details'!$I$28&lt;=Rates!$F$15,'Claim Details'!$I$19="No"),Rates!$F$21,IF(AND(C185="B",'Claim Details'!$I$28&gt;=Rates!$H$14,'Claim Details'!$I$28&lt;=Rates!$H$15,'Claim Details'!$I$19="Yes"),Rates!$I$21,IF(AND(C185="B",'Claim Details'!$I$28&gt;=Rates!$H$14,'Claim Details'!$I$28&lt;=Rates!$H$15,'Claim Details'!$I$19="No"),Rates!$H$21,IF(AND(C185="B",'Claim Details'!$I$28&gt;=Rates!$J$14,'Claim Details'!$I$28&lt;=Rates!$J$15,'Claim Details'!$I$19="Yes"),Rates!$K$21,IF(AND(C185="B",'Claim Details'!$I$28&gt;=Rates!$J$14,'Claim Details'!$I$28&lt;=Rates!$J$15,'Claim Details'!$I$19="No"),Rates!$J$21,"£0.00"))))))))))))))))</f>
        <v>£0.00</v>
      </c>
      <c r="BA185" s="189" t="str">
        <f>IF(AND(C185="A",'Claim Details'!$I$28&gt;=Rates!$D$14,'Claim Details'!$I$28&lt;=Rates!$D$15,'Claim Details'!$I$19="Yes"),Rates!$E$22,IF(AND(C185="A",'Claim Details'!$I$28&gt;=Rates!$D$14,'Claim Details'!$I$28&lt;=Rates!$D$15,'Claim Details'!$I$19="No"),Rates!$D$22,IF(AND(C185="A",'Claim Details'!$I$28&gt;=Rates!$F$14,'Claim Details'!$I$28&lt;=Rates!$F$15,'Claim Details'!$I$19="Yes"),Rates!$G$22,IF(AND(C185="A",'Claim Details'!$I$28&gt;=Rates!$F$14,'Claim Details'!$I$28&lt;=Rates!$F$15,'Claim Details'!$I$19="No"),Rates!$F$22,IF(AND(C185="A",'Claim Details'!$I$28&gt;=Rates!$H$14,'Claim Details'!$I$28&lt;=Rates!$H$15,'Claim Details'!$I$19="Yes"),Rates!$I$22,IF(AND(C185="A",'Claim Details'!$I$28&gt;=Rates!$H$14,'Claim Details'!$I$28&lt;=Rates!$H$15,'Claim Details'!$I$19="No"),Rates!$H$22,IF(AND(C185="A",'Claim Details'!$I$28&gt;=Rates!$J$14,'Claim Details'!$I$28&lt;=Rates!$J$15,'Claim Details'!$I$19="Yes"),Rates!$K$22,IF(AND(C185="A",'Claim Details'!$I$28&gt;=Rates!$J$14,'Claim Details'!$I$28&lt;=Rates!$J$15,'Claim Details'!$I$19="No"),Rates!$J$22,IF(AND(C185="B",'Claim Details'!$I$28&gt;=Rates!$D$14,'Claim Details'!$I$28&lt;=Rates!$D$15,'Claim Details'!$I$19="Yes"),Rates!$E$23,IF(AND(C185="B",'Claim Details'!$I$28&gt;=Rates!$D$14,'Claim Details'!$I$28&lt;=Rates!$D$15,'Claim Details'!$I$19="No"),Rates!$D$23,IF(AND(C185="B",'Claim Details'!$I$28&gt;=Rates!$F$14,'Claim Details'!$I$28&lt;=Rates!$F$15,'Claim Details'!$I$19="Yes"),Rates!$G$23,IF(AND(C185="B",'Claim Details'!$I$28&gt;=Rates!$F$14,'Claim Details'!$I$28&lt;=Rates!$F$15,'Claim Details'!$I$19="No"),Rates!$F$23,IF(AND(C185="B",'Claim Details'!$I$28&gt;=Rates!$H$14,'Claim Details'!$I$28&lt;=Rates!$H$15,'Claim Details'!$I$19="Yes"),Rates!$I$23,IF(AND(C185="B",'Claim Details'!$I$28&gt;=Rates!$H$14,'Claim Details'!$I$28&lt;=Rates!$H$15,'Claim Details'!$I$19="No"),Rates!$H$23,IF(AND(C185="B",'Claim Details'!$I$28&gt;=Rates!$J$14,'Claim Details'!$I$28&lt;=Rates!$J$15,'Claim Details'!$I$19="Yes"),Rates!$K$23,IF(AND(C185="B",'Claim Details'!$I$28&gt;=Rates!$J$14,'Claim Details'!$I$28&lt;=Rates!$J$15,'Claim Details'!$I$19="No"),Rates!$J$23,IF(AND(C185="C",'Claim Details'!$I$28&gt;=Rates!$D$14,'Claim Details'!$I$28&lt;=Rates!$D$15,'Claim Details'!$I$19="Yes"),Rates!$E$24,IF(AND(C185="C",'Claim Details'!$I$28&gt;=Rates!$D$14,'Claim Details'!$I$28&lt;=Rates!$D$15,'Claim Details'!$I$19="No"),Rates!$D$24,IF(AND(C185="C",'Claim Details'!$I$28&gt;=Rates!$F$14,'Claim Details'!$I$28&lt;=Rates!$F$15,'Claim Details'!$I$19="Yes"),Rates!$G$24,IF(AND(C185="C",'Claim Details'!$I$28&gt;=Rates!$F$14,'Claim Details'!$I$28&lt;=Rates!$F$15,'Claim Details'!$I$19="No"),Rates!$F$24,IF(AND(C185="C",'Claim Details'!$I$28&gt;=Rates!$H$14,'Claim Details'!$I$28&lt;=Rates!$H$15,'Claim Details'!$I$19="Yes"),Rates!$I$24,IF(AND(C185="C",'Claim Details'!$I$28&gt;=Rates!$H$14,'Claim Details'!$I$28&lt;=Rates!$H$15,'Claim Details'!$I$19="No"),Rates!$H$24,IF(AND(C185="C",'Claim Details'!$I$28&gt;=Rates!$J$14,'Claim Details'!$I$28&lt;=Rates!$J$15,'Claim Details'!$I$19="Yes"),Rates!$K$24,IF(AND(C185="C",'Claim Details'!$I$28&gt;=Rates!$J$14,'Claim Details'!$I$28&lt;=Rates!$J$15,'Claim Details'!$I$19="No"),Rates!$J$24,"£0.00"))))))))))))))))))))))))</f>
        <v>£0.00</v>
      </c>
      <c r="BB185" s="189" t="str">
        <f t="shared" si="42"/>
        <v>£0.00</v>
      </c>
      <c r="BC185" s="1"/>
      <c r="BD185" s="189" t="str">
        <f>IF(AND(AE185="A",'Claim Details'!$I$28&gt;=Rates!$D$14,'Claim Details'!$I$28&lt;=Rates!$D$15,'Claim Details'!$I$19="Yes"),Rates!$J$17,IF(AND(AE185="A",'Claim Details'!$I$28&gt;=Rates!$D$14,'Claim Details'!$I$28&lt;=Rates!$D$15,'Claim Details'!$I$19="No"),Rates!$D$17,IF(AND(AE185="A",'Claim Details'!$I$28&gt;=Rates!$F$14,'Claim Details'!$I$28&lt;=Rates!$F$15,'Claim Details'!$I$19="Yes"),Rates!$G$17,IF(AND(AE185="A",'Claim Details'!$I$28&gt;=Rates!$F$14,'Claim Details'!$I$28&lt;=Rates!$F$15,'Claim Details'!$I$19="No"),Rates!$F$17,IF(AND(AE185="A",'Claim Details'!$I$28&gt;=Rates!$H$14,'Claim Details'!$I$28&lt;=Rates!$H$15,'Claim Details'!$I$19="Yes"),Rates!$I$17,IF(AND(AE185="A",'Claim Details'!$I$28&gt;=Rates!$H$14,'Claim Details'!$I$28&lt;=Rates!$H$15,'Claim Details'!$I$19="No"),Rates!$H$17,IF(AND(AE185="A",'Claim Details'!$I$28&gt;=Rates!$J$14,'Claim Details'!$I$28&lt;=Rates!$J$15,'Claim Details'!$I$19="Yes"),Rates!$K$17,IF(AND(AE185="A",'Claim Details'!$I$28&gt;=Rates!$J$14,'Claim Details'!$I$28&lt;=Rates!$J$15,'Claim Details'!$I$19="No"),Rates!$J$17,IF(AND(AE185="B",'Claim Details'!$I$28&gt;=Rates!$D$14,'Claim Details'!$I$28&lt;=Rates!$D$15,'Claim Details'!$I$19="Yes"),Rates!$E$18,IF(AND(AE185="B",'Claim Details'!$I$28&gt;=Rates!$D$14,'Claim Details'!$I$28&lt;=Rates!$D$15,'Claim Details'!$I$19="No"),Rates!$D$18,IF(AND(AE185="B",'Claim Details'!$I$28&gt;=Rates!$F$14,'Claim Details'!$I$28&lt;=Rates!$F$15,'Claim Details'!$I$19="Yes"),Rates!$G$18,IF(AND(AE185="B",'Claim Details'!$I$28&gt;=Rates!$F$14,'Claim Details'!$I$28&lt;=Rates!$F$15,'Claim Details'!$I$19="No"),Rates!$F$18,IF(AND(AE185="B",'Claim Details'!$I$28&gt;=Rates!$H$14,'Claim Details'!$I$28&lt;=Rates!$H$15,'Claim Details'!$I$19="Yes"),Rates!$I$18,IF(AND(AE185="B",'Claim Details'!$I$28&gt;=Rates!$H$14,'Claim Details'!$I$28&lt;=Rates!$H$15,'Claim Details'!$I$19="No"),Rates!$H$18,IF(AND(AE185="B",'Claim Details'!$I$28&gt;=Rates!$J$14,'Claim Details'!$I$28&lt;=Rates!$J$15,'Claim Details'!$I$19="Yes"),Rates!$K$18,IF(AND(AE185="B",'Claim Details'!$I$28&gt;=Rates!$J$14,'Claim Details'!$I$28&lt;=Rates!$J$15,'Claim Details'!$I$19="No"),Rates!$J$18,IF(AND(AE185="C",'Claim Details'!$I$28&gt;=Rates!$D$14,'Claim Details'!$I$28&lt;=Rates!$D$15,'Claim Details'!$I$19="Yes"),Rates!$E$19,IF(AND(AE185="C",'Claim Details'!$I$28&gt;=Rates!$D$14,'Claim Details'!$I$28&lt;=Rates!$D$15,'Claim Details'!$I$19="No"),Rates!$D$19,IF(AND(AE185="C",'Claim Details'!$I$28&gt;=Rates!$F$14,'Claim Details'!$I$28&lt;=Rates!$F$15,'Claim Details'!$I$19="Yes"),Rates!$G$19,IF(AND(AE185="C",'Claim Details'!$I$28&gt;=Rates!$F$14,'Claim Details'!$I$28&lt;=Rates!$F$15,'Claim Details'!$I$19="No"),Rates!$F$19,IF(AND(AE185="C",'Claim Details'!$I$28&gt;=Rates!$H$14,'Claim Details'!$I$28&lt;=Rates!$H$15,'Claim Details'!$I$19="Yes"),Rates!$I$19,IF(AND(AE185="C",'Claim Details'!$I$28&gt;=Rates!$H$14,'Claim Details'!$I$28&lt;=Rates!$H$15,'Claim Details'!$I$19="No"),Rates!$H$19,IF(AND(AE185="C",'Claim Details'!$I$28&gt;=Rates!$J$14,'Claim Details'!$I$28&lt;=Rates!$J$15,'Claim Details'!$I$19="Yes"),Rates!$K$19,IF(AND(AE185="C",'Claim Details'!$I$28&gt;=Rates!$J$14,'Claim Details'!$I$28&lt;=Rates!$J$15,'Claim Details'!$I$19="No"),Rates!$J$19,"£0.00"))))))))))))))))))))))))</f>
        <v>£0.00</v>
      </c>
      <c r="BE185" s="189" t="str">
        <f>IF(AND(AE185="A",'Claim Details'!$I$28&gt;=Rates!$D$14,'Claim Details'!$I$28&lt;=Rates!$D$15,'Claim Details'!$I$19="Yes"),Rates!$J$25,IF(AND(AE185="A",'Claim Details'!$I$28&gt;=Rates!$D$14,'Claim Details'!$I$28&lt;=Rates!$D$15,'Claim Details'!$I$19="No"),Rates!$D$25,IF(AND(AE185="A",'Claim Details'!$I$28&gt;=Rates!$F$14,'Claim Details'!$I$28&lt;=Rates!$F$15,'Claim Details'!$I$19="Yes"),Rates!$G$25,IF(AND(AE185="A",'Claim Details'!$I$28&gt;=Rates!$F$14,'Claim Details'!$I$28&lt;=Rates!$F$15,'Claim Details'!$I$19="No"),Rates!$F$25,IF(AND(AE185="A",'Claim Details'!$I$28&gt;=Rates!$H$14,'Claim Details'!$I$28&lt;=Rates!$H$15,'Claim Details'!$I$19="Yes"),Rates!$I$25,IF(AND(AE185="A",'Claim Details'!$I$28&gt;=Rates!$H$14,'Claim Details'!$I$28&lt;=Rates!$H$15,'Claim Details'!$I$19="No"),Rates!$H$25,IF(AND(AE185="A",'Claim Details'!$I$28&gt;=Rates!$J$14,'Claim Details'!$I$28&lt;=Rates!$J$15,'Claim Details'!$I$19="Yes"),Rates!$K$25,IF(AND(AE185="A",'Claim Details'!$I$28&gt;=Rates!$J$14,'Claim Details'!$I$28&lt;=Rates!$J$15,'Claim Details'!$I$19="No"),Rates!$J$25,IF(AND(AE185="B",'Claim Details'!$I$28&gt;=Rates!$D$14,'Claim Details'!$I$28&lt;=Rates!$D$15,'Claim Details'!$I$19="Yes"),Rates!$E$26,IF(AND(AE185="B",'Claim Details'!$I$28&gt;=Rates!$D$14,'Claim Details'!$I$28&lt;=Rates!$D$15,'Claim Details'!$I$19="No"),Rates!$D$26,IF(AND(AE185="B",'Claim Details'!$I$28&gt;=Rates!$F$14,'Claim Details'!$I$28&lt;=Rates!$F$15,'Claim Details'!$I$19="Yes"),Rates!$G$26,IF(AND(AE185="B",'Claim Details'!$I$28&gt;=Rates!$F$14,'Claim Details'!$I$28&lt;=Rates!$F$15,'Claim Details'!$I$19="No"),Rates!$F$26,IF(AND(AE185="B",'Claim Details'!$I$28&gt;=Rates!$H$14,'Claim Details'!$I$28&lt;=Rates!$H$15,'Claim Details'!$I$19="Yes"),Rates!$I$26,IF(AND(AE185="B",'Claim Details'!$I$28&gt;=Rates!$H$14,'Claim Details'!$I$28&lt;=Rates!$H$15,'Claim Details'!$I$19="No"),Rates!$H$26,IF(AND(AE185="B",'Claim Details'!$I$28&gt;=Rates!$J$14,'Claim Details'!$I$28&lt;=Rates!$J$15,'Claim Details'!$I$19="Yes"),Rates!$K$26,IF(AND(AE185="B",'Claim Details'!$I$28&gt;=Rates!$J$14,'Claim Details'!$I$28&lt;=Rates!$J$15,'Claim Details'!$I$19="No"),Rates!$J$26,IF(AND(AE185="C",'Claim Details'!$I$28&gt;=Rates!$D$14,'Claim Details'!$I$28&lt;=Rates!$D$15,'Claim Details'!$I$19="Yes"),Rates!$E$27,IF(AND(AE185="C",'Claim Details'!$I$28&gt;=Rates!$D$14,'Claim Details'!$I$28&lt;=Rates!$D$15,'Claim Details'!$I$19="No"),Rates!$D$27,IF(AND(AE185="C",'Claim Details'!$I$28&gt;=Rates!$F$14,'Claim Details'!$I$28&lt;=Rates!$F$15,'Claim Details'!$I$19="Yes"),Rates!$G$27,IF(AND(AE185="C",'Claim Details'!$I$28&gt;=Rates!$F$14,'Claim Details'!$I$28&lt;=Rates!$F$15,'Claim Details'!$I$19="No"),Rates!$F$27,IF(AND(AE185="C",'Claim Details'!$I$28&gt;=Rates!$H$14,'Claim Details'!$I$28&lt;=Rates!$H$15,'Claim Details'!$I$19="Yes"),Rates!$I$27,IF(AND(AE185="C",'Claim Details'!$I$28&gt;=Rates!$H$14,'Claim Details'!$I$28&lt;=Rates!$H$15,'Claim Details'!$I$19="No"),Rates!$H$27,IF(AND(AE185="C",'Claim Details'!$I$28&gt;=Rates!$J$14,'Claim Details'!$I$28&lt;=Rates!$J$15,'Claim Details'!$I$19="Yes"),Rates!$K$27,IF(AND(AE185="C",'Claim Details'!$I$28&gt;=Rates!$J$14,'Claim Details'!$I$28&lt;=Rates!$J$15,'Claim Details'!$I$19="No"),Rates!$J$27,"£0.00"))))))))))))))))))))))))</f>
        <v>£0.00</v>
      </c>
      <c r="BF185" s="189" t="str">
        <f>IF(AND(AE185="A",'Claim Details'!$I$28&gt;=Rates!$D$14,'Claim Details'!$I$28&lt;=Rates!$D$15,'Claim Details'!$I$19="Yes"),Rates!$E$20,IF(AND(AE185="A",'Claim Details'!$I$28&gt;=Rates!$D$14,'Claim Details'!$I$28&lt;=Rates!$D$15,'Claim Details'!$I$19="No"),Rates!$D$20,IF(AND(AE185="A",'Claim Details'!$I$28&gt;=Rates!$F$14,'Claim Details'!$I$28&lt;=Rates!$F$15,'Claim Details'!$I$19="Yes"),Rates!$G$20,IF(AND(AE185="A",'Claim Details'!$I$28&gt;=Rates!$F$14,'Claim Details'!$I$28&lt;=Rates!$F$15,'Claim Details'!$I$19="No"),Rates!$F$20,IF(AND(AE185="A",'Claim Details'!$I$28&gt;=Rates!$H$14,'Claim Details'!$I$28&lt;=Rates!$H$15,'Claim Details'!$I$19="Yes"),Rates!$I$20,IF(AND(AE185="A",'Claim Details'!$I$28&gt;=Rates!$H$14,'Claim Details'!$I$28&lt;=Rates!$H$15,'Claim Details'!$I$19="No"),Rates!$H$20,IF(AND(AE185="A",'Claim Details'!$I$28&gt;=Rates!$J$14,'Claim Details'!$I$28&lt;=Rates!$J$15,'Claim Details'!$I$19="Yes"),Rates!$K$20,IF(AND(AE185="A",'Claim Details'!$I$28&gt;=Rates!$J$14,'Claim Details'!$I$28&lt;=Rates!$J$15,'Claim Details'!$I$19="No"),Rates!$J$20,IF(AND(AE185="B",'Claim Details'!$I$28&gt;=Rates!$D$14,'Claim Details'!$I$28&lt;=Rates!$D$15,'Claim Details'!$I$19="Yes"),Rates!$E$21,IF(AND(AE185="B",'Claim Details'!$I$28&gt;=Rates!$D$14,'Claim Details'!$I$28&lt;=Rates!$D$15,'Claim Details'!$I$19="No"),Rates!$D$21,IF(AND(AE185="B",'Claim Details'!$I$28&gt;=Rates!$F$14,'Claim Details'!$I$28&lt;=Rates!$F$15,'Claim Details'!$I$19="Yes"),Rates!$G$21,IF(AND(AE185="B",'Claim Details'!$I$28&gt;=Rates!$F$14,'Claim Details'!$I$28&lt;=Rates!$F$15,'Claim Details'!$I$19="No"),Rates!$F$21,IF(AND(AE185="B",'Claim Details'!$I$28&gt;=Rates!$H$14,'Claim Details'!$I$28&lt;=Rates!$H$15,'Claim Details'!$I$19="Yes"),Rates!$I$21,IF(AND(AE185="B",'Claim Details'!$I$28&gt;=Rates!$H$14,'Claim Details'!$I$28&lt;=Rates!$H$15,'Claim Details'!$I$19="No"),Rates!$H$21,IF(AND(AE185="B",'Claim Details'!$I$28&gt;=Rates!$J$14,'Claim Details'!$I$28&lt;=Rates!$J$15,'Claim Details'!$I$19="Yes"),Rates!$K$21,IF(AND(AE185="B",'Claim Details'!$I$28&gt;=Rates!$J$14,'Claim Details'!$I$28&lt;=Rates!$J$15,'Claim Details'!$I$19="No"),Rates!$J$21,"£0.00"))))))))))))))))</f>
        <v>£0.00</v>
      </c>
      <c r="BG185" s="189" t="str">
        <f>IF(AND(AE185="A",'Claim Details'!$I$28&gt;=Rates!$D$14,'Claim Details'!$I$28&lt;=Rates!$D$15,'Claim Details'!$I$19="Yes"),Rates!$E$22,IF(AND(AE185="A",'Claim Details'!$I$28&gt;=Rates!$D$14,'Claim Details'!$I$28&lt;=Rates!$D$15,'Claim Details'!$I$19="No"),Rates!$D$22,IF(AND(AE185="A",'Claim Details'!$I$28&gt;=Rates!$F$14,'Claim Details'!$I$28&lt;=Rates!$F$15,'Claim Details'!$I$19="Yes"),Rates!$G$22,IF(AND(AE185="A",'Claim Details'!$I$28&gt;=Rates!$F$14,'Claim Details'!$I$28&lt;=Rates!$F$15,'Claim Details'!$I$19="No"),Rates!$F$22,IF(AND(AE185="A",'Claim Details'!$I$28&gt;=Rates!$H$14,'Claim Details'!$I$28&lt;=Rates!$H$15,'Claim Details'!$I$19="Yes"),Rates!$I$22,IF(AND(AE185="A",'Claim Details'!$I$28&gt;=Rates!$H$14,'Claim Details'!$I$28&lt;=Rates!$H$15,'Claim Details'!$I$19="No"),Rates!$H$22,IF(AND(AE185="A",'Claim Details'!$I$28&gt;=Rates!$J$14,'Claim Details'!$I$28&lt;=Rates!$J$15,'Claim Details'!$I$19="Yes"),Rates!$K$22,IF(AND(AE185="A",'Claim Details'!$I$28&gt;=Rates!$J$14,'Claim Details'!$I$28&lt;=Rates!$J$15,'Claim Details'!$I$19="No"),Rates!$J$22,IF(AND(AE185="B",'Claim Details'!$I$28&gt;=Rates!$D$14,'Claim Details'!$I$28&lt;=Rates!$D$15,'Claim Details'!$I$19="Yes"),Rates!$E$23,IF(AND(AE185="B",'Claim Details'!$I$28&gt;=Rates!$D$14,'Claim Details'!$I$28&lt;=Rates!$D$15,'Claim Details'!$I$19="No"),Rates!$D$23,IF(AND(AE185="B",'Claim Details'!$I$28&gt;=Rates!$F$14,'Claim Details'!$I$28&lt;=Rates!$F$15,'Claim Details'!$I$19="Yes"),Rates!$G$23,IF(AND(AE185="B",'Claim Details'!$I$28&gt;=Rates!$F$14,'Claim Details'!$I$28&lt;=Rates!$F$15,'Claim Details'!$I$19="No"),Rates!$F$23,IF(AND(AE185="B",'Claim Details'!$I$28&gt;=Rates!$H$14,'Claim Details'!$I$28&lt;=Rates!$H$15,'Claim Details'!$I$19="Yes"),Rates!$I$23,IF(AND(AE185="B",'Claim Details'!$I$28&gt;=Rates!$H$14,'Claim Details'!$I$28&lt;=Rates!$H$15,'Claim Details'!$I$19="No"),Rates!$H$23,IF(AND(AE185="B",'Claim Details'!$I$28&gt;=Rates!$J$14,'Claim Details'!$I$28&lt;=Rates!$J$15,'Claim Details'!$I$19="Yes"),Rates!$K$23,IF(AND(AE185="B",'Claim Details'!$I$28&gt;=Rates!$J$14,'Claim Details'!$I$28&lt;=Rates!$J$15,'Claim Details'!$I$19="No"),Rates!$J$23,IF(AND(AE185="C",'Claim Details'!$I$28&gt;=Rates!$D$14,'Claim Details'!$I$28&lt;=Rates!$D$15,'Claim Details'!$I$19="Yes"),Rates!$E$24,IF(AND(AE185="C",'Claim Details'!$I$28&gt;=Rates!$D$14,'Claim Details'!$I$28&lt;=Rates!$D$15,'Claim Details'!$I$19="No"),Rates!$D$24,IF(AND(AE185="C",'Claim Details'!$I$28&gt;=Rates!$F$14,'Claim Details'!$I$28&lt;=Rates!$F$15,'Claim Details'!$I$19="Yes"),Rates!$G$24,IF(AND(AE185="C",'Claim Details'!$I$28&gt;=Rates!$F$14,'Claim Details'!$I$28&lt;=Rates!$F$15,'Claim Details'!$I$19="No"),Rates!$F$24,IF(AND(AE185="C",'Claim Details'!$I$28&gt;=Rates!$H$14,'Claim Details'!$I$28&lt;=Rates!$H$15,'Claim Details'!$I$19="Yes"),Rates!$I$24,IF(AND(AE185="C",'Claim Details'!$I$28&gt;=Rates!$H$14,'Claim Details'!$I$28&lt;=Rates!$H$15,'Claim Details'!$I$19="No"),Rates!$H$24,IF(AND(AE185="C",'Claim Details'!$I$28&gt;=Rates!$J$14,'Claim Details'!$I$28&lt;=Rates!$J$15,'Claim Details'!$I$19="Yes"),Rates!$K$24,IF(AND(AE185="C",'Claim Details'!$I$28&gt;=Rates!$J$14,'Claim Details'!$I$28&lt;=Rates!$J$15,'Claim Details'!$I$19="No"),Rates!$J$24,"£0.00"))))))))))))))))))))))))</f>
        <v>£0.00</v>
      </c>
      <c r="BH185" s="189" t="str">
        <f t="shared" si="43"/>
        <v>£0.00</v>
      </c>
      <c r="BI185" s="189">
        <f t="shared" si="44"/>
        <v>0</v>
      </c>
      <c r="BO185" s="202" t="str">
        <f>IF(H185="","£0.00",IF(AP185="4","£0.00",IF(AP185="5","£0.00",IF(AP185="1","£0.00",((AQ185*H185)*'Claim Details'!$F$111)/100))))</f>
        <v>£0.00</v>
      </c>
      <c r="BP185" s="202" t="str">
        <f>IF(T185="","£0.00",IF(AP185="4","£0.00",IF(AP185="5","£0.00",IF(AP185="1","£0.00",((AR185*T185)*'Claim Details'!$N$111)/100))))</f>
        <v>£0.00</v>
      </c>
      <c r="BQ185" s="202" t="str">
        <f>IF(AI185="","£0.00",IF(AP185="4","£0.00",IF(AP185="5","£0.00",IF(AP185="1","£0.00",((BI185*AI185)*'Claim Details'!$W$111)/100))))</f>
        <v>£0.00</v>
      </c>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row>
    <row r="186" spans="1:97" ht="15">
      <c r="A186" s="145"/>
      <c r="B186" s="91"/>
      <c r="C186" s="96"/>
      <c r="D186" s="97"/>
      <c r="E186" s="98"/>
      <c r="F186" s="89"/>
      <c r="G186" s="99"/>
      <c r="H186" s="100"/>
      <c r="I186" s="221" t="str">
        <f t="shared" si="34"/>
        <v>£0.00</v>
      </c>
      <c r="J186" s="101"/>
      <c r="K186" s="100"/>
      <c r="L186" s="221" t="str">
        <f t="shared" si="35"/>
        <v>£0.00</v>
      </c>
      <c r="M186" s="101"/>
      <c r="N186" s="102"/>
      <c r="O186" s="145"/>
      <c r="P186" s="77"/>
      <c r="Q186" s="87"/>
      <c r="R186" s="87"/>
      <c r="S186" s="87"/>
      <c r="T186" s="149" t="str">
        <f t="shared" si="36"/>
        <v/>
      </c>
      <c r="U186" s="87" t="str">
        <f t="shared" si="45"/>
        <v/>
      </c>
      <c r="V186" s="87"/>
      <c r="W186" s="53" t="str">
        <f t="shared" si="37"/>
        <v>£0.00</v>
      </c>
      <c r="X186" s="53"/>
      <c r="Y186" s="87"/>
      <c r="Z186" s="78"/>
      <c r="AA186" s="79"/>
      <c r="AB186" s="160"/>
      <c r="AC186" s="98"/>
      <c r="AD186" s="225"/>
      <c r="AE186" s="235" t="str">
        <f t="shared" si="38"/>
        <v/>
      </c>
      <c r="AF186" s="87" t="str">
        <f t="shared" si="39"/>
        <v/>
      </c>
      <c r="AG186" s="53"/>
      <c r="AH186" s="224"/>
      <c r="AI186" s="226" t="str">
        <f t="shared" si="31"/>
        <v/>
      </c>
      <c r="AJ186" s="236" t="str">
        <f t="shared" si="40"/>
        <v>£0.00</v>
      </c>
      <c r="AK186" s="31"/>
      <c r="AL186" s="1"/>
      <c r="AM186" s="1"/>
      <c r="AN186" s="1"/>
      <c r="AO186" s="1"/>
      <c r="AP186" s="1" t="str">
        <f t="shared" si="32"/>
        <v/>
      </c>
      <c r="AQ186" s="27">
        <f t="shared" si="33"/>
        <v>0</v>
      </c>
      <c r="AR186" s="189">
        <f t="shared" si="41"/>
        <v>0</v>
      </c>
      <c r="AS186" s="190" t="str">
        <f>IF(AND(C186="A",'Claim Details'!$E$28&gt;=Rates!$D$14,'Claim Details'!$E$28&lt;=Rates!$D$15,'Claim Details'!$E$19="Yes"),Rates!$E$17,IF(AND(C186="A",'Claim Details'!$E$28&gt;=Rates!$D$14,'Claim Details'!$E$28&lt;=Rates!$D$15,'Claim Details'!$E$19="No"),Rates!$D$17,IF(AND(C186="A",'Claim Details'!$E$28&gt;=Rates!$F$14,'Claim Details'!$E$28&lt;=Rates!$F$15,'Claim Details'!$E$19="Yes"),Rates!$G$17,IF(AND(C186="A",'Claim Details'!$E$28&gt;=Rates!$F$14,'Claim Details'!$E$28&lt;=Rates!$F$15,'Claim Details'!$E$19="No"),Rates!$F$17,IF(AND(C186="A",'Claim Details'!$E$28&gt;=Rates!$H$14,'Claim Details'!$E$28&lt;=Rates!$H$15,'Claim Details'!$E$19="Yes"),Rates!$I$17,IF(AND(C186="A",'Claim Details'!$E$28&gt;=Rates!$H$14,'Claim Details'!$E$28&lt;=Rates!$H$15,'Claim Details'!$E$19="No"),Rates!$H$17,IF(AND(C186="A",'Claim Details'!$E$28&gt;=Rates!$J$14,'Claim Details'!$E$28&lt;=Rates!$J$15,'Claim Details'!$E$19="Yes"),Rates!$K$17,IF(AND(C186="A",'Claim Details'!$E$28&gt;=Rates!$J$14,'Claim Details'!$E$28&lt;=Rates!$J$15,'Claim Details'!$E$19="No"),Rates!$J$17,IF(AND(C186="B",'Claim Details'!$E$28&gt;=Rates!$D$14,'Claim Details'!$E$28&lt;=Rates!$D$15,'Claim Details'!$E$19="Yes"),Rates!$E$18,IF(AND(C186="B",'Claim Details'!$E$28&gt;=Rates!$D$14,'Claim Details'!$E$28&lt;=Rates!$D$15,'Claim Details'!$E$19="No"),Rates!$D$18,IF(AND(C186="B",'Claim Details'!$E$28&gt;=Rates!$F$14,'Claim Details'!$E$28&lt;=Rates!$F$15,'Claim Details'!$E$19="Yes"),Rates!$G$18,IF(AND(C186="B",'Claim Details'!$E$28&gt;=Rates!$F$14,'Claim Details'!$E$28&lt;=Rates!$F$15,'Claim Details'!$E$19="No"),Rates!$F$18,IF(AND(C186="B",'Claim Details'!$E$28&gt;=Rates!$H$14,'Claim Details'!$E$28&lt;=Rates!$H$15,'Claim Details'!$E$19="Yes"),Rates!$I$18,IF(AND(C186="B",'Claim Details'!$E$28&gt;=Rates!$H$14,'Claim Details'!$E$28&lt;=Rates!$H$15,'Claim Details'!$E$19="No"),Rates!$H$18,IF(AND(C186="B",'Claim Details'!$E$28&gt;=Rates!$J$14,'Claim Details'!$E$28&lt;=Rates!$J$15,'Claim Details'!$E$19="Yes"),Rates!$K$18,IF(AND(C186="B",'Claim Details'!$E$28&gt;=Rates!$J$14,'Claim Details'!$E$28&lt;=Rates!$J$15,'Claim Details'!$E$19="No"),Rates!$J$18,IF(AND(C186="C",'Claim Details'!$E$28&gt;=Rates!$D$14,'Claim Details'!$E$28&lt;=Rates!$D$15,'Claim Details'!$E$19="Yes"),Rates!$E$19,IF(AND(C186="C",'Claim Details'!$E$28&gt;=Rates!$D$14,'Claim Details'!$E$28&lt;=Rates!$D$15,'Claim Details'!$E$19="No"),Rates!$D$19,IF(AND(C186="C",'Claim Details'!$E$28&gt;=Rates!$F$14,'Claim Details'!$E$28&lt;=Rates!$F$15,'Claim Details'!$E$19="Yes"),Rates!$G$19,IF(AND(C186="C",'Claim Details'!$E$28&gt;=Rates!$F$14,'Claim Details'!$E$28&lt;=Rates!$F$15,'Claim Details'!$E$19="No"),Rates!$F$19,IF(AND(C186="C",'Claim Details'!$E$28&gt;=Rates!$H$14,'Claim Details'!$E$28&lt;=Rates!$H$15,'Claim Details'!$E$19="Yes"),Rates!$I$19,IF(AND(C186="C",'Claim Details'!$E$28&gt;=Rates!$H$14,'Claim Details'!$E$28&lt;=Rates!$H$15,'Claim Details'!$E$19="No"),Rates!$H$19,IF(AND(C186="C",'Claim Details'!$E$28&gt;=Rates!$J$14,'Claim Details'!$E$28&lt;=Rates!$J$15,'Claim Details'!$E$19="Yes"),Rates!$K$19,IF(AND(C186="C",'Claim Details'!$E$28&gt;=Rates!$J$14,'Claim Details'!$E$28&lt;=Rates!$J$15,'Claim Details'!$E$19="No"),Rates!$J$19,"£0.00"))))))))))))))))))))))))</f>
        <v>£0.00</v>
      </c>
      <c r="AT186" s="189" t="str">
        <f>IF(AND(C186="A",'Claim Details'!$E$28&gt;=Rates!$D$14,'Claim Details'!$E$28&lt;=Rates!$D$15,'Claim Details'!$E$19="Yes"),Rates!$E$25,IF(AND(C186="A",'Claim Details'!$E$28&gt;=Rates!$D$14,'Claim Details'!$E$28&lt;=Rates!$D$15,'Claim Details'!$E$19="No"),Rates!$D$25,IF(AND(C186="A",'Claim Details'!$E$28&gt;=Rates!$F$14,'Claim Details'!$E$28&lt;=Rates!$F$15,'Claim Details'!$E$19="Yes"),Rates!$G$25,IF(AND(C186="A",'Claim Details'!$E$28&gt;=Rates!$F$14,'Claim Details'!$E$28&lt;=Rates!$F$15,'Claim Details'!$E$19="No"),Rates!$F$25,IF(AND(C186="A",'Claim Details'!$E$28&gt;=Rates!$H$14,'Claim Details'!$E$28&lt;=Rates!$H$15,'Claim Details'!$E$19="Yes"),Rates!$I$25,IF(AND(C186="A",'Claim Details'!$E$28&gt;=Rates!$H$14,'Claim Details'!$E$28&lt;=Rates!$H$15,'Claim Details'!$E$19="No"),Rates!$H$25,IF(AND(C186="A",'Claim Details'!$E$28&gt;=Rates!$J$14,'Claim Details'!$E$28&lt;=Rates!$J$15,'Claim Details'!$E$19="Yes"),Rates!$K$25,IF(AND(C186="A",'Claim Details'!$E$28&gt;=Rates!$J$14,'Claim Details'!$E$28&lt;=Rates!$J$15,'Claim Details'!$E$19="No"),Rates!$J$25,IF(AND(C186="B",'Claim Details'!$E$28&gt;=Rates!$D$14,'Claim Details'!$E$28&lt;=Rates!$D$15,'Claim Details'!$E$19="Yes"),Rates!$E$26,IF(AND(C186="B",'Claim Details'!$E$28&gt;=Rates!$D$14,'Claim Details'!$E$28&lt;=Rates!$D$15,'Claim Details'!$E$19="No"),Rates!$D$26,IF(AND(C186="B",'Claim Details'!$E$28&gt;=Rates!$F$14,'Claim Details'!$E$28&lt;=Rates!$F$15,'Claim Details'!$E$19="Yes"),Rates!$G$26,IF(AND(C186="B",'Claim Details'!$E$28&gt;=Rates!$F$14,'Claim Details'!$E$28&lt;=Rates!$F$15,'Claim Details'!$E$19="No"),Rates!$F$26,IF(AND(C186="B",'Claim Details'!$E$28&gt;=Rates!$H$14,'Claim Details'!$E$28&lt;=Rates!$H$15,'Claim Details'!$E$19="Yes"),Rates!$I$26,IF(AND(C186="B",'Claim Details'!$E$28&gt;=Rates!$H$14,'Claim Details'!$E$28&lt;=Rates!$H$15,'Claim Details'!$E$19="No"),Rates!$H$26,IF(AND(C186="B",'Claim Details'!$E$28&gt;=Rates!$J$14,'Claim Details'!$E$28&lt;=Rates!$J$15,'Claim Details'!$E$19="Yes"),Rates!$K$26,IF(AND(C186="B",'Claim Details'!$E$28&gt;=Rates!$J$14,'Claim Details'!$E$28&lt;=Rates!$J$15,'Claim Details'!$E$19="No"),Rates!$J$26,IF(AND(C186="C",'Claim Details'!$E$28&gt;=Rates!$D$14,'Claim Details'!$E$28&lt;=Rates!$D$15,'Claim Details'!$E$19="Yes"),Rates!$E$27,IF(AND(C186="C",'Claim Details'!$E$28&gt;=Rates!$D$14,'Claim Details'!$E$28&lt;=Rates!$D$15,'Claim Details'!$E$19="No"),Rates!$D$27,IF(AND(C186="C",'Claim Details'!$E$28&gt;=Rates!$F$14,'Claim Details'!$E$28&lt;=Rates!$F$15,'Claim Details'!$E$19="Yes"),Rates!$G$27,IF(AND(C186="C",'Claim Details'!$E$28&gt;=Rates!$F$14,'Claim Details'!$E$28&lt;=Rates!$F$15,'Claim Details'!$E$19="No"),Rates!$F$27,IF(AND(C186="C",'Claim Details'!$E$28&gt;=Rates!$H$14,'Claim Details'!$E$28&lt;=Rates!$H$15,'Claim Details'!$E$19="Yes"),Rates!$I$27,IF(AND(C186="C",'Claim Details'!$E$28&gt;=Rates!$H$14,'Claim Details'!$E$28&lt;=Rates!$H$15,'Claim Details'!$E$19="No"),Rates!$H$27,IF(AND(C186="C",'Claim Details'!$E$28&gt;=Rates!$J$14,'Claim Details'!$E$28&lt;=Rates!$J$15,'Claim Details'!$E$19="Yes"),Rates!$K$27,IF(AND(C186="C",'Claim Details'!$E$28&gt;=Rates!$J$14,'Claim Details'!$E$28&lt;=Rates!$J$15,'Claim Details'!$E$19="No"),Rates!$J$27,"£0.00"))))))))))))))))))))))))</f>
        <v>£0.00</v>
      </c>
      <c r="AU186" s="191" t="str">
        <f>IF(AND(C186="A",'Claim Details'!$E$28&gt;=Rates!$D$14,'Claim Details'!$E$28&lt;=Rates!$D$15,'Claim Details'!$E$19="Yes"),Rates!$E$20,IF(AND(C186="A",'Claim Details'!$E$28&gt;=Rates!$D$14,'Claim Details'!$E$28&lt;=Rates!$D$15,'Claim Details'!$E$19="No"),Rates!$D$20,IF(AND(C186="A",'Claim Details'!$E$28&gt;=Rates!$F$14,'Claim Details'!$E$28&lt;=Rates!$F$15,'Claim Details'!$E$19="Yes"),Rates!$G$20,IF(AND(C186="A",'Claim Details'!$E$28&gt;=Rates!$F$14,'Claim Details'!$E$28&lt;=Rates!$F$15,'Claim Details'!$E$19="No"),Rates!$F$20,IF(AND(C186="A",'Claim Details'!$E$28&gt;=Rates!$H$14,'Claim Details'!$E$28&lt;=Rates!$H$15,'Claim Details'!$E$19="Yes"),Rates!$I$20,IF(AND(C186="A",'Claim Details'!$E$28&gt;=Rates!$H$14,'Claim Details'!$E$28&lt;=Rates!$H$15,'Claim Details'!$E$19="No"),Rates!$H$20,IF(AND(C186="A",'Claim Details'!$E$28&gt;=Rates!$J$14,'Claim Details'!$E$28&lt;=Rates!$J$15,'Claim Details'!$E$19="Yes"),Rates!$K$20,IF(AND(C186="A",'Claim Details'!$E$28&gt;=Rates!$J$14,'Claim Details'!$E$28&lt;=Rates!$J$15,'Claim Details'!$E$19="No"),Rates!$J$20,IF(AND(C186="B",'Claim Details'!$E$28&gt;=Rates!$D$14,'Claim Details'!$E$28&lt;=Rates!$D$15,'Claim Details'!$E$19="Yes"),Rates!$E$21,IF(AND(C186="B",'Claim Details'!$E$28&gt;=Rates!$D$14,'Claim Details'!$E$28&lt;=Rates!$D$15,'Claim Details'!$E$19="No"),Rates!$D$21,IF(AND(C186="B",'Claim Details'!$E$28&gt;=Rates!$F$14,'Claim Details'!$E$28&lt;=Rates!$F$15,'Claim Details'!$E$19="Yes"),Rates!$G$21,IF(AND(C186="B",'Claim Details'!$E$28&gt;=Rates!$F$14,'Claim Details'!$E$28&lt;=Rates!$F$15,'Claim Details'!$E$19="No"),Rates!$F$21,IF(AND(C186="B",'Claim Details'!$E$28&gt;=Rates!$H$14,'Claim Details'!$E$28&lt;=Rates!$H$15,'Claim Details'!$E$19="Yes"),Rates!$I$21,IF(AND(C186="B",'Claim Details'!$E$28&gt;=Rates!$H$14,'Claim Details'!$E$28&lt;=Rates!$H$15,'Claim Details'!$E$19="No"),Rates!$H$21,IF(AND(C186="B",'Claim Details'!$E$28&gt;=Rates!$J$14,'Claim Details'!$E$28&lt;=Rates!$J$15,'Claim Details'!$E$19="Yes"),Rates!$K$21,IF(AND(C186="B",'Claim Details'!$E$28&gt;=Rates!$J$14,'Claim Details'!$E$28&lt;=Rates!$J$15,'Claim Details'!$E$19="No"),Rates!$J$21,"£0.00"))))))))))))))))</f>
        <v>£0.00</v>
      </c>
      <c r="AV186" s="191" t="str">
        <f>IF(AND(C186="A",'Claim Details'!$E$28&gt;=Rates!$D$14,'Claim Details'!$E$28&lt;=Rates!$D$15,'Claim Details'!$E$19="Yes"),Rates!$E$22,IF(AND(C186="A",'Claim Details'!$E$28&gt;=Rates!$D$14,'Claim Details'!$E$28&lt;=Rates!$D$15,'Claim Details'!$E$19="No"),Rates!$D$22,IF(AND(C186="A",'Claim Details'!$E$28&gt;=Rates!$F$14,'Claim Details'!$E$28&lt;=Rates!$F$15,'Claim Details'!$E$19="Yes"),Rates!$G$22,IF(AND(C186="A",'Claim Details'!$E$28&gt;=Rates!$F$14,'Claim Details'!$E$28&lt;=Rates!$F$15,'Claim Details'!$E$19="No"),Rates!$F$22,IF(AND(C186="A",'Claim Details'!$E$28&gt;=Rates!$H$14,'Claim Details'!$E$28&lt;=Rates!$H$15,'Claim Details'!$E$19="Yes"),Rates!$I$22,IF(AND(C186="A",'Claim Details'!$E$28&gt;=Rates!$H$14,'Claim Details'!$E$28&lt;=Rates!$H$15,'Claim Details'!$E$19="No"),Rates!$H$22,IF(AND(C186="A",'Claim Details'!$E$28&gt;=Rates!$J$14,'Claim Details'!$E$28&lt;=Rates!$J$15,'Claim Details'!$E$19="Yes"),Rates!$K$22,IF(AND(C186="A",'Claim Details'!$E$28&gt;=Rates!$J$14,'Claim Details'!$E$28&lt;=Rates!$J$15,'Claim Details'!$E$19="No"),Rates!$J$22,IF(AND(C186="B",'Claim Details'!$E$28&gt;=Rates!$D$14,'Claim Details'!$E$28&lt;=Rates!$D$15,'Claim Details'!$E$19="Yes"),Rates!$E$23,IF(AND(C186="B",'Claim Details'!$E$28&gt;=Rates!$D$14,'Claim Details'!$E$28&lt;=Rates!$D$15,'Claim Details'!$E$19="No"),Rates!$D$23,IF(AND(C186="B",'Claim Details'!$E$28&gt;=Rates!$F$14,'Claim Details'!$E$28&lt;=Rates!$F$15,'Claim Details'!$E$19="Yes"),Rates!$G$23,IF(AND(C186="B",'Claim Details'!$E$28&gt;=Rates!$F$14,'Claim Details'!$E$28&lt;=Rates!$F$15,'Claim Details'!$E$19="No"),Rates!$F$23,IF(AND(C186="B",'Claim Details'!$E$28&gt;=Rates!$H$14,'Claim Details'!$E$28&lt;=Rates!$H$15,'Claim Details'!$E$19="Yes"),Rates!$I$23,IF(AND(C186="B",'Claim Details'!$E$28&gt;=Rates!$H$14,'Claim Details'!$E$28&lt;=Rates!$H$15,'Claim Details'!$E$19="No"),Rates!$H$23,IF(AND(C186="B",'Claim Details'!$E$28&gt;=Rates!$J$14,'Claim Details'!$E$28&lt;=Rates!$J$15,'Claim Details'!$E$19="Yes"),Rates!$K$23,IF(AND(C186="B",'Claim Details'!$E$28&gt;=Rates!$J$14,'Claim Details'!$E$28&lt;=Rates!$J$15,'Claim Details'!$E$19="No"),Rates!$J$23,IF(AND(C186="C",'Claim Details'!$E$28&gt;=Rates!$D$14,'Claim Details'!$E$28&lt;=Rates!$D$15,'Claim Details'!$E$19="Yes"),Rates!$E$24,IF(AND(C186="C",'Claim Details'!$E$28&gt;=Rates!$D$14,'Claim Details'!$E$28&lt;=Rates!$D$15,'Claim Details'!$E$19="No"),Rates!$D$24,IF(AND(C186="C",'Claim Details'!$E$28&gt;=Rates!$F$14,'Claim Details'!$E$28&lt;=Rates!$F$15,'Claim Details'!$E$19="Yes"),Rates!$G$24,IF(AND(C186="C",'Claim Details'!$E$28&gt;=Rates!$F$14,'Claim Details'!$E$28&lt;=Rates!$F$15,'Claim Details'!$E$19="No"),Rates!$F$24,IF(AND(C186="C",'Claim Details'!$E$28&gt;=Rates!$H$14,'Claim Details'!$E$28&lt;=Rates!$H$15,'Claim Details'!$E$19="Yes"),Rates!$I$24,IF(AND(C186="C",'Claim Details'!$E$28&gt;=Rates!$H$14,'Claim Details'!$E$28&lt;=Rates!$H$15,'Claim Details'!$E$19="No"),Rates!$H$24,IF(AND(C186="C",'Claim Details'!$E$28&gt;=Rates!$J$14,'Claim Details'!$E$28&lt;=Rates!$J$15,'Claim Details'!$E$19="Yes"),Rates!$K$24,IF(AND(C186="C",'Claim Details'!$E$28&gt;=Rates!$J$14,'Claim Details'!$E$28&lt;=Rates!$J$15,'Claim Details'!$E$19="No"),Rates!$J$24,"£0.00"))))))))))))))))))))))))</f>
        <v>£0.00</v>
      </c>
      <c r="AW186" s="1"/>
      <c r="AX186" s="189" t="str">
        <f>IF(AND(U186="A",'Claim Details'!$I$28&gt;=Rates!$D$14,'Claim Details'!$I$28&lt;=Rates!$D$15,'Claim Details'!$I$19="Yes"),Rates!$J$17,IF(AND(U186="A",'Claim Details'!$I$28&gt;=Rates!$D$14,'Claim Details'!$I$28&lt;=Rates!$D$15,'Claim Details'!$I$19="No"),Rates!$D$17,IF(AND(U186="A",'Claim Details'!$I$28&gt;=Rates!$F$14,'Claim Details'!$I$28&lt;=Rates!$F$15,'Claim Details'!$I$19="Yes"),Rates!$G$17,IF(AND(U186="A",'Claim Details'!$I$28&gt;=Rates!$F$14,'Claim Details'!$I$28&lt;=Rates!$F$15,'Claim Details'!$I$19="No"),Rates!$F$17,IF(AND(U186="A",'Claim Details'!$I$28&gt;=Rates!$H$14,'Claim Details'!$I$28&lt;=Rates!$H$15,'Claim Details'!$I$19="Yes"),Rates!$I$17,IF(AND(U186="A",'Claim Details'!$I$28&gt;=Rates!$H$14,'Claim Details'!$I$28&lt;=Rates!$H$15,'Claim Details'!$I$19="No"),Rates!$H$17,IF(AND(U186="A",'Claim Details'!$I$28&gt;=Rates!$J$14,'Claim Details'!$I$28&lt;=Rates!$J$15,'Claim Details'!$I$19="Yes"),Rates!$K$17,IF(AND(U186="A",'Claim Details'!$I$28&gt;=Rates!$J$14,'Claim Details'!$I$28&lt;=Rates!$J$15,'Claim Details'!$I$19="No"),Rates!$J$17,IF(AND(U186="B",'Claim Details'!$I$28&gt;=Rates!$D$14,'Claim Details'!$I$28&lt;=Rates!$D$15,'Claim Details'!$I$19="Yes"),Rates!$E$18,IF(AND(U186="B",'Claim Details'!$I$28&gt;=Rates!$D$14,'Claim Details'!$I$28&lt;=Rates!$D$15,'Claim Details'!$I$19="No"),Rates!$D$18,IF(AND(U186="B",'Claim Details'!$I$28&gt;=Rates!$F$14,'Claim Details'!$I$28&lt;=Rates!$F$15,'Claim Details'!$I$19="Yes"),Rates!$G$18,IF(AND(U186="B",'Claim Details'!$I$28&gt;=Rates!$F$14,'Claim Details'!$I$28&lt;=Rates!$F$15,'Claim Details'!$I$19="No"),Rates!$F$18,IF(AND(U186="B",'Claim Details'!$I$28&gt;=Rates!$H$14,'Claim Details'!$I$28&lt;=Rates!$H$15,'Claim Details'!$I$19="Yes"),Rates!$I$18,IF(AND(U186="B",'Claim Details'!$I$28&gt;=Rates!$H$14,'Claim Details'!$I$28&lt;=Rates!$H$15,'Claim Details'!$I$19="No"),Rates!$H$18,IF(AND(U186="B",'Claim Details'!$I$28&gt;=Rates!$J$14,'Claim Details'!$I$28&lt;=Rates!$J$15,'Claim Details'!$I$19="Yes"),Rates!$K$18,IF(AND(U186="B",'Claim Details'!$I$28&gt;=Rates!$J$14,'Claim Details'!$I$28&lt;=Rates!$J$15,'Claim Details'!$I$19="No"),Rates!$J$18,IF(AND(U186="C",'Claim Details'!$I$28&gt;=Rates!$D$14,'Claim Details'!$I$28&lt;=Rates!$D$15,'Claim Details'!$I$19="Yes"),Rates!$E$19,IF(AND(U186="C",'Claim Details'!$I$28&gt;=Rates!$D$14,'Claim Details'!$I$28&lt;=Rates!$D$15,'Claim Details'!$I$19="No"),Rates!$D$19,IF(AND(U186="C",'Claim Details'!$I$28&gt;=Rates!$F$14,'Claim Details'!$I$28&lt;=Rates!$F$15,'Claim Details'!$I$19="Yes"),Rates!$G$19,IF(AND(U186="C",'Claim Details'!$I$28&gt;=Rates!$F$14,'Claim Details'!$I$28&lt;=Rates!$F$15,'Claim Details'!$I$19="No"),Rates!$F$19,IF(AND(U186="C",'Claim Details'!$I$28&gt;=Rates!$H$14,'Claim Details'!$I$28&lt;=Rates!$H$15,'Claim Details'!$I$19="Yes"),Rates!$I$19,IF(AND(U186="C",'Claim Details'!$I$28&gt;=Rates!$H$14,'Claim Details'!$I$28&lt;=Rates!$H$15,'Claim Details'!$I$19="No"),Rates!$H$19,IF(AND(U186="C",'Claim Details'!$I$28&gt;=Rates!$J$14,'Claim Details'!$I$28&lt;=Rates!$J$15,'Claim Details'!$I$19="Yes"),Rates!$K$19,IF(AND(U186="C",'Claim Details'!$I$28&gt;=Rates!$J$14,'Claim Details'!$I$28&lt;=Rates!$J$15,'Claim Details'!$I$19="No"),Rates!$J$19,"£0.00"))))))))))))))))))))))))</f>
        <v>£0.00</v>
      </c>
      <c r="AY186" s="189" t="str">
        <f>IF(AND(C186="A",'Claim Details'!$I$28&gt;=Rates!$D$14,'Claim Details'!$I$28&lt;=Rates!$D$15,'Claim Details'!$I$19="Yes"),Rates!$J$25,IF(AND(C186="A",'Claim Details'!$I$28&gt;=Rates!$D$14,'Claim Details'!$I$28&lt;=Rates!$D$15,'Claim Details'!$I$19="No"),Rates!$D$25,IF(AND(C186="A",'Claim Details'!$I$28&gt;=Rates!$F$14,'Claim Details'!$I$28&lt;=Rates!$F$15,'Claim Details'!$I$19="Yes"),Rates!$G$25,IF(AND(C186="A",'Claim Details'!$I$28&gt;=Rates!$F$14,'Claim Details'!$I$28&lt;=Rates!$F$15,'Claim Details'!$I$19="No"),Rates!$F$25,IF(AND(C186="A",'Claim Details'!$I$28&gt;=Rates!$H$14,'Claim Details'!$I$28&lt;=Rates!$H$15,'Claim Details'!$I$19="Yes"),Rates!$I$25,IF(AND(C186="A",'Claim Details'!$I$28&gt;=Rates!$H$14,'Claim Details'!$I$28&lt;=Rates!$H$15,'Claim Details'!$I$19="No"),Rates!$H$25,IF(AND(C186="A",'Claim Details'!$I$28&gt;=Rates!$J$14,'Claim Details'!$I$28&lt;=Rates!$J$15,'Claim Details'!$I$19="Yes"),Rates!$K$25,IF(AND(C186="A",'Claim Details'!$I$28&gt;=Rates!$J$14,'Claim Details'!$I$28&lt;=Rates!$J$15,'Claim Details'!$I$19="No"),Rates!$J$25,IF(AND(C186="B",'Claim Details'!$I$28&gt;=Rates!$D$14,'Claim Details'!$I$28&lt;=Rates!$D$15,'Claim Details'!$I$19="Yes"),Rates!$E$26,IF(AND(C186="B",'Claim Details'!$I$28&gt;=Rates!$D$14,'Claim Details'!$I$28&lt;=Rates!$D$15,'Claim Details'!$I$19="No"),Rates!$D$26,IF(AND(C186="B",'Claim Details'!$I$28&gt;=Rates!$F$14,'Claim Details'!$I$28&lt;=Rates!$F$15,'Claim Details'!$I$19="Yes"),Rates!$G$26,IF(AND(C186="B",'Claim Details'!$I$28&gt;=Rates!$F$14,'Claim Details'!$I$28&lt;=Rates!$F$15,'Claim Details'!$I$19="No"),Rates!$F$26,IF(AND(C186="B",'Claim Details'!$I$28&gt;=Rates!$H$14,'Claim Details'!$I$28&lt;=Rates!$H$15,'Claim Details'!$I$19="Yes"),Rates!$I$26,IF(AND(C186="B",'Claim Details'!$I$28&gt;=Rates!$H$14,'Claim Details'!$I$28&lt;=Rates!$H$15,'Claim Details'!$I$19="No"),Rates!$H$26,IF(AND(C186="B",'Claim Details'!$I$28&gt;=Rates!$J$14,'Claim Details'!$I$28&lt;=Rates!$J$15,'Claim Details'!$I$19="Yes"),Rates!$K$26,IF(AND(C186="B",'Claim Details'!$I$28&gt;=Rates!$J$14,'Claim Details'!$I$28&lt;=Rates!$J$15,'Claim Details'!$I$19="No"),Rates!$J$26,IF(AND(C186="C",'Claim Details'!$I$28&gt;=Rates!$D$14,'Claim Details'!$I$28&lt;=Rates!$D$15,'Claim Details'!$I$19="Yes"),Rates!$E$27,IF(AND(C186="C",'Claim Details'!$I$28&gt;=Rates!$D$14,'Claim Details'!$I$28&lt;=Rates!$D$15,'Claim Details'!$I$19="No"),Rates!$D$27,IF(AND(C186="C",'Claim Details'!$I$28&gt;=Rates!$F$14,'Claim Details'!$I$28&lt;=Rates!$F$15,'Claim Details'!$I$19="Yes"),Rates!$G$27,IF(AND(C186="C",'Claim Details'!$I$28&gt;=Rates!$F$14,'Claim Details'!$I$28&lt;=Rates!$F$15,'Claim Details'!$I$19="No"),Rates!$F$27,IF(AND(C186="C",'Claim Details'!$I$28&gt;=Rates!$H$14,'Claim Details'!$I$28&lt;=Rates!$H$15,'Claim Details'!$I$19="Yes"),Rates!$I$27,IF(AND(C186="C",'Claim Details'!$I$28&gt;=Rates!$H$14,'Claim Details'!$I$28&lt;=Rates!$H$15,'Claim Details'!$I$19="No"),Rates!$H$27,IF(AND(C186="C",'Claim Details'!$I$28&gt;=Rates!$J$14,'Claim Details'!$I$28&lt;=Rates!$J$15,'Claim Details'!$I$19="Yes"),Rates!$K$27,IF(AND(C186="C",'Claim Details'!$I$28&gt;=Rates!$J$14,'Claim Details'!$I$28&lt;=Rates!$J$15,'Claim Details'!$I$19="No"),Rates!$J$27,"£0.00"))))))))))))))))))))))))</f>
        <v>£0.00</v>
      </c>
      <c r="AZ186" s="189" t="str">
        <f>IF(AND(C186="A",'Claim Details'!$I$28&gt;=Rates!$D$14,'Claim Details'!$I$28&lt;=Rates!$D$15,'Claim Details'!$I$19="Yes"),Rates!$E$20,IF(AND(C186="A",'Claim Details'!$I$28&gt;=Rates!$D$14,'Claim Details'!$I$28&lt;=Rates!$D$15,'Claim Details'!$I$19="No"),Rates!$D$20,IF(AND(C186="A",'Claim Details'!$I$28&gt;=Rates!$F$14,'Claim Details'!$I$28&lt;=Rates!$F$15,'Claim Details'!$I$19="Yes"),Rates!$G$20,IF(AND(C186="A",'Claim Details'!$I$28&gt;=Rates!$F$14,'Claim Details'!$I$28&lt;=Rates!$F$15,'Claim Details'!$I$19="No"),Rates!$F$20,IF(AND(C186="A",'Claim Details'!$I$28&gt;=Rates!$H$14,'Claim Details'!$I$28&lt;=Rates!$H$15,'Claim Details'!$I$19="Yes"),Rates!$I$20,IF(AND(C186="A",'Claim Details'!$I$28&gt;=Rates!$H$14,'Claim Details'!$I$28&lt;=Rates!$H$15,'Claim Details'!$I$19="No"),Rates!$H$20,IF(AND(C186="A",'Claim Details'!$I$28&gt;=Rates!$J$14,'Claim Details'!$I$28&lt;=Rates!$J$15,'Claim Details'!$I$19="Yes"),Rates!$K$20,IF(AND(C186="A",'Claim Details'!$I$28&gt;=Rates!$J$14,'Claim Details'!$I$28&lt;=Rates!$J$15,'Claim Details'!$I$19="No"),Rates!$J$20,IF(AND(C186="B",'Claim Details'!$I$28&gt;=Rates!$D$14,'Claim Details'!$I$28&lt;=Rates!$D$15,'Claim Details'!$I$19="Yes"),Rates!$E$21,IF(AND(C186="B",'Claim Details'!$I$28&gt;=Rates!$D$14,'Claim Details'!$I$28&lt;=Rates!$D$15,'Claim Details'!$I$19="No"),Rates!$D$21,IF(AND(C186="B",'Claim Details'!$I$28&gt;=Rates!$F$14,'Claim Details'!$I$28&lt;=Rates!$F$15,'Claim Details'!$I$19="Yes"),Rates!$G$21,IF(AND(C186="B",'Claim Details'!$I$28&gt;=Rates!$F$14,'Claim Details'!$I$28&lt;=Rates!$F$15,'Claim Details'!$I$19="No"),Rates!$F$21,IF(AND(C186="B",'Claim Details'!$I$28&gt;=Rates!$H$14,'Claim Details'!$I$28&lt;=Rates!$H$15,'Claim Details'!$I$19="Yes"),Rates!$I$21,IF(AND(C186="B",'Claim Details'!$I$28&gt;=Rates!$H$14,'Claim Details'!$I$28&lt;=Rates!$H$15,'Claim Details'!$I$19="No"),Rates!$H$21,IF(AND(C186="B",'Claim Details'!$I$28&gt;=Rates!$J$14,'Claim Details'!$I$28&lt;=Rates!$J$15,'Claim Details'!$I$19="Yes"),Rates!$K$21,IF(AND(C186="B",'Claim Details'!$I$28&gt;=Rates!$J$14,'Claim Details'!$I$28&lt;=Rates!$J$15,'Claim Details'!$I$19="No"),Rates!$J$21,"£0.00"))))))))))))))))</f>
        <v>£0.00</v>
      </c>
      <c r="BA186" s="189" t="str">
        <f>IF(AND(C186="A",'Claim Details'!$I$28&gt;=Rates!$D$14,'Claim Details'!$I$28&lt;=Rates!$D$15,'Claim Details'!$I$19="Yes"),Rates!$E$22,IF(AND(C186="A",'Claim Details'!$I$28&gt;=Rates!$D$14,'Claim Details'!$I$28&lt;=Rates!$D$15,'Claim Details'!$I$19="No"),Rates!$D$22,IF(AND(C186="A",'Claim Details'!$I$28&gt;=Rates!$F$14,'Claim Details'!$I$28&lt;=Rates!$F$15,'Claim Details'!$I$19="Yes"),Rates!$G$22,IF(AND(C186="A",'Claim Details'!$I$28&gt;=Rates!$F$14,'Claim Details'!$I$28&lt;=Rates!$F$15,'Claim Details'!$I$19="No"),Rates!$F$22,IF(AND(C186="A",'Claim Details'!$I$28&gt;=Rates!$H$14,'Claim Details'!$I$28&lt;=Rates!$H$15,'Claim Details'!$I$19="Yes"),Rates!$I$22,IF(AND(C186="A",'Claim Details'!$I$28&gt;=Rates!$H$14,'Claim Details'!$I$28&lt;=Rates!$H$15,'Claim Details'!$I$19="No"),Rates!$H$22,IF(AND(C186="A",'Claim Details'!$I$28&gt;=Rates!$J$14,'Claim Details'!$I$28&lt;=Rates!$J$15,'Claim Details'!$I$19="Yes"),Rates!$K$22,IF(AND(C186="A",'Claim Details'!$I$28&gt;=Rates!$J$14,'Claim Details'!$I$28&lt;=Rates!$J$15,'Claim Details'!$I$19="No"),Rates!$J$22,IF(AND(C186="B",'Claim Details'!$I$28&gt;=Rates!$D$14,'Claim Details'!$I$28&lt;=Rates!$D$15,'Claim Details'!$I$19="Yes"),Rates!$E$23,IF(AND(C186="B",'Claim Details'!$I$28&gt;=Rates!$D$14,'Claim Details'!$I$28&lt;=Rates!$D$15,'Claim Details'!$I$19="No"),Rates!$D$23,IF(AND(C186="B",'Claim Details'!$I$28&gt;=Rates!$F$14,'Claim Details'!$I$28&lt;=Rates!$F$15,'Claim Details'!$I$19="Yes"),Rates!$G$23,IF(AND(C186="B",'Claim Details'!$I$28&gt;=Rates!$F$14,'Claim Details'!$I$28&lt;=Rates!$F$15,'Claim Details'!$I$19="No"),Rates!$F$23,IF(AND(C186="B",'Claim Details'!$I$28&gt;=Rates!$H$14,'Claim Details'!$I$28&lt;=Rates!$H$15,'Claim Details'!$I$19="Yes"),Rates!$I$23,IF(AND(C186="B",'Claim Details'!$I$28&gt;=Rates!$H$14,'Claim Details'!$I$28&lt;=Rates!$H$15,'Claim Details'!$I$19="No"),Rates!$H$23,IF(AND(C186="B",'Claim Details'!$I$28&gt;=Rates!$J$14,'Claim Details'!$I$28&lt;=Rates!$J$15,'Claim Details'!$I$19="Yes"),Rates!$K$23,IF(AND(C186="B",'Claim Details'!$I$28&gt;=Rates!$J$14,'Claim Details'!$I$28&lt;=Rates!$J$15,'Claim Details'!$I$19="No"),Rates!$J$23,IF(AND(C186="C",'Claim Details'!$I$28&gt;=Rates!$D$14,'Claim Details'!$I$28&lt;=Rates!$D$15,'Claim Details'!$I$19="Yes"),Rates!$E$24,IF(AND(C186="C",'Claim Details'!$I$28&gt;=Rates!$D$14,'Claim Details'!$I$28&lt;=Rates!$D$15,'Claim Details'!$I$19="No"),Rates!$D$24,IF(AND(C186="C",'Claim Details'!$I$28&gt;=Rates!$F$14,'Claim Details'!$I$28&lt;=Rates!$F$15,'Claim Details'!$I$19="Yes"),Rates!$G$24,IF(AND(C186="C",'Claim Details'!$I$28&gt;=Rates!$F$14,'Claim Details'!$I$28&lt;=Rates!$F$15,'Claim Details'!$I$19="No"),Rates!$F$24,IF(AND(C186="C",'Claim Details'!$I$28&gt;=Rates!$H$14,'Claim Details'!$I$28&lt;=Rates!$H$15,'Claim Details'!$I$19="Yes"),Rates!$I$24,IF(AND(C186="C",'Claim Details'!$I$28&gt;=Rates!$H$14,'Claim Details'!$I$28&lt;=Rates!$H$15,'Claim Details'!$I$19="No"),Rates!$H$24,IF(AND(C186="C",'Claim Details'!$I$28&gt;=Rates!$J$14,'Claim Details'!$I$28&lt;=Rates!$J$15,'Claim Details'!$I$19="Yes"),Rates!$K$24,IF(AND(C186="C",'Claim Details'!$I$28&gt;=Rates!$J$14,'Claim Details'!$I$28&lt;=Rates!$J$15,'Claim Details'!$I$19="No"),Rates!$J$24,"£0.00"))))))))))))))))))))))))</f>
        <v>£0.00</v>
      </c>
      <c r="BB186" s="189" t="str">
        <f t="shared" si="42"/>
        <v>£0.00</v>
      </c>
      <c r="BC186" s="1"/>
      <c r="BD186" s="189" t="str">
        <f>IF(AND(AE186="A",'Claim Details'!$I$28&gt;=Rates!$D$14,'Claim Details'!$I$28&lt;=Rates!$D$15,'Claim Details'!$I$19="Yes"),Rates!$J$17,IF(AND(AE186="A",'Claim Details'!$I$28&gt;=Rates!$D$14,'Claim Details'!$I$28&lt;=Rates!$D$15,'Claim Details'!$I$19="No"),Rates!$D$17,IF(AND(AE186="A",'Claim Details'!$I$28&gt;=Rates!$F$14,'Claim Details'!$I$28&lt;=Rates!$F$15,'Claim Details'!$I$19="Yes"),Rates!$G$17,IF(AND(AE186="A",'Claim Details'!$I$28&gt;=Rates!$F$14,'Claim Details'!$I$28&lt;=Rates!$F$15,'Claim Details'!$I$19="No"),Rates!$F$17,IF(AND(AE186="A",'Claim Details'!$I$28&gt;=Rates!$H$14,'Claim Details'!$I$28&lt;=Rates!$H$15,'Claim Details'!$I$19="Yes"),Rates!$I$17,IF(AND(AE186="A",'Claim Details'!$I$28&gt;=Rates!$H$14,'Claim Details'!$I$28&lt;=Rates!$H$15,'Claim Details'!$I$19="No"),Rates!$H$17,IF(AND(AE186="A",'Claim Details'!$I$28&gt;=Rates!$J$14,'Claim Details'!$I$28&lt;=Rates!$J$15,'Claim Details'!$I$19="Yes"),Rates!$K$17,IF(AND(AE186="A",'Claim Details'!$I$28&gt;=Rates!$J$14,'Claim Details'!$I$28&lt;=Rates!$J$15,'Claim Details'!$I$19="No"),Rates!$J$17,IF(AND(AE186="B",'Claim Details'!$I$28&gt;=Rates!$D$14,'Claim Details'!$I$28&lt;=Rates!$D$15,'Claim Details'!$I$19="Yes"),Rates!$E$18,IF(AND(AE186="B",'Claim Details'!$I$28&gt;=Rates!$D$14,'Claim Details'!$I$28&lt;=Rates!$D$15,'Claim Details'!$I$19="No"),Rates!$D$18,IF(AND(AE186="B",'Claim Details'!$I$28&gt;=Rates!$F$14,'Claim Details'!$I$28&lt;=Rates!$F$15,'Claim Details'!$I$19="Yes"),Rates!$G$18,IF(AND(AE186="B",'Claim Details'!$I$28&gt;=Rates!$F$14,'Claim Details'!$I$28&lt;=Rates!$F$15,'Claim Details'!$I$19="No"),Rates!$F$18,IF(AND(AE186="B",'Claim Details'!$I$28&gt;=Rates!$H$14,'Claim Details'!$I$28&lt;=Rates!$H$15,'Claim Details'!$I$19="Yes"),Rates!$I$18,IF(AND(AE186="B",'Claim Details'!$I$28&gt;=Rates!$H$14,'Claim Details'!$I$28&lt;=Rates!$H$15,'Claim Details'!$I$19="No"),Rates!$H$18,IF(AND(AE186="B",'Claim Details'!$I$28&gt;=Rates!$J$14,'Claim Details'!$I$28&lt;=Rates!$J$15,'Claim Details'!$I$19="Yes"),Rates!$K$18,IF(AND(AE186="B",'Claim Details'!$I$28&gt;=Rates!$J$14,'Claim Details'!$I$28&lt;=Rates!$J$15,'Claim Details'!$I$19="No"),Rates!$J$18,IF(AND(AE186="C",'Claim Details'!$I$28&gt;=Rates!$D$14,'Claim Details'!$I$28&lt;=Rates!$D$15,'Claim Details'!$I$19="Yes"),Rates!$E$19,IF(AND(AE186="C",'Claim Details'!$I$28&gt;=Rates!$D$14,'Claim Details'!$I$28&lt;=Rates!$D$15,'Claim Details'!$I$19="No"),Rates!$D$19,IF(AND(AE186="C",'Claim Details'!$I$28&gt;=Rates!$F$14,'Claim Details'!$I$28&lt;=Rates!$F$15,'Claim Details'!$I$19="Yes"),Rates!$G$19,IF(AND(AE186="C",'Claim Details'!$I$28&gt;=Rates!$F$14,'Claim Details'!$I$28&lt;=Rates!$F$15,'Claim Details'!$I$19="No"),Rates!$F$19,IF(AND(AE186="C",'Claim Details'!$I$28&gt;=Rates!$H$14,'Claim Details'!$I$28&lt;=Rates!$H$15,'Claim Details'!$I$19="Yes"),Rates!$I$19,IF(AND(AE186="C",'Claim Details'!$I$28&gt;=Rates!$H$14,'Claim Details'!$I$28&lt;=Rates!$H$15,'Claim Details'!$I$19="No"),Rates!$H$19,IF(AND(AE186="C",'Claim Details'!$I$28&gt;=Rates!$J$14,'Claim Details'!$I$28&lt;=Rates!$J$15,'Claim Details'!$I$19="Yes"),Rates!$K$19,IF(AND(AE186="C",'Claim Details'!$I$28&gt;=Rates!$J$14,'Claim Details'!$I$28&lt;=Rates!$J$15,'Claim Details'!$I$19="No"),Rates!$J$19,"£0.00"))))))))))))))))))))))))</f>
        <v>£0.00</v>
      </c>
      <c r="BE186" s="189" t="str">
        <f>IF(AND(AE186="A",'Claim Details'!$I$28&gt;=Rates!$D$14,'Claim Details'!$I$28&lt;=Rates!$D$15,'Claim Details'!$I$19="Yes"),Rates!$J$25,IF(AND(AE186="A",'Claim Details'!$I$28&gt;=Rates!$D$14,'Claim Details'!$I$28&lt;=Rates!$D$15,'Claim Details'!$I$19="No"),Rates!$D$25,IF(AND(AE186="A",'Claim Details'!$I$28&gt;=Rates!$F$14,'Claim Details'!$I$28&lt;=Rates!$F$15,'Claim Details'!$I$19="Yes"),Rates!$G$25,IF(AND(AE186="A",'Claim Details'!$I$28&gt;=Rates!$F$14,'Claim Details'!$I$28&lt;=Rates!$F$15,'Claim Details'!$I$19="No"),Rates!$F$25,IF(AND(AE186="A",'Claim Details'!$I$28&gt;=Rates!$H$14,'Claim Details'!$I$28&lt;=Rates!$H$15,'Claim Details'!$I$19="Yes"),Rates!$I$25,IF(AND(AE186="A",'Claim Details'!$I$28&gt;=Rates!$H$14,'Claim Details'!$I$28&lt;=Rates!$H$15,'Claim Details'!$I$19="No"),Rates!$H$25,IF(AND(AE186="A",'Claim Details'!$I$28&gt;=Rates!$J$14,'Claim Details'!$I$28&lt;=Rates!$J$15,'Claim Details'!$I$19="Yes"),Rates!$K$25,IF(AND(AE186="A",'Claim Details'!$I$28&gt;=Rates!$J$14,'Claim Details'!$I$28&lt;=Rates!$J$15,'Claim Details'!$I$19="No"),Rates!$J$25,IF(AND(AE186="B",'Claim Details'!$I$28&gt;=Rates!$D$14,'Claim Details'!$I$28&lt;=Rates!$D$15,'Claim Details'!$I$19="Yes"),Rates!$E$26,IF(AND(AE186="B",'Claim Details'!$I$28&gt;=Rates!$D$14,'Claim Details'!$I$28&lt;=Rates!$D$15,'Claim Details'!$I$19="No"),Rates!$D$26,IF(AND(AE186="B",'Claim Details'!$I$28&gt;=Rates!$F$14,'Claim Details'!$I$28&lt;=Rates!$F$15,'Claim Details'!$I$19="Yes"),Rates!$G$26,IF(AND(AE186="B",'Claim Details'!$I$28&gt;=Rates!$F$14,'Claim Details'!$I$28&lt;=Rates!$F$15,'Claim Details'!$I$19="No"),Rates!$F$26,IF(AND(AE186="B",'Claim Details'!$I$28&gt;=Rates!$H$14,'Claim Details'!$I$28&lt;=Rates!$H$15,'Claim Details'!$I$19="Yes"),Rates!$I$26,IF(AND(AE186="B",'Claim Details'!$I$28&gt;=Rates!$H$14,'Claim Details'!$I$28&lt;=Rates!$H$15,'Claim Details'!$I$19="No"),Rates!$H$26,IF(AND(AE186="B",'Claim Details'!$I$28&gt;=Rates!$J$14,'Claim Details'!$I$28&lt;=Rates!$J$15,'Claim Details'!$I$19="Yes"),Rates!$K$26,IF(AND(AE186="B",'Claim Details'!$I$28&gt;=Rates!$J$14,'Claim Details'!$I$28&lt;=Rates!$J$15,'Claim Details'!$I$19="No"),Rates!$J$26,IF(AND(AE186="C",'Claim Details'!$I$28&gt;=Rates!$D$14,'Claim Details'!$I$28&lt;=Rates!$D$15,'Claim Details'!$I$19="Yes"),Rates!$E$27,IF(AND(AE186="C",'Claim Details'!$I$28&gt;=Rates!$D$14,'Claim Details'!$I$28&lt;=Rates!$D$15,'Claim Details'!$I$19="No"),Rates!$D$27,IF(AND(AE186="C",'Claim Details'!$I$28&gt;=Rates!$F$14,'Claim Details'!$I$28&lt;=Rates!$F$15,'Claim Details'!$I$19="Yes"),Rates!$G$27,IF(AND(AE186="C",'Claim Details'!$I$28&gt;=Rates!$F$14,'Claim Details'!$I$28&lt;=Rates!$F$15,'Claim Details'!$I$19="No"),Rates!$F$27,IF(AND(AE186="C",'Claim Details'!$I$28&gt;=Rates!$H$14,'Claim Details'!$I$28&lt;=Rates!$H$15,'Claim Details'!$I$19="Yes"),Rates!$I$27,IF(AND(AE186="C",'Claim Details'!$I$28&gt;=Rates!$H$14,'Claim Details'!$I$28&lt;=Rates!$H$15,'Claim Details'!$I$19="No"),Rates!$H$27,IF(AND(AE186="C",'Claim Details'!$I$28&gt;=Rates!$J$14,'Claim Details'!$I$28&lt;=Rates!$J$15,'Claim Details'!$I$19="Yes"),Rates!$K$27,IF(AND(AE186="C",'Claim Details'!$I$28&gt;=Rates!$J$14,'Claim Details'!$I$28&lt;=Rates!$J$15,'Claim Details'!$I$19="No"),Rates!$J$27,"£0.00"))))))))))))))))))))))))</f>
        <v>£0.00</v>
      </c>
      <c r="BF186" s="189" t="str">
        <f>IF(AND(AE186="A",'Claim Details'!$I$28&gt;=Rates!$D$14,'Claim Details'!$I$28&lt;=Rates!$D$15,'Claim Details'!$I$19="Yes"),Rates!$E$20,IF(AND(AE186="A",'Claim Details'!$I$28&gt;=Rates!$D$14,'Claim Details'!$I$28&lt;=Rates!$D$15,'Claim Details'!$I$19="No"),Rates!$D$20,IF(AND(AE186="A",'Claim Details'!$I$28&gt;=Rates!$F$14,'Claim Details'!$I$28&lt;=Rates!$F$15,'Claim Details'!$I$19="Yes"),Rates!$G$20,IF(AND(AE186="A",'Claim Details'!$I$28&gt;=Rates!$F$14,'Claim Details'!$I$28&lt;=Rates!$F$15,'Claim Details'!$I$19="No"),Rates!$F$20,IF(AND(AE186="A",'Claim Details'!$I$28&gt;=Rates!$H$14,'Claim Details'!$I$28&lt;=Rates!$H$15,'Claim Details'!$I$19="Yes"),Rates!$I$20,IF(AND(AE186="A",'Claim Details'!$I$28&gt;=Rates!$H$14,'Claim Details'!$I$28&lt;=Rates!$H$15,'Claim Details'!$I$19="No"),Rates!$H$20,IF(AND(AE186="A",'Claim Details'!$I$28&gt;=Rates!$J$14,'Claim Details'!$I$28&lt;=Rates!$J$15,'Claim Details'!$I$19="Yes"),Rates!$K$20,IF(AND(AE186="A",'Claim Details'!$I$28&gt;=Rates!$J$14,'Claim Details'!$I$28&lt;=Rates!$J$15,'Claim Details'!$I$19="No"),Rates!$J$20,IF(AND(AE186="B",'Claim Details'!$I$28&gt;=Rates!$D$14,'Claim Details'!$I$28&lt;=Rates!$D$15,'Claim Details'!$I$19="Yes"),Rates!$E$21,IF(AND(AE186="B",'Claim Details'!$I$28&gt;=Rates!$D$14,'Claim Details'!$I$28&lt;=Rates!$D$15,'Claim Details'!$I$19="No"),Rates!$D$21,IF(AND(AE186="B",'Claim Details'!$I$28&gt;=Rates!$F$14,'Claim Details'!$I$28&lt;=Rates!$F$15,'Claim Details'!$I$19="Yes"),Rates!$G$21,IF(AND(AE186="B",'Claim Details'!$I$28&gt;=Rates!$F$14,'Claim Details'!$I$28&lt;=Rates!$F$15,'Claim Details'!$I$19="No"),Rates!$F$21,IF(AND(AE186="B",'Claim Details'!$I$28&gt;=Rates!$H$14,'Claim Details'!$I$28&lt;=Rates!$H$15,'Claim Details'!$I$19="Yes"),Rates!$I$21,IF(AND(AE186="B",'Claim Details'!$I$28&gt;=Rates!$H$14,'Claim Details'!$I$28&lt;=Rates!$H$15,'Claim Details'!$I$19="No"),Rates!$H$21,IF(AND(AE186="B",'Claim Details'!$I$28&gt;=Rates!$J$14,'Claim Details'!$I$28&lt;=Rates!$J$15,'Claim Details'!$I$19="Yes"),Rates!$K$21,IF(AND(AE186="B",'Claim Details'!$I$28&gt;=Rates!$J$14,'Claim Details'!$I$28&lt;=Rates!$J$15,'Claim Details'!$I$19="No"),Rates!$J$21,"£0.00"))))))))))))))))</f>
        <v>£0.00</v>
      </c>
      <c r="BG186" s="189" t="str">
        <f>IF(AND(AE186="A",'Claim Details'!$I$28&gt;=Rates!$D$14,'Claim Details'!$I$28&lt;=Rates!$D$15,'Claim Details'!$I$19="Yes"),Rates!$E$22,IF(AND(AE186="A",'Claim Details'!$I$28&gt;=Rates!$D$14,'Claim Details'!$I$28&lt;=Rates!$D$15,'Claim Details'!$I$19="No"),Rates!$D$22,IF(AND(AE186="A",'Claim Details'!$I$28&gt;=Rates!$F$14,'Claim Details'!$I$28&lt;=Rates!$F$15,'Claim Details'!$I$19="Yes"),Rates!$G$22,IF(AND(AE186="A",'Claim Details'!$I$28&gt;=Rates!$F$14,'Claim Details'!$I$28&lt;=Rates!$F$15,'Claim Details'!$I$19="No"),Rates!$F$22,IF(AND(AE186="A",'Claim Details'!$I$28&gt;=Rates!$H$14,'Claim Details'!$I$28&lt;=Rates!$H$15,'Claim Details'!$I$19="Yes"),Rates!$I$22,IF(AND(AE186="A",'Claim Details'!$I$28&gt;=Rates!$H$14,'Claim Details'!$I$28&lt;=Rates!$H$15,'Claim Details'!$I$19="No"),Rates!$H$22,IF(AND(AE186="A",'Claim Details'!$I$28&gt;=Rates!$J$14,'Claim Details'!$I$28&lt;=Rates!$J$15,'Claim Details'!$I$19="Yes"),Rates!$K$22,IF(AND(AE186="A",'Claim Details'!$I$28&gt;=Rates!$J$14,'Claim Details'!$I$28&lt;=Rates!$J$15,'Claim Details'!$I$19="No"),Rates!$J$22,IF(AND(AE186="B",'Claim Details'!$I$28&gt;=Rates!$D$14,'Claim Details'!$I$28&lt;=Rates!$D$15,'Claim Details'!$I$19="Yes"),Rates!$E$23,IF(AND(AE186="B",'Claim Details'!$I$28&gt;=Rates!$D$14,'Claim Details'!$I$28&lt;=Rates!$D$15,'Claim Details'!$I$19="No"),Rates!$D$23,IF(AND(AE186="B",'Claim Details'!$I$28&gt;=Rates!$F$14,'Claim Details'!$I$28&lt;=Rates!$F$15,'Claim Details'!$I$19="Yes"),Rates!$G$23,IF(AND(AE186="B",'Claim Details'!$I$28&gt;=Rates!$F$14,'Claim Details'!$I$28&lt;=Rates!$F$15,'Claim Details'!$I$19="No"),Rates!$F$23,IF(AND(AE186="B",'Claim Details'!$I$28&gt;=Rates!$H$14,'Claim Details'!$I$28&lt;=Rates!$H$15,'Claim Details'!$I$19="Yes"),Rates!$I$23,IF(AND(AE186="B",'Claim Details'!$I$28&gt;=Rates!$H$14,'Claim Details'!$I$28&lt;=Rates!$H$15,'Claim Details'!$I$19="No"),Rates!$H$23,IF(AND(AE186="B",'Claim Details'!$I$28&gt;=Rates!$J$14,'Claim Details'!$I$28&lt;=Rates!$J$15,'Claim Details'!$I$19="Yes"),Rates!$K$23,IF(AND(AE186="B",'Claim Details'!$I$28&gt;=Rates!$J$14,'Claim Details'!$I$28&lt;=Rates!$J$15,'Claim Details'!$I$19="No"),Rates!$J$23,IF(AND(AE186="C",'Claim Details'!$I$28&gt;=Rates!$D$14,'Claim Details'!$I$28&lt;=Rates!$D$15,'Claim Details'!$I$19="Yes"),Rates!$E$24,IF(AND(AE186="C",'Claim Details'!$I$28&gt;=Rates!$D$14,'Claim Details'!$I$28&lt;=Rates!$D$15,'Claim Details'!$I$19="No"),Rates!$D$24,IF(AND(AE186="C",'Claim Details'!$I$28&gt;=Rates!$F$14,'Claim Details'!$I$28&lt;=Rates!$F$15,'Claim Details'!$I$19="Yes"),Rates!$G$24,IF(AND(AE186="C",'Claim Details'!$I$28&gt;=Rates!$F$14,'Claim Details'!$I$28&lt;=Rates!$F$15,'Claim Details'!$I$19="No"),Rates!$F$24,IF(AND(AE186="C",'Claim Details'!$I$28&gt;=Rates!$H$14,'Claim Details'!$I$28&lt;=Rates!$H$15,'Claim Details'!$I$19="Yes"),Rates!$I$24,IF(AND(AE186="C",'Claim Details'!$I$28&gt;=Rates!$H$14,'Claim Details'!$I$28&lt;=Rates!$H$15,'Claim Details'!$I$19="No"),Rates!$H$24,IF(AND(AE186="C",'Claim Details'!$I$28&gt;=Rates!$J$14,'Claim Details'!$I$28&lt;=Rates!$J$15,'Claim Details'!$I$19="Yes"),Rates!$K$24,IF(AND(AE186="C",'Claim Details'!$I$28&gt;=Rates!$J$14,'Claim Details'!$I$28&lt;=Rates!$J$15,'Claim Details'!$I$19="No"),Rates!$J$24,"£0.00"))))))))))))))))))))))))</f>
        <v>£0.00</v>
      </c>
      <c r="BH186" s="189" t="str">
        <f t="shared" si="43"/>
        <v>£0.00</v>
      </c>
      <c r="BI186" s="189">
        <f t="shared" si="44"/>
        <v>0</v>
      </c>
      <c r="BO186" s="202" t="str">
        <f>IF(H186="","£0.00",IF(AP186="4","£0.00",IF(AP186="5","£0.00",IF(AP186="1","£0.00",((AQ186*H186)*'Claim Details'!$F$111)/100))))</f>
        <v>£0.00</v>
      </c>
      <c r="BP186" s="202" t="str">
        <f>IF(T186="","£0.00",IF(AP186="4","£0.00",IF(AP186="5","£0.00",IF(AP186="1","£0.00",((AR186*T186)*'Claim Details'!$N$111)/100))))</f>
        <v>£0.00</v>
      </c>
      <c r="BQ186" s="202" t="str">
        <f>IF(AI186="","£0.00",IF(AP186="4","£0.00",IF(AP186="5","£0.00",IF(AP186="1","£0.00",((BI186*AI186)*'Claim Details'!$W$111)/100))))</f>
        <v>£0.00</v>
      </c>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row>
    <row r="187" spans="1:97" ht="15">
      <c r="A187" s="145"/>
      <c r="B187" s="91"/>
      <c r="C187" s="96"/>
      <c r="D187" s="97"/>
      <c r="E187" s="98"/>
      <c r="F187" s="89"/>
      <c r="G187" s="99"/>
      <c r="H187" s="100"/>
      <c r="I187" s="221" t="str">
        <f t="shared" si="34"/>
        <v>£0.00</v>
      </c>
      <c r="J187" s="101"/>
      <c r="K187" s="100"/>
      <c r="L187" s="221" t="str">
        <f t="shared" si="35"/>
        <v>£0.00</v>
      </c>
      <c r="M187" s="101"/>
      <c r="N187" s="102"/>
      <c r="O187" s="145"/>
      <c r="P187" s="77"/>
      <c r="Q187" s="87"/>
      <c r="R187" s="87"/>
      <c r="S187" s="87"/>
      <c r="T187" s="149" t="str">
        <f t="shared" si="36"/>
        <v/>
      </c>
      <c r="U187" s="87" t="str">
        <f t="shared" si="45"/>
        <v/>
      </c>
      <c r="V187" s="87"/>
      <c r="W187" s="53" t="str">
        <f t="shared" si="37"/>
        <v>£0.00</v>
      </c>
      <c r="X187" s="53"/>
      <c r="Y187" s="87"/>
      <c r="Z187" s="78"/>
      <c r="AA187" s="79"/>
      <c r="AB187" s="160"/>
      <c r="AC187" s="98"/>
      <c r="AD187" s="225"/>
      <c r="AE187" s="235" t="str">
        <f t="shared" si="38"/>
        <v/>
      </c>
      <c r="AF187" s="87" t="str">
        <f t="shared" si="39"/>
        <v/>
      </c>
      <c r="AG187" s="53"/>
      <c r="AH187" s="224"/>
      <c r="AI187" s="226" t="str">
        <f t="shared" si="31"/>
        <v/>
      </c>
      <c r="AJ187" s="236" t="str">
        <f t="shared" si="40"/>
        <v>£0.00</v>
      </c>
      <c r="AK187" s="31"/>
      <c r="AL187" s="1"/>
      <c r="AM187" s="1"/>
      <c r="AN187" s="1"/>
      <c r="AO187" s="1"/>
      <c r="AP187" s="1" t="str">
        <f t="shared" si="32"/>
        <v/>
      </c>
      <c r="AQ187" s="27">
        <f t="shared" si="33"/>
        <v>0</v>
      </c>
      <c r="AR187" s="189">
        <f t="shared" si="41"/>
        <v>0</v>
      </c>
      <c r="AS187" s="190" t="str">
        <f>IF(AND(C187="A",'Claim Details'!$E$28&gt;=Rates!$D$14,'Claim Details'!$E$28&lt;=Rates!$D$15,'Claim Details'!$E$19="Yes"),Rates!$E$17,IF(AND(C187="A",'Claim Details'!$E$28&gt;=Rates!$D$14,'Claim Details'!$E$28&lt;=Rates!$D$15,'Claim Details'!$E$19="No"),Rates!$D$17,IF(AND(C187="A",'Claim Details'!$E$28&gt;=Rates!$F$14,'Claim Details'!$E$28&lt;=Rates!$F$15,'Claim Details'!$E$19="Yes"),Rates!$G$17,IF(AND(C187="A",'Claim Details'!$E$28&gt;=Rates!$F$14,'Claim Details'!$E$28&lt;=Rates!$F$15,'Claim Details'!$E$19="No"),Rates!$F$17,IF(AND(C187="A",'Claim Details'!$E$28&gt;=Rates!$H$14,'Claim Details'!$E$28&lt;=Rates!$H$15,'Claim Details'!$E$19="Yes"),Rates!$I$17,IF(AND(C187="A",'Claim Details'!$E$28&gt;=Rates!$H$14,'Claim Details'!$E$28&lt;=Rates!$H$15,'Claim Details'!$E$19="No"),Rates!$H$17,IF(AND(C187="A",'Claim Details'!$E$28&gt;=Rates!$J$14,'Claim Details'!$E$28&lt;=Rates!$J$15,'Claim Details'!$E$19="Yes"),Rates!$K$17,IF(AND(C187="A",'Claim Details'!$E$28&gt;=Rates!$J$14,'Claim Details'!$E$28&lt;=Rates!$J$15,'Claim Details'!$E$19="No"),Rates!$J$17,IF(AND(C187="B",'Claim Details'!$E$28&gt;=Rates!$D$14,'Claim Details'!$E$28&lt;=Rates!$D$15,'Claim Details'!$E$19="Yes"),Rates!$E$18,IF(AND(C187="B",'Claim Details'!$E$28&gt;=Rates!$D$14,'Claim Details'!$E$28&lt;=Rates!$D$15,'Claim Details'!$E$19="No"),Rates!$D$18,IF(AND(C187="B",'Claim Details'!$E$28&gt;=Rates!$F$14,'Claim Details'!$E$28&lt;=Rates!$F$15,'Claim Details'!$E$19="Yes"),Rates!$G$18,IF(AND(C187="B",'Claim Details'!$E$28&gt;=Rates!$F$14,'Claim Details'!$E$28&lt;=Rates!$F$15,'Claim Details'!$E$19="No"),Rates!$F$18,IF(AND(C187="B",'Claim Details'!$E$28&gt;=Rates!$H$14,'Claim Details'!$E$28&lt;=Rates!$H$15,'Claim Details'!$E$19="Yes"),Rates!$I$18,IF(AND(C187="B",'Claim Details'!$E$28&gt;=Rates!$H$14,'Claim Details'!$E$28&lt;=Rates!$H$15,'Claim Details'!$E$19="No"),Rates!$H$18,IF(AND(C187="B",'Claim Details'!$E$28&gt;=Rates!$J$14,'Claim Details'!$E$28&lt;=Rates!$J$15,'Claim Details'!$E$19="Yes"),Rates!$K$18,IF(AND(C187="B",'Claim Details'!$E$28&gt;=Rates!$J$14,'Claim Details'!$E$28&lt;=Rates!$J$15,'Claim Details'!$E$19="No"),Rates!$J$18,IF(AND(C187="C",'Claim Details'!$E$28&gt;=Rates!$D$14,'Claim Details'!$E$28&lt;=Rates!$D$15,'Claim Details'!$E$19="Yes"),Rates!$E$19,IF(AND(C187="C",'Claim Details'!$E$28&gt;=Rates!$D$14,'Claim Details'!$E$28&lt;=Rates!$D$15,'Claim Details'!$E$19="No"),Rates!$D$19,IF(AND(C187="C",'Claim Details'!$E$28&gt;=Rates!$F$14,'Claim Details'!$E$28&lt;=Rates!$F$15,'Claim Details'!$E$19="Yes"),Rates!$G$19,IF(AND(C187="C",'Claim Details'!$E$28&gt;=Rates!$F$14,'Claim Details'!$E$28&lt;=Rates!$F$15,'Claim Details'!$E$19="No"),Rates!$F$19,IF(AND(C187="C",'Claim Details'!$E$28&gt;=Rates!$H$14,'Claim Details'!$E$28&lt;=Rates!$H$15,'Claim Details'!$E$19="Yes"),Rates!$I$19,IF(AND(C187="C",'Claim Details'!$E$28&gt;=Rates!$H$14,'Claim Details'!$E$28&lt;=Rates!$H$15,'Claim Details'!$E$19="No"),Rates!$H$19,IF(AND(C187="C",'Claim Details'!$E$28&gt;=Rates!$J$14,'Claim Details'!$E$28&lt;=Rates!$J$15,'Claim Details'!$E$19="Yes"),Rates!$K$19,IF(AND(C187="C",'Claim Details'!$E$28&gt;=Rates!$J$14,'Claim Details'!$E$28&lt;=Rates!$J$15,'Claim Details'!$E$19="No"),Rates!$J$19,"£0.00"))))))))))))))))))))))))</f>
        <v>£0.00</v>
      </c>
      <c r="AT187" s="189" t="str">
        <f>IF(AND(C187="A",'Claim Details'!$E$28&gt;=Rates!$D$14,'Claim Details'!$E$28&lt;=Rates!$D$15,'Claim Details'!$E$19="Yes"),Rates!$E$25,IF(AND(C187="A",'Claim Details'!$E$28&gt;=Rates!$D$14,'Claim Details'!$E$28&lt;=Rates!$D$15,'Claim Details'!$E$19="No"),Rates!$D$25,IF(AND(C187="A",'Claim Details'!$E$28&gt;=Rates!$F$14,'Claim Details'!$E$28&lt;=Rates!$F$15,'Claim Details'!$E$19="Yes"),Rates!$G$25,IF(AND(C187="A",'Claim Details'!$E$28&gt;=Rates!$F$14,'Claim Details'!$E$28&lt;=Rates!$F$15,'Claim Details'!$E$19="No"),Rates!$F$25,IF(AND(C187="A",'Claim Details'!$E$28&gt;=Rates!$H$14,'Claim Details'!$E$28&lt;=Rates!$H$15,'Claim Details'!$E$19="Yes"),Rates!$I$25,IF(AND(C187="A",'Claim Details'!$E$28&gt;=Rates!$H$14,'Claim Details'!$E$28&lt;=Rates!$H$15,'Claim Details'!$E$19="No"),Rates!$H$25,IF(AND(C187="A",'Claim Details'!$E$28&gt;=Rates!$J$14,'Claim Details'!$E$28&lt;=Rates!$J$15,'Claim Details'!$E$19="Yes"),Rates!$K$25,IF(AND(C187="A",'Claim Details'!$E$28&gt;=Rates!$J$14,'Claim Details'!$E$28&lt;=Rates!$J$15,'Claim Details'!$E$19="No"),Rates!$J$25,IF(AND(C187="B",'Claim Details'!$E$28&gt;=Rates!$D$14,'Claim Details'!$E$28&lt;=Rates!$D$15,'Claim Details'!$E$19="Yes"),Rates!$E$26,IF(AND(C187="B",'Claim Details'!$E$28&gt;=Rates!$D$14,'Claim Details'!$E$28&lt;=Rates!$D$15,'Claim Details'!$E$19="No"),Rates!$D$26,IF(AND(C187="B",'Claim Details'!$E$28&gt;=Rates!$F$14,'Claim Details'!$E$28&lt;=Rates!$F$15,'Claim Details'!$E$19="Yes"),Rates!$G$26,IF(AND(C187="B",'Claim Details'!$E$28&gt;=Rates!$F$14,'Claim Details'!$E$28&lt;=Rates!$F$15,'Claim Details'!$E$19="No"),Rates!$F$26,IF(AND(C187="B",'Claim Details'!$E$28&gt;=Rates!$H$14,'Claim Details'!$E$28&lt;=Rates!$H$15,'Claim Details'!$E$19="Yes"),Rates!$I$26,IF(AND(C187="B",'Claim Details'!$E$28&gt;=Rates!$H$14,'Claim Details'!$E$28&lt;=Rates!$H$15,'Claim Details'!$E$19="No"),Rates!$H$26,IF(AND(C187="B",'Claim Details'!$E$28&gt;=Rates!$J$14,'Claim Details'!$E$28&lt;=Rates!$J$15,'Claim Details'!$E$19="Yes"),Rates!$K$26,IF(AND(C187="B",'Claim Details'!$E$28&gt;=Rates!$J$14,'Claim Details'!$E$28&lt;=Rates!$J$15,'Claim Details'!$E$19="No"),Rates!$J$26,IF(AND(C187="C",'Claim Details'!$E$28&gt;=Rates!$D$14,'Claim Details'!$E$28&lt;=Rates!$D$15,'Claim Details'!$E$19="Yes"),Rates!$E$27,IF(AND(C187="C",'Claim Details'!$E$28&gt;=Rates!$D$14,'Claim Details'!$E$28&lt;=Rates!$D$15,'Claim Details'!$E$19="No"),Rates!$D$27,IF(AND(C187="C",'Claim Details'!$E$28&gt;=Rates!$F$14,'Claim Details'!$E$28&lt;=Rates!$F$15,'Claim Details'!$E$19="Yes"),Rates!$G$27,IF(AND(C187="C",'Claim Details'!$E$28&gt;=Rates!$F$14,'Claim Details'!$E$28&lt;=Rates!$F$15,'Claim Details'!$E$19="No"),Rates!$F$27,IF(AND(C187="C",'Claim Details'!$E$28&gt;=Rates!$H$14,'Claim Details'!$E$28&lt;=Rates!$H$15,'Claim Details'!$E$19="Yes"),Rates!$I$27,IF(AND(C187="C",'Claim Details'!$E$28&gt;=Rates!$H$14,'Claim Details'!$E$28&lt;=Rates!$H$15,'Claim Details'!$E$19="No"),Rates!$H$27,IF(AND(C187="C",'Claim Details'!$E$28&gt;=Rates!$J$14,'Claim Details'!$E$28&lt;=Rates!$J$15,'Claim Details'!$E$19="Yes"),Rates!$K$27,IF(AND(C187="C",'Claim Details'!$E$28&gt;=Rates!$J$14,'Claim Details'!$E$28&lt;=Rates!$J$15,'Claim Details'!$E$19="No"),Rates!$J$27,"£0.00"))))))))))))))))))))))))</f>
        <v>£0.00</v>
      </c>
      <c r="AU187" s="191" t="str">
        <f>IF(AND(C187="A",'Claim Details'!$E$28&gt;=Rates!$D$14,'Claim Details'!$E$28&lt;=Rates!$D$15,'Claim Details'!$E$19="Yes"),Rates!$E$20,IF(AND(C187="A",'Claim Details'!$E$28&gt;=Rates!$D$14,'Claim Details'!$E$28&lt;=Rates!$D$15,'Claim Details'!$E$19="No"),Rates!$D$20,IF(AND(C187="A",'Claim Details'!$E$28&gt;=Rates!$F$14,'Claim Details'!$E$28&lt;=Rates!$F$15,'Claim Details'!$E$19="Yes"),Rates!$G$20,IF(AND(C187="A",'Claim Details'!$E$28&gt;=Rates!$F$14,'Claim Details'!$E$28&lt;=Rates!$F$15,'Claim Details'!$E$19="No"),Rates!$F$20,IF(AND(C187="A",'Claim Details'!$E$28&gt;=Rates!$H$14,'Claim Details'!$E$28&lt;=Rates!$H$15,'Claim Details'!$E$19="Yes"),Rates!$I$20,IF(AND(C187="A",'Claim Details'!$E$28&gt;=Rates!$H$14,'Claim Details'!$E$28&lt;=Rates!$H$15,'Claim Details'!$E$19="No"),Rates!$H$20,IF(AND(C187="A",'Claim Details'!$E$28&gt;=Rates!$J$14,'Claim Details'!$E$28&lt;=Rates!$J$15,'Claim Details'!$E$19="Yes"),Rates!$K$20,IF(AND(C187="A",'Claim Details'!$E$28&gt;=Rates!$J$14,'Claim Details'!$E$28&lt;=Rates!$J$15,'Claim Details'!$E$19="No"),Rates!$J$20,IF(AND(C187="B",'Claim Details'!$E$28&gt;=Rates!$D$14,'Claim Details'!$E$28&lt;=Rates!$D$15,'Claim Details'!$E$19="Yes"),Rates!$E$21,IF(AND(C187="B",'Claim Details'!$E$28&gt;=Rates!$D$14,'Claim Details'!$E$28&lt;=Rates!$D$15,'Claim Details'!$E$19="No"),Rates!$D$21,IF(AND(C187="B",'Claim Details'!$E$28&gt;=Rates!$F$14,'Claim Details'!$E$28&lt;=Rates!$F$15,'Claim Details'!$E$19="Yes"),Rates!$G$21,IF(AND(C187="B",'Claim Details'!$E$28&gt;=Rates!$F$14,'Claim Details'!$E$28&lt;=Rates!$F$15,'Claim Details'!$E$19="No"),Rates!$F$21,IF(AND(C187="B",'Claim Details'!$E$28&gt;=Rates!$H$14,'Claim Details'!$E$28&lt;=Rates!$H$15,'Claim Details'!$E$19="Yes"),Rates!$I$21,IF(AND(C187="B",'Claim Details'!$E$28&gt;=Rates!$H$14,'Claim Details'!$E$28&lt;=Rates!$H$15,'Claim Details'!$E$19="No"),Rates!$H$21,IF(AND(C187="B",'Claim Details'!$E$28&gt;=Rates!$J$14,'Claim Details'!$E$28&lt;=Rates!$J$15,'Claim Details'!$E$19="Yes"),Rates!$K$21,IF(AND(C187="B",'Claim Details'!$E$28&gt;=Rates!$J$14,'Claim Details'!$E$28&lt;=Rates!$J$15,'Claim Details'!$E$19="No"),Rates!$J$21,"£0.00"))))))))))))))))</f>
        <v>£0.00</v>
      </c>
      <c r="AV187" s="191" t="str">
        <f>IF(AND(C187="A",'Claim Details'!$E$28&gt;=Rates!$D$14,'Claim Details'!$E$28&lt;=Rates!$D$15,'Claim Details'!$E$19="Yes"),Rates!$E$22,IF(AND(C187="A",'Claim Details'!$E$28&gt;=Rates!$D$14,'Claim Details'!$E$28&lt;=Rates!$D$15,'Claim Details'!$E$19="No"),Rates!$D$22,IF(AND(C187="A",'Claim Details'!$E$28&gt;=Rates!$F$14,'Claim Details'!$E$28&lt;=Rates!$F$15,'Claim Details'!$E$19="Yes"),Rates!$G$22,IF(AND(C187="A",'Claim Details'!$E$28&gt;=Rates!$F$14,'Claim Details'!$E$28&lt;=Rates!$F$15,'Claim Details'!$E$19="No"),Rates!$F$22,IF(AND(C187="A",'Claim Details'!$E$28&gt;=Rates!$H$14,'Claim Details'!$E$28&lt;=Rates!$H$15,'Claim Details'!$E$19="Yes"),Rates!$I$22,IF(AND(C187="A",'Claim Details'!$E$28&gt;=Rates!$H$14,'Claim Details'!$E$28&lt;=Rates!$H$15,'Claim Details'!$E$19="No"),Rates!$H$22,IF(AND(C187="A",'Claim Details'!$E$28&gt;=Rates!$J$14,'Claim Details'!$E$28&lt;=Rates!$J$15,'Claim Details'!$E$19="Yes"),Rates!$K$22,IF(AND(C187="A",'Claim Details'!$E$28&gt;=Rates!$J$14,'Claim Details'!$E$28&lt;=Rates!$J$15,'Claim Details'!$E$19="No"),Rates!$J$22,IF(AND(C187="B",'Claim Details'!$E$28&gt;=Rates!$D$14,'Claim Details'!$E$28&lt;=Rates!$D$15,'Claim Details'!$E$19="Yes"),Rates!$E$23,IF(AND(C187="B",'Claim Details'!$E$28&gt;=Rates!$D$14,'Claim Details'!$E$28&lt;=Rates!$D$15,'Claim Details'!$E$19="No"),Rates!$D$23,IF(AND(C187="B",'Claim Details'!$E$28&gt;=Rates!$F$14,'Claim Details'!$E$28&lt;=Rates!$F$15,'Claim Details'!$E$19="Yes"),Rates!$G$23,IF(AND(C187="B",'Claim Details'!$E$28&gt;=Rates!$F$14,'Claim Details'!$E$28&lt;=Rates!$F$15,'Claim Details'!$E$19="No"),Rates!$F$23,IF(AND(C187="B",'Claim Details'!$E$28&gt;=Rates!$H$14,'Claim Details'!$E$28&lt;=Rates!$H$15,'Claim Details'!$E$19="Yes"),Rates!$I$23,IF(AND(C187="B",'Claim Details'!$E$28&gt;=Rates!$H$14,'Claim Details'!$E$28&lt;=Rates!$H$15,'Claim Details'!$E$19="No"),Rates!$H$23,IF(AND(C187="B",'Claim Details'!$E$28&gt;=Rates!$J$14,'Claim Details'!$E$28&lt;=Rates!$J$15,'Claim Details'!$E$19="Yes"),Rates!$K$23,IF(AND(C187="B",'Claim Details'!$E$28&gt;=Rates!$J$14,'Claim Details'!$E$28&lt;=Rates!$J$15,'Claim Details'!$E$19="No"),Rates!$J$23,IF(AND(C187="C",'Claim Details'!$E$28&gt;=Rates!$D$14,'Claim Details'!$E$28&lt;=Rates!$D$15,'Claim Details'!$E$19="Yes"),Rates!$E$24,IF(AND(C187="C",'Claim Details'!$E$28&gt;=Rates!$D$14,'Claim Details'!$E$28&lt;=Rates!$D$15,'Claim Details'!$E$19="No"),Rates!$D$24,IF(AND(C187="C",'Claim Details'!$E$28&gt;=Rates!$F$14,'Claim Details'!$E$28&lt;=Rates!$F$15,'Claim Details'!$E$19="Yes"),Rates!$G$24,IF(AND(C187="C",'Claim Details'!$E$28&gt;=Rates!$F$14,'Claim Details'!$E$28&lt;=Rates!$F$15,'Claim Details'!$E$19="No"),Rates!$F$24,IF(AND(C187="C",'Claim Details'!$E$28&gt;=Rates!$H$14,'Claim Details'!$E$28&lt;=Rates!$H$15,'Claim Details'!$E$19="Yes"),Rates!$I$24,IF(AND(C187="C",'Claim Details'!$E$28&gt;=Rates!$H$14,'Claim Details'!$E$28&lt;=Rates!$H$15,'Claim Details'!$E$19="No"),Rates!$H$24,IF(AND(C187="C",'Claim Details'!$E$28&gt;=Rates!$J$14,'Claim Details'!$E$28&lt;=Rates!$J$15,'Claim Details'!$E$19="Yes"),Rates!$K$24,IF(AND(C187="C",'Claim Details'!$E$28&gt;=Rates!$J$14,'Claim Details'!$E$28&lt;=Rates!$J$15,'Claim Details'!$E$19="No"),Rates!$J$24,"£0.00"))))))))))))))))))))))))</f>
        <v>£0.00</v>
      </c>
      <c r="AW187" s="1"/>
      <c r="AX187" s="189" t="str">
        <f>IF(AND(U187="A",'Claim Details'!$I$28&gt;=Rates!$D$14,'Claim Details'!$I$28&lt;=Rates!$D$15,'Claim Details'!$I$19="Yes"),Rates!$J$17,IF(AND(U187="A",'Claim Details'!$I$28&gt;=Rates!$D$14,'Claim Details'!$I$28&lt;=Rates!$D$15,'Claim Details'!$I$19="No"),Rates!$D$17,IF(AND(U187="A",'Claim Details'!$I$28&gt;=Rates!$F$14,'Claim Details'!$I$28&lt;=Rates!$F$15,'Claim Details'!$I$19="Yes"),Rates!$G$17,IF(AND(U187="A",'Claim Details'!$I$28&gt;=Rates!$F$14,'Claim Details'!$I$28&lt;=Rates!$F$15,'Claim Details'!$I$19="No"),Rates!$F$17,IF(AND(U187="A",'Claim Details'!$I$28&gt;=Rates!$H$14,'Claim Details'!$I$28&lt;=Rates!$H$15,'Claim Details'!$I$19="Yes"),Rates!$I$17,IF(AND(U187="A",'Claim Details'!$I$28&gt;=Rates!$H$14,'Claim Details'!$I$28&lt;=Rates!$H$15,'Claim Details'!$I$19="No"),Rates!$H$17,IF(AND(U187="A",'Claim Details'!$I$28&gt;=Rates!$J$14,'Claim Details'!$I$28&lt;=Rates!$J$15,'Claim Details'!$I$19="Yes"),Rates!$K$17,IF(AND(U187="A",'Claim Details'!$I$28&gt;=Rates!$J$14,'Claim Details'!$I$28&lt;=Rates!$J$15,'Claim Details'!$I$19="No"),Rates!$J$17,IF(AND(U187="B",'Claim Details'!$I$28&gt;=Rates!$D$14,'Claim Details'!$I$28&lt;=Rates!$D$15,'Claim Details'!$I$19="Yes"),Rates!$E$18,IF(AND(U187="B",'Claim Details'!$I$28&gt;=Rates!$D$14,'Claim Details'!$I$28&lt;=Rates!$D$15,'Claim Details'!$I$19="No"),Rates!$D$18,IF(AND(U187="B",'Claim Details'!$I$28&gt;=Rates!$F$14,'Claim Details'!$I$28&lt;=Rates!$F$15,'Claim Details'!$I$19="Yes"),Rates!$G$18,IF(AND(U187="B",'Claim Details'!$I$28&gt;=Rates!$F$14,'Claim Details'!$I$28&lt;=Rates!$F$15,'Claim Details'!$I$19="No"),Rates!$F$18,IF(AND(U187="B",'Claim Details'!$I$28&gt;=Rates!$H$14,'Claim Details'!$I$28&lt;=Rates!$H$15,'Claim Details'!$I$19="Yes"),Rates!$I$18,IF(AND(U187="B",'Claim Details'!$I$28&gt;=Rates!$H$14,'Claim Details'!$I$28&lt;=Rates!$H$15,'Claim Details'!$I$19="No"),Rates!$H$18,IF(AND(U187="B",'Claim Details'!$I$28&gt;=Rates!$J$14,'Claim Details'!$I$28&lt;=Rates!$J$15,'Claim Details'!$I$19="Yes"),Rates!$K$18,IF(AND(U187="B",'Claim Details'!$I$28&gt;=Rates!$J$14,'Claim Details'!$I$28&lt;=Rates!$J$15,'Claim Details'!$I$19="No"),Rates!$J$18,IF(AND(U187="C",'Claim Details'!$I$28&gt;=Rates!$D$14,'Claim Details'!$I$28&lt;=Rates!$D$15,'Claim Details'!$I$19="Yes"),Rates!$E$19,IF(AND(U187="C",'Claim Details'!$I$28&gt;=Rates!$D$14,'Claim Details'!$I$28&lt;=Rates!$D$15,'Claim Details'!$I$19="No"),Rates!$D$19,IF(AND(U187="C",'Claim Details'!$I$28&gt;=Rates!$F$14,'Claim Details'!$I$28&lt;=Rates!$F$15,'Claim Details'!$I$19="Yes"),Rates!$G$19,IF(AND(U187="C",'Claim Details'!$I$28&gt;=Rates!$F$14,'Claim Details'!$I$28&lt;=Rates!$F$15,'Claim Details'!$I$19="No"),Rates!$F$19,IF(AND(U187="C",'Claim Details'!$I$28&gt;=Rates!$H$14,'Claim Details'!$I$28&lt;=Rates!$H$15,'Claim Details'!$I$19="Yes"),Rates!$I$19,IF(AND(U187="C",'Claim Details'!$I$28&gt;=Rates!$H$14,'Claim Details'!$I$28&lt;=Rates!$H$15,'Claim Details'!$I$19="No"),Rates!$H$19,IF(AND(U187="C",'Claim Details'!$I$28&gt;=Rates!$J$14,'Claim Details'!$I$28&lt;=Rates!$J$15,'Claim Details'!$I$19="Yes"),Rates!$K$19,IF(AND(U187="C",'Claim Details'!$I$28&gt;=Rates!$J$14,'Claim Details'!$I$28&lt;=Rates!$J$15,'Claim Details'!$I$19="No"),Rates!$J$19,"£0.00"))))))))))))))))))))))))</f>
        <v>£0.00</v>
      </c>
      <c r="AY187" s="189" t="str">
        <f>IF(AND(C187="A",'Claim Details'!$I$28&gt;=Rates!$D$14,'Claim Details'!$I$28&lt;=Rates!$D$15,'Claim Details'!$I$19="Yes"),Rates!$J$25,IF(AND(C187="A",'Claim Details'!$I$28&gt;=Rates!$D$14,'Claim Details'!$I$28&lt;=Rates!$D$15,'Claim Details'!$I$19="No"),Rates!$D$25,IF(AND(C187="A",'Claim Details'!$I$28&gt;=Rates!$F$14,'Claim Details'!$I$28&lt;=Rates!$F$15,'Claim Details'!$I$19="Yes"),Rates!$G$25,IF(AND(C187="A",'Claim Details'!$I$28&gt;=Rates!$F$14,'Claim Details'!$I$28&lt;=Rates!$F$15,'Claim Details'!$I$19="No"),Rates!$F$25,IF(AND(C187="A",'Claim Details'!$I$28&gt;=Rates!$H$14,'Claim Details'!$I$28&lt;=Rates!$H$15,'Claim Details'!$I$19="Yes"),Rates!$I$25,IF(AND(C187="A",'Claim Details'!$I$28&gt;=Rates!$H$14,'Claim Details'!$I$28&lt;=Rates!$H$15,'Claim Details'!$I$19="No"),Rates!$H$25,IF(AND(C187="A",'Claim Details'!$I$28&gt;=Rates!$J$14,'Claim Details'!$I$28&lt;=Rates!$J$15,'Claim Details'!$I$19="Yes"),Rates!$K$25,IF(AND(C187="A",'Claim Details'!$I$28&gt;=Rates!$J$14,'Claim Details'!$I$28&lt;=Rates!$J$15,'Claim Details'!$I$19="No"),Rates!$J$25,IF(AND(C187="B",'Claim Details'!$I$28&gt;=Rates!$D$14,'Claim Details'!$I$28&lt;=Rates!$D$15,'Claim Details'!$I$19="Yes"),Rates!$E$26,IF(AND(C187="B",'Claim Details'!$I$28&gt;=Rates!$D$14,'Claim Details'!$I$28&lt;=Rates!$D$15,'Claim Details'!$I$19="No"),Rates!$D$26,IF(AND(C187="B",'Claim Details'!$I$28&gt;=Rates!$F$14,'Claim Details'!$I$28&lt;=Rates!$F$15,'Claim Details'!$I$19="Yes"),Rates!$G$26,IF(AND(C187="B",'Claim Details'!$I$28&gt;=Rates!$F$14,'Claim Details'!$I$28&lt;=Rates!$F$15,'Claim Details'!$I$19="No"),Rates!$F$26,IF(AND(C187="B",'Claim Details'!$I$28&gt;=Rates!$H$14,'Claim Details'!$I$28&lt;=Rates!$H$15,'Claim Details'!$I$19="Yes"),Rates!$I$26,IF(AND(C187="B",'Claim Details'!$I$28&gt;=Rates!$H$14,'Claim Details'!$I$28&lt;=Rates!$H$15,'Claim Details'!$I$19="No"),Rates!$H$26,IF(AND(C187="B",'Claim Details'!$I$28&gt;=Rates!$J$14,'Claim Details'!$I$28&lt;=Rates!$J$15,'Claim Details'!$I$19="Yes"),Rates!$K$26,IF(AND(C187="B",'Claim Details'!$I$28&gt;=Rates!$J$14,'Claim Details'!$I$28&lt;=Rates!$J$15,'Claim Details'!$I$19="No"),Rates!$J$26,IF(AND(C187="C",'Claim Details'!$I$28&gt;=Rates!$D$14,'Claim Details'!$I$28&lt;=Rates!$D$15,'Claim Details'!$I$19="Yes"),Rates!$E$27,IF(AND(C187="C",'Claim Details'!$I$28&gt;=Rates!$D$14,'Claim Details'!$I$28&lt;=Rates!$D$15,'Claim Details'!$I$19="No"),Rates!$D$27,IF(AND(C187="C",'Claim Details'!$I$28&gt;=Rates!$F$14,'Claim Details'!$I$28&lt;=Rates!$F$15,'Claim Details'!$I$19="Yes"),Rates!$G$27,IF(AND(C187="C",'Claim Details'!$I$28&gt;=Rates!$F$14,'Claim Details'!$I$28&lt;=Rates!$F$15,'Claim Details'!$I$19="No"),Rates!$F$27,IF(AND(C187="C",'Claim Details'!$I$28&gt;=Rates!$H$14,'Claim Details'!$I$28&lt;=Rates!$H$15,'Claim Details'!$I$19="Yes"),Rates!$I$27,IF(AND(C187="C",'Claim Details'!$I$28&gt;=Rates!$H$14,'Claim Details'!$I$28&lt;=Rates!$H$15,'Claim Details'!$I$19="No"),Rates!$H$27,IF(AND(C187="C",'Claim Details'!$I$28&gt;=Rates!$J$14,'Claim Details'!$I$28&lt;=Rates!$J$15,'Claim Details'!$I$19="Yes"),Rates!$K$27,IF(AND(C187="C",'Claim Details'!$I$28&gt;=Rates!$J$14,'Claim Details'!$I$28&lt;=Rates!$J$15,'Claim Details'!$I$19="No"),Rates!$J$27,"£0.00"))))))))))))))))))))))))</f>
        <v>£0.00</v>
      </c>
      <c r="AZ187" s="189" t="str">
        <f>IF(AND(C187="A",'Claim Details'!$I$28&gt;=Rates!$D$14,'Claim Details'!$I$28&lt;=Rates!$D$15,'Claim Details'!$I$19="Yes"),Rates!$E$20,IF(AND(C187="A",'Claim Details'!$I$28&gt;=Rates!$D$14,'Claim Details'!$I$28&lt;=Rates!$D$15,'Claim Details'!$I$19="No"),Rates!$D$20,IF(AND(C187="A",'Claim Details'!$I$28&gt;=Rates!$F$14,'Claim Details'!$I$28&lt;=Rates!$F$15,'Claim Details'!$I$19="Yes"),Rates!$G$20,IF(AND(C187="A",'Claim Details'!$I$28&gt;=Rates!$F$14,'Claim Details'!$I$28&lt;=Rates!$F$15,'Claim Details'!$I$19="No"),Rates!$F$20,IF(AND(C187="A",'Claim Details'!$I$28&gt;=Rates!$H$14,'Claim Details'!$I$28&lt;=Rates!$H$15,'Claim Details'!$I$19="Yes"),Rates!$I$20,IF(AND(C187="A",'Claim Details'!$I$28&gt;=Rates!$H$14,'Claim Details'!$I$28&lt;=Rates!$H$15,'Claim Details'!$I$19="No"),Rates!$H$20,IF(AND(C187="A",'Claim Details'!$I$28&gt;=Rates!$J$14,'Claim Details'!$I$28&lt;=Rates!$J$15,'Claim Details'!$I$19="Yes"),Rates!$K$20,IF(AND(C187="A",'Claim Details'!$I$28&gt;=Rates!$J$14,'Claim Details'!$I$28&lt;=Rates!$J$15,'Claim Details'!$I$19="No"),Rates!$J$20,IF(AND(C187="B",'Claim Details'!$I$28&gt;=Rates!$D$14,'Claim Details'!$I$28&lt;=Rates!$D$15,'Claim Details'!$I$19="Yes"),Rates!$E$21,IF(AND(C187="B",'Claim Details'!$I$28&gt;=Rates!$D$14,'Claim Details'!$I$28&lt;=Rates!$D$15,'Claim Details'!$I$19="No"),Rates!$D$21,IF(AND(C187="B",'Claim Details'!$I$28&gt;=Rates!$F$14,'Claim Details'!$I$28&lt;=Rates!$F$15,'Claim Details'!$I$19="Yes"),Rates!$G$21,IF(AND(C187="B",'Claim Details'!$I$28&gt;=Rates!$F$14,'Claim Details'!$I$28&lt;=Rates!$F$15,'Claim Details'!$I$19="No"),Rates!$F$21,IF(AND(C187="B",'Claim Details'!$I$28&gt;=Rates!$H$14,'Claim Details'!$I$28&lt;=Rates!$H$15,'Claim Details'!$I$19="Yes"),Rates!$I$21,IF(AND(C187="B",'Claim Details'!$I$28&gt;=Rates!$H$14,'Claim Details'!$I$28&lt;=Rates!$H$15,'Claim Details'!$I$19="No"),Rates!$H$21,IF(AND(C187="B",'Claim Details'!$I$28&gt;=Rates!$J$14,'Claim Details'!$I$28&lt;=Rates!$J$15,'Claim Details'!$I$19="Yes"),Rates!$K$21,IF(AND(C187="B",'Claim Details'!$I$28&gt;=Rates!$J$14,'Claim Details'!$I$28&lt;=Rates!$J$15,'Claim Details'!$I$19="No"),Rates!$J$21,"£0.00"))))))))))))))))</f>
        <v>£0.00</v>
      </c>
      <c r="BA187" s="189" t="str">
        <f>IF(AND(C187="A",'Claim Details'!$I$28&gt;=Rates!$D$14,'Claim Details'!$I$28&lt;=Rates!$D$15,'Claim Details'!$I$19="Yes"),Rates!$E$22,IF(AND(C187="A",'Claim Details'!$I$28&gt;=Rates!$D$14,'Claim Details'!$I$28&lt;=Rates!$D$15,'Claim Details'!$I$19="No"),Rates!$D$22,IF(AND(C187="A",'Claim Details'!$I$28&gt;=Rates!$F$14,'Claim Details'!$I$28&lt;=Rates!$F$15,'Claim Details'!$I$19="Yes"),Rates!$G$22,IF(AND(C187="A",'Claim Details'!$I$28&gt;=Rates!$F$14,'Claim Details'!$I$28&lt;=Rates!$F$15,'Claim Details'!$I$19="No"),Rates!$F$22,IF(AND(C187="A",'Claim Details'!$I$28&gt;=Rates!$H$14,'Claim Details'!$I$28&lt;=Rates!$H$15,'Claim Details'!$I$19="Yes"),Rates!$I$22,IF(AND(C187="A",'Claim Details'!$I$28&gt;=Rates!$H$14,'Claim Details'!$I$28&lt;=Rates!$H$15,'Claim Details'!$I$19="No"),Rates!$H$22,IF(AND(C187="A",'Claim Details'!$I$28&gt;=Rates!$J$14,'Claim Details'!$I$28&lt;=Rates!$J$15,'Claim Details'!$I$19="Yes"),Rates!$K$22,IF(AND(C187="A",'Claim Details'!$I$28&gt;=Rates!$J$14,'Claim Details'!$I$28&lt;=Rates!$J$15,'Claim Details'!$I$19="No"),Rates!$J$22,IF(AND(C187="B",'Claim Details'!$I$28&gt;=Rates!$D$14,'Claim Details'!$I$28&lt;=Rates!$D$15,'Claim Details'!$I$19="Yes"),Rates!$E$23,IF(AND(C187="B",'Claim Details'!$I$28&gt;=Rates!$D$14,'Claim Details'!$I$28&lt;=Rates!$D$15,'Claim Details'!$I$19="No"),Rates!$D$23,IF(AND(C187="B",'Claim Details'!$I$28&gt;=Rates!$F$14,'Claim Details'!$I$28&lt;=Rates!$F$15,'Claim Details'!$I$19="Yes"),Rates!$G$23,IF(AND(C187="B",'Claim Details'!$I$28&gt;=Rates!$F$14,'Claim Details'!$I$28&lt;=Rates!$F$15,'Claim Details'!$I$19="No"),Rates!$F$23,IF(AND(C187="B",'Claim Details'!$I$28&gt;=Rates!$H$14,'Claim Details'!$I$28&lt;=Rates!$H$15,'Claim Details'!$I$19="Yes"),Rates!$I$23,IF(AND(C187="B",'Claim Details'!$I$28&gt;=Rates!$H$14,'Claim Details'!$I$28&lt;=Rates!$H$15,'Claim Details'!$I$19="No"),Rates!$H$23,IF(AND(C187="B",'Claim Details'!$I$28&gt;=Rates!$J$14,'Claim Details'!$I$28&lt;=Rates!$J$15,'Claim Details'!$I$19="Yes"),Rates!$K$23,IF(AND(C187="B",'Claim Details'!$I$28&gt;=Rates!$J$14,'Claim Details'!$I$28&lt;=Rates!$J$15,'Claim Details'!$I$19="No"),Rates!$J$23,IF(AND(C187="C",'Claim Details'!$I$28&gt;=Rates!$D$14,'Claim Details'!$I$28&lt;=Rates!$D$15,'Claim Details'!$I$19="Yes"),Rates!$E$24,IF(AND(C187="C",'Claim Details'!$I$28&gt;=Rates!$D$14,'Claim Details'!$I$28&lt;=Rates!$D$15,'Claim Details'!$I$19="No"),Rates!$D$24,IF(AND(C187="C",'Claim Details'!$I$28&gt;=Rates!$F$14,'Claim Details'!$I$28&lt;=Rates!$F$15,'Claim Details'!$I$19="Yes"),Rates!$G$24,IF(AND(C187="C",'Claim Details'!$I$28&gt;=Rates!$F$14,'Claim Details'!$I$28&lt;=Rates!$F$15,'Claim Details'!$I$19="No"),Rates!$F$24,IF(AND(C187="C",'Claim Details'!$I$28&gt;=Rates!$H$14,'Claim Details'!$I$28&lt;=Rates!$H$15,'Claim Details'!$I$19="Yes"),Rates!$I$24,IF(AND(C187="C",'Claim Details'!$I$28&gt;=Rates!$H$14,'Claim Details'!$I$28&lt;=Rates!$H$15,'Claim Details'!$I$19="No"),Rates!$H$24,IF(AND(C187="C",'Claim Details'!$I$28&gt;=Rates!$J$14,'Claim Details'!$I$28&lt;=Rates!$J$15,'Claim Details'!$I$19="Yes"),Rates!$K$24,IF(AND(C187="C",'Claim Details'!$I$28&gt;=Rates!$J$14,'Claim Details'!$I$28&lt;=Rates!$J$15,'Claim Details'!$I$19="No"),Rates!$J$24,"£0.00"))))))))))))))))))))))))</f>
        <v>£0.00</v>
      </c>
      <c r="BB187" s="189" t="str">
        <f t="shared" si="42"/>
        <v>£0.00</v>
      </c>
      <c r="BC187" s="1"/>
      <c r="BD187" s="189" t="str">
        <f>IF(AND(AE187="A",'Claim Details'!$I$28&gt;=Rates!$D$14,'Claim Details'!$I$28&lt;=Rates!$D$15,'Claim Details'!$I$19="Yes"),Rates!$J$17,IF(AND(AE187="A",'Claim Details'!$I$28&gt;=Rates!$D$14,'Claim Details'!$I$28&lt;=Rates!$D$15,'Claim Details'!$I$19="No"),Rates!$D$17,IF(AND(AE187="A",'Claim Details'!$I$28&gt;=Rates!$F$14,'Claim Details'!$I$28&lt;=Rates!$F$15,'Claim Details'!$I$19="Yes"),Rates!$G$17,IF(AND(AE187="A",'Claim Details'!$I$28&gt;=Rates!$F$14,'Claim Details'!$I$28&lt;=Rates!$F$15,'Claim Details'!$I$19="No"),Rates!$F$17,IF(AND(AE187="A",'Claim Details'!$I$28&gt;=Rates!$H$14,'Claim Details'!$I$28&lt;=Rates!$H$15,'Claim Details'!$I$19="Yes"),Rates!$I$17,IF(AND(AE187="A",'Claim Details'!$I$28&gt;=Rates!$H$14,'Claim Details'!$I$28&lt;=Rates!$H$15,'Claim Details'!$I$19="No"),Rates!$H$17,IF(AND(AE187="A",'Claim Details'!$I$28&gt;=Rates!$J$14,'Claim Details'!$I$28&lt;=Rates!$J$15,'Claim Details'!$I$19="Yes"),Rates!$K$17,IF(AND(AE187="A",'Claim Details'!$I$28&gt;=Rates!$J$14,'Claim Details'!$I$28&lt;=Rates!$J$15,'Claim Details'!$I$19="No"),Rates!$J$17,IF(AND(AE187="B",'Claim Details'!$I$28&gt;=Rates!$D$14,'Claim Details'!$I$28&lt;=Rates!$D$15,'Claim Details'!$I$19="Yes"),Rates!$E$18,IF(AND(AE187="B",'Claim Details'!$I$28&gt;=Rates!$D$14,'Claim Details'!$I$28&lt;=Rates!$D$15,'Claim Details'!$I$19="No"),Rates!$D$18,IF(AND(AE187="B",'Claim Details'!$I$28&gt;=Rates!$F$14,'Claim Details'!$I$28&lt;=Rates!$F$15,'Claim Details'!$I$19="Yes"),Rates!$G$18,IF(AND(AE187="B",'Claim Details'!$I$28&gt;=Rates!$F$14,'Claim Details'!$I$28&lt;=Rates!$F$15,'Claim Details'!$I$19="No"),Rates!$F$18,IF(AND(AE187="B",'Claim Details'!$I$28&gt;=Rates!$H$14,'Claim Details'!$I$28&lt;=Rates!$H$15,'Claim Details'!$I$19="Yes"),Rates!$I$18,IF(AND(AE187="B",'Claim Details'!$I$28&gt;=Rates!$H$14,'Claim Details'!$I$28&lt;=Rates!$H$15,'Claim Details'!$I$19="No"),Rates!$H$18,IF(AND(AE187="B",'Claim Details'!$I$28&gt;=Rates!$J$14,'Claim Details'!$I$28&lt;=Rates!$J$15,'Claim Details'!$I$19="Yes"),Rates!$K$18,IF(AND(AE187="B",'Claim Details'!$I$28&gt;=Rates!$J$14,'Claim Details'!$I$28&lt;=Rates!$J$15,'Claim Details'!$I$19="No"),Rates!$J$18,IF(AND(AE187="C",'Claim Details'!$I$28&gt;=Rates!$D$14,'Claim Details'!$I$28&lt;=Rates!$D$15,'Claim Details'!$I$19="Yes"),Rates!$E$19,IF(AND(AE187="C",'Claim Details'!$I$28&gt;=Rates!$D$14,'Claim Details'!$I$28&lt;=Rates!$D$15,'Claim Details'!$I$19="No"),Rates!$D$19,IF(AND(AE187="C",'Claim Details'!$I$28&gt;=Rates!$F$14,'Claim Details'!$I$28&lt;=Rates!$F$15,'Claim Details'!$I$19="Yes"),Rates!$G$19,IF(AND(AE187="C",'Claim Details'!$I$28&gt;=Rates!$F$14,'Claim Details'!$I$28&lt;=Rates!$F$15,'Claim Details'!$I$19="No"),Rates!$F$19,IF(AND(AE187="C",'Claim Details'!$I$28&gt;=Rates!$H$14,'Claim Details'!$I$28&lt;=Rates!$H$15,'Claim Details'!$I$19="Yes"),Rates!$I$19,IF(AND(AE187="C",'Claim Details'!$I$28&gt;=Rates!$H$14,'Claim Details'!$I$28&lt;=Rates!$H$15,'Claim Details'!$I$19="No"),Rates!$H$19,IF(AND(AE187="C",'Claim Details'!$I$28&gt;=Rates!$J$14,'Claim Details'!$I$28&lt;=Rates!$J$15,'Claim Details'!$I$19="Yes"),Rates!$K$19,IF(AND(AE187="C",'Claim Details'!$I$28&gt;=Rates!$J$14,'Claim Details'!$I$28&lt;=Rates!$J$15,'Claim Details'!$I$19="No"),Rates!$J$19,"£0.00"))))))))))))))))))))))))</f>
        <v>£0.00</v>
      </c>
      <c r="BE187" s="189" t="str">
        <f>IF(AND(AE187="A",'Claim Details'!$I$28&gt;=Rates!$D$14,'Claim Details'!$I$28&lt;=Rates!$D$15,'Claim Details'!$I$19="Yes"),Rates!$J$25,IF(AND(AE187="A",'Claim Details'!$I$28&gt;=Rates!$D$14,'Claim Details'!$I$28&lt;=Rates!$D$15,'Claim Details'!$I$19="No"),Rates!$D$25,IF(AND(AE187="A",'Claim Details'!$I$28&gt;=Rates!$F$14,'Claim Details'!$I$28&lt;=Rates!$F$15,'Claim Details'!$I$19="Yes"),Rates!$G$25,IF(AND(AE187="A",'Claim Details'!$I$28&gt;=Rates!$F$14,'Claim Details'!$I$28&lt;=Rates!$F$15,'Claim Details'!$I$19="No"),Rates!$F$25,IF(AND(AE187="A",'Claim Details'!$I$28&gt;=Rates!$H$14,'Claim Details'!$I$28&lt;=Rates!$H$15,'Claim Details'!$I$19="Yes"),Rates!$I$25,IF(AND(AE187="A",'Claim Details'!$I$28&gt;=Rates!$H$14,'Claim Details'!$I$28&lt;=Rates!$H$15,'Claim Details'!$I$19="No"),Rates!$H$25,IF(AND(AE187="A",'Claim Details'!$I$28&gt;=Rates!$J$14,'Claim Details'!$I$28&lt;=Rates!$J$15,'Claim Details'!$I$19="Yes"),Rates!$K$25,IF(AND(AE187="A",'Claim Details'!$I$28&gt;=Rates!$J$14,'Claim Details'!$I$28&lt;=Rates!$J$15,'Claim Details'!$I$19="No"),Rates!$J$25,IF(AND(AE187="B",'Claim Details'!$I$28&gt;=Rates!$D$14,'Claim Details'!$I$28&lt;=Rates!$D$15,'Claim Details'!$I$19="Yes"),Rates!$E$26,IF(AND(AE187="B",'Claim Details'!$I$28&gt;=Rates!$D$14,'Claim Details'!$I$28&lt;=Rates!$D$15,'Claim Details'!$I$19="No"),Rates!$D$26,IF(AND(AE187="B",'Claim Details'!$I$28&gt;=Rates!$F$14,'Claim Details'!$I$28&lt;=Rates!$F$15,'Claim Details'!$I$19="Yes"),Rates!$G$26,IF(AND(AE187="B",'Claim Details'!$I$28&gt;=Rates!$F$14,'Claim Details'!$I$28&lt;=Rates!$F$15,'Claim Details'!$I$19="No"),Rates!$F$26,IF(AND(AE187="B",'Claim Details'!$I$28&gt;=Rates!$H$14,'Claim Details'!$I$28&lt;=Rates!$H$15,'Claim Details'!$I$19="Yes"),Rates!$I$26,IF(AND(AE187="B",'Claim Details'!$I$28&gt;=Rates!$H$14,'Claim Details'!$I$28&lt;=Rates!$H$15,'Claim Details'!$I$19="No"),Rates!$H$26,IF(AND(AE187="B",'Claim Details'!$I$28&gt;=Rates!$J$14,'Claim Details'!$I$28&lt;=Rates!$J$15,'Claim Details'!$I$19="Yes"),Rates!$K$26,IF(AND(AE187="B",'Claim Details'!$I$28&gt;=Rates!$J$14,'Claim Details'!$I$28&lt;=Rates!$J$15,'Claim Details'!$I$19="No"),Rates!$J$26,IF(AND(AE187="C",'Claim Details'!$I$28&gt;=Rates!$D$14,'Claim Details'!$I$28&lt;=Rates!$D$15,'Claim Details'!$I$19="Yes"),Rates!$E$27,IF(AND(AE187="C",'Claim Details'!$I$28&gt;=Rates!$D$14,'Claim Details'!$I$28&lt;=Rates!$D$15,'Claim Details'!$I$19="No"),Rates!$D$27,IF(AND(AE187="C",'Claim Details'!$I$28&gt;=Rates!$F$14,'Claim Details'!$I$28&lt;=Rates!$F$15,'Claim Details'!$I$19="Yes"),Rates!$G$27,IF(AND(AE187="C",'Claim Details'!$I$28&gt;=Rates!$F$14,'Claim Details'!$I$28&lt;=Rates!$F$15,'Claim Details'!$I$19="No"),Rates!$F$27,IF(AND(AE187="C",'Claim Details'!$I$28&gt;=Rates!$H$14,'Claim Details'!$I$28&lt;=Rates!$H$15,'Claim Details'!$I$19="Yes"),Rates!$I$27,IF(AND(AE187="C",'Claim Details'!$I$28&gt;=Rates!$H$14,'Claim Details'!$I$28&lt;=Rates!$H$15,'Claim Details'!$I$19="No"),Rates!$H$27,IF(AND(AE187="C",'Claim Details'!$I$28&gt;=Rates!$J$14,'Claim Details'!$I$28&lt;=Rates!$J$15,'Claim Details'!$I$19="Yes"),Rates!$K$27,IF(AND(AE187="C",'Claim Details'!$I$28&gt;=Rates!$J$14,'Claim Details'!$I$28&lt;=Rates!$J$15,'Claim Details'!$I$19="No"),Rates!$J$27,"£0.00"))))))))))))))))))))))))</f>
        <v>£0.00</v>
      </c>
      <c r="BF187" s="189" t="str">
        <f>IF(AND(AE187="A",'Claim Details'!$I$28&gt;=Rates!$D$14,'Claim Details'!$I$28&lt;=Rates!$D$15,'Claim Details'!$I$19="Yes"),Rates!$E$20,IF(AND(AE187="A",'Claim Details'!$I$28&gt;=Rates!$D$14,'Claim Details'!$I$28&lt;=Rates!$D$15,'Claim Details'!$I$19="No"),Rates!$D$20,IF(AND(AE187="A",'Claim Details'!$I$28&gt;=Rates!$F$14,'Claim Details'!$I$28&lt;=Rates!$F$15,'Claim Details'!$I$19="Yes"),Rates!$G$20,IF(AND(AE187="A",'Claim Details'!$I$28&gt;=Rates!$F$14,'Claim Details'!$I$28&lt;=Rates!$F$15,'Claim Details'!$I$19="No"),Rates!$F$20,IF(AND(AE187="A",'Claim Details'!$I$28&gt;=Rates!$H$14,'Claim Details'!$I$28&lt;=Rates!$H$15,'Claim Details'!$I$19="Yes"),Rates!$I$20,IF(AND(AE187="A",'Claim Details'!$I$28&gt;=Rates!$H$14,'Claim Details'!$I$28&lt;=Rates!$H$15,'Claim Details'!$I$19="No"),Rates!$H$20,IF(AND(AE187="A",'Claim Details'!$I$28&gt;=Rates!$J$14,'Claim Details'!$I$28&lt;=Rates!$J$15,'Claim Details'!$I$19="Yes"),Rates!$K$20,IF(AND(AE187="A",'Claim Details'!$I$28&gt;=Rates!$J$14,'Claim Details'!$I$28&lt;=Rates!$J$15,'Claim Details'!$I$19="No"),Rates!$J$20,IF(AND(AE187="B",'Claim Details'!$I$28&gt;=Rates!$D$14,'Claim Details'!$I$28&lt;=Rates!$D$15,'Claim Details'!$I$19="Yes"),Rates!$E$21,IF(AND(AE187="B",'Claim Details'!$I$28&gt;=Rates!$D$14,'Claim Details'!$I$28&lt;=Rates!$D$15,'Claim Details'!$I$19="No"),Rates!$D$21,IF(AND(AE187="B",'Claim Details'!$I$28&gt;=Rates!$F$14,'Claim Details'!$I$28&lt;=Rates!$F$15,'Claim Details'!$I$19="Yes"),Rates!$G$21,IF(AND(AE187="B",'Claim Details'!$I$28&gt;=Rates!$F$14,'Claim Details'!$I$28&lt;=Rates!$F$15,'Claim Details'!$I$19="No"),Rates!$F$21,IF(AND(AE187="B",'Claim Details'!$I$28&gt;=Rates!$H$14,'Claim Details'!$I$28&lt;=Rates!$H$15,'Claim Details'!$I$19="Yes"),Rates!$I$21,IF(AND(AE187="B",'Claim Details'!$I$28&gt;=Rates!$H$14,'Claim Details'!$I$28&lt;=Rates!$H$15,'Claim Details'!$I$19="No"),Rates!$H$21,IF(AND(AE187="B",'Claim Details'!$I$28&gt;=Rates!$J$14,'Claim Details'!$I$28&lt;=Rates!$J$15,'Claim Details'!$I$19="Yes"),Rates!$K$21,IF(AND(AE187="B",'Claim Details'!$I$28&gt;=Rates!$J$14,'Claim Details'!$I$28&lt;=Rates!$J$15,'Claim Details'!$I$19="No"),Rates!$J$21,"£0.00"))))))))))))))))</f>
        <v>£0.00</v>
      </c>
      <c r="BG187" s="189" t="str">
        <f>IF(AND(AE187="A",'Claim Details'!$I$28&gt;=Rates!$D$14,'Claim Details'!$I$28&lt;=Rates!$D$15,'Claim Details'!$I$19="Yes"),Rates!$E$22,IF(AND(AE187="A",'Claim Details'!$I$28&gt;=Rates!$D$14,'Claim Details'!$I$28&lt;=Rates!$D$15,'Claim Details'!$I$19="No"),Rates!$D$22,IF(AND(AE187="A",'Claim Details'!$I$28&gt;=Rates!$F$14,'Claim Details'!$I$28&lt;=Rates!$F$15,'Claim Details'!$I$19="Yes"),Rates!$G$22,IF(AND(AE187="A",'Claim Details'!$I$28&gt;=Rates!$F$14,'Claim Details'!$I$28&lt;=Rates!$F$15,'Claim Details'!$I$19="No"),Rates!$F$22,IF(AND(AE187="A",'Claim Details'!$I$28&gt;=Rates!$H$14,'Claim Details'!$I$28&lt;=Rates!$H$15,'Claim Details'!$I$19="Yes"),Rates!$I$22,IF(AND(AE187="A",'Claim Details'!$I$28&gt;=Rates!$H$14,'Claim Details'!$I$28&lt;=Rates!$H$15,'Claim Details'!$I$19="No"),Rates!$H$22,IF(AND(AE187="A",'Claim Details'!$I$28&gt;=Rates!$J$14,'Claim Details'!$I$28&lt;=Rates!$J$15,'Claim Details'!$I$19="Yes"),Rates!$K$22,IF(AND(AE187="A",'Claim Details'!$I$28&gt;=Rates!$J$14,'Claim Details'!$I$28&lt;=Rates!$J$15,'Claim Details'!$I$19="No"),Rates!$J$22,IF(AND(AE187="B",'Claim Details'!$I$28&gt;=Rates!$D$14,'Claim Details'!$I$28&lt;=Rates!$D$15,'Claim Details'!$I$19="Yes"),Rates!$E$23,IF(AND(AE187="B",'Claim Details'!$I$28&gt;=Rates!$D$14,'Claim Details'!$I$28&lt;=Rates!$D$15,'Claim Details'!$I$19="No"),Rates!$D$23,IF(AND(AE187="B",'Claim Details'!$I$28&gt;=Rates!$F$14,'Claim Details'!$I$28&lt;=Rates!$F$15,'Claim Details'!$I$19="Yes"),Rates!$G$23,IF(AND(AE187="B",'Claim Details'!$I$28&gt;=Rates!$F$14,'Claim Details'!$I$28&lt;=Rates!$F$15,'Claim Details'!$I$19="No"),Rates!$F$23,IF(AND(AE187="B",'Claim Details'!$I$28&gt;=Rates!$H$14,'Claim Details'!$I$28&lt;=Rates!$H$15,'Claim Details'!$I$19="Yes"),Rates!$I$23,IF(AND(AE187="B",'Claim Details'!$I$28&gt;=Rates!$H$14,'Claim Details'!$I$28&lt;=Rates!$H$15,'Claim Details'!$I$19="No"),Rates!$H$23,IF(AND(AE187="B",'Claim Details'!$I$28&gt;=Rates!$J$14,'Claim Details'!$I$28&lt;=Rates!$J$15,'Claim Details'!$I$19="Yes"),Rates!$K$23,IF(AND(AE187="B",'Claim Details'!$I$28&gt;=Rates!$J$14,'Claim Details'!$I$28&lt;=Rates!$J$15,'Claim Details'!$I$19="No"),Rates!$J$23,IF(AND(AE187="C",'Claim Details'!$I$28&gt;=Rates!$D$14,'Claim Details'!$I$28&lt;=Rates!$D$15,'Claim Details'!$I$19="Yes"),Rates!$E$24,IF(AND(AE187="C",'Claim Details'!$I$28&gt;=Rates!$D$14,'Claim Details'!$I$28&lt;=Rates!$D$15,'Claim Details'!$I$19="No"),Rates!$D$24,IF(AND(AE187="C",'Claim Details'!$I$28&gt;=Rates!$F$14,'Claim Details'!$I$28&lt;=Rates!$F$15,'Claim Details'!$I$19="Yes"),Rates!$G$24,IF(AND(AE187="C",'Claim Details'!$I$28&gt;=Rates!$F$14,'Claim Details'!$I$28&lt;=Rates!$F$15,'Claim Details'!$I$19="No"),Rates!$F$24,IF(AND(AE187="C",'Claim Details'!$I$28&gt;=Rates!$H$14,'Claim Details'!$I$28&lt;=Rates!$H$15,'Claim Details'!$I$19="Yes"),Rates!$I$24,IF(AND(AE187="C",'Claim Details'!$I$28&gt;=Rates!$H$14,'Claim Details'!$I$28&lt;=Rates!$H$15,'Claim Details'!$I$19="No"),Rates!$H$24,IF(AND(AE187="C",'Claim Details'!$I$28&gt;=Rates!$J$14,'Claim Details'!$I$28&lt;=Rates!$J$15,'Claim Details'!$I$19="Yes"),Rates!$K$24,IF(AND(AE187="C",'Claim Details'!$I$28&gt;=Rates!$J$14,'Claim Details'!$I$28&lt;=Rates!$J$15,'Claim Details'!$I$19="No"),Rates!$J$24,"£0.00"))))))))))))))))))))))))</f>
        <v>£0.00</v>
      </c>
      <c r="BH187" s="189" t="str">
        <f t="shared" si="43"/>
        <v>£0.00</v>
      </c>
      <c r="BI187" s="189">
        <f t="shared" si="44"/>
        <v>0</v>
      </c>
      <c r="BO187" s="202" t="str">
        <f>IF(H187="","£0.00",IF(AP187="4","£0.00",IF(AP187="5","£0.00",IF(AP187="1","£0.00",((AQ187*H187)*'Claim Details'!$F$111)/100))))</f>
        <v>£0.00</v>
      </c>
      <c r="BP187" s="202" t="str">
        <f>IF(T187="","£0.00",IF(AP187="4","£0.00",IF(AP187="5","£0.00",IF(AP187="1","£0.00",((AR187*T187)*'Claim Details'!$N$111)/100))))</f>
        <v>£0.00</v>
      </c>
      <c r="BQ187" s="202" t="str">
        <f>IF(AI187="","£0.00",IF(AP187="4","£0.00",IF(AP187="5","£0.00",IF(AP187="1","£0.00",((BI187*AI187)*'Claim Details'!$W$111)/100))))</f>
        <v>£0.00</v>
      </c>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row>
    <row r="188" spans="1:97" ht="15">
      <c r="A188" s="145"/>
      <c r="B188" s="91"/>
      <c r="C188" s="96"/>
      <c r="D188" s="97"/>
      <c r="E188" s="98"/>
      <c r="F188" s="89"/>
      <c r="G188" s="99"/>
      <c r="H188" s="100"/>
      <c r="I188" s="221" t="str">
        <f t="shared" si="34"/>
        <v>£0.00</v>
      </c>
      <c r="J188" s="101"/>
      <c r="K188" s="100"/>
      <c r="L188" s="221" t="str">
        <f t="shared" si="35"/>
        <v>£0.00</v>
      </c>
      <c r="M188" s="101"/>
      <c r="N188" s="102"/>
      <c r="O188" s="145"/>
      <c r="P188" s="77"/>
      <c r="Q188" s="87"/>
      <c r="R188" s="87"/>
      <c r="S188" s="87"/>
      <c r="T188" s="149" t="str">
        <f t="shared" si="36"/>
        <v/>
      </c>
      <c r="U188" s="87" t="str">
        <f t="shared" si="45"/>
        <v/>
      </c>
      <c r="V188" s="87"/>
      <c r="W188" s="53" t="str">
        <f t="shared" si="37"/>
        <v>£0.00</v>
      </c>
      <c r="X188" s="53"/>
      <c r="Y188" s="87"/>
      <c r="Z188" s="78"/>
      <c r="AA188" s="79"/>
      <c r="AB188" s="160"/>
      <c r="AC188" s="98"/>
      <c r="AD188" s="225"/>
      <c r="AE188" s="235" t="str">
        <f t="shared" si="38"/>
        <v/>
      </c>
      <c r="AF188" s="87" t="str">
        <f t="shared" si="39"/>
        <v/>
      </c>
      <c r="AG188" s="53"/>
      <c r="AH188" s="224"/>
      <c r="AI188" s="226" t="str">
        <f t="shared" si="31"/>
        <v/>
      </c>
      <c r="AJ188" s="236" t="str">
        <f t="shared" si="40"/>
        <v>£0.00</v>
      </c>
      <c r="AK188" s="31"/>
      <c r="AL188" s="1"/>
      <c r="AM188" s="1"/>
      <c r="AN188" s="1"/>
      <c r="AO188" s="1"/>
      <c r="AP188" s="1" t="str">
        <f t="shared" si="32"/>
        <v/>
      </c>
      <c r="AQ188" s="27">
        <f t="shared" si="33"/>
        <v>0</v>
      </c>
      <c r="AR188" s="189">
        <f t="shared" si="41"/>
        <v>0</v>
      </c>
      <c r="AS188" s="190" t="str">
        <f>IF(AND(C188="A",'Claim Details'!$E$28&gt;=Rates!$D$14,'Claim Details'!$E$28&lt;=Rates!$D$15,'Claim Details'!$E$19="Yes"),Rates!$E$17,IF(AND(C188="A",'Claim Details'!$E$28&gt;=Rates!$D$14,'Claim Details'!$E$28&lt;=Rates!$D$15,'Claim Details'!$E$19="No"),Rates!$D$17,IF(AND(C188="A",'Claim Details'!$E$28&gt;=Rates!$F$14,'Claim Details'!$E$28&lt;=Rates!$F$15,'Claim Details'!$E$19="Yes"),Rates!$G$17,IF(AND(C188="A",'Claim Details'!$E$28&gt;=Rates!$F$14,'Claim Details'!$E$28&lt;=Rates!$F$15,'Claim Details'!$E$19="No"),Rates!$F$17,IF(AND(C188="A",'Claim Details'!$E$28&gt;=Rates!$H$14,'Claim Details'!$E$28&lt;=Rates!$H$15,'Claim Details'!$E$19="Yes"),Rates!$I$17,IF(AND(C188="A",'Claim Details'!$E$28&gt;=Rates!$H$14,'Claim Details'!$E$28&lt;=Rates!$H$15,'Claim Details'!$E$19="No"),Rates!$H$17,IF(AND(C188="A",'Claim Details'!$E$28&gt;=Rates!$J$14,'Claim Details'!$E$28&lt;=Rates!$J$15,'Claim Details'!$E$19="Yes"),Rates!$K$17,IF(AND(C188="A",'Claim Details'!$E$28&gt;=Rates!$J$14,'Claim Details'!$E$28&lt;=Rates!$J$15,'Claim Details'!$E$19="No"),Rates!$J$17,IF(AND(C188="B",'Claim Details'!$E$28&gt;=Rates!$D$14,'Claim Details'!$E$28&lt;=Rates!$D$15,'Claim Details'!$E$19="Yes"),Rates!$E$18,IF(AND(C188="B",'Claim Details'!$E$28&gt;=Rates!$D$14,'Claim Details'!$E$28&lt;=Rates!$D$15,'Claim Details'!$E$19="No"),Rates!$D$18,IF(AND(C188="B",'Claim Details'!$E$28&gt;=Rates!$F$14,'Claim Details'!$E$28&lt;=Rates!$F$15,'Claim Details'!$E$19="Yes"),Rates!$G$18,IF(AND(C188="B",'Claim Details'!$E$28&gt;=Rates!$F$14,'Claim Details'!$E$28&lt;=Rates!$F$15,'Claim Details'!$E$19="No"),Rates!$F$18,IF(AND(C188="B",'Claim Details'!$E$28&gt;=Rates!$H$14,'Claim Details'!$E$28&lt;=Rates!$H$15,'Claim Details'!$E$19="Yes"),Rates!$I$18,IF(AND(C188="B",'Claim Details'!$E$28&gt;=Rates!$H$14,'Claim Details'!$E$28&lt;=Rates!$H$15,'Claim Details'!$E$19="No"),Rates!$H$18,IF(AND(C188="B",'Claim Details'!$E$28&gt;=Rates!$J$14,'Claim Details'!$E$28&lt;=Rates!$J$15,'Claim Details'!$E$19="Yes"),Rates!$K$18,IF(AND(C188="B",'Claim Details'!$E$28&gt;=Rates!$J$14,'Claim Details'!$E$28&lt;=Rates!$J$15,'Claim Details'!$E$19="No"),Rates!$J$18,IF(AND(C188="C",'Claim Details'!$E$28&gt;=Rates!$D$14,'Claim Details'!$E$28&lt;=Rates!$D$15,'Claim Details'!$E$19="Yes"),Rates!$E$19,IF(AND(C188="C",'Claim Details'!$E$28&gt;=Rates!$D$14,'Claim Details'!$E$28&lt;=Rates!$D$15,'Claim Details'!$E$19="No"),Rates!$D$19,IF(AND(C188="C",'Claim Details'!$E$28&gt;=Rates!$F$14,'Claim Details'!$E$28&lt;=Rates!$F$15,'Claim Details'!$E$19="Yes"),Rates!$G$19,IF(AND(C188="C",'Claim Details'!$E$28&gt;=Rates!$F$14,'Claim Details'!$E$28&lt;=Rates!$F$15,'Claim Details'!$E$19="No"),Rates!$F$19,IF(AND(C188="C",'Claim Details'!$E$28&gt;=Rates!$H$14,'Claim Details'!$E$28&lt;=Rates!$H$15,'Claim Details'!$E$19="Yes"),Rates!$I$19,IF(AND(C188="C",'Claim Details'!$E$28&gt;=Rates!$H$14,'Claim Details'!$E$28&lt;=Rates!$H$15,'Claim Details'!$E$19="No"),Rates!$H$19,IF(AND(C188="C",'Claim Details'!$E$28&gt;=Rates!$J$14,'Claim Details'!$E$28&lt;=Rates!$J$15,'Claim Details'!$E$19="Yes"),Rates!$K$19,IF(AND(C188="C",'Claim Details'!$E$28&gt;=Rates!$J$14,'Claim Details'!$E$28&lt;=Rates!$J$15,'Claim Details'!$E$19="No"),Rates!$J$19,"£0.00"))))))))))))))))))))))))</f>
        <v>£0.00</v>
      </c>
      <c r="AT188" s="189" t="str">
        <f>IF(AND(C188="A",'Claim Details'!$E$28&gt;=Rates!$D$14,'Claim Details'!$E$28&lt;=Rates!$D$15,'Claim Details'!$E$19="Yes"),Rates!$E$25,IF(AND(C188="A",'Claim Details'!$E$28&gt;=Rates!$D$14,'Claim Details'!$E$28&lt;=Rates!$D$15,'Claim Details'!$E$19="No"),Rates!$D$25,IF(AND(C188="A",'Claim Details'!$E$28&gt;=Rates!$F$14,'Claim Details'!$E$28&lt;=Rates!$F$15,'Claim Details'!$E$19="Yes"),Rates!$G$25,IF(AND(C188="A",'Claim Details'!$E$28&gt;=Rates!$F$14,'Claim Details'!$E$28&lt;=Rates!$F$15,'Claim Details'!$E$19="No"),Rates!$F$25,IF(AND(C188="A",'Claim Details'!$E$28&gt;=Rates!$H$14,'Claim Details'!$E$28&lt;=Rates!$H$15,'Claim Details'!$E$19="Yes"),Rates!$I$25,IF(AND(C188="A",'Claim Details'!$E$28&gt;=Rates!$H$14,'Claim Details'!$E$28&lt;=Rates!$H$15,'Claim Details'!$E$19="No"),Rates!$H$25,IF(AND(C188="A",'Claim Details'!$E$28&gt;=Rates!$J$14,'Claim Details'!$E$28&lt;=Rates!$J$15,'Claim Details'!$E$19="Yes"),Rates!$K$25,IF(AND(C188="A",'Claim Details'!$E$28&gt;=Rates!$J$14,'Claim Details'!$E$28&lt;=Rates!$J$15,'Claim Details'!$E$19="No"),Rates!$J$25,IF(AND(C188="B",'Claim Details'!$E$28&gt;=Rates!$D$14,'Claim Details'!$E$28&lt;=Rates!$D$15,'Claim Details'!$E$19="Yes"),Rates!$E$26,IF(AND(C188="B",'Claim Details'!$E$28&gt;=Rates!$D$14,'Claim Details'!$E$28&lt;=Rates!$D$15,'Claim Details'!$E$19="No"),Rates!$D$26,IF(AND(C188="B",'Claim Details'!$E$28&gt;=Rates!$F$14,'Claim Details'!$E$28&lt;=Rates!$F$15,'Claim Details'!$E$19="Yes"),Rates!$G$26,IF(AND(C188="B",'Claim Details'!$E$28&gt;=Rates!$F$14,'Claim Details'!$E$28&lt;=Rates!$F$15,'Claim Details'!$E$19="No"),Rates!$F$26,IF(AND(C188="B",'Claim Details'!$E$28&gt;=Rates!$H$14,'Claim Details'!$E$28&lt;=Rates!$H$15,'Claim Details'!$E$19="Yes"),Rates!$I$26,IF(AND(C188="B",'Claim Details'!$E$28&gt;=Rates!$H$14,'Claim Details'!$E$28&lt;=Rates!$H$15,'Claim Details'!$E$19="No"),Rates!$H$26,IF(AND(C188="B",'Claim Details'!$E$28&gt;=Rates!$J$14,'Claim Details'!$E$28&lt;=Rates!$J$15,'Claim Details'!$E$19="Yes"),Rates!$K$26,IF(AND(C188="B",'Claim Details'!$E$28&gt;=Rates!$J$14,'Claim Details'!$E$28&lt;=Rates!$J$15,'Claim Details'!$E$19="No"),Rates!$J$26,IF(AND(C188="C",'Claim Details'!$E$28&gt;=Rates!$D$14,'Claim Details'!$E$28&lt;=Rates!$D$15,'Claim Details'!$E$19="Yes"),Rates!$E$27,IF(AND(C188="C",'Claim Details'!$E$28&gt;=Rates!$D$14,'Claim Details'!$E$28&lt;=Rates!$D$15,'Claim Details'!$E$19="No"),Rates!$D$27,IF(AND(C188="C",'Claim Details'!$E$28&gt;=Rates!$F$14,'Claim Details'!$E$28&lt;=Rates!$F$15,'Claim Details'!$E$19="Yes"),Rates!$G$27,IF(AND(C188="C",'Claim Details'!$E$28&gt;=Rates!$F$14,'Claim Details'!$E$28&lt;=Rates!$F$15,'Claim Details'!$E$19="No"),Rates!$F$27,IF(AND(C188="C",'Claim Details'!$E$28&gt;=Rates!$H$14,'Claim Details'!$E$28&lt;=Rates!$H$15,'Claim Details'!$E$19="Yes"),Rates!$I$27,IF(AND(C188="C",'Claim Details'!$E$28&gt;=Rates!$H$14,'Claim Details'!$E$28&lt;=Rates!$H$15,'Claim Details'!$E$19="No"),Rates!$H$27,IF(AND(C188="C",'Claim Details'!$E$28&gt;=Rates!$J$14,'Claim Details'!$E$28&lt;=Rates!$J$15,'Claim Details'!$E$19="Yes"),Rates!$K$27,IF(AND(C188="C",'Claim Details'!$E$28&gt;=Rates!$J$14,'Claim Details'!$E$28&lt;=Rates!$J$15,'Claim Details'!$E$19="No"),Rates!$J$27,"£0.00"))))))))))))))))))))))))</f>
        <v>£0.00</v>
      </c>
      <c r="AU188" s="191" t="str">
        <f>IF(AND(C188="A",'Claim Details'!$E$28&gt;=Rates!$D$14,'Claim Details'!$E$28&lt;=Rates!$D$15,'Claim Details'!$E$19="Yes"),Rates!$E$20,IF(AND(C188="A",'Claim Details'!$E$28&gt;=Rates!$D$14,'Claim Details'!$E$28&lt;=Rates!$D$15,'Claim Details'!$E$19="No"),Rates!$D$20,IF(AND(C188="A",'Claim Details'!$E$28&gt;=Rates!$F$14,'Claim Details'!$E$28&lt;=Rates!$F$15,'Claim Details'!$E$19="Yes"),Rates!$G$20,IF(AND(C188="A",'Claim Details'!$E$28&gt;=Rates!$F$14,'Claim Details'!$E$28&lt;=Rates!$F$15,'Claim Details'!$E$19="No"),Rates!$F$20,IF(AND(C188="A",'Claim Details'!$E$28&gt;=Rates!$H$14,'Claim Details'!$E$28&lt;=Rates!$H$15,'Claim Details'!$E$19="Yes"),Rates!$I$20,IF(AND(C188="A",'Claim Details'!$E$28&gt;=Rates!$H$14,'Claim Details'!$E$28&lt;=Rates!$H$15,'Claim Details'!$E$19="No"),Rates!$H$20,IF(AND(C188="A",'Claim Details'!$E$28&gt;=Rates!$J$14,'Claim Details'!$E$28&lt;=Rates!$J$15,'Claim Details'!$E$19="Yes"),Rates!$K$20,IF(AND(C188="A",'Claim Details'!$E$28&gt;=Rates!$J$14,'Claim Details'!$E$28&lt;=Rates!$J$15,'Claim Details'!$E$19="No"),Rates!$J$20,IF(AND(C188="B",'Claim Details'!$E$28&gt;=Rates!$D$14,'Claim Details'!$E$28&lt;=Rates!$D$15,'Claim Details'!$E$19="Yes"),Rates!$E$21,IF(AND(C188="B",'Claim Details'!$E$28&gt;=Rates!$D$14,'Claim Details'!$E$28&lt;=Rates!$D$15,'Claim Details'!$E$19="No"),Rates!$D$21,IF(AND(C188="B",'Claim Details'!$E$28&gt;=Rates!$F$14,'Claim Details'!$E$28&lt;=Rates!$F$15,'Claim Details'!$E$19="Yes"),Rates!$G$21,IF(AND(C188="B",'Claim Details'!$E$28&gt;=Rates!$F$14,'Claim Details'!$E$28&lt;=Rates!$F$15,'Claim Details'!$E$19="No"),Rates!$F$21,IF(AND(C188="B",'Claim Details'!$E$28&gt;=Rates!$H$14,'Claim Details'!$E$28&lt;=Rates!$H$15,'Claim Details'!$E$19="Yes"),Rates!$I$21,IF(AND(C188="B",'Claim Details'!$E$28&gt;=Rates!$H$14,'Claim Details'!$E$28&lt;=Rates!$H$15,'Claim Details'!$E$19="No"),Rates!$H$21,IF(AND(C188="B",'Claim Details'!$E$28&gt;=Rates!$J$14,'Claim Details'!$E$28&lt;=Rates!$J$15,'Claim Details'!$E$19="Yes"),Rates!$K$21,IF(AND(C188="B",'Claim Details'!$E$28&gt;=Rates!$J$14,'Claim Details'!$E$28&lt;=Rates!$J$15,'Claim Details'!$E$19="No"),Rates!$J$21,"£0.00"))))))))))))))))</f>
        <v>£0.00</v>
      </c>
      <c r="AV188" s="191" t="str">
        <f>IF(AND(C188="A",'Claim Details'!$E$28&gt;=Rates!$D$14,'Claim Details'!$E$28&lt;=Rates!$D$15,'Claim Details'!$E$19="Yes"),Rates!$E$22,IF(AND(C188="A",'Claim Details'!$E$28&gt;=Rates!$D$14,'Claim Details'!$E$28&lt;=Rates!$D$15,'Claim Details'!$E$19="No"),Rates!$D$22,IF(AND(C188="A",'Claim Details'!$E$28&gt;=Rates!$F$14,'Claim Details'!$E$28&lt;=Rates!$F$15,'Claim Details'!$E$19="Yes"),Rates!$G$22,IF(AND(C188="A",'Claim Details'!$E$28&gt;=Rates!$F$14,'Claim Details'!$E$28&lt;=Rates!$F$15,'Claim Details'!$E$19="No"),Rates!$F$22,IF(AND(C188="A",'Claim Details'!$E$28&gt;=Rates!$H$14,'Claim Details'!$E$28&lt;=Rates!$H$15,'Claim Details'!$E$19="Yes"),Rates!$I$22,IF(AND(C188="A",'Claim Details'!$E$28&gt;=Rates!$H$14,'Claim Details'!$E$28&lt;=Rates!$H$15,'Claim Details'!$E$19="No"),Rates!$H$22,IF(AND(C188="A",'Claim Details'!$E$28&gt;=Rates!$J$14,'Claim Details'!$E$28&lt;=Rates!$J$15,'Claim Details'!$E$19="Yes"),Rates!$K$22,IF(AND(C188="A",'Claim Details'!$E$28&gt;=Rates!$J$14,'Claim Details'!$E$28&lt;=Rates!$J$15,'Claim Details'!$E$19="No"),Rates!$J$22,IF(AND(C188="B",'Claim Details'!$E$28&gt;=Rates!$D$14,'Claim Details'!$E$28&lt;=Rates!$D$15,'Claim Details'!$E$19="Yes"),Rates!$E$23,IF(AND(C188="B",'Claim Details'!$E$28&gt;=Rates!$D$14,'Claim Details'!$E$28&lt;=Rates!$D$15,'Claim Details'!$E$19="No"),Rates!$D$23,IF(AND(C188="B",'Claim Details'!$E$28&gt;=Rates!$F$14,'Claim Details'!$E$28&lt;=Rates!$F$15,'Claim Details'!$E$19="Yes"),Rates!$G$23,IF(AND(C188="B",'Claim Details'!$E$28&gt;=Rates!$F$14,'Claim Details'!$E$28&lt;=Rates!$F$15,'Claim Details'!$E$19="No"),Rates!$F$23,IF(AND(C188="B",'Claim Details'!$E$28&gt;=Rates!$H$14,'Claim Details'!$E$28&lt;=Rates!$H$15,'Claim Details'!$E$19="Yes"),Rates!$I$23,IF(AND(C188="B",'Claim Details'!$E$28&gt;=Rates!$H$14,'Claim Details'!$E$28&lt;=Rates!$H$15,'Claim Details'!$E$19="No"),Rates!$H$23,IF(AND(C188="B",'Claim Details'!$E$28&gt;=Rates!$J$14,'Claim Details'!$E$28&lt;=Rates!$J$15,'Claim Details'!$E$19="Yes"),Rates!$K$23,IF(AND(C188="B",'Claim Details'!$E$28&gt;=Rates!$J$14,'Claim Details'!$E$28&lt;=Rates!$J$15,'Claim Details'!$E$19="No"),Rates!$J$23,IF(AND(C188="C",'Claim Details'!$E$28&gt;=Rates!$D$14,'Claim Details'!$E$28&lt;=Rates!$D$15,'Claim Details'!$E$19="Yes"),Rates!$E$24,IF(AND(C188="C",'Claim Details'!$E$28&gt;=Rates!$D$14,'Claim Details'!$E$28&lt;=Rates!$D$15,'Claim Details'!$E$19="No"),Rates!$D$24,IF(AND(C188="C",'Claim Details'!$E$28&gt;=Rates!$F$14,'Claim Details'!$E$28&lt;=Rates!$F$15,'Claim Details'!$E$19="Yes"),Rates!$G$24,IF(AND(C188="C",'Claim Details'!$E$28&gt;=Rates!$F$14,'Claim Details'!$E$28&lt;=Rates!$F$15,'Claim Details'!$E$19="No"),Rates!$F$24,IF(AND(C188="C",'Claim Details'!$E$28&gt;=Rates!$H$14,'Claim Details'!$E$28&lt;=Rates!$H$15,'Claim Details'!$E$19="Yes"),Rates!$I$24,IF(AND(C188="C",'Claim Details'!$E$28&gt;=Rates!$H$14,'Claim Details'!$E$28&lt;=Rates!$H$15,'Claim Details'!$E$19="No"),Rates!$H$24,IF(AND(C188="C",'Claim Details'!$E$28&gt;=Rates!$J$14,'Claim Details'!$E$28&lt;=Rates!$J$15,'Claim Details'!$E$19="Yes"),Rates!$K$24,IF(AND(C188="C",'Claim Details'!$E$28&gt;=Rates!$J$14,'Claim Details'!$E$28&lt;=Rates!$J$15,'Claim Details'!$E$19="No"),Rates!$J$24,"£0.00"))))))))))))))))))))))))</f>
        <v>£0.00</v>
      </c>
      <c r="AW188" s="1"/>
      <c r="AX188" s="189" t="str">
        <f>IF(AND(U188="A",'Claim Details'!$I$28&gt;=Rates!$D$14,'Claim Details'!$I$28&lt;=Rates!$D$15,'Claim Details'!$I$19="Yes"),Rates!$J$17,IF(AND(U188="A",'Claim Details'!$I$28&gt;=Rates!$D$14,'Claim Details'!$I$28&lt;=Rates!$D$15,'Claim Details'!$I$19="No"),Rates!$D$17,IF(AND(U188="A",'Claim Details'!$I$28&gt;=Rates!$F$14,'Claim Details'!$I$28&lt;=Rates!$F$15,'Claim Details'!$I$19="Yes"),Rates!$G$17,IF(AND(U188="A",'Claim Details'!$I$28&gt;=Rates!$F$14,'Claim Details'!$I$28&lt;=Rates!$F$15,'Claim Details'!$I$19="No"),Rates!$F$17,IF(AND(U188="A",'Claim Details'!$I$28&gt;=Rates!$H$14,'Claim Details'!$I$28&lt;=Rates!$H$15,'Claim Details'!$I$19="Yes"),Rates!$I$17,IF(AND(U188="A",'Claim Details'!$I$28&gt;=Rates!$H$14,'Claim Details'!$I$28&lt;=Rates!$H$15,'Claim Details'!$I$19="No"),Rates!$H$17,IF(AND(U188="A",'Claim Details'!$I$28&gt;=Rates!$J$14,'Claim Details'!$I$28&lt;=Rates!$J$15,'Claim Details'!$I$19="Yes"),Rates!$K$17,IF(AND(U188="A",'Claim Details'!$I$28&gt;=Rates!$J$14,'Claim Details'!$I$28&lt;=Rates!$J$15,'Claim Details'!$I$19="No"),Rates!$J$17,IF(AND(U188="B",'Claim Details'!$I$28&gt;=Rates!$D$14,'Claim Details'!$I$28&lt;=Rates!$D$15,'Claim Details'!$I$19="Yes"),Rates!$E$18,IF(AND(U188="B",'Claim Details'!$I$28&gt;=Rates!$D$14,'Claim Details'!$I$28&lt;=Rates!$D$15,'Claim Details'!$I$19="No"),Rates!$D$18,IF(AND(U188="B",'Claim Details'!$I$28&gt;=Rates!$F$14,'Claim Details'!$I$28&lt;=Rates!$F$15,'Claim Details'!$I$19="Yes"),Rates!$G$18,IF(AND(U188="B",'Claim Details'!$I$28&gt;=Rates!$F$14,'Claim Details'!$I$28&lt;=Rates!$F$15,'Claim Details'!$I$19="No"),Rates!$F$18,IF(AND(U188="B",'Claim Details'!$I$28&gt;=Rates!$H$14,'Claim Details'!$I$28&lt;=Rates!$H$15,'Claim Details'!$I$19="Yes"),Rates!$I$18,IF(AND(U188="B",'Claim Details'!$I$28&gt;=Rates!$H$14,'Claim Details'!$I$28&lt;=Rates!$H$15,'Claim Details'!$I$19="No"),Rates!$H$18,IF(AND(U188="B",'Claim Details'!$I$28&gt;=Rates!$J$14,'Claim Details'!$I$28&lt;=Rates!$J$15,'Claim Details'!$I$19="Yes"),Rates!$K$18,IF(AND(U188="B",'Claim Details'!$I$28&gt;=Rates!$J$14,'Claim Details'!$I$28&lt;=Rates!$J$15,'Claim Details'!$I$19="No"),Rates!$J$18,IF(AND(U188="C",'Claim Details'!$I$28&gt;=Rates!$D$14,'Claim Details'!$I$28&lt;=Rates!$D$15,'Claim Details'!$I$19="Yes"),Rates!$E$19,IF(AND(U188="C",'Claim Details'!$I$28&gt;=Rates!$D$14,'Claim Details'!$I$28&lt;=Rates!$D$15,'Claim Details'!$I$19="No"),Rates!$D$19,IF(AND(U188="C",'Claim Details'!$I$28&gt;=Rates!$F$14,'Claim Details'!$I$28&lt;=Rates!$F$15,'Claim Details'!$I$19="Yes"),Rates!$G$19,IF(AND(U188="C",'Claim Details'!$I$28&gt;=Rates!$F$14,'Claim Details'!$I$28&lt;=Rates!$F$15,'Claim Details'!$I$19="No"),Rates!$F$19,IF(AND(U188="C",'Claim Details'!$I$28&gt;=Rates!$H$14,'Claim Details'!$I$28&lt;=Rates!$H$15,'Claim Details'!$I$19="Yes"),Rates!$I$19,IF(AND(U188="C",'Claim Details'!$I$28&gt;=Rates!$H$14,'Claim Details'!$I$28&lt;=Rates!$H$15,'Claim Details'!$I$19="No"),Rates!$H$19,IF(AND(U188="C",'Claim Details'!$I$28&gt;=Rates!$J$14,'Claim Details'!$I$28&lt;=Rates!$J$15,'Claim Details'!$I$19="Yes"),Rates!$K$19,IF(AND(U188="C",'Claim Details'!$I$28&gt;=Rates!$J$14,'Claim Details'!$I$28&lt;=Rates!$J$15,'Claim Details'!$I$19="No"),Rates!$J$19,"£0.00"))))))))))))))))))))))))</f>
        <v>£0.00</v>
      </c>
      <c r="AY188" s="189" t="str">
        <f>IF(AND(C188="A",'Claim Details'!$I$28&gt;=Rates!$D$14,'Claim Details'!$I$28&lt;=Rates!$D$15,'Claim Details'!$I$19="Yes"),Rates!$J$25,IF(AND(C188="A",'Claim Details'!$I$28&gt;=Rates!$D$14,'Claim Details'!$I$28&lt;=Rates!$D$15,'Claim Details'!$I$19="No"),Rates!$D$25,IF(AND(C188="A",'Claim Details'!$I$28&gt;=Rates!$F$14,'Claim Details'!$I$28&lt;=Rates!$F$15,'Claim Details'!$I$19="Yes"),Rates!$G$25,IF(AND(C188="A",'Claim Details'!$I$28&gt;=Rates!$F$14,'Claim Details'!$I$28&lt;=Rates!$F$15,'Claim Details'!$I$19="No"),Rates!$F$25,IF(AND(C188="A",'Claim Details'!$I$28&gt;=Rates!$H$14,'Claim Details'!$I$28&lt;=Rates!$H$15,'Claim Details'!$I$19="Yes"),Rates!$I$25,IF(AND(C188="A",'Claim Details'!$I$28&gt;=Rates!$H$14,'Claim Details'!$I$28&lt;=Rates!$H$15,'Claim Details'!$I$19="No"),Rates!$H$25,IF(AND(C188="A",'Claim Details'!$I$28&gt;=Rates!$J$14,'Claim Details'!$I$28&lt;=Rates!$J$15,'Claim Details'!$I$19="Yes"),Rates!$K$25,IF(AND(C188="A",'Claim Details'!$I$28&gt;=Rates!$J$14,'Claim Details'!$I$28&lt;=Rates!$J$15,'Claim Details'!$I$19="No"),Rates!$J$25,IF(AND(C188="B",'Claim Details'!$I$28&gt;=Rates!$D$14,'Claim Details'!$I$28&lt;=Rates!$D$15,'Claim Details'!$I$19="Yes"),Rates!$E$26,IF(AND(C188="B",'Claim Details'!$I$28&gt;=Rates!$D$14,'Claim Details'!$I$28&lt;=Rates!$D$15,'Claim Details'!$I$19="No"),Rates!$D$26,IF(AND(C188="B",'Claim Details'!$I$28&gt;=Rates!$F$14,'Claim Details'!$I$28&lt;=Rates!$F$15,'Claim Details'!$I$19="Yes"),Rates!$G$26,IF(AND(C188="B",'Claim Details'!$I$28&gt;=Rates!$F$14,'Claim Details'!$I$28&lt;=Rates!$F$15,'Claim Details'!$I$19="No"),Rates!$F$26,IF(AND(C188="B",'Claim Details'!$I$28&gt;=Rates!$H$14,'Claim Details'!$I$28&lt;=Rates!$H$15,'Claim Details'!$I$19="Yes"),Rates!$I$26,IF(AND(C188="B",'Claim Details'!$I$28&gt;=Rates!$H$14,'Claim Details'!$I$28&lt;=Rates!$H$15,'Claim Details'!$I$19="No"),Rates!$H$26,IF(AND(C188="B",'Claim Details'!$I$28&gt;=Rates!$J$14,'Claim Details'!$I$28&lt;=Rates!$J$15,'Claim Details'!$I$19="Yes"),Rates!$K$26,IF(AND(C188="B",'Claim Details'!$I$28&gt;=Rates!$J$14,'Claim Details'!$I$28&lt;=Rates!$J$15,'Claim Details'!$I$19="No"),Rates!$J$26,IF(AND(C188="C",'Claim Details'!$I$28&gt;=Rates!$D$14,'Claim Details'!$I$28&lt;=Rates!$D$15,'Claim Details'!$I$19="Yes"),Rates!$E$27,IF(AND(C188="C",'Claim Details'!$I$28&gt;=Rates!$D$14,'Claim Details'!$I$28&lt;=Rates!$D$15,'Claim Details'!$I$19="No"),Rates!$D$27,IF(AND(C188="C",'Claim Details'!$I$28&gt;=Rates!$F$14,'Claim Details'!$I$28&lt;=Rates!$F$15,'Claim Details'!$I$19="Yes"),Rates!$G$27,IF(AND(C188="C",'Claim Details'!$I$28&gt;=Rates!$F$14,'Claim Details'!$I$28&lt;=Rates!$F$15,'Claim Details'!$I$19="No"),Rates!$F$27,IF(AND(C188="C",'Claim Details'!$I$28&gt;=Rates!$H$14,'Claim Details'!$I$28&lt;=Rates!$H$15,'Claim Details'!$I$19="Yes"),Rates!$I$27,IF(AND(C188="C",'Claim Details'!$I$28&gt;=Rates!$H$14,'Claim Details'!$I$28&lt;=Rates!$H$15,'Claim Details'!$I$19="No"),Rates!$H$27,IF(AND(C188="C",'Claim Details'!$I$28&gt;=Rates!$J$14,'Claim Details'!$I$28&lt;=Rates!$J$15,'Claim Details'!$I$19="Yes"),Rates!$K$27,IF(AND(C188="C",'Claim Details'!$I$28&gt;=Rates!$J$14,'Claim Details'!$I$28&lt;=Rates!$J$15,'Claim Details'!$I$19="No"),Rates!$J$27,"£0.00"))))))))))))))))))))))))</f>
        <v>£0.00</v>
      </c>
      <c r="AZ188" s="189" t="str">
        <f>IF(AND(C188="A",'Claim Details'!$I$28&gt;=Rates!$D$14,'Claim Details'!$I$28&lt;=Rates!$D$15,'Claim Details'!$I$19="Yes"),Rates!$E$20,IF(AND(C188="A",'Claim Details'!$I$28&gt;=Rates!$D$14,'Claim Details'!$I$28&lt;=Rates!$D$15,'Claim Details'!$I$19="No"),Rates!$D$20,IF(AND(C188="A",'Claim Details'!$I$28&gt;=Rates!$F$14,'Claim Details'!$I$28&lt;=Rates!$F$15,'Claim Details'!$I$19="Yes"),Rates!$G$20,IF(AND(C188="A",'Claim Details'!$I$28&gt;=Rates!$F$14,'Claim Details'!$I$28&lt;=Rates!$F$15,'Claim Details'!$I$19="No"),Rates!$F$20,IF(AND(C188="A",'Claim Details'!$I$28&gt;=Rates!$H$14,'Claim Details'!$I$28&lt;=Rates!$H$15,'Claim Details'!$I$19="Yes"),Rates!$I$20,IF(AND(C188="A",'Claim Details'!$I$28&gt;=Rates!$H$14,'Claim Details'!$I$28&lt;=Rates!$H$15,'Claim Details'!$I$19="No"),Rates!$H$20,IF(AND(C188="A",'Claim Details'!$I$28&gt;=Rates!$J$14,'Claim Details'!$I$28&lt;=Rates!$J$15,'Claim Details'!$I$19="Yes"),Rates!$K$20,IF(AND(C188="A",'Claim Details'!$I$28&gt;=Rates!$J$14,'Claim Details'!$I$28&lt;=Rates!$J$15,'Claim Details'!$I$19="No"),Rates!$J$20,IF(AND(C188="B",'Claim Details'!$I$28&gt;=Rates!$D$14,'Claim Details'!$I$28&lt;=Rates!$D$15,'Claim Details'!$I$19="Yes"),Rates!$E$21,IF(AND(C188="B",'Claim Details'!$I$28&gt;=Rates!$D$14,'Claim Details'!$I$28&lt;=Rates!$D$15,'Claim Details'!$I$19="No"),Rates!$D$21,IF(AND(C188="B",'Claim Details'!$I$28&gt;=Rates!$F$14,'Claim Details'!$I$28&lt;=Rates!$F$15,'Claim Details'!$I$19="Yes"),Rates!$G$21,IF(AND(C188="B",'Claim Details'!$I$28&gt;=Rates!$F$14,'Claim Details'!$I$28&lt;=Rates!$F$15,'Claim Details'!$I$19="No"),Rates!$F$21,IF(AND(C188="B",'Claim Details'!$I$28&gt;=Rates!$H$14,'Claim Details'!$I$28&lt;=Rates!$H$15,'Claim Details'!$I$19="Yes"),Rates!$I$21,IF(AND(C188="B",'Claim Details'!$I$28&gt;=Rates!$H$14,'Claim Details'!$I$28&lt;=Rates!$H$15,'Claim Details'!$I$19="No"),Rates!$H$21,IF(AND(C188="B",'Claim Details'!$I$28&gt;=Rates!$J$14,'Claim Details'!$I$28&lt;=Rates!$J$15,'Claim Details'!$I$19="Yes"),Rates!$K$21,IF(AND(C188="B",'Claim Details'!$I$28&gt;=Rates!$J$14,'Claim Details'!$I$28&lt;=Rates!$J$15,'Claim Details'!$I$19="No"),Rates!$J$21,"£0.00"))))))))))))))))</f>
        <v>£0.00</v>
      </c>
      <c r="BA188" s="189" t="str">
        <f>IF(AND(C188="A",'Claim Details'!$I$28&gt;=Rates!$D$14,'Claim Details'!$I$28&lt;=Rates!$D$15,'Claim Details'!$I$19="Yes"),Rates!$E$22,IF(AND(C188="A",'Claim Details'!$I$28&gt;=Rates!$D$14,'Claim Details'!$I$28&lt;=Rates!$D$15,'Claim Details'!$I$19="No"),Rates!$D$22,IF(AND(C188="A",'Claim Details'!$I$28&gt;=Rates!$F$14,'Claim Details'!$I$28&lt;=Rates!$F$15,'Claim Details'!$I$19="Yes"),Rates!$G$22,IF(AND(C188="A",'Claim Details'!$I$28&gt;=Rates!$F$14,'Claim Details'!$I$28&lt;=Rates!$F$15,'Claim Details'!$I$19="No"),Rates!$F$22,IF(AND(C188="A",'Claim Details'!$I$28&gt;=Rates!$H$14,'Claim Details'!$I$28&lt;=Rates!$H$15,'Claim Details'!$I$19="Yes"),Rates!$I$22,IF(AND(C188="A",'Claim Details'!$I$28&gt;=Rates!$H$14,'Claim Details'!$I$28&lt;=Rates!$H$15,'Claim Details'!$I$19="No"),Rates!$H$22,IF(AND(C188="A",'Claim Details'!$I$28&gt;=Rates!$J$14,'Claim Details'!$I$28&lt;=Rates!$J$15,'Claim Details'!$I$19="Yes"),Rates!$K$22,IF(AND(C188="A",'Claim Details'!$I$28&gt;=Rates!$J$14,'Claim Details'!$I$28&lt;=Rates!$J$15,'Claim Details'!$I$19="No"),Rates!$J$22,IF(AND(C188="B",'Claim Details'!$I$28&gt;=Rates!$D$14,'Claim Details'!$I$28&lt;=Rates!$D$15,'Claim Details'!$I$19="Yes"),Rates!$E$23,IF(AND(C188="B",'Claim Details'!$I$28&gt;=Rates!$D$14,'Claim Details'!$I$28&lt;=Rates!$D$15,'Claim Details'!$I$19="No"),Rates!$D$23,IF(AND(C188="B",'Claim Details'!$I$28&gt;=Rates!$F$14,'Claim Details'!$I$28&lt;=Rates!$F$15,'Claim Details'!$I$19="Yes"),Rates!$G$23,IF(AND(C188="B",'Claim Details'!$I$28&gt;=Rates!$F$14,'Claim Details'!$I$28&lt;=Rates!$F$15,'Claim Details'!$I$19="No"),Rates!$F$23,IF(AND(C188="B",'Claim Details'!$I$28&gt;=Rates!$H$14,'Claim Details'!$I$28&lt;=Rates!$H$15,'Claim Details'!$I$19="Yes"),Rates!$I$23,IF(AND(C188="B",'Claim Details'!$I$28&gt;=Rates!$H$14,'Claim Details'!$I$28&lt;=Rates!$H$15,'Claim Details'!$I$19="No"),Rates!$H$23,IF(AND(C188="B",'Claim Details'!$I$28&gt;=Rates!$J$14,'Claim Details'!$I$28&lt;=Rates!$J$15,'Claim Details'!$I$19="Yes"),Rates!$K$23,IF(AND(C188="B",'Claim Details'!$I$28&gt;=Rates!$J$14,'Claim Details'!$I$28&lt;=Rates!$J$15,'Claim Details'!$I$19="No"),Rates!$J$23,IF(AND(C188="C",'Claim Details'!$I$28&gt;=Rates!$D$14,'Claim Details'!$I$28&lt;=Rates!$D$15,'Claim Details'!$I$19="Yes"),Rates!$E$24,IF(AND(C188="C",'Claim Details'!$I$28&gt;=Rates!$D$14,'Claim Details'!$I$28&lt;=Rates!$D$15,'Claim Details'!$I$19="No"),Rates!$D$24,IF(AND(C188="C",'Claim Details'!$I$28&gt;=Rates!$F$14,'Claim Details'!$I$28&lt;=Rates!$F$15,'Claim Details'!$I$19="Yes"),Rates!$G$24,IF(AND(C188="C",'Claim Details'!$I$28&gt;=Rates!$F$14,'Claim Details'!$I$28&lt;=Rates!$F$15,'Claim Details'!$I$19="No"),Rates!$F$24,IF(AND(C188="C",'Claim Details'!$I$28&gt;=Rates!$H$14,'Claim Details'!$I$28&lt;=Rates!$H$15,'Claim Details'!$I$19="Yes"),Rates!$I$24,IF(AND(C188="C",'Claim Details'!$I$28&gt;=Rates!$H$14,'Claim Details'!$I$28&lt;=Rates!$H$15,'Claim Details'!$I$19="No"),Rates!$H$24,IF(AND(C188="C",'Claim Details'!$I$28&gt;=Rates!$J$14,'Claim Details'!$I$28&lt;=Rates!$J$15,'Claim Details'!$I$19="Yes"),Rates!$K$24,IF(AND(C188="C",'Claim Details'!$I$28&gt;=Rates!$J$14,'Claim Details'!$I$28&lt;=Rates!$J$15,'Claim Details'!$I$19="No"),Rates!$J$24,"£0.00"))))))))))))))))))))))))</f>
        <v>£0.00</v>
      </c>
      <c r="BB188" s="189" t="str">
        <f t="shared" si="42"/>
        <v>£0.00</v>
      </c>
      <c r="BC188" s="1"/>
      <c r="BD188" s="189" t="str">
        <f>IF(AND(AE188="A",'Claim Details'!$I$28&gt;=Rates!$D$14,'Claim Details'!$I$28&lt;=Rates!$D$15,'Claim Details'!$I$19="Yes"),Rates!$J$17,IF(AND(AE188="A",'Claim Details'!$I$28&gt;=Rates!$D$14,'Claim Details'!$I$28&lt;=Rates!$D$15,'Claim Details'!$I$19="No"),Rates!$D$17,IF(AND(AE188="A",'Claim Details'!$I$28&gt;=Rates!$F$14,'Claim Details'!$I$28&lt;=Rates!$F$15,'Claim Details'!$I$19="Yes"),Rates!$G$17,IF(AND(AE188="A",'Claim Details'!$I$28&gt;=Rates!$F$14,'Claim Details'!$I$28&lt;=Rates!$F$15,'Claim Details'!$I$19="No"),Rates!$F$17,IF(AND(AE188="A",'Claim Details'!$I$28&gt;=Rates!$H$14,'Claim Details'!$I$28&lt;=Rates!$H$15,'Claim Details'!$I$19="Yes"),Rates!$I$17,IF(AND(AE188="A",'Claim Details'!$I$28&gt;=Rates!$H$14,'Claim Details'!$I$28&lt;=Rates!$H$15,'Claim Details'!$I$19="No"),Rates!$H$17,IF(AND(AE188="A",'Claim Details'!$I$28&gt;=Rates!$J$14,'Claim Details'!$I$28&lt;=Rates!$J$15,'Claim Details'!$I$19="Yes"),Rates!$K$17,IF(AND(AE188="A",'Claim Details'!$I$28&gt;=Rates!$J$14,'Claim Details'!$I$28&lt;=Rates!$J$15,'Claim Details'!$I$19="No"),Rates!$J$17,IF(AND(AE188="B",'Claim Details'!$I$28&gt;=Rates!$D$14,'Claim Details'!$I$28&lt;=Rates!$D$15,'Claim Details'!$I$19="Yes"),Rates!$E$18,IF(AND(AE188="B",'Claim Details'!$I$28&gt;=Rates!$D$14,'Claim Details'!$I$28&lt;=Rates!$D$15,'Claim Details'!$I$19="No"),Rates!$D$18,IF(AND(AE188="B",'Claim Details'!$I$28&gt;=Rates!$F$14,'Claim Details'!$I$28&lt;=Rates!$F$15,'Claim Details'!$I$19="Yes"),Rates!$G$18,IF(AND(AE188="B",'Claim Details'!$I$28&gt;=Rates!$F$14,'Claim Details'!$I$28&lt;=Rates!$F$15,'Claim Details'!$I$19="No"),Rates!$F$18,IF(AND(AE188="B",'Claim Details'!$I$28&gt;=Rates!$H$14,'Claim Details'!$I$28&lt;=Rates!$H$15,'Claim Details'!$I$19="Yes"),Rates!$I$18,IF(AND(AE188="B",'Claim Details'!$I$28&gt;=Rates!$H$14,'Claim Details'!$I$28&lt;=Rates!$H$15,'Claim Details'!$I$19="No"),Rates!$H$18,IF(AND(AE188="B",'Claim Details'!$I$28&gt;=Rates!$J$14,'Claim Details'!$I$28&lt;=Rates!$J$15,'Claim Details'!$I$19="Yes"),Rates!$K$18,IF(AND(AE188="B",'Claim Details'!$I$28&gt;=Rates!$J$14,'Claim Details'!$I$28&lt;=Rates!$J$15,'Claim Details'!$I$19="No"),Rates!$J$18,IF(AND(AE188="C",'Claim Details'!$I$28&gt;=Rates!$D$14,'Claim Details'!$I$28&lt;=Rates!$D$15,'Claim Details'!$I$19="Yes"),Rates!$E$19,IF(AND(AE188="C",'Claim Details'!$I$28&gt;=Rates!$D$14,'Claim Details'!$I$28&lt;=Rates!$D$15,'Claim Details'!$I$19="No"),Rates!$D$19,IF(AND(AE188="C",'Claim Details'!$I$28&gt;=Rates!$F$14,'Claim Details'!$I$28&lt;=Rates!$F$15,'Claim Details'!$I$19="Yes"),Rates!$G$19,IF(AND(AE188="C",'Claim Details'!$I$28&gt;=Rates!$F$14,'Claim Details'!$I$28&lt;=Rates!$F$15,'Claim Details'!$I$19="No"),Rates!$F$19,IF(AND(AE188="C",'Claim Details'!$I$28&gt;=Rates!$H$14,'Claim Details'!$I$28&lt;=Rates!$H$15,'Claim Details'!$I$19="Yes"),Rates!$I$19,IF(AND(AE188="C",'Claim Details'!$I$28&gt;=Rates!$H$14,'Claim Details'!$I$28&lt;=Rates!$H$15,'Claim Details'!$I$19="No"),Rates!$H$19,IF(AND(AE188="C",'Claim Details'!$I$28&gt;=Rates!$J$14,'Claim Details'!$I$28&lt;=Rates!$J$15,'Claim Details'!$I$19="Yes"),Rates!$K$19,IF(AND(AE188="C",'Claim Details'!$I$28&gt;=Rates!$J$14,'Claim Details'!$I$28&lt;=Rates!$J$15,'Claim Details'!$I$19="No"),Rates!$J$19,"£0.00"))))))))))))))))))))))))</f>
        <v>£0.00</v>
      </c>
      <c r="BE188" s="189" t="str">
        <f>IF(AND(AE188="A",'Claim Details'!$I$28&gt;=Rates!$D$14,'Claim Details'!$I$28&lt;=Rates!$D$15,'Claim Details'!$I$19="Yes"),Rates!$J$25,IF(AND(AE188="A",'Claim Details'!$I$28&gt;=Rates!$D$14,'Claim Details'!$I$28&lt;=Rates!$D$15,'Claim Details'!$I$19="No"),Rates!$D$25,IF(AND(AE188="A",'Claim Details'!$I$28&gt;=Rates!$F$14,'Claim Details'!$I$28&lt;=Rates!$F$15,'Claim Details'!$I$19="Yes"),Rates!$G$25,IF(AND(AE188="A",'Claim Details'!$I$28&gt;=Rates!$F$14,'Claim Details'!$I$28&lt;=Rates!$F$15,'Claim Details'!$I$19="No"),Rates!$F$25,IF(AND(AE188="A",'Claim Details'!$I$28&gt;=Rates!$H$14,'Claim Details'!$I$28&lt;=Rates!$H$15,'Claim Details'!$I$19="Yes"),Rates!$I$25,IF(AND(AE188="A",'Claim Details'!$I$28&gt;=Rates!$H$14,'Claim Details'!$I$28&lt;=Rates!$H$15,'Claim Details'!$I$19="No"),Rates!$H$25,IF(AND(AE188="A",'Claim Details'!$I$28&gt;=Rates!$J$14,'Claim Details'!$I$28&lt;=Rates!$J$15,'Claim Details'!$I$19="Yes"),Rates!$K$25,IF(AND(AE188="A",'Claim Details'!$I$28&gt;=Rates!$J$14,'Claim Details'!$I$28&lt;=Rates!$J$15,'Claim Details'!$I$19="No"),Rates!$J$25,IF(AND(AE188="B",'Claim Details'!$I$28&gt;=Rates!$D$14,'Claim Details'!$I$28&lt;=Rates!$D$15,'Claim Details'!$I$19="Yes"),Rates!$E$26,IF(AND(AE188="B",'Claim Details'!$I$28&gt;=Rates!$D$14,'Claim Details'!$I$28&lt;=Rates!$D$15,'Claim Details'!$I$19="No"),Rates!$D$26,IF(AND(AE188="B",'Claim Details'!$I$28&gt;=Rates!$F$14,'Claim Details'!$I$28&lt;=Rates!$F$15,'Claim Details'!$I$19="Yes"),Rates!$G$26,IF(AND(AE188="B",'Claim Details'!$I$28&gt;=Rates!$F$14,'Claim Details'!$I$28&lt;=Rates!$F$15,'Claim Details'!$I$19="No"),Rates!$F$26,IF(AND(AE188="B",'Claim Details'!$I$28&gt;=Rates!$H$14,'Claim Details'!$I$28&lt;=Rates!$H$15,'Claim Details'!$I$19="Yes"),Rates!$I$26,IF(AND(AE188="B",'Claim Details'!$I$28&gt;=Rates!$H$14,'Claim Details'!$I$28&lt;=Rates!$H$15,'Claim Details'!$I$19="No"),Rates!$H$26,IF(AND(AE188="B",'Claim Details'!$I$28&gt;=Rates!$J$14,'Claim Details'!$I$28&lt;=Rates!$J$15,'Claim Details'!$I$19="Yes"),Rates!$K$26,IF(AND(AE188="B",'Claim Details'!$I$28&gt;=Rates!$J$14,'Claim Details'!$I$28&lt;=Rates!$J$15,'Claim Details'!$I$19="No"),Rates!$J$26,IF(AND(AE188="C",'Claim Details'!$I$28&gt;=Rates!$D$14,'Claim Details'!$I$28&lt;=Rates!$D$15,'Claim Details'!$I$19="Yes"),Rates!$E$27,IF(AND(AE188="C",'Claim Details'!$I$28&gt;=Rates!$D$14,'Claim Details'!$I$28&lt;=Rates!$D$15,'Claim Details'!$I$19="No"),Rates!$D$27,IF(AND(AE188="C",'Claim Details'!$I$28&gt;=Rates!$F$14,'Claim Details'!$I$28&lt;=Rates!$F$15,'Claim Details'!$I$19="Yes"),Rates!$G$27,IF(AND(AE188="C",'Claim Details'!$I$28&gt;=Rates!$F$14,'Claim Details'!$I$28&lt;=Rates!$F$15,'Claim Details'!$I$19="No"),Rates!$F$27,IF(AND(AE188="C",'Claim Details'!$I$28&gt;=Rates!$H$14,'Claim Details'!$I$28&lt;=Rates!$H$15,'Claim Details'!$I$19="Yes"),Rates!$I$27,IF(AND(AE188="C",'Claim Details'!$I$28&gt;=Rates!$H$14,'Claim Details'!$I$28&lt;=Rates!$H$15,'Claim Details'!$I$19="No"),Rates!$H$27,IF(AND(AE188="C",'Claim Details'!$I$28&gt;=Rates!$J$14,'Claim Details'!$I$28&lt;=Rates!$J$15,'Claim Details'!$I$19="Yes"),Rates!$K$27,IF(AND(AE188="C",'Claim Details'!$I$28&gt;=Rates!$J$14,'Claim Details'!$I$28&lt;=Rates!$J$15,'Claim Details'!$I$19="No"),Rates!$J$27,"£0.00"))))))))))))))))))))))))</f>
        <v>£0.00</v>
      </c>
      <c r="BF188" s="189" t="str">
        <f>IF(AND(AE188="A",'Claim Details'!$I$28&gt;=Rates!$D$14,'Claim Details'!$I$28&lt;=Rates!$D$15,'Claim Details'!$I$19="Yes"),Rates!$E$20,IF(AND(AE188="A",'Claim Details'!$I$28&gt;=Rates!$D$14,'Claim Details'!$I$28&lt;=Rates!$D$15,'Claim Details'!$I$19="No"),Rates!$D$20,IF(AND(AE188="A",'Claim Details'!$I$28&gt;=Rates!$F$14,'Claim Details'!$I$28&lt;=Rates!$F$15,'Claim Details'!$I$19="Yes"),Rates!$G$20,IF(AND(AE188="A",'Claim Details'!$I$28&gt;=Rates!$F$14,'Claim Details'!$I$28&lt;=Rates!$F$15,'Claim Details'!$I$19="No"),Rates!$F$20,IF(AND(AE188="A",'Claim Details'!$I$28&gt;=Rates!$H$14,'Claim Details'!$I$28&lt;=Rates!$H$15,'Claim Details'!$I$19="Yes"),Rates!$I$20,IF(AND(AE188="A",'Claim Details'!$I$28&gt;=Rates!$H$14,'Claim Details'!$I$28&lt;=Rates!$H$15,'Claim Details'!$I$19="No"),Rates!$H$20,IF(AND(AE188="A",'Claim Details'!$I$28&gt;=Rates!$J$14,'Claim Details'!$I$28&lt;=Rates!$J$15,'Claim Details'!$I$19="Yes"),Rates!$K$20,IF(AND(AE188="A",'Claim Details'!$I$28&gt;=Rates!$J$14,'Claim Details'!$I$28&lt;=Rates!$J$15,'Claim Details'!$I$19="No"),Rates!$J$20,IF(AND(AE188="B",'Claim Details'!$I$28&gt;=Rates!$D$14,'Claim Details'!$I$28&lt;=Rates!$D$15,'Claim Details'!$I$19="Yes"),Rates!$E$21,IF(AND(AE188="B",'Claim Details'!$I$28&gt;=Rates!$D$14,'Claim Details'!$I$28&lt;=Rates!$D$15,'Claim Details'!$I$19="No"),Rates!$D$21,IF(AND(AE188="B",'Claim Details'!$I$28&gt;=Rates!$F$14,'Claim Details'!$I$28&lt;=Rates!$F$15,'Claim Details'!$I$19="Yes"),Rates!$G$21,IF(AND(AE188="B",'Claim Details'!$I$28&gt;=Rates!$F$14,'Claim Details'!$I$28&lt;=Rates!$F$15,'Claim Details'!$I$19="No"),Rates!$F$21,IF(AND(AE188="B",'Claim Details'!$I$28&gt;=Rates!$H$14,'Claim Details'!$I$28&lt;=Rates!$H$15,'Claim Details'!$I$19="Yes"),Rates!$I$21,IF(AND(AE188="B",'Claim Details'!$I$28&gt;=Rates!$H$14,'Claim Details'!$I$28&lt;=Rates!$H$15,'Claim Details'!$I$19="No"),Rates!$H$21,IF(AND(AE188="B",'Claim Details'!$I$28&gt;=Rates!$J$14,'Claim Details'!$I$28&lt;=Rates!$J$15,'Claim Details'!$I$19="Yes"),Rates!$K$21,IF(AND(AE188="B",'Claim Details'!$I$28&gt;=Rates!$J$14,'Claim Details'!$I$28&lt;=Rates!$J$15,'Claim Details'!$I$19="No"),Rates!$J$21,"£0.00"))))))))))))))))</f>
        <v>£0.00</v>
      </c>
      <c r="BG188" s="189" t="str">
        <f>IF(AND(AE188="A",'Claim Details'!$I$28&gt;=Rates!$D$14,'Claim Details'!$I$28&lt;=Rates!$D$15,'Claim Details'!$I$19="Yes"),Rates!$E$22,IF(AND(AE188="A",'Claim Details'!$I$28&gt;=Rates!$D$14,'Claim Details'!$I$28&lt;=Rates!$D$15,'Claim Details'!$I$19="No"),Rates!$D$22,IF(AND(AE188="A",'Claim Details'!$I$28&gt;=Rates!$F$14,'Claim Details'!$I$28&lt;=Rates!$F$15,'Claim Details'!$I$19="Yes"),Rates!$G$22,IF(AND(AE188="A",'Claim Details'!$I$28&gt;=Rates!$F$14,'Claim Details'!$I$28&lt;=Rates!$F$15,'Claim Details'!$I$19="No"),Rates!$F$22,IF(AND(AE188="A",'Claim Details'!$I$28&gt;=Rates!$H$14,'Claim Details'!$I$28&lt;=Rates!$H$15,'Claim Details'!$I$19="Yes"),Rates!$I$22,IF(AND(AE188="A",'Claim Details'!$I$28&gt;=Rates!$H$14,'Claim Details'!$I$28&lt;=Rates!$H$15,'Claim Details'!$I$19="No"),Rates!$H$22,IF(AND(AE188="A",'Claim Details'!$I$28&gt;=Rates!$J$14,'Claim Details'!$I$28&lt;=Rates!$J$15,'Claim Details'!$I$19="Yes"),Rates!$K$22,IF(AND(AE188="A",'Claim Details'!$I$28&gt;=Rates!$J$14,'Claim Details'!$I$28&lt;=Rates!$J$15,'Claim Details'!$I$19="No"),Rates!$J$22,IF(AND(AE188="B",'Claim Details'!$I$28&gt;=Rates!$D$14,'Claim Details'!$I$28&lt;=Rates!$D$15,'Claim Details'!$I$19="Yes"),Rates!$E$23,IF(AND(AE188="B",'Claim Details'!$I$28&gt;=Rates!$D$14,'Claim Details'!$I$28&lt;=Rates!$D$15,'Claim Details'!$I$19="No"),Rates!$D$23,IF(AND(AE188="B",'Claim Details'!$I$28&gt;=Rates!$F$14,'Claim Details'!$I$28&lt;=Rates!$F$15,'Claim Details'!$I$19="Yes"),Rates!$G$23,IF(AND(AE188="B",'Claim Details'!$I$28&gt;=Rates!$F$14,'Claim Details'!$I$28&lt;=Rates!$F$15,'Claim Details'!$I$19="No"),Rates!$F$23,IF(AND(AE188="B",'Claim Details'!$I$28&gt;=Rates!$H$14,'Claim Details'!$I$28&lt;=Rates!$H$15,'Claim Details'!$I$19="Yes"),Rates!$I$23,IF(AND(AE188="B",'Claim Details'!$I$28&gt;=Rates!$H$14,'Claim Details'!$I$28&lt;=Rates!$H$15,'Claim Details'!$I$19="No"),Rates!$H$23,IF(AND(AE188="B",'Claim Details'!$I$28&gt;=Rates!$J$14,'Claim Details'!$I$28&lt;=Rates!$J$15,'Claim Details'!$I$19="Yes"),Rates!$K$23,IF(AND(AE188="B",'Claim Details'!$I$28&gt;=Rates!$J$14,'Claim Details'!$I$28&lt;=Rates!$J$15,'Claim Details'!$I$19="No"),Rates!$J$23,IF(AND(AE188="C",'Claim Details'!$I$28&gt;=Rates!$D$14,'Claim Details'!$I$28&lt;=Rates!$D$15,'Claim Details'!$I$19="Yes"),Rates!$E$24,IF(AND(AE188="C",'Claim Details'!$I$28&gt;=Rates!$D$14,'Claim Details'!$I$28&lt;=Rates!$D$15,'Claim Details'!$I$19="No"),Rates!$D$24,IF(AND(AE188="C",'Claim Details'!$I$28&gt;=Rates!$F$14,'Claim Details'!$I$28&lt;=Rates!$F$15,'Claim Details'!$I$19="Yes"),Rates!$G$24,IF(AND(AE188="C",'Claim Details'!$I$28&gt;=Rates!$F$14,'Claim Details'!$I$28&lt;=Rates!$F$15,'Claim Details'!$I$19="No"),Rates!$F$24,IF(AND(AE188="C",'Claim Details'!$I$28&gt;=Rates!$H$14,'Claim Details'!$I$28&lt;=Rates!$H$15,'Claim Details'!$I$19="Yes"),Rates!$I$24,IF(AND(AE188="C",'Claim Details'!$I$28&gt;=Rates!$H$14,'Claim Details'!$I$28&lt;=Rates!$H$15,'Claim Details'!$I$19="No"),Rates!$H$24,IF(AND(AE188="C",'Claim Details'!$I$28&gt;=Rates!$J$14,'Claim Details'!$I$28&lt;=Rates!$J$15,'Claim Details'!$I$19="Yes"),Rates!$K$24,IF(AND(AE188="C",'Claim Details'!$I$28&gt;=Rates!$J$14,'Claim Details'!$I$28&lt;=Rates!$J$15,'Claim Details'!$I$19="No"),Rates!$J$24,"£0.00"))))))))))))))))))))))))</f>
        <v>£0.00</v>
      </c>
      <c r="BH188" s="189" t="str">
        <f t="shared" si="43"/>
        <v>£0.00</v>
      </c>
      <c r="BI188" s="189">
        <f t="shared" si="44"/>
        <v>0</v>
      </c>
      <c r="BO188" s="202" t="str">
        <f>IF(H188="","£0.00",IF(AP188="4","£0.00",IF(AP188="5","£0.00",IF(AP188="1","£0.00",((AQ188*H188)*'Claim Details'!$F$111)/100))))</f>
        <v>£0.00</v>
      </c>
      <c r="BP188" s="202" t="str">
        <f>IF(T188="","£0.00",IF(AP188="4","£0.00",IF(AP188="5","£0.00",IF(AP188="1","£0.00",((AR188*T188)*'Claim Details'!$N$111)/100))))</f>
        <v>£0.00</v>
      </c>
      <c r="BQ188" s="202" t="str">
        <f>IF(AI188="","£0.00",IF(AP188="4","£0.00",IF(AP188="5","£0.00",IF(AP188="1","£0.00",((BI188*AI188)*'Claim Details'!$W$111)/100))))</f>
        <v>£0.00</v>
      </c>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row>
    <row r="189" spans="1:97" ht="15">
      <c r="A189" s="145"/>
      <c r="B189" s="91"/>
      <c r="C189" s="96"/>
      <c r="D189" s="97"/>
      <c r="E189" s="98"/>
      <c r="F189" s="89"/>
      <c r="G189" s="99"/>
      <c r="H189" s="100"/>
      <c r="I189" s="221" t="str">
        <f t="shared" si="34"/>
        <v>£0.00</v>
      </c>
      <c r="J189" s="101"/>
      <c r="K189" s="100"/>
      <c r="L189" s="221" t="str">
        <f t="shared" si="35"/>
        <v>£0.00</v>
      </c>
      <c r="M189" s="101"/>
      <c r="N189" s="102"/>
      <c r="O189" s="145"/>
      <c r="P189" s="77"/>
      <c r="Q189" s="87"/>
      <c r="R189" s="87"/>
      <c r="S189" s="87"/>
      <c r="T189" s="149" t="str">
        <f t="shared" si="36"/>
        <v/>
      </c>
      <c r="U189" s="87" t="str">
        <f t="shared" si="45"/>
        <v/>
      </c>
      <c r="V189" s="87"/>
      <c r="W189" s="53" t="str">
        <f t="shared" si="37"/>
        <v>£0.00</v>
      </c>
      <c r="X189" s="53"/>
      <c r="Y189" s="87"/>
      <c r="Z189" s="78"/>
      <c r="AA189" s="79"/>
      <c r="AB189" s="160"/>
      <c r="AC189" s="98"/>
      <c r="AD189" s="225"/>
      <c r="AE189" s="235" t="str">
        <f t="shared" si="38"/>
        <v/>
      </c>
      <c r="AF189" s="87" t="str">
        <f t="shared" si="39"/>
        <v/>
      </c>
      <c r="AG189" s="53"/>
      <c r="AH189" s="224"/>
      <c r="AI189" s="226" t="str">
        <f t="shared" si="31"/>
        <v/>
      </c>
      <c r="AJ189" s="236" t="str">
        <f t="shared" si="40"/>
        <v>£0.00</v>
      </c>
      <c r="AK189" s="31"/>
      <c r="AL189" s="1"/>
      <c r="AM189" s="1"/>
      <c r="AN189" s="1"/>
      <c r="AO189" s="1"/>
      <c r="AP189" s="1" t="str">
        <f t="shared" si="32"/>
        <v/>
      </c>
      <c r="AQ189" s="27">
        <f t="shared" si="33"/>
        <v>0</v>
      </c>
      <c r="AR189" s="189">
        <f t="shared" si="41"/>
        <v>0</v>
      </c>
      <c r="AS189" s="190" t="str">
        <f>IF(AND(C189="A",'Claim Details'!$E$28&gt;=Rates!$D$14,'Claim Details'!$E$28&lt;=Rates!$D$15,'Claim Details'!$E$19="Yes"),Rates!$E$17,IF(AND(C189="A",'Claim Details'!$E$28&gt;=Rates!$D$14,'Claim Details'!$E$28&lt;=Rates!$D$15,'Claim Details'!$E$19="No"),Rates!$D$17,IF(AND(C189="A",'Claim Details'!$E$28&gt;=Rates!$F$14,'Claim Details'!$E$28&lt;=Rates!$F$15,'Claim Details'!$E$19="Yes"),Rates!$G$17,IF(AND(C189="A",'Claim Details'!$E$28&gt;=Rates!$F$14,'Claim Details'!$E$28&lt;=Rates!$F$15,'Claim Details'!$E$19="No"),Rates!$F$17,IF(AND(C189="A",'Claim Details'!$E$28&gt;=Rates!$H$14,'Claim Details'!$E$28&lt;=Rates!$H$15,'Claim Details'!$E$19="Yes"),Rates!$I$17,IF(AND(C189="A",'Claim Details'!$E$28&gt;=Rates!$H$14,'Claim Details'!$E$28&lt;=Rates!$H$15,'Claim Details'!$E$19="No"),Rates!$H$17,IF(AND(C189="A",'Claim Details'!$E$28&gt;=Rates!$J$14,'Claim Details'!$E$28&lt;=Rates!$J$15,'Claim Details'!$E$19="Yes"),Rates!$K$17,IF(AND(C189="A",'Claim Details'!$E$28&gt;=Rates!$J$14,'Claim Details'!$E$28&lt;=Rates!$J$15,'Claim Details'!$E$19="No"),Rates!$J$17,IF(AND(C189="B",'Claim Details'!$E$28&gt;=Rates!$D$14,'Claim Details'!$E$28&lt;=Rates!$D$15,'Claim Details'!$E$19="Yes"),Rates!$E$18,IF(AND(C189="B",'Claim Details'!$E$28&gt;=Rates!$D$14,'Claim Details'!$E$28&lt;=Rates!$D$15,'Claim Details'!$E$19="No"),Rates!$D$18,IF(AND(C189="B",'Claim Details'!$E$28&gt;=Rates!$F$14,'Claim Details'!$E$28&lt;=Rates!$F$15,'Claim Details'!$E$19="Yes"),Rates!$G$18,IF(AND(C189="B",'Claim Details'!$E$28&gt;=Rates!$F$14,'Claim Details'!$E$28&lt;=Rates!$F$15,'Claim Details'!$E$19="No"),Rates!$F$18,IF(AND(C189="B",'Claim Details'!$E$28&gt;=Rates!$H$14,'Claim Details'!$E$28&lt;=Rates!$H$15,'Claim Details'!$E$19="Yes"),Rates!$I$18,IF(AND(C189="B",'Claim Details'!$E$28&gt;=Rates!$H$14,'Claim Details'!$E$28&lt;=Rates!$H$15,'Claim Details'!$E$19="No"),Rates!$H$18,IF(AND(C189="B",'Claim Details'!$E$28&gt;=Rates!$J$14,'Claim Details'!$E$28&lt;=Rates!$J$15,'Claim Details'!$E$19="Yes"),Rates!$K$18,IF(AND(C189="B",'Claim Details'!$E$28&gt;=Rates!$J$14,'Claim Details'!$E$28&lt;=Rates!$J$15,'Claim Details'!$E$19="No"),Rates!$J$18,IF(AND(C189="C",'Claim Details'!$E$28&gt;=Rates!$D$14,'Claim Details'!$E$28&lt;=Rates!$D$15,'Claim Details'!$E$19="Yes"),Rates!$E$19,IF(AND(C189="C",'Claim Details'!$E$28&gt;=Rates!$D$14,'Claim Details'!$E$28&lt;=Rates!$D$15,'Claim Details'!$E$19="No"),Rates!$D$19,IF(AND(C189="C",'Claim Details'!$E$28&gt;=Rates!$F$14,'Claim Details'!$E$28&lt;=Rates!$F$15,'Claim Details'!$E$19="Yes"),Rates!$G$19,IF(AND(C189="C",'Claim Details'!$E$28&gt;=Rates!$F$14,'Claim Details'!$E$28&lt;=Rates!$F$15,'Claim Details'!$E$19="No"),Rates!$F$19,IF(AND(C189="C",'Claim Details'!$E$28&gt;=Rates!$H$14,'Claim Details'!$E$28&lt;=Rates!$H$15,'Claim Details'!$E$19="Yes"),Rates!$I$19,IF(AND(C189="C",'Claim Details'!$E$28&gt;=Rates!$H$14,'Claim Details'!$E$28&lt;=Rates!$H$15,'Claim Details'!$E$19="No"),Rates!$H$19,IF(AND(C189="C",'Claim Details'!$E$28&gt;=Rates!$J$14,'Claim Details'!$E$28&lt;=Rates!$J$15,'Claim Details'!$E$19="Yes"),Rates!$K$19,IF(AND(C189="C",'Claim Details'!$E$28&gt;=Rates!$J$14,'Claim Details'!$E$28&lt;=Rates!$J$15,'Claim Details'!$E$19="No"),Rates!$J$19,"£0.00"))))))))))))))))))))))))</f>
        <v>£0.00</v>
      </c>
      <c r="AT189" s="189" t="str">
        <f>IF(AND(C189="A",'Claim Details'!$E$28&gt;=Rates!$D$14,'Claim Details'!$E$28&lt;=Rates!$D$15,'Claim Details'!$E$19="Yes"),Rates!$E$25,IF(AND(C189="A",'Claim Details'!$E$28&gt;=Rates!$D$14,'Claim Details'!$E$28&lt;=Rates!$D$15,'Claim Details'!$E$19="No"),Rates!$D$25,IF(AND(C189="A",'Claim Details'!$E$28&gt;=Rates!$F$14,'Claim Details'!$E$28&lt;=Rates!$F$15,'Claim Details'!$E$19="Yes"),Rates!$G$25,IF(AND(C189="A",'Claim Details'!$E$28&gt;=Rates!$F$14,'Claim Details'!$E$28&lt;=Rates!$F$15,'Claim Details'!$E$19="No"),Rates!$F$25,IF(AND(C189="A",'Claim Details'!$E$28&gt;=Rates!$H$14,'Claim Details'!$E$28&lt;=Rates!$H$15,'Claim Details'!$E$19="Yes"),Rates!$I$25,IF(AND(C189="A",'Claim Details'!$E$28&gt;=Rates!$H$14,'Claim Details'!$E$28&lt;=Rates!$H$15,'Claim Details'!$E$19="No"),Rates!$H$25,IF(AND(C189="A",'Claim Details'!$E$28&gt;=Rates!$J$14,'Claim Details'!$E$28&lt;=Rates!$J$15,'Claim Details'!$E$19="Yes"),Rates!$K$25,IF(AND(C189="A",'Claim Details'!$E$28&gt;=Rates!$J$14,'Claim Details'!$E$28&lt;=Rates!$J$15,'Claim Details'!$E$19="No"),Rates!$J$25,IF(AND(C189="B",'Claim Details'!$E$28&gt;=Rates!$D$14,'Claim Details'!$E$28&lt;=Rates!$D$15,'Claim Details'!$E$19="Yes"),Rates!$E$26,IF(AND(C189="B",'Claim Details'!$E$28&gt;=Rates!$D$14,'Claim Details'!$E$28&lt;=Rates!$D$15,'Claim Details'!$E$19="No"),Rates!$D$26,IF(AND(C189="B",'Claim Details'!$E$28&gt;=Rates!$F$14,'Claim Details'!$E$28&lt;=Rates!$F$15,'Claim Details'!$E$19="Yes"),Rates!$G$26,IF(AND(C189="B",'Claim Details'!$E$28&gt;=Rates!$F$14,'Claim Details'!$E$28&lt;=Rates!$F$15,'Claim Details'!$E$19="No"),Rates!$F$26,IF(AND(C189="B",'Claim Details'!$E$28&gt;=Rates!$H$14,'Claim Details'!$E$28&lt;=Rates!$H$15,'Claim Details'!$E$19="Yes"),Rates!$I$26,IF(AND(C189="B",'Claim Details'!$E$28&gt;=Rates!$H$14,'Claim Details'!$E$28&lt;=Rates!$H$15,'Claim Details'!$E$19="No"),Rates!$H$26,IF(AND(C189="B",'Claim Details'!$E$28&gt;=Rates!$J$14,'Claim Details'!$E$28&lt;=Rates!$J$15,'Claim Details'!$E$19="Yes"),Rates!$K$26,IF(AND(C189="B",'Claim Details'!$E$28&gt;=Rates!$J$14,'Claim Details'!$E$28&lt;=Rates!$J$15,'Claim Details'!$E$19="No"),Rates!$J$26,IF(AND(C189="C",'Claim Details'!$E$28&gt;=Rates!$D$14,'Claim Details'!$E$28&lt;=Rates!$D$15,'Claim Details'!$E$19="Yes"),Rates!$E$27,IF(AND(C189="C",'Claim Details'!$E$28&gt;=Rates!$D$14,'Claim Details'!$E$28&lt;=Rates!$D$15,'Claim Details'!$E$19="No"),Rates!$D$27,IF(AND(C189="C",'Claim Details'!$E$28&gt;=Rates!$F$14,'Claim Details'!$E$28&lt;=Rates!$F$15,'Claim Details'!$E$19="Yes"),Rates!$G$27,IF(AND(C189="C",'Claim Details'!$E$28&gt;=Rates!$F$14,'Claim Details'!$E$28&lt;=Rates!$F$15,'Claim Details'!$E$19="No"),Rates!$F$27,IF(AND(C189="C",'Claim Details'!$E$28&gt;=Rates!$H$14,'Claim Details'!$E$28&lt;=Rates!$H$15,'Claim Details'!$E$19="Yes"),Rates!$I$27,IF(AND(C189="C",'Claim Details'!$E$28&gt;=Rates!$H$14,'Claim Details'!$E$28&lt;=Rates!$H$15,'Claim Details'!$E$19="No"),Rates!$H$27,IF(AND(C189="C",'Claim Details'!$E$28&gt;=Rates!$J$14,'Claim Details'!$E$28&lt;=Rates!$J$15,'Claim Details'!$E$19="Yes"),Rates!$K$27,IF(AND(C189="C",'Claim Details'!$E$28&gt;=Rates!$J$14,'Claim Details'!$E$28&lt;=Rates!$J$15,'Claim Details'!$E$19="No"),Rates!$J$27,"£0.00"))))))))))))))))))))))))</f>
        <v>£0.00</v>
      </c>
      <c r="AU189" s="191" t="str">
        <f>IF(AND(C189="A",'Claim Details'!$E$28&gt;=Rates!$D$14,'Claim Details'!$E$28&lt;=Rates!$D$15,'Claim Details'!$E$19="Yes"),Rates!$E$20,IF(AND(C189="A",'Claim Details'!$E$28&gt;=Rates!$D$14,'Claim Details'!$E$28&lt;=Rates!$D$15,'Claim Details'!$E$19="No"),Rates!$D$20,IF(AND(C189="A",'Claim Details'!$E$28&gt;=Rates!$F$14,'Claim Details'!$E$28&lt;=Rates!$F$15,'Claim Details'!$E$19="Yes"),Rates!$G$20,IF(AND(C189="A",'Claim Details'!$E$28&gt;=Rates!$F$14,'Claim Details'!$E$28&lt;=Rates!$F$15,'Claim Details'!$E$19="No"),Rates!$F$20,IF(AND(C189="A",'Claim Details'!$E$28&gt;=Rates!$H$14,'Claim Details'!$E$28&lt;=Rates!$H$15,'Claim Details'!$E$19="Yes"),Rates!$I$20,IF(AND(C189="A",'Claim Details'!$E$28&gt;=Rates!$H$14,'Claim Details'!$E$28&lt;=Rates!$H$15,'Claim Details'!$E$19="No"),Rates!$H$20,IF(AND(C189="A",'Claim Details'!$E$28&gt;=Rates!$J$14,'Claim Details'!$E$28&lt;=Rates!$J$15,'Claim Details'!$E$19="Yes"),Rates!$K$20,IF(AND(C189="A",'Claim Details'!$E$28&gt;=Rates!$J$14,'Claim Details'!$E$28&lt;=Rates!$J$15,'Claim Details'!$E$19="No"),Rates!$J$20,IF(AND(C189="B",'Claim Details'!$E$28&gt;=Rates!$D$14,'Claim Details'!$E$28&lt;=Rates!$D$15,'Claim Details'!$E$19="Yes"),Rates!$E$21,IF(AND(C189="B",'Claim Details'!$E$28&gt;=Rates!$D$14,'Claim Details'!$E$28&lt;=Rates!$D$15,'Claim Details'!$E$19="No"),Rates!$D$21,IF(AND(C189="B",'Claim Details'!$E$28&gt;=Rates!$F$14,'Claim Details'!$E$28&lt;=Rates!$F$15,'Claim Details'!$E$19="Yes"),Rates!$G$21,IF(AND(C189="B",'Claim Details'!$E$28&gt;=Rates!$F$14,'Claim Details'!$E$28&lt;=Rates!$F$15,'Claim Details'!$E$19="No"),Rates!$F$21,IF(AND(C189="B",'Claim Details'!$E$28&gt;=Rates!$H$14,'Claim Details'!$E$28&lt;=Rates!$H$15,'Claim Details'!$E$19="Yes"),Rates!$I$21,IF(AND(C189="B",'Claim Details'!$E$28&gt;=Rates!$H$14,'Claim Details'!$E$28&lt;=Rates!$H$15,'Claim Details'!$E$19="No"),Rates!$H$21,IF(AND(C189="B",'Claim Details'!$E$28&gt;=Rates!$J$14,'Claim Details'!$E$28&lt;=Rates!$J$15,'Claim Details'!$E$19="Yes"),Rates!$K$21,IF(AND(C189="B",'Claim Details'!$E$28&gt;=Rates!$J$14,'Claim Details'!$E$28&lt;=Rates!$J$15,'Claim Details'!$E$19="No"),Rates!$J$21,"£0.00"))))))))))))))))</f>
        <v>£0.00</v>
      </c>
      <c r="AV189" s="191" t="str">
        <f>IF(AND(C189="A",'Claim Details'!$E$28&gt;=Rates!$D$14,'Claim Details'!$E$28&lt;=Rates!$D$15,'Claim Details'!$E$19="Yes"),Rates!$E$22,IF(AND(C189="A",'Claim Details'!$E$28&gt;=Rates!$D$14,'Claim Details'!$E$28&lt;=Rates!$D$15,'Claim Details'!$E$19="No"),Rates!$D$22,IF(AND(C189="A",'Claim Details'!$E$28&gt;=Rates!$F$14,'Claim Details'!$E$28&lt;=Rates!$F$15,'Claim Details'!$E$19="Yes"),Rates!$G$22,IF(AND(C189="A",'Claim Details'!$E$28&gt;=Rates!$F$14,'Claim Details'!$E$28&lt;=Rates!$F$15,'Claim Details'!$E$19="No"),Rates!$F$22,IF(AND(C189="A",'Claim Details'!$E$28&gt;=Rates!$H$14,'Claim Details'!$E$28&lt;=Rates!$H$15,'Claim Details'!$E$19="Yes"),Rates!$I$22,IF(AND(C189="A",'Claim Details'!$E$28&gt;=Rates!$H$14,'Claim Details'!$E$28&lt;=Rates!$H$15,'Claim Details'!$E$19="No"),Rates!$H$22,IF(AND(C189="A",'Claim Details'!$E$28&gt;=Rates!$J$14,'Claim Details'!$E$28&lt;=Rates!$J$15,'Claim Details'!$E$19="Yes"),Rates!$K$22,IF(AND(C189="A",'Claim Details'!$E$28&gt;=Rates!$J$14,'Claim Details'!$E$28&lt;=Rates!$J$15,'Claim Details'!$E$19="No"),Rates!$J$22,IF(AND(C189="B",'Claim Details'!$E$28&gt;=Rates!$D$14,'Claim Details'!$E$28&lt;=Rates!$D$15,'Claim Details'!$E$19="Yes"),Rates!$E$23,IF(AND(C189="B",'Claim Details'!$E$28&gt;=Rates!$D$14,'Claim Details'!$E$28&lt;=Rates!$D$15,'Claim Details'!$E$19="No"),Rates!$D$23,IF(AND(C189="B",'Claim Details'!$E$28&gt;=Rates!$F$14,'Claim Details'!$E$28&lt;=Rates!$F$15,'Claim Details'!$E$19="Yes"),Rates!$G$23,IF(AND(C189="B",'Claim Details'!$E$28&gt;=Rates!$F$14,'Claim Details'!$E$28&lt;=Rates!$F$15,'Claim Details'!$E$19="No"),Rates!$F$23,IF(AND(C189="B",'Claim Details'!$E$28&gt;=Rates!$H$14,'Claim Details'!$E$28&lt;=Rates!$H$15,'Claim Details'!$E$19="Yes"),Rates!$I$23,IF(AND(C189="B",'Claim Details'!$E$28&gt;=Rates!$H$14,'Claim Details'!$E$28&lt;=Rates!$H$15,'Claim Details'!$E$19="No"),Rates!$H$23,IF(AND(C189="B",'Claim Details'!$E$28&gt;=Rates!$J$14,'Claim Details'!$E$28&lt;=Rates!$J$15,'Claim Details'!$E$19="Yes"),Rates!$K$23,IF(AND(C189="B",'Claim Details'!$E$28&gt;=Rates!$J$14,'Claim Details'!$E$28&lt;=Rates!$J$15,'Claim Details'!$E$19="No"),Rates!$J$23,IF(AND(C189="C",'Claim Details'!$E$28&gt;=Rates!$D$14,'Claim Details'!$E$28&lt;=Rates!$D$15,'Claim Details'!$E$19="Yes"),Rates!$E$24,IF(AND(C189="C",'Claim Details'!$E$28&gt;=Rates!$D$14,'Claim Details'!$E$28&lt;=Rates!$D$15,'Claim Details'!$E$19="No"),Rates!$D$24,IF(AND(C189="C",'Claim Details'!$E$28&gt;=Rates!$F$14,'Claim Details'!$E$28&lt;=Rates!$F$15,'Claim Details'!$E$19="Yes"),Rates!$G$24,IF(AND(C189="C",'Claim Details'!$E$28&gt;=Rates!$F$14,'Claim Details'!$E$28&lt;=Rates!$F$15,'Claim Details'!$E$19="No"),Rates!$F$24,IF(AND(C189="C",'Claim Details'!$E$28&gt;=Rates!$H$14,'Claim Details'!$E$28&lt;=Rates!$H$15,'Claim Details'!$E$19="Yes"),Rates!$I$24,IF(AND(C189="C",'Claim Details'!$E$28&gt;=Rates!$H$14,'Claim Details'!$E$28&lt;=Rates!$H$15,'Claim Details'!$E$19="No"),Rates!$H$24,IF(AND(C189="C",'Claim Details'!$E$28&gt;=Rates!$J$14,'Claim Details'!$E$28&lt;=Rates!$J$15,'Claim Details'!$E$19="Yes"),Rates!$K$24,IF(AND(C189="C",'Claim Details'!$E$28&gt;=Rates!$J$14,'Claim Details'!$E$28&lt;=Rates!$J$15,'Claim Details'!$E$19="No"),Rates!$J$24,"£0.00"))))))))))))))))))))))))</f>
        <v>£0.00</v>
      </c>
      <c r="AW189" s="1"/>
      <c r="AX189" s="189" t="str">
        <f>IF(AND(U189="A",'Claim Details'!$I$28&gt;=Rates!$D$14,'Claim Details'!$I$28&lt;=Rates!$D$15,'Claim Details'!$I$19="Yes"),Rates!$J$17,IF(AND(U189="A",'Claim Details'!$I$28&gt;=Rates!$D$14,'Claim Details'!$I$28&lt;=Rates!$D$15,'Claim Details'!$I$19="No"),Rates!$D$17,IF(AND(U189="A",'Claim Details'!$I$28&gt;=Rates!$F$14,'Claim Details'!$I$28&lt;=Rates!$F$15,'Claim Details'!$I$19="Yes"),Rates!$G$17,IF(AND(U189="A",'Claim Details'!$I$28&gt;=Rates!$F$14,'Claim Details'!$I$28&lt;=Rates!$F$15,'Claim Details'!$I$19="No"),Rates!$F$17,IF(AND(U189="A",'Claim Details'!$I$28&gt;=Rates!$H$14,'Claim Details'!$I$28&lt;=Rates!$H$15,'Claim Details'!$I$19="Yes"),Rates!$I$17,IF(AND(U189="A",'Claim Details'!$I$28&gt;=Rates!$H$14,'Claim Details'!$I$28&lt;=Rates!$H$15,'Claim Details'!$I$19="No"),Rates!$H$17,IF(AND(U189="A",'Claim Details'!$I$28&gt;=Rates!$J$14,'Claim Details'!$I$28&lt;=Rates!$J$15,'Claim Details'!$I$19="Yes"),Rates!$K$17,IF(AND(U189="A",'Claim Details'!$I$28&gt;=Rates!$J$14,'Claim Details'!$I$28&lt;=Rates!$J$15,'Claim Details'!$I$19="No"),Rates!$J$17,IF(AND(U189="B",'Claim Details'!$I$28&gt;=Rates!$D$14,'Claim Details'!$I$28&lt;=Rates!$D$15,'Claim Details'!$I$19="Yes"),Rates!$E$18,IF(AND(U189="B",'Claim Details'!$I$28&gt;=Rates!$D$14,'Claim Details'!$I$28&lt;=Rates!$D$15,'Claim Details'!$I$19="No"),Rates!$D$18,IF(AND(U189="B",'Claim Details'!$I$28&gt;=Rates!$F$14,'Claim Details'!$I$28&lt;=Rates!$F$15,'Claim Details'!$I$19="Yes"),Rates!$G$18,IF(AND(U189="B",'Claim Details'!$I$28&gt;=Rates!$F$14,'Claim Details'!$I$28&lt;=Rates!$F$15,'Claim Details'!$I$19="No"),Rates!$F$18,IF(AND(U189="B",'Claim Details'!$I$28&gt;=Rates!$H$14,'Claim Details'!$I$28&lt;=Rates!$H$15,'Claim Details'!$I$19="Yes"),Rates!$I$18,IF(AND(U189="B",'Claim Details'!$I$28&gt;=Rates!$H$14,'Claim Details'!$I$28&lt;=Rates!$H$15,'Claim Details'!$I$19="No"),Rates!$H$18,IF(AND(U189="B",'Claim Details'!$I$28&gt;=Rates!$J$14,'Claim Details'!$I$28&lt;=Rates!$J$15,'Claim Details'!$I$19="Yes"),Rates!$K$18,IF(AND(U189="B",'Claim Details'!$I$28&gt;=Rates!$J$14,'Claim Details'!$I$28&lt;=Rates!$J$15,'Claim Details'!$I$19="No"),Rates!$J$18,IF(AND(U189="C",'Claim Details'!$I$28&gt;=Rates!$D$14,'Claim Details'!$I$28&lt;=Rates!$D$15,'Claim Details'!$I$19="Yes"),Rates!$E$19,IF(AND(U189="C",'Claim Details'!$I$28&gt;=Rates!$D$14,'Claim Details'!$I$28&lt;=Rates!$D$15,'Claim Details'!$I$19="No"),Rates!$D$19,IF(AND(U189="C",'Claim Details'!$I$28&gt;=Rates!$F$14,'Claim Details'!$I$28&lt;=Rates!$F$15,'Claim Details'!$I$19="Yes"),Rates!$G$19,IF(AND(U189="C",'Claim Details'!$I$28&gt;=Rates!$F$14,'Claim Details'!$I$28&lt;=Rates!$F$15,'Claim Details'!$I$19="No"),Rates!$F$19,IF(AND(U189="C",'Claim Details'!$I$28&gt;=Rates!$H$14,'Claim Details'!$I$28&lt;=Rates!$H$15,'Claim Details'!$I$19="Yes"),Rates!$I$19,IF(AND(U189="C",'Claim Details'!$I$28&gt;=Rates!$H$14,'Claim Details'!$I$28&lt;=Rates!$H$15,'Claim Details'!$I$19="No"),Rates!$H$19,IF(AND(U189="C",'Claim Details'!$I$28&gt;=Rates!$J$14,'Claim Details'!$I$28&lt;=Rates!$J$15,'Claim Details'!$I$19="Yes"),Rates!$K$19,IF(AND(U189="C",'Claim Details'!$I$28&gt;=Rates!$J$14,'Claim Details'!$I$28&lt;=Rates!$J$15,'Claim Details'!$I$19="No"),Rates!$J$19,"£0.00"))))))))))))))))))))))))</f>
        <v>£0.00</v>
      </c>
      <c r="AY189" s="189" t="str">
        <f>IF(AND(C189="A",'Claim Details'!$I$28&gt;=Rates!$D$14,'Claim Details'!$I$28&lt;=Rates!$D$15,'Claim Details'!$I$19="Yes"),Rates!$J$25,IF(AND(C189="A",'Claim Details'!$I$28&gt;=Rates!$D$14,'Claim Details'!$I$28&lt;=Rates!$D$15,'Claim Details'!$I$19="No"),Rates!$D$25,IF(AND(C189="A",'Claim Details'!$I$28&gt;=Rates!$F$14,'Claim Details'!$I$28&lt;=Rates!$F$15,'Claim Details'!$I$19="Yes"),Rates!$G$25,IF(AND(C189="A",'Claim Details'!$I$28&gt;=Rates!$F$14,'Claim Details'!$I$28&lt;=Rates!$F$15,'Claim Details'!$I$19="No"),Rates!$F$25,IF(AND(C189="A",'Claim Details'!$I$28&gt;=Rates!$H$14,'Claim Details'!$I$28&lt;=Rates!$H$15,'Claim Details'!$I$19="Yes"),Rates!$I$25,IF(AND(C189="A",'Claim Details'!$I$28&gt;=Rates!$H$14,'Claim Details'!$I$28&lt;=Rates!$H$15,'Claim Details'!$I$19="No"),Rates!$H$25,IF(AND(C189="A",'Claim Details'!$I$28&gt;=Rates!$J$14,'Claim Details'!$I$28&lt;=Rates!$J$15,'Claim Details'!$I$19="Yes"),Rates!$K$25,IF(AND(C189="A",'Claim Details'!$I$28&gt;=Rates!$J$14,'Claim Details'!$I$28&lt;=Rates!$J$15,'Claim Details'!$I$19="No"),Rates!$J$25,IF(AND(C189="B",'Claim Details'!$I$28&gt;=Rates!$D$14,'Claim Details'!$I$28&lt;=Rates!$D$15,'Claim Details'!$I$19="Yes"),Rates!$E$26,IF(AND(C189="B",'Claim Details'!$I$28&gt;=Rates!$D$14,'Claim Details'!$I$28&lt;=Rates!$D$15,'Claim Details'!$I$19="No"),Rates!$D$26,IF(AND(C189="B",'Claim Details'!$I$28&gt;=Rates!$F$14,'Claim Details'!$I$28&lt;=Rates!$F$15,'Claim Details'!$I$19="Yes"),Rates!$G$26,IF(AND(C189="B",'Claim Details'!$I$28&gt;=Rates!$F$14,'Claim Details'!$I$28&lt;=Rates!$F$15,'Claim Details'!$I$19="No"),Rates!$F$26,IF(AND(C189="B",'Claim Details'!$I$28&gt;=Rates!$H$14,'Claim Details'!$I$28&lt;=Rates!$H$15,'Claim Details'!$I$19="Yes"),Rates!$I$26,IF(AND(C189="B",'Claim Details'!$I$28&gt;=Rates!$H$14,'Claim Details'!$I$28&lt;=Rates!$H$15,'Claim Details'!$I$19="No"),Rates!$H$26,IF(AND(C189="B",'Claim Details'!$I$28&gt;=Rates!$J$14,'Claim Details'!$I$28&lt;=Rates!$J$15,'Claim Details'!$I$19="Yes"),Rates!$K$26,IF(AND(C189="B",'Claim Details'!$I$28&gt;=Rates!$J$14,'Claim Details'!$I$28&lt;=Rates!$J$15,'Claim Details'!$I$19="No"),Rates!$J$26,IF(AND(C189="C",'Claim Details'!$I$28&gt;=Rates!$D$14,'Claim Details'!$I$28&lt;=Rates!$D$15,'Claim Details'!$I$19="Yes"),Rates!$E$27,IF(AND(C189="C",'Claim Details'!$I$28&gt;=Rates!$D$14,'Claim Details'!$I$28&lt;=Rates!$D$15,'Claim Details'!$I$19="No"),Rates!$D$27,IF(AND(C189="C",'Claim Details'!$I$28&gt;=Rates!$F$14,'Claim Details'!$I$28&lt;=Rates!$F$15,'Claim Details'!$I$19="Yes"),Rates!$G$27,IF(AND(C189="C",'Claim Details'!$I$28&gt;=Rates!$F$14,'Claim Details'!$I$28&lt;=Rates!$F$15,'Claim Details'!$I$19="No"),Rates!$F$27,IF(AND(C189="C",'Claim Details'!$I$28&gt;=Rates!$H$14,'Claim Details'!$I$28&lt;=Rates!$H$15,'Claim Details'!$I$19="Yes"),Rates!$I$27,IF(AND(C189="C",'Claim Details'!$I$28&gt;=Rates!$H$14,'Claim Details'!$I$28&lt;=Rates!$H$15,'Claim Details'!$I$19="No"),Rates!$H$27,IF(AND(C189="C",'Claim Details'!$I$28&gt;=Rates!$J$14,'Claim Details'!$I$28&lt;=Rates!$J$15,'Claim Details'!$I$19="Yes"),Rates!$K$27,IF(AND(C189="C",'Claim Details'!$I$28&gt;=Rates!$J$14,'Claim Details'!$I$28&lt;=Rates!$J$15,'Claim Details'!$I$19="No"),Rates!$J$27,"£0.00"))))))))))))))))))))))))</f>
        <v>£0.00</v>
      </c>
      <c r="AZ189" s="189" t="str">
        <f>IF(AND(C189="A",'Claim Details'!$I$28&gt;=Rates!$D$14,'Claim Details'!$I$28&lt;=Rates!$D$15,'Claim Details'!$I$19="Yes"),Rates!$E$20,IF(AND(C189="A",'Claim Details'!$I$28&gt;=Rates!$D$14,'Claim Details'!$I$28&lt;=Rates!$D$15,'Claim Details'!$I$19="No"),Rates!$D$20,IF(AND(C189="A",'Claim Details'!$I$28&gt;=Rates!$F$14,'Claim Details'!$I$28&lt;=Rates!$F$15,'Claim Details'!$I$19="Yes"),Rates!$G$20,IF(AND(C189="A",'Claim Details'!$I$28&gt;=Rates!$F$14,'Claim Details'!$I$28&lt;=Rates!$F$15,'Claim Details'!$I$19="No"),Rates!$F$20,IF(AND(C189="A",'Claim Details'!$I$28&gt;=Rates!$H$14,'Claim Details'!$I$28&lt;=Rates!$H$15,'Claim Details'!$I$19="Yes"),Rates!$I$20,IF(AND(C189="A",'Claim Details'!$I$28&gt;=Rates!$H$14,'Claim Details'!$I$28&lt;=Rates!$H$15,'Claim Details'!$I$19="No"),Rates!$H$20,IF(AND(C189="A",'Claim Details'!$I$28&gt;=Rates!$J$14,'Claim Details'!$I$28&lt;=Rates!$J$15,'Claim Details'!$I$19="Yes"),Rates!$K$20,IF(AND(C189="A",'Claim Details'!$I$28&gt;=Rates!$J$14,'Claim Details'!$I$28&lt;=Rates!$J$15,'Claim Details'!$I$19="No"),Rates!$J$20,IF(AND(C189="B",'Claim Details'!$I$28&gt;=Rates!$D$14,'Claim Details'!$I$28&lt;=Rates!$D$15,'Claim Details'!$I$19="Yes"),Rates!$E$21,IF(AND(C189="B",'Claim Details'!$I$28&gt;=Rates!$D$14,'Claim Details'!$I$28&lt;=Rates!$D$15,'Claim Details'!$I$19="No"),Rates!$D$21,IF(AND(C189="B",'Claim Details'!$I$28&gt;=Rates!$F$14,'Claim Details'!$I$28&lt;=Rates!$F$15,'Claim Details'!$I$19="Yes"),Rates!$G$21,IF(AND(C189="B",'Claim Details'!$I$28&gt;=Rates!$F$14,'Claim Details'!$I$28&lt;=Rates!$F$15,'Claim Details'!$I$19="No"),Rates!$F$21,IF(AND(C189="B",'Claim Details'!$I$28&gt;=Rates!$H$14,'Claim Details'!$I$28&lt;=Rates!$H$15,'Claim Details'!$I$19="Yes"),Rates!$I$21,IF(AND(C189="B",'Claim Details'!$I$28&gt;=Rates!$H$14,'Claim Details'!$I$28&lt;=Rates!$H$15,'Claim Details'!$I$19="No"),Rates!$H$21,IF(AND(C189="B",'Claim Details'!$I$28&gt;=Rates!$J$14,'Claim Details'!$I$28&lt;=Rates!$J$15,'Claim Details'!$I$19="Yes"),Rates!$K$21,IF(AND(C189="B",'Claim Details'!$I$28&gt;=Rates!$J$14,'Claim Details'!$I$28&lt;=Rates!$J$15,'Claim Details'!$I$19="No"),Rates!$J$21,"£0.00"))))))))))))))))</f>
        <v>£0.00</v>
      </c>
      <c r="BA189" s="189" t="str">
        <f>IF(AND(C189="A",'Claim Details'!$I$28&gt;=Rates!$D$14,'Claim Details'!$I$28&lt;=Rates!$D$15,'Claim Details'!$I$19="Yes"),Rates!$E$22,IF(AND(C189="A",'Claim Details'!$I$28&gt;=Rates!$D$14,'Claim Details'!$I$28&lt;=Rates!$D$15,'Claim Details'!$I$19="No"),Rates!$D$22,IF(AND(C189="A",'Claim Details'!$I$28&gt;=Rates!$F$14,'Claim Details'!$I$28&lt;=Rates!$F$15,'Claim Details'!$I$19="Yes"),Rates!$G$22,IF(AND(C189="A",'Claim Details'!$I$28&gt;=Rates!$F$14,'Claim Details'!$I$28&lt;=Rates!$F$15,'Claim Details'!$I$19="No"),Rates!$F$22,IF(AND(C189="A",'Claim Details'!$I$28&gt;=Rates!$H$14,'Claim Details'!$I$28&lt;=Rates!$H$15,'Claim Details'!$I$19="Yes"),Rates!$I$22,IF(AND(C189="A",'Claim Details'!$I$28&gt;=Rates!$H$14,'Claim Details'!$I$28&lt;=Rates!$H$15,'Claim Details'!$I$19="No"),Rates!$H$22,IF(AND(C189="A",'Claim Details'!$I$28&gt;=Rates!$J$14,'Claim Details'!$I$28&lt;=Rates!$J$15,'Claim Details'!$I$19="Yes"),Rates!$K$22,IF(AND(C189="A",'Claim Details'!$I$28&gt;=Rates!$J$14,'Claim Details'!$I$28&lt;=Rates!$J$15,'Claim Details'!$I$19="No"),Rates!$J$22,IF(AND(C189="B",'Claim Details'!$I$28&gt;=Rates!$D$14,'Claim Details'!$I$28&lt;=Rates!$D$15,'Claim Details'!$I$19="Yes"),Rates!$E$23,IF(AND(C189="B",'Claim Details'!$I$28&gt;=Rates!$D$14,'Claim Details'!$I$28&lt;=Rates!$D$15,'Claim Details'!$I$19="No"),Rates!$D$23,IF(AND(C189="B",'Claim Details'!$I$28&gt;=Rates!$F$14,'Claim Details'!$I$28&lt;=Rates!$F$15,'Claim Details'!$I$19="Yes"),Rates!$G$23,IF(AND(C189="B",'Claim Details'!$I$28&gt;=Rates!$F$14,'Claim Details'!$I$28&lt;=Rates!$F$15,'Claim Details'!$I$19="No"),Rates!$F$23,IF(AND(C189="B",'Claim Details'!$I$28&gt;=Rates!$H$14,'Claim Details'!$I$28&lt;=Rates!$H$15,'Claim Details'!$I$19="Yes"),Rates!$I$23,IF(AND(C189="B",'Claim Details'!$I$28&gt;=Rates!$H$14,'Claim Details'!$I$28&lt;=Rates!$H$15,'Claim Details'!$I$19="No"),Rates!$H$23,IF(AND(C189="B",'Claim Details'!$I$28&gt;=Rates!$J$14,'Claim Details'!$I$28&lt;=Rates!$J$15,'Claim Details'!$I$19="Yes"),Rates!$K$23,IF(AND(C189="B",'Claim Details'!$I$28&gt;=Rates!$J$14,'Claim Details'!$I$28&lt;=Rates!$J$15,'Claim Details'!$I$19="No"),Rates!$J$23,IF(AND(C189="C",'Claim Details'!$I$28&gt;=Rates!$D$14,'Claim Details'!$I$28&lt;=Rates!$D$15,'Claim Details'!$I$19="Yes"),Rates!$E$24,IF(AND(C189="C",'Claim Details'!$I$28&gt;=Rates!$D$14,'Claim Details'!$I$28&lt;=Rates!$D$15,'Claim Details'!$I$19="No"),Rates!$D$24,IF(AND(C189="C",'Claim Details'!$I$28&gt;=Rates!$F$14,'Claim Details'!$I$28&lt;=Rates!$F$15,'Claim Details'!$I$19="Yes"),Rates!$G$24,IF(AND(C189="C",'Claim Details'!$I$28&gt;=Rates!$F$14,'Claim Details'!$I$28&lt;=Rates!$F$15,'Claim Details'!$I$19="No"),Rates!$F$24,IF(AND(C189="C",'Claim Details'!$I$28&gt;=Rates!$H$14,'Claim Details'!$I$28&lt;=Rates!$H$15,'Claim Details'!$I$19="Yes"),Rates!$I$24,IF(AND(C189="C",'Claim Details'!$I$28&gt;=Rates!$H$14,'Claim Details'!$I$28&lt;=Rates!$H$15,'Claim Details'!$I$19="No"),Rates!$H$24,IF(AND(C189="C",'Claim Details'!$I$28&gt;=Rates!$J$14,'Claim Details'!$I$28&lt;=Rates!$J$15,'Claim Details'!$I$19="Yes"),Rates!$K$24,IF(AND(C189="C",'Claim Details'!$I$28&gt;=Rates!$J$14,'Claim Details'!$I$28&lt;=Rates!$J$15,'Claim Details'!$I$19="No"),Rates!$J$24,"£0.00"))))))))))))))))))))))))</f>
        <v>£0.00</v>
      </c>
      <c r="BB189" s="189" t="str">
        <f t="shared" si="42"/>
        <v>£0.00</v>
      </c>
      <c r="BC189" s="1"/>
      <c r="BD189" s="189" t="str">
        <f>IF(AND(AE189="A",'Claim Details'!$I$28&gt;=Rates!$D$14,'Claim Details'!$I$28&lt;=Rates!$D$15,'Claim Details'!$I$19="Yes"),Rates!$J$17,IF(AND(AE189="A",'Claim Details'!$I$28&gt;=Rates!$D$14,'Claim Details'!$I$28&lt;=Rates!$D$15,'Claim Details'!$I$19="No"),Rates!$D$17,IF(AND(AE189="A",'Claim Details'!$I$28&gt;=Rates!$F$14,'Claim Details'!$I$28&lt;=Rates!$F$15,'Claim Details'!$I$19="Yes"),Rates!$G$17,IF(AND(AE189="A",'Claim Details'!$I$28&gt;=Rates!$F$14,'Claim Details'!$I$28&lt;=Rates!$F$15,'Claim Details'!$I$19="No"),Rates!$F$17,IF(AND(AE189="A",'Claim Details'!$I$28&gt;=Rates!$H$14,'Claim Details'!$I$28&lt;=Rates!$H$15,'Claim Details'!$I$19="Yes"),Rates!$I$17,IF(AND(AE189="A",'Claim Details'!$I$28&gt;=Rates!$H$14,'Claim Details'!$I$28&lt;=Rates!$H$15,'Claim Details'!$I$19="No"),Rates!$H$17,IF(AND(AE189="A",'Claim Details'!$I$28&gt;=Rates!$J$14,'Claim Details'!$I$28&lt;=Rates!$J$15,'Claim Details'!$I$19="Yes"),Rates!$K$17,IF(AND(AE189="A",'Claim Details'!$I$28&gt;=Rates!$J$14,'Claim Details'!$I$28&lt;=Rates!$J$15,'Claim Details'!$I$19="No"),Rates!$J$17,IF(AND(AE189="B",'Claim Details'!$I$28&gt;=Rates!$D$14,'Claim Details'!$I$28&lt;=Rates!$D$15,'Claim Details'!$I$19="Yes"),Rates!$E$18,IF(AND(AE189="B",'Claim Details'!$I$28&gt;=Rates!$D$14,'Claim Details'!$I$28&lt;=Rates!$D$15,'Claim Details'!$I$19="No"),Rates!$D$18,IF(AND(AE189="B",'Claim Details'!$I$28&gt;=Rates!$F$14,'Claim Details'!$I$28&lt;=Rates!$F$15,'Claim Details'!$I$19="Yes"),Rates!$G$18,IF(AND(AE189="B",'Claim Details'!$I$28&gt;=Rates!$F$14,'Claim Details'!$I$28&lt;=Rates!$F$15,'Claim Details'!$I$19="No"),Rates!$F$18,IF(AND(AE189="B",'Claim Details'!$I$28&gt;=Rates!$H$14,'Claim Details'!$I$28&lt;=Rates!$H$15,'Claim Details'!$I$19="Yes"),Rates!$I$18,IF(AND(AE189="B",'Claim Details'!$I$28&gt;=Rates!$H$14,'Claim Details'!$I$28&lt;=Rates!$H$15,'Claim Details'!$I$19="No"),Rates!$H$18,IF(AND(AE189="B",'Claim Details'!$I$28&gt;=Rates!$J$14,'Claim Details'!$I$28&lt;=Rates!$J$15,'Claim Details'!$I$19="Yes"),Rates!$K$18,IF(AND(AE189="B",'Claim Details'!$I$28&gt;=Rates!$J$14,'Claim Details'!$I$28&lt;=Rates!$J$15,'Claim Details'!$I$19="No"),Rates!$J$18,IF(AND(AE189="C",'Claim Details'!$I$28&gt;=Rates!$D$14,'Claim Details'!$I$28&lt;=Rates!$D$15,'Claim Details'!$I$19="Yes"),Rates!$E$19,IF(AND(AE189="C",'Claim Details'!$I$28&gt;=Rates!$D$14,'Claim Details'!$I$28&lt;=Rates!$D$15,'Claim Details'!$I$19="No"),Rates!$D$19,IF(AND(AE189="C",'Claim Details'!$I$28&gt;=Rates!$F$14,'Claim Details'!$I$28&lt;=Rates!$F$15,'Claim Details'!$I$19="Yes"),Rates!$G$19,IF(AND(AE189="C",'Claim Details'!$I$28&gt;=Rates!$F$14,'Claim Details'!$I$28&lt;=Rates!$F$15,'Claim Details'!$I$19="No"),Rates!$F$19,IF(AND(AE189="C",'Claim Details'!$I$28&gt;=Rates!$H$14,'Claim Details'!$I$28&lt;=Rates!$H$15,'Claim Details'!$I$19="Yes"),Rates!$I$19,IF(AND(AE189="C",'Claim Details'!$I$28&gt;=Rates!$H$14,'Claim Details'!$I$28&lt;=Rates!$H$15,'Claim Details'!$I$19="No"),Rates!$H$19,IF(AND(AE189="C",'Claim Details'!$I$28&gt;=Rates!$J$14,'Claim Details'!$I$28&lt;=Rates!$J$15,'Claim Details'!$I$19="Yes"),Rates!$K$19,IF(AND(AE189="C",'Claim Details'!$I$28&gt;=Rates!$J$14,'Claim Details'!$I$28&lt;=Rates!$J$15,'Claim Details'!$I$19="No"),Rates!$J$19,"£0.00"))))))))))))))))))))))))</f>
        <v>£0.00</v>
      </c>
      <c r="BE189" s="189" t="str">
        <f>IF(AND(AE189="A",'Claim Details'!$I$28&gt;=Rates!$D$14,'Claim Details'!$I$28&lt;=Rates!$D$15,'Claim Details'!$I$19="Yes"),Rates!$J$25,IF(AND(AE189="A",'Claim Details'!$I$28&gt;=Rates!$D$14,'Claim Details'!$I$28&lt;=Rates!$D$15,'Claim Details'!$I$19="No"),Rates!$D$25,IF(AND(AE189="A",'Claim Details'!$I$28&gt;=Rates!$F$14,'Claim Details'!$I$28&lt;=Rates!$F$15,'Claim Details'!$I$19="Yes"),Rates!$G$25,IF(AND(AE189="A",'Claim Details'!$I$28&gt;=Rates!$F$14,'Claim Details'!$I$28&lt;=Rates!$F$15,'Claim Details'!$I$19="No"),Rates!$F$25,IF(AND(AE189="A",'Claim Details'!$I$28&gt;=Rates!$H$14,'Claim Details'!$I$28&lt;=Rates!$H$15,'Claim Details'!$I$19="Yes"),Rates!$I$25,IF(AND(AE189="A",'Claim Details'!$I$28&gt;=Rates!$H$14,'Claim Details'!$I$28&lt;=Rates!$H$15,'Claim Details'!$I$19="No"),Rates!$H$25,IF(AND(AE189="A",'Claim Details'!$I$28&gt;=Rates!$J$14,'Claim Details'!$I$28&lt;=Rates!$J$15,'Claim Details'!$I$19="Yes"),Rates!$K$25,IF(AND(AE189="A",'Claim Details'!$I$28&gt;=Rates!$J$14,'Claim Details'!$I$28&lt;=Rates!$J$15,'Claim Details'!$I$19="No"),Rates!$J$25,IF(AND(AE189="B",'Claim Details'!$I$28&gt;=Rates!$D$14,'Claim Details'!$I$28&lt;=Rates!$D$15,'Claim Details'!$I$19="Yes"),Rates!$E$26,IF(AND(AE189="B",'Claim Details'!$I$28&gt;=Rates!$D$14,'Claim Details'!$I$28&lt;=Rates!$D$15,'Claim Details'!$I$19="No"),Rates!$D$26,IF(AND(AE189="B",'Claim Details'!$I$28&gt;=Rates!$F$14,'Claim Details'!$I$28&lt;=Rates!$F$15,'Claim Details'!$I$19="Yes"),Rates!$G$26,IF(AND(AE189="B",'Claim Details'!$I$28&gt;=Rates!$F$14,'Claim Details'!$I$28&lt;=Rates!$F$15,'Claim Details'!$I$19="No"),Rates!$F$26,IF(AND(AE189="B",'Claim Details'!$I$28&gt;=Rates!$H$14,'Claim Details'!$I$28&lt;=Rates!$H$15,'Claim Details'!$I$19="Yes"),Rates!$I$26,IF(AND(AE189="B",'Claim Details'!$I$28&gt;=Rates!$H$14,'Claim Details'!$I$28&lt;=Rates!$H$15,'Claim Details'!$I$19="No"),Rates!$H$26,IF(AND(AE189="B",'Claim Details'!$I$28&gt;=Rates!$J$14,'Claim Details'!$I$28&lt;=Rates!$J$15,'Claim Details'!$I$19="Yes"),Rates!$K$26,IF(AND(AE189="B",'Claim Details'!$I$28&gt;=Rates!$J$14,'Claim Details'!$I$28&lt;=Rates!$J$15,'Claim Details'!$I$19="No"),Rates!$J$26,IF(AND(AE189="C",'Claim Details'!$I$28&gt;=Rates!$D$14,'Claim Details'!$I$28&lt;=Rates!$D$15,'Claim Details'!$I$19="Yes"),Rates!$E$27,IF(AND(AE189="C",'Claim Details'!$I$28&gt;=Rates!$D$14,'Claim Details'!$I$28&lt;=Rates!$D$15,'Claim Details'!$I$19="No"),Rates!$D$27,IF(AND(AE189="C",'Claim Details'!$I$28&gt;=Rates!$F$14,'Claim Details'!$I$28&lt;=Rates!$F$15,'Claim Details'!$I$19="Yes"),Rates!$G$27,IF(AND(AE189="C",'Claim Details'!$I$28&gt;=Rates!$F$14,'Claim Details'!$I$28&lt;=Rates!$F$15,'Claim Details'!$I$19="No"),Rates!$F$27,IF(AND(AE189="C",'Claim Details'!$I$28&gt;=Rates!$H$14,'Claim Details'!$I$28&lt;=Rates!$H$15,'Claim Details'!$I$19="Yes"),Rates!$I$27,IF(AND(AE189="C",'Claim Details'!$I$28&gt;=Rates!$H$14,'Claim Details'!$I$28&lt;=Rates!$H$15,'Claim Details'!$I$19="No"),Rates!$H$27,IF(AND(AE189="C",'Claim Details'!$I$28&gt;=Rates!$J$14,'Claim Details'!$I$28&lt;=Rates!$J$15,'Claim Details'!$I$19="Yes"),Rates!$K$27,IF(AND(AE189="C",'Claim Details'!$I$28&gt;=Rates!$J$14,'Claim Details'!$I$28&lt;=Rates!$J$15,'Claim Details'!$I$19="No"),Rates!$J$27,"£0.00"))))))))))))))))))))))))</f>
        <v>£0.00</v>
      </c>
      <c r="BF189" s="189" t="str">
        <f>IF(AND(AE189="A",'Claim Details'!$I$28&gt;=Rates!$D$14,'Claim Details'!$I$28&lt;=Rates!$D$15,'Claim Details'!$I$19="Yes"),Rates!$E$20,IF(AND(AE189="A",'Claim Details'!$I$28&gt;=Rates!$D$14,'Claim Details'!$I$28&lt;=Rates!$D$15,'Claim Details'!$I$19="No"),Rates!$D$20,IF(AND(AE189="A",'Claim Details'!$I$28&gt;=Rates!$F$14,'Claim Details'!$I$28&lt;=Rates!$F$15,'Claim Details'!$I$19="Yes"),Rates!$G$20,IF(AND(AE189="A",'Claim Details'!$I$28&gt;=Rates!$F$14,'Claim Details'!$I$28&lt;=Rates!$F$15,'Claim Details'!$I$19="No"),Rates!$F$20,IF(AND(AE189="A",'Claim Details'!$I$28&gt;=Rates!$H$14,'Claim Details'!$I$28&lt;=Rates!$H$15,'Claim Details'!$I$19="Yes"),Rates!$I$20,IF(AND(AE189="A",'Claim Details'!$I$28&gt;=Rates!$H$14,'Claim Details'!$I$28&lt;=Rates!$H$15,'Claim Details'!$I$19="No"),Rates!$H$20,IF(AND(AE189="A",'Claim Details'!$I$28&gt;=Rates!$J$14,'Claim Details'!$I$28&lt;=Rates!$J$15,'Claim Details'!$I$19="Yes"),Rates!$K$20,IF(AND(AE189="A",'Claim Details'!$I$28&gt;=Rates!$J$14,'Claim Details'!$I$28&lt;=Rates!$J$15,'Claim Details'!$I$19="No"),Rates!$J$20,IF(AND(AE189="B",'Claim Details'!$I$28&gt;=Rates!$D$14,'Claim Details'!$I$28&lt;=Rates!$D$15,'Claim Details'!$I$19="Yes"),Rates!$E$21,IF(AND(AE189="B",'Claim Details'!$I$28&gt;=Rates!$D$14,'Claim Details'!$I$28&lt;=Rates!$D$15,'Claim Details'!$I$19="No"),Rates!$D$21,IF(AND(AE189="B",'Claim Details'!$I$28&gt;=Rates!$F$14,'Claim Details'!$I$28&lt;=Rates!$F$15,'Claim Details'!$I$19="Yes"),Rates!$G$21,IF(AND(AE189="B",'Claim Details'!$I$28&gt;=Rates!$F$14,'Claim Details'!$I$28&lt;=Rates!$F$15,'Claim Details'!$I$19="No"),Rates!$F$21,IF(AND(AE189="B",'Claim Details'!$I$28&gt;=Rates!$H$14,'Claim Details'!$I$28&lt;=Rates!$H$15,'Claim Details'!$I$19="Yes"),Rates!$I$21,IF(AND(AE189="B",'Claim Details'!$I$28&gt;=Rates!$H$14,'Claim Details'!$I$28&lt;=Rates!$H$15,'Claim Details'!$I$19="No"),Rates!$H$21,IF(AND(AE189="B",'Claim Details'!$I$28&gt;=Rates!$J$14,'Claim Details'!$I$28&lt;=Rates!$J$15,'Claim Details'!$I$19="Yes"),Rates!$K$21,IF(AND(AE189="B",'Claim Details'!$I$28&gt;=Rates!$J$14,'Claim Details'!$I$28&lt;=Rates!$J$15,'Claim Details'!$I$19="No"),Rates!$J$21,"£0.00"))))))))))))))))</f>
        <v>£0.00</v>
      </c>
      <c r="BG189" s="189" t="str">
        <f>IF(AND(AE189="A",'Claim Details'!$I$28&gt;=Rates!$D$14,'Claim Details'!$I$28&lt;=Rates!$D$15,'Claim Details'!$I$19="Yes"),Rates!$E$22,IF(AND(AE189="A",'Claim Details'!$I$28&gt;=Rates!$D$14,'Claim Details'!$I$28&lt;=Rates!$D$15,'Claim Details'!$I$19="No"),Rates!$D$22,IF(AND(AE189="A",'Claim Details'!$I$28&gt;=Rates!$F$14,'Claim Details'!$I$28&lt;=Rates!$F$15,'Claim Details'!$I$19="Yes"),Rates!$G$22,IF(AND(AE189="A",'Claim Details'!$I$28&gt;=Rates!$F$14,'Claim Details'!$I$28&lt;=Rates!$F$15,'Claim Details'!$I$19="No"),Rates!$F$22,IF(AND(AE189="A",'Claim Details'!$I$28&gt;=Rates!$H$14,'Claim Details'!$I$28&lt;=Rates!$H$15,'Claim Details'!$I$19="Yes"),Rates!$I$22,IF(AND(AE189="A",'Claim Details'!$I$28&gt;=Rates!$H$14,'Claim Details'!$I$28&lt;=Rates!$H$15,'Claim Details'!$I$19="No"),Rates!$H$22,IF(AND(AE189="A",'Claim Details'!$I$28&gt;=Rates!$J$14,'Claim Details'!$I$28&lt;=Rates!$J$15,'Claim Details'!$I$19="Yes"),Rates!$K$22,IF(AND(AE189="A",'Claim Details'!$I$28&gt;=Rates!$J$14,'Claim Details'!$I$28&lt;=Rates!$J$15,'Claim Details'!$I$19="No"),Rates!$J$22,IF(AND(AE189="B",'Claim Details'!$I$28&gt;=Rates!$D$14,'Claim Details'!$I$28&lt;=Rates!$D$15,'Claim Details'!$I$19="Yes"),Rates!$E$23,IF(AND(AE189="B",'Claim Details'!$I$28&gt;=Rates!$D$14,'Claim Details'!$I$28&lt;=Rates!$D$15,'Claim Details'!$I$19="No"),Rates!$D$23,IF(AND(AE189="B",'Claim Details'!$I$28&gt;=Rates!$F$14,'Claim Details'!$I$28&lt;=Rates!$F$15,'Claim Details'!$I$19="Yes"),Rates!$G$23,IF(AND(AE189="B",'Claim Details'!$I$28&gt;=Rates!$F$14,'Claim Details'!$I$28&lt;=Rates!$F$15,'Claim Details'!$I$19="No"),Rates!$F$23,IF(AND(AE189="B",'Claim Details'!$I$28&gt;=Rates!$H$14,'Claim Details'!$I$28&lt;=Rates!$H$15,'Claim Details'!$I$19="Yes"),Rates!$I$23,IF(AND(AE189="B",'Claim Details'!$I$28&gt;=Rates!$H$14,'Claim Details'!$I$28&lt;=Rates!$H$15,'Claim Details'!$I$19="No"),Rates!$H$23,IF(AND(AE189="B",'Claim Details'!$I$28&gt;=Rates!$J$14,'Claim Details'!$I$28&lt;=Rates!$J$15,'Claim Details'!$I$19="Yes"),Rates!$K$23,IF(AND(AE189="B",'Claim Details'!$I$28&gt;=Rates!$J$14,'Claim Details'!$I$28&lt;=Rates!$J$15,'Claim Details'!$I$19="No"),Rates!$J$23,IF(AND(AE189="C",'Claim Details'!$I$28&gt;=Rates!$D$14,'Claim Details'!$I$28&lt;=Rates!$D$15,'Claim Details'!$I$19="Yes"),Rates!$E$24,IF(AND(AE189="C",'Claim Details'!$I$28&gt;=Rates!$D$14,'Claim Details'!$I$28&lt;=Rates!$D$15,'Claim Details'!$I$19="No"),Rates!$D$24,IF(AND(AE189="C",'Claim Details'!$I$28&gt;=Rates!$F$14,'Claim Details'!$I$28&lt;=Rates!$F$15,'Claim Details'!$I$19="Yes"),Rates!$G$24,IF(AND(AE189="C",'Claim Details'!$I$28&gt;=Rates!$F$14,'Claim Details'!$I$28&lt;=Rates!$F$15,'Claim Details'!$I$19="No"),Rates!$F$24,IF(AND(AE189="C",'Claim Details'!$I$28&gt;=Rates!$H$14,'Claim Details'!$I$28&lt;=Rates!$H$15,'Claim Details'!$I$19="Yes"),Rates!$I$24,IF(AND(AE189="C",'Claim Details'!$I$28&gt;=Rates!$H$14,'Claim Details'!$I$28&lt;=Rates!$H$15,'Claim Details'!$I$19="No"),Rates!$H$24,IF(AND(AE189="C",'Claim Details'!$I$28&gt;=Rates!$J$14,'Claim Details'!$I$28&lt;=Rates!$J$15,'Claim Details'!$I$19="Yes"),Rates!$K$24,IF(AND(AE189="C",'Claim Details'!$I$28&gt;=Rates!$J$14,'Claim Details'!$I$28&lt;=Rates!$J$15,'Claim Details'!$I$19="No"),Rates!$J$24,"£0.00"))))))))))))))))))))))))</f>
        <v>£0.00</v>
      </c>
      <c r="BH189" s="189" t="str">
        <f t="shared" si="43"/>
        <v>£0.00</v>
      </c>
      <c r="BI189" s="189">
        <f t="shared" si="44"/>
        <v>0</v>
      </c>
      <c r="BO189" s="202" t="str">
        <f>IF(H189="","£0.00",IF(AP189="4","£0.00",IF(AP189="5","£0.00",IF(AP189="1","£0.00",((AQ189*H189)*'Claim Details'!$F$111)/100))))</f>
        <v>£0.00</v>
      </c>
      <c r="BP189" s="202" t="str">
        <f>IF(T189="","£0.00",IF(AP189="4","£0.00",IF(AP189="5","£0.00",IF(AP189="1","£0.00",((AR189*T189)*'Claim Details'!$N$111)/100))))</f>
        <v>£0.00</v>
      </c>
      <c r="BQ189" s="202" t="str">
        <f>IF(AI189="","£0.00",IF(AP189="4","£0.00",IF(AP189="5","£0.00",IF(AP189="1","£0.00",((BI189*AI189)*'Claim Details'!$W$111)/100))))</f>
        <v>£0.00</v>
      </c>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row>
    <row r="190" spans="1:97" ht="15">
      <c r="A190" s="145"/>
      <c r="B190" s="91"/>
      <c r="C190" s="96"/>
      <c r="D190" s="97"/>
      <c r="E190" s="98"/>
      <c r="F190" s="89"/>
      <c r="G190" s="99"/>
      <c r="H190" s="100"/>
      <c r="I190" s="221" t="str">
        <f t="shared" si="34"/>
        <v>£0.00</v>
      </c>
      <c r="J190" s="101"/>
      <c r="K190" s="100"/>
      <c r="L190" s="221" t="str">
        <f t="shared" si="35"/>
        <v>£0.00</v>
      </c>
      <c r="M190" s="101"/>
      <c r="N190" s="102"/>
      <c r="O190" s="145"/>
      <c r="P190" s="77"/>
      <c r="Q190" s="87"/>
      <c r="R190" s="87"/>
      <c r="S190" s="87"/>
      <c r="T190" s="149" t="str">
        <f t="shared" si="36"/>
        <v/>
      </c>
      <c r="U190" s="87" t="str">
        <f t="shared" si="45"/>
        <v/>
      </c>
      <c r="V190" s="87"/>
      <c r="W190" s="53" t="str">
        <f t="shared" si="37"/>
        <v>£0.00</v>
      </c>
      <c r="X190" s="53"/>
      <c r="Y190" s="87"/>
      <c r="Z190" s="78"/>
      <c r="AA190" s="79"/>
      <c r="AB190" s="160"/>
      <c r="AC190" s="98"/>
      <c r="AD190" s="225"/>
      <c r="AE190" s="235" t="str">
        <f t="shared" si="38"/>
        <v/>
      </c>
      <c r="AF190" s="87" t="str">
        <f t="shared" si="39"/>
        <v/>
      </c>
      <c r="AG190" s="53"/>
      <c r="AH190" s="224"/>
      <c r="AI190" s="226" t="str">
        <f t="shared" si="31"/>
        <v/>
      </c>
      <c r="AJ190" s="236" t="str">
        <f t="shared" si="40"/>
        <v>£0.00</v>
      </c>
      <c r="AK190" s="31"/>
      <c r="AL190" s="1"/>
      <c r="AM190" s="1"/>
      <c r="AN190" s="1"/>
      <c r="AO190" s="1"/>
      <c r="AP190" s="1" t="str">
        <f t="shared" si="32"/>
        <v/>
      </c>
      <c r="AQ190" s="27">
        <f t="shared" si="33"/>
        <v>0</v>
      </c>
      <c r="AR190" s="189">
        <f t="shared" si="41"/>
        <v>0</v>
      </c>
      <c r="AS190" s="190" t="str">
        <f>IF(AND(C190="A",'Claim Details'!$E$28&gt;=Rates!$D$14,'Claim Details'!$E$28&lt;=Rates!$D$15,'Claim Details'!$E$19="Yes"),Rates!$E$17,IF(AND(C190="A",'Claim Details'!$E$28&gt;=Rates!$D$14,'Claim Details'!$E$28&lt;=Rates!$D$15,'Claim Details'!$E$19="No"),Rates!$D$17,IF(AND(C190="A",'Claim Details'!$E$28&gt;=Rates!$F$14,'Claim Details'!$E$28&lt;=Rates!$F$15,'Claim Details'!$E$19="Yes"),Rates!$G$17,IF(AND(C190="A",'Claim Details'!$E$28&gt;=Rates!$F$14,'Claim Details'!$E$28&lt;=Rates!$F$15,'Claim Details'!$E$19="No"),Rates!$F$17,IF(AND(C190="A",'Claim Details'!$E$28&gt;=Rates!$H$14,'Claim Details'!$E$28&lt;=Rates!$H$15,'Claim Details'!$E$19="Yes"),Rates!$I$17,IF(AND(C190="A",'Claim Details'!$E$28&gt;=Rates!$H$14,'Claim Details'!$E$28&lt;=Rates!$H$15,'Claim Details'!$E$19="No"),Rates!$H$17,IF(AND(C190="A",'Claim Details'!$E$28&gt;=Rates!$J$14,'Claim Details'!$E$28&lt;=Rates!$J$15,'Claim Details'!$E$19="Yes"),Rates!$K$17,IF(AND(C190="A",'Claim Details'!$E$28&gt;=Rates!$J$14,'Claim Details'!$E$28&lt;=Rates!$J$15,'Claim Details'!$E$19="No"),Rates!$J$17,IF(AND(C190="B",'Claim Details'!$E$28&gt;=Rates!$D$14,'Claim Details'!$E$28&lt;=Rates!$D$15,'Claim Details'!$E$19="Yes"),Rates!$E$18,IF(AND(C190="B",'Claim Details'!$E$28&gt;=Rates!$D$14,'Claim Details'!$E$28&lt;=Rates!$D$15,'Claim Details'!$E$19="No"),Rates!$D$18,IF(AND(C190="B",'Claim Details'!$E$28&gt;=Rates!$F$14,'Claim Details'!$E$28&lt;=Rates!$F$15,'Claim Details'!$E$19="Yes"),Rates!$G$18,IF(AND(C190="B",'Claim Details'!$E$28&gt;=Rates!$F$14,'Claim Details'!$E$28&lt;=Rates!$F$15,'Claim Details'!$E$19="No"),Rates!$F$18,IF(AND(C190="B",'Claim Details'!$E$28&gt;=Rates!$H$14,'Claim Details'!$E$28&lt;=Rates!$H$15,'Claim Details'!$E$19="Yes"),Rates!$I$18,IF(AND(C190="B",'Claim Details'!$E$28&gt;=Rates!$H$14,'Claim Details'!$E$28&lt;=Rates!$H$15,'Claim Details'!$E$19="No"),Rates!$H$18,IF(AND(C190="B",'Claim Details'!$E$28&gt;=Rates!$J$14,'Claim Details'!$E$28&lt;=Rates!$J$15,'Claim Details'!$E$19="Yes"),Rates!$K$18,IF(AND(C190="B",'Claim Details'!$E$28&gt;=Rates!$J$14,'Claim Details'!$E$28&lt;=Rates!$J$15,'Claim Details'!$E$19="No"),Rates!$J$18,IF(AND(C190="C",'Claim Details'!$E$28&gt;=Rates!$D$14,'Claim Details'!$E$28&lt;=Rates!$D$15,'Claim Details'!$E$19="Yes"),Rates!$E$19,IF(AND(C190="C",'Claim Details'!$E$28&gt;=Rates!$D$14,'Claim Details'!$E$28&lt;=Rates!$D$15,'Claim Details'!$E$19="No"),Rates!$D$19,IF(AND(C190="C",'Claim Details'!$E$28&gt;=Rates!$F$14,'Claim Details'!$E$28&lt;=Rates!$F$15,'Claim Details'!$E$19="Yes"),Rates!$G$19,IF(AND(C190="C",'Claim Details'!$E$28&gt;=Rates!$F$14,'Claim Details'!$E$28&lt;=Rates!$F$15,'Claim Details'!$E$19="No"),Rates!$F$19,IF(AND(C190="C",'Claim Details'!$E$28&gt;=Rates!$H$14,'Claim Details'!$E$28&lt;=Rates!$H$15,'Claim Details'!$E$19="Yes"),Rates!$I$19,IF(AND(C190="C",'Claim Details'!$E$28&gt;=Rates!$H$14,'Claim Details'!$E$28&lt;=Rates!$H$15,'Claim Details'!$E$19="No"),Rates!$H$19,IF(AND(C190="C",'Claim Details'!$E$28&gt;=Rates!$J$14,'Claim Details'!$E$28&lt;=Rates!$J$15,'Claim Details'!$E$19="Yes"),Rates!$K$19,IF(AND(C190="C",'Claim Details'!$E$28&gt;=Rates!$J$14,'Claim Details'!$E$28&lt;=Rates!$J$15,'Claim Details'!$E$19="No"),Rates!$J$19,"£0.00"))))))))))))))))))))))))</f>
        <v>£0.00</v>
      </c>
      <c r="AT190" s="189" t="str">
        <f>IF(AND(C190="A",'Claim Details'!$E$28&gt;=Rates!$D$14,'Claim Details'!$E$28&lt;=Rates!$D$15,'Claim Details'!$E$19="Yes"),Rates!$E$25,IF(AND(C190="A",'Claim Details'!$E$28&gt;=Rates!$D$14,'Claim Details'!$E$28&lt;=Rates!$D$15,'Claim Details'!$E$19="No"),Rates!$D$25,IF(AND(C190="A",'Claim Details'!$E$28&gt;=Rates!$F$14,'Claim Details'!$E$28&lt;=Rates!$F$15,'Claim Details'!$E$19="Yes"),Rates!$G$25,IF(AND(C190="A",'Claim Details'!$E$28&gt;=Rates!$F$14,'Claim Details'!$E$28&lt;=Rates!$F$15,'Claim Details'!$E$19="No"),Rates!$F$25,IF(AND(C190="A",'Claim Details'!$E$28&gt;=Rates!$H$14,'Claim Details'!$E$28&lt;=Rates!$H$15,'Claim Details'!$E$19="Yes"),Rates!$I$25,IF(AND(C190="A",'Claim Details'!$E$28&gt;=Rates!$H$14,'Claim Details'!$E$28&lt;=Rates!$H$15,'Claim Details'!$E$19="No"),Rates!$H$25,IF(AND(C190="A",'Claim Details'!$E$28&gt;=Rates!$J$14,'Claim Details'!$E$28&lt;=Rates!$J$15,'Claim Details'!$E$19="Yes"),Rates!$K$25,IF(AND(C190="A",'Claim Details'!$E$28&gt;=Rates!$J$14,'Claim Details'!$E$28&lt;=Rates!$J$15,'Claim Details'!$E$19="No"),Rates!$J$25,IF(AND(C190="B",'Claim Details'!$E$28&gt;=Rates!$D$14,'Claim Details'!$E$28&lt;=Rates!$D$15,'Claim Details'!$E$19="Yes"),Rates!$E$26,IF(AND(C190="B",'Claim Details'!$E$28&gt;=Rates!$D$14,'Claim Details'!$E$28&lt;=Rates!$D$15,'Claim Details'!$E$19="No"),Rates!$D$26,IF(AND(C190="B",'Claim Details'!$E$28&gt;=Rates!$F$14,'Claim Details'!$E$28&lt;=Rates!$F$15,'Claim Details'!$E$19="Yes"),Rates!$G$26,IF(AND(C190="B",'Claim Details'!$E$28&gt;=Rates!$F$14,'Claim Details'!$E$28&lt;=Rates!$F$15,'Claim Details'!$E$19="No"),Rates!$F$26,IF(AND(C190="B",'Claim Details'!$E$28&gt;=Rates!$H$14,'Claim Details'!$E$28&lt;=Rates!$H$15,'Claim Details'!$E$19="Yes"),Rates!$I$26,IF(AND(C190="B",'Claim Details'!$E$28&gt;=Rates!$H$14,'Claim Details'!$E$28&lt;=Rates!$H$15,'Claim Details'!$E$19="No"),Rates!$H$26,IF(AND(C190="B",'Claim Details'!$E$28&gt;=Rates!$J$14,'Claim Details'!$E$28&lt;=Rates!$J$15,'Claim Details'!$E$19="Yes"),Rates!$K$26,IF(AND(C190="B",'Claim Details'!$E$28&gt;=Rates!$J$14,'Claim Details'!$E$28&lt;=Rates!$J$15,'Claim Details'!$E$19="No"),Rates!$J$26,IF(AND(C190="C",'Claim Details'!$E$28&gt;=Rates!$D$14,'Claim Details'!$E$28&lt;=Rates!$D$15,'Claim Details'!$E$19="Yes"),Rates!$E$27,IF(AND(C190="C",'Claim Details'!$E$28&gt;=Rates!$D$14,'Claim Details'!$E$28&lt;=Rates!$D$15,'Claim Details'!$E$19="No"),Rates!$D$27,IF(AND(C190="C",'Claim Details'!$E$28&gt;=Rates!$F$14,'Claim Details'!$E$28&lt;=Rates!$F$15,'Claim Details'!$E$19="Yes"),Rates!$G$27,IF(AND(C190="C",'Claim Details'!$E$28&gt;=Rates!$F$14,'Claim Details'!$E$28&lt;=Rates!$F$15,'Claim Details'!$E$19="No"),Rates!$F$27,IF(AND(C190="C",'Claim Details'!$E$28&gt;=Rates!$H$14,'Claim Details'!$E$28&lt;=Rates!$H$15,'Claim Details'!$E$19="Yes"),Rates!$I$27,IF(AND(C190="C",'Claim Details'!$E$28&gt;=Rates!$H$14,'Claim Details'!$E$28&lt;=Rates!$H$15,'Claim Details'!$E$19="No"),Rates!$H$27,IF(AND(C190="C",'Claim Details'!$E$28&gt;=Rates!$J$14,'Claim Details'!$E$28&lt;=Rates!$J$15,'Claim Details'!$E$19="Yes"),Rates!$K$27,IF(AND(C190="C",'Claim Details'!$E$28&gt;=Rates!$J$14,'Claim Details'!$E$28&lt;=Rates!$J$15,'Claim Details'!$E$19="No"),Rates!$J$27,"£0.00"))))))))))))))))))))))))</f>
        <v>£0.00</v>
      </c>
      <c r="AU190" s="191" t="str">
        <f>IF(AND(C190="A",'Claim Details'!$E$28&gt;=Rates!$D$14,'Claim Details'!$E$28&lt;=Rates!$D$15,'Claim Details'!$E$19="Yes"),Rates!$E$20,IF(AND(C190="A",'Claim Details'!$E$28&gt;=Rates!$D$14,'Claim Details'!$E$28&lt;=Rates!$D$15,'Claim Details'!$E$19="No"),Rates!$D$20,IF(AND(C190="A",'Claim Details'!$E$28&gt;=Rates!$F$14,'Claim Details'!$E$28&lt;=Rates!$F$15,'Claim Details'!$E$19="Yes"),Rates!$G$20,IF(AND(C190="A",'Claim Details'!$E$28&gt;=Rates!$F$14,'Claim Details'!$E$28&lt;=Rates!$F$15,'Claim Details'!$E$19="No"),Rates!$F$20,IF(AND(C190="A",'Claim Details'!$E$28&gt;=Rates!$H$14,'Claim Details'!$E$28&lt;=Rates!$H$15,'Claim Details'!$E$19="Yes"),Rates!$I$20,IF(AND(C190="A",'Claim Details'!$E$28&gt;=Rates!$H$14,'Claim Details'!$E$28&lt;=Rates!$H$15,'Claim Details'!$E$19="No"),Rates!$H$20,IF(AND(C190="A",'Claim Details'!$E$28&gt;=Rates!$J$14,'Claim Details'!$E$28&lt;=Rates!$J$15,'Claim Details'!$E$19="Yes"),Rates!$K$20,IF(AND(C190="A",'Claim Details'!$E$28&gt;=Rates!$J$14,'Claim Details'!$E$28&lt;=Rates!$J$15,'Claim Details'!$E$19="No"),Rates!$J$20,IF(AND(C190="B",'Claim Details'!$E$28&gt;=Rates!$D$14,'Claim Details'!$E$28&lt;=Rates!$D$15,'Claim Details'!$E$19="Yes"),Rates!$E$21,IF(AND(C190="B",'Claim Details'!$E$28&gt;=Rates!$D$14,'Claim Details'!$E$28&lt;=Rates!$D$15,'Claim Details'!$E$19="No"),Rates!$D$21,IF(AND(C190="B",'Claim Details'!$E$28&gt;=Rates!$F$14,'Claim Details'!$E$28&lt;=Rates!$F$15,'Claim Details'!$E$19="Yes"),Rates!$G$21,IF(AND(C190="B",'Claim Details'!$E$28&gt;=Rates!$F$14,'Claim Details'!$E$28&lt;=Rates!$F$15,'Claim Details'!$E$19="No"),Rates!$F$21,IF(AND(C190="B",'Claim Details'!$E$28&gt;=Rates!$H$14,'Claim Details'!$E$28&lt;=Rates!$H$15,'Claim Details'!$E$19="Yes"),Rates!$I$21,IF(AND(C190="B",'Claim Details'!$E$28&gt;=Rates!$H$14,'Claim Details'!$E$28&lt;=Rates!$H$15,'Claim Details'!$E$19="No"),Rates!$H$21,IF(AND(C190="B",'Claim Details'!$E$28&gt;=Rates!$J$14,'Claim Details'!$E$28&lt;=Rates!$J$15,'Claim Details'!$E$19="Yes"),Rates!$K$21,IF(AND(C190="B",'Claim Details'!$E$28&gt;=Rates!$J$14,'Claim Details'!$E$28&lt;=Rates!$J$15,'Claim Details'!$E$19="No"),Rates!$J$21,"£0.00"))))))))))))))))</f>
        <v>£0.00</v>
      </c>
      <c r="AV190" s="191" t="str">
        <f>IF(AND(C190="A",'Claim Details'!$E$28&gt;=Rates!$D$14,'Claim Details'!$E$28&lt;=Rates!$D$15,'Claim Details'!$E$19="Yes"),Rates!$E$22,IF(AND(C190="A",'Claim Details'!$E$28&gt;=Rates!$D$14,'Claim Details'!$E$28&lt;=Rates!$D$15,'Claim Details'!$E$19="No"),Rates!$D$22,IF(AND(C190="A",'Claim Details'!$E$28&gt;=Rates!$F$14,'Claim Details'!$E$28&lt;=Rates!$F$15,'Claim Details'!$E$19="Yes"),Rates!$G$22,IF(AND(C190="A",'Claim Details'!$E$28&gt;=Rates!$F$14,'Claim Details'!$E$28&lt;=Rates!$F$15,'Claim Details'!$E$19="No"),Rates!$F$22,IF(AND(C190="A",'Claim Details'!$E$28&gt;=Rates!$H$14,'Claim Details'!$E$28&lt;=Rates!$H$15,'Claim Details'!$E$19="Yes"),Rates!$I$22,IF(AND(C190="A",'Claim Details'!$E$28&gt;=Rates!$H$14,'Claim Details'!$E$28&lt;=Rates!$H$15,'Claim Details'!$E$19="No"),Rates!$H$22,IF(AND(C190="A",'Claim Details'!$E$28&gt;=Rates!$J$14,'Claim Details'!$E$28&lt;=Rates!$J$15,'Claim Details'!$E$19="Yes"),Rates!$K$22,IF(AND(C190="A",'Claim Details'!$E$28&gt;=Rates!$J$14,'Claim Details'!$E$28&lt;=Rates!$J$15,'Claim Details'!$E$19="No"),Rates!$J$22,IF(AND(C190="B",'Claim Details'!$E$28&gt;=Rates!$D$14,'Claim Details'!$E$28&lt;=Rates!$D$15,'Claim Details'!$E$19="Yes"),Rates!$E$23,IF(AND(C190="B",'Claim Details'!$E$28&gt;=Rates!$D$14,'Claim Details'!$E$28&lt;=Rates!$D$15,'Claim Details'!$E$19="No"),Rates!$D$23,IF(AND(C190="B",'Claim Details'!$E$28&gt;=Rates!$F$14,'Claim Details'!$E$28&lt;=Rates!$F$15,'Claim Details'!$E$19="Yes"),Rates!$G$23,IF(AND(C190="B",'Claim Details'!$E$28&gt;=Rates!$F$14,'Claim Details'!$E$28&lt;=Rates!$F$15,'Claim Details'!$E$19="No"),Rates!$F$23,IF(AND(C190="B",'Claim Details'!$E$28&gt;=Rates!$H$14,'Claim Details'!$E$28&lt;=Rates!$H$15,'Claim Details'!$E$19="Yes"),Rates!$I$23,IF(AND(C190="B",'Claim Details'!$E$28&gt;=Rates!$H$14,'Claim Details'!$E$28&lt;=Rates!$H$15,'Claim Details'!$E$19="No"),Rates!$H$23,IF(AND(C190="B",'Claim Details'!$E$28&gt;=Rates!$J$14,'Claim Details'!$E$28&lt;=Rates!$J$15,'Claim Details'!$E$19="Yes"),Rates!$K$23,IF(AND(C190="B",'Claim Details'!$E$28&gt;=Rates!$J$14,'Claim Details'!$E$28&lt;=Rates!$J$15,'Claim Details'!$E$19="No"),Rates!$J$23,IF(AND(C190="C",'Claim Details'!$E$28&gt;=Rates!$D$14,'Claim Details'!$E$28&lt;=Rates!$D$15,'Claim Details'!$E$19="Yes"),Rates!$E$24,IF(AND(C190="C",'Claim Details'!$E$28&gt;=Rates!$D$14,'Claim Details'!$E$28&lt;=Rates!$D$15,'Claim Details'!$E$19="No"),Rates!$D$24,IF(AND(C190="C",'Claim Details'!$E$28&gt;=Rates!$F$14,'Claim Details'!$E$28&lt;=Rates!$F$15,'Claim Details'!$E$19="Yes"),Rates!$G$24,IF(AND(C190="C",'Claim Details'!$E$28&gt;=Rates!$F$14,'Claim Details'!$E$28&lt;=Rates!$F$15,'Claim Details'!$E$19="No"),Rates!$F$24,IF(AND(C190="C",'Claim Details'!$E$28&gt;=Rates!$H$14,'Claim Details'!$E$28&lt;=Rates!$H$15,'Claim Details'!$E$19="Yes"),Rates!$I$24,IF(AND(C190="C",'Claim Details'!$E$28&gt;=Rates!$H$14,'Claim Details'!$E$28&lt;=Rates!$H$15,'Claim Details'!$E$19="No"),Rates!$H$24,IF(AND(C190="C",'Claim Details'!$E$28&gt;=Rates!$J$14,'Claim Details'!$E$28&lt;=Rates!$J$15,'Claim Details'!$E$19="Yes"),Rates!$K$24,IF(AND(C190="C",'Claim Details'!$E$28&gt;=Rates!$J$14,'Claim Details'!$E$28&lt;=Rates!$J$15,'Claim Details'!$E$19="No"),Rates!$J$24,"£0.00"))))))))))))))))))))))))</f>
        <v>£0.00</v>
      </c>
      <c r="AW190" s="1"/>
      <c r="AX190" s="189" t="str">
        <f>IF(AND(U190="A",'Claim Details'!$I$28&gt;=Rates!$D$14,'Claim Details'!$I$28&lt;=Rates!$D$15,'Claim Details'!$I$19="Yes"),Rates!$J$17,IF(AND(U190="A",'Claim Details'!$I$28&gt;=Rates!$D$14,'Claim Details'!$I$28&lt;=Rates!$D$15,'Claim Details'!$I$19="No"),Rates!$D$17,IF(AND(U190="A",'Claim Details'!$I$28&gt;=Rates!$F$14,'Claim Details'!$I$28&lt;=Rates!$F$15,'Claim Details'!$I$19="Yes"),Rates!$G$17,IF(AND(U190="A",'Claim Details'!$I$28&gt;=Rates!$F$14,'Claim Details'!$I$28&lt;=Rates!$F$15,'Claim Details'!$I$19="No"),Rates!$F$17,IF(AND(U190="A",'Claim Details'!$I$28&gt;=Rates!$H$14,'Claim Details'!$I$28&lt;=Rates!$H$15,'Claim Details'!$I$19="Yes"),Rates!$I$17,IF(AND(U190="A",'Claim Details'!$I$28&gt;=Rates!$H$14,'Claim Details'!$I$28&lt;=Rates!$H$15,'Claim Details'!$I$19="No"),Rates!$H$17,IF(AND(U190="A",'Claim Details'!$I$28&gt;=Rates!$J$14,'Claim Details'!$I$28&lt;=Rates!$J$15,'Claim Details'!$I$19="Yes"),Rates!$K$17,IF(AND(U190="A",'Claim Details'!$I$28&gt;=Rates!$J$14,'Claim Details'!$I$28&lt;=Rates!$J$15,'Claim Details'!$I$19="No"),Rates!$J$17,IF(AND(U190="B",'Claim Details'!$I$28&gt;=Rates!$D$14,'Claim Details'!$I$28&lt;=Rates!$D$15,'Claim Details'!$I$19="Yes"),Rates!$E$18,IF(AND(U190="B",'Claim Details'!$I$28&gt;=Rates!$D$14,'Claim Details'!$I$28&lt;=Rates!$D$15,'Claim Details'!$I$19="No"),Rates!$D$18,IF(AND(U190="B",'Claim Details'!$I$28&gt;=Rates!$F$14,'Claim Details'!$I$28&lt;=Rates!$F$15,'Claim Details'!$I$19="Yes"),Rates!$G$18,IF(AND(U190="B",'Claim Details'!$I$28&gt;=Rates!$F$14,'Claim Details'!$I$28&lt;=Rates!$F$15,'Claim Details'!$I$19="No"),Rates!$F$18,IF(AND(U190="B",'Claim Details'!$I$28&gt;=Rates!$H$14,'Claim Details'!$I$28&lt;=Rates!$H$15,'Claim Details'!$I$19="Yes"),Rates!$I$18,IF(AND(U190="B",'Claim Details'!$I$28&gt;=Rates!$H$14,'Claim Details'!$I$28&lt;=Rates!$H$15,'Claim Details'!$I$19="No"),Rates!$H$18,IF(AND(U190="B",'Claim Details'!$I$28&gt;=Rates!$J$14,'Claim Details'!$I$28&lt;=Rates!$J$15,'Claim Details'!$I$19="Yes"),Rates!$K$18,IF(AND(U190="B",'Claim Details'!$I$28&gt;=Rates!$J$14,'Claim Details'!$I$28&lt;=Rates!$J$15,'Claim Details'!$I$19="No"),Rates!$J$18,IF(AND(U190="C",'Claim Details'!$I$28&gt;=Rates!$D$14,'Claim Details'!$I$28&lt;=Rates!$D$15,'Claim Details'!$I$19="Yes"),Rates!$E$19,IF(AND(U190="C",'Claim Details'!$I$28&gt;=Rates!$D$14,'Claim Details'!$I$28&lt;=Rates!$D$15,'Claim Details'!$I$19="No"),Rates!$D$19,IF(AND(U190="C",'Claim Details'!$I$28&gt;=Rates!$F$14,'Claim Details'!$I$28&lt;=Rates!$F$15,'Claim Details'!$I$19="Yes"),Rates!$G$19,IF(AND(U190="C",'Claim Details'!$I$28&gt;=Rates!$F$14,'Claim Details'!$I$28&lt;=Rates!$F$15,'Claim Details'!$I$19="No"),Rates!$F$19,IF(AND(U190="C",'Claim Details'!$I$28&gt;=Rates!$H$14,'Claim Details'!$I$28&lt;=Rates!$H$15,'Claim Details'!$I$19="Yes"),Rates!$I$19,IF(AND(U190="C",'Claim Details'!$I$28&gt;=Rates!$H$14,'Claim Details'!$I$28&lt;=Rates!$H$15,'Claim Details'!$I$19="No"),Rates!$H$19,IF(AND(U190="C",'Claim Details'!$I$28&gt;=Rates!$J$14,'Claim Details'!$I$28&lt;=Rates!$J$15,'Claim Details'!$I$19="Yes"),Rates!$K$19,IF(AND(U190="C",'Claim Details'!$I$28&gt;=Rates!$J$14,'Claim Details'!$I$28&lt;=Rates!$J$15,'Claim Details'!$I$19="No"),Rates!$J$19,"£0.00"))))))))))))))))))))))))</f>
        <v>£0.00</v>
      </c>
      <c r="AY190" s="189" t="str">
        <f>IF(AND(C190="A",'Claim Details'!$I$28&gt;=Rates!$D$14,'Claim Details'!$I$28&lt;=Rates!$D$15,'Claim Details'!$I$19="Yes"),Rates!$J$25,IF(AND(C190="A",'Claim Details'!$I$28&gt;=Rates!$D$14,'Claim Details'!$I$28&lt;=Rates!$D$15,'Claim Details'!$I$19="No"),Rates!$D$25,IF(AND(C190="A",'Claim Details'!$I$28&gt;=Rates!$F$14,'Claim Details'!$I$28&lt;=Rates!$F$15,'Claim Details'!$I$19="Yes"),Rates!$G$25,IF(AND(C190="A",'Claim Details'!$I$28&gt;=Rates!$F$14,'Claim Details'!$I$28&lt;=Rates!$F$15,'Claim Details'!$I$19="No"),Rates!$F$25,IF(AND(C190="A",'Claim Details'!$I$28&gt;=Rates!$H$14,'Claim Details'!$I$28&lt;=Rates!$H$15,'Claim Details'!$I$19="Yes"),Rates!$I$25,IF(AND(C190="A",'Claim Details'!$I$28&gt;=Rates!$H$14,'Claim Details'!$I$28&lt;=Rates!$H$15,'Claim Details'!$I$19="No"),Rates!$H$25,IF(AND(C190="A",'Claim Details'!$I$28&gt;=Rates!$J$14,'Claim Details'!$I$28&lt;=Rates!$J$15,'Claim Details'!$I$19="Yes"),Rates!$K$25,IF(AND(C190="A",'Claim Details'!$I$28&gt;=Rates!$J$14,'Claim Details'!$I$28&lt;=Rates!$J$15,'Claim Details'!$I$19="No"),Rates!$J$25,IF(AND(C190="B",'Claim Details'!$I$28&gt;=Rates!$D$14,'Claim Details'!$I$28&lt;=Rates!$D$15,'Claim Details'!$I$19="Yes"),Rates!$E$26,IF(AND(C190="B",'Claim Details'!$I$28&gt;=Rates!$D$14,'Claim Details'!$I$28&lt;=Rates!$D$15,'Claim Details'!$I$19="No"),Rates!$D$26,IF(AND(C190="B",'Claim Details'!$I$28&gt;=Rates!$F$14,'Claim Details'!$I$28&lt;=Rates!$F$15,'Claim Details'!$I$19="Yes"),Rates!$G$26,IF(AND(C190="B",'Claim Details'!$I$28&gt;=Rates!$F$14,'Claim Details'!$I$28&lt;=Rates!$F$15,'Claim Details'!$I$19="No"),Rates!$F$26,IF(AND(C190="B",'Claim Details'!$I$28&gt;=Rates!$H$14,'Claim Details'!$I$28&lt;=Rates!$H$15,'Claim Details'!$I$19="Yes"),Rates!$I$26,IF(AND(C190="B",'Claim Details'!$I$28&gt;=Rates!$H$14,'Claim Details'!$I$28&lt;=Rates!$H$15,'Claim Details'!$I$19="No"),Rates!$H$26,IF(AND(C190="B",'Claim Details'!$I$28&gt;=Rates!$J$14,'Claim Details'!$I$28&lt;=Rates!$J$15,'Claim Details'!$I$19="Yes"),Rates!$K$26,IF(AND(C190="B",'Claim Details'!$I$28&gt;=Rates!$J$14,'Claim Details'!$I$28&lt;=Rates!$J$15,'Claim Details'!$I$19="No"),Rates!$J$26,IF(AND(C190="C",'Claim Details'!$I$28&gt;=Rates!$D$14,'Claim Details'!$I$28&lt;=Rates!$D$15,'Claim Details'!$I$19="Yes"),Rates!$E$27,IF(AND(C190="C",'Claim Details'!$I$28&gt;=Rates!$D$14,'Claim Details'!$I$28&lt;=Rates!$D$15,'Claim Details'!$I$19="No"),Rates!$D$27,IF(AND(C190="C",'Claim Details'!$I$28&gt;=Rates!$F$14,'Claim Details'!$I$28&lt;=Rates!$F$15,'Claim Details'!$I$19="Yes"),Rates!$G$27,IF(AND(C190="C",'Claim Details'!$I$28&gt;=Rates!$F$14,'Claim Details'!$I$28&lt;=Rates!$F$15,'Claim Details'!$I$19="No"),Rates!$F$27,IF(AND(C190="C",'Claim Details'!$I$28&gt;=Rates!$H$14,'Claim Details'!$I$28&lt;=Rates!$H$15,'Claim Details'!$I$19="Yes"),Rates!$I$27,IF(AND(C190="C",'Claim Details'!$I$28&gt;=Rates!$H$14,'Claim Details'!$I$28&lt;=Rates!$H$15,'Claim Details'!$I$19="No"),Rates!$H$27,IF(AND(C190="C",'Claim Details'!$I$28&gt;=Rates!$J$14,'Claim Details'!$I$28&lt;=Rates!$J$15,'Claim Details'!$I$19="Yes"),Rates!$K$27,IF(AND(C190="C",'Claim Details'!$I$28&gt;=Rates!$J$14,'Claim Details'!$I$28&lt;=Rates!$J$15,'Claim Details'!$I$19="No"),Rates!$J$27,"£0.00"))))))))))))))))))))))))</f>
        <v>£0.00</v>
      </c>
      <c r="AZ190" s="189" t="str">
        <f>IF(AND(C190="A",'Claim Details'!$I$28&gt;=Rates!$D$14,'Claim Details'!$I$28&lt;=Rates!$D$15,'Claim Details'!$I$19="Yes"),Rates!$E$20,IF(AND(C190="A",'Claim Details'!$I$28&gt;=Rates!$D$14,'Claim Details'!$I$28&lt;=Rates!$D$15,'Claim Details'!$I$19="No"),Rates!$D$20,IF(AND(C190="A",'Claim Details'!$I$28&gt;=Rates!$F$14,'Claim Details'!$I$28&lt;=Rates!$F$15,'Claim Details'!$I$19="Yes"),Rates!$G$20,IF(AND(C190="A",'Claim Details'!$I$28&gt;=Rates!$F$14,'Claim Details'!$I$28&lt;=Rates!$F$15,'Claim Details'!$I$19="No"),Rates!$F$20,IF(AND(C190="A",'Claim Details'!$I$28&gt;=Rates!$H$14,'Claim Details'!$I$28&lt;=Rates!$H$15,'Claim Details'!$I$19="Yes"),Rates!$I$20,IF(AND(C190="A",'Claim Details'!$I$28&gt;=Rates!$H$14,'Claim Details'!$I$28&lt;=Rates!$H$15,'Claim Details'!$I$19="No"),Rates!$H$20,IF(AND(C190="A",'Claim Details'!$I$28&gt;=Rates!$J$14,'Claim Details'!$I$28&lt;=Rates!$J$15,'Claim Details'!$I$19="Yes"),Rates!$K$20,IF(AND(C190="A",'Claim Details'!$I$28&gt;=Rates!$J$14,'Claim Details'!$I$28&lt;=Rates!$J$15,'Claim Details'!$I$19="No"),Rates!$J$20,IF(AND(C190="B",'Claim Details'!$I$28&gt;=Rates!$D$14,'Claim Details'!$I$28&lt;=Rates!$D$15,'Claim Details'!$I$19="Yes"),Rates!$E$21,IF(AND(C190="B",'Claim Details'!$I$28&gt;=Rates!$D$14,'Claim Details'!$I$28&lt;=Rates!$D$15,'Claim Details'!$I$19="No"),Rates!$D$21,IF(AND(C190="B",'Claim Details'!$I$28&gt;=Rates!$F$14,'Claim Details'!$I$28&lt;=Rates!$F$15,'Claim Details'!$I$19="Yes"),Rates!$G$21,IF(AND(C190="B",'Claim Details'!$I$28&gt;=Rates!$F$14,'Claim Details'!$I$28&lt;=Rates!$F$15,'Claim Details'!$I$19="No"),Rates!$F$21,IF(AND(C190="B",'Claim Details'!$I$28&gt;=Rates!$H$14,'Claim Details'!$I$28&lt;=Rates!$H$15,'Claim Details'!$I$19="Yes"),Rates!$I$21,IF(AND(C190="B",'Claim Details'!$I$28&gt;=Rates!$H$14,'Claim Details'!$I$28&lt;=Rates!$H$15,'Claim Details'!$I$19="No"),Rates!$H$21,IF(AND(C190="B",'Claim Details'!$I$28&gt;=Rates!$J$14,'Claim Details'!$I$28&lt;=Rates!$J$15,'Claim Details'!$I$19="Yes"),Rates!$K$21,IF(AND(C190="B",'Claim Details'!$I$28&gt;=Rates!$J$14,'Claim Details'!$I$28&lt;=Rates!$J$15,'Claim Details'!$I$19="No"),Rates!$J$21,"£0.00"))))))))))))))))</f>
        <v>£0.00</v>
      </c>
      <c r="BA190" s="189" t="str">
        <f>IF(AND(C190="A",'Claim Details'!$I$28&gt;=Rates!$D$14,'Claim Details'!$I$28&lt;=Rates!$D$15,'Claim Details'!$I$19="Yes"),Rates!$E$22,IF(AND(C190="A",'Claim Details'!$I$28&gt;=Rates!$D$14,'Claim Details'!$I$28&lt;=Rates!$D$15,'Claim Details'!$I$19="No"),Rates!$D$22,IF(AND(C190="A",'Claim Details'!$I$28&gt;=Rates!$F$14,'Claim Details'!$I$28&lt;=Rates!$F$15,'Claim Details'!$I$19="Yes"),Rates!$G$22,IF(AND(C190="A",'Claim Details'!$I$28&gt;=Rates!$F$14,'Claim Details'!$I$28&lt;=Rates!$F$15,'Claim Details'!$I$19="No"),Rates!$F$22,IF(AND(C190="A",'Claim Details'!$I$28&gt;=Rates!$H$14,'Claim Details'!$I$28&lt;=Rates!$H$15,'Claim Details'!$I$19="Yes"),Rates!$I$22,IF(AND(C190="A",'Claim Details'!$I$28&gt;=Rates!$H$14,'Claim Details'!$I$28&lt;=Rates!$H$15,'Claim Details'!$I$19="No"),Rates!$H$22,IF(AND(C190="A",'Claim Details'!$I$28&gt;=Rates!$J$14,'Claim Details'!$I$28&lt;=Rates!$J$15,'Claim Details'!$I$19="Yes"),Rates!$K$22,IF(AND(C190="A",'Claim Details'!$I$28&gt;=Rates!$J$14,'Claim Details'!$I$28&lt;=Rates!$J$15,'Claim Details'!$I$19="No"),Rates!$J$22,IF(AND(C190="B",'Claim Details'!$I$28&gt;=Rates!$D$14,'Claim Details'!$I$28&lt;=Rates!$D$15,'Claim Details'!$I$19="Yes"),Rates!$E$23,IF(AND(C190="B",'Claim Details'!$I$28&gt;=Rates!$D$14,'Claim Details'!$I$28&lt;=Rates!$D$15,'Claim Details'!$I$19="No"),Rates!$D$23,IF(AND(C190="B",'Claim Details'!$I$28&gt;=Rates!$F$14,'Claim Details'!$I$28&lt;=Rates!$F$15,'Claim Details'!$I$19="Yes"),Rates!$G$23,IF(AND(C190="B",'Claim Details'!$I$28&gt;=Rates!$F$14,'Claim Details'!$I$28&lt;=Rates!$F$15,'Claim Details'!$I$19="No"),Rates!$F$23,IF(AND(C190="B",'Claim Details'!$I$28&gt;=Rates!$H$14,'Claim Details'!$I$28&lt;=Rates!$H$15,'Claim Details'!$I$19="Yes"),Rates!$I$23,IF(AND(C190="B",'Claim Details'!$I$28&gt;=Rates!$H$14,'Claim Details'!$I$28&lt;=Rates!$H$15,'Claim Details'!$I$19="No"),Rates!$H$23,IF(AND(C190="B",'Claim Details'!$I$28&gt;=Rates!$J$14,'Claim Details'!$I$28&lt;=Rates!$J$15,'Claim Details'!$I$19="Yes"),Rates!$K$23,IF(AND(C190="B",'Claim Details'!$I$28&gt;=Rates!$J$14,'Claim Details'!$I$28&lt;=Rates!$J$15,'Claim Details'!$I$19="No"),Rates!$J$23,IF(AND(C190="C",'Claim Details'!$I$28&gt;=Rates!$D$14,'Claim Details'!$I$28&lt;=Rates!$D$15,'Claim Details'!$I$19="Yes"),Rates!$E$24,IF(AND(C190="C",'Claim Details'!$I$28&gt;=Rates!$D$14,'Claim Details'!$I$28&lt;=Rates!$D$15,'Claim Details'!$I$19="No"),Rates!$D$24,IF(AND(C190="C",'Claim Details'!$I$28&gt;=Rates!$F$14,'Claim Details'!$I$28&lt;=Rates!$F$15,'Claim Details'!$I$19="Yes"),Rates!$G$24,IF(AND(C190="C",'Claim Details'!$I$28&gt;=Rates!$F$14,'Claim Details'!$I$28&lt;=Rates!$F$15,'Claim Details'!$I$19="No"),Rates!$F$24,IF(AND(C190="C",'Claim Details'!$I$28&gt;=Rates!$H$14,'Claim Details'!$I$28&lt;=Rates!$H$15,'Claim Details'!$I$19="Yes"),Rates!$I$24,IF(AND(C190="C",'Claim Details'!$I$28&gt;=Rates!$H$14,'Claim Details'!$I$28&lt;=Rates!$H$15,'Claim Details'!$I$19="No"),Rates!$H$24,IF(AND(C190="C",'Claim Details'!$I$28&gt;=Rates!$J$14,'Claim Details'!$I$28&lt;=Rates!$J$15,'Claim Details'!$I$19="Yes"),Rates!$K$24,IF(AND(C190="C",'Claim Details'!$I$28&gt;=Rates!$J$14,'Claim Details'!$I$28&lt;=Rates!$J$15,'Claim Details'!$I$19="No"),Rates!$J$24,"£0.00"))))))))))))))))))))))))</f>
        <v>£0.00</v>
      </c>
      <c r="BB190" s="189" t="str">
        <f t="shared" si="42"/>
        <v>£0.00</v>
      </c>
      <c r="BC190" s="1"/>
      <c r="BD190" s="189" t="str">
        <f>IF(AND(AE190="A",'Claim Details'!$I$28&gt;=Rates!$D$14,'Claim Details'!$I$28&lt;=Rates!$D$15,'Claim Details'!$I$19="Yes"),Rates!$J$17,IF(AND(AE190="A",'Claim Details'!$I$28&gt;=Rates!$D$14,'Claim Details'!$I$28&lt;=Rates!$D$15,'Claim Details'!$I$19="No"),Rates!$D$17,IF(AND(AE190="A",'Claim Details'!$I$28&gt;=Rates!$F$14,'Claim Details'!$I$28&lt;=Rates!$F$15,'Claim Details'!$I$19="Yes"),Rates!$G$17,IF(AND(AE190="A",'Claim Details'!$I$28&gt;=Rates!$F$14,'Claim Details'!$I$28&lt;=Rates!$F$15,'Claim Details'!$I$19="No"),Rates!$F$17,IF(AND(AE190="A",'Claim Details'!$I$28&gt;=Rates!$H$14,'Claim Details'!$I$28&lt;=Rates!$H$15,'Claim Details'!$I$19="Yes"),Rates!$I$17,IF(AND(AE190="A",'Claim Details'!$I$28&gt;=Rates!$H$14,'Claim Details'!$I$28&lt;=Rates!$H$15,'Claim Details'!$I$19="No"),Rates!$H$17,IF(AND(AE190="A",'Claim Details'!$I$28&gt;=Rates!$J$14,'Claim Details'!$I$28&lt;=Rates!$J$15,'Claim Details'!$I$19="Yes"),Rates!$K$17,IF(AND(AE190="A",'Claim Details'!$I$28&gt;=Rates!$J$14,'Claim Details'!$I$28&lt;=Rates!$J$15,'Claim Details'!$I$19="No"),Rates!$J$17,IF(AND(AE190="B",'Claim Details'!$I$28&gt;=Rates!$D$14,'Claim Details'!$I$28&lt;=Rates!$D$15,'Claim Details'!$I$19="Yes"),Rates!$E$18,IF(AND(AE190="B",'Claim Details'!$I$28&gt;=Rates!$D$14,'Claim Details'!$I$28&lt;=Rates!$D$15,'Claim Details'!$I$19="No"),Rates!$D$18,IF(AND(AE190="B",'Claim Details'!$I$28&gt;=Rates!$F$14,'Claim Details'!$I$28&lt;=Rates!$F$15,'Claim Details'!$I$19="Yes"),Rates!$G$18,IF(AND(AE190="B",'Claim Details'!$I$28&gt;=Rates!$F$14,'Claim Details'!$I$28&lt;=Rates!$F$15,'Claim Details'!$I$19="No"),Rates!$F$18,IF(AND(AE190="B",'Claim Details'!$I$28&gt;=Rates!$H$14,'Claim Details'!$I$28&lt;=Rates!$H$15,'Claim Details'!$I$19="Yes"),Rates!$I$18,IF(AND(AE190="B",'Claim Details'!$I$28&gt;=Rates!$H$14,'Claim Details'!$I$28&lt;=Rates!$H$15,'Claim Details'!$I$19="No"),Rates!$H$18,IF(AND(AE190="B",'Claim Details'!$I$28&gt;=Rates!$J$14,'Claim Details'!$I$28&lt;=Rates!$J$15,'Claim Details'!$I$19="Yes"),Rates!$K$18,IF(AND(AE190="B",'Claim Details'!$I$28&gt;=Rates!$J$14,'Claim Details'!$I$28&lt;=Rates!$J$15,'Claim Details'!$I$19="No"),Rates!$J$18,IF(AND(AE190="C",'Claim Details'!$I$28&gt;=Rates!$D$14,'Claim Details'!$I$28&lt;=Rates!$D$15,'Claim Details'!$I$19="Yes"),Rates!$E$19,IF(AND(AE190="C",'Claim Details'!$I$28&gt;=Rates!$D$14,'Claim Details'!$I$28&lt;=Rates!$D$15,'Claim Details'!$I$19="No"),Rates!$D$19,IF(AND(AE190="C",'Claim Details'!$I$28&gt;=Rates!$F$14,'Claim Details'!$I$28&lt;=Rates!$F$15,'Claim Details'!$I$19="Yes"),Rates!$G$19,IF(AND(AE190="C",'Claim Details'!$I$28&gt;=Rates!$F$14,'Claim Details'!$I$28&lt;=Rates!$F$15,'Claim Details'!$I$19="No"),Rates!$F$19,IF(AND(AE190="C",'Claim Details'!$I$28&gt;=Rates!$H$14,'Claim Details'!$I$28&lt;=Rates!$H$15,'Claim Details'!$I$19="Yes"),Rates!$I$19,IF(AND(AE190="C",'Claim Details'!$I$28&gt;=Rates!$H$14,'Claim Details'!$I$28&lt;=Rates!$H$15,'Claim Details'!$I$19="No"),Rates!$H$19,IF(AND(AE190="C",'Claim Details'!$I$28&gt;=Rates!$J$14,'Claim Details'!$I$28&lt;=Rates!$J$15,'Claim Details'!$I$19="Yes"),Rates!$K$19,IF(AND(AE190="C",'Claim Details'!$I$28&gt;=Rates!$J$14,'Claim Details'!$I$28&lt;=Rates!$J$15,'Claim Details'!$I$19="No"),Rates!$J$19,"£0.00"))))))))))))))))))))))))</f>
        <v>£0.00</v>
      </c>
      <c r="BE190" s="189" t="str">
        <f>IF(AND(AE190="A",'Claim Details'!$I$28&gt;=Rates!$D$14,'Claim Details'!$I$28&lt;=Rates!$D$15,'Claim Details'!$I$19="Yes"),Rates!$J$25,IF(AND(AE190="A",'Claim Details'!$I$28&gt;=Rates!$D$14,'Claim Details'!$I$28&lt;=Rates!$D$15,'Claim Details'!$I$19="No"),Rates!$D$25,IF(AND(AE190="A",'Claim Details'!$I$28&gt;=Rates!$F$14,'Claim Details'!$I$28&lt;=Rates!$F$15,'Claim Details'!$I$19="Yes"),Rates!$G$25,IF(AND(AE190="A",'Claim Details'!$I$28&gt;=Rates!$F$14,'Claim Details'!$I$28&lt;=Rates!$F$15,'Claim Details'!$I$19="No"),Rates!$F$25,IF(AND(AE190="A",'Claim Details'!$I$28&gt;=Rates!$H$14,'Claim Details'!$I$28&lt;=Rates!$H$15,'Claim Details'!$I$19="Yes"),Rates!$I$25,IF(AND(AE190="A",'Claim Details'!$I$28&gt;=Rates!$H$14,'Claim Details'!$I$28&lt;=Rates!$H$15,'Claim Details'!$I$19="No"),Rates!$H$25,IF(AND(AE190="A",'Claim Details'!$I$28&gt;=Rates!$J$14,'Claim Details'!$I$28&lt;=Rates!$J$15,'Claim Details'!$I$19="Yes"),Rates!$K$25,IF(AND(AE190="A",'Claim Details'!$I$28&gt;=Rates!$J$14,'Claim Details'!$I$28&lt;=Rates!$J$15,'Claim Details'!$I$19="No"),Rates!$J$25,IF(AND(AE190="B",'Claim Details'!$I$28&gt;=Rates!$D$14,'Claim Details'!$I$28&lt;=Rates!$D$15,'Claim Details'!$I$19="Yes"),Rates!$E$26,IF(AND(AE190="B",'Claim Details'!$I$28&gt;=Rates!$D$14,'Claim Details'!$I$28&lt;=Rates!$D$15,'Claim Details'!$I$19="No"),Rates!$D$26,IF(AND(AE190="B",'Claim Details'!$I$28&gt;=Rates!$F$14,'Claim Details'!$I$28&lt;=Rates!$F$15,'Claim Details'!$I$19="Yes"),Rates!$G$26,IF(AND(AE190="B",'Claim Details'!$I$28&gt;=Rates!$F$14,'Claim Details'!$I$28&lt;=Rates!$F$15,'Claim Details'!$I$19="No"),Rates!$F$26,IF(AND(AE190="B",'Claim Details'!$I$28&gt;=Rates!$H$14,'Claim Details'!$I$28&lt;=Rates!$H$15,'Claim Details'!$I$19="Yes"),Rates!$I$26,IF(AND(AE190="B",'Claim Details'!$I$28&gt;=Rates!$H$14,'Claim Details'!$I$28&lt;=Rates!$H$15,'Claim Details'!$I$19="No"),Rates!$H$26,IF(AND(AE190="B",'Claim Details'!$I$28&gt;=Rates!$J$14,'Claim Details'!$I$28&lt;=Rates!$J$15,'Claim Details'!$I$19="Yes"),Rates!$K$26,IF(AND(AE190="B",'Claim Details'!$I$28&gt;=Rates!$J$14,'Claim Details'!$I$28&lt;=Rates!$J$15,'Claim Details'!$I$19="No"),Rates!$J$26,IF(AND(AE190="C",'Claim Details'!$I$28&gt;=Rates!$D$14,'Claim Details'!$I$28&lt;=Rates!$D$15,'Claim Details'!$I$19="Yes"),Rates!$E$27,IF(AND(AE190="C",'Claim Details'!$I$28&gt;=Rates!$D$14,'Claim Details'!$I$28&lt;=Rates!$D$15,'Claim Details'!$I$19="No"),Rates!$D$27,IF(AND(AE190="C",'Claim Details'!$I$28&gt;=Rates!$F$14,'Claim Details'!$I$28&lt;=Rates!$F$15,'Claim Details'!$I$19="Yes"),Rates!$G$27,IF(AND(AE190="C",'Claim Details'!$I$28&gt;=Rates!$F$14,'Claim Details'!$I$28&lt;=Rates!$F$15,'Claim Details'!$I$19="No"),Rates!$F$27,IF(AND(AE190="C",'Claim Details'!$I$28&gt;=Rates!$H$14,'Claim Details'!$I$28&lt;=Rates!$H$15,'Claim Details'!$I$19="Yes"),Rates!$I$27,IF(AND(AE190="C",'Claim Details'!$I$28&gt;=Rates!$H$14,'Claim Details'!$I$28&lt;=Rates!$H$15,'Claim Details'!$I$19="No"),Rates!$H$27,IF(AND(AE190="C",'Claim Details'!$I$28&gt;=Rates!$J$14,'Claim Details'!$I$28&lt;=Rates!$J$15,'Claim Details'!$I$19="Yes"),Rates!$K$27,IF(AND(AE190="C",'Claim Details'!$I$28&gt;=Rates!$J$14,'Claim Details'!$I$28&lt;=Rates!$J$15,'Claim Details'!$I$19="No"),Rates!$J$27,"£0.00"))))))))))))))))))))))))</f>
        <v>£0.00</v>
      </c>
      <c r="BF190" s="189" t="str">
        <f>IF(AND(AE190="A",'Claim Details'!$I$28&gt;=Rates!$D$14,'Claim Details'!$I$28&lt;=Rates!$D$15,'Claim Details'!$I$19="Yes"),Rates!$E$20,IF(AND(AE190="A",'Claim Details'!$I$28&gt;=Rates!$D$14,'Claim Details'!$I$28&lt;=Rates!$D$15,'Claim Details'!$I$19="No"),Rates!$D$20,IF(AND(AE190="A",'Claim Details'!$I$28&gt;=Rates!$F$14,'Claim Details'!$I$28&lt;=Rates!$F$15,'Claim Details'!$I$19="Yes"),Rates!$G$20,IF(AND(AE190="A",'Claim Details'!$I$28&gt;=Rates!$F$14,'Claim Details'!$I$28&lt;=Rates!$F$15,'Claim Details'!$I$19="No"),Rates!$F$20,IF(AND(AE190="A",'Claim Details'!$I$28&gt;=Rates!$H$14,'Claim Details'!$I$28&lt;=Rates!$H$15,'Claim Details'!$I$19="Yes"),Rates!$I$20,IF(AND(AE190="A",'Claim Details'!$I$28&gt;=Rates!$H$14,'Claim Details'!$I$28&lt;=Rates!$H$15,'Claim Details'!$I$19="No"),Rates!$H$20,IF(AND(AE190="A",'Claim Details'!$I$28&gt;=Rates!$J$14,'Claim Details'!$I$28&lt;=Rates!$J$15,'Claim Details'!$I$19="Yes"),Rates!$K$20,IF(AND(AE190="A",'Claim Details'!$I$28&gt;=Rates!$J$14,'Claim Details'!$I$28&lt;=Rates!$J$15,'Claim Details'!$I$19="No"),Rates!$J$20,IF(AND(AE190="B",'Claim Details'!$I$28&gt;=Rates!$D$14,'Claim Details'!$I$28&lt;=Rates!$D$15,'Claim Details'!$I$19="Yes"),Rates!$E$21,IF(AND(AE190="B",'Claim Details'!$I$28&gt;=Rates!$D$14,'Claim Details'!$I$28&lt;=Rates!$D$15,'Claim Details'!$I$19="No"),Rates!$D$21,IF(AND(AE190="B",'Claim Details'!$I$28&gt;=Rates!$F$14,'Claim Details'!$I$28&lt;=Rates!$F$15,'Claim Details'!$I$19="Yes"),Rates!$G$21,IF(AND(AE190="B",'Claim Details'!$I$28&gt;=Rates!$F$14,'Claim Details'!$I$28&lt;=Rates!$F$15,'Claim Details'!$I$19="No"),Rates!$F$21,IF(AND(AE190="B",'Claim Details'!$I$28&gt;=Rates!$H$14,'Claim Details'!$I$28&lt;=Rates!$H$15,'Claim Details'!$I$19="Yes"),Rates!$I$21,IF(AND(AE190="B",'Claim Details'!$I$28&gt;=Rates!$H$14,'Claim Details'!$I$28&lt;=Rates!$H$15,'Claim Details'!$I$19="No"),Rates!$H$21,IF(AND(AE190="B",'Claim Details'!$I$28&gt;=Rates!$J$14,'Claim Details'!$I$28&lt;=Rates!$J$15,'Claim Details'!$I$19="Yes"),Rates!$K$21,IF(AND(AE190="B",'Claim Details'!$I$28&gt;=Rates!$J$14,'Claim Details'!$I$28&lt;=Rates!$J$15,'Claim Details'!$I$19="No"),Rates!$J$21,"£0.00"))))))))))))))))</f>
        <v>£0.00</v>
      </c>
      <c r="BG190" s="189" t="str">
        <f>IF(AND(AE190="A",'Claim Details'!$I$28&gt;=Rates!$D$14,'Claim Details'!$I$28&lt;=Rates!$D$15,'Claim Details'!$I$19="Yes"),Rates!$E$22,IF(AND(AE190="A",'Claim Details'!$I$28&gt;=Rates!$D$14,'Claim Details'!$I$28&lt;=Rates!$D$15,'Claim Details'!$I$19="No"),Rates!$D$22,IF(AND(AE190="A",'Claim Details'!$I$28&gt;=Rates!$F$14,'Claim Details'!$I$28&lt;=Rates!$F$15,'Claim Details'!$I$19="Yes"),Rates!$G$22,IF(AND(AE190="A",'Claim Details'!$I$28&gt;=Rates!$F$14,'Claim Details'!$I$28&lt;=Rates!$F$15,'Claim Details'!$I$19="No"),Rates!$F$22,IF(AND(AE190="A",'Claim Details'!$I$28&gt;=Rates!$H$14,'Claim Details'!$I$28&lt;=Rates!$H$15,'Claim Details'!$I$19="Yes"),Rates!$I$22,IF(AND(AE190="A",'Claim Details'!$I$28&gt;=Rates!$H$14,'Claim Details'!$I$28&lt;=Rates!$H$15,'Claim Details'!$I$19="No"),Rates!$H$22,IF(AND(AE190="A",'Claim Details'!$I$28&gt;=Rates!$J$14,'Claim Details'!$I$28&lt;=Rates!$J$15,'Claim Details'!$I$19="Yes"),Rates!$K$22,IF(AND(AE190="A",'Claim Details'!$I$28&gt;=Rates!$J$14,'Claim Details'!$I$28&lt;=Rates!$J$15,'Claim Details'!$I$19="No"),Rates!$J$22,IF(AND(AE190="B",'Claim Details'!$I$28&gt;=Rates!$D$14,'Claim Details'!$I$28&lt;=Rates!$D$15,'Claim Details'!$I$19="Yes"),Rates!$E$23,IF(AND(AE190="B",'Claim Details'!$I$28&gt;=Rates!$D$14,'Claim Details'!$I$28&lt;=Rates!$D$15,'Claim Details'!$I$19="No"),Rates!$D$23,IF(AND(AE190="B",'Claim Details'!$I$28&gt;=Rates!$F$14,'Claim Details'!$I$28&lt;=Rates!$F$15,'Claim Details'!$I$19="Yes"),Rates!$G$23,IF(AND(AE190="B",'Claim Details'!$I$28&gt;=Rates!$F$14,'Claim Details'!$I$28&lt;=Rates!$F$15,'Claim Details'!$I$19="No"),Rates!$F$23,IF(AND(AE190="B",'Claim Details'!$I$28&gt;=Rates!$H$14,'Claim Details'!$I$28&lt;=Rates!$H$15,'Claim Details'!$I$19="Yes"),Rates!$I$23,IF(AND(AE190="B",'Claim Details'!$I$28&gt;=Rates!$H$14,'Claim Details'!$I$28&lt;=Rates!$H$15,'Claim Details'!$I$19="No"),Rates!$H$23,IF(AND(AE190="B",'Claim Details'!$I$28&gt;=Rates!$J$14,'Claim Details'!$I$28&lt;=Rates!$J$15,'Claim Details'!$I$19="Yes"),Rates!$K$23,IF(AND(AE190="B",'Claim Details'!$I$28&gt;=Rates!$J$14,'Claim Details'!$I$28&lt;=Rates!$J$15,'Claim Details'!$I$19="No"),Rates!$J$23,IF(AND(AE190="C",'Claim Details'!$I$28&gt;=Rates!$D$14,'Claim Details'!$I$28&lt;=Rates!$D$15,'Claim Details'!$I$19="Yes"),Rates!$E$24,IF(AND(AE190="C",'Claim Details'!$I$28&gt;=Rates!$D$14,'Claim Details'!$I$28&lt;=Rates!$D$15,'Claim Details'!$I$19="No"),Rates!$D$24,IF(AND(AE190="C",'Claim Details'!$I$28&gt;=Rates!$F$14,'Claim Details'!$I$28&lt;=Rates!$F$15,'Claim Details'!$I$19="Yes"),Rates!$G$24,IF(AND(AE190="C",'Claim Details'!$I$28&gt;=Rates!$F$14,'Claim Details'!$I$28&lt;=Rates!$F$15,'Claim Details'!$I$19="No"),Rates!$F$24,IF(AND(AE190="C",'Claim Details'!$I$28&gt;=Rates!$H$14,'Claim Details'!$I$28&lt;=Rates!$H$15,'Claim Details'!$I$19="Yes"),Rates!$I$24,IF(AND(AE190="C",'Claim Details'!$I$28&gt;=Rates!$H$14,'Claim Details'!$I$28&lt;=Rates!$H$15,'Claim Details'!$I$19="No"),Rates!$H$24,IF(AND(AE190="C",'Claim Details'!$I$28&gt;=Rates!$J$14,'Claim Details'!$I$28&lt;=Rates!$J$15,'Claim Details'!$I$19="Yes"),Rates!$K$24,IF(AND(AE190="C",'Claim Details'!$I$28&gt;=Rates!$J$14,'Claim Details'!$I$28&lt;=Rates!$J$15,'Claim Details'!$I$19="No"),Rates!$J$24,"£0.00"))))))))))))))))))))))))</f>
        <v>£0.00</v>
      </c>
      <c r="BH190" s="189" t="str">
        <f t="shared" si="43"/>
        <v>£0.00</v>
      </c>
      <c r="BI190" s="189">
        <f t="shared" si="44"/>
        <v>0</v>
      </c>
      <c r="BO190" s="202" t="str">
        <f>IF(H190="","£0.00",IF(AP190="4","£0.00",IF(AP190="5","£0.00",IF(AP190="1","£0.00",((AQ190*H190)*'Claim Details'!$F$111)/100))))</f>
        <v>£0.00</v>
      </c>
      <c r="BP190" s="202" t="str">
        <f>IF(T190="","£0.00",IF(AP190="4","£0.00",IF(AP190="5","£0.00",IF(AP190="1","£0.00",((AR190*T190)*'Claim Details'!$N$111)/100))))</f>
        <v>£0.00</v>
      </c>
      <c r="BQ190" s="202" t="str">
        <f>IF(AI190="","£0.00",IF(AP190="4","£0.00",IF(AP190="5","£0.00",IF(AP190="1","£0.00",((BI190*AI190)*'Claim Details'!$W$111)/100))))</f>
        <v>£0.00</v>
      </c>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row>
    <row r="191" spans="1:97" ht="15">
      <c r="A191" s="145"/>
      <c r="B191" s="91"/>
      <c r="C191" s="96"/>
      <c r="D191" s="97"/>
      <c r="E191" s="98"/>
      <c r="F191" s="89"/>
      <c r="G191" s="99"/>
      <c r="H191" s="100"/>
      <c r="I191" s="221" t="str">
        <f t="shared" si="34"/>
        <v>£0.00</v>
      </c>
      <c r="J191" s="101"/>
      <c r="K191" s="100"/>
      <c r="L191" s="221" t="str">
        <f t="shared" si="35"/>
        <v>£0.00</v>
      </c>
      <c r="M191" s="101"/>
      <c r="N191" s="102"/>
      <c r="O191" s="145"/>
      <c r="P191" s="77"/>
      <c r="Q191" s="87"/>
      <c r="R191" s="87"/>
      <c r="S191" s="87"/>
      <c r="T191" s="149" t="str">
        <f t="shared" si="36"/>
        <v/>
      </c>
      <c r="U191" s="87" t="str">
        <f t="shared" si="45"/>
        <v/>
      </c>
      <c r="V191" s="87"/>
      <c r="W191" s="53" t="str">
        <f t="shared" si="37"/>
        <v>£0.00</v>
      </c>
      <c r="X191" s="53"/>
      <c r="Y191" s="87"/>
      <c r="Z191" s="78"/>
      <c r="AA191" s="79"/>
      <c r="AB191" s="160"/>
      <c r="AC191" s="98"/>
      <c r="AD191" s="225"/>
      <c r="AE191" s="235" t="str">
        <f t="shared" si="38"/>
        <v/>
      </c>
      <c r="AF191" s="87" t="str">
        <f t="shared" si="39"/>
        <v/>
      </c>
      <c r="AG191" s="53"/>
      <c r="AH191" s="224"/>
      <c r="AI191" s="226" t="str">
        <f t="shared" si="31"/>
        <v/>
      </c>
      <c r="AJ191" s="236" t="str">
        <f t="shared" si="40"/>
        <v>£0.00</v>
      </c>
      <c r="AK191" s="31"/>
      <c r="AL191" s="1"/>
      <c r="AM191" s="1"/>
      <c r="AN191" s="1"/>
      <c r="AO191" s="1"/>
      <c r="AP191" s="1" t="str">
        <f t="shared" si="32"/>
        <v/>
      </c>
      <c r="AQ191" s="27">
        <f t="shared" si="33"/>
        <v>0</v>
      </c>
      <c r="AR191" s="189">
        <f t="shared" si="41"/>
        <v>0</v>
      </c>
      <c r="AS191" s="190" t="str">
        <f>IF(AND(C191="A",'Claim Details'!$E$28&gt;=Rates!$D$14,'Claim Details'!$E$28&lt;=Rates!$D$15,'Claim Details'!$E$19="Yes"),Rates!$E$17,IF(AND(C191="A",'Claim Details'!$E$28&gt;=Rates!$D$14,'Claim Details'!$E$28&lt;=Rates!$D$15,'Claim Details'!$E$19="No"),Rates!$D$17,IF(AND(C191="A",'Claim Details'!$E$28&gt;=Rates!$F$14,'Claim Details'!$E$28&lt;=Rates!$F$15,'Claim Details'!$E$19="Yes"),Rates!$G$17,IF(AND(C191="A",'Claim Details'!$E$28&gt;=Rates!$F$14,'Claim Details'!$E$28&lt;=Rates!$F$15,'Claim Details'!$E$19="No"),Rates!$F$17,IF(AND(C191="A",'Claim Details'!$E$28&gt;=Rates!$H$14,'Claim Details'!$E$28&lt;=Rates!$H$15,'Claim Details'!$E$19="Yes"),Rates!$I$17,IF(AND(C191="A",'Claim Details'!$E$28&gt;=Rates!$H$14,'Claim Details'!$E$28&lt;=Rates!$H$15,'Claim Details'!$E$19="No"),Rates!$H$17,IF(AND(C191="A",'Claim Details'!$E$28&gt;=Rates!$J$14,'Claim Details'!$E$28&lt;=Rates!$J$15,'Claim Details'!$E$19="Yes"),Rates!$K$17,IF(AND(C191="A",'Claim Details'!$E$28&gt;=Rates!$J$14,'Claim Details'!$E$28&lt;=Rates!$J$15,'Claim Details'!$E$19="No"),Rates!$J$17,IF(AND(C191="B",'Claim Details'!$E$28&gt;=Rates!$D$14,'Claim Details'!$E$28&lt;=Rates!$D$15,'Claim Details'!$E$19="Yes"),Rates!$E$18,IF(AND(C191="B",'Claim Details'!$E$28&gt;=Rates!$D$14,'Claim Details'!$E$28&lt;=Rates!$D$15,'Claim Details'!$E$19="No"),Rates!$D$18,IF(AND(C191="B",'Claim Details'!$E$28&gt;=Rates!$F$14,'Claim Details'!$E$28&lt;=Rates!$F$15,'Claim Details'!$E$19="Yes"),Rates!$G$18,IF(AND(C191="B",'Claim Details'!$E$28&gt;=Rates!$F$14,'Claim Details'!$E$28&lt;=Rates!$F$15,'Claim Details'!$E$19="No"),Rates!$F$18,IF(AND(C191="B",'Claim Details'!$E$28&gt;=Rates!$H$14,'Claim Details'!$E$28&lt;=Rates!$H$15,'Claim Details'!$E$19="Yes"),Rates!$I$18,IF(AND(C191="B",'Claim Details'!$E$28&gt;=Rates!$H$14,'Claim Details'!$E$28&lt;=Rates!$H$15,'Claim Details'!$E$19="No"),Rates!$H$18,IF(AND(C191="B",'Claim Details'!$E$28&gt;=Rates!$J$14,'Claim Details'!$E$28&lt;=Rates!$J$15,'Claim Details'!$E$19="Yes"),Rates!$K$18,IF(AND(C191="B",'Claim Details'!$E$28&gt;=Rates!$J$14,'Claim Details'!$E$28&lt;=Rates!$J$15,'Claim Details'!$E$19="No"),Rates!$J$18,IF(AND(C191="C",'Claim Details'!$E$28&gt;=Rates!$D$14,'Claim Details'!$E$28&lt;=Rates!$D$15,'Claim Details'!$E$19="Yes"),Rates!$E$19,IF(AND(C191="C",'Claim Details'!$E$28&gt;=Rates!$D$14,'Claim Details'!$E$28&lt;=Rates!$D$15,'Claim Details'!$E$19="No"),Rates!$D$19,IF(AND(C191="C",'Claim Details'!$E$28&gt;=Rates!$F$14,'Claim Details'!$E$28&lt;=Rates!$F$15,'Claim Details'!$E$19="Yes"),Rates!$G$19,IF(AND(C191="C",'Claim Details'!$E$28&gt;=Rates!$F$14,'Claim Details'!$E$28&lt;=Rates!$F$15,'Claim Details'!$E$19="No"),Rates!$F$19,IF(AND(C191="C",'Claim Details'!$E$28&gt;=Rates!$H$14,'Claim Details'!$E$28&lt;=Rates!$H$15,'Claim Details'!$E$19="Yes"),Rates!$I$19,IF(AND(C191="C",'Claim Details'!$E$28&gt;=Rates!$H$14,'Claim Details'!$E$28&lt;=Rates!$H$15,'Claim Details'!$E$19="No"),Rates!$H$19,IF(AND(C191="C",'Claim Details'!$E$28&gt;=Rates!$J$14,'Claim Details'!$E$28&lt;=Rates!$J$15,'Claim Details'!$E$19="Yes"),Rates!$K$19,IF(AND(C191="C",'Claim Details'!$E$28&gt;=Rates!$J$14,'Claim Details'!$E$28&lt;=Rates!$J$15,'Claim Details'!$E$19="No"),Rates!$J$19,"£0.00"))))))))))))))))))))))))</f>
        <v>£0.00</v>
      </c>
      <c r="AT191" s="189" t="str">
        <f>IF(AND(C191="A",'Claim Details'!$E$28&gt;=Rates!$D$14,'Claim Details'!$E$28&lt;=Rates!$D$15,'Claim Details'!$E$19="Yes"),Rates!$E$25,IF(AND(C191="A",'Claim Details'!$E$28&gt;=Rates!$D$14,'Claim Details'!$E$28&lt;=Rates!$D$15,'Claim Details'!$E$19="No"),Rates!$D$25,IF(AND(C191="A",'Claim Details'!$E$28&gt;=Rates!$F$14,'Claim Details'!$E$28&lt;=Rates!$F$15,'Claim Details'!$E$19="Yes"),Rates!$G$25,IF(AND(C191="A",'Claim Details'!$E$28&gt;=Rates!$F$14,'Claim Details'!$E$28&lt;=Rates!$F$15,'Claim Details'!$E$19="No"),Rates!$F$25,IF(AND(C191="A",'Claim Details'!$E$28&gt;=Rates!$H$14,'Claim Details'!$E$28&lt;=Rates!$H$15,'Claim Details'!$E$19="Yes"),Rates!$I$25,IF(AND(C191="A",'Claim Details'!$E$28&gt;=Rates!$H$14,'Claim Details'!$E$28&lt;=Rates!$H$15,'Claim Details'!$E$19="No"),Rates!$H$25,IF(AND(C191="A",'Claim Details'!$E$28&gt;=Rates!$J$14,'Claim Details'!$E$28&lt;=Rates!$J$15,'Claim Details'!$E$19="Yes"),Rates!$K$25,IF(AND(C191="A",'Claim Details'!$E$28&gt;=Rates!$J$14,'Claim Details'!$E$28&lt;=Rates!$J$15,'Claim Details'!$E$19="No"),Rates!$J$25,IF(AND(C191="B",'Claim Details'!$E$28&gt;=Rates!$D$14,'Claim Details'!$E$28&lt;=Rates!$D$15,'Claim Details'!$E$19="Yes"),Rates!$E$26,IF(AND(C191="B",'Claim Details'!$E$28&gt;=Rates!$D$14,'Claim Details'!$E$28&lt;=Rates!$D$15,'Claim Details'!$E$19="No"),Rates!$D$26,IF(AND(C191="B",'Claim Details'!$E$28&gt;=Rates!$F$14,'Claim Details'!$E$28&lt;=Rates!$F$15,'Claim Details'!$E$19="Yes"),Rates!$G$26,IF(AND(C191="B",'Claim Details'!$E$28&gt;=Rates!$F$14,'Claim Details'!$E$28&lt;=Rates!$F$15,'Claim Details'!$E$19="No"),Rates!$F$26,IF(AND(C191="B",'Claim Details'!$E$28&gt;=Rates!$H$14,'Claim Details'!$E$28&lt;=Rates!$H$15,'Claim Details'!$E$19="Yes"),Rates!$I$26,IF(AND(C191="B",'Claim Details'!$E$28&gt;=Rates!$H$14,'Claim Details'!$E$28&lt;=Rates!$H$15,'Claim Details'!$E$19="No"),Rates!$H$26,IF(AND(C191="B",'Claim Details'!$E$28&gt;=Rates!$J$14,'Claim Details'!$E$28&lt;=Rates!$J$15,'Claim Details'!$E$19="Yes"),Rates!$K$26,IF(AND(C191="B",'Claim Details'!$E$28&gt;=Rates!$J$14,'Claim Details'!$E$28&lt;=Rates!$J$15,'Claim Details'!$E$19="No"),Rates!$J$26,IF(AND(C191="C",'Claim Details'!$E$28&gt;=Rates!$D$14,'Claim Details'!$E$28&lt;=Rates!$D$15,'Claim Details'!$E$19="Yes"),Rates!$E$27,IF(AND(C191="C",'Claim Details'!$E$28&gt;=Rates!$D$14,'Claim Details'!$E$28&lt;=Rates!$D$15,'Claim Details'!$E$19="No"),Rates!$D$27,IF(AND(C191="C",'Claim Details'!$E$28&gt;=Rates!$F$14,'Claim Details'!$E$28&lt;=Rates!$F$15,'Claim Details'!$E$19="Yes"),Rates!$G$27,IF(AND(C191="C",'Claim Details'!$E$28&gt;=Rates!$F$14,'Claim Details'!$E$28&lt;=Rates!$F$15,'Claim Details'!$E$19="No"),Rates!$F$27,IF(AND(C191="C",'Claim Details'!$E$28&gt;=Rates!$H$14,'Claim Details'!$E$28&lt;=Rates!$H$15,'Claim Details'!$E$19="Yes"),Rates!$I$27,IF(AND(C191="C",'Claim Details'!$E$28&gt;=Rates!$H$14,'Claim Details'!$E$28&lt;=Rates!$H$15,'Claim Details'!$E$19="No"),Rates!$H$27,IF(AND(C191="C",'Claim Details'!$E$28&gt;=Rates!$J$14,'Claim Details'!$E$28&lt;=Rates!$J$15,'Claim Details'!$E$19="Yes"),Rates!$K$27,IF(AND(C191="C",'Claim Details'!$E$28&gt;=Rates!$J$14,'Claim Details'!$E$28&lt;=Rates!$J$15,'Claim Details'!$E$19="No"),Rates!$J$27,"£0.00"))))))))))))))))))))))))</f>
        <v>£0.00</v>
      </c>
      <c r="AU191" s="191" t="str">
        <f>IF(AND(C191="A",'Claim Details'!$E$28&gt;=Rates!$D$14,'Claim Details'!$E$28&lt;=Rates!$D$15,'Claim Details'!$E$19="Yes"),Rates!$E$20,IF(AND(C191="A",'Claim Details'!$E$28&gt;=Rates!$D$14,'Claim Details'!$E$28&lt;=Rates!$D$15,'Claim Details'!$E$19="No"),Rates!$D$20,IF(AND(C191="A",'Claim Details'!$E$28&gt;=Rates!$F$14,'Claim Details'!$E$28&lt;=Rates!$F$15,'Claim Details'!$E$19="Yes"),Rates!$G$20,IF(AND(C191="A",'Claim Details'!$E$28&gt;=Rates!$F$14,'Claim Details'!$E$28&lt;=Rates!$F$15,'Claim Details'!$E$19="No"),Rates!$F$20,IF(AND(C191="A",'Claim Details'!$E$28&gt;=Rates!$H$14,'Claim Details'!$E$28&lt;=Rates!$H$15,'Claim Details'!$E$19="Yes"),Rates!$I$20,IF(AND(C191="A",'Claim Details'!$E$28&gt;=Rates!$H$14,'Claim Details'!$E$28&lt;=Rates!$H$15,'Claim Details'!$E$19="No"),Rates!$H$20,IF(AND(C191="A",'Claim Details'!$E$28&gt;=Rates!$J$14,'Claim Details'!$E$28&lt;=Rates!$J$15,'Claim Details'!$E$19="Yes"),Rates!$K$20,IF(AND(C191="A",'Claim Details'!$E$28&gt;=Rates!$J$14,'Claim Details'!$E$28&lt;=Rates!$J$15,'Claim Details'!$E$19="No"),Rates!$J$20,IF(AND(C191="B",'Claim Details'!$E$28&gt;=Rates!$D$14,'Claim Details'!$E$28&lt;=Rates!$D$15,'Claim Details'!$E$19="Yes"),Rates!$E$21,IF(AND(C191="B",'Claim Details'!$E$28&gt;=Rates!$D$14,'Claim Details'!$E$28&lt;=Rates!$D$15,'Claim Details'!$E$19="No"),Rates!$D$21,IF(AND(C191="B",'Claim Details'!$E$28&gt;=Rates!$F$14,'Claim Details'!$E$28&lt;=Rates!$F$15,'Claim Details'!$E$19="Yes"),Rates!$G$21,IF(AND(C191="B",'Claim Details'!$E$28&gt;=Rates!$F$14,'Claim Details'!$E$28&lt;=Rates!$F$15,'Claim Details'!$E$19="No"),Rates!$F$21,IF(AND(C191="B",'Claim Details'!$E$28&gt;=Rates!$H$14,'Claim Details'!$E$28&lt;=Rates!$H$15,'Claim Details'!$E$19="Yes"),Rates!$I$21,IF(AND(C191="B",'Claim Details'!$E$28&gt;=Rates!$H$14,'Claim Details'!$E$28&lt;=Rates!$H$15,'Claim Details'!$E$19="No"),Rates!$H$21,IF(AND(C191="B",'Claim Details'!$E$28&gt;=Rates!$J$14,'Claim Details'!$E$28&lt;=Rates!$J$15,'Claim Details'!$E$19="Yes"),Rates!$K$21,IF(AND(C191="B",'Claim Details'!$E$28&gt;=Rates!$J$14,'Claim Details'!$E$28&lt;=Rates!$J$15,'Claim Details'!$E$19="No"),Rates!$J$21,"£0.00"))))))))))))))))</f>
        <v>£0.00</v>
      </c>
      <c r="AV191" s="191" t="str">
        <f>IF(AND(C191="A",'Claim Details'!$E$28&gt;=Rates!$D$14,'Claim Details'!$E$28&lt;=Rates!$D$15,'Claim Details'!$E$19="Yes"),Rates!$E$22,IF(AND(C191="A",'Claim Details'!$E$28&gt;=Rates!$D$14,'Claim Details'!$E$28&lt;=Rates!$D$15,'Claim Details'!$E$19="No"),Rates!$D$22,IF(AND(C191="A",'Claim Details'!$E$28&gt;=Rates!$F$14,'Claim Details'!$E$28&lt;=Rates!$F$15,'Claim Details'!$E$19="Yes"),Rates!$G$22,IF(AND(C191="A",'Claim Details'!$E$28&gt;=Rates!$F$14,'Claim Details'!$E$28&lt;=Rates!$F$15,'Claim Details'!$E$19="No"),Rates!$F$22,IF(AND(C191="A",'Claim Details'!$E$28&gt;=Rates!$H$14,'Claim Details'!$E$28&lt;=Rates!$H$15,'Claim Details'!$E$19="Yes"),Rates!$I$22,IF(AND(C191="A",'Claim Details'!$E$28&gt;=Rates!$H$14,'Claim Details'!$E$28&lt;=Rates!$H$15,'Claim Details'!$E$19="No"),Rates!$H$22,IF(AND(C191="A",'Claim Details'!$E$28&gt;=Rates!$J$14,'Claim Details'!$E$28&lt;=Rates!$J$15,'Claim Details'!$E$19="Yes"),Rates!$K$22,IF(AND(C191="A",'Claim Details'!$E$28&gt;=Rates!$J$14,'Claim Details'!$E$28&lt;=Rates!$J$15,'Claim Details'!$E$19="No"),Rates!$J$22,IF(AND(C191="B",'Claim Details'!$E$28&gt;=Rates!$D$14,'Claim Details'!$E$28&lt;=Rates!$D$15,'Claim Details'!$E$19="Yes"),Rates!$E$23,IF(AND(C191="B",'Claim Details'!$E$28&gt;=Rates!$D$14,'Claim Details'!$E$28&lt;=Rates!$D$15,'Claim Details'!$E$19="No"),Rates!$D$23,IF(AND(C191="B",'Claim Details'!$E$28&gt;=Rates!$F$14,'Claim Details'!$E$28&lt;=Rates!$F$15,'Claim Details'!$E$19="Yes"),Rates!$G$23,IF(AND(C191="B",'Claim Details'!$E$28&gt;=Rates!$F$14,'Claim Details'!$E$28&lt;=Rates!$F$15,'Claim Details'!$E$19="No"),Rates!$F$23,IF(AND(C191="B",'Claim Details'!$E$28&gt;=Rates!$H$14,'Claim Details'!$E$28&lt;=Rates!$H$15,'Claim Details'!$E$19="Yes"),Rates!$I$23,IF(AND(C191="B",'Claim Details'!$E$28&gt;=Rates!$H$14,'Claim Details'!$E$28&lt;=Rates!$H$15,'Claim Details'!$E$19="No"),Rates!$H$23,IF(AND(C191="B",'Claim Details'!$E$28&gt;=Rates!$J$14,'Claim Details'!$E$28&lt;=Rates!$J$15,'Claim Details'!$E$19="Yes"),Rates!$K$23,IF(AND(C191="B",'Claim Details'!$E$28&gt;=Rates!$J$14,'Claim Details'!$E$28&lt;=Rates!$J$15,'Claim Details'!$E$19="No"),Rates!$J$23,IF(AND(C191="C",'Claim Details'!$E$28&gt;=Rates!$D$14,'Claim Details'!$E$28&lt;=Rates!$D$15,'Claim Details'!$E$19="Yes"),Rates!$E$24,IF(AND(C191="C",'Claim Details'!$E$28&gt;=Rates!$D$14,'Claim Details'!$E$28&lt;=Rates!$D$15,'Claim Details'!$E$19="No"),Rates!$D$24,IF(AND(C191="C",'Claim Details'!$E$28&gt;=Rates!$F$14,'Claim Details'!$E$28&lt;=Rates!$F$15,'Claim Details'!$E$19="Yes"),Rates!$G$24,IF(AND(C191="C",'Claim Details'!$E$28&gt;=Rates!$F$14,'Claim Details'!$E$28&lt;=Rates!$F$15,'Claim Details'!$E$19="No"),Rates!$F$24,IF(AND(C191="C",'Claim Details'!$E$28&gt;=Rates!$H$14,'Claim Details'!$E$28&lt;=Rates!$H$15,'Claim Details'!$E$19="Yes"),Rates!$I$24,IF(AND(C191="C",'Claim Details'!$E$28&gt;=Rates!$H$14,'Claim Details'!$E$28&lt;=Rates!$H$15,'Claim Details'!$E$19="No"),Rates!$H$24,IF(AND(C191="C",'Claim Details'!$E$28&gt;=Rates!$J$14,'Claim Details'!$E$28&lt;=Rates!$J$15,'Claim Details'!$E$19="Yes"),Rates!$K$24,IF(AND(C191="C",'Claim Details'!$E$28&gt;=Rates!$J$14,'Claim Details'!$E$28&lt;=Rates!$J$15,'Claim Details'!$E$19="No"),Rates!$J$24,"£0.00"))))))))))))))))))))))))</f>
        <v>£0.00</v>
      </c>
      <c r="AW191" s="1"/>
      <c r="AX191" s="189" t="str">
        <f>IF(AND(U191="A",'Claim Details'!$I$28&gt;=Rates!$D$14,'Claim Details'!$I$28&lt;=Rates!$D$15,'Claim Details'!$I$19="Yes"),Rates!$J$17,IF(AND(U191="A",'Claim Details'!$I$28&gt;=Rates!$D$14,'Claim Details'!$I$28&lt;=Rates!$D$15,'Claim Details'!$I$19="No"),Rates!$D$17,IF(AND(U191="A",'Claim Details'!$I$28&gt;=Rates!$F$14,'Claim Details'!$I$28&lt;=Rates!$F$15,'Claim Details'!$I$19="Yes"),Rates!$G$17,IF(AND(U191="A",'Claim Details'!$I$28&gt;=Rates!$F$14,'Claim Details'!$I$28&lt;=Rates!$F$15,'Claim Details'!$I$19="No"),Rates!$F$17,IF(AND(U191="A",'Claim Details'!$I$28&gt;=Rates!$H$14,'Claim Details'!$I$28&lt;=Rates!$H$15,'Claim Details'!$I$19="Yes"),Rates!$I$17,IF(AND(U191="A",'Claim Details'!$I$28&gt;=Rates!$H$14,'Claim Details'!$I$28&lt;=Rates!$H$15,'Claim Details'!$I$19="No"),Rates!$H$17,IF(AND(U191="A",'Claim Details'!$I$28&gt;=Rates!$J$14,'Claim Details'!$I$28&lt;=Rates!$J$15,'Claim Details'!$I$19="Yes"),Rates!$K$17,IF(AND(U191="A",'Claim Details'!$I$28&gt;=Rates!$J$14,'Claim Details'!$I$28&lt;=Rates!$J$15,'Claim Details'!$I$19="No"),Rates!$J$17,IF(AND(U191="B",'Claim Details'!$I$28&gt;=Rates!$D$14,'Claim Details'!$I$28&lt;=Rates!$D$15,'Claim Details'!$I$19="Yes"),Rates!$E$18,IF(AND(U191="B",'Claim Details'!$I$28&gt;=Rates!$D$14,'Claim Details'!$I$28&lt;=Rates!$D$15,'Claim Details'!$I$19="No"),Rates!$D$18,IF(AND(U191="B",'Claim Details'!$I$28&gt;=Rates!$F$14,'Claim Details'!$I$28&lt;=Rates!$F$15,'Claim Details'!$I$19="Yes"),Rates!$G$18,IF(AND(U191="B",'Claim Details'!$I$28&gt;=Rates!$F$14,'Claim Details'!$I$28&lt;=Rates!$F$15,'Claim Details'!$I$19="No"),Rates!$F$18,IF(AND(U191="B",'Claim Details'!$I$28&gt;=Rates!$H$14,'Claim Details'!$I$28&lt;=Rates!$H$15,'Claim Details'!$I$19="Yes"),Rates!$I$18,IF(AND(U191="B",'Claim Details'!$I$28&gt;=Rates!$H$14,'Claim Details'!$I$28&lt;=Rates!$H$15,'Claim Details'!$I$19="No"),Rates!$H$18,IF(AND(U191="B",'Claim Details'!$I$28&gt;=Rates!$J$14,'Claim Details'!$I$28&lt;=Rates!$J$15,'Claim Details'!$I$19="Yes"),Rates!$K$18,IF(AND(U191="B",'Claim Details'!$I$28&gt;=Rates!$J$14,'Claim Details'!$I$28&lt;=Rates!$J$15,'Claim Details'!$I$19="No"),Rates!$J$18,IF(AND(U191="C",'Claim Details'!$I$28&gt;=Rates!$D$14,'Claim Details'!$I$28&lt;=Rates!$D$15,'Claim Details'!$I$19="Yes"),Rates!$E$19,IF(AND(U191="C",'Claim Details'!$I$28&gt;=Rates!$D$14,'Claim Details'!$I$28&lt;=Rates!$D$15,'Claim Details'!$I$19="No"),Rates!$D$19,IF(AND(U191="C",'Claim Details'!$I$28&gt;=Rates!$F$14,'Claim Details'!$I$28&lt;=Rates!$F$15,'Claim Details'!$I$19="Yes"),Rates!$G$19,IF(AND(U191="C",'Claim Details'!$I$28&gt;=Rates!$F$14,'Claim Details'!$I$28&lt;=Rates!$F$15,'Claim Details'!$I$19="No"),Rates!$F$19,IF(AND(U191="C",'Claim Details'!$I$28&gt;=Rates!$H$14,'Claim Details'!$I$28&lt;=Rates!$H$15,'Claim Details'!$I$19="Yes"),Rates!$I$19,IF(AND(U191="C",'Claim Details'!$I$28&gt;=Rates!$H$14,'Claim Details'!$I$28&lt;=Rates!$H$15,'Claim Details'!$I$19="No"),Rates!$H$19,IF(AND(U191="C",'Claim Details'!$I$28&gt;=Rates!$J$14,'Claim Details'!$I$28&lt;=Rates!$J$15,'Claim Details'!$I$19="Yes"),Rates!$K$19,IF(AND(U191="C",'Claim Details'!$I$28&gt;=Rates!$J$14,'Claim Details'!$I$28&lt;=Rates!$J$15,'Claim Details'!$I$19="No"),Rates!$J$19,"£0.00"))))))))))))))))))))))))</f>
        <v>£0.00</v>
      </c>
      <c r="AY191" s="189" t="str">
        <f>IF(AND(C191="A",'Claim Details'!$I$28&gt;=Rates!$D$14,'Claim Details'!$I$28&lt;=Rates!$D$15,'Claim Details'!$I$19="Yes"),Rates!$J$25,IF(AND(C191="A",'Claim Details'!$I$28&gt;=Rates!$D$14,'Claim Details'!$I$28&lt;=Rates!$D$15,'Claim Details'!$I$19="No"),Rates!$D$25,IF(AND(C191="A",'Claim Details'!$I$28&gt;=Rates!$F$14,'Claim Details'!$I$28&lt;=Rates!$F$15,'Claim Details'!$I$19="Yes"),Rates!$G$25,IF(AND(C191="A",'Claim Details'!$I$28&gt;=Rates!$F$14,'Claim Details'!$I$28&lt;=Rates!$F$15,'Claim Details'!$I$19="No"),Rates!$F$25,IF(AND(C191="A",'Claim Details'!$I$28&gt;=Rates!$H$14,'Claim Details'!$I$28&lt;=Rates!$H$15,'Claim Details'!$I$19="Yes"),Rates!$I$25,IF(AND(C191="A",'Claim Details'!$I$28&gt;=Rates!$H$14,'Claim Details'!$I$28&lt;=Rates!$H$15,'Claim Details'!$I$19="No"),Rates!$H$25,IF(AND(C191="A",'Claim Details'!$I$28&gt;=Rates!$J$14,'Claim Details'!$I$28&lt;=Rates!$J$15,'Claim Details'!$I$19="Yes"),Rates!$K$25,IF(AND(C191="A",'Claim Details'!$I$28&gt;=Rates!$J$14,'Claim Details'!$I$28&lt;=Rates!$J$15,'Claim Details'!$I$19="No"),Rates!$J$25,IF(AND(C191="B",'Claim Details'!$I$28&gt;=Rates!$D$14,'Claim Details'!$I$28&lt;=Rates!$D$15,'Claim Details'!$I$19="Yes"),Rates!$E$26,IF(AND(C191="B",'Claim Details'!$I$28&gt;=Rates!$D$14,'Claim Details'!$I$28&lt;=Rates!$D$15,'Claim Details'!$I$19="No"),Rates!$D$26,IF(AND(C191="B",'Claim Details'!$I$28&gt;=Rates!$F$14,'Claim Details'!$I$28&lt;=Rates!$F$15,'Claim Details'!$I$19="Yes"),Rates!$G$26,IF(AND(C191="B",'Claim Details'!$I$28&gt;=Rates!$F$14,'Claim Details'!$I$28&lt;=Rates!$F$15,'Claim Details'!$I$19="No"),Rates!$F$26,IF(AND(C191="B",'Claim Details'!$I$28&gt;=Rates!$H$14,'Claim Details'!$I$28&lt;=Rates!$H$15,'Claim Details'!$I$19="Yes"),Rates!$I$26,IF(AND(C191="B",'Claim Details'!$I$28&gt;=Rates!$H$14,'Claim Details'!$I$28&lt;=Rates!$H$15,'Claim Details'!$I$19="No"),Rates!$H$26,IF(AND(C191="B",'Claim Details'!$I$28&gt;=Rates!$J$14,'Claim Details'!$I$28&lt;=Rates!$J$15,'Claim Details'!$I$19="Yes"),Rates!$K$26,IF(AND(C191="B",'Claim Details'!$I$28&gt;=Rates!$J$14,'Claim Details'!$I$28&lt;=Rates!$J$15,'Claim Details'!$I$19="No"),Rates!$J$26,IF(AND(C191="C",'Claim Details'!$I$28&gt;=Rates!$D$14,'Claim Details'!$I$28&lt;=Rates!$D$15,'Claim Details'!$I$19="Yes"),Rates!$E$27,IF(AND(C191="C",'Claim Details'!$I$28&gt;=Rates!$D$14,'Claim Details'!$I$28&lt;=Rates!$D$15,'Claim Details'!$I$19="No"),Rates!$D$27,IF(AND(C191="C",'Claim Details'!$I$28&gt;=Rates!$F$14,'Claim Details'!$I$28&lt;=Rates!$F$15,'Claim Details'!$I$19="Yes"),Rates!$G$27,IF(AND(C191="C",'Claim Details'!$I$28&gt;=Rates!$F$14,'Claim Details'!$I$28&lt;=Rates!$F$15,'Claim Details'!$I$19="No"),Rates!$F$27,IF(AND(C191="C",'Claim Details'!$I$28&gt;=Rates!$H$14,'Claim Details'!$I$28&lt;=Rates!$H$15,'Claim Details'!$I$19="Yes"),Rates!$I$27,IF(AND(C191="C",'Claim Details'!$I$28&gt;=Rates!$H$14,'Claim Details'!$I$28&lt;=Rates!$H$15,'Claim Details'!$I$19="No"),Rates!$H$27,IF(AND(C191="C",'Claim Details'!$I$28&gt;=Rates!$J$14,'Claim Details'!$I$28&lt;=Rates!$J$15,'Claim Details'!$I$19="Yes"),Rates!$K$27,IF(AND(C191="C",'Claim Details'!$I$28&gt;=Rates!$J$14,'Claim Details'!$I$28&lt;=Rates!$J$15,'Claim Details'!$I$19="No"),Rates!$J$27,"£0.00"))))))))))))))))))))))))</f>
        <v>£0.00</v>
      </c>
      <c r="AZ191" s="189" t="str">
        <f>IF(AND(C191="A",'Claim Details'!$I$28&gt;=Rates!$D$14,'Claim Details'!$I$28&lt;=Rates!$D$15,'Claim Details'!$I$19="Yes"),Rates!$E$20,IF(AND(C191="A",'Claim Details'!$I$28&gt;=Rates!$D$14,'Claim Details'!$I$28&lt;=Rates!$D$15,'Claim Details'!$I$19="No"),Rates!$D$20,IF(AND(C191="A",'Claim Details'!$I$28&gt;=Rates!$F$14,'Claim Details'!$I$28&lt;=Rates!$F$15,'Claim Details'!$I$19="Yes"),Rates!$G$20,IF(AND(C191="A",'Claim Details'!$I$28&gt;=Rates!$F$14,'Claim Details'!$I$28&lt;=Rates!$F$15,'Claim Details'!$I$19="No"),Rates!$F$20,IF(AND(C191="A",'Claim Details'!$I$28&gt;=Rates!$H$14,'Claim Details'!$I$28&lt;=Rates!$H$15,'Claim Details'!$I$19="Yes"),Rates!$I$20,IF(AND(C191="A",'Claim Details'!$I$28&gt;=Rates!$H$14,'Claim Details'!$I$28&lt;=Rates!$H$15,'Claim Details'!$I$19="No"),Rates!$H$20,IF(AND(C191="A",'Claim Details'!$I$28&gt;=Rates!$J$14,'Claim Details'!$I$28&lt;=Rates!$J$15,'Claim Details'!$I$19="Yes"),Rates!$K$20,IF(AND(C191="A",'Claim Details'!$I$28&gt;=Rates!$J$14,'Claim Details'!$I$28&lt;=Rates!$J$15,'Claim Details'!$I$19="No"),Rates!$J$20,IF(AND(C191="B",'Claim Details'!$I$28&gt;=Rates!$D$14,'Claim Details'!$I$28&lt;=Rates!$D$15,'Claim Details'!$I$19="Yes"),Rates!$E$21,IF(AND(C191="B",'Claim Details'!$I$28&gt;=Rates!$D$14,'Claim Details'!$I$28&lt;=Rates!$D$15,'Claim Details'!$I$19="No"),Rates!$D$21,IF(AND(C191="B",'Claim Details'!$I$28&gt;=Rates!$F$14,'Claim Details'!$I$28&lt;=Rates!$F$15,'Claim Details'!$I$19="Yes"),Rates!$G$21,IF(AND(C191="B",'Claim Details'!$I$28&gt;=Rates!$F$14,'Claim Details'!$I$28&lt;=Rates!$F$15,'Claim Details'!$I$19="No"),Rates!$F$21,IF(AND(C191="B",'Claim Details'!$I$28&gt;=Rates!$H$14,'Claim Details'!$I$28&lt;=Rates!$H$15,'Claim Details'!$I$19="Yes"),Rates!$I$21,IF(AND(C191="B",'Claim Details'!$I$28&gt;=Rates!$H$14,'Claim Details'!$I$28&lt;=Rates!$H$15,'Claim Details'!$I$19="No"),Rates!$H$21,IF(AND(C191="B",'Claim Details'!$I$28&gt;=Rates!$J$14,'Claim Details'!$I$28&lt;=Rates!$J$15,'Claim Details'!$I$19="Yes"),Rates!$K$21,IF(AND(C191="B",'Claim Details'!$I$28&gt;=Rates!$J$14,'Claim Details'!$I$28&lt;=Rates!$J$15,'Claim Details'!$I$19="No"),Rates!$J$21,"£0.00"))))))))))))))))</f>
        <v>£0.00</v>
      </c>
      <c r="BA191" s="189" t="str">
        <f>IF(AND(C191="A",'Claim Details'!$I$28&gt;=Rates!$D$14,'Claim Details'!$I$28&lt;=Rates!$D$15,'Claim Details'!$I$19="Yes"),Rates!$E$22,IF(AND(C191="A",'Claim Details'!$I$28&gt;=Rates!$D$14,'Claim Details'!$I$28&lt;=Rates!$D$15,'Claim Details'!$I$19="No"),Rates!$D$22,IF(AND(C191="A",'Claim Details'!$I$28&gt;=Rates!$F$14,'Claim Details'!$I$28&lt;=Rates!$F$15,'Claim Details'!$I$19="Yes"),Rates!$G$22,IF(AND(C191="A",'Claim Details'!$I$28&gt;=Rates!$F$14,'Claim Details'!$I$28&lt;=Rates!$F$15,'Claim Details'!$I$19="No"),Rates!$F$22,IF(AND(C191="A",'Claim Details'!$I$28&gt;=Rates!$H$14,'Claim Details'!$I$28&lt;=Rates!$H$15,'Claim Details'!$I$19="Yes"),Rates!$I$22,IF(AND(C191="A",'Claim Details'!$I$28&gt;=Rates!$H$14,'Claim Details'!$I$28&lt;=Rates!$H$15,'Claim Details'!$I$19="No"),Rates!$H$22,IF(AND(C191="A",'Claim Details'!$I$28&gt;=Rates!$J$14,'Claim Details'!$I$28&lt;=Rates!$J$15,'Claim Details'!$I$19="Yes"),Rates!$K$22,IF(AND(C191="A",'Claim Details'!$I$28&gt;=Rates!$J$14,'Claim Details'!$I$28&lt;=Rates!$J$15,'Claim Details'!$I$19="No"),Rates!$J$22,IF(AND(C191="B",'Claim Details'!$I$28&gt;=Rates!$D$14,'Claim Details'!$I$28&lt;=Rates!$D$15,'Claim Details'!$I$19="Yes"),Rates!$E$23,IF(AND(C191="B",'Claim Details'!$I$28&gt;=Rates!$D$14,'Claim Details'!$I$28&lt;=Rates!$D$15,'Claim Details'!$I$19="No"),Rates!$D$23,IF(AND(C191="B",'Claim Details'!$I$28&gt;=Rates!$F$14,'Claim Details'!$I$28&lt;=Rates!$F$15,'Claim Details'!$I$19="Yes"),Rates!$G$23,IF(AND(C191="B",'Claim Details'!$I$28&gt;=Rates!$F$14,'Claim Details'!$I$28&lt;=Rates!$F$15,'Claim Details'!$I$19="No"),Rates!$F$23,IF(AND(C191="B",'Claim Details'!$I$28&gt;=Rates!$H$14,'Claim Details'!$I$28&lt;=Rates!$H$15,'Claim Details'!$I$19="Yes"),Rates!$I$23,IF(AND(C191="B",'Claim Details'!$I$28&gt;=Rates!$H$14,'Claim Details'!$I$28&lt;=Rates!$H$15,'Claim Details'!$I$19="No"),Rates!$H$23,IF(AND(C191="B",'Claim Details'!$I$28&gt;=Rates!$J$14,'Claim Details'!$I$28&lt;=Rates!$J$15,'Claim Details'!$I$19="Yes"),Rates!$K$23,IF(AND(C191="B",'Claim Details'!$I$28&gt;=Rates!$J$14,'Claim Details'!$I$28&lt;=Rates!$J$15,'Claim Details'!$I$19="No"),Rates!$J$23,IF(AND(C191="C",'Claim Details'!$I$28&gt;=Rates!$D$14,'Claim Details'!$I$28&lt;=Rates!$D$15,'Claim Details'!$I$19="Yes"),Rates!$E$24,IF(AND(C191="C",'Claim Details'!$I$28&gt;=Rates!$D$14,'Claim Details'!$I$28&lt;=Rates!$D$15,'Claim Details'!$I$19="No"),Rates!$D$24,IF(AND(C191="C",'Claim Details'!$I$28&gt;=Rates!$F$14,'Claim Details'!$I$28&lt;=Rates!$F$15,'Claim Details'!$I$19="Yes"),Rates!$G$24,IF(AND(C191="C",'Claim Details'!$I$28&gt;=Rates!$F$14,'Claim Details'!$I$28&lt;=Rates!$F$15,'Claim Details'!$I$19="No"),Rates!$F$24,IF(AND(C191="C",'Claim Details'!$I$28&gt;=Rates!$H$14,'Claim Details'!$I$28&lt;=Rates!$H$15,'Claim Details'!$I$19="Yes"),Rates!$I$24,IF(AND(C191="C",'Claim Details'!$I$28&gt;=Rates!$H$14,'Claim Details'!$I$28&lt;=Rates!$H$15,'Claim Details'!$I$19="No"),Rates!$H$24,IF(AND(C191="C",'Claim Details'!$I$28&gt;=Rates!$J$14,'Claim Details'!$I$28&lt;=Rates!$J$15,'Claim Details'!$I$19="Yes"),Rates!$K$24,IF(AND(C191="C",'Claim Details'!$I$28&gt;=Rates!$J$14,'Claim Details'!$I$28&lt;=Rates!$J$15,'Claim Details'!$I$19="No"),Rates!$J$24,"£0.00"))))))))))))))))))))))))</f>
        <v>£0.00</v>
      </c>
      <c r="BB191" s="189" t="str">
        <f t="shared" si="42"/>
        <v>£0.00</v>
      </c>
      <c r="BC191" s="1"/>
      <c r="BD191" s="189" t="str">
        <f>IF(AND(AE191="A",'Claim Details'!$I$28&gt;=Rates!$D$14,'Claim Details'!$I$28&lt;=Rates!$D$15,'Claim Details'!$I$19="Yes"),Rates!$J$17,IF(AND(AE191="A",'Claim Details'!$I$28&gt;=Rates!$D$14,'Claim Details'!$I$28&lt;=Rates!$D$15,'Claim Details'!$I$19="No"),Rates!$D$17,IF(AND(AE191="A",'Claim Details'!$I$28&gt;=Rates!$F$14,'Claim Details'!$I$28&lt;=Rates!$F$15,'Claim Details'!$I$19="Yes"),Rates!$G$17,IF(AND(AE191="A",'Claim Details'!$I$28&gt;=Rates!$F$14,'Claim Details'!$I$28&lt;=Rates!$F$15,'Claim Details'!$I$19="No"),Rates!$F$17,IF(AND(AE191="A",'Claim Details'!$I$28&gt;=Rates!$H$14,'Claim Details'!$I$28&lt;=Rates!$H$15,'Claim Details'!$I$19="Yes"),Rates!$I$17,IF(AND(AE191="A",'Claim Details'!$I$28&gt;=Rates!$H$14,'Claim Details'!$I$28&lt;=Rates!$H$15,'Claim Details'!$I$19="No"),Rates!$H$17,IF(AND(AE191="A",'Claim Details'!$I$28&gt;=Rates!$J$14,'Claim Details'!$I$28&lt;=Rates!$J$15,'Claim Details'!$I$19="Yes"),Rates!$K$17,IF(AND(AE191="A",'Claim Details'!$I$28&gt;=Rates!$J$14,'Claim Details'!$I$28&lt;=Rates!$J$15,'Claim Details'!$I$19="No"),Rates!$J$17,IF(AND(AE191="B",'Claim Details'!$I$28&gt;=Rates!$D$14,'Claim Details'!$I$28&lt;=Rates!$D$15,'Claim Details'!$I$19="Yes"),Rates!$E$18,IF(AND(AE191="B",'Claim Details'!$I$28&gt;=Rates!$D$14,'Claim Details'!$I$28&lt;=Rates!$D$15,'Claim Details'!$I$19="No"),Rates!$D$18,IF(AND(AE191="B",'Claim Details'!$I$28&gt;=Rates!$F$14,'Claim Details'!$I$28&lt;=Rates!$F$15,'Claim Details'!$I$19="Yes"),Rates!$G$18,IF(AND(AE191="B",'Claim Details'!$I$28&gt;=Rates!$F$14,'Claim Details'!$I$28&lt;=Rates!$F$15,'Claim Details'!$I$19="No"),Rates!$F$18,IF(AND(AE191="B",'Claim Details'!$I$28&gt;=Rates!$H$14,'Claim Details'!$I$28&lt;=Rates!$H$15,'Claim Details'!$I$19="Yes"),Rates!$I$18,IF(AND(AE191="B",'Claim Details'!$I$28&gt;=Rates!$H$14,'Claim Details'!$I$28&lt;=Rates!$H$15,'Claim Details'!$I$19="No"),Rates!$H$18,IF(AND(AE191="B",'Claim Details'!$I$28&gt;=Rates!$J$14,'Claim Details'!$I$28&lt;=Rates!$J$15,'Claim Details'!$I$19="Yes"),Rates!$K$18,IF(AND(AE191="B",'Claim Details'!$I$28&gt;=Rates!$J$14,'Claim Details'!$I$28&lt;=Rates!$J$15,'Claim Details'!$I$19="No"),Rates!$J$18,IF(AND(AE191="C",'Claim Details'!$I$28&gt;=Rates!$D$14,'Claim Details'!$I$28&lt;=Rates!$D$15,'Claim Details'!$I$19="Yes"),Rates!$E$19,IF(AND(AE191="C",'Claim Details'!$I$28&gt;=Rates!$D$14,'Claim Details'!$I$28&lt;=Rates!$D$15,'Claim Details'!$I$19="No"),Rates!$D$19,IF(AND(AE191="C",'Claim Details'!$I$28&gt;=Rates!$F$14,'Claim Details'!$I$28&lt;=Rates!$F$15,'Claim Details'!$I$19="Yes"),Rates!$G$19,IF(AND(AE191="C",'Claim Details'!$I$28&gt;=Rates!$F$14,'Claim Details'!$I$28&lt;=Rates!$F$15,'Claim Details'!$I$19="No"),Rates!$F$19,IF(AND(AE191="C",'Claim Details'!$I$28&gt;=Rates!$H$14,'Claim Details'!$I$28&lt;=Rates!$H$15,'Claim Details'!$I$19="Yes"),Rates!$I$19,IF(AND(AE191="C",'Claim Details'!$I$28&gt;=Rates!$H$14,'Claim Details'!$I$28&lt;=Rates!$H$15,'Claim Details'!$I$19="No"),Rates!$H$19,IF(AND(AE191="C",'Claim Details'!$I$28&gt;=Rates!$J$14,'Claim Details'!$I$28&lt;=Rates!$J$15,'Claim Details'!$I$19="Yes"),Rates!$K$19,IF(AND(AE191="C",'Claim Details'!$I$28&gt;=Rates!$J$14,'Claim Details'!$I$28&lt;=Rates!$J$15,'Claim Details'!$I$19="No"),Rates!$J$19,"£0.00"))))))))))))))))))))))))</f>
        <v>£0.00</v>
      </c>
      <c r="BE191" s="189" t="str">
        <f>IF(AND(AE191="A",'Claim Details'!$I$28&gt;=Rates!$D$14,'Claim Details'!$I$28&lt;=Rates!$D$15,'Claim Details'!$I$19="Yes"),Rates!$J$25,IF(AND(AE191="A",'Claim Details'!$I$28&gt;=Rates!$D$14,'Claim Details'!$I$28&lt;=Rates!$D$15,'Claim Details'!$I$19="No"),Rates!$D$25,IF(AND(AE191="A",'Claim Details'!$I$28&gt;=Rates!$F$14,'Claim Details'!$I$28&lt;=Rates!$F$15,'Claim Details'!$I$19="Yes"),Rates!$G$25,IF(AND(AE191="A",'Claim Details'!$I$28&gt;=Rates!$F$14,'Claim Details'!$I$28&lt;=Rates!$F$15,'Claim Details'!$I$19="No"),Rates!$F$25,IF(AND(AE191="A",'Claim Details'!$I$28&gt;=Rates!$H$14,'Claim Details'!$I$28&lt;=Rates!$H$15,'Claim Details'!$I$19="Yes"),Rates!$I$25,IF(AND(AE191="A",'Claim Details'!$I$28&gt;=Rates!$H$14,'Claim Details'!$I$28&lt;=Rates!$H$15,'Claim Details'!$I$19="No"),Rates!$H$25,IF(AND(AE191="A",'Claim Details'!$I$28&gt;=Rates!$J$14,'Claim Details'!$I$28&lt;=Rates!$J$15,'Claim Details'!$I$19="Yes"),Rates!$K$25,IF(AND(AE191="A",'Claim Details'!$I$28&gt;=Rates!$J$14,'Claim Details'!$I$28&lt;=Rates!$J$15,'Claim Details'!$I$19="No"),Rates!$J$25,IF(AND(AE191="B",'Claim Details'!$I$28&gt;=Rates!$D$14,'Claim Details'!$I$28&lt;=Rates!$D$15,'Claim Details'!$I$19="Yes"),Rates!$E$26,IF(AND(AE191="B",'Claim Details'!$I$28&gt;=Rates!$D$14,'Claim Details'!$I$28&lt;=Rates!$D$15,'Claim Details'!$I$19="No"),Rates!$D$26,IF(AND(AE191="B",'Claim Details'!$I$28&gt;=Rates!$F$14,'Claim Details'!$I$28&lt;=Rates!$F$15,'Claim Details'!$I$19="Yes"),Rates!$G$26,IF(AND(AE191="B",'Claim Details'!$I$28&gt;=Rates!$F$14,'Claim Details'!$I$28&lt;=Rates!$F$15,'Claim Details'!$I$19="No"),Rates!$F$26,IF(AND(AE191="B",'Claim Details'!$I$28&gt;=Rates!$H$14,'Claim Details'!$I$28&lt;=Rates!$H$15,'Claim Details'!$I$19="Yes"),Rates!$I$26,IF(AND(AE191="B",'Claim Details'!$I$28&gt;=Rates!$H$14,'Claim Details'!$I$28&lt;=Rates!$H$15,'Claim Details'!$I$19="No"),Rates!$H$26,IF(AND(AE191="B",'Claim Details'!$I$28&gt;=Rates!$J$14,'Claim Details'!$I$28&lt;=Rates!$J$15,'Claim Details'!$I$19="Yes"),Rates!$K$26,IF(AND(AE191="B",'Claim Details'!$I$28&gt;=Rates!$J$14,'Claim Details'!$I$28&lt;=Rates!$J$15,'Claim Details'!$I$19="No"),Rates!$J$26,IF(AND(AE191="C",'Claim Details'!$I$28&gt;=Rates!$D$14,'Claim Details'!$I$28&lt;=Rates!$D$15,'Claim Details'!$I$19="Yes"),Rates!$E$27,IF(AND(AE191="C",'Claim Details'!$I$28&gt;=Rates!$D$14,'Claim Details'!$I$28&lt;=Rates!$D$15,'Claim Details'!$I$19="No"),Rates!$D$27,IF(AND(AE191="C",'Claim Details'!$I$28&gt;=Rates!$F$14,'Claim Details'!$I$28&lt;=Rates!$F$15,'Claim Details'!$I$19="Yes"),Rates!$G$27,IF(AND(AE191="C",'Claim Details'!$I$28&gt;=Rates!$F$14,'Claim Details'!$I$28&lt;=Rates!$F$15,'Claim Details'!$I$19="No"),Rates!$F$27,IF(AND(AE191="C",'Claim Details'!$I$28&gt;=Rates!$H$14,'Claim Details'!$I$28&lt;=Rates!$H$15,'Claim Details'!$I$19="Yes"),Rates!$I$27,IF(AND(AE191="C",'Claim Details'!$I$28&gt;=Rates!$H$14,'Claim Details'!$I$28&lt;=Rates!$H$15,'Claim Details'!$I$19="No"),Rates!$H$27,IF(AND(AE191="C",'Claim Details'!$I$28&gt;=Rates!$J$14,'Claim Details'!$I$28&lt;=Rates!$J$15,'Claim Details'!$I$19="Yes"),Rates!$K$27,IF(AND(AE191="C",'Claim Details'!$I$28&gt;=Rates!$J$14,'Claim Details'!$I$28&lt;=Rates!$J$15,'Claim Details'!$I$19="No"),Rates!$J$27,"£0.00"))))))))))))))))))))))))</f>
        <v>£0.00</v>
      </c>
      <c r="BF191" s="189" t="str">
        <f>IF(AND(AE191="A",'Claim Details'!$I$28&gt;=Rates!$D$14,'Claim Details'!$I$28&lt;=Rates!$D$15,'Claim Details'!$I$19="Yes"),Rates!$E$20,IF(AND(AE191="A",'Claim Details'!$I$28&gt;=Rates!$D$14,'Claim Details'!$I$28&lt;=Rates!$D$15,'Claim Details'!$I$19="No"),Rates!$D$20,IF(AND(AE191="A",'Claim Details'!$I$28&gt;=Rates!$F$14,'Claim Details'!$I$28&lt;=Rates!$F$15,'Claim Details'!$I$19="Yes"),Rates!$G$20,IF(AND(AE191="A",'Claim Details'!$I$28&gt;=Rates!$F$14,'Claim Details'!$I$28&lt;=Rates!$F$15,'Claim Details'!$I$19="No"),Rates!$F$20,IF(AND(AE191="A",'Claim Details'!$I$28&gt;=Rates!$H$14,'Claim Details'!$I$28&lt;=Rates!$H$15,'Claim Details'!$I$19="Yes"),Rates!$I$20,IF(AND(AE191="A",'Claim Details'!$I$28&gt;=Rates!$H$14,'Claim Details'!$I$28&lt;=Rates!$H$15,'Claim Details'!$I$19="No"),Rates!$H$20,IF(AND(AE191="A",'Claim Details'!$I$28&gt;=Rates!$J$14,'Claim Details'!$I$28&lt;=Rates!$J$15,'Claim Details'!$I$19="Yes"),Rates!$K$20,IF(AND(AE191="A",'Claim Details'!$I$28&gt;=Rates!$J$14,'Claim Details'!$I$28&lt;=Rates!$J$15,'Claim Details'!$I$19="No"),Rates!$J$20,IF(AND(AE191="B",'Claim Details'!$I$28&gt;=Rates!$D$14,'Claim Details'!$I$28&lt;=Rates!$D$15,'Claim Details'!$I$19="Yes"),Rates!$E$21,IF(AND(AE191="B",'Claim Details'!$I$28&gt;=Rates!$D$14,'Claim Details'!$I$28&lt;=Rates!$D$15,'Claim Details'!$I$19="No"),Rates!$D$21,IF(AND(AE191="B",'Claim Details'!$I$28&gt;=Rates!$F$14,'Claim Details'!$I$28&lt;=Rates!$F$15,'Claim Details'!$I$19="Yes"),Rates!$G$21,IF(AND(AE191="B",'Claim Details'!$I$28&gt;=Rates!$F$14,'Claim Details'!$I$28&lt;=Rates!$F$15,'Claim Details'!$I$19="No"),Rates!$F$21,IF(AND(AE191="B",'Claim Details'!$I$28&gt;=Rates!$H$14,'Claim Details'!$I$28&lt;=Rates!$H$15,'Claim Details'!$I$19="Yes"),Rates!$I$21,IF(AND(AE191="B",'Claim Details'!$I$28&gt;=Rates!$H$14,'Claim Details'!$I$28&lt;=Rates!$H$15,'Claim Details'!$I$19="No"),Rates!$H$21,IF(AND(AE191="B",'Claim Details'!$I$28&gt;=Rates!$J$14,'Claim Details'!$I$28&lt;=Rates!$J$15,'Claim Details'!$I$19="Yes"),Rates!$K$21,IF(AND(AE191="B",'Claim Details'!$I$28&gt;=Rates!$J$14,'Claim Details'!$I$28&lt;=Rates!$J$15,'Claim Details'!$I$19="No"),Rates!$J$21,"£0.00"))))))))))))))))</f>
        <v>£0.00</v>
      </c>
      <c r="BG191" s="189" t="str">
        <f>IF(AND(AE191="A",'Claim Details'!$I$28&gt;=Rates!$D$14,'Claim Details'!$I$28&lt;=Rates!$D$15,'Claim Details'!$I$19="Yes"),Rates!$E$22,IF(AND(AE191="A",'Claim Details'!$I$28&gt;=Rates!$D$14,'Claim Details'!$I$28&lt;=Rates!$D$15,'Claim Details'!$I$19="No"),Rates!$D$22,IF(AND(AE191="A",'Claim Details'!$I$28&gt;=Rates!$F$14,'Claim Details'!$I$28&lt;=Rates!$F$15,'Claim Details'!$I$19="Yes"),Rates!$G$22,IF(AND(AE191="A",'Claim Details'!$I$28&gt;=Rates!$F$14,'Claim Details'!$I$28&lt;=Rates!$F$15,'Claim Details'!$I$19="No"),Rates!$F$22,IF(AND(AE191="A",'Claim Details'!$I$28&gt;=Rates!$H$14,'Claim Details'!$I$28&lt;=Rates!$H$15,'Claim Details'!$I$19="Yes"),Rates!$I$22,IF(AND(AE191="A",'Claim Details'!$I$28&gt;=Rates!$H$14,'Claim Details'!$I$28&lt;=Rates!$H$15,'Claim Details'!$I$19="No"),Rates!$H$22,IF(AND(AE191="A",'Claim Details'!$I$28&gt;=Rates!$J$14,'Claim Details'!$I$28&lt;=Rates!$J$15,'Claim Details'!$I$19="Yes"),Rates!$K$22,IF(AND(AE191="A",'Claim Details'!$I$28&gt;=Rates!$J$14,'Claim Details'!$I$28&lt;=Rates!$J$15,'Claim Details'!$I$19="No"),Rates!$J$22,IF(AND(AE191="B",'Claim Details'!$I$28&gt;=Rates!$D$14,'Claim Details'!$I$28&lt;=Rates!$D$15,'Claim Details'!$I$19="Yes"),Rates!$E$23,IF(AND(AE191="B",'Claim Details'!$I$28&gt;=Rates!$D$14,'Claim Details'!$I$28&lt;=Rates!$D$15,'Claim Details'!$I$19="No"),Rates!$D$23,IF(AND(AE191="B",'Claim Details'!$I$28&gt;=Rates!$F$14,'Claim Details'!$I$28&lt;=Rates!$F$15,'Claim Details'!$I$19="Yes"),Rates!$G$23,IF(AND(AE191="B",'Claim Details'!$I$28&gt;=Rates!$F$14,'Claim Details'!$I$28&lt;=Rates!$F$15,'Claim Details'!$I$19="No"),Rates!$F$23,IF(AND(AE191="B",'Claim Details'!$I$28&gt;=Rates!$H$14,'Claim Details'!$I$28&lt;=Rates!$H$15,'Claim Details'!$I$19="Yes"),Rates!$I$23,IF(AND(AE191="B",'Claim Details'!$I$28&gt;=Rates!$H$14,'Claim Details'!$I$28&lt;=Rates!$H$15,'Claim Details'!$I$19="No"),Rates!$H$23,IF(AND(AE191="B",'Claim Details'!$I$28&gt;=Rates!$J$14,'Claim Details'!$I$28&lt;=Rates!$J$15,'Claim Details'!$I$19="Yes"),Rates!$K$23,IF(AND(AE191="B",'Claim Details'!$I$28&gt;=Rates!$J$14,'Claim Details'!$I$28&lt;=Rates!$J$15,'Claim Details'!$I$19="No"),Rates!$J$23,IF(AND(AE191="C",'Claim Details'!$I$28&gt;=Rates!$D$14,'Claim Details'!$I$28&lt;=Rates!$D$15,'Claim Details'!$I$19="Yes"),Rates!$E$24,IF(AND(AE191="C",'Claim Details'!$I$28&gt;=Rates!$D$14,'Claim Details'!$I$28&lt;=Rates!$D$15,'Claim Details'!$I$19="No"),Rates!$D$24,IF(AND(AE191="C",'Claim Details'!$I$28&gt;=Rates!$F$14,'Claim Details'!$I$28&lt;=Rates!$F$15,'Claim Details'!$I$19="Yes"),Rates!$G$24,IF(AND(AE191="C",'Claim Details'!$I$28&gt;=Rates!$F$14,'Claim Details'!$I$28&lt;=Rates!$F$15,'Claim Details'!$I$19="No"),Rates!$F$24,IF(AND(AE191="C",'Claim Details'!$I$28&gt;=Rates!$H$14,'Claim Details'!$I$28&lt;=Rates!$H$15,'Claim Details'!$I$19="Yes"),Rates!$I$24,IF(AND(AE191="C",'Claim Details'!$I$28&gt;=Rates!$H$14,'Claim Details'!$I$28&lt;=Rates!$H$15,'Claim Details'!$I$19="No"),Rates!$H$24,IF(AND(AE191="C",'Claim Details'!$I$28&gt;=Rates!$J$14,'Claim Details'!$I$28&lt;=Rates!$J$15,'Claim Details'!$I$19="Yes"),Rates!$K$24,IF(AND(AE191="C",'Claim Details'!$I$28&gt;=Rates!$J$14,'Claim Details'!$I$28&lt;=Rates!$J$15,'Claim Details'!$I$19="No"),Rates!$J$24,"£0.00"))))))))))))))))))))))))</f>
        <v>£0.00</v>
      </c>
      <c r="BH191" s="189" t="str">
        <f t="shared" si="43"/>
        <v>£0.00</v>
      </c>
      <c r="BI191" s="189">
        <f t="shared" si="44"/>
        <v>0</v>
      </c>
      <c r="BO191" s="202" t="str">
        <f>IF(H191="","£0.00",IF(AP191="4","£0.00",IF(AP191="5","£0.00",IF(AP191="1","£0.00",((AQ191*H191)*'Claim Details'!$F$111)/100))))</f>
        <v>£0.00</v>
      </c>
      <c r="BP191" s="202" t="str">
        <f>IF(T191="","£0.00",IF(AP191="4","£0.00",IF(AP191="5","£0.00",IF(AP191="1","£0.00",((AR191*T191)*'Claim Details'!$N$111)/100))))</f>
        <v>£0.00</v>
      </c>
      <c r="BQ191" s="202" t="str">
        <f>IF(AI191="","£0.00",IF(AP191="4","£0.00",IF(AP191="5","£0.00",IF(AP191="1","£0.00",((BI191*AI191)*'Claim Details'!$W$111)/100))))</f>
        <v>£0.00</v>
      </c>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row>
    <row r="192" spans="1:97" ht="15">
      <c r="A192" s="145"/>
      <c r="B192" s="91"/>
      <c r="C192" s="96"/>
      <c r="D192" s="97"/>
      <c r="E192" s="98"/>
      <c r="F192" s="89"/>
      <c r="G192" s="99"/>
      <c r="H192" s="100"/>
      <c r="I192" s="221" t="str">
        <f t="shared" si="34"/>
        <v>£0.00</v>
      </c>
      <c r="J192" s="101"/>
      <c r="K192" s="100"/>
      <c r="L192" s="221" t="str">
        <f t="shared" si="35"/>
        <v>£0.00</v>
      </c>
      <c r="M192" s="101"/>
      <c r="N192" s="102"/>
      <c r="O192" s="145"/>
      <c r="P192" s="77"/>
      <c r="Q192" s="87"/>
      <c r="R192" s="87"/>
      <c r="S192" s="87"/>
      <c r="T192" s="149" t="str">
        <f t="shared" si="36"/>
        <v/>
      </c>
      <c r="U192" s="87" t="str">
        <f t="shared" si="45"/>
        <v/>
      </c>
      <c r="V192" s="87"/>
      <c r="W192" s="53" t="str">
        <f t="shared" si="37"/>
        <v>£0.00</v>
      </c>
      <c r="X192" s="53"/>
      <c r="Y192" s="87"/>
      <c r="Z192" s="78"/>
      <c r="AA192" s="79"/>
      <c r="AB192" s="160"/>
      <c r="AC192" s="98"/>
      <c r="AD192" s="225"/>
      <c r="AE192" s="235" t="str">
        <f t="shared" si="38"/>
        <v/>
      </c>
      <c r="AF192" s="87" t="str">
        <f t="shared" si="39"/>
        <v/>
      </c>
      <c r="AG192" s="53"/>
      <c r="AH192" s="224"/>
      <c r="AI192" s="226" t="str">
        <f t="shared" si="31"/>
        <v/>
      </c>
      <c r="AJ192" s="236" t="str">
        <f t="shared" si="40"/>
        <v>£0.00</v>
      </c>
      <c r="AK192" s="31"/>
      <c r="AL192" s="1"/>
      <c r="AM192" s="1"/>
      <c r="AN192" s="1"/>
      <c r="AO192" s="1"/>
      <c r="AP192" s="1" t="str">
        <f t="shared" si="32"/>
        <v/>
      </c>
      <c r="AQ192" s="27">
        <f t="shared" si="33"/>
        <v>0</v>
      </c>
      <c r="AR192" s="189">
        <f t="shared" si="41"/>
        <v>0</v>
      </c>
      <c r="AS192" s="190" t="str">
        <f>IF(AND(C192="A",'Claim Details'!$E$28&gt;=Rates!$D$14,'Claim Details'!$E$28&lt;=Rates!$D$15,'Claim Details'!$E$19="Yes"),Rates!$E$17,IF(AND(C192="A",'Claim Details'!$E$28&gt;=Rates!$D$14,'Claim Details'!$E$28&lt;=Rates!$D$15,'Claim Details'!$E$19="No"),Rates!$D$17,IF(AND(C192="A",'Claim Details'!$E$28&gt;=Rates!$F$14,'Claim Details'!$E$28&lt;=Rates!$F$15,'Claim Details'!$E$19="Yes"),Rates!$G$17,IF(AND(C192="A",'Claim Details'!$E$28&gt;=Rates!$F$14,'Claim Details'!$E$28&lt;=Rates!$F$15,'Claim Details'!$E$19="No"),Rates!$F$17,IF(AND(C192="A",'Claim Details'!$E$28&gt;=Rates!$H$14,'Claim Details'!$E$28&lt;=Rates!$H$15,'Claim Details'!$E$19="Yes"),Rates!$I$17,IF(AND(C192="A",'Claim Details'!$E$28&gt;=Rates!$H$14,'Claim Details'!$E$28&lt;=Rates!$H$15,'Claim Details'!$E$19="No"),Rates!$H$17,IF(AND(C192="A",'Claim Details'!$E$28&gt;=Rates!$J$14,'Claim Details'!$E$28&lt;=Rates!$J$15,'Claim Details'!$E$19="Yes"),Rates!$K$17,IF(AND(C192="A",'Claim Details'!$E$28&gt;=Rates!$J$14,'Claim Details'!$E$28&lt;=Rates!$J$15,'Claim Details'!$E$19="No"),Rates!$J$17,IF(AND(C192="B",'Claim Details'!$E$28&gt;=Rates!$D$14,'Claim Details'!$E$28&lt;=Rates!$D$15,'Claim Details'!$E$19="Yes"),Rates!$E$18,IF(AND(C192="B",'Claim Details'!$E$28&gt;=Rates!$D$14,'Claim Details'!$E$28&lt;=Rates!$D$15,'Claim Details'!$E$19="No"),Rates!$D$18,IF(AND(C192="B",'Claim Details'!$E$28&gt;=Rates!$F$14,'Claim Details'!$E$28&lt;=Rates!$F$15,'Claim Details'!$E$19="Yes"),Rates!$G$18,IF(AND(C192="B",'Claim Details'!$E$28&gt;=Rates!$F$14,'Claim Details'!$E$28&lt;=Rates!$F$15,'Claim Details'!$E$19="No"),Rates!$F$18,IF(AND(C192="B",'Claim Details'!$E$28&gt;=Rates!$H$14,'Claim Details'!$E$28&lt;=Rates!$H$15,'Claim Details'!$E$19="Yes"),Rates!$I$18,IF(AND(C192="B",'Claim Details'!$E$28&gt;=Rates!$H$14,'Claim Details'!$E$28&lt;=Rates!$H$15,'Claim Details'!$E$19="No"),Rates!$H$18,IF(AND(C192="B",'Claim Details'!$E$28&gt;=Rates!$J$14,'Claim Details'!$E$28&lt;=Rates!$J$15,'Claim Details'!$E$19="Yes"),Rates!$K$18,IF(AND(C192="B",'Claim Details'!$E$28&gt;=Rates!$J$14,'Claim Details'!$E$28&lt;=Rates!$J$15,'Claim Details'!$E$19="No"),Rates!$J$18,IF(AND(C192="C",'Claim Details'!$E$28&gt;=Rates!$D$14,'Claim Details'!$E$28&lt;=Rates!$D$15,'Claim Details'!$E$19="Yes"),Rates!$E$19,IF(AND(C192="C",'Claim Details'!$E$28&gt;=Rates!$D$14,'Claim Details'!$E$28&lt;=Rates!$D$15,'Claim Details'!$E$19="No"),Rates!$D$19,IF(AND(C192="C",'Claim Details'!$E$28&gt;=Rates!$F$14,'Claim Details'!$E$28&lt;=Rates!$F$15,'Claim Details'!$E$19="Yes"),Rates!$G$19,IF(AND(C192="C",'Claim Details'!$E$28&gt;=Rates!$F$14,'Claim Details'!$E$28&lt;=Rates!$F$15,'Claim Details'!$E$19="No"),Rates!$F$19,IF(AND(C192="C",'Claim Details'!$E$28&gt;=Rates!$H$14,'Claim Details'!$E$28&lt;=Rates!$H$15,'Claim Details'!$E$19="Yes"),Rates!$I$19,IF(AND(C192="C",'Claim Details'!$E$28&gt;=Rates!$H$14,'Claim Details'!$E$28&lt;=Rates!$H$15,'Claim Details'!$E$19="No"),Rates!$H$19,IF(AND(C192="C",'Claim Details'!$E$28&gt;=Rates!$J$14,'Claim Details'!$E$28&lt;=Rates!$J$15,'Claim Details'!$E$19="Yes"),Rates!$K$19,IF(AND(C192="C",'Claim Details'!$E$28&gt;=Rates!$J$14,'Claim Details'!$E$28&lt;=Rates!$J$15,'Claim Details'!$E$19="No"),Rates!$J$19,"£0.00"))))))))))))))))))))))))</f>
        <v>£0.00</v>
      </c>
      <c r="AT192" s="189" t="str">
        <f>IF(AND(C192="A",'Claim Details'!$E$28&gt;=Rates!$D$14,'Claim Details'!$E$28&lt;=Rates!$D$15,'Claim Details'!$E$19="Yes"),Rates!$E$25,IF(AND(C192="A",'Claim Details'!$E$28&gt;=Rates!$D$14,'Claim Details'!$E$28&lt;=Rates!$D$15,'Claim Details'!$E$19="No"),Rates!$D$25,IF(AND(C192="A",'Claim Details'!$E$28&gt;=Rates!$F$14,'Claim Details'!$E$28&lt;=Rates!$F$15,'Claim Details'!$E$19="Yes"),Rates!$G$25,IF(AND(C192="A",'Claim Details'!$E$28&gt;=Rates!$F$14,'Claim Details'!$E$28&lt;=Rates!$F$15,'Claim Details'!$E$19="No"),Rates!$F$25,IF(AND(C192="A",'Claim Details'!$E$28&gt;=Rates!$H$14,'Claim Details'!$E$28&lt;=Rates!$H$15,'Claim Details'!$E$19="Yes"),Rates!$I$25,IF(AND(C192="A",'Claim Details'!$E$28&gt;=Rates!$H$14,'Claim Details'!$E$28&lt;=Rates!$H$15,'Claim Details'!$E$19="No"),Rates!$H$25,IF(AND(C192="A",'Claim Details'!$E$28&gt;=Rates!$J$14,'Claim Details'!$E$28&lt;=Rates!$J$15,'Claim Details'!$E$19="Yes"),Rates!$K$25,IF(AND(C192="A",'Claim Details'!$E$28&gt;=Rates!$J$14,'Claim Details'!$E$28&lt;=Rates!$J$15,'Claim Details'!$E$19="No"),Rates!$J$25,IF(AND(C192="B",'Claim Details'!$E$28&gt;=Rates!$D$14,'Claim Details'!$E$28&lt;=Rates!$D$15,'Claim Details'!$E$19="Yes"),Rates!$E$26,IF(AND(C192="B",'Claim Details'!$E$28&gt;=Rates!$D$14,'Claim Details'!$E$28&lt;=Rates!$D$15,'Claim Details'!$E$19="No"),Rates!$D$26,IF(AND(C192="B",'Claim Details'!$E$28&gt;=Rates!$F$14,'Claim Details'!$E$28&lt;=Rates!$F$15,'Claim Details'!$E$19="Yes"),Rates!$G$26,IF(AND(C192="B",'Claim Details'!$E$28&gt;=Rates!$F$14,'Claim Details'!$E$28&lt;=Rates!$F$15,'Claim Details'!$E$19="No"),Rates!$F$26,IF(AND(C192="B",'Claim Details'!$E$28&gt;=Rates!$H$14,'Claim Details'!$E$28&lt;=Rates!$H$15,'Claim Details'!$E$19="Yes"),Rates!$I$26,IF(AND(C192="B",'Claim Details'!$E$28&gt;=Rates!$H$14,'Claim Details'!$E$28&lt;=Rates!$H$15,'Claim Details'!$E$19="No"),Rates!$H$26,IF(AND(C192="B",'Claim Details'!$E$28&gt;=Rates!$J$14,'Claim Details'!$E$28&lt;=Rates!$J$15,'Claim Details'!$E$19="Yes"),Rates!$K$26,IF(AND(C192="B",'Claim Details'!$E$28&gt;=Rates!$J$14,'Claim Details'!$E$28&lt;=Rates!$J$15,'Claim Details'!$E$19="No"),Rates!$J$26,IF(AND(C192="C",'Claim Details'!$E$28&gt;=Rates!$D$14,'Claim Details'!$E$28&lt;=Rates!$D$15,'Claim Details'!$E$19="Yes"),Rates!$E$27,IF(AND(C192="C",'Claim Details'!$E$28&gt;=Rates!$D$14,'Claim Details'!$E$28&lt;=Rates!$D$15,'Claim Details'!$E$19="No"),Rates!$D$27,IF(AND(C192="C",'Claim Details'!$E$28&gt;=Rates!$F$14,'Claim Details'!$E$28&lt;=Rates!$F$15,'Claim Details'!$E$19="Yes"),Rates!$G$27,IF(AND(C192="C",'Claim Details'!$E$28&gt;=Rates!$F$14,'Claim Details'!$E$28&lt;=Rates!$F$15,'Claim Details'!$E$19="No"),Rates!$F$27,IF(AND(C192="C",'Claim Details'!$E$28&gt;=Rates!$H$14,'Claim Details'!$E$28&lt;=Rates!$H$15,'Claim Details'!$E$19="Yes"),Rates!$I$27,IF(AND(C192="C",'Claim Details'!$E$28&gt;=Rates!$H$14,'Claim Details'!$E$28&lt;=Rates!$H$15,'Claim Details'!$E$19="No"),Rates!$H$27,IF(AND(C192="C",'Claim Details'!$E$28&gt;=Rates!$J$14,'Claim Details'!$E$28&lt;=Rates!$J$15,'Claim Details'!$E$19="Yes"),Rates!$K$27,IF(AND(C192="C",'Claim Details'!$E$28&gt;=Rates!$J$14,'Claim Details'!$E$28&lt;=Rates!$J$15,'Claim Details'!$E$19="No"),Rates!$J$27,"£0.00"))))))))))))))))))))))))</f>
        <v>£0.00</v>
      </c>
      <c r="AU192" s="191" t="str">
        <f>IF(AND(C192="A",'Claim Details'!$E$28&gt;=Rates!$D$14,'Claim Details'!$E$28&lt;=Rates!$D$15,'Claim Details'!$E$19="Yes"),Rates!$E$20,IF(AND(C192="A",'Claim Details'!$E$28&gt;=Rates!$D$14,'Claim Details'!$E$28&lt;=Rates!$D$15,'Claim Details'!$E$19="No"),Rates!$D$20,IF(AND(C192="A",'Claim Details'!$E$28&gt;=Rates!$F$14,'Claim Details'!$E$28&lt;=Rates!$F$15,'Claim Details'!$E$19="Yes"),Rates!$G$20,IF(AND(C192="A",'Claim Details'!$E$28&gt;=Rates!$F$14,'Claim Details'!$E$28&lt;=Rates!$F$15,'Claim Details'!$E$19="No"),Rates!$F$20,IF(AND(C192="A",'Claim Details'!$E$28&gt;=Rates!$H$14,'Claim Details'!$E$28&lt;=Rates!$H$15,'Claim Details'!$E$19="Yes"),Rates!$I$20,IF(AND(C192="A",'Claim Details'!$E$28&gt;=Rates!$H$14,'Claim Details'!$E$28&lt;=Rates!$H$15,'Claim Details'!$E$19="No"),Rates!$H$20,IF(AND(C192="A",'Claim Details'!$E$28&gt;=Rates!$J$14,'Claim Details'!$E$28&lt;=Rates!$J$15,'Claim Details'!$E$19="Yes"),Rates!$K$20,IF(AND(C192="A",'Claim Details'!$E$28&gt;=Rates!$J$14,'Claim Details'!$E$28&lt;=Rates!$J$15,'Claim Details'!$E$19="No"),Rates!$J$20,IF(AND(C192="B",'Claim Details'!$E$28&gt;=Rates!$D$14,'Claim Details'!$E$28&lt;=Rates!$D$15,'Claim Details'!$E$19="Yes"),Rates!$E$21,IF(AND(C192="B",'Claim Details'!$E$28&gt;=Rates!$D$14,'Claim Details'!$E$28&lt;=Rates!$D$15,'Claim Details'!$E$19="No"),Rates!$D$21,IF(AND(C192="B",'Claim Details'!$E$28&gt;=Rates!$F$14,'Claim Details'!$E$28&lt;=Rates!$F$15,'Claim Details'!$E$19="Yes"),Rates!$G$21,IF(AND(C192="B",'Claim Details'!$E$28&gt;=Rates!$F$14,'Claim Details'!$E$28&lt;=Rates!$F$15,'Claim Details'!$E$19="No"),Rates!$F$21,IF(AND(C192="B",'Claim Details'!$E$28&gt;=Rates!$H$14,'Claim Details'!$E$28&lt;=Rates!$H$15,'Claim Details'!$E$19="Yes"),Rates!$I$21,IF(AND(C192="B",'Claim Details'!$E$28&gt;=Rates!$H$14,'Claim Details'!$E$28&lt;=Rates!$H$15,'Claim Details'!$E$19="No"),Rates!$H$21,IF(AND(C192="B",'Claim Details'!$E$28&gt;=Rates!$J$14,'Claim Details'!$E$28&lt;=Rates!$J$15,'Claim Details'!$E$19="Yes"),Rates!$K$21,IF(AND(C192="B",'Claim Details'!$E$28&gt;=Rates!$J$14,'Claim Details'!$E$28&lt;=Rates!$J$15,'Claim Details'!$E$19="No"),Rates!$J$21,"£0.00"))))))))))))))))</f>
        <v>£0.00</v>
      </c>
      <c r="AV192" s="191" t="str">
        <f>IF(AND(C192="A",'Claim Details'!$E$28&gt;=Rates!$D$14,'Claim Details'!$E$28&lt;=Rates!$D$15,'Claim Details'!$E$19="Yes"),Rates!$E$22,IF(AND(C192="A",'Claim Details'!$E$28&gt;=Rates!$D$14,'Claim Details'!$E$28&lt;=Rates!$D$15,'Claim Details'!$E$19="No"),Rates!$D$22,IF(AND(C192="A",'Claim Details'!$E$28&gt;=Rates!$F$14,'Claim Details'!$E$28&lt;=Rates!$F$15,'Claim Details'!$E$19="Yes"),Rates!$G$22,IF(AND(C192="A",'Claim Details'!$E$28&gt;=Rates!$F$14,'Claim Details'!$E$28&lt;=Rates!$F$15,'Claim Details'!$E$19="No"),Rates!$F$22,IF(AND(C192="A",'Claim Details'!$E$28&gt;=Rates!$H$14,'Claim Details'!$E$28&lt;=Rates!$H$15,'Claim Details'!$E$19="Yes"),Rates!$I$22,IF(AND(C192="A",'Claim Details'!$E$28&gt;=Rates!$H$14,'Claim Details'!$E$28&lt;=Rates!$H$15,'Claim Details'!$E$19="No"),Rates!$H$22,IF(AND(C192="A",'Claim Details'!$E$28&gt;=Rates!$J$14,'Claim Details'!$E$28&lt;=Rates!$J$15,'Claim Details'!$E$19="Yes"),Rates!$K$22,IF(AND(C192="A",'Claim Details'!$E$28&gt;=Rates!$J$14,'Claim Details'!$E$28&lt;=Rates!$J$15,'Claim Details'!$E$19="No"),Rates!$J$22,IF(AND(C192="B",'Claim Details'!$E$28&gt;=Rates!$D$14,'Claim Details'!$E$28&lt;=Rates!$D$15,'Claim Details'!$E$19="Yes"),Rates!$E$23,IF(AND(C192="B",'Claim Details'!$E$28&gt;=Rates!$D$14,'Claim Details'!$E$28&lt;=Rates!$D$15,'Claim Details'!$E$19="No"),Rates!$D$23,IF(AND(C192="B",'Claim Details'!$E$28&gt;=Rates!$F$14,'Claim Details'!$E$28&lt;=Rates!$F$15,'Claim Details'!$E$19="Yes"),Rates!$G$23,IF(AND(C192="B",'Claim Details'!$E$28&gt;=Rates!$F$14,'Claim Details'!$E$28&lt;=Rates!$F$15,'Claim Details'!$E$19="No"),Rates!$F$23,IF(AND(C192="B",'Claim Details'!$E$28&gt;=Rates!$H$14,'Claim Details'!$E$28&lt;=Rates!$H$15,'Claim Details'!$E$19="Yes"),Rates!$I$23,IF(AND(C192="B",'Claim Details'!$E$28&gt;=Rates!$H$14,'Claim Details'!$E$28&lt;=Rates!$H$15,'Claim Details'!$E$19="No"),Rates!$H$23,IF(AND(C192="B",'Claim Details'!$E$28&gt;=Rates!$J$14,'Claim Details'!$E$28&lt;=Rates!$J$15,'Claim Details'!$E$19="Yes"),Rates!$K$23,IF(AND(C192="B",'Claim Details'!$E$28&gt;=Rates!$J$14,'Claim Details'!$E$28&lt;=Rates!$J$15,'Claim Details'!$E$19="No"),Rates!$J$23,IF(AND(C192="C",'Claim Details'!$E$28&gt;=Rates!$D$14,'Claim Details'!$E$28&lt;=Rates!$D$15,'Claim Details'!$E$19="Yes"),Rates!$E$24,IF(AND(C192="C",'Claim Details'!$E$28&gt;=Rates!$D$14,'Claim Details'!$E$28&lt;=Rates!$D$15,'Claim Details'!$E$19="No"),Rates!$D$24,IF(AND(C192="C",'Claim Details'!$E$28&gt;=Rates!$F$14,'Claim Details'!$E$28&lt;=Rates!$F$15,'Claim Details'!$E$19="Yes"),Rates!$G$24,IF(AND(C192="C",'Claim Details'!$E$28&gt;=Rates!$F$14,'Claim Details'!$E$28&lt;=Rates!$F$15,'Claim Details'!$E$19="No"),Rates!$F$24,IF(AND(C192="C",'Claim Details'!$E$28&gt;=Rates!$H$14,'Claim Details'!$E$28&lt;=Rates!$H$15,'Claim Details'!$E$19="Yes"),Rates!$I$24,IF(AND(C192="C",'Claim Details'!$E$28&gt;=Rates!$H$14,'Claim Details'!$E$28&lt;=Rates!$H$15,'Claim Details'!$E$19="No"),Rates!$H$24,IF(AND(C192="C",'Claim Details'!$E$28&gt;=Rates!$J$14,'Claim Details'!$E$28&lt;=Rates!$J$15,'Claim Details'!$E$19="Yes"),Rates!$K$24,IF(AND(C192="C",'Claim Details'!$E$28&gt;=Rates!$J$14,'Claim Details'!$E$28&lt;=Rates!$J$15,'Claim Details'!$E$19="No"),Rates!$J$24,"£0.00"))))))))))))))))))))))))</f>
        <v>£0.00</v>
      </c>
      <c r="AW192" s="1"/>
      <c r="AX192" s="189" t="str">
        <f>IF(AND(U192="A",'Claim Details'!$I$28&gt;=Rates!$D$14,'Claim Details'!$I$28&lt;=Rates!$D$15,'Claim Details'!$I$19="Yes"),Rates!$J$17,IF(AND(U192="A",'Claim Details'!$I$28&gt;=Rates!$D$14,'Claim Details'!$I$28&lt;=Rates!$D$15,'Claim Details'!$I$19="No"),Rates!$D$17,IF(AND(U192="A",'Claim Details'!$I$28&gt;=Rates!$F$14,'Claim Details'!$I$28&lt;=Rates!$F$15,'Claim Details'!$I$19="Yes"),Rates!$G$17,IF(AND(U192="A",'Claim Details'!$I$28&gt;=Rates!$F$14,'Claim Details'!$I$28&lt;=Rates!$F$15,'Claim Details'!$I$19="No"),Rates!$F$17,IF(AND(U192="A",'Claim Details'!$I$28&gt;=Rates!$H$14,'Claim Details'!$I$28&lt;=Rates!$H$15,'Claim Details'!$I$19="Yes"),Rates!$I$17,IF(AND(U192="A",'Claim Details'!$I$28&gt;=Rates!$H$14,'Claim Details'!$I$28&lt;=Rates!$H$15,'Claim Details'!$I$19="No"),Rates!$H$17,IF(AND(U192="A",'Claim Details'!$I$28&gt;=Rates!$J$14,'Claim Details'!$I$28&lt;=Rates!$J$15,'Claim Details'!$I$19="Yes"),Rates!$K$17,IF(AND(U192="A",'Claim Details'!$I$28&gt;=Rates!$J$14,'Claim Details'!$I$28&lt;=Rates!$J$15,'Claim Details'!$I$19="No"),Rates!$J$17,IF(AND(U192="B",'Claim Details'!$I$28&gt;=Rates!$D$14,'Claim Details'!$I$28&lt;=Rates!$D$15,'Claim Details'!$I$19="Yes"),Rates!$E$18,IF(AND(U192="B",'Claim Details'!$I$28&gt;=Rates!$D$14,'Claim Details'!$I$28&lt;=Rates!$D$15,'Claim Details'!$I$19="No"),Rates!$D$18,IF(AND(U192="B",'Claim Details'!$I$28&gt;=Rates!$F$14,'Claim Details'!$I$28&lt;=Rates!$F$15,'Claim Details'!$I$19="Yes"),Rates!$G$18,IF(AND(U192="B",'Claim Details'!$I$28&gt;=Rates!$F$14,'Claim Details'!$I$28&lt;=Rates!$F$15,'Claim Details'!$I$19="No"),Rates!$F$18,IF(AND(U192="B",'Claim Details'!$I$28&gt;=Rates!$H$14,'Claim Details'!$I$28&lt;=Rates!$H$15,'Claim Details'!$I$19="Yes"),Rates!$I$18,IF(AND(U192="B",'Claim Details'!$I$28&gt;=Rates!$H$14,'Claim Details'!$I$28&lt;=Rates!$H$15,'Claim Details'!$I$19="No"),Rates!$H$18,IF(AND(U192="B",'Claim Details'!$I$28&gt;=Rates!$J$14,'Claim Details'!$I$28&lt;=Rates!$J$15,'Claim Details'!$I$19="Yes"),Rates!$K$18,IF(AND(U192="B",'Claim Details'!$I$28&gt;=Rates!$J$14,'Claim Details'!$I$28&lt;=Rates!$J$15,'Claim Details'!$I$19="No"),Rates!$J$18,IF(AND(U192="C",'Claim Details'!$I$28&gt;=Rates!$D$14,'Claim Details'!$I$28&lt;=Rates!$D$15,'Claim Details'!$I$19="Yes"),Rates!$E$19,IF(AND(U192="C",'Claim Details'!$I$28&gt;=Rates!$D$14,'Claim Details'!$I$28&lt;=Rates!$D$15,'Claim Details'!$I$19="No"),Rates!$D$19,IF(AND(U192="C",'Claim Details'!$I$28&gt;=Rates!$F$14,'Claim Details'!$I$28&lt;=Rates!$F$15,'Claim Details'!$I$19="Yes"),Rates!$G$19,IF(AND(U192="C",'Claim Details'!$I$28&gt;=Rates!$F$14,'Claim Details'!$I$28&lt;=Rates!$F$15,'Claim Details'!$I$19="No"),Rates!$F$19,IF(AND(U192="C",'Claim Details'!$I$28&gt;=Rates!$H$14,'Claim Details'!$I$28&lt;=Rates!$H$15,'Claim Details'!$I$19="Yes"),Rates!$I$19,IF(AND(U192="C",'Claim Details'!$I$28&gt;=Rates!$H$14,'Claim Details'!$I$28&lt;=Rates!$H$15,'Claim Details'!$I$19="No"),Rates!$H$19,IF(AND(U192="C",'Claim Details'!$I$28&gt;=Rates!$J$14,'Claim Details'!$I$28&lt;=Rates!$J$15,'Claim Details'!$I$19="Yes"),Rates!$K$19,IF(AND(U192="C",'Claim Details'!$I$28&gt;=Rates!$J$14,'Claim Details'!$I$28&lt;=Rates!$J$15,'Claim Details'!$I$19="No"),Rates!$J$19,"£0.00"))))))))))))))))))))))))</f>
        <v>£0.00</v>
      </c>
      <c r="AY192" s="189" t="str">
        <f>IF(AND(C192="A",'Claim Details'!$I$28&gt;=Rates!$D$14,'Claim Details'!$I$28&lt;=Rates!$D$15,'Claim Details'!$I$19="Yes"),Rates!$J$25,IF(AND(C192="A",'Claim Details'!$I$28&gt;=Rates!$D$14,'Claim Details'!$I$28&lt;=Rates!$D$15,'Claim Details'!$I$19="No"),Rates!$D$25,IF(AND(C192="A",'Claim Details'!$I$28&gt;=Rates!$F$14,'Claim Details'!$I$28&lt;=Rates!$F$15,'Claim Details'!$I$19="Yes"),Rates!$G$25,IF(AND(C192="A",'Claim Details'!$I$28&gt;=Rates!$F$14,'Claim Details'!$I$28&lt;=Rates!$F$15,'Claim Details'!$I$19="No"),Rates!$F$25,IF(AND(C192="A",'Claim Details'!$I$28&gt;=Rates!$H$14,'Claim Details'!$I$28&lt;=Rates!$H$15,'Claim Details'!$I$19="Yes"),Rates!$I$25,IF(AND(C192="A",'Claim Details'!$I$28&gt;=Rates!$H$14,'Claim Details'!$I$28&lt;=Rates!$H$15,'Claim Details'!$I$19="No"),Rates!$H$25,IF(AND(C192="A",'Claim Details'!$I$28&gt;=Rates!$J$14,'Claim Details'!$I$28&lt;=Rates!$J$15,'Claim Details'!$I$19="Yes"),Rates!$K$25,IF(AND(C192="A",'Claim Details'!$I$28&gt;=Rates!$J$14,'Claim Details'!$I$28&lt;=Rates!$J$15,'Claim Details'!$I$19="No"),Rates!$J$25,IF(AND(C192="B",'Claim Details'!$I$28&gt;=Rates!$D$14,'Claim Details'!$I$28&lt;=Rates!$D$15,'Claim Details'!$I$19="Yes"),Rates!$E$26,IF(AND(C192="B",'Claim Details'!$I$28&gt;=Rates!$D$14,'Claim Details'!$I$28&lt;=Rates!$D$15,'Claim Details'!$I$19="No"),Rates!$D$26,IF(AND(C192="B",'Claim Details'!$I$28&gt;=Rates!$F$14,'Claim Details'!$I$28&lt;=Rates!$F$15,'Claim Details'!$I$19="Yes"),Rates!$G$26,IF(AND(C192="B",'Claim Details'!$I$28&gt;=Rates!$F$14,'Claim Details'!$I$28&lt;=Rates!$F$15,'Claim Details'!$I$19="No"),Rates!$F$26,IF(AND(C192="B",'Claim Details'!$I$28&gt;=Rates!$H$14,'Claim Details'!$I$28&lt;=Rates!$H$15,'Claim Details'!$I$19="Yes"),Rates!$I$26,IF(AND(C192="B",'Claim Details'!$I$28&gt;=Rates!$H$14,'Claim Details'!$I$28&lt;=Rates!$H$15,'Claim Details'!$I$19="No"),Rates!$H$26,IF(AND(C192="B",'Claim Details'!$I$28&gt;=Rates!$J$14,'Claim Details'!$I$28&lt;=Rates!$J$15,'Claim Details'!$I$19="Yes"),Rates!$K$26,IF(AND(C192="B",'Claim Details'!$I$28&gt;=Rates!$J$14,'Claim Details'!$I$28&lt;=Rates!$J$15,'Claim Details'!$I$19="No"),Rates!$J$26,IF(AND(C192="C",'Claim Details'!$I$28&gt;=Rates!$D$14,'Claim Details'!$I$28&lt;=Rates!$D$15,'Claim Details'!$I$19="Yes"),Rates!$E$27,IF(AND(C192="C",'Claim Details'!$I$28&gt;=Rates!$D$14,'Claim Details'!$I$28&lt;=Rates!$D$15,'Claim Details'!$I$19="No"),Rates!$D$27,IF(AND(C192="C",'Claim Details'!$I$28&gt;=Rates!$F$14,'Claim Details'!$I$28&lt;=Rates!$F$15,'Claim Details'!$I$19="Yes"),Rates!$G$27,IF(AND(C192="C",'Claim Details'!$I$28&gt;=Rates!$F$14,'Claim Details'!$I$28&lt;=Rates!$F$15,'Claim Details'!$I$19="No"),Rates!$F$27,IF(AND(C192="C",'Claim Details'!$I$28&gt;=Rates!$H$14,'Claim Details'!$I$28&lt;=Rates!$H$15,'Claim Details'!$I$19="Yes"),Rates!$I$27,IF(AND(C192="C",'Claim Details'!$I$28&gt;=Rates!$H$14,'Claim Details'!$I$28&lt;=Rates!$H$15,'Claim Details'!$I$19="No"),Rates!$H$27,IF(AND(C192="C",'Claim Details'!$I$28&gt;=Rates!$J$14,'Claim Details'!$I$28&lt;=Rates!$J$15,'Claim Details'!$I$19="Yes"),Rates!$K$27,IF(AND(C192="C",'Claim Details'!$I$28&gt;=Rates!$J$14,'Claim Details'!$I$28&lt;=Rates!$J$15,'Claim Details'!$I$19="No"),Rates!$J$27,"£0.00"))))))))))))))))))))))))</f>
        <v>£0.00</v>
      </c>
      <c r="AZ192" s="189" t="str">
        <f>IF(AND(C192="A",'Claim Details'!$I$28&gt;=Rates!$D$14,'Claim Details'!$I$28&lt;=Rates!$D$15,'Claim Details'!$I$19="Yes"),Rates!$E$20,IF(AND(C192="A",'Claim Details'!$I$28&gt;=Rates!$D$14,'Claim Details'!$I$28&lt;=Rates!$D$15,'Claim Details'!$I$19="No"),Rates!$D$20,IF(AND(C192="A",'Claim Details'!$I$28&gt;=Rates!$F$14,'Claim Details'!$I$28&lt;=Rates!$F$15,'Claim Details'!$I$19="Yes"),Rates!$G$20,IF(AND(C192="A",'Claim Details'!$I$28&gt;=Rates!$F$14,'Claim Details'!$I$28&lt;=Rates!$F$15,'Claim Details'!$I$19="No"),Rates!$F$20,IF(AND(C192="A",'Claim Details'!$I$28&gt;=Rates!$H$14,'Claim Details'!$I$28&lt;=Rates!$H$15,'Claim Details'!$I$19="Yes"),Rates!$I$20,IF(AND(C192="A",'Claim Details'!$I$28&gt;=Rates!$H$14,'Claim Details'!$I$28&lt;=Rates!$H$15,'Claim Details'!$I$19="No"),Rates!$H$20,IF(AND(C192="A",'Claim Details'!$I$28&gt;=Rates!$J$14,'Claim Details'!$I$28&lt;=Rates!$J$15,'Claim Details'!$I$19="Yes"),Rates!$K$20,IF(AND(C192="A",'Claim Details'!$I$28&gt;=Rates!$J$14,'Claim Details'!$I$28&lt;=Rates!$J$15,'Claim Details'!$I$19="No"),Rates!$J$20,IF(AND(C192="B",'Claim Details'!$I$28&gt;=Rates!$D$14,'Claim Details'!$I$28&lt;=Rates!$D$15,'Claim Details'!$I$19="Yes"),Rates!$E$21,IF(AND(C192="B",'Claim Details'!$I$28&gt;=Rates!$D$14,'Claim Details'!$I$28&lt;=Rates!$D$15,'Claim Details'!$I$19="No"),Rates!$D$21,IF(AND(C192="B",'Claim Details'!$I$28&gt;=Rates!$F$14,'Claim Details'!$I$28&lt;=Rates!$F$15,'Claim Details'!$I$19="Yes"),Rates!$G$21,IF(AND(C192="B",'Claim Details'!$I$28&gt;=Rates!$F$14,'Claim Details'!$I$28&lt;=Rates!$F$15,'Claim Details'!$I$19="No"),Rates!$F$21,IF(AND(C192="B",'Claim Details'!$I$28&gt;=Rates!$H$14,'Claim Details'!$I$28&lt;=Rates!$H$15,'Claim Details'!$I$19="Yes"),Rates!$I$21,IF(AND(C192="B",'Claim Details'!$I$28&gt;=Rates!$H$14,'Claim Details'!$I$28&lt;=Rates!$H$15,'Claim Details'!$I$19="No"),Rates!$H$21,IF(AND(C192="B",'Claim Details'!$I$28&gt;=Rates!$J$14,'Claim Details'!$I$28&lt;=Rates!$J$15,'Claim Details'!$I$19="Yes"),Rates!$K$21,IF(AND(C192="B",'Claim Details'!$I$28&gt;=Rates!$J$14,'Claim Details'!$I$28&lt;=Rates!$J$15,'Claim Details'!$I$19="No"),Rates!$J$21,"£0.00"))))))))))))))))</f>
        <v>£0.00</v>
      </c>
      <c r="BA192" s="189" t="str">
        <f>IF(AND(C192="A",'Claim Details'!$I$28&gt;=Rates!$D$14,'Claim Details'!$I$28&lt;=Rates!$D$15,'Claim Details'!$I$19="Yes"),Rates!$E$22,IF(AND(C192="A",'Claim Details'!$I$28&gt;=Rates!$D$14,'Claim Details'!$I$28&lt;=Rates!$D$15,'Claim Details'!$I$19="No"),Rates!$D$22,IF(AND(C192="A",'Claim Details'!$I$28&gt;=Rates!$F$14,'Claim Details'!$I$28&lt;=Rates!$F$15,'Claim Details'!$I$19="Yes"),Rates!$G$22,IF(AND(C192="A",'Claim Details'!$I$28&gt;=Rates!$F$14,'Claim Details'!$I$28&lt;=Rates!$F$15,'Claim Details'!$I$19="No"),Rates!$F$22,IF(AND(C192="A",'Claim Details'!$I$28&gt;=Rates!$H$14,'Claim Details'!$I$28&lt;=Rates!$H$15,'Claim Details'!$I$19="Yes"),Rates!$I$22,IF(AND(C192="A",'Claim Details'!$I$28&gt;=Rates!$H$14,'Claim Details'!$I$28&lt;=Rates!$H$15,'Claim Details'!$I$19="No"),Rates!$H$22,IF(AND(C192="A",'Claim Details'!$I$28&gt;=Rates!$J$14,'Claim Details'!$I$28&lt;=Rates!$J$15,'Claim Details'!$I$19="Yes"),Rates!$K$22,IF(AND(C192="A",'Claim Details'!$I$28&gt;=Rates!$J$14,'Claim Details'!$I$28&lt;=Rates!$J$15,'Claim Details'!$I$19="No"),Rates!$J$22,IF(AND(C192="B",'Claim Details'!$I$28&gt;=Rates!$D$14,'Claim Details'!$I$28&lt;=Rates!$D$15,'Claim Details'!$I$19="Yes"),Rates!$E$23,IF(AND(C192="B",'Claim Details'!$I$28&gt;=Rates!$D$14,'Claim Details'!$I$28&lt;=Rates!$D$15,'Claim Details'!$I$19="No"),Rates!$D$23,IF(AND(C192="B",'Claim Details'!$I$28&gt;=Rates!$F$14,'Claim Details'!$I$28&lt;=Rates!$F$15,'Claim Details'!$I$19="Yes"),Rates!$G$23,IF(AND(C192="B",'Claim Details'!$I$28&gt;=Rates!$F$14,'Claim Details'!$I$28&lt;=Rates!$F$15,'Claim Details'!$I$19="No"),Rates!$F$23,IF(AND(C192="B",'Claim Details'!$I$28&gt;=Rates!$H$14,'Claim Details'!$I$28&lt;=Rates!$H$15,'Claim Details'!$I$19="Yes"),Rates!$I$23,IF(AND(C192="B",'Claim Details'!$I$28&gt;=Rates!$H$14,'Claim Details'!$I$28&lt;=Rates!$H$15,'Claim Details'!$I$19="No"),Rates!$H$23,IF(AND(C192="B",'Claim Details'!$I$28&gt;=Rates!$J$14,'Claim Details'!$I$28&lt;=Rates!$J$15,'Claim Details'!$I$19="Yes"),Rates!$K$23,IF(AND(C192="B",'Claim Details'!$I$28&gt;=Rates!$J$14,'Claim Details'!$I$28&lt;=Rates!$J$15,'Claim Details'!$I$19="No"),Rates!$J$23,IF(AND(C192="C",'Claim Details'!$I$28&gt;=Rates!$D$14,'Claim Details'!$I$28&lt;=Rates!$D$15,'Claim Details'!$I$19="Yes"),Rates!$E$24,IF(AND(C192="C",'Claim Details'!$I$28&gt;=Rates!$D$14,'Claim Details'!$I$28&lt;=Rates!$D$15,'Claim Details'!$I$19="No"),Rates!$D$24,IF(AND(C192="C",'Claim Details'!$I$28&gt;=Rates!$F$14,'Claim Details'!$I$28&lt;=Rates!$F$15,'Claim Details'!$I$19="Yes"),Rates!$G$24,IF(AND(C192="C",'Claim Details'!$I$28&gt;=Rates!$F$14,'Claim Details'!$I$28&lt;=Rates!$F$15,'Claim Details'!$I$19="No"),Rates!$F$24,IF(AND(C192="C",'Claim Details'!$I$28&gt;=Rates!$H$14,'Claim Details'!$I$28&lt;=Rates!$H$15,'Claim Details'!$I$19="Yes"),Rates!$I$24,IF(AND(C192="C",'Claim Details'!$I$28&gt;=Rates!$H$14,'Claim Details'!$I$28&lt;=Rates!$H$15,'Claim Details'!$I$19="No"),Rates!$H$24,IF(AND(C192="C",'Claim Details'!$I$28&gt;=Rates!$J$14,'Claim Details'!$I$28&lt;=Rates!$J$15,'Claim Details'!$I$19="Yes"),Rates!$K$24,IF(AND(C192="C",'Claim Details'!$I$28&gt;=Rates!$J$14,'Claim Details'!$I$28&lt;=Rates!$J$15,'Claim Details'!$I$19="No"),Rates!$J$24,"£0.00"))))))))))))))))))))))))</f>
        <v>£0.00</v>
      </c>
      <c r="BB192" s="189" t="str">
        <f t="shared" si="42"/>
        <v>£0.00</v>
      </c>
      <c r="BC192" s="1"/>
      <c r="BD192" s="189" t="str">
        <f>IF(AND(AE192="A",'Claim Details'!$I$28&gt;=Rates!$D$14,'Claim Details'!$I$28&lt;=Rates!$D$15,'Claim Details'!$I$19="Yes"),Rates!$J$17,IF(AND(AE192="A",'Claim Details'!$I$28&gt;=Rates!$D$14,'Claim Details'!$I$28&lt;=Rates!$D$15,'Claim Details'!$I$19="No"),Rates!$D$17,IF(AND(AE192="A",'Claim Details'!$I$28&gt;=Rates!$F$14,'Claim Details'!$I$28&lt;=Rates!$F$15,'Claim Details'!$I$19="Yes"),Rates!$G$17,IF(AND(AE192="A",'Claim Details'!$I$28&gt;=Rates!$F$14,'Claim Details'!$I$28&lt;=Rates!$F$15,'Claim Details'!$I$19="No"),Rates!$F$17,IF(AND(AE192="A",'Claim Details'!$I$28&gt;=Rates!$H$14,'Claim Details'!$I$28&lt;=Rates!$H$15,'Claim Details'!$I$19="Yes"),Rates!$I$17,IF(AND(AE192="A",'Claim Details'!$I$28&gt;=Rates!$H$14,'Claim Details'!$I$28&lt;=Rates!$H$15,'Claim Details'!$I$19="No"),Rates!$H$17,IF(AND(AE192="A",'Claim Details'!$I$28&gt;=Rates!$J$14,'Claim Details'!$I$28&lt;=Rates!$J$15,'Claim Details'!$I$19="Yes"),Rates!$K$17,IF(AND(AE192="A",'Claim Details'!$I$28&gt;=Rates!$J$14,'Claim Details'!$I$28&lt;=Rates!$J$15,'Claim Details'!$I$19="No"),Rates!$J$17,IF(AND(AE192="B",'Claim Details'!$I$28&gt;=Rates!$D$14,'Claim Details'!$I$28&lt;=Rates!$D$15,'Claim Details'!$I$19="Yes"),Rates!$E$18,IF(AND(AE192="B",'Claim Details'!$I$28&gt;=Rates!$D$14,'Claim Details'!$I$28&lt;=Rates!$D$15,'Claim Details'!$I$19="No"),Rates!$D$18,IF(AND(AE192="B",'Claim Details'!$I$28&gt;=Rates!$F$14,'Claim Details'!$I$28&lt;=Rates!$F$15,'Claim Details'!$I$19="Yes"),Rates!$G$18,IF(AND(AE192="B",'Claim Details'!$I$28&gt;=Rates!$F$14,'Claim Details'!$I$28&lt;=Rates!$F$15,'Claim Details'!$I$19="No"),Rates!$F$18,IF(AND(AE192="B",'Claim Details'!$I$28&gt;=Rates!$H$14,'Claim Details'!$I$28&lt;=Rates!$H$15,'Claim Details'!$I$19="Yes"),Rates!$I$18,IF(AND(AE192="B",'Claim Details'!$I$28&gt;=Rates!$H$14,'Claim Details'!$I$28&lt;=Rates!$H$15,'Claim Details'!$I$19="No"),Rates!$H$18,IF(AND(AE192="B",'Claim Details'!$I$28&gt;=Rates!$J$14,'Claim Details'!$I$28&lt;=Rates!$J$15,'Claim Details'!$I$19="Yes"),Rates!$K$18,IF(AND(AE192="B",'Claim Details'!$I$28&gt;=Rates!$J$14,'Claim Details'!$I$28&lt;=Rates!$J$15,'Claim Details'!$I$19="No"),Rates!$J$18,IF(AND(AE192="C",'Claim Details'!$I$28&gt;=Rates!$D$14,'Claim Details'!$I$28&lt;=Rates!$D$15,'Claim Details'!$I$19="Yes"),Rates!$E$19,IF(AND(AE192="C",'Claim Details'!$I$28&gt;=Rates!$D$14,'Claim Details'!$I$28&lt;=Rates!$D$15,'Claim Details'!$I$19="No"),Rates!$D$19,IF(AND(AE192="C",'Claim Details'!$I$28&gt;=Rates!$F$14,'Claim Details'!$I$28&lt;=Rates!$F$15,'Claim Details'!$I$19="Yes"),Rates!$G$19,IF(AND(AE192="C",'Claim Details'!$I$28&gt;=Rates!$F$14,'Claim Details'!$I$28&lt;=Rates!$F$15,'Claim Details'!$I$19="No"),Rates!$F$19,IF(AND(AE192="C",'Claim Details'!$I$28&gt;=Rates!$H$14,'Claim Details'!$I$28&lt;=Rates!$H$15,'Claim Details'!$I$19="Yes"),Rates!$I$19,IF(AND(AE192="C",'Claim Details'!$I$28&gt;=Rates!$H$14,'Claim Details'!$I$28&lt;=Rates!$H$15,'Claim Details'!$I$19="No"),Rates!$H$19,IF(AND(AE192="C",'Claim Details'!$I$28&gt;=Rates!$J$14,'Claim Details'!$I$28&lt;=Rates!$J$15,'Claim Details'!$I$19="Yes"),Rates!$K$19,IF(AND(AE192="C",'Claim Details'!$I$28&gt;=Rates!$J$14,'Claim Details'!$I$28&lt;=Rates!$J$15,'Claim Details'!$I$19="No"),Rates!$J$19,"£0.00"))))))))))))))))))))))))</f>
        <v>£0.00</v>
      </c>
      <c r="BE192" s="189" t="str">
        <f>IF(AND(AE192="A",'Claim Details'!$I$28&gt;=Rates!$D$14,'Claim Details'!$I$28&lt;=Rates!$D$15,'Claim Details'!$I$19="Yes"),Rates!$J$25,IF(AND(AE192="A",'Claim Details'!$I$28&gt;=Rates!$D$14,'Claim Details'!$I$28&lt;=Rates!$D$15,'Claim Details'!$I$19="No"),Rates!$D$25,IF(AND(AE192="A",'Claim Details'!$I$28&gt;=Rates!$F$14,'Claim Details'!$I$28&lt;=Rates!$F$15,'Claim Details'!$I$19="Yes"),Rates!$G$25,IF(AND(AE192="A",'Claim Details'!$I$28&gt;=Rates!$F$14,'Claim Details'!$I$28&lt;=Rates!$F$15,'Claim Details'!$I$19="No"),Rates!$F$25,IF(AND(AE192="A",'Claim Details'!$I$28&gt;=Rates!$H$14,'Claim Details'!$I$28&lt;=Rates!$H$15,'Claim Details'!$I$19="Yes"),Rates!$I$25,IF(AND(AE192="A",'Claim Details'!$I$28&gt;=Rates!$H$14,'Claim Details'!$I$28&lt;=Rates!$H$15,'Claim Details'!$I$19="No"),Rates!$H$25,IF(AND(AE192="A",'Claim Details'!$I$28&gt;=Rates!$J$14,'Claim Details'!$I$28&lt;=Rates!$J$15,'Claim Details'!$I$19="Yes"),Rates!$K$25,IF(AND(AE192="A",'Claim Details'!$I$28&gt;=Rates!$J$14,'Claim Details'!$I$28&lt;=Rates!$J$15,'Claim Details'!$I$19="No"),Rates!$J$25,IF(AND(AE192="B",'Claim Details'!$I$28&gt;=Rates!$D$14,'Claim Details'!$I$28&lt;=Rates!$D$15,'Claim Details'!$I$19="Yes"),Rates!$E$26,IF(AND(AE192="B",'Claim Details'!$I$28&gt;=Rates!$D$14,'Claim Details'!$I$28&lt;=Rates!$D$15,'Claim Details'!$I$19="No"),Rates!$D$26,IF(AND(AE192="B",'Claim Details'!$I$28&gt;=Rates!$F$14,'Claim Details'!$I$28&lt;=Rates!$F$15,'Claim Details'!$I$19="Yes"),Rates!$G$26,IF(AND(AE192="B",'Claim Details'!$I$28&gt;=Rates!$F$14,'Claim Details'!$I$28&lt;=Rates!$F$15,'Claim Details'!$I$19="No"),Rates!$F$26,IF(AND(AE192="B",'Claim Details'!$I$28&gt;=Rates!$H$14,'Claim Details'!$I$28&lt;=Rates!$H$15,'Claim Details'!$I$19="Yes"),Rates!$I$26,IF(AND(AE192="B",'Claim Details'!$I$28&gt;=Rates!$H$14,'Claim Details'!$I$28&lt;=Rates!$H$15,'Claim Details'!$I$19="No"),Rates!$H$26,IF(AND(AE192="B",'Claim Details'!$I$28&gt;=Rates!$J$14,'Claim Details'!$I$28&lt;=Rates!$J$15,'Claim Details'!$I$19="Yes"),Rates!$K$26,IF(AND(AE192="B",'Claim Details'!$I$28&gt;=Rates!$J$14,'Claim Details'!$I$28&lt;=Rates!$J$15,'Claim Details'!$I$19="No"),Rates!$J$26,IF(AND(AE192="C",'Claim Details'!$I$28&gt;=Rates!$D$14,'Claim Details'!$I$28&lt;=Rates!$D$15,'Claim Details'!$I$19="Yes"),Rates!$E$27,IF(AND(AE192="C",'Claim Details'!$I$28&gt;=Rates!$D$14,'Claim Details'!$I$28&lt;=Rates!$D$15,'Claim Details'!$I$19="No"),Rates!$D$27,IF(AND(AE192="C",'Claim Details'!$I$28&gt;=Rates!$F$14,'Claim Details'!$I$28&lt;=Rates!$F$15,'Claim Details'!$I$19="Yes"),Rates!$G$27,IF(AND(AE192="C",'Claim Details'!$I$28&gt;=Rates!$F$14,'Claim Details'!$I$28&lt;=Rates!$F$15,'Claim Details'!$I$19="No"),Rates!$F$27,IF(AND(AE192="C",'Claim Details'!$I$28&gt;=Rates!$H$14,'Claim Details'!$I$28&lt;=Rates!$H$15,'Claim Details'!$I$19="Yes"),Rates!$I$27,IF(AND(AE192="C",'Claim Details'!$I$28&gt;=Rates!$H$14,'Claim Details'!$I$28&lt;=Rates!$H$15,'Claim Details'!$I$19="No"),Rates!$H$27,IF(AND(AE192="C",'Claim Details'!$I$28&gt;=Rates!$J$14,'Claim Details'!$I$28&lt;=Rates!$J$15,'Claim Details'!$I$19="Yes"),Rates!$K$27,IF(AND(AE192="C",'Claim Details'!$I$28&gt;=Rates!$J$14,'Claim Details'!$I$28&lt;=Rates!$J$15,'Claim Details'!$I$19="No"),Rates!$J$27,"£0.00"))))))))))))))))))))))))</f>
        <v>£0.00</v>
      </c>
      <c r="BF192" s="189" t="str">
        <f>IF(AND(AE192="A",'Claim Details'!$I$28&gt;=Rates!$D$14,'Claim Details'!$I$28&lt;=Rates!$D$15,'Claim Details'!$I$19="Yes"),Rates!$E$20,IF(AND(AE192="A",'Claim Details'!$I$28&gt;=Rates!$D$14,'Claim Details'!$I$28&lt;=Rates!$D$15,'Claim Details'!$I$19="No"),Rates!$D$20,IF(AND(AE192="A",'Claim Details'!$I$28&gt;=Rates!$F$14,'Claim Details'!$I$28&lt;=Rates!$F$15,'Claim Details'!$I$19="Yes"),Rates!$G$20,IF(AND(AE192="A",'Claim Details'!$I$28&gt;=Rates!$F$14,'Claim Details'!$I$28&lt;=Rates!$F$15,'Claim Details'!$I$19="No"),Rates!$F$20,IF(AND(AE192="A",'Claim Details'!$I$28&gt;=Rates!$H$14,'Claim Details'!$I$28&lt;=Rates!$H$15,'Claim Details'!$I$19="Yes"),Rates!$I$20,IF(AND(AE192="A",'Claim Details'!$I$28&gt;=Rates!$H$14,'Claim Details'!$I$28&lt;=Rates!$H$15,'Claim Details'!$I$19="No"),Rates!$H$20,IF(AND(AE192="A",'Claim Details'!$I$28&gt;=Rates!$J$14,'Claim Details'!$I$28&lt;=Rates!$J$15,'Claim Details'!$I$19="Yes"),Rates!$K$20,IF(AND(AE192="A",'Claim Details'!$I$28&gt;=Rates!$J$14,'Claim Details'!$I$28&lt;=Rates!$J$15,'Claim Details'!$I$19="No"),Rates!$J$20,IF(AND(AE192="B",'Claim Details'!$I$28&gt;=Rates!$D$14,'Claim Details'!$I$28&lt;=Rates!$D$15,'Claim Details'!$I$19="Yes"),Rates!$E$21,IF(AND(AE192="B",'Claim Details'!$I$28&gt;=Rates!$D$14,'Claim Details'!$I$28&lt;=Rates!$D$15,'Claim Details'!$I$19="No"),Rates!$D$21,IF(AND(AE192="B",'Claim Details'!$I$28&gt;=Rates!$F$14,'Claim Details'!$I$28&lt;=Rates!$F$15,'Claim Details'!$I$19="Yes"),Rates!$G$21,IF(AND(AE192="B",'Claim Details'!$I$28&gt;=Rates!$F$14,'Claim Details'!$I$28&lt;=Rates!$F$15,'Claim Details'!$I$19="No"),Rates!$F$21,IF(AND(AE192="B",'Claim Details'!$I$28&gt;=Rates!$H$14,'Claim Details'!$I$28&lt;=Rates!$H$15,'Claim Details'!$I$19="Yes"),Rates!$I$21,IF(AND(AE192="B",'Claim Details'!$I$28&gt;=Rates!$H$14,'Claim Details'!$I$28&lt;=Rates!$H$15,'Claim Details'!$I$19="No"),Rates!$H$21,IF(AND(AE192="B",'Claim Details'!$I$28&gt;=Rates!$J$14,'Claim Details'!$I$28&lt;=Rates!$J$15,'Claim Details'!$I$19="Yes"),Rates!$K$21,IF(AND(AE192="B",'Claim Details'!$I$28&gt;=Rates!$J$14,'Claim Details'!$I$28&lt;=Rates!$J$15,'Claim Details'!$I$19="No"),Rates!$J$21,"£0.00"))))))))))))))))</f>
        <v>£0.00</v>
      </c>
      <c r="BG192" s="189" t="str">
        <f>IF(AND(AE192="A",'Claim Details'!$I$28&gt;=Rates!$D$14,'Claim Details'!$I$28&lt;=Rates!$D$15,'Claim Details'!$I$19="Yes"),Rates!$E$22,IF(AND(AE192="A",'Claim Details'!$I$28&gt;=Rates!$D$14,'Claim Details'!$I$28&lt;=Rates!$D$15,'Claim Details'!$I$19="No"),Rates!$D$22,IF(AND(AE192="A",'Claim Details'!$I$28&gt;=Rates!$F$14,'Claim Details'!$I$28&lt;=Rates!$F$15,'Claim Details'!$I$19="Yes"),Rates!$G$22,IF(AND(AE192="A",'Claim Details'!$I$28&gt;=Rates!$F$14,'Claim Details'!$I$28&lt;=Rates!$F$15,'Claim Details'!$I$19="No"),Rates!$F$22,IF(AND(AE192="A",'Claim Details'!$I$28&gt;=Rates!$H$14,'Claim Details'!$I$28&lt;=Rates!$H$15,'Claim Details'!$I$19="Yes"),Rates!$I$22,IF(AND(AE192="A",'Claim Details'!$I$28&gt;=Rates!$H$14,'Claim Details'!$I$28&lt;=Rates!$H$15,'Claim Details'!$I$19="No"),Rates!$H$22,IF(AND(AE192="A",'Claim Details'!$I$28&gt;=Rates!$J$14,'Claim Details'!$I$28&lt;=Rates!$J$15,'Claim Details'!$I$19="Yes"),Rates!$K$22,IF(AND(AE192="A",'Claim Details'!$I$28&gt;=Rates!$J$14,'Claim Details'!$I$28&lt;=Rates!$J$15,'Claim Details'!$I$19="No"),Rates!$J$22,IF(AND(AE192="B",'Claim Details'!$I$28&gt;=Rates!$D$14,'Claim Details'!$I$28&lt;=Rates!$D$15,'Claim Details'!$I$19="Yes"),Rates!$E$23,IF(AND(AE192="B",'Claim Details'!$I$28&gt;=Rates!$D$14,'Claim Details'!$I$28&lt;=Rates!$D$15,'Claim Details'!$I$19="No"),Rates!$D$23,IF(AND(AE192="B",'Claim Details'!$I$28&gt;=Rates!$F$14,'Claim Details'!$I$28&lt;=Rates!$F$15,'Claim Details'!$I$19="Yes"),Rates!$G$23,IF(AND(AE192="B",'Claim Details'!$I$28&gt;=Rates!$F$14,'Claim Details'!$I$28&lt;=Rates!$F$15,'Claim Details'!$I$19="No"),Rates!$F$23,IF(AND(AE192="B",'Claim Details'!$I$28&gt;=Rates!$H$14,'Claim Details'!$I$28&lt;=Rates!$H$15,'Claim Details'!$I$19="Yes"),Rates!$I$23,IF(AND(AE192="B",'Claim Details'!$I$28&gt;=Rates!$H$14,'Claim Details'!$I$28&lt;=Rates!$H$15,'Claim Details'!$I$19="No"),Rates!$H$23,IF(AND(AE192="B",'Claim Details'!$I$28&gt;=Rates!$J$14,'Claim Details'!$I$28&lt;=Rates!$J$15,'Claim Details'!$I$19="Yes"),Rates!$K$23,IF(AND(AE192="B",'Claim Details'!$I$28&gt;=Rates!$J$14,'Claim Details'!$I$28&lt;=Rates!$J$15,'Claim Details'!$I$19="No"),Rates!$J$23,IF(AND(AE192="C",'Claim Details'!$I$28&gt;=Rates!$D$14,'Claim Details'!$I$28&lt;=Rates!$D$15,'Claim Details'!$I$19="Yes"),Rates!$E$24,IF(AND(AE192="C",'Claim Details'!$I$28&gt;=Rates!$D$14,'Claim Details'!$I$28&lt;=Rates!$D$15,'Claim Details'!$I$19="No"),Rates!$D$24,IF(AND(AE192="C",'Claim Details'!$I$28&gt;=Rates!$F$14,'Claim Details'!$I$28&lt;=Rates!$F$15,'Claim Details'!$I$19="Yes"),Rates!$G$24,IF(AND(AE192="C",'Claim Details'!$I$28&gt;=Rates!$F$14,'Claim Details'!$I$28&lt;=Rates!$F$15,'Claim Details'!$I$19="No"),Rates!$F$24,IF(AND(AE192="C",'Claim Details'!$I$28&gt;=Rates!$H$14,'Claim Details'!$I$28&lt;=Rates!$H$15,'Claim Details'!$I$19="Yes"),Rates!$I$24,IF(AND(AE192="C",'Claim Details'!$I$28&gt;=Rates!$H$14,'Claim Details'!$I$28&lt;=Rates!$H$15,'Claim Details'!$I$19="No"),Rates!$H$24,IF(AND(AE192="C",'Claim Details'!$I$28&gt;=Rates!$J$14,'Claim Details'!$I$28&lt;=Rates!$J$15,'Claim Details'!$I$19="Yes"),Rates!$K$24,IF(AND(AE192="C",'Claim Details'!$I$28&gt;=Rates!$J$14,'Claim Details'!$I$28&lt;=Rates!$J$15,'Claim Details'!$I$19="No"),Rates!$J$24,"£0.00"))))))))))))))))))))))))</f>
        <v>£0.00</v>
      </c>
      <c r="BH192" s="189" t="str">
        <f t="shared" si="43"/>
        <v>£0.00</v>
      </c>
      <c r="BI192" s="189">
        <f t="shared" si="44"/>
        <v>0</v>
      </c>
      <c r="BO192" s="202" t="str">
        <f>IF(H192="","£0.00",IF(AP192="4","£0.00",IF(AP192="5","£0.00",IF(AP192="1","£0.00",((AQ192*H192)*'Claim Details'!$F$111)/100))))</f>
        <v>£0.00</v>
      </c>
      <c r="BP192" s="202" t="str">
        <f>IF(T192="","£0.00",IF(AP192="4","£0.00",IF(AP192="5","£0.00",IF(AP192="1","£0.00",((AR192*T192)*'Claim Details'!$N$111)/100))))</f>
        <v>£0.00</v>
      </c>
      <c r="BQ192" s="202" t="str">
        <f>IF(AI192="","£0.00",IF(AP192="4","£0.00",IF(AP192="5","£0.00",IF(AP192="1","£0.00",((BI192*AI192)*'Claim Details'!$W$111)/100))))</f>
        <v>£0.00</v>
      </c>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row>
    <row r="193" spans="1:97" ht="15">
      <c r="A193" s="145"/>
      <c r="B193" s="91"/>
      <c r="C193" s="96"/>
      <c r="D193" s="97"/>
      <c r="E193" s="98"/>
      <c r="F193" s="89"/>
      <c r="G193" s="99"/>
      <c r="H193" s="100"/>
      <c r="I193" s="221" t="str">
        <f t="shared" si="34"/>
        <v>£0.00</v>
      </c>
      <c r="J193" s="101"/>
      <c r="K193" s="100"/>
      <c r="L193" s="221" t="str">
        <f t="shared" si="35"/>
        <v>£0.00</v>
      </c>
      <c r="M193" s="101"/>
      <c r="N193" s="102"/>
      <c r="O193" s="145"/>
      <c r="P193" s="77"/>
      <c r="Q193" s="87"/>
      <c r="R193" s="87"/>
      <c r="S193" s="87"/>
      <c r="T193" s="149" t="str">
        <f t="shared" si="36"/>
        <v/>
      </c>
      <c r="U193" s="87" t="str">
        <f t="shared" si="45"/>
        <v/>
      </c>
      <c r="V193" s="87"/>
      <c r="W193" s="53" t="str">
        <f t="shared" si="37"/>
        <v>£0.00</v>
      </c>
      <c r="X193" s="53"/>
      <c r="Y193" s="87"/>
      <c r="Z193" s="78"/>
      <c r="AA193" s="79"/>
      <c r="AB193" s="160"/>
      <c r="AC193" s="98"/>
      <c r="AD193" s="225"/>
      <c r="AE193" s="235" t="str">
        <f t="shared" si="38"/>
        <v/>
      </c>
      <c r="AF193" s="87" t="str">
        <f t="shared" si="39"/>
        <v/>
      </c>
      <c r="AG193" s="53"/>
      <c r="AH193" s="224"/>
      <c r="AI193" s="226" t="str">
        <f t="shared" si="31"/>
        <v/>
      </c>
      <c r="AJ193" s="236" t="str">
        <f t="shared" si="40"/>
        <v>£0.00</v>
      </c>
      <c r="AK193" s="31"/>
      <c r="AL193" s="1"/>
      <c r="AM193" s="1"/>
      <c r="AN193" s="1"/>
      <c r="AO193" s="1"/>
      <c r="AP193" s="1" t="str">
        <f t="shared" si="32"/>
        <v/>
      </c>
      <c r="AQ193" s="27">
        <f t="shared" si="33"/>
        <v>0</v>
      </c>
      <c r="AR193" s="189">
        <f t="shared" si="41"/>
        <v>0</v>
      </c>
      <c r="AS193" s="190" t="str">
        <f>IF(AND(C193="A",'Claim Details'!$E$28&gt;=Rates!$D$14,'Claim Details'!$E$28&lt;=Rates!$D$15,'Claim Details'!$E$19="Yes"),Rates!$E$17,IF(AND(C193="A",'Claim Details'!$E$28&gt;=Rates!$D$14,'Claim Details'!$E$28&lt;=Rates!$D$15,'Claim Details'!$E$19="No"),Rates!$D$17,IF(AND(C193="A",'Claim Details'!$E$28&gt;=Rates!$F$14,'Claim Details'!$E$28&lt;=Rates!$F$15,'Claim Details'!$E$19="Yes"),Rates!$G$17,IF(AND(C193="A",'Claim Details'!$E$28&gt;=Rates!$F$14,'Claim Details'!$E$28&lt;=Rates!$F$15,'Claim Details'!$E$19="No"),Rates!$F$17,IF(AND(C193="A",'Claim Details'!$E$28&gt;=Rates!$H$14,'Claim Details'!$E$28&lt;=Rates!$H$15,'Claim Details'!$E$19="Yes"),Rates!$I$17,IF(AND(C193="A",'Claim Details'!$E$28&gt;=Rates!$H$14,'Claim Details'!$E$28&lt;=Rates!$H$15,'Claim Details'!$E$19="No"),Rates!$H$17,IF(AND(C193="A",'Claim Details'!$E$28&gt;=Rates!$J$14,'Claim Details'!$E$28&lt;=Rates!$J$15,'Claim Details'!$E$19="Yes"),Rates!$K$17,IF(AND(C193="A",'Claim Details'!$E$28&gt;=Rates!$J$14,'Claim Details'!$E$28&lt;=Rates!$J$15,'Claim Details'!$E$19="No"),Rates!$J$17,IF(AND(C193="B",'Claim Details'!$E$28&gt;=Rates!$D$14,'Claim Details'!$E$28&lt;=Rates!$D$15,'Claim Details'!$E$19="Yes"),Rates!$E$18,IF(AND(C193="B",'Claim Details'!$E$28&gt;=Rates!$D$14,'Claim Details'!$E$28&lt;=Rates!$D$15,'Claim Details'!$E$19="No"),Rates!$D$18,IF(AND(C193="B",'Claim Details'!$E$28&gt;=Rates!$F$14,'Claim Details'!$E$28&lt;=Rates!$F$15,'Claim Details'!$E$19="Yes"),Rates!$G$18,IF(AND(C193="B",'Claim Details'!$E$28&gt;=Rates!$F$14,'Claim Details'!$E$28&lt;=Rates!$F$15,'Claim Details'!$E$19="No"),Rates!$F$18,IF(AND(C193="B",'Claim Details'!$E$28&gt;=Rates!$H$14,'Claim Details'!$E$28&lt;=Rates!$H$15,'Claim Details'!$E$19="Yes"),Rates!$I$18,IF(AND(C193="B",'Claim Details'!$E$28&gt;=Rates!$H$14,'Claim Details'!$E$28&lt;=Rates!$H$15,'Claim Details'!$E$19="No"),Rates!$H$18,IF(AND(C193="B",'Claim Details'!$E$28&gt;=Rates!$J$14,'Claim Details'!$E$28&lt;=Rates!$J$15,'Claim Details'!$E$19="Yes"),Rates!$K$18,IF(AND(C193="B",'Claim Details'!$E$28&gt;=Rates!$J$14,'Claim Details'!$E$28&lt;=Rates!$J$15,'Claim Details'!$E$19="No"),Rates!$J$18,IF(AND(C193="C",'Claim Details'!$E$28&gt;=Rates!$D$14,'Claim Details'!$E$28&lt;=Rates!$D$15,'Claim Details'!$E$19="Yes"),Rates!$E$19,IF(AND(C193="C",'Claim Details'!$E$28&gt;=Rates!$D$14,'Claim Details'!$E$28&lt;=Rates!$D$15,'Claim Details'!$E$19="No"),Rates!$D$19,IF(AND(C193="C",'Claim Details'!$E$28&gt;=Rates!$F$14,'Claim Details'!$E$28&lt;=Rates!$F$15,'Claim Details'!$E$19="Yes"),Rates!$G$19,IF(AND(C193="C",'Claim Details'!$E$28&gt;=Rates!$F$14,'Claim Details'!$E$28&lt;=Rates!$F$15,'Claim Details'!$E$19="No"),Rates!$F$19,IF(AND(C193="C",'Claim Details'!$E$28&gt;=Rates!$H$14,'Claim Details'!$E$28&lt;=Rates!$H$15,'Claim Details'!$E$19="Yes"),Rates!$I$19,IF(AND(C193="C",'Claim Details'!$E$28&gt;=Rates!$H$14,'Claim Details'!$E$28&lt;=Rates!$H$15,'Claim Details'!$E$19="No"),Rates!$H$19,IF(AND(C193="C",'Claim Details'!$E$28&gt;=Rates!$J$14,'Claim Details'!$E$28&lt;=Rates!$J$15,'Claim Details'!$E$19="Yes"),Rates!$K$19,IF(AND(C193="C",'Claim Details'!$E$28&gt;=Rates!$J$14,'Claim Details'!$E$28&lt;=Rates!$J$15,'Claim Details'!$E$19="No"),Rates!$J$19,"£0.00"))))))))))))))))))))))))</f>
        <v>£0.00</v>
      </c>
      <c r="AT193" s="189" t="str">
        <f>IF(AND(C193="A",'Claim Details'!$E$28&gt;=Rates!$D$14,'Claim Details'!$E$28&lt;=Rates!$D$15,'Claim Details'!$E$19="Yes"),Rates!$E$25,IF(AND(C193="A",'Claim Details'!$E$28&gt;=Rates!$D$14,'Claim Details'!$E$28&lt;=Rates!$D$15,'Claim Details'!$E$19="No"),Rates!$D$25,IF(AND(C193="A",'Claim Details'!$E$28&gt;=Rates!$F$14,'Claim Details'!$E$28&lt;=Rates!$F$15,'Claim Details'!$E$19="Yes"),Rates!$G$25,IF(AND(C193="A",'Claim Details'!$E$28&gt;=Rates!$F$14,'Claim Details'!$E$28&lt;=Rates!$F$15,'Claim Details'!$E$19="No"),Rates!$F$25,IF(AND(C193="A",'Claim Details'!$E$28&gt;=Rates!$H$14,'Claim Details'!$E$28&lt;=Rates!$H$15,'Claim Details'!$E$19="Yes"),Rates!$I$25,IF(AND(C193="A",'Claim Details'!$E$28&gt;=Rates!$H$14,'Claim Details'!$E$28&lt;=Rates!$H$15,'Claim Details'!$E$19="No"),Rates!$H$25,IF(AND(C193="A",'Claim Details'!$E$28&gt;=Rates!$J$14,'Claim Details'!$E$28&lt;=Rates!$J$15,'Claim Details'!$E$19="Yes"),Rates!$K$25,IF(AND(C193="A",'Claim Details'!$E$28&gt;=Rates!$J$14,'Claim Details'!$E$28&lt;=Rates!$J$15,'Claim Details'!$E$19="No"),Rates!$J$25,IF(AND(C193="B",'Claim Details'!$E$28&gt;=Rates!$D$14,'Claim Details'!$E$28&lt;=Rates!$D$15,'Claim Details'!$E$19="Yes"),Rates!$E$26,IF(AND(C193="B",'Claim Details'!$E$28&gt;=Rates!$D$14,'Claim Details'!$E$28&lt;=Rates!$D$15,'Claim Details'!$E$19="No"),Rates!$D$26,IF(AND(C193="B",'Claim Details'!$E$28&gt;=Rates!$F$14,'Claim Details'!$E$28&lt;=Rates!$F$15,'Claim Details'!$E$19="Yes"),Rates!$G$26,IF(AND(C193="B",'Claim Details'!$E$28&gt;=Rates!$F$14,'Claim Details'!$E$28&lt;=Rates!$F$15,'Claim Details'!$E$19="No"),Rates!$F$26,IF(AND(C193="B",'Claim Details'!$E$28&gt;=Rates!$H$14,'Claim Details'!$E$28&lt;=Rates!$H$15,'Claim Details'!$E$19="Yes"),Rates!$I$26,IF(AND(C193="B",'Claim Details'!$E$28&gt;=Rates!$H$14,'Claim Details'!$E$28&lt;=Rates!$H$15,'Claim Details'!$E$19="No"),Rates!$H$26,IF(AND(C193="B",'Claim Details'!$E$28&gt;=Rates!$J$14,'Claim Details'!$E$28&lt;=Rates!$J$15,'Claim Details'!$E$19="Yes"),Rates!$K$26,IF(AND(C193="B",'Claim Details'!$E$28&gt;=Rates!$J$14,'Claim Details'!$E$28&lt;=Rates!$J$15,'Claim Details'!$E$19="No"),Rates!$J$26,IF(AND(C193="C",'Claim Details'!$E$28&gt;=Rates!$D$14,'Claim Details'!$E$28&lt;=Rates!$D$15,'Claim Details'!$E$19="Yes"),Rates!$E$27,IF(AND(C193="C",'Claim Details'!$E$28&gt;=Rates!$D$14,'Claim Details'!$E$28&lt;=Rates!$D$15,'Claim Details'!$E$19="No"),Rates!$D$27,IF(AND(C193="C",'Claim Details'!$E$28&gt;=Rates!$F$14,'Claim Details'!$E$28&lt;=Rates!$F$15,'Claim Details'!$E$19="Yes"),Rates!$G$27,IF(AND(C193="C",'Claim Details'!$E$28&gt;=Rates!$F$14,'Claim Details'!$E$28&lt;=Rates!$F$15,'Claim Details'!$E$19="No"),Rates!$F$27,IF(AND(C193="C",'Claim Details'!$E$28&gt;=Rates!$H$14,'Claim Details'!$E$28&lt;=Rates!$H$15,'Claim Details'!$E$19="Yes"),Rates!$I$27,IF(AND(C193="C",'Claim Details'!$E$28&gt;=Rates!$H$14,'Claim Details'!$E$28&lt;=Rates!$H$15,'Claim Details'!$E$19="No"),Rates!$H$27,IF(AND(C193="C",'Claim Details'!$E$28&gt;=Rates!$J$14,'Claim Details'!$E$28&lt;=Rates!$J$15,'Claim Details'!$E$19="Yes"),Rates!$K$27,IF(AND(C193="C",'Claim Details'!$E$28&gt;=Rates!$J$14,'Claim Details'!$E$28&lt;=Rates!$J$15,'Claim Details'!$E$19="No"),Rates!$J$27,"£0.00"))))))))))))))))))))))))</f>
        <v>£0.00</v>
      </c>
      <c r="AU193" s="191" t="str">
        <f>IF(AND(C193="A",'Claim Details'!$E$28&gt;=Rates!$D$14,'Claim Details'!$E$28&lt;=Rates!$D$15,'Claim Details'!$E$19="Yes"),Rates!$E$20,IF(AND(C193="A",'Claim Details'!$E$28&gt;=Rates!$D$14,'Claim Details'!$E$28&lt;=Rates!$D$15,'Claim Details'!$E$19="No"),Rates!$D$20,IF(AND(C193="A",'Claim Details'!$E$28&gt;=Rates!$F$14,'Claim Details'!$E$28&lt;=Rates!$F$15,'Claim Details'!$E$19="Yes"),Rates!$G$20,IF(AND(C193="A",'Claim Details'!$E$28&gt;=Rates!$F$14,'Claim Details'!$E$28&lt;=Rates!$F$15,'Claim Details'!$E$19="No"),Rates!$F$20,IF(AND(C193="A",'Claim Details'!$E$28&gt;=Rates!$H$14,'Claim Details'!$E$28&lt;=Rates!$H$15,'Claim Details'!$E$19="Yes"),Rates!$I$20,IF(AND(C193="A",'Claim Details'!$E$28&gt;=Rates!$H$14,'Claim Details'!$E$28&lt;=Rates!$H$15,'Claim Details'!$E$19="No"),Rates!$H$20,IF(AND(C193="A",'Claim Details'!$E$28&gt;=Rates!$J$14,'Claim Details'!$E$28&lt;=Rates!$J$15,'Claim Details'!$E$19="Yes"),Rates!$K$20,IF(AND(C193="A",'Claim Details'!$E$28&gt;=Rates!$J$14,'Claim Details'!$E$28&lt;=Rates!$J$15,'Claim Details'!$E$19="No"),Rates!$J$20,IF(AND(C193="B",'Claim Details'!$E$28&gt;=Rates!$D$14,'Claim Details'!$E$28&lt;=Rates!$D$15,'Claim Details'!$E$19="Yes"),Rates!$E$21,IF(AND(C193="B",'Claim Details'!$E$28&gt;=Rates!$D$14,'Claim Details'!$E$28&lt;=Rates!$D$15,'Claim Details'!$E$19="No"),Rates!$D$21,IF(AND(C193="B",'Claim Details'!$E$28&gt;=Rates!$F$14,'Claim Details'!$E$28&lt;=Rates!$F$15,'Claim Details'!$E$19="Yes"),Rates!$G$21,IF(AND(C193="B",'Claim Details'!$E$28&gt;=Rates!$F$14,'Claim Details'!$E$28&lt;=Rates!$F$15,'Claim Details'!$E$19="No"),Rates!$F$21,IF(AND(C193="B",'Claim Details'!$E$28&gt;=Rates!$H$14,'Claim Details'!$E$28&lt;=Rates!$H$15,'Claim Details'!$E$19="Yes"),Rates!$I$21,IF(AND(C193="B",'Claim Details'!$E$28&gt;=Rates!$H$14,'Claim Details'!$E$28&lt;=Rates!$H$15,'Claim Details'!$E$19="No"),Rates!$H$21,IF(AND(C193="B",'Claim Details'!$E$28&gt;=Rates!$J$14,'Claim Details'!$E$28&lt;=Rates!$J$15,'Claim Details'!$E$19="Yes"),Rates!$K$21,IF(AND(C193="B",'Claim Details'!$E$28&gt;=Rates!$J$14,'Claim Details'!$E$28&lt;=Rates!$J$15,'Claim Details'!$E$19="No"),Rates!$J$21,"£0.00"))))))))))))))))</f>
        <v>£0.00</v>
      </c>
      <c r="AV193" s="191" t="str">
        <f>IF(AND(C193="A",'Claim Details'!$E$28&gt;=Rates!$D$14,'Claim Details'!$E$28&lt;=Rates!$D$15,'Claim Details'!$E$19="Yes"),Rates!$E$22,IF(AND(C193="A",'Claim Details'!$E$28&gt;=Rates!$D$14,'Claim Details'!$E$28&lt;=Rates!$D$15,'Claim Details'!$E$19="No"),Rates!$D$22,IF(AND(C193="A",'Claim Details'!$E$28&gt;=Rates!$F$14,'Claim Details'!$E$28&lt;=Rates!$F$15,'Claim Details'!$E$19="Yes"),Rates!$G$22,IF(AND(C193="A",'Claim Details'!$E$28&gt;=Rates!$F$14,'Claim Details'!$E$28&lt;=Rates!$F$15,'Claim Details'!$E$19="No"),Rates!$F$22,IF(AND(C193="A",'Claim Details'!$E$28&gt;=Rates!$H$14,'Claim Details'!$E$28&lt;=Rates!$H$15,'Claim Details'!$E$19="Yes"),Rates!$I$22,IF(AND(C193="A",'Claim Details'!$E$28&gt;=Rates!$H$14,'Claim Details'!$E$28&lt;=Rates!$H$15,'Claim Details'!$E$19="No"),Rates!$H$22,IF(AND(C193="A",'Claim Details'!$E$28&gt;=Rates!$J$14,'Claim Details'!$E$28&lt;=Rates!$J$15,'Claim Details'!$E$19="Yes"),Rates!$K$22,IF(AND(C193="A",'Claim Details'!$E$28&gt;=Rates!$J$14,'Claim Details'!$E$28&lt;=Rates!$J$15,'Claim Details'!$E$19="No"),Rates!$J$22,IF(AND(C193="B",'Claim Details'!$E$28&gt;=Rates!$D$14,'Claim Details'!$E$28&lt;=Rates!$D$15,'Claim Details'!$E$19="Yes"),Rates!$E$23,IF(AND(C193="B",'Claim Details'!$E$28&gt;=Rates!$D$14,'Claim Details'!$E$28&lt;=Rates!$D$15,'Claim Details'!$E$19="No"),Rates!$D$23,IF(AND(C193="B",'Claim Details'!$E$28&gt;=Rates!$F$14,'Claim Details'!$E$28&lt;=Rates!$F$15,'Claim Details'!$E$19="Yes"),Rates!$G$23,IF(AND(C193="B",'Claim Details'!$E$28&gt;=Rates!$F$14,'Claim Details'!$E$28&lt;=Rates!$F$15,'Claim Details'!$E$19="No"),Rates!$F$23,IF(AND(C193="B",'Claim Details'!$E$28&gt;=Rates!$H$14,'Claim Details'!$E$28&lt;=Rates!$H$15,'Claim Details'!$E$19="Yes"),Rates!$I$23,IF(AND(C193="B",'Claim Details'!$E$28&gt;=Rates!$H$14,'Claim Details'!$E$28&lt;=Rates!$H$15,'Claim Details'!$E$19="No"),Rates!$H$23,IF(AND(C193="B",'Claim Details'!$E$28&gt;=Rates!$J$14,'Claim Details'!$E$28&lt;=Rates!$J$15,'Claim Details'!$E$19="Yes"),Rates!$K$23,IF(AND(C193="B",'Claim Details'!$E$28&gt;=Rates!$J$14,'Claim Details'!$E$28&lt;=Rates!$J$15,'Claim Details'!$E$19="No"),Rates!$J$23,IF(AND(C193="C",'Claim Details'!$E$28&gt;=Rates!$D$14,'Claim Details'!$E$28&lt;=Rates!$D$15,'Claim Details'!$E$19="Yes"),Rates!$E$24,IF(AND(C193="C",'Claim Details'!$E$28&gt;=Rates!$D$14,'Claim Details'!$E$28&lt;=Rates!$D$15,'Claim Details'!$E$19="No"),Rates!$D$24,IF(AND(C193="C",'Claim Details'!$E$28&gt;=Rates!$F$14,'Claim Details'!$E$28&lt;=Rates!$F$15,'Claim Details'!$E$19="Yes"),Rates!$G$24,IF(AND(C193="C",'Claim Details'!$E$28&gt;=Rates!$F$14,'Claim Details'!$E$28&lt;=Rates!$F$15,'Claim Details'!$E$19="No"),Rates!$F$24,IF(AND(C193="C",'Claim Details'!$E$28&gt;=Rates!$H$14,'Claim Details'!$E$28&lt;=Rates!$H$15,'Claim Details'!$E$19="Yes"),Rates!$I$24,IF(AND(C193="C",'Claim Details'!$E$28&gt;=Rates!$H$14,'Claim Details'!$E$28&lt;=Rates!$H$15,'Claim Details'!$E$19="No"),Rates!$H$24,IF(AND(C193="C",'Claim Details'!$E$28&gt;=Rates!$J$14,'Claim Details'!$E$28&lt;=Rates!$J$15,'Claim Details'!$E$19="Yes"),Rates!$K$24,IF(AND(C193="C",'Claim Details'!$E$28&gt;=Rates!$J$14,'Claim Details'!$E$28&lt;=Rates!$J$15,'Claim Details'!$E$19="No"),Rates!$J$24,"£0.00"))))))))))))))))))))))))</f>
        <v>£0.00</v>
      </c>
      <c r="AW193" s="1"/>
      <c r="AX193" s="189" t="str">
        <f>IF(AND(U193="A",'Claim Details'!$I$28&gt;=Rates!$D$14,'Claim Details'!$I$28&lt;=Rates!$D$15,'Claim Details'!$I$19="Yes"),Rates!$J$17,IF(AND(U193="A",'Claim Details'!$I$28&gt;=Rates!$D$14,'Claim Details'!$I$28&lt;=Rates!$D$15,'Claim Details'!$I$19="No"),Rates!$D$17,IF(AND(U193="A",'Claim Details'!$I$28&gt;=Rates!$F$14,'Claim Details'!$I$28&lt;=Rates!$F$15,'Claim Details'!$I$19="Yes"),Rates!$G$17,IF(AND(U193="A",'Claim Details'!$I$28&gt;=Rates!$F$14,'Claim Details'!$I$28&lt;=Rates!$F$15,'Claim Details'!$I$19="No"),Rates!$F$17,IF(AND(U193="A",'Claim Details'!$I$28&gt;=Rates!$H$14,'Claim Details'!$I$28&lt;=Rates!$H$15,'Claim Details'!$I$19="Yes"),Rates!$I$17,IF(AND(U193="A",'Claim Details'!$I$28&gt;=Rates!$H$14,'Claim Details'!$I$28&lt;=Rates!$H$15,'Claim Details'!$I$19="No"),Rates!$H$17,IF(AND(U193="A",'Claim Details'!$I$28&gt;=Rates!$J$14,'Claim Details'!$I$28&lt;=Rates!$J$15,'Claim Details'!$I$19="Yes"),Rates!$K$17,IF(AND(U193="A",'Claim Details'!$I$28&gt;=Rates!$J$14,'Claim Details'!$I$28&lt;=Rates!$J$15,'Claim Details'!$I$19="No"),Rates!$J$17,IF(AND(U193="B",'Claim Details'!$I$28&gt;=Rates!$D$14,'Claim Details'!$I$28&lt;=Rates!$D$15,'Claim Details'!$I$19="Yes"),Rates!$E$18,IF(AND(U193="B",'Claim Details'!$I$28&gt;=Rates!$D$14,'Claim Details'!$I$28&lt;=Rates!$D$15,'Claim Details'!$I$19="No"),Rates!$D$18,IF(AND(U193="B",'Claim Details'!$I$28&gt;=Rates!$F$14,'Claim Details'!$I$28&lt;=Rates!$F$15,'Claim Details'!$I$19="Yes"),Rates!$G$18,IF(AND(U193="B",'Claim Details'!$I$28&gt;=Rates!$F$14,'Claim Details'!$I$28&lt;=Rates!$F$15,'Claim Details'!$I$19="No"),Rates!$F$18,IF(AND(U193="B",'Claim Details'!$I$28&gt;=Rates!$H$14,'Claim Details'!$I$28&lt;=Rates!$H$15,'Claim Details'!$I$19="Yes"),Rates!$I$18,IF(AND(U193="B",'Claim Details'!$I$28&gt;=Rates!$H$14,'Claim Details'!$I$28&lt;=Rates!$H$15,'Claim Details'!$I$19="No"),Rates!$H$18,IF(AND(U193="B",'Claim Details'!$I$28&gt;=Rates!$J$14,'Claim Details'!$I$28&lt;=Rates!$J$15,'Claim Details'!$I$19="Yes"),Rates!$K$18,IF(AND(U193="B",'Claim Details'!$I$28&gt;=Rates!$J$14,'Claim Details'!$I$28&lt;=Rates!$J$15,'Claim Details'!$I$19="No"),Rates!$J$18,IF(AND(U193="C",'Claim Details'!$I$28&gt;=Rates!$D$14,'Claim Details'!$I$28&lt;=Rates!$D$15,'Claim Details'!$I$19="Yes"),Rates!$E$19,IF(AND(U193="C",'Claim Details'!$I$28&gt;=Rates!$D$14,'Claim Details'!$I$28&lt;=Rates!$D$15,'Claim Details'!$I$19="No"),Rates!$D$19,IF(AND(U193="C",'Claim Details'!$I$28&gt;=Rates!$F$14,'Claim Details'!$I$28&lt;=Rates!$F$15,'Claim Details'!$I$19="Yes"),Rates!$G$19,IF(AND(U193="C",'Claim Details'!$I$28&gt;=Rates!$F$14,'Claim Details'!$I$28&lt;=Rates!$F$15,'Claim Details'!$I$19="No"),Rates!$F$19,IF(AND(U193="C",'Claim Details'!$I$28&gt;=Rates!$H$14,'Claim Details'!$I$28&lt;=Rates!$H$15,'Claim Details'!$I$19="Yes"),Rates!$I$19,IF(AND(U193="C",'Claim Details'!$I$28&gt;=Rates!$H$14,'Claim Details'!$I$28&lt;=Rates!$H$15,'Claim Details'!$I$19="No"),Rates!$H$19,IF(AND(U193="C",'Claim Details'!$I$28&gt;=Rates!$J$14,'Claim Details'!$I$28&lt;=Rates!$J$15,'Claim Details'!$I$19="Yes"),Rates!$K$19,IF(AND(U193="C",'Claim Details'!$I$28&gt;=Rates!$J$14,'Claim Details'!$I$28&lt;=Rates!$J$15,'Claim Details'!$I$19="No"),Rates!$J$19,"£0.00"))))))))))))))))))))))))</f>
        <v>£0.00</v>
      </c>
      <c r="AY193" s="189" t="str">
        <f>IF(AND(C193="A",'Claim Details'!$I$28&gt;=Rates!$D$14,'Claim Details'!$I$28&lt;=Rates!$D$15,'Claim Details'!$I$19="Yes"),Rates!$J$25,IF(AND(C193="A",'Claim Details'!$I$28&gt;=Rates!$D$14,'Claim Details'!$I$28&lt;=Rates!$D$15,'Claim Details'!$I$19="No"),Rates!$D$25,IF(AND(C193="A",'Claim Details'!$I$28&gt;=Rates!$F$14,'Claim Details'!$I$28&lt;=Rates!$F$15,'Claim Details'!$I$19="Yes"),Rates!$G$25,IF(AND(C193="A",'Claim Details'!$I$28&gt;=Rates!$F$14,'Claim Details'!$I$28&lt;=Rates!$F$15,'Claim Details'!$I$19="No"),Rates!$F$25,IF(AND(C193="A",'Claim Details'!$I$28&gt;=Rates!$H$14,'Claim Details'!$I$28&lt;=Rates!$H$15,'Claim Details'!$I$19="Yes"),Rates!$I$25,IF(AND(C193="A",'Claim Details'!$I$28&gt;=Rates!$H$14,'Claim Details'!$I$28&lt;=Rates!$H$15,'Claim Details'!$I$19="No"),Rates!$H$25,IF(AND(C193="A",'Claim Details'!$I$28&gt;=Rates!$J$14,'Claim Details'!$I$28&lt;=Rates!$J$15,'Claim Details'!$I$19="Yes"),Rates!$K$25,IF(AND(C193="A",'Claim Details'!$I$28&gt;=Rates!$J$14,'Claim Details'!$I$28&lt;=Rates!$J$15,'Claim Details'!$I$19="No"),Rates!$J$25,IF(AND(C193="B",'Claim Details'!$I$28&gt;=Rates!$D$14,'Claim Details'!$I$28&lt;=Rates!$D$15,'Claim Details'!$I$19="Yes"),Rates!$E$26,IF(AND(C193="B",'Claim Details'!$I$28&gt;=Rates!$D$14,'Claim Details'!$I$28&lt;=Rates!$D$15,'Claim Details'!$I$19="No"),Rates!$D$26,IF(AND(C193="B",'Claim Details'!$I$28&gt;=Rates!$F$14,'Claim Details'!$I$28&lt;=Rates!$F$15,'Claim Details'!$I$19="Yes"),Rates!$G$26,IF(AND(C193="B",'Claim Details'!$I$28&gt;=Rates!$F$14,'Claim Details'!$I$28&lt;=Rates!$F$15,'Claim Details'!$I$19="No"),Rates!$F$26,IF(AND(C193="B",'Claim Details'!$I$28&gt;=Rates!$H$14,'Claim Details'!$I$28&lt;=Rates!$H$15,'Claim Details'!$I$19="Yes"),Rates!$I$26,IF(AND(C193="B",'Claim Details'!$I$28&gt;=Rates!$H$14,'Claim Details'!$I$28&lt;=Rates!$H$15,'Claim Details'!$I$19="No"),Rates!$H$26,IF(AND(C193="B",'Claim Details'!$I$28&gt;=Rates!$J$14,'Claim Details'!$I$28&lt;=Rates!$J$15,'Claim Details'!$I$19="Yes"),Rates!$K$26,IF(AND(C193="B",'Claim Details'!$I$28&gt;=Rates!$J$14,'Claim Details'!$I$28&lt;=Rates!$J$15,'Claim Details'!$I$19="No"),Rates!$J$26,IF(AND(C193="C",'Claim Details'!$I$28&gt;=Rates!$D$14,'Claim Details'!$I$28&lt;=Rates!$D$15,'Claim Details'!$I$19="Yes"),Rates!$E$27,IF(AND(C193="C",'Claim Details'!$I$28&gt;=Rates!$D$14,'Claim Details'!$I$28&lt;=Rates!$D$15,'Claim Details'!$I$19="No"),Rates!$D$27,IF(AND(C193="C",'Claim Details'!$I$28&gt;=Rates!$F$14,'Claim Details'!$I$28&lt;=Rates!$F$15,'Claim Details'!$I$19="Yes"),Rates!$G$27,IF(AND(C193="C",'Claim Details'!$I$28&gt;=Rates!$F$14,'Claim Details'!$I$28&lt;=Rates!$F$15,'Claim Details'!$I$19="No"),Rates!$F$27,IF(AND(C193="C",'Claim Details'!$I$28&gt;=Rates!$H$14,'Claim Details'!$I$28&lt;=Rates!$H$15,'Claim Details'!$I$19="Yes"),Rates!$I$27,IF(AND(C193="C",'Claim Details'!$I$28&gt;=Rates!$H$14,'Claim Details'!$I$28&lt;=Rates!$H$15,'Claim Details'!$I$19="No"),Rates!$H$27,IF(AND(C193="C",'Claim Details'!$I$28&gt;=Rates!$J$14,'Claim Details'!$I$28&lt;=Rates!$J$15,'Claim Details'!$I$19="Yes"),Rates!$K$27,IF(AND(C193="C",'Claim Details'!$I$28&gt;=Rates!$J$14,'Claim Details'!$I$28&lt;=Rates!$J$15,'Claim Details'!$I$19="No"),Rates!$J$27,"£0.00"))))))))))))))))))))))))</f>
        <v>£0.00</v>
      </c>
      <c r="AZ193" s="189" t="str">
        <f>IF(AND(C193="A",'Claim Details'!$I$28&gt;=Rates!$D$14,'Claim Details'!$I$28&lt;=Rates!$D$15,'Claim Details'!$I$19="Yes"),Rates!$E$20,IF(AND(C193="A",'Claim Details'!$I$28&gt;=Rates!$D$14,'Claim Details'!$I$28&lt;=Rates!$D$15,'Claim Details'!$I$19="No"),Rates!$D$20,IF(AND(C193="A",'Claim Details'!$I$28&gt;=Rates!$F$14,'Claim Details'!$I$28&lt;=Rates!$F$15,'Claim Details'!$I$19="Yes"),Rates!$G$20,IF(AND(C193="A",'Claim Details'!$I$28&gt;=Rates!$F$14,'Claim Details'!$I$28&lt;=Rates!$F$15,'Claim Details'!$I$19="No"),Rates!$F$20,IF(AND(C193="A",'Claim Details'!$I$28&gt;=Rates!$H$14,'Claim Details'!$I$28&lt;=Rates!$H$15,'Claim Details'!$I$19="Yes"),Rates!$I$20,IF(AND(C193="A",'Claim Details'!$I$28&gt;=Rates!$H$14,'Claim Details'!$I$28&lt;=Rates!$H$15,'Claim Details'!$I$19="No"),Rates!$H$20,IF(AND(C193="A",'Claim Details'!$I$28&gt;=Rates!$J$14,'Claim Details'!$I$28&lt;=Rates!$J$15,'Claim Details'!$I$19="Yes"),Rates!$K$20,IF(AND(C193="A",'Claim Details'!$I$28&gt;=Rates!$J$14,'Claim Details'!$I$28&lt;=Rates!$J$15,'Claim Details'!$I$19="No"),Rates!$J$20,IF(AND(C193="B",'Claim Details'!$I$28&gt;=Rates!$D$14,'Claim Details'!$I$28&lt;=Rates!$D$15,'Claim Details'!$I$19="Yes"),Rates!$E$21,IF(AND(C193="B",'Claim Details'!$I$28&gt;=Rates!$D$14,'Claim Details'!$I$28&lt;=Rates!$D$15,'Claim Details'!$I$19="No"),Rates!$D$21,IF(AND(C193="B",'Claim Details'!$I$28&gt;=Rates!$F$14,'Claim Details'!$I$28&lt;=Rates!$F$15,'Claim Details'!$I$19="Yes"),Rates!$G$21,IF(AND(C193="B",'Claim Details'!$I$28&gt;=Rates!$F$14,'Claim Details'!$I$28&lt;=Rates!$F$15,'Claim Details'!$I$19="No"),Rates!$F$21,IF(AND(C193="B",'Claim Details'!$I$28&gt;=Rates!$H$14,'Claim Details'!$I$28&lt;=Rates!$H$15,'Claim Details'!$I$19="Yes"),Rates!$I$21,IF(AND(C193="B",'Claim Details'!$I$28&gt;=Rates!$H$14,'Claim Details'!$I$28&lt;=Rates!$H$15,'Claim Details'!$I$19="No"),Rates!$H$21,IF(AND(C193="B",'Claim Details'!$I$28&gt;=Rates!$J$14,'Claim Details'!$I$28&lt;=Rates!$J$15,'Claim Details'!$I$19="Yes"),Rates!$K$21,IF(AND(C193="B",'Claim Details'!$I$28&gt;=Rates!$J$14,'Claim Details'!$I$28&lt;=Rates!$J$15,'Claim Details'!$I$19="No"),Rates!$J$21,"£0.00"))))))))))))))))</f>
        <v>£0.00</v>
      </c>
      <c r="BA193" s="189" t="str">
        <f>IF(AND(C193="A",'Claim Details'!$I$28&gt;=Rates!$D$14,'Claim Details'!$I$28&lt;=Rates!$D$15,'Claim Details'!$I$19="Yes"),Rates!$E$22,IF(AND(C193="A",'Claim Details'!$I$28&gt;=Rates!$D$14,'Claim Details'!$I$28&lt;=Rates!$D$15,'Claim Details'!$I$19="No"),Rates!$D$22,IF(AND(C193="A",'Claim Details'!$I$28&gt;=Rates!$F$14,'Claim Details'!$I$28&lt;=Rates!$F$15,'Claim Details'!$I$19="Yes"),Rates!$G$22,IF(AND(C193="A",'Claim Details'!$I$28&gt;=Rates!$F$14,'Claim Details'!$I$28&lt;=Rates!$F$15,'Claim Details'!$I$19="No"),Rates!$F$22,IF(AND(C193="A",'Claim Details'!$I$28&gt;=Rates!$H$14,'Claim Details'!$I$28&lt;=Rates!$H$15,'Claim Details'!$I$19="Yes"),Rates!$I$22,IF(AND(C193="A",'Claim Details'!$I$28&gt;=Rates!$H$14,'Claim Details'!$I$28&lt;=Rates!$H$15,'Claim Details'!$I$19="No"),Rates!$H$22,IF(AND(C193="A",'Claim Details'!$I$28&gt;=Rates!$J$14,'Claim Details'!$I$28&lt;=Rates!$J$15,'Claim Details'!$I$19="Yes"),Rates!$K$22,IF(AND(C193="A",'Claim Details'!$I$28&gt;=Rates!$J$14,'Claim Details'!$I$28&lt;=Rates!$J$15,'Claim Details'!$I$19="No"),Rates!$J$22,IF(AND(C193="B",'Claim Details'!$I$28&gt;=Rates!$D$14,'Claim Details'!$I$28&lt;=Rates!$D$15,'Claim Details'!$I$19="Yes"),Rates!$E$23,IF(AND(C193="B",'Claim Details'!$I$28&gt;=Rates!$D$14,'Claim Details'!$I$28&lt;=Rates!$D$15,'Claim Details'!$I$19="No"),Rates!$D$23,IF(AND(C193="B",'Claim Details'!$I$28&gt;=Rates!$F$14,'Claim Details'!$I$28&lt;=Rates!$F$15,'Claim Details'!$I$19="Yes"),Rates!$G$23,IF(AND(C193="B",'Claim Details'!$I$28&gt;=Rates!$F$14,'Claim Details'!$I$28&lt;=Rates!$F$15,'Claim Details'!$I$19="No"),Rates!$F$23,IF(AND(C193="B",'Claim Details'!$I$28&gt;=Rates!$H$14,'Claim Details'!$I$28&lt;=Rates!$H$15,'Claim Details'!$I$19="Yes"),Rates!$I$23,IF(AND(C193="B",'Claim Details'!$I$28&gt;=Rates!$H$14,'Claim Details'!$I$28&lt;=Rates!$H$15,'Claim Details'!$I$19="No"),Rates!$H$23,IF(AND(C193="B",'Claim Details'!$I$28&gt;=Rates!$J$14,'Claim Details'!$I$28&lt;=Rates!$J$15,'Claim Details'!$I$19="Yes"),Rates!$K$23,IF(AND(C193="B",'Claim Details'!$I$28&gt;=Rates!$J$14,'Claim Details'!$I$28&lt;=Rates!$J$15,'Claim Details'!$I$19="No"),Rates!$J$23,IF(AND(C193="C",'Claim Details'!$I$28&gt;=Rates!$D$14,'Claim Details'!$I$28&lt;=Rates!$D$15,'Claim Details'!$I$19="Yes"),Rates!$E$24,IF(AND(C193="C",'Claim Details'!$I$28&gt;=Rates!$D$14,'Claim Details'!$I$28&lt;=Rates!$D$15,'Claim Details'!$I$19="No"),Rates!$D$24,IF(AND(C193="C",'Claim Details'!$I$28&gt;=Rates!$F$14,'Claim Details'!$I$28&lt;=Rates!$F$15,'Claim Details'!$I$19="Yes"),Rates!$G$24,IF(AND(C193="C",'Claim Details'!$I$28&gt;=Rates!$F$14,'Claim Details'!$I$28&lt;=Rates!$F$15,'Claim Details'!$I$19="No"),Rates!$F$24,IF(AND(C193="C",'Claim Details'!$I$28&gt;=Rates!$H$14,'Claim Details'!$I$28&lt;=Rates!$H$15,'Claim Details'!$I$19="Yes"),Rates!$I$24,IF(AND(C193="C",'Claim Details'!$I$28&gt;=Rates!$H$14,'Claim Details'!$I$28&lt;=Rates!$H$15,'Claim Details'!$I$19="No"),Rates!$H$24,IF(AND(C193="C",'Claim Details'!$I$28&gt;=Rates!$J$14,'Claim Details'!$I$28&lt;=Rates!$J$15,'Claim Details'!$I$19="Yes"),Rates!$K$24,IF(AND(C193="C",'Claim Details'!$I$28&gt;=Rates!$J$14,'Claim Details'!$I$28&lt;=Rates!$J$15,'Claim Details'!$I$19="No"),Rates!$J$24,"£0.00"))))))))))))))))))))))))</f>
        <v>£0.00</v>
      </c>
      <c r="BB193" s="189" t="str">
        <f t="shared" si="42"/>
        <v>£0.00</v>
      </c>
      <c r="BC193" s="1"/>
      <c r="BD193" s="189" t="str">
        <f>IF(AND(AE193="A",'Claim Details'!$I$28&gt;=Rates!$D$14,'Claim Details'!$I$28&lt;=Rates!$D$15,'Claim Details'!$I$19="Yes"),Rates!$J$17,IF(AND(AE193="A",'Claim Details'!$I$28&gt;=Rates!$D$14,'Claim Details'!$I$28&lt;=Rates!$D$15,'Claim Details'!$I$19="No"),Rates!$D$17,IF(AND(AE193="A",'Claim Details'!$I$28&gt;=Rates!$F$14,'Claim Details'!$I$28&lt;=Rates!$F$15,'Claim Details'!$I$19="Yes"),Rates!$G$17,IF(AND(AE193="A",'Claim Details'!$I$28&gt;=Rates!$F$14,'Claim Details'!$I$28&lt;=Rates!$F$15,'Claim Details'!$I$19="No"),Rates!$F$17,IF(AND(AE193="A",'Claim Details'!$I$28&gt;=Rates!$H$14,'Claim Details'!$I$28&lt;=Rates!$H$15,'Claim Details'!$I$19="Yes"),Rates!$I$17,IF(AND(AE193="A",'Claim Details'!$I$28&gt;=Rates!$H$14,'Claim Details'!$I$28&lt;=Rates!$H$15,'Claim Details'!$I$19="No"),Rates!$H$17,IF(AND(AE193="A",'Claim Details'!$I$28&gt;=Rates!$J$14,'Claim Details'!$I$28&lt;=Rates!$J$15,'Claim Details'!$I$19="Yes"),Rates!$K$17,IF(AND(AE193="A",'Claim Details'!$I$28&gt;=Rates!$J$14,'Claim Details'!$I$28&lt;=Rates!$J$15,'Claim Details'!$I$19="No"),Rates!$J$17,IF(AND(AE193="B",'Claim Details'!$I$28&gt;=Rates!$D$14,'Claim Details'!$I$28&lt;=Rates!$D$15,'Claim Details'!$I$19="Yes"),Rates!$E$18,IF(AND(AE193="B",'Claim Details'!$I$28&gt;=Rates!$D$14,'Claim Details'!$I$28&lt;=Rates!$D$15,'Claim Details'!$I$19="No"),Rates!$D$18,IF(AND(AE193="B",'Claim Details'!$I$28&gt;=Rates!$F$14,'Claim Details'!$I$28&lt;=Rates!$F$15,'Claim Details'!$I$19="Yes"),Rates!$G$18,IF(AND(AE193="B",'Claim Details'!$I$28&gt;=Rates!$F$14,'Claim Details'!$I$28&lt;=Rates!$F$15,'Claim Details'!$I$19="No"),Rates!$F$18,IF(AND(AE193="B",'Claim Details'!$I$28&gt;=Rates!$H$14,'Claim Details'!$I$28&lt;=Rates!$H$15,'Claim Details'!$I$19="Yes"),Rates!$I$18,IF(AND(AE193="B",'Claim Details'!$I$28&gt;=Rates!$H$14,'Claim Details'!$I$28&lt;=Rates!$H$15,'Claim Details'!$I$19="No"),Rates!$H$18,IF(AND(AE193="B",'Claim Details'!$I$28&gt;=Rates!$J$14,'Claim Details'!$I$28&lt;=Rates!$J$15,'Claim Details'!$I$19="Yes"),Rates!$K$18,IF(AND(AE193="B",'Claim Details'!$I$28&gt;=Rates!$J$14,'Claim Details'!$I$28&lt;=Rates!$J$15,'Claim Details'!$I$19="No"),Rates!$J$18,IF(AND(AE193="C",'Claim Details'!$I$28&gt;=Rates!$D$14,'Claim Details'!$I$28&lt;=Rates!$D$15,'Claim Details'!$I$19="Yes"),Rates!$E$19,IF(AND(AE193="C",'Claim Details'!$I$28&gt;=Rates!$D$14,'Claim Details'!$I$28&lt;=Rates!$D$15,'Claim Details'!$I$19="No"),Rates!$D$19,IF(AND(AE193="C",'Claim Details'!$I$28&gt;=Rates!$F$14,'Claim Details'!$I$28&lt;=Rates!$F$15,'Claim Details'!$I$19="Yes"),Rates!$G$19,IF(AND(AE193="C",'Claim Details'!$I$28&gt;=Rates!$F$14,'Claim Details'!$I$28&lt;=Rates!$F$15,'Claim Details'!$I$19="No"),Rates!$F$19,IF(AND(AE193="C",'Claim Details'!$I$28&gt;=Rates!$H$14,'Claim Details'!$I$28&lt;=Rates!$H$15,'Claim Details'!$I$19="Yes"),Rates!$I$19,IF(AND(AE193="C",'Claim Details'!$I$28&gt;=Rates!$H$14,'Claim Details'!$I$28&lt;=Rates!$H$15,'Claim Details'!$I$19="No"),Rates!$H$19,IF(AND(AE193="C",'Claim Details'!$I$28&gt;=Rates!$J$14,'Claim Details'!$I$28&lt;=Rates!$J$15,'Claim Details'!$I$19="Yes"),Rates!$K$19,IF(AND(AE193="C",'Claim Details'!$I$28&gt;=Rates!$J$14,'Claim Details'!$I$28&lt;=Rates!$J$15,'Claim Details'!$I$19="No"),Rates!$J$19,"£0.00"))))))))))))))))))))))))</f>
        <v>£0.00</v>
      </c>
      <c r="BE193" s="189" t="str">
        <f>IF(AND(AE193="A",'Claim Details'!$I$28&gt;=Rates!$D$14,'Claim Details'!$I$28&lt;=Rates!$D$15,'Claim Details'!$I$19="Yes"),Rates!$J$25,IF(AND(AE193="A",'Claim Details'!$I$28&gt;=Rates!$D$14,'Claim Details'!$I$28&lt;=Rates!$D$15,'Claim Details'!$I$19="No"),Rates!$D$25,IF(AND(AE193="A",'Claim Details'!$I$28&gt;=Rates!$F$14,'Claim Details'!$I$28&lt;=Rates!$F$15,'Claim Details'!$I$19="Yes"),Rates!$G$25,IF(AND(AE193="A",'Claim Details'!$I$28&gt;=Rates!$F$14,'Claim Details'!$I$28&lt;=Rates!$F$15,'Claim Details'!$I$19="No"),Rates!$F$25,IF(AND(AE193="A",'Claim Details'!$I$28&gt;=Rates!$H$14,'Claim Details'!$I$28&lt;=Rates!$H$15,'Claim Details'!$I$19="Yes"),Rates!$I$25,IF(AND(AE193="A",'Claim Details'!$I$28&gt;=Rates!$H$14,'Claim Details'!$I$28&lt;=Rates!$H$15,'Claim Details'!$I$19="No"),Rates!$H$25,IF(AND(AE193="A",'Claim Details'!$I$28&gt;=Rates!$J$14,'Claim Details'!$I$28&lt;=Rates!$J$15,'Claim Details'!$I$19="Yes"),Rates!$K$25,IF(AND(AE193="A",'Claim Details'!$I$28&gt;=Rates!$J$14,'Claim Details'!$I$28&lt;=Rates!$J$15,'Claim Details'!$I$19="No"),Rates!$J$25,IF(AND(AE193="B",'Claim Details'!$I$28&gt;=Rates!$D$14,'Claim Details'!$I$28&lt;=Rates!$D$15,'Claim Details'!$I$19="Yes"),Rates!$E$26,IF(AND(AE193="B",'Claim Details'!$I$28&gt;=Rates!$D$14,'Claim Details'!$I$28&lt;=Rates!$D$15,'Claim Details'!$I$19="No"),Rates!$D$26,IF(AND(AE193="B",'Claim Details'!$I$28&gt;=Rates!$F$14,'Claim Details'!$I$28&lt;=Rates!$F$15,'Claim Details'!$I$19="Yes"),Rates!$G$26,IF(AND(AE193="B",'Claim Details'!$I$28&gt;=Rates!$F$14,'Claim Details'!$I$28&lt;=Rates!$F$15,'Claim Details'!$I$19="No"),Rates!$F$26,IF(AND(AE193="B",'Claim Details'!$I$28&gt;=Rates!$H$14,'Claim Details'!$I$28&lt;=Rates!$H$15,'Claim Details'!$I$19="Yes"),Rates!$I$26,IF(AND(AE193="B",'Claim Details'!$I$28&gt;=Rates!$H$14,'Claim Details'!$I$28&lt;=Rates!$H$15,'Claim Details'!$I$19="No"),Rates!$H$26,IF(AND(AE193="B",'Claim Details'!$I$28&gt;=Rates!$J$14,'Claim Details'!$I$28&lt;=Rates!$J$15,'Claim Details'!$I$19="Yes"),Rates!$K$26,IF(AND(AE193="B",'Claim Details'!$I$28&gt;=Rates!$J$14,'Claim Details'!$I$28&lt;=Rates!$J$15,'Claim Details'!$I$19="No"),Rates!$J$26,IF(AND(AE193="C",'Claim Details'!$I$28&gt;=Rates!$D$14,'Claim Details'!$I$28&lt;=Rates!$D$15,'Claim Details'!$I$19="Yes"),Rates!$E$27,IF(AND(AE193="C",'Claim Details'!$I$28&gt;=Rates!$D$14,'Claim Details'!$I$28&lt;=Rates!$D$15,'Claim Details'!$I$19="No"),Rates!$D$27,IF(AND(AE193="C",'Claim Details'!$I$28&gt;=Rates!$F$14,'Claim Details'!$I$28&lt;=Rates!$F$15,'Claim Details'!$I$19="Yes"),Rates!$G$27,IF(AND(AE193="C",'Claim Details'!$I$28&gt;=Rates!$F$14,'Claim Details'!$I$28&lt;=Rates!$F$15,'Claim Details'!$I$19="No"),Rates!$F$27,IF(AND(AE193="C",'Claim Details'!$I$28&gt;=Rates!$H$14,'Claim Details'!$I$28&lt;=Rates!$H$15,'Claim Details'!$I$19="Yes"),Rates!$I$27,IF(AND(AE193="C",'Claim Details'!$I$28&gt;=Rates!$H$14,'Claim Details'!$I$28&lt;=Rates!$H$15,'Claim Details'!$I$19="No"),Rates!$H$27,IF(AND(AE193="C",'Claim Details'!$I$28&gt;=Rates!$J$14,'Claim Details'!$I$28&lt;=Rates!$J$15,'Claim Details'!$I$19="Yes"),Rates!$K$27,IF(AND(AE193="C",'Claim Details'!$I$28&gt;=Rates!$J$14,'Claim Details'!$I$28&lt;=Rates!$J$15,'Claim Details'!$I$19="No"),Rates!$J$27,"£0.00"))))))))))))))))))))))))</f>
        <v>£0.00</v>
      </c>
      <c r="BF193" s="189" t="str">
        <f>IF(AND(AE193="A",'Claim Details'!$I$28&gt;=Rates!$D$14,'Claim Details'!$I$28&lt;=Rates!$D$15,'Claim Details'!$I$19="Yes"),Rates!$E$20,IF(AND(AE193="A",'Claim Details'!$I$28&gt;=Rates!$D$14,'Claim Details'!$I$28&lt;=Rates!$D$15,'Claim Details'!$I$19="No"),Rates!$D$20,IF(AND(AE193="A",'Claim Details'!$I$28&gt;=Rates!$F$14,'Claim Details'!$I$28&lt;=Rates!$F$15,'Claim Details'!$I$19="Yes"),Rates!$G$20,IF(AND(AE193="A",'Claim Details'!$I$28&gt;=Rates!$F$14,'Claim Details'!$I$28&lt;=Rates!$F$15,'Claim Details'!$I$19="No"),Rates!$F$20,IF(AND(AE193="A",'Claim Details'!$I$28&gt;=Rates!$H$14,'Claim Details'!$I$28&lt;=Rates!$H$15,'Claim Details'!$I$19="Yes"),Rates!$I$20,IF(AND(AE193="A",'Claim Details'!$I$28&gt;=Rates!$H$14,'Claim Details'!$I$28&lt;=Rates!$H$15,'Claim Details'!$I$19="No"),Rates!$H$20,IF(AND(AE193="A",'Claim Details'!$I$28&gt;=Rates!$J$14,'Claim Details'!$I$28&lt;=Rates!$J$15,'Claim Details'!$I$19="Yes"),Rates!$K$20,IF(AND(AE193="A",'Claim Details'!$I$28&gt;=Rates!$J$14,'Claim Details'!$I$28&lt;=Rates!$J$15,'Claim Details'!$I$19="No"),Rates!$J$20,IF(AND(AE193="B",'Claim Details'!$I$28&gt;=Rates!$D$14,'Claim Details'!$I$28&lt;=Rates!$D$15,'Claim Details'!$I$19="Yes"),Rates!$E$21,IF(AND(AE193="B",'Claim Details'!$I$28&gt;=Rates!$D$14,'Claim Details'!$I$28&lt;=Rates!$D$15,'Claim Details'!$I$19="No"),Rates!$D$21,IF(AND(AE193="B",'Claim Details'!$I$28&gt;=Rates!$F$14,'Claim Details'!$I$28&lt;=Rates!$F$15,'Claim Details'!$I$19="Yes"),Rates!$G$21,IF(AND(AE193="B",'Claim Details'!$I$28&gt;=Rates!$F$14,'Claim Details'!$I$28&lt;=Rates!$F$15,'Claim Details'!$I$19="No"),Rates!$F$21,IF(AND(AE193="B",'Claim Details'!$I$28&gt;=Rates!$H$14,'Claim Details'!$I$28&lt;=Rates!$H$15,'Claim Details'!$I$19="Yes"),Rates!$I$21,IF(AND(AE193="B",'Claim Details'!$I$28&gt;=Rates!$H$14,'Claim Details'!$I$28&lt;=Rates!$H$15,'Claim Details'!$I$19="No"),Rates!$H$21,IF(AND(AE193="B",'Claim Details'!$I$28&gt;=Rates!$J$14,'Claim Details'!$I$28&lt;=Rates!$J$15,'Claim Details'!$I$19="Yes"),Rates!$K$21,IF(AND(AE193="B",'Claim Details'!$I$28&gt;=Rates!$J$14,'Claim Details'!$I$28&lt;=Rates!$J$15,'Claim Details'!$I$19="No"),Rates!$J$21,"£0.00"))))))))))))))))</f>
        <v>£0.00</v>
      </c>
      <c r="BG193" s="189" t="str">
        <f>IF(AND(AE193="A",'Claim Details'!$I$28&gt;=Rates!$D$14,'Claim Details'!$I$28&lt;=Rates!$D$15,'Claim Details'!$I$19="Yes"),Rates!$E$22,IF(AND(AE193="A",'Claim Details'!$I$28&gt;=Rates!$D$14,'Claim Details'!$I$28&lt;=Rates!$D$15,'Claim Details'!$I$19="No"),Rates!$D$22,IF(AND(AE193="A",'Claim Details'!$I$28&gt;=Rates!$F$14,'Claim Details'!$I$28&lt;=Rates!$F$15,'Claim Details'!$I$19="Yes"),Rates!$G$22,IF(AND(AE193="A",'Claim Details'!$I$28&gt;=Rates!$F$14,'Claim Details'!$I$28&lt;=Rates!$F$15,'Claim Details'!$I$19="No"),Rates!$F$22,IF(AND(AE193="A",'Claim Details'!$I$28&gt;=Rates!$H$14,'Claim Details'!$I$28&lt;=Rates!$H$15,'Claim Details'!$I$19="Yes"),Rates!$I$22,IF(AND(AE193="A",'Claim Details'!$I$28&gt;=Rates!$H$14,'Claim Details'!$I$28&lt;=Rates!$H$15,'Claim Details'!$I$19="No"),Rates!$H$22,IF(AND(AE193="A",'Claim Details'!$I$28&gt;=Rates!$J$14,'Claim Details'!$I$28&lt;=Rates!$J$15,'Claim Details'!$I$19="Yes"),Rates!$K$22,IF(AND(AE193="A",'Claim Details'!$I$28&gt;=Rates!$J$14,'Claim Details'!$I$28&lt;=Rates!$J$15,'Claim Details'!$I$19="No"),Rates!$J$22,IF(AND(AE193="B",'Claim Details'!$I$28&gt;=Rates!$D$14,'Claim Details'!$I$28&lt;=Rates!$D$15,'Claim Details'!$I$19="Yes"),Rates!$E$23,IF(AND(AE193="B",'Claim Details'!$I$28&gt;=Rates!$D$14,'Claim Details'!$I$28&lt;=Rates!$D$15,'Claim Details'!$I$19="No"),Rates!$D$23,IF(AND(AE193="B",'Claim Details'!$I$28&gt;=Rates!$F$14,'Claim Details'!$I$28&lt;=Rates!$F$15,'Claim Details'!$I$19="Yes"),Rates!$G$23,IF(AND(AE193="B",'Claim Details'!$I$28&gt;=Rates!$F$14,'Claim Details'!$I$28&lt;=Rates!$F$15,'Claim Details'!$I$19="No"),Rates!$F$23,IF(AND(AE193="B",'Claim Details'!$I$28&gt;=Rates!$H$14,'Claim Details'!$I$28&lt;=Rates!$H$15,'Claim Details'!$I$19="Yes"),Rates!$I$23,IF(AND(AE193="B",'Claim Details'!$I$28&gt;=Rates!$H$14,'Claim Details'!$I$28&lt;=Rates!$H$15,'Claim Details'!$I$19="No"),Rates!$H$23,IF(AND(AE193="B",'Claim Details'!$I$28&gt;=Rates!$J$14,'Claim Details'!$I$28&lt;=Rates!$J$15,'Claim Details'!$I$19="Yes"),Rates!$K$23,IF(AND(AE193="B",'Claim Details'!$I$28&gt;=Rates!$J$14,'Claim Details'!$I$28&lt;=Rates!$J$15,'Claim Details'!$I$19="No"),Rates!$J$23,IF(AND(AE193="C",'Claim Details'!$I$28&gt;=Rates!$D$14,'Claim Details'!$I$28&lt;=Rates!$D$15,'Claim Details'!$I$19="Yes"),Rates!$E$24,IF(AND(AE193="C",'Claim Details'!$I$28&gt;=Rates!$D$14,'Claim Details'!$I$28&lt;=Rates!$D$15,'Claim Details'!$I$19="No"),Rates!$D$24,IF(AND(AE193="C",'Claim Details'!$I$28&gt;=Rates!$F$14,'Claim Details'!$I$28&lt;=Rates!$F$15,'Claim Details'!$I$19="Yes"),Rates!$G$24,IF(AND(AE193="C",'Claim Details'!$I$28&gt;=Rates!$F$14,'Claim Details'!$I$28&lt;=Rates!$F$15,'Claim Details'!$I$19="No"),Rates!$F$24,IF(AND(AE193="C",'Claim Details'!$I$28&gt;=Rates!$H$14,'Claim Details'!$I$28&lt;=Rates!$H$15,'Claim Details'!$I$19="Yes"),Rates!$I$24,IF(AND(AE193="C",'Claim Details'!$I$28&gt;=Rates!$H$14,'Claim Details'!$I$28&lt;=Rates!$H$15,'Claim Details'!$I$19="No"),Rates!$H$24,IF(AND(AE193="C",'Claim Details'!$I$28&gt;=Rates!$J$14,'Claim Details'!$I$28&lt;=Rates!$J$15,'Claim Details'!$I$19="Yes"),Rates!$K$24,IF(AND(AE193="C",'Claim Details'!$I$28&gt;=Rates!$J$14,'Claim Details'!$I$28&lt;=Rates!$J$15,'Claim Details'!$I$19="No"),Rates!$J$24,"£0.00"))))))))))))))))))))))))</f>
        <v>£0.00</v>
      </c>
      <c r="BH193" s="189" t="str">
        <f t="shared" si="43"/>
        <v>£0.00</v>
      </c>
      <c r="BI193" s="189">
        <f t="shared" si="44"/>
        <v>0</v>
      </c>
      <c r="BO193" s="202" t="str">
        <f>IF(H193="","£0.00",IF(AP193="4","£0.00",IF(AP193="5","£0.00",IF(AP193="1","£0.00",((AQ193*H193)*'Claim Details'!$F$111)/100))))</f>
        <v>£0.00</v>
      </c>
      <c r="BP193" s="202" t="str">
        <f>IF(T193="","£0.00",IF(AP193="4","£0.00",IF(AP193="5","£0.00",IF(AP193="1","£0.00",((AR193*T193)*'Claim Details'!$N$111)/100))))</f>
        <v>£0.00</v>
      </c>
      <c r="BQ193" s="202" t="str">
        <f>IF(AI193="","£0.00",IF(AP193="4","£0.00",IF(AP193="5","£0.00",IF(AP193="1","£0.00",((BI193*AI193)*'Claim Details'!$W$111)/100))))</f>
        <v>£0.00</v>
      </c>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row>
    <row r="194" spans="1:97" ht="15">
      <c r="A194" s="145"/>
      <c r="B194" s="91"/>
      <c r="C194" s="96"/>
      <c r="D194" s="97"/>
      <c r="E194" s="98"/>
      <c r="F194" s="89"/>
      <c r="G194" s="99"/>
      <c r="H194" s="100"/>
      <c r="I194" s="221" t="str">
        <f t="shared" si="34"/>
        <v>£0.00</v>
      </c>
      <c r="J194" s="101"/>
      <c r="K194" s="100"/>
      <c r="L194" s="221" t="str">
        <f t="shared" si="35"/>
        <v>£0.00</v>
      </c>
      <c r="M194" s="101"/>
      <c r="N194" s="102"/>
      <c r="O194" s="145"/>
      <c r="P194" s="77"/>
      <c r="Q194" s="87"/>
      <c r="R194" s="87"/>
      <c r="S194" s="87"/>
      <c r="T194" s="149" t="str">
        <f t="shared" si="36"/>
        <v/>
      </c>
      <c r="U194" s="87" t="str">
        <f t="shared" si="45"/>
        <v/>
      </c>
      <c r="V194" s="87"/>
      <c r="W194" s="53" t="str">
        <f t="shared" si="37"/>
        <v>£0.00</v>
      </c>
      <c r="X194" s="53"/>
      <c r="Y194" s="87"/>
      <c r="Z194" s="78"/>
      <c r="AA194" s="79"/>
      <c r="AB194" s="160"/>
      <c r="AC194" s="98"/>
      <c r="AD194" s="225"/>
      <c r="AE194" s="235" t="str">
        <f t="shared" si="38"/>
        <v/>
      </c>
      <c r="AF194" s="87" t="str">
        <f t="shared" si="39"/>
        <v/>
      </c>
      <c r="AG194" s="53"/>
      <c r="AH194" s="224"/>
      <c r="AI194" s="226" t="str">
        <f t="shared" si="31"/>
        <v/>
      </c>
      <c r="AJ194" s="236" t="str">
        <f t="shared" si="40"/>
        <v>£0.00</v>
      </c>
      <c r="AK194" s="31"/>
      <c r="AL194" s="1"/>
      <c r="AM194" s="1"/>
      <c r="AN194" s="1"/>
      <c r="AO194" s="1"/>
      <c r="AP194" s="1" t="str">
        <f t="shared" si="32"/>
        <v/>
      </c>
      <c r="AQ194" s="27">
        <f t="shared" si="33"/>
        <v>0</v>
      </c>
      <c r="AR194" s="189">
        <f t="shared" si="41"/>
        <v>0</v>
      </c>
      <c r="AS194" s="190" t="str">
        <f>IF(AND(C194="A",'Claim Details'!$E$28&gt;=Rates!$D$14,'Claim Details'!$E$28&lt;=Rates!$D$15,'Claim Details'!$E$19="Yes"),Rates!$E$17,IF(AND(C194="A",'Claim Details'!$E$28&gt;=Rates!$D$14,'Claim Details'!$E$28&lt;=Rates!$D$15,'Claim Details'!$E$19="No"),Rates!$D$17,IF(AND(C194="A",'Claim Details'!$E$28&gt;=Rates!$F$14,'Claim Details'!$E$28&lt;=Rates!$F$15,'Claim Details'!$E$19="Yes"),Rates!$G$17,IF(AND(C194="A",'Claim Details'!$E$28&gt;=Rates!$F$14,'Claim Details'!$E$28&lt;=Rates!$F$15,'Claim Details'!$E$19="No"),Rates!$F$17,IF(AND(C194="A",'Claim Details'!$E$28&gt;=Rates!$H$14,'Claim Details'!$E$28&lt;=Rates!$H$15,'Claim Details'!$E$19="Yes"),Rates!$I$17,IF(AND(C194="A",'Claim Details'!$E$28&gt;=Rates!$H$14,'Claim Details'!$E$28&lt;=Rates!$H$15,'Claim Details'!$E$19="No"),Rates!$H$17,IF(AND(C194="A",'Claim Details'!$E$28&gt;=Rates!$J$14,'Claim Details'!$E$28&lt;=Rates!$J$15,'Claim Details'!$E$19="Yes"),Rates!$K$17,IF(AND(C194="A",'Claim Details'!$E$28&gt;=Rates!$J$14,'Claim Details'!$E$28&lt;=Rates!$J$15,'Claim Details'!$E$19="No"),Rates!$J$17,IF(AND(C194="B",'Claim Details'!$E$28&gt;=Rates!$D$14,'Claim Details'!$E$28&lt;=Rates!$D$15,'Claim Details'!$E$19="Yes"),Rates!$E$18,IF(AND(C194="B",'Claim Details'!$E$28&gt;=Rates!$D$14,'Claim Details'!$E$28&lt;=Rates!$D$15,'Claim Details'!$E$19="No"),Rates!$D$18,IF(AND(C194="B",'Claim Details'!$E$28&gt;=Rates!$F$14,'Claim Details'!$E$28&lt;=Rates!$F$15,'Claim Details'!$E$19="Yes"),Rates!$G$18,IF(AND(C194="B",'Claim Details'!$E$28&gt;=Rates!$F$14,'Claim Details'!$E$28&lt;=Rates!$F$15,'Claim Details'!$E$19="No"),Rates!$F$18,IF(AND(C194="B",'Claim Details'!$E$28&gt;=Rates!$H$14,'Claim Details'!$E$28&lt;=Rates!$H$15,'Claim Details'!$E$19="Yes"),Rates!$I$18,IF(AND(C194="B",'Claim Details'!$E$28&gt;=Rates!$H$14,'Claim Details'!$E$28&lt;=Rates!$H$15,'Claim Details'!$E$19="No"),Rates!$H$18,IF(AND(C194="B",'Claim Details'!$E$28&gt;=Rates!$J$14,'Claim Details'!$E$28&lt;=Rates!$J$15,'Claim Details'!$E$19="Yes"),Rates!$K$18,IF(AND(C194="B",'Claim Details'!$E$28&gt;=Rates!$J$14,'Claim Details'!$E$28&lt;=Rates!$J$15,'Claim Details'!$E$19="No"),Rates!$J$18,IF(AND(C194="C",'Claim Details'!$E$28&gt;=Rates!$D$14,'Claim Details'!$E$28&lt;=Rates!$D$15,'Claim Details'!$E$19="Yes"),Rates!$E$19,IF(AND(C194="C",'Claim Details'!$E$28&gt;=Rates!$D$14,'Claim Details'!$E$28&lt;=Rates!$D$15,'Claim Details'!$E$19="No"),Rates!$D$19,IF(AND(C194="C",'Claim Details'!$E$28&gt;=Rates!$F$14,'Claim Details'!$E$28&lt;=Rates!$F$15,'Claim Details'!$E$19="Yes"),Rates!$G$19,IF(AND(C194="C",'Claim Details'!$E$28&gt;=Rates!$F$14,'Claim Details'!$E$28&lt;=Rates!$F$15,'Claim Details'!$E$19="No"),Rates!$F$19,IF(AND(C194="C",'Claim Details'!$E$28&gt;=Rates!$H$14,'Claim Details'!$E$28&lt;=Rates!$H$15,'Claim Details'!$E$19="Yes"),Rates!$I$19,IF(AND(C194="C",'Claim Details'!$E$28&gt;=Rates!$H$14,'Claim Details'!$E$28&lt;=Rates!$H$15,'Claim Details'!$E$19="No"),Rates!$H$19,IF(AND(C194="C",'Claim Details'!$E$28&gt;=Rates!$J$14,'Claim Details'!$E$28&lt;=Rates!$J$15,'Claim Details'!$E$19="Yes"),Rates!$K$19,IF(AND(C194="C",'Claim Details'!$E$28&gt;=Rates!$J$14,'Claim Details'!$E$28&lt;=Rates!$J$15,'Claim Details'!$E$19="No"),Rates!$J$19,"£0.00"))))))))))))))))))))))))</f>
        <v>£0.00</v>
      </c>
      <c r="AT194" s="189" t="str">
        <f>IF(AND(C194="A",'Claim Details'!$E$28&gt;=Rates!$D$14,'Claim Details'!$E$28&lt;=Rates!$D$15,'Claim Details'!$E$19="Yes"),Rates!$E$25,IF(AND(C194="A",'Claim Details'!$E$28&gt;=Rates!$D$14,'Claim Details'!$E$28&lt;=Rates!$D$15,'Claim Details'!$E$19="No"),Rates!$D$25,IF(AND(C194="A",'Claim Details'!$E$28&gt;=Rates!$F$14,'Claim Details'!$E$28&lt;=Rates!$F$15,'Claim Details'!$E$19="Yes"),Rates!$G$25,IF(AND(C194="A",'Claim Details'!$E$28&gt;=Rates!$F$14,'Claim Details'!$E$28&lt;=Rates!$F$15,'Claim Details'!$E$19="No"),Rates!$F$25,IF(AND(C194="A",'Claim Details'!$E$28&gt;=Rates!$H$14,'Claim Details'!$E$28&lt;=Rates!$H$15,'Claim Details'!$E$19="Yes"),Rates!$I$25,IF(AND(C194="A",'Claim Details'!$E$28&gt;=Rates!$H$14,'Claim Details'!$E$28&lt;=Rates!$H$15,'Claim Details'!$E$19="No"),Rates!$H$25,IF(AND(C194="A",'Claim Details'!$E$28&gt;=Rates!$J$14,'Claim Details'!$E$28&lt;=Rates!$J$15,'Claim Details'!$E$19="Yes"),Rates!$K$25,IF(AND(C194="A",'Claim Details'!$E$28&gt;=Rates!$J$14,'Claim Details'!$E$28&lt;=Rates!$J$15,'Claim Details'!$E$19="No"),Rates!$J$25,IF(AND(C194="B",'Claim Details'!$E$28&gt;=Rates!$D$14,'Claim Details'!$E$28&lt;=Rates!$D$15,'Claim Details'!$E$19="Yes"),Rates!$E$26,IF(AND(C194="B",'Claim Details'!$E$28&gt;=Rates!$D$14,'Claim Details'!$E$28&lt;=Rates!$D$15,'Claim Details'!$E$19="No"),Rates!$D$26,IF(AND(C194="B",'Claim Details'!$E$28&gt;=Rates!$F$14,'Claim Details'!$E$28&lt;=Rates!$F$15,'Claim Details'!$E$19="Yes"),Rates!$G$26,IF(AND(C194="B",'Claim Details'!$E$28&gt;=Rates!$F$14,'Claim Details'!$E$28&lt;=Rates!$F$15,'Claim Details'!$E$19="No"),Rates!$F$26,IF(AND(C194="B",'Claim Details'!$E$28&gt;=Rates!$H$14,'Claim Details'!$E$28&lt;=Rates!$H$15,'Claim Details'!$E$19="Yes"),Rates!$I$26,IF(AND(C194="B",'Claim Details'!$E$28&gt;=Rates!$H$14,'Claim Details'!$E$28&lt;=Rates!$H$15,'Claim Details'!$E$19="No"),Rates!$H$26,IF(AND(C194="B",'Claim Details'!$E$28&gt;=Rates!$J$14,'Claim Details'!$E$28&lt;=Rates!$J$15,'Claim Details'!$E$19="Yes"),Rates!$K$26,IF(AND(C194="B",'Claim Details'!$E$28&gt;=Rates!$J$14,'Claim Details'!$E$28&lt;=Rates!$J$15,'Claim Details'!$E$19="No"),Rates!$J$26,IF(AND(C194="C",'Claim Details'!$E$28&gt;=Rates!$D$14,'Claim Details'!$E$28&lt;=Rates!$D$15,'Claim Details'!$E$19="Yes"),Rates!$E$27,IF(AND(C194="C",'Claim Details'!$E$28&gt;=Rates!$D$14,'Claim Details'!$E$28&lt;=Rates!$D$15,'Claim Details'!$E$19="No"),Rates!$D$27,IF(AND(C194="C",'Claim Details'!$E$28&gt;=Rates!$F$14,'Claim Details'!$E$28&lt;=Rates!$F$15,'Claim Details'!$E$19="Yes"),Rates!$G$27,IF(AND(C194="C",'Claim Details'!$E$28&gt;=Rates!$F$14,'Claim Details'!$E$28&lt;=Rates!$F$15,'Claim Details'!$E$19="No"),Rates!$F$27,IF(AND(C194="C",'Claim Details'!$E$28&gt;=Rates!$H$14,'Claim Details'!$E$28&lt;=Rates!$H$15,'Claim Details'!$E$19="Yes"),Rates!$I$27,IF(AND(C194="C",'Claim Details'!$E$28&gt;=Rates!$H$14,'Claim Details'!$E$28&lt;=Rates!$H$15,'Claim Details'!$E$19="No"),Rates!$H$27,IF(AND(C194="C",'Claim Details'!$E$28&gt;=Rates!$J$14,'Claim Details'!$E$28&lt;=Rates!$J$15,'Claim Details'!$E$19="Yes"),Rates!$K$27,IF(AND(C194="C",'Claim Details'!$E$28&gt;=Rates!$J$14,'Claim Details'!$E$28&lt;=Rates!$J$15,'Claim Details'!$E$19="No"),Rates!$J$27,"£0.00"))))))))))))))))))))))))</f>
        <v>£0.00</v>
      </c>
      <c r="AU194" s="191" t="str">
        <f>IF(AND(C194="A",'Claim Details'!$E$28&gt;=Rates!$D$14,'Claim Details'!$E$28&lt;=Rates!$D$15,'Claim Details'!$E$19="Yes"),Rates!$E$20,IF(AND(C194="A",'Claim Details'!$E$28&gt;=Rates!$D$14,'Claim Details'!$E$28&lt;=Rates!$D$15,'Claim Details'!$E$19="No"),Rates!$D$20,IF(AND(C194="A",'Claim Details'!$E$28&gt;=Rates!$F$14,'Claim Details'!$E$28&lt;=Rates!$F$15,'Claim Details'!$E$19="Yes"),Rates!$G$20,IF(AND(C194="A",'Claim Details'!$E$28&gt;=Rates!$F$14,'Claim Details'!$E$28&lt;=Rates!$F$15,'Claim Details'!$E$19="No"),Rates!$F$20,IF(AND(C194="A",'Claim Details'!$E$28&gt;=Rates!$H$14,'Claim Details'!$E$28&lt;=Rates!$H$15,'Claim Details'!$E$19="Yes"),Rates!$I$20,IF(AND(C194="A",'Claim Details'!$E$28&gt;=Rates!$H$14,'Claim Details'!$E$28&lt;=Rates!$H$15,'Claim Details'!$E$19="No"),Rates!$H$20,IF(AND(C194="A",'Claim Details'!$E$28&gt;=Rates!$J$14,'Claim Details'!$E$28&lt;=Rates!$J$15,'Claim Details'!$E$19="Yes"),Rates!$K$20,IF(AND(C194="A",'Claim Details'!$E$28&gt;=Rates!$J$14,'Claim Details'!$E$28&lt;=Rates!$J$15,'Claim Details'!$E$19="No"),Rates!$J$20,IF(AND(C194="B",'Claim Details'!$E$28&gt;=Rates!$D$14,'Claim Details'!$E$28&lt;=Rates!$D$15,'Claim Details'!$E$19="Yes"),Rates!$E$21,IF(AND(C194="B",'Claim Details'!$E$28&gt;=Rates!$D$14,'Claim Details'!$E$28&lt;=Rates!$D$15,'Claim Details'!$E$19="No"),Rates!$D$21,IF(AND(C194="B",'Claim Details'!$E$28&gt;=Rates!$F$14,'Claim Details'!$E$28&lt;=Rates!$F$15,'Claim Details'!$E$19="Yes"),Rates!$G$21,IF(AND(C194="B",'Claim Details'!$E$28&gt;=Rates!$F$14,'Claim Details'!$E$28&lt;=Rates!$F$15,'Claim Details'!$E$19="No"),Rates!$F$21,IF(AND(C194="B",'Claim Details'!$E$28&gt;=Rates!$H$14,'Claim Details'!$E$28&lt;=Rates!$H$15,'Claim Details'!$E$19="Yes"),Rates!$I$21,IF(AND(C194="B",'Claim Details'!$E$28&gt;=Rates!$H$14,'Claim Details'!$E$28&lt;=Rates!$H$15,'Claim Details'!$E$19="No"),Rates!$H$21,IF(AND(C194="B",'Claim Details'!$E$28&gt;=Rates!$J$14,'Claim Details'!$E$28&lt;=Rates!$J$15,'Claim Details'!$E$19="Yes"),Rates!$K$21,IF(AND(C194="B",'Claim Details'!$E$28&gt;=Rates!$J$14,'Claim Details'!$E$28&lt;=Rates!$J$15,'Claim Details'!$E$19="No"),Rates!$J$21,"£0.00"))))))))))))))))</f>
        <v>£0.00</v>
      </c>
      <c r="AV194" s="191" t="str">
        <f>IF(AND(C194="A",'Claim Details'!$E$28&gt;=Rates!$D$14,'Claim Details'!$E$28&lt;=Rates!$D$15,'Claim Details'!$E$19="Yes"),Rates!$E$22,IF(AND(C194="A",'Claim Details'!$E$28&gt;=Rates!$D$14,'Claim Details'!$E$28&lt;=Rates!$D$15,'Claim Details'!$E$19="No"),Rates!$D$22,IF(AND(C194="A",'Claim Details'!$E$28&gt;=Rates!$F$14,'Claim Details'!$E$28&lt;=Rates!$F$15,'Claim Details'!$E$19="Yes"),Rates!$G$22,IF(AND(C194="A",'Claim Details'!$E$28&gt;=Rates!$F$14,'Claim Details'!$E$28&lt;=Rates!$F$15,'Claim Details'!$E$19="No"),Rates!$F$22,IF(AND(C194="A",'Claim Details'!$E$28&gt;=Rates!$H$14,'Claim Details'!$E$28&lt;=Rates!$H$15,'Claim Details'!$E$19="Yes"),Rates!$I$22,IF(AND(C194="A",'Claim Details'!$E$28&gt;=Rates!$H$14,'Claim Details'!$E$28&lt;=Rates!$H$15,'Claim Details'!$E$19="No"),Rates!$H$22,IF(AND(C194="A",'Claim Details'!$E$28&gt;=Rates!$J$14,'Claim Details'!$E$28&lt;=Rates!$J$15,'Claim Details'!$E$19="Yes"),Rates!$K$22,IF(AND(C194="A",'Claim Details'!$E$28&gt;=Rates!$J$14,'Claim Details'!$E$28&lt;=Rates!$J$15,'Claim Details'!$E$19="No"),Rates!$J$22,IF(AND(C194="B",'Claim Details'!$E$28&gt;=Rates!$D$14,'Claim Details'!$E$28&lt;=Rates!$D$15,'Claim Details'!$E$19="Yes"),Rates!$E$23,IF(AND(C194="B",'Claim Details'!$E$28&gt;=Rates!$D$14,'Claim Details'!$E$28&lt;=Rates!$D$15,'Claim Details'!$E$19="No"),Rates!$D$23,IF(AND(C194="B",'Claim Details'!$E$28&gt;=Rates!$F$14,'Claim Details'!$E$28&lt;=Rates!$F$15,'Claim Details'!$E$19="Yes"),Rates!$G$23,IF(AND(C194="B",'Claim Details'!$E$28&gt;=Rates!$F$14,'Claim Details'!$E$28&lt;=Rates!$F$15,'Claim Details'!$E$19="No"),Rates!$F$23,IF(AND(C194="B",'Claim Details'!$E$28&gt;=Rates!$H$14,'Claim Details'!$E$28&lt;=Rates!$H$15,'Claim Details'!$E$19="Yes"),Rates!$I$23,IF(AND(C194="B",'Claim Details'!$E$28&gt;=Rates!$H$14,'Claim Details'!$E$28&lt;=Rates!$H$15,'Claim Details'!$E$19="No"),Rates!$H$23,IF(AND(C194="B",'Claim Details'!$E$28&gt;=Rates!$J$14,'Claim Details'!$E$28&lt;=Rates!$J$15,'Claim Details'!$E$19="Yes"),Rates!$K$23,IF(AND(C194="B",'Claim Details'!$E$28&gt;=Rates!$J$14,'Claim Details'!$E$28&lt;=Rates!$J$15,'Claim Details'!$E$19="No"),Rates!$J$23,IF(AND(C194="C",'Claim Details'!$E$28&gt;=Rates!$D$14,'Claim Details'!$E$28&lt;=Rates!$D$15,'Claim Details'!$E$19="Yes"),Rates!$E$24,IF(AND(C194="C",'Claim Details'!$E$28&gt;=Rates!$D$14,'Claim Details'!$E$28&lt;=Rates!$D$15,'Claim Details'!$E$19="No"),Rates!$D$24,IF(AND(C194="C",'Claim Details'!$E$28&gt;=Rates!$F$14,'Claim Details'!$E$28&lt;=Rates!$F$15,'Claim Details'!$E$19="Yes"),Rates!$G$24,IF(AND(C194="C",'Claim Details'!$E$28&gt;=Rates!$F$14,'Claim Details'!$E$28&lt;=Rates!$F$15,'Claim Details'!$E$19="No"),Rates!$F$24,IF(AND(C194="C",'Claim Details'!$E$28&gt;=Rates!$H$14,'Claim Details'!$E$28&lt;=Rates!$H$15,'Claim Details'!$E$19="Yes"),Rates!$I$24,IF(AND(C194="C",'Claim Details'!$E$28&gt;=Rates!$H$14,'Claim Details'!$E$28&lt;=Rates!$H$15,'Claim Details'!$E$19="No"),Rates!$H$24,IF(AND(C194="C",'Claim Details'!$E$28&gt;=Rates!$J$14,'Claim Details'!$E$28&lt;=Rates!$J$15,'Claim Details'!$E$19="Yes"),Rates!$K$24,IF(AND(C194="C",'Claim Details'!$E$28&gt;=Rates!$J$14,'Claim Details'!$E$28&lt;=Rates!$J$15,'Claim Details'!$E$19="No"),Rates!$J$24,"£0.00"))))))))))))))))))))))))</f>
        <v>£0.00</v>
      </c>
      <c r="AW194" s="1"/>
      <c r="AX194" s="189" t="str">
        <f>IF(AND(U194="A",'Claim Details'!$I$28&gt;=Rates!$D$14,'Claim Details'!$I$28&lt;=Rates!$D$15,'Claim Details'!$I$19="Yes"),Rates!$J$17,IF(AND(U194="A",'Claim Details'!$I$28&gt;=Rates!$D$14,'Claim Details'!$I$28&lt;=Rates!$D$15,'Claim Details'!$I$19="No"),Rates!$D$17,IF(AND(U194="A",'Claim Details'!$I$28&gt;=Rates!$F$14,'Claim Details'!$I$28&lt;=Rates!$F$15,'Claim Details'!$I$19="Yes"),Rates!$G$17,IF(AND(U194="A",'Claim Details'!$I$28&gt;=Rates!$F$14,'Claim Details'!$I$28&lt;=Rates!$F$15,'Claim Details'!$I$19="No"),Rates!$F$17,IF(AND(U194="A",'Claim Details'!$I$28&gt;=Rates!$H$14,'Claim Details'!$I$28&lt;=Rates!$H$15,'Claim Details'!$I$19="Yes"),Rates!$I$17,IF(AND(U194="A",'Claim Details'!$I$28&gt;=Rates!$H$14,'Claim Details'!$I$28&lt;=Rates!$H$15,'Claim Details'!$I$19="No"),Rates!$H$17,IF(AND(U194="A",'Claim Details'!$I$28&gt;=Rates!$J$14,'Claim Details'!$I$28&lt;=Rates!$J$15,'Claim Details'!$I$19="Yes"),Rates!$K$17,IF(AND(U194="A",'Claim Details'!$I$28&gt;=Rates!$J$14,'Claim Details'!$I$28&lt;=Rates!$J$15,'Claim Details'!$I$19="No"),Rates!$J$17,IF(AND(U194="B",'Claim Details'!$I$28&gt;=Rates!$D$14,'Claim Details'!$I$28&lt;=Rates!$D$15,'Claim Details'!$I$19="Yes"),Rates!$E$18,IF(AND(U194="B",'Claim Details'!$I$28&gt;=Rates!$D$14,'Claim Details'!$I$28&lt;=Rates!$D$15,'Claim Details'!$I$19="No"),Rates!$D$18,IF(AND(U194="B",'Claim Details'!$I$28&gt;=Rates!$F$14,'Claim Details'!$I$28&lt;=Rates!$F$15,'Claim Details'!$I$19="Yes"),Rates!$G$18,IF(AND(U194="B",'Claim Details'!$I$28&gt;=Rates!$F$14,'Claim Details'!$I$28&lt;=Rates!$F$15,'Claim Details'!$I$19="No"),Rates!$F$18,IF(AND(U194="B",'Claim Details'!$I$28&gt;=Rates!$H$14,'Claim Details'!$I$28&lt;=Rates!$H$15,'Claim Details'!$I$19="Yes"),Rates!$I$18,IF(AND(U194="B",'Claim Details'!$I$28&gt;=Rates!$H$14,'Claim Details'!$I$28&lt;=Rates!$H$15,'Claim Details'!$I$19="No"),Rates!$H$18,IF(AND(U194="B",'Claim Details'!$I$28&gt;=Rates!$J$14,'Claim Details'!$I$28&lt;=Rates!$J$15,'Claim Details'!$I$19="Yes"),Rates!$K$18,IF(AND(U194="B",'Claim Details'!$I$28&gt;=Rates!$J$14,'Claim Details'!$I$28&lt;=Rates!$J$15,'Claim Details'!$I$19="No"),Rates!$J$18,IF(AND(U194="C",'Claim Details'!$I$28&gt;=Rates!$D$14,'Claim Details'!$I$28&lt;=Rates!$D$15,'Claim Details'!$I$19="Yes"),Rates!$E$19,IF(AND(U194="C",'Claim Details'!$I$28&gt;=Rates!$D$14,'Claim Details'!$I$28&lt;=Rates!$D$15,'Claim Details'!$I$19="No"),Rates!$D$19,IF(AND(U194="C",'Claim Details'!$I$28&gt;=Rates!$F$14,'Claim Details'!$I$28&lt;=Rates!$F$15,'Claim Details'!$I$19="Yes"),Rates!$G$19,IF(AND(U194="C",'Claim Details'!$I$28&gt;=Rates!$F$14,'Claim Details'!$I$28&lt;=Rates!$F$15,'Claim Details'!$I$19="No"),Rates!$F$19,IF(AND(U194="C",'Claim Details'!$I$28&gt;=Rates!$H$14,'Claim Details'!$I$28&lt;=Rates!$H$15,'Claim Details'!$I$19="Yes"),Rates!$I$19,IF(AND(U194="C",'Claim Details'!$I$28&gt;=Rates!$H$14,'Claim Details'!$I$28&lt;=Rates!$H$15,'Claim Details'!$I$19="No"),Rates!$H$19,IF(AND(U194="C",'Claim Details'!$I$28&gt;=Rates!$J$14,'Claim Details'!$I$28&lt;=Rates!$J$15,'Claim Details'!$I$19="Yes"),Rates!$K$19,IF(AND(U194="C",'Claim Details'!$I$28&gt;=Rates!$J$14,'Claim Details'!$I$28&lt;=Rates!$J$15,'Claim Details'!$I$19="No"),Rates!$J$19,"£0.00"))))))))))))))))))))))))</f>
        <v>£0.00</v>
      </c>
      <c r="AY194" s="189" t="str">
        <f>IF(AND(C194="A",'Claim Details'!$I$28&gt;=Rates!$D$14,'Claim Details'!$I$28&lt;=Rates!$D$15,'Claim Details'!$I$19="Yes"),Rates!$J$25,IF(AND(C194="A",'Claim Details'!$I$28&gt;=Rates!$D$14,'Claim Details'!$I$28&lt;=Rates!$D$15,'Claim Details'!$I$19="No"),Rates!$D$25,IF(AND(C194="A",'Claim Details'!$I$28&gt;=Rates!$F$14,'Claim Details'!$I$28&lt;=Rates!$F$15,'Claim Details'!$I$19="Yes"),Rates!$G$25,IF(AND(C194="A",'Claim Details'!$I$28&gt;=Rates!$F$14,'Claim Details'!$I$28&lt;=Rates!$F$15,'Claim Details'!$I$19="No"),Rates!$F$25,IF(AND(C194="A",'Claim Details'!$I$28&gt;=Rates!$H$14,'Claim Details'!$I$28&lt;=Rates!$H$15,'Claim Details'!$I$19="Yes"),Rates!$I$25,IF(AND(C194="A",'Claim Details'!$I$28&gt;=Rates!$H$14,'Claim Details'!$I$28&lt;=Rates!$H$15,'Claim Details'!$I$19="No"),Rates!$H$25,IF(AND(C194="A",'Claim Details'!$I$28&gt;=Rates!$J$14,'Claim Details'!$I$28&lt;=Rates!$J$15,'Claim Details'!$I$19="Yes"),Rates!$K$25,IF(AND(C194="A",'Claim Details'!$I$28&gt;=Rates!$J$14,'Claim Details'!$I$28&lt;=Rates!$J$15,'Claim Details'!$I$19="No"),Rates!$J$25,IF(AND(C194="B",'Claim Details'!$I$28&gt;=Rates!$D$14,'Claim Details'!$I$28&lt;=Rates!$D$15,'Claim Details'!$I$19="Yes"),Rates!$E$26,IF(AND(C194="B",'Claim Details'!$I$28&gt;=Rates!$D$14,'Claim Details'!$I$28&lt;=Rates!$D$15,'Claim Details'!$I$19="No"),Rates!$D$26,IF(AND(C194="B",'Claim Details'!$I$28&gt;=Rates!$F$14,'Claim Details'!$I$28&lt;=Rates!$F$15,'Claim Details'!$I$19="Yes"),Rates!$G$26,IF(AND(C194="B",'Claim Details'!$I$28&gt;=Rates!$F$14,'Claim Details'!$I$28&lt;=Rates!$F$15,'Claim Details'!$I$19="No"),Rates!$F$26,IF(AND(C194="B",'Claim Details'!$I$28&gt;=Rates!$H$14,'Claim Details'!$I$28&lt;=Rates!$H$15,'Claim Details'!$I$19="Yes"),Rates!$I$26,IF(AND(C194="B",'Claim Details'!$I$28&gt;=Rates!$H$14,'Claim Details'!$I$28&lt;=Rates!$H$15,'Claim Details'!$I$19="No"),Rates!$H$26,IF(AND(C194="B",'Claim Details'!$I$28&gt;=Rates!$J$14,'Claim Details'!$I$28&lt;=Rates!$J$15,'Claim Details'!$I$19="Yes"),Rates!$K$26,IF(AND(C194="B",'Claim Details'!$I$28&gt;=Rates!$J$14,'Claim Details'!$I$28&lt;=Rates!$J$15,'Claim Details'!$I$19="No"),Rates!$J$26,IF(AND(C194="C",'Claim Details'!$I$28&gt;=Rates!$D$14,'Claim Details'!$I$28&lt;=Rates!$D$15,'Claim Details'!$I$19="Yes"),Rates!$E$27,IF(AND(C194="C",'Claim Details'!$I$28&gt;=Rates!$D$14,'Claim Details'!$I$28&lt;=Rates!$D$15,'Claim Details'!$I$19="No"),Rates!$D$27,IF(AND(C194="C",'Claim Details'!$I$28&gt;=Rates!$F$14,'Claim Details'!$I$28&lt;=Rates!$F$15,'Claim Details'!$I$19="Yes"),Rates!$G$27,IF(AND(C194="C",'Claim Details'!$I$28&gt;=Rates!$F$14,'Claim Details'!$I$28&lt;=Rates!$F$15,'Claim Details'!$I$19="No"),Rates!$F$27,IF(AND(C194="C",'Claim Details'!$I$28&gt;=Rates!$H$14,'Claim Details'!$I$28&lt;=Rates!$H$15,'Claim Details'!$I$19="Yes"),Rates!$I$27,IF(AND(C194="C",'Claim Details'!$I$28&gt;=Rates!$H$14,'Claim Details'!$I$28&lt;=Rates!$H$15,'Claim Details'!$I$19="No"),Rates!$H$27,IF(AND(C194="C",'Claim Details'!$I$28&gt;=Rates!$J$14,'Claim Details'!$I$28&lt;=Rates!$J$15,'Claim Details'!$I$19="Yes"),Rates!$K$27,IF(AND(C194="C",'Claim Details'!$I$28&gt;=Rates!$J$14,'Claim Details'!$I$28&lt;=Rates!$J$15,'Claim Details'!$I$19="No"),Rates!$J$27,"£0.00"))))))))))))))))))))))))</f>
        <v>£0.00</v>
      </c>
      <c r="AZ194" s="189" t="str">
        <f>IF(AND(C194="A",'Claim Details'!$I$28&gt;=Rates!$D$14,'Claim Details'!$I$28&lt;=Rates!$D$15,'Claim Details'!$I$19="Yes"),Rates!$E$20,IF(AND(C194="A",'Claim Details'!$I$28&gt;=Rates!$D$14,'Claim Details'!$I$28&lt;=Rates!$D$15,'Claim Details'!$I$19="No"),Rates!$D$20,IF(AND(C194="A",'Claim Details'!$I$28&gt;=Rates!$F$14,'Claim Details'!$I$28&lt;=Rates!$F$15,'Claim Details'!$I$19="Yes"),Rates!$G$20,IF(AND(C194="A",'Claim Details'!$I$28&gt;=Rates!$F$14,'Claim Details'!$I$28&lt;=Rates!$F$15,'Claim Details'!$I$19="No"),Rates!$F$20,IF(AND(C194="A",'Claim Details'!$I$28&gt;=Rates!$H$14,'Claim Details'!$I$28&lt;=Rates!$H$15,'Claim Details'!$I$19="Yes"),Rates!$I$20,IF(AND(C194="A",'Claim Details'!$I$28&gt;=Rates!$H$14,'Claim Details'!$I$28&lt;=Rates!$H$15,'Claim Details'!$I$19="No"),Rates!$H$20,IF(AND(C194="A",'Claim Details'!$I$28&gt;=Rates!$J$14,'Claim Details'!$I$28&lt;=Rates!$J$15,'Claim Details'!$I$19="Yes"),Rates!$K$20,IF(AND(C194="A",'Claim Details'!$I$28&gt;=Rates!$J$14,'Claim Details'!$I$28&lt;=Rates!$J$15,'Claim Details'!$I$19="No"),Rates!$J$20,IF(AND(C194="B",'Claim Details'!$I$28&gt;=Rates!$D$14,'Claim Details'!$I$28&lt;=Rates!$D$15,'Claim Details'!$I$19="Yes"),Rates!$E$21,IF(AND(C194="B",'Claim Details'!$I$28&gt;=Rates!$D$14,'Claim Details'!$I$28&lt;=Rates!$D$15,'Claim Details'!$I$19="No"),Rates!$D$21,IF(AND(C194="B",'Claim Details'!$I$28&gt;=Rates!$F$14,'Claim Details'!$I$28&lt;=Rates!$F$15,'Claim Details'!$I$19="Yes"),Rates!$G$21,IF(AND(C194="B",'Claim Details'!$I$28&gt;=Rates!$F$14,'Claim Details'!$I$28&lt;=Rates!$F$15,'Claim Details'!$I$19="No"),Rates!$F$21,IF(AND(C194="B",'Claim Details'!$I$28&gt;=Rates!$H$14,'Claim Details'!$I$28&lt;=Rates!$H$15,'Claim Details'!$I$19="Yes"),Rates!$I$21,IF(AND(C194="B",'Claim Details'!$I$28&gt;=Rates!$H$14,'Claim Details'!$I$28&lt;=Rates!$H$15,'Claim Details'!$I$19="No"),Rates!$H$21,IF(AND(C194="B",'Claim Details'!$I$28&gt;=Rates!$J$14,'Claim Details'!$I$28&lt;=Rates!$J$15,'Claim Details'!$I$19="Yes"),Rates!$K$21,IF(AND(C194="B",'Claim Details'!$I$28&gt;=Rates!$J$14,'Claim Details'!$I$28&lt;=Rates!$J$15,'Claim Details'!$I$19="No"),Rates!$J$21,"£0.00"))))))))))))))))</f>
        <v>£0.00</v>
      </c>
      <c r="BA194" s="189" t="str">
        <f>IF(AND(C194="A",'Claim Details'!$I$28&gt;=Rates!$D$14,'Claim Details'!$I$28&lt;=Rates!$D$15,'Claim Details'!$I$19="Yes"),Rates!$E$22,IF(AND(C194="A",'Claim Details'!$I$28&gt;=Rates!$D$14,'Claim Details'!$I$28&lt;=Rates!$D$15,'Claim Details'!$I$19="No"),Rates!$D$22,IF(AND(C194="A",'Claim Details'!$I$28&gt;=Rates!$F$14,'Claim Details'!$I$28&lt;=Rates!$F$15,'Claim Details'!$I$19="Yes"),Rates!$G$22,IF(AND(C194="A",'Claim Details'!$I$28&gt;=Rates!$F$14,'Claim Details'!$I$28&lt;=Rates!$F$15,'Claim Details'!$I$19="No"),Rates!$F$22,IF(AND(C194="A",'Claim Details'!$I$28&gt;=Rates!$H$14,'Claim Details'!$I$28&lt;=Rates!$H$15,'Claim Details'!$I$19="Yes"),Rates!$I$22,IF(AND(C194="A",'Claim Details'!$I$28&gt;=Rates!$H$14,'Claim Details'!$I$28&lt;=Rates!$H$15,'Claim Details'!$I$19="No"),Rates!$H$22,IF(AND(C194="A",'Claim Details'!$I$28&gt;=Rates!$J$14,'Claim Details'!$I$28&lt;=Rates!$J$15,'Claim Details'!$I$19="Yes"),Rates!$K$22,IF(AND(C194="A",'Claim Details'!$I$28&gt;=Rates!$J$14,'Claim Details'!$I$28&lt;=Rates!$J$15,'Claim Details'!$I$19="No"),Rates!$J$22,IF(AND(C194="B",'Claim Details'!$I$28&gt;=Rates!$D$14,'Claim Details'!$I$28&lt;=Rates!$D$15,'Claim Details'!$I$19="Yes"),Rates!$E$23,IF(AND(C194="B",'Claim Details'!$I$28&gt;=Rates!$D$14,'Claim Details'!$I$28&lt;=Rates!$D$15,'Claim Details'!$I$19="No"),Rates!$D$23,IF(AND(C194="B",'Claim Details'!$I$28&gt;=Rates!$F$14,'Claim Details'!$I$28&lt;=Rates!$F$15,'Claim Details'!$I$19="Yes"),Rates!$G$23,IF(AND(C194="B",'Claim Details'!$I$28&gt;=Rates!$F$14,'Claim Details'!$I$28&lt;=Rates!$F$15,'Claim Details'!$I$19="No"),Rates!$F$23,IF(AND(C194="B",'Claim Details'!$I$28&gt;=Rates!$H$14,'Claim Details'!$I$28&lt;=Rates!$H$15,'Claim Details'!$I$19="Yes"),Rates!$I$23,IF(AND(C194="B",'Claim Details'!$I$28&gt;=Rates!$H$14,'Claim Details'!$I$28&lt;=Rates!$H$15,'Claim Details'!$I$19="No"),Rates!$H$23,IF(AND(C194="B",'Claim Details'!$I$28&gt;=Rates!$J$14,'Claim Details'!$I$28&lt;=Rates!$J$15,'Claim Details'!$I$19="Yes"),Rates!$K$23,IF(AND(C194="B",'Claim Details'!$I$28&gt;=Rates!$J$14,'Claim Details'!$I$28&lt;=Rates!$J$15,'Claim Details'!$I$19="No"),Rates!$J$23,IF(AND(C194="C",'Claim Details'!$I$28&gt;=Rates!$D$14,'Claim Details'!$I$28&lt;=Rates!$D$15,'Claim Details'!$I$19="Yes"),Rates!$E$24,IF(AND(C194="C",'Claim Details'!$I$28&gt;=Rates!$D$14,'Claim Details'!$I$28&lt;=Rates!$D$15,'Claim Details'!$I$19="No"),Rates!$D$24,IF(AND(C194="C",'Claim Details'!$I$28&gt;=Rates!$F$14,'Claim Details'!$I$28&lt;=Rates!$F$15,'Claim Details'!$I$19="Yes"),Rates!$G$24,IF(AND(C194="C",'Claim Details'!$I$28&gt;=Rates!$F$14,'Claim Details'!$I$28&lt;=Rates!$F$15,'Claim Details'!$I$19="No"),Rates!$F$24,IF(AND(C194="C",'Claim Details'!$I$28&gt;=Rates!$H$14,'Claim Details'!$I$28&lt;=Rates!$H$15,'Claim Details'!$I$19="Yes"),Rates!$I$24,IF(AND(C194="C",'Claim Details'!$I$28&gt;=Rates!$H$14,'Claim Details'!$I$28&lt;=Rates!$H$15,'Claim Details'!$I$19="No"),Rates!$H$24,IF(AND(C194="C",'Claim Details'!$I$28&gt;=Rates!$J$14,'Claim Details'!$I$28&lt;=Rates!$J$15,'Claim Details'!$I$19="Yes"),Rates!$K$24,IF(AND(C194="C",'Claim Details'!$I$28&gt;=Rates!$J$14,'Claim Details'!$I$28&lt;=Rates!$J$15,'Claim Details'!$I$19="No"),Rates!$J$24,"£0.00"))))))))))))))))))))))))</f>
        <v>£0.00</v>
      </c>
      <c r="BB194" s="189" t="str">
        <f t="shared" si="42"/>
        <v>£0.00</v>
      </c>
      <c r="BC194" s="1"/>
      <c r="BD194" s="189" t="str">
        <f>IF(AND(AE194="A",'Claim Details'!$I$28&gt;=Rates!$D$14,'Claim Details'!$I$28&lt;=Rates!$D$15,'Claim Details'!$I$19="Yes"),Rates!$J$17,IF(AND(AE194="A",'Claim Details'!$I$28&gt;=Rates!$D$14,'Claim Details'!$I$28&lt;=Rates!$D$15,'Claim Details'!$I$19="No"),Rates!$D$17,IF(AND(AE194="A",'Claim Details'!$I$28&gt;=Rates!$F$14,'Claim Details'!$I$28&lt;=Rates!$F$15,'Claim Details'!$I$19="Yes"),Rates!$G$17,IF(AND(AE194="A",'Claim Details'!$I$28&gt;=Rates!$F$14,'Claim Details'!$I$28&lt;=Rates!$F$15,'Claim Details'!$I$19="No"),Rates!$F$17,IF(AND(AE194="A",'Claim Details'!$I$28&gt;=Rates!$H$14,'Claim Details'!$I$28&lt;=Rates!$H$15,'Claim Details'!$I$19="Yes"),Rates!$I$17,IF(AND(AE194="A",'Claim Details'!$I$28&gt;=Rates!$H$14,'Claim Details'!$I$28&lt;=Rates!$H$15,'Claim Details'!$I$19="No"),Rates!$H$17,IF(AND(AE194="A",'Claim Details'!$I$28&gt;=Rates!$J$14,'Claim Details'!$I$28&lt;=Rates!$J$15,'Claim Details'!$I$19="Yes"),Rates!$K$17,IF(AND(AE194="A",'Claim Details'!$I$28&gt;=Rates!$J$14,'Claim Details'!$I$28&lt;=Rates!$J$15,'Claim Details'!$I$19="No"),Rates!$J$17,IF(AND(AE194="B",'Claim Details'!$I$28&gt;=Rates!$D$14,'Claim Details'!$I$28&lt;=Rates!$D$15,'Claim Details'!$I$19="Yes"),Rates!$E$18,IF(AND(AE194="B",'Claim Details'!$I$28&gt;=Rates!$D$14,'Claim Details'!$I$28&lt;=Rates!$D$15,'Claim Details'!$I$19="No"),Rates!$D$18,IF(AND(AE194="B",'Claim Details'!$I$28&gt;=Rates!$F$14,'Claim Details'!$I$28&lt;=Rates!$F$15,'Claim Details'!$I$19="Yes"),Rates!$G$18,IF(AND(AE194="B",'Claim Details'!$I$28&gt;=Rates!$F$14,'Claim Details'!$I$28&lt;=Rates!$F$15,'Claim Details'!$I$19="No"),Rates!$F$18,IF(AND(AE194="B",'Claim Details'!$I$28&gt;=Rates!$H$14,'Claim Details'!$I$28&lt;=Rates!$H$15,'Claim Details'!$I$19="Yes"),Rates!$I$18,IF(AND(AE194="B",'Claim Details'!$I$28&gt;=Rates!$H$14,'Claim Details'!$I$28&lt;=Rates!$H$15,'Claim Details'!$I$19="No"),Rates!$H$18,IF(AND(AE194="B",'Claim Details'!$I$28&gt;=Rates!$J$14,'Claim Details'!$I$28&lt;=Rates!$J$15,'Claim Details'!$I$19="Yes"),Rates!$K$18,IF(AND(AE194="B",'Claim Details'!$I$28&gt;=Rates!$J$14,'Claim Details'!$I$28&lt;=Rates!$J$15,'Claim Details'!$I$19="No"),Rates!$J$18,IF(AND(AE194="C",'Claim Details'!$I$28&gt;=Rates!$D$14,'Claim Details'!$I$28&lt;=Rates!$D$15,'Claim Details'!$I$19="Yes"),Rates!$E$19,IF(AND(AE194="C",'Claim Details'!$I$28&gt;=Rates!$D$14,'Claim Details'!$I$28&lt;=Rates!$D$15,'Claim Details'!$I$19="No"),Rates!$D$19,IF(AND(AE194="C",'Claim Details'!$I$28&gt;=Rates!$F$14,'Claim Details'!$I$28&lt;=Rates!$F$15,'Claim Details'!$I$19="Yes"),Rates!$G$19,IF(AND(AE194="C",'Claim Details'!$I$28&gt;=Rates!$F$14,'Claim Details'!$I$28&lt;=Rates!$F$15,'Claim Details'!$I$19="No"),Rates!$F$19,IF(AND(AE194="C",'Claim Details'!$I$28&gt;=Rates!$H$14,'Claim Details'!$I$28&lt;=Rates!$H$15,'Claim Details'!$I$19="Yes"),Rates!$I$19,IF(AND(AE194="C",'Claim Details'!$I$28&gt;=Rates!$H$14,'Claim Details'!$I$28&lt;=Rates!$H$15,'Claim Details'!$I$19="No"),Rates!$H$19,IF(AND(AE194="C",'Claim Details'!$I$28&gt;=Rates!$J$14,'Claim Details'!$I$28&lt;=Rates!$J$15,'Claim Details'!$I$19="Yes"),Rates!$K$19,IF(AND(AE194="C",'Claim Details'!$I$28&gt;=Rates!$J$14,'Claim Details'!$I$28&lt;=Rates!$J$15,'Claim Details'!$I$19="No"),Rates!$J$19,"£0.00"))))))))))))))))))))))))</f>
        <v>£0.00</v>
      </c>
      <c r="BE194" s="189" t="str">
        <f>IF(AND(AE194="A",'Claim Details'!$I$28&gt;=Rates!$D$14,'Claim Details'!$I$28&lt;=Rates!$D$15,'Claim Details'!$I$19="Yes"),Rates!$J$25,IF(AND(AE194="A",'Claim Details'!$I$28&gt;=Rates!$D$14,'Claim Details'!$I$28&lt;=Rates!$D$15,'Claim Details'!$I$19="No"),Rates!$D$25,IF(AND(AE194="A",'Claim Details'!$I$28&gt;=Rates!$F$14,'Claim Details'!$I$28&lt;=Rates!$F$15,'Claim Details'!$I$19="Yes"),Rates!$G$25,IF(AND(AE194="A",'Claim Details'!$I$28&gt;=Rates!$F$14,'Claim Details'!$I$28&lt;=Rates!$F$15,'Claim Details'!$I$19="No"),Rates!$F$25,IF(AND(AE194="A",'Claim Details'!$I$28&gt;=Rates!$H$14,'Claim Details'!$I$28&lt;=Rates!$H$15,'Claim Details'!$I$19="Yes"),Rates!$I$25,IF(AND(AE194="A",'Claim Details'!$I$28&gt;=Rates!$H$14,'Claim Details'!$I$28&lt;=Rates!$H$15,'Claim Details'!$I$19="No"),Rates!$H$25,IF(AND(AE194="A",'Claim Details'!$I$28&gt;=Rates!$J$14,'Claim Details'!$I$28&lt;=Rates!$J$15,'Claim Details'!$I$19="Yes"),Rates!$K$25,IF(AND(AE194="A",'Claim Details'!$I$28&gt;=Rates!$J$14,'Claim Details'!$I$28&lt;=Rates!$J$15,'Claim Details'!$I$19="No"),Rates!$J$25,IF(AND(AE194="B",'Claim Details'!$I$28&gt;=Rates!$D$14,'Claim Details'!$I$28&lt;=Rates!$D$15,'Claim Details'!$I$19="Yes"),Rates!$E$26,IF(AND(AE194="B",'Claim Details'!$I$28&gt;=Rates!$D$14,'Claim Details'!$I$28&lt;=Rates!$D$15,'Claim Details'!$I$19="No"),Rates!$D$26,IF(AND(AE194="B",'Claim Details'!$I$28&gt;=Rates!$F$14,'Claim Details'!$I$28&lt;=Rates!$F$15,'Claim Details'!$I$19="Yes"),Rates!$G$26,IF(AND(AE194="B",'Claim Details'!$I$28&gt;=Rates!$F$14,'Claim Details'!$I$28&lt;=Rates!$F$15,'Claim Details'!$I$19="No"),Rates!$F$26,IF(AND(AE194="B",'Claim Details'!$I$28&gt;=Rates!$H$14,'Claim Details'!$I$28&lt;=Rates!$H$15,'Claim Details'!$I$19="Yes"),Rates!$I$26,IF(AND(AE194="B",'Claim Details'!$I$28&gt;=Rates!$H$14,'Claim Details'!$I$28&lt;=Rates!$H$15,'Claim Details'!$I$19="No"),Rates!$H$26,IF(AND(AE194="B",'Claim Details'!$I$28&gt;=Rates!$J$14,'Claim Details'!$I$28&lt;=Rates!$J$15,'Claim Details'!$I$19="Yes"),Rates!$K$26,IF(AND(AE194="B",'Claim Details'!$I$28&gt;=Rates!$J$14,'Claim Details'!$I$28&lt;=Rates!$J$15,'Claim Details'!$I$19="No"),Rates!$J$26,IF(AND(AE194="C",'Claim Details'!$I$28&gt;=Rates!$D$14,'Claim Details'!$I$28&lt;=Rates!$D$15,'Claim Details'!$I$19="Yes"),Rates!$E$27,IF(AND(AE194="C",'Claim Details'!$I$28&gt;=Rates!$D$14,'Claim Details'!$I$28&lt;=Rates!$D$15,'Claim Details'!$I$19="No"),Rates!$D$27,IF(AND(AE194="C",'Claim Details'!$I$28&gt;=Rates!$F$14,'Claim Details'!$I$28&lt;=Rates!$F$15,'Claim Details'!$I$19="Yes"),Rates!$G$27,IF(AND(AE194="C",'Claim Details'!$I$28&gt;=Rates!$F$14,'Claim Details'!$I$28&lt;=Rates!$F$15,'Claim Details'!$I$19="No"),Rates!$F$27,IF(AND(AE194="C",'Claim Details'!$I$28&gt;=Rates!$H$14,'Claim Details'!$I$28&lt;=Rates!$H$15,'Claim Details'!$I$19="Yes"),Rates!$I$27,IF(AND(AE194="C",'Claim Details'!$I$28&gt;=Rates!$H$14,'Claim Details'!$I$28&lt;=Rates!$H$15,'Claim Details'!$I$19="No"),Rates!$H$27,IF(AND(AE194="C",'Claim Details'!$I$28&gt;=Rates!$J$14,'Claim Details'!$I$28&lt;=Rates!$J$15,'Claim Details'!$I$19="Yes"),Rates!$K$27,IF(AND(AE194="C",'Claim Details'!$I$28&gt;=Rates!$J$14,'Claim Details'!$I$28&lt;=Rates!$J$15,'Claim Details'!$I$19="No"),Rates!$J$27,"£0.00"))))))))))))))))))))))))</f>
        <v>£0.00</v>
      </c>
      <c r="BF194" s="189" t="str">
        <f>IF(AND(AE194="A",'Claim Details'!$I$28&gt;=Rates!$D$14,'Claim Details'!$I$28&lt;=Rates!$D$15,'Claim Details'!$I$19="Yes"),Rates!$E$20,IF(AND(AE194="A",'Claim Details'!$I$28&gt;=Rates!$D$14,'Claim Details'!$I$28&lt;=Rates!$D$15,'Claim Details'!$I$19="No"),Rates!$D$20,IF(AND(AE194="A",'Claim Details'!$I$28&gt;=Rates!$F$14,'Claim Details'!$I$28&lt;=Rates!$F$15,'Claim Details'!$I$19="Yes"),Rates!$G$20,IF(AND(AE194="A",'Claim Details'!$I$28&gt;=Rates!$F$14,'Claim Details'!$I$28&lt;=Rates!$F$15,'Claim Details'!$I$19="No"),Rates!$F$20,IF(AND(AE194="A",'Claim Details'!$I$28&gt;=Rates!$H$14,'Claim Details'!$I$28&lt;=Rates!$H$15,'Claim Details'!$I$19="Yes"),Rates!$I$20,IF(AND(AE194="A",'Claim Details'!$I$28&gt;=Rates!$H$14,'Claim Details'!$I$28&lt;=Rates!$H$15,'Claim Details'!$I$19="No"),Rates!$H$20,IF(AND(AE194="A",'Claim Details'!$I$28&gt;=Rates!$J$14,'Claim Details'!$I$28&lt;=Rates!$J$15,'Claim Details'!$I$19="Yes"),Rates!$K$20,IF(AND(AE194="A",'Claim Details'!$I$28&gt;=Rates!$J$14,'Claim Details'!$I$28&lt;=Rates!$J$15,'Claim Details'!$I$19="No"),Rates!$J$20,IF(AND(AE194="B",'Claim Details'!$I$28&gt;=Rates!$D$14,'Claim Details'!$I$28&lt;=Rates!$D$15,'Claim Details'!$I$19="Yes"),Rates!$E$21,IF(AND(AE194="B",'Claim Details'!$I$28&gt;=Rates!$D$14,'Claim Details'!$I$28&lt;=Rates!$D$15,'Claim Details'!$I$19="No"),Rates!$D$21,IF(AND(AE194="B",'Claim Details'!$I$28&gt;=Rates!$F$14,'Claim Details'!$I$28&lt;=Rates!$F$15,'Claim Details'!$I$19="Yes"),Rates!$G$21,IF(AND(AE194="B",'Claim Details'!$I$28&gt;=Rates!$F$14,'Claim Details'!$I$28&lt;=Rates!$F$15,'Claim Details'!$I$19="No"),Rates!$F$21,IF(AND(AE194="B",'Claim Details'!$I$28&gt;=Rates!$H$14,'Claim Details'!$I$28&lt;=Rates!$H$15,'Claim Details'!$I$19="Yes"),Rates!$I$21,IF(AND(AE194="B",'Claim Details'!$I$28&gt;=Rates!$H$14,'Claim Details'!$I$28&lt;=Rates!$H$15,'Claim Details'!$I$19="No"),Rates!$H$21,IF(AND(AE194="B",'Claim Details'!$I$28&gt;=Rates!$J$14,'Claim Details'!$I$28&lt;=Rates!$J$15,'Claim Details'!$I$19="Yes"),Rates!$K$21,IF(AND(AE194="B",'Claim Details'!$I$28&gt;=Rates!$J$14,'Claim Details'!$I$28&lt;=Rates!$J$15,'Claim Details'!$I$19="No"),Rates!$J$21,"£0.00"))))))))))))))))</f>
        <v>£0.00</v>
      </c>
      <c r="BG194" s="189" t="str">
        <f>IF(AND(AE194="A",'Claim Details'!$I$28&gt;=Rates!$D$14,'Claim Details'!$I$28&lt;=Rates!$D$15,'Claim Details'!$I$19="Yes"),Rates!$E$22,IF(AND(AE194="A",'Claim Details'!$I$28&gt;=Rates!$D$14,'Claim Details'!$I$28&lt;=Rates!$D$15,'Claim Details'!$I$19="No"),Rates!$D$22,IF(AND(AE194="A",'Claim Details'!$I$28&gt;=Rates!$F$14,'Claim Details'!$I$28&lt;=Rates!$F$15,'Claim Details'!$I$19="Yes"),Rates!$G$22,IF(AND(AE194="A",'Claim Details'!$I$28&gt;=Rates!$F$14,'Claim Details'!$I$28&lt;=Rates!$F$15,'Claim Details'!$I$19="No"),Rates!$F$22,IF(AND(AE194="A",'Claim Details'!$I$28&gt;=Rates!$H$14,'Claim Details'!$I$28&lt;=Rates!$H$15,'Claim Details'!$I$19="Yes"),Rates!$I$22,IF(AND(AE194="A",'Claim Details'!$I$28&gt;=Rates!$H$14,'Claim Details'!$I$28&lt;=Rates!$H$15,'Claim Details'!$I$19="No"),Rates!$H$22,IF(AND(AE194="A",'Claim Details'!$I$28&gt;=Rates!$J$14,'Claim Details'!$I$28&lt;=Rates!$J$15,'Claim Details'!$I$19="Yes"),Rates!$K$22,IF(AND(AE194="A",'Claim Details'!$I$28&gt;=Rates!$J$14,'Claim Details'!$I$28&lt;=Rates!$J$15,'Claim Details'!$I$19="No"),Rates!$J$22,IF(AND(AE194="B",'Claim Details'!$I$28&gt;=Rates!$D$14,'Claim Details'!$I$28&lt;=Rates!$D$15,'Claim Details'!$I$19="Yes"),Rates!$E$23,IF(AND(AE194="B",'Claim Details'!$I$28&gt;=Rates!$D$14,'Claim Details'!$I$28&lt;=Rates!$D$15,'Claim Details'!$I$19="No"),Rates!$D$23,IF(AND(AE194="B",'Claim Details'!$I$28&gt;=Rates!$F$14,'Claim Details'!$I$28&lt;=Rates!$F$15,'Claim Details'!$I$19="Yes"),Rates!$G$23,IF(AND(AE194="B",'Claim Details'!$I$28&gt;=Rates!$F$14,'Claim Details'!$I$28&lt;=Rates!$F$15,'Claim Details'!$I$19="No"),Rates!$F$23,IF(AND(AE194="B",'Claim Details'!$I$28&gt;=Rates!$H$14,'Claim Details'!$I$28&lt;=Rates!$H$15,'Claim Details'!$I$19="Yes"),Rates!$I$23,IF(AND(AE194="B",'Claim Details'!$I$28&gt;=Rates!$H$14,'Claim Details'!$I$28&lt;=Rates!$H$15,'Claim Details'!$I$19="No"),Rates!$H$23,IF(AND(AE194="B",'Claim Details'!$I$28&gt;=Rates!$J$14,'Claim Details'!$I$28&lt;=Rates!$J$15,'Claim Details'!$I$19="Yes"),Rates!$K$23,IF(AND(AE194="B",'Claim Details'!$I$28&gt;=Rates!$J$14,'Claim Details'!$I$28&lt;=Rates!$J$15,'Claim Details'!$I$19="No"),Rates!$J$23,IF(AND(AE194="C",'Claim Details'!$I$28&gt;=Rates!$D$14,'Claim Details'!$I$28&lt;=Rates!$D$15,'Claim Details'!$I$19="Yes"),Rates!$E$24,IF(AND(AE194="C",'Claim Details'!$I$28&gt;=Rates!$D$14,'Claim Details'!$I$28&lt;=Rates!$D$15,'Claim Details'!$I$19="No"),Rates!$D$24,IF(AND(AE194="C",'Claim Details'!$I$28&gt;=Rates!$F$14,'Claim Details'!$I$28&lt;=Rates!$F$15,'Claim Details'!$I$19="Yes"),Rates!$G$24,IF(AND(AE194="C",'Claim Details'!$I$28&gt;=Rates!$F$14,'Claim Details'!$I$28&lt;=Rates!$F$15,'Claim Details'!$I$19="No"),Rates!$F$24,IF(AND(AE194="C",'Claim Details'!$I$28&gt;=Rates!$H$14,'Claim Details'!$I$28&lt;=Rates!$H$15,'Claim Details'!$I$19="Yes"),Rates!$I$24,IF(AND(AE194="C",'Claim Details'!$I$28&gt;=Rates!$H$14,'Claim Details'!$I$28&lt;=Rates!$H$15,'Claim Details'!$I$19="No"),Rates!$H$24,IF(AND(AE194="C",'Claim Details'!$I$28&gt;=Rates!$J$14,'Claim Details'!$I$28&lt;=Rates!$J$15,'Claim Details'!$I$19="Yes"),Rates!$K$24,IF(AND(AE194="C",'Claim Details'!$I$28&gt;=Rates!$J$14,'Claim Details'!$I$28&lt;=Rates!$J$15,'Claim Details'!$I$19="No"),Rates!$J$24,"£0.00"))))))))))))))))))))))))</f>
        <v>£0.00</v>
      </c>
      <c r="BH194" s="189" t="str">
        <f t="shared" si="43"/>
        <v>£0.00</v>
      </c>
      <c r="BI194" s="189">
        <f t="shared" si="44"/>
        <v>0</v>
      </c>
      <c r="BO194" s="202" t="str">
        <f>IF(H194="","£0.00",IF(AP194="4","£0.00",IF(AP194="5","£0.00",IF(AP194="1","£0.00",((AQ194*H194)*'Claim Details'!$F$111)/100))))</f>
        <v>£0.00</v>
      </c>
      <c r="BP194" s="202" t="str">
        <f>IF(T194="","£0.00",IF(AP194="4","£0.00",IF(AP194="5","£0.00",IF(AP194="1","£0.00",((AR194*T194)*'Claim Details'!$N$111)/100))))</f>
        <v>£0.00</v>
      </c>
      <c r="BQ194" s="202" t="str">
        <f>IF(AI194="","£0.00",IF(AP194="4","£0.00",IF(AP194="5","£0.00",IF(AP194="1","£0.00",((BI194*AI194)*'Claim Details'!$W$111)/100))))</f>
        <v>£0.00</v>
      </c>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row>
    <row r="195" spans="1:97" ht="15">
      <c r="A195" s="145"/>
      <c r="B195" s="91"/>
      <c r="C195" s="96"/>
      <c r="D195" s="97"/>
      <c r="E195" s="98"/>
      <c r="F195" s="89"/>
      <c r="G195" s="99"/>
      <c r="H195" s="100"/>
      <c r="I195" s="221" t="str">
        <f t="shared" si="34"/>
        <v>£0.00</v>
      </c>
      <c r="J195" s="101"/>
      <c r="K195" s="100"/>
      <c r="L195" s="221" t="str">
        <f t="shared" si="35"/>
        <v>£0.00</v>
      </c>
      <c r="M195" s="101"/>
      <c r="N195" s="102"/>
      <c r="O195" s="145"/>
      <c r="P195" s="77"/>
      <c r="Q195" s="87"/>
      <c r="R195" s="87"/>
      <c r="S195" s="87"/>
      <c r="T195" s="149" t="str">
        <f t="shared" si="36"/>
        <v/>
      </c>
      <c r="U195" s="87" t="str">
        <f t="shared" si="45"/>
        <v/>
      </c>
      <c r="V195" s="87"/>
      <c r="W195" s="53" t="str">
        <f t="shared" si="37"/>
        <v>£0.00</v>
      </c>
      <c r="X195" s="53"/>
      <c r="Y195" s="87"/>
      <c r="Z195" s="78"/>
      <c r="AA195" s="79"/>
      <c r="AB195" s="160"/>
      <c r="AC195" s="98"/>
      <c r="AD195" s="225"/>
      <c r="AE195" s="235" t="str">
        <f t="shared" si="38"/>
        <v/>
      </c>
      <c r="AF195" s="87" t="str">
        <f t="shared" si="39"/>
        <v/>
      </c>
      <c r="AG195" s="53"/>
      <c r="AH195" s="224"/>
      <c r="AI195" s="226" t="str">
        <f t="shared" si="31"/>
        <v/>
      </c>
      <c r="AJ195" s="236" t="str">
        <f t="shared" si="40"/>
        <v>£0.00</v>
      </c>
      <c r="AK195" s="31"/>
      <c r="AL195" s="1"/>
      <c r="AM195" s="1"/>
      <c r="AN195" s="1"/>
      <c r="AO195" s="1"/>
      <c r="AP195" s="1" t="str">
        <f t="shared" si="32"/>
        <v/>
      </c>
      <c r="AQ195" s="27">
        <f t="shared" si="33"/>
        <v>0</v>
      </c>
      <c r="AR195" s="189">
        <f t="shared" si="41"/>
        <v>0</v>
      </c>
      <c r="AS195" s="190" t="str">
        <f>IF(AND(C195="A",'Claim Details'!$E$28&gt;=Rates!$D$14,'Claim Details'!$E$28&lt;=Rates!$D$15,'Claim Details'!$E$19="Yes"),Rates!$E$17,IF(AND(C195="A",'Claim Details'!$E$28&gt;=Rates!$D$14,'Claim Details'!$E$28&lt;=Rates!$D$15,'Claim Details'!$E$19="No"),Rates!$D$17,IF(AND(C195="A",'Claim Details'!$E$28&gt;=Rates!$F$14,'Claim Details'!$E$28&lt;=Rates!$F$15,'Claim Details'!$E$19="Yes"),Rates!$G$17,IF(AND(C195="A",'Claim Details'!$E$28&gt;=Rates!$F$14,'Claim Details'!$E$28&lt;=Rates!$F$15,'Claim Details'!$E$19="No"),Rates!$F$17,IF(AND(C195="A",'Claim Details'!$E$28&gt;=Rates!$H$14,'Claim Details'!$E$28&lt;=Rates!$H$15,'Claim Details'!$E$19="Yes"),Rates!$I$17,IF(AND(C195="A",'Claim Details'!$E$28&gt;=Rates!$H$14,'Claim Details'!$E$28&lt;=Rates!$H$15,'Claim Details'!$E$19="No"),Rates!$H$17,IF(AND(C195="A",'Claim Details'!$E$28&gt;=Rates!$J$14,'Claim Details'!$E$28&lt;=Rates!$J$15,'Claim Details'!$E$19="Yes"),Rates!$K$17,IF(AND(C195="A",'Claim Details'!$E$28&gt;=Rates!$J$14,'Claim Details'!$E$28&lt;=Rates!$J$15,'Claim Details'!$E$19="No"),Rates!$J$17,IF(AND(C195="B",'Claim Details'!$E$28&gt;=Rates!$D$14,'Claim Details'!$E$28&lt;=Rates!$D$15,'Claim Details'!$E$19="Yes"),Rates!$E$18,IF(AND(C195="B",'Claim Details'!$E$28&gt;=Rates!$D$14,'Claim Details'!$E$28&lt;=Rates!$D$15,'Claim Details'!$E$19="No"),Rates!$D$18,IF(AND(C195="B",'Claim Details'!$E$28&gt;=Rates!$F$14,'Claim Details'!$E$28&lt;=Rates!$F$15,'Claim Details'!$E$19="Yes"),Rates!$G$18,IF(AND(C195="B",'Claim Details'!$E$28&gt;=Rates!$F$14,'Claim Details'!$E$28&lt;=Rates!$F$15,'Claim Details'!$E$19="No"),Rates!$F$18,IF(AND(C195="B",'Claim Details'!$E$28&gt;=Rates!$H$14,'Claim Details'!$E$28&lt;=Rates!$H$15,'Claim Details'!$E$19="Yes"),Rates!$I$18,IF(AND(C195="B",'Claim Details'!$E$28&gt;=Rates!$H$14,'Claim Details'!$E$28&lt;=Rates!$H$15,'Claim Details'!$E$19="No"),Rates!$H$18,IF(AND(C195="B",'Claim Details'!$E$28&gt;=Rates!$J$14,'Claim Details'!$E$28&lt;=Rates!$J$15,'Claim Details'!$E$19="Yes"),Rates!$K$18,IF(AND(C195="B",'Claim Details'!$E$28&gt;=Rates!$J$14,'Claim Details'!$E$28&lt;=Rates!$J$15,'Claim Details'!$E$19="No"),Rates!$J$18,IF(AND(C195="C",'Claim Details'!$E$28&gt;=Rates!$D$14,'Claim Details'!$E$28&lt;=Rates!$D$15,'Claim Details'!$E$19="Yes"),Rates!$E$19,IF(AND(C195="C",'Claim Details'!$E$28&gt;=Rates!$D$14,'Claim Details'!$E$28&lt;=Rates!$D$15,'Claim Details'!$E$19="No"),Rates!$D$19,IF(AND(C195="C",'Claim Details'!$E$28&gt;=Rates!$F$14,'Claim Details'!$E$28&lt;=Rates!$F$15,'Claim Details'!$E$19="Yes"),Rates!$G$19,IF(AND(C195="C",'Claim Details'!$E$28&gt;=Rates!$F$14,'Claim Details'!$E$28&lt;=Rates!$F$15,'Claim Details'!$E$19="No"),Rates!$F$19,IF(AND(C195="C",'Claim Details'!$E$28&gt;=Rates!$H$14,'Claim Details'!$E$28&lt;=Rates!$H$15,'Claim Details'!$E$19="Yes"),Rates!$I$19,IF(AND(C195="C",'Claim Details'!$E$28&gt;=Rates!$H$14,'Claim Details'!$E$28&lt;=Rates!$H$15,'Claim Details'!$E$19="No"),Rates!$H$19,IF(AND(C195="C",'Claim Details'!$E$28&gt;=Rates!$J$14,'Claim Details'!$E$28&lt;=Rates!$J$15,'Claim Details'!$E$19="Yes"),Rates!$K$19,IF(AND(C195="C",'Claim Details'!$E$28&gt;=Rates!$J$14,'Claim Details'!$E$28&lt;=Rates!$J$15,'Claim Details'!$E$19="No"),Rates!$J$19,"£0.00"))))))))))))))))))))))))</f>
        <v>£0.00</v>
      </c>
      <c r="AT195" s="189" t="str">
        <f>IF(AND(C195="A",'Claim Details'!$E$28&gt;=Rates!$D$14,'Claim Details'!$E$28&lt;=Rates!$D$15,'Claim Details'!$E$19="Yes"),Rates!$E$25,IF(AND(C195="A",'Claim Details'!$E$28&gt;=Rates!$D$14,'Claim Details'!$E$28&lt;=Rates!$D$15,'Claim Details'!$E$19="No"),Rates!$D$25,IF(AND(C195="A",'Claim Details'!$E$28&gt;=Rates!$F$14,'Claim Details'!$E$28&lt;=Rates!$F$15,'Claim Details'!$E$19="Yes"),Rates!$G$25,IF(AND(C195="A",'Claim Details'!$E$28&gt;=Rates!$F$14,'Claim Details'!$E$28&lt;=Rates!$F$15,'Claim Details'!$E$19="No"),Rates!$F$25,IF(AND(C195="A",'Claim Details'!$E$28&gt;=Rates!$H$14,'Claim Details'!$E$28&lt;=Rates!$H$15,'Claim Details'!$E$19="Yes"),Rates!$I$25,IF(AND(C195="A",'Claim Details'!$E$28&gt;=Rates!$H$14,'Claim Details'!$E$28&lt;=Rates!$H$15,'Claim Details'!$E$19="No"),Rates!$H$25,IF(AND(C195="A",'Claim Details'!$E$28&gt;=Rates!$J$14,'Claim Details'!$E$28&lt;=Rates!$J$15,'Claim Details'!$E$19="Yes"),Rates!$K$25,IF(AND(C195="A",'Claim Details'!$E$28&gt;=Rates!$J$14,'Claim Details'!$E$28&lt;=Rates!$J$15,'Claim Details'!$E$19="No"),Rates!$J$25,IF(AND(C195="B",'Claim Details'!$E$28&gt;=Rates!$D$14,'Claim Details'!$E$28&lt;=Rates!$D$15,'Claim Details'!$E$19="Yes"),Rates!$E$26,IF(AND(C195="B",'Claim Details'!$E$28&gt;=Rates!$D$14,'Claim Details'!$E$28&lt;=Rates!$D$15,'Claim Details'!$E$19="No"),Rates!$D$26,IF(AND(C195="B",'Claim Details'!$E$28&gt;=Rates!$F$14,'Claim Details'!$E$28&lt;=Rates!$F$15,'Claim Details'!$E$19="Yes"),Rates!$G$26,IF(AND(C195="B",'Claim Details'!$E$28&gt;=Rates!$F$14,'Claim Details'!$E$28&lt;=Rates!$F$15,'Claim Details'!$E$19="No"),Rates!$F$26,IF(AND(C195="B",'Claim Details'!$E$28&gt;=Rates!$H$14,'Claim Details'!$E$28&lt;=Rates!$H$15,'Claim Details'!$E$19="Yes"),Rates!$I$26,IF(AND(C195="B",'Claim Details'!$E$28&gt;=Rates!$H$14,'Claim Details'!$E$28&lt;=Rates!$H$15,'Claim Details'!$E$19="No"),Rates!$H$26,IF(AND(C195="B",'Claim Details'!$E$28&gt;=Rates!$J$14,'Claim Details'!$E$28&lt;=Rates!$J$15,'Claim Details'!$E$19="Yes"),Rates!$K$26,IF(AND(C195="B",'Claim Details'!$E$28&gt;=Rates!$J$14,'Claim Details'!$E$28&lt;=Rates!$J$15,'Claim Details'!$E$19="No"),Rates!$J$26,IF(AND(C195="C",'Claim Details'!$E$28&gt;=Rates!$D$14,'Claim Details'!$E$28&lt;=Rates!$D$15,'Claim Details'!$E$19="Yes"),Rates!$E$27,IF(AND(C195="C",'Claim Details'!$E$28&gt;=Rates!$D$14,'Claim Details'!$E$28&lt;=Rates!$D$15,'Claim Details'!$E$19="No"),Rates!$D$27,IF(AND(C195="C",'Claim Details'!$E$28&gt;=Rates!$F$14,'Claim Details'!$E$28&lt;=Rates!$F$15,'Claim Details'!$E$19="Yes"),Rates!$G$27,IF(AND(C195="C",'Claim Details'!$E$28&gt;=Rates!$F$14,'Claim Details'!$E$28&lt;=Rates!$F$15,'Claim Details'!$E$19="No"),Rates!$F$27,IF(AND(C195="C",'Claim Details'!$E$28&gt;=Rates!$H$14,'Claim Details'!$E$28&lt;=Rates!$H$15,'Claim Details'!$E$19="Yes"),Rates!$I$27,IF(AND(C195="C",'Claim Details'!$E$28&gt;=Rates!$H$14,'Claim Details'!$E$28&lt;=Rates!$H$15,'Claim Details'!$E$19="No"),Rates!$H$27,IF(AND(C195="C",'Claim Details'!$E$28&gt;=Rates!$J$14,'Claim Details'!$E$28&lt;=Rates!$J$15,'Claim Details'!$E$19="Yes"),Rates!$K$27,IF(AND(C195="C",'Claim Details'!$E$28&gt;=Rates!$J$14,'Claim Details'!$E$28&lt;=Rates!$J$15,'Claim Details'!$E$19="No"),Rates!$J$27,"£0.00"))))))))))))))))))))))))</f>
        <v>£0.00</v>
      </c>
      <c r="AU195" s="191" t="str">
        <f>IF(AND(C195="A",'Claim Details'!$E$28&gt;=Rates!$D$14,'Claim Details'!$E$28&lt;=Rates!$D$15,'Claim Details'!$E$19="Yes"),Rates!$E$20,IF(AND(C195="A",'Claim Details'!$E$28&gt;=Rates!$D$14,'Claim Details'!$E$28&lt;=Rates!$D$15,'Claim Details'!$E$19="No"),Rates!$D$20,IF(AND(C195="A",'Claim Details'!$E$28&gt;=Rates!$F$14,'Claim Details'!$E$28&lt;=Rates!$F$15,'Claim Details'!$E$19="Yes"),Rates!$G$20,IF(AND(C195="A",'Claim Details'!$E$28&gt;=Rates!$F$14,'Claim Details'!$E$28&lt;=Rates!$F$15,'Claim Details'!$E$19="No"),Rates!$F$20,IF(AND(C195="A",'Claim Details'!$E$28&gt;=Rates!$H$14,'Claim Details'!$E$28&lt;=Rates!$H$15,'Claim Details'!$E$19="Yes"),Rates!$I$20,IF(AND(C195="A",'Claim Details'!$E$28&gt;=Rates!$H$14,'Claim Details'!$E$28&lt;=Rates!$H$15,'Claim Details'!$E$19="No"),Rates!$H$20,IF(AND(C195="A",'Claim Details'!$E$28&gt;=Rates!$J$14,'Claim Details'!$E$28&lt;=Rates!$J$15,'Claim Details'!$E$19="Yes"),Rates!$K$20,IF(AND(C195="A",'Claim Details'!$E$28&gt;=Rates!$J$14,'Claim Details'!$E$28&lt;=Rates!$J$15,'Claim Details'!$E$19="No"),Rates!$J$20,IF(AND(C195="B",'Claim Details'!$E$28&gt;=Rates!$D$14,'Claim Details'!$E$28&lt;=Rates!$D$15,'Claim Details'!$E$19="Yes"),Rates!$E$21,IF(AND(C195="B",'Claim Details'!$E$28&gt;=Rates!$D$14,'Claim Details'!$E$28&lt;=Rates!$D$15,'Claim Details'!$E$19="No"),Rates!$D$21,IF(AND(C195="B",'Claim Details'!$E$28&gt;=Rates!$F$14,'Claim Details'!$E$28&lt;=Rates!$F$15,'Claim Details'!$E$19="Yes"),Rates!$G$21,IF(AND(C195="B",'Claim Details'!$E$28&gt;=Rates!$F$14,'Claim Details'!$E$28&lt;=Rates!$F$15,'Claim Details'!$E$19="No"),Rates!$F$21,IF(AND(C195="B",'Claim Details'!$E$28&gt;=Rates!$H$14,'Claim Details'!$E$28&lt;=Rates!$H$15,'Claim Details'!$E$19="Yes"),Rates!$I$21,IF(AND(C195="B",'Claim Details'!$E$28&gt;=Rates!$H$14,'Claim Details'!$E$28&lt;=Rates!$H$15,'Claim Details'!$E$19="No"),Rates!$H$21,IF(AND(C195="B",'Claim Details'!$E$28&gt;=Rates!$J$14,'Claim Details'!$E$28&lt;=Rates!$J$15,'Claim Details'!$E$19="Yes"),Rates!$K$21,IF(AND(C195="B",'Claim Details'!$E$28&gt;=Rates!$J$14,'Claim Details'!$E$28&lt;=Rates!$J$15,'Claim Details'!$E$19="No"),Rates!$J$21,"£0.00"))))))))))))))))</f>
        <v>£0.00</v>
      </c>
      <c r="AV195" s="191" t="str">
        <f>IF(AND(C195="A",'Claim Details'!$E$28&gt;=Rates!$D$14,'Claim Details'!$E$28&lt;=Rates!$D$15,'Claim Details'!$E$19="Yes"),Rates!$E$22,IF(AND(C195="A",'Claim Details'!$E$28&gt;=Rates!$D$14,'Claim Details'!$E$28&lt;=Rates!$D$15,'Claim Details'!$E$19="No"),Rates!$D$22,IF(AND(C195="A",'Claim Details'!$E$28&gt;=Rates!$F$14,'Claim Details'!$E$28&lt;=Rates!$F$15,'Claim Details'!$E$19="Yes"),Rates!$G$22,IF(AND(C195="A",'Claim Details'!$E$28&gt;=Rates!$F$14,'Claim Details'!$E$28&lt;=Rates!$F$15,'Claim Details'!$E$19="No"),Rates!$F$22,IF(AND(C195="A",'Claim Details'!$E$28&gt;=Rates!$H$14,'Claim Details'!$E$28&lt;=Rates!$H$15,'Claim Details'!$E$19="Yes"),Rates!$I$22,IF(AND(C195="A",'Claim Details'!$E$28&gt;=Rates!$H$14,'Claim Details'!$E$28&lt;=Rates!$H$15,'Claim Details'!$E$19="No"),Rates!$H$22,IF(AND(C195="A",'Claim Details'!$E$28&gt;=Rates!$J$14,'Claim Details'!$E$28&lt;=Rates!$J$15,'Claim Details'!$E$19="Yes"),Rates!$K$22,IF(AND(C195="A",'Claim Details'!$E$28&gt;=Rates!$J$14,'Claim Details'!$E$28&lt;=Rates!$J$15,'Claim Details'!$E$19="No"),Rates!$J$22,IF(AND(C195="B",'Claim Details'!$E$28&gt;=Rates!$D$14,'Claim Details'!$E$28&lt;=Rates!$D$15,'Claim Details'!$E$19="Yes"),Rates!$E$23,IF(AND(C195="B",'Claim Details'!$E$28&gt;=Rates!$D$14,'Claim Details'!$E$28&lt;=Rates!$D$15,'Claim Details'!$E$19="No"),Rates!$D$23,IF(AND(C195="B",'Claim Details'!$E$28&gt;=Rates!$F$14,'Claim Details'!$E$28&lt;=Rates!$F$15,'Claim Details'!$E$19="Yes"),Rates!$G$23,IF(AND(C195="B",'Claim Details'!$E$28&gt;=Rates!$F$14,'Claim Details'!$E$28&lt;=Rates!$F$15,'Claim Details'!$E$19="No"),Rates!$F$23,IF(AND(C195="B",'Claim Details'!$E$28&gt;=Rates!$H$14,'Claim Details'!$E$28&lt;=Rates!$H$15,'Claim Details'!$E$19="Yes"),Rates!$I$23,IF(AND(C195="B",'Claim Details'!$E$28&gt;=Rates!$H$14,'Claim Details'!$E$28&lt;=Rates!$H$15,'Claim Details'!$E$19="No"),Rates!$H$23,IF(AND(C195="B",'Claim Details'!$E$28&gt;=Rates!$J$14,'Claim Details'!$E$28&lt;=Rates!$J$15,'Claim Details'!$E$19="Yes"),Rates!$K$23,IF(AND(C195="B",'Claim Details'!$E$28&gt;=Rates!$J$14,'Claim Details'!$E$28&lt;=Rates!$J$15,'Claim Details'!$E$19="No"),Rates!$J$23,IF(AND(C195="C",'Claim Details'!$E$28&gt;=Rates!$D$14,'Claim Details'!$E$28&lt;=Rates!$D$15,'Claim Details'!$E$19="Yes"),Rates!$E$24,IF(AND(C195="C",'Claim Details'!$E$28&gt;=Rates!$D$14,'Claim Details'!$E$28&lt;=Rates!$D$15,'Claim Details'!$E$19="No"),Rates!$D$24,IF(AND(C195="C",'Claim Details'!$E$28&gt;=Rates!$F$14,'Claim Details'!$E$28&lt;=Rates!$F$15,'Claim Details'!$E$19="Yes"),Rates!$G$24,IF(AND(C195="C",'Claim Details'!$E$28&gt;=Rates!$F$14,'Claim Details'!$E$28&lt;=Rates!$F$15,'Claim Details'!$E$19="No"),Rates!$F$24,IF(AND(C195="C",'Claim Details'!$E$28&gt;=Rates!$H$14,'Claim Details'!$E$28&lt;=Rates!$H$15,'Claim Details'!$E$19="Yes"),Rates!$I$24,IF(AND(C195="C",'Claim Details'!$E$28&gt;=Rates!$H$14,'Claim Details'!$E$28&lt;=Rates!$H$15,'Claim Details'!$E$19="No"),Rates!$H$24,IF(AND(C195="C",'Claim Details'!$E$28&gt;=Rates!$J$14,'Claim Details'!$E$28&lt;=Rates!$J$15,'Claim Details'!$E$19="Yes"),Rates!$K$24,IF(AND(C195="C",'Claim Details'!$E$28&gt;=Rates!$J$14,'Claim Details'!$E$28&lt;=Rates!$J$15,'Claim Details'!$E$19="No"),Rates!$J$24,"£0.00"))))))))))))))))))))))))</f>
        <v>£0.00</v>
      </c>
      <c r="AW195" s="1"/>
      <c r="AX195" s="189" t="str">
        <f>IF(AND(U195="A",'Claim Details'!$I$28&gt;=Rates!$D$14,'Claim Details'!$I$28&lt;=Rates!$D$15,'Claim Details'!$I$19="Yes"),Rates!$J$17,IF(AND(U195="A",'Claim Details'!$I$28&gt;=Rates!$D$14,'Claim Details'!$I$28&lt;=Rates!$D$15,'Claim Details'!$I$19="No"),Rates!$D$17,IF(AND(U195="A",'Claim Details'!$I$28&gt;=Rates!$F$14,'Claim Details'!$I$28&lt;=Rates!$F$15,'Claim Details'!$I$19="Yes"),Rates!$G$17,IF(AND(U195="A",'Claim Details'!$I$28&gt;=Rates!$F$14,'Claim Details'!$I$28&lt;=Rates!$F$15,'Claim Details'!$I$19="No"),Rates!$F$17,IF(AND(U195="A",'Claim Details'!$I$28&gt;=Rates!$H$14,'Claim Details'!$I$28&lt;=Rates!$H$15,'Claim Details'!$I$19="Yes"),Rates!$I$17,IF(AND(U195="A",'Claim Details'!$I$28&gt;=Rates!$H$14,'Claim Details'!$I$28&lt;=Rates!$H$15,'Claim Details'!$I$19="No"),Rates!$H$17,IF(AND(U195="A",'Claim Details'!$I$28&gt;=Rates!$J$14,'Claim Details'!$I$28&lt;=Rates!$J$15,'Claim Details'!$I$19="Yes"),Rates!$K$17,IF(AND(U195="A",'Claim Details'!$I$28&gt;=Rates!$J$14,'Claim Details'!$I$28&lt;=Rates!$J$15,'Claim Details'!$I$19="No"),Rates!$J$17,IF(AND(U195="B",'Claim Details'!$I$28&gt;=Rates!$D$14,'Claim Details'!$I$28&lt;=Rates!$D$15,'Claim Details'!$I$19="Yes"),Rates!$E$18,IF(AND(U195="B",'Claim Details'!$I$28&gt;=Rates!$D$14,'Claim Details'!$I$28&lt;=Rates!$D$15,'Claim Details'!$I$19="No"),Rates!$D$18,IF(AND(U195="B",'Claim Details'!$I$28&gt;=Rates!$F$14,'Claim Details'!$I$28&lt;=Rates!$F$15,'Claim Details'!$I$19="Yes"),Rates!$G$18,IF(AND(U195="B",'Claim Details'!$I$28&gt;=Rates!$F$14,'Claim Details'!$I$28&lt;=Rates!$F$15,'Claim Details'!$I$19="No"),Rates!$F$18,IF(AND(U195="B",'Claim Details'!$I$28&gt;=Rates!$H$14,'Claim Details'!$I$28&lt;=Rates!$H$15,'Claim Details'!$I$19="Yes"),Rates!$I$18,IF(AND(U195="B",'Claim Details'!$I$28&gt;=Rates!$H$14,'Claim Details'!$I$28&lt;=Rates!$H$15,'Claim Details'!$I$19="No"),Rates!$H$18,IF(AND(U195="B",'Claim Details'!$I$28&gt;=Rates!$J$14,'Claim Details'!$I$28&lt;=Rates!$J$15,'Claim Details'!$I$19="Yes"),Rates!$K$18,IF(AND(U195="B",'Claim Details'!$I$28&gt;=Rates!$J$14,'Claim Details'!$I$28&lt;=Rates!$J$15,'Claim Details'!$I$19="No"),Rates!$J$18,IF(AND(U195="C",'Claim Details'!$I$28&gt;=Rates!$D$14,'Claim Details'!$I$28&lt;=Rates!$D$15,'Claim Details'!$I$19="Yes"),Rates!$E$19,IF(AND(U195="C",'Claim Details'!$I$28&gt;=Rates!$D$14,'Claim Details'!$I$28&lt;=Rates!$D$15,'Claim Details'!$I$19="No"),Rates!$D$19,IF(AND(U195="C",'Claim Details'!$I$28&gt;=Rates!$F$14,'Claim Details'!$I$28&lt;=Rates!$F$15,'Claim Details'!$I$19="Yes"),Rates!$G$19,IF(AND(U195="C",'Claim Details'!$I$28&gt;=Rates!$F$14,'Claim Details'!$I$28&lt;=Rates!$F$15,'Claim Details'!$I$19="No"),Rates!$F$19,IF(AND(U195="C",'Claim Details'!$I$28&gt;=Rates!$H$14,'Claim Details'!$I$28&lt;=Rates!$H$15,'Claim Details'!$I$19="Yes"),Rates!$I$19,IF(AND(U195="C",'Claim Details'!$I$28&gt;=Rates!$H$14,'Claim Details'!$I$28&lt;=Rates!$H$15,'Claim Details'!$I$19="No"),Rates!$H$19,IF(AND(U195="C",'Claim Details'!$I$28&gt;=Rates!$J$14,'Claim Details'!$I$28&lt;=Rates!$J$15,'Claim Details'!$I$19="Yes"),Rates!$K$19,IF(AND(U195="C",'Claim Details'!$I$28&gt;=Rates!$J$14,'Claim Details'!$I$28&lt;=Rates!$J$15,'Claim Details'!$I$19="No"),Rates!$J$19,"£0.00"))))))))))))))))))))))))</f>
        <v>£0.00</v>
      </c>
      <c r="AY195" s="189" t="str">
        <f>IF(AND(C195="A",'Claim Details'!$I$28&gt;=Rates!$D$14,'Claim Details'!$I$28&lt;=Rates!$D$15,'Claim Details'!$I$19="Yes"),Rates!$J$25,IF(AND(C195="A",'Claim Details'!$I$28&gt;=Rates!$D$14,'Claim Details'!$I$28&lt;=Rates!$D$15,'Claim Details'!$I$19="No"),Rates!$D$25,IF(AND(C195="A",'Claim Details'!$I$28&gt;=Rates!$F$14,'Claim Details'!$I$28&lt;=Rates!$F$15,'Claim Details'!$I$19="Yes"),Rates!$G$25,IF(AND(C195="A",'Claim Details'!$I$28&gt;=Rates!$F$14,'Claim Details'!$I$28&lt;=Rates!$F$15,'Claim Details'!$I$19="No"),Rates!$F$25,IF(AND(C195="A",'Claim Details'!$I$28&gt;=Rates!$H$14,'Claim Details'!$I$28&lt;=Rates!$H$15,'Claim Details'!$I$19="Yes"),Rates!$I$25,IF(AND(C195="A",'Claim Details'!$I$28&gt;=Rates!$H$14,'Claim Details'!$I$28&lt;=Rates!$H$15,'Claim Details'!$I$19="No"),Rates!$H$25,IF(AND(C195="A",'Claim Details'!$I$28&gt;=Rates!$J$14,'Claim Details'!$I$28&lt;=Rates!$J$15,'Claim Details'!$I$19="Yes"),Rates!$K$25,IF(AND(C195="A",'Claim Details'!$I$28&gt;=Rates!$J$14,'Claim Details'!$I$28&lt;=Rates!$J$15,'Claim Details'!$I$19="No"),Rates!$J$25,IF(AND(C195="B",'Claim Details'!$I$28&gt;=Rates!$D$14,'Claim Details'!$I$28&lt;=Rates!$D$15,'Claim Details'!$I$19="Yes"),Rates!$E$26,IF(AND(C195="B",'Claim Details'!$I$28&gt;=Rates!$D$14,'Claim Details'!$I$28&lt;=Rates!$D$15,'Claim Details'!$I$19="No"),Rates!$D$26,IF(AND(C195="B",'Claim Details'!$I$28&gt;=Rates!$F$14,'Claim Details'!$I$28&lt;=Rates!$F$15,'Claim Details'!$I$19="Yes"),Rates!$G$26,IF(AND(C195="B",'Claim Details'!$I$28&gt;=Rates!$F$14,'Claim Details'!$I$28&lt;=Rates!$F$15,'Claim Details'!$I$19="No"),Rates!$F$26,IF(AND(C195="B",'Claim Details'!$I$28&gt;=Rates!$H$14,'Claim Details'!$I$28&lt;=Rates!$H$15,'Claim Details'!$I$19="Yes"),Rates!$I$26,IF(AND(C195="B",'Claim Details'!$I$28&gt;=Rates!$H$14,'Claim Details'!$I$28&lt;=Rates!$H$15,'Claim Details'!$I$19="No"),Rates!$H$26,IF(AND(C195="B",'Claim Details'!$I$28&gt;=Rates!$J$14,'Claim Details'!$I$28&lt;=Rates!$J$15,'Claim Details'!$I$19="Yes"),Rates!$K$26,IF(AND(C195="B",'Claim Details'!$I$28&gt;=Rates!$J$14,'Claim Details'!$I$28&lt;=Rates!$J$15,'Claim Details'!$I$19="No"),Rates!$J$26,IF(AND(C195="C",'Claim Details'!$I$28&gt;=Rates!$D$14,'Claim Details'!$I$28&lt;=Rates!$D$15,'Claim Details'!$I$19="Yes"),Rates!$E$27,IF(AND(C195="C",'Claim Details'!$I$28&gt;=Rates!$D$14,'Claim Details'!$I$28&lt;=Rates!$D$15,'Claim Details'!$I$19="No"),Rates!$D$27,IF(AND(C195="C",'Claim Details'!$I$28&gt;=Rates!$F$14,'Claim Details'!$I$28&lt;=Rates!$F$15,'Claim Details'!$I$19="Yes"),Rates!$G$27,IF(AND(C195="C",'Claim Details'!$I$28&gt;=Rates!$F$14,'Claim Details'!$I$28&lt;=Rates!$F$15,'Claim Details'!$I$19="No"),Rates!$F$27,IF(AND(C195="C",'Claim Details'!$I$28&gt;=Rates!$H$14,'Claim Details'!$I$28&lt;=Rates!$H$15,'Claim Details'!$I$19="Yes"),Rates!$I$27,IF(AND(C195="C",'Claim Details'!$I$28&gt;=Rates!$H$14,'Claim Details'!$I$28&lt;=Rates!$H$15,'Claim Details'!$I$19="No"),Rates!$H$27,IF(AND(C195="C",'Claim Details'!$I$28&gt;=Rates!$J$14,'Claim Details'!$I$28&lt;=Rates!$J$15,'Claim Details'!$I$19="Yes"),Rates!$K$27,IF(AND(C195="C",'Claim Details'!$I$28&gt;=Rates!$J$14,'Claim Details'!$I$28&lt;=Rates!$J$15,'Claim Details'!$I$19="No"),Rates!$J$27,"£0.00"))))))))))))))))))))))))</f>
        <v>£0.00</v>
      </c>
      <c r="AZ195" s="189" t="str">
        <f>IF(AND(C195="A",'Claim Details'!$I$28&gt;=Rates!$D$14,'Claim Details'!$I$28&lt;=Rates!$D$15,'Claim Details'!$I$19="Yes"),Rates!$E$20,IF(AND(C195="A",'Claim Details'!$I$28&gt;=Rates!$D$14,'Claim Details'!$I$28&lt;=Rates!$D$15,'Claim Details'!$I$19="No"),Rates!$D$20,IF(AND(C195="A",'Claim Details'!$I$28&gt;=Rates!$F$14,'Claim Details'!$I$28&lt;=Rates!$F$15,'Claim Details'!$I$19="Yes"),Rates!$G$20,IF(AND(C195="A",'Claim Details'!$I$28&gt;=Rates!$F$14,'Claim Details'!$I$28&lt;=Rates!$F$15,'Claim Details'!$I$19="No"),Rates!$F$20,IF(AND(C195="A",'Claim Details'!$I$28&gt;=Rates!$H$14,'Claim Details'!$I$28&lt;=Rates!$H$15,'Claim Details'!$I$19="Yes"),Rates!$I$20,IF(AND(C195="A",'Claim Details'!$I$28&gt;=Rates!$H$14,'Claim Details'!$I$28&lt;=Rates!$H$15,'Claim Details'!$I$19="No"),Rates!$H$20,IF(AND(C195="A",'Claim Details'!$I$28&gt;=Rates!$J$14,'Claim Details'!$I$28&lt;=Rates!$J$15,'Claim Details'!$I$19="Yes"),Rates!$K$20,IF(AND(C195="A",'Claim Details'!$I$28&gt;=Rates!$J$14,'Claim Details'!$I$28&lt;=Rates!$J$15,'Claim Details'!$I$19="No"),Rates!$J$20,IF(AND(C195="B",'Claim Details'!$I$28&gt;=Rates!$D$14,'Claim Details'!$I$28&lt;=Rates!$D$15,'Claim Details'!$I$19="Yes"),Rates!$E$21,IF(AND(C195="B",'Claim Details'!$I$28&gt;=Rates!$D$14,'Claim Details'!$I$28&lt;=Rates!$D$15,'Claim Details'!$I$19="No"),Rates!$D$21,IF(AND(C195="B",'Claim Details'!$I$28&gt;=Rates!$F$14,'Claim Details'!$I$28&lt;=Rates!$F$15,'Claim Details'!$I$19="Yes"),Rates!$G$21,IF(AND(C195="B",'Claim Details'!$I$28&gt;=Rates!$F$14,'Claim Details'!$I$28&lt;=Rates!$F$15,'Claim Details'!$I$19="No"),Rates!$F$21,IF(AND(C195="B",'Claim Details'!$I$28&gt;=Rates!$H$14,'Claim Details'!$I$28&lt;=Rates!$H$15,'Claim Details'!$I$19="Yes"),Rates!$I$21,IF(AND(C195="B",'Claim Details'!$I$28&gt;=Rates!$H$14,'Claim Details'!$I$28&lt;=Rates!$H$15,'Claim Details'!$I$19="No"),Rates!$H$21,IF(AND(C195="B",'Claim Details'!$I$28&gt;=Rates!$J$14,'Claim Details'!$I$28&lt;=Rates!$J$15,'Claim Details'!$I$19="Yes"),Rates!$K$21,IF(AND(C195="B",'Claim Details'!$I$28&gt;=Rates!$J$14,'Claim Details'!$I$28&lt;=Rates!$J$15,'Claim Details'!$I$19="No"),Rates!$J$21,"£0.00"))))))))))))))))</f>
        <v>£0.00</v>
      </c>
      <c r="BA195" s="189" t="str">
        <f>IF(AND(C195="A",'Claim Details'!$I$28&gt;=Rates!$D$14,'Claim Details'!$I$28&lt;=Rates!$D$15,'Claim Details'!$I$19="Yes"),Rates!$E$22,IF(AND(C195="A",'Claim Details'!$I$28&gt;=Rates!$D$14,'Claim Details'!$I$28&lt;=Rates!$D$15,'Claim Details'!$I$19="No"),Rates!$D$22,IF(AND(C195="A",'Claim Details'!$I$28&gt;=Rates!$F$14,'Claim Details'!$I$28&lt;=Rates!$F$15,'Claim Details'!$I$19="Yes"),Rates!$G$22,IF(AND(C195="A",'Claim Details'!$I$28&gt;=Rates!$F$14,'Claim Details'!$I$28&lt;=Rates!$F$15,'Claim Details'!$I$19="No"),Rates!$F$22,IF(AND(C195="A",'Claim Details'!$I$28&gt;=Rates!$H$14,'Claim Details'!$I$28&lt;=Rates!$H$15,'Claim Details'!$I$19="Yes"),Rates!$I$22,IF(AND(C195="A",'Claim Details'!$I$28&gt;=Rates!$H$14,'Claim Details'!$I$28&lt;=Rates!$H$15,'Claim Details'!$I$19="No"),Rates!$H$22,IF(AND(C195="A",'Claim Details'!$I$28&gt;=Rates!$J$14,'Claim Details'!$I$28&lt;=Rates!$J$15,'Claim Details'!$I$19="Yes"),Rates!$K$22,IF(AND(C195="A",'Claim Details'!$I$28&gt;=Rates!$J$14,'Claim Details'!$I$28&lt;=Rates!$J$15,'Claim Details'!$I$19="No"),Rates!$J$22,IF(AND(C195="B",'Claim Details'!$I$28&gt;=Rates!$D$14,'Claim Details'!$I$28&lt;=Rates!$D$15,'Claim Details'!$I$19="Yes"),Rates!$E$23,IF(AND(C195="B",'Claim Details'!$I$28&gt;=Rates!$D$14,'Claim Details'!$I$28&lt;=Rates!$D$15,'Claim Details'!$I$19="No"),Rates!$D$23,IF(AND(C195="B",'Claim Details'!$I$28&gt;=Rates!$F$14,'Claim Details'!$I$28&lt;=Rates!$F$15,'Claim Details'!$I$19="Yes"),Rates!$G$23,IF(AND(C195="B",'Claim Details'!$I$28&gt;=Rates!$F$14,'Claim Details'!$I$28&lt;=Rates!$F$15,'Claim Details'!$I$19="No"),Rates!$F$23,IF(AND(C195="B",'Claim Details'!$I$28&gt;=Rates!$H$14,'Claim Details'!$I$28&lt;=Rates!$H$15,'Claim Details'!$I$19="Yes"),Rates!$I$23,IF(AND(C195="B",'Claim Details'!$I$28&gt;=Rates!$H$14,'Claim Details'!$I$28&lt;=Rates!$H$15,'Claim Details'!$I$19="No"),Rates!$H$23,IF(AND(C195="B",'Claim Details'!$I$28&gt;=Rates!$J$14,'Claim Details'!$I$28&lt;=Rates!$J$15,'Claim Details'!$I$19="Yes"),Rates!$K$23,IF(AND(C195="B",'Claim Details'!$I$28&gt;=Rates!$J$14,'Claim Details'!$I$28&lt;=Rates!$J$15,'Claim Details'!$I$19="No"),Rates!$J$23,IF(AND(C195="C",'Claim Details'!$I$28&gt;=Rates!$D$14,'Claim Details'!$I$28&lt;=Rates!$D$15,'Claim Details'!$I$19="Yes"),Rates!$E$24,IF(AND(C195="C",'Claim Details'!$I$28&gt;=Rates!$D$14,'Claim Details'!$I$28&lt;=Rates!$D$15,'Claim Details'!$I$19="No"),Rates!$D$24,IF(AND(C195="C",'Claim Details'!$I$28&gt;=Rates!$F$14,'Claim Details'!$I$28&lt;=Rates!$F$15,'Claim Details'!$I$19="Yes"),Rates!$G$24,IF(AND(C195="C",'Claim Details'!$I$28&gt;=Rates!$F$14,'Claim Details'!$I$28&lt;=Rates!$F$15,'Claim Details'!$I$19="No"),Rates!$F$24,IF(AND(C195="C",'Claim Details'!$I$28&gt;=Rates!$H$14,'Claim Details'!$I$28&lt;=Rates!$H$15,'Claim Details'!$I$19="Yes"),Rates!$I$24,IF(AND(C195="C",'Claim Details'!$I$28&gt;=Rates!$H$14,'Claim Details'!$I$28&lt;=Rates!$H$15,'Claim Details'!$I$19="No"),Rates!$H$24,IF(AND(C195="C",'Claim Details'!$I$28&gt;=Rates!$J$14,'Claim Details'!$I$28&lt;=Rates!$J$15,'Claim Details'!$I$19="Yes"),Rates!$K$24,IF(AND(C195="C",'Claim Details'!$I$28&gt;=Rates!$J$14,'Claim Details'!$I$28&lt;=Rates!$J$15,'Claim Details'!$I$19="No"),Rates!$J$24,"£0.00"))))))))))))))))))))))))</f>
        <v>£0.00</v>
      </c>
      <c r="BB195" s="189" t="str">
        <f t="shared" si="42"/>
        <v>£0.00</v>
      </c>
      <c r="BC195" s="1"/>
      <c r="BD195" s="189" t="str">
        <f>IF(AND(AE195="A",'Claim Details'!$I$28&gt;=Rates!$D$14,'Claim Details'!$I$28&lt;=Rates!$D$15,'Claim Details'!$I$19="Yes"),Rates!$J$17,IF(AND(AE195="A",'Claim Details'!$I$28&gt;=Rates!$D$14,'Claim Details'!$I$28&lt;=Rates!$D$15,'Claim Details'!$I$19="No"),Rates!$D$17,IF(AND(AE195="A",'Claim Details'!$I$28&gt;=Rates!$F$14,'Claim Details'!$I$28&lt;=Rates!$F$15,'Claim Details'!$I$19="Yes"),Rates!$G$17,IF(AND(AE195="A",'Claim Details'!$I$28&gt;=Rates!$F$14,'Claim Details'!$I$28&lt;=Rates!$F$15,'Claim Details'!$I$19="No"),Rates!$F$17,IF(AND(AE195="A",'Claim Details'!$I$28&gt;=Rates!$H$14,'Claim Details'!$I$28&lt;=Rates!$H$15,'Claim Details'!$I$19="Yes"),Rates!$I$17,IF(AND(AE195="A",'Claim Details'!$I$28&gt;=Rates!$H$14,'Claim Details'!$I$28&lt;=Rates!$H$15,'Claim Details'!$I$19="No"),Rates!$H$17,IF(AND(AE195="A",'Claim Details'!$I$28&gt;=Rates!$J$14,'Claim Details'!$I$28&lt;=Rates!$J$15,'Claim Details'!$I$19="Yes"),Rates!$K$17,IF(AND(AE195="A",'Claim Details'!$I$28&gt;=Rates!$J$14,'Claim Details'!$I$28&lt;=Rates!$J$15,'Claim Details'!$I$19="No"),Rates!$J$17,IF(AND(AE195="B",'Claim Details'!$I$28&gt;=Rates!$D$14,'Claim Details'!$I$28&lt;=Rates!$D$15,'Claim Details'!$I$19="Yes"),Rates!$E$18,IF(AND(AE195="B",'Claim Details'!$I$28&gt;=Rates!$D$14,'Claim Details'!$I$28&lt;=Rates!$D$15,'Claim Details'!$I$19="No"),Rates!$D$18,IF(AND(AE195="B",'Claim Details'!$I$28&gt;=Rates!$F$14,'Claim Details'!$I$28&lt;=Rates!$F$15,'Claim Details'!$I$19="Yes"),Rates!$G$18,IF(AND(AE195="B",'Claim Details'!$I$28&gt;=Rates!$F$14,'Claim Details'!$I$28&lt;=Rates!$F$15,'Claim Details'!$I$19="No"),Rates!$F$18,IF(AND(AE195="B",'Claim Details'!$I$28&gt;=Rates!$H$14,'Claim Details'!$I$28&lt;=Rates!$H$15,'Claim Details'!$I$19="Yes"),Rates!$I$18,IF(AND(AE195="B",'Claim Details'!$I$28&gt;=Rates!$H$14,'Claim Details'!$I$28&lt;=Rates!$H$15,'Claim Details'!$I$19="No"),Rates!$H$18,IF(AND(AE195="B",'Claim Details'!$I$28&gt;=Rates!$J$14,'Claim Details'!$I$28&lt;=Rates!$J$15,'Claim Details'!$I$19="Yes"),Rates!$K$18,IF(AND(AE195="B",'Claim Details'!$I$28&gt;=Rates!$J$14,'Claim Details'!$I$28&lt;=Rates!$J$15,'Claim Details'!$I$19="No"),Rates!$J$18,IF(AND(AE195="C",'Claim Details'!$I$28&gt;=Rates!$D$14,'Claim Details'!$I$28&lt;=Rates!$D$15,'Claim Details'!$I$19="Yes"),Rates!$E$19,IF(AND(AE195="C",'Claim Details'!$I$28&gt;=Rates!$D$14,'Claim Details'!$I$28&lt;=Rates!$D$15,'Claim Details'!$I$19="No"),Rates!$D$19,IF(AND(AE195="C",'Claim Details'!$I$28&gt;=Rates!$F$14,'Claim Details'!$I$28&lt;=Rates!$F$15,'Claim Details'!$I$19="Yes"),Rates!$G$19,IF(AND(AE195="C",'Claim Details'!$I$28&gt;=Rates!$F$14,'Claim Details'!$I$28&lt;=Rates!$F$15,'Claim Details'!$I$19="No"),Rates!$F$19,IF(AND(AE195="C",'Claim Details'!$I$28&gt;=Rates!$H$14,'Claim Details'!$I$28&lt;=Rates!$H$15,'Claim Details'!$I$19="Yes"),Rates!$I$19,IF(AND(AE195="C",'Claim Details'!$I$28&gt;=Rates!$H$14,'Claim Details'!$I$28&lt;=Rates!$H$15,'Claim Details'!$I$19="No"),Rates!$H$19,IF(AND(AE195="C",'Claim Details'!$I$28&gt;=Rates!$J$14,'Claim Details'!$I$28&lt;=Rates!$J$15,'Claim Details'!$I$19="Yes"),Rates!$K$19,IF(AND(AE195="C",'Claim Details'!$I$28&gt;=Rates!$J$14,'Claim Details'!$I$28&lt;=Rates!$J$15,'Claim Details'!$I$19="No"),Rates!$J$19,"£0.00"))))))))))))))))))))))))</f>
        <v>£0.00</v>
      </c>
      <c r="BE195" s="189" t="str">
        <f>IF(AND(AE195="A",'Claim Details'!$I$28&gt;=Rates!$D$14,'Claim Details'!$I$28&lt;=Rates!$D$15,'Claim Details'!$I$19="Yes"),Rates!$J$25,IF(AND(AE195="A",'Claim Details'!$I$28&gt;=Rates!$D$14,'Claim Details'!$I$28&lt;=Rates!$D$15,'Claim Details'!$I$19="No"),Rates!$D$25,IF(AND(AE195="A",'Claim Details'!$I$28&gt;=Rates!$F$14,'Claim Details'!$I$28&lt;=Rates!$F$15,'Claim Details'!$I$19="Yes"),Rates!$G$25,IF(AND(AE195="A",'Claim Details'!$I$28&gt;=Rates!$F$14,'Claim Details'!$I$28&lt;=Rates!$F$15,'Claim Details'!$I$19="No"),Rates!$F$25,IF(AND(AE195="A",'Claim Details'!$I$28&gt;=Rates!$H$14,'Claim Details'!$I$28&lt;=Rates!$H$15,'Claim Details'!$I$19="Yes"),Rates!$I$25,IF(AND(AE195="A",'Claim Details'!$I$28&gt;=Rates!$H$14,'Claim Details'!$I$28&lt;=Rates!$H$15,'Claim Details'!$I$19="No"),Rates!$H$25,IF(AND(AE195="A",'Claim Details'!$I$28&gt;=Rates!$J$14,'Claim Details'!$I$28&lt;=Rates!$J$15,'Claim Details'!$I$19="Yes"),Rates!$K$25,IF(AND(AE195="A",'Claim Details'!$I$28&gt;=Rates!$J$14,'Claim Details'!$I$28&lt;=Rates!$J$15,'Claim Details'!$I$19="No"),Rates!$J$25,IF(AND(AE195="B",'Claim Details'!$I$28&gt;=Rates!$D$14,'Claim Details'!$I$28&lt;=Rates!$D$15,'Claim Details'!$I$19="Yes"),Rates!$E$26,IF(AND(AE195="B",'Claim Details'!$I$28&gt;=Rates!$D$14,'Claim Details'!$I$28&lt;=Rates!$D$15,'Claim Details'!$I$19="No"),Rates!$D$26,IF(AND(AE195="B",'Claim Details'!$I$28&gt;=Rates!$F$14,'Claim Details'!$I$28&lt;=Rates!$F$15,'Claim Details'!$I$19="Yes"),Rates!$G$26,IF(AND(AE195="B",'Claim Details'!$I$28&gt;=Rates!$F$14,'Claim Details'!$I$28&lt;=Rates!$F$15,'Claim Details'!$I$19="No"),Rates!$F$26,IF(AND(AE195="B",'Claim Details'!$I$28&gt;=Rates!$H$14,'Claim Details'!$I$28&lt;=Rates!$H$15,'Claim Details'!$I$19="Yes"),Rates!$I$26,IF(AND(AE195="B",'Claim Details'!$I$28&gt;=Rates!$H$14,'Claim Details'!$I$28&lt;=Rates!$H$15,'Claim Details'!$I$19="No"),Rates!$H$26,IF(AND(AE195="B",'Claim Details'!$I$28&gt;=Rates!$J$14,'Claim Details'!$I$28&lt;=Rates!$J$15,'Claim Details'!$I$19="Yes"),Rates!$K$26,IF(AND(AE195="B",'Claim Details'!$I$28&gt;=Rates!$J$14,'Claim Details'!$I$28&lt;=Rates!$J$15,'Claim Details'!$I$19="No"),Rates!$J$26,IF(AND(AE195="C",'Claim Details'!$I$28&gt;=Rates!$D$14,'Claim Details'!$I$28&lt;=Rates!$D$15,'Claim Details'!$I$19="Yes"),Rates!$E$27,IF(AND(AE195="C",'Claim Details'!$I$28&gt;=Rates!$D$14,'Claim Details'!$I$28&lt;=Rates!$D$15,'Claim Details'!$I$19="No"),Rates!$D$27,IF(AND(AE195="C",'Claim Details'!$I$28&gt;=Rates!$F$14,'Claim Details'!$I$28&lt;=Rates!$F$15,'Claim Details'!$I$19="Yes"),Rates!$G$27,IF(AND(AE195="C",'Claim Details'!$I$28&gt;=Rates!$F$14,'Claim Details'!$I$28&lt;=Rates!$F$15,'Claim Details'!$I$19="No"),Rates!$F$27,IF(AND(AE195="C",'Claim Details'!$I$28&gt;=Rates!$H$14,'Claim Details'!$I$28&lt;=Rates!$H$15,'Claim Details'!$I$19="Yes"),Rates!$I$27,IF(AND(AE195="C",'Claim Details'!$I$28&gt;=Rates!$H$14,'Claim Details'!$I$28&lt;=Rates!$H$15,'Claim Details'!$I$19="No"),Rates!$H$27,IF(AND(AE195="C",'Claim Details'!$I$28&gt;=Rates!$J$14,'Claim Details'!$I$28&lt;=Rates!$J$15,'Claim Details'!$I$19="Yes"),Rates!$K$27,IF(AND(AE195="C",'Claim Details'!$I$28&gt;=Rates!$J$14,'Claim Details'!$I$28&lt;=Rates!$J$15,'Claim Details'!$I$19="No"),Rates!$J$27,"£0.00"))))))))))))))))))))))))</f>
        <v>£0.00</v>
      </c>
      <c r="BF195" s="189" t="str">
        <f>IF(AND(AE195="A",'Claim Details'!$I$28&gt;=Rates!$D$14,'Claim Details'!$I$28&lt;=Rates!$D$15,'Claim Details'!$I$19="Yes"),Rates!$E$20,IF(AND(AE195="A",'Claim Details'!$I$28&gt;=Rates!$D$14,'Claim Details'!$I$28&lt;=Rates!$D$15,'Claim Details'!$I$19="No"),Rates!$D$20,IF(AND(AE195="A",'Claim Details'!$I$28&gt;=Rates!$F$14,'Claim Details'!$I$28&lt;=Rates!$F$15,'Claim Details'!$I$19="Yes"),Rates!$G$20,IF(AND(AE195="A",'Claim Details'!$I$28&gt;=Rates!$F$14,'Claim Details'!$I$28&lt;=Rates!$F$15,'Claim Details'!$I$19="No"),Rates!$F$20,IF(AND(AE195="A",'Claim Details'!$I$28&gt;=Rates!$H$14,'Claim Details'!$I$28&lt;=Rates!$H$15,'Claim Details'!$I$19="Yes"),Rates!$I$20,IF(AND(AE195="A",'Claim Details'!$I$28&gt;=Rates!$H$14,'Claim Details'!$I$28&lt;=Rates!$H$15,'Claim Details'!$I$19="No"),Rates!$H$20,IF(AND(AE195="A",'Claim Details'!$I$28&gt;=Rates!$J$14,'Claim Details'!$I$28&lt;=Rates!$J$15,'Claim Details'!$I$19="Yes"),Rates!$K$20,IF(AND(AE195="A",'Claim Details'!$I$28&gt;=Rates!$J$14,'Claim Details'!$I$28&lt;=Rates!$J$15,'Claim Details'!$I$19="No"),Rates!$J$20,IF(AND(AE195="B",'Claim Details'!$I$28&gt;=Rates!$D$14,'Claim Details'!$I$28&lt;=Rates!$D$15,'Claim Details'!$I$19="Yes"),Rates!$E$21,IF(AND(AE195="B",'Claim Details'!$I$28&gt;=Rates!$D$14,'Claim Details'!$I$28&lt;=Rates!$D$15,'Claim Details'!$I$19="No"),Rates!$D$21,IF(AND(AE195="B",'Claim Details'!$I$28&gt;=Rates!$F$14,'Claim Details'!$I$28&lt;=Rates!$F$15,'Claim Details'!$I$19="Yes"),Rates!$G$21,IF(AND(AE195="B",'Claim Details'!$I$28&gt;=Rates!$F$14,'Claim Details'!$I$28&lt;=Rates!$F$15,'Claim Details'!$I$19="No"),Rates!$F$21,IF(AND(AE195="B",'Claim Details'!$I$28&gt;=Rates!$H$14,'Claim Details'!$I$28&lt;=Rates!$H$15,'Claim Details'!$I$19="Yes"),Rates!$I$21,IF(AND(AE195="B",'Claim Details'!$I$28&gt;=Rates!$H$14,'Claim Details'!$I$28&lt;=Rates!$H$15,'Claim Details'!$I$19="No"),Rates!$H$21,IF(AND(AE195="B",'Claim Details'!$I$28&gt;=Rates!$J$14,'Claim Details'!$I$28&lt;=Rates!$J$15,'Claim Details'!$I$19="Yes"),Rates!$K$21,IF(AND(AE195="B",'Claim Details'!$I$28&gt;=Rates!$J$14,'Claim Details'!$I$28&lt;=Rates!$J$15,'Claim Details'!$I$19="No"),Rates!$J$21,"£0.00"))))))))))))))))</f>
        <v>£0.00</v>
      </c>
      <c r="BG195" s="189" t="str">
        <f>IF(AND(AE195="A",'Claim Details'!$I$28&gt;=Rates!$D$14,'Claim Details'!$I$28&lt;=Rates!$D$15,'Claim Details'!$I$19="Yes"),Rates!$E$22,IF(AND(AE195="A",'Claim Details'!$I$28&gt;=Rates!$D$14,'Claim Details'!$I$28&lt;=Rates!$D$15,'Claim Details'!$I$19="No"),Rates!$D$22,IF(AND(AE195="A",'Claim Details'!$I$28&gt;=Rates!$F$14,'Claim Details'!$I$28&lt;=Rates!$F$15,'Claim Details'!$I$19="Yes"),Rates!$G$22,IF(AND(AE195="A",'Claim Details'!$I$28&gt;=Rates!$F$14,'Claim Details'!$I$28&lt;=Rates!$F$15,'Claim Details'!$I$19="No"),Rates!$F$22,IF(AND(AE195="A",'Claim Details'!$I$28&gt;=Rates!$H$14,'Claim Details'!$I$28&lt;=Rates!$H$15,'Claim Details'!$I$19="Yes"),Rates!$I$22,IF(AND(AE195="A",'Claim Details'!$I$28&gt;=Rates!$H$14,'Claim Details'!$I$28&lt;=Rates!$H$15,'Claim Details'!$I$19="No"),Rates!$H$22,IF(AND(AE195="A",'Claim Details'!$I$28&gt;=Rates!$J$14,'Claim Details'!$I$28&lt;=Rates!$J$15,'Claim Details'!$I$19="Yes"),Rates!$K$22,IF(AND(AE195="A",'Claim Details'!$I$28&gt;=Rates!$J$14,'Claim Details'!$I$28&lt;=Rates!$J$15,'Claim Details'!$I$19="No"),Rates!$J$22,IF(AND(AE195="B",'Claim Details'!$I$28&gt;=Rates!$D$14,'Claim Details'!$I$28&lt;=Rates!$D$15,'Claim Details'!$I$19="Yes"),Rates!$E$23,IF(AND(AE195="B",'Claim Details'!$I$28&gt;=Rates!$D$14,'Claim Details'!$I$28&lt;=Rates!$D$15,'Claim Details'!$I$19="No"),Rates!$D$23,IF(AND(AE195="B",'Claim Details'!$I$28&gt;=Rates!$F$14,'Claim Details'!$I$28&lt;=Rates!$F$15,'Claim Details'!$I$19="Yes"),Rates!$G$23,IF(AND(AE195="B",'Claim Details'!$I$28&gt;=Rates!$F$14,'Claim Details'!$I$28&lt;=Rates!$F$15,'Claim Details'!$I$19="No"),Rates!$F$23,IF(AND(AE195="B",'Claim Details'!$I$28&gt;=Rates!$H$14,'Claim Details'!$I$28&lt;=Rates!$H$15,'Claim Details'!$I$19="Yes"),Rates!$I$23,IF(AND(AE195="B",'Claim Details'!$I$28&gt;=Rates!$H$14,'Claim Details'!$I$28&lt;=Rates!$H$15,'Claim Details'!$I$19="No"),Rates!$H$23,IF(AND(AE195="B",'Claim Details'!$I$28&gt;=Rates!$J$14,'Claim Details'!$I$28&lt;=Rates!$J$15,'Claim Details'!$I$19="Yes"),Rates!$K$23,IF(AND(AE195="B",'Claim Details'!$I$28&gt;=Rates!$J$14,'Claim Details'!$I$28&lt;=Rates!$J$15,'Claim Details'!$I$19="No"),Rates!$J$23,IF(AND(AE195="C",'Claim Details'!$I$28&gt;=Rates!$D$14,'Claim Details'!$I$28&lt;=Rates!$D$15,'Claim Details'!$I$19="Yes"),Rates!$E$24,IF(AND(AE195="C",'Claim Details'!$I$28&gt;=Rates!$D$14,'Claim Details'!$I$28&lt;=Rates!$D$15,'Claim Details'!$I$19="No"),Rates!$D$24,IF(AND(AE195="C",'Claim Details'!$I$28&gt;=Rates!$F$14,'Claim Details'!$I$28&lt;=Rates!$F$15,'Claim Details'!$I$19="Yes"),Rates!$G$24,IF(AND(AE195="C",'Claim Details'!$I$28&gt;=Rates!$F$14,'Claim Details'!$I$28&lt;=Rates!$F$15,'Claim Details'!$I$19="No"),Rates!$F$24,IF(AND(AE195="C",'Claim Details'!$I$28&gt;=Rates!$H$14,'Claim Details'!$I$28&lt;=Rates!$H$15,'Claim Details'!$I$19="Yes"),Rates!$I$24,IF(AND(AE195="C",'Claim Details'!$I$28&gt;=Rates!$H$14,'Claim Details'!$I$28&lt;=Rates!$H$15,'Claim Details'!$I$19="No"),Rates!$H$24,IF(AND(AE195="C",'Claim Details'!$I$28&gt;=Rates!$J$14,'Claim Details'!$I$28&lt;=Rates!$J$15,'Claim Details'!$I$19="Yes"),Rates!$K$24,IF(AND(AE195="C",'Claim Details'!$I$28&gt;=Rates!$J$14,'Claim Details'!$I$28&lt;=Rates!$J$15,'Claim Details'!$I$19="No"),Rates!$J$24,"£0.00"))))))))))))))))))))))))</f>
        <v>£0.00</v>
      </c>
      <c r="BH195" s="189" t="str">
        <f t="shared" si="43"/>
        <v>£0.00</v>
      </c>
      <c r="BI195" s="189">
        <f t="shared" si="44"/>
        <v>0</v>
      </c>
      <c r="BO195" s="202" t="str">
        <f>IF(H195="","£0.00",IF(AP195="4","£0.00",IF(AP195="5","£0.00",IF(AP195="1","£0.00",((AQ195*H195)*'Claim Details'!$F$111)/100))))</f>
        <v>£0.00</v>
      </c>
      <c r="BP195" s="202" t="str">
        <f>IF(T195="","£0.00",IF(AP195="4","£0.00",IF(AP195="5","£0.00",IF(AP195="1","£0.00",((AR195*T195)*'Claim Details'!$N$111)/100))))</f>
        <v>£0.00</v>
      </c>
      <c r="BQ195" s="202" t="str">
        <f>IF(AI195="","£0.00",IF(AP195="4","£0.00",IF(AP195="5","£0.00",IF(AP195="1","£0.00",((BI195*AI195)*'Claim Details'!$W$111)/100))))</f>
        <v>£0.00</v>
      </c>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row>
    <row r="196" spans="1:97" ht="15">
      <c r="A196" s="145"/>
      <c r="B196" s="91"/>
      <c r="C196" s="96"/>
      <c r="D196" s="97"/>
      <c r="E196" s="98"/>
      <c r="F196" s="89"/>
      <c r="G196" s="99"/>
      <c r="H196" s="100"/>
      <c r="I196" s="221" t="str">
        <f t="shared" si="34"/>
        <v>£0.00</v>
      </c>
      <c r="J196" s="101"/>
      <c r="K196" s="100"/>
      <c r="L196" s="221" t="str">
        <f t="shared" si="35"/>
        <v>£0.00</v>
      </c>
      <c r="M196" s="101"/>
      <c r="N196" s="102"/>
      <c r="O196" s="145"/>
      <c r="P196" s="77"/>
      <c r="Q196" s="87"/>
      <c r="R196" s="87"/>
      <c r="S196" s="87"/>
      <c r="T196" s="149" t="str">
        <f t="shared" si="36"/>
        <v/>
      </c>
      <c r="U196" s="87" t="str">
        <f t="shared" si="45"/>
        <v/>
      </c>
      <c r="V196" s="87"/>
      <c r="W196" s="53" t="str">
        <f t="shared" si="37"/>
        <v>£0.00</v>
      </c>
      <c r="X196" s="53"/>
      <c r="Y196" s="87"/>
      <c r="Z196" s="78"/>
      <c r="AA196" s="79"/>
      <c r="AB196" s="160"/>
      <c r="AC196" s="98"/>
      <c r="AD196" s="225"/>
      <c r="AE196" s="235" t="str">
        <f t="shared" si="38"/>
        <v/>
      </c>
      <c r="AF196" s="87" t="str">
        <f t="shared" si="39"/>
        <v/>
      </c>
      <c r="AG196" s="53"/>
      <c r="AH196" s="224"/>
      <c r="AI196" s="226" t="str">
        <f t="shared" si="31"/>
        <v/>
      </c>
      <c r="AJ196" s="236" t="str">
        <f t="shared" si="40"/>
        <v>£0.00</v>
      </c>
      <c r="AK196" s="31"/>
      <c r="AL196" s="1"/>
      <c r="AM196" s="1"/>
      <c r="AN196" s="1"/>
      <c r="AO196" s="1"/>
      <c r="AP196" s="1" t="str">
        <f t="shared" si="32"/>
        <v/>
      </c>
      <c r="AQ196" s="27">
        <f t="shared" si="33"/>
        <v>0</v>
      </c>
      <c r="AR196" s="189">
        <f t="shared" si="41"/>
        <v>0</v>
      </c>
      <c r="AS196" s="190" t="str">
        <f>IF(AND(C196="A",'Claim Details'!$E$28&gt;=Rates!$D$14,'Claim Details'!$E$28&lt;=Rates!$D$15,'Claim Details'!$E$19="Yes"),Rates!$E$17,IF(AND(C196="A",'Claim Details'!$E$28&gt;=Rates!$D$14,'Claim Details'!$E$28&lt;=Rates!$D$15,'Claim Details'!$E$19="No"),Rates!$D$17,IF(AND(C196="A",'Claim Details'!$E$28&gt;=Rates!$F$14,'Claim Details'!$E$28&lt;=Rates!$F$15,'Claim Details'!$E$19="Yes"),Rates!$G$17,IF(AND(C196="A",'Claim Details'!$E$28&gt;=Rates!$F$14,'Claim Details'!$E$28&lt;=Rates!$F$15,'Claim Details'!$E$19="No"),Rates!$F$17,IF(AND(C196="A",'Claim Details'!$E$28&gt;=Rates!$H$14,'Claim Details'!$E$28&lt;=Rates!$H$15,'Claim Details'!$E$19="Yes"),Rates!$I$17,IF(AND(C196="A",'Claim Details'!$E$28&gt;=Rates!$H$14,'Claim Details'!$E$28&lt;=Rates!$H$15,'Claim Details'!$E$19="No"),Rates!$H$17,IF(AND(C196="A",'Claim Details'!$E$28&gt;=Rates!$J$14,'Claim Details'!$E$28&lt;=Rates!$J$15,'Claim Details'!$E$19="Yes"),Rates!$K$17,IF(AND(C196="A",'Claim Details'!$E$28&gt;=Rates!$J$14,'Claim Details'!$E$28&lt;=Rates!$J$15,'Claim Details'!$E$19="No"),Rates!$J$17,IF(AND(C196="B",'Claim Details'!$E$28&gt;=Rates!$D$14,'Claim Details'!$E$28&lt;=Rates!$D$15,'Claim Details'!$E$19="Yes"),Rates!$E$18,IF(AND(C196="B",'Claim Details'!$E$28&gt;=Rates!$D$14,'Claim Details'!$E$28&lt;=Rates!$D$15,'Claim Details'!$E$19="No"),Rates!$D$18,IF(AND(C196="B",'Claim Details'!$E$28&gt;=Rates!$F$14,'Claim Details'!$E$28&lt;=Rates!$F$15,'Claim Details'!$E$19="Yes"),Rates!$G$18,IF(AND(C196="B",'Claim Details'!$E$28&gt;=Rates!$F$14,'Claim Details'!$E$28&lt;=Rates!$F$15,'Claim Details'!$E$19="No"),Rates!$F$18,IF(AND(C196="B",'Claim Details'!$E$28&gt;=Rates!$H$14,'Claim Details'!$E$28&lt;=Rates!$H$15,'Claim Details'!$E$19="Yes"),Rates!$I$18,IF(AND(C196="B",'Claim Details'!$E$28&gt;=Rates!$H$14,'Claim Details'!$E$28&lt;=Rates!$H$15,'Claim Details'!$E$19="No"),Rates!$H$18,IF(AND(C196="B",'Claim Details'!$E$28&gt;=Rates!$J$14,'Claim Details'!$E$28&lt;=Rates!$J$15,'Claim Details'!$E$19="Yes"),Rates!$K$18,IF(AND(C196="B",'Claim Details'!$E$28&gt;=Rates!$J$14,'Claim Details'!$E$28&lt;=Rates!$J$15,'Claim Details'!$E$19="No"),Rates!$J$18,IF(AND(C196="C",'Claim Details'!$E$28&gt;=Rates!$D$14,'Claim Details'!$E$28&lt;=Rates!$D$15,'Claim Details'!$E$19="Yes"),Rates!$E$19,IF(AND(C196="C",'Claim Details'!$E$28&gt;=Rates!$D$14,'Claim Details'!$E$28&lt;=Rates!$D$15,'Claim Details'!$E$19="No"),Rates!$D$19,IF(AND(C196="C",'Claim Details'!$E$28&gt;=Rates!$F$14,'Claim Details'!$E$28&lt;=Rates!$F$15,'Claim Details'!$E$19="Yes"),Rates!$G$19,IF(AND(C196="C",'Claim Details'!$E$28&gt;=Rates!$F$14,'Claim Details'!$E$28&lt;=Rates!$F$15,'Claim Details'!$E$19="No"),Rates!$F$19,IF(AND(C196="C",'Claim Details'!$E$28&gt;=Rates!$H$14,'Claim Details'!$E$28&lt;=Rates!$H$15,'Claim Details'!$E$19="Yes"),Rates!$I$19,IF(AND(C196="C",'Claim Details'!$E$28&gt;=Rates!$H$14,'Claim Details'!$E$28&lt;=Rates!$H$15,'Claim Details'!$E$19="No"),Rates!$H$19,IF(AND(C196="C",'Claim Details'!$E$28&gt;=Rates!$J$14,'Claim Details'!$E$28&lt;=Rates!$J$15,'Claim Details'!$E$19="Yes"),Rates!$K$19,IF(AND(C196="C",'Claim Details'!$E$28&gt;=Rates!$J$14,'Claim Details'!$E$28&lt;=Rates!$J$15,'Claim Details'!$E$19="No"),Rates!$J$19,"£0.00"))))))))))))))))))))))))</f>
        <v>£0.00</v>
      </c>
      <c r="AT196" s="189" t="str">
        <f>IF(AND(C196="A",'Claim Details'!$E$28&gt;=Rates!$D$14,'Claim Details'!$E$28&lt;=Rates!$D$15,'Claim Details'!$E$19="Yes"),Rates!$E$25,IF(AND(C196="A",'Claim Details'!$E$28&gt;=Rates!$D$14,'Claim Details'!$E$28&lt;=Rates!$D$15,'Claim Details'!$E$19="No"),Rates!$D$25,IF(AND(C196="A",'Claim Details'!$E$28&gt;=Rates!$F$14,'Claim Details'!$E$28&lt;=Rates!$F$15,'Claim Details'!$E$19="Yes"),Rates!$G$25,IF(AND(C196="A",'Claim Details'!$E$28&gt;=Rates!$F$14,'Claim Details'!$E$28&lt;=Rates!$F$15,'Claim Details'!$E$19="No"),Rates!$F$25,IF(AND(C196="A",'Claim Details'!$E$28&gt;=Rates!$H$14,'Claim Details'!$E$28&lt;=Rates!$H$15,'Claim Details'!$E$19="Yes"),Rates!$I$25,IF(AND(C196="A",'Claim Details'!$E$28&gt;=Rates!$H$14,'Claim Details'!$E$28&lt;=Rates!$H$15,'Claim Details'!$E$19="No"),Rates!$H$25,IF(AND(C196="A",'Claim Details'!$E$28&gt;=Rates!$J$14,'Claim Details'!$E$28&lt;=Rates!$J$15,'Claim Details'!$E$19="Yes"),Rates!$K$25,IF(AND(C196="A",'Claim Details'!$E$28&gt;=Rates!$J$14,'Claim Details'!$E$28&lt;=Rates!$J$15,'Claim Details'!$E$19="No"),Rates!$J$25,IF(AND(C196="B",'Claim Details'!$E$28&gt;=Rates!$D$14,'Claim Details'!$E$28&lt;=Rates!$D$15,'Claim Details'!$E$19="Yes"),Rates!$E$26,IF(AND(C196="B",'Claim Details'!$E$28&gt;=Rates!$D$14,'Claim Details'!$E$28&lt;=Rates!$D$15,'Claim Details'!$E$19="No"),Rates!$D$26,IF(AND(C196="B",'Claim Details'!$E$28&gt;=Rates!$F$14,'Claim Details'!$E$28&lt;=Rates!$F$15,'Claim Details'!$E$19="Yes"),Rates!$G$26,IF(AND(C196="B",'Claim Details'!$E$28&gt;=Rates!$F$14,'Claim Details'!$E$28&lt;=Rates!$F$15,'Claim Details'!$E$19="No"),Rates!$F$26,IF(AND(C196="B",'Claim Details'!$E$28&gt;=Rates!$H$14,'Claim Details'!$E$28&lt;=Rates!$H$15,'Claim Details'!$E$19="Yes"),Rates!$I$26,IF(AND(C196="B",'Claim Details'!$E$28&gt;=Rates!$H$14,'Claim Details'!$E$28&lt;=Rates!$H$15,'Claim Details'!$E$19="No"),Rates!$H$26,IF(AND(C196="B",'Claim Details'!$E$28&gt;=Rates!$J$14,'Claim Details'!$E$28&lt;=Rates!$J$15,'Claim Details'!$E$19="Yes"),Rates!$K$26,IF(AND(C196="B",'Claim Details'!$E$28&gt;=Rates!$J$14,'Claim Details'!$E$28&lt;=Rates!$J$15,'Claim Details'!$E$19="No"),Rates!$J$26,IF(AND(C196="C",'Claim Details'!$E$28&gt;=Rates!$D$14,'Claim Details'!$E$28&lt;=Rates!$D$15,'Claim Details'!$E$19="Yes"),Rates!$E$27,IF(AND(C196="C",'Claim Details'!$E$28&gt;=Rates!$D$14,'Claim Details'!$E$28&lt;=Rates!$D$15,'Claim Details'!$E$19="No"),Rates!$D$27,IF(AND(C196="C",'Claim Details'!$E$28&gt;=Rates!$F$14,'Claim Details'!$E$28&lt;=Rates!$F$15,'Claim Details'!$E$19="Yes"),Rates!$G$27,IF(AND(C196="C",'Claim Details'!$E$28&gt;=Rates!$F$14,'Claim Details'!$E$28&lt;=Rates!$F$15,'Claim Details'!$E$19="No"),Rates!$F$27,IF(AND(C196="C",'Claim Details'!$E$28&gt;=Rates!$H$14,'Claim Details'!$E$28&lt;=Rates!$H$15,'Claim Details'!$E$19="Yes"),Rates!$I$27,IF(AND(C196="C",'Claim Details'!$E$28&gt;=Rates!$H$14,'Claim Details'!$E$28&lt;=Rates!$H$15,'Claim Details'!$E$19="No"),Rates!$H$27,IF(AND(C196="C",'Claim Details'!$E$28&gt;=Rates!$J$14,'Claim Details'!$E$28&lt;=Rates!$J$15,'Claim Details'!$E$19="Yes"),Rates!$K$27,IF(AND(C196="C",'Claim Details'!$E$28&gt;=Rates!$J$14,'Claim Details'!$E$28&lt;=Rates!$J$15,'Claim Details'!$E$19="No"),Rates!$J$27,"£0.00"))))))))))))))))))))))))</f>
        <v>£0.00</v>
      </c>
      <c r="AU196" s="191" t="str">
        <f>IF(AND(C196="A",'Claim Details'!$E$28&gt;=Rates!$D$14,'Claim Details'!$E$28&lt;=Rates!$D$15,'Claim Details'!$E$19="Yes"),Rates!$E$20,IF(AND(C196="A",'Claim Details'!$E$28&gt;=Rates!$D$14,'Claim Details'!$E$28&lt;=Rates!$D$15,'Claim Details'!$E$19="No"),Rates!$D$20,IF(AND(C196="A",'Claim Details'!$E$28&gt;=Rates!$F$14,'Claim Details'!$E$28&lt;=Rates!$F$15,'Claim Details'!$E$19="Yes"),Rates!$G$20,IF(AND(C196="A",'Claim Details'!$E$28&gt;=Rates!$F$14,'Claim Details'!$E$28&lt;=Rates!$F$15,'Claim Details'!$E$19="No"),Rates!$F$20,IF(AND(C196="A",'Claim Details'!$E$28&gt;=Rates!$H$14,'Claim Details'!$E$28&lt;=Rates!$H$15,'Claim Details'!$E$19="Yes"),Rates!$I$20,IF(AND(C196="A",'Claim Details'!$E$28&gt;=Rates!$H$14,'Claim Details'!$E$28&lt;=Rates!$H$15,'Claim Details'!$E$19="No"),Rates!$H$20,IF(AND(C196="A",'Claim Details'!$E$28&gt;=Rates!$J$14,'Claim Details'!$E$28&lt;=Rates!$J$15,'Claim Details'!$E$19="Yes"),Rates!$K$20,IF(AND(C196="A",'Claim Details'!$E$28&gt;=Rates!$J$14,'Claim Details'!$E$28&lt;=Rates!$J$15,'Claim Details'!$E$19="No"),Rates!$J$20,IF(AND(C196="B",'Claim Details'!$E$28&gt;=Rates!$D$14,'Claim Details'!$E$28&lt;=Rates!$D$15,'Claim Details'!$E$19="Yes"),Rates!$E$21,IF(AND(C196="B",'Claim Details'!$E$28&gt;=Rates!$D$14,'Claim Details'!$E$28&lt;=Rates!$D$15,'Claim Details'!$E$19="No"),Rates!$D$21,IF(AND(C196="B",'Claim Details'!$E$28&gt;=Rates!$F$14,'Claim Details'!$E$28&lt;=Rates!$F$15,'Claim Details'!$E$19="Yes"),Rates!$G$21,IF(AND(C196="B",'Claim Details'!$E$28&gt;=Rates!$F$14,'Claim Details'!$E$28&lt;=Rates!$F$15,'Claim Details'!$E$19="No"),Rates!$F$21,IF(AND(C196="B",'Claim Details'!$E$28&gt;=Rates!$H$14,'Claim Details'!$E$28&lt;=Rates!$H$15,'Claim Details'!$E$19="Yes"),Rates!$I$21,IF(AND(C196="B",'Claim Details'!$E$28&gt;=Rates!$H$14,'Claim Details'!$E$28&lt;=Rates!$H$15,'Claim Details'!$E$19="No"),Rates!$H$21,IF(AND(C196="B",'Claim Details'!$E$28&gt;=Rates!$J$14,'Claim Details'!$E$28&lt;=Rates!$J$15,'Claim Details'!$E$19="Yes"),Rates!$K$21,IF(AND(C196="B",'Claim Details'!$E$28&gt;=Rates!$J$14,'Claim Details'!$E$28&lt;=Rates!$J$15,'Claim Details'!$E$19="No"),Rates!$J$21,"£0.00"))))))))))))))))</f>
        <v>£0.00</v>
      </c>
      <c r="AV196" s="191" t="str">
        <f>IF(AND(C196="A",'Claim Details'!$E$28&gt;=Rates!$D$14,'Claim Details'!$E$28&lt;=Rates!$D$15,'Claim Details'!$E$19="Yes"),Rates!$E$22,IF(AND(C196="A",'Claim Details'!$E$28&gt;=Rates!$D$14,'Claim Details'!$E$28&lt;=Rates!$D$15,'Claim Details'!$E$19="No"),Rates!$D$22,IF(AND(C196="A",'Claim Details'!$E$28&gt;=Rates!$F$14,'Claim Details'!$E$28&lt;=Rates!$F$15,'Claim Details'!$E$19="Yes"),Rates!$G$22,IF(AND(C196="A",'Claim Details'!$E$28&gt;=Rates!$F$14,'Claim Details'!$E$28&lt;=Rates!$F$15,'Claim Details'!$E$19="No"),Rates!$F$22,IF(AND(C196="A",'Claim Details'!$E$28&gt;=Rates!$H$14,'Claim Details'!$E$28&lt;=Rates!$H$15,'Claim Details'!$E$19="Yes"),Rates!$I$22,IF(AND(C196="A",'Claim Details'!$E$28&gt;=Rates!$H$14,'Claim Details'!$E$28&lt;=Rates!$H$15,'Claim Details'!$E$19="No"),Rates!$H$22,IF(AND(C196="A",'Claim Details'!$E$28&gt;=Rates!$J$14,'Claim Details'!$E$28&lt;=Rates!$J$15,'Claim Details'!$E$19="Yes"),Rates!$K$22,IF(AND(C196="A",'Claim Details'!$E$28&gt;=Rates!$J$14,'Claim Details'!$E$28&lt;=Rates!$J$15,'Claim Details'!$E$19="No"),Rates!$J$22,IF(AND(C196="B",'Claim Details'!$E$28&gt;=Rates!$D$14,'Claim Details'!$E$28&lt;=Rates!$D$15,'Claim Details'!$E$19="Yes"),Rates!$E$23,IF(AND(C196="B",'Claim Details'!$E$28&gt;=Rates!$D$14,'Claim Details'!$E$28&lt;=Rates!$D$15,'Claim Details'!$E$19="No"),Rates!$D$23,IF(AND(C196="B",'Claim Details'!$E$28&gt;=Rates!$F$14,'Claim Details'!$E$28&lt;=Rates!$F$15,'Claim Details'!$E$19="Yes"),Rates!$G$23,IF(AND(C196="B",'Claim Details'!$E$28&gt;=Rates!$F$14,'Claim Details'!$E$28&lt;=Rates!$F$15,'Claim Details'!$E$19="No"),Rates!$F$23,IF(AND(C196="B",'Claim Details'!$E$28&gt;=Rates!$H$14,'Claim Details'!$E$28&lt;=Rates!$H$15,'Claim Details'!$E$19="Yes"),Rates!$I$23,IF(AND(C196="B",'Claim Details'!$E$28&gt;=Rates!$H$14,'Claim Details'!$E$28&lt;=Rates!$H$15,'Claim Details'!$E$19="No"),Rates!$H$23,IF(AND(C196="B",'Claim Details'!$E$28&gt;=Rates!$J$14,'Claim Details'!$E$28&lt;=Rates!$J$15,'Claim Details'!$E$19="Yes"),Rates!$K$23,IF(AND(C196="B",'Claim Details'!$E$28&gt;=Rates!$J$14,'Claim Details'!$E$28&lt;=Rates!$J$15,'Claim Details'!$E$19="No"),Rates!$J$23,IF(AND(C196="C",'Claim Details'!$E$28&gt;=Rates!$D$14,'Claim Details'!$E$28&lt;=Rates!$D$15,'Claim Details'!$E$19="Yes"),Rates!$E$24,IF(AND(C196="C",'Claim Details'!$E$28&gt;=Rates!$D$14,'Claim Details'!$E$28&lt;=Rates!$D$15,'Claim Details'!$E$19="No"),Rates!$D$24,IF(AND(C196="C",'Claim Details'!$E$28&gt;=Rates!$F$14,'Claim Details'!$E$28&lt;=Rates!$F$15,'Claim Details'!$E$19="Yes"),Rates!$G$24,IF(AND(C196="C",'Claim Details'!$E$28&gt;=Rates!$F$14,'Claim Details'!$E$28&lt;=Rates!$F$15,'Claim Details'!$E$19="No"),Rates!$F$24,IF(AND(C196="C",'Claim Details'!$E$28&gt;=Rates!$H$14,'Claim Details'!$E$28&lt;=Rates!$H$15,'Claim Details'!$E$19="Yes"),Rates!$I$24,IF(AND(C196="C",'Claim Details'!$E$28&gt;=Rates!$H$14,'Claim Details'!$E$28&lt;=Rates!$H$15,'Claim Details'!$E$19="No"),Rates!$H$24,IF(AND(C196="C",'Claim Details'!$E$28&gt;=Rates!$J$14,'Claim Details'!$E$28&lt;=Rates!$J$15,'Claim Details'!$E$19="Yes"),Rates!$K$24,IF(AND(C196="C",'Claim Details'!$E$28&gt;=Rates!$J$14,'Claim Details'!$E$28&lt;=Rates!$J$15,'Claim Details'!$E$19="No"),Rates!$J$24,"£0.00"))))))))))))))))))))))))</f>
        <v>£0.00</v>
      </c>
      <c r="AW196" s="1"/>
      <c r="AX196" s="189" t="str">
        <f>IF(AND(U196="A",'Claim Details'!$I$28&gt;=Rates!$D$14,'Claim Details'!$I$28&lt;=Rates!$D$15,'Claim Details'!$I$19="Yes"),Rates!$J$17,IF(AND(U196="A",'Claim Details'!$I$28&gt;=Rates!$D$14,'Claim Details'!$I$28&lt;=Rates!$D$15,'Claim Details'!$I$19="No"),Rates!$D$17,IF(AND(U196="A",'Claim Details'!$I$28&gt;=Rates!$F$14,'Claim Details'!$I$28&lt;=Rates!$F$15,'Claim Details'!$I$19="Yes"),Rates!$G$17,IF(AND(U196="A",'Claim Details'!$I$28&gt;=Rates!$F$14,'Claim Details'!$I$28&lt;=Rates!$F$15,'Claim Details'!$I$19="No"),Rates!$F$17,IF(AND(U196="A",'Claim Details'!$I$28&gt;=Rates!$H$14,'Claim Details'!$I$28&lt;=Rates!$H$15,'Claim Details'!$I$19="Yes"),Rates!$I$17,IF(AND(U196="A",'Claim Details'!$I$28&gt;=Rates!$H$14,'Claim Details'!$I$28&lt;=Rates!$H$15,'Claim Details'!$I$19="No"),Rates!$H$17,IF(AND(U196="A",'Claim Details'!$I$28&gt;=Rates!$J$14,'Claim Details'!$I$28&lt;=Rates!$J$15,'Claim Details'!$I$19="Yes"),Rates!$K$17,IF(AND(U196="A",'Claim Details'!$I$28&gt;=Rates!$J$14,'Claim Details'!$I$28&lt;=Rates!$J$15,'Claim Details'!$I$19="No"),Rates!$J$17,IF(AND(U196="B",'Claim Details'!$I$28&gt;=Rates!$D$14,'Claim Details'!$I$28&lt;=Rates!$D$15,'Claim Details'!$I$19="Yes"),Rates!$E$18,IF(AND(U196="B",'Claim Details'!$I$28&gt;=Rates!$D$14,'Claim Details'!$I$28&lt;=Rates!$D$15,'Claim Details'!$I$19="No"),Rates!$D$18,IF(AND(U196="B",'Claim Details'!$I$28&gt;=Rates!$F$14,'Claim Details'!$I$28&lt;=Rates!$F$15,'Claim Details'!$I$19="Yes"),Rates!$G$18,IF(AND(U196="B",'Claim Details'!$I$28&gt;=Rates!$F$14,'Claim Details'!$I$28&lt;=Rates!$F$15,'Claim Details'!$I$19="No"),Rates!$F$18,IF(AND(U196="B",'Claim Details'!$I$28&gt;=Rates!$H$14,'Claim Details'!$I$28&lt;=Rates!$H$15,'Claim Details'!$I$19="Yes"),Rates!$I$18,IF(AND(U196="B",'Claim Details'!$I$28&gt;=Rates!$H$14,'Claim Details'!$I$28&lt;=Rates!$H$15,'Claim Details'!$I$19="No"),Rates!$H$18,IF(AND(U196="B",'Claim Details'!$I$28&gt;=Rates!$J$14,'Claim Details'!$I$28&lt;=Rates!$J$15,'Claim Details'!$I$19="Yes"),Rates!$K$18,IF(AND(U196="B",'Claim Details'!$I$28&gt;=Rates!$J$14,'Claim Details'!$I$28&lt;=Rates!$J$15,'Claim Details'!$I$19="No"),Rates!$J$18,IF(AND(U196="C",'Claim Details'!$I$28&gt;=Rates!$D$14,'Claim Details'!$I$28&lt;=Rates!$D$15,'Claim Details'!$I$19="Yes"),Rates!$E$19,IF(AND(U196="C",'Claim Details'!$I$28&gt;=Rates!$D$14,'Claim Details'!$I$28&lt;=Rates!$D$15,'Claim Details'!$I$19="No"),Rates!$D$19,IF(AND(U196="C",'Claim Details'!$I$28&gt;=Rates!$F$14,'Claim Details'!$I$28&lt;=Rates!$F$15,'Claim Details'!$I$19="Yes"),Rates!$G$19,IF(AND(U196="C",'Claim Details'!$I$28&gt;=Rates!$F$14,'Claim Details'!$I$28&lt;=Rates!$F$15,'Claim Details'!$I$19="No"),Rates!$F$19,IF(AND(U196="C",'Claim Details'!$I$28&gt;=Rates!$H$14,'Claim Details'!$I$28&lt;=Rates!$H$15,'Claim Details'!$I$19="Yes"),Rates!$I$19,IF(AND(U196="C",'Claim Details'!$I$28&gt;=Rates!$H$14,'Claim Details'!$I$28&lt;=Rates!$H$15,'Claim Details'!$I$19="No"),Rates!$H$19,IF(AND(U196="C",'Claim Details'!$I$28&gt;=Rates!$J$14,'Claim Details'!$I$28&lt;=Rates!$J$15,'Claim Details'!$I$19="Yes"),Rates!$K$19,IF(AND(U196="C",'Claim Details'!$I$28&gt;=Rates!$J$14,'Claim Details'!$I$28&lt;=Rates!$J$15,'Claim Details'!$I$19="No"),Rates!$J$19,"£0.00"))))))))))))))))))))))))</f>
        <v>£0.00</v>
      </c>
      <c r="AY196" s="189" t="str">
        <f>IF(AND(C196="A",'Claim Details'!$I$28&gt;=Rates!$D$14,'Claim Details'!$I$28&lt;=Rates!$D$15,'Claim Details'!$I$19="Yes"),Rates!$J$25,IF(AND(C196="A",'Claim Details'!$I$28&gt;=Rates!$D$14,'Claim Details'!$I$28&lt;=Rates!$D$15,'Claim Details'!$I$19="No"),Rates!$D$25,IF(AND(C196="A",'Claim Details'!$I$28&gt;=Rates!$F$14,'Claim Details'!$I$28&lt;=Rates!$F$15,'Claim Details'!$I$19="Yes"),Rates!$G$25,IF(AND(C196="A",'Claim Details'!$I$28&gt;=Rates!$F$14,'Claim Details'!$I$28&lt;=Rates!$F$15,'Claim Details'!$I$19="No"),Rates!$F$25,IF(AND(C196="A",'Claim Details'!$I$28&gt;=Rates!$H$14,'Claim Details'!$I$28&lt;=Rates!$H$15,'Claim Details'!$I$19="Yes"),Rates!$I$25,IF(AND(C196="A",'Claim Details'!$I$28&gt;=Rates!$H$14,'Claim Details'!$I$28&lt;=Rates!$H$15,'Claim Details'!$I$19="No"),Rates!$H$25,IF(AND(C196="A",'Claim Details'!$I$28&gt;=Rates!$J$14,'Claim Details'!$I$28&lt;=Rates!$J$15,'Claim Details'!$I$19="Yes"),Rates!$K$25,IF(AND(C196="A",'Claim Details'!$I$28&gt;=Rates!$J$14,'Claim Details'!$I$28&lt;=Rates!$J$15,'Claim Details'!$I$19="No"),Rates!$J$25,IF(AND(C196="B",'Claim Details'!$I$28&gt;=Rates!$D$14,'Claim Details'!$I$28&lt;=Rates!$D$15,'Claim Details'!$I$19="Yes"),Rates!$E$26,IF(AND(C196="B",'Claim Details'!$I$28&gt;=Rates!$D$14,'Claim Details'!$I$28&lt;=Rates!$D$15,'Claim Details'!$I$19="No"),Rates!$D$26,IF(AND(C196="B",'Claim Details'!$I$28&gt;=Rates!$F$14,'Claim Details'!$I$28&lt;=Rates!$F$15,'Claim Details'!$I$19="Yes"),Rates!$G$26,IF(AND(C196="B",'Claim Details'!$I$28&gt;=Rates!$F$14,'Claim Details'!$I$28&lt;=Rates!$F$15,'Claim Details'!$I$19="No"),Rates!$F$26,IF(AND(C196="B",'Claim Details'!$I$28&gt;=Rates!$H$14,'Claim Details'!$I$28&lt;=Rates!$H$15,'Claim Details'!$I$19="Yes"),Rates!$I$26,IF(AND(C196="B",'Claim Details'!$I$28&gt;=Rates!$H$14,'Claim Details'!$I$28&lt;=Rates!$H$15,'Claim Details'!$I$19="No"),Rates!$H$26,IF(AND(C196="B",'Claim Details'!$I$28&gt;=Rates!$J$14,'Claim Details'!$I$28&lt;=Rates!$J$15,'Claim Details'!$I$19="Yes"),Rates!$K$26,IF(AND(C196="B",'Claim Details'!$I$28&gt;=Rates!$J$14,'Claim Details'!$I$28&lt;=Rates!$J$15,'Claim Details'!$I$19="No"),Rates!$J$26,IF(AND(C196="C",'Claim Details'!$I$28&gt;=Rates!$D$14,'Claim Details'!$I$28&lt;=Rates!$D$15,'Claim Details'!$I$19="Yes"),Rates!$E$27,IF(AND(C196="C",'Claim Details'!$I$28&gt;=Rates!$D$14,'Claim Details'!$I$28&lt;=Rates!$D$15,'Claim Details'!$I$19="No"),Rates!$D$27,IF(AND(C196="C",'Claim Details'!$I$28&gt;=Rates!$F$14,'Claim Details'!$I$28&lt;=Rates!$F$15,'Claim Details'!$I$19="Yes"),Rates!$G$27,IF(AND(C196="C",'Claim Details'!$I$28&gt;=Rates!$F$14,'Claim Details'!$I$28&lt;=Rates!$F$15,'Claim Details'!$I$19="No"),Rates!$F$27,IF(AND(C196="C",'Claim Details'!$I$28&gt;=Rates!$H$14,'Claim Details'!$I$28&lt;=Rates!$H$15,'Claim Details'!$I$19="Yes"),Rates!$I$27,IF(AND(C196="C",'Claim Details'!$I$28&gt;=Rates!$H$14,'Claim Details'!$I$28&lt;=Rates!$H$15,'Claim Details'!$I$19="No"),Rates!$H$27,IF(AND(C196="C",'Claim Details'!$I$28&gt;=Rates!$J$14,'Claim Details'!$I$28&lt;=Rates!$J$15,'Claim Details'!$I$19="Yes"),Rates!$K$27,IF(AND(C196="C",'Claim Details'!$I$28&gt;=Rates!$J$14,'Claim Details'!$I$28&lt;=Rates!$J$15,'Claim Details'!$I$19="No"),Rates!$J$27,"£0.00"))))))))))))))))))))))))</f>
        <v>£0.00</v>
      </c>
      <c r="AZ196" s="189" t="str">
        <f>IF(AND(C196="A",'Claim Details'!$I$28&gt;=Rates!$D$14,'Claim Details'!$I$28&lt;=Rates!$D$15,'Claim Details'!$I$19="Yes"),Rates!$E$20,IF(AND(C196="A",'Claim Details'!$I$28&gt;=Rates!$D$14,'Claim Details'!$I$28&lt;=Rates!$D$15,'Claim Details'!$I$19="No"),Rates!$D$20,IF(AND(C196="A",'Claim Details'!$I$28&gt;=Rates!$F$14,'Claim Details'!$I$28&lt;=Rates!$F$15,'Claim Details'!$I$19="Yes"),Rates!$G$20,IF(AND(C196="A",'Claim Details'!$I$28&gt;=Rates!$F$14,'Claim Details'!$I$28&lt;=Rates!$F$15,'Claim Details'!$I$19="No"),Rates!$F$20,IF(AND(C196="A",'Claim Details'!$I$28&gt;=Rates!$H$14,'Claim Details'!$I$28&lt;=Rates!$H$15,'Claim Details'!$I$19="Yes"),Rates!$I$20,IF(AND(C196="A",'Claim Details'!$I$28&gt;=Rates!$H$14,'Claim Details'!$I$28&lt;=Rates!$H$15,'Claim Details'!$I$19="No"),Rates!$H$20,IF(AND(C196="A",'Claim Details'!$I$28&gt;=Rates!$J$14,'Claim Details'!$I$28&lt;=Rates!$J$15,'Claim Details'!$I$19="Yes"),Rates!$K$20,IF(AND(C196="A",'Claim Details'!$I$28&gt;=Rates!$J$14,'Claim Details'!$I$28&lt;=Rates!$J$15,'Claim Details'!$I$19="No"),Rates!$J$20,IF(AND(C196="B",'Claim Details'!$I$28&gt;=Rates!$D$14,'Claim Details'!$I$28&lt;=Rates!$D$15,'Claim Details'!$I$19="Yes"),Rates!$E$21,IF(AND(C196="B",'Claim Details'!$I$28&gt;=Rates!$D$14,'Claim Details'!$I$28&lt;=Rates!$D$15,'Claim Details'!$I$19="No"),Rates!$D$21,IF(AND(C196="B",'Claim Details'!$I$28&gt;=Rates!$F$14,'Claim Details'!$I$28&lt;=Rates!$F$15,'Claim Details'!$I$19="Yes"),Rates!$G$21,IF(AND(C196="B",'Claim Details'!$I$28&gt;=Rates!$F$14,'Claim Details'!$I$28&lt;=Rates!$F$15,'Claim Details'!$I$19="No"),Rates!$F$21,IF(AND(C196="B",'Claim Details'!$I$28&gt;=Rates!$H$14,'Claim Details'!$I$28&lt;=Rates!$H$15,'Claim Details'!$I$19="Yes"),Rates!$I$21,IF(AND(C196="B",'Claim Details'!$I$28&gt;=Rates!$H$14,'Claim Details'!$I$28&lt;=Rates!$H$15,'Claim Details'!$I$19="No"),Rates!$H$21,IF(AND(C196="B",'Claim Details'!$I$28&gt;=Rates!$J$14,'Claim Details'!$I$28&lt;=Rates!$J$15,'Claim Details'!$I$19="Yes"),Rates!$K$21,IF(AND(C196="B",'Claim Details'!$I$28&gt;=Rates!$J$14,'Claim Details'!$I$28&lt;=Rates!$J$15,'Claim Details'!$I$19="No"),Rates!$J$21,"£0.00"))))))))))))))))</f>
        <v>£0.00</v>
      </c>
      <c r="BA196" s="189" t="str">
        <f>IF(AND(C196="A",'Claim Details'!$I$28&gt;=Rates!$D$14,'Claim Details'!$I$28&lt;=Rates!$D$15,'Claim Details'!$I$19="Yes"),Rates!$E$22,IF(AND(C196="A",'Claim Details'!$I$28&gt;=Rates!$D$14,'Claim Details'!$I$28&lt;=Rates!$D$15,'Claim Details'!$I$19="No"),Rates!$D$22,IF(AND(C196="A",'Claim Details'!$I$28&gt;=Rates!$F$14,'Claim Details'!$I$28&lt;=Rates!$F$15,'Claim Details'!$I$19="Yes"),Rates!$G$22,IF(AND(C196="A",'Claim Details'!$I$28&gt;=Rates!$F$14,'Claim Details'!$I$28&lt;=Rates!$F$15,'Claim Details'!$I$19="No"),Rates!$F$22,IF(AND(C196="A",'Claim Details'!$I$28&gt;=Rates!$H$14,'Claim Details'!$I$28&lt;=Rates!$H$15,'Claim Details'!$I$19="Yes"),Rates!$I$22,IF(AND(C196="A",'Claim Details'!$I$28&gt;=Rates!$H$14,'Claim Details'!$I$28&lt;=Rates!$H$15,'Claim Details'!$I$19="No"),Rates!$H$22,IF(AND(C196="A",'Claim Details'!$I$28&gt;=Rates!$J$14,'Claim Details'!$I$28&lt;=Rates!$J$15,'Claim Details'!$I$19="Yes"),Rates!$K$22,IF(AND(C196="A",'Claim Details'!$I$28&gt;=Rates!$J$14,'Claim Details'!$I$28&lt;=Rates!$J$15,'Claim Details'!$I$19="No"),Rates!$J$22,IF(AND(C196="B",'Claim Details'!$I$28&gt;=Rates!$D$14,'Claim Details'!$I$28&lt;=Rates!$D$15,'Claim Details'!$I$19="Yes"),Rates!$E$23,IF(AND(C196="B",'Claim Details'!$I$28&gt;=Rates!$D$14,'Claim Details'!$I$28&lt;=Rates!$D$15,'Claim Details'!$I$19="No"),Rates!$D$23,IF(AND(C196="B",'Claim Details'!$I$28&gt;=Rates!$F$14,'Claim Details'!$I$28&lt;=Rates!$F$15,'Claim Details'!$I$19="Yes"),Rates!$G$23,IF(AND(C196="B",'Claim Details'!$I$28&gt;=Rates!$F$14,'Claim Details'!$I$28&lt;=Rates!$F$15,'Claim Details'!$I$19="No"),Rates!$F$23,IF(AND(C196="B",'Claim Details'!$I$28&gt;=Rates!$H$14,'Claim Details'!$I$28&lt;=Rates!$H$15,'Claim Details'!$I$19="Yes"),Rates!$I$23,IF(AND(C196="B",'Claim Details'!$I$28&gt;=Rates!$H$14,'Claim Details'!$I$28&lt;=Rates!$H$15,'Claim Details'!$I$19="No"),Rates!$H$23,IF(AND(C196="B",'Claim Details'!$I$28&gt;=Rates!$J$14,'Claim Details'!$I$28&lt;=Rates!$J$15,'Claim Details'!$I$19="Yes"),Rates!$K$23,IF(AND(C196="B",'Claim Details'!$I$28&gt;=Rates!$J$14,'Claim Details'!$I$28&lt;=Rates!$J$15,'Claim Details'!$I$19="No"),Rates!$J$23,IF(AND(C196="C",'Claim Details'!$I$28&gt;=Rates!$D$14,'Claim Details'!$I$28&lt;=Rates!$D$15,'Claim Details'!$I$19="Yes"),Rates!$E$24,IF(AND(C196="C",'Claim Details'!$I$28&gt;=Rates!$D$14,'Claim Details'!$I$28&lt;=Rates!$D$15,'Claim Details'!$I$19="No"),Rates!$D$24,IF(AND(C196="C",'Claim Details'!$I$28&gt;=Rates!$F$14,'Claim Details'!$I$28&lt;=Rates!$F$15,'Claim Details'!$I$19="Yes"),Rates!$G$24,IF(AND(C196="C",'Claim Details'!$I$28&gt;=Rates!$F$14,'Claim Details'!$I$28&lt;=Rates!$F$15,'Claim Details'!$I$19="No"),Rates!$F$24,IF(AND(C196="C",'Claim Details'!$I$28&gt;=Rates!$H$14,'Claim Details'!$I$28&lt;=Rates!$H$15,'Claim Details'!$I$19="Yes"),Rates!$I$24,IF(AND(C196="C",'Claim Details'!$I$28&gt;=Rates!$H$14,'Claim Details'!$I$28&lt;=Rates!$H$15,'Claim Details'!$I$19="No"),Rates!$H$24,IF(AND(C196="C",'Claim Details'!$I$28&gt;=Rates!$J$14,'Claim Details'!$I$28&lt;=Rates!$J$15,'Claim Details'!$I$19="Yes"),Rates!$K$24,IF(AND(C196="C",'Claim Details'!$I$28&gt;=Rates!$J$14,'Claim Details'!$I$28&lt;=Rates!$J$15,'Claim Details'!$I$19="No"),Rates!$J$24,"£0.00"))))))))))))))))))))))))</f>
        <v>£0.00</v>
      </c>
      <c r="BB196" s="189" t="str">
        <f t="shared" si="42"/>
        <v>£0.00</v>
      </c>
      <c r="BC196" s="1"/>
      <c r="BD196" s="189" t="str">
        <f>IF(AND(AE196="A",'Claim Details'!$I$28&gt;=Rates!$D$14,'Claim Details'!$I$28&lt;=Rates!$D$15,'Claim Details'!$I$19="Yes"),Rates!$J$17,IF(AND(AE196="A",'Claim Details'!$I$28&gt;=Rates!$D$14,'Claim Details'!$I$28&lt;=Rates!$D$15,'Claim Details'!$I$19="No"),Rates!$D$17,IF(AND(AE196="A",'Claim Details'!$I$28&gt;=Rates!$F$14,'Claim Details'!$I$28&lt;=Rates!$F$15,'Claim Details'!$I$19="Yes"),Rates!$G$17,IF(AND(AE196="A",'Claim Details'!$I$28&gt;=Rates!$F$14,'Claim Details'!$I$28&lt;=Rates!$F$15,'Claim Details'!$I$19="No"),Rates!$F$17,IF(AND(AE196="A",'Claim Details'!$I$28&gt;=Rates!$H$14,'Claim Details'!$I$28&lt;=Rates!$H$15,'Claim Details'!$I$19="Yes"),Rates!$I$17,IF(AND(AE196="A",'Claim Details'!$I$28&gt;=Rates!$H$14,'Claim Details'!$I$28&lt;=Rates!$H$15,'Claim Details'!$I$19="No"),Rates!$H$17,IF(AND(AE196="A",'Claim Details'!$I$28&gt;=Rates!$J$14,'Claim Details'!$I$28&lt;=Rates!$J$15,'Claim Details'!$I$19="Yes"),Rates!$K$17,IF(AND(AE196="A",'Claim Details'!$I$28&gt;=Rates!$J$14,'Claim Details'!$I$28&lt;=Rates!$J$15,'Claim Details'!$I$19="No"),Rates!$J$17,IF(AND(AE196="B",'Claim Details'!$I$28&gt;=Rates!$D$14,'Claim Details'!$I$28&lt;=Rates!$D$15,'Claim Details'!$I$19="Yes"),Rates!$E$18,IF(AND(AE196="B",'Claim Details'!$I$28&gt;=Rates!$D$14,'Claim Details'!$I$28&lt;=Rates!$D$15,'Claim Details'!$I$19="No"),Rates!$D$18,IF(AND(AE196="B",'Claim Details'!$I$28&gt;=Rates!$F$14,'Claim Details'!$I$28&lt;=Rates!$F$15,'Claim Details'!$I$19="Yes"),Rates!$G$18,IF(AND(AE196="B",'Claim Details'!$I$28&gt;=Rates!$F$14,'Claim Details'!$I$28&lt;=Rates!$F$15,'Claim Details'!$I$19="No"),Rates!$F$18,IF(AND(AE196="B",'Claim Details'!$I$28&gt;=Rates!$H$14,'Claim Details'!$I$28&lt;=Rates!$H$15,'Claim Details'!$I$19="Yes"),Rates!$I$18,IF(AND(AE196="B",'Claim Details'!$I$28&gt;=Rates!$H$14,'Claim Details'!$I$28&lt;=Rates!$H$15,'Claim Details'!$I$19="No"),Rates!$H$18,IF(AND(AE196="B",'Claim Details'!$I$28&gt;=Rates!$J$14,'Claim Details'!$I$28&lt;=Rates!$J$15,'Claim Details'!$I$19="Yes"),Rates!$K$18,IF(AND(AE196="B",'Claim Details'!$I$28&gt;=Rates!$J$14,'Claim Details'!$I$28&lt;=Rates!$J$15,'Claim Details'!$I$19="No"),Rates!$J$18,IF(AND(AE196="C",'Claim Details'!$I$28&gt;=Rates!$D$14,'Claim Details'!$I$28&lt;=Rates!$D$15,'Claim Details'!$I$19="Yes"),Rates!$E$19,IF(AND(AE196="C",'Claim Details'!$I$28&gt;=Rates!$D$14,'Claim Details'!$I$28&lt;=Rates!$D$15,'Claim Details'!$I$19="No"),Rates!$D$19,IF(AND(AE196="C",'Claim Details'!$I$28&gt;=Rates!$F$14,'Claim Details'!$I$28&lt;=Rates!$F$15,'Claim Details'!$I$19="Yes"),Rates!$G$19,IF(AND(AE196="C",'Claim Details'!$I$28&gt;=Rates!$F$14,'Claim Details'!$I$28&lt;=Rates!$F$15,'Claim Details'!$I$19="No"),Rates!$F$19,IF(AND(AE196="C",'Claim Details'!$I$28&gt;=Rates!$H$14,'Claim Details'!$I$28&lt;=Rates!$H$15,'Claim Details'!$I$19="Yes"),Rates!$I$19,IF(AND(AE196="C",'Claim Details'!$I$28&gt;=Rates!$H$14,'Claim Details'!$I$28&lt;=Rates!$H$15,'Claim Details'!$I$19="No"),Rates!$H$19,IF(AND(AE196="C",'Claim Details'!$I$28&gt;=Rates!$J$14,'Claim Details'!$I$28&lt;=Rates!$J$15,'Claim Details'!$I$19="Yes"),Rates!$K$19,IF(AND(AE196="C",'Claim Details'!$I$28&gt;=Rates!$J$14,'Claim Details'!$I$28&lt;=Rates!$J$15,'Claim Details'!$I$19="No"),Rates!$J$19,"£0.00"))))))))))))))))))))))))</f>
        <v>£0.00</v>
      </c>
      <c r="BE196" s="189" t="str">
        <f>IF(AND(AE196="A",'Claim Details'!$I$28&gt;=Rates!$D$14,'Claim Details'!$I$28&lt;=Rates!$D$15,'Claim Details'!$I$19="Yes"),Rates!$J$25,IF(AND(AE196="A",'Claim Details'!$I$28&gt;=Rates!$D$14,'Claim Details'!$I$28&lt;=Rates!$D$15,'Claim Details'!$I$19="No"),Rates!$D$25,IF(AND(AE196="A",'Claim Details'!$I$28&gt;=Rates!$F$14,'Claim Details'!$I$28&lt;=Rates!$F$15,'Claim Details'!$I$19="Yes"),Rates!$G$25,IF(AND(AE196="A",'Claim Details'!$I$28&gt;=Rates!$F$14,'Claim Details'!$I$28&lt;=Rates!$F$15,'Claim Details'!$I$19="No"),Rates!$F$25,IF(AND(AE196="A",'Claim Details'!$I$28&gt;=Rates!$H$14,'Claim Details'!$I$28&lt;=Rates!$H$15,'Claim Details'!$I$19="Yes"),Rates!$I$25,IF(AND(AE196="A",'Claim Details'!$I$28&gt;=Rates!$H$14,'Claim Details'!$I$28&lt;=Rates!$H$15,'Claim Details'!$I$19="No"),Rates!$H$25,IF(AND(AE196="A",'Claim Details'!$I$28&gt;=Rates!$J$14,'Claim Details'!$I$28&lt;=Rates!$J$15,'Claim Details'!$I$19="Yes"),Rates!$K$25,IF(AND(AE196="A",'Claim Details'!$I$28&gt;=Rates!$J$14,'Claim Details'!$I$28&lt;=Rates!$J$15,'Claim Details'!$I$19="No"),Rates!$J$25,IF(AND(AE196="B",'Claim Details'!$I$28&gt;=Rates!$D$14,'Claim Details'!$I$28&lt;=Rates!$D$15,'Claim Details'!$I$19="Yes"),Rates!$E$26,IF(AND(AE196="B",'Claim Details'!$I$28&gt;=Rates!$D$14,'Claim Details'!$I$28&lt;=Rates!$D$15,'Claim Details'!$I$19="No"),Rates!$D$26,IF(AND(AE196="B",'Claim Details'!$I$28&gt;=Rates!$F$14,'Claim Details'!$I$28&lt;=Rates!$F$15,'Claim Details'!$I$19="Yes"),Rates!$G$26,IF(AND(AE196="B",'Claim Details'!$I$28&gt;=Rates!$F$14,'Claim Details'!$I$28&lt;=Rates!$F$15,'Claim Details'!$I$19="No"),Rates!$F$26,IF(AND(AE196="B",'Claim Details'!$I$28&gt;=Rates!$H$14,'Claim Details'!$I$28&lt;=Rates!$H$15,'Claim Details'!$I$19="Yes"),Rates!$I$26,IF(AND(AE196="B",'Claim Details'!$I$28&gt;=Rates!$H$14,'Claim Details'!$I$28&lt;=Rates!$H$15,'Claim Details'!$I$19="No"),Rates!$H$26,IF(AND(AE196="B",'Claim Details'!$I$28&gt;=Rates!$J$14,'Claim Details'!$I$28&lt;=Rates!$J$15,'Claim Details'!$I$19="Yes"),Rates!$K$26,IF(AND(AE196="B",'Claim Details'!$I$28&gt;=Rates!$J$14,'Claim Details'!$I$28&lt;=Rates!$J$15,'Claim Details'!$I$19="No"),Rates!$J$26,IF(AND(AE196="C",'Claim Details'!$I$28&gt;=Rates!$D$14,'Claim Details'!$I$28&lt;=Rates!$D$15,'Claim Details'!$I$19="Yes"),Rates!$E$27,IF(AND(AE196="C",'Claim Details'!$I$28&gt;=Rates!$D$14,'Claim Details'!$I$28&lt;=Rates!$D$15,'Claim Details'!$I$19="No"),Rates!$D$27,IF(AND(AE196="C",'Claim Details'!$I$28&gt;=Rates!$F$14,'Claim Details'!$I$28&lt;=Rates!$F$15,'Claim Details'!$I$19="Yes"),Rates!$G$27,IF(AND(AE196="C",'Claim Details'!$I$28&gt;=Rates!$F$14,'Claim Details'!$I$28&lt;=Rates!$F$15,'Claim Details'!$I$19="No"),Rates!$F$27,IF(AND(AE196="C",'Claim Details'!$I$28&gt;=Rates!$H$14,'Claim Details'!$I$28&lt;=Rates!$H$15,'Claim Details'!$I$19="Yes"),Rates!$I$27,IF(AND(AE196="C",'Claim Details'!$I$28&gt;=Rates!$H$14,'Claim Details'!$I$28&lt;=Rates!$H$15,'Claim Details'!$I$19="No"),Rates!$H$27,IF(AND(AE196="C",'Claim Details'!$I$28&gt;=Rates!$J$14,'Claim Details'!$I$28&lt;=Rates!$J$15,'Claim Details'!$I$19="Yes"),Rates!$K$27,IF(AND(AE196="C",'Claim Details'!$I$28&gt;=Rates!$J$14,'Claim Details'!$I$28&lt;=Rates!$J$15,'Claim Details'!$I$19="No"),Rates!$J$27,"£0.00"))))))))))))))))))))))))</f>
        <v>£0.00</v>
      </c>
      <c r="BF196" s="189" t="str">
        <f>IF(AND(AE196="A",'Claim Details'!$I$28&gt;=Rates!$D$14,'Claim Details'!$I$28&lt;=Rates!$D$15,'Claim Details'!$I$19="Yes"),Rates!$E$20,IF(AND(AE196="A",'Claim Details'!$I$28&gt;=Rates!$D$14,'Claim Details'!$I$28&lt;=Rates!$D$15,'Claim Details'!$I$19="No"),Rates!$D$20,IF(AND(AE196="A",'Claim Details'!$I$28&gt;=Rates!$F$14,'Claim Details'!$I$28&lt;=Rates!$F$15,'Claim Details'!$I$19="Yes"),Rates!$G$20,IF(AND(AE196="A",'Claim Details'!$I$28&gt;=Rates!$F$14,'Claim Details'!$I$28&lt;=Rates!$F$15,'Claim Details'!$I$19="No"),Rates!$F$20,IF(AND(AE196="A",'Claim Details'!$I$28&gt;=Rates!$H$14,'Claim Details'!$I$28&lt;=Rates!$H$15,'Claim Details'!$I$19="Yes"),Rates!$I$20,IF(AND(AE196="A",'Claim Details'!$I$28&gt;=Rates!$H$14,'Claim Details'!$I$28&lt;=Rates!$H$15,'Claim Details'!$I$19="No"),Rates!$H$20,IF(AND(AE196="A",'Claim Details'!$I$28&gt;=Rates!$J$14,'Claim Details'!$I$28&lt;=Rates!$J$15,'Claim Details'!$I$19="Yes"),Rates!$K$20,IF(AND(AE196="A",'Claim Details'!$I$28&gt;=Rates!$J$14,'Claim Details'!$I$28&lt;=Rates!$J$15,'Claim Details'!$I$19="No"),Rates!$J$20,IF(AND(AE196="B",'Claim Details'!$I$28&gt;=Rates!$D$14,'Claim Details'!$I$28&lt;=Rates!$D$15,'Claim Details'!$I$19="Yes"),Rates!$E$21,IF(AND(AE196="B",'Claim Details'!$I$28&gt;=Rates!$D$14,'Claim Details'!$I$28&lt;=Rates!$D$15,'Claim Details'!$I$19="No"),Rates!$D$21,IF(AND(AE196="B",'Claim Details'!$I$28&gt;=Rates!$F$14,'Claim Details'!$I$28&lt;=Rates!$F$15,'Claim Details'!$I$19="Yes"),Rates!$G$21,IF(AND(AE196="B",'Claim Details'!$I$28&gt;=Rates!$F$14,'Claim Details'!$I$28&lt;=Rates!$F$15,'Claim Details'!$I$19="No"),Rates!$F$21,IF(AND(AE196="B",'Claim Details'!$I$28&gt;=Rates!$H$14,'Claim Details'!$I$28&lt;=Rates!$H$15,'Claim Details'!$I$19="Yes"),Rates!$I$21,IF(AND(AE196="B",'Claim Details'!$I$28&gt;=Rates!$H$14,'Claim Details'!$I$28&lt;=Rates!$H$15,'Claim Details'!$I$19="No"),Rates!$H$21,IF(AND(AE196="B",'Claim Details'!$I$28&gt;=Rates!$J$14,'Claim Details'!$I$28&lt;=Rates!$J$15,'Claim Details'!$I$19="Yes"),Rates!$K$21,IF(AND(AE196="B",'Claim Details'!$I$28&gt;=Rates!$J$14,'Claim Details'!$I$28&lt;=Rates!$J$15,'Claim Details'!$I$19="No"),Rates!$J$21,"£0.00"))))))))))))))))</f>
        <v>£0.00</v>
      </c>
      <c r="BG196" s="189" t="str">
        <f>IF(AND(AE196="A",'Claim Details'!$I$28&gt;=Rates!$D$14,'Claim Details'!$I$28&lt;=Rates!$D$15,'Claim Details'!$I$19="Yes"),Rates!$E$22,IF(AND(AE196="A",'Claim Details'!$I$28&gt;=Rates!$D$14,'Claim Details'!$I$28&lt;=Rates!$D$15,'Claim Details'!$I$19="No"),Rates!$D$22,IF(AND(AE196="A",'Claim Details'!$I$28&gt;=Rates!$F$14,'Claim Details'!$I$28&lt;=Rates!$F$15,'Claim Details'!$I$19="Yes"),Rates!$G$22,IF(AND(AE196="A",'Claim Details'!$I$28&gt;=Rates!$F$14,'Claim Details'!$I$28&lt;=Rates!$F$15,'Claim Details'!$I$19="No"),Rates!$F$22,IF(AND(AE196="A",'Claim Details'!$I$28&gt;=Rates!$H$14,'Claim Details'!$I$28&lt;=Rates!$H$15,'Claim Details'!$I$19="Yes"),Rates!$I$22,IF(AND(AE196="A",'Claim Details'!$I$28&gt;=Rates!$H$14,'Claim Details'!$I$28&lt;=Rates!$H$15,'Claim Details'!$I$19="No"),Rates!$H$22,IF(AND(AE196="A",'Claim Details'!$I$28&gt;=Rates!$J$14,'Claim Details'!$I$28&lt;=Rates!$J$15,'Claim Details'!$I$19="Yes"),Rates!$K$22,IF(AND(AE196="A",'Claim Details'!$I$28&gt;=Rates!$J$14,'Claim Details'!$I$28&lt;=Rates!$J$15,'Claim Details'!$I$19="No"),Rates!$J$22,IF(AND(AE196="B",'Claim Details'!$I$28&gt;=Rates!$D$14,'Claim Details'!$I$28&lt;=Rates!$D$15,'Claim Details'!$I$19="Yes"),Rates!$E$23,IF(AND(AE196="B",'Claim Details'!$I$28&gt;=Rates!$D$14,'Claim Details'!$I$28&lt;=Rates!$D$15,'Claim Details'!$I$19="No"),Rates!$D$23,IF(AND(AE196="B",'Claim Details'!$I$28&gt;=Rates!$F$14,'Claim Details'!$I$28&lt;=Rates!$F$15,'Claim Details'!$I$19="Yes"),Rates!$G$23,IF(AND(AE196="B",'Claim Details'!$I$28&gt;=Rates!$F$14,'Claim Details'!$I$28&lt;=Rates!$F$15,'Claim Details'!$I$19="No"),Rates!$F$23,IF(AND(AE196="B",'Claim Details'!$I$28&gt;=Rates!$H$14,'Claim Details'!$I$28&lt;=Rates!$H$15,'Claim Details'!$I$19="Yes"),Rates!$I$23,IF(AND(AE196="B",'Claim Details'!$I$28&gt;=Rates!$H$14,'Claim Details'!$I$28&lt;=Rates!$H$15,'Claim Details'!$I$19="No"),Rates!$H$23,IF(AND(AE196="B",'Claim Details'!$I$28&gt;=Rates!$J$14,'Claim Details'!$I$28&lt;=Rates!$J$15,'Claim Details'!$I$19="Yes"),Rates!$K$23,IF(AND(AE196="B",'Claim Details'!$I$28&gt;=Rates!$J$14,'Claim Details'!$I$28&lt;=Rates!$J$15,'Claim Details'!$I$19="No"),Rates!$J$23,IF(AND(AE196="C",'Claim Details'!$I$28&gt;=Rates!$D$14,'Claim Details'!$I$28&lt;=Rates!$D$15,'Claim Details'!$I$19="Yes"),Rates!$E$24,IF(AND(AE196="C",'Claim Details'!$I$28&gt;=Rates!$D$14,'Claim Details'!$I$28&lt;=Rates!$D$15,'Claim Details'!$I$19="No"),Rates!$D$24,IF(AND(AE196="C",'Claim Details'!$I$28&gt;=Rates!$F$14,'Claim Details'!$I$28&lt;=Rates!$F$15,'Claim Details'!$I$19="Yes"),Rates!$G$24,IF(AND(AE196="C",'Claim Details'!$I$28&gt;=Rates!$F$14,'Claim Details'!$I$28&lt;=Rates!$F$15,'Claim Details'!$I$19="No"),Rates!$F$24,IF(AND(AE196="C",'Claim Details'!$I$28&gt;=Rates!$H$14,'Claim Details'!$I$28&lt;=Rates!$H$15,'Claim Details'!$I$19="Yes"),Rates!$I$24,IF(AND(AE196="C",'Claim Details'!$I$28&gt;=Rates!$H$14,'Claim Details'!$I$28&lt;=Rates!$H$15,'Claim Details'!$I$19="No"),Rates!$H$24,IF(AND(AE196="C",'Claim Details'!$I$28&gt;=Rates!$J$14,'Claim Details'!$I$28&lt;=Rates!$J$15,'Claim Details'!$I$19="Yes"),Rates!$K$24,IF(AND(AE196="C",'Claim Details'!$I$28&gt;=Rates!$J$14,'Claim Details'!$I$28&lt;=Rates!$J$15,'Claim Details'!$I$19="No"),Rates!$J$24,"£0.00"))))))))))))))))))))))))</f>
        <v>£0.00</v>
      </c>
      <c r="BH196" s="189" t="str">
        <f t="shared" si="43"/>
        <v>£0.00</v>
      </c>
      <c r="BI196" s="189">
        <f t="shared" si="44"/>
        <v>0</v>
      </c>
      <c r="BO196" s="202" t="str">
        <f>IF(H196="","£0.00",IF(AP196="4","£0.00",IF(AP196="5","£0.00",IF(AP196="1","£0.00",((AQ196*H196)*'Claim Details'!$F$111)/100))))</f>
        <v>£0.00</v>
      </c>
      <c r="BP196" s="202" t="str">
        <f>IF(T196="","£0.00",IF(AP196="4","£0.00",IF(AP196="5","£0.00",IF(AP196="1","£0.00",((AR196*T196)*'Claim Details'!$N$111)/100))))</f>
        <v>£0.00</v>
      </c>
      <c r="BQ196" s="202" t="str">
        <f>IF(AI196="","£0.00",IF(AP196="4","£0.00",IF(AP196="5","£0.00",IF(AP196="1","£0.00",((BI196*AI196)*'Claim Details'!$W$111)/100))))</f>
        <v>£0.00</v>
      </c>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row>
    <row r="197" spans="1:97" ht="15">
      <c r="A197" s="145"/>
      <c r="B197" s="91"/>
      <c r="C197" s="96"/>
      <c r="D197" s="97"/>
      <c r="E197" s="98"/>
      <c r="F197" s="89"/>
      <c r="G197" s="99"/>
      <c r="H197" s="100"/>
      <c r="I197" s="221" t="str">
        <f t="shared" si="34"/>
        <v>£0.00</v>
      </c>
      <c r="J197" s="101"/>
      <c r="K197" s="100"/>
      <c r="L197" s="221" t="str">
        <f t="shared" si="35"/>
        <v>£0.00</v>
      </c>
      <c r="M197" s="101"/>
      <c r="N197" s="102"/>
      <c r="O197" s="145"/>
      <c r="P197" s="77"/>
      <c r="Q197" s="87"/>
      <c r="R197" s="87"/>
      <c r="S197" s="87"/>
      <c r="T197" s="149" t="str">
        <f t="shared" si="36"/>
        <v/>
      </c>
      <c r="U197" s="87" t="str">
        <f t="shared" si="45"/>
        <v/>
      </c>
      <c r="V197" s="87"/>
      <c r="W197" s="53" t="str">
        <f t="shared" si="37"/>
        <v>£0.00</v>
      </c>
      <c r="X197" s="53"/>
      <c r="Y197" s="87"/>
      <c r="Z197" s="78"/>
      <c r="AA197" s="79"/>
      <c r="AB197" s="160"/>
      <c r="AC197" s="98"/>
      <c r="AD197" s="225"/>
      <c r="AE197" s="235" t="str">
        <f t="shared" si="38"/>
        <v/>
      </c>
      <c r="AF197" s="87" t="str">
        <f t="shared" si="39"/>
        <v/>
      </c>
      <c r="AG197" s="53"/>
      <c r="AH197" s="224"/>
      <c r="AI197" s="226" t="str">
        <f t="shared" ref="AI197:AI260" si="46">IF(AD197="",T197,IF(T197="",AD197,AD197+T197))</f>
        <v/>
      </c>
      <c r="AJ197" s="236" t="str">
        <f t="shared" si="40"/>
        <v>£0.00</v>
      </c>
      <c r="AK197" s="31"/>
      <c r="AL197" s="1"/>
      <c r="AM197" s="1"/>
      <c r="AN197" s="1"/>
      <c r="AO197" s="1"/>
      <c r="AP197" s="1" t="str">
        <f t="shared" ref="AP197:AP260" si="47">IF(E197="", "", IF(E197="Travel","1",IF(E197="Waiting","1",IF(E197="Advocacy","2",IF(E197="Attendance at court","3", IF(E197="Appeal: Sentence", "4", IF(E197="Appeal: Conviction and sentence", "5", "6")))))))</f>
        <v/>
      </c>
      <c r="AQ197" s="27">
        <f t="shared" ref="AQ197:AQ260" si="48">MIN(J197, I197)</f>
        <v>0</v>
      </c>
      <c r="AR197" s="189">
        <f t="shared" si="41"/>
        <v>0</v>
      </c>
      <c r="AS197" s="190" t="str">
        <f>IF(AND(C197="A",'Claim Details'!$E$28&gt;=Rates!$D$14,'Claim Details'!$E$28&lt;=Rates!$D$15,'Claim Details'!$E$19="Yes"),Rates!$E$17,IF(AND(C197="A",'Claim Details'!$E$28&gt;=Rates!$D$14,'Claim Details'!$E$28&lt;=Rates!$D$15,'Claim Details'!$E$19="No"),Rates!$D$17,IF(AND(C197="A",'Claim Details'!$E$28&gt;=Rates!$F$14,'Claim Details'!$E$28&lt;=Rates!$F$15,'Claim Details'!$E$19="Yes"),Rates!$G$17,IF(AND(C197="A",'Claim Details'!$E$28&gt;=Rates!$F$14,'Claim Details'!$E$28&lt;=Rates!$F$15,'Claim Details'!$E$19="No"),Rates!$F$17,IF(AND(C197="A",'Claim Details'!$E$28&gt;=Rates!$H$14,'Claim Details'!$E$28&lt;=Rates!$H$15,'Claim Details'!$E$19="Yes"),Rates!$I$17,IF(AND(C197="A",'Claim Details'!$E$28&gt;=Rates!$H$14,'Claim Details'!$E$28&lt;=Rates!$H$15,'Claim Details'!$E$19="No"),Rates!$H$17,IF(AND(C197="A",'Claim Details'!$E$28&gt;=Rates!$J$14,'Claim Details'!$E$28&lt;=Rates!$J$15,'Claim Details'!$E$19="Yes"),Rates!$K$17,IF(AND(C197="A",'Claim Details'!$E$28&gt;=Rates!$J$14,'Claim Details'!$E$28&lt;=Rates!$J$15,'Claim Details'!$E$19="No"),Rates!$J$17,IF(AND(C197="B",'Claim Details'!$E$28&gt;=Rates!$D$14,'Claim Details'!$E$28&lt;=Rates!$D$15,'Claim Details'!$E$19="Yes"),Rates!$E$18,IF(AND(C197="B",'Claim Details'!$E$28&gt;=Rates!$D$14,'Claim Details'!$E$28&lt;=Rates!$D$15,'Claim Details'!$E$19="No"),Rates!$D$18,IF(AND(C197="B",'Claim Details'!$E$28&gt;=Rates!$F$14,'Claim Details'!$E$28&lt;=Rates!$F$15,'Claim Details'!$E$19="Yes"),Rates!$G$18,IF(AND(C197="B",'Claim Details'!$E$28&gt;=Rates!$F$14,'Claim Details'!$E$28&lt;=Rates!$F$15,'Claim Details'!$E$19="No"),Rates!$F$18,IF(AND(C197="B",'Claim Details'!$E$28&gt;=Rates!$H$14,'Claim Details'!$E$28&lt;=Rates!$H$15,'Claim Details'!$E$19="Yes"),Rates!$I$18,IF(AND(C197="B",'Claim Details'!$E$28&gt;=Rates!$H$14,'Claim Details'!$E$28&lt;=Rates!$H$15,'Claim Details'!$E$19="No"),Rates!$H$18,IF(AND(C197="B",'Claim Details'!$E$28&gt;=Rates!$J$14,'Claim Details'!$E$28&lt;=Rates!$J$15,'Claim Details'!$E$19="Yes"),Rates!$K$18,IF(AND(C197="B",'Claim Details'!$E$28&gt;=Rates!$J$14,'Claim Details'!$E$28&lt;=Rates!$J$15,'Claim Details'!$E$19="No"),Rates!$J$18,IF(AND(C197="C",'Claim Details'!$E$28&gt;=Rates!$D$14,'Claim Details'!$E$28&lt;=Rates!$D$15,'Claim Details'!$E$19="Yes"),Rates!$E$19,IF(AND(C197="C",'Claim Details'!$E$28&gt;=Rates!$D$14,'Claim Details'!$E$28&lt;=Rates!$D$15,'Claim Details'!$E$19="No"),Rates!$D$19,IF(AND(C197="C",'Claim Details'!$E$28&gt;=Rates!$F$14,'Claim Details'!$E$28&lt;=Rates!$F$15,'Claim Details'!$E$19="Yes"),Rates!$G$19,IF(AND(C197="C",'Claim Details'!$E$28&gt;=Rates!$F$14,'Claim Details'!$E$28&lt;=Rates!$F$15,'Claim Details'!$E$19="No"),Rates!$F$19,IF(AND(C197="C",'Claim Details'!$E$28&gt;=Rates!$H$14,'Claim Details'!$E$28&lt;=Rates!$H$15,'Claim Details'!$E$19="Yes"),Rates!$I$19,IF(AND(C197="C",'Claim Details'!$E$28&gt;=Rates!$H$14,'Claim Details'!$E$28&lt;=Rates!$H$15,'Claim Details'!$E$19="No"),Rates!$H$19,IF(AND(C197="C",'Claim Details'!$E$28&gt;=Rates!$J$14,'Claim Details'!$E$28&lt;=Rates!$J$15,'Claim Details'!$E$19="Yes"),Rates!$K$19,IF(AND(C197="C",'Claim Details'!$E$28&gt;=Rates!$J$14,'Claim Details'!$E$28&lt;=Rates!$J$15,'Claim Details'!$E$19="No"),Rates!$J$19,"£0.00"))))))))))))))))))))))))</f>
        <v>£0.00</v>
      </c>
      <c r="AT197" s="189" t="str">
        <f>IF(AND(C197="A",'Claim Details'!$E$28&gt;=Rates!$D$14,'Claim Details'!$E$28&lt;=Rates!$D$15,'Claim Details'!$E$19="Yes"),Rates!$E$25,IF(AND(C197="A",'Claim Details'!$E$28&gt;=Rates!$D$14,'Claim Details'!$E$28&lt;=Rates!$D$15,'Claim Details'!$E$19="No"),Rates!$D$25,IF(AND(C197="A",'Claim Details'!$E$28&gt;=Rates!$F$14,'Claim Details'!$E$28&lt;=Rates!$F$15,'Claim Details'!$E$19="Yes"),Rates!$G$25,IF(AND(C197="A",'Claim Details'!$E$28&gt;=Rates!$F$14,'Claim Details'!$E$28&lt;=Rates!$F$15,'Claim Details'!$E$19="No"),Rates!$F$25,IF(AND(C197="A",'Claim Details'!$E$28&gt;=Rates!$H$14,'Claim Details'!$E$28&lt;=Rates!$H$15,'Claim Details'!$E$19="Yes"),Rates!$I$25,IF(AND(C197="A",'Claim Details'!$E$28&gt;=Rates!$H$14,'Claim Details'!$E$28&lt;=Rates!$H$15,'Claim Details'!$E$19="No"),Rates!$H$25,IF(AND(C197="A",'Claim Details'!$E$28&gt;=Rates!$J$14,'Claim Details'!$E$28&lt;=Rates!$J$15,'Claim Details'!$E$19="Yes"),Rates!$K$25,IF(AND(C197="A",'Claim Details'!$E$28&gt;=Rates!$J$14,'Claim Details'!$E$28&lt;=Rates!$J$15,'Claim Details'!$E$19="No"),Rates!$J$25,IF(AND(C197="B",'Claim Details'!$E$28&gt;=Rates!$D$14,'Claim Details'!$E$28&lt;=Rates!$D$15,'Claim Details'!$E$19="Yes"),Rates!$E$26,IF(AND(C197="B",'Claim Details'!$E$28&gt;=Rates!$D$14,'Claim Details'!$E$28&lt;=Rates!$D$15,'Claim Details'!$E$19="No"),Rates!$D$26,IF(AND(C197="B",'Claim Details'!$E$28&gt;=Rates!$F$14,'Claim Details'!$E$28&lt;=Rates!$F$15,'Claim Details'!$E$19="Yes"),Rates!$G$26,IF(AND(C197="B",'Claim Details'!$E$28&gt;=Rates!$F$14,'Claim Details'!$E$28&lt;=Rates!$F$15,'Claim Details'!$E$19="No"),Rates!$F$26,IF(AND(C197="B",'Claim Details'!$E$28&gt;=Rates!$H$14,'Claim Details'!$E$28&lt;=Rates!$H$15,'Claim Details'!$E$19="Yes"),Rates!$I$26,IF(AND(C197="B",'Claim Details'!$E$28&gt;=Rates!$H$14,'Claim Details'!$E$28&lt;=Rates!$H$15,'Claim Details'!$E$19="No"),Rates!$H$26,IF(AND(C197="B",'Claim Details'!$E$28&gt;=Rates!$J$14,'Claim Details'!$E$28&lt;=Rates!$J$15,'Claim Details'!$E$19="Yes"),Rates!$K$26,IF(AND(C197="B",'Claim Details'!$E$28&gt;=Rates!$J$14,'Claim Details'!$E$28&lt;=Rates!$J$15,'Claim Details'!$E$19="No"),Rates!$J$26,IF(AND(C197="C",'Claim Details'!$E$28&gt;=Rates!$D$14,'Claim Details'!$E$28&lt;=Rates!$D$15,'Claim Details'!$E$19="Yes"),Rates!$E$27,IF(AND(C197="C",'Claim Details'!$E$28&gt;=Rates!$D$14,'Claim Details'!$E$28&lt;=Rates!$D$15,'Claim Details'!$E$19="No"),Rates!$D$27,IF(AND(C197="C",'Claim Details'!$E$28&gt;=Rates!$F$14,'Claim Details'!$E$28&lt;=Rates!$F$15,'Claim Details'!$E$19="Yes"),Rates!$G$27,IF(AND(C197="C",'Claim Details'!$E$28&gt;=Rates!$F$14,'Claim Details'!$E$28&lt;=Rates!$F$15,'Claim Details'!$E$19="No"),Rates!$F$27,IF(AND(C197="C",'Claim Details'!$E$28&gt;=Rates!$H$14,'Claim Details'!$E$28&lt;=Rates!$H$15,'Claim Details'!$E$19="Yes"),Rates!$I$27,IF(AND(C197="C",'Claim Details'!$E$28&gt;=Rates!$H$14,'Claim Details'!$E$28&lt;=Rates!$H$15,'Claim Details'!$E$19="No"),Rates!$H$27,IF(AND(C197="C",'Claim Details'!$E$28&gt;=Rates!$J$14,'Claim Details'!$E$28&lt;=Rates!$J$15,'Claim Details'!$E$19="Yes"),Rates!$K$27,IF(AND(C197="C",'Claim Details'!$E$28&gt;=Rates!$J$14,'Claim Details'!$E$28&lt;=Rates!$J$15,'Claim Details'!$E$19="No"),Rates!$J$27,"£0.00"))))))))))))))))))))))))</f>
        <v>£0.00</v>
      </c>
      <c r="AU197" s="191" t="str">
        <f>IF(AND(C197="A",'Claim Details'!$E$28&gt;=Rates!$D$14,'Claim Details'!$E$28&lt;=Rates!$D$15,'Claim Details'!$E$19="Yes"),Rates!$E$20,IF(AND(C197="A",'Claim Details'!$E$28&gt;=Rates!$D$14,'Claim Details'!$E$28&lt;=Rates!$D$15,'Claim Details'!$E$19="No"),Rates!$D$20,IF(AND(C197="A",'Claim Details'!$E$28&gt;=Rates!$F$14,'Claim Details'!$E$28&lt;=Rates!$F$15,'Claim Details'!$E$19="Yes"),Rates!$G$20,IF(AND(C197="A",'Claim Details'!$E$28&gt;=Rates!$F$14,'Claim Details'!$E$28&lt;=Rates!$F$15,'Claim Details'!$E$19="No"),Rates!$F$20,IF(AND(C197="A",'Claim Details'!$E$28&gt;=Rates!$H$14,'Claim Details'!$E$28&lt;=Rates!$H$15,'Claim Details'!$E$19="Yes"),Rates!$I$20,IF(AND(C197="A",'Claim Details'!$E$28&gt;=Rates!$H$14,'Claim Details'!$E$28&lt;=Rates!$H$15,'Claim Details'!$E$19="No"),Rates!$H$20,IF(AND(C197="A",'Claim Details'!$E$28&gt;=Rates!$J$14,'Claim Details'!$E$28&lt;=Rates!$J$15,'Claim Details'!$E$19="Yes"),Rates!$K$20,IF(AND(C197="A",'Claim Details'!$E$28&gt;=Rates!$J$14,'Claim Details'!$E$28&lt;=Rates!$J$15,'Claim Details'!$E$19="No"),Rates!$J$20,IF(AND(C197="B",'Claim Details'!$E$28&gt;=Rates!$D$14,'Claim Details'!$E$28&lt;=Rates!$D$15,'Claim Details'!$E$19="Yes"),Rates!$E$21,IF(AND(C197="B",'Claim Details'!$E$28&gt;=Rates!$D$14,'Claim Details'!$E$28&lt;=Rates!$D$15,'Claim Details'!$E$19="No"),Rates!$D$21,IF(AND(C197="B",'Claim Details'!$E$28&gt;=Rates!$F$14,'Claim Details'!$E$28&lt;=Rates!$F$15,'Claim Details'!$E$19="Yes"),Rates!$G$21,IF(AND(C197="B",'Claim Details'!$E$28&gt;=Rates!$F$14,'Claim Details'!$E$28&lt;=Rates!$F$15,'Claim Details'!$E$19="No"),Rates!$F$21,IF(AND(C197="B",'Claim Details'!$E$28&gt;=Rates!$H$14,'Claim Details'!$E$28&lt;=Rates!$H$15,'Claim Details'!$E$19="Yes"),Rates!$I$21,IF(AND(C197="B",'Claim Details'!$E$28&gt;=Rates!$H$14,'Claim Details'!$E$28&lt;=Rates!$H$15,'Claim Details'!$E$19="No"),Rates!$H$21,IF(AND(C197="B",'Claim Details'!$E$28&gt;=Rates!$J$14,'Claim Details'!$E$28&lt;=Rates!$J$15,'Claim Details'!$E$19="Yes"),Rates!$K$21,IF(AND(C197="B",'Claim Details'!$E$28&gt;=Rates!$J$14,'Claim Details'!$E$28&lt;=Rates!$J$15,'Claim Details'!$E$19="No"),Rates!$J$21,"£0.00"))))))))))))))))</f>
        <v>£0.00</v>
      </c>
      <c r="AV197" s="191" t="str">
        <f>IF(AND(C197="A",'Claim Details'!$E$28&gt;=Rates!$D$14,'Claim Details'!$E$28&lt;=Rates!$D$15,'Claim Details'!$E$19="Yes"),Rates!$E$22,IF(AND(C197="A",'Claim Details'!$E$28&gt;=Rates!$D$14,'Claim Details'!$E$28&lt;=Rates!$D$15,'Claim Details'!$E$19="No"),Rates!$D$22,IF(AND(C197="A",'Claim Details'!$E$28&gt;=Rates!$F$14,'Claim Details'!$E$28&lt;=Rates!$F$15,'Claim Details'!$E$19="Yes"),Rates!$G$22,IF(AND(C197="A",'Claim Details'!$E$28&gt;=Rates!$F$14,'Claim Details'!$E$28&lt;=Rates!$F$15,'Claim Details'!$E$19="No"),Rates!$F$22,IF(AND(C197="A",'Claim Details'!$E$28&gt;=Rates!$H$14,'Claim Details'!$E$28&lt;=Rates!$H$15,'Claim Details'!$E$19="Yes"),Rates!$I$22,IF(AND(C197="A",'Claim Details'!$E$28&gt;=Rates!$H$14,'Claim Details'!$E$28&lt;=Rates!$H$15,'Claim Details'!$E$19="No"),Rates!$H$22,IF(AND(C197="A",'Claim Details'!$E$28&gt;=Rates!$J$14,'Claim Details'!$E$28&lt;=Rates!$J$15,'Claim Details'!$E$19="Yes"),Rates!$K$22,IF(AND(C197="A",'Claim Details'!$E$28&gt;=Rates!$J$14,'Claim Details'!$E$28&lt;=Rates!$J$15,'Claim Details'!$E$19="No"),Rates!$J$22,IF(AND(C197="B",'Claim Details'!$E$28&gt;=Rates!$D$14,'Claim Details'!$E$28&lt;=Rates!$D$15,'Claim Details'!$E$19="Yes"),Rates!$E$23,IF(AND(C197="B",'Claim Details'!$E$28&gt;=Rates!$D$14,'Claim Details'!$E$28&lt;=Rates!$D$15,'Claim Details'!$E$19="No"),Rates!$D$23,IF(AND(C197="B",'Claim Details'!$E$28&gt;=Rates!$F$14,'Claim Details'!$E$28&lt;=Rates!$F$15,'Claim Details'!$E$19="Yes"),Rates!$G$23,IF(AND(C197="B",'Claim Details'!$E$28&gt;=Rates!$F$14,'Claim Details'!$E$28&lt;=Rates!$F$15,'Claim Details'!$E$19="No"),Rates!$F$23,IF(AND(C197="B",'Claim Details'!$E$28&gt;=Rates!$H$14,'Claim Details'!$E$28&lt;=Rates!$H$15,'Claim Details'!$E$19="Yes"),Rates!$I$23,IF(AND(C197="B",'Claim Details'!$E$28&gt;=Rates!$H$14,'Claim Details'!$E$28&lt;=Rates!$H$15,'Claim Details'!$E$19="No"),Rates!$H$23,IF(AND(C197="B",'Claim Details'!$E$28&gt;=Rates!$J$14,'Claim Details'!$E$28&lt;=Rates!$J$15,'Claim Details'!$E$19="Yes"),Rates!$K$23,IF(AND(C197="B",'Claim Details'!$E$28&gt;=Rates!$J$14,'Claim Details'!$E$28&lt;=Rates!$J$15,'Claim Details'!$E$19="No"),Rates!$J$23,IF(AND(C197="C",'Claim Details'!$E$28&gt;=Rates!$D$14,'Claim Details'!$E$28&lt;=Rates!$D$15,'Claim Details'!$E$19="Yes"),Rates!$E$24,IF(AND(C197="C",'Claim Details'!$E$28&gt;=Rates!$D$14,'Claim Details'!$E$28&lt;=Rates!$D$15,'Claim Details'!$E$19="No"),Rates!$D$24,IF(AND(C197="C",'Claim Details'!$E$28&gt;=Rates!$F$14,'Claim Details'!$E$28&lt;=Rates!$F$15,'Claim Details'!$E$19="Yes"),Rates!$G$24,IF(AND(C197="C",'Claim Details'!$E$28&gt;=Rates!$F$14,'Claim Details'!$E$28&lt;=Rates!$F$15,'Claim Details'!$E$19="No"),Rates!$F$24,IF(AND(C197="C",'Claim Details'!$E$28&gt;=Rates!$H$14,'Claim Details'!$E$28&lt;=Rates!$H$15,'Claim Details'!$E$19="Yes"),Rates!$I$24,IF(AND(C197="C",'Claim Details'!$E$28&gt;=Rates!$H$14,'Claim Details'!$E$28&lt;=Rates!$H$15,'Claim Details'!$E$19="No"),Rates!$H$24,IF(AND(C197="C",'Claim Details'!$E$28&gt;=Rates!$J$14,'Claim Details'!$E$28&lt;=Rates!$J$15,'Claim Details'!$E$19="Yes"),Rates!$K$24,IF(AND(C197="C",'Claim Details'!$E$28&gt;=Rates!$J$14,'Claim Details'!$E$28&lt;=Rates!$J$15,'Claim Details'!$E$19="No"),Rates!$J$24,"£0.00"))))))))))))))))))))))))</f>
        <v>£0.00</v>
      </c>
      <c r="AW197" s="1"/>
      <c r="AX197" s="189" t="str">
        <f>IF(AND(U197="A",'Claim Details'!$I$28&gt;=Rates!$D$14,'Claim Details'!$I$28&lt;=Rates!$D$15,'Claim Details'!$I$19="Yes"),Rates!$J$17,IF(AND(U197="A",'Claim Details'!$I$28&gt;=Rates!$D$14,'Claim Details'!$I$28&lt;=Rates!$D$15,'Claim Details'!$I$19="No"),Rates!$D$17,IF(AND(U197="A",'Claim Details'!$I$28&gt;=Rates!$F$14,'Claim Details'!$I$28&lt;=Rates!$F$15,'Claim Details'!$I$19="Yes"),Rates!$G$17,IF(AND(U197="A",'Claim Details'!$I$28&gt;=Rates!$F$14,'Claim Details'!$I$28&lt;=Rates!$F$15,'Claim Details'!$I$19="No"),Rates!$F$17,IF(AND(U197="A",'Claim Details'!$I$28&gt;=Rates!$H$14,'Claim Details'!$I$28&lt;=Rates!$H$15,'Claim Details'!$I$19="Yes"),Rates!$I$17,IF(AND(U197="A",'Claim Details'!$I$28&gt;=Rates!$H$14,'Claim Details'!$I$28&lt;=Rates!$H$15,'Claim Details'!$I$19="No"),Rates!$H$17,IF(AND(U197="A",'Claim Details'!$I$28&gt;=Rates!$J$14,'Claim Details'!$I$28&lt;=Rates!$J$15,'Claim Details'!$I$19="Yes"),Rates!$K$17,IF(AND(U197="A",'Claim Details'!$I$28&gt;=Rates!$J$14,'Claim Details'!$I$28&lt;=Rates!$J$15,'Claim Details'!$I$19="No"),Rates!$J$17,IF(AND(U197="B",'Claim Details'!$I$28&gt;=Rates!$D$14,'Claim Details'!$I$28&lt;=Rates!$D$15,'Claim Details'!$I$19="Yes"),Rates!$E$18,IF(AND(U197="B",'Claim Details'!$I$28&gt;=Rates!$D$14,'Claim Details'!$I$28&lt;=Rates!$D$15,'Claim Details'!$I$19="No"),Rates!$D$18,IF(AND(U197="B",'Claim Details'!$I$28&gt;=Rates!$F$14,'Claim Details'!$I$28&lt;=Rates!$F$15,'Claim Details'!$I$19="Yes"),Rates!$G$18,IF(AND(U197="B",'Claim Details'!$I$28&gt;=Rates!$F$14,'Claim Details'!$I$28&lt;=Rates!$F$15,'Claim Details'!$I$19="No"),Rates!$F$18,IF(AND(U197="B",'Claim Details'!$I$28&gt;=Rates!$H$14,'Claim Details'!$I$28&lt;=Rates!$H$15,'Claim Details'!$I$19="Yes"),Rates!$I$18,IF(AND(U197="B",'Claim Details'!$I$28&gt;=Rates!$H$14,'Claim Details'!$I$28&lt;=Rates!$H$15,'Claim Details'!$I$19="No"),Rates!$H$18,IF(AND(U197="B",'Claim Details'!$I$28&gt;=Rates!$J$14,'Claim Details'!$I$28&lt;=Rates!$J$15,'Claim Details'!$I$19="Yes"),Rates!$K$18,IF(AND(U197="B",'Claim Details'!$I$28&gt;=Rates!$J$14,'Claim Details'!$I$28&lt;=Rates!$J$15,'Claim Details'!$I$19="No"),Rates!$J$18,IF(AND(U197="C",'Claim Details'!$I$28&gt;=Rates!$D$14,'Claim Details'!$I$28&lt;=Rates!$D$15,'Claim Details'!$I$19="Yes"),Rates!$E$19,IF(AND(U197="C",'Claim Details'!$I$28&gt;=Rates!$D$14,'Claim Details'!$I$28&lt;=Rates!$D$15,'Claim Details'!$I$19="No"),Rates!$D$19,IF(AND(U197="C",'Claim Details'!$I$28&gt;=Rates!$F$14,'Claim Details'!$I$28&lt;=Rates!$F$15,'Claim Details'!$I$19="Yes"),Rates!$G$19,IF(AND(U197="C",'Claim Details'!$I$28&gt;=Rates!$F$14,'Claim Details'!$I$28&lt;=Rates!$F$15,'Claim Details'!$I$19="No"),Rates!$F$19,IF(AND(U197="C",'Claim Details'!$I$28&gt;=Rates!$H$14,'Claim Details'!$I$28&lt;=Rates!$H$15,'Claim Details'!$I$19="Yes"),Rates!$I$19,IF(AND(U197="C",'Claim Details'!$I$28&gt;=Rates!$H$14,'Claim Details'!$I$28&lt;=Rates!$H$15,'Claim Details'!$I$19="No"),Rates!$H$19,IF(AND(U197="C",'Claim Details'!$I$28&gt;=Rates!$J$14,'Claim Details'!$I$28&lt;=Rates!$J$15,'Claim Details'!$I$19="Yes"),Rates!$K$19,IF(AND(U197="C",'Claim Details'!$I$28&gt;=Rates!$J$14,'Claim Details'!$I$28&lt;=Rates!$J$15,'Claim Details'!$I$19="No"),Rates!$J$19,"£0.00"))))))))))))))))))))))))</f>
        <v>£0.00</v>
      </c>
      <c r="AY197" s="189" t="str">
        <f>IF(AND(C197="A",'Claim Details'!$I$28&gt;=Rates!$D$14,'Claim Details'!$I$28&lt;=Rates!$D$15,'Claim Details'!$I$19="Yes"),Rates!$J$25,IF(AND(C197="A",'Claim Details'!$I$28&gt;=Rates!$D$14,'Claim Details'!$I$28&lt;=Rates!$D$15,'Claim Details'!$I$19="No"),Rates!$D$25,IF(AND(C197="A",'Claim Details'!$I$28&gt;=Rates!$F$14,'Claim Details'!$I$28&lt;=Rates!$F$15,'Claim Details'!$I$19="Yes"),Rates!$G$25,IF(AND(C197="A",'Claim Details'!$I$28&gt;=Rates!$F$14,'Claim Details'!$I$28&lt;=Rates!$F$15,'Claim Details'!$I$19="No"),Rates!$F$25,IF(AND(C197="A",'Claim Details'!$I$28&gt;=Rates!$H$14,'Claim Details'!$I$28&lt;=Rates!$H$15,'Claim Details'!$I$19="Yes"),Rates!$I$25,IF(AND(C197="A",'Claim Details'!$I$28&gt;=Rates!$H$14,'Claim Details'!$I$28&lt;=Rates!$H$15,'Claim Details'!$I$19="No"),Rates!$H$25,IF(AND(C197="A",'Claim Details'!$I$28&gt;=Rates!$J$14,'Claim Details'!$I$28&lt;=Rates!$J$15,'Claim Details'!$I$19="Yes"),Rates!$K$25,IF(AND(C197="A",'Claim Details'!$I$28&gt;=Rates!$J$14,'Claim Details'!$I$28&lt;=Rates!$J$15,'Claim Details'!$I$19="No"),Rates!$J$25,IF(AND(C197="B",'Claim Details'!$I$28&gt;=Rates!$D$14,'Claim Details'!$I$28&lt;=Rates!$D$15,'Claim Details'!$I$19="Yes"),Rates!$E$26,IF(AND(C197="B",'Claim Details'!$I$28&gt;=Rates!$D$14,'Claim Details'!$I$28&lt;=Rates!$D$15,'Claim Details'!$I$19="No"),Rates!$D$26,IF(AND(C197="B",'Claim Details'!$I$28&gt;=Rates!$F$14,'Claim Details'!$I$28&lt;=Rates!$F$15,'Claim Details'!$I$19="Yes"),Rates!$G$26,IF(AND(C197="B",'Claim Details'!$I$28&gt;=Rates!$F$14,'Claim Details'!$I$28&lt;=Rates!$F$15,'Claim Details'!$I$19="No"),Rates!$F$26,IF(AND(C197="B",'Claim Details'!$I$28&gt;=Rates!$H$14,'Claim Details'!$I$28&lt;=Rates!$H$15,'Claim Details'!$I$19="Yes"),Rates!$I$26,IF(AND(C197="B",'Claim Details'!$I$28&gt;=Rates!$H$14,'Claim Details'!$I$28&lt;=Rates!$H$15,'Claim Details'!$I$19="No"),Rates!$H$26,IF(AND(C197="B",'Claim Details'!$I$28&gt;=Rates!$J$14,'Claim Details'!$I$28&lt;=Rates!$J$15,'Claim Details'!$I$19="Yes"),Rates!$K$26,IF(AND(C197="B",'Claim Details'!$I$28&gt;=Rates!$J$14,'Claim Details'!$I$28&lt;=Rates!$J$15,'Claim Details'!$I$19="No"),Rates!$J$26,IF(AND(C197="C",'Claim Details'!$I$28&gt;=Rates!$D$14,'Claim Details'!$I$28&lt;=Rates!$D$15,'Claim Details'!$I$19="Yes"),Rates!$E$27,IF(AND(C197="C",'Claim Details'!$I$28&gt;=Rates!$D$14,'Claim Details'!$I$28&lt;=Rates!$D$15,'Claim Details'!$I$19="No"),Rates!$D$27,IF(AND(C197="C",'Claim Details'!$I$28&gt;=Rates!$F$14,'Claim Details'!$I$28&lt;=Rates!$F$15,'Claim Details'!$I$19="Yes"),Rates!$G$27,IF(AND(C197="C",'Claim Details'!$I$28&gt;=Rates!$F$14,'Claim Details'!$I$28&lt;=Rates!$F$15,'Claim Details'!$I$19="No"),Rates!$F$27,IF(AND(C197="C",'Claim Details'!$I$28&gt;=Rates!$H$14,'Claim Details'!$I$28&lt;=Rates!$H$15,'Claim Details'!$I$19="Yes"),Rates!$I$27,IF(AND(C197="C",'Claim Details'!$I$28&gt;=Rates!$H$14,'Claim Details'!$I$28&lt;=Rates!$H$15,'Claim Details'!$I$19="No"),Rates!$H$27,IF(AND(C197="C",'Claim Details'!$I$28&gt;=Rates!$J$14,'Claim Details'!$I$28&lt;=Rates!$J$15,'Claim Details'!$I$19="Yes"),Rates!$K$27,IF(AND(C197="C",'Claim Details'!$I$28&gt;=Rates!$J$14,'Claim Details'!$I$28&lt;=Rates!$J$15,'Claim Details'!$I$19="No"),Rates!$J$27,"£0.00"))))))))))))))))))))))))</f>
        <v>£0.00</v>
      </c>
      <c r="AZ197" s="189" t="str">
        <f>IF(AND(C197="A",'Claim Details'!$I$28&gt;=Rates!$D$14,'Claim Details'!$I$28&lt;=Rates!$D$15,'Claim Details'!$I$19="Yes"),Rates!$E$20,IF(AND(C197="A",'Claim Details'!$I$28&gt;=Rates!$D$14,'Claim Details'!$I$28&lt;=Rates!$D$15,'Claim Details'!$I$19="No"),Rates!$D$20,IF(AND(C197="A",'Claim Details'!$I$28&gt;=Rates!$F$14,'Claim Details'!$I$28&lt;=Rates!$F$15,'Claim Details'!$I$19="Yes"),Rates!$G$20,IF(AND(C197="A",'Claim Details'!$I$28&gt;=Rates!$F$14,'Claim Details'!$I$28&lt;=Rates!$F$15,'Claim Details'!$I$19="No"),Rates!$F$20,IF(AND(C197="A",'Claim Details'!$I$28&gt;=Rates!$H$14,'Claim Details'!$I$28&lt;=Rates!$H$15,'Claim Details'!$I$19="Yes"),Rates!$I$20,IF(AND(C197="A",'Claim Details'!$I$28&gt;=Rates!$H$14,'Claim Details'!$I$28&lt;=Rates!$H$15,'Claim Details'!$I$19="No"),Rates!$H$20,IF(AND(C197="A",'Claim Details'!$I$28&gt;=Rates!$J$14,'Claim Details'!$I$28&lt;=Rates!$J$15,'Claim Details'!$I$19="Yes"),Rates!$K$20,IF(AND(C197="A",'Claim Details'!$I$28&gt;=Rates!$J$14,'Claim Details'!$I$28&lt;=Rates!$J$15,'Claim Details'!$I$19="No"),Rates!$J$20,IF(AND(C197="B",'Claim Details'!$I$28&gt;=Rates!$D$14,'Claim Details'!$I$28&lt;=Rates!$D$15,'Claim Details'!$I$19="Yes"),Rates!$E$21,IF(AND(C197="B",'Claim Details'!$I$28&gt;=Rates!$D$14,'Claim Details'!$I$28&lt;=Rates!$D$15,'Claim Details'!$I$19="No"),Rates!$D$21,IF(AND(C197="B",'Claim Details'!$I$28&gt;=Rates!$F$14,'Claim Details'!$I$28&lt;=Rates!$F$15,'Claim Details'!$I$19="Yes"),Rates!$G$21,IF(AND(C197="B",'Claim Details'!$I$28&gt;=Rates!$F$14,'Claim Details'!$I$28&lt;=Rates!$F$15,'Claim Details'!$I$19="No"),Rates!$F$21,IF(AND(C197="B",'Claim Details'!$I$28&gt;=Rates!$H$14,'Claim Details'!$I$28&lt;=Rates!$H$15,'Claim Details'!$I$19="Yes"),Rates!$I$21,IF(AND(C197="B",'Claim Details'!$I$28&gt;=Rates!$H$14,'Claim Details'!$I$28&lt;=Rates!$H$15,'Claim Details'!$I$19="No"),Rates!$H$21,IF(AND(C197="B",'Claim Details'!$I$28&gt;=Rates!$J$14,'Claim Details'!$I$28&lt;=Rates!$J$15,'Claim Details'!$I$19="Yes"),Rates!$K$21,IF(AND(C197="B",'Claim Details'!$I$28&gt;=Rates!$J$14,'Claim Details'!$I$28&lt;=Rates!$J$15,'Claim Details'!$I$19="No"),Rates!$J$21,"£0.00"))))))))))))))))</f>
        <v>£0.00</v>
      </c>
      <c r="BA197" s="189" t="str">
        <f>IF(AND(C197="A",'Claim Details'!$I$28&gt;=Rates!$D$14,'Claim Details'!$I$28&lt;=Rates!$D$15,'Claim Details'!$I$19="Yes"),Rates!$E$22,IF(AND(C197="A",'Claim Details'!$I$28&gt;=Rates!$D$14,'Claim Details'!$I$28&lt;=Rates!$D$15,'Claim Details'!$I$19="No"),Rates!$D$22,IF(AND(C197="A",'Claim Details'!$I$28&gt;=Rates!$F$14,'Claim Details'!$I$28&lt;=Rates!$F$15,'Claim Details'!$I$19="Yes"),Rates!$G$22,IF(AND(C197="A",'Claim Details'!$I$28&gt;=Rates!$F$14,'Claim Details'!$I$28&lt;=Rates!$F$15,'Claim Details'!$I$19="No"),Rates!$F$22,IF(AND(C197="A",'Claim Details'!$I$28&gt;=Rates!$H$14,'Claim Details'!$I$28&lt;=Rates!$H$15,'Claim Details'!$I$19="Yes"),Rates!$I$22,IF(AND(C197="A",'Claim Details'!$I$28&gt;=Rates!$H$14,'Claim Details'!$I$28&lt;=Rates!$H$15,'Claim Details'!$I$19="No"),Rates!$H$22,IF(AND(C197="A",'Claim Details'!$I$28&gt;=Rates!$J$14,'Claim Details'!$I$28&lt;=Rates!$J$15,'Claim Details'!$I$19="Yes"),Rates!$K$22,IF(AND(C197="A",'Claim Details'!$I$28&gt;=Rates!$J$14,'Claim Details'!$I$28&lt;=Rates!$J$15,'Claim Details'!$I$19="No"),Rates!$J$22,IF(AND(C197="B",'Claim Details'!$I$28&gt;=Rates!$D$14,'Claim Details'!$I$28&lt;=Rates!$D$15,'Claim Details'!$I$19="Yes"),Rates!$E$23,IF(AND(C197="B",'Claim Details'!$I$28&gt;=Rates!$D$14,'Claim Details'!$I$28&lt;=Rates!$D$15,'Claim Details'!$I$19="No"),Rates!$D$23,IF(AND(C197="B",'Claim Details'!$I$28&gt;=Rates!$F$14,'Claim Details'!$I$28&lt;=Rates!$F$15,'Claim Details'!$I$19="Yes"),Rates!$G$23,IF(AND(C197="B",'Claim Details'!$I$28&gt;=Rates!$F$14,'Claim Details'!$I$28&lt;=Rates!$F$15,'Claim Details'!$I$19="No"),Rates!$F$23,IF(AND(C197="B",'Claim Details'!$I$28&gt;=Rates!$H$14,'Claim Details'!$I$28&lt;=Rates!$H$15,'Claim Details'!$I$19="Yes"),Rates!$I$23,IF(AND(C197="B",'Claim Details'!$I$28&gt;=Rates!$H$14,'Claim Details'!$I$28&lt;=Rates!$H$15,'Claim Details'!$I$19="No"),Rates!$H$23,IF(AND(C197="B",'Claim Details'!$I$28&gt;=Rates!$J$14,'Claim Details'!$I$28&lt;=Rates!$J$15,'Claim Details'!$I$19="Yes"),Rates!$K$23,IF(AND(C197="B",'Claim Details'!$I$28&gt;=Rates!$J$14,'Claim Details'!$I$28&lt;=Rates!$J$15,'Claim Details'!$I$19="No"),Rates!$J$23,IF(AND(C197="C",'Claim Details'!$I$28&gt;=Rates!$D$14,'Claim Details'!$I$28&lt;=Rates!$D$15,'Claim Details'!$I$19="Yes"),Rates!$E$24,IF(AND(C197="C",'Claim Details'!$I$28&gt;=Rates!$D$14,'Claim Details'!$I$28&lt;=Rates!$D$15,'Claim Details'!$I$19="No"),Rates!$D$24,IF(AND(C197="C",'Claim Details'!$I$28&gt;=Rates!$F$14,'Claim Details'!$I$28&lt;=Rates!$F$15,'Claim Details'!$I$19="Yes"),Rates!$G$24,IF(AND(C197="C",'Claim Details'!$I$28&gt;=Rates!$F$14,'Claim Details'!$I$28&lt;=Rates!$F$15,'Claim Details'!$I$19="No"),Rates!$F$24,IF(AND(C197="C",'Claim Details'!$I$28&gt;=Rates!$H$14,'Claim Details'!$I$28&lt;=Rates!$H$15,'Claim Details'!$I$19="Yes"),Rates!$I$24,IF(AND(C197="C",'Claim Details'!$I$28&gt;=Rates!$H$14,'Claim Details'!$I$28&lt;=Rates!$H$15,'Claim Details'!$I$19="No"),Rates!$H$24,IF(AND(C197="C",'Claim Details'!$I$28&gt;=Rates!$J$14,'Claim Details'!$I$28&lt;=Rates!$J$15,'Claim Details'!$I$19="Yes"),Rates!$K$24,IF(AND(C197="C",'Claim Details'!$I$28&gt;=Rates!$J$14,'Claim Details'!$I$28&lt;=Rates!$J$15,'Claim Details'!$I$19="No"),Rates!$J$24,"£0.00"))))))))))))))))))))))))</f>
        <v>£0.00</v>
      </c>
      <c r="BB197" s="189" t="str">
        <f t="shared" si="42"/>
        <v>£0.00</v>
      </c>
      <c r="BC197" s="1"/>
      <c r="BD197" s="189" t="str">
        <f>IF(AND(AE197="A",'Claim Details'!$I$28&gt;=Rates!$D$14,'Claim Details'!$I$28&lt;=Rates!$D$15,'Claim Details'!$I$19="Yes"),Rates!$J$17,IF(AND(AE197="A",'Claim Details'!$I$28&gt;=Rates!$D$14,'Claim Details'!$I$28&lt;=Rates!$D$15,'Claim Details'!$I$19="No"),Rates!$D$17,IF(AND(AE197="A",'Claim Details'!$I$28&gt;=Rates!$F$14,'Claim Details'!$I$28&lt;=Rates!$F$15,'Claim Details'!$I$19="Yes"),Rates!$G$17,IF(AND(AE197="A",'Claim Details'!$I$28&gt;=Rates!$F$14,'Claim Details'!$I$28&lt;=Rates!$F$15,'Claim Details'!$I$19="No"),Rates!$F$17,IF(AND(AE197="A",'Claim Details'!$I$28&gt;=Rates!$H$14,'Claim Details'!$I$28&lt;=Rates!$H$15,'Claim Details'!$I$19="Yes"),Rates!$I$17,IF(AND(AE197="A",'Claim Details'!$I$28&gt;=Rates!$H$14,'Claim Details'!$I$28&lt;=Rates!$H$15,'Claim Details'!$I$19="No"),Rates!$H$17,IF(AND(AE197="A",'Claim Details'!$I$28&gt;=Rates!$J$14,'Claim Details'!$I$28&lt;=Rates!$J$15,'Claim Details'!$I$19="Yes"),Rates!$K$17,IF(AND(AE197="A",'Claim Details'!$I$28&gt;=Rates!$J$14,'Claim Details'!$I$28&lt;=Rates!$J$15,'Claim Details'!$I$19="No"),Rates!$J$17,IF(AND(AE197="B",'Claim Details'!$I$28&gt;=Rates!$D$14,'Claim Details'!$I$28&lt;=Rates!$D$15,'Claim Details'!$I$19="Yes"),Rates!$E$18,IF(AND(AE197="B",'Claim Details'!$I$28&gt;=Rates!$D$14,'Claim Details'!$I$28&lt;=Rates!$D$15,'Claim Details'!$I$19="No"),Rates!$D$18,IF(AND(AE197="B",'Claim Details'!$I$28&gt;=Rates!$F$14,'Claim Details'!$I$28&lt;=Rates!$F$15,'Claim Details'!$I$19="Yes"),Rates!$G$18,IF(AND(AE197="B",'Claim Details'!$I$28&gt;=Rates!$F$14,'Claim Details'!$I$28&lt;=Rates!$F$15,'Claim Details'!$I$19="No"),Rates!$F$18,IF(AND(AE197="B",'Claim Details'!$I$28&gt;=Rates!$H$14,'Claim Details'!$I$28&lt;=Rates!$H$15,'Claim Details'!$I$19="Yes"),Rates!$I$18,IF(AND(AE197="B",'Claim Details'!$I$28&gt;=Rates!$H$14,'Claim Details'!$I$28&lt;=Rates!$H$15,'Claim Details'!$I$19="No"),Rates!$H$18,IF(AND(AE197="B",'Claim Details'!$I$28&gt;=Rates!$J$14,'Claim Details'!$I$28&lt;=Rates!$J$15,'Claim Details'!$I$19="Yes"),Rates!$K$18,IF(AND(AE197="B",'Claim Details'!$I$28&gt;=Rates!$J$14,'Claim Details'!$I$28&lt;=Rates!$J$15,'Claim Details'!$I$19="No"),Rates!$J$18,IF(AND(AE197="C",'Claim Details'!$I$28&gt;=Rates!$D$14,'Claim Details'!$I$28&lt;=Rates!$D$15,'Claim Details'!$I$19="Yes"),Rates!$E$19,IF(AND(AE197="C",'Claim Details'!$I$28&gt;=Rates!$D$14,'Claim Details'!$I$28&lt;=Rates!$D$15,'Claim Details'!$I$19="No"),Rates!$D$19,IF(AND(AE197="C",'Claim Details'!$I$28&gt;=Rates!$F$14,'Claim Details'!$I$28&lt;=Rates!$F$15,'Claim Details'!$I$19="Yes"),Rates!$G$19,IF(AND(AE197="C",'Claim Details'!$I$28&gt;=Rates!$F$14,'Claim Details'!$I$28&lt;=Rates!$F$15,'Claim Details'!$I$19="No"),Rates!$F$19,IF(AND(AE197="C",'Claim Details'!$I$28&gt;=Rates!$H$14,'Claim Details'!$I$28&lt;=Rates!$H$15,'Claim Details'!$I$19="Yes"),Rates!$I$19,IF(AND(AE197="C",'Claim Details'!$I$28&gt;=Rates!$H$14,'Claim Details'!$I$28&lt;=Rates!$H$15,'Claim Details'!$I$19="No"),Rates!$H$19,IF(AND(AE197="C",'Claim Details'!$I$28&gt;=Rates!$J$14,'Claim Details'!$I$28&lt;=Rates!$J$15,'Claim Details'!$I$19="Yes"),Rates!$K$19,IF(AND(AE197="C",'Claim Details'!$I$28&gt;=Rates!$J$14,'Claim Details'!$I$28&lt;=Rates!$J$15,'Claim Details'!$I$19="No"),Rates!$J$19,"£0.00"))))))))))))))))))))))))</f>
        <v>£0.00</v>
      </c>
      <c r="BE197" s="189" t="str">
        <f>IF(AND(AE197="A",'Claim Details'!$I$28&gt;=Rates!$D$14,'Claim Details'!$I$28&lt;=Rates!$D$15,'Claim Details'!$I$19="Yes"),Rates!$J$25,IF(AND(AE197="A",'Claim Details'!$I$28&gt;=Rates!$D$14,'Claim Details'!$I$28&lt;=Rates!$D$15,'Claim Details'!$I$19="No"),Rates!$D$25,IF(AND(AE197="A",'Claim Details'!$I$28&gt;=Rates!$F$14,'Claim Details'!$I$28&lt;=Rates!$F$15,'Claim Details'!$I$19="Yes"),Rates!$G$25,IF(AND(AE197="A",'Claim Details'!$I$28&gt;=Rates!$F$14,'Claim Details'!$I$28&lt;=Rates!$F$15,'Claim Details'!$I$19="No"),Rates!$F$25,IF(AND(AE197="A",'Claim Details'!$I$28&gt;=Rates!$H$14,'Claim Details'!$I$28&lt;=Rates!$H$15,'Claim Details'!$I$19="Yes"),Rates!$I$25,IF(AND(AE197="A",'Claim Details'!$I$28&gt;=Rates!$H$14,'Claim Details'!$I$28&lt;=Rates!$H$15,'Claim Details'!$I$19="No"),Rates!$H$25,IF(AND(AE197="A",'Claim Details'!$I$28&gt;=Rates!$J$14,'Claim Details'!$I$28&lt;=Rates!$J$15,'Claim Details'!$I$19="Yes"),Rates!$K$25,IF(AND(AE197="A",'Claim Details'!$I$28&gt;=Rates!$J$14,'Claim Details'!$I$28&lt;=Rates!$J$15,'Claim Details'!$I$19="No"),Rates!$J$25,IF(AND(AE197="B",'Claim Details'!$I$28&gt;=Rates!$D$14,'Claim Details'!$I$28&lt;=Rates!$D$15,'Claim Details'!$I$19="Yes"),Rates!$E$26,IF(AND(AE197="B",'Claim Details'!$I$28&gt;=Rates!$D$14,'Claim Details'!$I$28&lt;=Rates!$D$15,'Claim Details'!$I$19="No"),Rates!$D$26,IF(AND(AE197="B",'Claim Details'!$I$28&gt;=Rates!$F$14,'Claim Details'!$I$28&lt;=Rates!$F$15,'Claim Details'!$I$19="Yes"),Rates!$G$26,IF(AND(AE197="B",'Claim Details'!$I$28&gt;=Rates!$F$14,'Claim Details'!$I$28&lt;=Rates!$F$15,'Claim Details'!$I$19="No"),Rates!$F$26,IF(AND(AE197="B",'Claim Details'!$I$28&gt;=Rates!$H$14,'Claim Details'!$I$28&lt;=Rates!$H$15,'Claim Details'!$I$19="Yes"),Rates!$I$26,IF(AND(AE197="B",'Claim Details'!$I$28&gt;=Rates!$H$14,'Claim Details'!$I$28&lt;=Rates!$H$15,'Claim Details'!$I$19="No"),Rates!$H$26,IF(AND(AE197="B",'Claim Details'!$I$28&gt;=Rates!$J$14,'Claim Details'!$I$28&lt;=Rates!$J$15,'Claim Details'!$I$19="Yes"),Rates!$K$26,IF(AND(AE197="B",'Claim Details'!$I$28&gt;=Rates!$J$14,'Claim Details'!$I$28&lt;=Rates!$J$15,'Claim Details'!$I$19="No"),Rates!$J$26,IF(AND(AE197="C",'Claim Details'!$I$28&gt;=Rates!$D$14,'Claim Details'!$I$28&lt;=Rates!$D$15,'Claim Details'!$I$19="Yes"),Rates!$E$27,IF(AND(AE197="C",'Claim Details'!$I$28&gt;=Rates!$D$14,'Claim Details'!$I$28&lt;=Rates!$D$15,'Claim Details'!$I$19="No"),Rates!$D$27,IF(AND(AE197="C",'Claim Details'!$I$28&gt;=Rates!$F$14,'Claim Details'!$I$28&lt;=Rates!$F$15,'Claim Details'!$I$19="Yes"),Rates!$G$27,IF(AND(AE197="C",'Claim Details'!$I$28&gt;=Rates!$F$14,'Claim Details'!$I$28&lt;=Rates!$F$15,'Claim Details'!$I$19="No"),Rates!$F$27,IF(AND(AE197="C",'Claim Details'!$I$28&gt;=Rates!$H$14,'Claim Details'!$I$28&lt;=Rates!$H$15,'Claim Details'!$I$19="Yes"),Rates!$I$27,IF(AND(AE197="C",'Claim Details'!$I$28&gt;=Rates!$H$14,'Claim Details'!$I$28&lt;=Rates!$H$15,'Claim Details'!$I$19="No"),Rates!$H$27,IF(AND(AE197="C",'Claim Details'!$I$28&gt;=Rates!$J$14,'Claim Details'!$I$28&lt;=Rates!$J$15,'Claim Details'!$I$19="Yes"),Rates!$K$27,IF(AND(AE197="C",'Claim Details'!$I$28&gt;=Rates!$J$14,'Claim Details'!$I$28&lt;=Rates!$J$15,'Claim Details'!$I$19="No"),Rates!$J$27,"£0.00"))))))))))))))))))))))))</f>
        <v>£0.00</v>
      </c>
      <c r="BF197" s="189" t="str">
        <f>IF(AND(AE197="A",'Claim Details'!$I$28&gt;=Rates!$D$14,'Claim Details'!$I$28&lt;=Rates!$D$15,'Claim Details'!$I$19="Yes"),Rates!$E$20,IF(AND(AE197="A",'Claim Details'!$I$28&gt;=Rates!$D$14,'Claim Details'!$I$28&lt;=Rates!$D$15,'Claim Details'!$I$19="No"),Rates!$D$20,IF(AND(AE197="A",'Claim Details'!$I$28&gt;=Rates!$F$14,'Claim Details'!$I$28&lt;=Rates!$F$15,'Claim Details'!$I$19="Yes"),Rates!$G$20,IF(AND(AE197="A",'Claim Details'!$I$28&gt;=Rates!$F$14,'Claim Details'!$I$28&lt;=Rates!$F$15,'Claim Details'!$I$19="No"),Rates!$F$20,IF(AND(AE197="A",'Claim Details'!$I$28&gt;=Rates!$H$14,'Claim Details'!$I$28&lt;=Rates!$H$15,'Claim Details'!$I$19="Yes"),Rates!$I$20,IF(AND(AE197="A",'Claim Details'!$I$28&gt;=Rates!$H$14,'Claim Details'!$I$28&lt;=Rates!$H$15,'Claim Details'!$I$19="No"),Rates!$H$20,IF(AND(AE197="A",'Claim Details'!$I$28&gt;=Rates!$J$14,'Claim Details'!$I$28&lt;=Rates!$J$15,'Claim Details'!$I$19="Yes"),Rates!$K$20,IF(AND(AE197="A",'Claim Details'!$I$28&gt;=Rates!$J$14,'Claim Details'!$I$28&lt;=Rates!$J$15,'Claim Details'!$I$19="No"),Rates!$J$20,IF(AND(AE197="B",'Claim Details'!$I$28&gt;=Rates!$D$14,'Claim Details'!$I$28&lt;=Rates!$D$15,'Claim Details'!$I$19="Yes"),Rates!$E$21,IF(AND(AE197="B",'Claim Details'!$I$28&gt;=Rates!$D$14,'Claim Details'!$I$28&lt;=Rates!$D$15,'Claim Details'!$I$19="No"),Rates!$D$21,IF(AND(AE197="B",'Claim Details'!$I$28&gt;=Rates!$F$14,'Claim Details'!$I$28&lt;=Rates!$F$15,'Claim Details'!$I$19="Yes"),Rates!$G$21,IF(AND(AE197="B",'Claim Details'!$I$28&gt;=Rates!$F$14,'Claim Details'!$I$28&lt;=Rates!$F$15,'Claim Details'!$I$19="No"),Rates!$F$21,IF(AND(AE197="B",'Claim Details'!$I$28&gt;=Rates!$H$14,'Claim Details'!$I$28&lt;=Rates!$H$15,'Claim Details'!$I$19="Yes"),Rates!$I$21,IF(AND(AE197="B",'Claim Details'!$I$28&gt;=Rates!$H$14,'Claim Details'!$I$28&lt;=Rates!$H$15,'Claim Details'!$I$19="No"),Rates!$H$21,IF(AND(AE197="B",'Claim Details'!$I$28&gt;=Rates!$J$14,'Claim Details'!$I$28&lt;=Rates!$J$15,'Claim Details'!$I$19="Yes"),Rates!$K$21,IF(AND(AE197="B",'Claim Details'!$I$28&gt;=Rates!$J$14,'Claim Details'!$I$28&lt;=Rates!$J$15,'Claim Details'!$I$19="No"),Rates!$J$21,"£0.00"))))))))))))))))</f>
        <v>£0.00</v>
      </c>
      <c r="BG197" s="189" t="str">
        <f>IF(AND(AE197="A",'Claim Details'!$I$28&gt;=Rates!$D$14,'Claim Details'!$I$28&lt;=Rates!$D$15,'Claim Details'!$I$19="Yes"),Rates!$E$22,IF(AND(AE197="A",'Claim Details'!$I$28&gt;=Rates!$D$14,'Claim Details'!$I$28&lt;=Rates!$D$15,'Claim Details'!$I$19="No"),Rates!$D$22,IF(AND(AE197="A",'Claim Details'!$I$28&gt;=Rates!$F$14,'Claim Details'!$I$28&lt;=Rates!$F$15,'Claim Details'!$I$19="Yes"),Rates!$G$22,IF(AND(AE197="A",'Claim Details'!$I$28&gt;=Rates!$F$14,'Claim Details'!$I$28&lt;=Rates!$F$15,'Claim Details'!$I$19="No"),Rates!$F$22,IF(AND(AE197="A",'Claim Details'!$I$28&gt;=Rates!$H$14,'Claim Details'!$I$28&lt;=Rates!$H$15,'Claim Details'!$I$19="Yes"),Rates!$I$22,IF(AND(AE197="A",'Claim Details'!$I$28&gt;=Rates!$H$14,'Claim Details'!$I$28&lt;=Rates!$H$15,'Claim Details'!$I$19="No"),Rates!$H$22,IF(AND(AE197="A",'Claim Details'!$I$28&gt;=Rates!$J$14,'Claim Details'!$I$28&lt;=Rates!$J$15,'Claim Details'!$I$19="Yes"),Rates!$K$22,IF(AND(AE197="A",'Claim Details'!$I$28&gt;=Rates!$J$14,'Claim Details'!$I$28&lt;=Rates!$J$15,'Claim Details'!$I$19="No"),Rates!$J$22,IF(AND(AE197="B",'Claim Details'!$I$28&gt;=Rates!$D$14,'Claim Details'!$I$28&lt;=Rates!$D$15,'Claim Details'!$I$19="Yes"),Rates!$E$23,IF(AND(AE197="B",'Claim Details'!$I$28&gt;=Rates!$D$14,'Claim Details'!$I$28&lt;=Rates!$D$15,'Claim Details'!$I$19="No"),Rates!$D$23,IF(AND(AE197="B",'Claim Details'!$I$28&gt;=Rates!$F$14,'Claim Details'!$I$28&lt;=Rates!$F$15,'Claim Details'!$I$19="Yes"),Rates!$G$23,IF(AND(AE197="B",'Claim Details'!$I$28&gt;=Rates!$F$14,'Claim Details'!$I$28&lt;=Rates!$F$15,'Claim Details'!$I$19="No"),Rates!$F$23,IF(AND(AE197="B",'Claim Details'!$I$28&gt;=Rates!$H$14,'Claim Details'!$I$28&lt;=Rates!$H$15,'Claim Details'!$I$19="Yes"),Rates!$I$23,IF(AND(AE197="B",'Claim Details'!$I$28&gt;=Rates!$H$14,'Claim Details'!$I$28&lt;=Rates!$H$15,'Claim Details'!$I$19="No"),Rates!$H$23,IF(AND(AE197="B",'Claim Details'!$I$28&gt;=Rates!$J$14,'Claim Details'!$I$28&lt;=Rates!$J$15,'Claim Details'!$I$19="Yes"),Rates!$K$23,IF(AND(AE197="B",'Claim Details'!$I$28&gt;=Rates!$J$14,'Claim Details'!$I$28&lt;=Rates!$J$15,'Claim Details'!$I$19="No"),Rates!$J$23,IF(AND(AE197="C",'Claim Details'!$I$28&gt;=Rates!$D$14,'Claim Details'!$I$28&lt;=Rates!$D$15,'Claim Details'!$I$19="Yes"),Rates!$E$24,IF(AND(AE197="C",'Claim Details'!$I$28&gt;=Rates!$D$14,'Claim Details'!$I$28&lt;=Rates!$D$15,'Claim Details'!$I$19="No"),Rates!$D$24,IF(AND(AE197="C",'Claim Details'!$I$28&gt;=Rates!$F$14,'Claim Details'!$I$28&lt;=Rates!$F$15,'Claim Details'!$I$19="Yes"),Rates!$G$24,IF(AND(AE197="C",'Claim Details'!$I$28&gt;=Rates!$F$14,'Claim Details'!$I$28&lt;=Rates!$F$15,'Claim Details'!$I$19="No"),Rates!$F$24,IF(AND(AE197="C",'Claim Details'!$I$28&gt;=Rates!$H$14,'Claim Details'!$I$28&lt;=Rates!$H$15,'Claim Details'!$I$19="Yes"),Rates!$I$24,IF(AND(AE197="C",'Claim Details'!$I$28&gt;=Rates!$H$14,'Claim Details'!$I$28&lt;=Rates!$H$15,'Claim Details'!$I$19="No"),Rates!$H$24,IF(AND(AE197="C",'Claim Details'!$I$28&gt;=Rates!$J$14,'Claim Details'!$I$28&lt;=Rates!$J$15,'Claim Details'!$I$19="Yes"),Rates!$K$24,IF(AND(AE197="C",'Claim Details'!$I$28&gt;=Rates!$J$14,'Claim Details'!$I$28&lt;=Rates!$J$15,'Claim Details'!$I$19="No"),Rates!$J$24,"£0.00"))))))))))))))))))))))))</f>
        <v>£0.00</v>
      </c>
      <c r="BH197" s="189" t="str">
        <f t="shared" si="43"/>
        <v>£0.00</v>
      </c>
      <c r="BI197" s="189">
        <f t="shared" si="44"/>
        <v>0</v>
      </c>
      <c r="BO197" s="202" t="str">
        <f>IF(H197="","£0.00",IF(AP197="4","£0.00",IF(AP197="5","£0.00",IF(AP197="1","£0.00",((AQ197*H197)*'Claim Details'!$F$111)/100))))</f>
        <v>£0.00</v>
      </c>
      <c r="BP197" s="202" t="str">
        <f>IF(T197="","£0.00",IF(AP197="4","£0.00",IF(AP197="5","£0.00",IF(AP197="1","£0.00",((AR197*T197)*'Claim Details'!$N$111)/100))))</f>
        <v>£0.00</v>
      </c>
      <c r="BQ197" s="202" t="str">
        <f>IF(AI197="","£0.00",IF(AP197="4","£0.00",IF(AP197="5","£0.00",IF(AP197="1","£0.00",((BI197*AI197)*'Claim Details'!$W$111)/100))))</f>
        <v>£0.00</v>
      </c>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row>
    <row r="198" spans="1:97" ht="15">
      <c r="A198" s="145"/>
      <c r="B198" s="91"/>
      <c r="C198" s="96"/>
      <c r="D198" s="97"/>
      <c r="E198" s="98"/>
      <c r="F198" s="89"/>
      <c r="G198" s="99"/>
      <c r="H198" s="100"/>
      <c r="I198" s="221" t="str">
        <f t="shared" ref="I198:I261" si="49">IF(AP198="6", AS198, IF(AP198="2", AU198, IF(AP198="3", AV198, IF(AP198="1", AT198, "£0.00"))))</f>
        <v>£0.00</v>
      </c>
      <c r="J198" s="101"/>
      <c r="K198" s="100"/>
      <c r="L198" s="221" t="str">
        <f t="shared" ref="L198:L261" si="50">IF(H198="","£0.00",IF(K198="",(AQ198*H198),IF(K198="No",(AQ198*H198),IF(AP198="1",(AQ198*H198),IF(K198="Yes",((AQ198*H198)+BO198),"£0.00")))))</f>
        <v>£0.00</v>
      </c>
      <c r="M198" s="101"/>
      <c r="N198" s="102"/>
      <c r="O198" s="145"/>
      <c r="P198" s="77"/>
      <c r="Q198" s="87"/>
      <c r="R198" s="87"/>
      <c r="S198" s="87"/>
      <c r="T198" s="149" t="str">
        <f t="shared" ref="T198:T261" si="51">IF(Q198="No","0.00",IF(Q198="Yes",H198,IF(Q198="Part Pay",R198,"")))</f>
        <v/>
      </c>
      <c r="U198" s="87" t="str">
        <f t="shared" si="45"/>
        <v/>
      </c>
      <c r="V198" s="87"/>
      <c r="W198" s="53" t="str">
        <f t="shared" ref="W198:W261" si="52">IF(T198="","£0.00",IF(V198="",(AR198*T198),IF(V198="No",(AR198*T198),IF(AP198="1",(AR198*T198),IF(V198="Yes",((AR198*T198)+BP198),"£0.00")))))</f>
        <v>£0.00</v>
      </c>
      <c r="X198" s="53"/>
      <c r="Y198" s="87"/>
      <c r="Z198" s="78"/>
      <c r="AA198" s="79"/>
      <c r="AB198" s="160"/>
      <c r="AC198" s="98"/>
      <c r="AD198" s="225"/>
      <c r="AE198" s="235" t="str">
        <f t="shared" ref="AE198:AE261" si="53">IF(AD198&gt;=0,U198,"")</f>
        <v/>
      </c>
      <c r="AF198" s="87" t="str">
        <f t="shared" ref="AF198:AF261" si="54">IF(V198="Yes", "Yes",  "")</f>
        <v/>
      </c>
      <c r="AG198" s="53"/>
      <c r="AH198" s="224"/>
      <c r="AI198" s="226" t="str">
        <f t="shared" si="46"/>
        <v/>
      </c>
      <c r="AJ198" s="236" t="str">
        <f t="shared" ref="AJ198:AJ261" si="55">IF(H198="","£0.00",IF(AF198="",(BI198*AI198),IF(AF198="No",(BI198*AI198),IF(AP198="1",(BI198*AI198),IF(AF198="Yes",((BI198*AI198)+BQ198),"£0.00")))))</f>
        <v>£0.00</v>
      </c>
      <c r="AK198" s="31"/>
      <c r="AL198" s="1"/>
      <c r="AM198" s="1"/>
      <c r="AN198" s="1"/>
      <c r="AO198" s="1"/>
      <c r="AP198" s="1" t="str">
        <f t="shared" si="47"/>
        <v/>
      </c>
      <c r="AQ198" s="27">
        <f t="shared" si="48"/>
        <v>0</v>
      </c>
      <c r="AR198" s="189">
        <f t="shared" ref="AR198:AR261" si="56">MIN(BB198, AQ198)</f>
        <v>0</v>
      </c>
      <c r="AS198" s="190" t="str">
        <f>IF(AND(C198="A",'Claim Details'!$E$28&gt;=Rates!$D$14,'Claim Details'!$E$28&lt;=Rates!$D$15,'Claim Details'!$E$19="Yes"),Rates!$E$17,IF(AND(C198="A",'Claim Details'!$E$28&gt;=Rates!$D$14,'Claim Details'!$E$28&lt;=Rates!$D$15,'Claim Details'!$E$19="No"),Rates!$D$17,IF(AND(C198="A",'Claim Details'!$E$28&gt;=Rates!$F$14,'Claim Details'!$E$28&lt;=Rates!$F$15,'Claim Details'!$E$19="Yes"),Rates!$G$17,IF(AND(C198="A",'Claim Details'!$E$28&gt;=Rates!$F$14,'Claim Details'!$E$28&lt;=Rates!$F$15,'Claim Details'!$E$19="No"),Rates!$F$17,IF(AND(C198="A",'Claim Details'!$E$28&gt;=Rates!$H$14,'Claim Details'!$E$28&lt;=Rates!$H$15,'Claim Details'!$E$19="Yes"),Rates!$I$17,IF(AND(C198="A",'Claim Details'!$E$28&gt;=Rates!$H$14,'Claim Details'!$E$28&lt;=Rates!$H$15,'Claim Details'!$E$19="No"),Rates!$H$17,IF(AND(C198="A",'Claim Details'!$E$28&gt;=Rates!$J$14,'Claim Details'!$E$28&lt;=Rates!$J$15,'Claim Details'!$E$19="Yes"),Rates!$K$17,IF(AND(C198="A",'Claim Details'!$E$28&gt;=Rates!$J$14,'Claim Details'!$E$28&lt;=Rates!$J$15,'Claim Details'!$E$19="No"),Rates!$J$17,IF(AND(C198="B",'Claim Details'!$E$28&gt;=Rates!$D$14,'Claim Details'!$E$28&lt;=Rates!$D$15,'Claim Details'!$E$19="Yes"),Rates!$E$18,IF(AND(C198="B",'Claim Details'!$E$28&gt;=Rates!$D$14,'Claim Details'!$E$28&lt;=Rates!$D$15,'Claim Details'!$E$19="No"),Rates!$D$18,IF(AND(C198="B",'Claim Details'!$E$28&gt;=Rates!$F$14,'Claim Details'!$E$28&lt;=Rates!$F$15,'Claim Details'!$E$19="Yes"),Rates!$G$18,IF(AND(C198="B",'Claim Details'!$E$28&gt;=Rates!$F$14,'Claim Details'!$E$28&lt;=Rates!$F$15,'Claim Details'!$E$19="No"),Rates!$F$18,IF(AND(C198="B",'Claim Details'!$E$28&gt;=Rates!$H$14,'Claim Details'!$E$28&lt;=Rates!$H$15,'Claim Details'!$E$19="Yes"),Rates!$I$18,IF(AND(C198="B",'Claim Details'!$E$28&gt;=Rates!$H$14,'Claim Details'!$E$28&lt;=Rates!$H$15,'Claim Details'!$E$19="No"),Rates!$H$18,IF(AND(C198="B",'Claim Details'!$E$28&gt;=Rates!$J$14,'Claim Details'!$E$28&lt;=Rates!$J$15,'Claim Details'!$E$19="Yes"),Rates!$K$18,IF(AND(C198="B",'Claim Details'!$E$28&gt;=Rates!$J$14,'Claim Details'!$E$28&lt;=Rates!$J$15,'Claim Details'!$E$19="No"),Rates!$J$18,IF(AND(C198="C",'Claim Details'!$E$28&gt;=Rates!$D$14,'Claim Details'!$E$28&lt;=Rates!$D$15,'Claim Details'!$E$19="Yes"),Rates!$E$19,IF(AND(C198="C",'Claim Details'!$E$28&gt;=Rates!$D$14,'Claim Details'!$E$28&lt;=Rates!$D$15,'Claim Details'!$E$19="No"),Rates!$D$19,IF(AND(C198="C",'Claim Details'!$E$28&gt;=Rates!$F$14,'Claim Details'!$E$28&lt;=Rates!$F$15,'Claim Details'!$E$19="Yes"),Rates!$G$19,IF(AND(C198="C",'Claim Details'!$E$28&gt;=Rates!$F$14,'Claim Details'!$E$28&lt;=Rates!$F$15,'Claim Details'!$E$19="No"),Rates!$F$19,IF(AND(C198="C",'Claim Details'!$E$28&gt;=Rates!$H$14,'Claim Details'!$E$28&lt;=Rates!$H$15,'Claim Details'!$E$19="Yes"),Rates!$I$19,IF(AND(C198="C",'Claim Details'!$E$28&gt;=Rates!$H$14,'Claim Details'!$E$28&lt;=Rates!$H$15,'Claim Details'!$E$19="No"),Rates!$H$19,IF(AND(C198="C",'Claim Details'!$E$28&gt;=Rates!$J$14,'Claim Details'!$E$28&lt;=Rates!$J$15,'Claim Details'!$E$19="Yes"),Rates!$K$19,IF(AND(C198="C",'Claim Details'!$E$28&gt;=Rates!$J$14,'Claim Details'!$E$28&lt;=Rates!$J$15,'Claim Details'!$E$19="No"),Rates!$J$19,"£0.00"))))))))))))))))))))))))</f>
        <v>£0.00</v>
      </c>
      <c r="AT198" s="189" t="str">
        <f>IF(AND(C198="A",'Claim Details'!$E$28&gt;=Rates!$D$14,'Claim Details'!$E$28&lt;=Rates!$D$15,'Claim Details'!$E$19="Yes"),Rates!$E$25,IF(AND(C198="A",'Claim Details'!$E$28&gt;=Rates!$D$14,'Claim Details'!$E$28&lt;=Rates!$D$15,'Claim Details'!$E$19="No"),Rates!$D$25,IF(AND(C198="A",'Claim Details'!$E$28&gt;=Rates!$F$14,'Claim Details'!$E$28&lt;=Rates!$F$15,'Claim Details'!$E$19="Yes"),Rates!$G$25,IF(AND(C198="A",'Claim Details'!$E$28&gt;=Rates!$F$14,'Claim Details'!$E$28&lt;=Rates!$F$15,'Claim Details'!$E$19="No"),Rates!$F$25,IF(AND(C198="A",'Claim Details'!$E$28&gt;=Rates!$H$14,'Claim Details'!$E$28&lt;=Rates!$H$15,'Claim Details'!$E$19="Yes"),Rates!$I$25,IF(AND(C198="A",'Claim Details'!$E$28&gt;=Rates!$H$14,'Claim Details'!$E$28&lt;=Rates!$H$15,'Claim Details'!$E$19="No"),Rates!$H$25,IF(AND(C198="A",'Claim Details'!$E$28&gt;=Rates!$J$14,'Claim Details'!$E$28&lt;=Rates!$J$15,'Claim Details'!$E$19="Yes"),Rates!$K$25,IF(AND(C198="A",'Claim Details'!$E$28&gt;=Rates!$J$14,'Claim Details'!$E$28&lt;=Rates!$J$15,'Claim Details'!$E$19="No"),Rates!$J$25,IF(AND(C198="B",'Claim Details'!$E$28&gt;=Rates!$D$14,'Claim Details'!$E$28&lt;=Rates!$D$15,'Claim Details'!$E$19="Yes"),Rates!$E$26,IF(AND(C198="B",'Claim Details'!$E$28&gt;=Rates!$D$14,'Claim Details'!$E$28&lt;=Rates!$D$15,'Claim Details'!$E$19="No"),Rates!$D$26,IF(AND(C198="B",'Claim Details'!$E$28&gt;=Rates!$F$14,'Claim Details'!$E$28&lt;=Rates!$F$15,'Claim Details'!$E$19="Yes"),Rates!$G$26,IF(AND(C198="B",'Claim Details'!$E$28&gt;=Rates!$F$14,'Claim Details'!$E$28&lt;=Rates!$F$15,'Claim Details'!$E$19="No"),Rates!$F$26,IF(AND(C198="B",'Claim Details'!$E$28&gt;=Rates!$H$14,'Claim Details'!$E$28&lt;=Rates!$H$15,'Claim Details'!$E$19="Yes"),Rates!$I$26,IF(AND(C198="B",'Claim Details'!$E$28&gt;=Rates!$H$14,'Claim Details'!$E$28&lt;=Rates!$H$15,'Claim Details'!$E$19="No"),Rates!$H$26,IF(AND(C198="B",'Claim Details'!$E$28&gt;=Rates!$J$14,'Claim Details'!$E$28&lt;=Rates!$J$15,'Claim Details'!$E$19="Yes"),Rates!$K$26,IF(AND(C198="B",'Claim Details'!$E$28&gt;=Rates!$J$14,'Claim Details'!$E$28&lt;=Rates!$J$15,'Claim Details'!$E$19="No"),Rates!$J$26,IF(AND(C198="C",'Claim Details'!$E$28&gt;=Rates!$D$14,'Claim Details'!$E$28&lt;=Rates!$D$15,'Claim Details'!$E$19="Yes"),Rates!$E$27,IF(AND(C198="C",'Claim Details'!$E$28&gt;=Rates!$D$14,'Claim Details'!$E$28&lt;=Rates!$D$15,'Claim Details'!$E$19="No"),Rates!$D$27,IF(AND(C198="C",'Claim Details'!$E$28&gt;=Rates!$F$14,'Claim Details'!$E$28&lt;=Rates!$F$15,'Claim Details'!$E$19="Yes"),Rates!$G$27,IF(AND(C198="C",'Claim Details'!$E$28&gt;=Rates!$F$14,'Claim Details'!$E$28&lt;=Rates!$F$15,'Claim Details'!$E$19="No"),Rates!$F$27,IF(AND(C198="C",'Claim Details'!$E$28&gt;=Rates!$H$14,'Claim Details'!$E$28&lt;=Rates!$H$15,'Claim Details'!$E$19="Yes"),Rates!$I$27,IF(AND(C198="C",'Claim Details'!$E$28&gt;=Rates!$H$14,'Claim Details'!$E$28&lt;=Rates!$H$15,'Claim Details'!$E$19="No"),Rates!$H$27,IF(AND(C198="C",'Claim Details'!$E$28&gt;=Rates!$J$14,'Claim Details'!$E$28&lt;=Rates!$J$15,'Claim Details'!$E$19="Yes"),Rates!$K$27,IF(AND(C198="C",'Claim Details'!$E$28&gt;=Rates!$J$14,'Claim Details'!$E$28&lt;=Rates!$J$15,'Claim Details'!$E$19="No"),Rates!$J$27,"£0.00"))))))))))))))))))))))))</f>
        <v>£0.00</v>
      </c>
      <c r="AU198" s="191" t="str">
        <f>IF(AND(C198="A",'Claim Details'!$E$28&gt;=Rates!$D$14,'Claim Details'!$E$28&lt;=Rates!$D$15,'Claim Details'!$E$19="Yes"),Rates!$E$20,IF(AND(C198="A",'Claim Details'!$E$28&gt;=Rates!$D$14,'Claim Details'!$E$28&lt;=Rates!$D$15,'Claim Details'!$E$19="No"),Rates!$D$20,IF(AND(C198="A",'Claim Details'!$E$28&gt;=Rates!$F$14,'Claim Details'!$E$28&lt;=Rates!$F$15,'Claim Details'!$E$19="Yes"),Rates!$G$20,IF(AND(C198="A",'Claim Details'!$E$28&gt;=Rates!$F$14,'Claim Details'!$E$28&lt;=Rates!$F$15,'Claim Details'!$E$19="No"),Rates!$F$20,IF(AND(C198="A",'Claim Details'!$E$28&gt;=Rates!$H$14,'Claim Details'!$E$28&lt;=Rates!$H$15,'Claim Details'!$E$19="Yes"),Rates!$I$20,IF(AND(C198="A",'Claim Details'!$E$28&gt;=Rates!$H$14,'Claim Details'!$E$28&lt;=Rates!$H$15,'Claim Details'!$E$19="No"),Rates!$H$20,IF(AND(C198="A",'Claim Details'!$E$28&gt;=Rates!$J$14,'Claim Details'!$E$28&lt;=Rates!$J$15,'Claim Details'!$E$19="Yes"),Rates!$K$20,IF(AND(C198="A",'Claim Details'!$E$28&gt;=Rates!$J$14,'Claim Details'!$E$28&lt;=Rates!$J$15,'Claim Details'!$E$19="No"),Rates!$J$20,IF(AND(C198="B",'Claim Details'!$E$28&gt;=Rates!$D$14,'Claim Details'!$E$28&lt;=Rates!$D$15,'Claim Details'!$E$19="Yes"),Rates!$E$21,IF(AND(C198="B",'Claim Details'!$E$28&gt;=Rates!$D$14,'Claim Details'!$E$28&lt;=Rates!$D$15,'Claim Details'!$E$19="No"),Rates!$D$21,IF(AND(C198="B",'Claim Details'!$E$28&gt;=Rates!$F$14,'Claim Details'!$E$28&lt;=Rates!$F$15,'Claim Details'!$E$19="Yes"),Rates!$G$21,IF(AND(C198="B",'Claim Details'!$E$28&gt;=Rates!$F$14,'Claim Details'!$E$28&lt;=Rates!$F$15,'Claim Details'!$E$19="No"),Rates!$F$21,IF(AND(C198="B",'Claim Details'!$E$28&gt;=Rates!$H$14,'Claim Details'!$E$28&lt;=Rates!$H$15,'Claim Details'!$E$19="Yes"),Rates!$I$21,IF(AND(C198="B",'Claim Details'!$E$28&gt;=Rates!$H$14,'Claim Details'!$E$28&lt;=Rates!$H$15,'Claim Details'!$E$19="No"),Rates!$H$21,IF(AND(C198="B",'Claim Details'!$E$28&gt;=Rates!$J$14,'Claim Details'!$E$28&lt;=Rates!$J$15,'Claim Details'!$E$19="Yes"),Rates!$K$21,IF(AND(C198="B",'Claim Details'!$E$28&gt;=Rates!$J$14,'Claim Details'!$E$28&lt;=Rates!$J$15,'Claim Details'!$E$19="No"),Rates!$J$21,"£0.00"))))))))))))))))</f>
        <v>£0.00</v>
      </c>
      <c r="AV198" s="191" t="str">
        <f>IF(AND(C198="A",'Claim Details'!$E$28&gt;=Rates!$D$14,'Claim Details'!$E$28&lt;=Rates!$D$15,'Claim Details'!$E$19="Yes"),Rates!$E$22,IF(AND(C198="A",'Claim Details'!$E$28&gt;=Rates!$D$14,'Claim Details'!$E$28&lt;=Rates!$D$15,'Claim Details'!$E$19="No"),Rates!$D$22,IF(AND(C198="A",'Claim Details'!$E$28&gt;=Rates!$F$14,'Claim Details'!$E$28&lt;=Rates!$F$15,'Claim Details'!$E$19="Yes"),Rates!$G$22,IF(AND(C198="A",'Claim Details'!$E$28&gt;=Rates!$F$14,'Claim Details'!$E$28&lt;=Rates!$F$15,'Claim Details'!$E$19="No"),Rates!$F$22,IF(AND(C198="A",'Claim Details'!$E$28&gt;=Rates!$H$14,'Claim Details'!$E$28&lt;=Rates!$H$15,'Claim Details'!$E$19="Yes"),Rates!$I$22,IF(AND(C198="A",'Claim Details'!$E$28&gt;=Rates!$H$14,'Claim Details'!$E$28&lt;=Rates!$H$15,'Claim Details'!$E$19="No"),Rates!$H$22,IF(AND(C198="A",'Claim Details'!$E$28&gt;=Rates!$J$14,'Claim Details'!$E$28&lt;=Rates!$J$15,'Claim Details'!$E$19="Yes"),Rates!$K$22,IF(AND(C198="A",'Claim Details'!$E$28&gt;=Rates!$J$14,'Claim Details'!$E$28&lt;=Rates!$J$15,'Claim Details'!$E$19="No"),Rates!$J$22,IF(AND(C198="B",'Claim Details'!$E$28&gt;=Rates!$D$14,'Claim Details'!$E$28&lt;=Rates!$D$15,'Claim Details'!$E$19="Yes"),Rates!$E$23,IF(AND(C198="B",'Claim Details'!$E$28&gt;=Rates!$D$14,'Claim Details'!$E$28&lt;=Rates!$D$15,'Claim Details'!$E$19="No"),Rates!$D$23,IF(AND(C198="B",'Claim Details'!$E$28&gt;=Rates!$F$14,'Claim Details'!$E$28&lt;=Rates!$F$15,'Claim Details'!$E$19="Yes"),Rates!$G$23,IF(AND(C198="B",'Claim Details'!$E$28&gt;=Rates!$F$14,'Claim Details'!$E$28&lt;=Rates!$F$15,'Claim Details'!$E$19="No"),Rates!$F$23,IF(AND(C198="B",'Claim Details'!$E$28&gt;=Rates!$H$14,'Claim Details'!$E$28&lt;=Rates!$H$15,'Claim Details'!$E$19="Yes"),Rates!$I$23,IF(AND(C198="B",'Claim Details'!$E$28&gt;=Rates!$H$14,'Claim Details'!$E$28&lt;=Rates!$H$15,'Claim Details'!$E$19="No"),Rates!$H$23,IF(AND(C198="B",'Claim Details'!$E$28&gt;=Rates!$J$14,'Claim Details'!$E$28&lt;=Rates!$J$15,'Claim Details'!$E$19="Yes"),Rates!$K$23,IF(AND(C198="B",'Claim Details'!$E$28&gt;=Rates!$J$14,'Claim Details'!$E$28&lt;=Rates!$J$15,'Claim Details'!$E$19="No"),Rates!$J$23,IF(AND(C198="C",'Claim Details'!$E$28&gt;=Rates!$D$14,'Claim Details'!$E$28&lt;=Rates!$D$15,'Claim Details'!$E$19="Yes"),Rates!$E$24,IF(AND(C198="C",'Claim Details'!$E$28&gt;=Rates!$D$14,'Claim Details'!$E$28&lt;=Rates!$D$15,'Claim Details'!$E$19="No"),Rates!$D$24,IF(AND(C198="C",'Claim Details'!$E$28&gt;=Rates!$F$14,'Claim Details'!$E$28&lt;=Rates!$F$15,'Claim Details'!$E$19="Yes"),Rates!$G$24,IF(AND(C198="C",'Claim Details'!$E$28&gt;=Rates!$F$14,'Claim Details'!$E$28&lt;=Rates!$F$15,'Claim Details'!$E$19="No"),Rates!$F$24,IF(AND(C198="C",'Claim Details'!$E$28&gt;=Rates!$H$14,'Claim Details'!$E$28&lt;=Rates!$H$15,'Claim Details'!$E$19="Yes"),Rates!$I$24,IF(AND(C198="C",'Claim Details'!$E$28&gt;=Rates!$H$14,'Claim Details'!$E$28&lt;=Rates!$H$15,'Claim Details'!$E$19="No"),Rates!$H$24,IF(AND(C198="C",'Claim Details'!$E$28&gt;=Rates!$J$14,'Claim Details'!$E$28&lt;=Rates!$J$15,'Claim Details'!$E$19="Yes"),Rates!$K$24,IF(AND(C198="C",'Claim Details'!$E$28&gt;=Rates!$J$14,'Claim Details'!$E$28&lt;=Rates!$J$15,'Claim Details'!$E$19="No"),Rates!$J$24,"£0.00"))))))))))))))))))))))))</f>
        <v>£0.00</v>
      </c>
      <c r="AW198" s="1"/>
      <c r="AX198" s="189" t="str">
        <f>IF(AND(U198="A",'Claim Details'!$I$28&gt;=Rates!$D$14,'Claim Details'!$I$28&lt;=Rates!$D$15,'Claim Details'!$I$19="Yes"),Rates!$J$17,IF(AND(U198="A",'Claim Details'!$I$28&gt;=Rates!$D$14,'Claim Details'!$I$28&lt;=Rates!$D$15,'Claim Details'!$I$19="No"),Rates!$D$17,IF(AND(U198="A",'Claim Details'!$I$28&gt;=Rates!$F$14,'Claim Details'!$I$28&lt;=Rates!$F$15,'Claim Details'!$I$19="Yes"),Rates!$G$17,IF(AND(U198="A",'Claim Details'!$I$28&gt;=Rates!$F$14,'Claim Details'!$I$28&lt;=Rates!$F$15,'Claim Details'!$I$19="No"),Rates!$F$17,IF(AND(U198="A",'Claim Details'!$I$28&gt;=Rates!$H$14,'Claim Details'!$I$28&lt;=Rates!$H$15,'Claim Details'!$I$19="Yes"),Rates!$I$17,IF(AND(U198="A",'Claim Details'!$I$28&gt;=Rates!$H$14,'Claim Details'!$I$28&lt;=Rates!$H$15,'Claim Details'!$I$19="No"),Rates!$H$17,IF(AND(U198="A",'Claim Details'!$I$28&gt;=Rates!$J$14,'Claim Details'!$I$28&lt;=Rates!$J$15,'Claim Details'!$I$19="Yes"),Rates!$K$17,IF(AND(U198="A",'Claim Details'!$I$28&gt;=Rates!$J$14,'Claim Details'!$I$28&lt;=Rates!$J$15,'Claim Details'!$I$19="No"),Rates!$J$17,IF(AND(U198="B",'Claim Details'!$I$28&gt;=Rates!$D$14,'Claim Details'!$I$28&lt;=Rates!$D$15,'Claim Details'!$I$19="Yes"),Rates!$E$18,IF(AND(U198="B",'Claim Details'!$I$28&gt;=Rates!$D$14,'Claim Details'!$I$28&lt;=Rates!$D$15,'Claim Details'!$I$19="No"),Rates!$D$18,IF(AND(U198="B",'Claim Details'!$I$28&gt;=Rates!$F$14,'Claim Details'!$I$28&lt;=Rates!$F$15,'Claim Details'!$I$19="Yes"),Rates!$G$18,IF(AND(U198="B",'Claim Details'!$I$28&gt;=Rates!$F$14,'Claim Details'!$I$28&lt;=Rates!$F$15,'Claim Details'!$I$19="No"),Rates!$F$18,IF(AND(U198="B",'Claim Details'!$I$28&gt;=Rates!$H$14,'Claim Details'!$I$28&lt;=Rates!$H$15,'Claim Details'!$I$19="Yes"),Rates!$I$18,IF(AND(U198="B",'Claim Details'!$I$28&gt;=Rates!$H$14,'Claim Details'!$I$28&lt;=Rates!$H$15,'Claim Details'!$I$19="No"),Rates!$H$18,IF(AND(U198="B",'Claim Details'!$I$28&gt;=Rates!$J$14,'Claim Details'!$I$28&lt;=Rates!$J$15,'Claim Details'!$I$19="Yes"),Rates!$K$18,IF(AND(U198="B",'Claim Details'!$I$28&gt;=Rates!$J$14,'Claim Details'!$I$28&lt;=Rates!$J$15,'Claim Details'!$I$19="No"),Rates!$J$18,IF(AND(U198="C",'Claim Details'!$I$28&gt;=Rates!$D$14,'Claim Details'!$I$28&lt;=Rates!$D$15,'Claim Details'!$I$19="Yes"),Rates!$E$19,IF(AND(U198="C",'Claim Details'!$I$28&gt;=Rates!$D$14,'Claim Details'!$I$28&lt;=Rates!$D$15,'Claim Details'!$I$19="No"),Rates!$D$19,IF(AND(U198="C",'Claim Details'!$I$28&gt;=Rates!$F$14,'Claim Details'!$I$28&lt;=Rates!$F$15,'Claim Details'!$I$19="Yes"),Rates!$G$19,IF(AND(U198="C",'Claim Details'!$I$28&gt;=Rates!$F$14,'Claim Details'!$I$28&lt;=Rates!$F$15,'Claim Details'!$I$19="No"),Rates!$F$19,IF(AND(U198="C",'Claim Details'!$I$28&gt;=Rates!$H$14,'Claim Details'!$I$28&lt;=Rates!$H$15,'Claim Details'!$I$19="Yes"),Rates!$I$19,IF(AND(U198="C",'Claim Details'!$I$28&gt;=Rates!$H$14,'Claim Details'!$I$28&lt;=Rates!$H$15,'Claim Details'!$I$19="No"),Rates!$H$19,IF(AND(U198="C",'Claim Details'!$I$28&gt;=Rates!$J$14,'Claim Details'!$I$28&lt;=Rates!$J$15,'Claim Details'!$I$19="Yes"),Rates!$K$19,IF(AND(U198="C",'Claim Details'!$I$28&gt;=Rates!$J$14,'Claim Details'!$I$28&lt;=Rates!$J$15,'Claim Details'!$I$19="No"),Rates!$J$19,"£0.00"))))))))))))))))))))))))</f>
        <v>£0.00</v>
      </c>
      <c r="AY198" s="189" t="str">
        <f>IF(AND(C198="A",'Claim Details'!$I$28&gt;=Rates!$D$14,'Claim Details'!$I$28&lt;=Rates!$D$15,'Claim Details'!$I$19="Yes"),Rates!$J$25,IF(AND(C198="A",'Claim Details'!$I$28&gt;=Rates!$D$14,'Claim Details'!$I$28&lt;=Rates!$D$15,'Claim Details'!$I$19="No"),Rates!$D$25,IF(AND(C198="A",'Claim Details'!$I$28&gt;=Rates!$F$14,'Claim Details'!$I$28&lt;=Rates!$F$15,'Claim Details'!$I$19="Yes"),Rates!$G$25,IF(AND(C198="A",'Claim Details'!$I$28&gt;=Rates!$F$14,'Claim Details'!$I$28&lt;=Rates!$F$15,'Claim Details'!$I$19="No"),Rates!$F$25,IF(AND(C198="A",'Claim Details'!$I$28&gt;=Rates!$H$14,'Claim Details'!$I$28&lt;=Rates!$H$15,'Claim Details'!$I$19="Yes"),Rates!$I$25,IF(AND(C198="A",'Claim Details'!$I$28&gt;=Rates!$H$14,'Claim Details'!$I$28&lt;=Rates!$H$15,'Claim Details'!$I$19="No"),Rates!$H$25,IF(AND(C198="A",'Claim Details'!$I$28&gt;=Rates!$J$14,'Claim Details'!$I$28&lt;=Rates!$J$15,'Claim Details'!$I$19="Yes"),Rates!$K$25,IF(AND(C198="A",'Claim Details'!$I$28&gt;=Rates!$J$14,'Claim Details'!$I$28&lt;=Rates!$J$15,'Claim Details'!$I$19="No"),Rates!$J$25,IF(AND(C198="B",'Claim Details'!$I$28&gt;=Rates!$D$14,'Claim Details'!$I$28&lt;=Rates!$D$15,'Claim Details'!$I$19="Yes"),Rates!$E$26,IF(AND(C198="B",'Claim Details'!$I$28&gt;=Rates!$D$14,'Claim Details'!$I$28&lt;=Rates!$D$15,'Claim Details'!$I$19="No"),Rates!$D$26,IF(AND(C198="B",'Claim Details'!$I$28&gt;=Rates!$F$14,'Claim Details'!$I$28&lt;=Rates!$F$15,'Claim Details'!$I$19="Yes"),Rates!$G$26,IF(AND(C198="B",'Claim Details'!$I$28&gt;=Rates!$F$14,'Claim Details'!$I$28&lt;=Rates!$F$15,'Claim Details'!$I$19="No"),Rates!$F$26,IF(AND(C198="B",'Claim Details'!$I$28&gt;=Rates!$H$14,'Claim Details'!$I$28&lt;=Rates!$H$15,'Claim Details'!$I$19="Yes"),Rates!$I$26,IF(AND(C198="B",'Claim Details'!$I$28&gt;=Rates!$H$14,'Claim Details'!$I$28&lt;=Rates!$H$15,'Claim Details'!$I$19="No"),Rates!$H$26,IF(AND(C198="B",'Claim Details'!$I$28&gt;=Rates!$J$14,'Claim Details'!$I$28&lt;=Rates!$J$15,'Claim Details'!$I$19="Yes"),Rates!$K$26,IF(AND(C198="B",'Claim Details'!$I$28&gt;=Rates!$J$14,'Claim Details'!$I$28&lt;=Rates!$J$15,'Claim Details'!$I$19="No"),Rates!$J$26,IF(AND(C198="C",'Claim Details'!$I$28&gt;=Rates!$D$14,'Claim Details'!$I$28&lt;=Rates!$D$15,'Claim Details'!$I$19="Yes"),Rates!$E$27,IF(AND(C198="C",'Claim Details'!$I$28&gt;=Rates!$D$14,'Claim Details'!$I$28&lt;=Rates!$D$15,'Claim Details'!$I$19="No"),Rates!$D$27,IF(AND(C198="C",'Claim Details'!$I$28&gt;=Rates!$F$14,'Claim Details'!$I$28&lt;=Rates!$F$15,'Claim Details'!$I$19="Yes"),Rates!$G$27,IF(AND(C198="C",'Claim Details'!$I$28&gt;=Rates!$F$14,'Claim Details'!$I$28&lt;=Rates!$F$15,'Claim Details'!$I$19="No"),Rates!$F$27,IF(AND(C198="C",'Claim Details'!$I$28&gt;=Rates!$H$14,'Claim Details'!$I$28&lt;=Rates!$H$15,'Claim Details'!$I$19="Yes"),Rates!$I$27,IF(AND(C198="C",'Claim Details'!$I$28&gt;=Rates!$H$14,'Claim Details'!$I$28&lt;=Rates!$H$15,'Claim Details'!$I$19="No"),Rates!$H$27,IF(AND(C198="C",'Claim Details'!$I$28&gt;=Rates!$J$14,'Claim Details'!$I$28&lt;=Rates!$J$15,'Claim Details'!$I$19="Yes"),Rates!$K$27,IF(AND(C198="C",'Claim Details'!$I$28&gt;=Rates!$J$14,'Claim Details'!$I$28&lt;=Rates!$J$15,'Claim Details'!$I$19="No"),Rates!$J$27,"£0.00"))))))))))))))))))))))))</f>
        <v>£0.00</v>
      </c>
      <c r="AZ198" s="189" t="str">
        <f>IF(AND(C198="A",'Claim Details'!$I$28&gt;=Rates!$D$14,'Claim Details'!$I$28&lt;=Rates!$D$15,'Claim Details'!$I$19="Yes"),Rates!$E$20,IF(AND(C198="A",'Claim Details'!$I$28&gt;=Rates!$D$14,'Claim Details'!$I$28&lt;=Rates!$D$15,'Claim Details'!$I$19="No"),Rates!$D$20,IF(AND(C198="A",'Claim Details'!$I$28&gt;=Rates!$F$14,'Claim Details'!$I$28&lt;=Rates!$F$15,'Claim Details'!$I$19="Yes"),Rates!$G$20,IF(AND(C198="A",'Claim Details'!$I$28&gt;=Rates!$F$14,'Claim Details'!$I$28&lt;=Rates!$F$15,'Claim Details'!$I$19="No"),Rates!$F$20,IF(AND(C198="A",'Claim Details'!$I$28&gt;=Rates!$H$14,'Claim Details'!$I$28&lt;=Rates!$H$15,'Claim Details'!$I$19="Yes"),Rates!$I$20,IF(AND(C198="A",'Claim Details'!$I$28&gt;=Rates!$H$14,'Claim Details'!$I$28&lt;=Rates!$H$15,'Claim Details'!$I$19="No"),Rates!$H$20,IF(AND(C198="A",'Claim Details'!$I$28&gt;=Rates!$J$14,'Claim Details'!$I$28&lt;=Rates!$J$15,'Claim Details'!$I$19="Yes"),Rates!$K$20,IF(AND(C198="A",'Claim Details'!$I$28&gt;=Rates!$J$14,'Claim Details'!$I$28&lt;=Rates!$J$15,'Claim Details'!$I$19="No"),Rates!$J$20,IF(AND(C198="B",'Claim Details'!$I$28&gt;=Rates!$D$14,'Claim Details'!$I$28&lt;=Rates!$D$15,'Claim Details'!$I$19="Yes"),Rates!$E$21,IF(AND(C198="B",'Claim Details'!$I$28&gt;=Rates!$D$14,'Claim Details'!$I$28&lt;=Rates!$D$15,'Claim Details'!$I$19="No"),Rates!$D$21,IF(AND(C198="B",'Claim Details'!$I$28&gt;=Rates!$F$14,'Claim Details'!$I$28&lt;=Rates!$F$15,'Claim Details'!$I$19="Yes"),Rates!$G$21,IF(AND(C198="B",'Claim Details'!$I$28&gt;=Rates!$F$14,'Claim Details'!$I$28&lt;=Rates!$F$15,'Claim Details'!$I$19="No"),Rates!$F$21,IF(AND(C198="B",'Claim Details'!$I$28&gt;=Rates!$H$14,'Claim Details'!$I$28&lt;=Rates!$H$15,'Claim Details'!$I$19="Yes"),Rates!$I$21,IF(AND(C198="B",'Claim Details'!$I$28&gt;=Rates!$H$14,'Claim Details'!$I$28&lt;=Rates!$H$15,'Claim Details'!$I$19="No"),Rates!$H$21,IF(AND(C198="B",'Claim Details'!$I$28&gt;=Rates!$J$14,'Claim Details'!$I$28&lt;=Rates!$J$15,'Claim Details'!$I$19="Yes"),Rates!$K$21,IF(AND(C198="B",'Claim Details'!$I$28&gt;=Rates!$J$14,'Claim Details'!$I$28&lt;=Rates!$J$15,'Claim Details'!$I$19="No"),Rates!$J$21,"£0.00"))))))))))))))))</f>
        <v>£0.00</v>
      </c>
      <c r="BA198" s="189" t="str">
        <f>IF(AND(C198="A",'Claim Details'!$I$28&gt;=Rates!$D$14,'Claim Details'!$I$28&lt;=Rates!$D$15,'Claim Details'!$I$19="Yes"),Rates!$E$22,IF(AND(C198="A",'Claim Details'!$I$28&gt;=Rates!$D$14,'Claim Details'!$I$28&lt;=Rates!$D$15,'Claim Details'!$I$19="No"),Rates!$D$22,IF(AND(C198="A",'Claim Details'!$I$28&gt;=Rates!$F$14,'Claim Details'!$I$28&lt;=Rates!$F$15,'Claim Details'!$I$19="Yes"),Rates!$G$22,IF(AND(C198="A",'Claim Details'!$I$28&gt;=Rates!$F$14,'Claim Details'!$I$28&lt;=Rates!$F$15,'Claim Details'!$I$19="No"),Rates!$F$22,IF(AND(C198="A",'Claim Details'!$I$28&gt;=Rates!$H$14,'Claim Details'!$I$28&lt;=Rates!$H$15,'Claim Details'!$I$19="Yes"),Rates!$I$22,IF(AND(C198="A",'Claim Details'!$I$28&gt;=Rates!$H$14,'Claim Details'!$I$28&lt;=Rates!$H$15,'Claim Details'!$I$19="No"),Rates!$H$22,IF(AND(C198="A",'Claim Details'!$I$28&gt;=Rates!$J$14,'Claim Details'!$I$28&lt;=Rates!$J$15,'Claim Details'!$I$19="Yes"),Rates!$K$22,IF(AND(C198="A",'Claim Details'!$I$28&gt;=Rates!$J$14,'Claim Details'!$I$28&lt;=Rates!$J$15,'Claim Details'!$I$19="No"),Rates!$J$22,IF(AND(C198="B",'Claim Details'!$I$28&gt;=Rates!$D$14,'Claim Details'!$I$28&lt;=Rates!$D$15,'Claim Details'!$I$19="Yes"),Rates!$E$23,IF(AND(C198="B",'Claim Details'!$I$28&gt;=Rates!$D$14,'Claim Details'!$I$28&lt;=Rates!$D$15,'Claim Details'!$I$19="No"),Rates!$D$23,IF(AND(C198="B",'Claim Details'!$I$28&gt;=Rates!$F$14,'Claim Details'!$I$28&lt;=Rates!$F$15,'Claim Details'!$I$19="Yes"),Rates!$G$23,IF(AND(C198="B",'Claim Details'!$I$28&gt;=Rates!$F$14,'Claim Details'!$I$28&lt;=Rates!$F$15,'Claim Details'!$I$19="No"),Rates!$F$23,IF(AND(C198="B",'Claim Details'!$I$28&gt;=Rates!$H$14,'Claim Details'!$I$28&lt;=Rates!$H$15,'Claim Details'!$I$19="Yes"),Rates!$I$23,IF(AND(C198="B",'Claim Details'!$I$28&gt;=Rates!$H$14,'Claim Details'!$I$28&lt;=Rates!$H$15,'Claim Details'!$I$19="No"),Rates!$H$23,IF(AND(C198="B",'Claim Details'!$I$28&gt;=Rates!$J$14,'Claim Details'!$I$28&lt;=Rates!$J$15,'Claim Details'!$I$19="Yes"),Rates!$K$23,IF(AND(C198="B",'Claim Details'!$I$28&gt;=Rates!$J$14,'Claim Details'!$I$28&lt;=Rates!$J$15,'Claim Details'!$I$19="No"),Rates!$J$23,IF(AND(C198="C",'Claim Details'!$I$28&gt;=Rates!$D$14,'Claim Details'!$I$28&lt;=Rates!$D$15,'Claim Details'!$I$19="Yes"),Rates!$E$24,IF(AND(C198="C",'Claim Details'!$I$28&gt;=Rates!$D$14,'Claim Details'!$I$28&lt;=Rates!$D$15,'Claim Details'!$I$19="No"),Rates!$D$24,IF(AND(C198="C",'Claim Details'!$I$28&gt;=Rates!$F$14,'Claim Details'!$I$28&lt;=Rates!$F$15,'Claim Details'!$I$19="Yes"),Rates!$G$24,IF(AND(C198="C",'Claim Details'!$I$28&gt;=Rates!$F$14,'Claim Details'!$I$28&lt;=Rates!$F$15,'Claim Details'!$I$19="No"),Rates!$F$24,IF(AND(C198="C",'Claim Details'!$I$28&gt;=Rates!$H$14,'Claim Details'!$I$28&lt;=Rates!$H$15,'Claim Details'!$I$19="Yes"),Rates!$I$24,IF(AND(C198="C",'Claim Details'!$I$28&gt;=Rates!$H$14,'Claim Details'!$I$28&lt;=Rates!$H$15,'Claim Details'!$I$19="No"),Rates!$H$24,IF(AND(C198="C",'Claim Details'!$I$28&gt;=Rates!$J$14,'Claim Details'!$I$28&lt;=Rates!$J$15,'Claim Details'!$I$19="Yes"),Rates!$K$24,IF(AND(C198="C",'Claim Details'!$I$28&gt;=Rates!$J$14,'Claim Details'!$I$28&lt;=Rates!$J$15,'Claim Details'!$I$19="No"),Rates!$J$24,"£0.00"))))))))))))))))))))))))</f>
        <v>£0.00</v>
      </c>
      <c r="BB198" s="189" t="str">
        <f t="shared" ref="BB198:BB261" si="57">IF(AP198="6", AX198, IF(AP198="2", AZ198, IF(AP198="3", BA198, IF(AP198="1", AY198, "£0.00"))))</f>
        <v>£0.00</v>
      </c>
      <c r="BC198" s="1"/>
      <c r="BD198" s="189" t="str">
        <f>IF(AND(AE198="A",'Claim Details'!$I$28&gt;=Rates!$D$14,'Claim Details'!$I$28&lt;=Rates!$D$15,'Claim Details'!$I$19="Yes"),Rates!$J$17,IF(AND(AE198="A",'Claim Details'!$I$28&gt;=Rates!$D$14,'Claim Details'!$I$28&lt;=Rates!$D$15,'Claim Details'!$I$19="No"),Rates!$D$17,IF(AND(AE198="A",'Claim Details'!$I$28&gt;=Rates!$F$14,'Claim Details'!$I$28&lt;=Rates!$F$15,'Claim Details'!$I$19="Yes"),Rates!$G$17,IF(AND(AE198="A",'Claim Details'!$I$28&gt;=Rates!$F$14,'Claim Details'!$I$28&lt;=Rates!$F$15,'Claim Details'!$I$19="No"),Rates!$F$17,IF(AND(AE198="A",'Claim Details'!$I$28&gt;=Rates!$H$14,'Claim Details'!$I$28&lt;=Rates!$H$15,'Claim Details'!$I$19="Yes"),Rates!$I$17,IF(AND(AE198="A",'Claim Details'!$I$28&gt;=Rates!$H$14,'Claim Details'!$I$28&lt;=Rates!$H$15,'Claim Details'!$I$19="No"),Rates!$H$17,IF(AND(AE198="A",'Claim Details'!$I$28&gt;=Rates!$J$14,'Claim Details'!$I$28&lt;=Rates!$J$15,'Claim Details'!$I$19="Yes"),Rates!$K$17,IF(AND(AE198="A",'Claim Details'!$I$28&gt;=Rates!$J$14,'Claim Details'!$I$28&lt;=Rates!$J$15,'Claim Details'!$I$19="No"),Rates!$J$17,IF(AND(AE198="B",'Claim Details'!$I$28&gt;=Rates!$D$14,'Claim Details'!$I$28&lt;=Rates!$D$15,'Claim Details'!$I$19="Yes"),Rates!$E$18,IF(AND(AE198="B",'Claim Details'!$I$28&gt;=Rates!$D$14,'Claim Details'!$I$28&lt;=Rates!$D$15,'Claim Details'!$I$19="No"),Rates!$D$18,IF(AND(AE198="B",'Claim Details'!$I$28&gt;=Rates!$F$14,'Claim Details'!$I$28&lt;=Rates!$F$15,'Claim Details'!$I$19="Yes"),Rates!$G$18,IF(AND(AE198="B",'Claim Details'!$I$28&gt;=Rates!$F$14,'Claim Details'!$I$28&lt;=Rates!$F$15,'Claim Details'!$I$19="No"),Rates!$F$18,IF(AND(AE198="B",'Claim Details'!$I$28&gt;=Rates!$H$14,'Claim Details'!$I$28&lt;=Rates!$H$15,'Claim Details'!$I$19="Yes"),Rates!$I$18,IF(AND(AE198="B",'Claim Details'!$I$28&gt;=Rates!$H$14,'Claim Details'!$I$28&lt;=Rates!$H$15,'Claim Details'!$I$19="No"),Rates!$H$18,IF(AND(AE198="B",'Claim Details'!$I$28&gt;=Rates!$J$14,'Claim Details'!$I$28&lt;=Rates!$J$15,'Claim Details'!$I$19="Yes"),Rates!$K$18,IF(AND(AE198="B",'Claim Details'!$I$28&gt;=Rates!$J$14,'Claim Details'!$I$28&lt;=Rates!$J$15,'Claim Details'!$I$19="No"),Rates!$J$18,IF(AND(AE198="C",'Claim Details'!$I$28&gt;=Rates!$D$14,'Claim Details'!$I$28&lt;=Rates!$D$15,'Claim Details'!$I$19="Yes"),Rates!$E$19,IF(AND(AE198="C",'Claim Details'!$I$28&gt;=Rates!$D$14,'Claim Details'!$I$28&lt;=Rates!$D$15,'Claim Details'!$I$19="No"),Rates!$D$19,IF(AND(AE198="C",'Claim Details'!$I$28&gt;=Rates!$F$14,'Claim Details'!$I$28&lt;=Rates!$F$15,'Claim Details'!$I$19="Yes"),Rates!$G$19,IF(AND(AE198="C",'Claim Details'!$I$28&gt;=Rates!$F$14,'Claim Details'!$I$28&lt;=Rates!$F$15,'Claim Details'!$I$19="No"),Rates!$F$19,IF(AND(AE198="C",'Claim Details'!$I$28&gt;=Rates!$H$14,'Claim Details'!$I$28&lt;=Rates!$H$15,'Claim Details'!$I$19="Yes"),Rates!$I$19,IF(AND(AE198="C",'Claim Details'!$I$28&gt;=Rates!$H$14,'Claim Details'!$I$28&lt;=Rates!$H$15,'Claim Details'!$I$19="No"),Rates!$H$19,IF(AND(AE198="C",'Claim Details'!$I$28&gt;=Rates!$J$14,'Claim Details'!$I$28&lt;=Rates!$J$15,'Claim Details'!$I$19="Yes"),Rates!$K$19,IF(AND(AE198="C",'Claim Details'!$I$28&gt;=Rates!$J$14,'Claim Details'!$I$28&lt;=Rates!$J$15,'Claim Details'!$I$19="No"),Rates!$J$19,"£0.00"))))))))))))))))))))))))</f>
        <v>£0.00</v>
      </c>
      <c r="BE198" s="189" t="str">
        <f>IF(AND(AE198="A",'Claim Details'!$I$28&gt;=Rates!$D$14,'Claim Details'!$I$28&lt;=Rates!$D$15,'Claim Details'!$I$19="Yes"),Rates!$J$25,IF(AND(AE198="A",'Claim Details'!$I$28&gt;=Rates!$D$14,'Claim Details'!$I$28&lt;=Rates!$D$15,'Claim Details'!$I$19="No"),Rates!$D$25,IF(AND(AE198="A",'Claim Details'!$I$28&gt;=Rates!$F$14,'Claim Details'!$I$28&lt;=Rates!$F$15,'Claim Details'!$I$19="Yes"),Rates!$G$25,IF(AND(AE198="A",'Claim Details'!$I$28&gt;=Rates!$F$14,'Claim Details'!$I$28&lt;=Rates!$F$15,'Claim Details'!$I$19="No"),Rates!$F$25,IF(AND(AE198="A",'Claim Details'!$I$28&gt;=Rates!$H$14,'Claim Details'!$I$28&lt;=Rates!$H$15,'Claim Details'!$I$19="Yes"),Rates!$I$25,IF(AND(AE198="A",'Claim Details'!$I$28&gt;=Rates!$H$14,'Claim Details'!$I$28&lt;=Rates!$H$15,'Claim Details'!$I$19="No"),Rates!$H$25,IF(AND(AE198="A",'Claim Details'!$I$28&gt;=Rates!$J$14,'Claim Details'!$I$28&lt;=Rates!$J$15,'Claim Details'!$I$19="Yes"),Rates!$K$25,IF(AND(AE198="A",'Claim Details'!$I$28&gt;=Rates!$J$14,'Claim Details'!$I$28&lt;=Rates!$J$15,'Claim Details'!$I$19="No"),Rates!$J$25,IF(AND(AE198="B",'Claim Details'!$I$28&gt;=Rates!$D$14,'Claim Details'!$I$28&lt;=Rates!$D$15,'Claim Details'!$I$19="Yes"),Rates!$E$26,IF(AND(AE198="B",'Claim Details'!$I$28&gt;=Rates!$D$14,'Claim Details'!$I$28&lt;=Rates!$D$15,'Claim Details'!$I$19="No"),Rates!$D$26,IF(AND(AE198="B",'Claim Details'!$I$28&gt;=Rates!$F$14,'Claim Details'!$I$28&lt;=Rates!$F$15,'Claim Details'!$I$19="Yes"),Rates!$G$26,IF(AND(AE198="B",'Claim Details'!$I$28&gt;=Rates!$F$14,'Claim Details'!$I$28&lt;=Rates!$F$15,'Claim Details'!$I$19="No"),Rates!$F$26,IF(AND(AE198="B",'Claim Details'!$I$28&gt;=Rates!$H$14,'Claim Details'!$I$28&lt;=Rates!$H$15,'Claim Details'!$I$19="Yes"),Rates!$I$26,IF(AND(AE198="B",'Claim Details'!$I$28&gt;=Rates!$H$14,'Claim Details'!$I$28&lt;=Rates!$H$15,'Claim Details'!$I$19="No"),Rates!$H$26,IF(AND(AE198="B",'Claim Details'!$I$28&gt;=Rates!$J$14,'Claim Details'!$I$28&lt;=Rates!$J$15,'Claim Details'!$I$19="Yes"),Rates!$K$26,IF(AND(AE198="B",'Claim Details'!$I$28&gt;=Rates!$J$14,'Claim Details'!$I$28&lt;=Rates!$J$15,'Claim Details'!$I$19="No"),Rates!$J$26,IF(AND(AE198="C",'Claim Details'!$I$28&gt;=Rates!$D$14,'Claim Details'!$I$28&lt;=Rates!$D$15,'Claim Details'!$I$19="Yes"),Rates!$E$27,IF(AND(AE198="C",'Claim Details'!$I$28&gt;=Rates!$D$14,'Claim Details'!$I$28&lt;=Rates!$D$15,'Claim Details'!$I$19="No"),Rates!$D$27,IF(AND(AE198="C",'Claim Details'!$I$28&gt;=Rates!$F$14,'Claim Details'!$I$28&lt;=Rates!$F$15,'Claim Details'!$I$19="Yes"),Rates!$G$27,IF(AND(AE198="C",'Claim Details'!$I$28&gt;=Rates!$F$14,'Claim Details'!$I$28&lt;=Rates!$F$15,'Claim Details'!$I$19="No"),Rates!$F$27,IF(AND(AE198="C",'Claim Details'!$I$28&gt;=Rates!$H$14,'Claim Details'!$I$28&lt;=Rates!$H$15,'Claim Details'!$I$19="Yes"),Rates!$I$27,IF(AND(AE198="C",'Claim Details'!$I$28&gt;=Rates!$H$14,'Claim Details'!$I$28&lt;=Rates!$H$15,'Claim Details'!$I$19="No"),Rates!$H$27,IF(AND(AE198="C",'Claim Details'!$I$28&gt;=Rates!$J$14,'Claim Details'!$I$28&lt;=Rates!$J$15,'Claim Details'!$I$19="Yes"),Rates!$K$27,IF(AND(AE198="C",'Claim Details'!$I$28&gt;=Rates!$J$14,'Claim Details'!$I$28&lt;=Rates!$J$15,'Claim Details'!$I$19="No"),Rates!$J$27,"£0.00"))))))))))))))))))))))))</f>
        <v>£0.00</v>
      </c>
      <c r="BF198" s="189" t="str">
        <f>IF(AND(AE198="A",'Claim Details'!$I$28&gt;=Rates!$D$14,'Claim Details'!$I$28&lt;=Rates!$D$15,'Claim Details'!$I$19="Yes"),Rates!$E$20,IF(AND(AE198="A",'Claim Details'!$I$28&gt;=Rates!$D$14,'Claim Details'!$I$28&lt;=Rates!$D$15,'Claim Details'!$I$19="No"),Rates!$D$20,IF(AND(AE198="A",'Claim Details'!$I$28&gt;=Rates!$F$14,'Claim Details'!$I$28&lt;=Rates!$F$15,'Claim Details'!$I$19="Yes"),Rates!$G$20,IF(AND(AE198="A",'Claim Details'!$I$28&gt;=Rates!$F$14,'Claim Details'!$I$28&lt;=Rates!$F$15,'Claim Details'!$I$19="No"),Rates!$F$20,IF(AND(AE198="A",'Claim Details'!$I$28&gt;=Rates!$H$14,'Claim Details'!$I$28&lt;=Rates!$H$15,'Claim Details'!$I$19="Yes"),Rates!$I$20,IF(AND(AE198="A",'Claim Details'!$I$28&gt;=Rates!$H$14,'Claim Details'!$I$28&lt;=Rates!$H$15,'Claim Details'!$I$19="No"),Rates!$H$20,IF(AND(AE198="A",'Claim Details'!$I$28&gt;=Rates!$J$14,'Claim Details'!$I$28&lt;=Rates!$J$15,'Claim Details'!$I$19="Yes"),Rates!$K$20,IF(AND(AE198="A",'Claim Details'!$I$28&gt;=Rates!$J$14,'Claim Details'!$I$28&lt;=Rates!$J$15,'Claim Details'!$I$19="No"),Rates!$J$20,IF(AND(AE198="B",'Claim Details'!$I$28&gt;=Rates!$D$14,'Claim Details'!$I$28&lt;=Rates!$D$15,'Claim Details'!$I$19="Yes"),Rates!$E$21,IF(AND(AE198="B",'Claim Details'!$I$28&gt;=Rates!$D$14,'Claim Details'!$I$28&lt;=Rates!$D$15,'Claim Details'!$I$19="No"),Rates!$D$21,IF(AND(AE198="B",'Claim Details'!$I$28&gt;=Rates!$F$14,'Claim Details'!$I$28&lt;=Rates!$F$15,'Claim Details'!$I$19="Yes"),Rates!$G$21,IF(AND(AE198="B",'Claim Details'!$I$28&gt;=Rates!$F$14,'Claim Details'!$I$28&lt;=Rates!$F$15,'Claim Details'!$I$19="No"),Rates!$F$21,IF(AND(AE198="B",'Claim Details'!$I$28&gt;=Rates!$H$14,'Claim Details'!$I$28&lt;=Rates!$H$15,'Claim Details'!$I$19="Yes"),Rates!$I$21,IF(AND(AE198="B",'Claim Details'!$I$28&gt;=Rates!$H$14,'Claim Details'!$I$28&lt;=Rates!$H$15,'Claim Details'!$I$19="No"),Rates!$H$21,IF(AND(AE198="B",'Claim Details'!$I$28&gt;=Rates!$J$14,'Claim Details'!$I$28&lt;=Rates!$J$15,'Claim Details'!$I$19="Yes"),Rates!$K$21,IF(AND(AE198="B",'Claim Details'!$I$28&gt;=Rates!$J$14,'Claim Details'!$I$28&lt;=Rates!$J$15,'Claim Details'!$I$19="No"),Rates!$J$21,"£0.00"))))))))))))))))</f>
        <v>£0.00</v>
      </c>
      <c r="BG198" s="189" t="str">
        <f>IF(AND(AE198="A",'Claim Details'!$I$28&gt;=Rates!$D$14,'Claim Details'!$I$28&lt;=Rates!$D$15,'Claim Details'!$I$19="Yes"),Rates!$E$22,IF(AND(AE198="A",'Claim Details'!$I$28&gt;=Rates!$D$14,'Claim Details'!$I$28&lt;=Rates!$D$15,'Claim Details'!$I$19="No"),Rates!$D$22,IF(AND(AE198="A",'Claim Details'!$I$28&gt;=Rates!$F$14,'Claim Details'!$I$28&lt;=Rates!$F$15,'Claim Details'!$I$19="Yes"),Rates!$G$22,IF(AND(AE198="A",'Claim Details'!$I$28&gt;=Rates!$F$14,'Claim Details'!$I$28&lt;=Rates!$F$15,'Claim Details'!$I$19="No"),Rates!$F$22,IF(AND(AE198="A",'Claim Details'!$I$28&gt;=Rates!$H$14,'Claim Details'!$I$28&lt;=Rates!$H$15,'Claim Details'!$I$19="Yes"),Rates!$I$22,IF(AND(AE198="A",'Claim Details'!$I$28&gt;=Rates!$H$14,'Claim Details'!$I$28&lt;=Rates!$H$15,'Claim Details'!$I$19="No"),Rates!$H$22,IF(AND(AE198="A",'Claim Details'!$I$28&gt;=Rates!$J$14,'Claim Details'!$I$28&lt;=Rates!$J$15,'Claim Details'!$I$19="Yes"),Rates!$K$22,IF(AND(AE198="A",'Claim Details'!$I$28&gt;=Rates!$J$14,'Claim Details'!$I$28&lt;=Rates!$J$15,'Claim Details'!$I$19="No"),Rates!$J$22,IF(AND(AE198="B",'Claim Details'!$I$28&gt;=Rates!$D$14,'Claim Details'!$I$28&lt;=Rates!$D$15,'Claim Details'!$I$19="Yes"),Rates!$E$23,IF(AND(AE198="B",'Claim Details'!$I$28&gt;=Rates!$D$14,'Claim Details'!$I$28&lt;=Rates!$D$15,'Claim Details'!$I$19="No"),Rates!$D$23,IF(AND(AE198="B",'Claim Details'!$I$28&gt;=Rates!$F$14,'Claim Details'!$I$28&lt;=Rates!$F$15,'Claim Details'!$I$19="Yes"),Rates!$G$23,IF(AND(AE198="B",'Claim Details'!$I$28&gt;=Rates!$F$14,'Claim Details'!$I$28&lt;=Rates!$F$15,'Claim Details'!$I$19="No"),Rates!$F$23,IF(AND(AE198="B",'Claim Details'!$I$28&gt;=Rates!$H$14,'Claim Details'!$I$28&lt;=Rates!$H$15,'Claim Details'!$I$19="Yes"),Rates!$I$23,IF(AND(AE198="B",'Claim Details'!$I$28&gt;=Rates!$H$14,'Claim Details'!$I$28&lt;=Rates!$H$15,'Claim Details'!$I$19="No"),Rates!$H$23,IF(AND(AE198="B",'Claim Details'!$I$28&gt;=Rates!$J$14,'Claim Details'!$I$28&lt;=Rates!$J$15,'Claim Details'!$I$19="Yes"),Rates!$K$23,IF(AND(AE198="B",'Claim Details'!$I$28&gt;=Rates!$J$14,'Claim Details'!$I$28&lt;=Rates!$J$15,'Claim Details'!$I$19="No"),Rates!$J$23,IF(AND(AE198="C",'Claim Details'!$I$28&gt;=Rates!$D$14,'Claim Details'!$I$28&lt;=Rates!$D$15,'Claim Details'!$I$19="Yes"),Rates!$E$24,IF(AND(AE198="C",'Claim Details'!$I$28&gt;=Rates!$D$14,'Claim Details'!$I$28&lt;=Rates!$D$15,'Claim Details'!$I$19="No"),Rates!$D$24,IF(AND(AE198="C",'Claim Details'!$I$28&gt;=Rates!$F$14,'Claim Details'!$I$28&lt;=Rates!$F$15,'Claim Details'!$I$19="Yes"),Rates!$G$24,IF(AND(AE198="C",'Claim Details'!$I$28&gt;=Rates!$F$14,'Claim Details'!$I$28&lt;=Rates!$F$15,'Claim Details'!$I$19="No"),Rates!$F$24,IF(AND(AE198="C",'Claim Details'!$I$28&gt;=Rates!$H$14,'Claim Details'!$I$28&lt;=Rates!$H$15,'Claim Details'!$I$19="Yes"),Rates!$I$24,IF(AND(AE198="C",'Claim Details'!$I$28&gt;=Rates!$H$14,'Claim Details'!$I$28&lt;=Rates!$H$15,'Claim Details'!$I$19="No"),Rates!$H$24,IF(AND(AE198="C",'Claim Details'!$I$28&gt;=Rates!$J$14,'Claim Details'!$I$28&lt;=Rates!$J$15,'Claim Details'!$I$19="Yes"),Rates!$K$24,IF(AND(AE198="C",'Claim Details'!$I$28&gt;=Rates!$J$14,'Claim Details'!$I$28&lt;=Rates!$J$15,'Claim Details'!$I$19="No"),Rates!$J$24,"£0.00"))))))))))))))))))))))))</f>
        <v>£0.00</v>
      </c>
      <c r="BH198" s="189" t="str">
        <f t="shared" ref="BH198:BH261" si="58">IF(AP198="6", BD198, IF(AP198="2", BF198, IF(AP198="3", BG198, IF(AP198="1", BE198, "£0.00"))))</f>
        <v>£0.00</v>
      </c>
      <c r="BI198" s="189">
        <f t="shared" ref="BI198:BI261" si="59">MIN(BH198, J198)</f>
        <v>0</v>
      </c>
      <c r="BO198" s="202" t="str">
        <f>IF(H198="","£0.00",IF(AP198="4","£0.00",IF(AP198="5","£0.00",IF(AP198="1","£0.00",((AQ198*H198)*'Claim Details'!$F$111)/100))))</f>
        <v>£0.00</v>
      </c>
      <c r="BP198" s="202" t="str">
        <f>IF(T198="","£0.00",IF(AP198="4","£0.00",IF(AP198="5","£0.00",IF(AP198="1","£0.00",((AR198*T198)*'Claim Details'!$N$111)/100))))</f>
        <v>£0.00</v>
      </c>
      <c r="BQ198" s="202" t="str">
        <f>IF(AI198="","£0.00",IF(AP198="4","£0.00",IF(AP198="5","£0.00",IF(AP198="1","£0.00",((BI198*AI198)*'Claim Details'!$W$111)/100))))</f>
        <v>£0.00</v>
      </c>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row>
    <row r="199" spans="1:97" ht="15">
      <c r="A199" s="145"/>
      <c r="B199" s="91"/>
      <c r="C199" s="96"/>
      <c r="D199" s="97"/>
      <c r="E199" s="98"/>
      <c r="F199" s="89"/>
      <c r="G199" s="99"/>
      <c r="H199" s="100"/>
      <c r="I199" s="221" t="str">
        <f t="shared" si="49"/>
        <v>£0.00</v>
      </c>
      <c r="J199" s="101"/>
      <c r="K199" s="100"/>
      <c r="L199" s="221" t="str">
        <f t="shared" si="50"/>
        <v>£0.00</v>
      </c>
      <c r="M199" s="101"/>
      <c r="N199" s="102"/>
      <c r="O199" s="145"/>
      <c r="P199" s="77"/>
      <c r="Q199" s="87"/>
      <c r="R199" s="87"/>
      <c r="S199" s="87"/>
      <c r="T199" s="149" t="str">
        <f t="shared" si="51"/>
        <v/>
      </c>
      <c r="U199" s="87" t="str">
        <f t="shared" ref="U199:U262" si="60">IF(Q199="Yes",C199,IF(Q199="Part Pay",S199,""))</f>
        <v/>
      </c>
      <c r="V199" s="87"/>
      <c r="W199" s="53" t="str">
        <f t="shared" si="52"/>
        <v>£0.00</v>
      </c>
      <c r="X199" s="53"/>
      <c r="Y199" s="87"/>
      <c r="Z199" s="78"/>
      <c r="AA199" s="79"/>
      <c r="AB199" s="160"/>
      <c r="AC199" s="98"/>
      <c r="AD199" s="225"/>
      <c r="AE199" s="235" t="str">
        <f t="shared" si="53"/>
        <v/>
      </c>
      <c r="AF199" s="87" t="str">
        <f t="shared" si="54"/>
        <v/>
      </c>
      <c r="AG199" s="53"/>
      <c r="AH199" s="224"/>
      <c r="AI199" s="226" t="str">
        <f t="shared" si="46"/>
        <v/>
      </c>
      <c r="AJ199" s="236" t="str">
        <f t="shared" si="55"/>
        <v>£0.00</v>
      </c>
      <c r="AK199" s="31"/>
      <c r="AL199" s="1"/>
      <c r="AM199" s="1"/>
      <c r="AN199" s="1"/>
      <c r="AO199" s="1"/>
      <c r="AP199" s="1" t="str">
        <f t="shared" si="47"/>
        <v/>
      </c>
      <c r="AQ199" s="27">
        <f t="shared" si="48"/>
        <v>0</v>
      </c>
      <c r="AR199" s="189">
        <f t="shared" si="56"/>
        <v>0</v>
      </c>
      <c r="AS199" s="190" t="str">
        <f>IF(AND(C199="A",'Claim Details'!$E$28&gt;=Rates!$D$14,'Claim Details'!$E$28&lt;=Rates!$D$15,'Claim Details'!$E$19="Yes"),Rates!$E$17,IF(AND(C199="A",'Claim Details'!$E$28&gt;=Rates!$D$14,'Claim Details'!$E$28&lt;=Rates!$D$15,'Claim Details'!$E$19="No"),Rates!$D$17,IF(AND(C199="A",'Claim Details'!$E$28&gt;=Rates!$F$14,'Claim Details'!$E$28&lt;=Rates!$F$15,'Claim Details'!$E$19="Yes"),Rates!$G$17,IF(AND(C199="A",'Claim Details'!$E$28&gt;=Rates!$F$14,'Claim Details'!$E$28&lt;=Rates!$F$15,'Claim Details'!$E$19="No"),Rates!$F$17,IF(AND(C199="A",'Claim Details'!$E$28&gt;=Rates!$H$14,'Claim Details'!$E$28&lt;=Rates!$H$15,'Claim Details'!$E$19="Yes"),Rates!$I$17,IF(AND(C199="A",'Claim Details'!$E$28&gt;=Rates!$H$14,'Claim Details'!$E$28&lt;=Rates!$H$15,'Claim Details'!$E$19="No"),Rates!$H$17,IF(AND(C199="A",'Claim Details'!$E$28&gt;=Rates!$J$14,'Claim Details'!$E$28&lt;=Rates!$J$15,'Claim Details'!$E$19="Yes"),Rates!$K$17,IF(AND(C199="A",'Claim Details'!$E$28&gt;=Rates!$J$14,'Claim Details'!$E$28&lt;=Rates!$J$15,'Claim Details'!$E$19="No"),Rates!$J$17,IF(AND(C199="B",'Claim Details'!$E$28&gt;=Rates!$D$14,'Claim Details'!$E$28&lt;=Rates!$D$15,'Claim Details'!$E$19="Yes"),Rates!$E$18,IF(AND(C199="B",'Claim Details'!$E$28&gt;=Rates!$D$14,'Claim Details'!$E$28&lt;=Rates!$D$15,'Claim Details'!$E$19="No"),Rates!$D$18,IF(AND(C199="B",'Claim Details'!$E$28&gt;=Rates!$F$14,'Claim Details'!$E$28&lt;=Rates!$F$15,'Claim Details'!$E$19="Yes"),Rates!$G$18,IF(AND(C199="B",'Claim Details'!$E$28&gt;=Rates!$F$14,'Claim Details'!$E$28&lt;=Rates!$F$15,'Claim Details'!$E$19="No"),Rates!$F$18,IF(AND(C199="B",'Claim Details'!$E$28&gt;=Rates!$H$14,'Claim Details'!$E$28&lt;=Rates!$H$15,'Claim Details'!$E$19="Yes"),Rates!$I$18,IF(AND(C199="B",'Claim Details'!$E$28&gt;=Rates!$H$14,'Claim Details'!$E$28&lt;=Rates!$H$15,'Claim Details'!$E$19="No"),Rates!$H$18,IF(AND(C199="B",'Claim Details'!$E$28&gt;=Rates!$J$14,'Claim Details'!$E$28&lt;=Rates!$J$15,'Claim Details'!$E$19="Yes"),Rates!$K$18,IF(AND(C199="B",'Claim Details'!$E$28&gt;=Rates!$J$14,'Claim Details'!$E$28&lt;=Rates!$J$15,'Claim Details'!$E$19="No"),Rates!$J$18,IF(AND(C199="C",'Claim Details'!$E$28&gt;=Rates!$D$14,'Claim Details'!$E$28&lt;=Rates!$D$15,'Claim Details'!$E$19="Yes"),Rates!$E$19,IF(AND(C199="C",'Claim Details'!$E$28&gt;=Rates!$D$14,'Claim Details'!$E$28&lt;=Rates!$D$15,'Claim Details'!$E$19="No"),Rates!$D$19,IF(AND(C199="C",'Claim Details'!$E$28&gt;=Rates!$F$14,'Claim Details'!$E$28&lt;=Rates!$F$15,'Claim Details'!$E$19="Yes"),Rates!$G$19,IF(AND(C199="C",'Claim Details'!$E$28&gt;=Rates!$F$14,'Claim Details'!$E$28&lt;=Rates!$F$15,'Claim Details'!$E$19="No"),Rates!$F$19,IF(AND(C199="C",'Claim Details'!$E$28&gt;=Rates!$H$14,'Claim Details'!$E$28&lt;=Rates!$H$15,'Claim Details'!$E$19="Yes"),Rates!$I$19,IF(AND(C199="C",'Claim Details'!$E$28&gt;=Rates!$H$14,'Claim Details'!$E$28&lt;=Rates!$H$15,'Claim Details'!$E$19="No"),Rates!$H$19,IF(AND(C199="C",'Claim Details'!$E$28&gt;=Rates!$J$14,'Claim Details'!$E$28&lt;=Rates!$J$15,'Claim Details'!$E$19="Yes"),Rates!$K$19,IF(AND(C199="C",'Claim Details'!$E$28&gt;=Rates!$J$14,'Claim Details'!$E$28&lt;=Rates!$J$15,'Claim Details'!$E$19="No"),Rates!$J$19,"£0.00"))))))))))))))))))))))))</f>
        <v>£0.00</v>
      </c>
      <c r="AT199" s="189" t="str">
        <f>IF(AND(C199="A",'Claim Details'!$E$28&gt;=Rates!$D$14,'Claim Details'!$E$28&lt;=Rates!$D$15,'Claim Details'!$E$19="Yes"),Rates!$E$25,IF(AND(C199="A",'Claim Details'!$E$28&gt;=Rates!$D$14,'Claim Details'!$E$28&lt;=Rates!$D$15,'Claim Details'!$E$19="No"),Rates!$D$25,IF(AND(C199="A",'Claim Details'!$E$28&gt;=Rates!$F$14,'Claim Details'!$E$28&lt;=Rates!$F$15,'Claim Details'!$E$19="Yes"),Rates!$G$25,IF(AND(C199="A",'Claim Details'!$E$28&gt;=Rates!$F$14,'Claim Details'!$E$28&lt;=Rates!$F$15,'Claim Details'!$E$19="No"),Rates!$F$25,IF(AND(C199="A",'Claim Details'!$E$28&gt;=Rates!$H$14,'Claim Details'!$E$28&lt;=Rates!$H$15,'Claim Details'!$E$19="Yes"),Rates!$I$25,IF(AND(C199="A",'Claim Details'!$E$28&gt;=Rates!$H$14,'Claim Details'!$E$28&lt;=Rates!$H$15,'Claim Details'!$E$19="No"),Rates!$H$25,IF(AND(C199="A",'Claim Details'!$E$28&gt;=Rates!$J$14,'Claim Details'!$E$28&lt;=Rates!$J$15,'Claim Details'!$E$19="Yes"),Rates!$K$25,IF(AND(C199="A",'Claim Details'!$E$28&gt;=Rates!$J$14,'Claim Details'!$E$28&lt;=Rates!$J$15,'Claim Details'!$E$19="No"),Rates!$J$25,IF(AND(C199="B",'Claim Details'!$E$28&gt;=Rates!$D$14,'Claim Details'!$E$28&lt;=Rates!$D$15,'Claim Details'!$E$19="Yes"),Rates!$E$26,IF(AND(C199="B",'Claim Details'!$E$28&gt;=Rates!$D$14,'Claim Details'!$E$28&lt;=Rates!$D$15,'Claim Details'!$E$19="No"),Rates!$D$26,IF(AND(C199="B",'Claim Details'!$E$28&gt;=Rates!$F$14,'Claim Details'!$E$28&lt;=Rates!$F$15,'Claim Details'!$E$19="Yes"),Rates!$G$26,IF(AND(C199="B",'Claim Details'!$E$28&gt;=Rates!$F$14,'Claim Details'!$E$28&lt;=Rates!$F$15,'Claim Details'!$E$19="No"),Rates!$F$26,IF(AND(C199="B",'Claim Details'!$E$28&gt;=Rates!$H$14,'Claim Details'!$E$28&lt;=Rates!$H$15,'Claim Details'!$E$19="Yes"),Rates!$I$26,IF(AND(C199="B",'Claim Details'!$E$28&gt;=Rates!$H$14,'Claim Details'!$E$28&lt;=Rates!$H$15,'Claim Details'!$E$19="No"),Rates!$H$26,IF(AND(C199="B",'Claim Details'!$E$28&gt;=Rates!$J$14,'Claim Details'!$E$28&lt;=Rates!$J$15,'Claim Details'!$E$19="Yes"),Rates!$K$26,IF(AND(C199="B",'Claim Details'!$E$28&gt;=Rates!$J$14,'Claim Details'!$E$28&lt;=Rates!$J$15,'Claim Details'!$E$19="No"),Rates!$J$26,IF(AND(C199="C",'Claim Details'!$E$28&gt;=Rates!$D$14,'Claim Details'!$E$28&lt;=Rates!$D$15,'Claim Details'!$E$19="Yes"),Rates!$E$27,IF(AND(C199="C",'Claim Details'!$E$28&gt;=Rates!$D$14,'Claim Details'!$E$28&lt;=Rates!$D$15,'Claim Details'!$E$19="No"),Rates!$D$27,IF(AND(C199="C",'Claim Details'!$E$28&gt;=Rates!$F$14,'Claim Details'!$E$28&lt;=Rates!$F$15,'Claim Details'!$E$19="Yes"),Rates!$G$27,IF(AND(C199="C",'Claim Details'!$E$28&gt;=Rates!$F$14,'Claim Details'!$E$28&lt;=Rates!$F$15,'Claim Details'!$E$19="No"),Rates!$F$27,IF(AND(C199="C",'Claim Details'!$E$28&gt;=Rates!$H$14,'Claim Details'!$E$28&lt;=Rates!$H$15,'Claim Details'!$E$19="Yes"),Rates!$I$27,IF(AND(C199="C",'Claim Details'!$E$28&gt;=Rates!$H$14,'Claim Details'!$E$28&lt;=Rates!$H$15,'Claim Details'!$E$19="No"),Rates!$H$27,IF(AND(C199="C",'Claim Details'!$E$28&gt;=Rates!$J$14,'Claim Details'!$E$28&lt;=Rates!$J$15,'Claim Details'!$E$19="Yes"),Rates!$K$27,IF(AND(C199="C",'Claim Details'!$E$28&gt;=Rates!$J$14,'Claim Details'!$E$28&lt;=Rates!$J$15,'Claim Details'!$E$19="No"),Rates!$J$27,"£0.00"))))))))))))))))))))))))</f>
        <v>£0.00</v>
      </c>
      <c r="AU199" s="191" t="str">
        <f>IF(AND(C199="A",'Claim Details'!$E$28&gt;=Rates!$D$14,'Claim Details'!$E$28&lt;=Rates!$D$15,'Claim Details'!$E$19="Yes"),Rates!$E$20,IF(AND(C199="A",'Claim Details'!$E$28&gt;=Rates!$D$14,'Claim Details'!$E$28&lt;=Rates!$D$15,'Claim Details'!$E$19="No"),Rates!$D$20,IF(AND(C199="A",'Claim Details'!$E$28&gt;=Rates!$F$14,'Claim Details'!$E$28&lt;=Rates!$F$15,'Claim Details'!$E$19="Yes"),Rates!$G$20,IF(AND(C199="A",'Claim Details'!$E$28&gt;=Rates!$F$14,'Claim Details'!$E$28&lt;=Rates!$F$15,'Claim Details'!$E$19="No"),Rates!$F$20,IF(AND(C199="A",'Claim Details'!$E$28&gt;=Rates!$H$14,'Claim Details'!$E$28&lt;=Rates!$H$15,'Claim Details'!$E$19="Yes"),Rates!$I$20,IF(AND(C199="A",'Claim Details'!$E$28&gt;=Rates!$H$14,'Claim Details'!$E$28&lt;=Rates!$H$15,'Claim Details'!$E$19="No"),Rates!$H$20,IF(AND(C199="A",'Claim Details'!$E$28&gt;=Rates!$J$14,'Claim Details'!$E$28&lt;=Rates!$J$15,'Claim Details'!$E$19="Yes"),Rates!$K$20,IF(AND(C199="A",'Claim Details'!$E$28&gt;=Rates!$J$14,'Claim Details'!$E$28&lt;=Rates!$J$15,'Claim Details'!$E$19="No"),Rates!$J$20,IF(AND(C199="B",'Claim Details'!$E$28&gt;=Rates!$D$14,'Claim Details'!$E$28&lt;=Rates!$D$15,'Claim Details'!$E$19="Yes"),Rates!$E$21,IF(AND(C199="B",'Claim Details'!$E$28&gt;=Rates!$D$14,'Claim Details'!$E$28&lt;=Rates!$D$15,'Claim Details'!$E$19="No"),Rates!$D$21,IF(AND(C199="B",'Claim Details'!$E$28&gt;=Rates!$F$14,'Claim Details'!$E$28&lt;=Rates!$F$15,'Claim Details'!$E$19="Yes"),Rates!$G$21,IF(AND(C199="B",'Claim Details'!$E$28&gt;=Rates!$F$14,'Claim Details'!$E$28&lt;=Rates!$F$15,'Claim Details'!$E$19="No"),Rates!$F$21,IF(AND(C199="B",'Claim Details'!$E$28&gt;=Rates!$H$14,'Claim Details'!$E$28&lt;=Rates!$H$15,'Claim Details'!$E$19="Yes"),Rates!$I$21,IF(AND(C199="B",'Claim Details'!$E$28&gt;=Rates!$H$14,'Claim Details'!$E$28&lt;=Rates!$H$15,'Claim Details'!$E$19="No"),Rates!$H$21,IF(AND(C199="B",'Claim Details'!$E$28&gt;=Rates!$J$14,'Claim Details'!$E$28&lt;=Rates!$J$15,'Claim Details'!$E$19="Yes"),Rates!$K$21,IF(AND(C199="B",'Claim Details'!$E$28&gt;=Rates!$J$14,'Claim Details'!$E$28&lt;=Rates!$J$15,'Claim Details'!$E$19="No"),Rates!$J$21,"£0.00"))))))))))))))))</f>
        <v>£0.00</v>
      </c>
      <c r="AV199" s="191" t="str">
        <f>IF(AND(C199="A",'Claim Details'!$E$28&gt;=Rates!$D$14,'Claim Details'!$E$28&lt;=Rates!$D$15,'Claim Details'!$E$19="Yes"),Rates!$E$22,IF(AND(C199="A",'Claim Details'!$E$28&gt;=Rates!$D$14,'Claim Details'!$E$28&lt;=Rates!$D$15,'Claim Details'!$E$19="No"),Rates!$D$22,IF(AND(C199="A",'Claim Details'!$E$28&gt;=Rates!$F$14,'Claim Details'!$E$28&lt;=Rates!$F$15,'Claim Details'!$E$19="Yes"),Rates!$G$22,IF(AND(C199="A",'Claim Details'!$E$28&gt;=Rates!$F$14,'Claim Details'!$E$28&lt;=Rates!$F$15,'Claim Details'!$E$19="No"),Rates!$F$22,IF(AND(C199="A",'Claim Details'!$E$28&gt;=Rates!$H$14,'Claim Details'!$E$28&lt;=Rates!$H$15,'Claim Details'!$E$19="Yes"),Rates!$I$22,IF(AND(C199="A",'Claim Details'!$E$28&gt;=Rates!$H$14,'Claim Details'!$E$28&lt;=Rates!$H$15,'Claim Details'!$E$19="No"),Rates!$H$22,IF(AND(C199="A",'Claim Details'!$E$28&gt;=Rates!$J$14,'Claim Details'!$E$28&lt;=Rates!$J$15,'Claim Details'!$E$19="Yes"),Rates!$K$22,IF(AND(C199="A",'Claim Details'!$E$28&gt;=Rates!$J$14,'Claim Details'!$E$28&lt;=Rates!$J$15,'Claim Details'!$E$19="No"),Rates!$J$22,IF(AND(C199="B",'Claim Details'!$E$28&gt;=Rates!$D$14,'Claim Details'!$E$28&lt;=Rates!$D$15,'Claim Details'!$E$19="Yes"),Rates!$E$23,IF(AND(C199="B",'Claim Details'!$E$28&gt;=Rates!$D$14,'Claim Details'!$E$28&lt;=Rates!$D$15,'Claim Details'!$E$19="No"),Rates!$D$23,IF(AND(C199="B",'Claim Details'!$E$28&gt;=Rates!$F$14,'Claim Details'!$E$28&lt;=Rates!$F$15,'Claim Details'!$E$19="Yes"),Rates!$G$23,IF(AND(C199="B",'Claim Details'!$E$28&gt;=Rates!$F$14,'Claim Details'!$E$28&lt;=Rates!$F$15,'Claim Details'!$E$19="No"),Rates!$F$23,IF(AND(C199="B",'Claim Details'!$E$28&gt;=Rates!$H$14,'Claim Details'!$E$28&lt;=Rates!$H$15,'Claim Details'!$E$19="Yes"),Rates!$I$23,IF(AND(C199="B",'Claim Details'!$E$28&gt;=Rates!$H$14,'Claim Details'!$E$28&lt;=Rates!$H$15,'Claim Details'!$E$19="No"),Rates!$H$23,IF(AND(C199="B",'Claim Details'!$E$28&gt;=Rates!$J$14,'Claim Details'!$E$28&lt;=Rates!$J$15,'Claim Details'!$E$19="Yes"),Rates!$K$23,IF(AND(C199="B",'Claim Details'!$E$28&gt;=Rates!$J$14,'Claim Details'!$E$28&lt;=Rates!$J$15,'Claim Details'!$E$19="No"),Rates!$J$23,IF(AND(C199="C",'Claim Details'!$E$28&gt;=Rates!$D$14,'Claim Details'!$E$28&lt;=Rates!$D$15,'Claim Details'!$E$19="Yes"),Rates!$E$24,IF(AND(C199="C",'Claim Details'!$E$28&gt;=Rates!$D$14,'Claim Details'!$E$28&lt;=Rates!$D$15,'Claim Details'!$E$19="No"),Rates!$D$24,IF(AND(C199="C",'Claim Details'!$E$28&gt;=Rates!$F$14,'Claim Details'!$E$28&lt;=Rates!$F$15,'Claim Details'!$E$19="Yes"),Rates!$G$24,IF(AND(C199="C",'Claim Details'!$E$28&gt;=Rates!$F$14,'Claim Details'!$E$28&lt;=Rates!$F$15,'Claim Details'!$E$19="No"),Rates!$F$24,IF(AND(C199="C",'Claim Details'!$E$28&gt;=Rates!$H$14,'Claim Details'!$E$28&lt;=Rates!$H$15,'Claim Details'!$E$19="Yes"),Rates!$I$24,IF(AND(C199="C",'Claim Details'!$E$28&gt;=Rates!$H$14,'Claim Details'!$E$28&lt;=Rates!$H$15,'Claim Details'!$E$19="No"),Rates!$H$24,IF(AND(C199="C",'Claim Details'!$E$28&gt;=Rates!$J$14,'Claim Details'!$E$28&lt;=Rates!$J$15,'Claim Details'!$E$19="Yes"),Rates!$K$24,IF(AND(C199="C",'Claim Details'!$E$28&gt;=Rates!$J$14,'Claim Details'!$E$28&lt;=Rates!$J$15,'Claim Details'!$E$19="No"),Rates!$J$24,"£0.00"))))))))))))))))))))))))</f>
        <v>£0.00</v>
      </c>
      <c r="AW199" s="1"/>
      <c r="AX199" s="189" t="str">
        <f>IF(AND(U199="A",'Claim Details'!$I$28&gt;=Rates!$D$14,'Claim Details'!$I$28&lt;=Rates!$D$15,'Claim Details'!$I$19="Yes"),Rates!$J$17,IF(AND(U199="A",'Claim Details'!$I$28&gt;=Rates!$D$14,'Claim Details'!$I$28&lt;=Rates!$D$15,'Claim Details'!$I$19="No"),Rates!$D$17,IF(AND(U199="A",'Claim Details'!$I$28&gt;=Rates!$F$14,'Claim Details'!$I$28&lt;=Rates!$F$15,'Claim Details'!$I$19="Yes"),Rates!$G$17,IF(AND(U199="A",'Claim Details'!$I$28&gt;=Rates!$F$14,'Claim Details'!$I$28&lt;=Rates!$F$15,'Claim Details'!$I$19="No"),Rates!$F$17,IF(AND(U199="A",'Claim Details'!$I$28&gt;=Rates!$H$14,'Claim Details'!$I$28&lt;=Rates!$H$15,'Claim Details'!$I$19="Yes"),Rates!$I$17,IF(AND(U199="A",'Claim Details'!$I$28&gt;=Rates!$H$14,'Claim Details'!$I$28&lt;=Rates!$H$15,'Claim Details'!$I$19="No"),Rates!$H$17,IF(AND(U199="A",'Claim Details'!$I$28&gt;=Rates!$J$14,'Claim Details'!$I$28&lt;=Rates!$J$15,'Claim Details'!$I$19="Yes"),Rates!$K$17,IF(AND(U199="A",'Claim Details'!$I$28&gt;=Rates!$J$14,'Claim Details'!$I$28&lt;=Rates!$J$15,'Claim Details'!$I$19="No"),Rates!$J$17,IF(AND(U199="B",'Claim Details'!$I$28&gt;=Rates!$D$14,'Claim Details'!$I$28&lt;=Rates!$D$15,'Claim Details'!$I$19="Yes"),Rates!$E$18,IF(AND(U199="B",'Claim Details'!$I$28&gt;=Rates!$D$14,'Claim Details'!$I$28&lt;=Rates!$D$15,'Claim Details'!$I$19="No"),Rates!$D$18,IF(AND(U199="B",'Claim Details'!$I$28&gt;=Rates!$F$14,'Claim Details'!$I$28&lt;=Rates!$F$15,'Claim Details'!$I$19="Yes"),Rates!$G$18,IF(AND(U199="B",'Claim Details'!$I$28&gt;=Rates!$F$14,'Claim Details'!$I$28&lt;=Rates!$F$15,'Claim Details'!$I$19="No"),Rates!$F$18,IF(AND(U199="B",'Claim Details'!$I$28&gt;=Rates!$H$14,'Claim Details'!$I$28&lt;=Rates!$H$15,'Claim Details'!$I$19="Yes"),Rates!$I$18,IF(AND(U199="B",'Claim Details'!$I$28&gt;=Rates!$H$14,'Claim Details'!$I$28&lt;=Rates!$H$15,'Claim Details'!$I$19="No"),Rates!$H$18,IF(AND(U199="B",'Claim Details'!$I$28&gt;=Rates!$J$14,'Claim Details'!$I$28&lt;=Rates!$J$15,'Claim Details'!$I$19="Yes"),Rates!$K$18,IF(AND(U199="B",'Claim Details'!$I$28&gt;=Rates!$J$14,'Claim Details'!$I$28&lt;=Rates!$J$15,'Claim Details'!$I$19="No"),Rates!$J$18,IF(AND(U199="C",'Claim Details'!$I$28&gt;=Rates!$D$14,'Claim Details'!$I$28&lt;=Rates!$D$15,'Claim Details'!$I$19="Yes"),Rates!$E$19,IF(AND(U199="C",'Claim Details'!$I$28&gt;=Rates!$D$14,'Claim Details'!$I$28&lt;=Rates!$D$15,'Claim Details'!$I$19="No"),Rates!$D$19,IF(AND(U199="C",'Claim Details'!$I$28&gt;=Rates!$F$14,'Claim Details'!$I$28&lt;=Rates!$F$15,'Claim Details'!$I$19="Yes"),Rates!$G$19,IF(AND(U199="C",'Claim Details'!$I$28&gt;=Rates!$F$14,'Claim Details'!$I$28&lt;=Rates!$F$15,'Claim Details'!$I$19="No"),Rates!$F$19,IF(AND(U199="C",'Claim Details'!$I$28&gt;=Rates!$H$14,'Claim Details'!$I$28&lt;=Rates!$H$15,'Claim Details'!$I$19="Yes"),Rates!$I$19,IF(AND(U199="C",'Claim Details'!$I$28&gt;=Rates!$H$14,'Claim Details'!$I$28&lt;=Rates!$H$15,'Claim Details'!$I$19="No"),Rates!$H$19,IF(AND(U199="C",'Claim Details'!$I$28&gt;=Rates!$J$14,'Claim Details'!$I$28&lt;=Rates!$J$15,'Claim Details'!$I$19="Yes"),Rates!$K$19,IF(AND(U199="C",'Claim Details'!$I$28&gt;=Rates!$J$14,'Claim Details'!$I$28&lt;=Rates!$J$15,'Claim Details'!$I$19="No"),Rates!$J$19,"£0.00"))))))))))))))))))))))))</f>
        <v>£0.00</v>
      </c>
      <c r="AY199" s="189" t="str">
        <f>IF(AND(C199="A",'Claim Details'!$I$28&gt;=Rates!$D$14,'Claim Details'!$I$28&lt;=Rates!$D$15,'Claim Details'!$I$19="Yes"),Rates!$J$25,IF(AND(C199="A",'Claim Details'!$I$28&gt;=Rates!$D$14,'Claim Details'!$I$28&lt;=Rates!$D$15,'Claim Details'!$I$19="No"),Rates!$D$25,IF(AND(C199="A",'Claim Details'!$I$28&gt;=Rates!$F$14,'Claim Details'!$I$28&lt;=Rates!$F$15,'Claim Details'!$I$19="Yes"),Rates!$G$25,IF(AND(C199="A",'Claim Details'!$I$28&gt;=Rates!$F$14,'Claim Details'!$I$28&lt;=Rates!$F$15,'Claim Details'!$I$19="No"),Rates!$F$25,IF(AND(C199="A",'Claim Details'!$I$28&gt;=Rates!$H$14,'Claim Details'!$I$28&lt;=Rates!$H$15,'Claim Details'!$I$19="Yes"),Rates!$I$25,IF(AND(C199="A",'Claim Details'!$I$28&gt;=Rates!$H$14,'Claim Details'!$I$28&lt;=Rates!$H$15,'Claim Details'!$I$19="No"),Rates!$H$25,IF(AND(C199="A",'Claim Details'!$I$28&gt;=Rates!$J$14,'Claim Details'!$I$28&lt;=Rates!$J$15,'Claim Details'!$I$19="Yes"),Rates!$K$25,IF(AND(C199="A",'Claim Details'!$I$28&gt;=Rates!$J$14,'Claim Details'!$I$28&lt;=Rates!$J$15,'Claim Details'!$I$19="No"),Rates!$J$25,IF(AND(C199="B",'Claim Details'!$I$28&gt;=Rates!$D$14,'Claim Details'!$I$28&lt;=Rates!$D$15,'Claim Details'!$I$19="Yes"),Rates!$E$26,IF(AND(C199="B",'Claim Details'!$I$28&gt;=Rates!$D$14,'Claim Details'!$I$28&lt;=Rates!$D$15,'Claim Details'!$I$19="No"),Rates!$D$26,IF(AND(C199="B",'Claim Details'!$I$28&gt;=Rates!$F$14,'Claim Details'!$I$28&lt;=Rates!$F$15,'Claim Details'!$I$19="Yes"),Rates!$G$26,IF(AND(C199="B",'Claim Details'!$I$28&gt;=Rates!$F$14,'Claim Details'!$I$28&lt;=Rates!$F$15,'Claim Details'!$I$19="No"),Rates!$F$26,IF(AND(C199="B",'Claim Details'!$I$28&gt;=Rates!$H$14,'Claim Details'!$I$28&lt;=Rates!$H$15,'Claim Details'!$I$19="Yes"),Rates!$I$26,IF(AND(C199="B",'Claim Details'!$I$28&gt;=Rates!$H$14,'Claim Details'!$I$28&lt;=Rates!$H$15,'Claim Details'!$I$19="No"),Rates!$H$26,IF(AND(C199="B",'Claim Details'!$I$28&gt;=Rates!$J$14,'Claim Details'!$I$28&lt;=Rates!$J$15,'Claim Details'!$I$19="Yes"),Rates!$K$26,IF(AND(C199="B",'Claim Details'!$I$28&gt;=Rates!$J$14,'Claim Details'!$I$28&lt;=Rates!$J$15,'Claim Details'!$I$19="No"),Rates!$J$26,IF(AND(C199="C",'Claim Details'!$I$28&gt;=Rates!$D$14,'Claim Details'!$I$28&lt;=Rates!$D$15,'Claim Details'!$I$19="Yes"),Rates!$E$27,IF(AND(C199="C",'Claim Details'!$I$28&gt;=Rates!$D$14,'Claim Details'!$I$28&lt;=Rates!$D$15,'Claim Details'!$I$19="No"),Rates!$D$27,IF(AND(C199="C",'Claim Details'!$I$28&gt;=Rates!$F$14,'Claim Details'!$I$28&lt;=Rates!$F$15,'Claim Details'!$I$19="Yes"),Rates!$G$27,IF(AND(C199="C",'Claim Details'!$I$28&gt;=Rates!$F$14,'Claim Details'!$I$28&lt;=Rates!$F$15,'Claim Details'!$I$19="No"),Rates!$F$27,IF(AND(C199="C",'Claim Details'!$I$28&gt;=Rates!$H$14,'Claim Details'!$I$28&lt;=Rates!$H$15,'Claim Details'!$I$19="Yes"),Rates!$I$27,IF(AND(C199="C",'Claim Details'!$I$28&gt;=Rates!$H$14,'Claim Details'!$I$28&lt;=Rates!$H$15,'Claim Details'!$I$19="No"),Rates!$H$27,IF(AND(C199="C",'Claim Details'!$I$28&gt;=Rates!$J$14,'Claim Details'!$I$28&lt;=Rates!$J$15,'Claim Details'!$I$19="Yes"),Rates!$K$27,IF(AND(C199="C",'Claim Details'!$I$28&gt;=Rates!$J$14,'Claim Details'!$I$28&lt;=Rates!$J$15,'Claim Details'!$I$19="No"),Rates!$J$27,"£0.00"))))))))))))))))))))))))</f>
        <v>£0.00</v>
      </c>
      <c r="AZ199" s="189" t="str">
        <f>IF(AND(C199="A",'Claim Details'!$I$28&gt;=Rates!$D$14,'Claim Details'!$I$28&lt;=Rates!$D$15,'Claim Details'!$I$19="Yes"),Rates!$E$20,IF(AND(C199="A",'Claim Details'!$I$28&gt;=Rates!$D$14,'Claim Details'!$I$28&lt;=Rates!$D$15,'Claim Details'!$I$19="No"),Rates!$D$20,IF(AND(C199="A",'Claim Details'!$I$28&gt;=Rates!$F$14,'Claim Details'!$I$28&lt;=Rates!$F$15,'Claim Details'!$I$19="Yes"),Rates!$G$20,IF(AND(C199="A",'Claim Details'!$I$28&gt;=Rates!$F$14,'Claim Details'!$I$28&lt;=Rates!$F$15,'Claim Details'!$I$19="No"),Rates!$F$20,IF(AND(C199="A",'Claim Details'!$I$28&gt;=Rates!$H$14,'Claim Details'!$I$28&lt;=Rates!$H$15,'Claim Details'!$I$19="Yes"),Rates!$I$20,IF(AND(C199="A",'Claim Details'!$I$28&gt;=Rates!$H$14,'Claim Details'!$I$28&lt;=Rates!$H$15,'Claim Details'!$I$19="No"),Rates!$H$20,IF(AND(C199="A",'Claim Details'!$I$28&gt;=Rates!$J$14,'Claim Details'!$I$28&lt;=Rates!$J$15,'Claim Details'!$I$19="Yes"),Rates!$K$20,IF(AND(C199="A",'Claim Details'!$I$28&gt;=Rates!$J$14,'Claim Details'!$I$28&lt;=Rates!$J$15,'Claim Details'!$I$19="No"),Rates!$J$20,IF(AND(C199="B",'Claim Details'!$I$28&gt;=Rates!$D$14,'Claim Details'!$I$28&lt;=Rates!$D$15,'Claim Details'!$I$19="Yes"),Rates!$E$21,IF(AND(C199="B",'Claim Details'!$I$28&gt;=Rates!$D$14,'Claim Details'!$I$28&lt;=Rates!$D$15,'Claim Details'!$I$19="No"),Rates!$D$21,IF(AND(C199="B",'Claim Details'!$I$28&gt;=Rates!$F$14,'Claim Details'!$I$28&lt;=Rates!$F$15,'Claim Details'!$I$19="Yes"),Rates!$G$21,IF(AND(C199="B",'Claim Details'!$I$28&gt;=Rates!$F$14,'Claim Details'!$I$28&lt;=Rates!$F$15,'Claim Details'!$I$19="No"),Rates!$F$21,IF(AND(C199="B",'Claim Details'!$I$28&gt;=Rates!$H$14,'Claim Details'!$I$28&lt;=Rates!$H$15,'Claim Details'!$I$19="Yes"),Rates!$I$21,IF(AND(C199="B",'Claim Details'!$I$28&gt;=Rates!$H$14,'Claim Details'!$I$28&lt;=Rates!$H$15,'Claim Details'!$I$19="No"),Rates!$H$21,IF(AND(C199="B",'Claim Details'!$I$28&gt;=Rates!$J$14,'Claim Details'!$I$28&lt;=Rates!$J$15,'Claim Details'!$I$19="Yes"),Rates!$K$21,IF(AND(C199="B",'Claim Details'!$I$28&gt;=Rates!$J$14,'Claim Details'!$I$28&lt;=Rates!$J$15,'Claim Details'!$I$19="No"),Rates!$J$21,"£0.00"))))))))))))))))</f>
        <v>£0.00</v>
      </c>
      <c r="BA199" s="189" t="str">
        <f>IF(AND(C199="A",'Claim Details'!$I$28&gt;=Rates!$D$14,'Claim Details'!$I$28&lt;=Rates!$D$15,'Claim Details'!$I$19="Yes"),Rates!$E$22,IF(AND(C199="A",'Claim Details'!$I$28&gt;=Rates!$D$14,'Claim Details'!$I$28&lt;=Rates!$D$15,'Claim Details'!$I$19="No"),Rates!$D$22,IF(AND(C199="A",'Claim Details'!$I$28&gt;=Rates!$F$14,'Claim Details'!$I$28&lt;=Rates!$F$15,'Claim Details'!$I$19="Yes"),Rates!$G$22,IF(AND(C199="A",'Claim Details'!$I$28&gt;=Rates!$F$14,'Claim Details'!$I$28&lt;=Rates!$F$15,'Claim Details'!$I$19="No"),Rates!$F$22,IF(AND(C199="A",'Claim Details'!$I$28&gt;=Rates!$H$14,'Claim Details'!$I$28&lt;=Rates!$H$15,'Claim Details'!$I$19="Yes"),Rates!$I$22,IF(AND(C199="A",'Claim Details'!$I$28&gt;=Rates!$H$14,'Claim Details'!$I$28&lt;=Rates!$H$15,'Claim Details'!$I$19="No"),Rates!$H$22,IF(AND(C199="A",'Claim Details'!$I$28&gt;=Rates!$J$14,'Claim Details'!$I$28&lt;=Rates!$J$15,'Claim Details'!$I$19="Yes"),Rates!$K$22,IF(AND(C199="A",'Claim Details'!$I$28&gt;=Rates!$J$14,'Claim Details'!$I$28&lt;=Rates!$J$15,'Claim Details'!$I$19="No"),Rates!$J$22,IF(AND(C199="B",'Claim Details'!$I$28&gt;=Rates!$D$14,'Claim Details'!$I$28&lt;=Rates!$D$15,'Claim Details'!$I$19="Yes"),Rates!$E$23,IF(AND(C199="B",'Claim Details'!$I$28&gt;=Rates!$D$14,'Claim Details'!$I$28&lt;=Rates!$D$15,'Claim Details'!$I$19="No"),Rates!$D$23,IF(AND(C199="B",'Claim Details'!$I$28&gt;=Rates!$F$14,'Claim Details'!$I$28&lt;=Rates!$F$15,'Claim Details'!$I$19="Yes"),Rates!$G$23,IF(AND(C199="B",'Claim Details'!$I$28&gt;=Rates!$F$14,'Claim Details'!$I$28&lt;=Rates!$F$15,'Claim Details'!$I$19="No"),Rates!$F$23,IF(AND(C199="B",'Claim Details'!$I$28&gt;=Rates!$H$14,'Claim Details'!$I$28&lt;=Rates!$H$15,'Claim Details'!$I$19="Yes"),Rates!$I$23,IF(AND(C199="B",'Claim Details'!$I$28&gt;=Rates!$H$14,'Claim Details'!$I$28&lt;=Rates!$H$15,'Claim Details'!$I$19="No"),Rates!$H$23,IF(AND(C199="B",'Claim Details'!$I$28&gt;=Rates!$J$14,'Claim Details'!$I$28&lt;=Rates!$J$15,'Claim Details'!$I$19="Yes"),Rates!$K$23,IF(AND(C199="B",'Claim Details'!$I$28&gt;=Rates!$J$14,'Claim Details'!$I$28&lt;=Rates!$J$15,'Claim Details'!$I$19="No"),Rates!$J$23,IF(AND(C199="C",'Claim Details'!$I$28&gt;=Rates!$D$14,'Claim Details'!$I$28&lt;=Rates!$D$15,'Claim Details'!$I$19="Yes"),Rates!$E$24,IF(AND(C199="C",'Claim Details'!$I$28&gt;=Rates!$D$14,'Claim Details'!$I$28&lt;=Rates!$D$15,'Claim Details'!$I$19="No"),Rates!$D$24,IF(AND(C199="C",'Claim Details'!$I$28&gt;=Rates!$F$14,'Claim Details'!$I$28&lt;=Rates!$F$15,'Claim Details'!$I$19="Yes"),Rates!$G$24,IF(AND(C199="C",'Claim Details'!$I$28&gt;=Rates!$F$14,'Claim Details'!$I$28&lt;=Rates!$F$15,'Claim Details'!$I$19="No"),Rates!$F$24,IF(AND(C199="C",'Claim Details'!$I$28&gt;=Rates!$H$14,'Claim Details'!$I$28&lt;=Rates!$H$15,'Claim Details'!$I$19="Yes"),Rates!$I$24,IF(AND(C199="C",'Claim Details'!$I$28&gt;=Rates!$H$14,'Claim Details'!$I$28&lt;=Rates!$H$15,'Claim Details'!$I$19="No"),Rates!$H$24,IF(AND(C199="C",'Claim Details'!$I$28&gt;=Rates!$J$14,'Claim Details'!$I$28&lt;=Rates!$J$15,'Claim Details'!$I$19="Yes"),Rates!$K$24,IF(AND(C199="C",'Claim Details'!$I$28&gt;=Rates!$J$14,'Claim Details'!$I$28&lt;=Rates!$J$15,'Claim Details'!$I$19="No"),Rates!$J$24,"£0.00"))))))))))))))))))))))))</f>
        <v>£0.00</v>
      </c>
      <c r="BB199" s="189" t="str">
        <f t="shared" si="57"/>
        <v>£0.00</v>
      </c>
      <c r="BC199" s="1"/>
      <c r="BD199" s="189" t="str">
        <f>IF(AND(AE199="A",'Claim Details'!$I$28&gt;=Rates!$D$14,'Claim Details'!$I$28&lt;=Rates!$D$15,'Claim Details'!$I$19="Yes"),Rates!$J$17,IF(AND(AE199="A",'Claim Details'!$I$28&gt;=Rates!$D$14,'Claim Details'!$I$28&lt;=Rates!$D$15,'Claim Details'!$I$19="No"),Rates!$D$17,IF(AND(AE199="A",'Claim Details'!$I$28&gt;=Rates!$F$14,'Claim Details'!$I$28&lt;=Rates!$F$15,'Claim Details'!$I$19="Yes"),Rates!$G$17,IF(AND(AE199="A",'Claim Details'!$I$28&gt;=Rates!$F$14,'Claim Details'!$I$28&lt;=Rates!$F$15,'Claim Details'!$I$19="No"),Rates!$F$17,IF(AND(AE199="A",'Claim Details'!$I$28&gt;=Rates!$H$14,'Claim Details'!$I$28&lt;=Rates!$H$15,'Claim Details'!$I$19="Yes"),Rates!$I$17,IF(AND(AE199="A",'Claim Details'!$I$28&gt;=Rates!$H$14,'Claim Details'!$I$28&lt;=Rates!$H$15,'Claim Details'!$I$19="No"),Rates!$H$17,IF(AND(AE199="A",'Claim Details'!$I$28&gt;=Rates!$J$14,'Claim Details'!$I$28&lt;=Rates!$J$15,'Claim Details'!$I$19="Yes"),Rates!$K$17,IF(AND(AE199="A",'Claim Details'!$I$28&gt;=Rates!$J$14,'Claim Details'!$I$28&lt;=Rates!$J$15,'Claim Details'!$I$19="No"),Rates!$J$17,IF(AND(AE199="B",'Claim Details'!$I$28&gt;=Rates!$D$14,'Claim Details'!$I$28&lt;=Rates!$D$15,'Claim Details'!$I$19="Yes"),Rates!$E$18,IF(AND(AE199="B",'Claim Details'!$I$28&gt;=Rates!$D$14,'Claim Details'!$I$28&lt;=Rates!$D$15,'Claim Details'!$I$19="No"),Rates!$D$18,IF(AND(AE199="B",'Claim Details'!$I$28&gt;=Rates!$F$14,'Claim Details'!$I$28&lt;=Rates!$F$15,'Claim Details'!$I$19="Yes"),Rates!$G$18,IF(AND(AE199="B",'Claim Details'!$I$28&gt;=Rates!$F$14,'Claim Details'!$I$28&lt;=Rates!$F$15,'Claim Details'!$I$19="No"),Rates!$F$18,IF(AND(AE199="B",'Claim Details'!$I$28&gt;=Rates!$H$14,'Claim Details'!$I$28&lt;=Rates!$H$15,'Claim Details'!$I$19="Yes"),Rates!$I$18,IF(AND(AE199="B",'Claim Details'!$I$28&gt;=Rates!$H$14,'Claim Details'!$I$28&lt;=Rates!$H$15,'Claim Details'!$I$19="No"),Rates!$H$18,IF(AND(AE199="B",'Claim Details'!$I$28&gt;=Rates!$J$14,'Claim Details'!$I$28&lt;=Rates!$J$15,'Claim Details'!$I$19="Yes"),Rates!$K$18,IF(AND(AE199="B",'Claim Details'!$I$28&gt;=Rates!$J$14,'Claim Details'!$I$28&lt;=Rates!$J$15,'Claim Details'!$I$19="No"),Rates!$J$18,IF(AND(AE199="C",'Claim Details'!$I$28&gt;=Rates!$D$14,'Claim Details'!$I$28&lt;=Rates!$D$15,'Claim Details'!$I$19="Yes"),Rates!$E$19,IF(AND(AE199="C",'Claim Details'!$I$28&gt;=Rates!$D$14,'Claim Details'!$I$28&lt;=Rates!$D$15,'Claim Details'!$I$19="No"),Rates!$D$19,IF(AND(AE199="C",'Claim Details'!$I$28&gt;=Rates!$F$14,'Claim Details'!$I$28&lt;=Rates!$F$15,'Claim Details'!$I$19="Yes"),Rates!$G$19,IF(AND(AE199="C",'Claim Details'!$I$28&gt;=Rates!$F$14,'Claim Details'!$I$28&lt;=Rates!$F$15,'Claim Details'!$I$19="No"),Rates!$F$19,IF(AND(AE199="C",'Claim Details'!$I$28&gt;=Rates!$H$14,'Claim Details'!$I$28&lt;=Rates!$H$15,'Claim Details'!$I$19="Yes"),Rates!$I$19,IF(AND(AE199="C",'Claim Details'!$I$28&gt;=Rates!$H$14,'Claim Details'!$I$28&lt;=Rates!$H$15,'Claim Details'!$I$19="No"),Rates!$H$19,IF(AND(AE199="C",'Claim Details'!$I$28&gt;=Rates!$J$14,'Claim Details'!$I$28&lt;=Rates!$J$15,'Claim Details'!$I$19="Yes"),Rates!$K$19,IF(AND(AE199="C",'Claim Details'!$I$28&gt;=Rates!$J$14,'Claim Details'!$I$28&lt;=Rates!$J$15,'Claim Details'!$I$19="No"),Rates!$J$19,"£0.00"))))))))))))))))))))))))</f>
        <v>£0.00</v>
      </c>
      <c r="BE199" s="189" t="str">
        <f>IF(AND(AE199="A",'Claim Details'!$I$28&gt;=Rates!$D$14,'Claim Details'!$I$28&lt;=Rates!$D$15,'Claim Details'!$I$19="Yes"),Rates!$J$25,IF(AND(AE199="A",'Claim Details'!$I$28&gt;=Rates!$D$14,'Claim Details'!$I$28&lt;=Rates!$D$15,'Claim Details'!$I$19="No"),Rates!$D$25,IF(AND(AE199="A",'Claim Details'!$I$28&gt;=Rates!$F$14,'Claim Details'!$I$28&lt;=Rates!$F$15,'Claim Details'!$I$19="Yes"),Rates!$G$25,IF(AND(AE199="A",'Claim Details'!$I$28&gt;=Rates!$F$14,'Claim Details'!$I$28&lt;=Rates!$F$15,'Claim Details'!$I$19="No"),Rates!$F$25,IF(AND(AE199="A",'Claim Details'!$I$28&gt;=Rates!$H$14,'Claim Details'!$I$28&lt;=Rates!$H$15,'Claim Details'!$I$19="Yes"),Rates!$I$25,IF(AND(AE199="A",'Claim Details'!$I$28&gt;=Rates!$H$14,'Claim Details'!$I$28&lt;=Rates!$H$15,'Claim Details'!$I$19="No"),Rates!$H$25,IF(AND(AE199="A",'Claim Details'!$I$28&gt;=Rates!$J$14,'Claim Details'!$I$28&lt;=Rates!$J$15,'Claim Details'!$I$19="Yes"),Rates!$K$25,IF(AND(AE199="A",'Claim Details'!$I$28&gt;=Rates!$J$14,'Claim Details'!$I$28&lt;=Rates!$J$15,'Claim Details'!$I$19="No"),Rates!$J$25,IF(AND(AE199="B",'Claim Details'!$I$28&gt;=Rates!$D$14,'Claim Details'!$I$28&lt;=Rates!$D$15,'Claim Details'!$I$19="Yes"),Rates!$E$26,IF(AND(AE199="B",'Claim Details'!$I$28&gt;=Rates!$D$14,'Claim Details'!$I$28&lt;=Rates!$D$15,'Claim Details'!$I$19="No"),Rates!$D$26,IF(AND(AE199="B",'Claim Details'!$I$28&gt;=Rates!$F$14,'Claim Details'!$I$28&lt;=Rates!$F$15,'Claim Details'!$I$19="Yes"),Rates!$G$26,IF(AND(AE199="B",'Claim Details'!$I$28&gt;=Rates!$F$14,'Claim Details'!$I$28&lt;=Rates!$F$15,'Claim Details'!$I$19="No"),Rates!$F$26,IF(AND(AE199="B",'Claim Details'!$I$28&gt;=Rates!$H$14,'Claim Details'!$I$28&lt;=Rates!$H$15,'Claim Details'!$I$19="Yes"),Rates!$I$26,IF(AND(AE199="B",'Claim Details'!$I$28&gt;=Rates!$H$14,'Claim Details'!$I$28&lt;=Rates!$H$15,'Claim Details'!$I$19="No"),Rates!$H$26,IF(AND(AE199="B",'Claim Details'!$I$28&gt;=Rates!$J$14,'Claim Details'!$I$28&lt;=Rates!$J$15,'Claim Details'!$I$19="Yes"),Rates!$K$26,IF(AND(AE199="B",'Claim Details'!$I$28&gt;=Rates!$J$14,'Claim Details'!$I$28&lt;=Rates!$J$15,'Claim Details'!$I$19="No"),Rates!$J$26,IF(AND(AE199="C",'Claim Details'!$I$28&gt;=Rates!$D$14,'Claim Details'!$I$28&lt;=Rates!$D$15,'Claim Details'!$I$19="Yes"),Rates!$E$27,IF(AND(AE199="C",'Claim Details'!$I$28&gt;=Rates!$D$14,'Claim Details'!$I$28&lt;=Rates!$D$15,'Claim Details'!$I$19="No"),Rates!$D$27,IF(AND(AE199="C",'Claim Details'!$I$28&gt;=Rates!$F$14,'Claim Details'!$I$28&lt;=Rates!$F$15,'Claim Details'!$I$19="Yes"),Rates!$G$27,IF(AND(AE199="C",'Claim Details'!$I$28&gt;=Rates!$F$14,'Claim Details'!$I$28&lt;=Rates!$F$15,'Claim Details'!$I$19="No"),Rates!$F$27,IF(AND(AE199="C",'Claim Details'!$I$28&gt;=Rates!$H$14,'Claim Details'!$I$28&lt;=Rates!$H$15,'Claim Details'!$I$19="Yes"),Rates!$I$27,IF(AND(AE199="C",'Claim Details'!$I$28&gt;=Rates!$H$14,'Claim Details'!$I$28&lt;=Rates!$H$15,'Claim Details'!$I$19="No"),Rates!$H$27,IF(AND(AE199="C",'Claim Details'!$I$28&gt;=Rates!$J$14,'Claim Details'!$I$28&lt;=Rates!$J$15,'Claim Details'!$I$19="Yes"),Rates!$K$27,IF(AND(AE199="C",'Claim Details'!$I$28&gt;=Rates!$J$14,'Claim Details'!$I$28&lt;=Rates!$J$15,'Claim Details'!$I$19="No"),Rates!$J$27,"£0.00"))))))))))))))))))))))))</f>
        <v>£0.00</v>
      </c>
      <c r="BF199" s="189" t="str">
        <f>IF(AND(AE199="A",'Claim Details'!$I$28&gt;=Rates!$D$14,'Claim Details'!$I$28&lt;=Rates!$D$15,'Claim Details'!$I$19="Yes"),Rates!$E$20,IF(AND(AE199="A",'Claim Details'!$I$28&gt;=Rates!$D$14,'Claim Details'!$I$28&lt;=Rates!$D$15,'Claim Details'!$I$19="No"),Rates!$D$20,IF(AND(AE199="A",'Claim Details'!$I$28&gt;=Rates!$F$14,'Claim Details'!$I$28&lt;=Rates!$F$15,'Claim Details'!$I$19="Yes"),Rates!$G$20,IF(AND(AE199="A",'Claim Details'!$I$28&gt;=Rates!$F$14,'Claim Details'!$I$28&lt;=Rates!$F$15,'Claim Details'!$I$19="No"),Rates!$F$20,IF(AND(AE199="A",'Claim Details'!$I$28&gt;=Rates!$H$14,'Claim Details'!$I$28&lt;=Rates!$H$15,'Claim Details'!$I$19="Yes"),Rates!$I$20,IF(AND(AE199="A",'Claim Details'!$I$28&gt;=Rates!$H$14,'Claim Details'!$I$28&lt;=Rates!$H$15,'Claim Details'!$I$19="No"),Rates!$H$20,IF(AND(AE199="A",'Claim Details'!$I$28&gt;=Rates!$J$14,'Claim Details'!$I$28&lt;=Rates!$J$15,'Claim Details'!$I$19="Yes"),Rates!$K$20,IF(AND(AE199="A",'Claim Details'!$I$28&gt;=Rates!$J$14,'Claim Details'!$I$28&lt;=Rates!$J$15,'Claim Details'!$I$19="No"),Rates!$J$20,IF(AND(AE199="B",'Claim Details'!$I$28&gt;=Rates!$D$14,'Claim Details'!$I$28&lt;=Rates!$D$15,'Claim Details'!$I$19="Yes"),Rates!$E$21,IF(AND(AE199="B",'Claim Details'!$I$28&gt;=Rates!$D$14,'Claim Details'!$I$28&lt;=Rates!$D$15,'Claim Details'!$I$19="No"),Rates!$D$21,IF(AND(AE199="B",'Claim Details'!$I$28&gt;=Rates!$F$14,'Claim Details'!$I$28&lt;=Rates!$F$15,'Claim Details'!$I$19="Yes"),Rates!$G$21,IF(AND(AE199="B",'Claim Details'!$I$28&gt;=Rates!$F$14,'Claim Details'!$I$28&lt;=Rates!$F$15,'Claim Details'!$I$19="No"),Rates!$F$21,IF(AND(AE199="B",'Claim Details'!$I$28&gt;=Rates!$H$14,'Claim Details'!$I$28&lt;=Rates!$H$15,'Claim Details'!$I$19="Yes"),Rates!$I$21,IF(AND(AE199="B",'Claim Details'!$I$28&gt;=Rates!$H$14,'Claim Details'!$I$28&lt;=Rates!$H$15,'Claim Details'!$I$19="No"),Rates!$H$21,IF(AND(AE199="B",'Claim Details'!$I$28&gt;=Rates!$J$14,'Claim Details'!$I$28&lt;=Rates!$J$15,'Claim Details'!$I$19="Yes"),Rates!$K$21,IF(AND(AE199="B",'Claim Details'!$I$28&gt;=Rates!$J$14,'Claim Details'!$I$28&lt;=Rates!$J$15,'Claim Details'!$I$19="No"),Rates!$J$21,"£0.00"))))))))))))))))</f>
        <v>£0.00</v>
      </c>
      <c r="BG199" s="189" t="str">
        <f>IF(AND(AE199="A",'Claim Details'!$I$28&gt;=Rates!$D$14,'Claim Details'!$I$28&lt;=Rates!$D$15,'Claim Details'!$I$19="Yes"),Rates!$E$22,IF(AND(AE199="A",'Claim Details'!$I$28&gt;=Rates!$D$14,'Claim Details'!$I$28&lt;=Rates!$D$15,'Claim Details'!$I$19="No"),Rates!$D$22,IF(AND(AE199="A",'Claim Details'!$I$28&gt;=Rates!$F$14,'Claim Details'!$I$28&lt;=Rates!$F$15,'Claim Details'!$I$19="Yes"),Rates!$G$22,IF(AND(AE199="A",'Claim Details'!$I$28&gt;=Rates!$F$14,'Claim Details'!$I$28&lt;=Rates!$F$15,'Claim Details'!$I$19="No"),Rates!$F$22,IF(AND(AE199="A",'Claim Details'!$I$28&gt;=Rates!$H$14,'Claim Details'!$I$28&lt;=Rates!$H$15,'Claim Details'!$I$19="Yes"),Rates!$I$22,IF(AND(AE199="A",'Claim Details'!$I$28&gt;=Rates!$H$14,'Claim Details'!$I$28&lt;=Rates!$H$15,'Claim Details'!$I$19="No"),Rates!$H$22,IF(AND(AE199="A",'Claim Details'!$I$28&gt;=Rates!$J$14,'Claim Details'!$I$28&lt;=Rates!$J$15,'Claim Details'!$I$19="Yes"),Rates!$K$22,IF(AND(AE199="A",'Claim Details'!$I$28&gt;=Rates!$J$14,'Claim Details'!$I$28&lt;=Rates!$J$15,'Claim Details'!$I$19="No"),Rates!$J$22,IF(AND(AE199="B",'Claim Details'!$I$28&gt;=Rates!$D$14,'Claim Details'!$I$28&lt;=Rates!$D$15,'Claim Details'!$I$19="Yes"),Rates!$E$23,IF(AND(AE199="B",'Claim Details'!$I$28&gt;=Rates!$D$14,'Claim Details'!$I$28&lt;=Rates!$D$15,'Claim Details'!$I$19="No"),Rates!$D$23,IF(AND(AE199="B",'Claim Details'!$I$28&gt;=Rates!$F$14,'Claim Details'!$I$28&lt;=Rates!$F$15,'Claim Details'!$I$19="Yes"),Rates!$G$23,IF(AND(AE199="B",'Claim Details'!$I$28&gt;=Rates!$F$14,'Claim Details'!$I$28&lt;=Rates!$F$15,'Claim Details'!$I$19="No"),Rates!$F$23,IF(AND(AE199="B",'Claim Details'!$I$28&gt;=Rates!$H$14,'Claim Details'!$I$28&lt;=Rates!$H$15,'Claim Details'!$I$19="Yes"),Rates!$I$23,IF(AND(AE199="B",'Claim Details'!$I$28&gt;=Rates!$H$14,'Claim Details'!$I$28&lt;=Rates!$H$15,'Claim Details'!$I$19="No"),Rates!$H$23,IF(AND(AE199="B",'Claim Details'!$I$28&gt;=Rates!$J$14,'Claim Details'!$I$28&lt;=Rates!$J$15,'Claim Details'!$I$19="Yes"),Rates!$K$23,IF(AND(AE199="B",'Claim Details'!$I$28&gt;=Rates!$J$14,'Claim Details'!$I$28&lt;=Rates!$J$15,'Claim Details'!$I$19="No"),Rates!$J$23,IF(AND(AE199="C",'Claim Details'!$I$28&gt;=Rates!$D$14,'Claim Details'!$I$28&lt;=Rates!$D$15,'Claim Details'!$I$19="Yes"),Rates!$E$24,IF(AND(AE199="C",'Claim Details'!$I$28&gt;=Rates!$D$14,'Claim Details'!$I$28&lt;=Rates!$D$15,'Claim Details'!$I$19="No"),Rates!$D$24,IF(AND(AE199="C",'Claim Details'!$I$28&gt;=Rates!$F$14,'Claim Details'!$I$28&lt;=Rates!$F$15,'Claim Details'!$I$19="Yes"),Rates!$G$24,IF(AND(AE199="C",'Claim Details'!$I$28&gt;=Rates!$F$14,'Claim Details'!$I$28&lt;=Rates!$F$15,'Claim Details'!$I$19="No"),Rates!$F$24,IF(AND(AE199="C",'Claim Details'!$I$28&gt;=Rates!$H$14,'Claim Details'!$I$28&lt;=Rates!$H$15,'Claim Details'!$I$19="Yes"),Rates!$I$24,IF(AND(AE199="C",'Claim Details'!$I$28&gt;=Rates!$H$14,'Claim Details'!$I$28&lt;=Rates!$H$15,'Claim Details'!$I$19="No"),Rates!$H$24,IF(AND(AE199="C",'Claim Details'!$I$28&gt;=Rates!$J$14,'Claim Details'!$I$28&lt;=Rates!$J$15,'Claim Details'!$I$19="Yes"),Rates!$K$24,IF(AND(AE199="C",'Claim Details'!$I$28&gt;=Rates!$J$14,'Claim Details'!$I$28&lt;=Rates!$J$15,'Claim Details'!$I$19="No"),Rates!$J$24,"£0.00"))))))))))))))))))))))))</f>
        <v>£0.00</v>
      </c>
      <c r="BH199" s="189" t="str">
        <f t="shared" si="58"/>
        <v>£0.00</v>
      </c>
      <c r="BI199" s="189">
        <f t="shared" si="59"/>
        <v>0</v>
      </c>
      <c r="BO199" s="202" t="str">
        <f>IF(H199="","£0.00",IF(AP199="4","£0.00",IF(AP199="5","£0.00",IF(AP199="1","£0.00",((AQ199*H199)*'Claim Details'!$F$111)/100))))</f>
        <v>£0.00</v>
      </c>
      <c r="BP199" s="202" t="str">
        <f>IF(T199="","£0.00",IF(AP199="4","£0.00",IF(AP199="5","£0.00",IF(AP199="1","£0.00",((AR199*T199)*'Claim Details'!$N$111)/100))))</f>
        <v>£0.00</v>
      </c>
      <c r="BQ199" s="202" t="str">
        <f>IF(AI199="","£0.00",IF(AP199="4","£0.00",IF(AP199="5","£0.00",IF(AP199="1","£0.00",((BI199*AI199)*'Claim Details'!$W$111)/100))))</f>
        <v>£0.00</v>
      </c>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row>
    <row r="200" spans="1:97" ht="15">
      <c r="A200" s="145"/>
      <c r="B200" s="91"/>
      <c r="C200" s="96"/>
      <c r="D200" s="97"/>
      <c r="E200" s="98"/>
      <c r="F200" s="89"/>
      <c r="G200" s="99"/>
      <c r="H200" s="100"/>
      <c r="I200" s="221" t="str">
        <f t="shared" si="49"/>
        <v>£0.00</v>
      </c>
      <c r="J200" s="101"/>
      <c r="K200" s="100"/>
      <c r="L200" s="221" t="str">
        <f t="shared" si="50"/>
        <v>£0.00</v>
      </c>
      <c r="M200" s="101"/>
      <c r="N200" s="102"/>
      <c r="O200" s="145"/>
      <c r="P200" s="77"/>
      <c r="Q200" s="87"/>
      <c r="R200" s="87"/>
      <c r="S200" s="87"/>
      <c r="T200" s="149" t="str">
        <f t="shared" si="51"/>
        <v/>
      </c>
      <c r="U200" s="87" t="str">
        <f t="shared" si="60"/>
        <v/>
      </c>
      <c r="V200" s="87"/>
      <c r="W200" s="53" t="str">
        <f t="shared" si="52"/>
        <v>£0.00</v>
      </c>
      <c r="X200" s="53"/>
      <c r="Y200" s="87"/>
      <c r="Z200" s="78"/>
      <c r="AA200" s="79"/>
      <c r="AB200" s="160"/>
      <c r="AC200" s="98"/>
      <c r="AD200" s="225"/>
      <c r="AE200" s="235" t="str">
        <f t="shared" si="53"/>
        <v/>
      </c>
      <c r="AF200" s="87" t="str">
        <f t="shared" si="54"/>
        <v/>
      </c>
      <c r="AG200" s="53"/>
      <c r="AH200" s="224"/>
      <c r="AI200" s="226" t="str">
        <f t="shared" si="46"/>
        <v/>
      </c>
      <c r="AJ200" s="236" t="str">
        <f t="shared" si="55"/>
        <v>£0.00</v>
      </c>
      <c r="AK200" s="31"/>
      <c r="AL200" s="1"/>
      <c r="AM200" s="1"/>
      <c r="AN200" s="1"/>
      <c r="AO200" s="1"/>
      <c r="AP200" s="1" t="str">
        <f t="shared" si="47"/>
        <v/>
      </c>
      <c r="AQ200" s="27">
        <f t="shared" si="48"/>
        <v>0</v>
      </c>
      <c r="AR200" s="189">
        <f t="shared" si="56"/>
        <v>0</v>
      </c>
      <c r="AS200" s="190" t="str">
        <f>IF(AND(C200="A",'Claim Details'!$E$28&gt;=Rates!$D$14,'Claim Details'!$E$28&lt;=Rates!$D$15,'Claim Details'!$E$19="Yes"),Rates!$E$17,IF(AND(C200="A",'Claim Details'!$E$28&gt;=Rates!$D$14,'Claim Details'!$E$28&lt;=Rates!$D$15,'Claim Details'!$E$19="No"),Rates!$D$17,IF(AND(C200="A",'Claim Details'!$E$28&gt;=Rates!$F$14,'Claim Details'!$E$28&lt;=Rates!$F$15,'Claim Details'!$E$19="Yes"),Rates!$G$17,IF(AND(C200="A",'Claim Details'!$E$28&gt;=Rates!$F$14,'Claim Details'!$E$28&lt;=Rates!$F$15,'Claim Details'!$E$19="No"),Rates!$F$17,IF(AND(C200="A",'Claim Details'!$E$28&gt;=Rates!$H$14,'Claim Details'!$E$28&lt;=Rates!$H$15,'Claim Details'!$E$19="Yes"),Rates!$I$17,IF(AND(C200="A",'Claim Details'!$E$28&gt;=Rates!$H$14,'Claim Details'!$E$28&lt;=Rates!$H$15,'Claim Details'!$E$19="No"),Rates!$H$17,IF(AND(C200="A",'Claim Details'!$E$28&gt;=Rates!$J$14,'Claim Details'!$E$28&lt;=Rates!$J$15,'Claim Details'!$E$19="Yes"),Rates!$K$17,IF(AND(C200="A",'Claim Details'!$E$28&gt;=Rates!$J$14,'Claim Details'!$E$28&lt;=Rates!$J$15,'Claim Details'!$E$19="No"),Rates!$J$17,IF(AND(C200="B",'Claim Details'!$E$28&gt;=Rates!$D$14,'Claim Details'!$E$28&lt;=Rates!$D$15,'Claim Details'!$E$19="Yes"),Rates!$E$18,IF(AND(C200="B",'Claim Details'!$E$28&gt;=Rates!$D$14,'Claim Details'!$E$28&lt;=Rates!$D$15,'Claim Details'!$E$19="No"),Rates!$D$18,IF(AND(C200="B",'Claim Details'!$E$28&gt;=Rates!$F$14,'Claim Details'!$E$28&lt;=Rates!$F$15,'Claim Details'!$E$19="Yes"),Rates!$G$18,IF(AND(C200="B",'Claim Details'!$E$28&gt;=Rates!$F$14,'Claim Details'!$E$28&lt;=Rates!$F$15,'Claim Details'!$E$19="No"),Rates!$F$18,IF(AND(C200="B",'Claim Details'!$E$28&gt;=Rates!$H$14,'Claim Details'!$E$28&lt;=Rates!$H$15,'Claim Details'!$E$19="Yes"),Rates!$I$18,IF(AND(C200="B",'Claim Details'!$E$28&gt;=Rates!$H$14,'Claim Details'!$E$28&lt;=Rates!$H$15,'Claim Details'!$E$19="No"),Rates!$H$18,IF(AND(C200="B",'Claim Details'!$E$28&gt;=Rates!$J$14,'Claim Details'!$E$28&lt;=Rates!$J$15,'Claim Details'!$E$19="Yes"),Rates!$K$18,IF(AND(C200="B",'Claim Details'!$E$28&gt;=Rates!$J$14,'Claim Details'!$E$28&lt;=Rates!$J$15,'Claim Details'!$E$19="No"),Rates!$J$18,IF(AND(C200="C",'Claim Details'!$E$28&gt;=Rates!$D$14,'Claim Details'!$E$28&lt;=Rates!$D$15,'Claim Details'!$E$19="Yes"),Rates!$E$19,IF(AND(C200="C",'Claim Details'!$E$28&gt;=Rates!$D$14,'Claim Details'!$E$28&lt;=Rates!$D$15,'Claim Details'!$E$19="No"),Rates!$D$19,IF(AND(C200="C",'Claim Details'!$E$28&gt;=Rates!$F$14,'Claim Details'!$E$28&lt;=Rates!$F$15,'Claim Details'!$E$19="Yes"),Rates!$G$19,IF(AND(C200="C",'Claim Details'!$E$28&gt;=Rates!$F$14,'Claim Details'!$E$28&lt;=Rates!$F$15,'Claim Details'!$E$19="No"),Rates!$F$19,IF(AND(C200="C",'Claim Details'!$E$28&gt;=Rates!$H$14,'Claim Details'!$E$28&lt;=Rates!$H$15,'Claim Details'!$E$19="Yes"),Rates!$I$19,IF(AND(C200="C",'Claim Details'!$E$28&gt;=Rates!$H$14,'Claim Details'!$E$28&lt;=Rates!$H$15,'Claim Details'!$E$19="No"),Rates!$H$19,IF(AND(C200="C",'Claim Details'!$E$28&gt;=Rates!$J$14,'Claim Details'!$E$28&lt;=Rates!$J$15,'Claim Details'!$E$19="Yes"),Rates!$K$19,IF(AND(C200="C",'Claim Details'!$E$28&gt;=Rates!$J$14,'Claim Details'!$E$28&lt;=Rates!$J$15,'Claim Details'!$E$19="No"),Rates!$J$19,"£0.00"))))))))))))))))))))))))</f>
        <v>£0.00</v>
      </c>
      <c r="AT200" s="189" t="str">
        <f>IF(AND(C200="A",'Claim Details'!$E$28&gt;=Rates!$D$14,'Claim Details'!$E$28&lt;=Rates!$D$15,'Claim Details'!$E$19="Yes"),Rates!$E$25,IF(AND(C200="A",'Claim Details'!$E$28&gt;=Rates!$D$14,'Claim Details'!$E$28&lt;=Rates!$D$15,'Claim Details'!$E$19="No"),Rates!$D$25,IF(AND(C200="A",'Claim Details'!$E$28&gt;=Rates!$F$14,'Claim Details'!$E$28&lt;=Rates!$F$15,'Claim Details'!$E$19="Yes"),Rates!$G$25,IF(AND(C200="A",'Claim Details'!$E$28&gt;=Rates!$F$14,'Claim Details'!$E$28&lt;=Rates!$F$15,'Claim Details'!$E$19="No"),Rates!$F$25,IF(AND(C200="A",'Claim Details'!$E$28&gt;=Rates!$H$14,'Claim Details'!$E$28&lt;=Rates!$H$15,'Claim Details'!$E$19="Yes"),Rates!$I$25,IF(AND(C200="A",'Claim Details'!$E$28&gt;=Rates!$H$14,'Claim Details'!$E$28&lt;=Rates!$H$15,'Claim Details'!$E$19="No"),Rates!$H$25,IF(AND(C200="A",'Claim Details'!$E$28&gt;=Rates!$J$14,'Claim Details'!$E$28&lt;=Rates!$J$15,'Claim Details'!$E$19="Yes"),Rates!$K$25,IF(AND(C200="A",'Claim Details'!$E$28&gt;=Rates!$J$14,'Claim Details'!$E$28&lt;=Rates!$J$15,'Claim Details'!$E$19="No"),Rates!$J$25,IF(AND(C200="B",'Claim Details'!$E$28&gt;=Rates!$D$14,'Claim Details'!$E$28&lt;=Rates!$D$15,'Claim Details'!$E$19="Yes"),Rates!$E$26,IF(AND(C200="B",'Claim Details'!$E$28&gt;=Rates!$D$14,'Claim Details'!$E$28&lt;=Rates!$D$15,'Claim Details'!$E$19="No"),Rates!$D$26,IF(AND(C200="B",'Claim Details'!$E$28&gt;=Rates!$F$14,'Claim Details'!$E$28&lt;=Rates!$F$15,'Claim Details'!$E$19="Yes"),Rates!$G$26,IF(AND(C200="B",'Claim Details'!$E$28&gt;=Rates!$F$14,'Claim Details'!$E$28&lt;=Rates!$F$15,'Claim Details'!$E$19="No"),Rates!$F$26,IF(AND(C200="B",'Claim Details'!$E$28&gt;=Rates!$H$14,'Claim Details'!$E$28&lt;=Rates!$H$15,'Claim Details'!$E$19="Yes"),Rates!$I$26,IF(AND(C200="B",'Claim Details'!$E$28&gt;=Rates!$H$14,'Claim Details'!$E$28&lt;=Rates!$H$15,'Claim Details'!$E$19="No"),Rates!$H$26,IF(AND(C200="B",'Claim Details'!$E$28&gt;=Rates!$J$14,'Claim Details'!$E$28&lt;=Rates!$J$15,'Claim Details'!$E$19="Yes"),Rates!$K$26,IF(AND(C200="B",'Claim Details'!$E$28&gt;=Rates!$J$14,'Claim Details'!$E$28&lt;=Rates!$J$15,'Claim Details'!$E$19="No"),Rates!$J$26,IF(AND(C200="C",'Claim Details'!$E$28&gt;=Rates!$D$14,'Claim Details'!$E$28&lt;=Rates!$D$15,'Claim Details'!$E$19="Yes"),Rates!$E$27,IF(AND(C200="C",'Claim Details'!$E$28&gt;=Rates!$D$14,'Claim Details'!$E$28&lt;=Rates!$D$15,'Claim Details'!$E$19="No"),Rates!$D$27,IF(AND(C200="C",'Claim Details'!$E$28&gt;=Rates!$F$14,'Claim Details'!$E$28&lt;=Rates!$F$15,'Claim Details'!$E$19="Yes"),Rates!$G$27,IF(AND(C200="C",'Claim Details'!$E$28&gt;=Rates!$F$14,'Claim Details'!$E$28&lt;=Rates!$F$15,'Claim Details'!$E$19="No"),Rates!$F$27,IF(AND(C200="C",'Claim Details'!$E$28&gt;=Rates!$H$14,'Claim Details'!$E$28&lt;=Rates!$H$15,'Claim Details'!$E$19="Yes"),Rates!$I$27,IF(AND(C200="C",'Claim Details'!$E$28&gt;=Rates!$H$14,'Claim Details'!$E$28&lt;=Rates!$H$15,'Claim Details'!$E$19="No"),Rates!$H$27,IF(AND(C200="C",'Claim Details'!$E$28&gt;=Rates!$J$14,'Claim Details'!$E$28&lt;=Rates!$J$15,'Claim Details'!$E$19="Yes"),Rates!$K$27,IF(AND(C200="C",'Claim Details'!$E$28&gt;=Rates!$J$14,'Claim Details'!$E$28&lt;=Rates!$J$15,'Claim Details'!$E$19="No"),Rates!$J$27,"£0.00"))))))))))))))))))))))))</f>
        <v>£0.00</v>
      </c>
      <c r="AU200" s="191" t="str">
        <f>IF(AND(C200="A",'Claim Details'!$E$28&gt;=Rates!$D$14,'Claim Details'!$E$28&lt;=Rates!$D$15,'Claim Details'!$E$19="Yes"),Rates!$E$20,IF(AND(C200="A",'Claim Details'!$E$28&gt;=Rates!$D$14,'Claim Details'!$E$28&lt;=Rates!$D$15,'Claim Details'!$E$19="No"),Rates!$D$20,IF(AND(C200="A",'Claim Details'!$E$28&gt;=Rates!$F$14,'Claim Details'!$E$28&lt;=Rates!$F$15,'Claim Details'!$E$19="Yes"),Rates!$G$20,IF(AND(C200="A",'Claim Details'!$E$28&gt;=Rates!$F$14,'Claim Details'!$E$28&lt;=Rates!$F$15,'Claim Details'!$E$19="No"),Rates!$F$20,IF(AND(C200="A",'Claim Details'!$E$28&gt;=Rates!$H$14,'Claim Details'!$E$28&lt;=Rates!$H$15,'Claim Details'!$E$19="Yes"),Rates!$I$20,IF(AND(C200="A",'Claim Details'!$E$28&gt;=Rates!$H$14,'Claim Details'!$E$28&lt;=Rates!$H$15,'Claim Details'!$E$19="No"),Rates!$H$20,IF(AND(C200="A",'Claim Details'!$E$28&gt;=Rates!$J$14,'Claim Details'!$E$28&lt;=Rates!$J$15,'Claim Details'!$E$19="Yes"),Rates!$K$20,IF(AND(C200="A",'Claim Details'!$E$28&gt;=Rates!$J$14,'Claim Details'!$E$28&lt;=Rates!$J$15,'Claim Details'!$E$19="No"),Rates!$J$20,IF(AND(C200="B",'Claim Details'!$E$28&gt;=Rates!$D$14,'Claim Details'!$E$28&lt;=Rates!$D$15,'Claim Details'!$E$19="Yes"),Rates!$E$21,IF(AND(C200="B",'Claim Details'!$E$28&gt;=Rates!$D$14,'Claim Details'!$E$28&lt;=Rates!$D$15,'Claim Details'!$E$19="No"),Rates!$D$21,IF(AND(C200="B",'Claim Details'!$E$28&gt;=Rates!$F$14,'Claim Details'!$E$28&lt;=Rates!$F$15,'Claim Details'!$E$19="Yes"),Rates!$G$21,IF(AND(C200="B",'Claim Details'!$E$28&gt;=Rates!$F$14,'Claim Details'!$E$28&lt;=Rates!$F$15,'Claim Details'!$E$19="No"),Rates!$F$21,IF(AND(C200="B",'Claim Details'!$E$28&gt;=Rates!$H$14,'Claim Details'!$E$28&lt;=Rates!$H$15,'Claim Details'!$E$19="Yes"),Rates!$I$21,IF(AND(C200="B",'Claim Details'!$E$28&gt;=Rates!$H$14,'Claim Details'!$E$28&lt;=Rates!$H$15,'Claim Details'!$E$19="No"),Rates!$H$21,IF(AND(C200="B",'Claim Details'!$E$28&gt;=Rates!$J$14,'Claim Details'!$E$28&lt;=Rates!$J$15,'Claim Details'!$E$19="Yes"),Rates!$K$21,IF(AND(C200="B",'Claim Details'!$E$28&gt;=Rates!$J$14,'Claim Details'!$E$28&lt;=Rates!$J$15,'Claim Details'!$E$19="No"),Rates!$J$21,"£0.00"))))))))))))))))</f>
        <v>£0.00</v>
      </c>
      <c r="AV200" s="191" t="str">
        <f>IF(AND(C200="A",'Claim Details'!$E$28&gt;=Rates!$D$14,'Claim Details'!$E$28&lt;=Rates!$D$15,'Claim Details'!$E$19="Yes"),Rates!$E$22,IF(AND(C200="A",'Claim Details'!$E$28&gt;=Rates!$D$14,'Claim Details'!$E$28&lt;=Rates!$D$15,'Claim Details'!$E$19="No"),Rates!$D$22,IF(AND(C200="A",'Claim Details'!$E$28&gt;=Rates!$F$14,'Claim Details'!$E$28&lt;=Rates!$F$15,'Claim Details'!$E$19="Yes"),Rates!$G$22,IF(AND(C200="A",'Claim Details'!$E$28&gt;=Rates!$F$14,'Claim Details'!$E$28&lt;=Rates!$F$15,'Claim Details'!$E$19="No"),Rates!$F$22,IF(AND(C200="A",'Claim Details'!$E$28&gt;=Rates!$H$14,'Claim Details'!$E$28&lt;=Rates!$H$15,'Claim Details'!$E$19="Yes"),Rates!$I$22,IF(AND(C200="A",'Claim Details'!$E$28&gt;=Rates!$H$14,'Claim Details'!$E$28&lt;=Rates!$H$15,'Claim Details'!$E$19="No"),Rates!$H$22,IF(AND(C200="A",'Claim Details'!$E$28&gt;=Rates!$J$14,'Claim Details'!$E$28&lt;=Rates!$J$15,'Claim Details'!$E$19="Yes"),Rates!$K$22,IF(AND(C200="A",'Claim Details'!$E$28&gt;=Rates!$J$14,'Claim Details'!$E$28&lt;=Rates!$J$15,'Claim Details'!$E$19="No"),Rates!$J$22,IF(AND(C200="B",'Claim Details'!$E$28&gt;=Rates!$D$14,'Claim Details'!$E$28&lt;=Rates!$D$15,'Claim Details'!$E$19="Yes"),Rates!$E$23,IF(AND(C200="B",'Claim Details'!$E$28&gt;=Rates!$D$14,'Claim Details'!$E$28&lt;=Rates!$D$15,'Claim Details'!$E$19="No"),Rates!$D$23,IF(AND(C200="B",'Claim Details'!$E$28&gt;=Rates!$F$14,'Claim Details'!$E$28&lt;=Rates!$F$15,'Claim Details'!$E$19="Yes"),Rates!$G$23,IF(AND(C200="B",'Claim Details'!$E$28&gt;=Rates!$F$14,'Claim Details'!$E$28&lt;=Rates!$F$15,'Claim Details'!$E$19="No"),Rates!$F$23,IF(AND(C200="B",'Claim Details'!$E$28&gt;=Rates!$H$14,'Claim Details'!$E$28&lt;=Rates!$H$15,'Claim Details'!$E$19="Yes"),Rates!$I$23,IF(AND(C200="B",'Claim Details'!$E$28&gt;=Rates!$H$14,'Claim Details'!$E$28&lt;=Rates!$H$15,'Claim Details'!$E$19="No"),Rates!$H$23,IF(AND(C200="B",'Claim Details'!$E$28&gt;=Rates!$J$14,'Claim Details'!$E$28&lt;=Rates!$J$15,'Claim Details'!$E$19="Yes"),Rates!$K$23,IF(AND(C200="B",'Claim Details'!$E$28&gt;=Rates!$J$14,'Claim Details'!$E$28&lt;=Rates!$J$15,'Claim Details'!$E$19="No"),Rates!$J$23,IF(AND(C200="C",'Claim Details'!$E$28&gt;=Rates!$D$14,'Claim Details'!$E$28&lt;=Rates!$D$15,'Claim Details'!$E$19="Yes"),Rates!$E$24,IF(AND(C200="C",'Claim Details'!$E$28&gt;=Rates!$D$14,'Claim Details'!$E$28&lt;=Rates!$D$15,'Claim Details'!$E$19="No"),Rates!$D$24,IF(AND(C200="C",'Claim Details'!$E$28&gt;=Rates!$F$14,'Claim Details'!$E$28&lt;=Rates!$F$15,'Claim Details'!$E$19="Yes"),Rates!$G$24,IF(AND(C200="C",'Claim Details'!$E$28&gt;=Rates!$F$14,'Claim Details'!$E$28&lt;=Rates!$F$15,'Claim Details'!$E$19="No"),Rates!$F$24,IF(AND(C200="C",'Claim Details'!$E$28&gt;=Rates!$H$14,'Claim Details'!$E$28&lt;=Rates!$H$15,'Claim Details'!$E$19="Yes"),Rates!$I$24,IF(AND(C200="C",'Claim Details'!$E$28&gt;=Rates!$H$14,'Claim Details'!$E$28&lt;=Rates!$H$15,'Claim Details'!$E$19="No"),Rates!$H$24,IF(AND(C200="C",'Claim Details'!$E$28&gt;=Rates!$J$14,'Claim Details'!$E$28&lt;=Rates!$J$15,'Claim Details'!$E$19="Yes"),Rates!$K$24,IF(AND(C200="C",'Claim Details'!$E$28&gt;=Rates!$J$14,'Claim Details'!$E$28&lt;=Rates!$J$15,'Claim Details'!$E$19="No"),Rates!$J$24,"£0.00"))))))))))))))))))))))))</f>
        <v>£0.00</v>
      </c>
      <c r="AW200" s="1"/>
      <c r="AX200" s="189" t="str">
        <f>IF(AND(U200="A",'Claim Details'!$I$28&gt;=Rates!$D$14,'Claim Details'!$I$28&lt;=Rates!$D$15,'Claim Details'!$I$19="Yes"),Rates!$J$17,IF(AND(U200="A",'Claim Details'!$I$28&gt;=Rates!$D$14,'Claim Details'!$I$28&lt;=Rates!$D$15,'Claim Details'!$I$19="No"),Rates!$D$17,IF(AND(U200="A",'Claim Details'!$I$28&gt;=Rates!$F$14,'Claim Details'!$I$28&lt;=Rates!$F$15,'Claim Details'!$I$19="Yes"),Rates!$G$17,IF(AND(U200="A",'Claim Details'!$I$28&gt;=Rates!$F$14,'Claim Details'!$I$28&lt;=Rates!$F$15,'Claim Details'!$I$19="No"),Rates!$F$17,IF(AND(U200="A",'Claim Details'!$I$28&gt;=Rates!$H$14,'Claim Details'!$I$28&lt;=Rates!$H$15,'Claim Details'!$I$19="Yes"),Rates!$I$17,IF(AND(U200="A",'Claim Details'!$I$28&gt;=Rates!$H$14,'Claim Details'!$I$28&lt;=Rates!$H$15,'Claim Details'!$I$19="No"),Rates!$H$17,IF(AND(U200="A",'Claim Details'!$I$28&gt;=Rates!$J$14,'Claim Details'!$I$28&lt;=Rates!$J$15,'Claim Details'!$I$19="Yes"),Rates!$K$17,IF(AND(U200="A",'Claim Details'!$I$28&gt;=Rates!$J$14,'Claim Details'!$I$28&lt;=Rates!$J$15,'Claim Details'!$I$19="No"),Rates!$J$17,IF(AND(U200="B",'Claim Details'!$I$28&gt;=Rates!$D$14,'Claim Details'!$I$28&lt;=Rates!$D$15,'Claim Details'!$I$19="Yes"),Rates!$E$18,IF(AND(U200="B",'Claim Details'!$I$28&gt;=Rates!$D$14,'Claim Details'!$I$28&lt;=Rates!$D$15,'Claim Details'!$I$19="No"),Rates!$D$18,IF(AND(U200="B",'Claim Details'!$I$28&gt;=Rates!$F$14,'Claim Details'!$I$28&lt;=Rates!$F$15,'Claim Details'!$I$19="Yes"),Rates!$G$18,IF(AND(U200="B",'Claim Details'!$I$28&gt;=Rates!$F$14,'Claim Details'!$I$28&lt;=Rates!$F$15,'Claim Details'!$I$19="No"),Rates!$F$18,IF(AND(U200="B",'Claim Details'!$I$28&gt;=Rates!$H$14,'Claim Details'!$I$28&lt;=Rates!$H$15,'Claim Details'!$I$19="Yes"),Rates!$I$18,IF(AND(U200="B",'Claim Details'!$I$28&gt;=Rates!$H$14,'Claim Details'!$I$28&lt;=Rates!$H$15,'Claim Details'!$I$19="No"),Rates!$H$18,IF(AND(U200="B",'Claim Details'!$I$28&gt;=Rates!$J$14,'Claim Details'!$I$28&lt;=Rates!$J$15,'Claim Details'!$I$19="Yes"),Rates!$K$18,IF(AND(U200="B",'Claim Details'!$I$28&gt;=Rates!$J$14,'Claim Details'!$I$28&lt;=Rates!$J$15,'Claim Details'!$I$19="No"),Rates!$J$18,IF(AND(U200="C",'Claim Details'!$I$28&gt;=Rates!$D$14,'Claim Details'!$I$28&lt;=Rates!$D$15,'Claim Details'!$I$19="Yes"),Rates!$E$19,IF(AND(U200="C",'Claim Details'!$I$28&gt;=Rates!$D$14,'Claim Details'!$I$28&lt;=Rates!$D$15,'Claim Details'!$I$19="No"),Rates!$D$19,IF(AND(U200="C",'Claim Details'!$I$28&gt;=Rates!$F$14,'Claim Details'!$I$28&lt;=Rates!$F$15,'Claim Details'!$I$19="Yes"),Rates!$G$19,IF(AND(U200="C",'Claim Details'!$I$28&gt;=Rates!$F$14,'Claim Details'!$I$28&lt;=Rates!$F$15,'Claim Details'!$I$19="No"),Rates!$F$19,IF(AND(U200="C",'Claim Details'!$I$28&gt;=Rates!$H$14,'Claim Details'!$I$28&lt;=Rates!$H$15,'Claim Details'!$I$19="Yes"),Rates!$I$19,IF(AND(U200="C",'Claim Details'!$I$28&gt;=Rates!$H$14,'Claim Details'!$I$28&lt;=Rates!$H$15,'Claim Details'!$I$19="No"),Rates!$H$19,IF(AND(U200="C",'Claim Details'!$I$28&gt;=Rates!$J$14,'Claim Details'!$I$28&lt;=Rates!$J$15,'Claim Details'!$I$19="Yes"),Rates!$K$19,IF(AND(U200="C",'Claim Details'!$I$28&gt;=Rates!$J$14,'Claim Details'!$I$28&lt;=Rates!$J$15,'Claim Details'!$I$19="No"),Rates!$J$19,"£0.00"))))))))))))))))))))))))</f>
        <v>£0.00</v>
      </c>
      <c r="AY200" s="189" t="str">
        <f>IF(AND(C200="A",'Claim Details'!$I$28&gt;=Rates!$D$14,'Claim Details'!$I$28&lt;=Rates!$D$15,'Claim Details'!$I$19="Yes"),Rates!$J$25,IF(AND(C200="A",'Claim Details'!$I$28&gt;=Rates!$D$14,'Claim Details'!$I$28&lt;=Rates!$D$15,'Claim Details'!$I$19="No"),Rates!$D$25,IF(AND(C200="A",'Claim Details'!$I$28&gt;=Rates!$F$14,'Claim Details'!$I$28&lt;=Rates!$F$15,'Claim Details'!$I$19="Yes"),Rates!$G$25,IF(AND(C200="A",'Claim Details'!$I$28&gt;=Rates!$F$14,'Claim Details'!$I$28&lt;=Rates!$F$15,'Claim Details'!$I$19="No"),Rates!$F$25,IF(AND(C200="A",'Claim Details'!$I$28&gt;=Rates!$H$14,'Claim Details'!$I$28&lt;=Rates!$H$15,'Claim Details'!$I$19="Yes"),Rates!$I$25,IF(AND(C200="A",'Claim Details'!$I$28&gt;=Rates!$H$14,'Claim Details'!$I$28&lt;=Rates!$H$15,'Claim Details'!$I$19="No"),Rates!$H$25,IF(AND(C200="A",'Claim Details'!$I$28&gt;=Rates!$J$14,'Claim Details'!$I$28&lt;=Rates!$J$15,'Claim Details'!$I$19="Yes"),Rates!$K$25,IF(AND(C200="A",'Claim Details'!$I$28&gt;=Rates!$J$14,'Claim Details'!$I$28&lt;=Rates!$J$15,'Claim Details'!$I$19="No"),Rates!$J$25,IF(AND(C200="B",'Claim Details'!$I$28&gt;=Rates!$D$14,'Claim Details'!$I$28&lt;=Rates!$D$15,'Claim Details'!$I$19="Yes"),Rates!$E$26,IF(AND(C200="B",'Claim Details'!$I$28&gt;=Rates!$D$14,'Claim Details'!$I$28&lt;=Rates!$D$15,'Claim Details'!$I$19="No"),Rates!$D$26,IF(AND(C200="B",'Claim Details'!$I$28&gt;=Rates!$F$14,'Claim Details'!$I$28&lt;=Rates!$F$15,'Claim Details'!$I$19="Yes"),Rates!$G$26,IF(AND(C200="B",'Claim Details'!$I$28&gt;=Rates!$F$14,'Claim Details'!$I$28&lt;=Rates!$F$15,'Claim Details'!$I$19="No"),Rates!$F$26,IF(AND(C200="B",'Claim Details'!$I$28&gt;=Rates!$H$14,'Claim Details'!$I$28&lt;=Rates!$H$15,'Claim Details'!$I$19="Yes"),Rates!$I$26,IF(AND(C200="B",'Claim Details'!$I$28&gt;=Rates!$H$14,'Claim Details'!$I$28&lt;=Rates!$H$15,'Claim Details'!$I$19="No"),Rates!$H$26,IF(AND(C200="B",'Claim Details'!$I$28&gt;=Rates!$J$14,'Claim Details'!$I$28&lt;=Rates!$J$15,'Claim Details'!$I$19="Yes"),Rates!$K$26,IF(AND(C200="B",'Claim Details'!$I$28&gt;=Rates!$J$14,'Claim Details'!$I$28&lt;=Rates!$J$15,'Claim Details'!$I$19="No"),Rates!$J$26,IF(AND(C200="C",'Claim Details'!$I$28&gt;=Rates!$D$14,'Claim Details'!$I$28&lt;=Rates!$D$15,'Claim Details'!$I$19="Yes"),Rates!$E$27,IF(AND(C200="C",'Claim Details'!$I$28&gt;=Rates!$D$14,'Claim Details'!$I$28&lt;=Rates!$D$15,'Claim Details'!$I$19="No"),Rates!$D$27,IF(AND(C200="C",'Claim Details'!$I$28&gt;=Rates!$F$14,'Claim Details'!$I$28&lt;=Rates!$F$15,'Claim Details'!$I$19="Yes"),Rates!$G$27,IF(AND(C200="C",'Claim Details'!$I$28&gt;=Rates!$F$14,'Claim Details'!$I$28&lt;=Rates!$F$15,'Claim Details'!$I$19="No"),Rates!$F$27,IF(AND(C200="C",'Claim Details'!$I$28&gt;=Rates!$H$14,'Claim Details'!$I$28&lt;=Rates!$H$15,'Claim Details'!$I$19="Yes"),Rates!$I$27,IF(AND(C200="C",'Claim Details'!$I$28&gt;=Rates!$H$14,'Claim Details'!$I$28&lt;=Rates!$H$15,'Claim Details'!$I$19="No"),Rates!$H$27,IF(AND(C200="C",'Claim Details'!$I$28&gt;=Rates!$J$14,'Claim Details'!$I$28&lt;=Rates!$J$15,'Claim Details'!$I$19="Yes"),Rates!$K$27,IF(AND(C200="C",'Claim Details'!$I$28&gt;=Rates!$J$14,'Claim Details'!$I$28&lt;=Rates!$J$15,'Claim Details'!$I$19="No"),Rates!$J$27,"£0.00"))))))))))))))))))))))))</f>
        <v>£0.00</v>
      </c>
      <c r="AZ200" s="189" t="str">
        <f>IF(AND(C200="A",'Claim Details'!$I$28&gt;=Rates!$D$14,'Claim Details'!$I$28&lt;=Rates!$D$15,'Claim Details'!$I$19="Yes"),Rates!$E$20,IF(AND(C200="A",'Claim Details'!$I$28&gt;=Rates!$D$14,'Claim Details'!$I$28&lt;=Rates!$D$15,'Claim Details'!$I$19="No"),Rates!$D$20,IF(AND(C200="A",'Claim Details'!$I$28&gt;=Rates!$F$14,'Claim Details'!$I$28&lt;=Rates!$F$15,'Claim Details'!$I$19="Yes"),Rates!$G$20,IF(AND(C200="A",'Claim Details'!$I$28&gt;=Rates!$F$14,'Claim Details'!$I$28&lt;=Rates!$F$15,'Claim Details'!$I$19="No"),Rates!$F$20,IF(AND(C200="A",'Claim Details'!$I$28&gt;=Rates!$H$14,'Claim Details'!$I$28&lt;=Rates!$H$15,'Claim Details'!$I$19="Yes"),Rates!$I$20,IF(AND(C200="A",'Claim Details'!$I$28&gt;=Rates!$H$14,'Claim Details'!$I$28&lt;=Rates!$H$15,'Claim Details'!$I$19="No"),Rates!$H$20,IF(AND(C200="A",'Claim Details'!$I$28&gt;=Rates!$J$14,'Claim Details'!$I$28&lt;=Rates!$J$15,'Claim Details'!$I$19="Yes"),Rates!$K$20,IF(AND(C200="A",'Claim Details'!$I$28&gt;=Rates!$J$14,'Claim Details'!$I$28&lt;=Rates!$J$15,'Claim Details'!$I$19="No"),Rates!$J$20,IF(AND(C200="B",'Claim Details'!$I$28&gt;=Rates!$D$14,'Claim Details'!$I$28&lt;=Rates!$D$15,'Claim Details'!$I$19="Yes"),Rates!$E$21,IF(AND(C200="B",'Claim Details'!$I$28&gt;=Rates!$D$14,'Claim Details'!$I$28&lt;=Rates!$D$15,'Claim Details'!$I$19="No"),Rates!$D$21,IF(AND(C200="B",'Claim Details'!$I$28&gt;=Rates!$F$14,'Claim Details'!$I$28&lt;=Rates!$F$15,'Claim Details'!$I$19="Yes"),Rates!$G$21,IF(AND(C200="B",'Claim Details'!$I$28&gt;=Rates!$F$14,'Claim Details'!$I$28&lt;=Rates!$F$15,'Claim Details'!$I$19="No"),Rates!$F$21,IF(AND(C200="B",'Claim Details'!$I$28&gt;=Rates!$H$14,'Claim Details'!$I$28&lt;=Rates!$H$15,'Claim Details'!$I$19="Yes"),Rates!$I$21,IF(AND(C200="B",'Claim Details'!$I$28&gt;=Rates!$H$14,'Claim Details'!$I$28&lt;=Rates!$H$15,'Claim Details'!$I$19="No"),Rates!$H$21,IF(AND(C200="B",'Claim Details'!$I$28&gt;=Rates!$J$14,'Claim Details'!$I$28&lt;=Rates!$J$15,'Claim Details'!$I$19="Yes"),Rates!$K$21,IF(AND(C200="B",'Claim Details'!$I$28&gt;=Rates!$J$14,'Claim Details'!$I$28&lt;=Rates!$J$15,'Claim Details'!$I$19="No"),Rates!$J$21,"£0.00"))))))))))))))))</f>
        <v>£0.00</v>
      </c>
      <c r="BA200" s="189" t="str">
        <f>IF(AND(C200="A",'Claim Details'!$I$28&gt;=Rates!$D$14,'Claim Details'!$I$28&lt;=Rates!$D$15,'Claim Details'!$I$19="Yes"),Rates!$E$22,IF(AND(C200="A",'Claim Details'!$I$28&gt;=Rates!$D$14,'Claim Details'!$I$28&lt;=Rates!$D$15,'Claim Details'!$I$19="No"),Rates!$D$22,IF(AND(C200="A",'Claim Details'!$I$28&gt;=Rates!$F$14,'Claim Details'!$I$28&lt;=Rates!$F$15,'Claim Details'!$I$19="Yes"),Rates!$G$22,IF(AND(C200="A",'Claim Details'!$I$28&gt;=Rates!$F$14,'Claim Details'!$I$28&lt;=Rates!$F$15,'Claim Details'!$I$19="No"),Rates!$F$22,IF(AND(C200="A",'Claim Details'!$I$28&gt;=Rates!$H$14,'Claim Details'!$I$28&lt;=Rates!$H$15,'Claim Details'!$I$19="Yes"),Rates!$I$22,IF(AND(C200="A",'Claim Details'!$I$28&gt;=Rates!$H$14,'Claim Details'!$I$28&lt;=Rates!$H$15,'Claim Details'!$I$19="No"),Rates!$H$22,IF(AND(C200="A",'Claim Details'!$I$28&gt;=Rates!$J$14,'Claim Details'!$I$28&lt;=Rates!$J$15,'Claim Details'!$I$19="Yes"),Rates!$K$22,IF(AND(C200="A",'Claim Details'!$I$28&gt;=Rates!$J$14,'Claim Details'!$I$28&lt;=Rates!$J$15,'Claim Details'!$I$19="No"),Rates!$J$22,IF(AND(C200="B",'Claim Details'!$I$28&gt;=Rates!$D$14,'Claim Details'!$I$28&lt;=Rates!$D$15,'Claim Details'!$I$19="Yes"),Rates!$E$23,IF(AND(C200="B",'Claim Details'!$I$28&gt;=Rates!$D$14,'Claim Details'!$I$28&lt;=Rates!$D$15,'Claim Details'!$I$19="No"),Rates!$D$23,IF(AND(C200="B",'Claim Details'!$I$28&gt;=Rates!$F$14,'Claim Details'!$I$28&lt;=Rates!$F$15,'Claim Details'!$I$19="Yes"),Rates!$G$23,IF(AND(C200="B",'Claim Details'!$I$28&gt;=Rates!$F$14,'Claim Details'!$I$28&lt;=Rates!$F$15,'Claim Details'!$I$19="No"),Rates!$F$23,IF(AND(C200="B",'Claim Details'!$I$28&gt;=Rates!$H$14,'Claim Details'!$I$28&lt;=Rates!$H$15,'Claim Details'!$I$19="Yes"),Rates!$I$23,IF(AND(C200="B",'Claim Details'!$I$28&gt;=Rates!$H$14,'Claim Details'!$I$28&lt;=Rates!$H$15,'Claim Details'!$I$19="No"),Rates!$H$23,IF(AND(C200="B",'Claim Details'!$I$28&gt;=Rates!$J$14,'Claim Details'!$I$28&lt;=Rates!$J$15,'Claim Details'!$I$19="Yes"),Rates!$K$23,IF(AND(C200="B",'Claim Details'!$I$28&gt;=Rates!$J$14,'Claim Details'!$I$28&lt;=Rates!$J$15,'Claim Details'!$I$19="No"),Rates!$J$23,IF(AND(C200="C",'Claim Details'!$I$28&gt;=Rates!$D$14,'Claim Details'!$I$28&lt;=Rates!$D$15,'Claim Details'!$I$19="Yes"),Rates!$E$24,IF(AND(C200="C",'Claim Details'!$I$28&gt;=Rates!$D$14,'Claim Details'!$I$28&lt;=Rates!$D$15,'Claim Details'!$I$19="No"),Rates!$D$24,IF(AND(C200="C",'Claim Details'!$I$28&gt;=Rates!$F$14,'Claim Details'!$I$28&lt;=Rates!$F$15,'Claim Details'!$I$19="Yes"),Rates!$G$24,IF(AND(C200="C",'Claim Details'!$I$28&gt;=Rates!$F$14,'Claim Details'!$I$28&lt;=Rates!$F$15,'Claim Details'!$I$19="No"),Rates!$F$24,IF(AND(C200="C",'Claim Details'!$I$28&gt;=Rates!$H$14,'Claim Details'!$I$28&lt;=Rates!$H$15,'Claim Details'!$I$19="Yes"),Rates!$I$24,IF(AND(C200="C",'Claim Details'!$I$28&gt;=Rates!$H$14,'Claim Details'!$I$28&lt;=Rates!$H$15,'Claim Details'!$I$19="No"),Rates!$H$24,IF(AND(C200="C",'Claim Details'!$I$28&gt;=Rates!$J$14,'Claim Details'!$I$28&lt;=Rates!$J$15,'Claim Details'!$I$19="Yes"),Rates!$K$24,IF(AND(C200="C",'Claim Details'!$I$28&gt;=Rates!$J$14,'Claim Details'!$I$28&lt;=Rates!$J$15,'Claim Details'!$I$19="No"),Rates!$J$24,"£0.00"))))))))))))))))))))))))</f>
        <v>£0.00</v>
      </c>
      <c r="BB200" s="189" t="str">
        <f t="shared" si="57"/>
        <v>£0.00</v>
      </c>
      <c r="BC200" s="1"/>
      <c r="BD200" s="189" t="str">
        <f>IF(AND(AE200="A",'Claim Details'!$I$28&gt;=Rates!$D$14,'Claim Details'!$I$28&lt;=Rates!$D$15,'Claim Details'!$I$19="Yes"),Rates!$J$17,IF(AND(AE200="A",'Claim Details'!$I$28&gt;=Rates!$D$14,'Claim Details'!$I$28&lt;=Rates!$D$15,'Claim Details'!$I$19="No"),Rates!$D$17,IF(AND(AE200="A",'Claim Details'!$I$28&gt;=Rates!$F$14,'Claim Details'!$I$28&lt;=Rates!$F$15,'Claim Details'!$I$19="Yes"),Rates!$G$17,IF(AND(AE200="A",'Claim Details'!$I$28&gt;=Rates!$F$14,'Claim Details'!$I$28&lt;=Rates!$F$15,'Claim Details'!$I$19="No"),Rates!$F$17,IF(AND(AE200="A",'Claim Details'!$I$28&gt;=Rates!$H$14,'Claim Details'!$I$28&lt;=Rates!$H$15,'Claim Details'!$I$19="Yes"),Rates!$I$17,IF(AND(AE200="A",'Claim Details'!$I$28&gt;=Rates!$H$14,'Claim Details'!$I$28&lt;=Rates!$H$15,'Claim Details'!$I$19="No"),Rates!$H$17,IF(AND(AE200="A",'Claim Details'!$I$28&gt;=Rates!$J$14,'Claim Details'!$I$28&lt;=Rates!$J$15,'Claim Details'!$I$19="Yes"),Rates!$K$17,IF(AND(AE200="A",'Claim Details'!$I$28&gt;=Rates!$J$14,'Claim Details'!$I$28&lt;=Rates!$J$15,'Claim Details'!$I$19="No"),Rates!$J$17,IF(AND(AE200="B",'Claim Details'!$I$28&gt;=Rates!$D$14,'Claim Details'!$I$28&lt;=Rates!$D$15,'Claim Details'!$I$19="Yes"),Rates!$E$18,IF(AND(AE200="B",'Claim Details'!$I$28&gt;=Rates!$D$14,'Claim Details'!$I$28&lt;=Rates!$D$15,'Claim Details'!$I$19="No"),Rates!$D$18,IF(AND(AE200="B",'Claim Details'!$I$28&gt;=Rates!$F$14,'Claim Details'!$I$28&lt;=Rates!$F$15,'Claim Details'!$I$19="Yes"),Rates!$G$18,IF(AND(AE200="B",'Claim Details'!$I$28&gt;=Rates!$F$14,'Claim Details'!$I$28&lt;=Rates!$F$15,'Claim Details'!$I$19="No"),Rates!$F$18,IF(AND(AE200="B",'Claim Details'!$I$28&gt;=Rates!$H$14,'Claim Details'!$I$28&lt;=Rates!$H$15,'Claim Details'!$I$19="Yes"),Rates!$I$18,IF(AND(AE200="B",'Claim Details'!$I$28&gt;=Rates!$H$14,'Claim Details'!$I$28&lt;=Rates!$H$15,'Claim Details'!$I$19="No"),Rates!$H$18,IF(AND(AE200="B",'Claim Details'!$I$28&gt;=Rates!$J$14,'Claim Details'!$I$28&lt;=Rates!$J$15,'Claim Details'!$I$19="Yes"),Rates!$K$18,IF(AND(AE200="B",'Claim Details'!$I$28&gt;=Rates!$J$14,'Claim Details'!$I$28&lt;=Rates!$J$15,'Claim Details'!$I$19="No"),Rates!$J$18,IF(AND(AE200="C",'Claim Details'!$I$28&gt;=Rates!$D$14,'Claim Details'!$I$28&lt;=Rates!$D$15,'Claim Details'!$I$19="Yes"),Rates!$E$19,IF(AND(AE200="C",'Claim Details'!$I$28&gt;=Rates!$D$14,'Claim Details'!$I$28&lt;=Rates!$D$15,'Claim Details'!$I$19="No"),Rates!$D$19,IF(AND(AE200="C",'Claim Details'!$I$28&gt;=Rates!$F$14,'Claim Details'!$I$28&lt;=Rates!$F$15,'Claim Details'!$I$19="Yes"),Rates!$G$19,IF(AND(AE200="C",'Claim Details'!$I$28&gt;=Rates!$F$14,'Claim Details'!$I$28&lt;=Rates!$F$15,'Claim Details'!$I$19="No"),Rates!$F$19,IF(AND(AE200="C",'Claim Details'!$I$28&gt;=Rates!$H$14,'Claim Details'!$I$28&lt;=Rates!$H$15,'Claim Details'!$I$19="Yes"),Rates!$I$19,IF(AND(AE200="C",'Claim Details'!$I$28&gt;=Rates!$H$14,'Claim Details'!$I$28&lt;=Rates!$H$15,'Claim Details'!$I$19="No"),Rates!$H$19,IF(AND(AE200="C",'Claim Details'!$I$28&gt;=Rates!$J$14,'Claim Details'!$I$28&lt;=Rates!$J$15,'Claim Details'!$I$19="Yes"),Rates!$K$19,IF(AND(AE200="C",'Claim Details'!$I$28&gt;=Rates!$J$14,'Claim Details'!$I$28&lt;=Rates!$J$15,'Claim Details'!$I$19="No"),Rates!$J$19,"£0.00"))))))))))))))))))))))))</f>
        <v>£0.00</v>
      </c>
      <c r="BE200" s="189" t="str">
        <f>IF(AND(AE200="A",'Claim Details'!$I$28&gt;=Rates!$D$14,'Claim Details'!$I$28&lt;=Rates!$D$15,'Claim Details'!$I$19="Yes"),Rates!$J$25,IF(AND(AE200="A",'Claim Details'!$I$28&gt;=Rates!$D$14,'Claim Details'!$I$28&lt;=Rates!$D$15,'Claim Details'!$I$19="No"),Rates!$D$25,IF(AND(AE200="A",'Claim Details'!$I$28&gt;=Rates!$F$14,'Claim Details'!$I$28&lt;=Rates!$F$15,'Claim Details'!$I$19="Yes"),Rates!$G$25,IF(AND(AE200="A",'Claim Details'!$I$28&gt;=Rates!$F$14,'Claim Details'!$I$28&lt;=Rates!$F$15,'Claim Details'!$I$19="No"),Rates!$F$25,IF(AND(AE200="A",'Claim Details'!$I$28&gt;=Rates!$H$14,'Claim Details'!$I$28&lt;=Rates!$H$15,'Claim Details'!$I$19="Yes"),Rates!$I$25,IF(AND(AE200="A",'Claim Details'!$I$28&gt;=Rates!$H$14,'Claim Details'!$I$28&lt;=Rates!$H$15,'Claim Details'!$I$19="No"),Rates!$H$25,IF(AND(AE200="A",'Claim Details'!$I$28&gt;=Rates!$J$14,'Claim Details'!$I$28&lt;=Rates!$J$15,'Claim Details'!$I$19="Yes"),Rates!$K$25,IF(AND(AE200="A",'Claim Details'!$I$28&gt;=Rates!$J$14,'Claim Details'!$I$28&lt;=Rates!$J$15,'Claim Details'!$I$19="No"),Rates!$J$25,IF(AND(AE200="B",'Claim Details'!$I$28&gt;=Rates!$D$14,'Claim Details'!$I$28&lt;=Rates!$D$15,'Claim Details'!$I$19="Yes"),Rates!$E$26,IF(AND(AE200="B",'Claim Details'!$I$28&gt;=Rates!$D$14,'Claim Details'!$I$28&lt;=Rates!$D$15,'Claim Details'!$I$19="No"),Rates!$D$26,IF(AND(AE200="B",'Claim Details'!$I$28&gt;=Rates!$F$14,'Claim Details'!$I$28&lt;=Rates!$F$15,'Claim Details'!$I$19="Yes"),Rates!$G$26,IF(AND(AE200="B",'Claim Details'!$I$28&gt;=Rates!$F$14,'Claim Details'!$I$28&lt;=Rates!$F$15,'Claim Details'!$I$19="No"),Rates!$F$26,IF(AND(AE200="B",'Claim Details'!$I$28&gt;=Rates!$H$14,'Claim Details'!$I$28&lt;=Rates!$H$15,'Claim Details'!$I$19="Yes"),Rates!$I$26,IF(AND(AE200="B",'Claim Details'!$I$28&gt;=Rates!$H$14,'Claim Details'!$I$28&lt;=Rates!$H$15,'Claim Details'!$I$19="No"),Rates!$H$26,IF(AND(AE200="B",'Claim Details'!$I$28&gt;=Rates!$J$14,'Claim Details'!$I$28&lt;=Rates!$J$15,'Claim Details'!$I$19="Yes"),Rates!$K$26,IF(AND(AE200="B",'Claim Details'!$I$28&gt;=Rates!$J$14,'Claim Details'!$I$28&lt;=Rates!$J$15,'Claim Details'!$I$19="No"),Rates!$J$26,IF(AND(AE200="C",'Claim Details'!$I$28&gt;=Rates!$D$14,'Claim Details'!$I$28&lt;=Rates!$D$15,'Claim Details'!$I$19="Yes"),Rates!$E$27,IF(AND(AE200="C",'Claim Details'!$I$28&gt;=Rates!$D$14,'Claim Details'!$I$28&lt;=Rates!$D$15,'Claim Details'!$I$19="No"),Rates!$D$27,IF(AND(AE200="C",'Claim Details'!$I$28&gt;=Rates!$F$14,'Claim Details'!$I$28&lt;=Rates!$F$15,'Claim Details'!$I$19="Yes"),Rates!$G$27,IF(AND(AE200="C",'Claim Details'!$I$28&gt;=Rates!$F$14,'Claim Details'!$I$28&lt;=Rates!$F$15,'Claim Details'!$I$19="No"),Rates!$F$27,IF(AND(AE200="C",'Claim Details'!$I$28&gt;=Rates!$H$14,'Claim Details'!$I$28&lt;=Rates!$H$15,'Claim Details'!$I$19="Yes"),Rates!$I$27,IF(AND(AE200="C",'Claim Details'!$I$28&gt;=Rates!$H$14,'Claim Details'!$I$28&lt;=Rates!$H$15,'Claim Details'!$I$19="No"),Rates!$H$27,IF(AND(AE200="C",'Claim Details'!$I$28&gt;=Rates!$J$14,'Claim Details'!$I$28&lt;=Rates!$J$15,'Claim Details'!$I$19="Yes"),Rates!$K$27,IF(AND(AE200="C",'Claim Details'!$I$28&gt;=Rates!$J$14,'Claim Details'!$I$28&lt;=Rates!$J$15,'Claim Details'!$I$19="No"),Rates!$J$27,"£0.00"))))))))))))))))))))))))</f>
        <v>£0.00</v>
      </c>
      <c r="BF200" s="189" t="str">
        <f>IF(AND(AE200="A",'Claim Details'!$I$28&gt;=Rates!$D$14,'Claim Details'!$I$28&lt;=Rates!$D$15,'Claim Details'!$I$19="Yes"),Rates!$E$20,IF(AND(AE200="A",'Claim Details'!$I$28&gt;=Rates!$D$14,'Claim Details'!$I$28&lt;=Rates!$D$15,'Claim Details'!$I$19="No"),Rates!$D$20,IF(AND(AE200="A",'Claim Details'!$I$28&gt;=Rates!$F$14,'Claim Details'!$I$28&lt;=Rates!$F$15,'Claim Details'!$I$19="Yes"),Rates!$G$20,IF(AND(AE200="A",'Claim Details'!$I$28&gt;=Rates!$F$14,'Claim Details'!$I$28&lt;=Rates!$F$15,'Claim Details'!$I$19="No"),Rates!$F$20,IF(AND(AE200="A",'Claim Details'!$I$28&gt;=Rates!$H$14,'Claim Details'!$I$28&lt;=Rates!$H$15,'Claim Details'!$I$19="Yes"),Rates!$I$20,IF(AND(AE200="A",'Claim Details'!$I$28&gt;=Rates!$H$14,'Claim Details'!$I$28&lt;=Rates!$H$15,'Claim Details'!$I$19="No"),Rates!$H$20,IF(AND(AE200="A",'Claim Details'!$I$28&gt;=Rates!$J$14,'Claim Details'!$I$28&lt;=Rates!$J$15,'Claim Details'!$I$19="Yes"),Rates!$K$20,IF(AND(AE200="A",'Claim Details'!$I$28&gt;=Rates!$J$14,'Claim Details'!$I$28&lt;=Rates!$J$15,'Claim Details'!$I$19="No"),Rates!$J$20,IF(AND(AE200="B",'Claim Details'!$I$28&gt;=Rates!$D$14,'Claim Details'!$I$28&lt;=Rates!$D$15,'Claim Details'!$I$19="Yes"),Rates!$E$21,IF(AND(AE200="B",'Claim Details'!$I$28&gt;=Rates!$D$14,'Claim Details'!$I$28&lt;=Rates!$D$15,'Claim Details'!$I$19="No"),Rates!$D$21,IF(AND(AE200="B",'Claim Details'!$I$28&gt;=Rates!$F$14,'Claim Details'!$I$28&lt;=Rates!$F$15,'Claim Details'!$I$19="Yes"),Rates!$G$21,IF(AND(AE200="B",'Claim Details'!$I$28&gt;=Rates!$F$14,'Claim Details'!$I$28&lt;=Rates!$F$15,'Claim Details'!$I$19="No"),Rates!$F$21,IF(AND(AE200="B",'Claim Details'!$I$28&gt;=Rates!$H$14,'Claim Details'!$I$28&lt;=Rates!$H$15,'Claim Details'!$I$19="Yes"),Rates!$I$21,IF(AND(AE200="B",'Claim Details'!$I$28&gt;=Rates!$H$14,'Claim Details'!$I$28&lt;=Rates!$H$15,'Claim Details'!$I$19="No"),Rates!$H$21,IF(AND(AE200="B",'Claim Details'!$I$28&gt;=Rates!$J$14,'Claim Details'!$I$28&lt;=Rates!$J$15,'Claim Details'!$I$19="Yes"),Rates!$K$21,IF(AND(AE200="B",'Claim Details'!$I$28&gt;=Rates!$J$14,'Claim Details'!$I$28&lt;=Rates!$J$15,'Claim Details'!$I$19="No"),Rates!$J$21,"£0.00"))))))))))))))))</f>
        <v>£0.00</v>
      </c>
      <c r="BG200" s="189" t="str">
        <f>IF(AND(AE200="A",'Claim Details'!$I$28&gt;=Rates!$D$14,'Claim Details'!$I$28&lt;=Rates!$D$15,'Claim Details'!$I$19="Yes"),Rates!$E$22,IF(AND(AE200="A",'Claim Details'!$I$28&gt;=Rates!$D$14,'Claim Details'!$I$28&lt;=Rates!$D$15,'Claim Details'!$I$19="No"),Rates!$D$22,IF(AND(AE200="A",'Claim Details'!$I$28&gt;=Rates!$F$14,'Claim Details'!$I$28&lt;=Rates!$F$15,'Claim Details'!$I$19="Yes"),Rates!$G$22,IF(AND(AE200="A",'Claim Details'!$I$28&gt;=Rates!$F$14,'Claim Details'!$I$28&lt;=Rates!$F$15,'Claim Details'!$I$19="No"),Rates!$F$22,IF(AND(AE200="A",'Claim Details'!$I$28&gt;=Rates!$H$14,'Claim Details'!$I$28&lt;=Rates!$H$15,'Claim Details'!$I$19="Yes"),Rates!$I$22,IF(AND(AE200="A",'Claim Details'!$I$28&gt;=Rates!$H$14,'Claim Details'!$I$28&lt;=Rates!$H$15,'Claim Details'!$I$19="No"),Rates!$H$22,IF(AND(AE200="A",'Claim Details'!$I$28&gt;=Rates!$J$14,'Claim Details'!$I$28&lt;=Rates!$J$15,'Claim Details'!$I$19="Yes"),Rates!$K$22,IF(AND(AE200="A",'Claim Details'!$I$28&gt;=Rates!$J$14,'Claim Details'!$I$28&lt;=Rates!$J$15,'Claim Details'!$I$19="No"),Rates!$J$22,IF(AND(AE200="B",'Claim Details'!$I$28&gt;=Rates!$D$14,'Claim Details'!$I$28&lt;=Rates!$D$15,'Claim Details'!$I$19="Yes"),Rates!$E$23,IF(AND(AE200="B",'Claim Details'!$I$28&gt;=Rates!$D$14,'Claim Details'!$I$28&lt;=Rates!$D$15,'Claim Details'!$I$19="No"),Rates!$D$23,IF(AND(AE200="B",'Claim Details'!$I$28&gt;=Rates!$F$14,'Claim Details'!$I$28&lt;=Rates!$F$15,'Claim Details'!$I$19="Yes"),Rates!$G$23,IF(AND(AE200="B",'Claim Details'!$I$28&gt;=Rates!$F$14,'Claim Details'!$I$28&lt;=Rates!$F$15,'Claim Details'!$I$19="No"),Rates!$F$23,IF(AND(AE200="B",'Claim Details'!$I$28&gt;=Rates!$H$14,'Claim Details'!$I$28&lt;=Rates!$H$15,'Claim Details'!$I$19="Yes"),Rates!$I$23,IF(AND(AE200="B",'Claim Details'!$I$28&gt;=Rates!$H$14,'Claim Details'!$I$28&lt;=Rates!$H$15,'Claim Details'!$I$19="No"),Rates!$H$23,IF(AND(AE200="B",'Claim Details'!$I$28&gt;=Rates!$J$14,'Claim Details'!$I$28&lt;=Rates!$J$15,'Claim Details'!$I$19="Yes"),Rates!$K$23,IF(AND(AE200="B",'Claim Details'!$I$28&gt;=Rates!$J$14,'Claim Details'!$I$28&lt;=Rates!$J$15,'Claim Details'!$I$19="No"),Rates!$J$23,IF(AND(AE200="C",'Claim Details'!$I$28&gt;=Rates!$D$14,'Claim Details'!$I$28&lt;=Rates!$D$15,'Claim Details'!$I$19="Yes"),Rates!$E$24,IF(AND(AE200="C",'Claim Details'!$I$28&gt;=Rates!$D$14,'Claim Details'!$I$28&lt;=Rates!$D$15,'Claim Details'!$I$19="No"),Rates!$D$24,IF(AND(AE200="C",'Claim Details'!$I$28&gt;=Rates!$F$14,'Claim Details'!$I$28&lt;=Rates!$F$15,'Claim Details'!$I$19="Yes"),Rates!$G$24,IF(AND(AE200="C",'Claim Details'!$I$28&gt;=Rates!$F$14,'Claim Details'!$I$28&lt;=Rates!$F$15,'Claim Details'!$I$19="No"),Rates!$F$24,IF(AND(AE200="C",'Claim Details'!$I$28&gt;=Rates!$H$14,'Claim Details'!$I$28&lt;=Rates!$H$15,'Claim Details'!$I$19="Yes"),Rates!$I$24,IF(AND(AE200="C",'Claim Details'!$I$28&gt;=Rates!$H$14,'Claim Details'!$I$28&lt;=Rates!$H$15,'Claim Details'!$I$19="No"),Rates!$H$24,IF(AND(AE200="C",'Claim Details'!$I$28&gt;=Rates!$J$14,'Claim Details'!$I$28&lt;=Rates!$J$15,'Claim Details'!$I$19="Yes"),Rates!$K$24,IF(AND(AE200="C",'Claim Details'!$I$28&gt;=Rates!$J$14,'Claim Details'!$I$28&lt;=Rates!$J$15,'Claim Details'!$I$19="No"),Rates!$J$24,"£0.00"))))))))))))))))))))))))</f>
        <v>£0.00</v>
      </c>
      <c r="BH200" s="189" t="str">
        <f t="shared" si="58"/>
        <v>£0.00</v>
      </c>
      <c r="BI200" s="189">
        <f t="shared" si="59"/>
        <v>0</v>
      </c>
      <c r="BO200" s="202" t="str">
        <f>IF(H200="","£0.00",IF(AP200="4","£0.00",IF(AP200="5","£0.00",IF(AP200="1","£0.00",((AQ200*H200)*'Claim Details'!$F$111)/100))))</f>
        <v>£0.00</v>
      </c>
      <c r="BP200" s="202" t="str">
        <f>IF(T200="","£0.00",IF(AP200="4","£0.00",IF(AP200="5","£0.00",IF(AP200="1","£0.00",((AR200*T200)*'Claim Details'!$N$111)/100))))</f>
        <v>£0.00</v>
      </c>
      <c r="BQ200" s="202" t="str">
        <f>IF(AI200="","£0.00",IF(AP200="4","£0.00",IF(AP200="5","£0.00",IF(AP200="1","£0.00",((BI200*AI200)*'Claim Details'!$W$111)/100))))</f>
        <v>£0.00</v>
      </c>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row>
    <row r="201" spans="1:97" ht="15">
      <c r="A201" s="145"/>
      <c r="B201" s="91"/>
      <c r="C201" s="96"/>
      <c r="D201" s="97"/>
      <c r="E201" s="98"/>
      <c r="F201" s="89"/>
      <c r="G201" s="99"/>
      <c r="H201" s="100"/>
      <c r="I201" s="221" t="str">
        <f t="shared" si="49"/>
        <v>£0.00</v>
      </c>
      <c r="J201" s="101"/>
      <c r="K201" s="100"/>
      <c r="L201" s="221" t="str">
        <f t="shared" si="50"/>
        <v>£0.00</v>
      </c>
      <c r="M201" s="101"/>
      <c r="N201" s="102"/>
      <c r="O201" s="145"/>
      <c r="P201" s="77"/>
      <c r="Q201" s="87"/>
      <c r="R201" s="87"/>
      <c r="S201" s="87"/>
      <c r="T201" s="149" t="str">
        <f t="shared" si="51"/>
        <v/>
      </c>
      <c r="U201" s="87" t="str">
        <f t="shared" si="60"/>
        <v/>
      </c>
      <c r="V201" s="87"/>
      <c r="W201" s="53" t="str">
        <f t="shared" si="52"/>
        <v>£0.00</v>
      </c>
      <c r="X201" s="53"/>
      <c r="Y201" s="87"/>
      <c r="Z201" s="78"/>
      <c r="AA201" s="79"/>
      <c r="AB201" s="160"/>
      <c r="AC201" s="98"/>
      <c r="AD201" s="225"/>
      <c r="AE201" s="235" t="str">
        <f t="shared" si="53"/>
        <v/>
      </c>
      <c r="AF201" s="87" t="str">
        <f t="shared" si="54"/>
        <v/>
      </c>
      <c r="AG201" s="53"/>
      <c r="AH201" s="224"/>
      <c r="AI201" s="226" t="str">
        <f t="shared" si="46"/>
        <v/>
      </c>
      <c r="AJ201" s="236" t="str">
        <f t="shared" si="55"/>
        <v>£0.00</v>
      </c>
      <c r="AK201" s="31"/>
      <c r="AL201" s="1"/>
      <c r="AM201" s="1"/>
      <c r="AN201" s="1"/>
      <c r="AO201" s="1"/>
      <c r="AP201" s="1" t="str">
        <f t="shared" si="47"/>
        <v/>
      </c>
      <c r="AQ201" s="27">
        <f t="shared" si="48"/>
        <v>0</v>
      </c>
      <c r="AR201" s="189">
        <f t="shared" si="56"/>
        <v>0</v>
      </c>
      <c r="AS201" s="190" t="str">
        <f>IF(AND(C201="A",'Claim Details'!$E$28&gt;=Rates!$D$14,'Claim Details'!$E$28&lt;=Rates!$D$15,'Claim Details'!$E$19="Yes"),Rates!$E$17,IF(AND(C201="A",'Claim Details'!$E$28&gt;=Rates!$D$14,'Claim Details'!$E$28&lt;=Rates!$D$15,'Claim Details'!$E$19="No"),Rates!$D$17,IF(AND(C201="A",'Claim Details'!$E$28&gt;=Rates!$F$14,'Claim Details'!$E$28&lt;=Rates!$F$15,'Claim Details'!$E$19="Yes"),Rates!$G$17,IF(AND(C201="A",'Claim Details'!$E$28&gt;=Rates!$F$14,'Claim Details'!$E$28&lt;=Rates!$F$15,'Claim Details'!$E$19="No"),Rates!$F$17,IF(AND(C201="A",'Claim Details'!$E$28&gt;=Rates!$H$14,'Claim Details'!$E$28&lt;=Rates!$H$15,'Claim Details'!$E$19="Yes"),Rates!$I$17,IF(AND(C201="A",'Claim Details'!$E$28&gt;=Rates!$H$14,'Claim Details'!$E$28&lt;=Rates!$H$15,'Claim Details'!$E$19="No"),Rates!$H$17,IF(AND(C201="A",'Claim Details'!$E$28&gt;=Rates!$J$14,'Claim Details'!$E$28&lt;=Rates!$J$15,'Claim Details'!$E$19="Yes"),Rates!$K$17,IF(AND(C201="A",'Claim Details'!$E$28&gt;=Rates!$J$14,'Claim Details'!$E$28&lt;=Rates!$J$15,'Claim Details'!$E$19="No"),Rates!$J$17,IF(AND(C201="B",'Claim Details'!$E$28&gt;=Rates!$D$14,'Claim Details'!$E$28&lt;=Rates!$D$15,'Claim Details'!$E$19="Yes"),Rates!$E$18,IF(AND(C201="B",'Claim Details'!$E$28&gt;=Rates!$D$14,'Claim Details'!$E$28&lt;=Rates!$D$15,'Claim Details'!$E$19="No"),Rates!$D$18,IF(AND(C201="B",'Claim Details'!$E$28&gt;=Rates!$F$14,'Claim Details'!$E$28&lt;=Rates!$F$15,'Claim Details'!$E$19="Yes"),Rates!$G$18,IF(AND(C201="B",'Claim Details'!$E$28&gt;=Rates!$F$14,'Claim Details'!$E$28&lt;=Rates!$F$15,'Claim Details'!$E$19="No"),Rates!$F$18,IF(AND(C201="B",'Claim Details'!$E$28&gt;=Rates!$H$14,'Claim Details'!$E$28&lt;=Rates!$H$15,'Claim Details'!$E$19="Yes"),Rates!$I$18,IF(AND(C201="B",'Claim Details'!$E$28&gt;=Rates!$H$14,'Claim Details'!$E$28&lt;=Rates!$H$15,'Claim Details'!$E$19="No"),Rates!$H$18,IF(AND(C201="B",'Claim Details'!$E$28&gt;=Rates!$J$14,'Claim Details'!$E$28&lt;=Rates!$J$15,'Claim Details'!$E$19="Yes"),Rates!$K$18,IF(AND(C201="B",'Claim Details'!$E$28&gt;=Rates!$J$14,'Claim Details'!$E$28&lt;=Rates!$J$15,'Claim Details'!$E$19="No"),Rates!$J$18,IF(AND(C201="C",'Claim Details'!$E$28&gt;=Rates!$D$14,'Claim Details'!$E$28&lt;=Rates!$D$15,'Claim Details'!$E$19="Yes"),Rates!$E$19,IF(AND(C201="C",'Claim Details'!$E$28&gt;=Rates!$D$14,'Claim Details'!$E$28&lt;=Rates!$D$15,'Claim Details'!$E$19="No"),Rates!$D$19,IF(AND(C201="C",'Claim Details'!$E$28&gt;=Rates!$F$14,'Claim Details'!$E$28&lt;=Rates!$F$15,'Claim Details'!$E$19="Yes"),Rates!$G$19,IF(AND(C201="C",'Claim Details'!$E$28&gt;=Rates!$F$14,'Claim Details'!$E$28&lt;=Rates!$F$15,'Claim Details'!$E$19="No"),Rates!$F$19,IF(AND(C201="C",'Claim Details'!$E$28&gt;=Rates!$H$14,'Claim Details'!$E$28&lt;=Rates!$H$15,'Claim Details'!$E$19="Yes"),Rates!$I$19,IF(AND(C201="C",'Claim Details'!$E$28&gt;=Rates!$H$14,'Claim Details'!$E$28&lt;=Rates!$H$15,'Claim Details'!$E$19="No"),Rates!$H$19,IF(AND(C201="C",'Claim Details'!$E$28&gt;=Rates!$J$14,'Claim Details'!$E$28&lt;=Rates!$J$15,'Claim Details'!$E$19="Yes"),Rates!$K$19,IF(AND(C201="C",'Claim Details'!$E$28&gt;=Rates!$J$14,'Claim Details'!$E$28&lt;=Rates!$J$15,'Claim Details'!$E$19="No"),Rates!$J$19,"£0.00"))))))))))))))))))))))))</f>
        <v>£0.00</v>
      </c>
      <c r="AT201" s="189" t="str">
        <f>IF(AND(C201="A",'Claim Details'!$E$28&gt;=Rates!$D$14,'Claim Details'!$E$28&lt;=Rates!$D$15,'Claim Details'!$E$19="Yes"),Rates!$E$25,IF(AND(C201="A",'Claim Details'!$E$28&gt;=Rates!$D$14,'Claim Details'!$E$28&lt;=Rates!$D$15,'Claim Details'!$E$19="No"),Rates!$D$25,IF(AND(C201="A",'Claim Details'!$E$28&gt;=Rates!$F$14,'Claim Details'!$E$28&lt;=Rates!$F$15,'Claim Details'!$E$19="Yes"),Rates!$G$25,IF(AND(C201="A",'Claim Details'!$E$28&gt;=Rates!$F$14,'Claim Details'!$E$28&lt;=Rates!$F$15,'Claim Details'!$E$19="No"),Rates!$F$25,IF(AND(C201="A",'Claim Details'!$E$28&gt;=Rates!$H$14,'Claim Details'!$E$28&lt;=Rates!$H$15,'Claim Details'!$E$19="Yes"),Rates!$I$25,IF(AND(C201="A",'Claim Details'!$E$28&gt;=Rates!$H$14,'Claim Details'!$E$28&lt;=Rates!$H$15,'Claim Details'!$E$19="No"),Rates!$H$25,IF(AND(C201="A",'Claim Details'!$E$28&gt;=Rates!$J$14,'Claim Details'!$E$28&lt;=Rates!$J$15,'Claim Details'!$E$19="Yes"),Rates!$K$25,IF(AND(C201="A",'Claim Details'!$E$28&gt;=Rates!$J$14,'Claim Details'!$E$28&lt;=Rates!$J$15,'Claim Details'!$E$19="No"),Rates!$J$25,IF(AND(C201="B",'Claim Details'!$E$28&gt;=Rates!$D$14,'Claim Details'!$E$28&lt;=Rates!$D$15,'Claim Details'!$E$19="Yes"),Rates!$E$26,IF(AND(C201="B",'Claim Details'!$E$28&gt;=Rates!$D$14,'Claim Details'!$E$28&lt;=Rates!$D$15,'Claim Details'!$E$19="No"),Rates!$D$26,IF(AND(C201="B",'Claim Details'!$E$28&gt;=Rates!$F$14,'Claim Details'!$E$28&lt;=Rates!$F$15,'Claim Details'!$E$19="Yes"),Rates!$G$26,IF(AND(C201="B",'Claim Details'!$E$28&gt;=Rates!$F$14,'Claim Details'!$E$28&lt;=Rates!$F$15,'Claim Details'!$E$19="No"),Rates!$F$26,IF(AND(C201="B",'Claim Details'!$E$28&gt;=Rates!$H$14,'Claim Details'!$E$28&lt;=Rates!$H$15,'Claim Details'!$E$19="Yes"),Rates!$I$26,IF(AND(C201="B",'Claim Details'!$E$28&gt;=Rates!$H$14,'Claim Details'!$E$28&lt;=Rates!$H$15,'Claim Details'!$E$19="No"),Rates!$H$26,IF(AND(C201="B",'Claim Details'!$E$28&gt;=Rates!$J$14,'Claim Details'!$E$28&lt;=Rates!$J$15,'Claim Details'!$E$19="Yes"),Rates!$K$26,IF(AND(C201="B",'Claim Details'!$E$28&gt;=Rates!$J$14,'Claim Details'!$E$28&lt;=Rates!$J$15,'Claim Details'!$E$19="No"),Rates!$J$26,IF(AND(C201="C",'Claim Details'!$E$28&gt;=Rates!$D$14,'Claim Details'!$E$28&lt;=Rates!$D$15,'Claim Details'!$E$19="Yes"),Rates!$E$27,IF(AND(C201="C",'Claim Details'!$E$28&gt;=Rates!$D$14,'Claim Details'!$E$28&lt;=Rates!$D$15,'Claim Details'!$E$19="No"),Rates!$D$27,IF(AND(C201="C",'Claim Details'!$E$28&gt;=Rates!$F$14,'Claim Details'!$E$28&lt;=Rates!$F$15,'Claim Details'!$E$19="Yes"),Rates!$G$27,IF(AND(C201="C",'Claim Details'!$E$28&gt;=Rates!$F$14,'Claim Details'!$E$28&lt;=Rates!$F$15,'Claim Details'!$E$19="No"),Rates!$F$27,IF(AND(C201="C",'Claim Details'!$E$28&gt;=Rates!$H$14,'Claim Details'!$E$28&lt;=Rates!$H$15,'Claim Details'!$E$19="Yes"),Rates!$I$27,IF(AND(C201="C",'Claim Details'!$E$28&gt;=Rates!$H$14,'Claim Details'!$E$28&lt;=Rates!$H$15,'Claim Details'!$E$19="No"),Rates!$H$27,IF(AND(C201="C",'Claim Details'!$E$28&gt;=Rates!$J$14,'Claim Details'!$E$28&lt;=Rates!$J$15,'Claim Details'!$E$19="Yes"),Rates!$K$27,IF(AND(C201="C",'Claim Details'!$E$28&gt;=Rates!$J$14,'Claim Details'!$E$28&lt;=Rates!$J$15,'Claim Details'!$E$19="No"),Rates!$J$27,"£0.00"))))))))))))))))))))))))</f>
        <v>£0.00</v>
      </c>
      <c r="AU201" s="191" t="str">
        <f>IF(AND(C201="A",'Claim Details'!$E$28&gt;=Rates!$D$14,'Claim Details'!$E$28&lt;=Rates!$D$15,'Claim Details'!$E$19="Yes"),Rates!$E$20,IF(AND(C201="A",'Claim Details'!$E$28&gt;=Rates!$D$14,'Claim Details'!$E$28&lt;=Rates!$D$15,'Claim Details'!$E$19="No"),Rates!$D$20,IF(AND(C201="A",'Claim Details'!$E$28&gt;=Rates!$F$14,'Claim Details'!$E$28&lt;=Rates!$F$15,'Claim Details'!$E$19="Yes"),Rates!$G$20,IF(AND(C201="A",'Claim Details'!$E$28&gt;=Rates!$F$14,'Claim Details'!$E$28&lt;=Rates!$F$15,'Claim Details'!$E$19="No"),Rates!$F$20,IF(AND(C201="A",'Claim Details'!$E$28&gt;=Rates!$H$14,'Claim Details'!$E$28&lt;=Rates!$H$15,'Claim Details'!$E$19="Yes"),Rates!$I$20,IF(AND(C201="A",'Claim Details'!$E$28&gt;=Rates!$H$14,'Claim Details'!$E$28&lt;=Rates!$H$15,'Claim Details'!$E$19="No"),Rates!$H$20,IF(AND(C201="A",'Claim Details'!$E$28&gt;=Rates!$J$14,'Claim Details'!$E$28&lt;=Rates!$J$15,'Claim Details'!$E$19="Yes"),Rates!$K$20,IF(AND(C201="A",'Claim Details'!$E$28&gt;=Rates!$J$14,'Claim Details'!$E$28&lt;=Rates!$J$15,'Claim Details'!$E$19="No"),Rates!$J$20,IF(AND(C201="B",'Claim Details'!$E$28&gt;=Rates!$D$14,'Claim Details'!$E$28&lt;=Rates!$D$15,'Claim Details'!$E$19="Yes"),Rates!$E$21,IF(AND(C201="B",'Claim Details'!$E$28&gt;=Rates!$D$14,'Claim Details'!$E$28&lt;=Rates!$D$15,'Claim Details'!$E$19="No"),Rates!$D$21,IF(AND(C201="B",'Claim Details'!$E$28&gt;=Rates!$F$14,'Claim Details'!$E$28&lt;=Rates!$F$15,'Claim Details'!$E$19="Yes"),Rates!$G$21,IF(AND(C201="B",'Claim Details'!$E$28&gt;=Rates!$F$14,'Claim Details'!$E$28&lt;=Rates!$F$15,'Claim Details'!$E$19="No"),Rates!$F$21,IF(AND(C201="B",'Claim Details'!$E$28&gt;=Rates!$H$14,'Claim Details'!$E$28&lt;=Rates!$H$15,'Claim Details'!$E$19="Yes"),Rates!$I$21,IF(AND(C201="B",'Claim Details'!$E$28&gt;=Rates!$H$14,'Claim Details'!$E$28&lt;=Rates!$H$15,'Claim Details'!$E$19="No"),Rates!$H$21,IF(AND(C201="B",'Claim Details'!$E$28&gt;=Rates!$J$14,'Claim Details'!$E$28&lt;=Rates!$J$15,'Claim Details'!$E$19="Yes"),Rates!$K$21,IF(AND(C201="B",'Claim Details'!$E$28&gt;=Rates!$J$14,'Claim Details'!$E$28&lt;=Rates!$J$15,'Claim Details'!$E$19="No"),Rates!$J$21,"£0.00"))))))))))))))))</f>
        <v>£0.00</v>
      </c>
      <c r="AV201" s="191" t="str">
        <f>IF(AND(C201="A",'Claim Details'!$E$28&gt;=Rates!$D$14,'Claim Details'!$E$28&lt;=Rates!$D$15,'Claim Details'!$E$19="Yes"),Rates!$E$22,IF(AND(C201="A",'Claim Details'!$E$28&gt;=Rates!$D$14,'Claim Details'!$E$28&lt;=Rates!$D$15,'Claim Details'!$E$19="No"),Rates!$D$22,IF(AND(C201="A",'Claim Details'!$E$28&gt;=Rates!$F$14,'Claim Details'!$E$28&lt;=Rates!$F$15,'Claim Details'!$E$19="Yes"),Rates!$G$22,IF(AND(C201="A",'Claim Details'!$E$28&gt;=Rates!$F$14,'Claim Details'!$E$28&lt;=Rates!$F$15,'Claim Details'!$E$19="No"),Rates!$F$22,IF(AND(C201="A",'Claim Details'!$E$28&gt;=Rates!$H$14,'Claim Details'!$E$28&lt;=Rates!$H$15,'Claim Details'!$E$19="Yes"),Rates!$I$22,IF(AND(C201="A",'Claim Details'!$E$28&gt;=Rates!$H$14,'Claim Details'!$E$28&lt;=Rates!$H$15,'Claim Details'!$E$19="No"),Rates!$H$22,IF(AND(C201="A",'Claim Details'!$E$28&gt;=Rates!$J$14,'Claim Details'!$E$28&lt;=Rates!$J$15,'Claim Details'!$E$19="Yes"),Rates!$K$22,IF(AND(C201="A",'Claim Details'!$E$28&gt;=Rates!$J$14,'Claim Details'!$E$28&lt;=Rates!$J$15,'Claim Details'!$E$19="No"),Rates!$J$22,IF(AND(C201="B",'Claim Details'!$E$28&gt;=Rates!$D$14,'Claim Details'!$E$28&lt;=Rates!$D$15,'Claim Details'!$E$19="Yes"),Rates!$E$23,IF(AND(C201="B",'Claim Details'!$E$28&gt;=Rates!$D$14,'Claim Details'!$E$28&lt;=Rates!$D$15,'Claim Details'!$E$19="No"),Rates!$D$23,IF(AND(C201="B",'Claim Details'!$E$28&gt;=Rates!$F$14,'Claim Details'!$E$28&lt;=Rates!$F$15,'Claim Details'!$E$19="Yes"),Rates!$G$23,IF(AND(C201="B",'Claim Details'!$E$28&gt;=Rates!$F$14,'Claim Details'!$E$28&lt;=Rates!$F$15,'Claim Details'!$E$19="No"),Rates!$F$23,IF(AND(C201="B",'Claim Details'!$E$28&gt;=Rates!$H$14,'Claim Details'!$E$28&lt;=Rates!$H$15,'Claim Details'!$E$19="Yes"),Rates!$I$23,IF(AND(C201="B",'Claim Details'!$E$28&gt;=Rates!$H$14,'Claim Details'!$E$28&lt;=Rates!$H$15,'Claim Details'!$E$19="No"),Rates!$H$23,IF(AND(C201="B",'Claim Details'!$E$28&gt;=Rates!$J$14,'Claim Details'!$E$28&lt;=Rates!$J$15,'Claim Details'!$E$19="Yes"),Rates!$K$23,IF(AND(C201="B",'Claim Details'!$E$28&gt;=Rates!$J$14,'Claim Details'!$E$28&lt;=Rates!$J$15,'Claim Details'!$E$19="No"),Rates!$J$23,IF(AND(C201="C",'Claim Details'!$E$28&gt;=Rates!$D$14,'Claim Details'!$E$28&lt;=Rates!$D$15,'Claim Details'!$E$19="Yes"),Rates!$E$24,IF(AND(C201="C",'Claim Details'!$E$28&gt;=Rates!$D$14,'Claim Details'!$E$28&lt;=Rates!$D$15,'Claim Details'!$E$19="No"),Rates!$D$24,IF(AND(C201="C",'Claim Details'!$E$28&gt;=Rates!$F$14,'Claim Details'!$E$28&lt;=Rates!$F$15,'Claim Details'!$E$19="Yes"),Rates!$G$24,IF(AND(C201="C",'Claim Details'!$E$28&gt;=Rates!$F$14,'Claim Details'!$E$28&lt;=Rates!$F$15,'Claim Details'!$E$19="No"),Rates!$F$24,IF(AND(C201="C",'Claim Details'!$E$28&gt;=Rates!$H$14,'Claim Details'!$E$28&lt;=Rates!$H$15,'Claim Details'!$E$19="Yes"),Rates!$I$24,IF(AND(C201="C",'Claim Details'!$E$28&gt;=Rates!$H$14,'Claim Details'!$E$28&lt;=Rates!$H$15,'Claim Details'!$E$19="No"),Rates!$H$24,IF(AND(C201="C",'Claim Details'!$E$28&gt;=Rates!$J$14,'Claim Details'!$E$28&lt;=Rates!$J$15,'Claim Details'!$E$19="Yes"),Rates!$K$24,IF(AND(C201="C",'Claim Details'!$E$28&gt;=Rates!$J$14,'Claim Details'!$E$28&lt;=Rates!$J$15,'Claim Details'!$E$19="No"),Rates!$J$24,"£0.00"))))))))))))))))))))))))</f>
        <v>£0.00</v>
      </c>
      <c r="AW201" s="1"/>
      <c r="AX201" s="189" t="str">
        <f>IF(AND(U201="A",'Claim Details'!$I$28&gt;=Rates!$D$14,'Claim Details'!$I$28&lt;=Rates!$D$15,'Claim Details'!$I$19="Yes"),Rates!$J$17,IF(AND(U201="A",'Claim Details'!$I$28&gt;=Rates!$D$14,'Claim Details'!$I$28&lt;=Rates!$D$15,'Claim Details'!$I$19="No"),Rates!$D$17,IF(AND(U201="A",'Claim Details'!$I$28&gt;=Rates!$F$14,'Claim Details'!$I$28&lt;=Rates!$F$15,'Claim Details'!$I$19="Yes"),Rates!$G$17,IF(AND(U201="A",'Claim Details'!$I$28&gt;=Rates!$F$14,'Claim Details'!$I$28&lt;=Rates!$F$15,'Claim Details'!$I$19="No"),Rates!$F$17,IF(AND(U201="A",'Claim Details'!$I$28&gt;=Rates!$H$14,'Claim Details'!$I$28&lt;=Rates!$H$15,'Claim Details'!$I$19="Yes"),Rates!$I$17,IF(AND(U201="A",'Claim Details'!$I$28&gt;=Rates!$H$14,'Claim Details'!$I$28&lt;=Rates!$H$15,'Claim Details'!$I$19="No"),Rates!$H$17,IF(AND(U201="A",'Claim Details'!$I$28&gt;=Rates!$J$14,'Claim Details'!$I$28&lt;=Rates!$J$15,'Claim Details'!$I$19="Yes"),Rates!$K$17,IF(AND(U201="A",'Claim Details'!$I$28&gt;=Rates!$J$14,'Claim Details'!$I$28&lt;=Rates!$J$15,'Claim Details'!$I$19="No"),Rates!$J$17,IF(AND(U201="B",'Claim Details'!$I$28&gt;=Rates!$D$14,'Claim Details'!$I$28&lt;=Rates!$D$15,'Claim Details'!$I$19="Yes"),Rates!$E$18,IF(AND(U201="B",'Claim Details'!$I$28&gt;=Rates!$D$14,'Claim Details'!$I$28&lt;=Rates!$D$15,'Claim Details'!$I$19="No"),Rates!$D$18,IF(AND(U201="B",'Claim Details'!$I$28&gt;=Rates!$F$14,'Claim Details'!$I$28&lt;=Rates!$F$15,'Claim Details'!$I$19="Yes"),Rates!$G$18,IF(AND(U201="B",'Claim Details'!$I$28&gt;=Rates!$F$14,'Claim Details'!$I$28&lt;=Rates!$F$15,'Claim Details'!$I$19="No"),Rates!$F$18,IF(AND(U201="B",'Claim Details'!$I$28&gt;=Rates!$H$14,'Claim Details'!$I$28&lt;=Rates!$H$15,'Claim Details'!$I$19="Yes"),Rates!$I$18,IF(AND(U201="B",'Claim Details'!$I$28&gt;=Rates!$H$14,'Claim Details'!$I$28&lt;=Rates!$H$15,'Claim Details'!$I$19="No"),Rates!$H$18,IF(AND(U201="B",'Claim Details'!$I$28&gt;=Rates!$J$14,'Claim Details'!$I$28&lt;=Rates!$J$15,'Claim Details'!$I$19="Yes"),Rates!$K$18,IF(AND(U201="B",'Claim Details'!$I$28&gt;=Rates!$J$14,'Claim Details'!$I$28&lt;=Rates!$J$15,'Claim Details'!$I$19="No"),Rates!$J$18,IF(AND(U201="C",'Claim Details'!$I$28&gt;=Rates!$D$14,'Claim Details'!$I$28&lt;=Rates!$D$15,'Claim Details'!$I$19="Yes"),Rates!$E$19,IF(AND(U201="C",'Claim Details'!$I$28&gt;=Rates!$D$14,'Claim Details'!$I$28&lt;=Rates!$D$15,'Claim Details'!$I$19="No"),Rates!$D$19,IF(AND(U201="C",'Claim Details'!$I$28&gt;=Rates!$F$14,'Claim Details'!$I$28&lt;=Rates!$F$15,'Claim Details'!$I$19="Yes"),Rates!$G$19,IF(AND(U201="C",'Claim Details'!$I$28&gt;=Rates!$F$14,'Claim Details'!$I$28&lt;=Rates!$F$15,'Claim Details'!$I$19="No"),Rates!$F$19,IF(AND(U201="C",'Claim Details'!$I$28&gt;=Rates!$H$14,'Claim Details'!$I$28&lt;=Rates!$H$15,'Claim Details'!$I$19="Yes"),Rates!$I$19,IF(AND(U201="C",'Claim Details'!$I$28&gt;=Rates!$H$14,'Claim Details'!$I$28&lt;=Rates!$H$15,'Claim Details'!$I$19="No"),Rates!$H$19,IF(AND(U201="C",'Claim Details'!$I$28&gt;=Rates!$J$14,'Claim Details'!$I$28&lt;=Rates!$J$15,'Claim Details'!$I$19="Yes"),Rates!$K$19,IF(AND(U201="C",'Claim Details'!$I$28&gt;=Rates!$J$14,'Claim Details'!$I$28&lt;=Rates!$J$15,'Claim Details'!$I$19="No"),Rates!$J$19,"£0.00"))))))))))))))))))))))))</f>
        <v>£0.00</v>
      </c>
      <c r="AY201" s="189" t="str">
        <f>IF(AND(C201="A",'Claim Details'!$I$28&gt;=Rates!$D$14,'Claim Details'!$I$28&lt;=Rates!$D$15,'Claim Details'!$I$19="Yes"),Rates!$J$25,IF(AND(C201="A",'Claim Details'!$I$28&gt;=Rates!$D$14,'Claim Details'!$I$28&lt;=Rates!$D$15,'Claim Details'!$I$19="No"),Rates!$D$25,IF(AND(C201="A",'Claim Details'!$I$28&gt;=Rates!$F$14,'Claim Details'!$I$28&lt;=Rates!$F$15,'Claim Details'!$I$19="Yes"),Rates!$G$25,IF(AND(C201="A",'Claim Details'!$I$28&gt;=Rates!$F$14,'Claim Details'!$I$28&lt;=Rates!$F$15,'Claim Details'!$I$19="No"),Rates!$F$25,IF(AND(C201="A",'Claim Details'!$I$28&gt;=Rates!$H$14,'Claim Details'!$I$28&lt;=Rates!$H$15,'Claim Details'!$I$19="Yes"),Rates!$I$25,IF(AND(C201="A",'Claim Details'!$I$28&gt;=Rates!$H$14,'Claim Details'!$I$28&lt;=Rates!$H$15,'Claim Details'!$I$19="No"),Rates!$H$25,IF(AND(C201="A",'Claim Details'!$I$28&gt;=Rates!$J$14,'Claim Details'!$I$28&lt;=Rates!$J$15,'Claim Details'!$I$19="Yes"),Rates!$K$25,IF(AND(C201="A",'Claim Details'!$I$28&gt;=Rates!$J$14,'Claim Details'!$I$28&lt;=Rates!$J$15,'Claim Details'!$I$19="No"),Rates!$J$25,IF(AND(C201="B",'Claim Details'!$I$28&gt;=Rates!$D$14,'Claim Details'!$I$28&lt;=Rates!$D$15,'Claim Details'!$I$19="Yes"),Rates!$E$26,IF(AND(C201="B",'Claim Details'!$I$28&gt;=Rates!$D$14,'Claim Details'!$I$28&lt;=Rates!$D$15,'Claim Details'!$I$19="No"),Rates!$D$26,IF(AND(C201="B",'Claim Details'!$I$28&gt;=Rates!$F$14,'Claim Details'!$I$28&lt;=Rates!$F$15,'Claim Details'!$I$19="Yes"),Rates!$G$26,IF(AND(C201="B",'Claim Details'!$I$28&gt;=Rates!$F$14,'Claim Details'!$I$28&lt;=Rates!$F$15,'Claim Details'!$I$19="No"),Rates!$F$26,IF(AND(C201="B",'Claim Details'!$I$28&gt;=Rates!$H$14,'Claim Details'!$I$28&lt;=Rates!$H$15,'Claim Details'!$I$19="Yes"),Rates!$I$26,IF(AND(C201="B",'Claim Details'!$I$28&gt;=Rates!$H$14,'Claim Details'!$I$28&lt;=Rates!$H$15,'Claim Details'!$I$19="No"),Rates!$H$26,IF(AND(C201="B",'Claim Details'!$I$28&gt;=Rates!$J$14,'Claim Details'!$I$28&lt;=Rates!$J$15,'Claim Details'!$I$19="Yes"),Rates!$K$26,IF(AND(C201="B",'Claim Details'!$I$28&gt;=Rates!$J$14,'Claim Details'!$I$28&lt;=Rates!$J$15,'Claim Details'!$I$19="No"),Rates!$J$26,IF(AND(C201="C",'Claim Details'!$I$28&gt;=Rates!$D$14,'Claim Details'!$I$28&lt;=Rates!$D$15,'Claim Details'!$I$19="Yes"),Rates!$E$27,IF(AND(C201="C",'Claim Details'!$I$28&gt;=Rates!$D$14,'Claim Details'!$I$28&lt;=Rates!$D$15,'Claim Details'!$I$19="No"),Rates!$D$27,IF(AND(C201="C",'Claim Details'!$I$28&gt;=Rates!$F$14,'Claim Details'!$I$28&lt;=Rates!$F$15,'Claim Details'!$I$19="Yes"),Rates!$G$27,IF(AND(C201="C",'Claim Details'!$I$28&gt;=Rates!$F$14,'Claim Details'!$I$28&lt;=Rates!$F$15,'Claim Details'!$I$19="No"),Rates!$F$27,IF(AND(C201="C",'Claim Details'!$I$28&gt;=Rates!$H$14,'Claim Details'!$I$28&lt;=Rates!$H$15,'Claim Details'!$I$19="Yes"),Rates!$I$27,IF(AND(C201="C",'Claim Details'!$I$28&gt;=Rates!$H$14,'Claim Details'!$I$28&lt;=Rates!$H$15,'Claim Details'!$I$19="No"),Rates!$H$27,IF(AND(C201="C",'Claim Details'!$I$28&gt;=Rates!$J$14,'Claim Details'!$I$28&lt;=Rates!$J$15,'Claim Details'!$I$19="Yes"),Rates!$K$27,IF(AND(C201="C",'Claim Details'!$I$28&gt;=Rates!$J$14,'Claim Details'!$I$28&lt;=Rates!$J$15,'Claim Details'!$I$19="No"),Rates!$J$27,"£0.00"))))))))))))))))))))))))</f>
        <v>£0.00</v>
      </c>
      <c r="AZ201" s="189" t="str">
        <f>IF(AND(C201="A",'Claim Details'!$I$28&gt;=Rates!$D$14,'Claim Details'!$I$28&lt;=Rates!$D$15,'Claim Details'!$I$19="Yes"),Rates!$E$20,IF(AND(C201="A",'Claim Details'!$I$28&gt;=Rates!$D$14,'Claim Details'!$I$28&lt;=Rates!$D$15,'Claim Details'!$I$19="No"),Rates!$D$20,IF(AND(C201="A",'Claim Details'!$I$28&gt;=Rates!$F$14,'Claim Details'!$I$28&lt;=Rates!$F$15,'Claim Details'!$I$19="Yes"),Rates!$G$20,IF(AND(C201="A",'Claim Details'!$I$28&gt;=Rates!$F$14,'Claim Details'!$I$28&lt;=Rates!$F$15,'Claim Details'!$I$19="No"),Rates!$F$20,IF(AND(C201="A",'Claim Details'!$I$28&gt;=Rates!$H$14,'Claim Details'!$I$28&lt;=Rates!$H$15,'Claim Details'!$I$19="Yes"),Rates!$I$20,IF(AND(C201="A",'Claim Details'!$I$28&gt;=Rates!$H$14,'Claim Details'!$I$28&lt;=Rates!$H$15,'Claim Details'!$I$19="No"),Rates!$H$20,IF(AND(C201="A",'Claim Details'!$I$28&gt;=Rates!$J$14,'Claim Details'!$I$28&lt;=Rates!$J$15,'Claim Details'!$I$19="Yes"),Rates!$K$20,IF(AND(C201="A",'Claim Details'!$I$28&gt;=Rates!$J$14,'Claim Details'!$I$28&lt;=Rates!$J$15,'Claim Details'!$I$19="No"),Rates!$J$20,IF(AND(C201="B",'Claim Details'!$I$28&gt;=Rates!$D$14,'Claim Details'!$I$28&lt;=Rates!$D$15,'Claim Details'!$I$19="Yes"),Rates!$E$21,IF(AND(C201="B",'Claim Details'!$I$28&gt;=Rates!$D$14,'Claim Details'!$I$28&lt;=Rates!$D$15,'Claim Details'!$I$19="No"),Rates!$D$21,IF(AND(C201="B",'Claim Details'!$I$28&gt;=Rates!$F$14,'Claim Details'!$I$28&lt;=Rates!$F$15,'Claim Details'!$I$19="Yes"),Rates!$G$21,IF(AND(C201="B",'Claim Details'!$I$28&gt;=Rates!$F$14,'Claim Details'!$I$28&lt;=Rates!$F$15,'Claim Details'!$I$19="No"),Rates!$F$21,IF(AND(C201="B",'Claim Details'!$I$28&gt;=Rates!$H$14,'Claim Details'!$I$28&lt;=Rates!$H$15,'Claim Details'!$I$19="Yes"),Rates!$I$21,IF(AND(C201="B",'Claim Details'!$I$28&gt;=Rates!$H$14,'Claim Details'!$I$28&lt;=Rates!$H$15,'Claim Details'!$I$19="No"),Rates!$H$21,IF(AND(C201="B",'Claim Details'!$I$28&gt;=Rates!$J$14,'Claim Details'!$I$28&lt;=Rates!$J$15,'Claim Details'!$I$19="Yes"),Rates!$K$21,IF(AND(C201="B",'Claim Details'!$I$28&gt;=Rates!$J$14,'Claim Details'!$I$28&lt;=Rates!$J$15,'Claim Details'!$I$19="No"),Rates!$J$21,"£0.00"))))))))))))))))</f>
        <v>£0.00</v>
      </c>
      <c r="BA201" s="189" t="str">
        <f>IF(AND(C201="A",'Claim Details'!$I$28&gt;=Rates!$D$14,'Claim Details'!$I$28&lt;=Rates!$D$15,'Claim Details'!$I$19="Yes"),Rates!$E$22,IF(AND(C201="A",'Claim Details'!$I$28&gt;=Rates!$D$14,'Claim Details'!$I$28&lt;=Rates!$D$15,'Claim Details'!$I$19="No"),Rates!$D$22,IF(AND(C201="A",'Claim Details'!$I$28&gt;=Rates!$F$14,'Claim Details'!$I$28&lt;=Rates!$F$15,'Claim Details'!$I$19="Yes"),Rates!$G$22,IF(AND(C201="A",'Claim Details'!$I$28&gt;=Rates!$F$14,'Claim Details'!$I$28&lt;=Rates!$F$15,'Claim Details'!$I$19="No"),Rates!$F$22,IF(AND(C201="A",'Claim Details'!$I$28&gt;=Rates!$H$14,'Claim Details'!$I$28&lt;=Rates!$H$15,'Claim Details'!$I$19="Yes"),Rates!$I$22,IF(AND(C201="A",'Claim Details'!$I$28&gt;=Rates!$H$14,'Claim Details'!$I$28&lt;=Rates!$H$15,'Claim Details'!$I$19="No"),Rates!$H$22,IF(AND(C201="A",'Claim Details'!$I$28&gt;=Rates!$J$14,'Claim Details'!$I$28&lt;=Rates!$J$15,'Claim Details'!$I$19="Yes"),Rates!$K$22,IF(AND(C201="A",'Claim Details'!$I$28&gt;=Rates!$J$14,'Claim Details'!$I$28&lt;=Rates!$J$15,'Claim Details'!$I$19="No"),Rates!$J$22,IF(AND(C201="B",'Claim Details'!$I$28&gt;=Rates!$D$14,'Claim Details'!$I$28&lt;=Rates!$D$15,'Claim Details'!$I$19="Yes"),Rates!$E$23,IF(AND(C201="B",'Claim Details'!$I$28&gt;=Rates!$D$14,'Claim Details'!$I$28&lt;=Rates!$D$15,'Claim Details'!$I$19="No"),Rates!$D$23,IF(AND(C201="B",'Claim Details'!$I$28&gt;=Rates!$F$14,'Claim Details'!$I$28&lt;=Rates!$F$15,'Claim Details'!$I$19="Yes"),Rates!$G$23,IF(AND(C201="B",'Claim Details'!$I$28&gt;=Rates!$F$14,'Claim Details'!$I$28&lt;=Rates!$F$15,'Claim Details'!$I$19="No"),Rates!$F$23,IF(AND(C201="B",'Claim Details'!$I$28&gt;=Rates!$H$14,'Claim Details'!$I$28&lt;=Rates!$H$15,'Claim Details'!$I$19="Yes"),Rates!$I$23,IF(AND(C201="B",'Claim Details'!$I$28&gt;=Rates!$H$14,'Claim Details'!$I$28&lt;=Rates!$H$15,'Claim Details'!$I$19="No"),Rates!$H$23,IF(AND(C201="B",'Claim Details'!$I$28&gt;=Rates!$J$14,'Claim Details'!$I$28&lt;=Rates!$J$15,'Claim Details'!$I$19="Yes"),Rates!$K$23,IF(AND(C201="B",'Claim Details'!$I$28&gt;=Rates!$J$14,'Claim Details'!$I$28&lt;=Rates!$J$15,'Claim Details'!$I$19="No"),Rates!$J$23,IF(AND(C201="C",'Claim Details'!$I$28&gt;=Rates!$D$14,'Claim Details'!$I$28&lt;=Rates!$D$15,'Claim Details'!$I$19="Yes"),Rates!$E$24,IF(AND(C201="C",'Claim Details'!$I$28&gt;=Rates!$D$14,'Claim Details'!$I$28&lt;=Rates!$D$15,'Claim Details'!$I$19="No"),Rates!$D$24,IF(AND(C201="C",'Claim Details'!$I$28&gt;=Rates!$F$14,'Claim Details'!$I$28&lt;=Rates!$F$15,'Claim Details'!$I$19="Yes"),Rates!$G$24,IF(AND(C201="C",'Claim Details'!$I$28&gt;=Rates!$F$14,'Claim Details'!$I$28&lt;=Rates!$F$15,'Claim Details'!$I$19="No"),Rates!$F$24,IF(AND(C201="C",'Claim Details'!$I$28&gt;=Rates!$H$14,'Claim Details'!$I$28&lt;=Rates!$H$15,'Claim Details'!$I$19="Yes"),Rates!$I$24,IF(AND(C201="C",'Claim Details'!$I$28&gt;=Rates!$H$14,'Claim Details'!$I$28&lt;=Rates!$H$15,'Claim Details'!$I$19="No"),Rates!$H$24,IF(AND(C201="C",'Claim Details'!$I$28&gt;=Rates!$J$14,'Claim Details'!$I$28&lt;=Rates!$J$15,'Claim Details'!$I$19="Yes"),Rates!$K$24,IF(AND(C201="C",'Claim Details'!$I$28&gt;=Rates!$J$14,'Claim Details'!$I$28&lt;=Rates!$J$15,'Claim Details'!$I$19="No"),Rates!$J$24,"£0.00"))))))))))))))))))))))))</f>
        <v>£0.00</v>
      </c>
      <c r="BB201" s="189" t="str">
        <f t="shared" si="57"/>
        <v>£0.00</v>
      </c>
      <c r="BC201" s="1"/>
      <c r="BD201" s="189" t="str">
        <f>IF(AND(AE201="A",'Claim Details'!$I$28&gt;=Rates!$D$14,'Claim Details'!$I$28&lt;=Rates!$D$15,'Claim Details'!$I$19="Yes"),Rates!$J$17,IF(AND(AE201="A",'Claim Details'!$I$28&gt;=Rates!$D$14,'Claim Details'!$I$28&lt;=Rates!$D$15,'Claim Details'!$I$19="No"),Rates!$D$17,IF(AND(AE201="A",'Claim Details'!$I$28&gt;=Rates!$F$14,'Claim Details'!$I$28&lt;=Rates!$F$15,'Claim Details'!$I$19="Yes"),Rates!$G$17,IF(AND(AE201="A",'Claim Details'!$I$28&gt;=Rates!$F$14,'Claim Details'!$I$28&lt;=Rates!$F$15,'Claim Details'!$I$19="No"),Rates!$F$17,IF(AND(AE201="A",'Claim Details'!$I$28&gt;=Rates!$H$14,'Claim Details'!$I$28&lt;=Rates!$H$15,'Claim Details'!$I$19="Yes"),Rates!$I$17,IF(AND(AE201="A",'Claim Details'!$I$28&gt;=Rates!$H$14,'Claim Details'!$I$28&lt;=Rates!$H$15,'Claim Details'!$I$19="No"),Rates!$H$17,IF(AND(AE201="A",'Claim Details'!$I$28&gt;=Rates!$J$14,'Claim Details'!$I$28&lt;=Rates!$J$15,'Claim Details'!$I$19="Yes"),Rates!$K$17,IF(AND(AE201="A",'Claim Details'!$I$28&gt;=Rates!$J$14,'Claim Details'!$I$28&lt;=Rates!$J$15,'Claim Details'!$I$19="No"),Rates!$J$17,IF(AND(AE201="B",'Claim Details'!$I$28&gt;=Rates!$D$14,'Claim Details'!$I$28&lt;=Rates!$D$15,'Claim Details'!$I$19="Yes"),Rates!$E$18,IF(AND(AE201="B",'Claim Details'!$I$28&gt;=Rates!$D$14,'Claim Details'!$I$28&lt;=Rates!$D$15,'Claim Details'!$I$19="No"),Rates!$D$18,IF(AND(AE201="B",'Claim Details'!$I$28&gt;=Rates!$F$14,'Claim Details'!$I$28&lt;=Rates!$F$15,'Claim Details'!$I$19="Yes"),Rates!$G$18,IF(AND(AE201="B",'Claim Details'!$I$28&gt;=Rates!$F$14,'Claim Details'!$I$28&lt;=Rates!$F$15,'Claim Details'!$I$19="No"),Rates!$F$18,IF(AND(AE201="B",'Claim Details'!$I$28&gt;=Rates!$H$14,'Claim Details'!$I$28&lt;=Rates!$H$15,'Claim Details'!$I$19="Yes"),Rates!$I$18,IF(AND(AE201="B",'Claim Details'!$I$28&gt;=Rates!$H$14,'Claim Details'!$I$28&lt;=Rates!$H$15,'Claim Details'!$I$19="No"),Rates!$H$18,IF(AND(AE201="B",'Claim Details'!$I$28&gt;=Rates!$J$14,'Claim Details'!$I$28&lt;=Rates!$J$15,'Claim Details'!$I$19="Yes"),Rates!$K$18,IF(AND(AE201="B",'Claim Details'!$I$28&gt;=Rates!$J$14,'Claim Details'!$I$28&lt;=Rates!$J$15,'Claim Details'!$I$19="No"),Rates!$J$18,IF(AND(AE201="C",'Claim Details'!$I$28&gt;=Rates!$D$14,'Claim Details'!$I$28&lt;=Rates!$D$15,'Claim Details'!$I$19="Yes"),Rates!$E$19,IF(AND(AE201="C",'Claim Details'!$I$28&gt;=Rates!$D$14,'Claim Details'!$I$28&lt;=Rates!$D$15,'Claim Details'!$I$19="No"),Rates!$D$19,IF(AND(AE201="C",'Claim Details'!$I$28&gt;=Rates!$F$14,'Claim Details'!$I$28&lt;=Rates!$F$15,'Claim Details'!$I$19="Yes"),Rates!$G$19,IF(AND(AE201="C",'Claim Details'!$I$28&gt;=Rates!$F$14,'Claim Details'!$I$28&lt;=Rates!$F$15,'Claim Details'!$I$19="No"),Rates!$F$19,IF(AND(AE201="C",'Claim Details'!$I$28&gt;=Rates!$H$14,'Claim Details'!$I$28&lt;=Rates!$H$15,'Claim Details'!$I$19="Yes"),Rates!$I$19,IF(AND(AE201="C",'Claim Details'!$I$28&gt;=Rates!$H$14,'Claim Details'!$I$28&lt;=Rates!$H$15,'Claim Details'!$I$19="No"),Rates!$H$19,IF(AND(AE201="C",'Claim Details'!$I$28&gt;=Rates!$J$14,'Claim Details'!$I$28&lt;=Rates!$J$15,'Claim Details'!$I$19="Yes"),Rates!$K$19,IF(AND(AE201="C",'Claim Details'!$I$28&gt;=Rates!$J$14,'Claim Details'!$I$28&lt;=Rates!$J$15,'Claim Details'!$I$19="No"),Rates!$J$19,"£0.00"))))))))))))))))))))))))</f>
        <v>£0.00</v>
      </c>
      <c r="BE201" s="189" t="str">
        <f>IF(AND(AE201="A",'Claim Details'!$I$28&gt;=Rates!$D$14,'Claim Details'!$I$28&lt;=Rates!$D$15,'Claim Details'!$I$19="Yes"),Rates!$J$25,IF(AND(AE201="A",'Claim Details'!$I$28&gt;=Rates!$D$14,'Claim Details'!$I$28&lt;=Rates!$D$15,'Claim Details'!$I$19="No"),Rates!$D$25,IF(AND(AE201="A",'Claim Details'!$I$28&gt;=Rates!$F$14,'Claim Details'!$I$28&lt;=Rates!$F$15,'Claim Details'!$I$19="Yes"),Rates!$G$25,IF(AND(AE201="A",'Claim Details'!$I$28&gt;=Rates!$F$14,'Claim Details'!$I$28&lt;=Rates!$F$15,'Claim Details'!$I$19="No"),Rates!$F$25,IF(AND(AE201="A",'Claim Details'!$I$28&gt;=Rates!$H$14,'Claim Details'!$I$28&lt;=Rates!$H$15,'Claim Details'!$I$19="Yes"),Rates!$I$25,IF(AND(AE201="A",'Claim Details'!$I$28&gt;=Rates!$H$14,'Claim Details'!$I$28&lt;=Rates!$H$15,'Claim Details'!$I$19="No"),Rates!$H$25,IF(AND(AE201="A",'Claim Details'!$I$28&gt;=Rates!$J$14,'Claim Details'!$I$28&lt;=Rates!$J$15,'Claim Details'!$I$19="Yes"),Rates!$K$25,IF(AND(AE201="A",'Claim Details'!$I$28&gt;=Rates!$J$14,'Claim Details'!$I$28&lt;=Rates!$J$15,'Claim Details'!$I$19="No"),Rates!$J$25,IF(AND(AE201="B",'Claim Details'!$I$28&gt;=Rates!$D$14,'Claim Details'!$I$28&lt;=Rates!$D$15,'Claim Details'!$I$19="Yes"),Rates!$E$26,IF(AND(AE201="B",'Claim Details'!$I$28&gt;=Rates!$D$14,'Claim Details'!$I$28&lt;=Rates!$D$15,'Claim Details'!$I$19="No"),Rates!$D$26,IF(AND(AE201="B",'Claim Details'!$I$28&gt;=Rates!$F$14,'Claim Details'!$I$28&lt;=Rates!$F$15,'Claim Details'!$I$19="Yes"),Rates!$G$26,IF(AND(AE201="B",'Claim Details'!$I$28&gt;=Rates!$F$14,'Claim Details'!$I$28&lt;=Rates!$F$15,'Claim Details'!$I$19="No"),Rates!$F$26,IF(AND(AE201="B",'Claim Details'!$I$28&gt;=Rates!$H$14,'Claim Details'!$I$28&lt;=Rates!$H$15,'Claim Details'!$I$19="Yes"),Rates!$I$26,IF(AND(AE201="B",'Claim Details'!$I$28&gt;=Rates!$H$14,'Claim Details'!$I$28&lt;=Rates!$H$15,'Claim Details'!$I$19="No"),Rates!$H$26,IF(AND(AE201="B",'Claim Details'!$I$28&gt;=Rates!$J$14,'Claim Details'!$I$28&lt;=Rates!$J$15,'Claim Details'!$I$19="Yes"),Rates!$K$26,IF(AND(AE201="B",'Claim Details'!$I$28&gt;=Rates!$J$14,'Claim Details'!$I$28&lt;=Rates!$J$15,'Claim Details'!$I$19="No"),Rates!$J$26,IF(AND(AE201="C",'Claim Details'!$I$28&gt;=Rates!$D$14,'Claim Details'!$I$28&lt;=Rates!$D$15,'Claim Details'!$I$19="Yes"),Rates!$E$27,IF(AND(AE201="C",'Claim Details'!$I$28&gt;=Rates!$D$14,'Claim Details'!$I$28&lt;=Rates!$D$15,'Claim Details'!$I$19="No"),Rates!$D$27,IF(AND(AE201="C",'Claim Details'!$I$28&gt;=Rates!$F$14,'Claim Details'!$I$28&lt;=Rates!$F$15,'Claim Details'!$I$19="Yes"),Rates!$G$27,IF(AND(AE201="C",'Claim Details'!$I$28&gt;=Rates!$F$14,'Claim Details'!$I$28&lt;=Rates!$F$15,'Claim Details'!$I$19="No"),Rates!$F$27,IF(AND(AE201="C",'Claim Details'!$I$28&gt;=Rates!$H$14,'Claim Details'!$I$28&lt;=Rates!$H$15,'Claim Details'!$I$19="Yes"),Rates!$I$27,IF(AND(AE201="C",'Claim Details'!$I$28&gt;=Rates!$H$14,'Claim Details'!$I$28&lt;=Rates!$H$15,'Claim Details'!$I$19="No"),Rates!$H$27,IF(AND(AE201="C",'Claim Details'!$I$28&gt;=Rates!$J$14,'Claim Details'!$I$28&lt;=Rates!$J$15,'Claim Details'!$I$19="Yes"),Rates!$K$27,IF(AND(AE201="C",'Claim Details'!$I$28&gt;=Rates!$J$14,'Claim Details'!$I$28&lt;=Rates!$J$15,'Claim Details'!$I$19="No"),Rates!$J$27,"£0.00"))))))))))))))))))))))))</f>
        <v>£0.00</v>
      </c>
      <c r="BF201" s="189" t="str">
        <f>IF(AND(AE201="A",'Claim Details'!$I$28&gt;=Rates!$D$14,'Claim Details'!$I$28&lt;=Rates!$D$15,'Claim Details'!$I$19="Yes"),Rates!$E$20,IF(AND(AE201="A",'Claim Details'!$I$28&gt;=Rates!$D$14,'Claim Details'!$I$28&lt;=Rates!$D$15,'Claim Details'!$I$19="No"),Rates!$D$20,IF(AND(AE201="A",'Claim Details'!$I$28&gt;=Rates!$F$14,'Claim Details'!$I$28&lt;=Rates!$F$15,'Claim Details'!$I$19="Yes"),Rates!$G$20,IF(AND(AE201="A",'Claim Details'!$I$28&gt;=Rates!$F$14,'Claim Details'!$I$28&lt;=Rates!$F$15,'Claim Details'!$I$19="No"),Rates!$F$20,IF(AND(AE201="A",'Claim Details'!$I$28&gt;=Rates!$H$14,'Claim Details'!$I$28&lt;=Rates!$H$15,'Claim Details'!$I$19="Yes"),Rates!$I$20,IF(AND(AE201="A",'Claim Details'!$I$28&gt;=Rates!$H$14,'Claim Details'!$I$28&lt;=Rates!$H$15,'Claim Details'!$I$19="No"),Rates!$H$20,IF(AND(AE201="A",'Claim Details'!$I$28&gt;=Rates!$J$14,'Claim Details'!$I$28&lt;=Rates!$J$15,'Claim Details'!$I$19="Yes"),Rates!$K$20,IF(AND(AE201="A",'Claim Details'!$I$28&gt;=Rates!$J$14,'Claim Details'!$I$28&lt;=Rates!$J$15,'Claim Details'!$I$19="No"),Rates!$J$20,IF(AND(AE201="B",'Claim Details'!$I$28&gt;=Rates!$D$14,'Claim Details'!$I$28&lt;=Rates!$D$15,'Claim Details'!$I$19="Yes"),Rates!$E$21,IF(AND(AE201="B",'Claim Details'!$I$28&gt;=Rates!$D$14,'Claim Details'!$I$28&lt;=Rates!$D$15,'Claim Details'!$I$19="No"),Rates!$D$21,IF(AND(AE201="B",'Claim Details'!$I$28&gt;=Rates!$F$14,'Claim Details'!$I$28&lt;=Rates!$F$15,'Claim Details'!$I$19="Yes"),Rates!$G$21,IF(AND(AE201="B",'Claim Details'!$I$28&gt;=Rates!$F$14,'Claim Details'!$I$28&lt;=Rates!$F$15,'Claim Details'!$I$19="No"),Rates!$F$21,IF(AND(AE201="B",'Claim Details'!$I$28&gt;=Rates!$H$14,'Claim Details'!$I$28&lt;=Rates!$H$15,'Claim Details'!$I$19="Yes"),Rates!$I$21,IF(AND(AE201="B",'Claim Details'!$I$28&gt;=Rates!$H$14,'Claim Details'!$I$28&lt;=Rates!$H$15,'Claim Details'!$I$19="No"),Rates!$H$21,IF(AND(AE201="B",'Claim Details'!$I$28&gt;=Rates!$J$14,'Claim Details'!$I$28&lt;=Rates!$J$15,'Claim Details'!$I$19="Yes"),Rates!$K$21,IF(AND(AE201="B",'Claim Details'!$I$28&gt;=Rates!$J$14,'Claim Details'!$I$28&lt;=Rates!$J$15,'Claim Details'!$I$19="No"),Rates!$J$21,"£0.00"))))))))))))))))</f>
        <v>£0.00</v>
      </c>
      <c r="BG201" s="189" t="str">
        <f>IF(AND(AE201="A",'Claim Details'!$I$28&gt;=Rates!$D$14,'Claim Details'!$I$28&lt;=Rates!$D$15,'Claim Details'!$I$19="Yes"),Rates!$E$22,IF(AND(AE201="A",'Claim Details'!$I$28&gt;=Rates!$D$14,'Claim Details'!$I$28&lt;=Rates!$D$15,'Claim Details'!$I$19="No"),Rates!$D$22,IF(AND(AE201="A",'Claim Details'!$I$28&gt;=Rates!$F$14,'Claim Details'!$I$28&lt;=Rates!$F$15,'Claim Details'!$I$19="Yes"),Rates!$G$22,IF(AND(AE201="A",'Claim Details'!$I$28&gt;=Rates!$F$14,'Claim Details'!$I$28&lt;=Rates!$F$15,'Claim Details'!$I$19="No"),Rates!$F$22,IF(AND(AE201="A",'Claim Details'!$I$28&gt;=Rates!$H$14,'Claim Details'!$I$28&lt;=Rates!$H$15,'Claim Details'!$I$19="Yes"),Rates!$I$22,IF(AND(AE201="A",'Claim Details'!$I$28&gt;=Rates!$H$14,'Claim Details'!$I$28&lt;=Rates!$H$15,'Claim Details'!$I$19="No"),Rates!$H$22,IF(AND(AE201="A",'Claim Details'!$I$28&gt;=Rates!$J$14,'Claim Details'!$I$28&lt;=Rates!$J$15,'Claim Details'!$I$19="Yes"),Rates!$K$22,IF(AND(AE201="A",'Claim Details'!$I$28&gt;=Rates!$J$14,'Claim Details'!$I$28&lt;=Rates!$J$15,'Claim Details'!$I$19="No"),Rates!$J$22,IF(AND(AE201="B",'Claim Details'!$I$28&gt;=Rates!$D$14,'Claim Details'!$I$28&lt;=Rates!$D$15,'Claim Details'!$I$19="Yes"),Rates!$E$23,IF(AND(AE201="B",'Claim Details'!$I$28&gt;=Rates!$D$14,'Claim Details'!$I$28&lt;=Rates!$D$15,'Claim Details'!$I$19="No"),Rates!$D$23,IF(AND(AE201="B",'Claim Details'!$I$28&gt;=Rates!$F$14,'Claim Details'!$I$28&lt;=Rates!$F$15,'Claim Details'!$I$19="Yes"),Rates!$G$23,IF(AND(AE201="B",'Claim Details'!$I$28&gt;=Rates!$F$14,'Claim Details'!$I$28&lt;=Rates!$F$15,'Claim Details'!$I$19="No"),Rates!$F$23,IF(AND(AE201="B",'Claim Details'!$I$28&gt;=Rates!$H$14,'Claim Details'!$I$28&lt;=Rates!$H$15,'Claim Details'!$I$19="Yes"),Rates!$I$23,IF(AND(AE201="B",'Claim Details'!$I$28&gt;=Rates!$H$14,'Claim Details'!$I$28&lt;=Rates!$H$15,'Claim Details'!$I$19="No"),Rates!$H$23,IF(AND(AE201="B",'Claim Details'!$I$28&gt;=Rates!$J$14,'Claim Details'!$I$28&lt;=Rates!$J$15,'Claim Details'!$I$19="Yes"),Rates!$K$23,IF(AND(AE201="B",'Claim Details'!$I$28&gt;=Rates!$J$14,'Claim Details'!$I$28&lt;=Rates!$J$15,'Claim Details'!$I$19="No"),Rates!$J$23,IF(AND(AE201="C",'Claim Details'!$I$28&gt;=Rates!$D$14,'Claim Details'!$I$28&lt;=Rates!$D$15,'Claim Details'!$I$19="Yes"),Rates!$E$24,IF(AND(AE201="C",'Claim Details'!$I$28&gt;=Rates!$D$14,'Claim Details'!$I$28&lt;=Rates!$D$15,'Claim Details'!$I$19="No"),Rates!$D$24,IF(AND(AE201="C",'Claim Details'!$I$28&gt;=Rates!$F$14,'Claim Details'!$I$28&lt;=Rates!$F$15,'Claim Details'!$I$19="Yes"),Rates!$G$24,IF(AND(AE201="C",'Claim Details'!$I$28&gt;=Rates!$F$14,'Claim Details'!$I$28&lt;=Rates!$F$15,'Claim Details'!$I$19="No"),Rates!$F$24,IF(AND(AE201="C",'Claim Details'!$I$28&gt;=Rates!$H$14,'Claim Details'!$I$28&lt;=Rates!$H$15,'Claim Details'!$I$19="Yes"),Rates!$I$24,IF(AND(AE201="C",'Claim Details'!$I$28&gt;=Rates!$H$14,'Claim Details'!$I$28&lt;=Rates!$H$15,'Claim Details'!$I$19="No"),Rates!$H$24,IF(AND(AE201="C",'Claim Details'!$I$28&gt;=Rates!$J$14,'Claim Details'!$I$28&lt;=Rates!$J$15,'Claim Details'!$I$19="Yes"),Rates!$K$24,IF(AND(AE201="C",'Claim Details'!$I$28&gt;=Rates!$J$14,'Claim Details'!$I$28&lt;=Rates!$J$15,'Claim Details'!$I$19="No"),Rates!$J$24,"£0.00"))))))))))))))))))))))))</f>
        <v>£0.00</v>
      </c>
      <c r="BH201" s="189" t="str">
        <f t="shared" si="58"/>
        <v>£0.00</v>
      </c>
      <c r="BI201" s="189">
        <f t="shared" si="59"/>
        <v>0</v>
      </c>
      <c r="BO201" s="202" t="str">
        <f>IF(H201="","£0.00",IF(AP201="4","£0.00",IF(AP201="5","£0.00",IF(AP201="1","£0.00",((AQ201*H201)*'Claim Details'!$F$111)/100))))</f>
        <v>£0.00</v>
      </c>
      <c r="BP201" s="202" t="str">
        <f>IF(T201="","£0.00",IF(AP201="4","£0.00",IF(AP201="5","£0.00",IF(AP201="1","£0.00",((AR201*T201)*'Claim Details'!$N$111)/100))))</f>
        <v>£0.00</v>
      </c>
      <c r="BQ201" s="202" t="str">
        <f>IF(AI201="","£0.00",IF(AP201="4","£0.00",IF(AP201="5","£0.00",IF(AP201="1","£0.00",((BI201*AI201)*'Claim Details'!$W$111)/100))))</f>
        <v>£0.00</v>
      </c>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row>
    <row r="202" spans="1:97" ht="15">
      <c r="A202" s="145"/>
      <c r="B202" s="91"/>
      <c r="C202" s="96"/>
      <c r="D202" s="97"/>
      <c r="E202" s="98"/>
      <c r="F202" s="89"/>
      <c r="G202" s="99"/>
      <c r="H202" s="100"/>
      <c r="I202" s="221" t="str">
        <f t="shared" si="49"/>
        <v>£0.00</v>
      </c>
      <c r="J202" s="101"/>
      <c r="K202" s="100"/>
      <c r="L202" s="221" t="str">
        <f t="shared" si="50"/>
        <v>£0.00</v>
      </c>
      <c r="M202" s="101"/>
      <c r="N202" s="102"/>
      <c r="O202" s="145"/>
      <c r="P202" s="77"/>
      <c r="Q202" s="87"/>
      <c r="R202" s="87"/>
      <c r="S202" s="87"/>
      <c r="T202" s="149" t="str">
        <f t="shared" si="51"/>
        <v/>
      </c>
      <c r="U202" s="87" t="str">
        <f t="shared" si="60"/>
        <v/>
      </c>
      <c r="V202" s="87"/>
      <c r="W202" s="53" t="str">
        <f t="shared" si="52"/>
        <v>£0.00</v>
      </c>
      <c r="X202" s="53"/>
      <c r="Y202" s="87"/>
      <c r="Z202" s="78"/>
      <c r="AA202" s="79"/>
      <c r="AB202" s="160"/>
      <c r="AC202" s="98"/>
      <c r="AD202" s="225"/>
      <c r="AE202" s="235" t="str">
        <f t="shared" si="53"/>
        <v/>
      </c>
      <c r="AF202" s="87" t="str">
        <f t="shared" si="54"/>
        <v/>
      </c>
      <c r="AG202" s="53"/>
      <c r="AH202" s="224"/>
      <c r="AI202" s="226" t="str">
        <f t="shared" si="46"/>
        <v/>
      </c>
      <c r="AJ202" s="236" t="str">
        <f t="shared" si="55"/>
        <v>£0.00</v>
      </c>
      <c r="AK202" s="31"/>
      <c r="AL202" s="1"/>
      <c r="AM202" s="1"/>
      <c r="AN202" s="1"/>
      <c r="AO202" s="1"/>
      <c r="AP202" s="1" t="str">
        <f t="shared" si="47"/>
        <v/>
      </c>
      <c r="AQ202" s="27">
        <f t="shared" si="48"/>
        <v>0</v>
      </c>
      <c r="AR202" s="189">
        <f t="shared" si="56"/>
        <v>0</v>
      </c>
      <c r="AS202" s="190" t="str">
        <f>IF(AND(C202="A",'Claim Details'!$E$28&gt;=Rates!$D$14,'Claim Details'!$E$28&lt;=Rates!$D$15,'Claim Details'!$E$19="Yes"),Rates!$E$17,IF(AND(C202="A",'Claim Details'!$E$28&gt;=Rates!$D$14,'Claim Details'!$E$28&lt;=Rates!$D$15,'Claim Details'!$E$19="No"),Rates!$D$17,IF(AND(C202="A",'Claim Details'!$E$28&gt;=Rates!$F$14,'Claim Details'!$E$28&lt;=Rates!$F$15,'Claim Details'!$E$19="Yes"),Rates!$G$17,IF(AND(C202="A",'Claim Details'!$E$28&gt;=Rates!$F$14,'Claim Details'!$E$28&lt;=Rates!$F$15,'Claim Details'!$E$19="No"),Rates!$F$17,IF(AND(C202="A",'Claim Details'!$E$28&gt;=Rates!$H$14,'Claim Details'!$E$28&lt;=Rates!$H$15,'Claim Details'!$E$19="Yes"),Rates!$I$17,IF(AND(C202="A",'Claim Details'!$E$28&gt;=Rates!$H$14,'Claim Details'!$E$28&lt;=Rates!$H$15,'Claim Details'!$E$19="No"),Rates!$H$17,IF(AND(C202="A",'Claim Details'!$E$28&gt;=Rates!$J$14,'Claim Details'!$E$28&lt;=Rates!$J$15,'Claim Details'!$E$19="Yes"),Rates!$K$17,IF(AND(C202="A",'Claim Details'!$E$28&gt;=Rates!$J$14,'Claim Details'!$E$28&lt;=Rates!$J$15,'Claim Details'!$E$19="No"),Rates!$J$17,IF(AND(C202="B",'Claim Details'!$E$28&gt;=Rates!$D$14,'Claim Details'!$E$28&lt;=Rates!$D$15,'Claim Details'!$E$19="Yes"),Rates!$E$18,IF(AND(C202="B",'Claim Details'!$E$28&gt;=Rates!$D$14,'Claim Details'!$E$28&lt;=Rates!$D$15,'Claim Details'!$E$19="No"),Rates!$D$18,IF(AND(C202="B",'Claim Details'!$E$28&gt;=Rates!$F$14,'Claim Details'!$E$28&lt;=Rates!$F$15,'Claim Details'!$E$19="Yes"),Rates!$G$18,IF(AND(C202="B",'Claim Details'!$E$28&gt;=Rates!$F$14,'Claim Details'!$E$28&lt;=Rates!$F$15,'Claim Details'!$E$19="No"),Rates!$F$18,IF(AND(C202="B",'Claim Details'!$E$28&gt;=Rates!$H$14,'Claim Details'!$E$28&lt;=Rates!$H$15,'Claim Details'!$E$19="Yes"),Rates!$I$18,IF(AND(C202="B",'Claim Details'!$E$28&gt;=Rates!$H$14,'Claim Details'!$E$28&lt;=Rates!$H$15,'Claim Details'!$E$19="No"),Rates!$H$18,IF(AND(C202="B",'Claim Details'!$E$28&gt;=Rates!$J$14,'Claim Details'!$E$28&lt;=Rates!$J$15,'Claim Details'!$E$19="Yes"),Rates!$K$18,IF(AND(C202="B",'Claim Details'!$E$28&gt;=Rates!$J$14,'Claim Details'!$E$28&lt;=Rates!$J$15,'Claim Details'!$E$19="No"),Rates!$J$18,IF(AND(C202="C",'Claim Details'!$E$28&gt;=Rates!$D$14,'Claim Details'!$E$28&lt;=Rates!$D$15,'Claim Details'!$E$19="Yes"),Rates!$E$19,IF(AND(C202="C",'Claim Details'!$E$28&gt;=Rates!$D$14,'Claim Details'!$E$28&lt;=Rates!$D$15,'Claim Details'!$E$19="No"),Rates!$D$19,IF(AND(C202="C",'Claim Details'!$E$28&gt;=Rates!$F$14,'Claim Details'!$E$28&lt;=Rates!$F$15,'Claim Details'!$E$19="Yes"),Rates!$G$19,IF(AND(C202="C",'Claim Details'!$E$28&gt;=Rates!$F$14,'Claim Details'!$E$28&lt;=Rates!$F$15,'Claim Details'!$E$19="No"),Rates!$F$19,IF(AND(C202="C",'Claim Details'!$E$28&gt;=Rates!$H$14,'Claim Details'!$E$28&lt;=Rates!$H$15,'Claim Details'!$E$19="Yes"),Rates!$I$19,IF(AND(C202="C",'Claim Details'!$E$28&gt;=Rates!$H$14,'Claim Details'!$E$28&lt;=Rates!$H$15,'Claim Details'!$E$19="No"),Rates!$H$19,IF(AND(C202="C",'Claim Details'!$E$28&gt;=Rates!$J$14,'Claim Details'!$E$28&lt;=Rates!$J$15,'Claim Details'!$E$19="Yes"),Rates!$K$19,IF(AND(C202="C",'Claim Details'!$E$28&gt;=Rates!$J$14,'Claim Details'!$E$28&lt;=Rates!$J$15,'Claim Details'!$E$19="No"),Rates!$J$19,"£0.00"))))))))))))))))))))))))</f>
        <v>£0.00</v>
      </c>
      <c r="AT202" s="189" t="str">
        <f>IF(AND(C202="A",'Claim Details'!$E$28&gt;=Rates!$D$14,'Claim Details'!$E$28&lt;=Rates!$D$15,'Claim Details'!$E$19="Yes"),Rates!$E$25,IF(AND(C202="A",'Claim Details'!$E$28&gt;=Rates!$D$14,'Claim Details'!$E$28&lt;=Rates!$D$15,'Claim Details'!$E$19="No"),Rates!$D$25,IF(AND(C202="A",'Claim Details'!$E$28&gt;=Rates!$F$14,'Claim Details'!$E$28&lt;=Rates!$F$15,'Claim Details'!$E$19="Yes"),Rates!$G$25,IF(AND(C202="A",'Claim Details'!$E$28&gt;=Rates!$F$14,'Claim Details'!$E$28&lt;=Rates!$F$15,'Claim Details'!$E$19="No"),Rates!$F$25,IF(AND(C202="A",'Claim Details'!$E$28&gt;=Rates!$H$14,'Claim Details'!$E$28&lt;=Rates!$H$15,'Claim Details'!$E$19="Yes"),Rates!$I$25,IF(AND(C202="A",'Claim Details'!$E$28&gt;=Rates!$H$14,'Claim Details'!$E$28&lt;=Rates!$H$15,'Claim Details'!$E$19="No"),Rates!$H$25,IF(AND(C202="A",'Claim Details'!$E$28&gt;=Rates!$J$14,'Claim Details'!$E$28&lt;=Rates!$J$15,'Claim Details'!$E$19="Yes"),Rates!$K$25,IF(AND(C202="A",'Claim Details'!$E$28&gt;=Rates!$J$14,'Claim Details'!$E$28&lt;=Rates!$J$15,'Claim Details'!$E$19="No"),Rates!$J$25,IF(AND(C202="B",'Claim Details'!$E$28&gt;=Rates!$D$14,'Claim Details'!$E$28&lt;=Rates!$D$15,'Claim Details'!$E$19="Yes"),Rates!$E$26,IF(AND(C202="B",'Claim Details'!$E$28&gt;=Rates!$D$14,'Claim Details'!$E$28&lt;=Rates!$D$15,'Claim Details'!$E$19="No"),Rates!$D$26,IF(AND(C202="B",'Claim Details'!$E$28&gt;=Rates!$F$14,'Claim Details'!$E$28&lt;=Rates!$F$15,'Claim Details'!$E$19="Yes"),Rates!$G$26,IF(AND(C202="B",'Claim Details'!$E$28&gt;=Rates!$F$14,'Claim Details'!$E$28&lt;=Rates!$F$15,'Claim Details'!$E$19="No"),Rates!$F$26,IF(AND(C202="B",'Claim Details'!$E$28&gt;=Rates!$H$14,'Claim Details'!$E$28&lt;=Rates!$H$15,'Claim Details'!$E$19="Yes"),Rates!$I$26,IF(AND(C202="B",'Claim Details'!$E$28&gt;=Rates!$H$14,'Claim Details'!$E$28&lt;=Rates!$H$15,'Claim Details'!$E$19="No"),Rates!$H$26,IF(AND(C202="B",'Claim Details'!$E$28&gt;=Rates!$J$14,'Claim Details'!$E$28&lt;=Rates!$J$15,'Claim Details'!$E$19="Yes"),Rates!$K$26,IF(AND(C202="B",'Claim Details'!$E$28&gt;=Rates!$J$14,'Claim Details'!$E$28&lt;=Rates!$J$15,'Claim Details'!$E$19="No"),Rates!$J$26,IF(AND(C202="C",'Claim Details'!$E$28&gt;=Rates!$D$14,'Claim Details'!$E$28&lt;=Rates!$D$15,'Claim Details'!$E$19="Yes"),Rates!$E$27,IF(AND(C202="C",'Claim Details'!$E$28&gt;=Rates!$D$14,'Claim Details'!$E$28&lt;=Rates!$D$15,'Claim Details'!$E$19="No"),Rates!$D$27,IF(AND(C202="C",'Claim Details'!$E$28&gt;=Rates!$F$14,'Claim Details'!$E$28&lt;=Rates!$F$15,'Claim Details'!$E$19="Yes"),Rates!$G$27,IF(AND(C202="C",'Claim Details'!$E$28&gt;=Rates!$F$14,'Claim Details'!$E$28&lt;=Rates!$F$15,'Claim Details'!$E$19="No"),Rates!$F$27,IF(AND(C202="C",'Claim Details'!$E$28&gt;=Rates!$H$14,'Claim Details'!$E$28&lt;=Rates!$H$15,'Claim Details'!$E$19="Yes"),Rates!$I$27,IF(AND(C202="C",'Claim Details'!$E$28&gt;=Rates!$H$14,'Claim Details'!$E$28&lt;=Rates!$H$15,'Claim Details'!$E$19="No"),Rates!$H$27,IF(AND(C202="C",'Claim Details'!$E$28&gt;=Rates!$J$14,'Claim Details'!$E$28&lt;=Rates!$J$15,'Claim Details'!$E$19="Yes"),Rates!$K$27,IF(AND(C202="C",'Claim Details'!$E$28&gt;=Rates!$J$14,'Claim Details'!$E$28&lt;=Rates!$J$15,'Claim Details'!$E$19="No"),Rates!$J$27,"£0.00"))))))))))))))))))))))))</f>
        <v>£0.00</v>
      </c>
      <c r="AU202" s="191" t="str">
        <f>IF(AND(C202="A",'Claim Details'!$E$28&gt;=Rates!$D$14,'Claim Details'!$E$28&lt;=Rates!$D$15,'Claim Details'!$E$19="Yes"),Rates!$E$20,IF(AND(C202="A",'Claim Details'!$E$28&gt;=Rates!$D$14,'Claim Details'!$E$28&lt;=Rates!$D$15,'Claim Details'!$E$19="No"),Rates!$D$20,IF(AND(C202="A",'Claim Details'!$E$28&gt;=Rates!$F$14,'Claim Details'!$E$28&lt;=Rates!$F$15,'Claim Details'!$E$19="Yes"),Rates!$G$20,IF(AND(C202="A",'Claim Details'!$E$28&gt;=Rates!$F$14,'Claim Details'!$E$28&lt;=Rates!$F$15,'Claim Details'!$E$19="No"),Rates!$F$20,IF(AND(C202="A",'Claim Details'!$E$28&gt;=Rates!$H$14,'Claim Details'!$E$28&lt;=Rates!$H$15,'Claim Details'!$E$19="Yes"),Rates!$I$20,IF(AND(C202="A",'Claim Details'!$E$28&gt;=Rates!$H$14,'Claim Details'!$E$28&lt;=Rates!$H$15,'Claim Details'!$E$19="No"),Rates!$H$20,IF(AND(C202="A",'Claim Details'!$E$28&gt;=Rates!$J$14,'Claim Details'!$E$28&lt;=Rates!$J$15,'Claim Details'!$E$19="Yes"),Rates!$K$20,IF(AND(C202="A",'Claim Details'!$E$28&gt;=Rates!$J$14,'Claim Details'!$E$28&lt;=Rates!$J$15,'Claim Details'!$E$19="No"),Rates!$J$20,IF(AND(C202="B",'Claim Details'!$E$28&gt;=Rates!$D$14,'Claim Details'!$E$28&lt;=Rates!$D$15,'Claim Details'!$E$19="Yes"),Rates!$E$21,IF(AND(C202="B",'Claim Details'!$E$28&gt;=Rates!$D$14,'Claim Details'!$E$28&lt;=Rates!$D$15,'Claim Details'!$E$19="No"),Rates!$D$21,IF(AND(C202="B",'Claim Details'!$E$28&gt;=Rates!$F$14,'Claim Details'!$E$28&lt;=Rates!$F$15,'Claim Details'!$E$19="Yes"),Rates!$G$21,IF(AND(C202="B",'Claim Details'!$E$28&gt;=Rates!$F$14,'Claim Details'!$E$28&lt;=Rates!$F$15,'Claim Details'!$E$19="No"),Rates!$F$21,IF(AND(C202="B",'Claim Details'!$E$28&gt;=Rates!$H$14,'Claim Details'!$E$28&lt;=Rates!$H$15,'Claim Details'!$E$19="Yes"),Rates!$I$21,IF(AND(C202="B",'Claim Details'!$E$28&gt;=Rates!$H$14,'Claim Details'!$E$28&lt;=Rates!$H$15,'Claim Details'!$E$19="No"),Rates!$H$21,IF(AND(C202="B",'Claim Details'!$E$28&gt;=Rates!$J$14,'Claim Details'!$E$28&lt;=Rates!$J$15,'Claim Details'!$E$19="Yes"),Rates!$K$21,IF(AND(C202="B",'Claim Details'!$E$28&gt;=Rates!$J$14,'Claim Details'!$E$28&lt;=Rates!$J$15,'Claim Details'!$E$19="No"),Rates!$J$21,"£0.00"))))))))))))))))</f>
        <v>£0.00</v>
      </c>
      <c r="AV202" s="191" t="str">
        <f>IF(AND(C202="A",'Claim Details'!$E$28&gt;=Rates!$D$14,'Claim Details'!$E$28&lt;=Rates!$D$15,'Claim Details'!$E$19="Yes"),Rates!$E$22,IF(AND(C202="A",'Claim Details'!$E$28&gt;=Rates!$D$14,'Claim Details'!$E$28&lt;=Rates!$D$15,'Claim Details'!$E$19="No"),Rates!$D$22,IF(AND(C202="A",'Claim Details'!$E$28&gt;=Rates!$F$14,'Claim Details'!$E$28&lt;=Rates!$F$15,'Claim Details'!$E$19="Yes"),Rates!$G$22,IF(AND(C202="A",'Claim Details'!$E$28&gt;=Rates!$F$14,'Claim Details'!$E$28&lt;=Rates!$F$15,'Claim Details'!$E$19="No"),Rates!$F$22,IF(AND(C202="A",'Claim Details'!$E$28&gt;=Rates!$H$14,'Claim Details'!$E$28&lt;=Rates!$H$15,'Claim Details'!$E$19="Yes"),Rates!$I$22,IF(AND(C202="A",'Claim Details'!$E$28&gt;=Rates!$H$14,'Claim Details'!$E$28&lt;=Rates!$H$15,'Claim Details'!$E$19="No"),Rates!$H$22,IF(AND(C202="A",'Claim Details'!$E$28&gt;=Rates!$J$14,'Claim Details'!$E$28&lt;=Rates!$J$15,'Claim Details'!$E$19="Yes"),Rates!$K$22,IF(AND(C202="A",'Claim Details'!$E$28&gt;=Rates!$J$14,'Claim Details'!$E$28&lt;=Rates!$J$15,'Claim Details'!$E$19="No"),Rates!$J$22,IF(AND(C202="B",'Claim Details'!$E$28&gt;=Rates!$D$14,'Claim Details'!$E$28&lt;=Rates!$D$15,'Claim Details'!$E$19="Yes"),Rates!$E$23,IF(AND(C202="B",'Claim Details'!$E$28&gt;=Rates!$D$14,'Claim Details'!$E$28&lt;=Rates!$D$15,'Claim Details'!$E$19="No"),Rates!$D$23,IF(AND(C202="B",'Claim Details'!$E$28&gt;=Rates!$F$14,'Claim Details'!$E$28&lt;=Rates!$F$15,'Claim Details'!$E$19="Yes"),Rates!$G$23,IF(AND(C202="B",'Claim Details'!$E$28&gt;=Rates!$F$14,'Claim Details'!$E$28&lt;=Rates!$F$15,'Claim Details'!$E$19="No"),Rates!$F$23,IF(AND(C202="B",'Claim Details'!$E$28&gt;=Rates!$H$14,'Claim Details'!$E$28&lt;=Rates!$H$15,'Claim Details'!$E$19="Yes"),Rates!$I$23,IF(AND(C202="B",'Claim Details'!$E$28&gt;=Rates!$H$14,'Claim Details'!$E$28&lt;=Rates!$H$15,'Claim Details'!$E$19="No"),Rates!$H$23,IF(AND(C202="B",'Claim Details'!$E$28&gt;=Rates!$J$14,'Claim Details'!$E$28&lt;=Rates!$J$15,'Claim Details'!$E$19="Yes"),Rates!$K$23,IF(AND(C202="B",'Claim Details'!$E$28&gt;=Rates!$J$14,'Claim Details'!$E$28&lt;=Rates!$J$15,'Claim Details'!$E$19="No"),Rates!$J$23,IF(AND(C202="C",'Claim Details'!$E$28&gt;=Rates!$D$14,'Claim Details'!$E$28&lt;=Rates!$D$15,'Claim Details'!$E$19="Yes"),Rates!$E$24,IF(AND(C202="C",'Claim Details'!$E$28&gt;=Rates!$D$14,'Claim Details'!$E$28&lt;=Rates!$D$15,'Claim Details'!$E$19="No"),Rates!$D$24,IF(AND(C202="C",'Claim Details'!$E$28&gt;=Rates!$F$14,'Claim Details'!$E$28&lt;=Rates!$F$15,'Claim Details'!$E$19="Yes"),Rates!$G$24,IF(AND(C202="C",'Claim Details'!$E$28&gt;=Rates!$F$14,'Claim Details'!$E$28&lt;=Rates!$F$15,'Claim Details'!$E$19="No"),Rates!$F$24,IF(AND(C202="C",'Claim Details'!$E$28&gt;=Rates!$H$14,'Claim Details'!$E$28&lt;=Rates!$H$15,'Claim Details'!$E$19="Yes"),Rates!$I$24,IF(AND(C202="C",'Claim Details'!$E$28&gt;=Rates!$H$14,'Claim Details'!$E$28&lt;=Rates!$H$15,'Claim Details'!$E$19="No"),Rates!$H$24,IF(AND(C202="C",'Claim Details'!$E$28&gt;=Rates!$J$14,'Claim Details'!$E$28&lt;=Rates!$J$15,'Claim Details'!$E$19="Yes"),Rates!$K$24,IF(AND(C202="C",'Claim Details'!$E$28&gt;=Rates!$J$14,'Claim Details'!$E$28&lt;=Rates!$J$15,'Claim Details'!$E$19="No"),Rates!$J$24,"£0.00"))))))))))))))))))))))))</f>
        <v>£0.00</v>
      </c>
      <c r="AW202" s="1"/>
      <c r="AX202" s="189" t="str">
        <f>IF(AND(U202="A",'Claim Details'!$I$28&gt;=Rates!$D$14,'Claim Details'!$I$28&lt;=Rates!$D$15,'Claim Details'!$I$19="Yes"),Rates!$J$17,IF(AND(U202="A",'Claim Details'!$I$28&gt;=Rates!$D$14,'Claim Details'!$I$28&lt;=Rates!$D$15,'Claim Details'!$I$19="No"),Rates!$D$17,IF(AND(U202="A",'Claim Details'!$I$28&gt;=Rates!$F$14,'Claim Details'!$I$28&lt;=Rates!$F$15,'Claim Details'!$I$19="Yes"),Rates!$G$17,IF(AND(U202="A",'Claim Details'!$I$28&gt;=Rates!$F$14,'Claim Details'!$I$28&lt;=Rates!$F$15,'Claim Details'!$I$19="No"),Rates!$F$17,IF(AND(U202="A",'Claim Details'!$I$28&gt;=Rates!$H$14,'Claim Details'!$I$28&lt;=Rates!$H$15,'Claim Details'!$I$19="Yes"),Rates!$I$17,IF(AND(U202="A",'Claim Details'!$I$28&gt;=Rates!$H$14,'Claim Details'!$I$28&lt;=Rates!$H$15,'Claim Details'!$I$19="No"),Rates!$H$17,IF(AND(U202="A",'Claim Details'!$I$28&gt;=Rates!$J$14,'Claim Details'!$I$28&lt;=Rates!$J$15,'Claim Details'!$I$19="Yes"),Rates!$K$17,IF(AND(U202="A",'Claim Details'!$I$28&gt;=Rates!$J$14,'Claim Details'!$I$28&lt;=Rates!$J$15,'Claim Details'!$I$19="No"),Rates!$J$17,IF(AND(U202="B",'Claim Details'!$I$28&gt;=Rates!$D$14,'Claim Details'!$I$28&lt;=Rates!$D$15,'Claim Details'!$I$19="Yes"),Rates!$E$18,IF(AND(U202="B",'Claim Details'!$I$28&gt;=Rates!$D$14,'Claim Details'!$I$28&lt;=Rates!$D$15,'Claim Details'!$I$19="No"),Rates!$D$18,IF(AND(U202="B",'Claim Details'!$I$28&gt;=Rates!$F$14,'Claim Details'!$I$28&lt;=Rates!$F$15,'Claim Details'!$I$19="Yes"),Rates!$G$18,IF(AND(U202="B",'Claim Details'!$I$28&gt;=Rates!$F$14,'Claim Details'!$I$28&lt;=Rates!$F$15,'Claim Details'!$I$19="No"),Rates!$F$18,IF(AND(U202="B",'Claim Details'!$I$28&gt;=Rates!$H$14,'Claim Details'!$I$28&lt;=Rates!$H$15,'Claim Details'!$I$19="Yes"),Rates!$I$18,IF(AND(U202="B",'Claim Details'!$I$28&gt;=Rates!$H$14,'Claim Details'!$I$28&lt;=Rates!$H$15,'Claim Details'!$I$19="No"),Rates!$H$18,IF(AND(U202="B",'Claim Details'!$I$28&gt;=Rates!$J$14,'Claim Details'!$I$28&lt;=Rates!$J$15,'Claim Details'!$I$19="Yes"),Rates!$K$18,IF(AND(U202="B",'Claim Details'!$I$28&gt;=Rates!$J$14,'Claim Details'!$I$28&lt;=Rates!$J$15,'Claim Details'!$I$19="No"),Rates!$J$18,IF(AND(U202="C",'Claim Details'!$I$28&gt;=Rates!$D$14,'Claim Details'!$I$28&lt;=Rates!$D$15,'Claim Details'!$I$19="Yes"),Rates!$E$19,IF(AND(U202="C",'Claim Details'!$I$28&gt;=Rates!$D$14,'Claim Details'!$I$28&lt;=Rates!$D$15,'Claim Details'!$I$19="No"),Rates!$D$19,IF(AND(U202="C",'Claim Details'!$I$28&gt;=Rates!$F$14,'Claim Details'!$I$28&lt;=Rates!$F$15,'Claim Details'!$I$19="Yes"),Rates!$G$19,IF(AND(U202="C",'Claim Details'!$I$28&gt;=Rates!$F$14,'Claim Details'!$I$28&lt;=Rates!$F$15,'Claim Details'!$I$19="No"),Rates!$F$19,IF(AND(U202="C",'Claim Details'!$I$28&gt;=Rates!$H$14,'Claim Details'!$I$28&lt;=Rates!$H$15,'Claim Details'!$I$19="Yes"),Rates!$I$19,IF(AND(U202="C",'Claim Details'!$I$28&gt;=Rates!$H$14,'Claim Details'!$I$28&lt;=Rates!$H$15,'Claim Details'!$I$19="No"),Rates!$H$19,IF(AND(U202="C",'Claim Details'!$I$28&gt;=Rates!$J$14,'Claim Details'!$I$28&lt;=Rates!$J$15,'Claim Details'!$I$19="Yes"),Rates!$K$19,IF(AND(U202="C",'Claim Details'!$I$28&gt;=Rates!$J$14,'Claim Details'!$I$28&lt;=Rates!$J$15,'Claim Details'!$I$19="No"),Rates!$J$19,"£0.00"))))))))))))))))))))))))</f>
        <v>£0.00</v>
      </c>
      <c r="AY202" s="189" t="str">
        <f>IF(AND(C202="A",'Claim Details'!$I$28&gt;=Rates!$D$14,'Claim Details'!$I$28&lt;=Rates!$D$15,'Claim Details'!$I$19="Yes"),Rates!$J$25,IF(AND(C202="A",'Claim Details'!$I$28&gt;=Rates!$D$14,'Claim Details'!$I$28&lt;=Rates!$D$15,'Claim Details'!$I$19="No"),Rates!$D$25,IF(AND(C202="A",'Claim Details'!$I$28&gt;=Rates!$F$14,'Claim Details'!$I$28&lt;=Rates!$F$15,'Claim Details'!$I$19="Yes"),Rates!$G$25,IF(AND(C202="A",'Claim Details'!$I$28&gt;=Rates!$F$14,'Claim Details'!$I$28&lt;=Rates!$F$15,'Claim Details'!$I$19="No"),Rates!$F$25,IF(AND(C202="A",'Claim Details'!$I$28&gt;=Rates!$H$14,'Claim Details'!$I$28&lt;=Rates!$H$15,'Claim Details'!$I$19="Yes"),Rates!$I$25,IF(AND(C202="A",'Claim Details'!$I$28&gt;=Rates!$H$14,'Claim Details'!$I$28&lt;=Rates!$H$15,'Claim Details'!$I$19="No"),Rates!$H$25,IF(AND(C202="A",'Claim Details'!$I$28&gt;=Rates!$J$14,'Claim Details'!$I$28&lt;=Rates!$J$15,'Claim Details'!$I$19="Yes"),Rates!$K$25,IF(AND(C202="A",'Claim Details'!$I$28&gt;=Rates!$J$14,'Claim Details'!$I$28&lt;=Rates!$J$15,'Claim Details'!$I$19="No"),Rates!$J$25,IF(AND(C202="B",'Claim Details'!$I$28&gt;=Rates!$D$14,'Claim Details'!$I$28&lt;=Rates!$D$15,'Claim Details'!$I$19="Yes"),Rates!$E$26,IF(AND(C202="B",'Claim Details'!$I$28&gt;=Rates!$D$14,'Claim Details'!$I$28&lt;=Rates!$D$15,'Claim Details'!$I$19="No"),Rates!$D$26,IF(AND(C202="B",'Claim Details'!$I$28&gt;=Rates!$F$14,'Claim Details'!$I$28&lt;=Rates!$F$15,'Claim Details'!$I$19="Yes"),Rates!$G$26,IF(AND(C202="B",'Claim Details'!$I$28&gt;=Rates!$F$14,'Claim Details'!$I$28&lt;=Rates!$F$15,'Claim Details'!$I$19="No"),Rates!$F$26,IF(AND(C202="B",'Claim Details'!$I$28&gt;=Rates!$H$14,'Claim Details'!$I$28&lt;=Rates!$H$15,'Claim Details'!$I$19="Yes"),Rates!$I$26,IF(AND(C202="B",'Claim Details'!$I$28&gt;=Rates!$H$14,'Claim Details'!$I$28&lt;=Rates!$H$15,'Claim Details'!$I$19="No"),Rates!$H$26,IF(AND(C202="B",'Claim Details'!$I$28&gt;=Rates!$J$14,'Claim Details'!$I$28&lt;=Rates!$J$15,'Claim Details'!$I$19="Yes"),Rates!$K$26,IF(AND(C202="B",'Claim Details'!$I$28&gt;=Rates!$J$14,'Claim Details'!$I$28&lt;=Rates!$J$15,'Claim Details'!$I$19="No"),Rates!$J$26,IF(AND(C202="C",'Claim Details'!$I$28&gt;=Rates!$D$14,'Claim Details'!$I$28&lt;=Rates!$D$15,'Claim Details'!$I$19="Yes"),Rates!$E$27,IF(AND(C202="C",'Claim Details'!$I$28&gt;=Rates!$D$14,'Claim Details'!$I$28&lt;=Rates!$D$15,'Claim Details'!$I$19="No"),Rates!$D$27,IF(AND(C202="C",'Claim Details'!$I$28&gt;=Rates!$F$14,'Claim Details'!$I$28&lt;=Rates!$F$15,'Claim Details'!$I$19="Yes"),Rates!$G$27,IF(AND(C202="C",'Claim Details'!$I$28&gt;=Rates!$F$14,'Claim Details'!$I$28&lt;=Rates!$F$15,'Claim Details'!$I$19="No"),Rates!$F$27,IF(AND(C202="C",'Claim Details'!$I$28&gt;=Rates!$H$14,'Claim Details'!$I$28&lt;=Rates!$H$15,'Claim Details'!$I$19="Yes"),Rates!$I$27,IF(AND(C202="C",'Claim Details'!$I$28&gt;=Rates!$H$14,'Claim Details'!$I$28&lt;=Rates!$H$15,'Claim Details'!$I$19="No"),Rates!$H$27,IF(AND(C202="C",'Claim Details'!$I$28&gt;=Rates!$J$14,'Claim Details'!$I$28&lt;=Rates!$J$15,'Claim Details'!$I$19="Yes"),Rates!$K$27,IF(AND(C202="C",'Claim Details'!$I$28&gt;=Rates!$J$14,'Claim Details'!$I$28&lt;=Rates!$J$15,'Claim Details'!$I$19="No"),Rates!$J$27,"£0.00"))))))))))))))))))))))))</f>
        <v>£0.00</v>
      </c>
      <c r="AZ202" s="189" t="str">
        <f>IF(AND(C202="A",'Claim Details'!$I$28&gt;=Rates!$D$14,'Claim Details'!$I$28&lt;=Rates!$D$15,'Claim Details'!$I$19="Yes"),Rates!$E$20,IF(AND(C202="A",'Claim Details'!$I$28&gt;=Rates!$D$14,'Claim Details'!$I$28&lt;=Rates!$D$15,'Claim Details'!$I$19="No"),Rates!$D$20,IF(AND(C202="A",'Claim Details'!$I$28&gt;=Rates!$F$14,'Claim Details'!$I$28&lt;=Rates!$F$15,'Claim Details'!$I$19="Yes"),Rates!$G$20,IF(AND(C202="A",'Claim Details'!$I$28&gt;=Rates!$F$14,'Claim Details'!$I$28&lt;=Rates!$F$15,'Claim Details'!$I$19="No"),Rates!$F$20,IF(AND(C202="A",'Claim Details'!$I$28&gt;=Rates!$H$14,'Claim Details'!$I$28&lt;=Rates!$H$15,'Claim Details'!$I$19="Yes"),Rates!$I$20,IF(AND(C202="A",'Claim Details'!$I$28&gt;=Rates!$H$14,'Claim Details'!$I$28&lt;=Rates!$H$15,'Claim Details'!$I$19="No"),Rates!$H$20,IF(AND(C202="A",'Claim Details'!$I$28&gt;=Rates!$J$14,'Claim Details'!$I$28&lt;=Rates!$J$15,'Claim Details'!$I$19="Yes"),Rates!$K$20,IF(AND(C202="A",'Claim Details'!$I$28&gt;=Rates!$J$14,'Claim Details'!$I$28&lt;=Rates!$J$15,'Claim Details'!$I$19="No"),Rates!$J$20,IF(AND(C202="B",'Claim Details'!$I$28&gt;=Rates!$D$14,'Claim Details'!$I$28&lt;=Rates!$D$15,'Claim Details'!$I$19="Yes"),Rates!$E$21,IF(AND(C202="B",'Claim Details'!$I$28&gt;=Rates!$D$14,'Claim Details'!$I$28&lt;=Rates!$D$15,'Claim Details'!$I$19="No"),Rates!$D$21,IF(AND(C202="B",'Claim Details'!$I$28&gt;=Rates!$F$14,'Claim Details'!$I$28&lt;=Rates!$F$15,'Claim Details'!$I$19="Yes"),Rates!$G$21,IF(AND(C202="B",'Claim Details'!$I$28&gt;=Rates!$F$14,'Claim Details'!$I$28&lt;=Rates!$F$15,'Claim Details'!$I$19="No"),Rates!$F$21,IF(AND(C202="B",'Claim Details'!$I$28&gt;=Rates!$H$14,'Claim Details'!$I$28&lt;=Rates!$H$15,'Claim Details'!$I$19="Yes"),Rates!$I$21,IF(AND(C202="B",'Claim Details'!$I$28&gt;=Rates!$H$14,'Claim Details'!$I$28&lt;=Rates!$H$15,'Claim Details'!$I$19="No"),Rates!$H$21,IF(AND(C202="B",'Claim Details'!$I$28&gt;=Rates!$J$14,'Claim Details'!$I$28&lt;=Rates!$J$15,'Claim Details'!$I$19="Yes"),Rates!$K$21,IF(AND(C202="B",'Claim Details'!$I$28&gt;=Rates!$J$14,'Claim Details'!$I$28&lt;=Rates!$J$15,'Claim Details'!$I$19="No"),Rates!$J$21,"£0.00"))))))))))))))))</f>
        <v>£0.00</v>
      </c>
      <c r="BA202" s="189" t="str">
        <f>IF(AND(C202="A",'Claim Details'!$I$28&gt;=Rates!$D$14,'Claim Details'!$I$28&lt;=Rates!$D$15,'Claim Details'!$I$19="Yes"),Rates!$E$22,IF(AND(C202="A",'Claim Details'!$I$28&gt;=Rates!$D$14,'Claim Details'!$I$28&lt;=Rates!$D$15,'Claim Details'!$I$19="No"),Rates!$D$22,IF(AND(C202="A",'Claim Details'!$I$28&gt;=Rates!$F$14,'Claim Details'!$I$28&lt;=Rates!$F$15,'Claim Details'!$I$19="Yes"),Rates!$G$22,IF(AND(C202="A",'Claim Details'!$I$28&gt;=Rates!$F$14,'Claim Details'!$I$28&lt;=Rates!$F$15,'Claim Details'!$I$19="No"),Rates!$F$22,IF(AND(C202="A",'Claim Details'!$I$28&gt;=Rates!$H$14,'Claim Details'!$I$28&lt;=Rates!$H$15,'Claim Details'!$I$19="Yes"),Rates!$I$22,IF(AND(C202="A",'Claim Details'!$I$28&gt;=Rates!$H$14,'Claim Details'!$I$28&lt;=Rates!$H$15,'Claim Details'!$I$19="No"),Rates!$H$22,IF(AND(C202="A",'Claim Details'!$I$28&gt;=Rates!$J$14,'Claim Details'!$I$28&lt;=Rates!$J$15,'Claim Details'!$I$19="Yes"),Rates!$K$22,IF(AND(C202="A",'Claim Details'!$I$28&gt;=Rates!$J$14,'Claim Details'!$I$28&lt;=Rates!$J$15,'Claim Details'!$I$19="No"),Rates!$J$22,IF(AND(C202="B",'Claim Details'!$I$28&gt;=Rates!$D$14,'Claim Details'!$I$28&lt;=Rates!$D$15,'Claim Details'!$I$19="Yes"),Rates!$E$23,IF(AND(C202="B",'Claim Details'!$I$28&gt;=Rates!$D$14,'Claim Details'!$I$28&lt;=Rates!$D$15,'Claim Details'!$I$19="No"),Rates!$D$23,IF(AND(C202="B",'Claim Details'!$I$28&gt;=Rates!$F$14,'Claim Details'!$I$28&lt;=Rates!$F$15,'Claim Details'!$I$19="Yes"),Rates!$G$23,IF(AND(C202="B",'Claim Details'!$I$28&gt;=Rates!$F$14,'Claim Details'!$I$28&lt;=Rates!$F$15,'Claim Details'!$I$19="No"),Rates!$F$23,IF(AND(C202="B",'Claim Details'!$I$28&gt;=Rates!$H$14,'Claim Details'!$I$28&lt;=Rates!$H$15,'Claim Details'!$I$19="Yes"),Rates!$I$23,IF(AND(C202="B",'Claim Details'!$I$28&gt;=Rates!$H$14,'Claim Details'!$I$28&lt;=Rates!$H$15,'Claim Details'!$I$19="No"),Rates!$H$23,IF(AND(C202="B",'Claim Details'!$I$28&gt;=Rates!$J$14,'Claim Details'!$I$28&lt;=Rates!$J$15,'Claim Details'!$I$19="Yes"),Rates!$K$23,IF(AND(C202="B",'Claim Details'!$I$28&gt;=Rates!$J$14,'Claim Details'!$I$28&lt;=Rates!$J$15,'Claim Details'!$I$19="No"),Rates!$J$23,IF(AND(C202="C",'Claim Details'!$I$28&gt;=Rates!$D$14,'Claim Details'!$I$28&lt;=Rates!$D$15,'Claim Details'!$I$19="Yes"),Rates!$E$24,IF(AND(C202="C",'Claim Details'!$I$28&gt;=Rates!$D$14,'Claim Details'!$I$28&lt;=Rates!$D$15,'Claim Details'!$I$19="No"),Rates!$D$24,IF(AND(C202="C",'Claim Details'!$I$28&gt;=Rates!$F$14,'Claim Details'!$I$28&lt;=Rates!$F$15,'Claim Details'!$I$19="Yes"),Rates!$G$24,IF(AND(C202="C",'Claim Details'!$I$28&gt;=Rates!$F$14,'Claim Details'!$I$28&lt;=Rates!$F$15,'Claim Details'!$I$19="No"),Rates!$F$24,IF(AND(C202="C",'Claim Details'!$I$28&gt;=Rates!$H$14,'Claim Details'!$I$28&lt;=Rates!$H$15,'Claim Details'!$I$19="Yes"),Rates!$I$24,IF(AND(C202="C",'Claim Details'!$I$28&gt;=Rates!$H$14,'Claim Details'!$I$28&lt;=Rates!$H$15,'Claim Details'!$I$19="No"),Rates!$H$24,IF(AND(C202="C",'Claim Details'!$I$28&gt;=Rates!$J$14,'Claim Details'!$I$28&lt;=Rates!$J$15,'Claim Details'!$I$19="Yes"),Rates!$K$24,IF(AND(C202="C",'Claim Details'!$I$28&gt;=Rates!$J$14,'Claim Details'!$I$28&lt;=Rates!$J$15,'Claim Details'!$I$19="No"),Rates!$J$24,"£0.00"))))))))))))))))))))))))</f>
        <v>£0.00</v>
      </c>
      <c r="BB202" s="189" t="str">
        <f t="shared" si="57"/>
        <v>£0.00</v>
      </c>
      <c r="BC202" s="1"/>
      <c r="BD202" s="189" t="str">
        <f>IF(AND(AE202="A",'Claim Details'!$I$28&gt;=Rates!$D$14,'Claim Details'!$I$28&lt;=Rates!$D$15,'Claim Details'!$I$19="Yes"),Rates!$J$17,IF(AND(AE202="A",'Claim Details'!$I$28&gt;=Rates!$D$14,'Claim Details'!$I$28&lt;=Rates!$D$15,'Claim Details'!$I$19="No"),Rates!$D$17,IF(AND(AE202="A",'Claim Details'!$I$28&gt;=Rates!$F$14,'Claim Details'!$I$28&lt;=Rates!$F$15,'Claim Details'!$I$19="Yes"),Rates!$G$17,IF(AND(AE202="A",'Claim Details'!$I$28&gt;=Rates!$F$14,'Claim Details'!$I$28&lt;=Rates!$F$15,'Claim Details'!$I$19="No"),Rates!$F$17,IF(AND(AE202="A",'Claim Details'!$I$28&gt;=Rates!$H$14,'Claim Details'!$I$28&lt;=Rates!$H$15,'Claim Details'!$I$19="Yes"),Rates!$I$17,IF(AND(AE202="A",'Claim Details'!$I$28&gt;=Rates!$H$14,'Claim Details'!$I$28&lt;=Rates!$H$15,'Claim Details'!$I$19="No"),Rates!$H$17,IF(AND(AE202="A",'Claim Details'!$I$28&gt;=Rates!$J$14,'Claim Details'!$I$28&lt;=Rates!$J$15,'Claim Details'!$I$19="Yes"),Rates!$K$17,IF(AND(AE202="A",'Claim Details'!$I$28&gt;=Rates!$J$14,'Claim Details'!$I$28&lt;=Rates!$J$15,'Claim Details'!$I$19="No"),Rates!$J$17,IF(AND(AE202="B",'Claim Details'!$I$28&gt;=Rates!$D$14,'Claim Details'!$I$28&lt;=Rates!$D$15,'Claim Details'!$I$19="Yes"),Rates!$E$18,IF(AND(AE202="B",'Claim Details'!$I$28&gt;=Rates!$D$14,'Claim Details'!$I$28&lt;=Rates!$D$15,'Claim Details'!$I$19="No"),Rates!$D$18,IF(AND(AE202="B",'Claim Details'!$I$28&gt;=Rates!$F$14,'Claim Details'!$I$28&lt;=Rates!$F$15,'Claim Details'!$I$19="Yes"),Rates!$G$18,IF(AND(AE202="B",'Claim Details'!$I$28&gt;=Rates!$F$14,'Claim Details'!$I$28&lt;=Rates!$F$15,'Claim Details'!$I$19="No"),Rates!$F$18,IF(AND(AE202="B",'Claim Details'!$I$28&gt;=Rates!$H$14,'Claim Details'!$I$28&lt;=Rates!$H$15,'Claim Details'!$I$19="Yes"),Rates!$I$18,IF(AND(AE202="B",'Claim Details'!$I$28&gt;=Rates!$H$14,'Claim Details'!$I$28&lt;=Rates!$H$15,'Claim Details'!$I$19="No"),Rates!$H$18,IF(AND(AE202="B",'Claim Details'!$I$28&gt;=Rates!$J$14,'Claim Details'!$I$28&lt;=Rates!$J$15,'Claim Details'!$I$19="Yes"),Rates!$K$18,IF(AND(AE202="B",'Claim Details'!$I$28&gt;=Rates!$J$14,'Claim Details'!$I$28&lt;=Rates!$J$15,'Claim Details'!$I$19="No"),Rates!$J$18,IF(AND(AE202="C",'Claim Details'!$I$28&gt;=Rates!$D$14,'Claim Details'!$I$28&lt;=Rates!$D$15,'Claim Details'!$I$19="Yes"),Rates!$E$19,IF(AND(AE202="C",'Claim Details'!$I$28&gt;=Rates!$D$14,'Claim Details'!$I$28&lt;=Rates!$D$15,'Claim Details'!$I$19="No"),Rates!$D$19,IF(AND(AE202="C",'Claim Details'!$I$28&gt;=Rates!$F$14,'Claim Details'!$I$28&lt;=Rates!$F$15,'Claim Details'!$I$19="Yes"),Rates!$G$19,IF(AND(AE202="C",'Claim Details'!$I$28&gt;=Rates!$F$14,'Claim Details'!$I$28&lt;=Rates!$F$15,'Claim Details'!$I$19="No"),Rates!$F$19,IF(AND(AE202="C",'Claim Details'!$I$28&gt;=Rates!$H$14,'Claim Details'!$I$28&lt;=Rates!$H$15,'Claim Details'!$I$19="Yes"),Rates!$I$19,IF(AND(AE202="C",'Claim Details'!$I$28&gt;=Rates!$H$14,'Claim Details'!$I$28&lt;=Rates!$H$15,'Claim Details'!$I$19="No"),Rates!$H$19,IF(AND(AE202="C",'Claim Details'!$I$28&gt;=Rates!$J$14,'Claim Details'!$I$28&lt;=Rates!$J$15,'Claim Details'!$I$19="Yes"),Rates!$K$19,IF(AND(AE202="C",'Claim Details'!$I$28&gt;=Rates!$J$14,'Claim Details'!$I$28&lt;=Rates!$J$15,'Claim Details'!$I$19="No"),Rates!$J$19,"£0.00"))))))))))))))))))))))))</f>
        <v>£0.00</v>
      </c>
      <c r="BE202" s="189" t="str">
        <f>IF(AND(AE202="A",'Claim Details'!$I$28&gt;=Rates!$D$14,'Claim Details'!$I$28&lt;=Rates!$D$15,'Claim Details'!$I$19="Yes"),Rates!$J$25,IF(AND(AE202="A",'Claim Details'!$I$28&gt;=Rates!$D$14,'Claim Details'!$I$28&lt;=Rates!$D$15,'Claim Details'!$I$19="No"),Rates!$D$25,IF(AND(AE202="A",'Claim Details'!$I$28&gt;=Rates!$F$14,'Claim Details'!$I$28&lt;=Rates!$F$15,'Claim Details'!$I$19="Yes"),Rates!$G$25,IF(AND(AE202="A",'Claim Details'!$I$28&gt;=Rates!$F$14,'Claim Details'!$I$28&lt;=Rates!$F$15,'Claim Details'!$I$19="No"),Rates!$F$25,IF(AND(AE202="A",'Claim Details'!$I$28&gt;=Rates!$H$14,'Claim Details'!$I$28&lt;=Rates!$H$15,'Claim Details'!$I$19="Yes"),Rates!$I$25,IF(AND(AE202="A",'Claim Details'!$I$28&gt;=Rates!$H$14,'Claim Details'!$I$28&lt;=Rates!$H$15,'Claim Details'!$I$19="No"),Rates!$H$25,IF(AND(AE202="A",'Claim Details'!$I$28&gt;=Rates!$J$14,'Claim Details'!$I$28&lt;=Rates!$J$15,'Claim Details'!$I$19="Yes"),Rates!$K$25,IF(AND(AE202="A",'Claim Details'!$I$28&gt;=Rates!$J$14,'Claim Details'!$I$28&lt;=Rates!$J$15,'Claim Details'!$I$19="No"),Rates!$J$25,IF(AND(AE202="B",'Claim Details'!$I$28&gt;=Rates!$D$14,'Claim Details'!$I$28&lt;=Rates!$D$15,'Claim Details'!$I$19="Yes"),Rates!$E$26,IF(AND(AE202="B",'Claim Details'!$I$28&gt;=Rates!$D$14,'Claim Details'!$I$28&lt;=Rates!$D$15,'Claim Details'!$I$19="No"),Rates!$D$26,IF(AND(AE202="B",'Claim Details'!$I$28&gt;=Rates!$F$14,'Claim Details'!$I$28&lt;=Rates!$F$15,'Claim Details'!$I$19="Yes"),Rates!$G$26,IF(AND(AE202="B",'Claim Details'!$I$28&gt;=Rates!$F$14,'Claim Details'!$I$28&lt;=Rates!$F$15,'Claim Details'!$I$19="No"),Rates!$F$26,IF(AND(AE202="B",'Claim Details'!$I$28&gt;=Rates!$H$14,'Claim Details'!$I$28&lt;=Rates!$H$15,'Claim Details'!$I$19="Yes"),Rates!$I$26,IF(AND(AE202="B",'Claim Details'!$I$28&gt;=Rates!$H$14,'Claim Details'!$I$28&lt;=Rates!$H$15,'Claim Details'!$I$19="No"),Rates!$H$26,IF(AND(AE202="B",'Claim Details'!$I$28&gt;=Rates!$J$14,'Claim Details'!$I$28&lt;=Rates!$J$15,'Claim Details'!$I$19="Yes"),Rates!$K$26,IF(AND(AE202="B",'Claim Details'!$I$28&gt;=Rates!$J$14,'Claim Details'!$I$28&lt;=Rates!$J$15,'Claim Details'!$I$19="No"),Rates!$J$26,IF(AND(AE202="C",'Claim Details'!$I$28&gt;=Rates!$D$14,'Claim Details'!$I$28&lt;=Rates!$D$15,'Claim Details'!$I$19="Yes"),Rates!$E$27,IF(AND(AE202="C",'Claim Details'!$I$28&gt;=Rates!$D$14,'Claim Details'!$I$28&lt;=Rates!$D$15,'Claim Details'!$I$19="No"),Rates!$D$27,IF(AND(AE202="C",'Claim Details'!$I$28&gt;=Rates!$F$14,'Claim Details'!$I$28&lt;=Rates!$F$15,'Claim Details'!$I$19="Yes"),Rates!$G$27,IF(AND(AE202="C",'Claim Details'!$I$28&gt;=Rates!$F$14,'Claim Details'!$I$28&lt;=Rates!$F$15,'Claim Details'!$I$19="No"),Rates!$F$27,IF(AND(AE202="C",'Claim Details'!$I$28&gt;=Rates!$H$14,'Claim Details'!$I$28&lt;=Rates!$H$15,'Claim Details'!$I$19="Yes"),Rates!$I$27,IF(AND(AE202="C",'Claim Details'!$I$28&gt;=Rates!$H$14,'Claim Details'!$I$28&lt;=Rates!$H$15,'Claim Details'!$I$19="No"),Rates!$H$27,IF(AND(AE202="C",'Claim Details'!$I$28&gt;=Rates!$J$14,'Claim Details'!$I$28&lt;=Rates!$J$15,'Claim Details'!$I$19="Yes"),Rates!$K$27,IF(AND(AE202="C",'Claim Details'!$I$28&gt;=Rates!$J$14,'Claim Details'!$I$28&lt;=Rates!$J$15,'Claim Details'!$I$19="No"),Rates!$J$27,"£0.00"))))))))))))))))))))))))</f>
        <v>£0.00</v>
      </c>
      <c r="BF202" s="189" t="str">
        <f>IF(AND(AE202="A",'Claim Details'!$I$28&gt;=Rates!$D$14,'Claim Details'!$I$28&lt;=Rates!$D$15,'Claim Details'!$I$19="Yes"),Rates!$E$20,IF(AND(AE202="A",'Claim Details'!$I$28&gt;=Rates!$D$14,'Claim Details'!$I$28&lt;=Rates!$D$15,'Claim Details'!$I$19="No"),Rates!$D$20,IF(AND(AE202="A",'Claim Details'!$I$28&gt;=Rates!$F$14,'Claim Details'!$I$28&lt;=Rates!$F$15,'Claim Details'!$I$19="Yes"),Rates!$G$20,IF(AND(AE202="A",'Claim Details'!$I$28&gt;=Rates!$F$14,'Claim Details'!$I$28&lt;=Rates!$F$15,'Claim Details'!$I$19="No"),Rates!$F$20,IF(AND(AE202="A",'Claim Details'!$I$28&gt;=Rates!$H$14,'Claim Details'!$I$28&lt;=Rates!$H$15,'Claim Details'!$I$19="Yes"),Rates!$I$20,IF(AND(AE202="A",'Claim Details'!$I$28&gt;=Rates!$H$14,'Claim Details'!$I$28&lt;=Rates!$H$15,'Claim Details'!$I$19="No"),Rates!$H$20,IF(AND(AE202="A",'Claim Details'!$I$28&gt;=Rates!$J$14,'Claim Details'!$I$28&lt;=Rates!$J$15,'Claim Details'!$I$19="Yes"),Rates!$K$20,IF(AND(AE202="A",'Claim Details'!$I$28&gt;=Rates!$J$14,'Claim Details'!$I$28&lt;=Rates!$J$15,'Claim Details'!$I$19="No"),Rates!$J$20,IF(AND(AE202="B",'Claim Details'!$I$28&gt;=Rates!$D$14,'Claim Details'!$I$28&lt;=Rates!$D$15,'Claim Details'!$I$19="Yes"),Rates!$E$21,IF(AND(AE202="B",'Claim Details'!$I$28&gt;=Rates!$D$14,'Claim Details'!$I$28&lt;=Rates!$D$15,'Claim Details'!$I$19="No"),Rates!$D$21,IF(AND(AE202="B",'Claim Details'!$I$28&gt;=Rates!$F$14,'Claim Details'!$I$28&lt;=Rates!$F$15,'Claim Details'!$I$19="Yes"),Rates!$G$21,IF(AND(AE202="B",'Claim Details'!$I$28&gt;=Rates!$F$14,'Claim Details'!$I$28&lt;=Rates!$F$15,'Claim Details'!$I$19="No"),Rates!$F$21,IF(AND(AE202="B",'Claim Details'!$I$28&gt;=Rates!$H$14,'Claim Details'!$I$28&lt;=Rates!$H$15,'Claim Details'!$I$19="Yes"),Rates!$I$21,IF(AND(AE202="B",'Claim Details'!$I$28&gt;=Rates!$H$14,'Claim Details'!$I$28&lt;=Rates!$H$15,'Claim Details'!$I$19="No"),Rates!$H$21,IF(AND(AE202="B",'Claim Details'!$I$28&gt;=Rates!$J$14,'Claim Details'!$I$28&lt;=Rates!$J$15,'Claim Details'!$I$19="Yes"),Rates!$K$21,IF(AND(AE202="B",'Claim Details'!$I$28&gt;=Rates!$J$14,'Claim Details'!$I$28&lt;=Rates!$J$15,'Claim Details'!$I$19="No"),Rates!$J$21,"£0.00"))))))))))))))))</f>
        <v>£0.00</v>
      </c>
      <c r="BG202" s="189" t="str">
        <f>IF(AND(AE202="A",'Claim Details'!$I$28&gt;=Rates!$D$14,'Claim Details'!$I$28&lt;=Rates!$D$15,'Claim Details'!$I$19="Yes"),Rates!$E$22,IF(AND(AE202="A",'Claim Details'!$I$28&gt;=Rates!$D$14,'Claim Details'!$I$28&lt;=Rates!$D$15,'Claim Details'!$I$19="No"),Rates!$D$22,IF(AND(AE202="A",'Claim Details'!$I$28&gt;=Rates!$F$14,'Claim Details'!$I$28&lt;=Rates!$F$15,'Claim Details'!$I$19="Yes"),Rates!$G$22,IF(AND(AE202="A",'Claim Details'!$I$28&gt;=Rates!$F$14,'Claim Details'!$I$28&lt;=Rates!$F$15,'Claim Details'!$I$19="No"),Rates!$F$22,IF(AND(AE202="A",'Claim Details'!$I$28&gt;=Rates!$H$14,'Claim Details'!$I$28&lt;=Rates!$H$15,'Claim Details'!$I$19="Yes"),Rates!$I$22,IF(AND(AE202="A",'Claim Details'!$I$28&gt;=Rates!$H$14,'Claim Details'!$I$28&lt;=Rates!$H$15,'Claim Details'!$I$19="No"),Rates!$H$22,IF(AND(AE202="A",'Claim Details'!$I$28&gt;=Rates!$J$14,'Claim Details'!$I$28&lt;=Rates!$J$15,'Claim Details'!$I$19="Yes"),Rates!$K$22,IF(AND(AE202="A",'Claim Details'!$I$28&gt;=Rates!$J$14,'Claim Details'!$I$28&lt;=Rates!$J$15,'Claim Details'!$I$19="No"),Rates!$J$22,IF(AND(AE202="B",'Claim Details'!$I$28&gt;=Rates!$D$14,'Claim Details'!$I$28&lt;=Rates!$D$15,'Claim Details'!$I$19="Yes"),Rates!$E$23,IF(AND(AE202="B",'Claim Details'!$I$28&gt;=Rates!$D$14,'Claim Details'!$I$28&lt;=Rates!$D$15,'Claim Details'!$I$19="No"),Rates!$D$23,IF(AND(AE202="B",'Claim Details'!$I$28&gt;=Rates!$F$14,'Claim Details'!$I$28&lt;=Rates!$F$15,'Claim Details'!$I$19="Yes"),Rates!$G$23,IF(AND(AE202="B",'Claim Details'!$I$28&gt;=Rates!$F$14,'Claim Details'!$I$28&lt;=Rates!$F$15,'Claim Details'!$I$19="No"),Rates!$F$23,IF(AND(AE202="B",'Claim Details'!$I$28&gt;=Rates!$H$14,'Claim Details'!$I$28&lt;=Rates!$H$15,'Claim Details'!$I$19="Yes"),Rates!$I$23,IF(AND(AE202="B",'Claim Details'!$I$28&gt;=Rates!$H$14,'Claim Details'!$I$28&lt;=Rates!$H$15,'Claim Details'!$I$19="No"),Rates!$H$23,IF(AND(AE202="B",'Claim Details'!$I$28&gt;=Rates!$J$14,'Claim Details'!$I$28&lt;=Rates!$J$15,'Claim Details'!$I$19="Yes"),Rates!$K$23,IF(AND(AE202="B",'Claim Details'!$I$28&gt;=Rates!$J$14,'Claim Details'!$I$28&lt;=Rates!$J$15,'Claim Details'!$I$19="No"),Rates!$J$23,IF(AND(AE202="C",'Claim Details'!$I$28&gt;=Rates!$D$14,'Claim Details'!$I$28&lt;=Rates!$D$15,'Claim Details'!$I$19="Yes"),Rates!$E$24,IF(AND(AE202="C",'Claim Details'!$I$28&gt;=Rates!$D$14,'Claim Details'!$I$28&lt;=Rates!$D$15,'Claim Details'!$I$19="No"),Rates!$D$24,IF(AND(AE202="C",'Claim Details'!$I$28&gt;=Rates!$F$14,'Claim Details'!$I$28&lt;=Rates!$F$15,'Claim Details'!$I$19="Yes"),Rates!$G$24,IF(AND(AE202="C",'Claim Details'!$I$28&gt;=Rates!$F$14,'Claim Details'!$I$28&lt;=Rates!$F$15,'Claim Details'!$I$19="No"),Rates!$F$24,IF(AND(AE202="C",'Claim Details'!$I$28&gt;=Rates!$H$14,'Claim Details'!$I$28&lt;=Rates!$H$15,'Claim Details'!$I$19="Yes"),Rates!$I$24,IF(AND(AE202="C",'Claim Details'!$I$28&gt;=Rates!$H$14,'Claim Details'!$I$28&lt;=Rates!$H$15,'Claim Details'!$I$19="No"),Rates!$H$24,IF(AND(AE202="C",'Claim Details'!$I$28&gt;=Rates!$J$14,'Claim Details'!$I$28&lt;=Rates!$J$15,'Claim Details'!$I$19="Yes"),Rates!$K$24,IF(AND(AE202="C",'Claim Details'!$I$28&gt;=Rates!$J$14,'Claim Details'!$I$28&lt;=Rates!$J$15,'Claim Details'!$I$19="No"),Rates!$J$24,"£0.00"))))))))))))))))))))))))</f>
        <v>£0.00</v>
      </c>
      <c r="BH202" s="189" t="str">
        <f t="shared" si="58"/>
        <v>£0.00</v>
      </c>
      <c r="BI202" s="189">
        <f t="shared" si="59"/>
        <v>0</v>
      </c>
      <c r="BO202" s="202" t="str">
        <f>IF(H202="","£0.00",IF(AP202="4","£0.00",IF(AP202="5","£0.00",IF(AP202="1","£0.00",((AQ202*H202)*'Claim Details'!$F$111)/100))))</f>
        <v>£0.00</v>
      </c>
      <c r="BP202" s="202" t="str">
        <f>IF(T202="","£0.00",IF(AP202="4","£0.00",IF(AP202="5","£0.00",IF(AP202="1","£0.00",((AR202*T202)*'Claim Details'!$N$111)/100))))</f>
        <v>£0.00</v>
      </c>
      <c r="BQ202" s="202" t="str">
        <f>IF(AI202="","£0.00",IF(AP202="4","£0.00",IF(AP202="5","£0.00",IF(AP202="1","£0.00",((BI202*AI202)*'Claim Details'!$W$111)/100))))</f>
        <v>£0.00</v>
      </c>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row>
    <row r="203" spans="1:97" ht="15">
      <c r="A203" s="145"/>
      <c r="B203" s="91"/>
      <c r="C203" s="96"/>
      <c r="D203" s="97"/>
      <c r="E203" s="98"/>
      <c r="F203" s="89"/>
      <c r="G203" s="99"/>
      <c r="H203" s="100"/>
      <c r="I203" s="221" t="str">
        <f t="shared" si="49"/>
        <v>£0.00</v>
      </c>
      <c r="J203" s="101"/>
      <c r="K203" s="100"/>
      <c r="L203" s="221" t="str">
        <f t="shared" si="50"/>
        <v>£0.00</v>
      </c>
      <c r="M203" s="101"/>
      <c r="N203" s="102"/>
      <c r="O203" s="145"/>
      <c r="P203" s="77"/>
      <c r="Q203" s="87"/>
      <c r="R203" s="87"/>
      <c r="S203" s="87"/>
      <c r="T203" s="149" t="str">
        <f t="shared" si="51"/>
        <v/>
      </c>
      <c r="U203" s="87" t="str">
        <f t="shared" si="60"/>
        <v/>
      </c>
      <c r="V203" s="87"/>
      <c r="W203" s="53" t="str">
        <f t="shared" si="52"/>
        <v>£0.00</v>
      </c>
      <c r="X203" s="53"/>
      <c r="Y203" s="87"/>
      <c r="Z203" s="78"/>
      <c r="AA203" s="79"/>
      <c r="AB203" s="160"/>
      <c r="AC203" s="98"/>
      <c r="AD203" s="225"/>
      <c r="AE203" s="235" t="str">
        <f t="shared" si="53"/>
        <v/>
      </c>
      <c r="AF203" s="87" t="str">
        <f t="shared" si="54"/>
        <v/>
      </c>
      <c r="AG203" s="53"/>
      <c r="AH203" s="224"/>
      <c r="AI203" s="226" t="str">
        <f t="shared" si="46"/>
        <v/>
      </c>
      <c r="AJ203" s="236" t="str">
        <f t="shared" si="55"/>
        <v>£0.00</v>
      </c>
      <c r="AK203" s="31"/>
      <c r="AL203" s="1"/>
      <c r="AM203" s="1"/>
      <c r="AN203" s="1"/>
      <c r="AO203" s="1"/>
      <c r="AP203" s="1" t="str">
        <f t="shared" si="47"/>
        <v/>
      </c>
      <c r="AQ203" s="27">
        <f t="shared" si="48"/>
        <v>0</v>
      </c>
      <c r="AR203" s="189">
        <f t="shared" si="56"/>
        <v>0</v>
      </c>
      <c r="AS203" s="190" t="str">
        <f>IF(AND(C203="A",'Claim Details'!$E$28&gt;=Rates!$D$14,'Claim Details'!$E$28&lt;=Rates!$D$15,'Claim Details'!$E$19="Yes"),Rates!$E$17,IF(AND(C203="A",'Claim Details'!$E$28&gt;=Rates!$D$14,'Claim Details'!$E$28&lt;=Rates!$D$15,'Claim Details'!$E$19="No"),Rates!$D$17,IF(AND(C203="A",'Claim Details'!$E$28&gt;=Rates!$F$14,'Claim Details'!$E$28&lt;=Rates!$F$15,'Claim Details'!$E$19="Yes"),Rates!$G$17,IF(AND(C203="A",'Claim Details'!$E$28&gt;=Rates!$F$14,'Claim Details'!$E$28&lt;=Rates!$F$15,'Claim Details'!$E$19="No"),Rates!$F$17,IF(AND(C203="A",'Claim Details'!$E$28&gt;=Rates!$H$14,'Claim Details'!$E$28&lt;=Rates!$H$15,'Claim Details'!$E$19="Yes"),Rates!$I$17,IF(AND(C203="A",'Claim Details'!$E$28&gt;=Rates!$H$14,'Claim Details'!$E$28&lt;=Rates!$H$15,'Claim Details'!$E$19="No"),Rates!$H$17,IF(AND(C203="A",'Claim Details'!$E$28&gt;=Rates!$J$14,'Claim Details'!$E$28&lt;=Rates!$J$15,'Claim Details'!$E$19="Yes"),Rates!$K$17,IF(AND(C203="A",'Claim Details'!$E$28&gt;=Rates!$J$14,'Claim Details'!$E$28&lt;=Rates!$J$15,'Claim Details'!$E$19="No"),Rates!$J$17,IF(AND(C203="B",'Claim Details'!$E$28&gt;=Rates!$D$14,'Claim Details'!$E$28&lt;=Rates!$D$15,'Claim Details'!$E$19="Yes"),Rates!$E$18,IF(AND(C203="B",'Claim Details'!$E$28&gt;=Rates!$D$14,'Claim Details'!$E$28&lt;=Rates!$D$15,'Claim Details'!$E$19="No"),Rates!$D$18,IF(AND(C203="B",'Claim Details'!$E$28&gt;=Rates!$F$14,'Claim Details'!$E$28&lt;=Rates!$F$15,'Claim Details'!$E$19="Yes"),Rates!$G$18,IF(AND(C203="B",'Claim Details'!$E$28&gt;=Rates!$F$14,'Claim Details'!$E$28&lt;=Rates!$F$15,'Claim Details'!$E$19="No"),Rates!$F$18,IF(AND(C203="B",'Claim Details'!$E$28&gt;=Rates!$H$14,'Claim Details'!$E$28&lt;=Rates!$H$15,'Claim Details'!$E$19="Yes"),Rates!$I$18,IF(AND(C203="B",'Claim Details'!$E$28&gt;=Rates!$H$14,'Claim Details'!$E$28&lt;=Rates!$H$15,'Claim Details'!$E$19="No"),Rates!$H$18,IF(AND(C203="B",'Claim Details'!$E$28&gt;=Rates!$J$14,'Claim Details'!$E$28&lt;=Rates!$J$15,'Claim Details'!$E$19="Yes"),Rates!$K$18,IF(AND(C203="B",'Claim Details'!$E$28&gt;=Rates!$J$14,'Claim Details'!$E$28&lt;=Rates!$J$15,'Claim Details'!$E$19="No"),Rates!$J$18,IF(AND(C203="C",'Claim Details'!$E$28&gt;=Rates!$D$14,'Claim Details'!$E$28&lt;=Rates!$D$15,'Claim Details'!$E$19="Yes"),Rates!$E$19,IF(AND(C203="C",'Claim Details'!$E$28&gt;=Rates!$D$14,'Claim Details'!$E$28&lt;=Rates!$D$15,'Claim Details'!$E$19="No"),Rates!$D$19,IF(AND(C203="C",'Claim Details'!$E$28&gt;=Rates!$F$14,'Claim Details'!$E$28&lt;=Rates!$F$15,'Claim Details'!$E$19="Yes"),Rates!$G$19,IF(AND(C203="C",'Claim Details'!$E$28&gt;=Rates!$F$14,'Claim Details'!$E$28&lt;=Rates!$F$15,'Claim Details'!$E$19="No"),Rates!$F$19,IF(AND(C203="C",'Claim Details'!$E$28&gt;=Rates!$H$14,'Claim Details'!$E$28&lt;=Rates!$H$15,'Claim Details'!$E$19="Yes"),Rates!$I$19,IF(AND(C203="C",'Claim Details'!$E$28&gt;=Rates!$H$14,'Claim Details'!$E$28&lt;=Rates!$H$15,'Claim Details'!$E$19="No"),Rates!$H$19,IF(AND(C203="C",'Claim Details'!$E$28&gt;=Rates!$J$14,'Claim Details'!$E$28&lt;=Rates!$J$15,'Claim Details'!$E$19="Yes"),Rates!$K$19,IF(AND(C203="C",'Claim Details'!$E$28&gt;=Rates!$J$14,'Claim Details'!$E$28&lt;=Rates!$J$15,'Claim Details'!$E$19="No"),Rates!$J$19,"£0.00"))))))))))))))))))))))))</f>
        <v>£0.00</v>
      </c>
      <c r="AT203" s="189" t="str">
        <f>IF(AND(C203="A",'Claim Details'!$E$28&gt;=Rates!$D$14,'Claim Details'!$E$28&lt;=Rates!$D$15,'Claim Details'!$E$19="Yes"),Rates!$E$25,IF(AND(C203="A",'Claim Details'!$E$28&gt;=Rates!$D$14,'Claim Details'!$E$28&lt;=Rates!$D$15,'Claim Details'!$E$19="No"),Rates!$D$25,IF(AND(C203="A",'Claim Details'!$E$28&gt;=Rates!$F$14,'Claim Details'!$E$28&lt;=Rates!$F$15,'Claim Details'!$E$19="Yes"),Rates!$G$25,IF(AND(C203="A",'Claim Details'!$E$28&gt;=Rates!$F$14,'Claim Details'!$E$28&lt;=Rates!$F$15,'Claim Details'!$E$19="No"),Rates!$F$25,IF(AND(C203="A",'Claim Details'!$E$28&gt;=Rates!$H$14,'Claim Details'!$E$28&lt;=Rates!$H$15,'Claim Details'!$E$19="Yes"),Rates!$I$25,IF(AND(C203="A",'Claim Details'!$E$28&gt;=Rates!$H$14,'Claim Details'!$E$28&lt;=Rates!$H$15,'Claim Details'!$E$19="No"),Rates!$H$25,IF(AND(C203="A",'Claim Details'!$E$28&gt;=Rates!$J$14,'Claim Details'!$E$28&lt;=Rates!$J$15,'Claim Details'!$E$19="Yes"),Rates!$K$25,IF(AND(C203="A",'Claim Details'!$E$28&gt;=Rates!$J$14,'Claim Details'!$E$28&lt;=Rates!$J$15,'Claim Details'!$E$19="No"),Rates!$J$25,IF(AND(C203="B",'Claim Details'!$E$28&gt;=Rates!$D$14,'Claim Details'!$E$28&lt;=Rates!$D$15,'Claim Details'!$E$19="Yes"),Rates!$E$26,IF(AND(C203="B",'Claim Details'!$E$28&gt;=Rates!$D$14,'Claim Details'!$E$28&lt;=Rates!$D$15,'Claim Details'!$E$19="No"),Rates!$D$26,IF(AND(C203="B",'Claim Details'!$E$28&gt;=Rates!$F$14,'Claim Details'!$E$28&lt;=Rates!$F$15,'Claim Details'!$E$19="Yes"),Rates!$G$26,IF(AND(C203="B",'Claim Details'!$E$28&gt;=Rates!$F$14,'Claim Details'!$E$28&lt;=Rates!$F$15,'Claim Details'!$E$19="No"),Rates!$F$26,IF(AND(C203="B",'Claim Details'!$E$28&gt;=Rates!$H$14,'Claim Details'!$E$28&lt;=Rates!$H$15,'Claim Details'!$E$19="Yes"),Rates!$I$26,IF(AND(C203="B",'Claim Details'!$E$28&gt;=Rates!$H$14,'Claim Details'!$E$28&lt;=Rates!$H$15,'Claim Details'!$E$19="No"),Rates!$H$26,IF(AND(C203="B",'Claim Details'!$E$28&gt;=Rates!$J$14,'Claim Details'!$E$28&lt;=Rates!$J$15,'Claim Details'!$E$19="Yes"),Rates!$K$26,IF(AND(C203="B",'Claim Details'!$E$28&gt;=Rates!$J$14,'Claim Details'!$E$28&lt;=Rates!$J$15,'Claim Details'!$E$19="No"),Rates!$J$26,IF(AND(C203="C",'Claim Details'!$E$28&gt;=Rates!$D$14,'Claim Details'!$E$28&lt;=Rates!$D$15,'Claim Details'!$E$19="Yes"),Rates!$E$27,IF(AND(C203="C",'Claim Details'!$E$28&gt;=Rates!$D$14,'Claim Details'!$E$28&lt;=Rates!$D$15,'Claim Details'!$E$19="No"),Rates!$D$27,IF(AND(C203="C",'Claim Details'!$E$28&gt;=Rates!$F$14,'Claim Details'!$E$28&lt;=Rates!$F$15,'Claim Details'!$E$19="Yes"),Rates!$G$27,IF(AND(C203="C",'Claim Details'!$E$28&gt;=Rates!$F$14,'Claim Details'!$E$28&lt;=Rates!$F$15,'Claim Details'!$E$19="No"),Rates!$F$27,IF(AND(C203="C",'Claim Details'!$E$28&gt;=Rates!$H$14,'Claim Details'!$E$28&lt;=Rates!$H$15,'Claim Details'!$E$19="Yes"),Rates!$I$27,IF(AND(C203="C",'Claim Details'!$E$28&gt;=Rates!$H$14,'Claim Details'!$E$28&lt;=Rates!$H$15,'Claim Details'!$E$19="No"),Rates!$H$27,IF(AND(C203="C",'Claim Details'!$E$28&gt;=Rates!$J$14,'Claim Details'!$E$28&lt;=Rates!$J$15,'Claim Details'!$E$19="Yes"),Rates!$K$27,IF(AND(C203="C",'Claim Details'!$E$28&gt;=Rates!$J$14,'Claim Details'!$E$28&lt;=Rates!$J$15,'Claim Details'!$E$19="No"),Rates!$J$27,"£0.00"))))))))))))))))))))))))</f>
        <v>£0.00</v>
      </c>
      <c r="AU203" s="191" t="str">
        <f>IF(AND(C203="A",'Claim Details'!$E$28&gt;=Rates!$D$14,'Claim Details'!$E$28&lt;=Rates!$D$15,'Claim Details'!$E$19="Yes"),Rates!$E$20,IF(AND(C203="A",'Claim Details'!$E$28&gt;=Rates!$D$14,'Claim Details'!$E$28&lt;=Rates!$D$15,'Claim Details'!$E$19="No"),Rates!$D$20,IF(AND(C203="A",'Claim Details'!$E$28&gt;=Rates!$F$14,'Claim Details'!$E$28&lt;=Rates!$F$15,'Claim Details'!$E$19="Yes"),Rates!$G$20,IF(AND(C203="A",'Claim Details'!$E$28&gt;=Rates!$F$14,'Claim Details'!$E$28&lt;=Rates!$F$15,'Claim Details'!$E$19="No"),Rates!$F$20,IF(AND(C203="A",'Claim Details'!$E$28&gt;=Rates!$H$14,'Claim Details'!$E$28&lt;=Rates!$H$15,'Claim Details'!$E$19="Yes"),Rates!$I$20,IF(AND(C203="A",'Claim Details'!$E$28&gt;=Rates!$H$14,'Claim Details'!$E$28&lt;=Rates!$H$15,'Claim Details'!$E$19="No"),Rates!$H$20,IF(AND(C203="A",'Claim Details'!$E$28&gt;=Rates!$J$14,'Claim Details'!$E$28&lt;=Rates!$J$15,'Claim Details'!$E$19="Yes"),Rates!$K$20,IF(AND(C203="A",'Claim Details'!$E$28&gt;=Rates!$J$14,'Claim Details'!$E$28&lt;=Rates!$J$15,'Claim Details'!$E$19="No"),Rates!$J$20,IF(AND(C203="B",'Claim Details'!$E$28&gt;=Rates!$D$14,'Claim Details'!$E$28&lt;=Rates!$D$15,'Claim Details'!$E$19="Yes"),Rates!$E$21,IF(AND(C203="B",'Claim Details'!$E$28&gt;=Rates!$D$14,'Claim Details'!$E$28&lt;=Rates!$D$15,'Claim Details'!$E$19="No"),Rates!$D$21,IF(AND(C203="B",'Claim Details'!$E$28&gt;=Rates!$F$14,'Claim Details'!$E$28&lt;=Rates!$F$15,'Claim Details'!$E$19="Yes"),Rates!$G$21,IF(AND(C203="B",'Claim Details'!$E$28&gt;=Rates!$F$14,'Claim Details'!$E$28&lt;=Rates!$F$15,'Claim Details'!$E$19="No"),Rates!$F$21,IF(AND(C203="B",'Claim Details'!$E$28&gt;=Rates!$H$14,'Claim Details'!$E$28&lt;=Rates!$H$15,'Claim Details'!$E$19="Yes"),Rates!$I$21,IF(AND(C203="B",'Claim Details'!$E$28&gt;=Rates!$H$14,'Claim Details'!$E$28&lt;=Rates!$H$15,'Claim Details'!$E$19="No"),Rates!$H$21,IF(AND(C203="B",'Claim Details'!$E$28&gt;=Rates!$J$14,'Claim Details'!$E$28&lt;=Rates!$J$15,'Claim Details'!$E$19="Yes"),Rates!$K$21,IF(AND(C203="B",'Claim Details'!$E$28&gt;=Rates!$J$14,'Claim Details'!$E$28&lt;=Rates!$J$15,'Claim Details'!$E$19="No"),Rates!$J$21,"£0.00"))))))))))))))))</f>
        <v>£0.00</v>
      </c>
      <c r="AV203" s="191" t="str">
        <f>IF(AND(C203="A",'Claim Details'!$E$28&gt;=Rates!$D$14,'Claim Details'!$E$28&lt;=Rates!$D$15,'Claim Details'!$E$19="Yes"),Rates!$E$22,IF(AND(C203="A",'Claim Details'!$E$28&gt;=Rates!$D$14,'Claim Details'!$E$28&lt;=Rates!$D$15,'Claim Details'!$E$19="No"),Rates!$D$22,IF(AND(C203="A",'Claim Details'!$E$28&gt;=Rates!$F$14,'Claim Details'!$E$28&lt;=Rates!$F$15,'Claim Details'!$E$19="Yes"),Rates!$G$22,IF(AND(C203="A",'Claim Details'!$E$28&gt;=Rates!$F$14,'Claim Details'!$E$28&lt;=Rates!$F$15,'Claim Details'!$E$19="No"),Rates!$F$22,IF(AND(C203="A",'Claim Details'!$E$28&gt;=Rates!$H$14,'Claim Details'!$E$28&lt;=Rates!$H$15,'Claim Details'!$E$19="Yes"),Rates!$I$22,IF(AND(C203="A",'Claim Details'!$E$28&gt;=Rates!$H$14,'Claim Details'!$E$28&lt;=Rates!$H$15,'Claim Details'!$E$19="No"),Rates!$H$22,IF(AND(C203="A",'Claim Details'!$E$28&gt;=Rates!$J$14,'Claim Details'!$E$28&lt;=Rates!$J$15,'Claim Details'!$E$19="Yes"),Rates!$K$22,IF(AND(C203="A",'Claim Details'!$E$28&gt;=Rates!$J$14,'Claim Details'!$E$28&lt;=Rates!$J$15,'Claim Details'!$E$19="No"),Rates!$J$22,IF(AND(C203="B",'Claim Details'!$E$28&gt;=Rates!$D$14,'Claim Details'!$E$28&lt;=Rates!$D$15,'Claim Details'!$E$19="Yes"),Rates!$E$23,IF(AND(C203="B",'Claim Details'!$E$28&gt;=Rates!$D$14,'Claim Details'!$E$28&lt;=Rates!$D$15,'Claim Details'!$E$19="No"),Rates!$D$23,IF(AND(C203="B",'Claim Details'!$E$28&gt;=Rates!$F$14,'Claim Details'!$E$28&lt;=Rates!$F$15,'Claim Details'!$E$19="Yes"),Rates!$G$23,IF(AND(C203="B",'Claim Details'!$E$28&gt;=Rates!$F$14,'Claim Details'!$E$28&lt;=Rates!$F$15,'Claim Details'!$E$19="No"),Rates!$F$23,IF(AND(C203="B",'Claim Details'!$E$28&gt;=Rates!$H$14,'Claim Details'!$E$28&lt;=Rates!$H$15,'Claim Details'!$E$19="Yes"),Rates!$I$23,IF(AND(C203="B",'Claim Details'!$E$28&gt;=Rates!$H$14,'Claim Details'!$E$28&lt;=Rates!$H$15,'Claim Details'!$E$19="No"),Rates!$H$23,IF(AND(C203="B",'Claim Details'!$E$28&gt;=Rates!$J$14,'Claim Details'!$E$28&lt;=Rates!$J$15,'Claim Details'!$E$19="Yes"),Rates!$K$23,IF(AND(C203="B",'Claim Details'!$E$28&gt;=Rates!$J$14,'Claim Details'!$E$28&lt;=Rates!$J$15,'Claim Details'!$E$19="No"),Rates!$J$23,IF(AND(C203="C",'Claim Details'!$E$28&gt;=Rates!$D$14,'Claim Details'!$E$28&lt;=Rates!$D$15,'Claim Details'!$E$19="Yes"),Rates!$E$24,IF(AND(C203="C",'Claim Details'!$E$28&gt;=Rates!$D$14,'Claim Details'!$E$28&lt;=Rates!$D$15,'Claim Details'!$E$19="No"),Rates!$D$24,IF(AND(C203="C",'Claim Details'!$E$28&gt;=Rates!$F$14,'Claim Details'!$E$28&lt;=Rates!$F$15,'Claim Details'!$E$19="Yes"),Rates!$G$24,IF(AND(C203="C",'Claim Details'!$E$28&gt;=Rates!$F$14,'Claim Details'!$E$28&lt;=Rates!$F$15,'Claim Details'!$E$19="No"),Rates!$F$24,IF(AND(C203="C",'Claim Details'!$E$28&gt;=Rates!$H$14,'Claim Details'!$E$28&lt;=Rates!$H$15,'Claim Details'!$E$19="Yes"),Rates!$I$24,IF(AND(C203="C",'Claim Details'!$E$28&gt;=Rates!$H$14,'Claim Details'!$E$28&lt;=Rates!$H$15,'Claim Details'!$E$19="No"),Rates!$H$24,IF(AND(C203="C",'Claim Details'!$E$28&gt;=Rates!$J$14,'Claim Details'!$E$28&lt;=Rates!$J$15,'Claim Details'!$E$19="Yes"),Rates!$K$24,IF(AND(C203="C",'Claim Details'!$E$28&gt;=Rates!$J$14,'Claim Details'!$E$28&lt;=Rates!$J$15,'Claim Details'!$E$19="No"),Rates!$J$24,"£0.00"))))))))))))))))))))))))</f>
        <v>£0.00</v>
      </c>
      <c r="AW203" s="1"/>
      <c r="AX203" s="189" t="str">
        <f>IF(AND(U203="A",'Claim Details'!$I$28&gt;=Rates!$D$14,'Claim Details'!$I$28&lt;=Rates!$D$15,'Claim Details'!$I$19="Yes"),Rates!$J$17,IF(AND(U203="A",'Claim Details'!$I$28&gt;=Rates!$D$14,'Claim Details'!$I$28&lt;=Rates!$D$15,'Claim Details'!$I$19="No"),Rates!$D$17,IF(AND(U203="A",'Claim Details'!$I$28&gt;=Rates!$F$14,'Claim Details'!$I$28&lt;=Rates!$F$15,'Claim Details'!$I$19="Yes"),Rates!$G$17,IF(AND(U203="A",'Claim Details'!$I$28&gt;=Rates!$F$14,'Claim Details'!$I$28&lt;=Rates!$F$15,'Claim Details'!$I$19="No"),Rates!$F$17,IF(AND(U203="A",'Claim Details'!$I$28&gt;=Rates!$H$14,'Claim Details'!$I$28&lt;=Rates!$H$15,'Claim Details'!$I$19="Yes"),Rates!$I$17,IF(AND(U203="A",'Claim Details'!$I$28&gt;=Rates!$H$14,'Claim Details'!$I$28&lt;=Rates!$H$15,'Claim Details'!$I$19="No"),Rates!$H$17,IF(AND(U203="A",'Claim Details'!$I$28&gt;=Rates!$J$14,'Claim Details'!$I$28&lt;=Rates!$J$15,'Claim Details'!$I$19="Yes"),Rates!$K$17,IF(AND(U203="A",'Claim Details'!$I$28&gt;=Rates!$J$14,'Claim Details'!$I$28&lt;=Rates!$J$15,'Claim Details'!$I$19="No"),Rates!$J$17,IF(AND(U203="B",'Claim Details'!$I$28&gt;=Rates!$D$14,'Claim Details'!$I$28&lt;=Rates!$D$15,'Claim Details'!$I$19="Yes"),Rates!$E$18,IF(AND(U203="B",'Claim Details'!$I$28&gt;=Rates!$D$14,'Claim Details'!$I$28&lt;=Rates!$D$15,'Claim Details'!$I$19="No"),Rates!$D$18,IF(AND(U203="B",'Claim Details'!$I$28&gt;=Rates!$F$14,'Claim Details'!$I$28&lt;=Rates!$F$15,'Claim Details'!$I$19="Yes"),Rates!$G$18,IF(AND(U203="B",'Claim Details'!$I$28&gt;=Rates!$F$14,'Claim Details'!$I$28&lt;=Rates!$F$15,'Claim Details'!$I$19="No"),Rates!$F$18,IF(AND(U203="B",'Claim Details'!$I$28&gt;=Rates!$H$14,'Claim Details'!$I$28&lt;=Rates!$H$15,'Claim Details'!$I$19="Yes"),Rates!$I$18,IF(AND(U203="B",'Claim Details'!$I$28&gt;=Rates!$H$14,'Claim Details'!$I$28&lt;=Rates!$H$15,'Claim Details'!$I$19="No"),Rates!$H$18,IF(AND(U203="B",'Claim Details'!$I$28&gt;=Rates!$J$14,'Claim Details'!$I$28&lt;=Rates!$J$15,'Claim Details'!$I$19="Yes"),Rates!$K$18,IF(AND(U203="B",'Claim Details'!$I$28&gt;=Rates!$J$14,'Claim Details'!$I$28&lt;=Rates!$J$15,'Claim Details'!$I$19="No"),Rates!$J$18,IF(AND(U203="C",'Claim Details'!$I$28&gt;=Rates!$D$14,'Claim Details'!$I$28&lt;=Rates!$D$15,'Claim Details'!$I$19="Yes"),Rates!$E$19,IF(AND(U203="C",'Claim Details'!$I$28&gt;=Rates!$D$14,'Claim Details'!$I$28&lt;=Rates!$D$15,'Claim Details'!$I$19="No"),Rates!$D$19,IF(AND(U203="C",'Claim Details'!$I$28&gt;=Rates!$F$14,'Claim Details'!$I$28&lt;=Rates!$F$15,'Claim Details'!$I$19="Yes"),Rates!$G$19,IF(AND(U203="C",'Claim Details'!$I$28&gt;=Rates!$F$14,'Claim Details'!$I$28&lt;=Rates!$F$15,'Claim Details'!$I$19="No"),Rates!$F$19,IF(AND(U203="C",'Claim Details'!$I$28&gt;=Rates!$H$14,'Claim Details'!$I$28&lt;=Rates!$H$15,'Claim Details'!$I$19="Yes"),Rates!$I$19,IF(AND(U203="C",'Claim Details'!$I$28&gt;=Rates!$H$14,'Claim Details'!$I$28&lt;=Rates!$H$15,'Claim Details'!$I$19="No"),Rates!$H$19,IF(AND(U203="C",'Claim Details'!$I$28&gt;=Rates!$J$14,'Claim Details'!$I$28&lt;=Rates!$J$15,'Claim Details'!$I$19="Yes"),Rates!$K$19,IF(AND(U203="C",'Claim Details'!$I$28&gt;=Rates!$J$14,'Claim Details'!$I$28&lt;=Rates!$J$15,'Claim Details'!$I$19="No"),Rates!$J$19,"£0.00"))))))))))))))))))))))))</f>
        <v>£0.00</v>
      </c>
      <c r="AY203" s="189" t="str">
        <f>IF(AND(C203="A",'Claim Details'!$I$28&gt;=Rates!$D$14,'Claim Details'!$I$28&lt;=Rates!$D$15,'Claim Details'!$I$19="Yes"),Rates!$J$25,IF(AND(C203="A",'Claim Details'!$I$28&gt;=Rates!$D$14,'Claim Details'!$I$28&lt;=Rates!$D$15,'Claim Details'!$I$19="No"),Rates!$D$25,IF(AND(C203="A",'Claim Details'!$I$28&gt;=Rates!$F$14,'Claim Details'!$I$28&lt;=Rates!$F$15,'Claim Details'!$I$19="Yes"),Rates!$G$25,IF(AND(C203="A",'Claim Details'!$I$28&gt;=Rates!$F$14,'Claim Details'!$I$28&lt;=Rates!$F$15,'Claim Details'!$I$19="No"),Rates!$F$25,IF(AND(C203="A",'Claim Details'!$I$28&gt;=Rates!$H$14,'Claim Details'!$I$28&lt;=Rates!$H$15,'Claim Details'!$I$19="Yes"),Rates!$I$25,IF(AND(C203="A",'Claim Details'!$I$28&gt;=Rates!$H$14,'Claim Details'!$I$28&lt;=Rates!$H$15,'Claim Details'!$I$19="No"),Rates!$H$25,IF(AND(C203="A",'Claim Details'!$I$28&gt;=Rates!$J$14,'Claim Details'!$I$28&lt;=Rates!$J$15,'Claim Details'!$I$19="Yes"),Rates!$K$25,IF(AND(C203="A",'Claim Details'!$I$28&gt;=Rates!$J$14,'Claim Details'!$I$28&lt;=Rates!$J$15,'Claim Details'!$I$19="No"),Rates!$J$25,IF(AND(C203="B",'Claim Details'!$I$28&gt;=Rates!$D$14,'Claim Details'!$I$28&lt;=Rates!$D$15,'Claim Details'!$I$19="Yes"),Rates!$E$26,IF(AND(C203="B",'Claim Details'!$I$28&gt;=Rates!$D$14,'Claim Details'!$I$28&lt;=Rates!$D$15,'Claim Details'!$I$19="No"),Rates!$D$26,IF(AND(C203="B",'Claim Details'!$I$28&gt;=Rates!$F$14,'Claim Details'!$I$28&lt;=Rates!$F$15,'Claim Details'!$I$19="Yes"),Rates!$G$26,IF(AND(C203="B",'Claim Details'!$I$28&gt;=Rates!$F$14,'Claim Details'!$I$28&lt;=Rates!$F$15,'Claim Details'!$I$19="No"),Rates!$F$26,IF(AND(C203="B",'Claim Details'!$I$28&gt;=Rates!$H$14,'Claim Details'!$I$28&lt;=Rates!$H$15,'Claim Details'!$I$19="Yes"),Rates!$I$26,IF(AND(C203="B",'Claim Details'!$I$28&gt;=Rates!$H$14,'Claim Details'!$I$28&lt;=Rates!$H$15,'Claim Details'!$I$19="No"),Rates!$H$26,IF(AND(C203="B",'Claim Details'!$I$28&gt;=Rates!$J$14,'Claim Details'!$I$28&lt;=Rates!$J$15,'Claim Details'!$I$19="Yes"),Rates!$K$26,IF(AND(C203="B",'Claim Details'!$I$28&gt;=Rates!$J$14,'Claim Details'!$I$28&lt;=Rates!$J$15,'Claim Details'!$I$19="No"),Rates!$J$26,IF(AND(C203="C",'Claim Details'!$I$28&gt;=Rates!$D$14,'Claim Details'!$I$28&lt;=Rates!$D$15,'Claim Details'!$I$19="Yes"),Rates!$E$27,IF(AND(C203="C",'Claim Details'!$I$28&gt;=Rates!$D$14,'Claim Details'!$I$28&lt;=Rates!$D$15,'Claim Details'!$I$19="No"),Rates!$D$27,IF(AND(C203="C",'Claim Details'!$I$28&gt;=Rates!$F$14,'Claim Details'!$I$28&lt;=Rates!$F$15,'Claim Details'!$I$19="Yes"),Rates!$G$27,IF(AND(C203="C",'Claim Details'!$I$28&gt;=Rates!$F$14,'Claim Details'!$I$28&lt;=Rates!$F$15,'Claim Details'!$I$19="No"),Rates!$F$27,IF(AND(C203="C",'Claim Details'!$I$28&gt;=Rates!$H$14,'Claim Details'!$I$28&lt;=Rates!$H$15,'Claim Details'!$I$19="Yes"),Rates!$I$27,IF(AND(C203="C",'Claim Details'!$I$28&gt;=Rates!$H$14,'Claim Details'!$I$28&lt;=Rates!$H$15,'Claim Details'!$I$19="No"),Rates!$H$27,IF(AND(C203="C",'Claim Details'!$I$28&gt;=Rates!$J$14,'Claim Details'!$I$28&lt;=Rates!$J$15,'Claim Details'!$I$19="Yes"),Rates!$K$27,IF(AND(C203="C",'Claim Details'!$I$28&gt;=Rates!$J$14,'Claim Details'!$I$28&lt;=Rates!$J$15,'Claim Details'!$I$19="No"),Rates!$J$27,"£0.00"))))))))))))))))))))))))</f>
        <v>£0.00</v>
      </c>
      <c r="AZ203" s="189" t="str">
        <f>IF(AND(C203="A",'Claim Details'!$I$28&gt;=Rates!$D$14,'Claim Details'!$I$28&lt;=Rates!$D$15,'Claim Details'!$I$19="Yes"),Rates!$E$20,IF(AND(C203="A",'Claim Details'!$I$28&gt;=Rates!$D$14,'Claim Details'!$I$28&lt;=Rates!$D$15,'Claim Details'!$I$19="No"),Rates!$D$20,IF(AND(C203="A",'Claim Details'!$I$28&gt;=Rates!$F$14,'Claim Details'!$I$28&lt;=Rates!$F$15,'Claim Details'!$I$19="Yes"),Rates!$G$20,IF(AND(C203="A",'Claim Details'!$I$28&gt;=Rates!$F$14,'Claim Details'!$I$28&lt;=Rates!$F$15,'Claim Details'!$I$19="No"),Rates!$F$20,IF(AND(C203="A",'Claim Details'!$I$28&gt;=Rates!$H$14,'Claim Details'!$I$28&lt;=Rates!$H$15,'Claim Details'!$I$19="Yes"),Rates!$I$20,IF(AND(C203="A",'Claim Details'!$I$28&gt;=Rates!$H$14,'Claim Details'!$I$28&lt;=Rates!$H$15,'Claim Details'!$I$19="No"),Rates!$H$20,IF(AND(C203="A",'Claim Details'!$I$28&gt;=Rates!$J$14,'Claim Details'!$I$28&lt;=Rates!$J$15,'Claim Details'!$I$19="Yes"),Rates!$K$20,IF(AND(C203="A",'Claim Details'!$I$28&gt;=Rates!$J$14,'Claim Details'!$I$28&lt;=Rates!$J$15,'Claim Details'!$I$19="No"),Rates!$J$20,IF(AND(C203="B",'Claim Details'!$I$28&gt;=Rates!$D$14,'Claim Details'!$I$28&lt;=Rates!$D$15,'Claim Details'!$I$19="Yes"),Rates!$E$21,IF(AND(C203="B",'Claim Details'!$I$28&gt;=Rates!$D$14,'Claim Details'!$I$28&lt;=Rates!$D$15,'Claim Details'!$I$19="No"),Rates!$D$21,IF(AND(C203="B",'Claim Details'!$I$28&gt;=Rates!$F$14,'Claim Details'!$I$28&lt;=Rates!$F$15,'Claim Details'!$I$19="Yes"),Rates!$G$21,IF(AND(C203="B",'Claim Details'!$I$28&gt;=Rates!$F$14,'Claim Details'!$I$28&lt;=Rates!$F$15,'Claim Details'!$I$19="No"),Rates!$F$21,IF(AND(C203="B",'Claim Details'!$I$28&gt;=Rates!$H$14,'Claim Details'!$I$28&lt;=Rates!$H$15,'Claim Details'!$I$19="Yes"),Rates!$I$21,IF(AND(C203="B",'Claim Details'!$I$28&gt;=Rates!$H$14,'Claim Details'!$I$28&lt;=Rates!$H$15,'Claim Details'!$I$19="No"),Rates!$H$21,IF(AND(C203="B",'Claim Details'!$I$28&gt;=Rates!$J$14,'Claim Details'!$I$28&lt;=Rates!$J$15,'Claim Details'!$I$19="Yes"),Rates!$K$21,IF(AND(C203="B",'Claim Details'!$I$28&gt;=Rates!$J$14,'Claim Details'!$I$28&lt;=Rates!$J$15,'Claim Details'!$I$19="No"),Rates!$J$21,"£0.00"))))))))))))))))</f>
        <v>£0.00</v>
      </c>
      <c r="BA203" s="189" t="str">
        <f>IF(AND(C203="A",'Claim Details'!$I$28&gt;=Rates!$D$14,'Claim Details'!$I$28&lt;=Rates!$D$15,'Claim Details'!$I$19="Yes"),Rates!$E$22,IF(AND(C203="A",'Claim Details'!$I$28&gt;=Rates!$D$14,'Claim Details'!$I$28&lt;=Rates!$D$15,'Claim Details'!$I$19="No"),Rates!$D$22,IF(AND(C203="A",'Claim Details'!$I$28&gt;=Rates!$F$14,'Claim Details'!$I$28&lt;=Rates!$F$15,'Claim Details'!$I$19="Yes"),Rates!$G$22,IF(AND(C203="A",'Claim Details'!$I$28&gt;=Rates!$F$14,'Claim Details'!$I$28&lt;=Rates!$F$15,'Claim Details'!$I$19="No"),Rates!$F$22,IF(AND(C203="A",'Claim Details'!$I$28&gt;=Rates!$H$14,'Claim Details'!$I$28&lt;=Rates!$H$15,'Claim Details'!$I$19="Yes"),Rates!$I$22,IF(AND(C203="A",'Claim Details'!$I$28&gt;=Rates!$H$14,'Claim Details'!$I$28&lt;=Rates!$H$15,'Claim Details'!$I$19="No"),Rates!$H$22,IF(AND(C203="A",'Claim Details'!$I$28&gt;=Rates!$J$14,'Claim Details'!$I$28&lt;=Rates!$J$15,'Claim Details'!$I$19="Yes"),Rates!$K$22,IF(AND(C203="A",'Claim Details'!$I$28&gt;=Rates!$J$14,'Claim Details'!$I$28&lt;=Rates!$J$15,'Claim Details'!$I$19="No"),Rates!$J$22,IF(AND(C203="B",'Claim Details'!$I$28&gt;=Rates!$D$14,'Claim Details'!$I$28&lt;=Rates!$D$15,'Claim Details'!$I$19="Yes"),Rates!$E$23,IF(AND(C203="B",'Claim Details'!$I$28&gt;=Rates!$D$14,'Claim Details'!$I$28&lt;=Rates!$D$15,'Claim Details'!$I$19="No"),Rates!$D$23,IF(AND(C203="B",'Claim Details'!$I$28&gt;=Rates!$F$14,'Claim Details'!$I$28&lt;=Rates!$F$15,'Claim Details'!$I$19="Yes"),Rates!$G$23,IF(AND(C203="B",'Claim Details'!$I$28&gt;=Rates!$F$14,'Claim Details'!$I$28&lt;=Rates!$F$15,'Claim Details'!$I$19="No"),Rates!$F$23,IF(AND(C203="B",'Claim Details'!$I$28&gt;=Rates!$H$14,'Claim Details'!$I$28&lt;=Rates!$H$15,'Claim Details'!$I$19="Yes"),Rates!$I$23,IF(AND(C203="B",'Claim Details'!$I$28&gt;=Rates!$H$14,'Claim Details'!$I$28&lt;=Rates!$H$15,'Claim Details'!$I$19="No"),Rates!$H$23,IF(AND(C203="B",'Claim Details'!$I$28&gt;=Rates!$J$14,'Claim Details'!$I$28&lt;=Rates!$J$15,'Claim Details'!$I$19="Yes"),Rates!$K$23,IF(AND(C203="B",'Claim Details'!$I$28&gt;=Rates!$J$14,'Claim Details'!$I$28&lt;=Rates!$J$15,'Claim Details'!$I$19="No"),Rates!$J$23,IF(AND(C203="C",'Claim Details'!$I$28&gt;=Rates!$D$14,'Claim Details'!$I$28&lt;=Rates!$D$15,'Claim Details'!$I$19="Yes"),Rates!$E$24,IF(AND(C203="C",'Claim Details'!$I$28&gt;=Rates!$D$14,'Claim Details'!$I$28&lt;=Rates!$D$15,'Claim Details'!$I$19="No"),Rates!$D$24,IF(AND(C203="C",'Claim Details'!$I$28&gt;=Rates!$F$14,'Claim Details'!$I$28&lt;=Rates!$F$15,'Claim Details'!$I$19="Yes"),Rates!$G$24,IF(AND(C203="C",'Claim Details'!$I$28&gt;=Rates!$F$14,'Claim Details'!$I$28&lt;=Rates!$F$15,'Claim Details'!$I$19="No"),Rates!$F$24,IF(AND(C203="C",'Claim Details'!$I$28&gt;=Rates!$H$14,'Claim Details'!$I$28&lt;=Rates!$H$15,'Claim Details'!$I$19="Yes"),Rates!$I$24,IF(AND(C203="C",'Claim Details'!$I$28&gt;=Rates!$H$14,'Claim Details'!$I$28&lt;=Rates!$H$15,'Claim Details'!$I$19="No"),Rates!$H$24,IF(AND(C203="C",'Claim Details'!$I$28&gt;=Rates!$J$14,'Claim Details'!$I$28&lt;=Rates!$J$15,'Claim Details'!$I$19="Yes"),Rates!$K$24,IF(AND(C203="C",'Claim Details'!$I$28&gt;=Rates!$J$14,'Claim Details'!$I$28&lt;=Rates!$J$15,'Claim Details'!$I$19="No"),Rates!$J$24,"£0.00"))))))))))))))))))))))))</f>
        <v>£0.00</v>
      </c>
      <c r="BB203" s="189" t="str">
        <f t="shared" si="57"/>
        <v>£0.00</v>
      </c>
      <c r="BC203" s="1"/>
      <c r="BD203" s="189" t="str">
        <f>IF(AND(AE203="A",'Claim Details'!$I$28&gt;=Rates!$D$14,'Claim Details'!$I$28&lt;=Rates!$D$15,'Claim Details'!$I$19="Yes"),Rates!$J$17,IF(AND(AE203="A",'Claim Details'!$I$28&gt;=Rates!$D$14,'Claim Details'!$I$28&lt;=Rates!$D$15,'Claim Details'!$I$19="No"),Rates!$D$17,IF(AND(AE203="A",'Claim Details'!$I$28&gt;=Rates!$F$14,'Claim Details'!$I$28&lt;=Rates!$F$15,'Claim Details'!$I$19="Yes"),Rates!$G$17,IF(AND(AE203="A",'Claim Details'!$I$28&gt;=Rates!$F$14,'Claim Details'!$I$28&lt;=Rates!$F$15,'Claim Details'!$I$19="No"),Rates!$F$17,IF(AND(AE203="A",'Claim Details'!$I$28&gt;=Rates!$H$14,'Claim Details'!$I$28&lt;=Rates!$H$15,'Claim Details'!$I$19="Yes"),Rates!$I$17,IF(AND(AE203="A",'Claim Details'!$I$28&gt;=Rates!$H$14,'Claim Details'!$I$28&lt;=Rates!$H$15,'Claim Details'!$I$19="No"),Rates!$H$17,IF(AND(AE203="A",'Claim Details'!$I$28&gt;=Rates!$J$14,'Claim Details'!$I$28&lt;=Rates!$J$15,'Claim Details'!$I$19="Yes"),Rates!$K$17,IF(AND(AE203="A",'Claim Details'!$I$28&gt;=Rates!$J$14,'Claim Details'!$I$28&lt;=Rates!$J$15,'Claim Details'!$I$19="No"),Rates!$J$17,IF(AND(AE203="B",'Claim Details'!$I$28&gt;=Rates!$D$14,'Claim Details'!$I$28&lt;=Rates!$D$15,'Claim Details'!$I$19="Yes"),Rates!$E$18,IF(AND(AE203="B",'Claim Details'!$I$28&gt;=Rates!$D$14,'Claim Details'!$I$28&lt;=Rates!$D$15,'Claim Details'!$I$19="No"),Rates!$D$18,IF(AND(AE203="B",'Claim Details'!$I$28&gt;=Rates!$F$14,'Claim Details'!$I$28&lt;=Rates!$F$15,'Claim Details'!$I$19="Yes"),Rates!$G$18,IF(AND(AE203="B",'Claim Details'!$I$28&gt;=Rates!$F$14,'Claim Details'!$I$28&lt;=Rates!$F$15,'Claim Details'!$I$19="No"),Rates!$F$18,IF(AND(AE203="B",'Claim Details'!$I$28&gt;=Rates!$H$14,'Claim Details'!$I$28&lt;=Rates!$H$15,'Claim Details'!$I$19="Yes"),Rates!$I$18,IF(AND(AE203="B",'Claim Details'!$I$28&gt;=Rates!$H$14,'Claim Details'!$I$28&lt;=Rates!$H$15,'Claim Details'!$I$19="No"),Rates!$H$18,IF(AND(AE203="B",'Claim Details'!$I$28&gt;=Rates!$J$14,'Claim Details'!$I$28&lt;=Rates!$J$15,'Claim Details'!$I$19="Yes"),Rates!$K$18,IF(AND(AE203="B",'Claim Details'!$I$28&gt;=Rates!$J$14,'Claim Details'!$I$28&lt;=Rates!$J$15,'Claim Details'!$I$19="No"),Rates!$J$18,IF(AND(AE203="C",'Claim Details'!$I$28&gt;=Rates!$D$14,'Claim Details'!$I$28&lt;=Rates!$D$15,'Claim Details'!$I$19="Yes"),Rates!$E$19,IF(AND(AE203="C",'Claim Details'!$I$28&gt;=Rates!$D$14,'Claim Details'!$I$28&lt;=Rates!$D$15,'Claim Details'!$I$19="No"),Rates!$D$19,IF(AND(AE203="C",'Claim Details'!$I$28&gt;=Rates!$F$14,'Claim Details'!$I$28&lt;=Rates!$F$15,'Claim Details'!$I$19="Yes"),Rates!$G$19,IF(AND(AE203="C",'Claim Details'!$I$28&gt;=Rates!$F$14,'Claim Details'!$I$28&lt;=Rates!$F$15,'Claim Details'!$I$19="No"),Rates!$F$19,IF(AND(AE203="C",'Claim Details'!$I$28&gt;=Rates!$H$14,'Claim Details'!$I$28&lt;=Rates!$H$15,'Claim Details'!$I$19="Yes"),Rates!$I$19,IF(AND(AE203="C",'Claim Details'!$I$28&gt;=Rates!$H$14,'Claim Details'!$I$28&lt;=Rates!$H$15,'Claim Details'!$I$19="No"),Rates!$H$19,IF(AND(AE203="C",'Claim Details'!$I$28&gt;=Rates!$J$14,'Claim Details'!$I$28&lt;=Rates!$J$15,'Claim Details'!$I$19="Yes"),Rates!$K$19,IF(AND(AE203="C",'Claim Details'!$I$28&gt;=Rates!$J$14,'Claim Details'!$I$28&lt;=Rates!$J$15,'Claim Details'!$I$19="No"),Rates!$J$19,"£0.00"))))))))))))))))))))))))</f>
        <v>£0.00</v>
      </c>
      <c r="BE203" s="189" t="str">
        <f>IF(AND(AE203="A",'Claim Details'!$I$28&gt;=Rates!$D$14,'Claim Details'!$I$28&lt;=Rates!$D$15,'Claim Details'!$I$19="Yes"),Rates!$J$25,IF(AND(AE203="A",'Claim Details'!$I$28&gt;=Rates!$D$14,'Claim Details'!$I$28&lt;=Rates!$D$15,'Claim Details'!$I$19="No"),Rates!$D$25,IF(AND(AE203="A",'Claim Details'!$I$28&gt;=Rates!$F$14,'Claim Details'!$I$28&lt;=Rates!$F$15,'Claim Details'!$I$19="Yes"),Rates!$G$25,IF(AND(AE203="A",'Claim Details'!$I$28&gt;=Rates!$F$14,'Claim Details'!$I$28&lt;=Rates!$F$15,'Claim Details'!$I$19="No"),Rates!$F$25,IF(AND(AE203="A",'Claim Details'!$I$28&gt;=Rates!$H$14,'Claim Details'!$I$28&lt;=Rates!$H$15,'Claim Details'!$I$19="Yes"),Rates!$I$25,IF(AND(AE203="A",'Claim Details'!$I$28&gt;=Rates!$H$14,'Claim Details'!$I$28&lt;=Rates!$H$15,'Claim Details'!$I$19="No"),Rates!$H$25,IF(AND(AE203="A",'Claim Details'!$I$28&gt;=Rates!$J$14,'Claim Details'!$I$28&lt;=Rates!$J$15,'Claim Details'!$I$19="Yes"),Rates!$K$25,IF(AND(AE203="A",'Claim Details'!$I$28&gt;=Rates!$J$14,'Claim Details'!$I$28&lt;=Rates!$J$15,'Claim Details'!$I$19="No"),Rates!$J$25,IF(AND(AE203="B",'Claim Details'!$I$28&gt;=Rates!$D$14,'Claim Details'!$I$28&lt;=Rates!$D$15,'Claim Details'!$I$19="Yes"),Rates!$E$26,IF(AND(AE203="B",'Claim Details'!$I$28&gt;=Rates!$D$14,'Claim Details'!$I$28&lt;=Rates!$D$15,'Claim Details'!$I$19="No"),Rates!$D$26,IF(AND(AE203="B",'Claim Details'!$I$28&gt;=Rates!$F$14,'Claim Details'!$I$28&lt;=Rates!$F$15,'Claim Details'!$I$19="Yes"),Rates!$G$26,IF(AND(AE203="B",'Claim Details'!$I$28&gt;=Rates!$F$14,'Claim Details'!$I$28&lt;=Rates!$F$15,'Claim Details'!$I$19="No"),Rates!$F$26,IF(AND(AE203="B",'Claim Details'!$I$28&gt;=Rates!$H$14,'Claim Details'!$I$28&lt;=Rates!$H$15,'Claim Details'!$I$19="Yes"),Rates!$I$26,IF(AND(AE203="B",'Claim Details'!$I$28&gt;=Rates!$H$14,'Claim Details'!$I$28&lt;=Rates!$H$15,'Claim Details'!$I$19="No"),Rates!$H$26,IF(AND(AE203="B",'Claim Details'!$I$28&gt;=Rates!$J$14,'Claim Details'!$I$28&lt;=Rates!$J$15,'Claim Details'!$I$19="Yes"),Rates!$K$26,IF(AND(AE203="B",'Claim Details'!$I$28&gt;=Rates!$J$14,'Claim Details'!$I$28&lt;=Rates!$J$15,'Claim Details'!$I$19="No"),Rates!$J$26,IF(AND(AE203="C",'Claim Details'!$I$28&gt;=Rates!$D$14,'Claim Details'!$I$28&lt;=Rates!$D$15,'Claim Details'!$I$19="Yes"),Rates!$E$27,IF(AND(AE203="C",'Claim Details'!$I$28&gt;=Rates!$D$14,'Claim Details'!$I$28&lt;=Rates!$D$15,'Claim Details'!$I$19="No"),Rates!$D$27,IF(AND(AE203="C",'Claim Details'!$I$28&gt;=Rates!$F$14,'Claim Details'!$I$28&lt;=Rates!$F$15,'Claim Details'!$I$19="Yes"),Rates!$G$27,IF(AND(AE203="C",'Claim Details'!$I$28&gt;=Rates!$F$14,'Claim Details'!$I$28&lt;=Rates!$F$15,'Claim Details'!$I$19="No"),Rates!$F$27,IF(AND(AE203="C",'Claim Details'!$I$28&gt;=Rates!$H$14,'Claim Details'!$I$28&lt;=Rates!$H$15,'Claim Details'!$I$19="Yes"),Rates!$I$27,IF(AND(AE203="C",'Claim Details'!$I$28&gt;=Rates!$H$14,'Claim Details'!$I$28&lt;=Rates!$H$15,'Claim Details'!$I$19="No"),Rates!$H$27,IF(AND(AE203="C",'Claim Details'!$I$28&gt;=Rates!$J$14,'Claim Details'!$I$28&lt;=Rates!$J$15,'Claim Details'!$I$19="Yes"),Rates!$K$27,IF(AND(AE203="C",'Claim Details'!$I$28&gt;=Rates!$J$14,'Claim Details'!$I$28&lt;=Rates!$J$15,'Claim Details'!$I$19="No"),Rates!$J$27,"£0.00"))))))))))))))))))))))))</f>
        <v>£0.00</v>
      </c>
      <c r="BF203" s="189" t="str">
        <f>IF(AND(AE203="A",'Claim Details'!$I$28&gt;=Rates!$D$14,'Claim Details'!$I$28&lt;=Rates!$D$15,'Claim Details'!$I$19="Yes"),Rates!$E$20,IF(AND(AE203="A",'Claim Details'!$I$28&gt;=Rates!$D$14,'Claim Details'!$I$28&lt;=Rates!$D$15,'Claim Details'!$I$19="No"),Rates!$D$20,IF(AND(AE203="A",'Claim Details'!$I$28&gt;=Rates!$F$14,'Claim Details'!$I$28&lt;=Rates!$F$15,'Claim Details'!$I$19="Yes"),Rates!$G$20,IF(AND(AE203="A",'Claim Details'!$I$28&gt;=Rates!$F$14,'Claim Details'!$I$28&lt;=Rates!$F$15,'Claim Details'!$I$19="No"),Rates!$F$20,IF(AND(AE203="A",'Claim Details'!$I$28&gt;=Rates!$H$14,'Claim Details'!$I$28&lt;=Rates!$H$15,'Claim Details'!$I$19="Yes"),Rates!$I$20,IF(AND(AE203="A",'Claim Details'!$I$28&gt;=Rates!$H$14,'Claim Details'!$I$28&lt;=Rates!$H$15,'Claim Details'!$I$19="No"),Rates!$H$20,IF(AND(AE203="A",'Claim Details'!$I$28&gt;=Rates!$J$14,'Claim Details'!$I$28&lt;=Rates!$J$15,'Claim Details'!$I$19="Yes"),Rates!$K$20,IF(AND(AE203="A",'Claim Details'!$I$28&gt;=Rates!$J$14,'Claim Details'!$I$28&lt;=Rates!$J$15,'Claim Details'!$I$19="No"),Rates!$J$20,IF(AND(AE203="B",'Claim Details'!$I$28&gt;=Rates!$D$14,'Claim Details'!$I$28&lt;=Rates!$D$15,'Claim Details'!$I$19="Yes"),Rates!$E$21,IF(AND(AE203="B",'Claim Details'!$I$28&gt;=Rates!$D$14,'Claim Details'!$I$28&lt;=Rates!$D$15,'Claim Details'!$I$19="No"),Rates!$D$21,IF(AND(AE203="B",'Claim Details'!$I$28&gt;=Rates!$F$14,'Claim Details'!$I$28&lt;=Rates!$F$15,'Claim Details'!$I$19="Yes"),Rates!$G$21,IF(AND(AE203="B",'Claim Details'!$I$28&gt;=Rates!$F$14,'Claim Details'!$I$28&lt;=Rates!$F$15,'Claim Details'!$I$19="No"),Rates!$F$21,IF(AND(AE203="B",'Claim Details'!$I$28&gt;=Rates!$H$14,'Claim Details'!$I$28&lt;=Rates!$H$15,'Claim Details'!$I$19="Yes"),Rates!$I$21,IF(AND(AE203="B",'Claim Details'!$I$28&gt;=Rates!$H$14,'Claim Details'!$I$28&lt;=Rates!$H$15,'Claim Details'!$I$19="No"),Rates!$H$21,IF(AND(AE203="B",'Claim Details'!$I$28&gt;=Rates!$J$14,'Claim Details'!$I$28&lt;=Rates!$J$15,'Claim Details'!$I$19="Yes"),Rates!$K$21,IF(AND(AE203="B",'Claim Details'!$I$28&gt;=Rates!$J$14,'Claim Details'!$I$28&lt;=Rates!$J$15,'Claim Details'!$I$19="No"),Rates!$J$21,"£0.00"))))))))))))))))</f>
        <v>£0.00</v>
      </c>
      <c r="BG203" s="189" t="str">
        <f>IF(AND(AE203="A",'Claim Details'!$I$28&gt;=Rates!$D$14,'Claim Details'!$I$28&lt;=Rates!$D$15,'Claim Details'!$I$19="Yes"),Rates!$E$22,IF(AND(AE203="A",'Claim Details'!$I$28&gt;=Rates!$D$14,'Claim Details'!$I$28&lt;=Rates!$D$15,'Claim Details'!$I$19="No"),Rates!$D$22,IF(AND(AE203="A",'Claim Details'!$I$28&gt;=Rates!$F$14,'Claim Details'!$I$28&lt;=Rates!$F$15,'Claim Details'!$I$19="Yes"),Rates!$G$22,IF(AND(AE203="A",'Claim Details'!$I$28&gt;=Rates!$F$14,'Claim Details'!$I$28&lt;=Rates!$F$15,'Claim Details'!$I$19="No"),Rates!$F$22,IF(AND(AE203="A",'Claim Details'!$I$28&gt;=Rates!$H$14,'Claim Details'!$I$28&lt;=Rates!$H$15,'Claim Details'!$I$19="Yes"),Rates!$I$22,IF(AND(AE203="A",'Claim Details'!$I$28&gt;=Rates!$H$14,'Claim Details'!$I$28&lt;=Rates!$H$15,'Claim Details'!$I$19="No"),Rates!$H$22,IF(AND(AE203="A",'Claim Details'!$I$28&gt;=Rates!$J$14,'Claim Details'!$I$28&lt;=Rates!$J$15,'Claim Details'!$I$19="Yes"),Rates!$K$22,IF(AND(AE203="A",'Claim Details'!$I$28&gt;=Rates!$J$14,'Claim Details'!$I$28&lt;=Rates!$J$15,'Claim Details'!$I$19="No"),Rates!$J$22,IF(AND(AE203="B",'Claim Details'!$I$28&gt;=Rates!$D$14,'Claim Details'!$I$28&lt;=Rates!$D$15,'Claim Details'!$I$19="Yes"),Rates!$E$23,IF(AND(AE203="B",'Claim Details'!$I$28&gt;=Rates!$D$14,'Claim Details'!$I$28&lt;=Rates!$D$15,'Claim Details'!$I$19="No"),Rates!$D$23,IF(AND(AE203="B",'Claim Details'!$I$28&gt;=Rates!$F$14,'Claim Details'!$I$28&lt;=Rates!$F$15,'Claim Details'!$I$19="Yes"),Rates!$G$23,IF(AND(AE203="B",'Claim Details'!$I$28&gt;=Rates!$F$14,'Claim Details'!$I$28&lt;=Rates!$F$15,'Claim Details'!$I$19="No"),Rates!$F$23,IF(AND(AE203="B",'Claim Details'!$I$28&gt;=Rates!$H$14,'Claim Details'!$I$28&lt;=Rates!$H$15,'Claim Details'!$I$19="Yes"),Rates!$I$23,IF(AND(AE203="B",'Claim Details'!$I$28&gt;=Rates!$H$14,'Claim Details'!$I$28&lt;=Rates!$H$15,'Claim Details'!$I$19="No"),Rates!$H$23,IF(AND(AE203="B",'Claim Details'!$I$28&gt;=Rates!$J$14,'Claim Details'!$I$28&lt;=Rates!$J$15,'Claim Details'!$I$19="Yes"),Rates!$K$23,IF(AND(AE203="B",'Claim Details'!$I$28&gt;=Rates!$J$14,'Claim Details'!$I$28&lt;=Rates!$J$15,'Claim Details'!$I$19="No"),Rates!$J$23,IF(AND(AE203="C",'Claim Details'!$I$28&gt;=Rates!$D$14,'Claim Details'!$I$28&lt;=Rates!$D$15,'Claim Details'!$I$19="Yes"),Rates!$E$24,IF(AND(AE203="C",'Claim Details'!$I$28&gt;=Rates!$D$14,'Claim Details'!$I$28&lt;=Rates!$D$15,'Claim Details'!$I$19="No"),Rates!$D$24,IF(AND(AE203="C",'Claim Details'!$I$28&gt;=Rates!$F$14,'Claim Details'!$I$28&lt;=Rates!$F$15,'Claim Details'!$I$19="Yes"),Rates!$G$24,IF(AND(AE203="C",'Claim Details'!$I$28&gt;=Rates!$F$14,'Claim Details'!$I$28&lt;=Rates!$F$15,'Claim Details'!$I$19="No"),Rates!$F$24,IF(AND(AE203="C",'Claim Details'!$I$28&gt;=Rates!$H$14,'Claim Details'!$I$28&lt;=Rates!$H$15,'Claim Details'!$I$19="Yes"),Rates!$I$24,IF(AND(AE203="C",'Claim Details'!$I$28&gt;=Rates!$H$14,'Claim Details'!$I$28&lt;=Rates!$H$15,'Claim Details'!$I$19="No"),Rates!$H$24,IF(AND(AE203="C",'Claim Details'!$I$28&gt;=Rates!$J$14,'Claim Details'!$I$28&lt;=Rates!$J$15,'Claim Details'!$I$19="Yes"),Rates!$K$24,IF(AND(AE203="C",'Claim Details'!$I$28&gt;=Rates!$J$14,'Claim Details'!$I$28&lt;=Rates!$J$15,'Claim Details'!$I$19="No"),Rates!$J$24,"£0.00"))))))))))))))))))))))))</f>
        <v>£0.00</v>
      </c>
      <c r="BH203" s="189" t="str">
        <f t="shared" si="58"/>
        <v>£0.00</v>
      </c>
      <c r="BI203" s="189">
        <f t="shared" si="59"/>
        <v>0</v>
      </c>
      <c r="BO203" s="202" t="str">
        <f>IF(H203="","£0.00",IF(AP203="4","£0.00",IF(AP203="5","£0.00",IF(AP203="1","£0.00",((AQ203*H203)*'Claim Details'!$F$111)/100))))</f>
        <v>£0.00</v>
      </c>
      <c r="BP203" s="202" t="str">
        <f>IF(T203="","£0.00",IF(AP203="4","£0.00",IF(AP203="5","£0.00",IF(AP203="1","£0.00",((AR203*T203)*'Claim Details'!$N$111)/100))))</f>
        <v>£0.00</v>
      </c>
      <c r="BQ203" s="202" t="str">
        <f>IF(AI203="","£0.00",IF(AP203="4","£0.00",IF(AP203="5","£0.00",IF(AP203="1","£0.00",((BI203*AI203)*'Claim Details'!$W$111)/100))))</f>
        <v>£0.00</v>
      </c>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row>
    <row r="204" spans="1:97" ht="15">
      <c r="A204" s="145"/>
      <c r="B204" s="91"/>
      <c r="C204" s="96"/>
      <c r="D204" s="97"/>
      <c r="E204" s="98"/>
      <c r="F204" s="89"/>
      <c r="G204" s="99"/>
      <c r="H204" s="100"/>
      <c r="I204" s="221" t="str">
        <f t="shared" si="49"/>
        <v>£0.00</v>
      </c>
      <c r="J204" s="101"/>
      <c r="K204" s="100"/>
      <c r="L204" s="221" t="str">
        <f t="shared" si="50"/>
        <v>£0.00</v>
      </c>
      <c r="M204" s="101"/>
      <c r="N204" s="102"/>
      <c r="O204" s="145"/>
      <c r="P204" s="77"/>
      <c r="Q204" s="87"/>
      <c r="R204" s="87"/>
      <c r="S204" s="87"/>
      <c r="T204" s="149" t="str">
        <f t="shared" si="51"/>
        <v/>
      </c>
      <c r="U204" s="87" t="str">
        <f t="shared" si="60"/>
        <v/>
      </c>
      <c r="V204" s="87"/>
      <c r="W204" s="53" t="str">
        <f t="shared" si="52"/>
        <v>£0.00</v>
      </c>
      <c r="X204" s="53"/>
      <c r="Y204" s="87"/>
      <c r="Z204" s="78"/>
      <c r="AA204" s="79"/>
      <c r="AB204" s="160"/>
      <c r="AC204" s="98"/>
      <c r="AD204" s="225"/>
      <c r="AE204" s="235" t="str">
        <f t="shared" si="53"/>
        <v/>
      </c>
      <c r="AF204" s="87" t="str">
        <f t="shared" si="54"/>
        <v/>
      </c>
      <c r="AG204" s="53"/>
      <c r="AH204" s="224"/>
      <c r="AI204" s="226" t="str">
        <f t="shared" si="46"/>
        <v/>
      </c>
      <c r="AJ204" s="236" t="str">
        <f t="shared" si="55"/>
        <v>£0.00</v>
      </c>
      <c r="AK204" s="31"/>
      <c r="AL204" s="1"/>
      <c r="AM204" s="1"/>
      <c r="AN204" s="1"/>
      <c r="AO204" s="1"/>
      <c r="AP204" s="1" t="str">
        <f t="shared" si="47"/>
        <v/>
      </c>
      <c r="AQ204" s="27">
        <f t="shared" si="48"/>
        <v>0</v>
      </c>
      <c r="AR204" s="189">
        <f t="shared" si="56"/>
        <v>0</v>
      </c>
      <c r="AS204" s="190" t="str">
        <f>IF(AND(C204="A",'Claim Details'!$E$28&gt;=Rates!$D$14,'Claim Details'!$E$28&lt;=Rates!$D$15,'Claim Details'!$E$19="Yes"),Rates!$E$17,IF(AND(C204="A",'Claim Details'!$E$28&gt;=Rates!$D$14,'Claim Details'!$E$28&lt;=Rates!$D$15,'Claim Details'!$E$19="No"),Rates!$D$17,IF(AND(C204="A",'Claim Details'!$E$28&gt;=Rates!$F$14,'Claim Details'!$E$28&lt;=Rates!$F$15,'Claim Details'!$E$19="Yes"),Rates!$G$17,IF(AND(C204="A",'Claim Details'!$E$28&gt;=Rates!$F$14,'Claim Details'!$E$28&lt;=Rates!$F$15,'Claim Details'!$E$19="No"),Rates!$F$17,IF(AND(C204="A",'Claim Details'!$E$28&gt;=Rates!$H$14,'Claim Details'!$E$28&lt;=Rates!$H$15,'Claim Details'!$E$19="Yes"),Rates!$I$17,IF(AND(C204="A",'Claim Details'!$E$28&gt;=Rates!$H$14,'Claim Details'!$E$28&lt;=Rates!$H$15,'Claim Details'!$E$19="No"),Rates!$H$17,IF(AND(C204="A",'Claim Details'!$E$28&gt;=Rates!$J$14,'Claim Details'!$E$28&lt;=Rates!$J$15,'Claim Details'!$E$19="Yes"),Rates!$K$17,IF(AND(C204="A",'Claim Details'!$E$28&gt;=Rates!$J$14,'Claim Details'!$E$28&lt;=Rates!$J$15,'Claim Details'!$E$19="No"),Rates!$J$17,IF(AND(C204="B",'Claim Details'!$E$28&gt;=Rates!$D$14,'Claim Details'!$E$28&lt;=Rates!$D$15,'Claim Details'!$E$19="Yes"),Rates!$E$18,IF(AND(C204="B",'Claim Details'!$E$28&gt;=Rates!$D$14,'Claim Details'!$E$28&lt;=Rates!$D$15,'Claim Details'!$E$19="No"),Rates!$D$18,IF(AND(C204="B",'Claim Details'!$E$28&gt;=Rates!$F$14,'Claim Details'!$E$28&lt;=Rates!$F$15,'Claim Details'!$E$19="Yes"),Rates!$G$18,IF(AND(C204="B",'Claim Details'!$E$28&gt;=Rates!$F$14,'Claim Details'!$E$28&lt;=Rates!$F$15,'Claim Details'!$E$19="No"),Rates!$F$18,IF(AND(C204="B",'Claim Details'!$E$28&gt;=Rates!$H$14,'Claim Details'!$E$28&lt;=Rates!$H$15,'Claim Details'!$E$19="Yes"),Rates!$I$18,IF(AND(C204="B",'Claim Details'!$E$28&gt;=Rates!$H$14,'Claim Details'!$E$28&lt;=Rates!$H$15,'Claim Details'!$E$19="No"),Rates!$H$18,IF(AND(C204="B",'Claim Details'!$E$28&gt;=Rates!$J$14,'Claim Details'!$E$28&lt;=Rates!$J$15,'Claim Details'!$E$19="Yes"),Rates!$K$18,IF(AND(C204="B",'Claim Details'!$E$28&gt;=Rates!$J$14,'Claim Details'!$E$28&lt;=Rates!$J$15,'Claim Details'!$E$19="No"),Rates!$J$18,IF(AND(C204="C",'Claim Details'!$E$28&gt;=Rates!$D$14,'Claim Details'!$E$28&lt;=Rates!$D$15,'Claim Details'!$E$19="Yes"),Rates!$E$19,IF(AND(C204="C",'Claim Details'!$E$28&gt;=Rates!$D$14,'Claim Details'!$E$28&lt;=Rates!$D$15,'Claim Details'!$E$19="No"),Rates!$D$19,IF(AND(C204="C",'Claim Details'!$E$28&gt;=Rates!$F$14,'Claim Details'!$E$28&lt;=Rates!$F$15,'Claim Details'!$E$19="Yes"),Rates!$G$19,IF(AND(C204="C",'Claim Details'!$E$28&gt;=Rates!$F$14,'Claim Details'!$E$28&lt;=Rates!$F$15,'Claim Details'!$E$19="No"),Rates!$F$19,IF(AND(C204="C",'Claim Details'!$E$28&gt;=Rates!$H$14,'Claim Details'!$E$28&lt;=Rates!$H$15,'Claim Details'!$E$19="Yes"),Rates!$I$19,IF(AND(C204="C",'Claim Details'!$E$28&gt;=Rates!$H$14,'Claim Details'!$E$28&lt;=Rates!$H$15,'Claim Details'!$E$19="No"),Rates!$H$19,IF(AND(C204="C",'Claim Details'!$E$28&gt;=Rates!$J$14,'Claim Details'!$E$28&lt;=Rates!$J$15,'Claim Details'!$E$19="Yes"),Rates!$K$19,IF(AND(C204="C",'Claim Details'!$E$28&gt;=Rates!$J$14,'Claim Details'!$E$28&lt;=Rates!$J$15,'Claim Details'!$E$19="No"),Rates!$J$19,"£0.00"))))))))))))))))))))))))</f>
        <v>£0.00</v>
      </c>
      <c r="AT204" s="189" t="str">
        <f>IF(AND(C204="A",'Claim Details'!$E$28&gt;=Rates!$D$14,'Claim Details'!$E$28&lt;=Rates!$D$15,'Claim Details'!$E$19="Yes"),Rates!$E$25,IF(AND(C204="A",'Claim Details'!$E$28&gt;=Rates!$D$14,'Claim Details'!$E$28&lt;=Rates!$D$15,'Claim Details'!$E$19="No"),Rates!$D$25,IF(AND(C204="A",'Claim Details'!$E$28&gt;=Rates!$F$14,'Claim Details'!$E$28&lt;=Rates!$F$15,'Claim Details'!$E$19="Yes"),Rates!$G$25,IF(AND(C204="A",'Claim Details'!$E$28&gt;=Rates!$F$14,'Claim Details'!$E$28&lt;=Rates!$F$15,'Claim Details'!$E$19="No"),Rates!$F$25,IF(AND(C204="A",'Claim Details'!$E$28&gt;=Rates!$H$14,'Claim Details'!$E$28&lt;=Rates!$H$15,'Claim Details'!$E$19="Yes"),Rates!$I$25,IF(AND(C204="A",'Claim Details'!$E$28&gt;=Rates!$H$14,'Claim Details'!$E$28&lt;=Rates!$H$15,'Claim Details'!$E$19="No"),Rates!$H$25,IF(AND(C204="A",'Claim Details'!$E$28&gt;=Rates!$J$14,'Claim Details'!$E$28&lt;=Rates!$J$15,'Claim Details'!$E$19="Yes"),Rates!$K$25,IF(AND(C204="A",'Claim Details'!$E$28&gt;=Rates!$J$14,'Claim Details'!$E$28&lt;=Rates!$J$15,'Claim Details'!$E$19="No"),Rates!$J$25,IF(AND(C204="B",'Claim Details'!$E$28&gt;=Rates!$D$14,'Claim Details'!$E$28&lt;=Rates!$D$15,'Claim Details'!$E$19="Yes"),Rates!$E$26,IF(AND(C204="B",'Claim Details'!$E$28&gt;=Rates!$D$14,'Claim Details'!$E$28&lt;=Rates!$D$15,'Claim Details'!$E$19="No"),Rates!$D$26,IF(AND(C204="B",'Claim Details'!$E$28&gt;=Rates!$F$14,'Claim Details'!$E$28&lt;=Rates!$F$15,'Claim Details'!$E$19="Yes"),Rates!$G$26,IF(AND(C204="B",'Claim Details'!$E$28&gt;=Rates!$F$14,'Claim Details'!$E$28&lt;=Rates!$F$15,'Claim Details'!$E$19="No"),Rates!$F$26,IF(AND(C204="B",'Claim Details'!$E$28&gt;=Rates!$H$14,'Claim Details'!$E$28&lt;=Rates!$H$15,'Claim Details'!$E$19="Yes"),Rates!$I$26,IF(AND(C204="B",'Claim Details'!$E$28&gt;=Rates!$H$14,'Claim Details'!$E$28&lt;=Rates!$H$15,'Claim Details'!$E$19="No"),Rates!$H$26,IF(AND(C204="B",'Claim Details'!$E$28&gt;=Rates!$J$14,'Claim Details'!$E$28&lt;=Rates!$J$15,'Claim Details'!$E$19="Yes"),Rates!$K$26,IF(AND(C204="B",'Claim Details'!$E$28&gt;=Rates!$J$14,'Claim Details'!$E$28&lt;=Rates!$J$15,'Claim Details'!$E$19="No"),Rates!$J$26,IF(AND(C204="C",'Claim Details'!$E$28&gt;=Rates!$D$14,'Claim Details'!$E$28&lt;=Rates!$D$15,'Claim Details'!$E$19="Yes"),Rates!$E$27,IF(AND(C204="C",'Claim Details'!$E$28&gt;=Rates!$D$14,'Claim Details'!$E$28&lt;=Rates!$D$15,'Claim Details'!$E$19="No"),Rates!$D$27,IF(AND(C204="C",'Claim Details'!$E$28&gt;=Rates!$F$14,'Claim Details'!$E$28&lt;=Rates!$F$15,'Claim Details'!$E$19="Yes"),Rates!$G$27,IF(AND(C204="C",'Claim Details'!$E$28&gt;=Rates!$F$14,'Claim Details'!$E$28&lt;=Rates!$F$15,'Claim Details'!$E$19="No"),Rates!$F$27,IF(AND(C204="C",'Claim Details'!$E$28&gt;=Rates!$H$14,'Claim Details'!$E$28&lt;=Rates!$H$15,'Claim Details'!$E$19="Yes"),Rates!$I$27,IF(AND(C204="C",'Claim Details'!$E$28&gt;=Rates!$H$14,'Claim Details'!$E$28&lt;=Rates!$H$15,'Claim Details'!$E$19="No"),Rates!$H$27,IF(AND(C204="C",'Claim Details'!$E$28&gt;=Rates!$J$14,'Claim Details'!$E$28&lt;=Rates!$J$15,'Claim Details'!$E$19="Yes"),Rates!$K$27,IF(AND(C204="C",'Claim Details'!$E$28&gt;=Rates!$J$14,'Claim Details'!$E$28&lt;=Rates!$J$15,'Claim Details'!$E$19="No"),Rates!$J$27,"£0.00"))))))))))))))))))))))))</f>
        <v>£0.00</v>
      </c>
      <c r="AU204" s="191" t="str">
        <f>IF(AND(C204="A",'Claim Details'!$E$28&gt;=Rates!$D$14,'Claim Details'!$E$28&lt;=Rates!$D$15,'Claim Details'!$E$19="Yes"),Rates!$E$20,IF(AND(C204="A",'Claim Details'!$E$28&gt;=Rates!$D$14,'Claim Details'!$E$28&lt;=Rates!$D$15,'Claim Details'!$E$19="No"),Rates!$D$20,IF(AND(C204="A",'Claim Details'!$E$28&gt;=Rates!$F$14,'Claim Details'!$E$28&lt;=Rates!$F$15,'Claim Details'!$E$19="Yes"),Rates!$G$20,IF(AND(C204="A",'Claim Details'!$E$28&gt;=Rates!$F$14,'Claim Details'!$E$28&lt;=Rates!$F$15,'Claim Details'!$E$19="No"),Rates!$F$20,IF(AND(C204="A",'Claim Details'!$E$28&gt;=Rates!$H$14,'Claim Details'!$E$28&lt;=Rates!$H$15,'Claim Details'!$E$19="Yes"),Rates!$I$20,IF(AND(C204="A",'Claim Details'!$E$28&gt;=Rates!$H$14,'Claim Details'!$E$28&lt;=Rates!$H$15,'Claim Details'!$E$19="No"),Rates!$H$20,IF(AND(C204="A",'Claim Details'!$E$28&gt;=Rates!$J$14,'Claim Details'!$E$28&lt;=Rates!$J$15,'Claim Details'!$E$19="Yes"),Rates!$K$20,IF(AND(C204="A",'Claim Details'!$E$28&gt;=Rates!$J$14,'Claim Details'!$E$28&lt;=Rates!$J$15,'Claim Details'!$E$19="No"),Rates!$J$20,IF(AND(C204="B",'Claim Details'!$E$28&gt;=Rates!$D$14,'Claim Details'!$E$28&lt;=Rates!$D$15,'Claim Details'!$E$19="Yes"),Rates!$E$21,IF(AND(C204="B",'Claim Details'!$E$28&gt;=Rates!$D$14,'Claim Details'!$E$28&lt;=Rates!$D$15,'Claim Details'!$E$19="No"),Rates!$D$21,IF(AND(C204="B",'Claim Details'!$E$28&gt;=Rates!$F$14,'Claim Details'!$E$28&lt;=Rates!$F$15,'Claim Details'!$E$19="Yes"),Rates!$G$21,IF(AND(C204="B",'Claim Details'!$E$28&gt;=Rates!$F$14,'Claim Details'!$E$28&lt;=Rates!$F$15,'Claim Details'!$E$19="No"),Rates!$F$21,IF(AND(C204="B",'Claim Details'!$E$28&gt;=Rates!$H$14,'Claim Details'!$E$28&lt;=Rates!$H$15,'Claim Details'!$E$19="Yes"),Rates!$I$21,IF(AND(C204="B",'Claim Details'!$E$28&gt;=Rates!$H$14,'Claim Details'!$E$28&lt;=Rates!$H$15,'Claim Details'!$E$19="No"),Rates!$H$21,IF(AND(C204="B",'Claim Details'!$E$28&gt;=Rates!$J$14,'Claim Details'!$E$28&lt;=Rates!$J$15,'Claim Details'!$E$19="Yes"),Rates!$K$21,IF(AND(C204="B",'Claim Details'!$E$28&gt;=Rates!$J$14,'Claim Details'!$E$28&lt;=Rates!$J$15,'Claim Details'!$E$19="No"),Rates!$J$21,"£0.00"))))))))))))))))</f>
        <v>£0.00</v>
      </c>
      <c r="AV204" s="191" t="str">
        <f>IF(AND(C204="A",'Claim Details'!$E$28&gt;=Rates!$D$14,'Claim Details'!$E$28&lt;=Rates!$D$15,'Claim Details'!$E$19="Yes"),Rates!$E$22,IF(AND(C204="A",'Claim Details'!$E$28&gt;=Rates!$D$14,'Claim Details'!$E$28&lt;=Rates!$D$15,'Claim Details'!$E$19="No"),Rates!$D$22,IF(AND(C204="A",'Claim Details'!$E$28&gt;=Rates!$F$14,'Claim Details'!$E$28&lt;=Rates!$F$15,'Claim Details'!$E$19="Yes"),Rates!$G$22,IF(AND(C204="A",'Claim Details'!$E$28&gt;=Rates!$F$14,'Claim Details'!$E$28&lt;=Rates!$F$15,'Claim Details'!$E$19="No"),Rates!$F$22,IF(AND(C204="A",'Claim Details'!$E$28&gt;=Rates!$H$14,'Claim Details'!$E$28&lt;=Rates!$H$15,'Claim Details'!$E$19="Yes"),Rates!$I$22,IF(AND(C204="A",'Claim Details'!$E$28&gt;=Rates!$H$14,'Claim Details'!$E$28&lt;=Rates!$H$15,'Claim Details'!$E$19="No"),Rates!$H$22,IF(AND(C204="A",'Claim Details'!$E$28&gt;=Rates!$J$14,'Claim Details'!$E$28&lt;=Rates!$J$15,'Claim Details'!$E$19="Yes"),Rates!$K$22,IF(AND(C204="A",'Claim Details'!$E$28&gt;=Rates!$J$14,'Claim Details'!$E$28&lt;=Rates!$J$15,'Claim Details'!$E$19="No"),Rates!$J$22,IF(AND(C204="B",'Claim Details'!$E$28&gt;=Rates!$D$14,'Claim Details'!$E$28&lt;=Rates!$D$15,'Claim Details'!$E$19="Yes"),Rates!$E$23,IF(AND(C204="B",'Claim Details'!$E$28&gt;=Rates!$D$14,'Claim Details'!$E$28&lt;=Rates!$D$15,'Claim Details'!$E$19="No"),Rates!$D$23,IF(AND(C204="B",'Claim Details'!$E$28&gt;=Rates!$F$14,'Claim Details'!$E$28&lt;=Rates!$F$15,'Claim Details'!$E$19="Yes"),Rates!$G$23,IF(AND(C204="B",'Claim Details'!$E$28&gt;=Rates!$F$14,'Claim Details'!$E$28&lt;=Rates!$F$15,'Claim Details'!$E$19="No"),Rates!$F$23,IF(AND(C204="B",'Claim Details'!$E$28&gt;=Rates!$H$14,'Claim Details'!$E$28&lt;=Rates!$H$15,'Claim Details'!$E$19="Yes"),Rates!$I$23,IF(AND(C204="B",'Claim Details'!$E$28&gt;=Rates!$H$14,'Claim Details'!$E$28&lt;=Rates!$H$15,'Claim Details'!$E$19="No"),Rates!$H$23,IF(AND(C204="B",'Claim Details'!$E$28&gt;=Rates!$J$14,'Claim Details'!$E$28&lt;=Rates!$J$15,'Claim Details'!$E$19="Yes"),Rates!$K$23,IF(AND(C204="B",'Claim Details'!$E$28&gt;=Rates!$J$14,'Claim Details'!$E$28&lt;=Rates!$J$15,'Claim Details'!$E$19="No"),Rates!$J$23,IF(AND(C204="C",'Claim Details'!$E$28&gt;=Rates!$D$14,'Claim Details'!$E$28&lt;=Rates!$D$15,'Claim Details'!$E$19="Yes"),Rates!$E$24,IF(AND(C204="C",'Claim Details'!$E$28&gt;=Rates!$D$14,'Claim Details'!$E$28&lt;=Rates!$D$15,'Claim Details'!$E$19="No"),Rates!$D$24,IF(AND(C204="C",'Claim Details'!$E$28&gt;=Rates!$F$14,'Claim Details'!$E$28&lt;=Rates!$F$15,'Claim Details'!$E$19="Yes"),Rates!$G$24,IF(AND(C204="C",'Claim Details'!$E$28&gt;=Rates!$F$14,'Claim Details'!$E$28&lt;=Rates!$F$15,'Claim Details'!$E$19="No"),Rates!$F$24,IF(AND(C204="C",'Claim Details'!$E$28&gt;=Rates!$H$14,'Claim Details'!$E$28&lt;=Rates!$H$15,'Claim Details'!$E$19="Yes"),Rates!$I$24,IF(AND(C204="C",'Claim Details'!$E$28&gt;=Rates!$H$14,'Claim Details'!$E$28&lt;=Rates!$H$15,'Claim Details'!$E$19="No"),Rates!$H$24,IF(AND(C204="C",'Claim Details'!$E$28&gt;=Rates!$J$14,'Claim Details'!$E$28&lt;=Rates!$J$15,'Claim Details'!$E$19="Yes"),Rates!$K$24,IF(AND(C204="C",'Claim Details'!$E$28&gt;=Rates!$J$14,'Claim Details'!$E$28&lt;=Rates!$J$15,'Claim Details'!$E$19="No"),Rates!$J$24,"£0.00"))))))))))))))))))))))))</f>
        <v>£0.00</v>
      </c>
      <c r="AW204" s="1"/>
      <c r="AX204" s="189" t="str">
        <f>IF(AND(U204="A",'Claim Details'!$I$28&gt;=Rates!$D$14,'Claim Details'!$I$28&lt;=Rates!$D$15,'Claim Details'!$I$19="Yes"),Rates!$J$17,IF(AND(U204="A",'Claim Details'!$I$28&gt;=Rates!$D$14,'Claim Details'!$I$28&lt;=Rates!$D$15,'Claim Details'!$I$19="No"),Rates!$D$17,IF(AND(U204="A",'Claim Details'!$I$28&gt;=Rates!$F$14,'Claim Details'!$I$28&lt;=Rates!$F$15,'Claim Details'!$I$19="Yes"),Rates!$G$17,IF(AND(U204="A",'Claim Details'!$I$28&gt;=Rates!$F$14,'Claim Details'!$I$28&lt;=Rates!$F$15,'Claim Details'!$I$19="No"),Rates!$F$17,IF(AND(U204="A",'Claim Details'!$I$28&gt;=Rates!$H$14,'Claim Details'!$I$28&lt;=Rates!$H$15,'Claim Details'!$I$19="Yes"),Rates!$I$17,IF(AND(U204="A",'Claim Details'!$I$28&gt;=Rates!$H$14,'Claim Details'!$I$28&lt;=Rates!$H$15,'Claim Details'!$I$19="No"),Rates!$H$17,IF(AND(U204="A",'Claim Details'!$I$28&gt;=Rates!$J$14,'Claim Details'!$I$28&lt;=Rates!$J$15,'Claim Details'!$I$19="Yes"),Rates!$K$17,IF(AND(U204="A",'Claim Details'!$I$28&gt;=Rates!$J$14,'Claim Details'!$I$28&lt;=Rates!$J$15,'Claim Details'!$I$19="No"),Rates!$J$17,IF(AND(U204="B",'Claim Details'!$I$28&gt;=Rates!$D$14,'Claim Details'!$I$28&lt;=Rates!$D$15,'Claim Details'!$I$19="Yes"),Rates!$E$18,IF(AND(U204="B",'Claim Details'!$I$28&gt;=Rates!$D$14,'Claim Details'!$I$28&lt;=Rates!$D$15,'Claim Details'!$I$19="No"),Rates!$D$18,IF(AND(U204="B",'Claim Details'!$I$28&gt;=Rates!$F$14,'Claim Details'!$I$28&lt;=Rates!$F$15,'Claim Details'!$I$19="Yes"),Rates!$G$18,IF(AND(U204="B",'Claim Details'!$I$28&gt;=Rates!$F$14,'Claim Details'!$I$28&lt;=Rates!$F$15,'Claim Details'!$I$19="No"),Rates!$F$18,IF(AND(U204="B",'Claim Details'!$I$28&gt;=Rates!$H$14,'Claim Details'!$I$28&lt;=Rates!$H$15,'Claim Details'!$I$19="Yes"),Rates!$I$18,IF(AND(U204="B",'Claim Details'!$I$28&gt;=Rates!$H$14,'Claim Details'!$I$28&lt;=Rates!$H$15,'Claim Details'!$I$19="No"),Rates!$H$18,IF(AND(U204="B",'Claim Details'!$I$28&gt;=Rates!$J$14,'Claim Details'!$I$28&lt;=Rates!$J$15,'Claim Details'!$I$19="Yes"),Rates!$K$18,IF(AND(U204="B",'Claim Details'!$I$28&gt;=Rates!$J$14,'Claim Details'!$I$28&lt;=Rates!$J$15,'Claim Details'!$I$19="No"),Rates!$J$18,IF(AND(U204="C",'Claim Details'!$I$28&gt;=Rates!$D$14,'Claim Details'!$I$28&lt;=Rates!$D$15,'Claim Details'!$I$19="Yes"),Rates!$E$19,IF(AND(U204="C",'Claim Details'!$I$28&gt;=Rates!$D$14,'Claim Details'!$I$28&lt;=Rates!$D$15,'Claim Details'!$I$19="No"),Rates!$D$19,IF(AND(U204="C",'Claim Details'!$I$28&gt;=Rates!$F$14,'Claim Details'!$I$28&lt;=Rates!$F$15,'Claim Details'!$I$19="Yes"),Rates!$G$19,IF(AND(U204="C",'Claim Details'!$I$28&gt;=Rates!$F$14,'Claim Details'!$I$28&lt;=Rates!$F$15,'Claim Details'!$I$19="No"),Rates!$F$19,IF(AND(U204="C",'Claim Details'!$I$28&gt;=Rates!$H$14,'Claim Details'!$I$28&lt;=Rates!$H$15,'Claim Details'!$I$19="Yes"),Rates!$I$19,IF(AND(U204="C",'Claim Details'!$I$28&gt;=Rates!$H$14,'Claim Details'!$I$28&lt;=Rates!$H$15,'Claim Details'!$I$19="No"),Rates!$H$19,IF(AND(U204="C",'Claim Details'!$I$28&gt;=Rates!$J$14,'Claim Details'!$I$28&lt;=Rates!$J$15,'Claim Details'!$I$19="Yes"),Rates!$K$19,IF(AND(U204="C",'Claim Details'!$I$28&gt;=Rates!$J$14,'Claim Details'!$I$28&lt;=Rates!$J$15,'Claim Details'!$I$19="No"),Rates!$J$19,"£0.00"))))))))))))))))))))))))</f>
        <v>£0.00</v>
      </c>
      <c r="AY204" s="189" t="str">
        <f>IF(AND(C204="A",'Claim Details'!$I$28&gt;=Rates!$D$14,'Claim Details'!$I$28&lt;=Rates!$D$15,'Claim Details'!$I$19="Yes"),Rates!$J$25,IF(AND(C204="A",'Claim Details'!$I$28&gt;=Rates!$D$14,'Claim Details'!$I$28&lt;=Rates!$D$15,'Claim Details'!$I$19="No"),Rates!$D$25,IF(AND(C204="A",'Claim Details'!$I$28&gt;=Rates!$F$14,'Claim Details'!$I$28&lt;=Rates!$F$15,'Claim Details'!$I$19="Yes"),Rates!$G$25,IF(AND(C204="A",'Claim Details'!$I$28&gt;=Rates!$F$14,'Claim Details'!$I$28&lt;=Rates!$F$15,'Claim Details'!$I$19="No"),Rates!$F$25,IF(AND(C204="A",'Claim Details'!$I$28&gt;=Rates!$H$14,'Claim Details'!$I$28&lt;=Rates!$H$15,'Claim Details'!$I$19="Yes"),Rates!$I$25,IF(AND(C204="A",'Claim Details'!$I$28&gt;=Rates!$H$14,'Claim Details'!$I$28&lt;=Rates!$H$15,'Claim Details'!$I$19="No"),Rates!$H$25,IF(AND(C204="A",'Claim Details'!$I$28&gt;=Rates!$J$14,'Claim Details'!$I$28&lt;=Rates!$J$15,'Claim Details'!$I$19="Yes"),Rates!$K$25,IF(AND(C204="A",'Claim Details'!$I$28&gt;=Rates!$J$14,'Claim Details'!$I$28&lt;=Rates!$J$15,'Claim Details'!$I$19="No"),Rates!$J$25,IF(AND(C204="B",'Claim Details'!$I$28&gt;=Rates!$D$14,'Claim Details'!$I$28&lt;=Rates!$D$15,'Claim Details'!$I$19="Yes"),Rates!$E$26,IF(AND(C204="B",'Claim Details'!$I$28&gt;=Rates!$D$14,'Claim Details'!$I$28&lt;=Rates!$D$15,'Claim Details'!$I$19="No"),Rates!$D$26,IF(AND(C204="B",'Claim Details'!$I$28&gt;=Rates!$F$14,'Claim Details'!$I$28&lt;=Rates!$F$15,'Claim Details'!$I$19="Yes"),Rates!$G$26,IF(AND(C204="B",'Claim Details'!$I$28&gt;=Rates!$F$14,'Claim Details'!$I$28&lt;=Rates!$F$15,'Claim Details'!$I$19="No"),Rates!$F$26,IF(AND(C204="B",'Claim Details'!$I$28&gt;=Rates!$H$14,'Claim Details'!$I$28&lt;=Rates!$H$15,'Claim Details'!$I$19="Yes"),Rates!$I$26,IF(AND(C204="B",'Claim Details'!$I$28&gt;=Rates!$H$14,'Claim Details'!$I$28&lt;=Rates!$H$15,'Claim Details'!$I$19="No"),Rates!$H$26,IF(AND(C204="B",'Claim Details'!$I$28&gt;=Rates!$J$14,'Claim Details'!$I$28&lt;=Rates!$J$15,'Claim Details'!$I$19="Yes"),Rates!$K$26,IF(AND(C204="B",'Claim Details'!$I$28&gt;=Rates!$J$14,'Claim Details'!$I$28&lt;=Rates!$J$15,'Claim Details'!$I$19="No"),Rates!$J$26,IF(AND(C204="C",'Claim Details'!$I$28&gt;=Rates!$D$14,'Claim Details'!$I$28&lt;=Rates!$D$15,'Claim Details'!$I$19="Yes"),Rates!$E$27,IF(AND(C204="C",'Claim Details'!$I$28&gt;=Rates!$D$14,'Claim Details'!$I$28&lt;=Rates!$D$15,'Claim Details'!$I$19="No"),Rates!$D$27,IF(AND(C204="C",'Claim Details'!$I$28&gt;=Rates!$F$14,'Claim Details'!$I$28&lt;=Rates!$F$15,'Claim Details'!$I$19="Yes"),Rates!$G$27,IF(AND(C204="C",'Claim Details'!$I$28&gt;=Rates!$F$14,'Claim Details'!$I$28&lt;=Rates!$F$15,'Claim Details'!$I$19="No"),Rates!$F$27,IF(AND(C204="C",'Claim Details'!$I$28&gt;=Rates!$H$14,'Claim Details'!$I$28&lt;=Rates!$H$15,'Claim Details'!$I$19="Yes"),Rates!$I$27,IF(AND(C204="C",'Claim Details'!$I$28&gt;=Rates!$H$14,'Claim Details'!$I$28&lt;=Rates!$H$15,'Claim Details'!$I$19="No"),Rates!$H$27,IF(AND(C204="C",'Claim Details'!$I$28&gt;=Rates!$J$14,'Claim Details'!$I$28&lt;=Rates!$J$15,'Claim Details'!$I$19="Yes"),Rates!$K$27,IF(AND(C204="C",'Claim Details'!$I$28&gt;=Rates!$J$14,'Claim Details'!$I$28&lt;=Rates!$J$15,'Claim Details'!$I$19="No"),Rates!$J$27,"£0.00"))))))))))))))))))))))))</f>
        <v>£0.00</v>
      </c>
      <c r="AZ204" s="189" t="str">
        <f>IF(AND(C204="A",'Claim Details'!$I$28&gt;=Rates!$D$14,'Claim Details'!$I$28&lt;=Rates!$D$15,'Claim Details'!$I$19="Yes"),Rates!$E$20,IF(AND(C204="A",'Claim Details'!$I$28&gt;=Rates!$D$14,'Claim Details'!$I$28&lt;=Rates!$D$15,'Claim Details'!$I$19="No"),Rates!$D$20,IF(AND(C204="A",'Claim Details'!$I$28&gt;=Rates!$F$14,'Claim Details'!$I$28&lt;=Rates!$F$15,'Claim Details'!$I$19="Yes"),Rates!$G$20,IF(AND(C204="A",'Claim Details'!$I$28&gt;=Rates!$F$14,'Claim Details'!$I$28&lt;=Rates!$F$15,'Claim Details'!$I$19="No"),Rates!$F$20,IF(AND(C204="A",'Claim Details'!$I$28&gt;=Rates!$H$14,'Claim Details'!$I$28&lt;=Rates!$H$15,'Claim Details'!$I$19="Yes"),Rates!$I$20,IF(AND(C204="A",'Claim Details'!$I$28&gt;=Rates!$H$14,'Claim Details'!$I$28&lt;=Rates!$H$15,'Claim Details'!$I$19="No"),Rates!$H$20,IF(AND(C204="A",'Claim Details'!$I$28&gt;=Rates!$J$14,'Claim Details'!$I$28&lt;=Rates!$J$15,'Claim Details'!$I$19="Yes"),Rates!$K$20,IF(AND(C204="A",'Claim Details'!$I$28&gt;=Rates!$J$14,'Claim Details'!$I$28&lt;=Rates!$J$15,'Claim Details'!$I$19="No"),Rates!$J$20,IF(AND(C204="B",'Claim Details'!$I$28&gt;=Rates!$D$14,'Claim Details'!$I$28&lt;=Rates!$D$15,'Claim Details'!$I$19="Yes"),Rates!$E$21,IF(AND(C204="B",'Claim Details'!$I$28&gt;=Rates!$D$14,'Claim Details'!$I$28&lt;=Rates!$D$15,'Claim Details'!$I$19="No"),Rates!$D$21,IF(AND(C204="B",'Claim Details'!$I$28&gt;=Rates!$F$14,'Claim Details'!$I$28&lt;=Rates!$F$15,'Claim Details'!$I$19="Yes"),Rates!$G$21,IF(AND(C204="B",'Claim Details'!$I$28&gt;=Rates!$F$14,'Claim Details'!$I$28&lt;=Rates!$F$15,'Claim Details'!$I$19="No"),Rates!$F$21,IF(AND(C204="B",'Claim Details'!$I$28&gt;=Rates!$H$14,'Claim Details'!$I$28&lt;=Rates!$H$15,'Claim Details'!$I$19="Yes"),Rates!$I$21,IF(AND(C204="B",'Claim Details'!$I$28&gt;=Rates!$H$14,'Claim Details'!$I$28&lt;=Rates!$H$15,'Claim Details'!$I$19="No"),Rates!$H$21,IF(AND(C204="B",'Claim Details'!$I$28&gt;=Rates!$J$14,'Claim Details'!$I$28&lt;=Rates!$J$15,'Claim Details'!$I$19="Yes"),Rates!$K$21,IF(AND(C204="B",'Claim Details'!$I$28&gt;=Rates!$J$14,'Claim Details'!$I$28&lt;=Rates!$J$15,'Claim Details'!$I$19="No"),Rates!$J$21,"£0.00"))))))))))))))))</f>
        <v>£0.00</v>
      </c>
      <c r="BA204" s="189" t="str">
        <f>IF(AND(C204="A",'Claim Details'!$I$28&gt;=Rates!$D$14,'Claim Details'!$I$28&lt;=Rates!$D$15,'Claim Details'!$I$19="Yes"),Rates!$E$22,IF(AND(C204="A",'Claim Details'!$I$28&gt;=Rates!$D$14,'Claim Details'!$I$28&lt;=Rates!$D$15,'Claim Details'!$I$19="No"),Rates!$D$22,IF(AND(C204="A",'Claim Details'!$I$28&gt;=Rates!$F$14,'Claim Details'!$I$28&lt;=Rates!$F$15,'Claim Details'!$I$19="Yes"),Rates!$G$22,IF(AND(C204="A",'Claim Details'!$I$28&gt;=Rates!$F$14,'Claim Details'!$I$28&lt;=Rates!$F$15,'Claim Details'!$I$19="No"),Rates!$F$22,IF(AND(C204="A",'Claim Details'!$I$28&gt;=Rates!$H$14,'Claim Details'!$I$28&lt;=Rates!$H$15,'Claim Details'!$I$19="Yes"),Rates!$I$22,IF(AND(C204="A",'Claim Details'!$I$28&gt;=Rates!$H$14,'Claim Details'!$I$28&lt;=Rates!$H$15,'Claim Details'!$I$19="No"),Rates!$H$22,IF(AND(C204="A",'Claim Details'!$I$28&gt;=Rates!$J$14,'Claim Details'!$I$28&lt;=Rates!$J$15,'Claim Details'!$I$19="Yes"),Rates!$K$22,IF(AND(C204="A",'Claim Details'!$I$28&gt;=Rates!$J$14,'Claim Details'!$I$28&lt;=Rates!$J$15,'Claim Details'!$I$19="No"),Rates!$J$22,IF(AND(C204="B",'Claim Details'!$I$28&gt;=Rates!$D$14,'Claim Details'!$I$28&lt;=Rates!$D$15,'Claim Details'!$I$19="Yes"),Rates!$E$23,IF(AND(C204="B",'Claim Details'!$I$28&gt;=Rates!$D$14,'Claim Details'!$I$28&lt;=Rates!$D$15,'Claim Details'!$I$19="No"),Rates!$D$23,IF(AND(C204="B",'Claim Details'!$I$28&gt;=Rates!$F$14,'Claim Details'!$I$28&lt;=Rates!$F$15,'Claim Details'!$I$19="Yes"),Rates!$G$23,IF(AND(C204="B",'Claim Details'!$I$28&gt;=Rates!$F$14,'Claim Details'!$I$28&lt;=Rates!$F$15,'Claim Details'!$I$19="No"),Rates!$F$23,IF(AND(C204="B",'Claim Details'!$I$28&gt;=Rates!$H$14,'Claim Details'!$I$28&lt;=Rates!$H$15,'Claim Details'!$I$19="Yes"),Rates!$I$23,IF(AND(C204="B",'Claim Details'!$I$28&gt;=Rates!$H$14,'Claim Details'!$I$28&lt;=Rates!$H$15,'Claim Details'!$I$19="No"),Rates!$H$23,IF(AND(C204="B",'Claim Details'!$I$28&gt;=Rates!$J$14,'Claim Details'!$I$28&lt;=Rates!$J$15,'Claim Details'!$I$19="Yes"),Rates!$K$23,IF(AND(C204="B",'Claim Details'!$I$28&gt;=Rates!$J$14,'Claim Details'!$I$28&lt;=Rates!$J$15,'Claim Details'!$I$19="No"),Rates!$J$23,IF(AND(C204="C",'Claim Details'!$I$28&gt;=Rates!$D$14,'Claim Details'!$I$28&lt;=Rates!$D$15,'Claim Details'!$I$19="Yes"),Rates!$E$24,IF(AND(C204="C",'Claim Details'!$I$28&gt;=Rates!$D$14,'Claim Details'!$I$28&lt;=Rates!$D$15,'Claim Details'!$I$19="No"),Rates!$D$24,IF(AND(C204="C",'Claim Details'!$I$28&gt;=Rates!$F$14,'Claim Details'!$I$28&lt;=Rates!$F$15,'Claim Details'!$I$19="Yes"),Rates!$G$24,IF(AND(C204="C",'Claim Details'!$I$28&gt;=Rates!$F$14,'Claim Details'!$I$28&lt;=Rates!$F$15,'Claim Details'!$I$19="No"),Rates!$F$24,IF(AND(C204="C",'Claim Details'!$I$28&gt;=Rates!$H$14,'Claim Details'!$I$28&lt;=Rates!$H$15,'Claim Details'!$I$19="Yes"),Rates!$I$24,IF(AND(C204="C",'Claim Details'!$I$28&gt;=Rates!$H$14,'Claim Details'!$I$28&lt;=Rates!$H$15,'Claim Details'!$I$19="No"),Rates!$H$24,IF(AND(C204="C",'Claim Details'!$I$28&gt;=Rates!$J$14,'Claim Details'!$I$28&lt;=Rates!$J$15,'Claim Details'!$I$19="Yes"),Rates!$K$24,IF(AND(C204="C",'Claim Details'!$I$28&gt;=Rates!$J$14,'Claim Details'!$I$28&lt;=Rates!$J$15,'Claim Details'!$I$19="No"),Rates!$J$24,"£0.00"))))))))))))))))))))))))</f>
        <v>£0.00</v>
      </c>
      <c r="BB204" s="189" t="str">
        <f t="shared" si="57"/>
        <v>£0.00</v>
      </c>
      <c r="BC204" s="1"/>
      <c r="BD204" s="189" t="str">
        <f>IF(AND(AE204="A",'Claim Details'!$I$28&gt;=Rates!$D$14,'Claim Details'!$I$28&lt;=Rates!$D$15,'Claim Details'!$I$19="Yes"),Rates!$J$17,IF(AND(AE204="A",'Claim Details'!$I$28&gt;=Rates!$D$14,'Claim Details'!$I$28&lt;=Rates!$D$15,'Claim Details'!$I$19="No"),Rates!$D$17,IF(AND(AE204="A",'Claim Details'!$I$28&gt;=Rates!$F$14,'Claim Details'!$I$28&lt;=Rates!$F$15,'Claim Details'!$I$19="Yes"),Rates!$G$17,IF(AND(AE204="A",'Claim Details'!$I$28&gt;=Rates!$F$14,'Claim Details'!$I$28&lt;=Rates!$F$15,'Claim Details'!$I$19="No"),Rates!$F$17,IF(AND(AE204="A",'Claim Details'!$I$28&gt;=Rates!$H$14,'Claim Details'!$I$28&lt;=Rates!$H$15,'Claim Details'!$I$19="Yes"),Rates!$I$17,IF(AND(AE204="A",'Claim Details'!$I$28&gt;=Rates!$H$14,'Claim Details'!$I$28&lt;=Rates!$H$15,'Claim Details'!$I$19="No"),Rates!$H$17,IF(AND(AE204="A",'Claim Details'!$I$28&gt;=Rates!$J$14,'Claim Details'!$I$28&lt;=Rates!$J$15,'Claim Details'!$I$19="Yes"),Rates!$K$17,IF(AND(AE204="A",'Claim Details'!$I$28&gt;=Rates!$J$14,'Claim Details'!$I$28&lt;=Rates!$J$15,'Claim Details'!$I$19="No"),Rates!$J$17,IF(AND(AE204="B",'Claim Details'!$I$28&gt;=Rates!$D$14,'Claim Details'!$I$28&lt;=Rates!$D$15,'Claim Details'!$I$19="Yes"),Rates!$E$18,IF(AND(AE204="B",'Claim Details'!$I$28&gt;=Rates!$D$14,'Claim Details'!$I$28&lt;=Rates!$D$15,'Claim Details'!$I$19="No"),Rates!$D$18,IF(AND(AE204="B",'Claim Details'!$I$28&gt;=Rates!$F$14,'Claim Details'!$I$28&lt;=Rates!$F$15,'Claim Details'!$I$19="Yes"),Rates!$G$18,IF(AND(AE204="B",'Claim Details'!$I$28&gt;=Rates!$F$14,'Claim Details'!$I$28&lt;=Rates!$F$15,'Claim Details'!$I$19="No"),Rates!$F$18,IF(AND(AE204="B",'Claim Details'!$I$28&gt;=Rates!$H$14,'Claim Details'!$I$28&lt;=Rates!$H$15,'Claim Details'!$I$19="Yes"),Rates!$I$18,IF(AND(AE204="B",'Claim Details'!$I$28&gt;=Rates!$H$14,'Claim Details'!$I$28&lt;=Rates!$H$15,'Claim Details'!$I$19="No"),Rates!$H$18,IF(AND(AE204="B",'Claim Details'!$I$28&gt;=Rates!$J$14,'Claim Details'!$I$28&lt;=Rates!$J$15,'Claim Details'!$I$19="Yes"),Rates!$K$18,IF(AND(AE204="B",'Claim Details'!$I$28&gt;=Rates!$J$14,'Claim Details'!$I$28&lt;=Rates!$J$15,'Claim Details'!$I$19="No"),Rates!$J$18,IF(AND(AE204="C",'Claim Details'!$I$28&gt;=Rates!$D$14,'Claim Details'!$I$28&lt;=Rates!$D$15,'Claim Details'!$I$19="Yes"),Rates!$E$19,IF(AND(AE204="C",'Claim Details'!$I$28&gt;=Rates!$D$14,'Claim Details'!$I$28&lt;=Rates!$D$15,'Claim Details'!$I$19="No"),Rates!$D$19,IF(AND(AE204="C",'Claim Details'!$I$28&gt;=Rates!$F$14,'Claim Details'!$I$28&lt;=Rates!$F$15,'Claim Details'!$I$19="Yes"),Rates!$G$19,IF(AND(AE204="C",'Claim Details'!$I$28&gt;=Rates!$F$14,'Claim Details'!$I$28&lt;=Rates!$F$15,'Claim Details'!$I$19="No"),Rates!$F$19,IF(AND(AE204="C",'Claim Details'!$I$28&gt;=Rates!$H$14,'Claim Details'!$I$28&lt;=Rates!$H$15,'Claim Details'!$I$19="Yes"),Rates!$I$19,IF(AND(AE204="C",'Claim Details'!$I$28&gt;=Rates!$H$14,'Claim Details'!$I$28&lt;=Rates!$H$15,'Claim Details'!$I$19="No"),Rates!$H$19,IF(AND(AE204="C",'Claim Details'!$I$28&gt;=Rates!$J$14,'Claim Details'!$I$28&lt;=Rates!$J$15,'Claim Details'!$I$19="Yes"),Rates!$K$19,IF(AND(AE204="C",'Claim Details'!$I$28&gt;=Rates!$J$14,'Claim Details'!$I$28&lt;=Rates!$J$15,'Claim Details'!$I$19="No"),Rates!$J$19,"£0.00"))))))))))))))))))))))))</f>
        <v>£0.00</v>
      </c>
      <c r="BE204" s="189" t="str">
        <f>IF(AND(AE204="A",'Claim Details'!$I$28&gt;=Rates!$D$14,'Claim Details'!$I$28&lt;=Rates!$D$15,'Claim Details'!$I$19="Yes"),Rates!$J$25,IF(AND(AE204="A",'Claim Details'!$I$28&gt;=Rates!$D$14,'Claim Details'!$I$28&lt;=Rates!$D$15,'Claim Details'!$I$19="No"),Rates!$D$25,IF(AND(AE204="A",'Claim Details'!$I$28&gt;=Rates!$F$14,'Claim Details'!$I$28&lt;=Rates!$F$15,'Claim Details'!$I$19="Yes"),Rates!$G$25,IF(AND(AE204="A",'Claim Details'!$I$28&gt;=Rates!$F$14,'Claim Details'!$I$28&lt;=Rates!$F$15,'Claim Details'!$I$19="No"),Rates!$F$25,IF(AND(AE204="A",'Claim Details'!$I$28&gt;=Rates!$H$14,'Claim Details'!$I$28&lt;=Rates!$H$15,'Claim Details'!$I$19="Yes"),Rates!$I$25,IF(AND(AE204="A",'Claim Details'!$I$28&gt;=Rates!$H$14,'Claim Details'!$I$28&lt;=Rates!$H$15,'Claim Details'!$I$19="No"),Rates!$H$25,IF(AND(AE204="A",'Claim Details'!$I$28&gt;=Rates!$J$14,'Claim Details'!$I$28&lt;=Rates!$J$15,'Claim Details'!$I$19="Yes"),Rates!$K$25,IF(AND(AE204="A",'Claim Details'!$I$28&gt;=Rates!$J$14,'Claim Details'!$I$28&lt;=Rates!$J$15,'Claim Details'!$I$19="No"),Rates!$J$25,IF(AND(AE204="B",'Claim Details'!$I$28&gt;=Rates!$D$14,'Claim Details'!$I$28&lt;=Rates!$D$15,'Claim Details'!$I$19="Yes"),Rates!$E$26,IF(AND(AE204="B",'Claim Details'!$I$28&gt;=Rates!$D$14,'Claim Details'!$I$28&lt;=Rates!$D$15,'Claim Details'!$I$19="No"),Rates!$D$26,IF(AND(AE204="B",'Claim Details'!$I$28&gt;=Rates!$F$14,'Claim Details'!$I$28&lt;=Rates!$F$15,'Claim Details'!$I$19="Yes"),Rates!$G$26,IF(AND(AE204="B",'Claim Details'!$I$28&gt;=Rates!$F$14,'Claim Details'!$I$28&lt;=Rates!$F$15,'Claim Details'!$I$19="No"),Rates!$F$26,IF(AND(AE204="B",'Claim Details'!$I$28&gt;=Rates!$H$14,'Claim Details'!$I$28&lt;=Rates!$H$15,'Claim Details'!$I$19="Yes"),Rates!$I$26,IF(AND(AE204="B",'Claim Details'!$I$28&gt;=Rates!$H$14,'Claim Details'!$I$28&lt;=Rates!$H$15,'Claim Details'!$I$19="No"),Rates!$H$26,IF(AND(AE204="B",'Claim Details'!$I$28&gt;=Rates!$J$14,'Claim Details'!$I$28&lt;=Rates!$J$15,'Claim Details'!$I$19="Yes"),Rates!$K$26,IF(AND(AE204="B",'Claim Details'!$I$28&gt;=Rates!$J$14,'Claim Details'!$I$28&lt;=Rates!$J$15,'Claim Details'!$I$19="No"),Rates!$J$26,IF(AND(AE204="C",'Claim Details'!$I$28&gt;=Rates!$D$14,'Claim Details'!$I$28&lt;=Rates!$D$15,'Claim Details'!$I$19="Yes"),Rates!$E$27,IF(AND(AE204="C",'Claim Details'!$I$28&gt;=Rates!$D$14,'Claim Details'!$I$28&lt;=Rates!$D$15,'Claim Details'!$I$19="No"),Rates!$D$27,IF(AND(AE204="C",'Claim Details'!$I$28&gt;=Rates!$F$14,'Claim Details'!$I$28&lt;=Rates!$F$15,'Claim Details'!$I$19="Yes"),Rates!$G$27,IF(AND(AE204="C",'Claim Details'!$I$28&gt;=Rates!$F$14,'Claim Details'!$I$28&lt;=Rates!$F$15,'Claim Details'!$I$19="No"),Rates!$F$27,IF(AND(AE204="C",'Claim Details'!$I$28&gt;=Rates!$H$14,'Claim Details'!$I$28&lt;=Rates!$H$15,'Claim Details'!$I$19="Yes"),Rates!$I$27,IF(AND(AE204="C",'Claim Details'!$I$28&gt;=Rates!$H$14,'Claim Details'!$I$28&lt;=Rates!$H$15,'Claim Details'!$I$19="No"),Rates!$H$27,IF(AND(AE204="C",'Claim Details'!$I$28&gt;=Rates!$J$14,'Claim Details'!$I$28&lt;=Rates!$J$15,'Claim Details'!$I$19="Yes"),Rates!$K$27,IF(AND(AE204="C",'Claim Details'!$I$28&gt;=Rates!$J$14,'Claim Details'!$I$28&lt;=Rates!$J$15,'Claim Details'!$I$19="No"),Rates!$J$27,"£0.00"))))))))))))))))))))))))</f>
        <v>£0.00</v>
      </c>
      <c r="BF204" s="189" t="str">
        <f>IF(AND(AE204="A",'Claim Details'!$I$28&gt;=Rates!$D$14,'Claim Details'!$I$28&lt;=Rates!$D$15,'Claim Details'!$I$19="Yes"),Rates!$E$20,IF(AND(AE204="A",'Claim Details'!$I$28&gt;=Rates!$D$14,'Claim Details'!$I$28&lt;=Rates!$D$15,'Claim Details'!$I$19="No"),Rates!$D$20,IF(AND(AE204="A",'Claim Details'!$I$28&gt;=Rates!$F$14,'Claim Details'!$I$28&lt;=Rates!$F$15,'Claim Details'!$I$19="Yes"),Rates!$G$20,IF(AND(AE204="A",'Claim Details'!$I$28&gt;=Rates!$F$14,'Claim Details'!$I$28&lt;=Rates!$F$15,'Claim Details'!$I$19="No"),Rates!$F$20,IF(AND(AE204="A",'Claim Details'!$I$28&gt;=Rates!$H$14,'Claim Details'!$I$28&lt;=Rates!$H$15,'Claim Details'!$I$19="Yes"),Rates!$I$20,IF(AND(AE204="A",'Claim Details'!$I$28&gt;=Rates!$H$14,'Claim Details'!$I$28&lt;=Rates!$H$15,'Claim Details'!$I$19="No"),Rates!$H$20,IF(AND(AE204="A",'Claim Details'!$I$28&gt;=Rates!$J$14,'Claim Details'!$I$28&lt;=Rates!$J$15,'Claim Details'!$I$19="Yes"),Rates!$K$20,IF(AND(AE204="A",'Claim Details'!$I$28&gt;=Rates!$J$14,'Claim Details'!$I$28&lt;=Rates!$J$15,'Claim Details'!$I$19="No"),Rates!$J$20,IF(AND(AE204="B",'Claim Details'!$I$28&gt;=Rates!$D$14,'Claim Details'!$I$28&lt;=Rates!$D$15,'Claim Details'!$I$19="Yes"),Rates!$E$21,IF(AND(AE204="B",'Claim Details'!$I$28&gt;=Rates!$D$14,'Claim Details'!$I$28&lt;=Rates!$D$15,'Claim Details'!$I$19="No"),Rates!$D$21,IF(AND(AE204="B",'Claim Details'!$I$28&gt;=Rates!$F$14,'Claim Details'!$I$28&lt;=Rates!$F$15,'Claim Details'!$I$19="Yes"),Rates!$G$21,IF(AND(AE204="B",'Claim Details'!$I$28&gt;=Rates!$F$14,'Claim Details'!$I$28&lt;=Rates!$F$15,'Claim Details'!$I$19="No"),Rates!$F$21,IF(AND(AE204="B",'Claim Details'!$I$28&gt;=Rates!$H$14,'Claim Details'!$I$28&lt;=Rates!$H$15,'Claim Details'!$I$19="Yes"),Rates!$I$21,IF(AND(AE204="B",'Claim Details'!$I$28&gt;=Rates!$H$14,'Claim Details'!$I$28&lt;=Rates!$H$15,'Claim Details'!$I$19="No"),Rates!$H$21,IF(AND(AE204="B",'Claim Details'!$I$28&gt;=Rates!$J$14,'Claim Details'!$I$28&lt;=Rates!$J$15,'Claim Details'!$I$19="Yes"),Rates!$K$21,IF(AND(AE204="B",'Claim Details'!$I$28&gt;=Rates!$J$14,'Claim Details'!$I$28&lt;=Rates!$J$15,'Claim Details'!$I$19="No"),Rates!$J$21,"£0.00"))))))))))))))))</f>
        <v>£0.00</v>
      </c>
      <c r="BG204" s="189" t="str">
        <f>IF(AND(AE204="A",'Claim Details'!$I$28&gt;=Rates!$D$14,'Claim Details'!$I$28&lt;=Rates!$D$15,'Claim Details'!$I$19="Yes"),Rates!$E$22,IF(AND(AE204="A",'Claim Details'!$I$28&gt;=Rates!$D$14,'Claim Details'!$I$28&lt;=Rates!$D$15,'Claim Details'!$I$19="No"),Rates!$D$22,IF(AND(AE204="A",'Claim Details'!$I$28&gt;=Rates!$F$14,'Claim Details'!$I$28&lt;=Rates!$F$15,'Claim Details'!$I$19="Yes"),Rates!$G$22,IF(AND(AE204="A",'Claim Details'!$I$28&gt;=Rates!$F$14,'Claim Details'!$I$28&lt;=Rates!$F$15,'Claim Details'!$I$19="No"),Rates!$F$22,IF(AND(AE204="A",'Claim Details'!$I$28&gt;=Rates!$H$14,'Claim Details'!$I$28&lt;=Rates!$H$15,'Claim Details'!$I$19="Yes"),Rates!$I$22,IF(AND(AE204="A",'Claim Details'!$I$28&gt;=Rates!$H$14,'Claim Details'!$I$28&lt;=Rates!$H$15,'Claim Details'!$I$19="No"),Rates!$H$22,IF(AND(AE204="A",'Claim Details'!$I$28&gt;=Rates!$J$14,'Claim Details'!$I$28&lt;=Rates!$J$15,'Claim Details'!$I$19="Yes"),Rates!$K$22,IF(AND(AE204="A",'Claim Details'!$I$28&gt;=Rates!$J$14,'Claim Details'!$I$28&lt;=Rates!$J$15,'Claim Details'!$I$19="No"),Rates!$J$22,IF(AND(AE204="B",'Claim Details'!$I$28&gt;=Rates!$D$14,'Claim Details'!$I$28&lt;=Rates!$D$15,'Claim Details'!$I$19="Yes"),Rates!$E$23,IF(AND(AE204="B",'Claim Details'!$I$28&gt;=Rates!$D$14,'Claim Details'!$I$28&lt;=Rates!$D$15,'Claim Details'!$I$19="No"),Rates!$D$23,IF(AND(AE204="B",'Claim Details'!$I$28&gt;=Rates!$F$14,'Claim Details'!$I$28&lt;=Rates!$F$15,'Claim Details'!$I$19="Yes"),Rates!$G$23,IF(AND(AE204="B",'Claim Details'!$I$28&gt;=Rates!$F$14,'Claim Details'!$I$28&lt;=Rates!$F$15,'Claim Details'!$I$19="No"),Rates!$F$23,IF(AND(AE204="B",'Claim Details'!$I$28&gt;=Rates!$H$14,'Claim Details'!$I$28&lt;=Rates!$H$15,'Claim Details'!$I$19="Yes"),Rates!$I$23,IF(AND(AE204="B",'Claim Details'!$I$28&gt;=Rates!$H$14,'Claim Details'!$I$28&lt;=Rates!$H$15,'Claim Details'!$I$19="No"),Rates!$H$23,IF(AND(AE204="B",'Claim Details'!$I$28&gt;=Rates!$J$14,'Claim Details'!$I$28&lt;=Rates!$J$15,'Claim Details'!$I$19="Yes"),Rates!$K$23,IF(AND(AE204="B",'Claim Details'!$I$28&gt;=Rates!$J$14,'Claim Details'!$I$28&lt;=Rates!$J$15,'Claim Details'!$I$19="No"),Rates!$J$23,IF(AND(AE204="C",'Claim Details'!$I$28&gt;=Rates!$D$14,'Claim Details'!$I$28&lt;=Rates!$D$15,'Claim Details'!$I$19="Yes"),Rates!$E$24,IF(AND(AE204="C",'Claim Details'!$I$28&gt;=Rates!$D$14,'Claim Details'!$I$28&lt;=Rates!$D$15,'Claim Details'!$I$19="No"),Rates!$D$24,IF(AND(AE204="C",'Claim Details'!$I$28&gt;=Rates!$F$14,'Claim Details'!$I$28&lt;=Rates!$F$15,'Claim Details'!$I$19="Yes"),Rates!$G$24,IF(AND(AE204="C",'Claim Details'!$I$28&gt;=Rates!$F$14,'Claim Details'!$I$28&lt;=Rates!$F$15,'Claim Details'!$I$19="No"),Rates!$F$24,IF(AND(AE204="C",'Claim Details'!$I$28&gt;=Rates!$H$14,'Claim Details'!$I$28&lt;=Rates!$H$15,'Claim Details'!$I$19="Yes"),Rates!$I$24,IF(AND(AE204="C",'Claim Details'!$I$28&gt;=Rates!$H$14,'Claim Details'!$I$28&lt;=Rates!$H$15,'Claim Details'!$I$19="No"),Rates!$H$24,IF(AND(AE204="C",'Claim Details'!$I$28&gt;=Rates!$J$14,'Claim Details'!$I$28&lt;=Rates!$J$15,'Claim Details'!$I$19="Yes"),Rates!$K$24,IF(AND(AE204="C",'Claim Details'!$I$28&gt;=Rates!$J$14,'Claim Details'!$I$28&lt;=Rates!$J$15,'Claim Details'!$I$19="No"),Rates!$J$24,"£0.00"))))))))))))))))))))))))</f>
        <v>£0.00</v>
      </c>
      <c r="BH204" s="189" t="str">
        <f t="shared" si="58"/>
        <v>£0.00</v>
      </c>
      <c r="BI204" s="189">
        <f t="shared" si="59"/>
        <v>0</v>
      </c>
      <c r="BO204" s="202" t="str">
        <f>IF(H204="","£0.00",IF(AP204="4","£0.00",IF(AP204="5","£0.00",IF(AP204="1","£0.00",((AQ204*H204)*'Claim Details'!$F$111)/100))))</f>
        <v>£0.00</v>
      </c>
      <c r="BP204" s="202" t="str">
        <f>IF(T204="","£0.00",IF(AP204="4","£0.00",IF(AP204="5","£0.00",IF(AP204="1","£0.00",((AR204*T204)*'Claim Details'!$N$111)/100))))</f>
        <v>£0.00</v>
      </c>
      <c r="BQ204" s="202" t="str">
        <f>IF(AI204="","£0.00",IF(AP204="4","£0.00",IF(AP204="5","£0.00",IF(AP204="1","£0.00",((BI204*AI204)*'Claim Details'!$W$111)/100))))</f>
        <v>£0.00</v>
      </c>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row>
    <row r="205" spans="1:97" ht="15">
      <c r="A205" s="145"/>
      <c r="B205" s="91"/>
      <c r="C205" s="96"/>
      <c r="D205" s="97"/>
      <c r="E205" s="98"/>
      <c r="F205" s="89"/>
      <c r="G205" s="99"/>
      <c r="H205" s="100"/>
      <c r="I205" s="221" t="str">
        <f t="shared" si="49"/>
        <v>£0.00</v>
      </c>
      <c r="J205" s="101"/>
      <c r="K205" s="100"/>
      <c r="L205" s="221" t="str">
        <f t="shared" si="50"/>
        <v>£0.00</v>
      </c>
      <c r="M205" s="101"/>
      <c r="N205" s="102"/>
      <c r="O205" s="145"/>
      <c r="P205" s="77"/>
      <c r="Q205" s="87"/>
      <c r="R205" s="87"/>
      <c r="S205" s="87"/>
      <c r="T205" s="149" t="str">
        <f t="shared" si="51"/>
        <v/>
      </c>
      <c r="U205" s="87" t="str">
        <f t="shared" si="60"/>
        <v/>
      </c>
      <c r="V205" s="87"/>
      <c r="W205" s="53" t="str">
        <f t="shared" si="52"/>
        <v>£0.00</v>
      </c>
      <c r="X205" s="53"/>
      <c r="Y205" s="87"/>
      <c r="Z205" s="78"/>
      <c r="AA205" s="79"/>
      <c r="AB205" s="160"/>
      <c r="AC205" s="98"/>
      <c r="AD205" s="225"/>
      <c r="AE205" s="235" t="str">
        <f t="shared" si="53"/>
        <v/>
      </c>
      <c r="AF205" s="87" t="str">
        <f t="shared" si="54"/>
        <v/>
      </c>
      <c r="AG205" s="53"/>
      <c r="AH205" s="224"/>
      <c r="AI205" s="226" t="str">
        <f t="shared" si="46"/>
        <v/>
      </c>
      <c r="AJ205" s="236" t="str">
        <f t="shared" si="55"/>
        <v>£0.00</v>
      </c>
      <c r="AK205" s="31"/>
      <c r="AL205" s="1"/>
      <c r="AM205" s="1"/>
      <c r="AN205" s="1"/>
      <c r="AO205" s="1"/>
      <c r="AP205" s="1" t="str">
        <f t="shared" si="47"/>
        <v/>
      </c>
      <c r="AQ205" s="27">
        <f t="shared" si="48"/>
        <v>0</v>
      </c>
      <c r="AR205" s="189">
        <f t="shared" si="56"/>
        <v>0</v>
      </c>
      <c r="AS205" s="190" t="str">
        <f>IF(AND(C205="A",'Claim Details'!$E$28&gt;=Rates!$D$14,'Claim Details'!$E$28&lt;=Rates!$D$15,'Claim Details'!$E$19="Yes"),Rates!$E$17,IF(AND(C205="A",'Claim Details'!$E$28&gt;=Rates!$D$14,'Claim Details'!$E$28&lt;=Rates!$D$15,'Claim Details'!$E$19="No"),Rates!$D$17,IF(AND(C205="A",'Claim Details'!$E$28&gt;=Rates!$F$14,'Claim Details'!$E$28&lt;=Rates!$F$15,'Claim Details'!$E$19="Yes"),Rates!$G$17,IF(AND(C205="A",'Claim Details'!$E$28&gt;=Rates!$F$14,'Claim Details'!$E$28&lt;=Rates!$F$15,'Claim Details'!$E$19="No"),Rates!$F$17,IF(AND(C205="A",'Claim Details'!$E$28&gt;=Rates!$H$14,'Claim Details'!$E$28&lt;=Rates!$H$15,'Claim Details'!$E$19="Yes"),Rates!$I$17,IF(AND(C205="A",'Claim Details'!$E$28&gt;=Rates!$H$14,'Claim Details'!$E$28&lt;=Rates!$H$15,'Claim Details'!$E$19="No"),Rates!$H$17,IF(AND(C205="A",'Claim Details'!$E$28&gt;=Rates!$J$14,'Claim Details'!$E$28&lt;=Rates!$J$15,'Claim Details'!$E$19="Yes"),Rates!$K$17,IF(AND(C205="A",'Claim Details'!$E$28&gt;=Rates!$J$14,'Claim Details'!$E$28&lt;=Rates!$J$15,'Claim Details'!$E$19="No"),Rates!$J$17,IF(AND(C205="B",'Claim Details'!$E$28&gt;=Rates!$D$14,'Claim Details'!$E$28&lt;=Rates!$D$15,'Claim Details'!$E$19="Yes"),Rates!$E$18,IF(AND(C205="B",'Claim Details'!$E$28&gt;=Rates!$D$14,'Claim Details'!$E$28&lt;=Rates!$D$15,'Claim Details'!$E$19="No"),Rates!$D$18,IF(AND(C205="B",'Claim Details'!$E$28&gt;=Rates!$F$14,'Claim Details'!$E$28&lt;=Rates!$F$15,'Claim Details'!$E$19="Yes"),Rates!$G$18,IF(AND(C205="B",'Claim Details'!$E$28&gt;=Rates!$F$14,'Claim Details'!$E$28&lt;=Rates!$F$15,'Claim Details'!$E$19="No"),Rates!$F$18,IF(AND(C205="B",'Claim Details'!$E$28&gt;=Rates!$H$14,'Claim Details'!$E$28&lt;=Rates!$H$15,'Claim Details'!$E$19="Yes"),Rates!$I$18,IF(AND(C205="B",'Claim Details'!$E$28&gt;=Rates!$H$14,'Claim Details'!$E$28&lt;=Rates!$H$15,'Claim Details'!$E$19="No"),Rates!$H$18,IF(AND(C205="B",'Claim Details'!$E$28&gt;=Rates!$J$14,'Claim Details'!$E$28&lt;=Rates!$J$15,'Claim Details'!$E$19="Yes"),Rates!$K$18,IF(AND(C205="B",'Claim Details'!$E$28&gt;=Rates!$J$14,'Claim Details'!$E$28&lt;=Rates!$J$15,'Claim Details'!$E$19="No"),Rates!$J$18,IF(AND(C205="C",'Claim Details'!$E$28&gt;=Rates!$D$14,'Claim Details'!$E$28&lt;=Rates!$D$15,'Claim Details'!$E$19="Yes"),Rates!$E$19,IF(AND(C205="C",'Claim Details'!$E$28&gt;=Rates!$D$14,'Claim Details'!$E$28&lt;=Rates!$D$15,'Claim Details'!$E$19="No"),Rates!$D$19,IF(AND(C205="C",'Claim Details'!$E$28&gt;=Rates!$F$14,'Claim Details'!$E$28&lt;=Rates!$F$15,'Claim Details'!$E$19="Yes"),Rates!$G$19,IF(AND(C205="C",'Claim Details'!$E$28&gt;=Rates!$F$14,'Claim Details'!$E$28&lt;=Rates!$F$15,'Claim Details'!$E$19="No"),Rates!$F$19,IF(AND(C205="C",'Claim Details'!$E$28&gt;=Rates!$H$14,'Claim Details'!$E$28&lt;=Rates!$H$15,'Claim Details'!$E$19="Yes"),Rates!$I$19,IF(AND(C205="C",'Claim Details'!$E$28&gt;=Rates!$H$14,'Claim Details'!$E$28&lt;=Rates!$H$15,'Claim Details'!$E$19="No"),Rates!$H$19,IF(AND(C205="C",'Claim Details'!$E$28&gt;=Rates!$J$14,'Claim Details'!$E$28&lt;=Rates!$J$15,'Claim Details'!$E$19="Yes"),Rates!$K$19,IF(AND(C205="C",'Claim Details'!$E$28&gt;=Rates!$J$14,'Claim Details'!$E$28&lt;=Rates!$J$15,'Claim Details'!$E$19="No"),Rates!$J$19,"£0.00"))))))))))))))))))))))))</f>
        <v>£0.00</v>
      </c>
      <c r="AT205" s="189" t="str">
        <f>IF(AND(C205="A",'Claim Details'!$E$28&gt;=Rates!$D$14,'Claim Details'!$E$28&lt;=Rates!$D$15,'Claim Details'!$E$19="Yes"),Rates!$E$25,IF(AND(C205="A",'Claim Details'!$E$28&gt;=Rates!$D$14,'Claim Details'!$E$28&lt;=Rates!$D$15,'Claim Details'!$E$19="No"),Rates!$D$25,IF(AND(C205="A",'Claim Details'!$E$28&gt;=Rates!$F$14,'Claim Details'!$E$28&lt;=Rates!$F$15,'Claim Details'!$E$19="Yes"),Rates!$G$25,IF(AND(C205="A",'Claim Details'!$E$28&gt;=Rates!$F$14,'Claim Details'!$E$28&lt;=Rates!$F$15,'Claim Details'!$E$19="No"),Rates!$F$25,IF(AND(C205="A",'Claim Details'!$E$28&gt;=Rates!$H$14,'Claim Details'!$E$28&lt;=Rates!$H$15,'Claim Details'!$E$19="Yes"),Rates!$I$25,IF(AND(C205="A",'Claim Details'!$E$28&gt;=Rates!$H$14,'Claim Details'!$E$28&lt;=Rates!$H$15,'Claim Details'!$E$19="No"),Rates!$H$25,IF(AND(C205="A",'Claim Details'!$E$28&gt;=Rates!$J$14,'Claim Details'!$E$28&lt;=Rates!$J$15,'Claim Details'!$E$19="Yes"),Rates!$K$25,IF(AND(C205="A",'Claim Details'!$E$28&gt;=Rates!$J$14,'Claim Details'!$E$28&lt;=Rates!$J$15,'Claim Details'!$E$19="No"),Rates!$J$25,IF(AND(C205="B",'Claim Details'!$E$28&gt;=Rates!$D$14,'Claim Details'!$E$28&lt;=Rates!$D$15,'Claim Details'!$E$19="Yes"),Rates!$E$26,IF(AND(C205="B",'Claim Details'!$E$28&gt;=Rates!$D$14,'Claim Details'!$E$28&lt;=Rates!$D$15,'Claim Details'!$E$19="No"),Rates!$D$26,IF(AND(C205="B",'Claim Details'!$E$28&gt;=Rates!$F$14,'Claim Details'!$E$28&lt;=Rates!$F$15,'Claim Details'!$E$19="Yes"),Rates!$G$26,IF(AND(C205="B",'Claim Details'!$E$28&gt;=Rates!$F$14,'Claim Details'!$E$28&lt;=Rates!$F$15,'Claim Details'!$E$19="No"),Rates!$F$26,IF(AND(C205="B",'Claim Details'!$E$28&gt;=Rates!$H$14,'Claim Details'!$E$28&lt;=Rates!$H$15,'Claim Details'!$E$19="Yes"),Rates!$I$26,IF(AND(C205="B",'Claim Details'!$E$28&gt;=Rates!$H$14,'Claim Details'!$E$28&lt;=Rates!$H$15,'Claim Details'!$E$19="No"),Rates!$H$26,IF(AND(C205="B",'Claim Details'!$E$28&gt;=Rates!$J$14,'Claim Details'!$E$28&lt;=Rates!$J$15,'Claim Details'!$E$19="Yes"),Rates!$K$26,IF(AND(C205="B",'Claim Details'!$E$28&gt;=Rates!$J$14,'Claim Details'!$E$28&lt;=Rates!$J$15,'Claim Details'!$E$19="No"),Rates!$J$26,IF(AND(C205="C",'Claim Details'!$E$28&gt;=Rates!$D$14,'Claim Details'!$E$28&lt;=Rates!$D$15,'Claim Details'!$E$19="Yes"),Rates!$E$27,IF(AND(C205="C",'Claim Details'!$E$28&gt;=Rates!$D$14,'Claim Details'!$E$28&lt;=Rates!$D$15,'Claim Details'!$E$19="No"),Rates!$D$27,IF(AND(C205="C",'Claim Details'!$E$28&gt;=Rates!$F$14,'Claim Details'!$E$28&lt;=Rates!$F$15,'Claim Details'!$E$19="Yes"),Rates!$G$27,IF(AND(C205="C",'Claim Details'!$E$28&gt;=Rates!$F$14,'Claim Details'!$E$28&lt;=Rates!$F$15,'Claim Details'!$E$19="No"),Rates!$F$27,IF(AND(C205="C",'Claim Details'!$E$28&gt;=Rates!$H$14,'Claim Details'!$E$28&lt;=Rates!$H$15,'Claim Details'!$E$19="Yes"),Rates!$I$27,IF(AND(C205="C",'Claim Details'!$E$28&gt;=Rates!$H$14,'Claim Details'!$E$28&lt;=Rates!$H$15,'Claim Details'!$E$19="No"),Rates!$H$27,IF(AND(C205="C",'Claim Details'!$E$28&gt;=Rates!$J$14,'Claim Details'!$E$28&lt;=Rates!$J$15,'Claim Details'!$E$19="Yes"),Rates!$K$27,IF(AND(C205="C",'Claim Details'!$E$28&gt;=Rates!$J$14,'Claim Details'!$E$28&lt;=Rates!$J$15,'Claim Details'!$E$19="No"),Rates!$J$27,"£0.00"))))))))))))))))))))))))</f>
        <v>£0.00</v>
      </c>
      <c r="AU205" s="191" t="str">
        <f>IF(AND(C205="A",'Claim Details'!$E$28&gt;=Rates!$D$14,'Claim Details'!$E$28&lt;=Rates!$D$15,'Claim Details'!$E$19="Yes"),Rates!$E$20,IF(AND(C205="A",'Claim Details'!$E$28&gt;=Rates!$D$14,'Claim Details'!$E$28&lt;=Rates!$D$15,'Claim Details'!$E$19="No"),Rates!$D$20,IF(AND(C205="A",'Claim Details'!$E$28&gt;=Rates!$F$14,'Claim Details'!$E$28&lt;=Rates!$F$15,'Claim Details'!$E$19="Yes"),Rates!$G$20,IF(AND(C205="A",'Claim Details'!$E$28&gt;=Rates!$F$14,'Claim Details'!$E$28&lt;=Rates!$F$15,'Claim Details'!$E$19="No"),Rates!$F$20,IF(AND(C205="A",'Claim Details'!$E$28&gt;=Rates!$H$14,'Claim Details'!$E$28&lt;=Rates!$H$15,'Claim Details'!$E$19="Yes"),Rates!$I$20,IF(AND(C205="A",'Claim Details'!$E$28&gt;=Rates!$H$14,'Claim Details'!$E$28&lt;=Rates!$H$15,'Claim Details'!$E$19="No"),Rates!$H$20,IF(AND(C205="A",'Claim Details'!$E$28&gt;=Rates!$J$14,'Claim Details'!$E$28&lt;=Rates!$J$15,'Claim Details'!$E$19="Yes"),Rates!$K$20,IF(AND(C205="A",'Claim Details'!$E$28&gt;=Rates!$J$14,'Claim Details'!$E$28&lt;=Rates!$J$15,'Claim Details'!$E$19="No"),Rates!$J$20,IF(AND(C205="B",'Claim Details'!$E$28&gt;=Rates!$D$14,'Claim Details'!$E$28&lt;=Rates!$D$15,'Claim Details'!$E$19="Yes"),Rates!$E$21,IF(AND(C205="B",'Claim Details'!$E$28&gt;=Rates!$D$14,'Claim Details'!$E$28&lt;=Rates!$D$15,'Claim Details'!$E$19="No"),Rates!$D$21,IF(AND(C205="B",'Claim Details'!$E$28&gt;=Rates!$F$14,'Claim Details'!$E$28&lt;=Rates!$F$15,'Claim Details'!$E$19="Yes"),Rates!$G$21,IF(AND(C205="B",'Claim Details'!$E$28&gt;=Rates!$F$14,'Claim Details'!$E$28&lt;=Rates!$F$15,'Claim Details'!$E$19="No"),Rates!$F$21,IF(AND(C205="B",'Claim Details'!$E$28&gt;=Rates!$H$14,'Claim Details'!$E$28&lt;=Rates!$H$15,'Claim Details'!$E$19="Yes"),Rates!$I$21,IF(AND(C205="B",'Claim Details'!$E$28&gt;=Rates!$H$14,'Claim Details'!$E$28&lt;=Rates!$H$15,'Claim Details'!$E$19="No"),Rates!$H$21,IF(AND(C205="B",'Claim Details'!$E$28&gt;=Rates!$J$14,'Claim Details'!$E$28&lt;=Rates!$J$15,'Claim Details'!$E$19="Yes"),Rates!$K$21,IF(AND(C205="B",'Claim Details'!$E$28&gt;=Rates!$J$14,'Claim Details'!$E$28&lt;=Rates!$J$15,'Claim Details'!$E$19="No"),Rates!$J$21,"£0.00"))))))))))))))))</f>
        <v>£0.00</v>
      </c>
      <c r="AV205" s="191" t="str">
        <f>IF(AND(C205="A",'Claim Details'!$E$28&gt;=Rates!$D$14,'Claim Details'!$E$28&lt;=Rates!$D$15,'Claim Details'!$E$19="Yes"),Rates!$E$22,IF(AND(C205="A",'Claim Details'!$E$28&gt;=Rates!$D$14,'Claim Details'!$E$28&lt;=Rates!$D$15,'Claim Details'!$E$19="No"),Rates!$D$22,IF(AND(C205="A",'Claim Details'!$E$28&gt;=Rates!$F$14,'Claim Details'!$E$28&lt;=Rates!$F$15,'Claim Details'!$E$19="Yes"),Rates!$G$22,IF(AND(C205="A",'Claim Details'!$E$28&gt;=Rates!$F$14,'Claim Details'!$E$28&lt;=Rates!$F$15,'Claim Details'!$E$19="No"),Rates!$F$22,IF(AND(C205="A",'Claim Details'!$E$28&gt;=Rates!$H$14,'Claim Details'!$E$28&lt;=Rates!$H$15,'Claim Details'!$E$19="Yes"),Rates!$I$22,IF(AND(C205="A",'Claim Details'!$E$28&gt;=Rates!$H$14,'Claim Details'!$E$28&lt;=Rates!$H$15,'Claim Details'!$E$19="No"),Rates!$H$22,IF(AND(C205="A",'Claim Details'!$E$28&gt;=Rates!$J$14,'Claim Details'!$E$28&lt;=Rates!$J$15,'Claim Details'!$E$19="Yes"),Rates!$K$22,IF(AND(C205="A",'Claim Details'!$E$28&gt;=Rates!$J$14,'Claim Details'!$E$28&lt;=Rates!$J$15,'Claim Details'!$E$19="No"),Rates!$J$22,IF(AND(C205="B",'Claim Details'!$E$28&gt;=Rates!$D$14,'Claim Details'!$E$28&lt;=Rates!$D$15,'Claim Details'!$E$19="Yes"),Rates!$E$23,IF(AND(C205="B",'Claim Details'!$E$28&gt;=Rates!$D$14,'Claim Details'!$E$28&lt;=Rates!$D$15,'Claim Details'!$E$19="No"),Rates!$D$23,IF(AND(C205="B",'Claim Details'!$E$28&gt;=Rates!$F$14,'Claim Details'!$E$28&lt;=Rates!$F$15,'Claim Details'!$E$19="Yes"),Rates!$G$23,IF(AND(C205="B",'Claim Details'!$E$28&gt;=Rates!$F$14,'Claim Details'!$E$28&lt;=Rates!$F$15,'Claim Details'!$E$19="No"),Rates!$F$23,IF(AND(C205="B",'Claim Details'!$E$28&gt;=Rates!$H$14,'Claim Details'!$E$28&lt;=Rates!$H$15,'Claim Details'!$E$19="Yes"),Rates!$I$23,IF(AND(C205="B",'Claim Details'!$E$28&gt;=Rates!$H$14,'Claim Details'!$E$28&lt;=Rates!$H$15,'Claim Details'!$E$19="No"),Rates!$H$23,IF(AND(C205="B",'Claim Details'!$E$28&gt;=Rates!$J$14,'Claim Details'!$E$28&lt;=Rates!$J$15,'Claim Details'!$E$19="Yes"),Rates!$K$23,IF(AND(C205="B",'Claim Details'!$E$28&gt;=Rates!$J$14,'Claim Details'!$E$28&lt;=Rates!$J$15,'Claim Details'!$E$19="No"),Rates!$J$23,IF(AND(C205="C",'Claim Details'!$E$28&gt;=Rates!$D$14,'Claim Details'!$E$28&lt;=Rates!$D$15,'Claim Details'!$E$19="Yes"),Rates!$E$24,IF(AND(C205="C",'Claim Details'!$E$28&gt;=Rates!$D$14,'Claim Details'!$E$28&lt;=Rates!$D$15,'Claim Details'!$E$19="No"),Rates!$D$24,IF(AND(C205="C",'Claim Details'!$E$28&gt;=Rates!$F$14,'Claim Details'!$E$28&lt;=Rates!$F$15,'Claim Details'!$E$19="Yes"),Rates!$G$24,IF(AND(C205="C",'Claim Details'!$E$28&gt;=Rates!$F$14,'Claim Details'!$E$28&lt;=Rates!$F$15,'Claim Details'!$E$19="No"),Rates!$F$24,IF(AND(C205="C",'Claim Details'!$E$28&gt;=Rates!$H$14,'Claim Details'!$E$28&lt;=Rates!$H$15,'Claim Details'!$E$19="Yes"),Rates!$I$24,IF(AND(C205="C",'Claim Details'!$E$28&gt;=Rates!$H$14,'Claim Details'!$E$28&lt;=Rates!$H$15,'Claim Details'!$E$19="No"),Rates!$H$24,IF(AND(C205="C",'Claim Details'!$E$28&gt;=Rates!$J$14,'Claim Details'!$E$28&lt;=Rates!$J$15,'Claim Details'!$E$19="Yes"),Rates!$K$24,IF(AND(C205="C",'Claim Details'!$E$28&gt;=Rates!$J$14,'Claim Details'!$E$28&lt;=Rates!$J$15,'Claim Details'!$E$19="No"),Rates!$J$24,"£0.00"))))))))))))))))))))))))</f>
        <v>£0.00</v>
      </c>
      <c r="AW205" s="1"/>
      <c r="AX205" s="189" t="str">
        <f>IF(AND(U205="A",'Claim Details'!$I$28&gt;=Rates!$D$14,'Claim Details'!$I$28&lt;=Rates!$D$15,'Claim Details'!$I$19="Yes"),Rates!$J$17,IF(AND(U205="A",'Claim Details'!$I$28&gt;=Rates!$D$14,'Claim Details'!$I$28&lt;=Rates!$D$15,'Claim Details'!$I$19="No"),Rates!$D$17,IF(AND(U205="A",'Claim Details'!$I$28&gt;=Rates!$F$14,'Claim Details'!$I$28&lt;=Rates!$F$15,'Claim Details'!$I$19="Yes"),Rates!$G$17,IF(AND(U205="A",'Claim Details'!$I$28&gt;=Rates!$F$14,'Claim Details'!$I$28&lt;=Rates!$F$15,'Claim Details'!$I$19="No"),Rates!$F$17,IF(AND(U205="A",'Claim Details'!$I$28&gt;=Rates!$H$14,'Claim Details'!$I$28&lt;=Rates!$H$15,'Claim Details'!$I$19="Yes"),Rates!$I$17,IF(AND(U205="A",'Claim Details'!$I$28&gt;=Rates!$H$14,'Claim Details'!$I$28&lt;=Rates!$H$15,'Claim Details'!$I$19="No"),Rates!$H$17,IF(AND(U205="A",'Claim Details'!$I$28&gt;=Rates!$J$14,'Claim Details'!$I$28&lt;=Rates!$J$15,'Claim Details'!$I$19="Yes"),Rates!$K$17,IF(AND(U205="A",'Claim Details'!$I$28&gt;=Rates!$J$14,'Claim Details'!$I$28&lt;=Rates!$J$15,'Claim Details'!$I$19="No"),Rates!$J$17,IF(AND(U205="B",'Claim Details'!$I$28&gt;=Rates!$D$14,'Claim Details'!$I$28&lt;=Rates!$D$15,'Claim Details'!$I$19="Yes"),Rates!$E$18,IF(AND(U205="B",'Claim Details'!$I$28&gt;=Rates!$D$14,'Claim Details'!$I$28&lt;=Rates!$D$15,'Claim Details'!$I$19="No"),Rates!$D$18,IF(AND(U205="B",'Claim Details'!$I$28&gt;=Rates!$F$14,'Claim Details'!$I$28&lt;=Rates!$F$15,'Claim Details'!$I$19="Yes"),Rates!$G$18,IF(AND(U205="B",'Claim Details'!$I$28&gt;=Rates!$F$14,'Claim Details'!$I$28&lt;=Rates!$F$15,'Claim Details'!$I$19="No"),Rates!$F$18,IF(AND(U205="B",'Claim Details'!$I$28&gt;=Rates!$H$14,'Claim Details'!$I$28&lt;=Rates!$H$15,'Claim Details'!$I$19="Yes"),Rates!$I$18,IF(AND(U205="B",'Claim Details'!$I$28&gt;=Rates!$H$14,'Claim Details'!$I$28&lt;=Rates!$H$15,'Claim Details'!$I$19="No"),Rates!$H$18,IF(AND(U205="B",'Claim Details'!$I$28&gt;=Rates!$J$14,'Claim Details'!$I$28&lt;=Rates!$J$15,'Claim Details'!$I$19="Yes"),Rates!$K$18,IF(AND(U205="B",'Claim Details'!$I$28&gt;=Rates!$J$14,'Claim Details'!$I$28&lt;=Rates!$J$15,'Claim Details'!$I$19="No"),Rates!$J$18,IF(AND(U205="C",'Claim Details'!$I$28&gt;=Rates!$D$14,'Claim Details'!$I$28&lt;=Rates!$D$15,'Claim Details'!$I$19="Yes"),Rates!$E$19,IF(AND(U205="C",'Claim Details'!$I$28&gt;=Rates!$D$14,'Claim Details'!$I$28&lt;=Rates!$D$15,'Claim Details'!$I$19="No"),Rates!$D$19,IF(AND(U205="C",'Claim Details'!$I$28&gt;=Rates!$F$14,'Claim Details'!$I$28&lt;=Rates!$F$15,'Claim Details'!$I$19="Yes"),Rates!$G$19,IF(AND(U205="C",'Claim Details'!$I$28&gt;=Rates!$F$14,'Claim Details'!$I$28&lt;=Rates!$F$15,'Claim Details'!$I$19="No"),Rates!$F$19,IF(AND(U205="C",'Claim Details'!$I$28&gt;=Rates!$H$14,'Claim Details'!$I$28&lt;=Rates!$H$15,'Claim Details'!$I$19="Yes"),Rates!$I$19,IF(AND(U205="C",'Claim Details'!$I$28&gt;=Rates!$H$14,'Claim Details'!$I$28&lt;=Rates!$H$15,'Claim Details'!$I$19="No"),Rates!$H$19,IF(AND(U205="C",'Claim Details'!$I$28&gt;=Rates!$J$14,'Claim Details'!$I$28&lt;=Rates!$J$15,'Claim Details'!$I$19="Yes"),Rates!$K$19,IF(AND(U205="C",'Claim Details'!$I$28&gt;=Rates!$J$14,'Claim Details'!$I$28&lt;=Rates!$J$15,'Claim Details'!$I$19="No"),Rates!$J$19,"£0.00"))))))))))))))))))))))))</f>
        <v>£0.00</v>
      </c>
      <c r="AY205" s="189" t="str">
        <f>IF(AND(C205="A",'Claim Details'!$I$28&gt;=Rates!$D$14,'Claim Details'!$I$28&lt;=Rates!$D$15,'Claim Details'!$I$19="Yes"),Rates!$J$25,IF(AND(C205="A",'Claim Details'!$I$28&gt;=Rates!$D$14,'Claim Details'!$I$28&lt;=Rates!$D$15,'Claim Details'!$I$19="No"),Rates!$D$25,IF(AND(C205="A",'Claim Details'!$I$28&gt;=Rates!$F$14,'Claim Details'!$I$28&lt;=Rates!$F$15,'Claim Details'!$I$19="Yes"),Rates!$G$25,IF(AND(C205="A",'Claim Details'!$I$28&gt;=Rates!$F$14,'Claim Details'!$I$28&lt;=Rates!$F$15,'Claim Details'!$I$19="No"),Rates!$F$25,IF(AND(C205="A",'Claim Details'!$I$28&gt;=Rates!$H$14,'Claim Details'!$I$28&lt;=Rates!$H$15,'Claim Details'!$I$19="Yes"),Rates!$I$25,IF(AND(C205="A",'Claim Details'!$I$28&gt;=Rates!$H$14,'Claim Details'!$I$28&lt;=Rates!$H$15,'Claim Details'!$I$19="No"),Rates!$H$25,IF(AND(C205="A",'Claim Details'!$I$28&gt;=Rates!$J$14,'Claim Details'!$I$28&lt;=Rates!$J$15,'Claim Details'!$I$19="Yes"),Rates!$K$25,IF(AND(C205="A",'Claim Details'!$I$28&gt;=Rates!$J$14,'Claim Details'!$I$28&lt;=Rates!$J$15,'Claim Details'!$I$19="No"),Rates!$J$25,IF(AND(C205="B",'Claim Details'!$I$28&gt;=Rates!$D$14,'Claim Details'!$I$28&lt;=Rates!$D$15,'Claim Details'!$I$19="Yes"),Rates!$E$26,IF(AND(C205="B",'Claim Details'!$I$28&gt;=Rates!$D$14,'Claim Details'!$I$28&lt;=Rates!$D$15,'Claim Details'!$I$19="No"),Rates!$D$26,IF(AND(C205="B",'Claim Details'!$I$28&gt;=Rates!$F$14,'Claim Details'!$I$28&lt;=Rates!$F$15,'Claim Details'!$I$19="Yes"),Rates!$G$26,IF(AND(C205="B",'Claim Details'!$I$28&gt;=Rates!$F$14,'Claim Details'!$I$28&lt;=Rates!$F$15,'Claim Details'!$I$19="No"),Rates!$F$26,IF(AND(C205="B",'Claim Details'!$I$28&gt;=Rates!$H$14,'Claim Details'!$I$28&lt;=Rates!$H$15,'Claim Details'!$I$19="Yes"),Rates!$I$26,IF(AND(C205="B",'Claim Details'!$I$28&gt;=Rates!$H$14,'Claim Details'!$I$28&lt;=Rates!$H$15,'Claim Details'!$I$19="No"),Rates!$H$26,IF(AND(C205="B",'Claim Details'!$I$28&gt;=Rates!$J$14,'Claim Details'!$I$28&lt;=Rates!$J$15,'Claim Details'!$I$19="Yes"),Rates!$K$26,IF(AND(C205="B",'Claim Details'!$I$28&gt;=Rates!$J$14,'Claim Details'!$I$28&lt;=Rates!$J$15,'Claim Details'!$I$19="No"),Rates!$J$26,IF(AND(C205="C",'Claim Details'!$I$28&gt;=Rates!$D$14,'Claim Details'!$I$28&lt;=Rates!$D$15,'Claim Details'!$I$19="Yes"),Rates!$E$27,IF(AND(C205="C",'Claim Details'!$I$28&gt;=Rates!$D$14,'Claim Details'!$I$28&lt;=Rates!$D$15,'Claim Details'!$I$19="No"),Rates!$D$27,IF(AND(C205="C",'Claim Details'!$I$28&gt;=Rates!$F$14,'Claim Details'!$I$28&lt;=Rates!$F$15,'Claim Details'!$I$19="Yes"),Rates!$G$27,IF(AND(C205="C",'Claim Details'!$I$28&gt;=Rates!$F$14,'Claim Details'!$I$28&lt;=Rates!$F$15,'Claim Details'!$I$19="No"),Rates!$F$27,IF(AND(C205="C",'Claim Details'!$I$28&gt;=Rates!$H$14,'Claim Details'!$I$28&lt;=Rates!$H$15,'Claim Details'!$I$19="Yes"),Rates!$I$27,IF(AND(C205="C",'Claim Details'!$I$28&gt;=Rates!$H$14,'Claim Details'!$I$28&lt;=Rates!$H$15,'Claim Details'!$I$19="No"),Rates!$H$27,IF(AND(C205="C",'Claim Details'!$I$28&gt;=Rates!$J$14,'Claim Details'!$I$28&lt;=Rates!$J$15,'Claim Details'!$I$19="Yes"),Rates!$K$27,IF(AND(C205="C",'Claim Details'!$I$28&gt;=Rates!$J$14,'Claim Details'!$I$28&lt;=Rates!$J$15,'Claim Details'!$I$19="No"),Rates!$J$27,"£0.00"))))))))))))))))))))))))</f>
        <v>£0.00</v>
      </c>
      <c r="AZ205" s="189" t="str">
        <f>IF(AND(C205="A",'Claim Details'!$I$28&gt;=Rates!$D$14,'Claim Details'!$I$28&lt;=Rates!$D$15,'Claim Details'!$I$19="Yes"),Rates!$E$20,IF(AND(C205="A",'Claim Details'!$I$28&gt;=Rates!$D$14,'Claim Details'!$I$28&lt;=Rates!$D$15,'Claim Details'!$I$19="No"),Rates!$D$20,IF(AND(C205="A",'Claim Details'!$I$28&gt;=Rates!$F$14,'Claim Details'!$I$28&lt;=Rates!$F$15,'Claim Details'!$I$19="Yes"),Rates!$G$20,IF(AND(C205="A",'Claim Details'!$I$28&gt;=Rates!$F$14,'Claim Details'!$I$28&lt;=Rates!$F$15,'Claim Details'!$I$19="No"),Rates!$F$20,IF(AND(C205="A",'Claim Details'!$I$28&gt;=Rates!$H$14,'Claim Details'!$I$28&lt;=Rates!$H$15,'Claim Details'!$I$19="Yes"),Rates!$I$20,IF(AND(C205="A",'Claim Details'!$I$28&gt;=Rates!$H$14,'Claim Details'!$I$28&lt;=Rates!$H$15,'Claim Details'!$I$19="No"),Rates!$H$20,IF(AND(C205="A",'Claim Details'!$I$28&gt;=Rates!$J$14,'Claim Details'!$I$28&lt;=Rates!$J$15,'Claim Details'!$I$19="Yes"),Rates!$K$20,IF(AND(C205="A",'Claim Details'!$I$28&gt;=Rates!$J$14,'Claim Details'!$I$28&lt;=Rates!$J$15,'Claim Details'!$I$19="No"),Rates!$J$20,IF(AND(C205="B",'Claim Details'!$I$28&gt;=Rates!$D$14,'Claim Details'!$I$28&lt;=Rates!$D$15,'Claim Details'!$I$19="Yes"),Rates!$E$21,IF(AND(C205="B",'Claim Details'!$I$28&gt;=Rates!$D$14,'Claim Details'!$I$28&lt;=Rates!$D$15,'Claim Details'!$I$19="No"),Rates!$D$21,IF(AND(C205="B",'Claim Details'!$I$28&gt;=Rates!$F$14,'Claim Details'!$I$28&lt;=Rates!$F$15,'Claim Details'!$I$19="Yes"),Rates!$G$21,IF(AND(C205="B",'Claim Details'!$I$28&gt;=Rates!$F$14,'Claim Details'!$I$28&lt;=Rates!$F$15,'Claim Details'!$I$19="No"),Rates!$F$21,IF(AND(C205="B",'Claim Details'!$I$28&gt;=Rates!$H$14,'Claim Details'!$I$28&lt;=Rates!$H$15,'Claim Details'!$I$19="Yes"),Rates!$I$21,IF(AND(C205="B",'Claim Details'!$I$28&gt;=Rates!$H$14,'Claim Details'!$I$28&lt;=Rates!$H$15,'Claim Details'!$I$19="No"),Rates!$H$21,IF(AND(C205="B",'Claim Details'!$I$28&gt;=Rates!$J$14,'Claim Details'!$I$28&lt;=Rates!$J$15,'Claim Details'!$I$19="Yes"),Rates!$K$21,IF(AND(C205="B",'Claim Details'!$I$28&gt;=Rates!$J$14,'Claim Details'!$I$28&lt;=Rates!$J$15,'Claim Details'!$I$19="No"),Rates!$J$21,"£0.00"))))))))))))))))</f>
        <v>£0.00</v>
      </c>
      <c r="BA205" s="189" t="str">
        <f>IF(AND(C205="A",'Claim Details'!$I$28&gt;=Rates!$D$14,'Claim Details'!$I$28&lt;=Rates!$D$15,'Claim Details'!$I$19="Yes"),Rates!$E$22,IF(AND(C205="A",'Claim Details'!$I$28&gt;=Rates!$D$14,'Claim Details'!$I$28&lt;=Rates!$D$15,'Claim Details'!$I$19="No"),Rates!$D$22,IF(AND(C205="A",'Claim Details'!$I$28&gt;=Rates!$F$14,'Claim Details'!$I$28&lt;=Rates!$F$15,'Claim Details'!$I$19="Yes"),Rates!$G$22,IF(AND(C205="A",'Claim Details'!$I$28&gt;=Rates!$F$14,'Claim Details'!$I$28&lt;=Rates!$F$15,'Claim Details'!$I$19="No"),Rates!$F$22,IF(AND(C205="A",'Claim Details'!$I$28&gt;=Rates!$H$14,'Claim Details'!$I$28&lt;=Rates!$H$15,'Claim Details'!$I$19="Yes"),Rates!$I$22,IF(AND(C205="A",'Claim Details'!$I$28&gt;=Rates!$H$14,'Claim Details'!$I$28&lt;=Rates!$H$15,'Claim Details'!$I$19="No"),Rates!$H$22,IF(AND(C205="A",'Claim Details'!$I$28&gt;=Rates!$J$14,'Claim Details'!$I$28&lt;=Rates!$J$15,'Claim Details'!$I$19="Yes"),Rates!$K$22,IF(AND(C205="A",'Claim Details'!$I$28&gt;=Rates!$J$14,'Claim Details'!$I$28&lt;=Rates!$J$15,'Claim Details'!$I$19="No"),Rates!$J$22,IF(AND(C205="B",'Claim Details'!$I$28&gt;=Rates!$D$14,'Claim Details'!$I$28&lt;=Rates!$D$15,'Claim Details'!$I$19="Yes"),Rates!$E$23,IF(AND(C205="B",'Claim Details'!$I$28&gt;=Rates!$D$14,'Claim Details'!$I$28&lt;=Rates!$D$15,'Claim Details'!$I$19="No"),Rates!$D$23,IF(AND(C205="B",'Claim Details'!$I$28&gt;=Rates!$F$14,'Claim Details'!$I$28&lt;=Rates!$F$15,'Claim Details'!$I$19="Yes"),Rates!$G$23,IF(AND(C205="B",'Claim Details'!$I$28&gt;=Rates!$F$14,'Claim Details'!$I$28&lt;=Rates!$F$15,'Claim Details'!$I$19="No"),Rates!$F$23,IF(AND(C205="B",'Claim Details'!$I$28&gt;=Rates!$H$14,'Claim Details'!$I$28&lt;=Rates!$H$15,'Claim Details'!$I$19="Yes"),Rates!$I$23,IF(AND(C205="B",'Claim Details'!$I$28&gt;=Rates!$H$14,'Claim Details'!$I$28&lt;=Rates!$H$15,'Claim Details'!$I$19="No"),Rates!$H$23,IF(AND(C205="B",'Claim Details'!$I$28&gt;=Rates!$J$14,'Claim Details'!$I$28&lt;=Rates!$J$15,'Claim Details'!$I$19="Yes"),Rates!$K$23,IF(AND(C205="B",'Claim Details'!$I$28&gt;=Rates!$J$14,'Claim Details'!$I$28&lt;=Rates!$J$15,'Claim Details'!$I$19="No"),Rates!$J$23,IF(AND(C205="C",'Claim Details'!$I$28&gt;=Rates!$D$14,'Claim Details'!$I$28&lt;=Rates!$D$15,'Claim Details'!$I$19="Yes"),Rates!$E$24,IF(AND(C205="C",'Claim Details'!$I$28&gt;=Rates!$D$14,'Claim Details'!$I$28&lt;=Rates!$D$15,'Claim Details'!$I$19="No"),Rates!$D$24,IF(AND(C205="C",'Claim Details'!$I$28&gt;=Rates!$F$14,'Claim Details'!$I$28&lt;=Rates!$F$15,'Claim Details'!$I$19="Yes"),Rates!$G$24,IF(AND(C205="C",'Claim Details'!$I$28&gt;=Rates!$F$14,'Claim Details'!$I$28&lt;=Rates!$F$15,'Claim Details'!$I$19="No"),Rates!$F$24,IF(AND(C205="C",'Claim Details'!$I$28&gt;=Rates!$H$14,'Claim Details'!$I$28&lt;=Rates!$H$15,'Claim Details'!$I$19="Yes"),Rates!$I$24,IF(AND(C205="C",'Claim Details'!$I$28&gt;=Rates!$H$14,'Claim Details'!$I$28&lt;=Rates!$H$15,'Claim Details'!$I$19="No"),Rates!$H$24,IF(AND(C205="C",'Claim Details'!$I$28&gt;=Rates!$J$14,'Claim Details'!$I$28&lt;=Rates!$J$15,'Claim Details'!$I$19="Yes"),Rates!$K$24,IF(AND(C205="C",'Claim Details'!$I$28&gt;=Rates!$J$14,'Claim Details'!$I$28&lt;=Rates!$J$15,'Claim Details'!$I$19="No"),Rates!$J$24,"£0.00"))))))))))))))))))))))))</f>
        <v>£0.00</v>
      </c>
      <c r="BB205" s="189" t="str">
        <f t="shared" si="57"/>
        <v>£0.00</v>
      </c>
      <c r="BC205" s="1"/>
      <c r="BD205" s="189" t="str">
        <f>IF(AND(AE205="A",'Claim Details'!$I$28&gt;=Rates!$D$14,'Claim Details'!$I$28&lt;=Rates!$D$15,'Claim Details'!$I$19="Yes"),Rates!$J$17,IF(AND(AE205="A",'Claim Details'!$I$28&gt;=Rates!$D$14,'Claim Details'!$I$28&lt;=Rates!$D$15,'Claim Details'!$I$19="No"),Rates!$D$17,IF(AND(AE205="A",'Claim Details'!$I$28&gt;=Rates!$F$14,'Claim Details'!$I$28&lt;=Rates!$F$15,'Claim Details'!$I$19="Yes"),Rates!$G$17,IF(AND(AE205="A",'Claim Details'!$I$28&gt;=Rates!$F$14,'Claim Details'!$I$28&lt;=Rates!$F$15,'Claim Details'!$I$19="No"),Rates!$F$17,IF(AND(AE205="A",'Claim Details'!$I$28&gt;=Rates!$H$14,'Claim Details'!$I$28&lt;=Rates!$H$15,'Claim Details'!$I$19="Yes"),Rates!$I$17,IF(AND(AE205="A",'Claim Details'!$I$28&gt;=Rates!$H$14,'Claim Details'!$I$28&lt;=Rates!$H$15,'Claim Details'!$I$19="No"),Rates!$H$17,IF(AND(AE205="A",'Claim Details'!$I$28&gt;=Rates!$J$14,'Claim Details'!$I$28&lt;=Rates!$J$15,'Claim Details'!$I$19="Yes"),Rates!$K$17,IF(AND(AE205="A",'Claim Details'!$I$28&gt;=Rates!$J$14,'Claim Details'!$I$28&lt;=Rates!$J$15,'Claim Details'!$I$19="No"),Rates!$J$17,IF(AND(AE205="B",'Claim Details'!$I$28&gt;=Rates!$D$14,'Claim Details'!$I$28&lt;=Rates!$D$15,'Claim Details'!$I$19="Yes"),Rates!$E$18,IF(AND(AE205="B",'Claim Details'!$I$28&gt;=Rates!$D$14,'Claim Details'!$I$28&lt;=Rates!$D$15,'Claim Details'!$I$19="No"),Rates!$D$18,IF(AND(AE205="B",'Claim Details'!$I$28&gt;=Rates!$F$14,'Claim Details'!$I$28&lt;=Rates!$F$15,'Claim Details'!$I$19="Yes"),Rates!$G$18,IF(AND(AE205="B",'Claim Details'!$I$28&gt;=Rates!$F$14,'Claim Details'!$I$28&lt;=Rates!$F$15,'Claim Details'!$I$19="No"),Rates!$F$18,IF(AND(AE205="B",'Claim Details'!$I$28&gt;=Rates!$H$14,'Claim Details'!$I$28&lt;=Rates!$H$15,'Claim Details'!$I$19="Yes"),Rates!$I$18,IF(AND(AE205="B",'Claim Details'!$I$28&gt;=Rates!$H$14,'Claim Details'!$I$28&lt;=Rates!$H$15,'Claim Details'!$I$19="No"),Rates!$H$18,IF(AND(AE205="B",'Claim Details'!$I$28&gt;=Rates!$J$14,'Claim Details'!$I$28&lt;=Rates!$J$15,'Claim Details'!$I$19="Yes"),Rates!$K$18,IF(AND(AE205="B",'Claim Details'!$I$28&gt;=Rates!$J$14,'Claim Details'!$I$28&lt;=Rates!$J$15,'Claim Details'!$I$19="No"),Rates!$J$18,IF(AND(AE205="C",'Claim Details'!$I$28&gt;=Rates!$D$14,'Claim Details'!$I$28&lt;=Rates!$D$15,'Claim Details'!$I$19="Yes"),Rates!$E$19,IF(AND(AE205="C",'Claim Details'!$I$28&gt;=Rates!$D$14,'Claim Details'!$I$28&lt;=Rates!$D$15,'Claim Details'!$I$19="No"),Rates!$D$19,IF(AND(AE205="C",'Claim Details'!$I$28&gt;=Rates!$F$14,'Claim Details'!$I$28&lt;=Rates!$F$15,'Claim Details'!$I$19="Yes"),Rates!$G$19,IF(AND(AE205="C",'Claim Details'!$I$28&gt;=Rates!$F$14,'Claim Details'!$I$28&lt;=Rates!$F$15,'Claim Details'!$I$19="No"),Rates!$F$19,IF(AND(AE205="C",'Claim Details'!$I$28&gt;=Rates!$H$14,'Claim Details'!$I$28&lt;=Rates!$H$15,'Claim Details'!$I$19="Yes"),Rates!$I$19,IF(AND(AE205="C",'Claim Details'!$I$28&gt;=Rates!$H$14,'Claim Details'!$I$28&lt;=Rates!$H$15,'Claim Details'!$I$19="No"),Rates!$H$19,IF(AND(AE205="C",'Claim Details'!$I$28&gt;=Rates!$J$14,'Claim Details'!$I$28&lt;=Rates!$J$15,'Claim Details'!$I$19="Yes"),Rates!$K$19,IF(AND(AE205="C",'Claim Details'!$I$28&gt;=Rates!$J$14,'Claim Details'!$I$28&lt;=Rates!$J$15,'Claim Details'!$I$19="No"),Rates!$J$19,"£0.00"))))))))))))))))))))))))</f>
        <v>£0.00</v>
      </c>
      <c r="BE205" s="189" t="str">
        <f>IF(AND(AE205="A",'Claim Details'!$I$28&gt;=Rates!$D$14,'Claim Details'!$I$28&lt;=Rates!$D$15,'Claim Details'!$I$19="Yes"),Rates!$J$25,IF(AND(AE205="A",'Claim Details'!$I$28&gt;=Rates!$D$14,'Claim Details'!$I$28&lt;=Rates!$D$15,'Claim Details'!$I$19="No"),Rates!$D$25,IF(AND(AE205="A",'Claim Details'!$I$28&gt;=Rates!$F$14,'Claim Details'!$I$28&lt;=Rates!$F$15,'Claim Details'!$I$19="Yes"),Rates!$G$25,IF(AND(AE205="A",'Claim Details'!$I$28&gt;=Rates!$F$14,'Claim Details'!$I$28&lt;=Rates!$F$15,'Claim Details'!$I$19="No"),Rates!$F$25,IF(AND(AE205="A",'Claim Details'!$I$28&gt;=Rates!$H$14,'Claim Details'!$I$28&lt;=Rates!$H$15,'Claim Details'!$I$19="Yes"),Rates!$I$25,IF(AND(AE205="A",'Claim Details'!$I$28&gt;=Rates!$H$14,'Claim Details'!$I$28&lt;=Rates!$H$15,'Claim Details'!$I$19="No"),Rates!$H$25,IF(AND(AE205="A",'Claim Details'!$I$28&gt;=Rates!$J$14,'Claim Details'!$I$28&lt;=Rates!$J$15,'Claim Details'!$I$19="Yes"),Rates!$K$25,IF(AND(AE205="A",'Claim Details'!$I$28&gt;=Rates!$J$14,'Claim Details'!$I$28&lt;=Rates!$J$15,'Claim Details'!$I$19="No"),Rates!$J$25,IF(AND(AE205="B",'Claim Details'!$I$28&gt;=Rates!$D$14,'Claim Details'!$I$28&lt;=Rates!$D$15,'Claim Details'!$I$19="Yes"),Rates!$E$26,IF(AND(AE205="B",'Claim Details'!$I$28&gt;=Rates!$D$14,'Claim Details'!$I$28&lt;=Rates!$D$15,'Claim Details'!$I$19="No"),Rates!$D$26,IF(AND(AE205="B",'Claim Details'!$I$28&gt;=Rates!$F$14,'Claim Details'!$I$28&lt;=Rates!$F$15,'Claim Details'!$I$19="Yes"),Rates!$G$26,IF(AND(AE205="B",'Claim Details'!$I$28&gt;=Rates!$F$14,'Claim Details'!$I$28&lt;=Rates!$F$15,'Claim Details'!$I$19="No"),Rates!$F$26,IF(AND(AE205="B",'Claim Details'!$I$28&gt;=Rates!$H$14,'Claim Details'!$I$28&lt;=Rates!$H$15,'Claim Details'!$I$19="Yes"),Rates!$I$26,IF(AND(AE205="B",'Claim Details'!$I$28&gt;=Rates!$H$14,'Claim Details'!$I$28&lt;=Rates!$H$15,'Claim Details'!$I$19="No"),Rates!$H$26,IF(AND(AE205="B",'Claim Details'!$I$28&gt;=Rates!$J$14,'Claim Details'!$I$28&lt;=Rates!$J$15,'Claim Details'!$I$19="Yes"),Rates!$K$26,IF(AND(AE205="B",'Claim Details'!$I$28&gt;=Rates!$J$14,'Claim Details'!$I$28&lt;=Rates!$J$15,'Claim Details'!$I$19="No"),Rates!$J$26,IF(AND(AE205="C",'Claim Details'!$I$28&gt;=Rates!$D$14,'Claim Details'!$I$28&lt;=Rates!$D$15,'Claim Details'!$I$19="Yes"),Rates!$E$27,IF(AND(AE205="C",'Claim Details'!$I$28&gt;=Rates!$D$14,'Claim Details'!$I$28&lt;=Rates!$D$15,'Claim Details'!$I$19="No"),Rates!$D$27,IF(AND(AE205="C",'Claim Details'!$I$28&gt;=Rates!$F$14,'Claim Details'!$I$28&lt;=Rates!$F$15,'Claim Details'!$I$19="Yes"),Rates!$G$27,IF(AND(AE205="C",'Claim Details'!$I$28&gt;=Rates!$F$14,'Claim Details'!$I$28&lt;=Rates!$F$15,'Claim Details'!$I$19="No"),Rates!$F$27,IF(AND(AE205="C",'Claim Details'!$I$28&gt;=Rates!$H$14,'Claim Details'!$I$28&lt;=Rates!$H$15,'Claim Details'!$I$19="Yes"),Rates!$I$27,IF(AND(AE205="C",'Claim Details'!$I$28&gt;=Rates!$H$14,'Claim Details'!$I$28&lt;=Rates!$H$15,'Claim Details'!$I$19="No"),Rates!$H$27,IF(AND(AE205="C",'Claim Details'!$I$28&gt;=Rates!$J$14,'Claim Details'!$I$28&lt;=Rates!$J$15,'Claim Details'!$I$19="Yes"),Rates!$K$27,IF(AND(AE205="C",'Claim Details'!$I$28&gt;=Rates!$J$14,'Claim Details'!$I$28&lt;=Rates!$J$15,'Claim Details'!$I$19="No"),Rates!$J$27,"£0.00"))))))))))))))))))))))))</f>
        <v>£0.00</v>
      </c>
      <c r="BF205" s="189" t="str">
        <f>IF(AND(AE205="A",'Claim Details'!$I$28&gt;=Rates!$D$14,'Claim Details'!$I$28&lt;=Rates!$D$15,'Claim Details'!$I$19="Yes"),Rates!$E$20,IF(AND(AE205="A",'Claim Details'!$I$28&gt;=Rates!$D$14,'Claim Details'!$I$28&lt;=Rates!$D$15,'Claim Details'!$I$19="No"),Rates!$D$20,IF(AND(AE205="A",'Claim Details'!$I$28&gt;=Rates!$F$14,'Claim Details'!$I$28&lt;=Rates!$F$15,'Claim Details'!$I$19="Yes"),Rates!$G$20,IF(AND(AE205="A",'Claim Details'!$I$28&gt;=Rates!$F$14,'Claim Details'!$I$28&lt;=Rates!$F$15,'Claim Details'!$I$19="No"),Rates!$F$20,IF(AND(AE205="A",'Claim Details'!$I$28&gt;=Rates!$H$14,'Claim Details'!$I$28&lt;=Rates!$H$15,'Claim Details'!$I$19="Yes"),Rates!$I$20,IF(AND(AE205="A",'Claim Details'!$I$28&gt;=Rates!$H$14,'Claim Details'!$I$28&lt;=Rates!$H$15,'Claim Details'!$I$19="No"),Rates!$H$20,IF(AND(AE205="A",'Claim Details'!$I$28&gt;=Rates!$J$14,'Claim Details'!$I$28&lt;=Rates!$J$15,'Claim Details'!$I$19="Yes"),Rates!$K$20,IF(AND(AE205="A",'Claim Details'!$I$28&gt;=Rates!$J$14,'Claim Details'!$I$28&lt;=Rates!$J$15,'Claim Details'!$I$19="No"),Rates!$J$20,IF(AND(AE205="B",'Claim Details'!$I$28&gt;=Rates!$D$14,'Claim Details'!$I$28&lt;=Rates!$D$15,'Claim Details'!$I$19="Yes"),Rates!$E$21,IF(AND(AE205="B",'Claim Details'!$I$28&gt;=Rates!$D$14,'Claim Details'!$I$28&lt;=Rates!$D$15,'Claim Details'!$I$19="No"),Rates!$D$21,IF(AND(AE205="B",'Claim Details'!$I$28&gt;=Rates!$F$14,'Claim Details'!$I$28&lt;=Rates!$F$15,'Claim Details'!$I$19="Yes"),Rates!$G$21,IF(AND(AE205="B",'Claim Details'!$I$28&gt;=Rates!$F$14,'Claim Details'!$I$28&lt;=Rates!$F$15,'Claim Details'!$I$19="No"),Rates!$F$21,IF(AND(AE205="B",'Claim Details'!$I$28&gt;=Rates!$H$14,'Claim Details'!$I$28&lt;=Rates!$H$15,'Claim Details'!$I$19="Yes"),Rates!$I$21,IF(AND(AE205="B",'Claim Details'!$I$28&gt;=Rates!$H$14,'Claim Details'!$I$28&lt;=Rates!$H$15,'Claim Details'!$I$19="No"),Rates!$H$21,IF(AND(AE205="B",'Claim Details'!$I$28&gt;=Rates!$J$14,'Claim Details'!$I$28&lt;=Rates!$J$15,'Claim Details'!$I$19="Yes"),Rates!$K$21,IF(AND(AE205="B",'Claim Details'!$I$28&gt;=Rates!$J$14,'Claim Details'!$I$28&lt;=Rates!$J$15,'Claim Details'!$I$19="No"),Rates!$J$21,"£0.00"))))))))))))))))</f>
        <v>£0.00</v>
      </c>
      <c r="BG205" s="189" t="str">
        <f>IF(AND(AE205="A",'Claim Details'!$I$28&gt;=Rates!$D$14,'Claim Details'!$I$28&lt;=Rates!$D$15,'Claim Details'!$I$19="Yes"),Rates!$E$22,IF(AND(AE205="A",'Claim Details'!$I$28&gt;=Rates!$D$14,'Claim Details'!$I$28&lt;=Rates!$D$15,'Claim Details'!$I$19="No"),Rates!$D$22,IF(AND(AE205="A",'Claim Details'!$I$28&gt;=Rates!$F$14,'Claim Details'!$I$28&lt;=Rates!$F$15,'Claim Details'!$I$19="Yes"),Rates!$G$22,IF(AND(AE205="A",'Claim Details'!$I$28&gt;=Rates!$F$14,'Claim Details'!$I$28&lt;=Rates!$F$15,'Claim Details'!$I$19="No"),Rates!$F$22,IF(AND(AE205="A",'Claim Details'!$I$28&gt;=Rates!$H$14,'Claim Details'!$I$28&lt;=Rates!$H$15,'Claim Details'!$I$19="Yes"),Rates!$I$22,IF(AND(AE205="A",'Claim Details'!$I$28&gt;=Rates!$H$14,'Claim Details'!$I$28&lt;=Rates!$H$15,'Claim Details'!$I$19="No"),Rates!$H$22,IF(AND(AE205="A",'Claim Details'!$I$28&gt;=Rates!$J$14,'Claim Details'!$I$28&lt;=Rates!$J$15,'Claim Details'!$I$19="Yes"),Rates!$K$22,IF(AND(AE205="A",'Claim Details'!$I$28&gt;=Rates!$J$14,'Claim Details'!$I$28&lt;=Rates!$J$15,'Claim Details'!$I$19="No"),Rates!$J$22,IF(AND(AE205="B",'Claim Details'!$I$28&gt;=Rates!$D$14,'Claim Details'!$I$28&lt;=Rates!$D$15,'Claim Details'!$I$19="Yes"),Rates!$E$23,IF(AND(AE205="B",'Claim Details'!$I$28&gt;=Rates!$D$14,'Claim Details'!$I$28&lt;=Rates!$D$15,'Claim Details'!$I$19="No"),Rates!$D$23,IF(AND(AE205="B",'Claim Details'!$I$28&gt;=Rates!$F$14,'Claim Details'!$I$28&lt;=Rates!$F$15,'Claim Details'!$I$19="Yes"),Rates!$G$23,IF(AND(AE205="B",'Claim Details'!$I$28&gt;=Rates!$F$14,'Claim Details'!$I$28&lt;=Rates!$F$15,'Claim Details'!$I$19="No"),Rates!$F$23,IF(AND(AE205="B",'Claim Details'!$I$28&gt;=Rates!$H$14,'Claim Details'!$I$28&lt;=Rates!$H$15,'Claim Details'!$I$19="Yes"),Rates!$I$23,IF(AND(AE205="B",'Claim Details'!$I$28&gt;=Rates!$H$14,'Claim Details'!$I$28&lt;=Rates!$H$15,'Claim Details'!$I$19="No"),Rates!$H$23,IF(AND(AE205="B",'Claim Details'!$I$28&gt;=Rates!$J$14,'Claim Details'!$I$28&lt;=Rates!$J$15,'Claim Details'!$I$19="Yes"),Rates!$K$23,IF(AND(AE205="B",'Claim Details'!$I$28&gt;=Rates!$J$14,'Claim Details'!$I$28&lt;=Rates!$J$15,'Claim Details'!$I$19="No"),Rates!$J$23,IF(AND(AE205="C",'Claim Details'!$I$28&gt;=Rates!$D$14,'Claim Details'!$I$28&lt;=Rates!$D$15,'Claim Details'!$I$19="Yes"),Rates!$E$24,IF(AND(AE205="C",'Claim Details'!$I$28&gt;=Rates!$D$14,'Claim Details'!$I$28&lt;=Rates!$D$15,'Claim Details'!$I$19="No"),Rates!$D$24,IF(AND(AE205="C",'Claim Details'!$I$28&gt;=Rates!$F$14,'Claim Details'!$I$28&lt;=Rates!$F$15,'Claim Details'!$I$19="Yes"),Rates!$G$24,IF(AND(AE205="C",'Claim Details'!$I$28&gt;=Rates!$F$14,'Claim Details'!$I$28&lt;=Rates!$F$15,'Claim Details'!$I$19="No"),Rates!$F$24,IF(AND(AE205="C",'Claim Details'!$I$28&gt;=Rates!$H$14,'Claim Details'!$I$28&lt;=Rates!$H$15,'Claim Details'!$I$19="Yes"),Rates!$I$24,IF(AND(AE205="C",'Claim Details'!$I$28&gt;=Rates!$H$14,'Claim Details'!$I$28&lt;=Rates!$H$15,'Claim Details'!$I$19="No"),Rates!$H$24,IF(AND(AE205="C",'Claim Details'!$I$28&gt;=Rates!$J$14,'Claim Details'!$I$28&lt;=Rates!$J$15,'Claim Details'!$I$19="Yes"),Rates!$K$24,IF(AND(AE205="C",'Claim Details'!$I$28&gt;=Rates!$J$14,'Claim Details'!$I$28&lt;=Rates!$J$15,'Claim Details'!$I$19="No"),Rates!$J$24,"£0.00"))))))))))))))))))))))))</f>
        <v>£0.00</v>
      </c>
      <c r="BH205" s="189" t="str">
        <f t="shared" si="58"/>
        <v>£0.00</v>
      </c>
      <c r="BI205" s="189">
        <f t="shared" si="59"/>
        <v>0</v>
      </c>
      <c r="BO205" s="202" t="str">
        <f>IF(H205="","£0.00",IF(AP205="4","£0.00",IF(AP205="5","£0.00",IF(AP205="1","£0.00",((AQ205*H205)*'Claim Details'!$F$111)/100))))</f>
        <v>£0.00</v>
      </c>
      <c r="BP205" s="202" t="str">
        <f>IF(T205="","£0.00",IF(AP205="4","£0.00",IF(AP205="5","£0.00",IF(AP205="1","£0.00",((AR205*T205)*'Claim Details'!$N$111)/100))))</f>
        <v>£0.00</v>
      </c>
      <c r="BQ205" s="202" t="str">
        <f>IF(AI205="","£0.00",IF(AP205="4","£0.00",IF(AP205="5","£0.00",IF(AP205="1","£0.00",((BI205*AI205)*'Claim Details'!$W$111)/100))))</f>
        <v>£0.00</v>
      </c>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row>
    <row r="206" spans="1:97" ht="15">
      <c r="A206" s="145"/>
      <c r="B206" s="91"/>
      <c r="C206" s="96"/>
      <c r="D206" s="97"/>
      <c r="E206" s="98"/>
      <c r="F206" s="89"/>
      <c r="G206" s="99"/>
      <c r="H206" s="100"/>
      <c r="I206" s="221" t="str">
        <f t="shared" si="49"/>
        <v>£0.00</v>
      </c>
      <c r="J206" s="101"/>
      <c r="K206" s="100"/>
      <c r="L206" s="221" t="str">
        <f t="shared" si="50"/>
        <v>£0.00</v>
      </c>
      <c r="M206" s="101"/>
      <c r="N206" s="102"/>
      <c r="O206" s="145"/>
      <c r="P206" s="77"/>
      <c r="Q206" s="87"/>
      <c r="R206" s="87"/>
      <c r="S206" s="87"/>
      <c r="T206" s="149" t="str">
        <f t="shared" si="51"/>
        <v/>
      </c>
      <c r="U206" s="87" t="str">
        <f t="shared" si="60"/>
        <v/>
      </c>
      <c r="V206" s="87"/>
      <c r="W206" s="53" t="str">
        <f t="shared" si="52"/>
        <v>£0.00</v>
      </c>
      <c r="X206" s="53"/>
      <c r="Y206" s="87"/>
      <c r="Z206" s="78"/>
      <c r="AA206" s="79"/>
      <c r="AB206" s="160"/>
      <c r="AC206" s="98"/>
      <c r="AD206" s="225"/>
      <c r="AE206" s="235" t="str">
        <f t="shared" si="53"/>
        <v/>
      </c>
      <c r="AF206" s="87" t="str">
        <f t="shared" si="54"/>
        <v/>
      </c>
      <c r="AG206" s="53"/>
      <c r="AH206" s="224"/>
      <c r="AI206" s="226" t="str">
        <f t="shared" si="46"/>
        <v/>
      </c>
      <c r="AJ206" s="236" t="str">
        <f t="shared" si="55"/>
        <v>£0.00</v>
      </c>
      <c r="AK206" s="31"/>
      <c r="AL206" s="1"/>
      <c r="AM206" s="1"/>
      <c r="AN206" s="1"/>
      <c r="AO206" s="1"/>
      <c r="AP206" s="1" t="str">
        <f t="shared" si="47"/>
        <v/>
      </c>
      <c r="AQ206" s="27">
        <f t="shared" si="48"/>
        <v>0</v>
      </c>
      <c r="AR206" s="189">
        <f t="shared" si="56"/>
        <v>0</v>
      </c>
      <c r="AS206" s="190" t="str">
        <f>IF(AND(C206="A",'Claim Details'!$E$28&gt;=Rates!$D$14,'Claim Details'!$E$28&lt;=Rates!$D$15,'Claim Details'!$E$19="Yes"),Rates!$E$17,IF(AND(C206="A",'Claim Details'!$E$28&gt;=Rates!$D$14,'Claim Details'!$E$28&lt;=Rates!$D$15,'Claim Details'!$E$19="No"),Rates!$D$17,IF(AND(C206="A",'Claim Details'!$E$28&gt;=Rates!$F$14,'Claim Details'!$E$28&lt;=Rates!$F$15,'Claim Details'!$E$19="Yes"),Rates!$G$17,IF(AND(C206="A",'Claim Details'!$E$28&gt;=Rates!$F$14,'Claim Details'!$E$28&lt;=Rates!$F$15,'Claim Details'!$E$19="No"),Rates!$F$17,IF(AND(C206="A",'Claim Details'!$E$28&gt;=Rates!$H$14,'Claim Details'!$E$28&lt;=Rates!$H$15,'Claim Details'!$E$19="Yes"),Rates!$I$17,IF(AND(C206="A",'Claim Details'!$E$28&gt;=Rates!$H$14,'Claim Details'!$E$28&lt;=Rates!$H$15,'Claim Details'!$E$19="No"),Rates!$H$17,IF(AND(C206="A",'Claim Details'!$E$28&gt;=Rates!$J$14,'Claim Details'!$E$28&lt;=Rates!$J$15,'Claim Details'!$E$19="Yes"),Rates!$K$17,IF(AND(C206="A",'Claim Details'!$E$28&gt;=Rates!$J$14,'Claim Details'!$E$28&lt;=Rates!$J$15,'Claim Details'!$E$19="No"),Rates!$J$17,IF(AND(C206="B",'Claim Details'!$E$28&gt;=Rates!$D$14,'Claim Details'!$E$28&lt;=Rates!$D$15,'Claim Details'!$E$19="Yes"),Rates!$E$18,IF(AND(C206="B",'Claim Details'!$E$28&gt;=Rates!$D$14,'Claim Details'!$E$28&lt;=Rates!$D$15,'Claim Details'!$E$19="No"),Rates!$D$18,IF(AND(C206="B",'Claim Details'!$E$28&gt;=Rates!$F$14,'Claim Details'!$E$28&lt;=Rates!$F$15,'Claim Details'!$E$19="Yes"),Rates!$G$18,IF(AND(C206="B",'Claim Details'!$E$28&gt;=Rates!$F$14,'Claim Details'!$E$28&lt;=Rates!$F$15,'Claim Details'!$E$19="No"),Rates!$F$18,IF(AND(C206="B",'Claim Details'!$E$28&gt;=Rates!$H$14,'Claim Details'!$E$28&lt;=Rates!$H$15,'Claim Details'!$E$19="Yes"),Rates!$I$18,IF(AND(C206="B",'Claim Details'!$E$28&gt;=Rates!$H$14,'Claim Details'!$E$28&lt;=Rates!$H$15,'Claim Details'!$E$19="No"),Rates!$H$18,IF(AND(C206="B",'Claim Details'!$E$28&gt;=Rates!$J$14,'Claim Details'!$E$28&lt;=Rates!$J$15,'Claim Details'!$E$19="Yes"),Rates!$K$18,IF(AND(C206="B",'Claim Details'!$E$28&gt;=Rates!$J$14,'Claim Details'!$E$28&lt;=Rates!$J$15,'Claim Details'!$E$19="No"),Rates!$J$18,IF(AND(C206="C",'Claim Details'!$E$28&gt;=Rates!$D$14,'Claim Details'!$E$28&lt;=Rates!$D$15,'Claim Details'!$E$19="Yes"),Rates!$E$19,IF(AND(C206="C",'Claim Details'!$E$28&gt;=Rates!$D$14,'Claim Details'!$E$28&lt;=Rates!$D$15,'Claim Details'!$E$19="No"),Rates!$D$19,IF(AND(C206="C",'Claim Details'!$E$28&gt;=Rates!$F$14,'Claim Details'!$E$28&lt;=Rates!$F$15,'Claim Details'!$E$19="Yes"),Rates!$G$19,IF(AND(C206="C",'Claim Details'!$E$28&gt;=Rates!$F$14,'Claim Details'!$E$28&lt;=Rates!$F$15,'Claim Details'!$E$19="No"),Rates!$F$19,IF(AND(C206="C",'Claim Details'!$E$28&gt;=Rates!$H$14,'Claim Details'!$E$28&lt;=Rates!$H$15,'Claim Details'!$E$19="Yes"),Rates!$I$19,IF(AND(C206="C",'Claim Details'!$E$28&gt;=Rates!$H$14,'Claim Details'!$E$28&lt;=Rates!$H$15,'Claim Details'!$E$19="No"),Rates!$H$19,IF(AND(C206="C",'Claim Details'!$E$28&gt;=Rates!$J$14,'Claim Details'!$E$28&lt;=Rates!$J$15,'Claim Details'!$E$19="Yes"),Rates!$K$19,IF(AND(C206="C",'Claim Details'!$E$28&gt;=Rates!$J$14,'Claim Details'!$E$28&lt;=Rates!$J$15,'Claim Details'!$E$19="No"),Rates!$J$19,"£0.00"))))))))))))))))))))))))</f>
        <v>£0.00</v>
      </c>
      <c r="AT206" s="189" t="str">
        <f>IF(AND(C206="A",'Claim Details'!$E$28&gt;=Rates!$D$14,'Claim Details'!$E$28&lt;=Rates!$D$15,'Claim Details'!$E$19="Yes"),Rates!$E$25,IF(AND(C206="A",'Claim Details'!$E$28&gt;=Rates!$D$14,'Claim Details'!$E$28&lt;=Rates!$D$15,'Claim Details'!$E$19="No"),Rates!$D$25,IF(AND(C206="A",'Claim Details'!$E$28&gt;=Rates!$F$14,'Claim Details'!$E$28&lt;=Rates!$F$15,'Claim Details'!$E$19="Yes"),Rates!$G$25,IF(AND(C206="A",'Claim Details'!$E$28&gt;=Rates!$F$14,'Claim Details'!$E$28&lt;=Rates!$F$15,'Claim Details'!$E$19="No"),Rates!$F$25,IF(AND(C206="A",'Claim Details'!$E$28&gt;=Rates!$H$14,'Claim Details'!$E$28&lt;=Rates!$H$15,'Claim Details'!$E$19="Yes"),Rates!$I$25,IF(AND(C206="A",'Claim Details'!$E$28&gt;=Rates!$H$14,'Claim Details'!$E$28&lt;=Rates!$H$15,'Claim Details'!$E$19="No"),Rates!$H$25,IF(AND(C206="A",'Claim Details'!$E$28&gt;=Rates!$J$14,'Claim Details'!$E$28&lt;=Rates!$J$15,'Claim Details'!$E$19="Yes"),Rates!$K$25,IF(AND(C206="A",'Claim Details'!$E$28&gt;=Rates!$J$14,'Claim Details'!$E$28&lt;=Rates!$J$15,'Claim Details'!$E$19="No"),Rates!$J$25,IF(AND(C206="B",'Claim Details'!$E$28&gt;=Rates!$D$14,'Claim Details'!$E$28&lt;=Rates!$D$15,'Claim Details'!$E$19="Yes"),Rates!$E$26,IF(AND(C206="B",'Claim Details'!$E$28&gt;=Rates!$D$14,'Claim Details'!$E$28&lt;=Rates!$D$15,'Claim Details'!$E$19="No"),Rates!$D$26,IF(AND(C206="B",'Claim Details'!$E$28&gt;=Rates!$F$14,'Claim Details'!$E$28&lt;=Rates!$F$15,'Claim Details'!$E$19="Yes"),Rates!$G$26,IF(AND(C206="B",'Claim Details'!$E$28&gt;=Rates!$F$14,'Claim Details'!$E$28&lt;=Rates!$F$15,'Claim Details'!$E$19="No"),Rates!$F$26,IF(AND(C206="B",'Claim Details'!$E$28&gt;=Rates!$H$14,'Claim Details'!$E$28&lt;=Rates!$H$15,'Claim Details'!$E$19="Yes"),Rates!$I$26,IF(AND(C206="B",'Claim Details'!$E$28&gt;=Rates!$H$14,'Claim Details'!$E$28&lt;=Rates!$H$15,'Claim Details'!$E$19="No"),Rates!$H$26,IF(AND(C206="B",'Claim Details'!$E$28&gt;=Rates!$J$14,'Claim Details'!$E$28&lt;=Rates!$J$15,'Claim Details'!$E$19="Yes"),Rates!$K$26,IF(AND(C206="B",'Claim Details'!$E$28&gt;=Rates!$J$14,'Claim Details'!$E$28&lt;=Rates!$J$15,'Claim Details'!$E$19="No"),Rates!$J$26,IF(AND(C206="C",'Claim Details'!$E$28&gt;=Rates!$D$14,'Claim Details'!$E$28&lt;=Rates!$D$15,'Claim Details'!$E$19="Yes"),Rates!$E$27,IF(AND(C206="C",'Claim Details'!$E$28&gt;=Rates!$D$14,'Claim Details'!$E$28&lt;=Rates!$D$15,'Claim Details'!$E$19="No"),Rates!$D$27,IF(AND(C206="C",'Claim Details'!$E$28&gt;=Rates!$F$14,'Claim Details'!$E$28&lt;=Rates!$F$15,'Claim Details'!$E$19="Yes"),Rates!$G$27,IF(AND(C206="C",'Claim Details'!$E$28&gt;=Rates!$F$14,'Claim Details'!$E$28&lt;=Rates!$F$15,'Claim Details'!$E$19="No"),Rates!$F$27,IF(AND(C206="C",'Claim Details'!$E$28&gt;=Rates!$H$14,'Claim Details'!$E$28&lt;=Rates!$H$15,'Claim Details'!$E$19="Yes"),Rates!$I$27,IF(AND(C206="C",'Claim Details'!$E$28&gt;=Rates!$H$14,'Claim Details'!$E$28&lt;=Rates!$H$15,'Claim Details'!$E$19="No"),Rates!$H$27,IF(AND(C206="C",'Claim Details'!$E$28&gt;=Rates!$J$14,'Claim Details'!$E$28&lt;=Rates!$J$15,'Claim Details'!$E$19="Yes"),Rates!$K$27,IF(AND(C206="C",'Claim Details'!$E$28&gt;=Rates!$J$14,'Claim Details'!$E$28&lt;=Rates!$J$15,'Claim Details'!$E$19="No"),Rates!$J$27,"£0.00"))))))))))))))))))))))))</f>
        <v>£0.00</v>
      </c>
      <c r="AU206" s="191" t="str">
        <f>IF(AND(C206="A",'Claim Details'!$E$28&gt;=Rates!$D$14,'Claim Details'!$E$28&lt;=Rates!$D$15,'Claim Details'!$E$19="Yes"),Rates!$E$20,IF(AND(C206="A",'Claim Details'!$E$28&gt;=Rates!$D$14,'Claim Details'!$E$28&lt;=Rates!$D$15,'Claim Details'!$E$19="No"),Rates!$D$20,IF(AND(C206="A",'Claim Details'!$E$28&gt;=Rates!$F$14,'Claim Details'!$E$28&lt;=Rates!$F$15,'Claim Details'!$E$19="Yes"),Rates!$G$20,IF(AND(C206="A",'Claim Details'!$E$28&gt;=Rates!$F$14,'Claim Details'!$E$28&lt;=Rates!$F$15,'Claim Details'!$E$19="No"),Rates!$F$20,IF(AND(C206="A",'Claim Details'!$E$28&gt;=Rates!$H$14,'Claim Details'!$E$28&lt;=Rates!$H$15,'Claim Details'!$E$19="Yes"),Rates!$I$20,IF(AND(C206="A",'Claim Details'!$E$28&gt;=Rates!$H$14,'Claim Details'!$E$28&lt;=Rates!$H$15,'Claim Details'!$E$19="No"),Rates!$H$20,IF(AND(C206="A",'Claim Details'!$E$28&gt;=Rates!$J$14,'Claim Details'!$E$28&lt;=Rates!$J$15,'Claim Details'!$E$19="Yes"),Rates!$K$20,IF(AND(C206="A",'Claim Details'!$E$28&gt;=Rates!$J$14,'Claim Details'!$E$28&lt;=Rates!$J$15,'Claim Details'!$E$19="No"),Rates!$J$20,IF(AND(C206="B",'Claim Details'!$E$28&gt;=Rates!$D$14,'Claim Details'!$E$28&lt;=Rates!$D$15,'Claim Details'!$E$19="Yes"),Rates!$E$21,IF(AND(C206="B",'Claim Details'!$E$28&gt;=Rates!$D$14,'Claim Details'!$E$28&lt;=Rates!$D$15,'Claim Details'!$E$19="No"),Rates!$D$21,IF(AND(C206="B",'Claim Details'!$E$28&gt;=Rates!$F$14,'Claim Details'!$E$28&lt;=Rates!$F$15,'Claim Details'!$E$19="Yes"),Rates!$G$21,IF(AND(C206="B",'Claim Details'!$E$28&gt;=Rates!$F$14,'Claim Details'!$E$28&lt;=Rates!$F$15,'Claim Details'!$E$19="No"),Rates!$F$21,IF(AND(C206="B",'Claim Details'!$E$28&gt;=Rates!$H$14,'Claim Details'!$E$28&lt;=Rates!$H$15,'Claim Details'!$E$19="Yes"),Rates!$I$21,IF(AND(C206="B",'Claim Details'!$E$28&gt;=Rates!$H$14,'Claim Details'!$E$28&lt;=Rates!$H$15,'Claim Details'!$E$19="No"),Rates!$H$21,IF(AND(C206="B",'Claim Details'!$E$28&gt;=Rates!$J$14,'Claim Details'!$E$28&lt;=Rates!$J$15,'Claim Details'!$E$19="Yes"),Rates!$K$21,IF(AND(C206="B",'Claim Details'!$E$28&gt;=Rates!$J$14,'Claim Details'!$E$28&lt;=Rates!$J$15,'Claim Details'!$E$19="No"),Rates!$J$21,"£0.00"))))))))))))))))</f>
        <v>£0.00</v>
      </c>
      <c r="AV206" s="191" t="str">
        <f>IF(AND(C206="A",'Claim Details'!$E$28&gt;=Rates!$D$14,'Claim Details'!$E$28&lt;=Rates!$D$15,'Claim Details'!$E$19="Yes"),Rates!$E$22,IF(AND(C206="A",'Claim Details'!$E$28&gt;=Rates!$D$14,'Claim Details'!$E$28&lt;=Rates!$D$15,'Claim Details'!$E$19="No"),Rates!$D$22,IF(AND(C206="A",'Claim Details'!$E$28&gt;=Rates!$F$14,'Claim Details'!$E$28&lt;=Rates!$F$15,'Claim Details'!$E$19="Yes"),Rates!$G$22,IF(AND(C206="A",'Claim Details'!$E$28&gt;=Rates!$F$14,'Claim Details'!$E$28&lt;=Rates!$F$15,'Claim Details'!$E$19="No"),Rates!$F$22,IF(AND(C206="A",'Claim Details'!$E$28&gt;=Rates!$H$14,'Claim Details'!$E$28&lt;=Rates!$H$15,'Claim Details'!$E$19="Yes"),Rates!$I$22,IF(AND(C206="A",'Claim Details'!$E$28&gt;=Rates!$H$14,'Claim Details'!$E$28&lt;=Rates!$H$15,'Claim Details'!$E$19="No"),Rates!$H$22,IF(AND(C206="A",'Claim Details'!$E$28&gt;=Rates!$J$14,'Claim Details'!$E$28&lt;=Rates!$J$15,'Claim Details'!$E$19="Yes"),Rates!$K$22,IF(AND(C206="A",'Claim Details'!$E$28&gt;=Rates!$J$14,'Claim Details'!$E$28&lt;=Rates!$J$15,'Claim Details'!$E$19="No"),Rates!$J$22,IF(AND(C206="B",'Claim Details'!$E$28&gt;=Rates!$D$14,'Claim Details'!$E$28&lt;=Rates!$D$15,'Claim Details'!$E$19="Yes"),Rates!$E$23,IF(AND(C206="B",'Claim Details'!$E$28&gt;=Rates!$D$14,'Claim Details'!$E$28&lt;=Rates!$D$15,'Claim Details'!$E$19="No"),Rates!$D$23,IF(AND(C206="B",'Claim Details'!$E$28&gt;=Rates!$F$14,'Claim Details'!$E$28&lt;=Rates!$F$15,'Claim Details'!$E$19="Yes"),Rates!$G$23,IF(AND(C206="B",'Claim Details'!$E$28&gt;=Rates!$F$14,'Claim Details'!$E$28&lt;=Rates!$F$15,'Claim Details'!$E$19="No"),Rates!$F$23,IF(AND(C206="B",'Claim Details'!$E$28&gt;=Rates!$H$14,'Claim Details'!$E$28&lt;=Rates!$H$15,'Claim Details'!$E$19="Yes"),Rates!$I$23,IF(AND(C206="B",'Claim Details'!$E$28&gt;=Rates!$H$14,'Claim Details'!$E$28&lt;=Rates!$H$15,'Claim Details'!$E$19="No"),Rates!$H$23,IF(AND(C206="B",'Claim Details'!$E$28&gt;=Rates!$J$14,'Claim Details'!$E$28&lt;=Rates!$J$15,'Claim Details'!$E$19="Yes"),Rates!$K$23,IF(AND(C206="B",'Claim Details'!$E$28&gt;=Rates!$J$14,'Claim Details'!$E$28&lt;=Rates!$J$15,'Claim Details'!$E$19="No"),Rates!$J$23,IF(AND(C206="C",'Claim Details'!$E$28&gt;=Rates!$D$14,'Claim Details'!$E$28&lt;=Rates!$D$15,'Claim Details'!$E$19="Yes"),Rates!$E$24,IF(AND(C206="C",'Claim Details'!$E$28&gt;=Rates!$D$14,'Claim Details'!$E$28&lt;=Rates!$D$15,'Claim Details'!$E$19="No"),Rates!$D$24,IF(AND(C206="C",'Claim Details'!$E$28&gt;=Rates!$F$14,'Claim Details'!$E$28&lt;=Rates!$F$15,'Claim Details'!$E$19="Yes"),Rates!$G$24,IF(AND(C206="C",'Claim Details'!$E$28&gt;=Rates!$F$14,'Claim Details'!$E$28&lt;=Rates!$F$15,'Claim Details'!$E$19="No"),Rates!$F$24,IF(AND(C206="C",'Claim Details'!$E$28&gt;=Rates!$H$14,'Claim Details'!$E$28&lt;=Rates!$H$15,'Claim Details'!$E$19="Yes"),Rates!$I$24,IF(AND(C206="C",'Claim Details'!$E$28&gt;=Rates!$H$14,'Claim Details'!$E$28&lt;=Rates!$H$15,'Claim Details'!$E$19="No"),Rates!$H$24,IF(AND(C206="C",'Claim Details'!$E$28&gt;=Rates!$J$14,'Claim Details'!$E$28&lt;=Rates!$J$15,'Claim Details'!$E$19="Yes"),Rates!$K$24,IF(AND(C206="C",'Claim Details'!$E$28&gt;=Rates!$J$14,'Claim Details'!$E$28&lt;=Rates!$J$15,'Claim Details'!$E$19="No"),Rates!$J$24,"£0.00"))))))))))))))))))))))))</f>
        <v>£0.00</v>
      </c>
      <c r="AW206" s="1"/>
      <c r="AX206" s="189" t="str">
        <f>IF(AND(U206="A",'Claim Details'!$I$28&gt;=Rates!$D$14,'Claim Details'!$I$28&lt;=Rates!$D$15,'Claim Details'!$I$19="Yes"),Rates!$J$17,IF(AND(U206="A",'Claim Details'!$I$28&gt;=Rates!$D$14,'Claim Details'!$I$28&lt;=Rates!$D$15,'Claim Details'!$I$19="No"),Rates!$D$17,IF(AND(U206="A",'Claim Details'!$I$28&gt;=Rates!$F$14,'Claim Details'!$I$28&lt;=Rates!$F$15,'Claim Details'!$I$19="Yes"),Rates!$G$17,IF(AND(U206="A",'Claim Details'!$I$28&gt;=Rates!$F$14,'Claim Details'!$I$28&lt;=Rates!$F$15,'Claim Details'!$I$19="No"),Rates!$F$17,IF(AND(U206="A",'Claim Details'!$I$28&gt;=Rates!$H$14,'Claim Details'!$I$28&lt;=Rates!$H$15,'Claim Details'!$I$19="Yes"),Rates!$I$17,IF(AND(U206="A",'Claim Details'!$I$28&gt;=Rates!$H$14,'Claim Details'!$I$28&lt;=Rates!$H$15,'Claim Details'!$I$19="No"),Rates!$H$17,IF(AND(U206="A",'Claim Details'!$I$28&gt;=Rates!$J$14,'Claim Details'!$I$28&lt;=Rates!$J$15,'Claim Details'!$I$19="Yes"),Rates!$K$17,IF(AND(U206="A",'Claim Details'!$I$28&gt;=Rates!$J$14,'Claim Details'!$I$28&lt;=Rates!$J$15,'Claim Details'!$I$19="No"),Rates!$J$17,IF(AND(U206="B",'Claim Details'!$I$28&gt;=Rates!$D$14,'Claim Details'!$I$28&lt;=Rates!$D$15,'Claim Details'!$I$19="Yes"),Rates!$E$18,IF(AND(U206="B",'Claim Details'!$I$28&gt;=Rates!$D$14,'Claim Details'!$I$28&lt;=Rates!$D$15,'Claim Details'!$I$19="No"),Rates!$D$18,IF(AND(U206="B",'Claim Details'!$I$28&gt;=Rates!$F$14,'Claim Details'!$I$28&lt;=Rates!$F$15,'Claim Details'!$I$19="Yes"),Rates!$G$18,IF(AND(U206="B",'Claim Details'!$I$28&gt;=Rates!$F$14,'Claim Details'!$I$28&lt;=Rates!$F$15,'Claim Details'!$I$19="No"),Rates!$F$18,IF(AND(U206="B",'Claim Details'!$I$28&gt;=Rates!$H$14,'Claim Details'!$I$28&lt;=Rates!$H$15,'Claim Details'!$I$19="Yes"),Rates!$I$18,IF(AND(U206="B",'Claim Details'!$I$28&gt;=Rates!$H$14,'Claim Details'!$I$28&lt;=Rates!$H$15,'Claim Details'!$I$19="No"),Rates!$H$18,IF(AND(U206="B",'Claim Details'!$I$28&gt;=Rates!$J$14,'Claim Details'!$I$28&lt;=Rates!$J$15,'Claim Details'!$I$19="Yes"),Rates!$K$18,IF(AND(U206="B",'Claim Details'!$I$28&gt;=Rates!$J$14,'Claim Details'!$I$28&lt;=Rates!$J$15,'Claim Details'!$I$19="No"),Rates!$J$18,IF(AND(U206="C",'Claim Details'!$I$28&gt;=Rates!$D$14,'Claim Details'!$I$28&lt;=Rates!$D$15,'Claim Details'!$I$19="Yes"),Rates!$E$19,IF(AND(U206="C",'Claim Details'!$I$28&gt;=Rates!$D$14,'Claim Details'!$I$28&lt;=Rates!$D$15,'Claim Details'!$I$19="No"),Rates!$D$19,IF(AND(U206="C",'Claim Details'!$I$28&gt;=Rates!$F$14,'Claim Details'!$I$28&lt;=Rates!$F$15,'Claim Details'!$I$19="Yes"),Rates!$G$19,IF(AND(U206="C",'Claim Details'!$I$28&gt;=Rates!$F$14,'Claim Details'!$I$28&lt;=Rates!$F$15,'Claim Details'!$I$19="No"),Rates!$F$19,IF(AND(U206="C",'Claim Details'!$I$28&gt;=Rates!$H$14,'Claim Details'!$I$28&lt;=Rates!$H$15,'Claim Details'!$I$19="Yes"),Rates!$I$19,IF(AND(U206="C",'Claim Details'!$I$28&gt;=Rates!$H$14,'Claim Details'!$I$28&lt;=Rates!$H$15,'Claim Details'!$I$19="No"),Rates!$H$19,IF(AND(U206="C",'Claim Details'!$I$28&gt;=Rates!$J$14,'Claim Details'!$I$28&lt;=Rates!$J$15,'Claim Details'!$I$19="Yes"),Rates!$K$19,IF(AND(U206="C",'Claim Details'!$I$28&gt;=Rates!$J$14,'Claim Details'!$I$28&lt;=Rates!$J$15,'Claim Details'!$I$19="No"),Rates!$J$19,"£0.00"))))))))))))))))))))))))</f>
        <v>£0.00</v>
      </c>
      <c r="AY206" s="189" t="str">
        <f>IF(AND(C206="A",'Claim Details'!$I$28&gt;=Rates!$D$14,'Claim Details'!$I$28&lt;=Rates!$D$15,'Claim Details'!$I$19="Yes"),Rates!$J$25,IF(AND(C206="A",'Claim Details'!$I$28&gt;=Rates!$D$14,'Claim Details'!$I$28&lt;=Rates!$D$15,'Claim Details'!$I$19="No"),Rates!$D$25,IF(AND(C206="A",'Claim Details'!$I$28&gt;=Rates!$F$14,'Claim Details'!$I$28&lt;=Rates!$F$15,'Claim Details'!$I$19="Yes"),Rates!$G$25,IF(AND(C206="A",'Claim Details'!$I$28&gt;=Rates!$F$14,'Claim Details'!$I$28&lt;=Rates!$F$15,'Claim Details'!$I$19="No"),Rates!$F$25,IF(AND(C206="A",'Claim Details'!$I$28&gt;=Rates!$H$14,'Claim Details'!$I$28&lt;=Rates!$H$15,'Claim Details'!$I$19="Yes"),Rates!$I$25,IF(AND(C206="A",'Claim Details'!$I$28&gt;=Rates!$H$14,'Claim Details'!$I$28&lt;=Rates!$H$15,'Claim Details'!$I$19="No"),Rates!$H$25,IF(AND(C206="A",'Claim Details'!$I$28&gt;=Rates!$J$14,'Claim Details'!$I$28&lt;=Rates!$J$15,'Claim Details'!$I$19="Yes"),Rates!$K$25,IF(AND(C206="A",'Claim Details'!$I$28&gt;=Rates!$J$14,'Claim Details'!$I$28&lt;=Rates!$J$15,'Claim Details'!$I$19="No"),Rates!$J$25,IF(AND(C206="B",'Claim Details'!$I$28&gt;=Rates!$D$14,'Claim Details'!$I$28&lt;=Rates!$D$15,'Claim Details'!$I$19="Yes"),Rates!$E$26,IF(AND(C206="B",'Claim Details'!$I$28&gt;=Rates!$D$14,'Claim Details'!$I$28&lt;=Rates!$D$15,'Claim Details'!$I$19="No"),Rates!$D$26,IF(AND(C206="B",'Claim Details'!$I$28&gt;=Rates!$F$14,'Claim Details'!$I$28&lt;=Rates!$F$15,'Claim Details'!$I$19="Yes"),Rates!$G$26,IF(AND(C206="B",'Claim Details'!$I$28&gt;=Rates!$F$14,'Claim Details'!$I$28&lt;=Rates!$F$15,'Claim Details'!$I$19="No"),Rates!$F$26,IF(AND(C206="B",'Claim Details'!$I$28&gt;=Rates!$H$14,'Claim Details'!$I$28&lt;=Rates!$H$15,'Claim Details'!$I$19="Yes"),Rates!$I$26,IF(AND(C206="B",'Claim Details'!$I$28&gt;=Rates!$H$14,'Claim Details'!$I$28&lt;=Rates!$H$15,'Claim Details'!$I$19="No"),Rates!$H$26,IF(AND(C206="B",'Claim Details'!$I$28&gt;=Rates!$J$14,'Claim Details'!$I$28&lt;=Rates!$J$15,'Claim Details'!$I$19="Yes"),Rates!$K$26,IF(AND(C206="B",'Claim Details'!$I$28&gt;=Rates!$J$14,'Claim Details'!$I$28&lt;=Rates!$J$15,'Claim Details'!$I$19="No"),Rates!$J$26,IF(AND(C206="C",'Claim Details'!$I$28&gt;=Rates!$D$14,'Claim Details'!$I$28&lt;=Rates!$D$15,'Claim Details'!$I$19="Yes"),Rates!$E$27,IF(AND(C206="C",'Claim Details'!$I$28&gt;=Rates!$D$14,'Claim Details'!$I$28&lt;=Rates!$D$15,'Claim Details'!$I$19="No"),Rates!$D$27,IF(AND(C206="C",'Claim Details'!$I$28&gt;=Rates!$F$14,'Claim Details'!$I$28&lt;=Rates!$F$15,'Claim Details'!$I$19="Yes"),Rates!$G$27,IF(AND(C206="C",'Claim Details'!$I$28&gt;=Rates!$F$14,'Claim Details'!$I$28&lt;=Rates!$F$15,'Claim Details'!$I$19="No"),Rates!$F$27,IF(AND(C206="C",'Claim Details'!$I$28&gt;=Rates!$H$14,'Claim Details'!$I$28&lt;=Rates!$H$15,'Claim Details'!$I$19="Yes"),Rates!$I$27,IF(AND(C206="C",'Claim Details'!$I$28&gt;=Rates!$H$14,'Claim Details'!$I$28&lt;=Rates!$H$15,'Claim Details'!$I$19="No"),Rates!$H$27,IF(AND(C206="C",'Claim Details'!$I$28&gt;=Rates!$J$14,'Claim Details'!$I$28&lt;=Rates!$J$15,'Claim Details'!$I$19="Yes"),Rates!$K$27,IF(AND(C206="C",'Claim Details'!$I$28&gt;=Rates!$J$14,'Claim Details'!$I$28&lt;=Rates!$J$15,'Claim Details'!$I$19="No"),Rates!$J$27,"£0.00"))))))))))))))))))))))))</f>
        <v>£0.00</v>
      </c>
      <c r="AZ206" s="189" t="str">
        <f>IF(AND(C206="A",'Claim Details'!$I$28&gt;=Rates!$D$14,'Claim Details'!$I$28&lt;=Rates!$D$15,'Claim Details'!$I$19="Yes"),Rates!$E$20,IF(AND(C206="A",'Claim Details'!$I$28&gt;=Rates!$D$14,'Claim Details'!$I$28&lt;=Rates!$D$15,'Claim Details'!$I$19="No"),Rates!$D$20,IF(AND(C206="A",'Claim Details'!$I$28&gt;=Rates!$F$14,'Claim Details'!$I$28&lt;=Rates!$F$15,'Claim Details'!$I$19="Yes"),Rates!$G$20,IF(AND(C206="A",'Claim Details'!$I$28&gt;=Rates!$F$14,'Claim Details'!$I$28&lt;=Rates!$F$15,'Claim Details'!$I$19="No"),Rates!$F$20,IF(AND(C206="A",'Claim Details'!$I$28&gt;=Rates!$H$14,'Claim Details'!$I$28&lt;=Rates!$H$15,'Claim Details'!$I$19="Yes"),Rates!$I$20,IF(AND(C206="A",'Claim Details'!$I$28&gt;=Rates!$H$14,'Claim Details'!$I$28&lt;=Rates!$H$15,'Claim Details'!$I$19="No"),Rates!$H$20,IF(AND(C206="A",'Claim Details'!$I$28&gt;=Rates!$J$14,'Claim Details'!$I$28&lt;=Rates!$J$15,'Claim Details'!$I$19="Yes"),Rates!$K$20,IF(AND(C206="A",'Claim Details'!$I$28&gt;=Rates!$J$14,'Claim Details'!$I$28&lt;=Rates!$J$15,'Claim Details'!$I$19="No"),Rates!$J$20,IF(AND(C206="B",'Claim Details'!$I$28&gt;=Rates!$D$14,'Claim Details'!$I$28&lt;=Rates!$D$15,'Claim Details'!$I$19="Yes"),Rates!$E$21,IF(AND(C206="B",'Claim Details'!$I$28&gt;=Rates!$D$14,'Claim Details'!$I$28&lt;=Rates!$D$15,'Claim Details'!$I$19="No"),Rates!$D$21,IF(AND(C206="B",'Claim Details'!$I$28&gt;=Rates!$F$14,'Claim Details'!$I$28&lt;=Rates!$F$15,'Claim Details'!$I$19="Yes"),Rates!$G$21,IF(AND(C206="B",'Claim Details'!$I$28&gt;=Rates!$F$14,'Claim Details'!$I$28&lt;=Rates!$F$15,'Claim Details'!$I$19="No"),Rates!$F$21,IF(AND(C206="B",'Claim Details'!$I$28&gt;=Rates!$H$14,'Claim Details'!$I$28&lt;=Rates!$H$15,'Claim Details'!$I$19="Yes"),Rates!$I$21,IF(AND(C206="B",'Claim Details'!$I$28&gt;=Rates!$H$14,'Claim Details'!$I$28&lt;=Rates!$H$15,'Claim Details'!$I$19="No"),Rates!$H$21,IF(AND(C206="B",'Claim Details'!$I$28&gt;=Rates!$J$14,'Claim Details'!$I$28&lt;=Rates!$J$15,'Claim Details'!$I$19="Yes"),Rates!$K$21,IF(AND(C206="B",'Claim Details'!$I$28&gt;=Rates!$J$14,'Claim Details'!$I$28&lt;=Rates!$J$15,'Claim Details'!$I$19="No"),Rates!$J$21,"£0.00"))))))))))))))))</f>
        <v>£0.00</v>
      </c>
      <c r="BA206" s="189" t="str">
        <f>IF(AND(C206="A",'Claim Details'!$I$28&gt;=Rates!$D$14,'Claim Details'!$I$28&lt;=Rates!$D$15,'Claim Details'!$I$19="Yes"),Rates!$E$22,IF(AND(C206="A",'Claim Details'!$I$28&gt;=Rates!$D$14,'Claim Details'!$I$28&lt;=Rates!$D$15,'Claim Details'!$I$19="No"),Rates!$D$22,IF(AND(C206="A",'Claim Details'!$I$28&gt;=Rates!$F$14,'Claim Details'!$I$28&lt;=Rates!$F$15,'Claim Details'!$I$19="Yes"),Rates!$G$22,IF(AND(C206="A",'Claim Details'!$I$28&gt;=Rates!$F$14,'Claim Details'!$I$28&lt;=Rates!$F$15,'Claim Details'!$I$19="No"),Rates!$F$22,IF(AND(C206="A",'Claim Details'!$I$28&gt;=Rates!$H$14,'Claim Details'!$I$28&lt;=Rates!$H$15,'Claim Details'!$I$19="Yes"),Rates!$I$22,IF(AND(C206="A",'Claim Details'!$I$28&gt;=Rates!$H$14,'Claim Details'!$I$28&lt;=Rates!$H$15,'Claim Details'!$I$19="No"),Rates!$H$22,IF(AND(C206="A",'Claim Details'!$I$28&gt;=Rates!$J$14,'Claim Details'!$I$28&lt;=Rates!$J$15,'Claim Details'!$I$19="Yes"),Rates!$K$22,IF(AND(C206="A",'Claim Details'!$I$28&gt;=Rates!$J$14,'Claim Details'!$I$28&lt;=Rates!$J$15,'Claim Details'!$I$19="No"),Rates!$J$22,IF(AND(C206="B",'Claim Details'!$I$28&gt;=Rates!$D$14,'Claim Details'!$I$28&lt;=Rates!$D$15,'Claim Details'!$I$19="Yes"),Rates!$E$23,IF(AND(C206="B",'Claim Details'!$I$28&gt;=Rates!$D$14,'Claim Details'!$I$28&lt;=Rates!$D$15,'Claim Details'!$I$19="No"),Rates!$D$23,IF(AND(C206="B",'Claim Details'!$I$28&gt;=Rates!$F$14,'Claim Details'!$I$28&lt;=Rates!$F$15,'Claim Details'!$I$19="Yes"),Rates!$G$23,IF(AND(C206="B",'Claim Details'!$I$28&gt;=Rates!$F$14,'Claim Details'!$I$28&lt;=Rates!$F$15,'Claim Details'!$I$19="No"),Rates!$F$23,IF(AND(C206="B",'Claim Details'!$I$28&gt;=Rates!$H$14,'Claim Details'!$I$28&lt;=Rates!$H$15,'Claim Details'!$I$19="Yes"),Rates!$I$23,IF(AND(C206="B",'Claim Details'!$I$28&gt;=Rates!$H$14,'Claim Details'!$I$28&lt;=Rates!$H$15,'Claim Details'!$I$19="No"),Rates!$H$23,IF(AND(C206="B",'Claim Details'!$I$28&gt;=Rates!$J$14,'Claim Details'!$I$28&lt;=Rates!$J$15,'Claim Details'!$I$19="Yes"),Rates!$K$23,IF(AND(C206="B",'Claim Details'!$I$28&gt;=Rates!$J$14,'Claim Details'!$I$28&lt;=Rates!$J$15,'Claim Details'!$I$19="No"),Rates!$J$23,IF(AND(C206="C",'Claim Details'!$I$28&gt;=Rates!$D$14,'Claim Details'!$I$28&lt;=Rates!$D$15,'Claim Details'!$I$19="Yes"),Rates!$E$24,IF(AND(C206="C",'Claim Details'!$I$28&gt;=Rates!$D$14,'Claim Details'!$I$28&lt;=Rates!$D$15,'Claim Details'!$I$19="No"),Rates!$D$24,IF(AND(C206="C",'Claim Details'!$I$28&gt;=Rates!$F$14,'Claim Details'!$I$28&lt;=Rates!$F$15,'Claim Details'!$I$19="Yes"),Rates!$G$24,IF(AND(C206="C",'Claim Details'!$I$28&gt;=Rates!$F$14,'Claim Details'!$I$28&lt;=Rates!$F$15,'Claim Details'!$I$19="No"),Rates!$F$24,IF(AND(C206="C",'Claim Details'!$I$28&gt;=Rates!$H$14,'Claim Details'!$I$28&lt;=Rates!$H$15,'Claim Details'!$I$19="Yes"),Rates!$I$24,IF(AND(C206="C",'Claim Details'!$I$28&gt;=Rates!$H$14,'Claim Details'!$I$28&lt;=Rates!$H$15,'Claim Details'!$I$19="No"),Rates!$H$24,IF(AND(C206="C",'Claim Details'!$I$28&gt;=Rates!$J$14,'Claim Details'!$I$28&lt;=Rates!$J$15,'Claim Details'!$I$19="Yes"),Rates!$K$24,IF(AND(C206="C",'Claim Details'!$I$28&gt;=Rates!$J$14,'Claim Details'!$I$28&lt;=Rates!$J$15,'Claim Details'!$I$19="No"),Rates!$J$24,"£0.00"))))))))))))))))))))))))</f>
        <v>£0.00</v>
      </c>
      <c r="BB206" s="189" t="str">
        <f t="shared" si="57"/>
        <v>£0.00</v>
      </c>
      <c r="BC206" s="1"/>
      <c r="BD206" s="189" t="str">
        <f>IF(AND(AE206="A",'Claim Details'!$I$28&gt;=Rates!$D$14,'Claim Details'!$I$28&lt;=Rates!$D$15,'Claim Details'!$I$19="Yes"),Rates!$J$17,IF(AND(AE206="A",'Claim Details'!$I$28&gt;=Rates!$D$14,'Claim Details'!$I$28&lt;=Rates!$D$15,'Claim Details'!$I$19="No"),Rates!$D$17,IF(AND(AE206="A",'Claim Details'!$I$28&gt;=Rates!$F$14,'Claim Details'!$I$28&lt;=Rates!$F$15,'Claim Details'!$I$19="Yes"),Rates!$G$17,IF(AND(AE206="A",'Claim Details'!$I$28&gt;=Rates!$F$14,'Claim Details'!$I$28&lt;=Rates!$F$15,'Claim Details'!$I$19="No"),Rates!$F$17,IF(AND(AE206="A",'Claim Details'!$I$28&gt;=Rates!$H$14,'Claim Details'!$I$28&lt;=Rates!$H$15,'Claim Details'!$I$19="Yes"),Rates!$I$17,IF(AND(AE206="A",'Claim Details'!$I$28&gt;=Rates!$H$14,'Claim Details'!$I$28&lt;=Rates!$H$15,'Claim Details'!$I$19="No"),Rates!$H$17,IF(AND(AE206="A",'Claim Details'!$I$28&gt;=Rates!$J$14,'Claim Details'!$I$28&lt;=Rates!$J$15,'Claim Details'!$I$19="Yes"),Rates!$K$17,IF(AND(AE206="A",'Claim Details'!$I$28&gt;=Rates!$J$14,'Claim Details'!$I$28&lt;=Rates!$J$15,'Claim Details'!$I$19="No"),Rates!$J$17,IF(AND(AE206="B",'Claim Details'!$I$28&gt;=Rates!$D$14,'Claim Details'!$I$28&lt;=Rates!$D$15,'Claim Details'!$I$19="Yes"),Rates!$E$18,IF(AND(AE206="B",'Claim Details'!$I$28&gt;=Rates!$D$14,'Claim Details'!$I$28&lt;=Rates!$D$15,'Claim Details'!$I$19="No"),Rates!$D$18,IF(AND(AE206="B",'Claim Details'!$I$28&gt;=Rates!$F$14,'Claim Details'!$I$28&lt;=Rates!$F$15,'Claim Details'!$I$19="Yes"),Rates!$G$18,IF(AND(AE206="B",'Claim Details'!$I$28&gt;=Rates!$F$14,'Claim Details'!$I$28&lt;=Rates!$F$15,'Claim Details'!$I$19="No"),Rates!$F$18,IF(AND(AE206="B",'Claim Details'!$I$28&gt;=Rates!$H$14,'Claim Details'!$I$28&lt;=Rates!$H$15,'Claim Details'!$I$19="Yes"),Rates!$I$18,IF(AND(AE206="B",'Claim Details'!$I$28&gt;=Rates!$H$14,'Claim Details'!$I$28&lt;=Rates!$H$15,'Claim Details'!$I$19="No"),Rates!$H$18,IF(AND(AE206="B",'Claim Details'!$I$28&gt;=Rates!$J$14,'Claim Details'!$I$28&lt;=Rates!$J$15,'Claim Details'!$I$19="Yes"),Rates!$K$18,IF(AND(AE206="B",'Claim Details'!$I$28&gt;=Rates!$J$14,'Claim Details'!$I$28&lt;=Rates!$J$15,'Claim Details'!$I$19="No"),Rates!$J$18,IF(AND(AE206="C",'Claim Details'!$I$28&gt;=Rates!$D$14,'Claim Details'!$I$28&lt;=Rates!$D$15,'Claim Details'!$I$19="Yes"),Rates!$E$19,IF(AND(AE206="C",'Claim Details'!$I$28&gt;=Rates!$D$14,'Claim Details'!$I$28&lt;=Rates!$D$15,'Claim Details'!$I$19="No"),Rates!$D$19,IF(AND(AE206="C",'Claim Details'!$I$28&gt;=Rates!$F$14,'Claim Details'!$I$28&lt;=Rates!$F$15,'Claim Details'!$I$19="Yes"),Rates!$G$19,IF(AND(AE206="C",'Claim Details'!$I$28&gt;=Rates!$F$14,'Claim Details'!$I$28&lt;=Rates!$F$15,'Claim Details'!$I$19="No"),Rates!$F$19,IF(AND(AE206="C",'Claim Details'!$I$28&gt;=Rates!$H$14,'Claim Details'!$I$28&lt;=Rates!$H$15,'Claim Details'!$I$19="Yes"),Rates!$I$19,IF(AND(AE206="C",'Claim Details'!$I$28&gt;=Rates!$H$14,'Claim Details'!$I$28&lt;=Rates!$H$15,'Claim Details'!$I$19="No"),Rates!$H$19,IF(AND(AE206="C",'Claim Details'!$I$28&gt;=Rates!$J$14,'Claim Details'!$I$28&lt;=Rates!$J$15,'Claim Details'!$I$19="Yes"),Rates!$K$19,IF(AND(AE206="C",'Claim Details'!$I$28&gt;=Rates!$J$14,'Claim Details'!$I$28&lt;=Rates!$J$15,'Claim Details'!$I$19="No"),Rates!$J$19,"£0.00"))))))))))))))))))))))))</f>
        <v>£0.00</v>
      </c>
      <c r="BE206" s="189" t="str">
        <f>IF(AND(AE206="A",'Claim Details'!$I$28&gt;=Rates!$D$14,'Claim Details'!$I$28&lt;=Rates!$D$15,'Claim Details'!$I$19="Yes"),Rates!$J$25,IF(AND(AE206="A",'Claim Details'!$I$28&gt;=Rates!$D$14,'Claim Details'!$I$28&lt;=Rates!$D$15,'Claim Details'!$I$19="No"),Rates!$D$25,IF(AND(AE206="A",'Claim Details'!$I$28&gt;=Rates!$F$14,'Claim Details'!$I$28&lt;=Rates!$F$15,'Claim Details'!$I$19="Yes"),Rates!$G$25,IF(AND(AE206="A",'Claim Details'!$I$28&gt;=Rates!$F$14,'Claim Details'!$I$28&lt;=Rates!$F$15,'Claim Details'!$I$19="No"),Rates!$F$25,IF(AND(AE206="A",'Claim Details'!$I$28&gt;=Rates!$H$14,'Claim Details'!$I$28&lt;=Rates!$H$15,'Claim Details'!$I$19="Yes"),Rates!$I$25,IF(AND(AE206="A",'Claim Details'!$I$28&gt;=Rates!$H$14,'Claim Details'!$I$28&lt;=Rates!$H$15,'Claim Details'!$I$19="No"),Rates!$H$25,IF(AND(AE206="A",'Claim Details'!$I$28&gt;=Rates!$J$14,'Claim Details'!$I$28&lt;=Rates!$J$15,'Claim Details'!$I$19="Yes"),Rates!$K$25,IF(AND(AE206="A",'Claim Details'!$I$28&gt;=Rates!$J$14,'Claim Details'!$I$28&lt;=Rates!$J$15,'Claim Details'!$I$19="No"),Rates!$J$25,IF(AND(AE206="B",'Claim Details'!$I$28&gt;=Rates!$D$14,'Claim Details'!$I$28&lt;=Rates!$D$15,'Claim Details'!$I$19="Yes"),Rates!$E$26,IF(AND(AE206="B",'Claim Details'!$I$28&gt;=Rates!$D$14,'Claim Details'!$I$28&lt;=Rates!$D$15,'Claim Details'!$I$19="No"),Rates!$D$26,IF(AND(AE206="B",'Claim Details'!$I$28&gt;=Rates!$F$14,'Claim Details'!$I$28&lt;=Rates!$F$15,'Claim Details'!$I$19="Yes"),Rates!$G$26,IF(AND(AE206="B",'Claim Details'!$I$28&gt;=Rates!$F$14,'Claim Details'!$I$28&lt;=Rates!$F$15,'Claim Details'!$I$19="No"),Rates!$F$26,IF(AND(AE206="B",'Claim Details'!$I$28&gt;=Rates!$H$14,'Claim Details'!$I$28&lt;=Rates!$H$15,'Claim Details'!$I$19="Yes"),Rates!$I$26,IF(AND(AE206="B",'Claim Details'!$I$28&gt;=Rates!$H$14,'Claim Details'!$I$28&lt;=Rates!$H$15,'Claim Details'!$I$19="No"),Rates!$H$26,IF(AND(AE206="B",'Claim Details'!$I$28&gt;=Rates!$J$14,'Claim Details'!$I$28&lt;=Rates!$J$15,'Claim Details'!$I$19="Yes"),Rates!$K$26,IF(AND(AE206="B",'Claim Details'!$I$28&gt;=Rates!$J$14,'Claim Details'!$I$28&lt;=Rates!$J$15,'Claim Details'!$I$19="No"),Rates!$J$26,IF(AND(AE206="C",'Claim Details'!$I$28&gt;=Rates!$D$14,'Claim Details'!$I$28&lt;=Rates!$D$15,'Claim Details'!$I$19="Yes"),Rates!$E$27,IF(AND(AE206="C",'Claim Details'!$I$28&gt;=Rates!$D$14,'Claim Details'!$I$28&lt;=Rates!$D$15,'Claim Details'!$I$19="No"),Rates!$D$27,IF(AND(AE206="C",'Claim Details'!$I$28&gt;=Rates!$F$14,'Claim Details'!$I$28&lt;=Rates!$F$15,'Claim Details'!$I$19="Yes"),Rates!$G$27,IF(AND(AE206="C",'Claim Details'!$I$28&gt;=Rates!$F$14,'Claim Details'!$I$28&lt;=Rates!$F$15,'Claim Details'!$I$19="No"),Rates!$F$27,IF(AND(AE206="C",'Claim Details'!$I$28&gt;=Rates!$H$14,'Claim Details'!$I$28&lt;=Rates!$H$15,'Claim Details'!$I$19="Yes"),Rates!$I$27,IF(AND(AE206="C",'Claim Details'!$I$28&gt;=Rates!$H$14,'Claim Details'!$I$28&lt;=Rates!$H$15,'Claim Details'!$I$19="No"),Rates!$H$27,IF(AND(AE206="C",'Claim Details'!$I$28&gt;=Rates!$J$14,'Claim Details'!$I$28&lt;=Rates!$J$15,'Claim Details'!$I$19="Yes"),Rates!$K$27,IF(AND(AE206="C",'Claim Details'!$I$28&gt;=Rates!$J$14,'Claim Details'!$I$28&lt;=Rates!$J$15,'Claim Details'!$I$19="No"),Rates!$J$27,"£0.00"))))))))))))))))))))))))</f>
        <v>£0.00</v>
      </c>
      <c r="BF206" s="189" t="str">
        <f>IF(AND(AE206="A",'Claim Details'!$I$28&gt;=Rates!$D$14,'Claim Details'!$I$28&lt;=Rates!$D$15,'Claim Details'!$I$19="Yes"),Rates!$E$20,IF(AND(AE206="A",'Claim Details'!$I$28&gt;=Rates!$D$14,'Claim Details'!$I$28&lt;=Rates!$D$15,'Claim Details'!$I$19="No"),Rates!$D$20,IF(AND(AE206="A",'Claim Details'!$I$28&gt;=Rates!$F$14,'Claim Details'!$I$28&lt;=Rates!$F$15,'Claim Details'!$I$19="Yes"),Rates!$G$20,IF(AND(AE206="A",'Claim Details'!$I$28&gt;=Rates!$F$14,'Claim Details'!$I$28&lt;=Rates!$F$15,'Claim Details'!$I$19="No"),Rates!$F$20,IF(AND(AE206="A",'Claim Details'!$I$28&gt;=Rates!$H$14,'Claim Details'!$I$28&lt;=Rates!$H$15,'Claim Details'!$I$19="Yes"),Rates!$I$20,IF(AND(AE206="A",'Claim Details'!$I$28&gt;=Rates!$H$14,'Claim Details'!$I$28&lt;=Rates!$H$15,'Claim Details'!$I$19="No"),Rates!$H$20,IF(AND(AE206="A",'Claim Details'!$I$28&gt;=Rates!$J$14,'Claim Details'!$I$28&lt;=Rates!$J$15,'Claim Details'!$I$19="Yes"),Rates!$K$20,IF(AND(AE206="A",'Claim Details'!$I$28&gt;=Rates!$J$14,'Claim Details'!$I$28&lt;=Rates!$J$15,'Claim Details'!$I$19="No"),Rates!$J$20,IF(AND(AE206="B",'Claim Details'!$I$28&gt;=Rates!$D$14,'Claim Details'!$I$28&lt;=Rates!$D$15,'Claim Details'!$I$19="Yes"),Rates!$E$21,IF(AND(AE206="B",'Claim Details'!$I$28&gt;=Rates!$D$14,'Claim Details'!$I$28&lt;=Rates!$D$15,'Claim Details'!$I$19="No"),Rates!$D$21,IF(AND(AE206="B",'Claim Details'!$I$28&gt;=Rates!$F$14,'Claim Details'!$I$28&lt;=Rates!$F$15,'Claim Details'!$I$19="Yes"),Rates!$G$21,IF(AND(AE206="B",'Claim Details'!$I$28&gt;=Rates!$F$14,'Claim Details'!$I$28&lt;=Rates!$F$15,'Claim Details'!$I$19="No"),Rates!$F$21,IF(AND(AE206="B",'Claim Details'!$I$28&gt;=Rates!$H$14,'Claim Details'!$I$28&lt;=Rates!$H$15,'Claim Details'!$I$19="Yes"),Rates!$I$21,IF(AND(AE206="B",'Claim Details'!$I$28&gt;=Rates!$H$14,'Claim Details'!$I$28&lt;=Rates!$H$15,'Claim Details'!$I$19="No"),Rates!$H$21,IF(AND(AE206="B",'Claim Details'!$I$28&gt;=Rates!$J$14,'Claim Details'!$I$28&lt;=Rates!$J$15,'Claim Details'!$I$19="Yes"),Rates!$K$21,IF(AND(AE206="B",'Claim Details'!$I$28&gt;=Rates!$J$14,'Claim Details'!$I$28&lt;=Rates!$J$15,'Claim Details'!$I$19="No"),Rates!$J$21,"£0.00"))))))))))))))))</f>
        <v>£0.00</v>
      </c>
      <c r="BG206" s="189" t="str">
        <f>IF(AND(AE206="A",'Claim Details'!$I$28&gt;=Rates!$D$14,'Claim Details'!$I$28&lt;=Rates!$D$15,'Claim Details'!$I$19="Yes"),Rates!$E$22,IF(AND(AE206="A",'Claim Details'!$I$28&gt;=Rates!$D$14,'Claim Details'!$I$28&lt;=Rates!$D$15,'Claim Details'!$I$19="No"),Rates!$D$22,IF(AND(AE206="A",'Claim Details'!$I$28&gt;=Rates!$F$14,'Claim Details'!$I$28&lt;=Rates!$F$15,'Claim Details'!$I$19="Yes"),Rates!$G$22,IF(AND(AE206="A",'Claim Details'!$I$28&gt;=Rates!$F$14,'Claim Details'!$I$28&lt;=Rates!$F$15,'Claim Details'!$I$19="No"),Rates!$F$22,IF(AND(AE206="A",'Claim Details'!$I$28&gt;=Rates!$H$14,'Claim Details'!$I$28&lt;=Rates!$H$15,'Claim Details'!$I$19="Yes"),Rates!$I$22,IF(AND(AE206="A",'Claim Details'!$I$28&gt;=Rates!$H$14,'Claim Details'!$I$28&lt;=Rates!$H$15,'Claim Details'!$I$19="No"),Rates!$H$22,IF(AND(AE206="A",'Claim Details'!$I$28&gt;=Rates!$J$14,'Claim Details'!$I$28&lt;=Rates!$J$15,'Claim Details'!$I$19="Yes"),Rates!$K$22,IF(AND(AE206="A",'Claim Details'!$I$28&gt;=Rates!$J$14,'Claim Details'!$I$28&lt;=Rates!$J$15,'Claim Details'!$I$19="No"),Rates!$J$22,IF(AND(AE206="B",'Claim Details'!$I$28&gt;=Rates!$D$14,'Claim Details'!$I$28&lt;=Rates!$D$15,'Claim Details'!$I$19="Yes"),Rates!$E$23,IF(AND(AE206="B",'Claim Details'!$I$28&gt;=Rates!$D$14,'Claim Details'!$I$28&lt;=Rates!$D$15,'Claim Details'!$I$19="No"),Rates!$D$23,IF(AND(AE206="B",'Claim Details'!$I$28&gt;=Rates!$F$14,'Claim Details'!$I$28&lt;=Rates!$F$15,'Claim Details'!$I$19="Yes"),Rates!$G$23,IF(AND(AE206="B",'Claim Details'!$I$28&gt;=Rates!$F$14,'Claim Details'!$I$28&lt;=Rates!$F$15,'Claim Details'!$I$19="No"),Rates!$F$23,IF(AND(AE206="B",'Claim Details'!$I$28&gt;=Rates!$H$14,'Claim Details'!$I$28&lt;=Rates!$H$15,'Claim Details'!$I$19="Yes"),Rates!$I$23,IF(AND(AE206="B",'Claim Details'!$I$28&gt;=Rates!$H$14,'Claim Details'!$I$28&lt;=Rates!$H$15,'Claim Details'!$I$19="No"),Rates!$H$23,IF(AND(AE206="B",'Claim Details'!$I$28&gt;=Rates!$J$14,'Claim Details'!$I$28&lt;=Rates!$J$15,'Claim Details'!$I$19="Yes"),Rates!$K$23,IF(AND(AE206="B",'Claim Details'!$I$28&gt;=Rates!$J$14,'Claim Details'!$I$28&lt;=Rates!$J$15,'Claim Details'!$I$19="No"),Rates!$J$23,IF(AND(AE206="C",'Claim Details'!$I$28&gt;=Rates!$D$14,'Claim Details'!$I$28&lt;=Rates!$D$15,'Claim Details'!$I$19="Yes"),Rates!$E$24,IF(AND(AE206="C",'Claim Details'!$I$28&gt;=Rates!$D$14,'Claim Details'!$I$28&lt;=Rates!$D$15,'Claim Details'!$I$19="No"),Rates!$D$24,IF(AND(AE206="C",'Claim Details'!$I$28&gt;=Rates!$F$14,'Claim Details'!$I$28&lt;=Rates!$F$15,'Claim Details'!$I$19="Yes"),Rates!$G$24,IF(AND(AE206="C",'Claim Details'!$I$28&gt;=Rates!$F$14,'Claim Details'!$I$28&lt;=Rates!$F$15,'Claim Details'!$I$19="No"),Rates!$F$24,IF(AND(AE206="C",'Claim Details'!$I$28&gt;=Rates!$H$14,'Claim Details'!$I$28&lt;=Rates!$H$15,'Claim Details'!$I$19="Yes"),Rates!$I$24,IF(AND(AE206="C",'Claim Details'!$I$28&gt;=Rates!$H$14,'Claim Details'!$I$28&lt;=Rates!$H$15,'Claim Details'!$I$19="No"),Rates!$H$24,IF(AND(AE206="C",'Claim Details'!$I$28&gt;=Rates!$J$14,'Claim Details'!$I$28&lt;=Rates!$J$15,'Claim Details'!$I$19="Yes"),Rates!$K$24,IF(AND(AE206="C",'Claim Details'!$I$28&gt;=Rates!$J$14,'Claim Details'!$I$28&lt;=Rates!$J$15,'Claim Details'!$I$19="No"),Rates!$J$24,"£0.00"))))))))))))))))))))))))</f>
        <v>£0.00</v>
      </c>
      <c r="BH206" s="189" t="str">
        <f t="shared" si="58"/>
        <v>£0.00</v>
      </c>
      <c r="BI206" s="189">
        <f t="shared" si="59"/>
        <v>0</v>
      </c>
      <c r="BO206" s="202" t="str">
        <f>IF(H206="","£0.00",IF(AP206="4","£0.00",IF(AP206="5","£0.00",IF(AP206="1","£0.00",((AQ206*H206)*'Claim Details'!$F$111)/100))))</f>
        <v>£0.00</v>
      </c>
      <c r="BP206" s="202" t="str">
        <f>IF(T206="","£0.00",IF(AP206="4","£0.00",IF(AP206="5","£0.00",IF(AP206="1","£0.00",((AR206*T206)*'Claim Details'!$N$111)/100))))</f>
        <v>£0.00</v>
      </c>
      <c r="BQ206" s="202" t="str">
        <f>IF(AI206="","£0.00",IF(AP206="4","£0.00",IF(AP206="5","£0.00",IF(AP206="1","£0.00",((BI206*AI206)*'Claim Details'!$W$111)/100))))</f>
        <v>£0.00</v>
      </c>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row>
    <row r="207" spans="1:97" ht="15">
      <c r="A207" s="145"/>
      <c r="B207" s="91"/>
      <c r="C207" s="96"/>
      <c r="D207" s="97"/>
      <c r="E207" s="98"/>
      <c r="F207" s="89"/>
      <c r="G207" s="99"/>
      <c r="H207" s="100"/>
      <c r="I207" s="221" t="str">
        <f t="shared" si="49"/>
        <v>£0.00</v>
      </c>
      <c r="J207" s="101"/>
      <c r="K207" s="100"/>
      <c r="L207" s="221" t="str">
        <f t="shared" si="50"/>
        <v>£0.00</v>
      </c>
      <c r="M207" s="101"/>
      <c r="N207" s="102"/>
      <c r="O207" s="145"/>
      <c r="P207" s="77"/>
      <c r="Q207" s="87"/>
      <c r="R207" s="87"/>
      <c r="S207" s="87"/>
      <c r="T207" s="149" t="str">
        <f t="shared" si="51"/>
        <v/>
      </c>
      <c r="U207" s="87" t="str">
        <f t="shared" si="60"/>
        <v/>
      </c>
      <c r="V207" s="87"/>
      <c r="W207" s="53" t="str">
        <f t="shared" si="52"/>
        <v>£0.00</v>
      </c>
      <c r="X207" s="53"/>
      <c r="Y207" s="87"/>
      <c r="Z207" s="78"/>
      <c r="AA207" s="79"/>
      <c r="AB207" s="160"/>
      <c r="AC207" s="98"/>
      <c r="AD207" s="225"/>
      <c r="AE207" s="235" t="str">
        <f t="shared" si="53"/>
        <v/>
      </c>
      <c r="AF207" s="87" t="str">
        <f t="shared" si="54"/>
        <v/>
      </c>
      <c r="AG207" s="53"/>
      <c r="AH207" s="224"/>
      <c r="AI207" s="226" t="str">
        <f t="shared" si="46"/>
        <v/>
      </c>
      <c r="AJ207" s="236" t="str">
        <f t="shared" si="55"/>
        <v>£0.00</v>
      </c>
      <c r="AK207" s="31"/>
      <c r="AL207" s="1"/>
      <c r="AM207" s="1"/>
      <c r="AN207" s="1"/>
      <c r="AO207" s="1"/>
      <c r="AP207" s="1" t="str">
        <f t="shared" si="47"/>
        <v/>
      </c>
      <c r="AQ207" s="27">
        <f t="shared" si="48"/>
        <v>0</v>
      </c>
      <c r="AR207" s="189">
        <f t="shared" si="56"/>
        <v>0</v>
      </c>
      <c r="AS207" s="190" t="str">
        <f>IF(AND(C207="A",'Claim Details'!$E$28&gt;=Rates!$D$14,'Claim Details'!$E$28&lt;=Rates!$D$15,'Claim Details'!$E$19="Yes"),Rates!$E$17,IF(AND(C207="A",'Claim Details'!$E$28&gt;=Rates!$D$14,'Claim Details'!$E$28&lt;=Rates!$D$15,'Claim Details'!$E$19="No"),Rates!$D$17,IF(AND(C207="A",'Claim Details'!$E$28&gt;=Rates!$F$14,'Claim Details'!$E$28&lt;=Rates!$F$15,'Claim Details'!$E$19="Yes"),Rates!$G$17,IF(AND(C207="A",'Claim Details'!$E$28&gt;=Rates!$F$14,'Claim Details'!$E$28&lt;=Rates!$F$15,'Claim Details'!$E$19="No"),Rates!$F$17,IF(AND(C207="A",'Claim Details'!$E$28&gt;=Rates!$H$14,'Claim Details'!$E$28&lt;=Rates!$H$15,'Claim Details'!$E$19="Yes"),Rates!$I$17,IF(AND(C207="A",'Claim Details'!$E$28&gt;=Rates!$H$14,'Claim Details'!$E$28&lt;=Rates!$H$15,'Claim Details'!$E$19="No"),Rates!$H$17,IF(AND(C207="A",'Claim Details'!$E$28&gt;=Rates!$J$14,'Claim Details'!$E$28&lt;=Rates!$J$15,'Claim Details'!$E$19="Yes"),Rates!$K$17,IF(AND(C207="A",'Claim Details'!$E$28&gt;=Rates!$J$14,'Claim Details'!$E$28&lt;=Rates!$J$15,'Claim Details'!$E$19="No"),Rates!$J$17,IF(AND(C207="B",'Claim Details'!$E$28&gt;=Rates!$D$14,'Claim Details'!$E$28&lt;=Rates!$D$15,'Claim Details'!$E$19="Yes"),Rates!$E$18,IF(AND(C207="B",'Claim Details'!$E$28&gt;=Rates!$D$14,'Claim Details'!$E$28&lt;=Rates!$D$15,'Claim Details'!$E$19="No"),Rates!$D$18,IF(AND(C207="B",'Claim Details'!$E$28&gt;=Rates!$F$14,'Claim Details'!$E$28&lt;=Rates!$F$15,'Claim Details'!$E$19="Yes"),Rates!$G$18,IF(AND(C207="B",'Claim Details'!$E$28&gt;=Rates!$F$14,'Claim Details'!$E$28&lt;=Rates!$F$15,'Claim Details'!$E$19="No"),Rates!$F$18,IF(AND(C207="B",'Claim Details'!$E$28&gt;=Rates!$H$14,'Claim Details'!$E$28&lt;=Rates!$H$15,'Claim Details'!$E$19="Yes"),Rates!$I$18,IF(AND(C207="B",'Claim Details'!$E$28&gt;=Rates!$H$14,'Claim Details'!$E$28&lt;=Rates!$H$15,'Claim Details'!$E$19="No"),Rates!$H$18,IF(AND(C207="B",'Claim Details'!$E$28&gt;=Rates!$J$14,'Claim Details'!$E$28&lt;=Rates!$J$15,'Claim Details'!$E$19="Yes"),Rates!$K$18,IF(AND(C207="B",'Claim Details'!$E$28&gt;=Rates!$J$14,'Claim Details'!$E$28&lt;=Rates!$J$15,'Claim Details'!$E$19="No"),Rates!$J$18,IF(AND(C207="C",'Claim Details'!$E$28&gt;=Rates!$D$14,'Claim Details'!$E$28&lt;=Rates!$D$15,'Claim Details'!$E$19="Yes"),Rates!$E$19,IF(AND(C207="C",'Claim Details'!$E$28&gt;=Rates!$D$14,'Claim Details'!$E$28&lt;=Rates!$D$15,'Claim Details'!$E$19="No"),Rates!$D$19,IF(AND(C207="C",'Claim Details'!$E$28&gt;=Rates!$F$14,'Claim Details'!$E$28&lt;=Rates!$F$15,'Claim Details'!$E$19="Yes"),Rates!$G$19,IF(AND(C207="C",'Claim Details'!$E$28&gt;=Rates!$F$14,'Claim Details'!$E$28&lt;=Rates!$F$15,'Claim Details'!$E$19="No"),Rates!$F$19,IF(AND(C207="C",'Claim Details'!$E$28&gt;=Rates!$H$14,'Claim Details'!$E$28&lt;=Rates!$H$15,'Claim Details'!$E$19="Yes"),Rates!$I$19,IF(AND(C207="C",'Claim Details'!$E$28&gt;=Rates!$H$14,'Claim Details'!$E$28&lt;=Rates!$H$15,'Claim Details'!$E$19="No"),Rates!$H$19,IF(AND(C207="C",'Claim Details'!$E$28&gt;=Rates!$J$14,'Claim Details'!$E$28&lt;=Rates!$J$15,'Claim Details'!$E$19="Yes"),Rates!$K$19,IF(AND(C207="C",'Claim Details'!$E$28&gt;=Rates!$J$14,'Claim Details'!$E$28&lt;=Rates!$J$15,'Claim Details'!$E$19="No"),Rates!$J$19,"£0.00"))))))))))))))))))))))))</f>
        <v>£0.00</v>
      </c>
      <c r="AT207" s="189" t="str">
        <f>IF(AND(C207="A",'Claim Details'!$E$28&gt;=Rates!$D$14,'Claim Details'!$E$28&lt;=Rates!$D$15,'Claim Details'!$E$19="Yes"),Rates!$E$25,IF(AND(C207="A",'Claim Details'!$E$28&gt;=Rates!$D$14,'Claim Details'!$E$28&lt;=Rates!$D$15,'Claim Details'!$E$19="No"),Rates!$D$25,IF(AND(C207="A",'Claim Details'!$E$28&gt;=Rates!$F$14,'Claim Details'!$E$28&lt;=Rates!$F$15,'Claim Details'!$E$19="Yes"),Rates!$G$25,IF(AND(C207="A",'Claim Details'!$E$28&gt;=Rates!$F$14,'Claim Details'!$E$28&lt;=Rates!$F$15,'Claim Details'!$E$19="No"),Rates!$F$25,IF(AND(C207="A",'Claim Details'!$E$28&gt;=Rates!$H$14,'Claim Details'!$E$28&lt;=Rates!$H$15,'Claim Details'!$E$19="Yes"),Rates!$I$25,IF(AND(C207="A",'Claim Details'!$E$28&gt;=Rates!$H$14,'Claim Details'!$E$28&lt;=Rates!$H$15,'Claim Details'!$E$19="No"),Rates!$H$25,IF(AND(C207="A",'Claim Details'!$E$28&gt;=Rates!$J$14,'Claim Details'!$E$28&lt;=Rates!$J$15,'Claim Details'!$E$19="Yes"),Rates!$K$25,IF(AND(C207="A",'Claim Details'!$E$28&gt;=Rates!$J$14,'Claim Details'!$E$28&lt;=Rates!$J$15,'Claim Details'!$E$19="No"),Rates!$J$25,IF(AND(C207="B",'Claim Details'!$E$28&gt;=Rates!$D$14,'Claim Details'!$E$28&lt;=Rates!$D$15,'Claim Details'!$E$19="Yes"),Rates!$E$26,IF(AND(C207="B",'Claim Details'!$E$28&gt;=Rates!$D$14,'Claim Details'!$E$28&lt;=Rates!$D$15,'Claim Details'!$E$19="No"),Rates!$D$26,IF(AND(C207="B",'Claim Details'!$E$28&gt;=Rates!$F$14,'Claim Details'!$E$28&lt;=Rates!$F$15,'Claim Details'!$E$19="Yes"),Rates!$G$26,IF(AND(C207="B",'Claim Details'!$E$28&gt;=Rates!$F$14,'Claim Details'!$E$28&lt;=Rates!$F$15,'Claim Details'!$E$19="No"),Rates!$F$26,IF(AND(C207="B",'Claim Details'!$E$28&gt;=Rates!$H$14,'Claim Details'!$E$28&lt;=Rates!$H$15,'Claim Details'!$E$19="Yes"),Rates!$I$26,IF(AND(C207="B",'Claim Details'!$E$28&gt;=Rates!$H$14,'Claim Details'!$E$28&lt;=Rates!$H$15,'Claim Details'!$E$19="No"),Rates!$H$26,IF(AND(C207="B",'Claim Details'!$E$28&gt;=Rates!$J$14,'Claim Details'!$E$28&lt;=Rates!$J$15,'Claim Details'!$E$19="Yes"),Rates!$K$26,IF(AND(C207="B",'Claim Details'!$E$28&gt;=Rates!$J$14,'Claim Details'!$E$28&lt;=Rates!$J$15,'Claim Details'!$E$19="No"),Rates!$J$26,IF(AND(C207="C",'Claim Details'!$E$28&gt;=Rates!$D$14,'Claim Details'!$E$28&lt;=Rates!$D$15,'Claim Details'!$E$19="Yes"),Rates!$E$27,IF(AND(C207="C",'Claim Details'!$E$28&gt;=Rates!$D$14,'Claim Details'!$E$28&lt;=Rates!$D$15,'Claim Details'!$E$19="No"),Rates!$D$27,IF(AND(C207="C",'Claim Details'!$E$28&gt;=Rates!$F$14,'Claim Details'!$E$28&lt;=Rates!$F$15,'Claim Details'!$E$19="Yes"),Rates!$G$27,IF(AND(C207="C",'Claim Details'!$E$28&gt;=Rates!$F$14,'Claim Details'!$E$28&lt;=Rates!$F$15,'Claim Details'!$E$19="No"),Rates!$F$27,IF(AND(C207="C",'Claim Details'!$E$28&gt;=Rates!$H$14,'Claim Details'!$E$28&lt;=Rates!$H$15,'Claim Details'!$E$19="Yes"),Rates!$I$27,IF(AND(C207="C",'Claim Details'!$E$28&gt;=Rates!$H$14,'Claim Details'!$E$28&lt;=Rates!$H$15,'Claim Details'!$E$19="No"),Rates!$H$27,IF(AND(C207="C",'Claim Details'!$E$28&gt;=Rates!$J$14,'Claim Details'!$E$28&lt;=Rates!$J$15,'Claim Details'!$E$19="Yes"),Rates!$K$27,IF(AND(C207="C",'Claim Details'!$E$28&gt;=Rates!$J$14,'Claim Details'!$E$28&lt;=Rates!$J$15,'Claim Details'!$E$19="No"),Rates!$J$27,"£0.00"))))))))))))))))))))))))</f>
        <v>£0.00</v>
      </c>
      <c r="AU207" s="191" t="str">
        <f>IF(AND(C207="A",'Claim Details'!$E$28&gt;=Rates!$D$14,'Claim Details'!$E$28&lt;=Rates!$D$15,'Claim Details'!$E$19="Yes"),Rates!$E$20,IF(AND(C207="A",'Claim Details'!$E$28&gt;=Rates!$D$14,'Claim Details'!$E$28&lt;=Rates!$D$15,'Claim Details'!$E$19="No"),Rates!$D$20,IF(AND(C207="A",'Claim Details'!$E$28&gt;=Rates!$F$14,'Claim Details'!$E$28&lt;=Rates!$F$15,'Claim Details'!$E$19="Yes"),Rates!$G$20,IF(AND(C207="A",'Claim Details'!$E$28&gt;=Rates!$F$14,'Claim Details'!$E$28&lt;=Rates!$F$15,'Claim Details'!$E$19="No"),Rates!$F$20,IF(AND(C207="A",'Claim Details'!$E$28&gt;=Rates!$H$14,'Claim Details'!$E$28&lt;=Rates!$H$15,'Claim Details'!$E$19="Yes"),Rates!$I$20,IF(AND(C207="A",'Claim Details'!$E$28&gt;=Rates!$H$14,'Claim Details'!$E$28&lt;=Rates!$H$15,'Claim Details'!$E$19="No"),Rates!$H$20,IF(AND(C207="A",'Claim Details'!$E$28&gt;=Rates!$J$14,'Claim Details'!$E$28&lt;=Rates!$J$15,'Claim Details'!$E$19="Yes"),Rates!$K$20,IF(AND(C207="A",'Claim Details'!$E$28&gt;=Rates!$J$14,'Claim Details'!$E$28&lt;=Rates!$J$15,'Claim Details'!$E$19="No"),Rates!$J$20,IF(AND(C207="B",'Claim Details'!$E$28&gt;=Rates!$D$14,'Claim Details'!$E$28&lt;=Rates!$D$15,'Claim Details'!$E$19="Yes"),Rates!$E$21,IF(AND(C207="B",'Claim Details'!$E$28&gt;=Rates!$D$14,'Claim Details'!$E$28&lt;=Rates!$D$15,'Claim Details'!$E$19="No"),Rates!$D$21,IF(AND(C207="B",'Claim Details'!$E$28&gt;=Rates!$F$14,'Claim Details'!$E$28&lt;=Rates!$F$15,'Claim Details'!$E$19="Yes"),Rates!$G$21,IF(AND(C207="B",'Claim Details'!$E$28&gt;=Rates!$F$14,'Claim Details'!$E$28&lt;=Rates!$F$15,'Claim Details'!$E$19="No"),Rates!$F$21,IF(AND(C207="B",'Claim Details'!$E$28&gt;=Rates!$H$14,'Claim Details'!$E$28&lt;=Rates!$H$15,'Claim Details'!$E$19="Yes"),Rates!$I$21,IF(AND(C207="B",'Claim Details'!$E$28&gt;=Rates!$H$14,'Claim Details'!$E$28&lt;=Rates!$H$15,'Claim Details'!$E$19="No"),Rates!$H$21,IF(AND(C207="B",'Claim Details'!$E$28&gt;=Rates!$J$14,'Claim Details'!$E$28&lt;=Rates!$J$15,'Claim Details'!$E$19="Yes"),Rates!$K$21,IF(AND(C207="B",'Claim Details'!$E$28&gt;=Rates!$J$14,'Claim Details'!$E$28&lt;=Rates!$J$15,'Claim Details'!$E$19="No"),Rates!$J$21,"£0.00"))))))))))))))))</f>
        <v>£0.00</v>
      </c>
      <c r="AV207" s="191" t="str">
        <f>IF(AND(C207="A",'Claim Details'!$E$28&gt;=Rates!$D$14,'Claim Details'!$E$28&lt;=Rates!$D$15,'Claim Details'!$E$19="Yes"),Rates!$E$22,IF(AND(C207="A",'Claim Details'!$E$28&gt;=Rates!$D$14,'Claim Details'!$E$28&lt;=Rates!$D$15,'Claim Details'!$E$19="No"),Rates!$D$22,IF(AND(C207="A",'Claim Details'!$E$28&gt;=Rates!$F$14,'Claim Details'!$E$28&lt;=Rates!$F$15,'Claim Details'!$E$19="Yes"),Rates!$G$22,IF(AND(C207="A",'Claim Details'!$E$28&gt;=Rates!$F$14,'Claim Details'!$E$28&lt;=Rates!$F$15,'Claim Details'!$E$19="No"),Rates!$F$22,IF(AND(C207="A",'Claim Details'!$E$28&gt;=Rates!$H$14,'Claim Details'!$E$28&lt;=Rates!$H$15,'Claim Details'!$E$19="Yes"),Rates!$I$22,IF(AND(C207="A",'Claim Details'!$E$28&gt;=Rates!$H$14,'Claim Details'!$E$28&lt;=Rates!$H$15,'Claim Details'!$E$19="No"),Rates!$H$22,IF(AND(C207="A",'Claim Details'!$E$28&gt;=Rates!$J$14,'Claim Details'!$E$28&lt;=Rates!$J$15,'Claim Details'!$E$19="Yes"),Rates!$K$22,IF(AND(C207="A",'Claim Details'!$E$28&gt;=Rates!$J$14,'Claim Details'!$E$28&lt;=Rates!$J$15,'Claim Details'!$E$19="No"),Rates!$J$22,IF(AND(C207="B",'Claim Details'!$E$28&gt;=Rates!$D$14,'Claim Details'!$E$28&lt;=Rates!$D$15,'Claim Details'!$E$19="Yes"),Rates!$E$23,IF(AND(C207="B",'Claim Details'!$E$28&gt;=Rates!$D$14,'Claim Details'!$E$28&lt;=Rates!$D$15,'Claim Details'!$E$19="No"),Rates!$D$23,IF(AND(C207="B",'Claim Details'!$E$28&gt;=Rates!$F$14,'Claim Details'!$E$28&lt;=Rates!$F$15,'Claim Details'!$E$19="Yes"),Rates!$G$23,IF(AND(C207="B",'Claim Details'!$E$28&gt;=Rates!$F$14,'Claim Details'!$E$28&lt;=Rates!$F$15,'Claim Details'!$E$19="No"),Rates!$F$23,IF(AND(C207="B",'Claim Details'!$E$28&gt;=Rates!$H$14,'Claim Details'!$E$28&lt;=Rates!$H$15,'Claim Details'!$E$19="Yes"),Rates!$I$23,IF(AND(C207="B",'Claim Details'!$E$28&gt;=Rates!$H$14,'Claim Details'!$E$28&lt;=Rates!$H$15,'Claim Details'!$E$19="No"),Rates!$H$23,IF(AND(C207="B",'Claim Details'!$E$28&gt;=Rates!$J$14,'Claim Details'!$E$28&lt;=Rates!$J$15,'Claim Details'!$E$19="Yes"),Rates!$K$23,IF(AND(C207="B",'Claim Details'!$E$28&gt;=Rates!$J$14,'Claim Details'!$E$28&lt;=Rates!$J$15,'Claim Details'!$E$19="No"),Rates!$J$23,IF(AND(C207="C",'Claim Details'!$E$28&gt;=Rates!$D$14,'Claim Details'!$E$28&lt;=Rates!$D$15,'Claim Details'!$E$19="Yes"),Rates!$E$24,IF(AND(C207="C",'Claim Details'!$E$28&gt;=Rates!$D$14,'Claim Details'!$E$28&lt;=Rates!$D$15,'Claim Details'!$E$19="No"),Rates!$D$24,IF(AND(C207="C",'Claim Details'!$E$28&gt;=Rates!$F$14,'Claim Details'!$E$28&lt;=Rates!$F$15,'Claim Details'!$E$19="Yes"),Rates!$G$24,IF(AND(C207="C",'Claim Details'!$E$28&gt;=Rates!$F$14,'Claim Details'!$E$28&lt;=Rates!$F$15,'Claim Details'!$E$19="No"),Rates!$F$24,IF(AND(C207="C",'Claim Details'!$E$28&gt;=Rates!$H$14,'Claim Details'!$E$28&lt;=Rates!$H$15,'Claim Details'!$E$19="Yes"),Rates!$I$24,IF(AND(C207="C",'Claim Details'!$E$28&gt;=Rates!$H$14,'Claim Details'!$E$28&lt;=Rates!$H$15,'Claim Details'!$E$19="No"),Rates!$H$24,IF(AND(C207="C",'Claim Details'!$E$28&gt;=Rates!$J$14,'Claim Details'!$E$28&lt;=Rates!$J$15,'Claim Details'!$E$19="Yes"),Rates!$K$24,IF(AND(C207="C",'Claim Details'!$E$28&gt;=Rates!$J$14,'Claim Details'!$E$28&lt;=Rates!$J$15,'Claim Details'!$E$19="No"),Rates!$J$24,"£0.00"))))))))))))))))))))))))</f>
        <v>£0.00</v>
      </c>
      <c r="AW207" s="1"/>
      <c r="AX207" s="189" t="str">
        <f>IF(AND(U207="A",'Claim Details'!$I$28&gt;=Rates!$D$14,'Claim Details'!$I$28&lt;=Rates!$D$15,'Claim Details'!$I$19="Yes"),Rates!$J$17,IF(AND(U207="A",'Claim Details'!$I$28&gt;=Rates!$D$14,'Claim Details'!$I$28&lt;=Rates!$D$15,'Claim Details'!$I$19="No"),Rates!$D$17,IF(AND(U207="A",'Claim Details'!$I$28&gt;=Rates!$F$14,'Claim Details'!$I$28&lt;=Rates!$F$15,'Claim Details'!$I$19="Yes"),Rates!$G$17,IF(AND(U207="A",'Claim Details'!$I$28&gt;=Rates!$F$14,'Claim Details'!$I$28&lt;=Rates!$F$15,'Claim Details'!$I$19="No"),Rates!$F$17,IF(AND(U207="A",'Claim Details'!$I$28&gt;=Rates!$H$14,'Claim Details'!$I$28&lt;=Rates!$H$15,'Claim Details'!$I$19="Yes"),Rates!$I$17,IF(AND(U207="A",'Claim Details'!$I$28&gt;=Rates!$H$14,'Claim Details'!$I$28&lt;=Rates!$H$15,'Claim Details'!$I$19="No"),Rates!$H$17,IF(AND(U207="A",'Claim Details'!$I$28&gt;=Rates!$J$14,'Claim Details'!$I$28&lt;=Rates!$J$15,'Claim Details'!$I$19="Yes"),Rates!$K$17,IF(AND(U207="A",'Claim Details'!$I$28&gt;=Rates!$J$14,'Claim Details'!$I$28&lt;=Rates!$J$15,'Claim Details'!$I$19="No"),Rates!$J$17,IF(AND(U207="B",'Claim Details'!$I$28&gt;=Rates!$D$14,'Claim Details'!$I$28&lt;=Rates!$D$15,'Claim Details'!$I$19="Yes"),Rates!$E$18,IF(AND(U207="B",'Claim Details'!$I$28&gt;=Rates!$D$14,'Claim Details'!$I$28&lt;=Rates!$D$15,'Claim Details'!$I$19="No"),Rates!$D$18,IF(AND(U207="B",'Claim Details'!$I$28&gt;=Rates!$F$14,'Claim Details'!$I$28&lt;=Rates!$F$15,'Claim Details'!$I$19="Yes"),Rates!$G$18,IF(AND(U207="B",'Claim Details'!$I$28&gt;=Rates!$F$14,'Claim Details'!$I$28&lt;=Rates!$F$15,'Claim Details'!$I$19="No"),Rates!$F$18,IF(AND(U207="B",'Claim Details'!$I$28&gt;=Rates!$H$14,'Claim Details'!$I$28&lt;=Rates!$H$15,'Claim Details'!$I$19="Yes"),Rates!$I$18,IF(AND(U207="B",'Claim Details'!$I$28&gt;=Rates!$H$14,'Claim Details'!$I$28&lt;=Rates!$H$15,'Claim Details'!$I$19="No"),Rates!$H$18,IF(AND(U207="B",'Claim Details'!$I$28&gt;=Rates!$J$14,'Claim Details'!$I$28&lt;=Rates!$J$15,'Claim Details'!$I$19="Yes"),Rates!$K$18,IF(AND(U207="B",'Claim Details'!$I$28&gt;=Rates!$J$14,'Claim Details'!$I$28&lt;=Rates!$J$15,'Claim Details'!$I$19="No"),Rates!$J$18,IF(AND(U207="C",'Claim Details'!$I$28&gt;=Rates!$D$14,'Claim Details'!$I$28&lt;=Rates!$D$15,'Claim Details'!$I$19="Yes"),Rates!$E$19,IF(AND(U207="C",'Claim Details'!$I$28&gt;=Rates!$D$14,'Claim Details'!$I$28&lt;=Rates!$D$15,'Claim Details'!$I$19="No"),Rates!$D$19,IF(AND(U207="C",'Claim Details'!$I$28&gt;=Rates!$F$14,'Claim Details'!$I$28&lt;=Rates!$F$15,'Claim Details'!$I$19="Yes"),Rates!$G$19,IF(AND(U207="C",'Claim Details'!$I$28&gt;=Rates!$F$14,'Claim Details'!$I$28&lt;=Rates!$F$15,'Claim Details'!$I$19="No"),Rates!$F$19,IF(AND(U207="C",'Claim Details'!$I$28&gt;=Rates!$H$14,'Claim Details'!$I$28&lt;=Rates!$H$15,'Claim Details'!$I$19="Yes"),Rates!$I$19,IF(AND(U207="C",'Claim Details'!$I$28&gt;=Rates!$H$14,'Claim Details'!$I$28&lt;=Rates!$H$15,'Claim Details'!$I$19="No"),Rates!$H$19,IF(AND(U207="C",'Claim Details'!$I$28&gt;=Rates!$J$14,'Claim Details'!$I$28&lt;=Rates!$J$15,'Claim Details'!$I$19="Yes"),Rates!$K$19,IF(AND(U207="C",'Claim Details'!$I$28&gt;=Rates!$J$14,'Claim Details'!$I$28&lt;=Rates!$J$15,'Claim Details'!$I$19="No"),Rates!$J$19,"£0.00"))))))))))))))))))))))))</f>
        <v>£0.00</v>
      </c>
      <c r="AY207" s="189" t="str">
        <f>IF(AND(C207="A",'Claim Details'!$I$28&gt;=Rates!$D$14,'Claim Details'!$I$28&lt;=Rates!$D$15,'Claim Details'!$I$19="Yes"),Rates!$J$25,IF(AND(C207="A",'Claim Details'!$I$28&gt;=Rates!$D$14,'Claim Details'!$I$28&lt;=Rates!$D$15,'Claim Details'!$I$19="No"),Rates!$D$25,IF(AND(C207="A",'Claim Details'!$I$28&gt;=Rates!$F$14,'Claim Details'!$I$28&lt;=Rates!$F$15,'Claim Details'!$I$19="Yes"),Rates!$G$25,IF(AND(C207="A",'Claim Details'!$I$28&gt;=Rates!$F$14,'Claim Details'!$I$28&lt;=Rates!$F$15,'Claim Details'!$I$19="No"),Rates!$F$25,IF(AND(C207="A",'Claim Details'!$I$28&gt;=Rates!$H$14,'Claim Details'!$I$28&lt;=Rates!$H$15,'Claim Details'!$I$19="Yes"),Rates!$I$25,IF(AND(C207="A",'Claim Details'!$I$28&gt;=Rates!$H$14,'Claim Details'!$I$28&lt;=Rates!$H$15,'Claim Details'!$I$19="No"),Rates!$H$25,IF(AND(C207="A",'Claim Details'!$I$28&gt;=Rates!$J$14,'Claim Details'!$I$28&lt;=Rates!$J$15,'Claim Details'!$I$19="Yes"),Rates!$K$25,IF(AND(C207="A",'Claim Details'!$I$28&gt;=Rates!$J$14,'Claim Details'!$I$28&lt;=Rates!$J$15,'Claim Details'!$I$19="No"),Rates!$J$25,IF(AND(C207="B",'Claim Details'!$I$28&gt;=Rates!$D$14,'Claim Details'!$I$28&lt;=Rates!$D$15,'Claim Details'!$I$19="Yes"),Rates!$E$26,IF(AND(C207="B",'Claim Details'!$I$28&gt;=Rates!$D$14,'Claim Details'!$I$28&lt;=Rates!$D$15,'Claim Details'!$I$19="No"),Rates!$D$26,IF(AND(C207="B",'Claim Details'!$I$28&gt;=Rates!$F$14,'Claim Details'!$I$28&lt;=Rates!$F$15,'Claim Details'!$I$19="Yes"),Rates!$G$26,IF(AND(C207="B",'Claim Details'!$I$28&gt;=Rates!$F$14,'Claim Details'!$I$28&lt;=Rates!$F$15,'Claim Details'!$I$19="No"),Rates!$F$26,IF(AND(C207="B",'Claim Details'!$I$28&gt;=Rates!$H$14,'Claim Details'!$I$28&lt;=Rates!$H$15,'Claim Details'!$I$19="Yes"),Rates!$I$26,IF(AND(C207="B",'Claim Details'!$I$28&gt;=Rates!$H$14,'Claim Details'!$I$28&lt;=Rates!$H$15,'Claim Details'!$I$19="No"),Rates!$H$26,IF(AND(C207="B",'Claim Details'!$I$28&gt;=Rates!$J$14,'Claim Details'!$I$28&lt;=Rates!$J$15,'Claim Details'!$I$19="Yes"),Rates!$K$26,IF(AND(C207="B",'Claim Details'!$I$28&gt;=Rates!$J$14,'Claim Details'!$I$28&lt;=Rates!$J$15,'Claim Details'!$I$19="No"),Rates!$J$26,IF(AND(C207="C",'Claim Details'!$I$28&gt;=Rates!$D$14,'Claim Details'!$I$28&lt;=Rates!$D$15,'Claim Details'!$I$19="Yes"),Rates!$E$27,IF(AND(C207="C",'Claim Details'!$I$28&gt;=Rates!$D$14,'Claim Details'!$I$28&lt;=Rates!$D$15,'Claim Details'!$I$19="No"),Rates!$D$27,IF(AND(C207="C",'Claim Details'!$I$28&gt;=Rates!$F$14,'Claim Details'!$I$28&lt;=Rates!$F$15,'Claim Details'!$I$19="Yes"),Rates!$G$27,IF(AND(C207="C",'Claim Details'!$I$28&gt;=Rates!$F$14,'Claim Details'!$I$28&lt;=Rates!$F$15,'Claim Details'!$I$19="No"),Rates!$F$27,IF(AND(C207="C",'Claim Details'!$I$28&gt;=Rates!$H$14,'Claim Details'!$I$28&lt;=Rates!$H$15,'Claim Details'!$I$19="Yes"),Rates!$I$27,IF(AND(C207="C",'Claim Details'!$I$28&gt;=Rates!$H$14,'Claim Details'!$I$28&lt;=Rates!$H$15,'Claim Details'!$I$19="No"),Rates!$H$27,IF(AND(C207="C",'Claim Details'!$I$28&gt;=Rates!$J$14,'Claim Details'!$I$28&lt;=Rates!$J$15,'Claim Details'!$I$19="Yes"),Rates!$K$27,IF(AND(C207="C",'Claim Details'!$I$28&gt;=Rates!$J$14,'Claim Details'!$I$28&lt;=Rates!$J$15,'Claim Details'!$I$19="No"),Rates!$J$27,"£0.00"))))))))))))))))))))))))</f>
        <v>£0.00</v>
      </c>
      <c r="AZ207" s="189" t="str">
        <f>IF(AND(C207="A",'Claim Details'!$I$28&gt;=Rates!$D$14,'Claim Details'!$I$28&lt;=Rates!$D$15,'Claim Details'!$I$19="Yes"),Rates!$E$20,IF(AND(C207="A",'Claim Details'!$I$28&gt;=Rates!$D$14,'Claim Details'!$I$28&lt;=Rates!$D$15,'Claim Details'!$I$19="No"),Rates!$D$20,IF(AND(C207="A",'Claim Details'!$I$28&gt;=Rates!$F$14,'Claim Details'!$I$28&lt;=Rates!$F$15,'Claim Details'!$I$19="Yes"),Rates!$G$20,IF(AND(C207="A",'Claim Details'!$I$28&gt;=Rates!$F$14,'Claim Details'!$I$28&lt;=Rates!$F$15,'Claim Details'!$I$19="No"),Rates!$F$20,IF(AND(C207="A",'Claim Details'!$I$28&gt;=Rates!$H$14,'Claim Details'!$I$28&lt;=Rates!$H$15,'Claim Details'!$I$19="Yes"),Rates!$I$20,IF(AND(C207="A",'Claim Details'!$I$28&gt;=Rates!$H$14,'Claim Details'!$I$28&lt;=Rates!$H$15,'Claim Details'!$I$19="No"),Rates!$H$20,IF(AND(C207="A",'Claim Details'!$I$28&gt;=Rates!$J$14,'Claim Details'!$I$28&lt;=Rates!$J$15,'Claim Details'!$I$19="Yes"),Rates!$K$20,IF(AND(C207="A",'Claim Details'!$I$28&gt;=Rates!$J$14,'Claim Details'!$I$28&lt;=Rates!$J$15,'Claim Details'!$I$19="No"),Rates!$J$20,IF(AND(C207="B",'Claim Details'!$I$28&gt;=Rates!$D$14,'Claim Details'!$I$28&lt;=Rates!$D$15,'Claim Details'!$I$19="Yes"),Rates!$E$21,IF(AND(C207="B",'Claim Details'!$I$28&gt;=Rates!$D$14,'Claim Details'!$I$28&lt;=Rates!$D$15,'Claim Details'!$I$19="No"),Rates!$D$21,IF(AND(C207="B",'Claim Details'!$I$28&gt;=Rates!$F$14,'Claim Details'!$I$28&lt;=Rates!$F$15,'Claim Details'!$I$19="Yes"),Rates!$G$21,IF(AND(C207="B",'Claim Details'!$I$28&gt;=Rates!$F$14,'Claim Details'!$I$28&lt;=Rates!$F$15,'Claim Details'!$I$19="No"),Rates!$F$21,IF(AND(C207="B",'Claim Details'!$I$28&gt;=Rates!$H$14,'Claim Details'!$I$28&lt;=Rates!$H$15,'Claim Details'!$I$19="Yes"),Rates!$I$21,IF(AND(C207="B",'Claim Details'!$I$28&gt;=Rates!$H$14,'Claim Details'!$I$28&lt;=Rates!$H$15,'Claim Details'!$I$19="No"),Rates!$H$21,IF(AND(C207="B",'Claim Details'!$I$28&gt;=Rates!$J$14,'Claim Details'!$I$28&lt;=Rates!$J$15,'Claim Details'!$I$19="Yes"),Rates!$K$21,IF(AND(C207="B",'Claim Details'!$I$28&gt;=Rates!$J$14,'Claim Details'!$I$28&lt;=Rates!$J$15,'Claim Details'!$I$19="No"),Rates!$J$21,"£0.00"))))))))))))))))</f>
        <v>£0.00</v>
      </c>
      <c r="BA207" s="189" t="str">
        <f>IF(AND(C207="A",'Claim Details'!$I$28&gt;=Rates!$D$14,'Claim Details'!$I$28&lt;=Rates!$D$15,'Claim Details'!$I$19="Yes"),Rates!$E$22,IF(AND(C207="A",'Claim Details'!$I$28&gt;=Rates!$D$14,'Claim Details'!$I$28&lt;=Rates!$D$15,'Claim Details'!$I$19="No"),Rates!$D$22,IF(AND(C207="A",'Claim Details'!$I$28&gt;=Rates!$F$14,'Claim Details'!$I$28&lt;=Rates!$F$15,'Claim Details'!$I$19="Yes"),Rates!$G$22,IF(AND(C207="A",'Claim Details'!$I$28&gt;=Rates!$F$14,'Claim Details'!$I$28&lt;=Rates!$F$15,'Claim Details'!$I$19="No"),Rates!$F$22,IF(AND(C207="A",'Claim Details'!$I$28&gt;=Rates!$H$14,'Claim Details'!$I$28&lt;=Rates!$H$15,'Claim Details'!$I$19="Yes"),Rates!$I$22,IF(AND(C207="A",'Claim Details'!$I$28&gt;=Rates!$H$14,'Claim Details'!$I$28&lt;=Rates!$H$15,'Claim Details'!$I$19="No"),Rates!$H$22,IF(AND(C207="A",'Claim Details'!$I$28&gt;=Rates!$J$14,'Claim Details'!$I$28&lt;=Rates!$J$15,'Claim Details'!$I$19="Yes"),Rates!$K$22,IF(AND(C207="A",'Claim Details'!$I$28&gt;=Rates!$J$14,'Claim Details'!$I$28&lt;=Rates!$J$15,'Claim Details'!$I$19="No"),Rates!$J$22,IF(AND(C207="B",'Claim Details'!$I$28&gt;=Rates!$D$14,'Claim Details'!$I$28&lt;=Rates!$D$15,'Claim Details'!$I$19="Yes"),Rates!$E$23,IF(AND(C207="B",'Claim Details'!$I$28&gt;=Rates!$D$14,'Claim Details'!$I$28&lt;=Rates!$D$15,'Claim Details'!$I$19="No"),Rates!$D$23,IF(AND(C207="B",'Claim Details'!$I$28&gt;=Rates!$F$14,'Claim Details'!$I$28&lt;=Rates!$F$15,'Claim Details'!$I$19="Yes"),Rates!$G$23,IF(AND(C207="B",'Claim Details'!$I$28&gt;=Rates!$F$14,'Claim Details'!$I$28&lt;=Rates!$F$15,'Claim Details'!$I$19="No"),Rates!$F$23,IF(AND(C207="B",'Claim Details'!$I$28&gt;=Rates!$H$14,'Claim Details'!$I$28&lt;=Rates!$H$15,'Claim Details'!$I$19="Yes"),Rates!$I$23,IF(AND(C207="B",'Claim Details'!$I$28&gt;=Rates!$H$14,'Claim Details'!$I$28&lt;=Rates!$H$15,'Claim Details'!$I$19="No"),Rates!$H$23,IF(AND(C207="B",'Claim Details'!$I$28&gt;=Rates!$J$14,'Claim Details'!$I$28&lt;=Rates!$J$15,'Claim Details'!$I$19="Yes"),Rates!$K$23,IF(AND(C207="B",'Claim Details'!$I$28&gt;=Rates!$J$14,'Claim Details'!$I$28&lt;=Rates!$J$15,'Claim Details'!$I$19="No"),Rates!$J$23,IF(AND(C207="C",'Claim Details'!$I$28&gt;=Rates!$D$14,'Claim Details'!$I$28&lt;=Rates!$D$15,'Claim Details'!$I$19="Yes"),Rates!$E$24,IF(AND(C207="C",'Claim Details'!$I$28&gt;=Rates!$D$14,'Claim Details'!$I$28&lt;=Rates!$D$15,'Claim Details'!$I$19="No"),Rates!$D$24,IF(AND(C207="C",'Claim Details'!$I$28&gt;=Rates!$F$14,'Claim Details'!$I$28&lt;=Rates!$F$15,'Claim Details'!$I$19="Yes"),Rates!$G$24,IF(AND(C207="C",'Claim Details'!$I$28&gt;=Rates!$F$14,'Claim Details'!$I$28&lt;=Rates!$F$15,'Claim Details'!$I$19="No"),Rates!$F$24,IF(AND(C207="C",'Claim Details'!$I$28&gt;=Rates!$H$14,'Claim Details'!$I$28&lt;=Rates!$H$15,'Claim Details'!$I$19="Yes"),Rates!$I$24,IF(AND(C207="C",'Claim Details'!$I$28&gt;=Rates!$H$14,'Claim Details'!$I$28&lt;=Rates!$H$15,'Claim Details'!$I$19="No"),Rates!$H$24,IF(AND(C207="C",'Claim Details'!$I$28&gt;=Rates!$J$14,'Claim Details'!$I$28&lt;=Rates!$J$15,'Claim Details'!$I$19="Yes"),Rates!$K$24,IF(AND(C207="C",'Claim Details'!$I$28&gt;=Rates!$J$14,'Claim Details'!$I$28&lt;=Rates!$J$15,'Claim Details'!$I$19="No"),Rates!$J$24,"£0.00"))))))))))))))))))))))))</f>
        <v>£0.00</v>
      </c>
      <c r="BB207" s="189" t="str">
        <f t="shared" si="57"/>
        <v>£0.00</v>
      </c>
      <c r="BC207" s="1"/>
      <c r="BD207" s="189" t="str">
        <f>IF(AND(AE207="A",'Claim Details'!$I$28&gt;=Rates!$D$14,'Claim Details'!$I$28&lt;=Rates!$D$15,'Claim Details'!$I$19="Yes"),Rates!$J$17,IF(AND(AE207="A",'Claim Details'!$I$28&gt;=Rates!$D$14,'Claim Details'!$I$28&lt;=Rates!$D$15,'Claim Details'!$I$19="No"),Rates!$D$17,IF(AND(AE207="A",'Claim Details'!$I$28&gt;=Rates!$F$14,'Claim Details'!$I$28&lt;=Rates!$F$15,'Claim Details'!$I$19="Yes"),Rates!$G$17,IF(AND(AE207="A",'Claim Details'!$I$28&gt;=Rates!$F$14,'Claim Details'!$I$28&lt;=Rates!$F$15,'Claim Details'!$I$19="No"),Rates!$F$17,IF(AND(AE207="A",'Claim Details'!$I$28&gt;=Rates!$H$14,'Claim Details'!$I$28&lt;=Rates!$H$15,'Claim Details'!$I$19="Yes"),Rates!$I$17,IF(AND(AE207="A",'Claim Details'!$I$28&gt;=Rates!$H$14,'Claim Details'!$I$28&lt;=Rates!$H$15,'Claim Details'!$I$19="No"),Rates!$H$17,IF(AND(AE207="A",'Claim Details'!$I$28&gt;=Rates!$J$14,'Claim Details'!$I$28&lt;=Rates!$J$15,'Claim Details'!$I$19="Yes"),Rates!$K$17,IF(AND(AE207="A",'Claim Details'!$I$28&gt;=Rates!$J$14,'Claim Details'!$I$28&lt;=Rates!$J$15,'Claim Details'!$I$19="No"),Rates!$J$17,IF(AND(AE207="B",'Claim Details'!$I$28&gt;=Rates!$D$14,'Claim Details'!$I$28&lt;=Rates!$D$15,'Claim Details'!$I$19="Yes"),Rates!$E$18,IF(AND(AE207="B",'Claim Details'!$I$28&gt;=Rates!$D$14,'Claim Details'!$I$28&lt;=Rates!$D$15,'Claim Details'!$I$19="No"),Rates!$D$18,IF(AND(AE207="B",'Claim Details'!$I$28&gt;=Rates!$F$14,'Claim Details'!$I$28&lt;=Rates!$F$15,'Claim Details'!$I$19="Yes"),Rates!$G$18,IF(AND(AE207="B",'Claim Details'!$I$28&gt;=Rates!$F$14,'Claim Details'!$I$28&lt;=Rates!$F$15,'Claim Details'!$I$19="No"),Rates!$F$18,IF(AND(AE207="B",'Claim Details'!$I$28&gt;=Rates!$H$14,'Claim Details'!$I$28&lt;=Rates!$H$15,'Claim Details'!$I$19="Yes"),Rates!$I$18,IF(AND(AE207="B",'Claim Details'!$I$28&gt;=Rates!$H$14,'Claim Details'!$I$28&lt;=Rates!$H$15,'Claim Details'!$I$19="No"),Rates!$H$18,IF(AND(AE207="B",'Claim Details'!$I$28&gt;=Rates!$J$14,'Claim Details'!$I$28&lt;=Rates!$J$15,'Claim Details'!$I$19="Yes"),Rates!$K$18,IF(AND(AE207="B",'Claim Details'!$I$28&gt;=Rates!$J$14,'Claim Details'!$I$28&lt;=Rates!$J$15,'Claim Details'!$I$19="No"),Rates!$J$18,IF(AND(AE207="C",'Claim Details'!$I$28&gt;=Rates!$D$14,'Claim Details'!$I$28&lt;=Rates!$D$15,'Claim Details'!$I$19="Yes"),Rates!$E$19,IF(AND(AE207="C",'Claim Details'!$I$28&gt;=Rates!$D$14,'Claim Details'!$I$28&lt;=Rates!$D$15,'Claim Details'!$I$19="No"),Rates!$D$19,IF(AND(AE207="C",'Claim Details'!$I$28&gt;=Rates!$F$14,'Claim Details'!$I$28&lt;=Rates!$F$15,'Claim Details'!$I$19="Yes"),Rates!$G$19,IF(AND(AE207="C",'Claim Details'!$I$28&gt;=Rates!$F$14,'Claim Details'!$I$28&lt;=Rates!$F$15,'Claim Details'!$I$19="No"),Rates!$F$19,IF(AND(AE207="C",'Claim Details'!$I$28&gt;=Rates!$H$14,'Claim Details'!$I$28&lt;=Rates!$H$15,'Claim Details'!$I$19="Yes"),Rates!$I$19,IF(AND(AE207="C",'Claim Details'!$I$28&gt;=Rates!$H$14,'Claim Details'!$I$28&lt;=Rates!$H$15,'Claim Details'!$I$19="No"),Rates!$H$19,IF(AND(AE207="C",'Claim Details'!$I$28&gt;=Rates!$J$14,'Claim Details'!$I$28&lt;=Rates!$J$15,'Claim Details'!$I$19="Yes"),Rates!$K$19,IF(AND(AE207="C",'Claim Details'!$I$28&gt;=Rates!$J$14,'Claim Details'!$I$28&lt;=Rates!$J$15,'Claim Details'!$I$19="No"),Rates!$J$19,"£0.00"))))))))))))))))))))))))</f>
        <v>£0.00</v>
      </c>
      <c r="BE207" s="189" t="str">
        <f>IF(AND(AE207="A",'Claim Details'!$I$28&gt;=Rates!$D$14,'Claim Details'!$I$28&lt;=Rates!$D$15,'Claim Details'!$I$19="Yes"),Rates!$J$25,IF(AND(AE207="A",'Claim Details'!$I$28&gt;=Rates!$D$14,'Claim Details'!$I$28&lt;=Rates!$D$15,'Claim Details'!$I$19="No"),Rates!$D$25,IF(AND(AE207="A",'Claim Details'!$I$28&gt;=Rates!$F$14,'Claim Details'!$I$28&lt;=Rates!$F$15,'Claim Details'!$I$19="Yes"),Rates!$G$25,IF(AND(AE207="A",'Claim Details'!$I$28&gt;=Rates!$F$14,'Claim Details'!$I$28&lt;=Rates!$F$15,'Claim Details'!$I$19="No"),Rates!$F$25,IF(AND(AE207="A",'Claim Details'!$I$28&gt;=Rates!$H$14,'Claim Details'!$I$28&lt;=Rates!$H$15,'Claim Details'!$I$19="Yes"),Rates!$I$25,IF(AND(AE207="A",'Claim Details'!$I$28&gt;=Rates!$H$14,'Claim Details'!$I$28&lt;=Rates!$H$15,'Claim Details'!$I$19="No"),Rates!$H$25,IF(AND(AE207="A",'Claim Details'!$I$28&gt;=Rates!$J$14,'Claim Details'!$I$28&lt;=Rates!$J$15,'Claim Details'!$I$19="Yes"),Rates!$K$25,IF(AND(AE207="A",'Claim Details'!$I$28&gt;=Rates!$J$14,'Claim Details'!$I$28&lt;=Rates!$J$15,'Claim Details'!$I$19="No"),Rates!$J$25,IF(AND(AE207="B",'Claim Details'!$I$28&gt;=Rates!$D$14,'Claim Details'!$I$28&lt;=Rates!$D$15,'Claim Details'!$I$19="Yes"),Rates!$E$26,IF(AND(AE207="B",'Claim Details'!$I$28&gt;=Rates!$D$14,'Claim Details'!$I$28&lt;=Rates!$D$15,'Claim Details'!$I$19="No"),Rates!$D$26,IF(AND(AE207="B",'Claim Details'!$I$28&gt;=Rates!$F$14,'Claim Details'!$I$28&lt;=Rates!$F$15,'Claim Details'!$I$19="Yes"),Rates!$G$26,IF(AND(AE207="B",'Claim Details'!$I$28&gt;=Rates!$F$14,'Claim Details'!$I$28&lt;=Rates!$F$15,'Claim Details'!$I$19="No"),Rates!$F$26,IF(AND(AE207="B",'Claim Details'!$I$28&gt;=Rates!$H$14,'Claim Details'!$I$28&lt;=Rates!$H$15,'Claim Details'!$I$19="Yes"),Rates!$I$26,IF(AND(AE207="B",'Claim Details'!$I$28&gt;=Rates!$H$14,'Claim Details'!$I$28&lt;=Rates!$H$15,'Claim Details'!$I$19="No"),Rates!$H$26,IF(AND(AE207="B",'Claim Details'!$I$28&gt;=Rates!$J$14,'Claim Details'!$I$28&lt;=Rates!$J$15,'Claim Details'!$I$19="Yes"),Rates!$K$26,IF(AND(AE207="B",'Claim Details'!$I$28&gt;=Rates!$J$14,'Claim Details'!$I$28&lt;=Rates!$J$15,'Claim Details'!$I$19="No"),Rates!$J$26,IF(AND(AE207="C",'Claim Details'!$I$28&gt;=Rates!$D$14,'Claim Details'!$I$28&lt;=Rates!$D$15,'Claim Details'!$I$19="Yes"),Rates!$E$27,IF(AND(AE207="C",'Claim Details'!$I$28&gt;=Rates!$D$14,'Claim Details'!$I$28&lt;=Rates!$D$15,'Claim Details'!$I$19="No"),Rates!$D$27,IF(AND(AE207="C",'Claim Details'!$I$28&gt;=Rates!$F$14,'Claim Details'!$I$28&lt;=Rates!$F$15,'Claim Details'!$I$19="Yes"),Rates!$G$27,IF(AND(AE207="C",'Claim Details'!$I$28&gt;=Rates!$F$14,'Claim Details'!$I$28&lt;=Rates!$F$15,'Claim Details'!$I$19="No"),Rates!$F$27,IF(AND(AE207="C",'Claim Details'!$I$28&gt;=Rates!$H$14,'Claim Details'!$I$28&lt;=Rates!$H$15,'Claim Details'!$I$19="Yes"),Rates!$I$27,IF(AND(AE207="C",'Claim Details'!$I$28&gt;=Rates!$H$14,'Claim Details'!$I$28&lt;=Rates!$H$15,'Claim Details'!$I$19="No"),Rates!$H$27,IF(AND(AE207="C",'Claim Details'!$I$28&gt;=Rates!$J$14,'Claim Details'!$I$28&lt;=Rates!$J$15,'Claim Details'!$I$19="Yes"),Rates!$K$27,IF(AND(AE207="C",'Claim Details'!$I$28&gt;=Rates!$J$14,'Claim Details'!$I$28&lt;=Rates!$J$15,'Claim Details'!$I$19="No"),Rates!$J$27,"£0.00"))))))))))))))))))))))))</f>
        <v>£0.00</v>
      </c>
      <c r="BF207" s="189" t="str">
        <f>IF(AND(AE207="A",'Claim Details'!$I$28&gt;=Rates!$D$14,'Claim Details'!$I$28&lt;=Rates!$D$15,'Claim Details'!$I$19="Yes"),Rates!$E$20,IF(AND(AE207="A",'Claim Details'!$I$28&gt;=Rates!$D$14,'Claim Details'!$I$28&lt;=Rates!$D$15,'Claim Details'!$I$19="No"),Rates!$D$20,IF(AND(AE207="A",'Claim Details'!$I$28&gt;=Rates!$F$14,'Claim Details'!$I$28&lt;=Rates!$F$15,'Claim Details'!$I$19="Yes"),Rates!$G$20,IF(AND(AE207="A",'Claim Details'!$I$28&gt;=Rates!$F$14,'Claim Details'!$I$28&lt;=Rates!$F$15,'Claim Details'!$I$19="No"),Rates!$F$20,IF(AND(AE207="A",'Claim Details'!$I$28&gt;=Rates!$H$14,'Claim Details'!$I$28&lt;=Rates!$H$15,'Claim Details'!$I$19="Yes"),Rates!$I$20,IF(AND(AE207="A",'Claim Details'!$I$28&gt;=Rates!$H$14,'Claim Details'!$I$28&lt;=Rates!$H$15,'Claim Details'!$I$19="No"),Rates!$H$20,IF(AND(AE207="A",'Claim Details'!$I$28&gt;=Rates!$J$14,'Claim Details'!$I$28&lt;=Rates!$J$15,'Claim Details'!$I$19="Yes"),Rates!$K$20,IF(AND(AE207="A",'Claim Details'!$I$28&gt;=Rates!$J$14,'Claim Details'!$I$28&lt;=Rates!$J$15,'Claim Details'!$I$19="No"),Rates!$J$20,IF(AND(AE207="B",'Claim Details'!$I$28&gt;=Rates!$D$14,'Claim Details'!$I$28&lt;=Rates!$D$15,'Claim Details'!$I$19="Yes"),Rates!$E$21,IF(AND(AE207="B",'Claim Details'!$I$28&gt;=Rates!$D$14,'Claim Details'!$I$28&lt;=Rates!$D$15,'Claim Details'!$I$19="No"),Rates!$D$21,IF(AND(AE207="B",'Claim Details'!$I$28&gt;=Rates!$F$14,'Claim Details'!$I$28&lt;=Rates!$F$15,'Claim Details'!$I$19="Yes"),Rates!$G$21,IF(AND(AE207="B",'Claim Details'!$I$28&gt;=Rates!$F$14,'Claim Details'!$I$28&lt;=Rates!$F$15,'Claim Details'!$I$19="No"),Rates!$F$21,IF(AND(AE207="B",'Claim Details'!$I$28&gt;=Rates!$H$14,'Claim Details'!$I$28&lt;=Rates!$H$15,'Claim Details'!$I$19="Yes"),Rates!$I$21,IF(AND(AE207="B",'Claim Details'!$I$28&gt;=Rates!$H$14,'Claim Details'!$I$28&lt;=Rates!$H$15,'Claim Details'!$I$19="No"),Rates!$H$21,IF(AND(AE207="B",'Claim Details'!$I$28&gt;=Rates!$J$14,'Claim Details'!$I$28&lt;=Rates!$J$15,'Claim Details'!$I$19="Yes"),Rates!$K$21,IF(AND(AE207="B",'Claim Details'!$I$28&gt;=Rates!$J$14,'Claim Details'!$I$28&lt;=Rates!$J$15,'Claim Details'!$I$19="No"),Rates!$J$21,"£0.00"))))))))))))))))</f>
        <v>£0.00</v>
      </c>
      <c r="BG207" s="189" t="str">
        <f>IF(AND(AE207="A",'Claim Details'!$I$28&gt;=Rates!$D$14,'Claim Details'!$I$28&lt;=Rates!$D$15,'Claim Details'!$I$19="Yes"),Rates!$E$22,IF(AND(AE207="A",'Claim Details'!$I$28&gt;=Rates!$D$14,'Claim Details'!$I$28&lt;=Rates!$D$15,'Claim Details'!$I$19="No"),Rates!$D$22,IF(AND(AE207="A",'Claim Details'!$I$28&gt;=Rates!$F$14,'Claim Details'!$I$28&lt;=Rates!$F$15,'Claim Details'!$I$19="Yes"),Rates!$G$22,IF(AND(AE207="A",'Claim Details'!$I$28&gt;=Rates!$F$14,'Claim Details'!$I$28&lt;=Rates!$F$15,'Claim Details'!$I$19="No"),Rates!$F$22,IF(AND(AE207="A",'Claim Details'!$I$28&gt;=Rates!$H$14,'Claim Details'!$I$28&lt;=Rates!$H$15,'Claim Details'!$I$19="Yes"),Rates!$I$22,IF(AND(AE207="A",'Claim Details'!$I$28&gt;=Rates!$H$14,'Claim Details'!$I$28&lt;=Rates!$H$15,'Claim Details'!$I$19="No"),Rates!$H$22,IF(AND(AE207="A",'Claim Details'!$I$28&gt;=Rates!$J$14,'Claim Details'!$I$28&lt;=Rates!$J$15,'Claim Details'!$I$19="Yes"),Rates!$K$22,IF(AND(AE207="A",'Claim Details'!$I$28&gt;=Rates!$J$14,'Claim Details'!$I$28&lt;=Rates!$J$15,'Claim Details'!$I$19="No"),Rates!$J$22,IF(AND(AE207="B",'Claim Details'!$I$28&gt;=Rates!$D$14,'Claim Details'!$I$28&lt;=Rates!$D$15,'Claim Details'!$I$19="Yes"),Rates!$E$23,IF(AND(AE207="B",'Claim Details'!$I$28&gt;=Rates!$D$14,'Claim Details'!$I$28&lt;=Rates!$D$15,'Claim Details'!$I$19="No"),Rates!$D$23,IF(AND(AE207="B",'Claim Details'!$I$28&gt;=Rates!$F$14,'Claim Details'!$I$28&lt;=Rates!$F$15,'Claim Details'!$I$19="Yes"),Rates!$G$23,IF(AND(AE207="B",'Claim Details'!$I$28&gt;=Rates!$F$14,'Claim Details'!$I$28&lt;=Rates!$F$15,'Claim Details'!$I$19="No"),Rates!$F$23,IF(AND(AE207="B",'Claim Details'!$I$28&gt;=Rates!$H$14,'Claim Details'!$I$28&lt;=Rates!$H$15,'Claim Details'!$I$19="Yes"),Rates!$I$23,IF(AND(AE207="B",'Claim Details'!$I$28&gt;=Rates!$H$14,'Claim Details'!$I$28&lt;=Rates!$H$15,'Claim Details'!$I$19="No"),Rates!$H$23,IF(AND(AE207="B",'Claim Details'!$I$28&gt;=Rates!$J$14,'Claim Details'!$I$28&lt;=Rates!$J$15,'Claim Details'!$I$19="Yes"),Rates!$K$23,IF(AND(AE207="B",'Claim Details'!$I$28&gt;=Rates!$J$14,'Claim Details'!$I$28&lt;=Rates!$J$15,'Claim Details'!$I$19="No"),Rates!$J$23,IF(AND(AE207="C",'Claim Details'!$I$28&gt;=Rates!$D$14,'Claim Details'!$I$28&lt;=Rates!$D$15,'Claim Details'!$I$19="Yes"),Rates!$E$24,IF(AND(AE207="C",'Claim Details'!$I$28&gt;=Rates!$D$14,'Claim Details'!$I$28&lt;=Rates!$D$15,'Claim Details'!$I$19="No"),Rates!$D$24,IF(AND(AE207="C",'Claim Details'!$I$28&gt;=Rates!$F$14,'Claim Details'!$I$28&lt;=Rates!$F$15,'Claim Details'!$I$19="Yes"),Rates!$G$24,IF(AND(AE207="C",'Claim Details'!$I$28&gt;=Rates!$F$14,'Claim Details'!$I$28&lt;=Rates!$F$15,'Claim Details'!$I$19="No"),Rates!$F$24,IF(AND(AE207="C",'Claim Details'!$I$28&gt;=Rates!$H$14,'Claim Details'!$I$28&lt;=Rates!$H$15,'Claim Details'!$I$19="Yes"),Rates!$I$24,IF(AND(AE207="C",'Claim Details'!$I$28&gt;=Rates!$H$14,'Claim Details'!$I$28&lt;=Rates!$H$15,'Claim Details'!$I$19="No"),Rates!$H$24,IF(AND(AE207="C",'Claim Details'!$I$28&gt;=Rates!$J$14,'Claim Details'!$I$28&lt;=Rates!$J$15,'Claim Details'!$I$19="Yes"),Rates!$K$24,IF(AND(AE207="C",'Claim Details'!$I$28&gt;=Rates!$J$14,'Claim Details'!$I$28&lt;=Rates!$J$15,'Claim Details'!$I$19="No"),Rates!$J$24,"£0.00"))))))))))))))))))))))))</f>
        <v>£0.00</v>
      </c>
      <c r="BH207" s="189" t="str">
        <f t="shared" si="58"/>
        <v>£0.00</v>
      </c>
      <c r="BI207" s="189">
        <f t="shared" si="59"/>
        <v>0</v>
      </c>
      <c r="BO207" s="202" t="str">
        <f>IF(H207="","£0.00",IF(AP207="4","£0.00",IF(AP207="5","£0.00",IF(AP207="1","£0.00",((AQ207*H207)*'Claim Details'!$F$111)/100))))</f>
        <v>£0.00</v>
      </c>
      <c r="BP207" s="202" t="str">
        <f>IF(T207="","£0.00",IF(AP207="4","£0.00",IF(AP207="5","£0.00",IF(AP207="1","£0.00",((AR207*T207)*'Claim Details'!$N$111)/100))))</f>
        <v>£0.00</v>
      </c>
      <c r="BQ207" s="202" t="str">
        <f>IF(AI207="","£0.00",IF(AP207="4","£0.00",IF(AP207="5","£0.00",IF(AP207="1","£0.00",((BI207*AI207)*'Claim Details'!$W$111)/100))))</f>
        <v>£0.00</v>
      </c>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row>
    <row r="208" spans="1:97" ht="15">
      <c r="A208" s="145"/>
      <c r="B208" s="91"/>
      <c r="C208" s="96"/>
      <c r="D208" s="97"/>
      <c r="E208" s="98"/>
      <c r="F208" s="89"/>
      <c r="G208" s="99"/>
      <c r="H208" s="100"/>
      <c r="I208" s="221" t="str">
        <f t="shared" si="49"/>
        <v>£0.00</v>
      </c>
      <c r="J208" s="101"/>
      <c r="K208" s="100"/>
      <c r="L208" s="221" t="str">
        <f t="shared" si="50"/>
        <v>£0.00</v>
      </c>
      <c r="M208" s="101"/>
      <c r="N208" s="102"/>
      <c r="O208" s="145"/>
      <c r="P208" s="77"/>
      <c r="Q208" s="87"/>
      <c r="R208" s="87"/>
      <c r="S208" s="87"/>
      <c r="T208" s="149" t="str">
        <f t="shared" si="51"/>
        <v/>
      </c>
      <c r="U208" s="87" t="str">
        <f t="shared" si="60"/>
        <v/>
      </c>
      <c r="V208" s="87"/>
      <c r="W208" s="53" t="str">
        <f t="shared" si="52"/>
        <v>£0.00</v>
      </c>
      <c r="X208" s="53"/>
      <c r="Y208" s="87"/>
      <c r="Z208" s="78"/>
      <c r="AA208" s="79"/>
      <c r="AB208" s="160"/>
      <c r="AC208" s="98"/>
      <c r="AD208" s="225"/>
      <c r="AE208" s="235" t="str">
        <f t="shared" si="53"/>
        <v/>
      </c>
      <c r="AF208" s="87" t="str">
        <f t="shared" si="54"/>
        <v/>
      </c>
      <c r="AG208" s="53"/>
      <c r="AH208" s="224"/>
      <c r="AI208" s="226" t="str">
        <f t="shared" si="46"/>
        <v/>
      </c>
      <c r="AJ208" s="236" t="str">
        <f t="shared" si="55"/>
        <v>£0.00</v>
      </c>
      <c r="AK208" s="31"/>
      <c r="AL208" s="1"/>
      <c r="AM208" s="1"/>
      <c r="AN208" s="1"/>
      <c r="AO208" s="1"/>
      <c r="AP208" s="1" t="str">
        <f t="shared" si="47"/>
        <v/>
      </c>
      <c r="AQ208" s="27">
        <f t="shared" si="48"/>
        <v>0</v>
      </c>
      <c r="AR208" s="189">
        <f t="shared" si="56"/>
        <v>0</v>
      </c>
      <c r="AS208" s="190" t="str">
        <f>IF(AND(C208="A",'Claim Details'!$E$28&gt;=Rates!$D$14,'Claim Details'!$E$28&lt;=Rates!$D$15,'Claim Details'!$E$19="Yes"),Rates!$E$17,IF(AND(C208="A",'Claim Details'!$E$28&gt;=Rates!$D$14,'Claim Details'!$E$28&lt;=Rates!$D$15,'Claim Details'!$E$19="No"),Rates!$D$17,IF(AND(C208="A",'Claim Details'!$E$28&gt;=Rates!$F$14,'Claim Details'!$E$28&lt;=Rates!$F$15,'Claim Details'!$E$19="Yes"),Rates!$G$17,IF(AND(C208="A",'Claim Details'!$E$28&gt;=Rates!$F$14,'Claim Details'!$E$28&lt;=Rates!$F$15,'Claim Details'!$E$19="No"),Rates!$F$17,IF(AND(C208="A",'Claim Details'!$E$28&gt;=Rates!$H$14,'Claim Details'!$E$28&lt;=Rates!$H$15,'Claim Details'!$E$19="Yes"),Rates!$I$17,IF(AND(C208="A",'Claim Details'!$E$28&gt;=Rates!$H$14,'Claim Details'!$E$28&lt;=Rates!$H$15,'Claim Details'!$E$19="No"),Rates!$H$17,IF(AND(C208="A",'Claim Details'!$E$28&gt;=Rates!$J$14,'Claim Details'!$E$28&lt;=Rates!$J$15,'Claim Details'!$E$19="Yes"),Rates!$K$17,IF(AND(C208="A",'Claim Details'!$E$28&gt;=Rates!$J$14,'Claim Details'!$E$28&lt;=Rates!$J$15,'Claim Details'!$E$19="No"),Rates!$J$17,IF(AND(C208="B",'Claim Details'!$E$28&gt;=Rates!$D$14,'Claim Details'!$E$28&lt;=Rates!$D$15,'Claim Details'!$E$19="Yes"),Rates!$E$18,IF(AND(C208="B",'Claim Details'!$E$28&gt;=Rates!$D$14,'Claim Details'!$E$28&lt;=Rates!$D$15,'Claim Details'!$E$19="No"),Rates!$D$18,IF(AND(C208="B",'Claim Details'!$E$28&gt;=Rates!$F$14,'Claim Details'!$E$28&lt;=Rates!$F$15,'Claim Details'!$E$19="Yes"),Rates!$G$18,IF(AND(C208="B",'Claim Details'!$E$28&gt;=Rates!$F$14,'Claim Details'!$E$28&lt;=Rates!$F$15,'Claim Details'!$E$19="No"),Rates!$F$18,IF(AND(C208="B",'Claim Details'!$E$28&gt;=Rates!$H$14,'Claim Details'!$E$28&lt;=Rates!$H$15,'Claim Details'!$E$19="Yes"),Rates!$I$18,IF(AND(C208="B",'Claim Details'!$E$28&gt;=Rates!$H$14,'Claim Details'!$E$28&lt;=Rates!$H$15,'Claim Details'!$E$19="No"),Rates!$H$18,IF(AND(C208="B",'Claim Details'!$E$28&gt;=Rates!$J$14,'Claim Details'!$E$28&lt;=Rates!$J$15,'Claim Details'!$E$19="Yes"),Rates!$K$18,IF(AND(C208="B",'Claim Details'!$E$28&gt;=Rates!$J$14,'Claim Details'!$E$28&lt;=Rates!$J$15,'Claim Details'!$E$19="No"),Rates!$J$18,IF(AND(C208="C",'Claim Details'!$E$28&gt;=Rates!$D$14,'Claim Details'!$E$28&lt;=Rates!$D$15,'Claim Details'!$E$19="Yes"),Rates!$E$19,IF(AND(C208="C",'Claim Details'!$E$28&gt;=Rates!$D$14,'Claim Details'!$E$28&lt;=Rates!$D$15,'Claim Details'!$E$19="No"),Rates!$D$19,IF(AND(C208="C",'Claim Details'!$E$28&gt;=Rates!$F$14,'Claim Details'!$E$28&lt;=Rates!$F$15,'Claim Details'!$E$19="Yes"),Rates!$G$19,IF(AND(C208="C",'Claim Details'!$E$28&gt;=Rates!$F$14,'Claim Details'!$E$28&lt;=Rates!$F$15,'Claim Details'!$E$19="No"),Rates!$F$19,IF(AND(C208="C",'Claim Details'!$E$28&gt;=Rates!$H$14,'Claim Details'!$E$28&lt;=Rates!$H$15,'Claim Details'!$E$19="Yes"),Rates!$I$19,IF(AND(C208="C",'Claim Details'!$E$28&gt;=Rates!$H$14,'Claim Details'!$E$28&lt;=Rates!$H$15,'Claim Details'!$E$19="No"),Rates!$H$19,IF(AND(C208="C",'Claim Details'!$E$28&gt;=Rates!$J$14,'Claim Details'!$E$28&lt;=Rates!$J$15,'Claim Details'!$E$19="Yes"),Rates!$K$19,IF(AND(C208="C",'Claim Details'!$E$28&gt;=Rates!$J$14,'Claim Details'!$E$28&lt;=Rates!$J$15,'Claim Details'!$E$19="No"),Rates!$J$19,"£0.00"))))))))))))))))))))))))</f>
        <v>£0.00</v>
      </c>
      <c r="AT208" s="189" t="str">
        <f>IF(AND(C208="A",'Claim Details'!$E$28&gt;=Rates!$D$14,'Claim Details'!$E$28&lt;=Rates!$D$15,'Claim Details'!$E$19="Yes"),Rates!$E$25,IF(AND(C208="A",'Claim Details'!$E$28&gt;=Rates!$D$14,'Claim Details'!$E$28&lt;=Rates!$D$15,'Claim Details'!$E$19="No"),Rates!$D$25,IF(AND(C208="A",'Claim Details'!$E$28&gt;=Rates!$F$14,'Claim Details'!$E$28&lt;=Rates!$F$15,'Claim Details'!$E$19="Yes"),Rates!$G$25,IF(AND(C208="A",'Claim Details'!$E$28&gt;=Rates!$F$14,'Claim Details'!$E$28&lt;=Rates!$F$15,'Claim Details'!$E$19="No"),Rates!$F$25,IF(AND(C208="A",'Claim Details'!$E$28&gt;=Rates!$H$14,'Claim Details'!$E$28&lt;=Rates!$H$15,'Claim Details'!$E$19="Yes"),Rates!$I$25,IF(AND(C208="A",'Claim Details'!$E$28&gt;=Rates!$H$14,'Claim Details'!$E$28&lt;=Rates!$H$15,'Claim Details'!$E$19="No"),Rates!$H$25,IF(AND(C208="A",'Claim Details'!$E$28&gt;=Rates!$J$14,'Claim Details'!$E$28&lt;=Rates!$J$15,'Claim Details'!$E$19="Yes"),Rates!$K$25,IF(AND(C208="A",'Claim Details'!$E$28&gt;=Rates!$J$14,'Claim Details'!$E$28&lt;=Rates!$J$15,'Claim Details'!$E$19="No"),Rates!$J$25,IF(AND(C208="B",'Claim Details'!$E$28&gt;=Rates!$D$14,'Claim Details'!$E$28&lt;=Rates!$D$15,'Claim Details'!$E$19="Yes"),Rates!$E$26,IF(AND(C208="B",'Claim Details'!$E$28&gt;=Rates!$D$14,'Claim Details'!$E$28&lt;=Rates!$D$15,'Claim Details'!$E$19="No"),Rates!$D$26,IF(AND(C208="B",'Claim Details'!$E$28&gt;=Rates!$F$14,'Claim Details'!$E$28&lt;=Rates!$F$15,'Claim Details'!$E$19="Yes"),Rates!$G$26,IF(AND(C208="B",'Claim Details'!$E$28&gt;=Rates!$F$14,'Claim Details'!$E$28&lt;=Rates!$F$15,'Claim Details'!$E$19="No"),Rates!$F$26,IF(AND(C208="B",'Claim Details'!$E$28&gt;=Rates!$H$14,'Claim Details'!$E$28&lt;=Rates!$H$15,'Claim Details'!$E$19="Yes"),Rates!$I$26,IF(AND(C208="B",'Claim Details'!$E$28&gt;=Rates!$H$14,'Claim Details'!$E$28&lt;=Rates!$H$15,'Claim Details'!$E$19="No"),Rates!$H$26,IF(AND(C208="B",'Claim Details'!$E$28&gt;=Rates!$J$14,'Claim Details'!$E$28&lt;=Rates!$J$15,'Claim Details'!$E$19="Yes"),Rates!$K$26,IF(AND(C208="B",'Claim Details'!$E$28&gt;=Rates!$J$14,'Claim Details'!$E$28&lt;=Rates!$J$15,'Claim Details'!$E$19="No"),Rates!$J$26,IF(AND(C208="C",'Claim Details'!$E$28&gt;=Rates!$D$14,'Claim Details'!$E$28&lt;=Rates!$D$15,'Claim Details'!$E$19="Yes"),Rates!$E$27,IF(AND(C208="C",'Claim Details'!$E$28&gt;=Rates!$D$14,'Claim Details'!$E$28&lt;=Rates!$D$15,'Claim Details'!$E$19="No"),Rates!$D$27,IF(AND(C208="C",'Claim Details'!$E$28&gt;=Rates!$F$14,'Claim Details'!$E$28&lt;=Rates!$F$15,'Claim Details'!$E$19="Yes"),Rates!$G$27,IF(AND(C208="C",'Claim Details'!$E$28&gt;=Rates!$F$14,'Claim Details'!$E$28&lt;=Rates!$F$15,'Claim Details'!$E$19="No"),Rates!$F$27,IF(AND(C208="C",'Claim Details'!$E$28&gt;=Rates!$H$14,'Claim Details'!$E$28&lt;=Rates!$H$15,'Claim Details'!$E$19="Yes"),Rates!$I$27,IF(AND(C208="C",'Claim Details'!$E$28&gt;=Rates!$H$14,'Claim Details'!$E$28&lt;=Rates!$H$15,'Claim Details'!$E$19="No"),Rates!$H$27,IF(AND(C208="C",'Claim Details'!$E$28&gt;=Rates!$J$14,'Claim Details'!$E$28&lt;=Rates!$J$15,'Claim Details'!$E$19="Yes"),Rates!$K$27,IF(AND(C208="C",'Claim Details'!$E$28&gt;=Rates!$J$14,'Claim Details'!$E$28&lt;=Rates!$J$15,'Claim Details'!$E$19="No"),Rates!$J$27,"£0.00"))))))))))))))))))))))))</f>
        <v>£0.00</v>
      </c>
      <c r="AU208" s="191" t="str">
        <f>IF(AND(C208="A",'Claim Details'!$E$28&gt;=Rates!$D$14,'Claim Details'!$E$28&lt;=Rates!$D$15,'Claim Details'!$E$19="Yes"),Rates!$E$20,IF(AND(C208="A",'Claim Details'!$E$28&gt;=Rates!$D$14,'Claim Details'!$E$28&lt;=Rates!$D$15,'Claim Details'!$E$19="No"),Rates!$D$20,IF(AND(C208="A",'Claim Details'!$E$28&gt;=Rates!$F$14,'Claim Details'!$E$28&lt;=Rates!$F$15,'Claim Details'!$E$19="Yes"),Rates!$G$20,IF(AND(C208="A",'Claim Details'!$E$28&gt;=Rates!$F$14,'Claim Details'!$E$28&lt;=Rates!$F$15,'Claim Details'!$E$19="No"),Rates!$F$20,IF(AND(C208="A",'Claim Details'!$E$28&gt;=Rates!$H$14,'Claim Details'!$E$28&lt;=Rates!$H$15,'Claim Details'!$E$19="Yes"),Rates!$I$20,IF(AND(C208="A",'Claim Details'!$E$28&gt;=Rates!$H$14,'Claim Details'!$E$28&lt;=Rates!$H$15,'Claim Details'!$E$19="No"),Rates!$H$20,IF(AND(C208="A",'Claim Details'!$E$28&gt;=Rates!$J$14,'Claim Details'!$E$28&lt;=Rates!$J$15,'Claim Details'!$E$19="Yes"),Rates!$K$20,IF(AND(C208="A",'Claim Details'!$E$28&gt;=Rates!$J$14,'Claim Details'!$E$28&lt;=Rates!$J$15,'Claim Details'!$E$19="No"),Rates!$J$20,IF(AND(C208="B",'Claim Details'!$E$28&gt;=Rates!$D$14,'Claim Details'!$E$28&lt;=Rates!$D$15,'Claim Details'!$E$19="Yes"),Rates!$E$21,IF(AND(C208="B",'Claim Details'!$E$28&gt;=Rates!$D$14,'Claim Details'!$E$28&lt;=Rates!$D$15,'Claim Details'!$E$19="No"),Rates!$D$21,IF(AND(C208="B",'Claim Details'!$E$28&gt;=Rates!$F$14,'Claim Details'!$E$28&lt;=Rates!$F$15,'Claim Details'!$E$19="Yes"),Rates!$G$21,IF(AND(C208="B",'Claim Details'!$E$28&gt;=Rates!$F$14,'Claim Details'!$E$28&lt;=Rates!$F$15,'Claim Details'!$E$19="No"),Rates!$F$21,IF(AND(C208="B",'Claim Details'!$E$28&gt;=Rates!$H$14,'Claim Details'!$E$28&lt;=Rates!$H$15,'Claim Details'!$E$19="Yes"),Rates!$I$21,IF(AND(C208="B",'Claim Details'!$E$28&gt;=Rates!$H$14,'Claim Details'!$E$28&lt;=Rates!$H$15,'Claim Details'!$E$19="No"),Rates!$H$21,IF(AND(C208="B",'Claim Details'!$E$28&gt;=Rates!$J$14,'Claim Details'!$E$28&lt;=Rates!$J$15,'Claim Details'!$E$19="Yes"),Rates!$K$21,IF(AND(C208="B",'Claim Details'!$E$28&gt;=Rates!$J$14,'Claim Details'!$E$28&lt;=Rates!$J$15,'Claim Details'!$E$19="No"),Rates!$J$21,"£0.00"))))))))))))))))</f>
        <v>£0.00</v>
      </c>
      <c r="AV208" s="191" t="str">
        <f>IF(AND(C208="A",'Claim Details'!$E$28&gt;=Rates!$D$14,'Claim Details'!$E$28&lt;=Rates!$D$15,'Claim Details'!$E$19="Yes"),Rates!$E$22,IF(AND(C208="A",'Claim Details'!$E$28&gt;=Rates!$D$14,'Claim Details'!$E$28&lt;=Rates!$D$15,'Claim Details'!$E$19="No"),Rates!$D$22,IF(AND(C208="A",'Claim Details'!$E$28&gt;=Rates!$F$14,'Claim Details'!$E$28&lt;=Rates!$F$15,'Claim Details'!$E$19="Yes"),Rates!$G$22,IF(AND(C208="A",'Claim Details'!$E$28&gt;=Rates!$F$14,'Claim Details'!$E$28&lt;=Rates!$F$15,'Claim Details'!$E$19="No"),Rates!$F$22,IF(AND(C208="A",'Claim Details'!$E$28&gt;=Rates!$H$14,'Claim Details'!$E$28&lt;=Rates!$H$15,'Claim Details'!$E$19="Yes"),Rates!$I$22,IF(AND(C208="A",'Claim Details'!$E$28&gt;=Rates!$H$14,'Claim Details'!$E$28&lt;=Rates!$H$15,'Claim Details'!$E$19="No"),Rates!$H$22,IF(AND(C208="A",'Claim Details'!$E$28&gt;=Rates!$J$14,'Claim Details'!$E$28&lt;=Rates!$J$15,'Claim Details'!$E$19="Yes"),Rates!$K$22,IF(AND(C208="A",'Claim Details'!$E$28&gt;=Rates!$J$14,'Claim Details'!$E$28&lt;=Rates!$J$15,'Claim Details'!$E$19="No"),Rates!$J$22,IF(AND(C208="B",'Claim Details'!$E$28&gt;=Rates!$D$14,'Claim Details'!$E$28&lt;=Rates!$D$15,'Claim Details'!$E$19="Yes"),Rates!$E$23,IF(AND(C208="B",'Claim Details'!$E$28&gt;=Rates!$D$14,'Claim Details'!$E$28&lt;=Rates!$D$15,'Claim Details'!$E$19="No"),Rates!$D$23,IF(AND(C208="B",'Claim Details'!$E$28&gt;=Rates!$F$14,'Claim Details'!$E$28&lt;=Rates!$F$15,'Claim Details'!$E$19="Yes"),Rates!$G$23,IF(AND(C208="B",'Claim Details'!$E$28&gt;=Rates!$F$14,'Claim Details'!$E$28&lt;=Rates!$F$15,'Claim Details'!$E$19="No"),Rates!$F$23,IF(AND(C208="B",'Claim Details'!$E$28&gt;=Rates!$H$14,'Claim Details'!$E$28&lt;=Rates!$H$15,'Claim Details'!$E$19="Yes"),Rates!$I$23,IF(AND(C208="B",'Claim Details'!$E$28&gt;=Rates!$H$14,'Claim Details'!$E$28&lt;=Rates!$H$15,'Claim Details'!$E$19="No"),Rates!$H$23,IF(AND(C208="B",'Claim Details'!$E$28&gt;=Rates!$J$14,'Claim Details'!$E$28&lt;=Rates!$J$15,'Claim Details'!$E$19="Yes"),Rates!$K$23,IF(AND(C208="B",'Claim Details'!$E$28&gt;=Rates!$J$14,'Claim Details'!$E$28&lt;=Rates!$J$15,'Claim Details'!$E$19="No"),Rates!$J$23,IF(AND(C208="C",'Claim Details'!$E$28&gt;=Rates!$D$14,'Claim Details'!$E$28&lt;=Rates!$D$15,'Claim Details'!$E$19="Yes"),Rates!$E$24,IF(AND(C208="C",'Claim Details'!$E$28&gt;=Rates!$D$14,'Claim Details'!$E$28&lt;=Rates!$D$15,'Claim Details'!$E$19="No"),Rates!$D$24,IF(AND(C208="C",'Claim Details'!$E$28&gt;=Rates!$F$14,'Claim Details'!$E$28&lt;=Rates!$F$15,'Claim Details'!$E$19="Yes"),Rates!$G$24,IF(AND(C208="C",'Claim Details'!$E$28&gt;=Rates!$F$14,'Claim Details'!$E$28&lt;=Rates!$F$15,'Claim Details'!$E$19="No"),Rates!$F$24,IF(AND(C208="C",'Claim Details'!$E$28&gt;=Rates!$H$14,'Claim Details'!$E$28&lt;=Rates!$H$15,'Claim Details'!$E$19="Yes"),Rates!$I$24,IF(AND(C208="C",'Claim Details'!$E$28&gt;=Rates!$H$14,'Claim Details'!$E$28&lt;=Rates!$H$15,'Claim Details'!$E$19="No"),Rates!$H$24,IF(AND(C208="C",'Claim Details'!$E$28&gt;=Rates!$J$14,'Claim Details'!$E$28&lt;=Rates!$J$15,'Claim Details'!$E$19="Yes"),Rates!$K$24,IF(AND(C208="C",'Claim Details'!$E$28&gt;=Rates!$J$14,'Claim Details'!$E$28&lt;=Rates!$J$15,'Claim Details'!$E$19="No"),Rates!$J$24,"£0.00"))))))))))))))))))))))))</f>
        <v>£0.00</v>
      </c>
      <c r="AW208" s="1"/>
      <c r="AX208" s="189" t="str">
        <f>IF(AND(U208="A",'Claim Details'!$I$28&gt;=Rates!$D$14,'Claim Details'!$I$28&lt;=Rates!$D$15,'Claim Details'!$I$19="Yes"),Rates!$J$17,IF(AND(U208="A",'Claim Details'!$I$28&gt;=Rates!$D$14,'Claim Details'!$I$28&lt;=Rates!$D$15,'Claim Details'!$I$19="No"),Rates!$D$17,IF(AND(U208="A",'Claim Details'!$I$28&gt;=Rates!$F$14,'Claim Details'!$I$28&lt;=Rates!$F$15,'Claim Details'!$I$19="Yes"),Rates!$G$17,IF(AND(U208="A",'Claim Details'!$I$28&gt;=Rates!$F$14,'Claim Details'!$I$28&lt;=Rates!$F$15,'Claim Details'!$I$19="No"),Rates!$F$17,IF(AND(U208="A",'Claim Details'!$I$28&gt;=Rates!$H$14,'Claim Details'!$I$28&lt;=Rates!$H$15,'Claim Details'!$I$19="Yes"),Rates!$I$17,IF(AND(U208="A",'Claim Details'!$I$28&gt;=Rates!$H$14,'Claim Details'!$I$28&lt;=Rates!$H$15,'Claim Details'!$I$19="No"),Rates!$H$17,IF(AND(U208="A",'Claim Details'!$I$28&gt;=Rates!$J$14,'Claim Details'!$I$28&lt;=Rates!$J$15,'Claim Details'!$I$19="Yes"),Rates!$K$17,IF(AND(U208="A",'Claim Details'!$I$28&gt;=Rates!$J$14,'Claim Details'!$I$28&lt;=Rates!$J$15,'Claim Details'!$I$19="No"),Rates!$J$17,IF(AND(U208="B",'Claim Details'!$I$28&gt;=Rates!$D$14,'Claim Details'!$I$28&lt;=Rates!$D$15,'Claim Details'!$I$19="Yes"),Rates!$E$18,IF(AND(U208="B",'Claim Details'!$I$28&gt;=Rates!$D$14,'Claim Details'!$I$28&lt;=Rates!$D$15,'Claim Details'!$I$19="No"),Rates!$D$18,IF(AND(U208="B",'Claim Details'!$I$28&gt;=Rates!$F$14,'Claim Details'!$I$28&lt;=Rates!$F$15,'Claim Details'!$I$19="Yes"),Rates!$G$18,IF(AND(U208="B",'Claim Details'!$I$28&gt;=Rates!$F$14,'Claim Details'!$I$28&lt;=Rates!$F$15,'Claim Details'!$I$19="No"),Rates!$F$18,IF(AND(U208="B",'Claim Details'!$I$28&gt;=Rates!$H$14,'Claim Details'!$I$28&lt;=Rates!$H$15,'Claim Details'!$I$19="Yes"),Rates!$I$18,IF(AND(U208="B",'Claim Details'!$I$28&gt;=Rates!$H$14,'Claim Details'!$I$28&lt;=Rates!$H$15,'Claim Details'!$I$19="No"),Rates!$H$18,IF(AND(U208="B",'Claim Details'!$I$28&gt;=Rates!$J$14,'Claim Details'!$I$28&lt;=Rates!$J$15,'Claim Details'!$I$19="Yes"),Rates!$K$18,IF(AND(U208="B",'Claim Details'!$I$28&gt;=Rates!$J$14,'Claim Details'!$I$28&lt;=Rates!$J$15,'Claim Details'!$I$19="No"),Rates!$J$18,IF(AND(U208="C",'Claim Details'!$I$28&gt;=Rates!$D$14,'Claim Details'!$I$28&lt;=Rates!$D$15,'Claim Details'!$I$19="Yes"),Rates!$E$19,IF(AND(U208="C",'Claim Details'!$I$28&gt;=Rates!$D$14,'Claim Details'!$I$28&lt;=Rates!$D$15,'Claim Details'!$I$19="No"),Rates!$D$19,IF(AND(U208="C",'Claim Details'!$I$28&gt;=Rates!$F$14,'Claim Details'!$I$28&lt;=Rates!$F$15,'Claim Details'!$I$19="Yes"),Rates!$G$19,IF(AND(U208="C",'Claim Details'!$I$28&gt;=Rates!$F$14,'Claim Details'!$I$28&lt;=Rates!$F$15,'Claim Details'!$I$19="No"),Rates!$F$19,IF(AND(U208="C",'Claim Details'!$I$28&gt;=Rates!$H$14,'Claim Details'!$I$28&lt;=Rates!$H$15,'Claim Details'!$I$19="Yes"),Rates!$I$19,IF(AND(U208="C",'Claim Details'!$I$28&gt;=Rates!$H$14,'Claim Details'!$I$28&lt;=Rates!$H$15,'Claim Details'!$I$19="No"),Rates!$H$19,IF(AND(U208="C",'Claim Details'!$I$28&gt;=Rates!$J$14,'Claim Details'!$I$28&lt;=Rates!$J$15,'Claim Details'!$I$19="Yes"),Rates!$K$19,IF(AND(U208="C",'Claim Details'!$I$28&gt;=Rates!$J$14,'Claim Details'!$I$28&lt;=Rates!$J$15,'Claim Details'!$I$19="No"),Rates!$J$19,"£0.00"))))))))))))))))))))))))</f>
        <v>£0.00</v>
      </c>
      <c r="AY208" s="189" t="str">
        <f>IF(AND(C208="A",'Claim Details'!$I$28&gt;=Rates!$D$14,'Claim Details'!$I$28&lt;=Rates!$D$15,'Claim Details'!$I$19="Yes"),Rates!$J$25,IF(AND(C208="A",'Claim Details'!$I$28&gt;=Rates!$D$14,'Claim Details'!$I$28&lt;=Rates!$D$15,'Claim Details'!$I$19="No"),Rates!$D$25,IF(AND(C208="A",'Claim Details'!$I$28&gt;=Rates!$F$14,'Claim Details'!$I$28&lt;=Rates!$F$15,'Claim Details'!$I$19="Yes"),Rates!$G$25,IF(AND(C208="A",'Claim Details'!$I$28&gt;=Rates!$F$14,'Claim Details'!$I$28&lt;=Rates!$F$15,'Claim Details'!$I$19="No"),Rates!$F$25,IF(AND(C208="A",'Claim Details'!$I$28&gt;=Rates!$H$14,'Claim Details'!$I$28&lt;=Rates!$H$15,'Claim Details'!$I$19="Yes"),Rates!$I$25,IF(AND(C208="A",'Claim Details'!$I$28&gt;=Rates!$H$14,'Claim Details'!$I$28&lt;=Rates!$H$15,'Claim Details'!$I$19="No"),Rates!$H$25,IF(AND(C208="A",'Claim Details'!$I$28&gt;=Rates!$J$14,'Claim Details'!$I$28&lt;=Rates!$J$15,'Claim Details'!$I$19="Yes"),Rates!$K$25,IF(AND(C208="A",'Claim Details'!$I$28&gt;=Rates!$J$14,'Claim Details'!$I$28&lt;=Rates!$J$15,'Claim Details'!$I$19="No"),Rates!$J$25,IF(AND(C208="B",'Claim Details'!$I$28&gt;=Rates!$D$14,'Claim Details'!$I$28&lt;=Rates!$D$15,'Claim Details'!$I$19="Yes"),Rates!$E$26,IF(AND(C208="B",'Claim Details'!$I$28&gt;=Rates!$D$14,'Claim Details'!$I$28&lt;=Rates!$D$15,'Claim Details'!$I$19="No"),Rates!$D$26,IF(AND(C208="B",'Claim Details'!$I$28&gt;=Rates!$F$14,'Claim Details'!$I$28&lt;=Rates!$F$15,'Claim Details'!$I$19="Yes"),Rates!$G$26,IF(AND(C208="B",'Claim Details'!$I$28&gt;=Rates!$F$14,'Claim Details'!$I$28&lt;=Rates!$F$15,'Claim Details'!$I$19="No"),Rates!$F$26,IF(AND(C208="B",'Claim Details'!$I$28&gt;=Rates!$H$14,'Claim Details'!$I$28&lt;=Rates!$H$15,'Claim Details'!$I$19="Yes"),Rates!$I$26,IF(AND(C208="B",'Claim Details'!$I$28&gt;=Rates!$H$14,'Claim Details'!$I$28&lt;=Rates!$H$15,'Claim Details'!$I$19="No"),Rates!$H$26,IF(AND(C208="B",'Claim Details'!$I$28&gt;=Rates!$J$14,'Claim Details'!$I$28&lt;=Rates!$J$15,'Claim Details'!$I$19="Yes"),Rates!$K$26,IF(AND(C208="B",'Claim Details'!$I$28&gt;=Rates!$J$14,'Claim Details'!$I$28&lt;=Rates!$J$15,'Claim Details'!$I$19="No"),Rates!$J$26,IF(AND(C208="C",'Claim Details'!$I$28&gt;=Rates!$D$14,'Claim Details'!$I$28&lt;=Rates!$D$15,'Claim Details'!$I$19="Yes"),Rates!$E$27,IF(AND(C208="C",'Claim Details'!$I$28&gt;=Rates!$D$14,'Claim Details'!$I$28&lt;=Rates!$D$15,'Claim Details'!$I$19="No"),Rates!$D$27,IF(AND(C208="C",'Claim Details'!$I$28&gt;=Rates!$F$14,'Claim Details'!$I$28&lt;=Rates!$F$15,'Claim Details'!$I$19="Yes"),Rates!$G$27,IF(AND(C208="C",'Claim Details'!$I$28&gt;=Rates!$F$14,'Claim Details'!$I$28&lt;=Rates!$F$15,'Claim Details'!$I$19="No"),Rates!$F$27,IF(AND(C208="C",'Claim Details'!$I$28&gt;=Rates!$H$14,'Claim Details'!$I$28&lt;=Rates!$H$15,'Claim Details'!$I$19="Yes"),Rates!$I$27,IF(AND(C208="C",'Claim Details'!$I$28&gt;=Rates!$H$14,'Claim Details'!$I$28&lt;=Rates!$H$15,'Claim Details'!$I$19="No"),Rates!$H$27,IF(AND(C208="C",'Claim Details'!$I$28&gt;=Rates!$J$14,'Claim Details'!$I$28&lt;=Rates!$J$15,'Claim Details'!$I$19="Yes"),Rates!$K$27,IF(AND(C208="C",'Claim Details'!$I$28&gt;=Rates!$J$14,'Claim Details'!$I$28&lt;=Rates!$J$15,'Claim Details'!$I$19="No"),Rates!$J$27,"£0.00"))))))))))))))))))))))))</f>
        <v>£0.00</v>
      </c>
      <c r="AZ208" s="189" t="str">
        <f>IF(AND(C208="A",'Claim Details'!$I$28&gt;=Rates!$D$14,'Claim Details'!$I$28&lt;=Rates!$D$15,'Claim Details'!$I$19="Yes"),Rates!$E$20,IF(AND(C208="A",'Claim Details'!$I$28&gt;=Rates!$D$14,'Claim Details'!$I$28&lt;=Rates!$D$15,'Claim Details'!$I$19="No"),Rates!$D$20,IF(AND(C208="A",'Claim Details'!$I$28&gt;=Rates!$F$14,'Claim Details'!$I$28&lt;=Rates!$F$15,'Claim Details'!$I$19="Yes"),Rates!$G$20,IF(AND(C208="A",'Claim Details'!$I$28&gt;=Rates!$F$14,'Claim Details'!$I$28&lt;=Rates!$F$15,'Claim Details'!$I$19="No"),Rates!$F$20,IF(AND(C208="A",'Claim Details'!$I$28&gt;=Rates!$H$14,'Claim Details'!$I$28&lt;=Rates!$H$15,'Claim Details'!$I$19="Yes"),Rates!$I$20,IF(AND(C208="A",'Claim Details'!$I$28&gt;=Rates!$H$14,'Claim Details'!$I$28&lt;=Rates!$H$15,'Claim Details'!$I$19="No"),Rates!$H$20,IF(AND(C208="A",'Claim Details'!$I$28&gt;=Rates!$J$14,'Claim Details'!$I$28&lt;=Rates!$J$15,'Claim Details'!$I$19="Yes"),Rates!$K$20,IF(AND(C208="A",'Claim Details'!$I$28&gt;=Rates!$J$14,'Claim Details'!$I$28&lt;=Rates!$J$15,'Claim Details'!$I$19="No"),Rates!$J$20,IF(AND(C208="B",'Claim Details'!$I$28&gt;=Rates!$D$14,'Claim Details'!$I$28&lt;=Rates!$D$15,'Claim Details'!$I$19="Yes"),Rates!$E$21,IF(AND(C208="B",'Claim Details'!$I$28&gt;=Rates!$D$14,'Claim Details'!$I$28&lt;=Rates!$D$15,'Claim Details'!$I$19="No"),Rates!$D$21,IF(AND(C208="B",'Claim Details'!$I$28&gt;=Rates!$F$14,'Claim Details'!$I$28&lt;=Rates!$F$15,'Claim Details'!$I$19="Yes"),Rates!$G$21,IF(AND(C208="B",'Claim Details'!$I$28&gt;=Rates!$F$14,'Claim Details'!$I$28&lt;=Rates!$F$15,'Claim Details'!$I$19="No"),Rates!$F$21,IF(AND(C208="B",'Claim Details'!$I$28&gt;=Rates!$H$14,'Claim Details'!$I$28&lt;=Rates!$H$15,'Claim Details'!$I$19="Yes"),Rates!$I$21,IF(AND(C208="B",'Claim Details'!$I$28&gt;=Rates!$H$14,'Claim Details'!$I$28&lt;=Rates!$H$15,'Claim Details'!$I$19="No"),Rates!$H$21,IF(AND(C208="B",'Claim Details'!$I$28&gt;=Rates!$J$14,'Claim Details'!$I$28&lt;=Rates!$J$15,'Claim Details'!$I$19="Yes"),Rates!$K$21,IF(AND(C208="B",'Claim Details'!$I$28&gt;=Rates!$J$14,'Claim Details'!$I$28&lt;=Rates!$J$15,'Claim Details'!$I$19="No"),Rates!$J$21,"£0.00"))))))))))))))))</f>
        <v>£0.00</v>
      </c>
      <c r="BA208" s="189" t="str">
        <f>IF(AND(C208="A",'Claim Details'!$I$28&gt;=Rates!$D$14,'Claim Details'!$I$28&lt;=Rates!$D$15,'Claim Details'!$I$19="Yes"),Rates!$E$22,IF(AND(C208="A",'Claim Details'!$I$28&gt;=Rates!$D$14,'Claim Details'!$I$28&lt;=Rates!$D$15,'Claim Details'!$I$19="No"),Rates!$D$22,IF(AND(C208="A",'Claim Details'!$I$28&gt;=Rates!$F$14,'Claim Details'!$I$28&lt;=Rates!$F$15,'Claim Details'!$I$19="Yes"),Rates!$G$22,IF(AND(C208="A",'Claim Details'!$I$28&gt;=Rates!$F$14,'Claim Details'!$I$28&lt;=Rates!$F$15,'Claim Details'!$I$19="No"),Rates!$F$22,IF(AND(C208="A",'Claim Details'!$I$28&gt;=Rates!$H$14,'Claim Details'!$I$28&lt;=Rates!$H$15,'Claim Details'!$I$19="Yes"),Rates!$I$22,IF(AND(C208="A",'Claim Details'!$I$28&gt;=Rates!$H$14,'Claim Details'!$I$28&lt;=Rates!$H$15,'Claim Details'!$I$19="No"),Rates!$H$22,IF(AND(C208="A",'Claim Details'!$I$28&gt;=Rates!$J$14,'Claim Details'!$I$28&lt;=Rates!$J$15,'Claim Details'!$I$19="Yes"),Rates!$K$22,IF(AND(C208="A",'Claim Details'!$I$28&gt;=Rates!$J$14,'Claim Details'!$I$28&lt;=Rates!$J$15,'Claim Details'!$I$19="No"),Rates!$J$22,IF(AND(C208="B",'Claim Details'!$I$28&gt;=Rates!$D$14,'Claim Details'!$I$28&lt;=Rates!$D$15,'Claim Details'!$I$19="Yes"),Rates!$E$23,IF(AND(C208="B",'Claim Details'!$I$28&gt;=Rates!$D$14,'Claim Details'!$I$28&lt;=Rates!$D$15,'Claim Details'!$I$19="No"),Rates!$D$23,IF(AND(C208="B",'Claim Details'!$I$28&gt;=Rates!$F$14,'Claim Details'!$I$28&lt;=Rates!$F$15,'Claim Details'!$I$19="Yes"),Rates!$G$23,IF(AND(C208="B",'Claim Details'!$I$28&gt;=Rates!$F$14,'Claim Details'!$I$28&lt;=Rates!$F$15,'Claim Details'!$I$19="No"),Rates!$F$23,IF(AND(C208="B",'Claim Details'!$I$28&gt;=Rates!$H$14,'Claim Details'!$I$28&lt;=Rates!$H$15,'Claim Details'!$I$19="Yes"),Rates!$I$23,IF(AND(C208="B",'Claim Details'!$I$28&gt;=Rates!$H$14,'Claim Details'!$I$28&lt;=Rates!$H$15,'Claim Details'!$I$19="No"),Rates!$H$23,IF(AND(C208="B",'Claim Details'!$I$28&gt;=Rates!$J$14,'Claim Details'!$I$28&lt;=Rates!$J$15,'Claim Details'!$I$19="Yes"),Rates!$K$23,IF(AND(C208="B",'Claim Details'!$I$28&gt;=Rates!$J$14,'Claim Details'!$I$28&lt;=Rates!$J$15,'Claim Details'!$I$19="No"),Rates!$J$23,IF(AND(C208="C",'Claim Details'!$I$28&gt;=Rates!$D$14,'Claim Details'!$I$28&lt;=Rates!$D$15,'Claim Details'!$I$19="Yes"),Rates!$E$24,IF(AND(C208="C",'Claim Details'!$I$28&gt;=Rates!$D$14,'Claim Details'!$I$28&lt;=Rates!$D$15,'Claim Details'!$I$19="No"),Rates!$D$24,IF(AND(C208="C",'Claim Details'!$I$28&gt;=Rates!$F$14,'Claim Details'!$I$28&lt;=Rates!$F$15,'Claim Details'!$I$19="Yes"),Rates!$G$24,IF(AND(C208="C",'Claim Details'!$I$28&gt;=Rates!$F$14,'Claim Details'!$I$28&lt;=Rates!$F$15,'Claim Details'!$I$19="No"),Rates!$F$24,IF(AND(C208="C",'Claim Details'!$I$28&gt;=Rates!$H$14,'Claim Details'!$I$28&lt;=Rates!$H$15,'Claim Details'!$I$19="Yes"),Rates!$I$24,IF(AND(C208="C",'Claim Details'!$I$28&gt;=Rates!$H$14,'Claim Details'!$I$28&lt;=Rates!$H$15,'Claim Details'!$I$19="No"),Rates!$H$24,IF(AND(C208="C",'Claim Details'!$I$28&gt;=Rates!$J$14,'Claim Details'!$I$28&lt;=Rates!$J$15,'Claim Details'!$I$19="Yes"),Rates!$K$24,IF(AND(C208="C",'Claim Details'!$I$28&gt;=Rates!$J$14,'Claim Details'!$I$28&lt;=Rates!$J$15,'Claim Details'!$I$19="No"),Rates!$J$24,"£0.00"))))))))))))))))))))))))</f>
        <v>£0.00</v>
      </c>
      <c r="BB208" s="189" t="str">
        <f t="shared" si="57"/>
        <v>£0.00</v>
      </c>
      <c r="BC208" s="1"/>
      <c r="BD208" s="189" t="str">
        <f>IF(AND(AE208="A",'Claim Details'!$I$28&gt;=Rates!$D$14,'Claim Details'!$I$28&lt;=Rates!$D$15,'Claim Details'!$I$19="Yes"),Rates!$J$17,IF(AND(AE208="A",'Claim Details'!$I$28&gt;=Rates!$D$14,'Claim Details'!$I$28&lt;=Rates!$D$15,'Claim Details'!$I$19="No"),Rates!$D$17,IF(AND(AE208="A",'Claim Details'!$I$28&gt;=Rates!$F$14,'Claim Details'!$I$28&lt;=Rates!$F$15,'Claim Details'!$I$19="Yes"),Rates!$G$17,IF(AND(AE208="A",'Claim Details'!$I$28&gt;=Rates!$F$14,'Claim Details'!$I$28&lt;=Rates!$F$15,'Claim Details'!$I$19="No"),Rates!$F$17,IF(AND(AE208="A",'Claim Details'!$I$28&gt;=Rates!$H$14,'Claim Details'!$I$28&lt;=Rates!$H$15,'Claim Details'!$I$19="Yes"),Rates!$I$17,IF(AND(AE208="A",'Claim Details'!$I$28&gt;=Rates!$H$14,'Claim Details'!$I$28&lt;=Rates!$H$15,'Claim Details'!$I$19="No"),Rates!$H$17,IF(AND(AE208="A",'Claim Details'!$I$28&gt;=Rates!$J$14,'Claim Details'!$I$28&lt;=Rates!$J$15,'Claim Details'!$I$19="Yes"),Rates!$K$17,IF(AND(AE208="A",'Claim Details'!$I$28&gt;=Rates!$J$14,'Claim Details'!$I$28&lt;=Rates!$J$15,'Claim Details'!$I$19="No"),Rates!$J$17,IF(AND(AE208="B",'Claim Details'!$I$28&gt;=Rates!$D$14,'Claim Details'!$I$28&lt;=Rates!$D$15,'Claim Details'!$I$19="Yes"),Rates!$E$18,IF(AND(AE208="B",'Claim Details'!$I$28&gt;=Rates!$D$14,'Claim Details'!$I$28&lt;=Rates!$D$15,'Claim Details'!$I$19="No"),Rates!$D$18,IF(AND(AE208="B",'Claim Details'!$I$28&gt;=Rates!$F$14,'Claim Details'!$I$28&lt;=Rates!$F$15,'Claim Details'!$I$19="Yes"),Rates!$G$18,IF(AND(AE208="B",'Claim Details'!$I$28&gt;=Rates!$F$14,'Claim Details'!$I$28&lt;=Rates!$F$15,'Claim Details'!$I$19="No"),Rates!$F$18,IF(AND(AE208="B",'Claim Details'!$I$28&gt;=Rates!$H$14,'Claim Details'!$I$28&lt;=Rates!$H$15,'Claim Details'!$I$19="Yes"),Rates!$I$18,IF(AND(AE208="B",'Claim Details'!$I$28&gt;=Rates!$H$14,'Claim Details'!$I$28&lt;=Rates!$H$15,'Claim Details'!$I$19="No"),Rates!$H$18,IF(AND(AE208="B",'Claim Details'!$I$28&gt;=Rates!$J$14,'Claim Details'!$I$28&lt;=Rates!$J$15,'Claim Details'!$I$19="Yes"),Rates!$K$18,IF(AND(AE208="B",'Claim Details'!$I$28&gt;=Rates!$J$14,'Claim Details'!$I$28&lt;=Rates!$J$15,'Claim Details'!$I$19="No"),Rates!$J$18,IF(AND(AE208="C",'Claim Details'!$I$28&gt;=Rates!$D$14,'Claim Details'!$I$28&lt;=Rates!$D$15,'Claim Details'!$I$19="Yes"),Rates!$E$19,IF(AND(AE208="C",'Claim Details'!$I$28&gt;=Rates!$D$14,'Claim Details'!$I$28&lt;=Rates!$D$15,'Claim Details'!$I$19="No"),Rates!$D$19,IF(AND(AE208="C",'Claim Details'!$I$28&gt;=Rates!$F$14,'Claim Details'!$I$28&lt;=Rates!$F$15,'Claim Details'!$I$19="Yes"),Rates!$G$19,IF(AND(AE208="C",'Claim Details'!$I$28&gt;=Rates!$F$14,'Claim Details'!$I$28&lt;=Rates!$F$15,'Claim Details'!$I$19="No"),Rates!$F$19,IF(AND(AE208="C",'Claim Details'!$I$28&gt;=Rates!$H$14,'Claim Details'!$I$28&lt;=Rates!$H$15,'Claim Details'!$I$19="Yes"),Rates!$I$19,IF(AND(AE208="C",'Claim Details'!$I$28&gt;=Rates!$H$14,'Claim Details'!$I$28&lt;=Rates!$H$15,'Claim Details'!$I$19="No"),Rates!$H$19,IF(AND(AE208="C",'Claim Details'!$I$28&gt;=Rates!$J$14,'Claim Details'!$I$28&lt;=Rates!$J$15,'Claim Details'!$I$19="Yes"),Rates!$K$19,IF(AND(AE208="C",'Claim Details'!$I$28&gt;=Rates!$J$14,'Claim Details'!$I$28&lt;=Rates!$J$15,'Claim Details'!$I$19="No"),Rates!$J$19,"£0.00"))))))))))))))))))))))))</f>
        <v>£0.00</v>
      </c>
      <c r="BE208" s="189" t="str">
        <f>IF(AND(AE208="A",'Claim Details'!$I$28&gt;=Rates!$D$14,'Claim Details'!$I$28&lt;=Rates!$D$15,'Claim Details'!$I$19="Yes"),Rates!$J$25,IF(AND(AE208="A",'Claim Details'!$I$28&gt;=Rates!$D$14,'Claim Details'!$I$28&lt;=Rates!$D$15,'Claim Details'!$I$19="No"),Rates!$D$25,IF(AND(AE208="A",'Claim Details'!$I$28&gt;=Rates!$F$14,'Claim Details'!$I$28&lt;=Rates!$F$15,'Claim Details'!$I$19="Yes"),Rates!$G$25,IF(AND(AE208="A",'Claim Details'!$I$28&gt;=Rates!$F$14,'Claim Details'!$I$28&lt;=Rates!$F$15,'Claim Details'!$I$19="No"),Rates!$F$25,IF(AND(AE208="A",'Claim Details'!$I$28&gt;=Rates!$H$14,'Claim Details'!$I$28&lt;=Rates!$H$15,'Claim Details'!$I$19="Yes"),Rates!$I$25,IF(AND(AE208="A",'Claim Details'!$I$28&gt;=Rates!$H$14,'Claim Details'!$I$28&lt;=Rates!$H$15,'Claim Details'!$I$19="No"),Rates!$H$25,IF(AND(AE208="A",'Claim Details'!$I$28&gt;=Rates!$J$14,'Claim Details'!$I$28&lt;=Rates!$J$15,'Claim Details'!$I$19="Yes"),Rates!$K$25,IF(AND(AE208="A",'Claim Details'!$I$28&gt;=Rates!$J$14,'Claim Details'!$I$28&lt;=Rates!$J$15,'Claim Details'!$I$19="No"),Rates!$J$25,IF(AND(AE208="B",'Claim Details'!$I$28&gt;=Rates!$D$14,'Claim Details'!$I$28&lt;=Rates!$D$15,'Claim Details'!$I$19="Yes"),Rates!$E$26,IF(AND(AE208="B",'Claim Details'!$I$28&gt;=Rates!$D$14,'Claim Details'!$I$28&lt;=Rates!$D$15,'Claim Details'!$I$19="No"),Rates!$D$26,IF(AND(AE208="B",'Claim Details'!$I$28&gt;=Rates!$F$14,'Claim Details'!$I$28&lt;=Rates!$F$15,'Claim Details'!$I$19="Yes"),Rates!$G$26,IF(AND(AE208="B",'Claim Details'!$I$28&gt;=Rates!$F$14,'Claim Details'!$I$28&lt;=Rates!$F$15,'Claim Details'!$I$19="No"),Rates!$F$26,IF(AND(AE208="B",'Claim Details'!$I$28&gt;=Rates!$H$14,'Claim Details'!$I$28&lt;=Rates!$H$15,'Claim Details'!$I$19="Yes"),Rates!$I$26,IF(AND(AE208="B",'Claim Details'!$I$28&gt;=Rates!$H$14,'Claim Details'!$I$28&lt;=Rates!$H$15,'Claim Details'!$I$19="No"),Rates!$H$26,IF(AND(AE208="B",'Claim Details'!$I$28&gt;=Rates!$J$14,'Claim Details'!$I$28&lt;=Rates!$J$15,'Claim Details'!$I$19="Yes"),Rates!$K$26,IF(AND(AE208="B",'Claim Details'!$I$28&gt;=Rates!$J$14,'Claim Details'!$I$28&lt;=Rates!$J$15,'Claim Details'!$I$19="No"),Rates!$J$26,IF(AND(AE208="C",'Claim Details'!$I$28&gt;=Rates!$D$14,'Claim Details'!$I$28&lt;=Rates!$D$15,'Claim Details'!$I$19="Yes"),Rates!$E$27,IF(AND(AE208="C",'Claim Details'!$I$28&gt;=Rates!$D$14,'Claim Details'!$I$28&lt;=Rates!$D$15,'Claim Details'!$I$19="No"),Rates!$D$27,IF(AND(AE208="C",'Claim Details'!$I$28&gt;=Rates!$F$14,'Claim Details'!$I$28&lt;=Rates!$F$15,'Claim Details'!$I$19="Yes"),Rates!$G$27,IF(AND(AE208="C",'Claim Details'!$I$28&gt;=Rates!$F$14,'Claim Details'!$I$28&lt;=Rates!$F$15,'Claim Details'!$I$19="No"),Rates!$F$27,IF(AND(AE208="C",'Claim Details'!$I$28&gt;=Rates!$H$14,'Claim Details'!$I$28&lt;=Rates!$H$15,'Claim Details'!$I$19="Yes"),Rates!$I$27,IF(AND(AE208="C",'Claim Details'!$I$28&gt;=Rates!$H$14,'Claim Details'!$I$28&lt;=Rates!$H$15,'Claim Details'!$I$19="No"),Rates!$H$27,IF(AND(AE208="C",'Claim Details'!$I$28&gt;=Rates!$J$14,'Claim Details'!$I$28&lt;=Rates!$J$15,'Claim Details'!$I$19="Yes"),Rates!$K$27,IF(AND(AE208="C",'Claim Details'!$I$28&gt;=Rates!$J$14,'Claim Details'!$I$28&lt;=Rates!$J$15,'Claim Details'!$I$19="No"),Rates!$J$27,"£0.00"))))))))))))))))))))))))</f>
        <v>£0.00</v>
      </c>
      <c r="BF208" s="189" t="str">
        <f>IF(AND(AE208="A",'Claim Details'!$I$28&gt;=Rates!$D$14,'Claim Details'!$I$28&lt;=Rates!$D$15,'Claim Details'!$I$19="Yes"),Rates!$E$20,IF(AND(AE208="A",'Claim Details'!$I$28&gt;=Rates!$D$14,'Claim Details'!$I$28&lt;=Rates!$D$15,'Claim Details'!$I$19="No"),Rates!$D$20,IF(AND(AE208="A",'Claim Details'!$I$28&gt;=Rates!$F$14,'Claim Details'!$I$28&lt;=Rates!$F$15,'Claim Details'!$I$19="Yes"),Rates!$G$20,IF(AND(AE208="A",'Claim Details'!$I$28&gt;=Rates!$F$14,'Claim Details'!$I$28&lt;=Rates!$F$15,'Claim Details'!$I$19="No"),Rates!$F$20,IF(AND(AE208="A",'Claim Details'!$I$28&gt;=Rates!$H$14,'Claim Details'!$I$28&lt;=Rates!$H$15,'Claim Details'!$I$19="Yes"),Rates!$I$20,IF(AND(AE208="A",'Claim Details'!$I$28&gt;=Rates!$H$14,'Claim Details'!$I$28&lt;=Rates!$H$15,'Claim Details'!$I$19="No"),Rates!$H$20,IF(AND(AE208="A",'Claim Details'!$I$28&gt;=Rates!$J$14,'Claim Details'!$I$28&lt;=Rates!$J$15,'Claim Details'!$I$19="Yes"),Rates!$K$20,IF(AND(AE208="A",'Claim Details'!$I$28&gt;=Rates!$J$14,'Claim Details'!$I$28&lt;=Rates!$J$15,'Claim Details'!$I$19="No"),Rates!$J$20,IF(AND(AE208="B",'Claim Details'!$I$28&gt;=Rates!$D$14,'Claim Details'!$I$28&lt;=Rates!$D$15,'Claim Details'!$I$19="Yes"),Rates!$E$21,IF(AND(AE208="B",'Claim Details'!$I$28&gt;=Rates!$D$14,'Claim Details'!$I$28&lt;=Rates!$D$15,'Claim Details'!$I$19="No"),Rates!$D$21,IF(AND(AE208="B",'Claim Details'!$I$28&gt;=Rates!$F$14,'Claim Details'!$I$28&lt;=Rates!$F$15,'Claim Details'!$I$19="Yes"),Rates!$G$21,IF(AND(AE208="B",'Claim Details'!$I$28&gt;=Rates!$F$14,'Claim Details'!$I$28&lt;=Rates!$F$15,'Claim Details'!$I$19="No"),Rates!$F$21,IF(AND(AE208="B",'Claim Details'!$I$28&gt;=Rates!$H$14,'Claim Details'!$I$28&lt;=Rates!$H$15,'Claim Details'!$I$19="Yes"),Rates!$I$21,IF(AND(AE208="B",'Claim Details'!$I$28&gt;=Rates!$H$14,'Claim Details'!$I$28&lt;=Rates!$H$15,'Claim Details'!$I$19="No"),Rates!$H$21,IF(AND(AE208="B",'Claim Details'!$I$28&gt;=Rates!$J$14,'Claim Details'!$I$28&lt;=Rates!$J$15,'Claim Details'!$I$19="Yes"),Rates!$K$21,IF(AND(AE208="B",'Claim Details'!$I$28&gt;=Rates!$J$14,'Claim Details'!$I$28&lt;=Rates!$J$15,'Claim Details'!$I$19="No"),Rates!$J$21,"£0.00"))))))))))))))))</f>
        <v>£0.00</v>
      </c>
      <c r="BG208" s="189" t="str">
        <f>IF(AND(AE208="A",'Claim Details'!$I$28&gt;=Rates!$D$14,'Claim Details'!$I$28&lt;=Rates!$D$15,'Claim Details'!$I$19="Yes"),Rates!$E$22,IF(AND(AE208="A",'Claim Details'!$I$28&gt;=Rates!$D$14,'Claim Details'!$I$28&lt;=Rates!$D$15,'Claim Details'!$I$19="No"),Rates!$D$22,IF(AND(AE208="A",'Claim Details'!$I$28&gt;=Rates!$F$14,'Claim Details'!$I$28&lt;=Rates!$F$15,'Claim Details'!$I$19="Yes"),Rates!$G$22,IF(AND(AE208="A",'Claim Details'!$I$28&gt;=Rates!$F$14,'Claim Details'!$I$28&lt;=Rates!$F$15,'Claim Details'!$I$19="No"),Rates!$F$22,IF(AND(AE208="A",'Claim Details'!$I$28&gt;=Rates!$H$14,'Claim Details'!$I$28&lt;=Rates!$H$15,'Claim Details'!$I$19="Yes"),Rates!$I$22,IF(AND(AE208="A",'Claim Details'!$I$28&gt;=Rates!$H$14,'Claim Details'!$I$28&lt;=Rates!$H$15,'Claim Details'!$I$19="No"),Rates!$H$22,IF(AND(AE208="A",'Claim Details'!$I$28&gt;=Rates!$J$14,'Claim Details'!$I$28&lt;=Rates!$J$15,'Claim Details'!$I$19="Yes"),Rates!$K$22,IF(AND(AE208="A",'Claim Details'!$I$28&gt;=Rates!$J$14,'Claim Details'!$I$28&lt;=Rates!$J$15,'Claim Details'!$I$19="No"),Rates!$J$22,IF(AND(AE208="B",'Claim Details'!$I$28&gt;=Rates!$D$14,'Claim Details'!$I$28&lt;=Rates!$D$15,'Claim Details'!$I$19="Yes"),Rates!$E$23,IF(AND(AE208="B",'Claim Details'!$I$28&gt;=Rates!$D$14,'Claim Details'!$I$28&lt;=Rates!$D$15,'Claim Details'!$I$19="No"),Rates!$D$23,IF(AND(AE208="B",'Claim Details'!$I$28&gt;=Rates!$F$14,'Claim Details'!$I$28&lt;=Rates!$F$15,'Claim Details'!$I$19="Yes"),Rates!$G$23,IF(AND(AE208="B",'Claim Details'!$I$28&gt;=Rates!$F$14,'Claim Details'!$I$28&lt;=Rates!$F$15,'Claim Details'!$I$19="No"),Rates!$F$23,IF(AND(AE208="B",'Claim Details'!$I$28&gt;=Rates!$H$14,'Claim Details'!$I$28&lt;=Rates!$H$15,'Claim Details'!$I$19="Yes"),Rates!$I$23,IF(AND(AE208="B",'Claim Details'!$I$28&gt;=Rates!$H$14,'Claim Details'!$I$28&lt;=Rates!$H$15,'Claim Details'!$I$19="No"),Rates!$H$23,IF(AND(AE208="B",'Claim Details'!$I$28&gt;=Rates!$J$14,'Claim Details'!$I$28&lt;=Rates!$J$15,'Claim Details'!$I$19="Yes"),Rates!$K$23,IF(AND(AE208="B",'Claim Details'!$I$28&gt;=Rates!$J$14,'Claim Details'!$I$28&lt;=Rates!$J$15,'Claim Details'!$I$19="No"),Rates!$J$23,IF(AND(AE208="C",'Claim Details'!$I$28&gt;=Rates!$D$14,'Claim Details'!$I$28&lt;=Rates!$D$15,'Claim Details'!$I$19="Yes"),Rates!$E$24,IF(AND(AE208="C",'Claim Details'!$I$28&gt;=Rates!$D$14,'Claim Details'!$I$28&lt;=Rates!$D$15,'Claim Details'!$I$19="No"),Rates!$D$24,IF(AND(AE208="C",'Claim Details'!$I$28&gt;=Rates!$F$14,'Claim Details'!$I$28&lt;=Rates!$F$15,'Claim Details'!$I$19="Yes"),Rates!$G$24,IF(AND(AE208="C",'Claim Details'!$I$28&gt;=Rates!$F$14,'Claim Details'!$I$28&lt;=Rates!$F$15,'Claim Details'!$I$19="No"),Rates!$F$24,IF(AND(AE208="C",'Claim Details'!$I$28&gt;=Rates!$H$14,'Claim Details'!$I$28&lt;=Rates!$H$15,'Claim Details'!$I$19="Yes"),Rates!$I$24,IF(AND(AE208="C",'Claim Details'!$I$28&gt;=Rates!$H$14,'Claim Details'!$I$28&lt;=Rates!$H$15,'Claim Details'!$I$19="No"),Rates!$H$24,IF(AND(AE208="C",'Claim Details'!$I$28&gt;=Rates!$J$14,'Claim Details'!$I$28&lt;=Rates!$J$15,'Claim Details'!$I$19="Yes"),Rates!$K$24,IF(AND(AE208="C",'Claim Details'!$I$28&gt;=Rates!$J$14,'Claim Details'!$I$28&lt;=Rates!$J$15,'Claim Details'!$I$19="No"),Rates!$J$24,"£0.00"))))))))))))))))))))))))</f>
        <v>£0.00</v>
      </c>
      <c r="BH208" s="189" t="str">
        <f t="shared" si="58"/>
        <v>£0.00</v>
      </c>
      <c r="BI208" s="189">
        <f t="shared" si="59"/>
        <v>0</v>
      </c>
      <c r="BO208" s="202" t="str">
        <f>IF(H208="","£0.00",IF(AP208="4","£0.00",IF(AP208="5","£0.00",IF(AP208="1","£0.00",((AQ208*H208)*'Claim Details'!$F$111)/100))))</f>
        <v>£0.00</v>
      </c>
      <c r="BP208" s="202" t="str">
        <f>IF(T208="","£0.00",IF(AP208="4","£0.00",IF(AP208="5","£0.00",IF(AP208="1","£0.00",((AR208*T208)*'Claim Details'!$N$111)/100))))</f>
        <v>£0.00</v>
      </c>
      <c r="BQ208" s="202" t="str">
        <f>IF(AI208="","£0.00",IF(AP208="4","£0.00",IF(AP208="5","£0.00",IF(AP208="1","£0.00",((BI208*AI208)*'Claim Details'!$W$111)/100))))</f>
        <v>£0.00</v>
      </c>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row>
    <row r="209" spans="1:97" ht="15">
      <c r="A209" s="145"/>
      <c r="B209" s="91"/>
      <c r="C209" s="96"/>
      <c r="D209" s="97"/>
      <c r="E209" s="98"/>
      <c r="F209" s="89"/>
      <c r="G209" s="99"/>
      <c r="H209" s="100"/>
      <c r="I209" s="221" t="str">
        <f t="shared" si="49"/>
        <v>£0.00</v>
      </c>
      <c r="J209" s="101"/>
      <c r="K209" s="100"/>
      <c r="L209" s="221" t="str">
        <f t="shared" si="50"/>
        <v>£0.00</v>
      </c>
      <c r="M209" s="101"/>
      <c r="N209" s="102"/>
      <c r="O209" s="145"/>
      <c r="P209" s="77"/>
      <c r="Q209" s="87"/>
      <c r="R209" s="87"/>
      <c r="S209" s="87"/>
      <c r="T209" s="149" t="str">
        <f t="shared" si="51"/>
        <v/>
      </c>
      <c r="U209" s="87" t="str">
        <f t="shared" si="60"/>
        <v/>
      </c>
      <c r="V209" s="87"/>
      <c r="W209" s="53" t="str">
        <f t="shared" si="52"/>
        <v>£0.00</v>
      </c>
      <c r="X209" s="53"/>
      <c r="Y209" s="87"/>
      <c r="Z209" s="78"/>
      <c r="AA209" s="79"/>
      <c r="AB209" s="160"/>
      <c r="AC209" s="98"/>
      <c r="AD209" s="225"/>
      <c r="AE209" s="235" t="str">
        <f t="shared" si="53"/>
        <v/>
      </c>
      <c r="AF209" s="87" t="str">
        <f t="shared" si="54"/>
        <v/>
      </c>
      <c r="AG209" s="53"/>
      <c r="AH209" s="224"/>
      <c r="AI209" s="226" t="str">
        <f t="shared" si="46"/>
        <v/>
      </c>
      <c r="AJ209" s="236" t="str">
        <f t="shared" si="55"/>
        <v>£0.00</v>
      </c>
      <c r="AK209" s="31"/>
      <c r="AL209" s="1"/>
      <c r="AM209" s="1"/>
      <c r="AN209" s="1"/>
      <c r="AO209" s="1"/>
      <c r="AP209" s="1" t="str">
        <f t="shared" si="47"/>
        <v/>
      </c>
      <c r="AQ209" s="27">
        <f t="shared" si="48"/>
        <v>0</v>
      </c>
      <c r="AR209" s="189">
        <f t="shared" si="56"/>
        <v>0</v>
      </c>
      <c r="AS209" s="190" t="str">
        <f>IF(AND(C209="A",'Claim Details'!$E$28&gt;=Rates!$D$14,'Claim Details'!$E$28&lt;=Rates!$D$15,'Claim Details'!$E$19="Yes"),Rates!$E$17,IF(AND(C209="A",'Claim Details'!$E$28&gt;=Rates!$D$14,'Claim Details'!$E$28&lt;=Rates!$D$15,'Claim Details'!$E$19="No"),Rates!$D$17,IF(AND(C209="A",'Claim Details'!$E$28&gt;=Rates!$F$14,'Claim Details'!$E$28&lt;=Rates!$F$15,'Claim Details'!$E$19="Yes"),Rates!$G$17,IF(AND(C209="A",'Claim Details'!$E$28&gt;=Rates!$F$14,'Claim Details'!$E$28&lt;=Rates!$F$15,'Claim Details'!$E$19="No"),Rates!$F$17,IF(AND(C209="A",'Claim Details'!$E$28&gt;=Rates!$H$14,'Claim Details'!$E$28&lt;=Rates!$H$15,'Claim Details'!$E$19="Yes"),Rates!$I$17,IF(AND(C209="A",'Claim Details'!$E$28&gt;=Rates!$H$14,'Claim Details'!$E$28&lt;=Rates!$H$15,'Claim Details'!$E$19="No"),Rates!$H$17,IF(AND(C209="A",'Claim Details'!$E$28&gt;=Rates!$J$14,'Claim Details'!$E$28&lt;=Rates!$J$15,'Claim Details'!$E$19="Yes"),Rates!$K$17,IF(AND(C209="A",'Claim Details'!$E$28&gt;=Rates!$J$14,'Claim Details'!$E$28&lt;=Rates!$J$15,'Claim Details'!$E$19="No"),Rates!$J$17,IF(AND(C209="B",'Claim Details'!$E$28&gt;=Rates!$D$14,'Claim Details'!$E$28&lt;=Rates!$D$15,'Claim Details'!$E$19="Yes"),Rates!$E$18,IF(AND(C209="B",'Claim Details'!$E$28&gt;=Rates!$D$14,'Claim Details'!$E$28&lt;=Rates!$D$15,'Claim Details'!$E$19="No"),Rates!$D$18,IF(AND(C209="B",'Claim Details'!$E$28&gt;=Rates!$F$14,'Claim Details'!$E$28&lt;=Rates!$F$15,'Claim Details'!$E$19="Yes"),Rates!$G$18,IF(AND(C209="B",'Claim Details'!$E$28&gt;=Rates!$F$14,'Claim Details'!$E$28&lt;=Rates!$F$15,'Claim Details'!$E$19="No"),Rates!$F$18,IF(AND(C209="B",'Claim Details'!$E$28&gt;=Rates!$H$14,'Claim Details'!$E$28&lt;=Rates!$H$15,'Claim Details'!$E$19="Yes"),Rates!$I$18,IF(AND(C209="B",'Claim Details'!$E$28&gt;=Rates!$H$14,'Claim Details'!$E$28&lt;=Rates!$H$15,'Claim Details'!$E$19="No"),Rates!$H$18,IF(AND(C209="B",'Claim Details'!$E$28&gt;=Rates!$J$14,'Claim Details'!$E$28&lt;=Rates!$J$15,'Claim Details'!$E$19="Yes"),Rates!$K$18,IF(AND(C209="B",'Claim Details'!$E$28&gt;=Rates!$J$14,'Claim Details'!$E$28&lt;=Rates!$J$15,'Claim Details'!$E$19="No"),Rates!$J$18,IF(AND(C209="C",'Claim Details'!$E$28&gt;=Rates!$D$14,'Claim Details'!$E$28&lt;=Rates!$D$15,'Claim Details'!$E$19="Yes"),Rates!$E$19,IF(AND(C209="C",'Claim Details'!$E$28&gt;=Rates!$D$14,'Claim Details'!$E$28&lt;=Rates!$D$15,'Claim Details'!$E$19="No"),Rates!$D$19,IF(AND(C209="C",'Claim Details'!$E$28&gt;=Rates!$F$14,'Claim Details'!$E$28&lt;=Rates!$F$15,'Claim Details'!$E$19="Yes"),Rates!$G$19,IF(AND(C209="C",'Claim Details'!$E$28&gt;=Rates!$F$14,'Claim Details'!$E$28&lt;=Rates!$F$15,'Claim Details'!$E$19="No"),Rates!$F$19,IF(AND(C209="C",'Claim Details'!$E$28&gt;=Rates!$H$14,'Claim Details'!$E$28&lt;=Rates!$H$15,'Claim Details'!$E$19="Yes"),Rates!$I$19,IF(AND(C209="C",'Claim Details'!$E$28&gt;=Rates!$H$14,'Claim Details'!$E$28&lt;=Rates!$H$15,'Claim Details'!$E$19="No"),Rates!$H$19,IF(AND(C209="C",'Claim Details'!$E$28&gt;=Rates!$J$14,'Claim Details'!$E$28&lt;=Rates!$J$15,'Claim Details'!$E$19="Yes"),Rates!$K$19,IF(AND(C209="C",'Claim Details'!$E$28&gt;=Rates!$J$14,'Claim Details'!$E$28&lt;=Rates!$J$15,'Claim Details'!$E$19="No"),Rates!$J$19,"£0.00"))))))))))))))))))))))))</f>
        <v>£0.00</v>
      </c>
      <c r="AT209" s="189" t="str">
        <f>IF(AND(C209="A",'Claim Details'!$E$28&gt;=Rates!$D$14,'Claim Details'!$E$28&lt;=Rates!$D$15,'Claim Details'!$E$19="Yes"),Rates!$E$25,IF(AND(C209="A",'Claim Details'!$E$28&gt;=Rates!$D$14,'Claim Details'!$E$28&lt;=Rates!$D$15,'Claim Details'!$E$19="No"),Rates!$D$25,IF(AND(C209="A",'Claim Details'!$E$28&gt;=Rates!$F$14,'Claim Details'!$E$28&lt;=Rates!$F$15,'Claim Details'!$E$19="Yes"),Rates!$G$25,IF(AND(C209="A",'Claim Details'!$E$28&gt;=Rates!$F$14,'Claim Details'!$E$28&lt;=Rates!$F$15,'Claim Details'!$E$19="No"),Rates!$F$25,IF(AND(C209="A",'Claim Details'!$E$28&gt;=Rates!$H$14,'Claim Details'!$E$28&lt;=Rates!$H$15,'Claim Details'!$E$19="Yes"),Rates!$I$25,IF(AND(C209="A",'Claim Details'!$E$28&gt;=Rates!$H$14,'Claim Details'!$E$28&lt;=Rates!$H$15,'Claim Details'!$E$19="No"),Rates!$H$25,IF(AND(C209="A",'Claim Details'!$E$28&gt;=Rates!$J$14,'Claim Details'!$E$28&lt;=Rates!$J$15,'Claim Details'!$E$19="Yes"),Rates!$K$25,IF(AND(C209="A",'Claim Details'!$E$28&gt;=Rates!$J$14,'Claim Details'!$E$28&lt;=Rates!$J$15,'Claim Details'!$E$19="No"),Rates!$J$25,IF(AND(C209="B",'Claim Details'!$E$28&gt;=Rates!$D$14,'Claim Details'!$E$28&lt;=Rates!$D$15,'Claim Details'!$E$19="Yes"),Rates!$E$26,IF(AND(C209="B",'Claim Details'!$E$28&gt;=Rates!$D$14,'Claim Details'!$E$28&lt;=Rates!$D$15,'Claim Details'!$E$19="No"),Rates!$D$26,IF(AND(C209="B",'Claim Details'!$E$28&gt;=Rates!$F$14,'Claim Details'!$E$28&lt;=Rates!$F$15,'Claim Details'!$E$19="Yes"),Rates!$G$26,IF(AND(C209="B",'Claim Details'!$E$28&gt;=Rates!$F$14,'Claim Details'!$E$28&lt;=Rates!$F$15,'Claim Details'!$E$19="No"),Rates!$F$26,IF(AND(C209="B",'Claim Details'!$E$28&gt;=Rates!$H$14,'Claim Details'!$E$28&lt;=Rates!$H$15,'Claim Details'!$E$19="Yes"),Rates!$I$26,IF(AND(C209="B",'Claim Details'!$E$28&gt;=Rates!$H$14,'Claim Details'!$E$28&lt;=Rates!$H$15,'Claim Details'!$E$19="No"),Rates!$H$26,IF(AND(C209="B",'Claim Details'!$E$28&gt;=Rates!$J$14,'Claim Details'!$E$28&lt;=Rates!$J$15,'Claim Details'!$E$19="Yes"),Rates!$K$26,IF(AND(C209="B",'Claim Details'!$E$28&gt;=Rates!$J$14,'Claim Details'!$E$28&lt;=Rates!$J$15,'Claim Details'!$E$19="No"),Rates!$J$26,IF(AND(C209="C",'Claim Details'!$E$28&gt;=Rates!$D$14,'Claim Details'!$E$28&lt;=Rates!$D$15,'Claim Details'!$E$19="Yes"),Rates!$E$27,IF(AND(C209="C",'Claim Details'!$E$28&gt;=Rates!$D$14,'Claim Details'!$E$28&lt;=Rates!$D$15,'Claim Details'!$E$19="No"),Rates!$D$27,IF(AND(C209="C",'Claim Details'!$E$28&gt;=Rates!$F$14,'Claim Details'!$E$28&lt;=Rates!$F$15,'Claim Details'!$E$19="Yes"),Rates!$G$27,IF(AND(C209="C",'Claim Details'!$E$28&gt;=Rates!$F$14,'Claim Details'!$E$28&lt;=Rates!$F$15,'Claim Details'!$E$19="No"),Rates!$F$27,IF(AND(C209="C",'Claim Details'!$E$28&gt;=Rates!$H$14,'Claim Details'!$E$28&lt;=Rates!$H$15,'Claim Details'!$E$19="Yes"),Rates!$I$27,IF(AND(C209="C",'Claim Details'!$E$28&gt;=Rates!$H$14,'Claim Details'!$E$28&lt;=Rates!$H$15,'Claim Details'!$E$19="No"),Rates!$H$27,IF(AND(C209="C",'Claim Details'!$E$28&gt;=Rates!$J$14,'Claim Details'!$E$28&lt;=Rates!$J$15,'Claim Details'!$E$19="Yes"),Rates!$K$27,IF(AND(C209="C",'Claim Details'!$E$28&gt;=Rates!$J$14,'Claim Details'!$E$28&lt;=Rates!$J$15,'Claim Details'!$E$19="No"),Rates!$J$27,"£0.00"))))))))))))))))))))))))</f>
        <v>£0.00</v>
      </c>
      <c r="AU209" s="191" t="str">
        <f>IF(AND(C209="A",'Claim Details'!$E$28&gt;=Rates!$D$14,'Claim Details'!$E$28&lt;=Rates!$D$15,'Claim Details'!$E$19="Yes"),Rates!$E$20,IF(AND(C209="A",'Claim Details'!$E$28&gt;=Rates!$D$14,'Claim Details'!$E$28&lt;=Rates!$D$15,'Claim Details'!$E$19="No"),Rates!$D$20,IF(AND(C209="A",'Claim Details'!$E$28&gt;=Rates!$F$14,'Claim Details'!$E$28&lt;=Rates!$F$15,'Claim Details'!$E$19="Yes"),Rates!$G$20,IF(AND(C209="A",'Claim Details'!$E$28&gt;=Rates!$F$14,'Claim Details'!$E$28&lt;=Rates!$F$15,'Claim Details'!$E$19="No"),Rates!$F$20,IF(AND(C209="A",'Claim Details'!$E$28&gt;=Rates!$H$14,'Claim Details'!$E$28&lt;=Rates!$H$15,'Claim Details'!$E$19="Yes"),Rates!$I$20,IF(AND(C209="A",'Claim Details'!$E$28&gt;=Rates!$H$14,'Claim Details'!$E$28&lt;=Rates!$H$15,'Claim Details'!$E$19="No"),Rates!$H$20,IF(AND(C209="A",'Claim Details'!$E$28&gt;=Rates!$J$14,'Claim Details'!$E$28&lt;=Rates!$J$15,'Claim Details'!$E$19="Yes"),Rates!$K$20,IF(AND(C209="A",'Claim Details'!$E$28&gt;=Rates!$J$14,'Claim Details'!$E$28&lt;=Rates!$J$15,'Claim Details'!$E$19="No"),Rates!$J$20,IF(AND(C209="B",'Claim Details'!$E$28&gt;=Rates!$D$14,'Claim Details'!$E$28&lt;=Rates!$D$15,'Claim Details'!$E$19="Yes"),Rates!$E$21,IF(AND(C209="B",'Claim Details'!$E$28&gt;=Rates!$D$14,'Claim Details'!$E$28&lt;=Rates!$D$15,'Claim Details'!$E$19="No"),Rates!$D$21,IF(AND(C209="B",'Claim Details'!$E$28&gt;=Rates!$F$14,'Claim Details'!$E$28&lt;=Rates!$F$15,'Claim Details'!$E$19="Yes"),Rates!$G$21,IF(AND(C209="B",'Claim Details'!$E$28&gt;=Rates!$F$14,'Claim Details'!$E$28&lt;=Rates!$F$15,'Claim Details'!$E$19="No"),Rates!$F$21,IF(AND(C209="B",'Claim Details'!$E$28&gt;=Rates!$H$14,'Claim Details'!$E$28&lt;=Rates!$H$15,'Claim Details'!$E$19="Yes"),Rates!$I$21,IF(AND(C209="B",'Claim Details'!$E$28&gt;=Rates!$H$14,'Claim Details'!$E$28&lt;=Rates!$H$15,'Claim Details'!$E$19="No"),Rates!$H$21,IF(AND(C209="B",'Claim Details'!$E$28&gt;=Rates!$J$14,'Claim Details'!$E$28&lt;=Rates!$J$15,'Claim Details'!$E$19="Yes"),Rates!$K$21,IF(AND(C209="B",'Claim Details'!$E$28&gt;=Rates!$J$14,'Claim Details'!$E$28&lt;=Rates!$J$15,'Claim Details'!$E$19="No"),Rates!$J$21,"£0.00"))))))))))))))))</f>
        <v>£0.00</v>
      </c>
      <c r="AV209" s="191" t="str">
        <f>IF(AND(C209="A",'Claim Details'!$E$28&gt;=Rates!$D$14,'Claim Details'!$E$28&lt;=Rates!$D$15,'Claim Details'!$E$19="Yes"),Rates!$E$22,IF(AND(C209="A",'Claim Details'!$E$28&gt;=Rates!$D$14,'Claim Details'!$E$28&lt;=Rates!$D$15,'Claim Details'!$E$19="No"),Rates!$D$22,IF(AND(C209="A",'Claim Details'!$E$28&gt;=Rates!$F$14,'Claim Details'!$E$28&lt;=Rates!$F$15,'Claim Details'!$E$19="Yes"),Rates!$G$22,IF(AND(C209="A",'Claim Details'!$E$28&gt;=Rates!$F$14,'Claim Details'!$E$28&lt;=Rates!$F$15,'Claim Details'!$E$19="No"),Rates!$F$22,IF(AND(C209="A",'Claim Details'!$E$28&gt;=Rates!$H$14,'Claim Details'!$E$28&lt;=Rates!$H$15,'Claim Details'!$E$19="Yes"),Rates!$I$22,IF(AND(C209="A",'Claim Details'!$E$28&gt;=Rates!$H$14,'Claim Details'!$E$28&lt;=Rates!$H$15,'Claim Details'!$E$19="No"),Rates!$H$22,IF(AND(C209="A",'Claim Details'!$E$28&gt;=Rates!$J$14,'Claim Details'!$E$28&lt;=Rates!$J$15,'Claim Details'!$E$19="Yes"),Rates!$K$22,IF(AND(C209="A",'Claim Details'!$E$28&gt;=Rates!$J$14,'Claim Details'!$E$28&lt;=Rates!$J$15,'Claim Details'!$E$19="No"),Rates!$J$22,IF(AND(C209="B",'Claim Details'!$E$28&gt;=Rates!$D$14,'Claim Details'!$E$28&lt;=Rates!$D$15,'Claim Details'!$E$19="Yes"),Rates!$E$23,IF(AND(C209="B",'Claim Details'!$E$28&gt;=Rates!$D$14,'Claim Details'!$E$28&lt;=Rates!$D$15,'Claim Details'!$E$19="No"),Rates!$D$23,IF(AND(C209="B",'Claim Details'!$E$28&gt;=Rates!$F$14,'Claim Details'!$E$28&lt;=Rates!$F$15,'Claim Details'!$E$19="Yes"),Rates!$G$23,IF(AND(C209="B",'Claim Details'!$E$28&gt;=Rates!$F$14,'Claim Details'!$E$28&lt;=Rates!$F$15,'Claim Details'!$E$19="No"),Rates!$F$23,IF(AND(C209="B",'Claim Details'!$E$28&gt;=Rates!$H$14,'Claim Details'!$E$28&lt;=Rates!$H$15,'Claim Details'!$E$19="Yes"),Rates!$I$23,IF(AND(C209="B",'Claim Details'!$E$28&gt;=Rates!$H$14,'Claim Details'!$E$28&lt;=Rates!$H$15,'Claim Details'!$E$19="No"),Rates!$H$23,IF(AND(C209="B",'Claim Details'!$E$28&gt;=Rates!$J$14,'Claim Details'!$E$28&lt;=Rates!$J$15,'Claim Details'!$E$19="Yes"),Rates!$K$23,IF(AND(C209="B",'Claim Details'!$E$28&gt;=Rates!$J$14,'Claim Details'!$E$28&lt;=Rates!$J$15,'Claim Details'!$E$19="No"),Rates!$J$23,IF(AND(C209="C",'Claim Details'!$E$28&gt;=Rates!$D$14,'Claim Details'!$E$28&lt;=Rates!$D$15,'Claim Details'!$E$19="Yes"),Rates!$E$24,IF(AND(C209="C",'Claim Details'!$E$28&gt;=Rates!$D$14,'Claim Details'!$E$28&lt;=Rates!$D$15,'Claim Details'!$E$19="No"),Rates!$D$24,IF(AND(C209="C",'Claim Details'!$E$28&gt;=Rates!$F$14,'Claim Details'!$E$28&lt;=Rates!$F$15,'Claim Details'!$E$19="Yes"),Rates!$G$24,IF(AND(C209="C",'Claim Details'!$E$28&gt;=Rates!$F$14,'Claim Details'!$E$28&lt;=Rates!$F$15,'Claim Details'!$E$19="No"),Rates!$F$24,IF(AND(C209="C",'Claim Details'!$E$28&gt;=Rates!$H$14,'Claim Details'!$E$28&lt;=Rates!$H$15,'Claim Details'!$E$19="Yes"),Rates!$I$24,IF(AND(C209="C",'Claim Details'!$E$28&gt;=Rates!$H$14,'Claim Details'!$E$28&lt;=Rates!$H$15,'Claim Details'!$E$19="No"),Rates!$H$24,IF(AND(C209="C",'Claim Details'!$E$28&gt;=Rates!$J$14,'Claim Details'!$E$28&lt;=Rates!$J$15,'Claim Details'!$E$19="Yes"),Rates!$K$24,IF(AND(C209="C",'Claim Details'!$E$28&gt;=Rates!$J$14,'Claim Details'!$E$28&lt;=Rates!$J$15,'Claim Details'!$E$19="No"),Rates!$J$24,"£0.00"))))))))))))))))))))))))</f>
        <v>£0.00</v>
      </c>
      <c r="AW209" s="1"/>
      <c r="AX209" s="189" t="str">
        <f>IF(AND(U209="A",'Claim Details'!$I$28&gt;=Rates!$D$14,'Claim Details'!$I$28&lt;=Rates!$D$15,'Claim Details'!$I$19="Yes"),Rates!$J$17,IF(AND(U209="A",'Claim Details'!$I$28&gt;=Rates!$D$14,'Claim Details'!$I$28&lt;=Rates!$D$15,'Claim Details'!$I$19="No"),Rates!$D$17,IF(AND(U209="A",'Claim Details'!$I$28&gt;=Rates!$F$14,'Claim Details'!$I$28&lt;=Rates!$F$15,'Claim Details'!$I$19="Yes"),Rates!$G$17,IF(AND(U209="A",'Claim Details'!$I$28&gt;=Rates!$F$14,'Claim Details'!$I$28&lt;=Rates!$F$15,'Claim Details'!$I$19="No"),Rates!$F$17,IF(AND(U209="A",'Claim Details'!$I$28&gt;=Rates!$H$14,'Claim Details'!$I$28&lt;=Rates!$H$15,'Claim Details'!$I$19="Yes"),Rates!$I$17,IF(AND(U209="A",'Claim Details'!$I$28&gt;=Rates!$H$14,'Claim Details'!$I$28&lt;=Rates!$H$15,'Claim Details'!$I$19="No"),Rates!$H$17,IF(AND(U209="A",'Claim Details'!$I$28&gt;=Rates!$J$14,'Claim Details'!$I$28&lt;=Rates!$J$15,'Claim Details'!$I$19="Yes"),Rates!$K$17,IF(AND(U209="A",'Claim Details'!$I$28&gt;=Rates!$J$14,'Claim Details'!$I$28&lt;=Rates!$J$15,'Claim Details'!$I$19="No"),Rates!$J$17,IF(AND(U209="B",'Claim Details'!$I$28&gt;=Rates!$D$14,'Claim Details'!$I$28&lt;=Rates!$D$15,'Claim Details'!$I$19="Yes"),Rates!$E$18,IF(AND(U209="B",'Claim Details'!$I$28&gt;=Rates!$D$14,'Claim Details'!$I$28&lt;=Rates!$D$15,'Claim Details'!$I$19="No"),Rates!$D$18,IF(AND(U209="B",'Claim Details'!$I$28&gt;=Rates!$F$14,'Claim Details'!$I$28&lt;=Rates!$F$15,'Claim Details'!$I$19="Yes"),Rates!$G$18,IF(AND(U209="B",'Claim Details'!$I$28&gt;=Rates!$F$14,'Claim Details'!$I$28&lt;=Rates!$F$15,'Claim Details'!$I$19="No"),Rates!$F$18,IF(AND(U209="B",'Claim Details'!$I$28&gt;=Rates!$H$14,'Claim Details'!$I$28&lt;=Rates!$H$15,'Claim Details'!$I$19="Yes"),Rates!$I$18,IF(AND(U209="B",'Claim Details'!$I$28&gt;=Rates!$H$14,'Claim Details'!$I$28&lt;=Rates!$H$15,'Claim Details'!$I$19="No"),Rates!$H$18,IF(AND(U209="B",'Claim Details'!$I$28&gt;=Rates!$J$14,'Claim Details'!$I$28&lt;=Rates!$J$15,'Claim Details'!$I$19="Yes"),Rates!$K$18,IF(AND(U209="B",'Claim Details'!$I$28&gt;=Rates!$J$14,'Claim Details'!$I$28&lt;=Rates!$J$15,'Claim Details'!$I$19="No"),Rates!$J$18,IF(AND(U209="C",'Claim Details'!$I$28&gt;=Rates!$D$14,'Claim Details'!$I$28&lt;=Rates!$D$15,'Claim Details'!$I$19="Yes"),Rates!$E$19,IF(AND(U209="C",'Claim Details'!$I$28&gt;=Rates!$D$14,'Claim Details'!$I$28&lt;=Rates!$D$15,'Claim Details'!$I$19="No"),Rates!$D$19,IF(AND(U209="C",'Claim Details'!$I$28&gt;=Rates!$F$14,'Claim Details'!$I$28&lt;=Rates!$F$15,'Claim Details'!$I$19="Yes"),Rates!$G$19,IF(AND(U209="C",'Claim Details'!$I$28&gt;=Rates!$F$14,'Claim Details'!$I$28&lt;=Rates!$F$15,'Claim Details'!$I$19="No"),Rates!$F$19,IF(AND(U209="C",'Claim Details'!$I$28&gt;=Rates!$H$14,'Claim Details'!$I$28&lt;=Rates!$H$15,'Claim Details'!$I$19="Yes"),Rates!$I$19,IF(AND(U209="C",'Claim Details'!$I$28&gt;=Rates!$H$14,'Claim Details'!$I$28&lt;=Rates!$H$15,'Claim Details'!$I$19="No"),Rates!$H$19,IF(AND(U209="C",'Claim Details'!$I$28&gt;=Rates!$J$14,'Claim Details'!$I$28&lt;=Rates!$J$15,'Claim Details'!$I$19="Yes"),Rates!$K$19,IF(AND(U209="C",'Claim Details'!$I$28&gt;=Rates!$J$14,'Claim Details'!$I$28&lt;=Rates!$J$15,'Claim Details'!$I$19="No"),Rates!$J$19,"£0.00"))))))))))))))))))))))))</f>
        <v>£0.00</v>
      </c>
      <c r="AY209" s="189" t="str">
        <f>IF(AND(C209="A",'Claim Details'!$I$28&gt;=Rates!$D$14,'Claim Details'!$I$28&lt;=Rates!$D$15,'Claim Details'!$I$19="Yes"),Rates!$J$25,IF(AND(C209="A",'Claim Details'!$I$28&gt;=Rates!$D$14,'Claim Details'!$I$28&lt;=Rates!$D$15,'Claim Details'!$I$19="No"),Rates!$D$25,IF(AND(C209="A",'Claim Details'!$I$28&gt;=Rates!$F$14,'Claim Details'!$I$28&lt;=Rates!$F$15,'Claim Details'!$I$19="Yes"),Rates!$G$25,IF(AND(C209="A",'Claim Details'!$I$28&gt;=Rates!$F$14,'Claim Details'!$I$28&lt;=Rates!$F$15,'Claim Details'!$I$19="No"),Rates!$F$25,IF(AND(C209="A",'Claim Details'!$I$28&gt;=Rates!$H$14,'Claim Details'!$I$28&lt;=Rates!$H$15,'Claim Details'!$I$19="Yes"),Rates!$I$25,IF(AND(C209="A",'Claim Details'!$I$28&gt;=Rates!$H$14,'Claim Details'!$I$28&lt;=Rates!$H$15,'Claim Details'!$I$19="No"),Rates!$H$25,IF(AND(C209="A",'Claim Details'!$I$28&gt;=Rates!$J$14,'Claim Details'!$I$28&lt;=Rates!$J$15,'Claim Details'!$I$19="Yes"),Rates!$K$25,IF(AND(C209="A",'Claim Details'!$I$28&gt;=Rates!$J$14,'Claim Details'!$I$28&lt;=Rates!$J$15,'Claim Details'!$I$19="No"),Rates!$J$25,IF(AND(C209="B",'Claim Details'!$I$28&gt;=Rates!$D$14,'Claim Details'!$I$28&lt;=Rates!$D$15,'Claim Details'!$I$19="Yes"),Rates!$E$26,IF(AND(C209="B",'Claim Details'!$I$28&gt;=Rates!$D$14,'Claim Details'!$I$28&lt;=Rates!$D$15,'Claim Details'!$I$19="No"),Rates!$D$26,IF(AND(C209="B",'Claim Details'!$I$28&gt;=Rates!$F$14,'Claim Details'!$I$28&lt;=Rates!$F$15,'Claim Details'!$I$19="Yes"),Rates!$G$26,IF(AND(C209="B",'Claim Details'!$I$28&gt;=Rates!$F$14,'Claim Details'!$I$28&lt;=Rates!$F$15,'Claim Details'!$I$19="No"),Rates!$F$26,IF(AND(C209="B",'Claim Details'!$I$28&gt;=Rates!$H$14,'Claim Details'!$I$28&lt;=Rates!$H$15,'Claim Details'!$I$19="Yes"),Rates!$I$26,IF(AND(C209="B",'Claim Details'!$I$28&gt;=Rates!$H$14,'Claim Details'!$I$28&lt;=Rates!$H$15,'Claim Details'!$I$19="No"),Rates!$H$26,IF(AND(C209="B",'Claim Details'!$I$28&gt;=Rates!$J$14,'Claim Details'!$I$28&lt;=Rates!$J$15,'Claim Details'!$I$19="Yes"),Rates!$K$26,IF(AND(C209="B",'Claim Details'!$I$28&gt;=Rates!$J$14,'Claim Details'!$I$28&lt;=Rates!$J$15,'Claim Details'!$I$19="No"),Rates!$J$26,IF(AND(C209="C",'Claim Details'!$I$28&gt;=Rates!$D$14,'Claim Details'!$I$28&lt;=Rates!$D$15,'Claim Details'!$I$19="Yes"),Rates!$E$27,IF(AND(C209="C",'Claim Details'!$I$28&gt;=Rates!$D$14,'Claim Details'!$I$28&lt;=Rates!$D$15,'Claim Details'!$I$19="No"),Rates!$D$27,IF(AND(C209="C",'Claim Details'!$I$28&gt;=Rates!$F$14,'Claim Details'!$I$28&lt;=Rates!$F$15,'Claim Details'!$I$19="Yes"),Rates!$G$27,IF(AND(C209="C",'Claim Details'!$I$28&gt;=Rates!$F$14,'Claim Details'!$I$28&lt;=Rates!$F$15,'Claim Details'!$I$19="No"),Rates!$F$27,IF(AND(C209="C",'Claim Details'!$I$28&gt;=Rates!$H$14,'Claim Details'!$I$28&lt;=Rates!$H$15,'Claim Details'!$I$19="Yes"),Rates!$I$27,IF(AND(C209="C",'Claim Details'!$I$28&gt;=Rates!$H$14,'Claim Details'!$I$28&lt;=Rates!$H$15,'Claim Details'!$I$19="No"),Rates!$H$27,IF(AND(C209="C",'Claim Details'!$I$28&gt;=Rates!$J$14,'Claim Details'!$I$28&lt;=Rates!$J$15,'Claim Details'!$I$19="Yes"),Rates!$K$27,IF(AND(C209="C",'Claim Details'!$I$28&gt;=Rates!$J$14,'Claim Details'!$I$28&lt;=Rates!$J$15,'Claim Details'!$I$19="No"),Rates!$J$27,"£0.00"))))))))))))))))))))))))</f>
        <v>£0.00</v>
      </c>
      <c r="AZ209" s="189" t="str">
        <f>IF(AND(C209="A",'Claim Details'!$I$28&gt;=Rates!$D$14,'Claim Details'!$I$28&lt;=Rates!$D$15,'Claim Details'!$I$19="Yes"),Rates!$E$20,IF(AND(C209="A",'Claim Details'!$I$28&gt;=Rates!$D$14,'Claim Details'!$I$28&lt;=Rates!$D$15,'Claim Details'!$I$19="No"),Rates!$D$20,IF(AND(C209="A",'Claim Details'!$I$28&gt;=Rates!$F$14,'Claim Details'!$I$28&lt;=Rates!$F$15,'Claim Details'!$I$19="Yes"),Rates!$G$20,IF(AND(C209="A",'Claim Details'!$I$28&gt;=Rates!$F$14,'Claim Details'!$I$28&lt;=Rates!$F$15,'Claim Details'!$I$19="No"),Rates!$F$20,IF(AND(C209="A",'Claim Details'!$I$28&gt;=Rates!$H$14,'Claim Details'!$I$28&lt;=Rates!$H$15,'Claim Details'!$I$19="Yes"),Rates!$I$20,IF(AND(C209="A",'Claim Details'!$I$28&gt;=Rates!$H$14,'Claim Details'!$I$28&lt;=Rates!$H$15,'Claim Details'!$I$19="No"),Rates!$H$20,IF(AND(C209="A",'Claim Details'!$I$28&gt;=Rates!$J$14,'Claim Details'!$I$28&lt;=Rates!$J$15,'Claim Details'!$I$19="Yes"),Rates!$K$20,IF(AND(C209="A",'Claim Details'!$I$28&gt;=Rates!$J$14,'Claim Details'!$I$28&lt;=Rates!$J$15,'Claim Details'!$I$19="No"),Rates!$J$20,IF(AND(C209="B",'Claim Details'!$I$28&gt;=Rates!$D$14,'Claim Details'!$I$28&lt;=Rates!$D$15,'Claim Details'!$I$19="Yes"),Rates!$E$21,IF(AND(C209="B",'Claim Details'!$I$28&gt;=Rates!$D$14,'Claim Details'!$I$28&lt;=Rates!$D$15,'Claim Details'!$I$19="No"),Rates!$D$21,IF(AND(C209="B",'Claim Details'!$I$28&gt;=Rates!$F$14,'Claim Details'!$I$28&lt;=Rates!$F$15,'Claim Details'!$I$19="Yes"),Rates!$G$21,IF(AND(C209="B",'Claim Details'!$I$28&gt;=Rates!$F$14,'Claim Details'!$I$28&lt;=Rates!$F$15,'Claim Details'!$I$19="No"),Rates!$F$21,IF(AND(C209="B",'Claim Details'!$I$28&gt;=Rates!$H$14,'Claim Details'!$I$28&lt;=Rates!$H$15,'Claim Details'!$I$19="Yes"),Rates!$I$21,IF(AND(C209="B",'Claim Details'!$I$28&gt;=Rates!$H$14,'Claim Details'!$I$28&lt;=Rates!$H$15,'Claim Details'!$I$19="No"),Rates!$H$21,IF(AND(C209="B",'Claim Details'!$I$28&gt;=Rates!$J$14,'Claim Details'!$I$28&lt;=Rates!$J$15,'Claim Details'!$I$19="Yes"),Rates!$K$21,IF(AND(C209="B",'Claim Details'!$I$28&gt;=Rates!$J$14,'Claim Details'!$I$28&lt;=Rates!$J$15,'Claim Details'!$I$19="No"),Rates!$J$21,"£0.00"))))))))))))))))</f>
        <v>£0.00</v>
      </c>
      <c r="BA209" s="189" t="str">
        <f>IF(AND(C209="A",'Claim Details'!$I$28&gt;=Rates!$D$14,'Claim Details'!$I$28&lt;=Rates!$D$15,'Claim Details'!$I$19="Yes"),Rates!$E$22,IF(AND(C209="A",'Claim Details'!$I$28&gt;=Rates!$D$14,'Claim Details'!$I$28&lt;=Rates!$D$15,'Claim Details'!$I$19="No"),Rates!$D$22,IF(AND(C209="A",'Claim Details'!$I$28&gt;=Rates!$F$14,'Claim Details'!$I$28&lt;=Rates!$F$15,'Claim Details'!$I$19="Yes"),Rates!$G$22,IF(AND(C209="A",'Claim Details'!$I$28&gt;=Rates!$F$14,'Claim Details'!$I$28&lt;=Rates!$F$15,'Claim Details'!$I$19="No"),Rates!$F$22,IF(AND(C209="A",'Claim Details'!$I$28&gt;=Rates!$H$14,'Claim Details'!$I$28&lt;=Rates!$H$15,'Claim Details'!$I$19="Yes"),Rates!$I$22,IF(AND(C209="A",'Claim Details'!$I$28&gt;=Rates!$H$14,'Claim Details'!$I$28&lt;=Rates!$H$15,'Claim Details'!$I$19="No"),Rates!$H$22,IF(AND(C209="A",'Claim Details'!$I$28&gt;=Rates!$J$14,'Claim Details'!$I$28&lt;=Rates!$J$15,'Claim Details'!$I$19="Yes"),Rates!$K$22,IF(AND(C209="A",'Claim Details'!$I$28&gt;=Rates!$J$14,'Claim Details'!$I$28&lt;=Rates!$J$15,'Claim Details'!$I$19="No"),Rates!$J$22,IF(AND(C209="B",'Claim Details'!$I$28&gt;=Rates!$D$14,'Claim Details'!$I$28&lt;=Rates!$D$15,'Claim Details'!$I$19="Yes"),Rates!$E$23,IF(AND(C209="B",'Claim Details'!$I$28&gt;=Rates!$D$14,'Claim Details'!$I$28&lt;=Rates!$D$15,'Claim Details'!$I$19="No"),Rates!$D$23,IF(AND(C209="B",'Claim Details'!$I$28&gt;=Rates!$F$14,'Claim Details'!$I$28&lt;=Rates!$F$15,'Claim Details'!$I$19="Yes"),Rates!$G$23,IF(AND(C209="B",'Claim Details'!$I$28&gt;=Rates!$F$14,'Claim Details'!$I$28&lt;=Rates!$F$15,'Claim Details'!$I$19="No"),Rates!$F$23,IF(AND(C209="B",'Claim Details'!$I$28&gt;=Rates!$H$14,'Claim Details'!$I$28&lt;=Rates!$H$15,'Claim Details'!$I$19="Yes"),Rates!$I$23,IF(AND(C209="B",'Claim Details'!$I$28&gt;=Rates!$H$14,'Claim Details'!$I$28&lt;=Rates!$H$15,'Claim Details'!$I$19="No"),Rates!$H$23,IF(AND(C209="B",'Claim Details'!$I$28&gt;=Rates!$J$14,'Claim Details'!$I$28&lt;=Rates!$J$15,'Claim Details'!$I$19="Yes"),Rates!$K$23,IF(AND(C209="B",'Claim Details'!$I$28&gt;=Rates!$J$14,'Claim Details'!$I$28&lt;=Rates!$J$15,'Claim Details'!$I$19="No"),Rates!$J$23,IF(AND(C209="C",'Claim Details'!$I$28&gt;=Rates!$D$14,'Claim Details'!$I$28&lt;=Rates!$D$15,'Claim Details'!$I$19="Yes"),Rates!$E$24,IF(AND(C209="C",'Claim Details'!$I$28&gt;=Rates!$D$14,'Claim Details'!$I$28&lt;=Rates!$D$15,'Claim Details'!$I$19="No"),Rates!$D$24,IF(AND(C209="C",'Claim Details'!$I$28&gt;=Rates!$F$14,'Claim Details'!$I$28&lt;=Rates!$F$15,'Claim Details'!$I$19="Yes"),Rates!$G$24,IF(AND(C209="C",'Claim Details'!$I$28&gt;=Rates!$F$14,'Claim Details'!$I$28&lt;=Rates!$F$15,'Claim Details'!$I$19="No"),Rates!$F$24,IF(AND(C209="C",'Claim Details'!$I$28&gt;=Rates!$H$14,'Claim Details'!$I$28&lt;=Rates!$H$15,'Claim Details'!$I$19="Yes"),Rates!$I$24,IF(AND(C209="C",'Claim Details'!$I$28&gt;=Rates!$H$14,'Claim Details'!$I$28&lt;=Rates!$H$15,'Claim Details'!$I$19="No"),Rates!$H$24,IF(AND(C209="C",'Claim Details'!$I$28&gt;=Rates!$J$14,'Claim Details'!$I$28&lt;=Rates!$J$15,'Claim Details'!$I$19="Yes"),Rates!$K$24,IF(AND(C209="C",'Claim Details'!$I$28&gt;=Rates!$J$14,'Claim Details'!$I$28&lt;=Rates!$J$15,'Claim Details'!$I$19="No"),Rates!$J$24,"£0.00"))))))))))))))))))))))))</f>
        <v>£0.00</v>
      </c>
      <c r="BB209" s="189" t="str">
        <f t="shared" si="57"/>
        <v>£0.00</v>
      </c>
      <c r="BC209" s="1"/>
      <c r="BD209" s="189" t="str">
        <f>IF(AND(AE209="A",'Claim Details'!$I$28&gt;=Rates!$D$14,'Claim Details'!$I$28&lt;=Rates!$D$15,'Claim Details'!$I$19="Yes"),Rates!$J$17,IF(AND(AE209="A",'Claim Details'!$I$28&gt;=Rates!$D$14,'Claim Details'!$I$28&lt;=Rates!$D$15,'Claim Details'!$I$19="No"),Rates!$D$17,IF(AND(AE209="A",'Claim Details'!$I$28&gt;=Rates!$F$14,'Claim Details'!$I$28&lt;=Rates!$F$15,'Claim Details'!$I$19="Yes"),Rates!$G$17,IF(AND(AE209="A",'Claim Details'!$I$28&gt;=Rates!$F$14,'Claim Details'!$I$28&lt;=Rates!$F$15,'Claim Details'!$I$19="No"),Rates!$F$17,IF(AND(AE209="A",'Claim Details'!$I$28&gt;=Rates!$H$14,'Claim Details'!$I$28&lt;=Rates!$H$15,'Claim Details'!$I$19="Yes"),Rates!$I$17,IF(AND(AE209="A",'Claim Details'!$I$28&gt;=Rates!$H$14,'Claim Details'!$I$28&lt;=Rates!$H$15,'Claim Details'!$I$19="No"),Rates!$H$17,IF(AND(AE209="A",'Claim Details'!$I$28&gt;=Rates!$J$14,'Claim Details'!$I$28&lt;=Rates!$J$15,'Claim Details'!$I$19="Yes"),Rates!$K$17,IF(AND(AE209="A",'Claim Details'!$I$28&gt;=Rates!$J$14,'Claim Details'!$I$28&lt;=Rates!$J$15,'Claim Details'!$I$19="No"),Rates!$J$17,IF(AND(AE209="B",'Claim Details'!$I$28&gt;=Rates!$D$14,'Claim Details'!$I$28&lt;=Rates!$D$15,'Claim Details'!$I$19="Yes"),Rates!$E$18,IF(AND(AE209="B",'Claim Details'!$I$28&gt;=Rates!$D$14,'Claim Details'!$I$28&lt;=Rates!$D$15,'Claim Details'!$I$19="No"),Rates!$D$18,IF(AND(AE209="B",'Claim Details'!$I$28&gt;=Rates!$F$14,'Claim Details'!$I$28&lt;=Rates!$F$15,'Claim Details'!$I$19="Yes"),Rates!$G$18,IF(AND(AE209="B",'Claim Details'!$I$28&gt;=Rates!$F$14,'Claim Details'!$I$28&lt;=Rates!$F$15,'Claim Details'!$I$19="No"),Rates!$F$18,IF(AND(AE209="B",'Claim Details'!$I$28&gt;=Rates!$H$14,'Claim Details'!$I$28&lt;=Rates!$H$15,'Claim Details'!$I$19="Yes"),Rates!$I$18,IF(AND(AE209="B",'Claim Details'!$I$28&gt;=Rates!$H$14,'Claim Details'!$I$28&lt;=Rates!$H$15,'Claim Details'!$I$19="No"),Rates!$H$18,IF(AND(AE209="B",'Claim Details'!$I$28&gt;=Rates!$J$14,'Claim Details'!$I$28&lt;=Rates!$J$15,'Claim Details'!$I$19="Yes"),Rates!$K$18,IF(AND(AE209="B",'Claim Details'!$I$28&gt;=Rates!$J$14,'Claim Details'!$I$28&lt;=Rates!$J$15,'Claim Details'!$I$19="No"),Rates!$J$18,IF(AND(AE209="C",'Claim Details'!$I$28&gt;=Rates!$D$14,'Claim Details'!$I$28&lt;=Rates!$D$15,'Claim Details'!$I$19="Yes"),Rates!$E$19,IF(AND(AE209="C",'Claim Details'!$I$28&gt;=Rates!$D$14,'Claim Details'!$I$28&lt;=Rates!$D$15,'Claim Details'!$I$19="No"),Rates!$D$19,IF(AND(AE209="C",'Claim Details'!$I$28&gt;=Rates!$F$14,'Claim Details'!$I$28&lt;=Rates!$F$15,'Claim Details'!$I$19="Yes"),Rates!$G$19,IF(AND(AE209="C",'Claim Details'!$I$28&gt;=Rates!$F$14,'Claim Details'!$I$28&lt;=Rates!$F$15,'Claim Details'!$I$19="No"),Rates!$F$19,IF(AND(AE209="C",'Claim Details'!$I$28&gt;=Rates!$H$14,'Claim Details'!$I$28&lt;=Rates!$H$15,'Claim Details'!$I$19="Yes"),Rates!$I$19,IF(AND(AE209="C",'Claim Details'!$I$28&gt;=Rates!$H$14,'Claim Details'!$I$28&lt;=Rates!$H$15,'Claim Details'!$I$19="No"),Rates!$H$19,IF(AND(AE209="C",'Claim Details'!$I$28&gt;=Rates!$J$14,'Claim Details'!$I$28&lt;=Rates!$J$15,'Claim Details'!$I$19="Yes"),Rates!$K$19,IF(AND(AE209="C",'Claim Details'!$I$28&gt;=Rates!$J$14,'Claim Details'!$I$28&lt;=Rates!$J$15,'Claim Details'!$I$19="No"),Rates!$J$19,"£0.00"))))))))))))))))))))))))</f>
        <v>£0.00</v>
      </c>
      <c r="BE209" s="189" t="str">
        <f>IF(AND(AE209="A",'Claim Details'!$I$28&gt;=Rates!$D$14,'Claim Details'!$I$28&lt;=Rates!$D$15,'Claim Details'!$I$19="Yes"),Rates!$J$25,IF(AND(AE209="A",'Claim Details'!$I$28&gt;=Rates!$D$14,'Claim Details'!$I$28&lt;=Rates!$D$15,'Claim Details'!$I$19="No"),Rates!$D$25,IF(AND(AE209="A",'Claim Details'!$I$28&gt;=Rates!$F$14,'Claim Details'!$I$28&lt;=Rates!$F$15,'Claim Details'!$I$19="Yes"),Rates!$G$25,IF(AND(AE209="A",'Claim Details'!$I$28&gt;=Rates!$F$14,'Claim Details'!$I$28&lt;=Rates!$F$15,'Claim Details'!$I$19="No"),Rates!$F$25,IF(AND(AE209="A",'Claim Details'!$I$28&gt;=Rates!$H$14,'Claim Details'!$I$28&lt;=Rates!$H$15,'Claim Details'!$I$19="Yes"),Rates!$I$25,IF(AND(AE209="A",'Claim Details'!$I$28&gt;=Rates!$H$14,'Claim Details'!$I$28&lt;=Rates!$H$15,'Claim Details'!$I$19="No"),Rates!$H$25,IF(AND(AE209="A",'Claim Details'!$I$28&gt;=Rates!$J$14,'Claim Details'!$I$28&lt;=Rates!$J$15,'Claim Details'!$I$19="Yes"),Rates!$K$25,IF(AND(AE209="A",'Claim Details'!$I$28&gt;=Rates!$J$14,'Claim Details'!$I$28&lt;=Rates!$J$15,'Claim Details'!$I$19="No"),Rates!$J$25,IF(AND(AE209="B",'Claim Details'!$I$28&gt;=Rates!$D$14,'Claim Details'!$I$28&lt;=Rates!$D$15,'Claim Details'!$I$19="Yes"),Rates!$E$26,IF(AND(AE209="B",'Claim Details'!$I$28&gt;=Rates!$D$14,'Claim Details'!$I$28&lt;=Rates!$D$15,'Claim Details'!$I$19="No"),Rates!$D$26,IF(AND(AE209="B",'Claim Details'!$I$28&gt;=Rates!$F$14,'Claim Details'!$I$28&lt;=Rates!$F$15,'Claim Details'!$I$19="Yes"),Rates!$G$26,IF(AND(AE209="B",'Claim Details'!$I$28&gt;=Rates!$F$14,'Claim Details'!$I$28&lt;=Rates!$F$15,'Claim Details'!$I$19="No"),Rates!$F$26,IF(AND(AE209="B",'Claim Details'!$I$28&gt;=Rates!$H$14,'Claim Details'!$I$28&lt;=Rates!$H$15,'Claim Details'!$I$19="Yes"),Rates!$I$26,IF(AND(AE209="B",'Claim Details'!$I$28&gt;=Rates!$H$14,'Claim Details'!$I$28&lt;=Rates!$H$15,'Claim Details'!$I$19="No"),Rates!$H$26,IF(AND(AE209="B",'Claim Details'!$I$28&gt;=Rates!$J$14,'Claim Details'!$I$28&lt;=Rates!$J$15,'Claim Details'!$I$19="Yes"),Rates!$K$26,IF(AND(AE209="B",'Claim Details'!$I$28&gt;=Rates!$J$14,'Claim Details'!$I$28&lt;=Rates!$J$15,'Claim Details'!$I$19="No"),Rates!$J$26,IF(AND(AE209="C",'Claim Details'!$I$28&gt;=Rates!$D$14,'Claim Details'!$I$28&lt;=Rates!$D$15,'Claim Details'!$I$19="Yes"),Rates!$E$27,IF(AND(AE209="C",'Claim Details'!$I$28&gt;=Rates!$D$14,'Claim Details'!$I$28&lt;=Rates!$D$15,'Claim Details'!$I$19="No"),Rates!$D$27,IF(AND(AE209="C",'Claim Details'!$I$28&gt;=Rates!$F$14,'Claim Details'!$I$28&lt;=Rates!$F$15,'Claim Details'!$I$19="Yes"),Rates!$G$27,IF(AND(AE209="C",'Claim Details'!$I$28&gt;=Rates!$F$14,'Claim Details'!$I$28&lt;=Rates!$F$15,'Claim Details'!$I$19="No"),Rates!$F$27,IF(AND(AE209="C",'Claim Details'!$I$28&gt;=Rates!$H$14,'Claim Details'!$I$28&lt;=Rates!$H$15,'Claim Details'!$I$19="Yes"),Rates!$I$27,IF(AND(AE209="C",'Claim Details'!$I$28&gt;=Rates!$H$14,'Claim Details'!$I$28&lt;=Rates!$H$15,'Claim Details'!$I$19="No"),Rates!$H$27,IF(AND(AE209="C",'Claim Details'!$I$28&gt;=Rates!$J$14,'Claim Details'!$I$28&lt;=Rates!$J$15,'Claim Details'!$I$19="Yes"),Rates!$K$27,IF(AND(AE209="C",'Claim Details'!$I$28&gt;=Rates!$J$14,'Claim Details'!$I$28&lt;=Rates!$J$15,'Claim Details'!$I$19="No"),Rates!$J$27,"£0.00"))))))))))))))))))))))))</f>
        <v>£0.00</v>
      </c>
      <c r="BF209" s="189" t="str">
        <f>IF(AND(AE209="A",'Claim Details'!$I$28&gt;=Rates!$D$14,'Claim Details'!$I$28&lt;=Rates!$D$15,'Claim Details'!$I$19="Yes"),Rates!$E$20,IF(AND(AE209="A",'Claim Details'!$I$28&gt;=Rates!$D$14,'Claim Details'!$I$28&lt;=Rates!$D$15,'Claim Details'!$I$19="No"),Rates!$D$20,IF(AND(AE209="A",'Claim Details'!$I$28&gt;=Rates!$F$14,'Claim Details'!$I$28&lt;=Rates!$F$15,'Claim Details'!$I$19="Yes"),Rates!$G$20,IF(AND(AE209="A",'Claim Details'!$I$28&gt;=Rates!$F$14,'Claim Details'!$I$28&lt;=Rates!$F$15,'Claim Details'!$I$19="No"),Rates!$F$20,IF(AND(AE209="A",'Claim Details'!$I$28&gt;=Rates!$H$14,'Claim Details'!$I$28&lt;=Rates!$H$15,'Claim Details'!$I$19="Yes"),Rates!$I$20,IF(AND(AE209="A",'Claim Details'!$I$28&gt;=Rates!$H$14,'Claim Details'!$I$28&lt;=Rates!$H$15,'Claim Details'!$I$19="No"),Rates!$H$20,IF(AND(AE209="A",'Claim Details'!$I$28&gt;=Rates!$J$14,'Claim Details'!$I$28&lt;=Rates!$J$15,'Claim Details'!$I$19="Yes"),Rates!$K$20,IF(AND(AE209="A",'Claim Details'!$I$28&gt;=Rates!$J$14,'Claim Details'!$I$28&lt;=Rates!$J$15,'Claim Details'!$I$19="No"),Rates!$J$20,IF(AND(AE209="B",'Claim Details'!$I$28&gt;=Rates!$D$14,'Claim Details'!$I$28&lt;=Rates!$D$15,'Claim Details'!$I$19="Yes"),Rates!$E$21,IF(AND(AE209="B",'Claim Details'!$I$28&gt;=Rates!$D$14,'Claim Details'!$I$28&lt;=Rates!$D$15,'Claim Details'!$I$19="No"),Rates!$D$21,IF(AND(AE209="B",'Claim Details'!$I$28&gt;=Rates!$F$14,'Claim Details'!$I$28&lt;=Rates!$F$15,'Claim Details'!$I$19="Yes"),Rates!$G$21,IF(AND(AE209="B",'Claim Details'!$I$28&gt;=Rates!$F$14,'Claim Details'!$I$28&lt;=Rates!$F$15,'Claim Details'!$I$19="No"),Rates!$F$21,IF(AND(AE209="B",'Claim Details'!$I$28&gt;=Rates!$H$14,'Claim Details'!$I$28&lt;=Rates!$H$15,'Claim Details'!$I$19="Yes"),Rates!$I$21,IF(AND(AE209="B",'Claim Details'!$I$28&gt;=Rates!$H$14,'Claim Details'!$I$28&lt;=Rates!$H$15,'Claim Details'!$I$19="No"),Rates!$H$21,IF(AND(AE209="B",'Claim Details'!$I$28&gt;=Rates!$J$14,'Claim Details'!$I$28&lt;=Rates!$J$15,'Claim Details'!$I$19="Yes"),Rates!$K$21,IF(AND(AE209="B",'Claim Details'!$I$28&gt;=Rates!$J$14,'Claim Details'!$I$28&lt;=Rates!$J$15,'Claim Details'!$I$19="No"),Rates!$J$21,"£0.00"))))))))))))))))</f>
        <v>£0.00</v>
      </c>
      <c r="BG209" s="189" t="str">
        <f>IF(AND(AE209="A",'Claim Details'!$I$28&gt;=Rates!$D$14,'Claim Details'!$I$28&lt;=Rates!$D$15,'Claim Details'!$I$19="Yes"),Rates!$E$22,IF(AND(AE209="A",'Claim Details'!$I$28&gt;=Rates!$D$14,'Claim Details'!$I$28&lt;=Rates!$D$15,'Claim Details'!$I$19="No"),Rates!$D$22,IF(AND(AE209="A",'Claim Details'!$I$28&gt;=Rates!$F$14,'Claim Details'!$I$28&lt;=Rates!$F$15,'Claim Details'!$I$19="Yes"),Rates!$G$22,IF(AND(AE209="A",'Claim Details'!$I$28&gt;=Rates!$F$14,'Claim Details'!$I$28&lt;=Rates!$F$15,'Claim Details'!$I$19="No"),Rates!$F$22,IF(AND(AE209="A",'Claim Details'!$I$28&gt;=Rates!$H$14,'Claim Details'!$I$28&lt;=Rates!$H$15,'Claim Details'!$I$19="Yes"),Rates!$I$22,IF(AND(AE209="A",'Claim Details'!$I$28&gt;=Rates!$H$14,'Claim Details'!$I$28&lt;=Rates!$H$15,'Claim Details'!$I$19="No"),Rates!$H$22,IF(AND(AE209="A",'Claim Details'!$I$28&gt;=Rates!$J$14,'Claim Details'!$I$28&lt;=Rates!$J$15,'Claim Details'!$I$19="Yes"),Rates!$K$22,IF(AND(AE209="A",'Claim Details'!$I$28&gt;=Rates!$J$14,'Claim Details'!$I$28&lt;=Rates!$J$15,'Claim Details'!$I$19="No"),Rates!$J$22,IF(AND(AE209="B",'Claim Details'!$I$28&gt;=Rates!$D$14,'Claim Details'!$I$28&lt;=Rates!$D$15,'Claim Details'!$I$19="Yes"),Rates!$E$23,IF(AND(AE209="B",'Claim Details'!$I$28&gt;=Rates!$D$14,'Claim Details'!$I$28&lt;=Rates!$D$15,'Claim Details'!$I$19="No"),Rates!$D$23,IF(AND(AE209="B",'Claim Details'!$I$28&gt;=Rates!$F$14,'Claim Details'!$I$28&lt;=Rates!$F$15,'Claim Details'!$I$19="Yes"),Rates!$G$23,IF(AND(AE209="B",'Claim Details'!$I$28&gt;=Rates!$F$14,'Claim Details'!$I$28&lt;=Rates!$F$15,'Claim Details'!$I$19="No"),Rates!$F$23,IF(AND(AE209="B",'Claim Details'!$I$28&gt;=Rates!$H$14,'Claim Details'!$I$28&lt;=Rates!$H$15,'Claim Details'!$I$19="Yes"),Rates!$I$23,IF(AND(AE209="B",'Claim Details'!$I$28&gt;=Rates!$H$14,'Claim Details'!$I$28&lt;=Rates!$H$15,'Claim Details'!$I$19="No"),Rates!$H$23,IF(AND(AE209="B",'Claim Details'!$I$28&gt;=Rates!$J$14,'Claim Details'!$I$28&lt;=Rates!$J$15,'Claim Details'!$I$19="Yes"),Rates!$K$23,IF(AND(AE209="B",'Claim Details'!$I$28&gt;=Rates!$J$14,'Claim Details'!$I$28&lt;=Rates!$J$15,'Claim Details'!$I$19="No"),Rates!$J$23,IF(AND(AE209="C",'Claim Details'!$I$28&gt;=Rates!$D$14,'Claim Details'!$I$28&lt;=Rates!$D$15,'Claim Details'!$I$19="Yes"),Rates!$E$24,IF(AND(AE209="C",'Claim Details'!$I$28&gt;=Rates!$D$14,'Claim Details'!$I$28&lt;=Rates!$D$15,'Claim Details'!$I$19="No"),Rates!$D$24,IF(AND(AE209="C",'Claim Details'!$I$28&gt;=Rates!$F$14,'Claim Details'!$I$28&lt;=Rates!$F$15,'Claim Details'!$I$19="Yes"),Rates!$G$24,IF(AND(AE209="C",'Claim Details'!$I$28&gt;=Rates!$F$14,'Claim Details'!$I$28&lt;=Rates!$F$15,'Claim Details'!$I$19="No"),Rates!$F$24,IF(AND(AE209="C",'Claim Details'!$I$28&gt;=Rates!$H$14,'Claim Details'!$I$28&lt;=Rates!$H$15,'Claim Details'!$I$19="Yes"),Rates!$I$24,IF(AND(AE209="C",'Claim Details'!$I$28&gt;=Rates!$H$14,'Claim Details'!$I$28&lt;=Rates!$H$15,'Claim Details'!$I$19="No"),Rates!$H$24,IF(AND(AE209="C",'Claim Details'!$I$28&gt;=Rates!$J$14,'Claim Details'!$I$28&lt;=Rates!$J$15,'Claim Details'!$I$19="Yes"),Rates!$K$24,IF(AND(AE209="C",'Claim Details'!$I$28&gt;=Rates!$J$14,'Claim Details'!$I$28&lt;=Rates!$J$15,'Claim Details'!$I$19="No"),Rates!$J$24,"£0.00"))))))))))))))))))))))))</f>
        <v>£0.00</v>
      </c>
      <c r="BH209" s="189" t="str">
        <f t="shared" si="58"/>
        <v>£0.00</v>
      </c>
      <c r="BI209" s="189">
        <f t="shared" si="59"/>
        <v>0</v>
      </c>
      <c r="BO209" s="202" t="str">
        <f>IF(H209="","£0.00",IF(AP209="4","£0.00",IF(AP209="5","£0.00",IF(AP209="1","£0.00",((AQ209*H209)*'Claim Details'!$F$111)/100))))</f>
        <v>£0.00</v>
      </c>
      <c r="BP209" s="202" t="str">
        <f>IF(T209="","£0.00",IF(AP209="4","£0.00",IF(AP209="5","£0.00",IF(AP209="1","£0.00",((AR209*T209)*'Claim Details'!$N$111)/100))))</f>
        <v>£0.00</v>
      </c>
      <c r="BQ209" s="202" t="str">
        <f>IF(AI209="","£0.00",IF(AP209="4","£0.00",IF(AP209="5","£0.00",IF(AP209="1","£0.00",((BI209*AI209)*'Claim Details'!$W$111)/100))))</f>
        <v>£0.00</v>
      </c>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row>
    <row r="210" spans="1:97" ht="15">
      <c r="A210" s="145"/>
      <c r="B210" s="91"/>
      <c r="C210" s="96"/>
      <c r="D210" s="97"/>
      <c r="E210" s="98"/>
      <c r="F210" s="89"/>
      <c r="G210" s="99"/>
      <c r="H210" s="100"/>
      <c r="I210" s="221" t="str">
        <f t="shared" si="49"/>
        <v>£0.00</v>
      </c>
      <c r="J210" s="101"/>
      <c r="K210" s="100"/>
      <c r="L210" s="221" t="str">
        <f t="shared" si="50"/>
        <v>£0.00</v>
      </c>
      <c r="M210" s="101"/>
      <c r="N210" s="102"/>
      <c r="O210" s="145"/>
      <c r="P210" s="77"/>
      <c r="Q210" s="87"/>
      <c r="R210" s="87"/>
      <c r="S210" s="87"/>
      <c r="T210" s="149" t="str">
        <f t="shared" si="51"/>
        <v/>
      </c>
      <c r="U210" s="87" t="str">
        <f t="shared" si="60"/>
        <v/>
      </c>
      <c r="V210" s="87"/>
      <c r="W210" s="53" t="str">
        <f t="shared" si="52"/>
        <v>£0.00</v>
      </c>
      <c r="X210" s="53"/>
      <c r="Y210" s="87"/>
      <c r="Z210" s="78"/>
      <c r="AA210" s="79"/>
      <c r="AB210" s="160"/>
      <c r="AC210" s="98"/>
      <c r="AD210" s="225"/>
      <c r="AE210" s="235" t="str">
        <f t="shared" si="53"/>
        <v/>
      </c>
      <c r="AF210" s="87" t="str">
        <f t="shared" si="54"/>
        <v/>
      </c>
      <c r="AG210" s="53"/>
      <c r="AH210" s="224"/>
      <c r="AI210" s="226" t="str">
        <f t="shared" si="46"/>
        <v/>
      </c>
      <c r="AJ210" s="236" t="str">
        <f t="shared" si="55"/>
        <v>£0.00</v>
      </c>
      <c r="AK210" s="31"/>
      <c r="AL210" s="1"/>
      <c r="AM210" s="1"/>
      <c r="AN210" s="1"/>
      <c r="AO210" s="1"/>
      <c r="AP210" s="1" t="str">
        <f t="shared" si="47"/>
        <v/>
      </c>
      <c r="AQ210" s="27">
        <f t="shared" si="48"/>
        <v>0</v>
      </c>
      <c r="AR210" s="189">
        <f t="shared" si="56"/>
        <v>0</v>
      </c>
      <c r="AS210" s="190" t="str">
        <f>IF(AND(C210="A",'Claim Details'!$E$28&gt;=Rates!$D$14,'Claim Details'!$E$28&lt;=Rates!$D$15,'Claim Details'!$E$19="Yes"),Rates!$E$17,IF(AND(C210="A",'Claim Details'!$E$28&gt;=Rates!$D$14,'Claim Details'!$E$28&lt;=Rates!$D$15,'Claim Details'!$E$19="No"),Rates!$D$17,IF(AND(C210="A",'Claim Details'!$E$28&gt;=Rates!$F$14,'Claim Details'!$E$28&lt;=Rates!$F$15,'Claim Details'!$E$19="Yes"),Rates!$G$17,IF(AND(C210="A",'Claim Details'!$E$28&gt;=Rates!$F$14,'Claim Details'!$E$28&lt;=Rates!$F$15,'Claim Details'!$E$19="No"),Rates!$F$17,IF(AND(C210="A",'Claim Details'!$E$28&gt;=Rates!$H$14,'Claim Details'!$E$28&lt;=Rates!$H$15,'Claim Details'!$E$19="Yes"),Rates!$I$17,IF(AND(C210="A",'Claim Details'!$E$28&gt;=Rates!$H$14,'Claim Details'!$E$28&lt;=Rates!$H$15,'Claim Details'!$E$19="No"),Rates!$H$17,IF(AND(C210="A",'Claim Details'!$E$28&gt;=Rates!$J$14,'Claim Details'!$E$28&lt;=Rates!$J$15,'Claim Details'!$E$19="Yes"),Rates!$K$17,IF(AND(C210="A",'Claim Details'!$E$28&gt;=Rates!$J$14,'Claim Details'!$E$28&lt;=Rates!$J$15,'Claim Details'!$E$19="No"),Rates!$J$17,IF(AND(C210="B",'Claim Details'!$E$28&gt;=Rates!$D$14,'Claim Details'!$E$28&lt;=Rates!$D$15,'Claim Details'!$E$19="Yes"),Rates!$E$18,IF(AND(C210="B",'Claim Details'!$E$28&gt;=Rates!$D$14,'Claim Details'!$E$28&lt;=Rates!$D$15,'Claim Details'!$E$19="No"),Rates!$D$18,IF(AND(C210="B",'Claim Details'!$E$28&gt;=Rates!$F$14,'Claim Details'!$E$28&lt;=Rates!$F$15,'Claim Details'!$E$19="Yes"),Rates!$G$18,IF(AND(C210="B",'Claim Details'!$E$28&gt;=Rates!$F$14,'Claim Details'!$E$28&lt;=Rates!$F$15,'Claim Details'!$E$19="No"),Rates!$F$18,IF(AND(C210="B",'Claim Details'!$E$28&gt;=Rates!$H$14,'Claim Details'!$E$28&lt;=Rates!$H$15,'Claim Details'!$E$19="Yes"),Rates!$I$18,IF(AND(C210="B",'Claim Details'!$E$28&gt;=Rates!$H$14,'Claim Details'!$E$28&lt;=Rates!$H$15,'Claim Details'!$E$19="No"),Rates!$H$18,IF(AND(C210="B",'Claim Details'!$E$28&gt;=Rates!$J$14,'Claim Details'!$E$28&lt;=Rates!$J$15,'Claim Details'!$E$19="Yes"),Rates!$K$18,IF(AND(C210="B",'Claim Details'!$E$28&gt;=Rates!$J$14,'Claim Details'!$E$28&lt;=Rates!$J$15,'Claim Details'!$E$19="No"),Rates!$J$18,IF(AND(C210="C",'Claim Details'!$E$28&gt;=Rates!$D$14,'Claim Details'!$E$28&lt;=Rates!$D$15,'Claim Details'!$E$19="Yes"),Rates!$E$19,IF(AND(C210="C",'Claim Details'!$E$28&gt;=Rates!$D$14,'Claim Details'!$E$28&lt;=Rates!$D$15,'Claim Details'!$E$19="No"),Rates!$D$19,IF(AND(C210="C",'Claim Details'!$E$28&gt;=Rates!$F$14,'Claim Details'!$E$28&lt;=Rates!$F$15,'Claim Details'!$E$19="Yes"),Rates!$G$19,IF(AND(C210="C",'Claim Details'!$E$28&gt;=Rates!$F$14,'Claim Details'!$E$28&lt;=Rates!$F$15,'Claim Details'!$E$19="No"),Rates!$F$19,IF(AND(C210="C",'Claim Details'!$E$28&gt;=Rates!$H$14,'Claim Details'!$E$28&lt;=Rates!$H$15,'Claim Details'!$E$19="Yes"),Rates!$I$19,IF(AND(C210="C",'Claim Details'!$E$28&gt;=Rates!$H$14,'Claim Details'!$E$28&lt;=Rates!$H$15,'Claim Details'!$E$19="No"),Rates!$H$19,IF(AND(C210="C",'Claim Details'!$E$28&gt;=Rates!$J$14,'Claim Details'!$E$28&lt;=Rates!$J$15,'Claim Details'!$E$19="Yes"),Rates!$K$19,IF(AND(C210="C",'Claim Details'!$E$28&gt;=Rates!$J$14,'Claim Details'!$E$28&lt;=Rates!$J$15,'Claim Details'!$E$19="No"),Rates!$J$19,"£0.00"))))))))))))))))))))))))</f>
        <v>£0.00</v>
      </c>
      <c r="AT210" s="189" t="str">
        <f>IF(AND(C210="A",'Claim Details'!$E$28&gt;=Rates!$D$14,'Claim Details'!$E$28&lt;=Rates!$D$15,'Claim Details'!$E$19="Yes"),Rates!$E$25,IF(AND(C210="A",'Claim Details'!$E$28&gt;=Rates!$D$14,'Claim Details'!$E$28&lt;=Rates!$D$15,'Claim Details'!$E$19="No"),Rates!$D$25,IF(AND(C210="A",'Claim Details'!$E$28&gt;=Rates!$F$14,'Claim Details'!$E$28&lt;=Rates!$F$15,'Claim Details'!$E$19="Yes"),Rates!$G$25,IF(AND(C210="A",'Claim Details'!$E$28&gt;=Rates!$F$14,'Claim Details'!$E$28&lt;=Rates!$F$15,'Claim Details'!$E$19="No"),Rates!$F$25,IF(AND(C210="A",'Claim Details'!$E$28&gt;=Rates!$H$14,'Claim Details'!$E$28&lt;=Rates!$H$15,'Claim Details'!$E$19="Yes"),Rates!$I$25,IF(AND(C210="A",'Claim Details'!$E$28&gt;=Rates!$H$14,'Claim Details'!$E$28&lt;=Rates!$H$15,'Claim Details'!$E$19="No"),Rates!$H$25,IF(AND(C210="A",'Claim Details'!$E$28&gt;=Rates!$J$14,'Claim Details'!$E$28&lt;=Rates!$J$15,'Claim Details'!$E$19="Yes"),Rates!$K$25,IF(AND(C210="A",'Claim Details'!$E$28&gt;=Rates!$J$14,'Claim Details'!$E$28&lt;=Rates!$J$15,'Claim Details'!$E$19="No"),Rates!$J$25,IF(AND(C210="B",'Claim Details'!$E$28&gt;=Rates!$D$14,'Claim Details'!$E$28&lt;=Rates!$D$15,'Claim Details'!$E$19="Yes"),Rates!$E$26,IF(AND(C210="B",'Claim Details'!$E$28&gt;=Rates!$D$14,'Claim Details'!$E$28&lt;=Rates!$D$15,'Claim Details'!$E$19="No"),Rates!$D$26,IF(AND(C210="B",'Claim Details'!$E$28&gt;=Rates!$F$14,'Claim Details'!$E$28&lt;=Rates!$F$15,'Claim Details'!$E$19="Yes"),Rates!$G$26,IF(AND(C210="B",'Claim Details'!$E$28&gt;=Rates!$F$14,'Claim Details'!$E$28&lt;=Rates!$F$15,'Claim Details'!$E$19="No"),Rates!$F$26,IF(AND(C210="B",'Claim Details'!$E$28&gt;=Rates!$H$14,'Claim Details'!$E$28&lt;=Rates!$H$15,'Claim Details'!$E$19="Yes"),Rates!$I$26,IF(AND(C210="B",'Claim Details'!$E$28&gt;=Rates!$H$14,'Claim Details'!$E$28&lt;=Rates!$H$15,'Claim Details'!$E$19="No"),Rates!$H$26,IF(AND(C210="B",'Claim Details'!$E$28&gt;=Rates!$J$14,'Claim Details'!$E$28&lt;=Rates!$J$15,'Claim Details'!$E$19="Yes"),Rates!$K$26,IF(AND(C210="B",'Claim Details'!$E$28&gt;=Rates!$J$14,'Claim Details'!$E$28&lt;=Rates!$J$15,'Claim Details'!$E$19="No"),Rates!$J$26,IF(AND(C210="C",'Claim Details'!$E$28&gt;=Rates!$D$14,'Claim Details'!$E$28&lt;=Rates!$D$15,'Claim Details'!$E$19="Yes"),Rates!$E$27,IF(AND(C210="C",'Claim Details'!$E$28&gt;=Rates!$D$14,'Claim Details'!$E$28&lt;=Rates!$D$15,'Claim Details'!$E$19="No"),Rates!$D$27,IF(AND(C210="C",'Claim Details'!$E$28&gt;=Rates!$F$14,'Claim Details'!$E$28&lt;=Rates!$F$15,'Claim Details'!$E$19="Yes"),Rates!$G$27,IF(AND(C210="C",'Claim Details'!$E$28&gt;=Rates!$F$14,'Claim Details'!$E$28&lt;=Rates!$F$15,'Claim Details'!$E$19="No"),Rates!$F$27,IF(AND(C210="C",'Claim Details'!$E$28&gt;=Rates!$H$14,'Claim Details'!$E$28&lt;=Rates!$H$15,'Claim Details'!$E$19="Yes"),Rates!$I$27,IF(AND(C210="C",'Claim Details'!$E$28&gt;=Rates!$H$14,'Claim Details'!$E$28&lt;=Rates!$H$15,'Claim Details'!$E$19="No"),Rates!$H$27,IF(AND(C210="C",'Claim Details'!$E$28&gt;=Rates!$J$14,'Claim Details'!$E$28&lt;=Rates!$J$15,'Claim Details'!$E$19="Yes"),Rates!$K$27,IF(AND(C210="C",'Claim Details'!$E$28&gt;=Rates!$J$14,'Claim Details'!$E$28&lt;=Rates!$J$15,'Claim Details'!$E$19="No"),Rates!$J$27,"£0.00"))))))))))))))))))))))))</f>
        <v>£0.00</v>
      </c>
      <c r="AU210" s="191" t="str">
        <f>IF(AND(C210="A",'Claim Details'!$E$28&gt;=Rates!$D$14,'Claim Details'!$E$28&lt;=Rates!$D$15,'Claim Details'!$E$19="Yes"),Rates!$E$20,IF(AND(C210="A",'Claim Details'!$E$28&gt;=Rates!$D$14,'Claim Details'!$E$28&lt;=Rates!$D$15,'Claim Details'!$E$19="No"),Rates!$D$20,IF(AND(C210="A",'Claim Details'!$E$28&gt;=Rates!$F$14,'Claim Details'!$E$28&lt;=Rates!$F$15,'Claim Details'!$E$19="Yes"),Rates!$G$20,IF(AND(C210="A",'Claim Details'!$E$28&gt;=Rates!$F$14,'Claim Details'!$E$28&lt;=Rates!$F$15,'Claim Details'!$E$19="No"),Rates!$F$20,IF(AND(C210="A",'Claim Details'!$E$28&gt;=Rates!$H$14,'Claim Details'!$E$28&lt;=Rates!$H$15,'Claim Details'!$E$19="Yes"),Rates!$I$20,IF(AND(C210="A",'Claim Details'!$E$28&gt;=Rates!$H$14,'Claim Details'!$E$28&lt;=Rates!$H$15,'Claim Details'!$E$19="No"),Rates!$H$20,IF(AND(C210="A",'Claim Details'!$E$28&gt;=Rates!$J$14,'Claim Details'!$E$28&lt;=Rates!$J$15,'Claim Details'!$E$19="Yes"),Rates!$K$20,IF(AND(C210="A",'Claim Details'!$E$28&gt;=Rates!$J$14,'Claim Details'!$E$28&lt;=Rates!$J$15,'Claim Details'!$E$19="No"),Rates!$J$20,IF(AND(C210="B",'Claim Details'!$E$28&gt;=Rates!$D$14,'Claim Details'!$E$28&lt;=Rates!$D$15,'Claim Details'!$E$19="Yes"),Rates!$E$21,IF(AND(C210="B",'Claim Details'!$E$28&gt;=Rates!$D$14,'Claim Details'!$E$28&lt;=Rates!$D$15,'Claim Details'!$E$19="No"),Rates!$D$21,IF(AND(C210="B",'Claim Details'!$E$28&gt;=Rates!$F$14,'Claim Details'!$E$28&lt;=Rates!$F$15,'Claim Details'!$E$19="Yes"),Rates!$G$21,IF(AND(C210="B",'Claim Details'!$E$28&gt;=Rates!$F$14,'Claim Details'!$E$28&lt;=Rates!$F$15,'Claim Details'!$E$19="No"),Rates!$F$21,IF(AND(C210="B",'Claim Details'!$E$28&gt;=Rates!$H$14,'Claim Details'!$E$28&lt;=Rates!$H$15,'Claim Details'!$E$19="Yes"),Rates!$I$21,IF(AND(C210="B",'Claim Details'!$E$28&gt;=Rates!$H$14,'Claim Details'!$E$28&lt;=Rates!$H$15,'Claim Details'!$E$19="No"),Rates!$H$21,IF(AND(C210="B",'Claim Details'!$E$28&gt;=Rates!$J$14,'Claim Details'!$E$28&lt;=Rates!$J$15,'Claim Details'!$E$19="Yes"),Rates!$K$21,IF(AND(C210="B",'Claim Details'!$E$28&gt;=Rates!$J$14,'Claim Details'!$E$28&lt;=Rates!$J$15,'Claim Details'!$E$19="No"),Rates!$J$21,"£0.00"))))))))))))))))</f>
        <v>£0.00</v>
      </c>
      <c r="AV210" s="191" t="str">
        <f>IF(AND(C210="A",'Claim Details'!$E$28&gt;=Rates!$D$14,'Claim Details'!$E$28&lt;=Rates!$D$15,'Claim Details'!$E$19="Yes"),Rates!$E$22,IF(AND(C210="A",'Claim Details'!$E$28&gt;=Rates!$D$14,'Claim Details'!$E$28&lt;=Rates!$D$15,'Claim Details'!$E$19="No"),Rates!$D$22,IF(AND(C210="A",'Claim Details'!$E$28&gt;=Rates!$F$14,'Claim Details'!$E$28&lt;=Rates!$F$15,'Claim Details'!$E$19="Yes"),Rates!$G$22,IF(AND(C210="A",'Claim Details'!$E$28&gt;=Rates!$F$14,'Claim Details'!$E$28&lt;=Rates!$F$15,'Claim Details'!$E$19="No"),Rates!$F$22,IF(AND(C210="A",'Claim Details'!$E$28&gt;=Rates!$H$14,'Claim Details'!$E$28&lt;=Rates!$H$15,'Claim Details'!$E$19="Yes"),Rates!$I$22,IF(AND(C210="A",'Claim Details'!$E$28&gt;=Rates!$H$14,'Claim Details'!$E$28&lt;=Rates!$H$15,'Claim Details'!$E$19="No"),Rates!$H$22,IF(AND(C210="A",'Claim Details'!$E$28&gt;=Rates!$J$14,'Claim Details'!$E$28&lt;=Rates!$J$15,'Claim Details'!$E$19="Yes"),Rates!$K$22,IF(AND(C210="A",'Claim Details'!$E$28&gt;=Rates!$J$14,'Claim Details'!$E$28&lt;=Rates!$J$15,'Claim Details'!$E$19="No"),Rates!$J$22,IF(AND(C210="B",'Claim Details'!$E$28&gt;=Rates!$D$14,'Claim Details'!$E$28&lt;=Rates!$D$15,'Claim Details'!$E$19="Yes"),Rates!$E$23,IF(AND(C210="B",'Claim Details'!$E$28&gt;=Rates!$D$14,'Claim Details'!$E$28&lt;=Rates!$D$15,'Claim Details'!$E$19="No"),Rates!$D$23,IF(AND(C210="B",'Claim Details'!$E$28&gt;=Rates!$F$14,'Claim Details'!$E$28&lt;=Rates!$F$15,'Claim Details'!$E$19="Yes"),Rates!$G$23,IF(AND(C210="B",'Claim Details'!$E$28&gt;=Rates!$F$14,'Claim Details'!$E$28&lt;=Rates!$F$15,'Claim Details'!$E$19="No"),Rates!$F$23,IF(AND(C210="B",'Claim Details'!$E$28&gt;=Rates!$H$14,'Claim Details'!$E$28&lt;=Rates!$H$15,'Claim Details'!$E$19="Yes"),Rates!$I$23,IF(AND(C210="B",'Claim Details'!$E$28&gt;=Rates!$H$14,'Claim Details'!$E$28&lt;=Rates!$H$15,'Claim Details'!$E$19="No"),Rates!$H$23,IF(AND(C210="B",'Claim Details'!$E$28&gt;=Rates!$J$14,'Claim Details'!$E$28&lt;=Rates!$J$15,'Claim Details'!$E$19="Yes"),Rates!$K$23,IF(AND(C210="B",'Claim Details'!$E$28&gt;=Rates!$J$14,'Claim Details'!$E$28&lt;=Rates!$J$15,'Claim Details'!$E$19="No"),Rates!$J$23,IF(AND(C210="C",'Claim Details'!$E$28&gt;=Rates!$D$14,'Claim Details'!$E$28&lt;=Rates!$D$15,'Claim Details'!$E$19="Yes"),Rates!$E$24,IF(AND(C210="C",'Claim Details'!$E$28&gt;=Rates!$D$14,'Claim Details'!$E$28&lt;=Rates!$D$15,'Claim Details'!$E$19="No"),Rates!$D$24,IF(AND(C210="C",'Claim Details'!$E$28&gt;=Rates!$F$14,'Claim Details'!$E$28&lt;=Rates!$F$15,'Claim Details'!$E$19="Yes"),Rates!$G$24,IF(AND(C210="C",'Claim Details'!$E$28&gt;=Rates!$F$14,'Claim Details'!$E$28&lt;=Rates!$F$15,'Claim Details'!$E$19="No"),Rates!$F$24,IF(AND(C210="C",'Claim Details'!$E$28&gt;=Rates!$H$14,'Claim Details'!$E$28&lt;=Rates!$H$15,'Claim Details'!$E$19="Yes"),Rates!$I$24,IF(AND(C210="C",'Claim Details'!$E$28&gt;=Rates!$H$14,'Claim Details'!$E$28&lt;=Rates!$H$15,'Claim Details'!$E$19="No"),Rates!$H$24,IF(AND(C210="C",'Claim Details'!$E$28&gt;=Rates!$J$14,'Claim Details'!$E$28&lt;=Rates!$J$15,'Claim Details'!$E$19="Yes"),Rates!$K$24,IF(AND(C210="C",'Claim Details'!$E$28&gt;=Rates!$J$14,'Claim Details'!$E$28&lt;=Rates!$J$15,'Claim Details'!$E$19="No"),Rates!$J$24,"£0.00"))))))))))))))))))))))))</f>
        <v>£0.00</v>
      </c>
      <c r="AW210" s="1"/>
      <c r="AX210" s="189" t="str">
        <f>IF(AND(U210="A",'Claim Details'!$I$28&gt;=Rates!$D$14,'Claim Details'!$I$28&lt;=Rates!$D$15,'Claim Details'!$I$19="Yes"),Rates!$J$17,IF(AND(U210="A",'Claim Details'!$I$28&gt;=Rates!$D$14,'Claim Details'!$I$28&lt;=Rates!$D$15,'Claim Details'!$I$19="No"),Rates!$D$17,IF(AND(U210="A",'Claim Details'!$I$28&gt;=Rates!$F$14,'Claim Details'!$I$28&lt;=Rates!$F$15,'Claim Details'!$I$19="Yes"),Rates!$G$17,IF(AND(U210="A",'Claim Details'!$I$28&gt;=Rates!$F$14,'Claim Details'!$I$28&lt;=Rates!$F$15,'Claim Details'!$I$19="No"),Rates!$F$17,IF(AND(U210="A",'Claim Details'!$I$28&gt;=Rates!$H$14,'Claim Details'!$I$28&lt;=Rates!$H$15,'Claim Details'!$I$19="Yes"),Rates!$I$17,IF(AND(U210="A",'Claim Details'!$I$28&gt;=Rates!$H$14,'Claim Details'!$I$28&lt;=Rates!$H$15,'Claim Details'!$I$19="No"),Rates!$H$17,IF(AND(U210="A",'Claim Details'!$I$28&gt;=Rates!$J$14,'Claim Details'!$I$28&lt;=Rates!$J$15,'Claim Details'!$I$19="Yes"),Rates!$K$17,IF(AND(U210="A",'Claim Details'!$I$28&gt;=Rates!$J$14,'Claim Details'!$I$28&lt;=Rates!$J$15,'Claim Details'!$I$19="No"),Rates!$J$17,IF(AND(U210="B",'Claim Details'!$I$28&gt;=Rates!$D$14,'Claim Details'!$I$28&lt;=Rates!$D$15,'Claim Details'!$I$19="Yes"),Rates!$E$18,IF(AND(U210="B",'Claim Details'!$I$28&gt;=Rates!$D$14,'Claim Details'!$I$28&lt;=Rates!$D$15,'Claim Details'!$I$19="No"),Rates!$D$18,IF(AND(U210="B",'Claim Details'!$I$28&gt;=Rates!$F$14,'Claim Details'!$I$28&lt;=Rates!$F$15,'Claim Details'!$I$19="Yes"),Rates!$G$18,IF(AND(U210="B",'Claim Details'!$I$28&gt;=Rates!$F$14,'Claim Details'!$I$28&lt;=Rates!$F$15,'Claim Details'!$I$19="No"),Rates!$F$18,IF(AND(U210="B",'Claim Details'!$I$28&gt;=Rates!$H$14,'Claim Details'!$I$28&lt;=Rates!$H$15,'Claim Details'!$I$19="Yes"),Rates!$I$18,IF(AND(U210="B",'Claim Details'!$I$28&gt;=Rates!$H$14,'Claim Details'!$I$28&lt;=Rates!$H$15,'Claim Details'!$I$19="No"),Rates!$H$18,IF(AND(U210="B",'Claim Details'!$I$28&gt;=Rates!$J$14,'Claim Details'!$I$28&lt;=Rates!$J$15,'Claim Details'!$I$19="Yes"),Rates!$K$18,IF(AND(U210="B",'Claim Details'!$I$28&gt;=Rates!$J$14,'Claim Details'!$I$28&lt;=Rates!$J$15,'Claim Details'!$I$19="No"),Rates!$J$18,IF(AND(U210="C",'Claim Details'!$I$28&gt;=Rates!$D$14,'Claim Details'!$I$28&lt;=Rates!$D$15,'Claim Details'!$I$19="Yes"),Rates!$E$19,IF(AND(U210="C",'Claim Details'!$I$28&gt;=Rates!$D$14,'Claim Details'!$I$28&lt;=Rates!$D$15,'Claim Details'!$I$19="No"),Rates!$D$19,IF(AND(U210="C",'Claim Details'!$I$28&gt;=Rates!$F$14,'Claim Details'!$I$28&lt;=Rates!$F$15,'Claim Details'!$I$19="Yes"),Rates!$G$19,IF(AND(U210="C",'Claim Details'!$I$28&gt;=Rates!$F$14,'Claim Details'!$I$28&lt;=Rates!$F$15,'Claim Details'!$I$19="No"),Rates!$F$19,IF(AND(U210="C",'Claim Details'!$I$28&gt;=Rates!$H$14,'Claim Details'!$I$28&lt;=Rates!$H$15,'Claim Details'!$I$19="Yes"),Rates!$I$19,IF(AND(U210="C",'Claim Details'!$I$28&gt;=Rates!$H$14,'Claim Details'!$I$28&lt;=Rates!$H$15,'Claim Details'!$I$19="No"),Rates!$H$19,IF(AND(U210="C",'Claim Details'!$I$28&gt;=Rates!$J$14,'Claim Details'!$I$28&lt;=Rates!$J$15,'Claim Details'!$I$19="Yes"),Rates!$K$19,IF(AND(U210="C",'Claim Details'!$I$28&gt;=Rates!$J$14,'Claim Details'!$I$28&lt;=Rates!$J$15,'Claim Details'!$I$19="No"),Rates!$J$19,"£0.00"))))))))))))))))))))))))</f>
        <v>£0.00</v>
      </c>
      <c r="AY210" s="189" t="str">
        <f>IF(AND(C210="A",'Claim Details'!$I$28&gt;=Rates!$D$14,'Claim Details'!$I$28&lt;=Rates!$D$15,'Claim Details'!$I$19="Yes"),Rates!$J$25,IF(AND(C210="A",'Claim Details'!$I$28&gt;=Rates!$D$14,'Claim Details'!$I$28&lt;=Rates!$D$15,'Claim Details'!$I$19="No"),Rates!$D$25,IF(AND(C210="A",'Claim Details'!$I$28&gt;=Rates!$F$14,'Claim Details'!$I$28&lt;=Rates!$F$15,'Claim Details'!$I$19="Yes"),Rates!$G$25,IF(AND(C210="A",'Claim Details'!$I$28&gt;=Rates!$F$14,'Claim Details'!$I$28&lt;=Rates!$F$15,'Claim Details'!$I$19="No"),Rates!$F$25,IF(AND(C210="A",'Claim Details'!$I$28&gt;=Rates!$H$14,'Claim Details'!$I$28&lt;=Rates!$H$15,'Claim Details'!$I$19="Yes"),Rates!$I$25,IF(AND(C210="A",'Claim Details'!$I$28&gt;=Rates!$H$14,'Claim Details'!$I$28&lt;=Rates!$H$15,'Claim Details'!$I$19="No"),Rates!$H$25,IF(AND(C210="A",'Claim Details'!$I$28&gt;=Rates!$J$14,'Claim Details'!$I$28&lt;=Rates!$J$15,'Claim Details'!$I$19="Yes"),Rates!$K$25,IF(AND(C210="A",'Claim Details'!$I$28&gt;=Rates!$J$14,'Claim Details'!$I$28&lt;=Rates!$J$15,'Claim Details'!$I$19="No"),Rates!$J$25,IF(AND(C210="B",'Claim Details'!$I$28&gt;=Rates!$D$14,'Claim Details'!$I$28&lt;=Rates!$D$15,'Claim Details'!$I$19="Yes"),Rates!$E$26,IF(AND(C210="B",'Claim Details'!$I$28&gt;=Rates!$D$14,'Claim Details'!$I$28&lt;=Rates!$D$15,'Claim Details'!$I$19="No"),Rates!$D$26,IF(AND(C210="B",'Claim Details'!$I$28&gt;=Rates!$F$14,'Claim Details'!$I$28&lt;=Rates!$F$15,'Claim Details'!$I$19="Yes"),Rates!$G$26,IF(AND(C210="B",'Claim Details'!$I$28&gt;=Rates!$F$14,'Claim Details'!$I$28&lt;=Rates!$F$15,'Claim Details'!$I$19="No"),Rates!$F$26,IF(AND(C210="B",'Claim Details'!$I$28&gt;=Rates!$H$14,'Claim Details'!$I$28&lt;=Rates!$H$15,'Claim Details'!$I$19="Yes"),Rates!$I$26,IF(AND(C210="B",'Claim Details'!$I$28&gt;=Rates!$H$14,'Claim Details'!$I$28&lt;=Rates!$H$15,'Claim Details'!$I$19="No"),Rates!$H$26,IF(AND(C210="B",'Claim Details'!$I$28&gt;=Rates!$J$14,'Claim Details'!$I$28&lt;=Rates!$J$15,'Claim Details'!$I$19="Yes"),Rates!$K$26,IF(AND(C210="B",'Claim Details'!$I$28&gt;=Rates!$J$14,'Claim Details'!$I$28&lt;=Rates!$J$15,'Claim Details'!$I$19="No"),Rates!$J$26,IF(AND(C210="C",'Claim Details'!$I$28&gt;=Rates!$D$14,'Claim Details'!$I$28&lt;=Rates!$D$15,'Claim Details'!$I$19="Yes"),Rates!$E$27,IF(AND(C210="C",'Claim Details'!$I$28&gt;=Rates!$D$14,'Claim Details'!$I$28&lt;=Rates!$D$15,'Claim Details'!$I$19="No"),Rates!$D$27,IF(AND(C210="C",'Claim Details'!$I$28&gt;=Rates!$F$14,'Claim Details'!$I$28&lt;=Rates!$F$15,'Claim Details'!$I$19="Yes"),Rates!$G$27,IF(AND(C210="C",'Claim Details'!$I$28&gt;=Rates!$F$14,'Claim Details'!$I$28&lt;=Rates!$F$15,'Claim Details'!$I$19="No"),Rates!$F$27,IF(AND(C210="C",'Claim Details'!$I$28&gt;=Rates!$H$14,'Claim Details'!$I$28&lt;=Rates!$H$15,'Claim Details'!$I$19="Yes"),Rates!$I$27,IF(AND(C210="C",'Claim Details'!$I$28&gt;=Rates!$H$14,'Claim Details'!$I$28&lt;=Rates!$H$15,'Claim Details'!$I$19="No"),Rates!$H$27,IF(AND(C210="C",'Claim Details'!$I$28&gt;=Rates!$J$14,'Claim Details'!$I$28&lt;=Rates!$J$15,'Claim Details'!$I$19="Yes"),Rates!$K$27,IF(AND(C210="C",'Claim Details'!$I$28&gt;=Rates!$J$14,'Claim Details'!$I$28&lt;=Rates!$J$15,'Claim Details'!$I$19="No"),Rates!$J$27,"£0.00"))))))))))))))))))))))))</f>
        <v>£0.00</v>
      </c>
      <c r="AZ210" s="189" t="str">
        <f>IF(AND(C210="A",'Claim Details'!$I$28&gt;=Rates!$D$14,'Claim Details'!$I$28&lt;=Rates!$D$15,'Claim Details'!$I$19="Yes"),Rates!$E$20,IF(AND(C210="A",'Claim Details'!$I$28&gt;=Rates!$D$14,'Claim Details'!$I$28&lt;=Rates!$D$15,'Claim Details'!$I$19="No"),Rates!$D$20,IF(AND(C210="A",'Claim Details'!$I$28&gt;=Rates!$F$14,'Claim Details'!$I$28&lt;=Rates!$F$15,'Claim Details'!$I$19="Yes"),Rates!$G$20,IF(AND(C210="A",'Claim Details'!$I$28&gt;=Rates!$F$14,'Claim Details'!$I$28&lt;=Rates!$F$15,'Claim Details'!$I$19="No"),Rates!$F$20,IF(AND(C210="A",'Claim Details'!$I$28&gt;=Rates!$H$14,'Claim Details'!$I$28&lt;=Rates!$H$15,'Claim Details'!$I$19="Yes"),Rates!$I$20,IF(AND(C210="A",'Claim Details'!$I$28&gt;=Rates!$H$14,'Claim Details'!$I$28&lt;=Rates!$H$15,'Claim Details'!$I$19="No"),Rates!$H$20,IF(AND(C210="A",'Claim Details'!$I$28&gt;=Rates!$J$14,'Claim Details'!$I$28&lt;=Rates!$J$15,'Claim Details'!$I$19="Yes"),Rates!$K$20,IF(AND(C210="A",'Claim Details'!$I$28&gt;=Rates!$J$14,'Claim Details'!$I$28&lt;=Rates!$J$15,'Claim Details'!$I$19="No"),Rates!$J$20,IF(AND(C210="B",'Claim Details'!$I$28&gt;=Rates!$D$14,'Claim Details'!$I$28&lt;=Rates!$D$15,'Claim Details'!$I$19="Yes"),Rates!$E$21,IF(AND(C210="B",'Claim Details'!$I$28&gt;=Rates!$D$14,'Claim Details'!$I$28&lt;=Rates!$D$15,'Claim Details'!$I$19="No"),Rates!$D$21,IF(AND(C210="B",'Claim Details'!$I$28&gt;=Rates!$F$14,'Claim Details'!$I$28&lt;=Rates!$F$15,'Claim Details'!$I$19="Yes"),Rates!$G$21,IF(AND(C210="B",'Claim Details'!$I$28&gt;=Rates!$F$14,'Claim Details'!$I$28&lt;=Rates!$F$15,'Claim Details'!$I$19="No"),Rates!$F$21,IF(AND(C210="B",'Claim Details'!$I$28&gt;=Rates!$H$14,'Claim Details'!$I$28&lt;=Rates!$H$15,'Claim Details'!$I$19="Yes"),Rates!$I$21,IF(AND(C210="B",'Claim Details'!$I$28&gt;=Rates!$H$14,'Claim Details'!$I$28&lt;=Rates!$H$15,'Claim Details'!$I$19="No"),Rates!$H$21,IF(AND(C210="B",'Claim Details'!$I$28&gt;=Rates!$J$14,'Claim Details'!$I$28&lt;=Rates!$J$15,'Claim Details'!$I$19="Yes"),Rates!$K$21,IF(AND(C210="B",'Claim Details'!$I$28&gt;=Rates!$J$14,'Claim Details'!$I$28&lt;=Rates!$J$15,'Claim Details'!$I$19="No"),Rates!$J$21,"£0.00"))))))))))))))))</f>
        <v>£0.00</v>
      </c>
      <c r="BA210" s="189" t="str">
        <f>IF(AND(C210="A",'Claim Details'!$I$28&gt;=Rates!$D$14,'Claim Details'!$I$28&lt;=Rates!$D$15,'Claim Details'!$I$19="Yes"),Rates!$E$22,IF(AND(C210="A",'Claim Details'!$I$28&gt;=Rates!$D$14,'Claim Details'!$I$28&lt;=Rates!$D$15,'Claim Details'!$I$19="No"),Rates!$D$22,IF(AND(C210="A",'Claim Details'!$I$28&gt;=Rates!$F$14,'Claim Details'!$I$28&lt;=Rates!$F$15,'Claim Details'!$I$19="Yes"),Rates!$G$22,IF(AND(C210="A",'Claim Details'!$I$28&gt;=Rates!$F$14,'Claim Details'!$I$28&lt;=Rates!$F$15,'Claim Details'!$I$19="No"),Rates!$F$22,IF(AND(C210="A",'Claim Details'!$I$28&gt;=Rates!$H$14,'Claim Details'!$I$28&lt;=Rates!$H$15,'Claim Details'!$I$19="Yes"),Rates!$I$22,IF(AND(C210="A",'Claim Details'!$I$28&gt;=Rates!$H$14,'Claim Details'!$I$28&lt;=Rates!$H$15,'Claim Details'!$I$19="No"),Rates!$H$22,IF(AND(C210="A",'Claim Details'!$I$28&gt;=Rates!$J$14,'Claim Details'!$I$28&lt;=Rates!$J$15,'Claim Details'!$I$19="Yes"),Rates!$K$22,IF(AND(C210="A",'Claim Details'!$I$28&gt;=Rates!$J$14,'Claim Details'!$I$28&lt;=Rates!$J$15,'Claim Details'!$I$19="No"),Rates!$J$22,IF(AND(C210="B",'Claim Details'!$I$28&gt;=Rates!$D$14,'Claim Details'!$I$28&lt;=Rates!$D$15,'Claim Details'!$I$19="Yes"),Rates!$E$23,IF(AND(C210="B",'Claim Details'!$I$28&gt;=Rates!$D$14,'Claim Details'!$I$28&lt;=Rates!$D$15,'Claim Details'!$I$19="No"),Rates!$D$23,IF(AND(C210="B",'Claim Details'!$I$28&gt;=Rates!$F$14,'Claim Details'!$I$28&lt;=Rates!$F$15,'Claim Details'!$I$19="Yes"),Rates!$G$23,IF(AND(C210="B",'Claim Details'!$I$28&gt;=Rates!$F$14,'Claim Details'!$I$28&lt;=Rates!$F$15,'Claim Details'!$I$19="No"),Rates!$F$23,IF(AND(C210="B",'Claim Details'!$I$28&gt;=Rates!$H$14,'Claim Details'!$I$28&lt;=Rates!$H$15,'Claim Details'!$I$19="Yes"),Rates!$I$23,IF(AND(C210="B",'Claim Details'!$I$28&gt;=Rates!$H$14,'Claim Details'!$I$28&lt;=Rates!$H$15,'Claim Details'!$I$19="No"),Rates!$H$23,IF(AND(C210="B",'Claim Details'!$I$28&gt;=Rates!$J$14,'Claim Details'!$I$28&lt;=Rates!$J$15,'Claim Details'!$I$19="Yes"),Rates!$K$23,IF(AND(C210="B",'Claim Details'!$I$28&gt;=Rates!$J$14,'Claim Details'!$I$28&lt;=Rates!$J$15,'Claim Details'!$I$19="No"),Rates!$J$23,IF(AND(C210="C",'Claim Details'!$I$28&gt;=Rates!$D$14,'Claim Details'!$I$28&lt;=Rates!$D$15,'Claim Details'!$I$19="Yes"),Rates!$E$24,IF(AND(C210="C",'Claim Details'!$I$28&gt;=Rates!$D$14,'Claim Details'!$I$28&lt;=Rates!$D$15,'Claim Details'!$I$19="No"),Rates!$D$24,IF(AND(C210="C",'Claim Details'!$I$28&gt;=Rates!$F$14,'Claim Details'!$I$28&lt;=Rates!$F$15,'Claim Details'!$I$19="Yes"),Rates!$G$24,IF(AND(C210="C",'Claim Details'!$I$28&gt;=Rates!$F$14,'Claim Details'!$I$28&lt;=Rates!$F$15,'Claim Details'!$I$19="No"),Rates!$F$24,IF(AND(C210="C",'Claim Details'!$I$28&gt;=Rates!$H$14,'Claim Details'!$I$28&lt;=Rates!$H$15,'Claim Details'!$I$19="Yes"),Rates!$I$24,IF(AND(C210="C",'Claim Details'!$I$28&gt;=Rates!$H$14,'Claim Details'!$I$28&lt;=Rates!$H$15,'Claim Details'!$I$19="No"),Rates!$H$24,IF(AND(C210="C",'Claim Details'!$I$28&gt;=Rates!$J$14,'Claim Details'!$I$28&lt;=Rates!$J$15,'Claim Details'!$I$19="Yes"),Rates!$K$24,IF(AND(C210="C",'Claim Details'!$I$28&gt;=Rates!$J$14,'Claim Details'!$I$28&lt;=Rates!$J$15,'Claim Details'!$I$19="No"),Rates!$J$24,"£0.00"))))))))))))))))))))))))</f>
        <v>£0.00</v>
      </c>
      <c r="BB210" s="189" t="str">
        <f t="shared" si="57"/>
        <v>£0.00</v>
      </c>
      <c r="BC210" s="1"/>
      <c r="BD210" s="189" t="str">
        <f>IF(AND(AE210="A",'Claim Details'!$I$28&gt;=Rates!$D$14,'Claim Details'!$I$28&lt;=Rates!$D$15,'Claim Details'!$I$19="Yes"),Rates!$J$17,IF(AND(AE210="A",'Claim Details'!$I$28&gt;=Rates!$D$14,'Claim Details'!$I$28&lt;=Rates!$D$15,'Claim Details'!$I$19="No"),Rates!$D$17,IF(AND(AE210="A",'Claim Details'!$I$28&gt;=Rates!$F$14,'Claim Details'!$I$28&lt;=Rates!$F$15,'Claim Details'!$I$19="Yes"),Rates!$G$17,IF(AND(AE210="A",'Claim Details'!$I$28&gt;=Rates!$F$14,'Claim Details'!$I$28&lt;=Rates!$F$15,'Claim Details'!$I$19="No"),Rates!$F$17,IF(AND(AE210="A",'Claim Details'!$I$28&gt;=Rates!$H$14,'Claim Details'!$I$28&lt;=Rates!$H$15,'Claim Details'!$I$19="Yes"),Rates!$I$17,IF(AND(AE210="A",'Claim Details'!$I$28&gt;=Rates!$H$14,'Claim Details'!$I$28&lt;=Rates!$H$15,'Claim Details'!$I$19="No"),Rates!$H$17,IF(AND(AE210="A",'Claim Details'!$I$28&gt;=Rates!$J$14,'Claim Details'!$I$28&lt;=Rates!$J$15,'Claim Details'!$I$19="Yes"),Rates!$K$17,IF(AND(AE210="A",'Claim Details'!$I$28&gt;=Rates!$J$14,'Claim Details'!$I$28&lt;=Rates!$J$15,'Claim Details'!$I$19="No"),Rates!$J$17,IF(AND(AE210="B",'Claim Details'!$I$28&gt;=Rates!$D$14,'Claim Details'!$I$28&lt;=Rates!$D$15,'Claim Details'!$I$19="Yes"),Rates!$E$18,IF(AND(AE210="B",'Claim Details'!$I$28&gt;=Rates!$D$14,'Claim Details'!$I$28&lt;=Rates!$D$15,'Claim Details'!$I$19="No"),Rates!$D$18,IF(AND(AE210="B",'Claim Details'!$I$28&gt;=Rates!$F$14,'Claim Details'!$I$28&lt;=Rates!$F$15,'Claim Details'!$I$19="Yes"),Rates!$G$18,IF(AND(AE210="B",'Claim Details'!$I$28&gt;=Rates!$F$14,'Claim Details'!$I$28&lt;=Rates!$F$15,'Claim Details'!$I$19="No"),Rates!$F$18,IF(AND(AE210="B",'Claim Details'!$I$28&gt;=Rates!$H$14,'Claim Details'!$I$28&lt;=Rates!$H$15,'Claim Details'!$I$19="Yes"),Rates!$I$18,IF(AND(AE210="B",'Claim Details'!$I$28&gt;=Rates!$H$14,'Claim Details'!$I$28&lt;=Rates!$H$15,'Claim Details'!$I$19="No"),Rates!$H$18,IF(AND(AE210="B",'Claim Details'!$I$28&gt;=Rates!$J$14,'Claim Details'!$I$28&lt;=Rates!$J$15,'Claim Details'!$I$19="Yes"),Rates!$K$18,IF(AND(AE210="B",'Claim Details'!$I$28&gt;=Rates!$J$14,'Claim Details'!$I$28&lt;=Rates!$J$15,'Claim Details'!$I$19="No"),Rates!$J$18,IF(AND(AE210="C",'Claim Details'!$I$28&gt;=Rates!$D$14,'Claim Details'!$I$28&lt;=Rates!$D$15,'Claim Details'!$I$19="Yes"),Rates!$E$19,IF(AND(AE210="C",'Claim Details'!$I$28&gt;=Rates!$D$14,'Claim Details'!$I$28&lt;=Rates!$D$15,'Claim Details'!$I$19="No"),Rates!$D$19,IF(AND(AE210="C",'Claim Details'!$I$28&gt;=Rates!$F$14,'Claim Details'!$I$28&lt;=Rates!$F$15,'Claim Details'!$I$19="Yes"),Rates!$G$19,IF(AND(AE210="C",'Claim Details'!$I$28&gt;=Rates!$F$14,'Claim Details'!$I$28&lt;=Rates!$F$15,'Claim Details'!$I$19="No"),Rates!$F$19,IF(AND(AE210="C",'Claim Details'!$I$28&gt;=Rates!$H$14,'Claim Details'!$I$28&lt;=Rates!$H$15,'Claim Details'!$I$19="Yes"),Rates!$I$19,IF(AND(AE210="C",'Claim Details'!$I$28&gt;=Rates!$H$14,'Claim Details'!$I$28&lt;=Rates!$H$15,'Claim Details'!$I$19="No"),Rates!$H$19,IF(AND(AE210="C",'Claim Details'!$I$28&gt;=Rates!$J$14,'Claim Details'!$I$28&lt;=Rates!$J$15,'Claim Details'!$I$19="Yes"),Rates!$K$19,IF(AND(AE210="C",'Claim Details'!$I$28&gt;=Rates!$J$14,'Claim Details'!$I$28&lt;=Rates!$J$15,'Claim Details'!$I$19="No"),Rates!$J$19,"£0.00"))))))))))))))))))))))))</f>
        <v>£0.00</v>
      </c>
      <c r="BE210" s="189" t="str">
        <f>IF(AND(AE210="A",'Claim Details'!$I$28&gt;=Rates!$D$14,'Claim Details'!$I$28&lt;=Rates!$D$15,'Claim Details'!$I$19="Yes"),Rates!$J$25,IF(AND(AE210="A",'Claim Details'!$I$28&gt;=Rates!$D$14,'Claim Details'!$I$28&lt;=Rates!$D$15,'Claim Details'!$I$19="No"),Rates!$D$25,IF(AND(AE210="A",'Claim Details'!$I$28&gt;=Rates!$F$14,'Claim Details'!$I$28&lt;=Rates!$F$15,'Claim Details'!$I$19="Yes"),Rates!$G$25,IF(AND(AE210="A",'Claim Details'!$I$28&gt;=Rates!$F$14,'Claim Details'!$I$28&lt;=Rates!$F$15,'Claim Details'!$I$19="No"),Rates!$F$25,IF(AND(AE210="A",'Claim Details'!$I$28&gt;=Rates!$H$14,'Claim Details'!$I$28&lt;=Rates!$H$15,'Claim Details'!$I$19="Yes"),Rates!$I$25,IF(AND(AE210="A",'Claim Details'!$I$28&gt;=Rates!$H$14,'Claim Details'!$I$28&lt;=Rates!$H$15,'Claim Details'!$I$19="No"),Rates!$H$25,IF(AND(AE210="A",'Claim Details'!$I$28&gt;=Rates!$J$14,'Claim Details'!$I$28&lt;=Rates!$J$15,'Claim Details'!$I$19="Yes"),Rates!$K$25,IF(AND(AE210="A",'Claim Details'!$I$28&gt;=Rates!$J$14,'Claim Details'!$I$28&lt;=Rates!$J$15,'Claim Details'!$I$19="No"),Rates!$J$25,IF(AND(AE210="B",'Claim Details'!$I$28&gt;=Rates!$D$14,'Claim Details'!$I$28&lt;=Rates!$D$15,'Claim Details'!$I$19="Yes"),Rates!$E$26,IF(AND(AE210="B",'Claim Details'!$I$28&gt;=Rates!$D$14,'Claim Details'!$I$28&lt;=Rates!$D$15,'Claim Details'!$I$19="No"),Rates!$D$26,IF(AND(AE210="B",'Claim Details'!$I$28&gt;=Rates!$F$14,'Claim Details'!$I$28&lt;=Rates!$F$15,'Claim Details'!$I$19="Yes"),Rates!$G$26,IF(AND(AE210="B",'Claim Details'!$I$28&gt;=Rates!$F$14,'Claim Details'!$I$28&lt;=Rates!$F$15,'Claim Details'!$I$19="No"),Rates!$F$26,IF(AND(AE210="B",'Claim Details'!$I$28&gt;=Rates!$H$14,'Claim Details'!$I$28&lt;=Rates!$H$15,'Claim Details'!$I$19="Yes"),Rates!$I$26,IF(AND(AE210="B",'Claim Details'!$I$28&gt;=Rates!$H$14,'Claim Details'!$I$28&lt;=Rates!$H$15,'Claim Details'!$I$19="No"),Rates!$H$26,IF(AND(AE210="B",'Claim Details'!$I$28&gt;=Rates!$J$14,'Claim Details'!$I$28&lt;=Rates!$J$15,'Claim Details'!$I$19="Yes"),Rates!$K$26,IF(AND(AE210="B",'Claim Details'!$I$28&gt;=Rates!$J$14,'Claim Details'!$I$28&lt;=Rates!$J$15,'Claim Details'!$I$19="No"),Rates!$J$26,IF(AND(AE210="C",'Claim Details'!$I$28&gt;=Rates!$D$14,'Claim Details'!$I$28&lt;=Rates!$D$15,'Claim Details'!$I$19="Yes"),Rates!$E$27,IF(AND(AE210="C",'Claim Details'!$I$28&gt;=Rates!$D$14,'Claim Details'!$I$28&lt;=Rates!$D$15,'Claim Details'!$I$19="No"),Rates!$D$27,IF(AND(AE210="C",'Claim Details'!$I$28&gt;=Rates!$F$14,'Claim Details'!$I$28&lt;=Rates!$F$15,'Claim Details'!$I$19="Yes"),Rates!$G$27,IF(AND(AE210="C",'Claim Details'!$I$28&gt;=Rates!$F$14,'Claim Details'!$I$28&lt;=Rates!$F$15,'Claim Details'!$I$19="No"),Rates!$F$27,IF(AND(AE210="C",'Claim Details'!$I$28&gt;=Rates!$H$14,'Claim Details'!$I$28&lt;=Rates!$H$15,'Claim Details'!$I$19="Yes"),Rates!$I$27,IF(AND(AE210="C",'Claim Details'!$I$28&gt;=Rates!$H$14,'Claim Details'!$I$28&lt;=Rates!$H$15,'Claim Details'!$I$19="No"),Rates!$H$27,IF(AND(AE210="C",'Claim Details'!$I$28&gt;=Rates!$J$14,'Claim Details'!$I$28&lt;=Rates!$J$15,'Claim Details'!$I$19="Yes"),Rates!$K$27,IF(AND(AE210="C",'Claim Details'!$I$28&gt;=Rates!$J$14,'Claim Details'!$I$28&lt;=Rates!$J$15,'Claim Details'!$I$19="No"),Rates!$J$27,"£0.00"))))))))))))))))))))))))</f>
        <v>£0.00</v>
      </c>
      <c r="BF210" s="189" t="str">
        <f>IF(AND(AE210="A",'Claim Details'!$I$28&gt;=Rates!$D$14,'Claim Details'!$I$28&lt;=Rates!$D$15,'Claim Details'!$I$19="Yes"),Rates!$E$20,IF(AND(AE210="A",'Claim Details'!$I$28&gt;=Rates!$D$14,'Claim Details'!$I$28&lt;=Rates!$D$15,'Claim Details'!$I$19="No"),Rates!$D$20,IF(AND(AE210="A",'Claim Details'!$I$28&gt;=Rates!$F$14,'Claim Details'!$I$28&lt;=Rates!$F$15,'Claim Details'!$I$19="Yes"),Rates!$G$20,IF(AND(AE210="A",'Claim Details'!$I$28&gt;=Rates!$F$14,'Claim Details'!$I$28&lt;=Rates!$F$15,'Claim Details'!$I$19="No"),Rates!$F$20,IF(AND(AE210="A",'Claim Details'!$I$28&gt;=Rates!$H$14,'Claim Details'!$I$28&lt;=Rates!$H$15,'Claim Details'!$I$19="Yes"),Rates!$I$20,IF(AND(AE210="A",'Claim Details'!$I$28&gt;=Rates!$H$14,'Claim Details'!$I$28&lt;=Rates!$H$15,'Claim Details'!$I$19="No"),Rates!$H$20,IF(AND(AE210="A",'Claim Details'!$I$28&gt;=Rates!$J$14,'Claim Details'!$I$28&lt;=Rates!$J$15,'Claim Details'!$I$19="Yes"),Rates!$K$20,IF(AND(AE210="A",'Claim Details'!$I$28&gt;=Rates!$J$14,'Claim Details'!$I$28&lt;=Rates!$J$15,'Claim Details'!$I$19="No"),Rates!$J$20,IF(AND(AE210="B",'Claim Details'!$I$28&gt;=Rates!$D$14,'Claim Details'!$I$28&lt;=Rates!$D$15,'Claim Details'!$I$19="Yes"),Rates!$E$21,IF(AND(AE210="B",'Claim Details'!$I$28&gt;=Rates!$D$14,'Claim Details'!$I$28&lt;=Rates!$D$15,'Claim Details'!$I$19="No"),Rates!$D$21,IF(AND(AE210="B",'Claim Details'!$I$28&gt;=Rates!$F$14,'Claim Details'!$I$28&lt;=Rates!$F$15,'Claim Details'!$I$19="Yes"),Rates!$G$21,IF(AND(AE210="B",'Claim Details'!$I$28&gt;=Rates!$F$14,'Claim Details'!$I$28&lt;=Rates!$F$15,'Claim Details'!$I$19="No"),Rates!$F$21,IF(AND(AE210="B",'Claim Details'!$I$28&gt;=Rates!$H$14,'Claim Details'!$I$28&lt;=Rates!$H$15,'Claim Details'!$I$19="Yes"),Rates!$I$21,IF(AND(AE210="B",'Claim Details'!$I$28&gt;=Rates!$H$14,'Claim Details'!$I$28&lt;=Rates!$H$15,'Claim Details'!$I$19="No"),Rates!$H$21,IF(AND(AE210="B",'Claim Details'!$I$28&gt;=Rates!$J$14,'Claim Details'!$I$28&lt;=Rates!$J$15,'Claim Details'!$I$19="Yes"),Rates!$K$21,IF(AND(AE210="B",'Claim Details'!$I$28&gt;=Rates!$J$14,'Claim Details'!$I$28&lt;=Rates!$J$15,'Claim Details'!$I$19="No"),Rates!$J$21,"£0.00"))))))))))))))))</f>
        <v>£0.00</v>
      </c>
      <c r="BG210" s="189" t="str">
        <f>IF(AND(AE210="A",'Claim Details'!$I$28&gt;=Rates!$D$14,'Claim Details'!$I$28&lt;=Rates!$D$15,'Claim Details'!$I$19="Yes"),Rates!$E$22,IF(AND(AE210="A",'Claim Details'!$I$28&gt;=Rates!$D$14,'Claim Details'!$I$28&lt;=Rates!$D$15,'Claim Details'!$I$19="No"),Rates!$D$22,IF(AND(AE210="A",'Claim Details'!$I$28&gt;=Rates!$F$14,'Claim Details'!$I$28&lt;=Rates!$F$15,'Claim Details'!$I$19="Yes"),Rates!$G$22,IF(AND(AE210="A",'Claim Details'!$I$28&gt;=Rates!$F$14,'Claim Details'!$I$28&lt;=Rates!$F$15,'Claim Details'!$I$19="No"),Rates!$F$22,IF(AND(AE210="A",'Claim Details'!$I$28&gt;=Rates!$H$14,'Claim Details'!$I$28&lt;=Rates!$H$15,'Claim Details'!$I$19="Yes"),Rates!$I$22,IF(AND(AE210="A",'Claim Details'!$I$28&gt;=Rates!$H$14,'Claim Details'!$I$28&lt;=Rates!$H$15,'Claim Details'!$I$19="No"),Rates!$H$22,IF(AND(AE210="A",'Claim Details'!$I$28&gt;=Rates!$J$14,'Claim Details'!$I$28&lt;=Rates!$J$15,'Claim Details'!$I$19="Yes"),Rates!$K$22,IF(AND(AE210="A",'Claim Details'!$I$28&gt;=Rates!$J$14,'Claim Details'!$I$28&lt;=Rates!$J$15,'Claim Details'!$I$19="No"),Rates!$J$22,IF(AND(AE210="B",'Claim Details'!$I$28&gt;=Rates!$D$14,'Claim Details'!$I$28&lt;=Rates!$D$15,'Claim Details'!$I$19="Yes"),Rates!$E$23,IF(AND(AE210="B",'Claim Details'!$I$28&gt;=Rates!$D$14,'Claim Details'!$I$28&lt;=Rates!$D$15,'Claim Details'!$I$19="No"),Rates!$D$23,IF(AND(AE210="B",'Claim Details'!$I$28&gt;=Rates!$F$14,'Claim Details'!$I$28&lt;=Rates!$F$15,'Claim Details'!$I$19="Yes"),Rates!$G$23,IF(AND(AE210="B",'Claim Details'!$I$28&gt;=Rates!$F$14,'Claim Details'!$I$28&lt;=Rates!$F$15,'Claim Details'!$I$19="No"),Rates!$F$23,IF(AND(AE210="B",'Claim Details'!$I$28&gt;=Rates!$H$14,'Claim Details'!$I$28&lt;=Rates!$H$15,'Claim Details'!$I$19="Yes"),Rates!$I$23,IF(AND(AE210="B",'Claim Details'!$I$28&gt;=Rates!$H$14,'Claim Details'!$I$28&lt;=Rates!$H$15,'Claim Details'!$I$19="No"),Rates!$H$23,IF(AND(AE210="B",'Claim Details'!$I$28&gt;=Rates!$J$14,'Claim Details'!$I$28&lt;=Rates!$J$15,'Claim Details'!$I$19="Yes"),Rates!$K$23,IF(AND(AE210="B",'Claim Details'!$I$28&gt;=Rates!$J$14,'Claim Details'!$I$28&lt;=Rates!$J$15,'Claim Details'!$I$19="No"),Rates!$J$23,IF(AND(AE210="C",'Claim Details'!$I$28&gt;=Rates!$D$14,'Claim Details'!$I$28&lt;=Rates!$D$15,'Claim Details'!$I$19="Yes"),Rates!$E$24,IF(AND(AE210="C",'Claim Details'!$I$28&gt;=Rates!$D$14,'Claim Details'!$I$28&lt;=Rates!$D$15,'Claim Details'!$I$19="No"),Rates!$D$24,IF(AND(AE210="C",'Claim Details'!$I$28&gt;=Rates!$F$14,'Claim Details'!$I$28&lt;=Rates!$F$15,'Claim Details'!$I$19="Yes"),Rates!$G$24,IF(AND(AE210="C",'Claim Details'!$I$28&gt;=Rates!$F$14,'Claim Details'!$I$28&lt;=Rates!$F$15,'Claim Details'!$I$19="No"),Rates!$F$24,IF(AND(AE210="C",'Claim Details'!$I$28&gt;=Rates!$H$14,'Claim Details'!$I$28&lt;=Rates!$H$15,'Claim Details'!$I$19="Yes"),Rates!$I$24,IF(AND(AE210="C",'Claim Details'!$I$28&gt;=Rates!$H$14,'Claim Details'!$I$28&lt;=Rates!$H$15,'Claim Details'!$I$19="No"),Rates!$H$24,IF(AND(AE210="C",'Claim Details'!$I$28&gt;=Rates!$J$14,'Claim Details'!$I$28&lt;=Rates!$J$15,'Claim Details'!$I$19="Yes"),Rates!$K$24,IF(AND(AE210="C",'Claim Details'!$I$28&gt;=Rates!$J$14,'Claim Details'!$I$28&lt;=Rates!$J$15,'Claim Details'!$I$19="No"),Rates!$J$24,"£0.00"))))))))))))))))))))))))</f>
        <v>£0.00</v>
      </c>
      <c r="BH210" s="189" t="str">
        <f t="shared" si="58"/>
        <v>£0.00</v>
      </c>
      <c r="BI210" s="189">
        <f t="shared" si="59"/>
        <v>0</v>
      </c>
      <c r="BO210" s="202" t="str">
        <f>IF(H210="","£0.00",IF(AP210="4","£0.00",IF(AP210="5","£0.00",IF(AP210="1","£0.00",((AQ210*H210)*'Claim Details'!$F$111)/100))))</f>
        <v>£0.00</v>
      </c>
      <c r="BP210" s="202" t="str">
        <f>IF(T210="","£0.00",IF(AP210="4","£0.00",IF(AP210="5","£0.00",IF(AP210="1","£0.00",((AR210*T210)*'Claim Details'!$N$111)/100))))</f>
        <v>£0.00</v>
      </c>
      <c r="BQ210" s="202" t="str">
        <f>IF(AI210="","£0.00",IF(AP210="4","£0.00",IF(AP210="5","£0.00",IF(AP210="1","£0.00",((BI210*AI210)*'Claim Details'!$W$111)/100))))</f>
        <v>£0.00</v>
      </c>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row>
    <row r="211" spans="1:97" ht="15">
      <c r="A211" s="145"/>
      <c r="B211" s="91"/>
      <c r="C211" s="96"/>
      <c r="D211" s="97"/>
      <c r="E211" s="98"/>
      <c r="F211" s="89"/>
      <c r="G211" s="99"/>
      <c r="H211" s="100"/>
      <c r="I211" s="221" t="str">
        <f t="shared" si="49"/>
        <v>£0.00</v>
      </c>
      <c r="J211" s="101"/>
      <c r="K211" s="100"/>
      <c r="L211" s="221" t="str">
        <f t="shared" si="50"/>
        <v>£0.00</v>
      </c>
      <c r="M211" s="101"/>
      <c r="N211" s="102"/>
      <c r="O211" s="145"/>
      <c r="P211" s="77"/>
      <c r="Q211" s="87"/>
      <c r="R211" s="87"/>
      <c r="S211" s="87"/>
      <c r="T211" s="149" t="str">
        <f t="shared" si="51"/>
        <v/>
      </c>
      <c r="U211" s="87" t="str">
        <f t="shared" si="60"/>
        <v/>
      </c>
      <c r="V211" s="87"/>
      <c r="W211" s="53" t="str">
        <f t="shared" si="52"/>
        <v>£0.00</v>
      </c>
      <c r="X211" s="53"/>
      <c r="Y211" s="87"/>
      <c r="Z211" s="78"/>
      <c r="AA211" s="79"/>
      <c r="AB211" s="160"/>
      <c r="AC211" s="98"/>
      <c r="AD211" s="225"/>
      <c r="AE211" s="235" t="str">
        <f t="shared" si="53"/>
        <v/>
      </c>
      <c r="AF211" s="87" t="str">
        <f t="shared" si="54"/>
        <v/>
      </c>
      <c r="AG211" s="53"/>
      <c r="AH211" s="224"/>
      <c r="AI211" s="226" t="str">
        <f t="shared" si="46"/>
        <v/>
      </c>
      <c r="AJ211" s="236" t="str">
        <f t="shared" si="55"/>
        <v>£0.00</v>
      </c>
      <c r="AK211" s="31"/>
      <c r="AL211" s="1"/>
      <c r="AM211" s="1"/>
      <c r="AN211" s="1"/>
      <c r="AO211" s="1"/>
      <c r="AP211" s="1" t="str">
        <f t="shared" si="47"/>
        <v/>
      </c>
      <c r="AQ211" s="27">
        <f t="shared" si="48"/>
        <v>0</v>
      </c>
      <c r="AR211" s="189">
        <f t="shared" si="56"/>
        <v>0</v>
      </c>
      <c r="AS211" s="190" t="str">
        <f>IF(AND(C211="A",'Claim Details'!$E$28&gt;=Rates!$D$14,'Claim Details'!$E$28&lt;=Rates!$D$15,'Claim Details'!$E$19="Yes"),Rates!$E$17,IF(AND(C211="A",'Claim Details'!$E$28&gt;=Rates!$D$14,'Claim Details'!$E$28&lt;=Rates!$D$15,'Claim Details'!$E$19="No"),Rates!$D$17,IF(AND(C211="A",'Claim Details'!$E$28&gt;=Rates!$F$14,'Claim Details'!$E$28&lt;=Rates!$F$15,'Claim Details'!$E$19="Yes"),Rates!$G$17,IF(AND(C211="A",'Claim Details'!$E$28&gt;=Rates!$F$14,'Claim Details'!$E$28&lt;=Rates!$F$15,'Claim Details'!$E$19="No"),Rates!$F$17,IF(AND(C211="A",'Claim Details'!$E$28&gt;=Rates!$H$14,'Claim Details'!$E$28&lt;=Rates!$H$15,'Claim Details'!$E$19="Yes"),Rates!$I$17,IF(AND(C211="A",'Claim Details'!$E$28&gt;=Rates!$H$14,'Claim Details'!$E$28&lt;=Rates!$H$15,'Claim Details'!$E$19="No"),Rates!$H$17,IF(AND(C211="A",'Claim Details'!$E$28&gt;=Rates!$J$14,'Claim Details'!$E$28&lt;=Rates!$J$15,'Claim Details'!$E$19="Yes"),Rates!$K$17,IF(AND(C211="A",'Claim Details'!$E$28&gt;=Rates!$J$14,'Claim Details'!$E$28&lt;=Rates!$J$15,'Claim Details'!$E$19="No"),Rates!$J$17,IF(AND(C211="B",'Claim Details'!$E$28&gt;=Rates!$D$14,'Claim Details'!$E$28&lt;=Rates!$D$15,'Claim Details'!$E$19="Yes"),Rates!$E$18,IF(AND(C211="B",'Claim Details'!$E$28&gt;=Rates!$D$14,'Claim Details'!$E$28&lt;=Rates!$D$15,'Claim Details'!$E$19="No"),Rates!$D$18,IF(AND(C211="B",'Claim Details'!$E$28&gt;=Rates!$F$14,'Claim Details'!$E$28&lt;=Rates!$F$15,'Claim Details'!$E$19="Yes"),Rates!$G$18,IF(AND(C211="B",'Claim Details'!$E$28&gt;=Rates!$F$14,'Claim Details'!$E$28&lt;=Rates!$F$15,'Claim Details'!$E$19="No"),Rates!$F$18,IF(AND(C211="B",'Claim Details'!$E$28&gt;=Rates!$H$14,'Claim Details'!$E$28&lt;=Rates!$H$15,'Claim Details'!$E$19="Yes"),Rates!$I$18,IF(AND(C211="B",'Claim Details'!$E$28&gt;=Rates!$H$14,'Claim Details'!$E$28&lt;=Rates!$H$15,'Claim Details'!$E$19="No"),Rates!$H$18,IF(AND(C211="B",'Claim Details'!$E$28&gt;=Rates!$J$14,'Claim Details'!$E$28&lt;=Rates!$J$15,'Claim Details'!$E$19="Yes"),Rates!$K$18,IF(AND(C211="B",'Claim Details'!$E$28&gt;=Rates!$J$14,'Claim Details'!$E$28&lt;=Rates!$J$15,'Claim Details'!$E$19="No"),Rates!$J$18,IF(AND(C211="C",'Claim Details'!$E$28&gt;=Rates!$D$14,'Claim Details'!$E$28&lt;=Rates!$D$15,'Claim Details'!$E$19="Yes"),Rates!$E$19,IF(AND(C211="C",'Claim Details'!$E$28&gt;=Rates!$D$14,'Claim Details'!$E$28&lt;=Rates!$D$15,'Claim Details'!$E$19="No"),Rates!$D$19,IF(AND(C211="C",'Claim Details'!$E$28&gt;=Rates!$F$14,'Claim Details'!$E$28&lt;=Rates!$F$15,'Claim Details'!$E$19="Yes"),Rates!$G$19,IF(AND(C211="C",'Claim Details'!$E$28&gt;=Rates!$F$14,'Claim Details'!$E$28&lt;=Rates!$F$15,'Claim Details'!$E$19="No"),Rates!$F$19,IF(AND(C211="C",'Claim Details'!$E$28&gt;=Rates!$H$14,'Claim Details'!$E$28&lt;=Rates!$H$15,'Claim Details'!$E$19="Yes"),Rates!$I$19,IF(AND(C211="C",'Claim Details'!$E$28&gt;=Rates!$H$14,'Claim Details'!$E$28&lt;=Rates!$H$15,'Claim Details'!$E$19="No"),Rates!$H$19,IF(AND(C211="C",'Claim Details'!$E$28&gt;=Rates!$J$14,'Claim Details'!$E$28&lt;=Rates!$J$15,'Claim Details'!$E$19="Yes"),Rates!$K$19,IF(AND(C211="C",'Claim Details'!$E$28&gt;=Rates!$J$14,'Claim Details'!$E$28&lt;=Rates!$J$15,'Claim Details'!$E$19="No"),Rates!$J$19,"£0.00"))))))))))))))))))))))))</f>
        <v>£0.00</v>
      </c>
      <c r="AT211" s="189" t="str">
        <f>IF(AND(C211="A",'Claim Details'!$E$28&gt;=Rates!$D$14,'Claim Details'!$E$28&lt;=Rates!$D$15,'Claim Details'!$E$19="Yes"),Rates!$E$25,IF(AND(C211="A",'Claim Details'!$E$28&gt;=Rates!$D$14,'Claim Details'!$E$28&lt;=Rates!$D$15,'Claim Details'!$E$19="No"),Rates!$D$25,IF(AND(C211="A",'Claim Details'!$E$28&gt;=Rates!$F$14,'Claim Details'!$E$28&lt;=Rates!$F$15,'Claim Details'!$E$19="Yes"),Rates!$G$25,IF(AND(C211="A",'Claim Details'!$E$28&gt;=Rates!$F$14,'Claim Details'!$E$28&lt;=Rates!$F$15,'Claim Details'!$E$19="No"),Rates!$F$25,IF(AND(C211="A",'Claim Details'!$E$28&gt;=Rates!$H$14,'Claim Details'!$E$28&lt;=Rates!$H$15,'Claim Details'!$E$19="Yes"),Rates!$I$25,IF(AND(C211="A",'Claim Details'!$E$28&gt;=Rates!$H$14,'Claim Details'!$E$28&lt;=Rates!$H$15,'Claim Details'!$E$19="No"),Rates!$H$25,IF(AND(C211="A",'Claim Details'!$E$28&gt;=Rates!$J$14,'Claim Details'!$E$28&lt;=Rates!$J$15,'Claim Details'!$E$19="Yes"),Rates!$K$25,IF(AND(C211="A",'Claim Details'!$E$28&gt;=Rates!$J$14,'Claim Details'!$E$28&lt;=Rates!$J$15,'Claim Details'!$E$19="No"),Rates!$J$25,IF(AND(C211="B",'Claim Details'!$E$28&gt;=Rates!$D$14,'Claim Details'!$E$28&lt;=Rates!$D$15,'Claim Details'!$E$19="Yes"),Rates!$E$26,IF(AND(C211="B",'Claim Details'!$E$28&gt;=Rates!$D$14,'Claim Details'!$E$28&lt;=Rates!$D$15,'Claim Details'!$E$19="No"),Rates!$D$26,IF(AND(C211="B",'Claim Details'!$E$28&gt;=Rates!$F$14,'Claim Details'!$E$28&lt;=Rates!$F$15,'Claim Details'!$E$19="Yes"),Rates!$G$26,IF(AND(C211="B",'Claim Details'!$E$28&gt;=Rates!$F$14,'Claim Details'!$E$28&lt;=Rates!$F$15,'Claim Details'!$E$19="No"),Rates!$F$26,IF(AND(C211="B",'Claim Details'!$E$28&gt;=Rates!$H$14,'Claim Details'!$E$28&lt;=Rates!$H$15,'Claim Details'!$E$19="Yes"),Rates!$I$26,IF(AND(C211="B",'Claim Details'!$E$28&gt;=Rates!$H$14,'Claim Details'!$E$28&lt;=Rates!$H$15,'Claim Details'!$E$19="No"),Rates!$H$26,IF(AND(C211="B",'Claim Details'!$E$28&gt;=Rates!$J$14,'Claim Details'!$E$28&lt;=Rates!$J$15,'Claim Details'!$E$19="Yes"),Rates!$K$26,IF(AND(C211="B",'Claim Details'!$E$28&gt;=Rates!$J$14,'Claim Details'!$E$28&lt;=Rates!$J$15,'Claim Details'!$E$19="No"),Rates!$J$26,IF(AND(C211="C",'Claim Details'!$E$28&gt;=Rates!$D$14,'Claim Details'!$E$28&lt;=Rates!$D$15,'Claim Details'!$E$19="Yes"),Rates!$E$27,IF(AND(C211="C",'Claim Details'!$E$28&gt;=Rates!$D$14,'Claim Details'!$E$28&lt;=Rates!$D$15,'Claim Details'!$E$19="No"),Rates!$D$27,IF(AND(C211="C",'Claim Details'!$E$28&gt;=Rates!$F$14,'Claim Details'!$E$28&lt;=Rates!$F$15,'Claim Details'!$E$19="Yes"),Rates!$G$27,IF(AND(C211="C",'Claim Details'!$E$28&gt;=Rates!$F$14,'Claim Details'!$E$28&lt;=Rates!$F$15,'Claim Details'!$E$19="No"),Rates!$F$27,IF(AND(C211="C",'Claim Details'!$E$28&gt;=Rates!$H$14,'Claim Details'!$E$28&lt;=Rates!$H$15,'Claim Details'!$E$19="Yes"),Rates!$I$27,IF(AND(C211="C",'Claim Details'!$E$28&gt;=Rates!$H$14,'Claim Details'!$E$28&lt;=Rates!$H$15,'Claim Details'!$E$19="No"),Rates!$H$27,IF(AND(C211="C",'Claim Details'!$E$28&gt;=Rates!$J$14,'Claim Details'!$E$28&lt;=Rates!$J$15,'Claim Details'!$E$19="Yes"),Rates!$K$27,IF(AND(C211="C",'Claim Details'!$E$28&gt;=Rates!$J$14,'Claim Details'!$E$28&lt;=Rates!$J$15,'Claim Details'!$E$19="No"),Rates!$J$27,"£0.00"))))))))))))))))))))))))</f>
        <v>£0.00</v>
      </c>
      <c r="AU211" s="191" t="str">
        <f>IF(AND(C211="A",'Claim Details'!$E$28&gt;=Rates!$D$14,'Claim Details'!$E$28&lt;=Rates!$D$15,'Claim Details'!$E$19="Yes"),Rates!$E$20,IF(AND(C211="A",'Claim Details'!$E$28&gt;=Rates!$D$14,'Claim Details'!$E$28&lt;=Rates!$D$15,'Claim Details'!$E$19="No"),Rates!$D$20,IF(AND(C211="A",'Claim Details'!$E$28&gt;=Rates!$F$14,'Claim Details'!$E$28&lt;=Rates!$F$15,'Claim Details'!$E$19="Yes"),Rates!$G$20,IF(AND(C211="A",'Claim Details'!$E$28&gt;=Rates!$F$14,'Claim Details'!$E$28&lt;=Rates!$F$15,'Claim Details'!$E$19="No"),Rates!$F$20,IF(AND(C211="A",'Claim Details'!$E$28&gt;=Rates!$H$14,'Claim Details'!$E$28&lt;=Rates!$H$15,'Claim Details'!$E$19="Yes"),Rates!$I$20,IF(AND(C211="A",'Claim Details'!$E$28&gt;=Rates!$H$14,'Claim Details'!$E$28&lt;=Rates!$H$15,'Claim Details'!$E$19="No"),Rates!$H$20,IF(AND(C211="A",'Claim Details'!$E$28&gt;=Rates!$J$14,'Claim Details'!$E$28&lt;=Rates!$J$15,'Claim Details'!$E$19="Yes"),Rates!$K$20,IF(AND(C211="A",'Claim Details'!$E$28&gt;=Rates!$J$14,'Claim Details'!$E$28&lt;=Rates!$J$15,'Claim Details'!$E$19="No"),Rates!$J$20,IF(AND(C211="B",'Claim Details'!$E$28&gt;=Rates!$D$14,'Claim Details'!$E$28&lt;=Rates!$D$15,'Claim Details'!$E$19="Yes"),Rates!$E$21,IF(AND(C211="B",'Claim Details'!$E$28&gt;=Rates!$D$14,'Claim Details'!$E$28&lt;=Rates!$D$15,'Claim Details'!$E$19="No"),Rates!$D$21,IF(AND(C211="B",'Claim Details'!$E$28&gt;=Rates!$F$14,'Claim Details'!$E$28&lt;=Rates!$F$15,'Claim Details'!$E$19="Yes"),Rates!$G$21,IF(AND(C211="B",'Claim Details'!$E$28&gt;=Rates!$F$14,'Claim Details'!$E$28&lt;=Rates!$F$15,'Claim Details'!$E$19="No"),Rates!$F$21,IF(AND(C211="B",'Claim Details'!$E$28&gt;=Rates!$H$14,'Claim Details'!$E$28&lt;=Rates!$H$15,'Claim Details'!$E$19="Yes"),Rates!$I$21,IF(AND(C211="B",'Claim Details'!$E$28&gt;=Rates!$H$14,'Claim Details'!$E$28&lt;=Rates!$H$15,'Claim Details'!$E$19="No"),Rates!$H$21,IF(AND(C211="B",'Claim Details'!$E$28&gt;=Rates!$J$14,'Claim Details'!$E$28&lt;=Rates!$J$15,'Claim Details'!$E$19="Yes"),Rates!$K$21,IF(AND(C211="B",'Claim Details'!$E$28&gt;=Rates!$J$14,'Claim Details'!$E$28&lt;=Rates!$J$15,'Claim Details'!$E$19="No"),Rates!$J$21,"£0.00"))))))))))))))))</f>
        <v>£0.00</v>
      </c>
      <c r="AV211" s="191" t="str">
        <f>IF(AND(C211="A",'Claim Details'!$E$28&gt;=Rates!$D$14,'Claim Details'!$E$28&lt;=Rates!$D$15,'Claim Details'!$E$19="Yes"),Rates!$E$22,IF(AND(C211="A",'Claim Details'!$E$28&gt;=Rates!$D$14,'Claim Details'!$E$28&lt;=Rates!$D$15,'Claim Details'!$E$19="No"),Rates!$D$22,IF(AND(C211="A",'Claim Details'!$E$28&gt;=Rates!$F$14,'Claim Details'!$E$28&lt;=Rates!$F$15,'Claim Details'!$E$19="Yes"),Rates!$G$22,IF(AND(C211="A",'Claim Details'!$E$28&gt;=Rates!$F$14,'Claim Details'!$E$28&lt;=Rates!$F$15,'Claim Details'!$E$19="No"),Rates!$F$22,IF(AND(C211="A",'Claim Details'!$E$28&gt;=Rates!$H$14,'Claim Details'!$E$28&lt;=Rates!$H$15,'Claim Details'!$E$19="Yes"),Rates!$I$22,IF(AND(C211="A",'Claim Details'!$E$28&gt;=Rates!$H$14,'Claim Details'!$E$28&lt;=Rates!$H$15,'Claim Details'!$E$19="No"),Rates!$H$22,IF(AND(C211="A",'Claim Details'!$E$28&gt;=Rates!$J$14,'Claim Details'!$E$28&lt;=Rates!$J$15,'Claim Details'!$E$19="Yes"),Rates!$K$22,IF(AND(C211="A",'Claim Details'!$E$28&gt;=Rates!$J$14,'Claim Details'!$E$28&lt;=Rates!$J$15,'Claim Details'!$E$19="No"),Rates!$J$22,IF(AND(C211="B",'Claim Details'!$E$28&gt;=Rates!$D$14,'Claim Details'!$E$28&lt;=Rates!$D$15,'Claim Details'!$E$19="Yes"),Rates!$E$23,IF(AND(C211="B",'Claim Details'!$E$28&gt;=Rates!$D$14,'Claim Details'!$E$28&lt;=Rates!$D$15,'Claim Details'!$E$19="No"),Rates!$D$23,IF(AND(C211="B",'Claim Details'!$E$28&gt;=Rates!$F$14,'Claim Details'!$E$28&lt;=Rates!$F$15,'Claim Details'!$E$19="Yes"),Rates!$G$23,IF(AND(C211="B",'Claim Details'!$E$28&gt;=Rates!$F$14,'Claim Details'!$E$28&lt;=Rates!$F$15,'Claim Details'!$E$19="No"),Rates!$F$23,IF(AND(C211="B",'Claim Details'!$E$28&gt;=Rates!$H$14,'Claim Details'!$E$28&lt;=Rates!$H$15,'Claim Details'!$E$19="Yes"),Rates!$I$23,IF(AND(C211="B",'Claim Details'!$E$28&gt;=Rates!$H$14,'Claim Details'!$E$28&lt;=Rates!$H$15,'Claim Details'!$E$19="No"),Rates!$H$23,IF(AND(C211="B",'Claim Details'!$E$28&gt;=Rates!$J$14,'Claim Details'!$E$28&lt;=Rates!$J$15,'Claim Details'!$E$19="Yes"),Rates!$K$23,IF(AND(C211="B",'Claim Details'!$E$28&gt;=Rates!$J$14,'Claim Details'!$E$28&lt;=Rates!$J$15,'Claim Details'!$E$19="No"),Rates!$J$23,IF(AND(C211="C",'Claim Details'!$E$28&gt;=Rates!$D$14,'Claim Details'!$E$28&lt;=Rates!$D$15,'Claim Details'!$E$19="Yes"),Rates!$E$24,IF(AND(C211="C",'Claim Details'!$E$28&gt;=Rates!$D$14,'Claim Details'!$E$28&lt;=Rates!$D$15,'Claim Details'!$E$19="No"),Rates!$D$24,IF(AND(C211="C",'Claim Details'!$E$28&gt;=Rates!$F$14,'Claim Details'!$E$28&lt;=Rates!$F$15,'Claim Details'!$E$19="Yes"),Rates!$G$24,IF(AND(C211="C",'Claim Details'!$E$28&gt;=Rates!$F$14,'Claim Details'!$E$28&lt;=Rates!$F$15,'Claim Details'!$E$19="No"),Rates!$F$24,IF(AND(C211="C",'Claim Details'!$E$28&gt;=Rates!$H$14,'Claim Details'!$E$28&lt;=Rates!$H$15,'Claim Details'!$E$19="Yes"),Rates!$I$24,IF(AND(C211="C",'Claim Details'!$E$28&gt;=Rates!$H$14,'Claim Details'!$E$28&lt;=Rates!$H$15,'Claim Details'!$E$19="No"),Rates!$H$24,IF(AND(C211="C",'Claim Details'!$E$28&gt;=Rates!$J$14,'Claim Details'!$E$28&lt;=Rates!$J$15,'Claim Details'!$E$19="Yes"),Rates!$K$24,IF(AND(C211="C",'Claim Details'!$E$28&gt;=Rates!$J$14,'Claim Details'!$E$28&lt;=Rates!$J$15,'Claim Details'!$E$19="No"),Rates!$J$24,"£0.00"))))))))))))))))))))))))</f>
        <v>£0.00</v>
      </c>
      <c r="AW211" s="1"/>
      <c r="AX211" s="189" t="str">
        <f>IF(AND(U211="A",'Claim Details'!$I$28&gt;=Rates!$D$14,'Claim Details'!$I$28&lt;=Rates!$D$15,'Claim Details'!$I$19="Yes"),Rates!$J$17,IF(AND(U211="A",'Claim Details'!$I$28&gt;=Rates!$D$14,'Claim Details'!$I$28&lt;=Rates!$D$15,'Claim Details'!$I$19="No"),Rates!$D$17,IF(AND(U211="A",'Claim Details'!$I$28&gt;=Rates!$F$14,'Claim Details'!$I$28&lt;=Rates!$F$15,'Claim Details'!$I$19="Yes"),Rates!$G$17,IF(AND(U211="A",'Claim Details'!$I$28&gt;=Rates!$F$14,'Claim Details'!$I$28&lt;=Rates!$F$15,'Claim Details'!$I$19="No"),Rates!$F$17,IF(AND(U211="A",'Claim Details'!$I$28&gt;=Rates!$H$14,'Claim Details'!$I$28&lt;=Rates!$H$15,'Claim Details'!$I$19="Yes"),Rates!$I$17,IF(AND(U211="A",'Claim Details'!$I$28&gt;=Rates!$H$14,'Claim Details'!$I$28&lt;=Rates!$H$15,'Claim Details'!$I$19="No"),Rates!$H$17,IF(AND(U211="A",'Claim Details'!$I$28&gt;=Rates!$J$14,'Claim Details'!$I$28&lt;=Rates!$J$15,'Claim Details'!$I$19="Yes"),Rates!$K$17,IF(AND(U211="A",'Claim Details'!$I$28&gt;=Rates!$J$14,'Claim Details'!$I$28&lt;=Rates!$J$15,'Claim Details'!$I$19="No"),Rates!$J$17,IF(AND(U211="B",'Claim Details'!$I$28&gt;=Rates!$D$14,'Claim Details'!$I$28&lt;=Rates!$D$15,'Claim Details'!$I$19="Yes"),Rates!$E$18,IF(AND(U211="B",'Claim Details'!$I$28&gt;=Rates!$D$14,'Claim Details'!$I$28&lt;=Rates!$D$15,'Claim Details'!$I$19="No"),Rates!$D$18,IF(AND(U211="B",'Claim Details'!$I$28&gt;=Rates!$F$14,'Claim Details'!$I$28&lt;=Rates!$F$15,'Claim Details'!$I$19="Yes"),Rates!$G$18,IF(AND(U211="B",'Claim Details'!$I$28&gt;=Rates!$F$14,'Claim Details'!$I$28&lt;=Rates!$F$15,'Claim Details'!$I$19="No"),Rates!$F$18,IF(AND(U211="B",'Claim Details'!$I$28&gt;=Rates!$H$14,'Claim Details'!$I$28&lt;=Rates!$H$15,'Claim Details'!$I$19="Yes"),Rates!$I$18,IF(AND(U211="B",'Claim Details'!$I$28&gt;=Rates!$H$14,'Claim Details'!$I$28&lt;=Rates!$H$15,'Claim Details'!$I$19="No"),Rates!$H$18,IF(AND(U211="B",'Claim Details'!$I$28&gt;=Rates!$J$14,'Claim Details'!$I$28&lt;=Rates!$J$15,'Claim Details'!$I$19="Yes"),Rates!$K$18,IF(AND(U211="B",'Claim Details'!$I$28&gt;=Rates!$J$14,'Claim Details'!$I$28&lt;=Rates!$J$15,'Claim Details'!$I$19="No"),Rates!$J$18,IF(AND(U211="C",'Claim Details'!$I$28&gt;=Rates!$D$14,'Claim Details'!$I$28&lt;=Rates!$D$15,'Claim Details'!$I$19="Yes"),Rates!$E$19,IF(AND(U211="C",'Claim Details'!$I$28&gt;=Rates!$D$14,'Claim Details'!$I$28&lt;=Rates!$D$15,'Claim Details'!$I$19="No"),Rates!$D$19,IF(AND(U211="C",'Claim Details'!$I$28&gt;=Rates!$F$14,'Claim Details'!$I$28&lt;=Rates!$F$15,'Claim Details'!$I$19="Yes"),Rates!$G$19,IF(AND(U211="C",'Claim Details'!$I$28&gt;=Rates!$F$14,'Claim Details'!$I$28&lt;=Rates!$F$15,'Claim Details'!$I$19="No"),Rates!$F$19,IF(AND(U211="C",'Claim Details'!$I$28&gt;=Rates!$H$14,'Claim Details'!$I$28&lt;=Rates!$H$15,'Claim Details'!$I$19="Yes"),Rates!$I$19,IF(AND(U211="C",'Claim Details'!$I$28&gt;=Rates!$H$14,'Claim Details'!$I$28&lt;=Rates!$H$15,'Claim Details'!$I$19="No"),Rates!$H$19,IF(AND(U211="C",'Claim Details'!$I$28&gt;=Rates!$J$14,'Claim Details'!$I$28&lt;=Rates!$J$15,'Claim Details'!$I$19="Yes"),Rates!$K$19,IF(AND(U211="C",'Claim Details'!$I$28&gt;=Rates!$J$14,'Claim Details'!$I$28&lt;=Rates!$J$15,'Claim Details'!$I$19="No"),Rates!$J$19,"£0.00"))))))))))))))))))))))))</f>
        <v>£0.00</v>
      </c>
      <c r="AY211" s="189" t="str">
        <f>IF(AND(C211="A",'Claim Details'!$I$28&gt;=Rates!$D$14,'Claim Details'!$I$28&lt;=Rates!$D$15,'Claim Details'!$I$19="Yes"),Rates!$J$25,IF(AND(C211="A",'Claim Details'!$I$28&gt;=Rates!$D$14,'Claim Details'!$I$28&lt;=Rates!$D$15,'Claim Details'!$I$19="No"),Rates!$D$25,IF(AND(C211="A",'Claim Details'!$I$28&gt;=Rates!$F$14,'Claim Details'!$I$28&lt;=Rates!$F$15,'Claim Details'!$I$19="Yes"),Rates!$G$25,IF(AND(C211="A",'Claim Details'!$I$28&gt;=Rates!$F$14,'Claim Details'!$I$28&lt;=Rates!$F$15,'Claim Details'!$I$19="No"),Rates!$F$25,IF(AND(C211="A",'Claim Details'!$I$28&gt;=Rates!$H$14,'Claim Details'!$I$28&lt;=Rates!$H$15,'Claim Details'!$I$19="Yes"),Rates!$I$25,IF(AND(C211="A",'Claim Details'!$I$28&gt;=Rates!$H$14,'Claim Details'!$I$28&lt;=Rates!$H$15,'Claim Details'!$I$19="No"),Rates!$H$25,IF(AND(C211="A",'Claim Details'!$I$28&gt;=Rates!$J$14,'Claim Details'!$I$28&lt;=Rates!$J$15,'Claim Details'!$I$19="Yes"),Rates!$K$25,IF(AND(C211="A",'Claim Details'!$I$28&gt;=Rates!$J$14,'Claim Details'!$I$28&lt;=Rates!$J$15,'Claim Details'!$I$19="No"),Rates!$J$25,IF(AND(C211="B",'Claim Details'!$I$28&gt;=Rates!$D$14,'Claim Details'!$I$28&lt;=Rates!$D$15,'Claim Details'!$I$19="Yes"),Rates!$E$26,IF(AND(C211="B",'Claim Details'!$I$28&gt;=Rates!$D$14,'Claim Details'!$I$28&lt;=Rates!$D$15,'Claim Details'!$I$19="No"),Rates!$D$26,IF(AND(C211="B",'Claim Details'!$I$28&gt;=Rates!$F$14,'Claim Details'!$I$28&lt;=Rates!$F$15,'Claim Details'!$I$19="Yes"),Rates!$G$26,IF(AND(C211="B",'Claim Details'!$I$28&gt;=Rates!$F$14,'Claim Details'!$I$28&lt;=Rates!$F$15,'Claim Details'!$I$19="No"),Rates!$F$26,IF(AND(C211="B",'Claim Details'!$I$28&gt;=Rates!$H$14,'Claim Details'!$I$28&lt;=Rates!$H$15,'Claim Details'!$I$19="Yes"),Rates!$I$26,IF(AND(C211="B",'Claim Details'!$I$28&gt;=Rates!$H$14,'Claim Details'!$I$28&lt;=Rates!$H$15,'Claim Details'!$I$19="No"),Rates!$H$26,IF(AND(C211="B",'Claim Details'!$I$28&gt;=Rates!$J$14,'Claim Details'!$I$28&lt;=Rates!$J$15,'Claim Details'!$I$19="Yes"),Rates!$K$26,IF(AND(C211="B",'Claim Details'!$I$28&gt;=Rates!$J$14,'Claim Details'!$I$28&lt;=Rates!$J$15,'Claim Details'!$I$19="No"),Rates!$J$26,IF(AND(C211="C",'Claim Details'!$I$28&gt;=Rates!$D$14,'Claim Details'!$I$28&lt;=Rates!$D$15,'Claim Details'!$I$19="Yes"),Rates!$E$27,IF(AND(C211="C",'Claim Details'!$I$28&gt;=Rates!$D$14,'Claim Details'!$I$28&lt;=Rates!$D$15,'Claim Details'!$I$19="No"),Rates!$D$27,IF(AND(C211="C",'Claim Details'!$I$28&gt;=Rates!$F$14,'Claim Details'!$I$28&lt;=Rates!$F$15,'Claim Details'!$I$19="Yes"),Rates!$G$27,IF(AND(C211="C",'Claim Details'!$I$28&gt;=Rates!$F$14,'Claim Details'!$I$28&lt;=Rates!$F$15,'Claim Details'!$I$19="No"),Rates!$F$27,IF(AND(C211="C",'Claim Details'!$I$28&gt;=Rates!$H$14,'Claim Details'!$I$28&lt;=Rates!$H$15,'Claim Details'!$I$19="Yes"),Rates!$I$27,IF(AND(C211="C",'Claim Details'!$I$28&gt;=Rates!$H$14,'Claim Details'!$I$28&lt;=Rates!$H$15,'Claim Details'!$I$19="No"),Rates!$H$27,IF(AND(C211="C",'Claim Details'!$I$28&gt;=Rates!$J$14,'Claim Details'!$I$28&lt;=Rates!$J$15,'Claim Details'!$I$19="Yes"),Rates!$K$27,IF(AND(C211="C",'Claim Details'!$I$28&gt;=Rates!$J$14,'Claim Details'!$I$28&lt;=Rates!$J$15,'Claim Details'!$I$19="No"),Rates!$J$27,"£0.00"))))))))))))))))))))))))</f>
        <v>£0.00</v>
      </c>
      <c r="AZ211" s="189" t="str">
        <f>IF(AND(C211="A",'Claim Details'!$I$28&gt;=Rates!$D$14,'Claim Details'!$I$28&lt;=Rates!$D$15,'Claim Details'!$I$19="Yes"),Rates!$E$20,IF(AND(C211="A",'Claim Details'!$I$28&gt;=Rates!$D$14,'Claim Details'!$I$28&lt;=Rates!$D$15,'Claim Details'!$I$19="No"),Rates!$D$20,IF(AND(C211="A",'Claim Details'!$I$28&gt;=Rates!$F$14,'Claim Details'!$I$28&lt;=Rates!$F$15,'Claim Details'!$I$19="Yes"),Rates!$G$20,IF(AND(C211="A",'Claim Details'!$I$28&gt;=Rates!$F$14,'Claim Details'!$I$28&lt;=Rates!$F$15,'Claim Details'!$I$19="No"),Rates!$F$20,IF(AND(C211="A",'Claim Details'!$I$28&gt;=Rates!$H$14,'Claim Details'!$I$28&lt;=Rates!$H$15,'Claim Details'!$I$19="Yes"),Rates!$I$20,IF(AND(C211="A",'Claim Details'!$I$28&gt;=Rates!$H$14,'Claim Details'!$I$28&lt;=Rates!$H$15,'Claim Details'!$I$19="No"),Rates!$H$20,IF(AND(C211="A",'Claim Details'!$I$28&gt;=Rates!$J$14,'Claim Details'!$I$28&lt;=Rates!$J$15,'Claim Details'!$I$19="Yes"),Rates!$K$20,IF(AND(C211="A",'Claim Details'!$I$28&gt;=Rates!$J$14,'Claim Details'!$I$28&lt;=Rates!$J$15,'Claim Details'!$I$19="No"),Rates!$J$20,IF(AND(C211="B",'Claim Details'!$I$28&gt;=Rates!$D$14,'Claim Details'!$I$28&lt;=Rates!$D$15,'Claim Details'!$I$19="Yes"),Rates!$E$21,IF(AND(C211="B",'Claim Details'!$I$28&gt;=Rates!$D$14,'Claim Details'!$I$28&lt;=Rates!$D$15,'Claim Details'!$I$19="No"),Rates!$D$21,IF(AND(C211="B",'Claim Details'!$I$28&gt;=Rates!$F$14,'Claim Details'!$I$28&lt;=Rates!$F$15,'Claim Details'!$I$19="Yes"),Rates!$G$21,IF(AND(C211="B",'Claim Details'!$I$28&gt;=Rates!$F$14,'Claim Details'!$I$28&lt;=Rates!$F$15,'Claim Details'!$I$19="No"),Rates!$F$21,IF(AND(C211="B",'Claim Details'!$I$28&gt;=Rates!$H$14,'Claim Details'!$I$28&lt;=Rates!$H$15,'Claim Details'!$I$19="Yes"),Rates!$I$21,IF(AND(C211="B",'Claim Details'!$I$28&gt;=Rates!$H$14,'Claim Details'!$I$28&lt;=Rates!$H$15,'Claim Details'!$I$19="No"),Rates!$H$21,IF(AND(C211="B",'Claim Details'!$I$28&gt;=Rates!$J$14,'Claim Details'!$I$28&lt;=Rates!$J$15,'Claim Details'!$I$19="Yes"),Rates!$K$21,IF(AND(C211="B",'Claim Details'!$I$28&gt;=Rates!$J$14,'Claim Details'!$I$28&lt;=Rates!$J$15,'Claim Details'!$I$19="No"),Rates!$J$21,"£0.00"))))))))))))))))</f>
        <v>£0.00</v>
      </c>
      <c r="BA211" s="189" t="str">
        <f>IF(AND(C211="A",'Claim Details'!$I$28&gt;=Rates!$D$14,'Claim Details'!$I$28&lt;=Rates!$D$15,'Claim Details'!$I$19="Yes"),Rates!$E$22,IF(AND(C211="A",'Claim Details'!$I$28&gt;=Rates!$D$14,'Claim Details'!$I$28&lt;=Rates!$D$15,'Claim Details'!$I$19="No"),Rates!$D$22,IF(AND(C211="A",'Claim Details'!$I$28&gt;=Rates!$F$14,'Claim Details'!$I$28&lt;=Rates!$F$15,'Claim Details'!$I$19="Yes"),Rates!$G$22,IF(AND(C211="A",'Claim Details'!$I$28&gt;=Rates!$F$14,'Claim Details'!$I$28&lt;=Rates!$F$15,'Claim Details'!$I$19="No"),Rates!$F$22,IF(AND(C211="A",'Claim Details'!$I$28&gt;=Rates!$H$14,'Claim Details'!$I$28&lt;=Rates!$H$15,'Claim Details'!$I$19="Yes"),Rates!$I$22,IF(AND(C211="A",'Claim Details'!$I$28&gt;=Rates!$H$14,'Claim Details'!$I$28&lt;=Rates!$H$15,'Claim Details'!$I$19="No"),Rates!$H$22,IF(AND(C211="A",'Claim Details'!$I$28&gt;=Rates!$J$14,'Claim Details'!$I$28&lt;=Rates!$J$15,'Claim Details'!$I$19="Yes"),Rates!$K$22,IF(AND(C211="A",'Claim Details'!$I$28&gt;=Rates!$J$14,'Claim Details'!$I$28&lt;=Rates!$J$15,'Claim Details'!$I$19="No"),Rates!$J$22,IF(AND(C211="B",'Claim Details'!$I$28&gt;=Rates!$D$14,'Claim Details'!$I$28&lt;=Rates!$D$15,'Claim Details'!$I$19="Yes"),Rates!$E$23,IF(AND(C211="B",'Claim Details'!$I$28&gt;=Rates!$D$14,'Claim Details'!$I$28&lt;=Rates!$D$15,'Claim Details'!$I$19="No"),Rates!$D$23,IF(AND(C211="B",'Claim Details'!$I$28&gt;=Rates!$F$14,'Claim Details'!$I$28&lt;=Rates!$F$15,'Claim Details'!$I$19="Yes"),Rates!$G$23,IF(AND(C211="B",'Claim Details'!$I$28&gt;=Rates!$F$14,'Claim Details'!$I$28&lt;=Rates!$F$15,'Claim Details'!$I$19="No"),Rates!$F$23,IF(AND(C211="B",'Claim Details'!$I$28&gt;=Rates!$H$14,'Claim Details'!$I$28&lt;=Rates!$H$15,'Claim Details'!$I$19="Yes"),Rates!$I$23,IF(AND(C211="B",'Claim Details'!$I$28&gt;=Rates!$H$14,'Claim Details'!$I$28&lt;=Rates!$H$15,'Claim Details'!$I$19="No"),Rates!$H$23,IF(AND(C211="B",'Claim Details'!$I$28&gt;=Rates!$J$14,'Claim Details'!$I$28&lt;=Rates!$J$15,'Claim Details'!$I$19="Yes"),Rates!$K$23,IF(AND(C211="B",'Claim Details'!$I$28&gt;=Rates!$J$14,'Claim Details'!$I$28&lt;=Rates!$J$15,'Claim Details'!$I$19="No"),Rates!$J$23,IF(AND(C211="C",'Claim Details'!$I$28&gt;=Rates!$D$14,'Claim Details'!$I$28&lt;=Rates!$D$15,'Claim Details'!$I$19="Yes"),Rates!$E$24,IF(AND(C211="C",'Claim Details'!$I$28&gt;=Rates!$D$14,'Claim Details'!$I$28&lt;=Rates!$D$15,'Claim Details'!$I$19="No"),Rates!$D$24,IF(AND(C211="C",'Claim Details'!$I$28&gt;=Rates!$F$14,'Claim Details'!$I$28&lt;=Rates!$F$15,'Claim Details'!$I$19="Yes"),Rates!$G$24,IF(AND(C211="C",'Claim Details'!$I$28&gt;=Rates!$F$14,'Claim Details'!$I$28&lt;=Rates!$F$15,'Claim Details'!$I$19="No"),Rates!$F$24,IF(AND(C211="C",'Claim Details'!$I$28&gt;=Rates!$H$14,'Claim Details'!$I$28&lt;=Rates!$H$15,'Claim Details'!$I$19="Yes"),Rates!$I$24,IF(AND(C211="C",'Claim Details'!$I$28&gt;=Rates!$H$14,'Claim Details'!$I$28&lt;=Rates!$H$15,'Claim Details'!$I$19="No"),Rates!$H$24,IF(AND(C211="C",'Claim Details'!$I$28&gt;=Rates!$J$14,'Claim Details'!$I$28&lt;=Rates!$J$15,'Claim Details'!$I$19="Yes"),Rates!$K$24,IF(AND(C211="C",'Claim Details'!$I$28&gt;=Rates!$J$14,'Claim Details'!$I$28&lt;=Rates!$J$15,'Claim Details'!$I$19="No"),Rates!$J$24,"£0.00"))))))))))))))))))))))))</f>
        <v>£0.00</v>
      </c>
      <c r="BB211" s="189" t="str">
        <f t="shared" si="57"/>
        <v>£0.00</v>
      </c>
      <c r="BC211" s="1"/>
      <c r="BD211" s="189" t="str">
        <f>IF(AND(AE211="A",'Claim Details'!$I$28&gt;=Rates!$D$14,'Claim Details'!$I$28&lt;=Rates!$D$15,'Claim Details'!$I$19="Yes"),Rates!$J$17,IF(AND(AE211="A",'Claim Details'!$I$28&gt;=Rates!$D$14,'Claim Details'!$I$28&lt;=Rates!$D$15,'Claim Details'!$I$19="No"),Rates!$D$17,IF(AND(AE211="A",'Claim Details'!$I$28&gt;=Rates!$F$14,'Claim Details'!$I$28&lt;=Rates!$F$15,'Claim Details'!$I$19="Yes"),Rates!$G$17,IF(AND(AE211="A",'Claim Details'!$I$28&gt;=Rates!$F$14,'Claim Details'!$I$28&lt;=Rates!$F$15,'Claim Details'!$I$19="No"),Rates!$F$17,IF(AND(AE211="A",'Claim Details'!$I$28&gt;=Rates!$H$14,'Claim Details'!$I$28&lt;=Rates!$H$15,'Claim Details'!$I$19="Yes"),Rates!$I$17,IF(AND(AE211="A",'Claim Details'!$I$28&gt;=Rates!$H$14,'Claim Details'!$I$28&lt;=Rates!$H$15,'Claim Details'!$I$19="No"),Rates!$H$17,IF(AND(AE211="A",'Claim Details'!$I$28&gt;=Rates!$J$14,'Claim Details'!$I$28&lt;=Rates!$J$15,'Claim Details'!$I$19="Yes"),Rates!$K$17,IF(AND(AE211="A",'Claim Details'!$I$28&gt;=Rates!$J$14,'Claim Details'!$I$28&lt;=Rates!$J$15,'Claim Details'!$I$19="No"),Rates!$J$17,IF(AND(AE211="B",'Claim Details'!$I$28&gt;=Rates!$D$14,'Claim Details'!$I$28&lt;=Rates!$D$15,'Claim Details'!$I$19="Yes"),Rates!$E$18,IF(AND(AE211="B",'Claim Details'!$I$28&gt;=Rates!$D$14,'Claim Details'!$I$28&lt;=Rates!$D$15,'Claim Details'!$I$19="No"),Rates!$D$18,IF(AND(AE211="B",'Claim Details'!$I$28&gt;=Rates!$F$14,'Claim Details'!$I$28&lt;=Rates!$F$15,'Claim Details'!$I$19="Yes"),Rates!$G$18,IF(AND(AE211="B",'Claim Details'!$I$28&gt;=Rates!$F$14,'Claim Details'!$I$28&lt;=Rates!$F$15,'Claim Details'!$I$19="No"),Rates!$F$18,IF(AND(AE211="B",'Claim Details'!$I$28&gt;=Rates!$H$14,'Claim Details'!$I$28&lt;=Rates!$H$15,'Claim Details'!$I$19="Yes"),Rates!$I$18,IF(AND(AE211="B",'Claim Details'!$I$28&gt;=Rates!$H$14,'Claim Details'!$I$28&lt;=Rates!$H$15,'Claim Details'!$I$19="No"),Rates!$H$18,IF(AND(AE211="B",'Claim Details'!$I$28&gt;=Rates!$J$14,'Claim Details'!$I$28&lt;=Rates!$J$15,'Claim Details'!$I$19="Yes"),Rates!$K$18,IF(AND(AE211="B",'Claim Details'!$I$28&gt;=Rates!$J$14,'Claim Details'!$I$28&lt;=Rates!$J$15,'Claim Details'!$I$19="No"),Rates!$J$18,IF(AND(AE211="C",'Claim Details'!$I$28&gt;=Rates!$D$14,'Claim Details'!$I$28&lt;=Rates!$D$15,'Claim Details'!$I$19="Yes"),Rates!$E$19,IF(AND(AE211="C",'Claim Details'!$I$28&gt;=Rates!$D$14,'Claim Details'!$I$28&lt;=Rates!$D$15,'Claim Details'!$I$19="No"),Rates!$D$19,IF(AND(AE211="C",'Claim Details'!$I$28&gt;=Rates!$F$14,'Claim Details'!$I$28&lt;=Rates!$F$15,'Claim Details'!$I$19="Yes"),Rates!$G$19,IF(AND(AE211="C",'Claim Details'!$I$28&gt;=Rates!$F$14,'Claim Details'!$I$28&lt;=Rates!$F$15,'Claim Details'!$I$19="No"),Rates!$F$19,IF(AND(AE211="C",'Claim Details'!$I$28&gt;=Rates!$H$14,'Claim Details'!$I$28&lt;=Rates!$H$15,'Claim Details'!$I$19="Yes"),Rates!$I$19,IF(AND(AE211="C",'Claim Details'!$I$28&gt;=Rates!$H$14,'Claim Details'!$I$28&lt;=Rates!$H$15,'Claim Details'!$I$19="No"),Rates!$H$19,IF(AND(AE211="C",'Claim Details'!$I$28&gt;=Rates!$J$14,'Claim Details'!$I$28&lt;=Rates!$J$15,'Claim Details'!$I$19="Yes"),Rates!$K$19,IF(AND(AE211="C",'Claim Details'!$I$28&gt;=Rates!$J$14,'Claim Details'!$I$28&lt;=Rates!$J$15,'Claim Details'!$I$19="No"),Rates!$J$19,"£0.00"))))))))))))))))))))))))</f>
        <v>£0.00</v>
      </c>
      <c r="BE211" s="189" t="str">
        <f>IF(AND(AE211="A",'Claim Details'!$I$28&gt;=Rates!$D$14,'Claim Details'!$I$28&lt;=Rates!$D$15,'Claim Details'!$I$19="Yes"),Rates!$J$25,IF(AND(AE211="A",'Claim Details'!$I$28&gt;=Rates!$D$14,'Claim Details'!$I$28&lt;=Rates!$D$15,'Claim Details'!$I$19="No"),Rates!$D$25,IF(AND(AE211="A",'Claim Details'!$I$28&gt;=Rates!$F$14,'Claim Details'!$I$28&lt;=Rates!$F$15,'Claim Details'!$I$19="Yes"),Rates!$G$25,IF(AND(AE211="A",'Claim Details'!$I$28&gt;=Rates!$F$14,'Claim Details'!$I$28&lt;=Rates!$F$15,'Claim Details'!$I$19="No"),Rates!$F$25,IF(AND(AE211="A",'Claim Details'!$I$28&gt;=Rates!$H$14,'Claim Details'!$I$28&lt;=Rates!$H$15,'Claim Details'!$I$19="Yes"),Rates!$I$25,IF(AND(AE211="A",'Claim Details'!$I$28&gt;=Rates!$H$14,'Claim Details'!$I$28&lt;=Rates!$H$15,'Claim Details'!$I$19="No"),Rates!$H$25,IF(AND(AE211="A",'Claim Details'!$I$28&gt;=Rates!$J$14,'Claim Details'!$I$28&lt;=Rates!$J$15,'Claim Details'!$I$19="Yes"),Rates!$K$25,IF(AND(AE211="A",'Claim Details'!$I$28&gt;=Rates!$J$14,'Claim Details'!$I$28&lt;=Rates!$J$15,'Claim Details'!$I$19="No"),Rates!$J$25,IF(AND(AE211="B",'Claim Details'!$I$28&gt;=Rates!$D$14,'Claim Details'!$I$28&lt;=Rates!$D$15,'Claim Details'!$I$19="Yes"),Rates!$E$26,IF(AND(AE211="B",'Claim Details'!$I$28&gt;=Rates!$D$14,'Claim Details'!$I$28&lt;=Rates!$D$15,'Claim Details'!$I$19="No"),Rates!$D$26,IF(AND(AE211="B",'Claim Details'!$I$28&gt;=Rates!$F$14,'Claim Details'!$I$28&lt;=Rates!$F$15,'Claim Details'!$I$19="Yes"),Rates!$G$26,IF(AND(AE211="B",'Claim Details'!$I$28&gt;=Rates!$F$14,'Claim Details'!$I$28&lt;=Rates!$F$15,'Claim Details'!$I$19="No"),Rates!$F$26,IF(AND(AE211="B",'Claim Details'!$I$28&gt;=Rates!$H$14,'Claim Details'!$I$28&lt;=Rates!$H$15,'Claim Details'!$I$19="Yes"),Rates!$I$26,IF(AND(AE211="B",'Claim Details'!$I$28&gt;=Rates!$H$14,'Claim Details'!$I$28&lt;=Rates!$H$15,'Claim Details'!$I$19="No"),Rates!$H$26,IF(AND(AE211="B",'Claim Details'!$I$28&gt;=Rates!$J$14,'Claim Details'!$I$28&lt;=Rates!$J$15,'Claim Details'!$I$19="Yes"),Rates!$K$26,IF(AND(AE211="B",'Claim Details'!$I$28&gt;=Rates!$J$14,'Claim Details'!$I$28&lt;=Rates!$J$15,'Claim Details'!$I$19="No"),Rates!$J$26,IF(AND(AE211="C",'Claim Details'!$I$28&gt;=Rates!$D$14,'Claim Details'!$I$28&lt;=Rates!$D$15,'Claim Details'!$I$19="Yes"),Rates!$E$27,IF(AND(AE211="C",'Claim Details'!$I$28&gt;=Rates!$D$14,'Claim Details'!$I$28&lt;=Rates!$D$15,'Claim Details'!$I$19="No"),Rates!$D$27,IF(AND(AE211="C",'Claim Details'!$I$28&gt;=Rates!$F$14,'Claim Details'!$I$28&lt;=Rates!$F$15,'Claim Details'!$I$19="Yes"),Rates!$G$27,IF(AND(AE211="C",'Claim Details'!$I$28&gt;=Rates!$F$14,'Claim Details'!$I$28&lt;=Rates!$F$15,'Claim Details'!$I$19="No"),Rates!$F$27,IF(AND(AE211="C",'Claim Details'!$I$28&gt;=Rates!$H$14,'Claim Details'!$I$28&lt;=Rates!$H$15,'Claim Details'!$I$19="Yes"),Rates!$I$27,IF(AND(AE211="C",'Claim Details'!$I$28&gt;=Rates!$H$14,'Claim Details'!$I$28&lt;=Rates!$H$15,'Claim Details'!$I$19="No"),Rates!$H$27,IF(AND(AE211="C",'Claim Details'!$I$28&gt;=Rates!$J$14,'Claim Details'!$I$28&lt;=Rates!$J$15,'Claim Details'!$I$19="Yes"),Rates!$K$27,IF(AND(AE211="C",'Claim Details'!$I$28&gt;=Rates!$J$14,'Claim Details'!$I$28&lt;=Rates!$J$15,'Claim Details'!$I$19="No"),Rates!$J$27,"£0.00"))))))))))))))))))))))))</f>
        <v>£0.00</v>
      </c>
      <c r="BF211" s="189" t="str">
        <f>IF(AND(AE211="A",'Claim Details'!$I$28&gt;=Rates!$D$14,'Claim Details'!$I$28&lt;=Rates!$D$15,'Claim Details'!$I$19="Yes"),Rates!$E$20,IF(AND(AE211="A",'Claim Details'!$I$28&gt;=Rates!$D$14,'Claim Details'!$I$28&lt;=Rates!$D$15,'Claim Details'!$I$19="No"),Rates!$D$20,IF(AND(AE211="A",'Claim Details'!$I$28&gt;=Rates!$F$14,'Claim Details'!$I$28&lt;=Rates!$F$15,'Claim Details'!$I$19="Yes"),Rates!$G$20,IF(AND(AE211="A",'Claim Details'!$I$28&gt;=Rates!$F$14,'Claim Details'!$I$28&lt;=Rates!$F$15,'Claim Details'!$I$19="No"),Rates!$F$20,IF(AND(AE211="A",'Claim Details'!$I$28&gt;=Rates!$H$14,'Claim Details'!$I$28&lt;=Rates!$H$15,'Claim Details'!$I$19="Yes"),Rates!$I$20,IF(AND(AE211="A",'Claim Details'!$I$28&gt;=Rates!$H$14,'Claim Details'!$I$28&lt;=Rates!$H$15,'Claim Details'!$I$19="No"),Rates!$H$20,IF(AND(AE211="A",'Claim Details'!$I$28&gt;=Rates!$J$14,'Claim Details'!$I$28&lt;=Rates!$J$15,'Claim Details'!$I$19="Yes"),Rates!$K$20,IF(AND(AE211="A",'Claim Details'!$I$28&gt;=Rates!$J$14,'Claim Details'!$I$28&lt;=Rates!$J$15,'Claim Details'!$I$19="No"),Rates!$J$20,IF(AND(AE211="B",'Claim Details'!$I$28&gt;=Rates!$D$14,'Claim Details'!$I$28&lt;=Rates!$D$15,'Claim Details'!$I$19="Yes"),Rates!$E$21,IF(AND(AE211="B",'Claim Details'!$I$28&gt;=Rates!$D$14,'Claim Details'!$I$28&lt;=Rates!$D$15,'Claim Details'!$I$19="No"),Rates!$D$21,IF(AND(AE211="B",'Claim Details'!$I$28&gt;=Rates!$F$14,'Claim Details'!$I$28&lt;=Rates!$F$15,'Claim Details'!$I$19="Yes"),Rates!$G$21,IF(AND(AE211="B",'Claim Details'!$I$28&gt;=Rates!$F$14,'Claim Details'!$I$28&lt;=Rates!$F$15,'Claim Details'!$I$19="No"),Rates!$F$21,IF(AND(AE211="B",'Claim Details'!$I$28&gt;=Rates!$H$14,'Claim Details'!$I$28&lt;=Rates!$H$15,'Claim Details'!$I$19="Yes"),Rates!$I$21,IF(AND(AE211="B",'Claim Details'!$I$28&gt;=Rates!$H$14,'Claim Details'!$I$28&lt;=Rates!$H$15,'Claim Details'!$I$19="No"),Rates!$H$21,IF(AND(AE211="B",'Claim Details'!$I$28&gt;=Rates!$J$14,'Claim Details'!$I$28&lt;=Rates!$J$15,'Claim Details'!$I$19="Yes"),Rates!$K$21,IF(AND(AE211="B",'Claim Details'!$I$28&gt;=Rates!$J$14,'Claim Details'!$I$28&lt;=Rates!$J$15,'Claim Details'!$I$19="No"),Rates!$J$21,"£0.00"))))))))))))))))</f>
        <v>£0.00</v>
      </c>
      <c r="BG211" s="189" t="str">
        <f>IF(AND(AE211="A",'Claim Details'!$I$28&gt;=Rates!$D$14,'Claim Details'!$I$28&lt;=Rates!$D$15,'Claim Details'!$I$19="Yes"),Rates!$E$22,IF(AND(AE211="A",'Claim Details'!$I$28&gt;=Rates!$D$14,'Claim Details'!$I$28&lt;=Rates!$D$15,'Claim Details'!$I$19="No"),Rates!$D$22,IF(AND(AE211="A",'Claim Details'!$I$28&gt;=Rates!$F$14,'Claim Details'!$I$28&lt;=Rates!$F$15,'Claim Details'!$I$19="Yes"),Rates!$G$22,IF(AND(AE211="A",'Claim Details'!$I$28&gt;=Rates!$F$14,'Claim Details'!$I$28&lt;=Rates!$F$15,'Claim Details'!$I$19="No"),Rates!$F$22,IF(AND(AE211="A",'Claim Details'!$I$28&gt;=Rates!$H$14,'Claim Details'!$I$28&lt;=Rates!$H$15,'Claim Details'!$I$19="Yes"),Rates!$I$22,IF(AND(AE211="A",'Claim Details'!$I$28&gt;=Rates!$H$14,'Claim Details'!$I$28&lt;=Rates!$H$15,'Claim Details'!$I$19="No"),Rates!$H$22,IF(AND(AE211="A",'Claim Details'!$I$28&gt;=Rates!$J$14,'Claim Details'!$I$28&lt;=Rates!$J$15,'Claim Details'!$I$19="Yes"),Rates!$K$22,IF(AND(AE211="A",'Claim Details'!$I$28&gt;=Rates!$J$14,'Claim Details'!$I$28&lt;=Rates!$J$15,'Claim Details'!$I$19="No"),Rates!$J$22,IF(AND(AE211="B",'Claim Details'!$I$28&gt;=Rates!$D$14,'Claim Details'!$I$28&lt;=Rates!$D$15,'Claim Details'!$I$19="Yes"),Rates!$E$23,IF(AND(AE211="B",'Claim Details'!$I$28&gt;=Rates!$D$14,'Claim Details'!$I$28&lt;=Rates!$D$15,'Claim Details'!$I$19="No"),Rates!$D$23,IF(AND(AE211="B",'Claim Details'!$I$28&gt;=Rates!$F$14,'Claim Details'!$I$28&lt;=Rates!$F$15,'Claim Details'!$I$19="Yes"),Rates!$G$23,IF(AND(AE211="B",'Claim Details'!$I$28&gt;=Rates!$F$14,'Claim Details'!$I$28&lt;=Rates!$F$15,'Claim Details'!$I$19="No"),Rates!$F$23,IF(AND(AE211="B",'Claim Details'!$I$28&gt;=Rates!$H$14,'Claim Details'!$I$28&lt;=Rates!$H$15,'Claim Details'!$I$19="Yes"),Rates!$I$23,IF(AND(AE211="B",'Claim Details'!$I$28&gt;=Rates!$H$14,'Claim Details'!$I$28&lt;=Rates!$H$15,'Claim Details'!$I$19="No"),Rates!$H$23,IF(AND(AE211="B",'Claim Details'!$I$28&gt;=Rates!$J$14,'Claim Details'!$I$28&lt;=Rates!$J$15,'Claim Details'!$I$19="Yes"),Rates!$K$23,IF(AND(AE211="B",'Claim Details'!$I$28&gt;=Rates!$J$14,'Claim Details'!$I$28&lt;=Rates!$J$15,'Claim Details'!$I$19="No"),Rates!$J$23,IF(AND(AE211="C",'Claim Details'!$I$28&gt;=Rates!$D$14,'Claim Details'!$I$28&lt;=Rates!$D$15,'Claim Details'!$I$19="Yes"),Rates!$E$24,IF(AND(AE211="C",'Claim Details'!$I$28&gt;=Rates!$D$14,'Claim Details'!$I$28&lt;=Rates!$D$15,'Claim Details'!$I$19="No"),Rates!$D$24,IF(AND(AE211="C",'Claim Details'!$I$28&gt;=Rates!$F$14,'Claim Details'!$I$28&lt;=Rates!$F$15,'Claim Details'!$I$19="Yes"),Rates!$G$24,IF(AND(AE211="C",'Claim Details'!$I$28&gt;=Rates!$F$14,'Claim Details'!$I$28&lt;=Rates!$F$15,'Claim Details'!$I$19="No"),Rates!$F$24,IF(AND(AE211="C",'Claim Details'!$I$28&gt;=Rates!$H$14,'Claim Details'!$I$28&lt;=Rates!$H$15,'Claim Details'!$I$19="Yes"),Rates!$I$24,IF(AND(AE211="C",'Claim Details'!$I$28&gt;=Rates!$H$14,'Claim Details'!$I$28&lt;=Rates!$H$15,'Claim Details'!$I$19="No"),Rates!$H$24,IF(AND(AE211="C",'Claim Details'!$I$28&gt;=Rates!$J$14,'Claim Details'!$I$28&lt;=Rates!$J$15,'Claim Details'!$I$19="Yes"),Rates!$K$24,IF(AND(AE211="C",'Claim Details'!$I$28&gt;=Rates!$J$14,'Claim Details'!$I$28&lt;=Rates!$J$15,'Claim Details'!$I$19="No"),Rates!$J$24,"£0.00"))))))))))))))))))))))))</f>
        <v>£0.00</v>
      </c>
      <c r="BH211" s="189" t="str">
        <f t="shared" si="58"/>
        <v>£0.00</v>
      </c>
      <c r="BI211" s="189">
        <f t="shared" si="59"/>
        <v>0</v>
      </c>
      <c r="BO211" s="202" t="str">
        <f>IF(H211="","£0.00",IF(AP211="4","£0.00",IF(AP211="5","£0.00",IF(AP211="1","£0.00",((AQ211*H211)*'Claim Details'!$F$111)/100))))</f>
        <v>£0.00</v>
      </c>
      <c r="BP211" s="202" t="str">
        <f>IF(T211="","£0.00",IF(AP211="4","£0.00",IF(AP211="5","£0.00",IF(AP211="1","£0.00",((AR211*T211)*'Claim Details'!$N$111)/100))))</f>
        <v>£0.00</v>
      </c>
      <c r="BQ211" s="202" t="str">
        <f>IF(AI211="","£0.00",IF(AP211="4","£0.00",IF(AP211="5","£0.00",IF(AP211="1","£0.00",((BI211*AI211)*'Claim Details'!$W$111)/100))))</f>
        <v>£0.00</v>
      </c>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row>
    <row r="212" spans="1:97" ht="15">
      <c r="A212" s="145"/>
      <c r="B212" s="91"/>
      <c r="C212" s="96"/>
      <c r="D212" s="97"/>
      <c r="E212" s="98"/>
      <c r="F212" s="89"/>
      <c r="G212" s="99"/>
      <c r="H212" s="100"/>
      <c r="I212" s="221" t="str">
        <f t="shared" si="49"/>
        <v>£0.00</v>
      </c>
      <c r="J212" s="101"/>
      <c r="K212" s="100"/>
      <c r="L212" s="221" t="str">
        <f t="shared" si="50"/>
        <v>£0.00</v>
      </c>
      <c r="M212" s="101"/>
      <c r="N212" s="102"/>
      <c r="O212" s="145"/>
      <c r="P212" s="77"/>
      <c r="Q212" s="87"/>
      <c r="R212" s="87"/>
      <c r="S212" s="87"/>
      <c r="T212" s="149" t="str">
        <f t="shared" si="51"/>
        <v/>
      </c>
      <c r="U212" s="87" t="str">
        <f t="shared" si="60"/>
        <v/>
      </c>
      <c r="V212" s="87"/>
      <c r="W212" s="53" t="str">
        <f t="shared" si="52"/>
        <v>£0.00</v>
      </c>
      <c r="X212" s="53"/>
      <c r="Y212" s="87"/>
      <c r="Z212" s="78"/>
      <c r="AA212" s="79"/>
      <c r="AB212" s="160"/>
      <c r="AC212" s="98"/>
      <c r="AD212" s="225"/>
      <c r="AE212" s="235" t="str">
        <f t="shared" si="53"/>
        <v/>
      </c>
      <c r="AF212" s="87" t="str">
        <f t="shared" si="54"/>
        <v/>
      </c>
      <c r="AG212" s="53"/>
      <c r="AH212" s="224"/>
      <c r="AI212" s="226" t="str">
        <f t="shared" si="46"/>
        <v/>
      </c>
      <c r="AJ212" s="236" t="str">
        <f t="shared" si="55"/>
        <v>£0.00</v>
      </c>
      <c r="AK212" s="31"/>
      <c r="AL212" s="1"/>
      <c r="AM212" s="1"/>
      <c r="AN212" s="1"/>
      <c r="AO212" s="1"/>
      <c r="AP212" s="1" t="str">
        <f t="shared" si="47"/>
        <v/>
      </c>
      <c r="AQ212" s="27">
        <f t="shared" si="48"/>
        <v>0</v>
      </c>
      <c r="AR212" s="189">
        <f t="shared" si="56"/>
        <v>0</v>
      </c>
      <c r="AS212" s="190" t="str">
        <f>IF(AND(C212="A",'Claim Details'!$E$28&gt;=Rates!$D$14,'Claim Details'!$E$28&lt;=Rates!$D$15,'Claim Details'!$E$19="Yes"),Rates!$E$17,IF(AND(C212="A",'Claim Details'!$E$28&gt;=Rates!$D$14,'Claim Details'!$E$28&lt;=Rates!$D$15,'Claim Details'!$E$19="No"),Rates!$D$17,IF(AND(C212="A",'Claim Details'!$E$28&gt;=Rates!$F$14,'Claim Details'!$E$28&lt;=Rates!$F$15,'Claim Details'!$E$19="Yes"),Rates!$G$17,IF(AND(C212="A",'Claim Details'!$E$28&gt;=Rates!$F$14,'Claim Details'!$E$28&lt;=Rates!$F$15,'Claim Details'!$E$19="No"),Rates!$F$17,IF(AND(C212="A",'Claim Details'!$E$28&gt;=Rates!$H$14,'Claim Details'!$E$28&lt;=Rates!$H$15,'Claim Details'!$E$19="Yes"),Rates!$I$17,IF(AND(C212="A",'Claim Details'!$E$28&gt;=Rates!$H$14,'Claim Details'!$E$28&lt;=Rates!$H$15,'Claim Details'!$E$19="No"),Rates!$H$17,IF(AND(C212="A",'Claim Details'!$E$28&gt;=Rates!$J$14,'Claim Details'!$E$28&lt;=Rates!$J$15,'Claim Details'!$E$19="Yes"),Rates!$K$17,IF(AND(C212="A",'Claim Details'!$E$28&gt;=Rates!$J$14,'Claim Details'!$E$28&lt;=Rates!$J$15,'Claim Details'!$E$19="No"),Rates!$J$17,IF(AND(C212="B",'Claim Details'!$E$28&gt;=Rates!$D$14,'Claim Details'!$E$28&lt;=Rates!$D$15,'Claim Details'!$E$19="Yes"),Rates!$E$18,IF(AND(C212="B",'Claim Details'!$E$28&gt;=Rates!$D$14,'Claim Details'!$E$28&lt;=Rates!$D$15,'Claim Details'!$E$19="No"),Rates!$D$18,IF(AND(C212="B",'Claim Details'!$E$28&gt;=Rates!$F$14,'Claim Details'!$E$28&lt;=Rates!$F$15,'Claim Details'!$E$19="Yes"),Rates!$G$18,IF(AND(C212="B",'Claim Details'!$E$28&gt;=Rates!$F$14,'Claim Details'!$E$28&lt;=Rates!$F$15,'Claim Details'!$E$19="No"),Rates!$F$18,IF(AND(C212="B",'Claim Details'!$E$28&gt;=Rates!$H$14,'Claim Details'!$E$28&lt;=Rates!$H$15,'Claim Details'!$E$19="Yes"),Rates!$I$18,IF(AND(C212="B",'Claim Details'!$E$28&gt;=Rates!$H$14,'Claim Details'!$E$28&lt;=Rates!$H$15,'Claim Details'!$E$19="No"),Rates!$H$18,IF(AND(C212="B",'Claim Details'!$E$28&gt;=Rates!$J$14,'Claim Details'!$E$28&lt;=Rates!$J$15,'Claim Details'!$E$19="Yes"),Rates!$K$18,IF(AND(C212="B",'Claim Details'!$E$28&gt;=Rates!$J$14,'Claim Details'!$E$28&lt;=Rates!$J$15,'Claim Details'!$E$19="No"),Rates!$J$18,IF(AND(C212="C",'Claim Details'!$E$28&gt;=Rates!$D$14,'Claim Details'!$E$28&lt;=Rates!$D$15,'Claim Details'!$E$19="Yes"),Rates!$E$19,IF(AND(C212="C",'Claim Details'!$E$28&gt;=Rates!$D$14,'Claim Details'!$E$28&lt;=Rates!$D$15,'Claim Details'!$E$19="No"),Rates!$D$19,IF(AND(C212="C",'Claim Details'!$E$28&gt;=Rates!$F$14,'Claim Details'!$E$28&lt;=Rates!$F$15,'Claim Details'!$E$19="Yes"),Rates!$G$19,IF(AND(C212="C",'Claim Details'!$E$28&gt;=Rates!$F$14,'Claim Details'!$E$28&lt;=Rates!$F$15,'Claim Details'!$E$19="No"),Rates!$F$19,IF(AND(C212="C",'Claim Details'!$E$28&gt;=Rates!$H$14,'Claim Details'!$E$28&lt;=Rates!$H$15,'Claim Details'!$E$19="Yes"),Rates!$I$19,IF(AND(C212="C",'Claim Details'!$E$28&gt;=Rates!$H$14,'Claim Details'!$E$28&lt;=Rates!$H$15,'Claim Details'!$E$19="No"),Rates!$H$19,IF(AND(C212="C",'Claim Details'!$E$28&gt;=Rates!$J$14,'Claim Details'!$E$28&lt;=Rates!$J$15,'Claim Details'!$E$19="Yes"),Rates!$K$19,IF(AND(C212="C",'Claim Details'!$E$28&gt;=Rates!$J$14,'Claim Details'!$E$28&lt;=Rates!$J$15,'Claim Details'!$E$19="No"),Rates!$J$19,"£0.00"))))))))))))))))))))))))</f>
        <v>£0.00</v>
      </c>
      <c r="AT212" s="189" t="str">
        <f>IF(AND(C212="A",'Claim Details'!$E$28&gt;=Rates!$D$14,'Claim Details'!$E$28&lt;=Rates!$D$15,'Claim Details'!$E$19="Yes"),Rates!$E$25,IF(AND(C212="A",'Claim Details'!$E$28&gt;=Rates!$D$14,'Claim Details'!$E$28&lt;=Rates!$D$15,'Claim Details'!$E$19="No"),Rates!$D$25,IF(AND(C212="A",'Claim Details'!$E$28&gt;=Rates!$F$14,'Claim Details'!$E$28&lt;=Rates!$F$15,'Claim Details'!$E$19="Yes"),Rates!$G$25,IF(AND(C212="A",'Claim Details'!$E$28&gt;=Rates!$F$14,'Claim Details'!$E$28&lt;=Rates!$F$15,'Claim Details'!$E$19="No"),Rates!$F$25,IF(AND(C212="A",'Claim Details'!$E$28&gt;=Rates!$H$14,'Claim Details'!$E$28&lt;=Rates!$H$15,'Claim Details'!$E$19="Yes"),Rates!$I$25,IF(AND(C212="A",'Claim Details'!$E$28&gt;=Rates!$H$14,'Claim Details'!$E$28&lt;=Rates!$H$15,'Claim Details'!$E$19="No"),Rates!$H$25,IF(AND(C212="A",'Claim Details'!$E$28&gt;=Rates!$J$14,'Claim Details'!$E$28&lt;=Rates!$J$15,'Claim Details'!$E$19="Yes"),Rates!$K$25,IF(AND(C212="A",'Claim Details'!$E$28&gt;=Rates!$J$14,'Claim Details'!$E$28&lt;=Rates!$J$15,'Claim Details'!$E$19="No"),Rates!$J$25,IF(AND(C212="B",'Claim Details'!$E$28&gt;=Rates!$D$14,'Claim Details'!$E$28&lt;=Rates!$D$15,'Claim Details'!$E$19="Yes"),Rates!$E$26,IF(AND(C212="B",'Claim Details'!$E$28&gt;=Rates!$D$14,'Claim Details'!$E$28&lt;=Rates!$D$15,'Claim Details'!$E$19="No"),Rates!$D$26,IF(AND(C212="B",'Claim Details'!$E$28&gt;=Rates!$F$14,'Claim Details'!$E$28&lt;=Rates!$F$15,'Claim Details'!$E$19="Yes"),Rates!$G$26,IF(AND(C212="B",'Claim Details'!$E$28&gt;=Rates!$F$14,'Claim Details'!$E$28&lt;=Rates!$F$15,'Claim Details'!$E$19="No"),Rates!$F$26,IF(AND(C212="B",'Claim Details'!$E$28&gt;=Rates!$H$14,'Claim Details'!$E$28&lt;=Rates!$H$15,'Claim Details'!$E$19="Yes"),Rates!$I$26,IF(AND(C212="B",'Claim Details'!$E$28&gt;=Rates!$H$14,'Claim Details'!$E$28&lt;=Rates!$H$15,'Claim Details'!$E$19="No"),Rates!$H$26,IF(AND(C212="B",'Claim Details'!$E$28&gt;=Rates!$J$14,'Claim Details'!$E$28&lt;=Rates!$J$15,'Claim Details'!$E$19="Yes"),Rates!$K$26,IF(AND(C212="B",'Claim Details'!$E$28&gt;=Rates!$J$14,'Claim Details'!$E$28&lt;=Rates!$J$15,'Claim Details'!$E$19="No"),Rates!$J$26,IF(AND(C212="C",'Claim Details'!$E$28&gt;=Rates!$D$14,'Claim Details'!$E$28&lt;=Rates!$D$15,'Claim Details'!$E$19="Yes"),Rates!$E$27,IF(AND(C212="C",'Claim Details'!$E$28&gt;=Rates!$D$14,'Claim Details'!$E$28&lt;=Rates!$D$15,'Claim Details'!$E$19="No"),Rates!$D$27,IF(AND(C212="C",'Claim Details'!$E$28&gt;=Rates!$F$14,'Claim Details'!$E$28&lt;=Rates!$F$15,'Claim Details'!$E$19="Yes"),Rates!$G$27,IF(AND(C212="C",'Claim Details'!$E$28&gt;=Rates!$F$14,'Claim Details'!$E$28&lt;=Rates!$F$15,'Claim Details'!$E$19="No"),Rates!$F$27,IF(AND(C212="C",'Claim Details'!$E$28&gt;=Rates!$H$14,'Claim Details'!$E$28&lt;=Rates!$H$15,'Claim Details'!$E$19="Yes"),Rates!$I$27,IF(AND(C212="C",'Claim Details'!$E$28&gt;=Rates!$H$14,'Claim Details'!$E$28&lt;=Rates!$H$15,'Claim Details'!$E$19="No"),Rates!$H$27,IF(AND(C212="C",'Claim Details'!$E$28&gt;=Rates!$J$14,'Claim Details'!$E$28&lt;=Rates!$J$15,'Claim Details'!$E$19="Yes"),Rates!$K$27,IF(AND(C212="C",'Claim Details'!$E$28&gt;=Rates!$J$14,'Claim Details'!$E$28&lt;=Rates!$J$15,'Claim Details'!$E$19="No"),Rates!$J$27,"£0.00"))))))))))))))))))))))))</f>
        <v>£0.00</v>
      </c>
      <c r="AU212" s="191" t="str">
        <f>IF(AND(C212="A",'Claim Details'!$E$28&gt;=Rates!$D$14,'Claim Details'!$E$28&lt;=Rates!$D$15,'Claim Details'!$E$19="Yes"),Rates!$E$20,IF(AND(C212="A",'Claim Details'!$E$28&gt;=Rates!$D$14,'Claim Details'!$E$28&lt;=Rates!$D$15,'Claim Details'!$E$19="No"),Rates!$D$20,IF(AND(C212="A",'Claim Details'!$E$28&gt;=Rates!$F$14,'Claim Details'!$E$28&lt;=Rates!$F$15,'Claim Details'!$E$19="Yes"),Rates!$G$20,IF(AND(C212="A",'Claim Details'!$E$28&gt;=Rates!$F$14,'Claim Details'!$E$28&lt;=Rates!$F$15,'Claim Details'!$E$19="No"),Rates!$F$20,IF(AND(C212="A",'Claim Details'!$E$28&gt;=Rates!$H$14,'Claim Details'!$E$28&lt;=Rates!$H$15,'Claim Details'!$E$19="Yes"),Rates!$I$20,IF(AND(C212="A",'Claim Details'!$E$28&gt;=Rates!$H$14,'Claim Details'!$E$28&lt;=Rates!$H$15,'Claim Details'!$E$19="No"),Rates!$H$20,IF(AND(C212="A",'Claim Details'!$E$28&gt;=Rates!$J$14,'Claim Details'!$E$28&lt;=Rates!$J$15,'Claim Details'!$E$19="Yes"),Rates!$K$20,IF(AND(C212="A",'Claim Details'!$E$28&gt;=Rates!$J$14,'Claim Details'!$E$28&lt;=Rates!$J$15,'Claim Details'!$E$19="No"),Rates!$J$20,IF(AND(C212="B",'Claim Details'!$E$28&gt;=Rates!$D$14,'Claim Details'!$E$28&lt;=Rates!$D$15,'Claim Details'!$E$19="Yes"),Rates!$E$21,IF(AND(C212="B",'Claim Details'!$E$28&gt;=Rates!$D$14,'Claim Details'!$E$28&lt;=Rates!$D$15,'Claim Details'!$E$19="No"),Rates!$D$21,IF(AND(C212="B",'Claim Details'!$E$28&gt;=Rates!$F$14,'Claim Details'!$E$28&lt;=Rates!$F$15,'Claim Details'!$E$19="Yes"),Rates!$G$21,IF(AND(C212="B",'Claim Details'!$E$28&gt;=Rates!$F$14,'Claim Details'!$E$28&lt;=Rates!$F$15,'Claim Details'!$E$19="No"),Rates!$F$21,IF(AND(C212="B",'Claim Details'!$E$28&gt;=Rates!$H$14,'Claim Details'!$E$28&lt;=Rates!$H$15,'Claim Details'!$E$19="Yes"),Rates!$I$21,IF(AND(C212="B",'Claim Details'!$E$28&gt;=Rates!$H$14,'Claim Details'!$E$28&lt;=Rates!$H$15,'Claim Details'!$E$19="No"),Rates!$H$21,IF(AND(C212="B",'Claim Details'!$E$28&gt;=Rates!$J$14,'Claim Details'!$E$28&lt;=Rates!$J$15,'Claim Details'!$E$19="Yes"),Rates!$K$21,IF(AND(C212="B",'Claim Details'!$E$28&gt;=Rates!$J$14,'Claim Details'!$E$28&lt;=Rates!$J$15,'Claim Details'!$E$19="No"),Rates!$J$21,"£0.00"))))))))))))))))</f>
        <v>£0.00</v>
      </c>
      <c r="AV212" s="191" t="str">
        <f>IF(AND(C212="A",'Claim Details'!$E$28&gt;=Rates!$D$14,'Claim Details'!$E$28&lt;=Rates!$D$15,'Claim Details'!$E$19="Yes"),Rates!$E$22,IF(AND(C212="A",'Claim Details'!$E$28&gt;=Rates!$D$14,'Claim Details'!$E$28&lt;=Rates!$D$15,'Claim Details'!$E$19="No"),Rates!$D$22,IF(AND(C212="A",'Claim Details'!$E$28&gt;=Rates!$F$14,'Claim Details'!$E$28&lt;=Rates!$F$15,'Claim Details'!$E$19="Yes"),Rates!$G$22,IF(AND(C212="A",'Claim Details'!$E$28&gt;=Rates!$F$14,'Claim Details'!$E$28&lt;=Rates!$F$15,'Claim Details'!$E$19="No"),Rates!$F$22,IF(AND(C212="A",'Claim Details'!$E$28&gt;=Rates!$H$14,'Claim Details'!$E$28&lt;=Rates!$H$15,'Claim Details'!$E$19="Yes"),Rates!$I$22,IF(AND(C212="A",'Claim Details'!$E$28&gt;=Rates!$H$14,'Claim Details'!$E$28&lt;=Rates!$H$15,'Claim Details'!$E$19="No"),Rates!$H$22,IF(AND(C212="A",'Claim Details'!$E$28&gt;=Rates!$J$14,'Claim Details'!$E$28&lt;=Rates!$J$15,'Claim Details'!$E$19="Yes"),Rates!$K$22,IF(AND(C212="A",'Claim Details'!$E$28&gt;=Rates!$J$14,'Claim Details'!$E$28&lt;=Rates!$J$15,'Claim Details'!$E$19="No"),Rates!$J$22,IF(AND(C212="B",'Claim Details'!$E$28&gt;=Rates!$D$14,'Claim Details'!$E$28&lt;=Rates!$D$15,'Claim Details'!$E$19="Yes"),Rates!$E$23,IF(AND(C212="B",'Claim Details'!$E$28&gt;=Rates!$D$14,'Claim Details'!$E$28&lt;=Rates!$D$15,'Claim Details'!$E$19="No"),Rates!$D$23,IF(AND(C212="B",'Claim Details'!$E$28&gt;=Rates!$F$14,'Claim Details'!$E$28&lt;=Rates!$F$15,'Claim Details'!$E$19="Yes"),Rates!$G$23,IF(AND(C212="B",'Claim Details'!$E$28&gt;=Rates!$F$14,'Claim Details'!$E$28&lt;=Rates!$F$15,'Claim Details'!$E$19="No"),Rates!$F$23,IF(AND(C212="B",'Claim Details'!$E$28&gt;=Rates!$H$14,'Claim Details'!$E$28&lt;=Rates!$H$15,'Claim Details'!$E$19="Yes"),Rates!$I$23,IF(AND(C212="B",'Claim Details'!$E$28&gt;=Rates!$H$14,'Claim Details'!$E$28&lt;=Rates!$H$15,'Claim Details'!$E$19="No"),Rates!$H$23,IF(AND(C212="B",'Claim Details'!$E$28&gt;=Rates!$J$14,'Claim Details'!$E$28&lt;=Rates!$J$15,'Claim Details'!$E$19="Yes"),Rates!$K$23,IF(AND(C212="B",'Claim Details'!$E$28&gt;=Rates!$J$14,'Claim Details'!$E$28&lt;=Rates!$J$15,'Claim Details'!$E$19="No"),Rates!$J$23,IF(AND(C212="C",'Claim Details'!$E$28&gt;=Rates!$D$14,'Claim Details'!$E$28&lt;=Rates!$D$15,'Claim Details'!$E$19="Yes"),Rates!$E$24,IF(AND(C212="C",'Claim Details'!$E$28&gt;=Rates!$D$14,'Claim Details'!$E$28&lt;=Rates!$D$15,'Claim Details'!$E$19="No"),Rates!$D$24,IF(AND(C212="C",'Claim Details'!$E$28&gt;=Rates!$F$14,'Claim Details'!$E$28&lt;=Rates!$F$15,'Claim Details'!$E$19="Yes"),Rates!$G$24,IF(AND(C212="C",'Claim Details'!$E$28&gt;=Rates!$F$14,'Claim Details'!$E$28&lt;=Rates!$F$15,'Claim Details'!$E$19="No"),Rates!$F$24,IF(AND(C212="C",'Claim Details'!$E$28&gt;=Rates!$H$14,'Claim Details'!$E$28&lt;=Rates!$H$15,'Claim Details'!$E$19="Yes"),Rates!$I$24,IF(AND(C212="C",'Claim Details'!$E$28&gt;=Rates!$H$14,'Claim Details'!$E$28&lt;=Rates!$H$15,'Claim Details'!$E$19="No"),Rates!$H$24,IF(AND(C212="C",'Claim Details'!$E$28&gt;=Rates!$J$14,'Claim Details'!$E$28&lt;=Rates!$J$15,'Claim Details'!$E$19="Yes"),Rates!$K$24,IF(AND(C212="C",'Claim Details'!$E$28&gt;=Rates!$J$14,'Claim Details'!$E$28&lt;=Rates!$J$15,'Claim Details'!$E$19="No"),Rates!$J$24,"£0.00"))))))))))))))))))))))))</f>
        <v>£0.00</v>
      </c>
      <c r="AW212" s="1"/>
      <c r="AX212" s="189" t="str">
        <f>IF(AND(U212="A",'Claim Details'!$I$28&gt;=Rates!$D$14,'Claim Details'!$I$28&lt;=Rates!$D$15,'Claim Details'!$I$19="Yes"),Rates!$J$17,IF(AND(U212="A",'Claim Details'!$I$28&gt;=Rates!$D$14,'Claim Details'!$I$28&lt;=Rates!$D$15,'Claim Details'!$I$19="No"),Rates!$D$17,IF(AND(U212="A",'Claim Details'!$I$28&gt;=Rates!$F$14,'Claim Details'!$I$28&lt;=Rates!$F$15,'Claim Details'!$I$19="Yes"),Rates!$G$17,IF(AND(U212="A",'Claim Details'!$I$28&gt;=Rates!$F$14,'Claim Details'!$I$28&lt;=Rates!$F$15,'Claim Details'!$I$19="No"),Rates!$F$17,IF(AND(U212="A",'Claim Details'!$I$28&gt;=Rates!$H$14,'Claim Details'!$I$28&lt;=Rates!$H$15,'Claim Details'!$I$19="Yes"),Rates!$I$17,IF(AND(U212="A",'Claim Details'!$I$28&gt;=Rates!$H$14,'Claim Details'!$I$28&lt;=Rates!$H$15,'Claim Details'!$I$19="No"),Rates!$H$17,IF(AND(U212="A",'Claim Details'!$I$28&gt;=Rates!$J$14,'Claim Details'!$I$28&lt;=Rates!$J$15,'Claim Details'!$I$19="Yes"),Rates!$K$17,IF(AND(U212="A",'Claim Details'!$I$28&gt;=Rates!$J$14,'Claim Details'!$I$28&lt;=Rates!$J$15,'Claim Details'!$I$19="No"),Rates!$J$17,IF(AND(U212="B",'Claim Details'!$I$28&gt;=Rates!$D$14,'Claim Details'!$I$28&lt;=Rates!$D$15,'Claim Details'!$I$19="Yes"),Rates!$E$18,IF(AND(U212="B",'Claim Details'!$I$28&gt;=Rates!$D$14,'Claim Details'!$I$28&lt;=Rates!$D$15,'Claim Details'!$I$19="No"),Rates!$D$18,IF(AND(U212="B",'Claim Details'!$I$28&gt;=Rates!$F$14,'Claim Details'!$I$28&lt;=Rates!$F$15,'Claim Details'!$I$19="Yes"),Rates!$G$18,IF(AND(U212="B",'Claim Details'!$I$28&gt;=Rates!$F$14,'Claim Details'!$I$28&lt;=Rates!$F$15,'Claim Details'!$I$19="No"),Rates!$F$18,IF(AND(U212="B",'Claim Details'!$I$28&gt;=Rates!$H$14,'Claim Details'!$I$28&lt;=Rates!$H$15,'Claim Details'!$I$19="Yes"),Rates!$I$18,IF(AND(U212="B",'Claim Details'!$I$28&gt;=Rates!$H$14,'Claim Details'!$I$28&lt;=Rates!$H$15,'Claim Details'!$I$19="No"),Rates!$H$18,IF(AND(U212="B",'Claim Details'!$I$28&gt;=Rates!$J$14,'Claim Details'!$I$28&lt;=Rates!$J$15,'Claim Details'!$I$19="Yes"),Rates!$K$18,IF(AND(U212="B",'Claim Details'!$I$28&gt;=Rates!$J$14,'Claim Details'!$I$28&lt;=Rates!$J$15,'Claim Details'!$I$19="No"),Rates!$J$18,IF(AND(U212="C",'Claim Details'!$I$28&gt;=Rates!$D$14,'Claim Details'!$I$28&lt;=Rates!$D$15,'Claim Details'!$I$19="Yes"),Rates!$E$19,IF(AND(U212="C",'Claim Details'!$I$28&gt;=Rates!$D$14,'Claim Details'!$I$28&lt;=Rates!$D$15,'Claim Details'!$I$19="No"),Rates!$D$19,IF(AND(U212="C",'Claim Details'!$I$28&gt;=Rates!$F$14,'Claim Details'!$I$28&lt;=Rates!$F$15,'Claim Details'!$I$19="Yes"),Rates!$G$19,IF(AND(U212="C",'Claim Details'!$I$28&gt;=Rates!$F$14,'Claim Details'!$I$28&lt;=Rates!$F$15,'Claim Details'!$I$19="No"),Rates!$F$19,IF(AND(U212="C",'Claim Details'!$I$28&gt;=Rates!$H$14,'Claim Details'!$I$28&lt;=Rates!$H$15,'Claim Details'!$I$19="Yes"),Rates!$I$19,IF(AND(U212="C",'Claim Details'!$I$28&gt;=Rates!$H$14,'Claim Details'!$I$28&lt;=Rates!$H$15,'Claim Details'!$I$19="No"),Rates!$H$19,IF(AND(U212="C",'Claim Details'!$I$28&gt;=Rates!$J$14,'Claim Details'!$I$28&lt;=Rates!$J$15,'Claim Details'!$I$19="Yes"),Rates!$K$19,IF(AND(U212="C",'Claim Details'!$I$28&gt;=Rates!$J$14,'Claim Details'!$I$28&lt;=Rates!$J$15,'Claim Details'!$I$19="No"),Rates!$J$19,"£0.00"))))))))))))))))))))))))</f>
        <v>£0.00</v>
      </c>
      <c r="AY212" s="189" t="str">
        <f>IF(AND(C212="A",'Claim Details'!$I$28&gt;=Rates!$D$14,'Claim Details'!$I$28&lt;=Rates!$D$15,'Claim Details'!$I$19="Yes"),Rates!$J$25,IF(AND(C212="A",'Claim Details'!$I$28&gt;=Rates!$D$14,'Claim Details'!$I$28&lt;=Rates!$D$15,'Claim Details'!$I$19="No"),Rates!$D$25,IF(AND(C212="A",'Claim Details'!$I$28&gt;=Rates!$F$14,'Claim Details'!$I$28&lt;=Rates!$F$15,'Claim Details'!$I$19="Yes"),Rates!$G$25,IF(AND(C212="A",'Claim Details'!$I$28&gt;=Rates!$F$14,'Claim Details'!$I$28&lt;=Rates!$F$15,'Claim Details'!$I$19="No"),Rates!$F$25,IF(AND(C212="A",'Claim Details'!$I$28&gt;=Rates!$H$14,'Claim Details'!$I$28&lt;=Rates!$H$15,'Claim Details'!$I$19="Yes"),Rates!$I$25,IF(AND(C212="A",'Claim Details'!$I$28&gt;=Rates!$H$14,'Claim Details'!$I$28&lt;=Rates!$H$15,'Claim Details'!$I$19="No"),Rates!$H$25,IF(AND(C212="A",'Claim Details'!$I$28&gt;=Rates!$J$14,'Claim Details'!$I$28&lt;=Rates!$J$15,'Claim Details'!$I$19="Yes"),Rates!$K$25,IF(AND(C212="A",'Claim Details'!$I$28&gt;=Rates!$J$14,'Claim Details'!$I$28&lt;=Rates!$J$15,'Claim Details'!$I$19="No"),Rates!$J$25,IF(AND(C212="B",'Claim Details'!$I$28&gt;=Rates!$D$14,'Claim Details'!$I$28&lt;=Rates!$D$15,'Claim Details'!$I$19="Yes"),Rates!$E$26,IF(AND(C212="B",'Claim Details'!$I$28&gt;=Rates!$D$14,'Claim Details'!$I$28&lt;=Rates!$D$15,'Claim Details'!$I$19="No"),Rates!$D$26,IF(AND(C212="B",'Claim Details'!$I$28&gt;=Rates!$F$14,'Claim Details'!$I$28&lt;=Rates!$F$15,'Claim Details'!$I$19="Yes"),Rates!$G$26,IF(AND(C212="B",'Claim Details'!$I$28&gt;=Rates!$F$14,'Claim Details'!$I$28&lt;=Rates!$F$15,'Claim Details'!$I$19="No"),Rates!$F$26,IF(AND(C212="B",'Claim Details'!$I$28&gt;=Rates!$H$14,'Claim Details'!$I$28&lt;=Rates!$H$15,'Claim Details'!$I$19="Yes"),Rates!$I$26,IF(AND(C212="B",'Claim Details'!$I$28&gt;=Rates!$H$14,'Claim Details'!$I$28&lt;=Rates!$H$15,'Claim Details'!$I$19="No"),Rates!$H$26,IF(AND(C212="B",'Claim Details'!$I$28&gt;=Rates!$J$14,'Claim Details'!$I$28&lt;=Rates!$J$15,'Claim Details'!$I$19="Yes"),Rates!$K$26,IF(AND(C212="B",'Claim Details'!$I$28&gt;=Rates!$J$14,'Claim Details'!$I$28&lt;=Rates!$J$15,'Claim Details'!$I$19="No"),Rates!$J$26,IF(AND(C212="C",'Claim Details'!$I$28&gt;=Rates!$D$14,'Claim Details'!$I$28&lt;=Rates!$D$15,'Claim Details'!$I$19="Yes"),Rates!$E$27,IF(AND(C212="C",'Claim Details'!$I$28&gt;=Rates!$D$14,'Claim Details'!$I$28&lt;=Rates!$D$15,'Claim Details'!$I$19="No"),Rates!$D$27,IF(AND(C212="C",'Claim Details'!$I$28&gt;=Rates!$F$14,'Claim Details'!$I$28&lt;=Rates!$F$15,'Claim Details'!$I$19="Yes"),Rates!$G$27,IF(AND(C212="C",'Claim Details'!$I$28&gt;=Rates!$F$14,'Claim Details'!$I$28&lt;=Rates!$F$15,'Claim Details'!$I$19="No"),Rates!$F$27,IF(AND(C212="C",'Claim Details'!$I$28&gt;=Rates!$H$14,'Claim Details'!$I$28&lt;=Rates!$H$15,'Claim Details'!$I$19="Yes"),Rates!$I$27,IF(AND(C212="C",'Claim Details'!$I$28&gt;=Rates!$H$14,'Claim Details'!$I$28&lt;=Rates!$H$15,'Claim Details'!$I$19="No"),Rates!$H$27,IF(AND(C212="C",'Claim Details'!$I$28&gt;=Rates!$J$14,'Claim Details'!$I$28&lt;=Rates!$J$15,'Claim Details'!$I$19="Yes"),Rates!$K$27,IF(AND(C212="C",'Claim Details'!$I$28&gt;=Rates!$J$14,'Claim Details'!$I$28&lt;=Rates!$J$15,'Claim Details'!$I$19="No"),Rates!$J$27,"£0.00"))))))))))))))))))))))))</f>
        <v>£0.00</v>
      </c>
      <c r="AZ212" s="189" t="str">
        <f>IF(AND(C212="A",'Claim Details'!$I$28&gt;=Rates!$D$14,'Claim Details'!$I$28&lt;=Rates!$D$15,'Claim Details'!$I$19="Yes"),Rates!$E$20,IF(AND(C212="A",'Claim Details'!$I$28&gt;=Rates!$D$14,'Claim Details'!$I$28&lt;=Rates!$D$15,'Claim Details'!$I$19="No"),Rates!$D$20,IF(AND(C212="A",'Claim Details'!$I$28&gt;=Rates!$F$14,'Claim Details'!$I$28&lt;=Rates!$F$15,'Claim Details'!$I$19="Yes"),Rates!$G$20,IF(AND(C212="A",'Claim Details'!$I$28&gt;=Rates!$F$14,'Claim Details'!$I$28&lt;=Rates!$F$15,'Claim Details'!$I$19="No"),Rates!$F$20,IF(AND(C212="A",'Claim Details'!$I$28&gt;=Rates!$H$14,'Claim Details'!$I$28&lt;=Rates!$H$15,'Claim Details'!$I$19="Yes"),Rates!$I$20,IF(AND(C212="A",'Claim Details'!$I$28&gt;=Rates!$H$14,'Claim Details'!$I$28&lt;=Rates!$H$15,'Claim Details'!$I$19="No"),Rates!$H$20,IF(AND(C212="A",'Claim Details'!$I$28&gt;=Rates!$J$14,'Claim Details'!$I$28&lt;=Rates!$J$15,'Claim Details'!$I$19="Yes"),Rates!$K$20,IF(AND(C212="A",'Claim Details'!$I$28&gt;=Rates!$J$14,'Claim Details'!$I$28&lt;=Rates!$J$15,'Claim Details'!$I$19="No"),Rates!$J$20,IF(AND(C212="B",'Claim Details'!$I$28&gt;=Rates!$D$14,'Claim Details'!$I$28&lt;=Rates!$D$15,'Claim Details'!$I$19="Yes"),Rates!$E$21,IF(AND(C212="B",'Claim Details'!$I$28&gt;=Rates!$D$14,'Claim Details'!$I$28&lt;=Rates!$D$15,'Claim Details'!$I$19="No"),Rates!$D$21,IF(AND(C212="B",'Claim Details'!$I$28&gt;=Rates!$F$14,'Claim Details'!$I$28&lt;=Rates!$F$15,'Claim Details'!$I$19="Yes"),Rates!$G$21,IF(AND(C212="B",'Claim Details'!$I$28&gt;=Rates!$F$14,'Claim Details'!$I$28&lt;=Rates!$F$15,'Claim Details'!$I$19="No"),Rates!$F$21,IF(AND(C212="B",'Claim Details'!$I$28&gt;=Rates!$H$14,'Claim Details'!$I$28&lt;=Rates!$H$15,'Claim Details'!$I$19="Yes"),Rates!$I$21,IF(AND(C212="B",'Claim Details'!$I$28&gt;=Rates!$H$14,'Claim Details'!$I$28&lt;=Rates!$H$15,'Claim Details'!$I$19="No"),Rates!$H$21,IF(AND(C212="B",'Claim Details'!$I$28&gt;=Rates!$J$14,'Claim Details'!$I$28&lt;=Rates!$J$15,'Claim Details'!$I$19="Yes"),Rates!$K$21,IF(AND(C212="B",'Claim Details'!$I$28&gt;=Rates!$J$14,'Claim Details'!$I$28&lt;=Rates!$J$15,'Claim Details'!$I$19="No"),Rates!$J$21,"£0.00"))))))))))))))))</f>
        <v>£0.00</v>
      </c>
      <c r="BA212" s="189" t="str">
        <f>IF(AND(C212="A",'Claim Details'!$I$28&gt;=Rates!$D$14,'Claim Details'!$I$28&lt;=Rates!$D$15,'Claim Details'!$I$19="Yes"),Rates!$E$22,IF(AND(C212="A",'Claim Details'!$I$28&gt;=Rates!$D$14,'Claim Details'!$I$28&lt;=Rates!$D$15,'Claim Details'!$I$19="No"),Rates!$D$22,IF(AND(C212="A",'Claim Details'!$I$28&gt;=Rates!$F$14,'Claim Details'!$I$28&lt;=Rates!$F$15,'Claim Details'!$I$19="Yes"),Rates!$G$22,IF(AND(C212="A",'Claim Details'!$I$28&gt;=Rates!$F$14,'Claim Details'!$I$28&lt;=Rates!$F$15,'Claim Details'!$I$19="No"),Rates!$F$22,IF(AND(C212="A",'Claim Details'!$I$28&gt;=Rates!$H$14,'Claim Details'!$I$28&lt;=Rates!$H$15,'Claim Details'!$I$19="Yes"),Rates!$I$22,IF(AND(C212="A",'Claim Details'!$I$28&gt;=Rates!$H$14,'Claim Details'!$I$28&lt;=Rates!$H$15,'Claim Details'!$I$19="No"),Rates!$H$22,IF(AND(C212="A",'Claim Details'!$I$28&gt;=Rates!$J$14,'Claim Details'!$I$28&lt;=Rates!$J$15,'Claim Details'!$I$19="Yes"),Rates!$K$22,IF(AND(C212="A",'Claim Details'!$I$28&gt;=Rates!$J$14,'Claim Details'!$I$28&lt;=Rates!$J$15,'Claim Details'!$I$19="No"),Rates!$J$22,IF(AND(C212="B",'Claim Details'!$I$28&gt;=Rates!$D$14,'Claim Details'!$I$28&lt;=Rates!$D$15,'Claim Details'!$I$19="Yes"),Rates!$E$23,IF(AND(C212="B",'Claim Details'!$I$28&gt;=Rates!$D$14,'Claim Details'!$I$28&lt;=Rates!$D$15,'Claim Details'!$I$19="No"),Rates!$D$23,IF(AND(C212="B",'Claim Details'!$I$28&gt;=Rates!$F$14,'Claim Details'!$I$28&lt;=Rates!$F$15,'Claim Details'!$I$19="Yes"),Rates!$G$23,IF(AND(C212="B",'Claim Details'!$I$28&gt;=Rates!$F$14,'Claim Details'!$I$28&lt;=Rates!$F$15,'Claim Details'!$I$19="No"),Rates!$F$23,IF(AND(C212="B",'Claim Details'!$I$28&gt;=Rates!$H$14,'Claim Details'!$I$28&lt;=Rates!$H$15,'Claim Details'!$I$19="Yes"),Rates!$I$23,IF(AND(C212="B",'Claim Details'!$I$28&gt;=Rates!$H$14,'Claim Details'!$I$28&lt;=Rates!$H$15,'Claim Details'!$I$19="No"),Rates!$H$23,IF(AND(C212="B",'Claim Details'!$I$28&gt;=Rates!$J$14,'Claim Details'!$I$28&lt;=Rates!$J$15,'Claim Details'!$I$19="Yes"),Rates!$K$23,IF(AND(C212="B",'Claim Details'!$I$28&gt;=Rates!$J$14,'Claim Details'!$I$28&lt;=Rates!$J$15,'Claim Details'!$I$19="No"),Rates!$J$23,IF(AND(C212="C",'Claim Details'!$I$28&gt;=Rates!$D$14,'Claim Details'!$I$28&lt;=Rates!$D$15,'Claim Details'!$I$19="Yes"),Rates!$E$24,IF(AND(C212="C",'Claim Details'!$I$28&gt;=Rates!$D$14,'Claim Details'!$I$28&lt;=Rates!$D$15,'Claim Details'!$I$19="No"),Rates!$D$24,IF(AND(C212="C",'Claim Details'!$I$28&gt;=Rates!$F$14,'Claim Details'!$I$28&lt;=Rates!$F$15,'Claim Details'!$I$19="Yes"),Rates!$G$24,IF(AND(C212="C",'Claim Details'!$I$28&gt;=Rates!$F$14,'Claim Details'!$I$28&lt;=Rates!$F$15,'Claim Details'!$I$19="No"),Rates!$F$24,IF(AND(C212="C",'Claim Details'!$I$28&gt;=Rates!$H$14,'Claim Details'!$I$28&lt;=Rates!$H$15,'Claim Details'!$I$19="Yes"),Rates!$I$24,IF(AND(C212="C",'Claim Details'!$I$28&gt;=Rates!$H$14,'Claim Details'!$I$28&lt;=Rates!$H$15,'Claim Details'!$I$19="No"),Rates!$H$24,IF(AND(C212="C",'Claim Details'!$I$28&gt;=Rates!$J$14,'Claim Details'!$I$28&lt;=Rates!$J$15,'Claim Details'!$I$19="Yes"),Rates!$K$24,IF(AND(C212="C",'Claim Details'!$I$28&gt;=Rates!$J$14,'Claim Details'!$I$28&lt;=Rates!$J$15,'Claim Details'!$I$19="No"),Rates!$J$24,"£0.00"))))))))))))))))))))))))</f>
        <v>£0.00</v>
      </c>
      <c r="BB212" s="189" t="str">
        <f t="shared" si="57"/>
        <v>£0.00</v>
      </c>
      <c r="BC212" s="1"/>
      <c r="BD212" s="189" t="str">
        <f>IF(AND(AE212="A",'Claim Details'!$I$28&gt;=Rates!$D$14,'Claim Details'!$I$28&lt;=Rates!$D$15,'Claim Details'!$I$19="Yes"),Rates!$J$17,IF(AND(AE212="A",'Claim Details'!$I$28&gt;=Rates!$D$14,'Claim Details'!$I$28&lt;=Rates!$D$15,'Claim Details'!$I$19="No"),Rates!$D$17,IF(AND(AE212="A",'Claim Details'!$I$28&gt;=Rates!$F$14,'Claim Details'!$I$28&lt;=Rates!$F$15,'Claim Details'!$I$19="Yes"),Rates!$G$17,IF(AND(AE212="A",'Claim Details'!$I$28&gt;=Rates!$F$14,'Claim Details'!$I$28&lt;=Rates!$F$15,'Claim Details'!$I$19="No"),Rates!$F$17,IF(AND(AE212="A",'Claim Details'!$I$28&gt;=Rates!$H$14,'Claim Details'!$I$28&lt;=Rates!$H$15,'Claim Details'!$I$19="Yes"),Rates!$I$17,IF(AND(AE212="A",'Claim Details'!$I$28&gt;=Rates!$H$14,'Claim Details'!$I$28&lt;=Rates!$H$15,'Claim Details'!$I$19="No"),Rates!$H$17,IF(AND(AE212="A",'Claim Details'!$I$28&gt;=Rates!$J$14,'Claim Details'!$I$28&lt;=Rates!$J$15,'Claim Details'!$I$19="Yes"),Rates!$K$17,IF(AND(AE212="A",'Claim Details'!$I$28&gt;=Rates!$J$14,'Claim Details'!$I$28&lt;=Rates!$J$15,'Claim Details'!$I$19="No"),Rates!$J$17,IF(AND(AE212="B",'Claim Details'!$I$28&gt;=Rates!$D$14,'Claim Details'!$I$28&lt;=Rates!$D$15,'Claim Details'!$I$19="Yes"),Rates!$E$18,IF(AND(AE212="B",'Claim Details'!$I$28&gt;=Rates!$D$14,'Claim Details'!$I$28&lt;=Rates!$D$15,'Claim Details'!$I$19="No"),Rates!$D$18,IF(AND(AE212="B",'Claim Details'!$I$28&gt;=Rates!$F$14,'Claim Details'!$I$28&lt;=Rates!$F$15,'Claim Details'!$I$19="Yes"),Rates!$G$18,IF(AND(AE212="B",'Claim Details'!$I$28&gt;=Rates!$F$14,'Claim Details'!$I$28&lt;=Rates!$F$15,'Claim Details'!$I$19="No"),Rates!$F$18,IF(AND(AE212="B",'Claim Details'!$I$28&gt;=Rates!$H$14,'Claim Details'!$I$28&lt;=Rates!$H$15,'Claim Details'!$I$19="Yes"),Rates!$I$18,IF(AND(AE212="B",'Claim Details'!$I$28&gt;=Rates!$H$14,'Claim Details'!$I$28&lt;=Rates!$H$15,'Claim Details'!$I$19="No"),Rates!$H$18,IF(AND(AE212="B",'Claim Details'!$I$28&gt;=Rates!$J$14,'Claim Details'!$I$28&lt;=Rates!$J$15,'Claim Details'!$I$19="Yes"),Rates!$K$18,IF(AND(AE212="B",'Claim Details'!$I$28&gt;=Rates!$J$14,'Claim Details'!$I$28&lt;=Rates!$J$15,'Claim Details'!$I$19="No"),Rates!$J$18,IF(AND(AE212="C",'Claim Details'!$I$28&gt;=Rates!$D$14,'Claim Details'!$I$28&lt;=Rates!$D$15,'Claim Details'!$I$19="Yes"),Rates!$E$19,IF(AND(AE212="C",'Claim Details'!$I$28&gt;=Rates!$D$14,'Claim Details'!$I$28&lt;=Rates!$D$15,'Claim Details'!$I$19="No"),Rates!$D$19,IF(AND(AE212="C",'Claim Details'!$I$28&gt;=Rates!$F$14,'Claim Details'!$I$28&lt;=Rates!$F$15,'Claim Details'!$I$19="Yes"),Rates!$G$19,IF(AND(AE212="C",'Claim Details'!$I$28&gt;=Rates!$F$14,'Claim Details'!$I$28&lt;=Rates!$F$15,'Claim Details'!$I$19="No"),Rates!$F$19,IF(AND(AE212="C",'Claim Details'!$I$28&gt;=Rates!$H$14,'Claim Details'!$I$28&lt;=Rates!$H$15,'Claim Details'!$I$19="Yes"),Rates!$I$19,IF(AND(AE212="C",'Claim Details'!$I$28&gt;=Rates!$H$14,'Claim Details'!$I$28&lt;=Rates!$H$15,'Claim Details'!$I$19="No"),Rates!$H$19,IF(AND(AE212="C",'Claim Details'!$I$28&gt;=Rates!$J$14,'Claim Details'!$I$28&lt;=Rates!$J$15,'Claim Details'!$I$19="Yes"),Rates!$K$19,IF(AND(AE212="C",'Claim Details'!$I$28&gt;=Rates!$J$14,'Claim Details'!$I$28&lt;=Rates!$J$15,'Claim Details'!$I$19="No"),Rates!$J$19,"£0.00"))))))))))))))))))))))))</f>
        <v>£0.00</v>
      </c>
      <c r="BE212" s="189" t="str">
        <f>IF(AND(AE212="A",'Claim Details'!$I$28&gt;=Rates!$D$14,'Claim Details'!$I$28&lt;=Rates!$D$15,'Claim Details'!$I$19="Yes"),Rates!$J$25,IF(AND(AE212="A",'Claim Details'!$I$28&gt;=Rates!$D$14,'Claim Details'!$I$28&lt;=Rates!$D$15,'Claim Details'!$I$19="No"),Rates!$D$25,IF(AND(AE212="A",'Claim Details'!$I$28&gt;=Rates!$F$14,'Claim Details'!$I$28&lt;=Rates!$F$15,'Claim Details'!$I$19="Yes"),Rates!$G$25,IF(AND(AE212="A",'Claim Details'!$I$28&gt;=Rates!$F$14,'Claim Details'!$I$28&lt;=Rates!$F$15,'Claim Details'!$I$19="No"),Rates!$F$25,IF(AND(AE212="A",'Claim Details'!$I$28&gt;=Rates!$H$14,'Claim Details'!$I$28&lt;=Rates!$H$15,'Claim Details'!$I$19="Yes"),Rates!$I$25,IF(AND(AE212="A",'Claim Details'!$I$28&gt;=Rates!$H$14,'Claim Details'!$I$28&lt;=Rates!$H$15,'Claim Details'!$I$19="No"),Rates!$H$25,IF(AND(AE212="A",'Claim Details'!$I$28&gt;=Rates!$J$14,'Claim Details'!$I$28&lt;=Rates!$J$15,'Claim Details'!$I$19="Yes"),Rates!$K$25,IF(AND(AE212="A",'Claim Details'!$I$28&gt;=Rates!$J$14,'Claim Details'!$I$28&lt;=Rates!$J$15,'Claim Details'!$I$19="No"),Rates!$J$25,IF(AND(AE212="B",'Claim Details'!$I$28&gt;=Rates!$D$14,'Claim Details'!$I$28&lt;=Rates!$D$15,'Claim Details'!$I$19="Yes"),Rates!$E$26,IF(AND(AE212="B",'Claim Details'!$I$28&gt;=Rates!$D$14,'Claim Details'!$I$28&lt;=Rates!$D$15,'Claim Details'!$I$19="No"),Rates!$D$26,IF(AND(AE212="B",'Claim Details'!$I$28&gt;=Rates!$F$14,'Claim Details'!$I$28&lt;=Rates!$F$15,'Claim Details'!$I$19="Yes"),Rates!$G$26,IF(AND(AE212="B",'Claim Details'!$I$28&gt;=Rates!$F$14,'Claim Details'!$I$28&lt;=Rates!$F$15,'Claim Details'!$I$19="No"),Rates!$F$26,IF(AND(AE212="B",'Claim Details'!$I$28&gt;=Rates!$H$14,'Claim Details'!$I$28&lt;=Rates!$H$15,'Claim Details'!$I$19="Yes"),Rates!$I$26,IF(AND(AE212="B",'Claim Details'!$I$28&gt;=Rates!$H$14,'Claim Details'!$I$28&lt;=Rates!$H$15,'Claim Details'!$I$19="No"),Rates!$H$26,IF(AND(AE212="B",'Claim Details'!$I$28&gt;=Rates!$J$14,'Claim Details'!$I$28&lt;=Rates!$J$15,'Claim Details'!$I$19="Yes"),Rates!$K$26,IF(AND(AE212="B",'Claim Details'!$I$28&gt;=Rates!$J$14,'Claim Details'!$I$28&lt;=Rates!$J$15,'Claim Details'!$I$19="No"),Rates!$J$26,IF(AND(AE212="C",'Claim Details'!$I$28&gt;=Rates!$D$14,'Claim Details'!$I$28&lt;=Rates!$D$15,'Claim Details'!$I$19="Yes"),Rates!$E$27,IF(AND(AE212="C",'Claim Details'!$I$28&gt;=Rates!$D$14,'Claim Details'!$I$28&lt;=Rates!$D$15,'Claim Details'!$I$19="No"),Rates!$D$27,IF(AND(AE212="C",'Claim Details'!$I$28&gt;=Rates!$F$14,'Claim Details'!$I$28&lt;=Rates!$F$15,'Claim Details'!$I$19="Yes"),Rates!$G$27,IF(AND(AE212="C",'Claim Details'!$I$28&gt;=Rates!$F$14,'Claim Details'!$I$28&lt;=Rates!$F$15,'Claim Details'!$I$19="No"),Rates!$F$27,IF(AND(AE212="C",'Claim Details'!$I$28&gt;=Rates!$H$14,'Claim Details'!$I$28&lt;=Rates!$H$15,'Claim Details'!$I$19="Yes"),Rates!$I$27,IF(AND(AE212="C",'Claim Details'!$I$28&gt;=Rates!$H$14,'Claim Details'!$I$28&lt;=Rates!$H$15,'Claim Details'!$I$19="No"),Rates!$H$27,IF(AND(AE212="C",'Claim Details'!$I$28&gt;=Rates!$J$14,'Claim Details'!$I$28&lt;=Rates!$J$15,'Claim Details'!$I$19="Yes"),Rates!$K$27,IF(AND(AE212="C",'Claim Details'!$I$28&gt;=Rates!$J$14,'Claim Details'!$I$28&lt;=Rates!$J$15,'Claim Details'!$I$19="No"),Rates!$J$27,"£0.00"))))))))))))))))))))))))</f>
        <v>£0.00</v>
      </c>
      <c r="BF212" s="189" t="str">
        <f>IF(AND(AE212="A",'Claim Details'!$I$28&gt;=Rates!$D$14,'Claim Details'!$I$28&lt;=Rates!$D$15,'Claim Details'!$I$19="Yes"),Rates!$E$20,IF(AND(AE212="A",'Claim Details'!$I$28&gt;=Rates!$D$14,'Claim Details'!$I$28&lt;=Rates!$D$15,'Claim Details'!$I$19="No"),Rates!$D$20,IF(AND(AE212="A",'Claim Details'!$I$28&gt;=Rates!$F$14,'Claim Details'!$I$28&lt;=Rates!$F$15,'Claim Details'!$I$19="Yes"),Rates!$G$20,IF(AND(AE212="A",'Claim Details'!$I$28&gt;=Rates!$F$14,'Claim Details'!$I$28&lt;=Rates!$F$15,'Claim Details'!$I$19="No"),Rates!$F$20,IF(AND(AE212="A",'Claim Details'!$I$28&gt;=Rates!$H$14,'Claim Details'!$I$28&lt;=Rates!$H$15,'Claim Details'!$I$19="Yes"),Rates!$I$20,IF(AND(AE212="A",'Claim Details'!$I$28&gt;=Rates!$H$14,'Claim Details'!$I$28&lt;=Rates!$H$15,'Claim Details'!$I$19="No"),Rates!$H$20,IF(AND(AE212="A",'Claim Details'!$I$28&gt;=Rates!$J$14,'Claim Details'!$I$28&lt;=Rates!$J$15,'Claim Details'!$I$19="Yes"),Rates!$K$20,IF(AND(AE212="A",'Claim Details'!$I$28&gt;=Rates!$J$14,'Claim Details'!$I$28&lt;=Rates!$J$15,'Claim Details'!$I$19="No"),Rates!$J$20,IF(AND(AE212="B",'Claim Details'!$I$28&gt;=Rates!$D$14,'Claim Details'!$I$28&lt;=Rates!$D$15,'Claim Details'!$I$19="Yes"),Rates!$E$21,IF(AND(AE212="B",'Claim Details'!$I$28&gt;=Rates!$D$14,'Claim Details'!$I$28&lt;=Rates!$D$15,'Claim Details'!$I$19="No"),Rates!$D$21,IF(AND(AE212="B",'Claim Details'!$I$28&gt;=Rates!$F$14,'Claim Details'!$I$28&lt;=Rates!$F$15,'Claim Details'!$I$19="Yes"),Rates!$G$21,IF(AND(AE212="B",'Claim Details'!$I$28&gt;=Rates!$F$14,'Claim Details'!$I$28&lt;=Rates!$F$15,'Claim Details'!$I$19="No"),Rates!$F$21,IF(AND(AE212="B",'Claim Details'!$I$28&gt;=Rates!$H$14,'Claim Details'!$I$28&lt;=Rates!$H$15,'Claim Details'!$I$19="Yes"),Rates!$I$21,IF(AND(AE212="B",'Claim Details'!$I$28&gt;=Rates!$H$14,'Claim Details'!$I$28&lt;=Rates!$H$15,'Claim Details'!$I$19="No"),Rates!$H$21,IF(AND(AE212="B",'Claim Details'!$I$28&gt;=Rates!$J$14,'Claim Details'!$I$28&lt;=Rates!$J$15,'Claim Details'!$I$19="Yes"),Rates!$K$21,IF(AND(AE212="B",'Claim Details'!$I$28&gt;=Rates!$J$14,'Claim Details'!$I$28&lt;=Rates!$J$15,'Claim Details'!$I$19="No"),Rates!$J$21,"£0.00"))))))))))))))))</f>
        <v>£0.00</v>
      </c>
      <c r="BG212" s="189" t="str">
        <f>IF(AND(AE212="A",'Claim Details'!$I$28&gt;=Rates!$D$14,'Claim Details'!$I$28&lt;=Rates!$D$15,'Claim Details'!$I$19="Yes"),Rates!$E$22,IF(AND(AE212="A",'Claim Details'!$I$28&gt;=Rates!$D$14,'Claim Details'!$I$28&lt;=Rates!$D$15,'Claim Details'!$I$19="No"),Rates!$D$22,IF(AND(AE212="A",'Claim Details'!$I$28&gt;=Rates!$F$14,'Claim Details'!$I$28&lt;=Rates!$F$15,'Claim Details'!$I$19="Yes"),Rates!$G$22,IF(AND(AE212="A",'Claim Details'!$I$28&gt;=Rates!$F$14,'Claim Details'!$I$28&lt;=Rates!$F$15,'Claim Details'!$I$19="No"),Rates!$F$22,IF(AND(AE212="A",'Claim Details'!$I$28&gt;=Rates!$H$14,'Claim Details'!$I$28&lt;=Rates!$H$15,'Claim Details'!$I$19="Yes"),Rates!$I$22,IF(AND(AE212="A",'Claim Details'!$I$28&gt;=Rates!$H$14,'Claim Details'!$I$28&lt;=Rates!$H$15,'Claim Details'!$I$19="No"),Rates!$H$22,IF(AND(AE212="A",'Claim Details'!$I$28&gt;=Rates!$J$14,'Claim Details'!$I$28&lt;=Rates!$J$15,'Claim Details'!$I$19="Yes"),Rates!$K$22,IF(AND(AE212="A",'Claim Details'!$I$28&gt;=Rates!$J$14,'Claim Details'!$I$28&lt;=Rates!$J$15,'Claim Details'!$I$19="No"),Rates!$J$22,IF(AND(AE212="B",'Claim Details'!$I$28&gt;=Rates!$D$14,'Claim Details'!$I$28&lt;=Rates!$D$15,'Claim Details'!$I$19="Yes"),Rates!$E$23,IF(AND(AE212="B",'Claim Details'!$I$28&gt;=Rates!$D$14,'Claim Details'!$I$28&lt;=Rates!$D$15,'Claim Details'!$I$19="No"),Rates!$D$23,IF(AND(AE212="B",'Claim Details'!$I$28&gt;=Rates!$F$14,'Claim Details'!$I$28&lt;=Rates!$F$15,'Claim Details'!$I$19="Yes"),Rates!$G$23,IF(AND(AE212="B",'Claim Details'!$I$28&gt;=Rates!$F$14,'Claim Details'!$I$28&lt;=Rates!$F$15,'Claim Details'!$I$19="No"),Rates!$F$23,IF(AND(AE212="B",'Claim Details'!$I$28&gt;=Rates!$H$14,'Claim Details'!$I$28&lt;=Rates!$H$15,'Claim Details'!$I$19="Yes"),Rates!$I$23,IF(AND(AE212="B",'Claim Details'!$I$28&gt;=Rates!$H$14,'Claim Details'!$I$28&lt;=Rates!$H$15,'Claim Details'!$I$19="No"),Rates!$H$23,IF(AND(AE212="B",'Claim Details'!$I$28&gt;=Rates!$J$14,'Claim Details'!$I$28&lt;=Rates!$J$15,'Claim Details'!$I$19="Yes"),Rates!$K$23,IF(AND(AE212="B",'Claim Details'!$I$28&gt;=Rates!$J$14,'Claim Details'!$I$28&lt;=Rates!$J$15,'Claim Details'!$I$19="No"),Rates!$J$23,IF(AND(AE212="C",'Claim Details'!$I$28&gt;=Rates!$D$14,'Claim Details'!$I$28&lt;=Rates!$D$15,'Claim Details'!$I$19="Yes"),Rates!$E$24,IF(AND(AE212="C",'Claim Details'!$I$28&gt;=Rates!$D$14,'Claim Details'!$I$28&lt;=Rates!$D$15,'Claim Details'!$I$19="No"),Rates!$D$24,IF(AND(AE212="C",'Claim Details'!$I$28&gt;=Rates!$F$14,'Claim Details'!$I$28&lt;=Rates!$F$15,'Claim Details'!$I$19="Yes"),Rates!$G$24,IF(AND(AE212="C",'Claim Details'!$I$28&gt;=Rates!$F$14,'Claim Details'!$I$28&lt;=Rates!$F$15,'Claim Details'!$I$19="No"),Rates!$F$24,IF(AND(AE212="C",'Claim Details'!$I$28&gt;=Rates!$H$14,'Claim Details'!$I$28&lt;=Rates!$H$15,'Claim Details'!$I$19="Yes"),Rates!$I$24,IF(AND(AE212="C",'Claim Details'!$I$28&gt;=Rates!$H$14,'Claim Details'!$I$28&lt;=Rates!$H$15,'Claim Details'!$I$19="No"),Rates!$H$24,IF(AND(AE212="C",'Claim Details'!$I$28&gt;=Rates!$J$14,'Claim Details'!$I$28&lt;=Rates!$J$15,'Claim Details'!$I$19="Yes"),Rates!$K$24,IF(AND(AE212="C",'Claim Details'!$I$28&gt;=Rates!$J$14,'Claim Details'!$I$28&lt;=Rates!$J$15,'Claim Details'!$I$19="No"),Rates!$J$24,"£0.00"))))))))))))))))))))))))</f>
        <v>£0.00</v>
      </c>
      <c r="BH212" s="189" t="str">
        <f t="shared" si="58"/>
        <v>£0.00</v>
      </c>
      <c r="BI212" s="189">
        <f t="shared" si="59"/>
        <v>0</v>
      </c>
      <c r="BO212" s="202" t="str">
        <f>IF(H212="","£0.00",IF(AP212="4","£0.00",IF(AP212="5","£0.00",IF(AP212="1","£0.00",((AQ212*H212)*'Claim Details'!$F$111)/100))))</f>
        <v>£0.00</v>
      </c>
      <c r="BP212" s="202" t="str">
        <f>IF(T212="","£0.00",IF(AP212="4","£0.00",IF(AP212="5","£0.00",IF(AP212="1","£0.00",((AR212*T212)*'Claim Details'!$N$111)/100))))</f>
        <v>£0.00</v>
      </c>
      <c r="BQ212" s="202" t="str">
        <f>IF(AI212="","£0.00",IF(AP212="4","£0.00",IF(AP212="5","£0.00",IF(AP212="1","£0.00",((BI212*AI212)*'Claim Details'!$W$111)/100))))</f>
        <v>£0.00</v>
      </c>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row>
    <row r="213" spans="1:97" ht="15">
      <c r="A213" s="145"/>
      <c r="B213" s="91"/>
      <c r="C213" s="96"/>
      <c r="D213" s="97"/>
      <c r="E213" s="98"/>
      <c r="F213" s="89"/>
      <c r="G213" s="99"/>
      <c r="H213" s="100"/>
      <c r="I213" s="221" t="str">
        <f t="shared" si="49"/>
        <v>£0.00</v>
      </c>
      <c r="J213" s="101"/>
      <c r="K213" s="100"/>
      <c r="L213" s="221" t="str">
        <f t="shared" si="50"/>
        <v>£0.00</v>
      </c>
      <c r="M213" s="101"/>
      <c r="N213" s="102"/>
      <c r="O213" s="145"/>
      <c r="P213" s="77"/>
      <c r="Q213" s="87"/>
      <c r="R213" s="87"/>
      <c r="S213" s="87"/>
      <c r="T213" s="149" t="str">
        <f t="shared" si="51"/>
        <v/>
      </c>
      <c r="U213" s="87" t="str">
        <f t="shared" si="60"/>
        <v/>
      </c>
      <c r="V213" s="87"/>
      <c r="W213" s="53" t="str">
        <f t="shared" si="52"/>
        <v>£0.00</v>
      </c>
      <c r="X213" s="53"/>
      <c r="Y213" s="87"/>
      <c r="Z213" s="78"/>
      <c r="AA213" s="79"/>
      <c r="AB213" s="160"/>
      <c r="AC213" s="98"/>
      <c r="AD213" s="225"/>
      <c r="AE213" s="235" t="str">
        <f t="shared" si="53"/>
        <v/>
      </c>
      <c r="AF213" s="87" t="str">
        <f t="shared" si="54"/>
        <v/>
      </c>
      <c r="AG213" s="53"/>
      <c r="AH213" s="224"/>
      <c r="AI213" s="226" t="str">
        <f t="shared" si="46"/>
        <v/>
      </c>
      <c r="AJ213" s="236" t="str">
        <f t="shared" si="55"/>
        <v>£0.00</v>
      </c>
      <c r="AK213" s="31"/>
      <c r="AL213" s="1"/>
      <c r="AM213" s="1"/>
      <c r="AN213" s="1"/>
      <c r="AO213" s="1"/>
      <c r="AP213" s="1" t="str">
        <f t="shared" si="47"/>
        <v/>
      </c>
      <c r="AQ213" s="27">
        <f t="shared" si="48"/>
        <v>0</v>
      </c>
      <c r="AR213" s="189">
        <f t="shared" si="56"/>
        <v>0</v>
      </c>
      <c r="AS213" s="190" t="str">
        <f>IF(AND(C213="A",'Claim Details'!$E$28&gt;=Rates!$D$14,'Claim Details'!$E$28&lt;=Rates!$D$15,'Claim Details'!$E$19="Yes"),Rates!$E$17,IF(AND(C213="A",'Claim Details'!$E$28&gt;=Rates!$D$14,'Claim Details'!$E$28&lt;=Rates!$D$15,'Claim Details'!$E$19="No"),Rates!$D$17,IF(AND(C213="A",'Claim Details'!$E$28&gt;=Rates!$F$14,'Claim Details'!$E$28&lt;=Rates!$F$15,'Claim Details'!$E$19="Yes"),Rates!$G$17,IF(AND(C213="A",'Claim Details'!$E$28&gt;=Rates!$F$14,'Claim Details'!$E$28&lt;=Rates!$F$15,'Claim Details'!$E$19="No"),Rates!$F$17,IF(AND(C213="A",'Claim Details'!$E$28&gt;=Rates!$H$14,'Claim Details'!$E$28&lt;=Rates!$H$15,'Claim Details'!$E$19="Yes"),Rates!$I$17,IF(AND(C213="A",'Claim Details'!$E$28&gt;=Rates!$H$14,'Claim Details'!$E$28&lt;=Rates!$H$15,'Claim Details'!$E$19="No"),Rates!$H$17,IF(AND(C213="A",'Claim Details'!$E$28&gt;=Rates!$J$14,'Claim Details'!$E$28&lt;=Rates!$J$15,'Claim Details'!$E$19="Yes"),Rates!$K$17,IF(AND(C213="A",'Claim Details'!$E$28&gt;=Rates!$J$14,'Claim Details'!$E$28&lt;=Rates!$J$15,'Claim Details'!$E$19="No"),Rates!$J$17,IF(AND(C213="B",'Claim Details'!$E$28&gt;=Rates!$D$14,'Claim Details'!$E$28&lt;=Rates!$D$15,'Claim Details'!$E$19="Yes"),Rates!$E$18,IF(AND(C213="B",'Claim Details'!$E$28&gt;=Rates!$D$14,'Claim Details'!$E$28&lt;=Rates!$D$15,'Claim Details'!$E$19="No"),Rates!$D$18,IF(AND(C213="B",'Claim Details'!$E$28&gt;=Rates!$F$14,'Claim Details'!$E$28&lt;=Rates!$F$15,'Claim Details'!$E$19="Yes"),Rates!$G$18,IF(AND(C213="B",'Claim Details'!$E$28&gt;=Rates!$F$14,'Claim Details'!$E$28&lt;=Rates!$F$15,'Claim Details'!$E$19="No"),Rates!$F$18,IF(AND(C213="B",'Claim Details'!$E$28&gt;=Rates!$H$14,'Claim Details'!$E$28&lt;=Rates!$H$15,'Claim Details'!$E$19="Yes"),Rates!$I$18,IF(AND(C213="B",'Claim Details'!$E$28&gt;=Rates!$H$14,'Claim Details'!$E$28&lt;=Rates!$H$15,'Claim Details'!$E$19="No"),Rates!$H$18,IF(AND(C213="B",'Claim Details'!$E$28&gt;=Rates!$J$14,'Claim Details'!$E$28&lt;=Rates!$J$15,'Claim Details'!$E$19="Yes"),Rates!$K$18,IF(AND(C213="B",'Claim Details'!$E$28&gt;=Rates!$J$14,'Claim Details'!$E$28&lt;=Rates!$J$15,'Claim Details'!$E$19="No"),Rates!$J$18,IF(AND(C213="C",'Claim Details'!$E$28&gt;=Rates!$D$14,'Claim Details'!$E$28&lt;=Rates!$D$15,'Claim Details'!$E$19="Yes"),Rates!$E$19,IF(AND(C213="C",'Claim Details'!$E$28&gt;=Rates!$D$14,'Claim Details'!$E$28&lt;=Rates!$D$15,'Claim Details'!$E$19="No"),Rates!$D$19,IF(AND(C213="C",'Claim Details'!$E$28&gt;=Rates!$F$14,'Claim Details'!$E$28&lt;=Rates!$F$15,'Claim Details'!$E$19="Yes"),Rates!$G$19,IF(AND(C213="C",'Claim Details'!$E$28&gt;=Rates!$F$14,'Claim Details'!$E$28&lt;=Rates!$F$15,'Claim Details'!$E$19="No"),Rates!$F$19,IF(AND(C213="C",'Claim Details'!$E$28&gt;=Rates!$H$14,'Claim Details'!$E$28&lt;=Rates!$H$15,'Claim Details'!$E$19="Yes"),Rates!$I$19,IF(AND(C213="C",'Claim Details'!$E$28&gt;=Rates!$H$14,'Claim Details'!$E$28&lt;=Rates!$H$15,'Claim Details'!$E$19="No"),Rates!$H$19,IF(AND(C213="C",'Claim Details'!$E$28&gt;=Rates!$J$14,'Claim Details'!$E$28&lt;=Rates!$J$15,'Claim Details'!$E$19="Yes"),Rates!$K$19,IF(AND(C213="C",'Claim Details'!$E$28&gt;=Rates!$J$14,'Claim Details'!$E$28&lt;=Rates!$J$15,'Claim Details'!$E$19="No"),Rates!$J$19,"£0.00"))))))))))))))))))))))))</f>
        <v>£0.00</v>
      </c>
      <c r="AT213" s="189" t="str">
        <f>IF(AND(C213="A",'Claim Details'!$E$28&gt;=Rates!$D$14,'Claim Details'!$E$28&lt;=Rates!$D$15,'Claim Details'!$E$19="Yes"),Rates!$E$25,IF(AND(C213="A",'Claim Details'!$E$28&gt;=Rates!$D$14,'Claim Details'!$E$28&lt;=Rates!$D$15,'Claim Details'!$E$19="No"),Rates!$D$25,IF(AND(C213="A",'Claim Details'!$E$28&gt;=Rates!$F$14,'Claim Details'!$E$28&lt;=Rates!$F$15,'Claim Details'!$E$19="Yes"),Rates!$G$25,IF(AND(C213="A",'Claim Details'!$E$28&gt;=Rates!$F$14,'Claim Details'!$E$28&lt;=Rates!$F$15,'Claim Details'!$E$19="No"),Rates!$F$25,IF(AND(C213="A",'Claim Details'!$E$28&gt;=Rates!$H$14,'Claim Details'!$E$28&lt;=Rates!$H$15,'Claim Details'!$E$19="Yes"),Rates!$I$25,IF(AND(C213="A",'Claim Details'!$E$28&gt;=Rates!$H$14,'Claim Details'!$E$28&lt;=Rates!$H$15,'Claim Details'!$E$19="No"),Rates!$H$25,IF(AND(C213="A",'Claim Details'!$E$28&gt;=Rates!$J$14,'Claim Details'!$E$28&lt;=Rates!$J$15,'Claim Details'!$E$19="Yes"),Rates!$K$25,IF(AND(C213="A",'Claim Details'!$E$28&gt;=Rates!$J$14,'Claim Details'!$E$28&lt;=Rates!$J$15,'Claim Details'!$E$19="No"),Rates!$J$25,IF(AND(C213="B",'Claim Details'!$E$28&gt;=Rates!$D$14,'Claim Details'!$E$28&lt;=Rates!$D$15,'Claim Details'!$E$19="Yes"),Rates!$E$26,IF(AND(C213="B",'Claim Details'!$E$28&gt;=Rates!$D$14,'Claim Details'!$E$28&lt;=Rates!$D$15,'Claim Details'!$E$19="No"),Rates!$D$26,IF(AND(C213="B",'Claim Details'!$E$28&gt;=Rates!$F$14,'Claim Details'!$E$28&lt;=Rates!$F$15,'Claim Details'!$E$19="Yes"),Rates!$G$26,IF(AND(C213="B",'Claim Details'!$E$28&gt;=Rates!$F$14,'Claim Details'!$E$28&lt;=Rates!$F$15,'Claim Details'!$E$19="No"),Rates!$F$26,IF(AND(C213="B",'Claim Details'!$E$28&gt;=Rates!$H$14,'Claim Details'!$E$28&lt;=Rates!$H$15,'Claim Details'!$E$19="Yes"),Rates!$I$26,IF(AND(C213="B",'Claim Details'!$E$28&gt;=Rates!$H$14,'Claim Details'!$E$28&lt;=Rates!$H$15,'Claim Details'!$E$19="No"),Rates!$H$26,IF(AND(C213="B",'Claim Details'!$E$28&gt;=Rates!$J$14,'Claim Details'!$E$28&lt;=Rates!$J$15,'Claim Details'!$E$19="Yes"),Rates!$K$26,IF(AND(C213="B",'Claim Details'!$E$28&gt;=Rates!$J$14,'Claim Details'!$E$28&lt;=Rates!$J$15,'Claim Details'!$E$19="No"),Rates!$J$26,IF(AND(C213="C",'Claim Details'!$E$28&gt;=Rates!$D$14,'Claim Details'!$E$28&lt;=Rates!$D$15,'Claim Details'!$E$19="Yes"),Rates!$E$27,IF(AND(C213="C",'Claim Details'!$E$28&gt;=Rates!$D$14,'Claim Details'!$E$28&lt;=Rates!$D$15,'Claim Details'!$E$19="No"),Rates!$D$27,IF(AND(C213="C",'Claim Details'!$E$28&gt;=Rates!$F$14,'Claim Details'!$E$28&lt;=Rates!$F$15,'Claim Details'!$E$19="Yes"),Rates!$G$27,IF(AND(C213="C",'Claim Details'!$E$28&gt;=Rates!$F$14,'Claim Details'!$E$28&lt;=Rates!$F$15,'Claim Details'!$E$19="No"),Rates!$F$27,IF(AND(C213="C",'Claim Details'!$E$28&gt;=Rates!$H$14,'Claim Details'!$E$28&lt;=Rates!$H$15,'Claim Details'!$E$19="Yes"),Rates!$I$27,IF(AND(C213="C",'Claim Details'!$E$28&gt;=Rates!$H$14,'Claim Details'!$E$28&lt;=Rates!$H$15,'Claim Details'!$E$19="No"),Rates!$H$27,IF(AND(C213="C",'Claim Details'!$E$28&gt;=Rates!$J$14,'Claim Details'!$E$28&lt;=Rates!$J$15,'Claim Details'!$E$19="Yes"),Rates!$K$27,IF(AND(C213="C",'Claim Details'!$E$28&gt;=Rates!$J$14,'Claim Details'!$E$28&lt;=Rates!$J$15,'Claim Details'!$E$19="No"),Rates!$J$27,"£0.00"))))))))))))))))))))))))</f>
        <v>£0.00</v>
      </c>
      <c r="AU213" s="191" t="str">
        <f>IF(AND(C213="A",'Claim Details'!$E$28&gt;=Rates!$D$14,'Claim Details'!$E$28&lt;=Rates!$D$15,'Claim Details'!$E$19="Yes"),Rates!$E$20,IF(AND(C213="A",'Claim Details'!$E$28&gt;=Rates!$D$14,'Claim Details'!$E$28&lt;=Rates!$D$15,'Claim Details'!$E$19="No"),Rates!$D$20,IF(AND(C213="A",'Claim Details'!$E$28&gt;=Rates!$F$14,'Claim Details'!$E$28&lt;=Rates!$F$15,'Claim Details'!$E$19="Yes"),Rates!$G$20,IF(AND(C213="A",'Claim Details'!$E$28&gt;=Rates!$F$14,'Claim Details'!$E$28&lt;=Rates!$F$15,'Claim Details'!$E$19="No"),Rates!$F$20,IF(AND(C213="A",'Claim Details'!$E$28&gt;=Rates!$H$14,'Claim Details'!$E$28&lt;=Rates!$H$15,'Claim Details'!$E$19="Yes"),Rates!$I$20,IF(AND(C213="A",'Claim Details'!$E$28&gt;=Rates!$H$14,'Claim Details'!$E$28&lt;=Rates!$H$15,'Claim Details'!$E$19="No"),Rates!$H$20,IF(AND(C213="A",'Claim Details'!$E$28&gt;=Rates!$J$14,'Claim Details'!$E$28&lt;=Rates!$J$15,'Claim Details'!$E$19="Yes"),Rates!$K$20,IF(AND(C213="A",'Claim Details'!$E$28&gt;=Rates!$J$14,'Claim Details'!$E$28&lt;=Rates!$J$15,'Claim Details'!$E$19="No"),Rates!$J$20,IF(AND(C213="B",'Claim Details'!$E$28&gt;=Rates!$D$14,'Claim Details'!$E$28&lt;=Rates!$D$15,'Claim Details'!$E$19="Yes"),Rates!$E$21,IF(AND(C213="B",'Claim Details'!$E$28&gt;=Rates!$D$14,'Claim Details'!$E$28&lt;=Rates!$D$15,'Claim Details'!$E$19="No"),Rates!$D$21,IF(AND(C213="B",'Claim Details'!$E$28&gt;=Rates!$F$14,'Claim Details'!$E$28&lt;=Rates!$F$15,'Claim Details'!$E$19="Yes"),Rates!$G$21,IF(AND(C213="B",'Claim Details'!$E$28&gt;=Rates!$F$14,'Claim Details'!$E$28&lt;=Rates!$F$15,'Claim Details'!$E$19="No"),Rates!$F$21,IF(AND(C213="B",'Claim Details'!$E$28&gt;=Rates!$H$14,'Claim Details'!$E$28&lt;=Rates!$H$15,'Claim Details'!$E$19="Yes"),Rates!$I$21,IF(AND(C213="B",'Claim Details'!$E$28&gt;=Rates!$H$14,'Claim Details'!$E$28&lt;=Rates!$H$15,'Claim Details'!$E$19="No"),Rates!$H$21,IF(AND(C213="B",'Claim Details'!$E$28&gt;=Rates!$J$14,'Claim Details'!$E$28&lt;=Rates!$J$15,'Claim Details'!$E$19="Yes"),Rates!$K$21,IF(AND(C213="B",'Claim Details'!$E$28&gt;=Rates!$J$14,'Claim Details'!$E$28&lt;=Rates!$J$15,'Claim Details'!$E$19="No"),Rates!$J$21,"£0.00"))))))))))))))))</f>
        <v>£0.00</v>
      </c>
      <c r="AV213" s="191" t="str">
        <f>IF(AND(C213="A",'Claim Details'!$E$28&gt;=Rates!$D$14,'Claim Details'!$E$28&lt;=Rates!$D$15,'Claim Details'!$E$19="Yes"),Rates!$E$22,IF(AND(C213="A",'Claim Details'!$E$28&gt;=Rates!$D$14,'Claim Details'!$E$28&lt;=Rates!$D$15,'Claim Details'!$E$19="No"),Rates!$D$22,IF(AND(C213="A",'Claim Details'!$E$28&gt;=Rates!$F$14,'Claim Details'!$E$28&lt;=Rates!$F$15,'Claim Details'!$E$19="Yes"),Rates!$G$22,IF(AND(C213="A",'Claim Details'!$E$28&gt;=Rates!$F$14,'Claim Details'!$E$28&lt;=Rates!$F$15,'Claim Details'!$E$19="No"),Rates!$F$22,IF(AND(C213="A",'Claim Details'!$E$28&gt;=Rates!$H$14,'Claim Details'!$E$28&lt;=Rates!$H$15,'Claim Details'!$E$19="Yes"),Rates!$I$22,IF(AND(C213="A",'Claim Details'!$E$28&gt;=Rates!$H$14,'Claim Details'!$E$28&lt;=Rates!$H$15,'Claim Details'!$E$19="No"),Rates!$H$22,IF(AND(C213="A",'Claim Details'!$E$28&gt;=Rates!$J$14,'Claim Details'!$E$28&lt;=Rates!$J$15,'Claim Details'!$E$19="Yes"),Rates!$K$22,IF(AND(C213="A",'Claim Details'!$E$28&gt;=Rates!$J$14,'Claim Details'!$E$28&lt;=Rates!$J$15,'Claim Details'!$E$19="No"),Rates!$J$22,IF(AND(C213="B",'Claim Details'!$E$28&gt;=Rates!$D$14,'Claim Details'!$E$28&lt;=Rates!$D$15,'Claim Details'!$E$19="Yes"),Rates!$E$23,IF(AND(C213="B",'Claim Details'!$E$28&gt;=Rates!$D$14,'Claim Details'!$E$28&lt;=Rates!$D$15,'Claim Details'!$E$19="No"),Rates!$D$23,IF(AND(C213="B",'Claim Details'!$E$28&gt;=Rates!$F$14,'Claim Details'!$E$28&lt;=Rates!$F$15,'Claim Details'!$E$19="Yes"),Rates!$G$23,IF(AND(C213="B",'Claim Details'!$E$28&gt;=Rates!$F$14,'Claim Details'!$E$28&lt;=Rates!$F$15,'Claim Details'!$E$19="No"),Rates!$F$23,IF(AND(C213="B",'Claim Details'!$E$28&gt;=Rates!$H$14,'Claim Details'!$E$28&lt;=Rates!$H$15,'Claim Details'!$E$19="Yes"),Rates!$I$23,IF(AND(C213="B",'Claim Details'!$E$28&gt;=Rates!$H$14,'Claim Details'!$E$28&lt;=Rates!$H$15,'Claim Details'!$E$19="No"),Rates!$H$23,IF(AND(C213="B",'Claim Details'!$E$28&gt;=Rates!$J$14,'Claim Details'!$E$28&lt;=Rates!$J$15,'Claim Details'!$E$19="Yes"),Rates!$K$23,IF(AND(C213="B",'Claim Details'!$E$28&gt;=Rates!$J$14,'Claim Details'!$E$28&lt;=Rates!$J$15,'Claim Details'!$E$19="No"),Rates!$J$23,IF(AND(C213="C",'Claim Details'!$E$28&gt;=Rates!$D$14,'Claim Details'!$E$28&lt;=Rates!$D$15,'Claim Details'!$E$19="Yes"),Rates!$E$24,IF(AND(C213="C",'Claim Details'!$E$28&gt;=Rates!$D$14,'Claim Details'!$E$28&lt;=Rates!$D$15,'Claim Details'!$E$19="No"),Rates!$D$24,IF(AND(C213="C",'Claim Details'!$E$28&gt;=Rates!$F$14,'Claim Details'!$E$28&lt;=Rates!$F$15,'Claim Details'!$E$19="Yes"),Rates!$G$24,IF(AND(C213="C",'Claim Details'!$E$28&gt;=Rates!$F$14,'Claim Details'!$E$28&lt;=Rates!$F$15,'Claim Details'!$E$19="No"),Rates!$F$24,IF(AND(C213="C",'Claim Details'!$E$28&gt;=Rates!$H$14,'Claim Details'!$E$28&lt;=Rates!$H$15,'Claim Details'!$E$19="Yes"),Rates!$I$24,IF(AND(C213="C",'Claim Details'!$E$28&gt;=Rates!$H$14,'Claim Details'!$E$28&lt;=Rates!$H$15,'Claim Details'!$E$19="No"),Rates!$H$24,IF(AND(C213="C",'Claim Details'!$E$28&gt;=Rates!$J$14,'Claim Details'!$E$28&lt;=Rates!$J$15,'Claim Details'!$E$19="Yes"),Rates!$K$24,IF(AND(C213="C",'Claim Details'!$E$28&gt;=Rates!$J$14,'Claim Details'!$E$28&lt;=Rates!$J$15,'Claim Details'!$E$19="No"),Rates!$J$24,"£0.00"))))))))))))))))))))))))</f>
        <v>£0.00</v>
      </c>
      <c r="AW213" s="1"/>
      <c r="AX213" s="189" t="str">
        <f>IF(AND(U213="A",'Claim Details'!$I$28&gt;=Rates!$D$14,'Claim Details'!$I$28&lt;=Rates!$D$15,'Claim Details'!$I$19="Yes"),Rates!$J$17,IF(AND(U213="A",'Claim Details'!$I$28&gt;=Rates!$D$14,'Claim Details'!$I$28&lt;=Rates!$D$15,'Claim Details'!$I$19="No"),Rates!$D$17,IF(AND(U213="A",'Claim Details'!$I$28&gt;=Rates!$F$14,'Claim Details'!$I$28&lt;=Rates!$F$15,'Claim Details'!$I$19="Yes"),Rates!$G$17,IF(AND(U213="A",'Claim Details'!$I$28&gt;=Rates!$F$14,'Claim Details'!$I$28&lt;=Rates!$F$15,'Claim Details'!$I$19="No"),Rates!$F$17,IF(AND(U213="A",'Claim Details'!$I$28&gt;=Rates!$H$14,'Claim Details'!$I$28&lt;=Rates!$H$15,'Claim Details'!$I$19="Yes"),Rates!$I$17,IF(AND(U213="A",'Claim Details'!$I$28&gt;=Rates!$H$14,'Claim Details'!$I$28&lt;=Rates!$H$15,'Claim Details'!$I$19="No"),Rates!$H$17,IF(AND(U213="A",'Claim Details'!$I$28&gt;=Rates!$J$14,'Claim Details'!$I$28&lt;=Rates!$J$15,'Claim Details'!$I$19="Yes"),Rates!$K$17,IF(AND(U213="A",'Claim Details'!$I$28&gt;=Rates!$J$14,'Claim Details'!$I$28&lt;=Rates!$J$15,'Claim Details'!$I$19="No"),Rates!$J$17,IF(AND(U213="B",'Claim Details'!$I$28&gt;=Rates!$D$14,'Claim Details'!$I$28&lt;=Rates!$D$15,'Claim Details'!$I$19="Yes"),Rates!$E$18,IF(AND(U213="B",'Claim Details'!$I$28&gt;=Rates!$D$14,'Claim Details'!$I$28&lt;=Rates!$D$15,'Claim Details'!$I$19="No"),Rates!$D$18,IF(AND(U213="B",'Claim Details'!$I$28&gt;=Rates!$F$14,'Claim Details'!$I$28&lt;=Rates!$F$15,'Claim Details'!$I$19="Yes"),Rates!$G$18,IF(AND(U213="B",'Claim Details'!$I$28&gt;=Rates!$F$14,'Claim Details'!$I$28&lt;=Rates!$F$15,'Claim Details'!$I$19="No"),Rates!$F$18,IF(AND(U213="B",'Claim Details'!$I$28&gt;=Rates!$H$14,'Claim Details'!$I$28&lt;=Rates!$H$15,'Claim Details'!$I$19="Yes"),Rates!$I$18,IF(AND(U213="B",'Claim Details'!$I$28&gt;=Rates!$H$14,'Claim Details'!$I$28&lt;=Rates!$H$15,'Claim Details'!$I$19="No"),Rates!$H$18,IF(AND(U213="B",'Claim Details'!$I$28&gt;=Rates!$J$14,'Claim Details'!$I$28&lt;=Rates!$J$15,'Claim Details'!$I$19="Yes"),Rates!$K$18,IF(AND(U213="B",'Claim Details'!$I$28&gt;=Rates!$J$14,'Claim Details'!$I$28&lt;=Rates!$J$15,'Claim Details'!$I$19="No"),Rates!$J$18,IF(AND(U213="C",'Claim Details'!$I$28&gt;=Rates!$D$14,'Claim Details'!$I$28&lt;=Rates!$D$15,'Claim Details'!$I$19="Yes"),Rates!$E$19,IF(AND(U213="C",'Claim Details'!$I$28&gt;=Rates!$D$14,'Claim Details'!$I$28&lt;=Rates!$D$15,'Claim Details'!$I$19="No"),Rates!$D$19,IF(AND(U213="C",'Claim Details'!$I$28&gt;=Rates!$F$14,'Claim Details'!$I$28&lt;=Rates!$F$15,'Claim Details'!$I$19="Yes"),Rates!$G$19,IF(AND(U213="C",'Claim Details'!$I$28&gt;=Rates!$F$14,'Claim Details'!$I$28&lt;=Rates!$F$15,'Claim Details'!$I$19="No"),Rates!$F$19,IF(AND(U213="C",'Claim Details'!$I$28&gt;=Rates!$H$14,'Claim Details'!$I$28&lt;=Rates!$H$15,'Claim Details'!$I$19="Yes"),Rates!$I$19,IF(AND(U213="C",'Claim Details'!$I$28&gt;=Rates!$H$14,'Claim Details'!$I$28&lt;=Rates!$H$15,'Claim Details'!$I$19="No"),Rates!$H$19,IF(AND(U213="C",'Claim Details'!$I$28&gt;=Rates!$J$14,'Claim Details'!$I$28&lt;=Rates!$J$15,'Claim Details'!$I$19="Yes"),Rates!$K$19,IF(AND(U213="C",'Claim Details'!$I$28&gt;=Rates!$J$14,'Claim Details'!$I$28&lt;=Rates!$J$15,'Claim Details'!$I$19="No"),Rates!$J$19,"£0.00"))))))))))))))))))))))))</f>
        <v>£0.00</v>
      </c>
      <c r="AY213" s="189" t="str">
        <f>IF(AND(C213="A",'Claim Details'!$I$28&gt;=Rates!$D$14,'Claim Details'!$I$28&lt;=Rates!$D$15,'Claim Details'!$I$19="Yes"),Rates!$J$25,IF(AND(C213="A",'Claim Details'!$I$28&gt;=Rates!$D$14,'Claim Details'!$I$28&lt;=Rates!$D$15,'Claim Details'!$I$19="No"),Rates!$D$25,IF(AND(C213="A",'Claim Details'!$I$28&gt;=Rates!$F$14,'Claim Details'!$I$28&lt;=Rates!$F$15,'Claim Details'!$I$19="Yes"),Rates!$G$25,IF(AND(C213="A",'Claim Details'!$I$28&gt;=Rates!$F$14,'Claim Details'!$I$28&lt;=Rates!$F$15,'Claim Details'!$I$19="No"),Rates!$F$25,IF(AND(C213="A",'Claim Details'!$I$28&gt;=Rates!$H$14,'Claim Details'!$I$28&lt;=Rates!$H$15,'Claim Details'!$I$19="Yes"),Rates!$I$25,IF(AND(C213="A",'Claim Details'!$I$28&gt;=Rates!$H$14,'Claim Details'!$I$28&lt;=Rates!$H$15,'Claim Details'!$I$19="No"),Rates!$H$25,IF(AND(C213="A",'Claim Details'!$I$28&gt;=Rates!$J$14,'Claim Details'!$I$28&lt;=Rates!$J$15,'Claim Details'!$I$19="Yes"),Rates!$K$25,IF(AND(C213="A",'Claim Details'!$I$28&gt;=Rates!$J$14,'Claim Details'!$I$28&lt;=Rates!$J$15,'Claim Details'!$I$19="No"),Rates!$J$25,IF(AND(C213="B",'Claim Details'!$I$28&gt;=Rates!$D$14,'Claim Details'!$I$28&lt;=Rates!$D$15,'Claim Details'!$I$19="Yes"),Rates!$E$26,IF(AND(C213="B",'Claim Details'!$I$28&gt;=Rates!$D$14,'Claim Details'!$I$28&lt;=Rates!$D$15,'Claim Details'!$I$19="No"),Rates!$D$26,IF(AND(C213="B",'Claim Details'!$I$28&gt;=Rates!$F$14,'Claim Details'!$I$28&lt;=Rates!$F$15,'Claim Details'!$I$19="Yes"),Rates!$G$26,IF(AND(C213="B",'Claim Details'!$I$28&gt;=Rates!$F$14,'Claim Details'!$I$28&lt;=Rates!$F$15,'Claim Details'!$I$19="No"),Rates!$F$26,IF(AND(C213="B",'Claim Details'!$I$28&gt;=Rates!$H$14,'Claim Details'!$I$28&lt;=Rates!$H$15,'Claim Details'!$I$19="Yes"),Rates!$I$26,IF(AND(C213="B",'Claim Details'!$I$28&gt;=Rates!$H$14,'Claim Details'!$I$28&lt;=Rates!$H$15,'Claim Details'!$I$19="No"),Rates!$H$26,IF(AND(C213="B",'Claim Details'!$I$28&gt;=Rates!$J$14,'Claim Details'!$I$28&lt;=Rates!$J$15,'Claim Details'!$I$19="Yes"),Rates!$K$26,IF(AND(C213="B",'Claim Details'!$I$28&gt;=Rates!$J$14,'Claim Details'!$I$28&lt;=Rates!$J$15,'Claim Details'!$I$19="No"),Rates!$J$26,IF(AND(C213="C",'Claim Details'!$I$28&gt;=Rates!$D$14,'Claim Details'!$I$28&lt;=Rates!$D$15,'Claim Details'!$I$19="Yes"),Rates!$E$27,IF(AND(C213="C",'Claim Details'!$I$28&gt;=Rates!$D$14,'Claim Details'!$I$28&lt;=Rates!$D$15,'Claim Details'!$I$19="No"),Rates!$D$27,IF(AND(C213="C",'Claim Details'!$I$28&gt;=Rates!$F$14,'Claim Details'!$I$28&lt;=Rates!$F$15,'Claim Details'!$I$19="Yes"),Rates!$G$27,IF(AND(C213="C",'Claim Details'!$I$28&gt;=Rates!$F$14,'Claim Details'!$I$28&lt;=Rates!$F$15,'Claim Details'!$I$19="No"),Rates!$F$27,IF(AND(C213="C",'Claim Details'!$I$28&gt;=Rates!$H$14,'Claim Details'!$I$28&lt;=Rates!$H$15,'Claim Details'!$I$19="Yes"),Rates!$I$27,IF(AND(C213="C",'Claim Details'!$I$28&gt;=Rates!$H$14,'Claim Details'!$I$28&lt;=Rates!$H$15,'Claim Details'!$I$19="No"),Rates!$H$27,IF(AND(C213="C",'Claim Details'!$I$28&gt;=Rates!$J$14,'Claim Details'!$I$28&lt;=Rates!$J$15,'Claim Details'!$I$19="Yes"),Rates!$K$27,IF(AND(C213="C",'Claim Details'!$I$28&gt;=Rates!$J$14,'Claim Details'!$I$28&lt;=Rates!$J$15,'Claim Details'!$I$19="No"),Rates!$J$27,"£0.00"))))))))))))))))))))))))</f>
        <v>£0.00</v>
      </c>
      <c r="AZ213" s="189" t="str">
        <f>IF(AND(C213="A",'Claim Details'!$I$28&gt;=Rates!$D$14,'Claim Details'!$I$28&lt;=Rates!$D$15,'Claim Details'!$I$19="Yes"),Rates!$E$20,IF(AND(C213="A",'Claim Details'!$I$28&gt;=Rates!$D$14,'Claim Details'!$I$28&lt;=Rates!$D$15,'Claim Details'!$I$19="No"),Rates!$D$20,IF(AND(C213="A",'Claim Details'!$I$28&gt;=Rates!$F$14,'Claim Details'!$I$28&lt;=Rates!$F$15,'Claim Details'!$I$19="Yes"),Rates!$G$20,IF(AND(C213="A",'Claim Details'!$I$28&gt;=Rates!$F$14,'Claim Details'!$I$28&lt;=Rates!$F$15,'Claim Details'!$I$19="No"),Rates!$F$20,IF(AND(C213="A",'Claim Details'!$I$28&gt;=Rates!$H$14,'Claim Details'!$I$28&lt;=Rates!$H$15,'Claim Details'!$I$19="Yes"),Rates!$I$20,IF(AND(C213="A",'Claim Details'!$I$28&gt;=Rates!$H$14,'Claim Details'!$I$28&lt;=Rates!$H$15,'Claim Details'!$I$19="No"),Rates!$H$20,IF(AND(C213="A",'Claim Details'!$I$28&gt;=Rates!$J$14,'Claim Details'!$I$28&lt;=Rates!$J$15,'Claim Details'!$I$19="Yes"),Rates!$K$20,IF(AND(C213="A",'Claim Details'!$I$28&gt;=Rates!$J$14,'Claim Details'!$I$28&lt;=Rates!$J$15,'Claim Details'!$I$19="No"),Rates!$J$20,IF(AND(C213="B",'Claim Details'!$I$28&gt;=Rates!$D$14,'Claim Details'!$I$28&lt;=Rates!$D$15,'Claim Details'!$I$19="Yes"),Rates!$E$21,IF(AND(C213="B",'Claim Details'!$I$28&gt;=Rates!$D$14,'Claim Details'!$I$28&lt;=Rates!$D$15,'Claim Details'!$I$19="No"),Rates!$D$21,IF(AND(C213="B",'Claim Details'!$I$28&gt;=Rates!$F$14,'Claim Details'!$I$28&lt;=Rates!$F$15,'Claim Details'!$I$19="Yes"),Rates!$G$21,IF(AND(C213="B",'Claim Details'!$I$28&gt;=Rates!$F$14,'Claim Details'!$I$28&lt;=Rates!$F$15,'Claim Details'!$I$19="No"),Rates!$F$21,IF(AND(C213="B",'Claim Details'!$I$28&gt;=Rates!$H$14,'Claim Details'!$I$28&lt;=Rates!$H$15,'Claim Details'!$I$19="Yes"),Rates!$I$21,IF(AND(C213="B",'Claim Details'!$I$28&gt;=Rates!$H$14,'Claim Details'!$I$28&lt;=Rates!$H$15,'Claim Details'!$I$19="No"),Rates!$H$21,IF(AND(C213="B",'Claim Details'!$I$28&gt;=Rates!$J$14,'Claim Details'!$I$28&lt;=Rates!$J$15,'Claim Details'!$I$19="Yes"),Rates!$K$21,IF(AND(C213="B",'Claim Details'!$I$28&gt;=Rates!$J$14,'Claim Details'!$I$28&lt;=Rates!$J$15,'Claim Details'!$I$19="No"),Rates!$J$21,"£0.00"))))))))))))))))</f>
        <v>£0.00</v>
      </c>
      <c r="BA213" s="189" t="str">
        <f>IF(AND(C213="A",'Claim Details'!$I$28&gt;=Rates!$D$14,'Claim Details'!$I$28&lt;=Rates!$D$15,'Claim Details'!$I$19="Yes"),Rates!$E$22,IF(AND(C213="A",'Claim Details'!$I$28&gt;=Rates!$D$14,'Claim Details'!$I$28&lt;=Rates!$D$15,'Claim Details'!$I$19="No"),Rates!$D$22,IF(AND(C213="A",'Claim Details'!$I$28&gt;=Rates!$F$14,'Claim Details'!$I$28&lt;=Rates!$F$15,'Claim Details'!$I$19="Yes"),Rates!$G$22,IF(AND(C213="A",'Claim Details'!$I$28&gt;=Rates!$F$14,'Claim Details'!$I$28&lt;=Rates!$F$15,'Claim Details'!$I$19="No"),Rates!$F$22,IF(AND(C213="A",'Claim Details'!$I$28&gt;=Rates!$H$14,'Claim Details'!$I$28&lt;=Rates!$H$15,'Claim Details'!$I$19="Yes"),Rates!$I$22,IF(AND(C213="A",'Claim Details'!$I$28&gt;=Rates!$H$14,'Claim Details'!$I$28&lt;=Rates!$H$15,'Claim Details'!$I$19="No"),Rates!$H$22,IF(AND(C213="A",'Claim Details'!$I$28&gt;=Rates!$J$14,'Claim Details'!$I$28&lt;=Rates!$J$15,'Claim Details'!$I$19="Yes"),Rates!$K$22,IF(AND(C213="A",'Claim Details'!$I$28&gt;=Rates!$J$14,'Claim Details'!$I$28&lt;=Rates!$J$15,'Claim Details'!$I$19="No"),Rates!$J$22,IF(AND(C213="B",'Claim Details'!$I$28&gt;=Rates!$D$14,'Claim Details'!$I$28&lt;=Rates!$D$15,'Claim Details'!$I$19="Yes"),Rates!$E$23,IF(AND(C213="B",'Claim Details'!$I$28&gt;=Rates!$D$14,'Claim Details'!$I$28&lt;=Rates!$D$15,'Claim Details'!$I$19="No"),Rates!$D$23,IF(AND(C213="B",'Claim Details'!$I$28&gt;=Rates!$F$14,'Claim Details'!$I$28&lt;=Rates!$F$15,'Claim Details'!$I$19="Yes"),Rates!$G$23,IF(AND(C213="B",'Claim Details'!$I$28&gt;=Rates!$F$14,'Claim Details'!$I$28&lt;=Rates!$F$15,'Claim Details'!$I$19="No"),Rates!$F$23,IF(AND(C213="B",'Claim Details'!$I$28&gt;=Rates!$H$14,'Claim Details'!$I$28&lt;=Rates!$H$15,'Claim Details'!$I$19="Yes"),Rates!$I$23,IF(AND(C213="B",'Claim Details'!$I$28&gt;=Rates!$H$14,'Claim Details'!$I$28&lt;=Rates!$H$15,'Claim Details'!$I$19="No"),Rates!$H$23,IF(AND(C213="B",'Claim Details'!$I$28&gt;=Rates!$J$14,'Claim Details'!$I$28&lt;=Rates!$J$15,'Claim Details'!$I$19="Yes"),Rates!$K$23,IF(AND(C213="B",'Claim Details'!$I$28&gt;=Rates!$J$14,'Claim Details'!$I$28&lt;=Rates!$J$15,'Claim Details'!$I$19="No"),Rates!$J$23,IF(AND(C213="C",'Claim Details'!$I$28&gt;=Rates!$D$14,'Claim Details'!$I$28&lt;=Rates!$D$15,'Claim Details'!$I$19="Yes"),Rates!$E$24,IF(AND(C213="C",'Claim Details'!$I$28&gt;=Rates!$D$14,'Claim Details'!$I$28&lt;=Rates!$D$15,'Claim Details'!$I$19="No"),Rates!$D$24,IF(AND(C213="C",'Claim Details'!$I$28&gt;=Rates!$F$14,'Claim Details'!$I$28&lt;=Rates!$F$15,'Claim Details'!$I$19="Yes"),Rates!$G$24,IF(AND(C213="C",'Claim Details'!$I$28&gt;=Rates!$F$14,'Claim Details'!$I$28&lt;=Rates!$F$15,'Claim Details'!$I$19="No"),Rates!$F$24,IF(AND(C213="C",'Claim Details'!$I$28&gt;=Rates!$H$14,'Claim Details'!$I$28&lt;=Rates!$H$15,'Claim Details'!$I$19="Yes"),Rates!$I$24,IF(AND(C213="C",'Claim Details'!$I$28&gt;=Rates!$H$14,'Claim Details'!$I$28&lt;=Rates!$H$15,'Claim Details'!$I$19="No"),Rates!$H$24,IF(AND(C213="C",'Claim Details'!$I$28&gt;=Rates!$J$14,'Claim Details'!$I$28&lt;=Rates!$J$15,'Claim Details'!$I$19="Yes"),Rates!$K$24,IF(AND(C213="C",'Claim Details'!$I$28&gt;=Rates!$J$14,'Claim Details'!$I$28&lt;=Rates!$J$15,'Claim Details'!$I$19="No"),Rates!$J$24,"£0.00"))))))))))))))))))))))))</f>
        <v>£0.00</v>
      </c>
      <c r="BB213" s="189" t="str">
        <f t="shared" si="57"/>
        <v>£0.00</v>
      </c>
      <c r="BC213" s="1"/>
      <c r="BD213" s="189" t="str">
        <f>IF(AND(AE213="A",'Claim Details'!$I$28&gt;=Rates!$D$14,'Claim Details'!$I$28&lt;=Rates!$D$15,'Claim Details'!$I$19="Yes"),Rates!$J$17,IF(AND(AE213="A",'Claim Details'!$I$28&gt;=Rates!$D$14,'Claim Details'!$I$28&lt;=Rates!$D$15,'Claim Details'!$I$19="No"),Rates!$D$17,IF(AND(AE213="A",'Claim Details'!$I$28&gt;=Rates!$F$14,'Claim Details'!$I$28&lt;=Rates!$F$15,'Claim Details'!$I$19="Yes"),Rates!$G$17,IF(AND(AE213="A",'Claim Details'!$I$28&gt;=Rates!$F$14,'Claim Details'!$I$28&lt;=Rates!$F$15,'Claim Details'!$I$19="No"),Rates!$F$17,IF(AND(AE213="A",'Claim Details'!$I$28&gt;=Rates!$H$14,'Claim Details'!$I$28&lt;=Rates!$H$15,'Claim Details'!$I$19="Yes"),Rates!$I$17,IF(AND(AE213="A",'Claim Details'!$I$28&gt;=Rates!$H$14,'Claim Details'!$I$28&lt;=Rates!$H$15,'Claim Details'!$I$19="No"),Rates!$H$17,IF(AND(AE213="A",'Claim Details'!$I$28&gt;=Rates!$J$14,'Claim Details'!$I$28&lt;=Rates!$J$15,'Claim Details'!$I$19="Yes"),Rates!$K$17,IF(AND(AE213="A",'Claim Details'!$I$28&gt;=Rates!$J$14,'Claim Details'!$I$28&lt;=Rates!$J$15,'Claim Details'!$I$19="No"),Rates!$J$17,IF(AND(AE213="B",'Claim Details'!$I$28&gt;=Rates!$D$14,'Claim Details'!$I$28&lt;=Rates!$D$15,'Claim Details'!$I$19="Yes"),Rates!$E$18,IF(AND(AE213="B",'Claim Details'!$I$28&gt;=Rates!$D$14,'Claim Details'!$I$28&lt;=Rates!$D$15,'Claim Details'!$I$19="No"),Rates!$D$18,IF(AND(AE213="B",'Claim Details'!$I$28&gt;=Rates!$F$14,'Claim Details'!$I$28&lt;=Rates!$F$15,'Claim Details'!$I$19="Yes"),Rates!$G$18,IF(AND(AE213="B",'Claim Details'!$I$28&gt;=Rates!$F$14,'Claim Details'!$I$28&lt;=Rates!$F$15,'Claim Details'!$I$19="No"),Rates!$F$18,IF(AND(AE213="B",'Claim Details'!$I$28&gt;=Rates!$H$14,'Claim Details'!$I$28&lt;=Rates!$H$15,'Claim Details'!$I$19="Yes"),Rates!$I$18,IF(AND(AE213="B",'Claim Details'!$I$28&gt;=Rates!$H$14,'Claim Details'!$I$28&lt;=Rates!$H$15,'Claim Details'!$I$19="No"),Rates!$H$18,IF(AND(AE213="B",'Claim Details'!$I$28&gt;=Rates!$J$14,'Claim Details'!$I$28&lt;=Rates!$J$15,'Claim Details'!$I$19="Yes"),Rates!$K$18,IF(AND(AE213="B",'Claim Details'!$I$28&gt;=Rates!$J$14,'Claim Details'!$I$28&lt;=Rates!$J$15,'Claim Details'!$I$19="No"),Rates!$J$18,IF(AND(AE213="C",'Claim Details'!$I$28&gt;=Rates!$D$14,'Claim Details'!$I$28&lt;=Rates!$D$15,'Claim Details'!$I$19="Yes"),Rates!$E$19,IF(AND(AE213="C",'Claim Details'!$I$28&gt;=Rates!$D$14,'Claim Details'!$I$28&lt;=Rates!$D$15,'Claim Details'!$I$19="No"),Rates!$D$19,IF(AND(AE213="C",'Claim Details'!$I$28&gt;=Rates!$F$14,'Claim Details'!$I$28&lt;=Rates!$F$15,'Claim Details'!$I$19="Yes"),Rates!$G$19,IF(AND(AE213="C",'Claim Details'!$I$28&gt;=Rates!$F$14,'Claim Details'!$I$28&lt;=Rates!$F$15,'Claim Details'!$I$19="No"),Rates!$F$19,IF(AND(AE213="C",'Claim Details'!$I$28&gt;=Rates!$H$14,'Claim Details'!$I$28&lt;=Rates!$H$15,'Claim Details'!$I$19="Yes"),Rates!$I$19,IF(AND(AE213="C",'Claim Details'!$I$28&gt;=Rates!$H$14,'Claim Details'!$I$28&lt;=Rates!$H$15,'Claim Details'!$I$19="No"),Rates!$H$19,IF(AND(AE213="C",'Claim Details'!$I$28&gt;=Rates!$J$14,'Claim Details'!$I$28&lt;=Rates!$J$15,'Claim Details'!$I$19="Yes"),Rates!$K$19,IF(AND(AE213="C",'Claim Details'!$I$28&gt;=Rates!$J$14,'Claim Details'!$I$28&lt;=Rates!$J$15,'Claim Details'!$I$19="No"),Rates!$J$19,"£0.00"))))))))))))))))))))))))</f>
        <v>£0.00</v>
      </c>
      <c r="BE213" s="189" t="str">
        <f>IF(AND(AE213="A",'Claim Details'!$I$28&gt;=Rates!$D$14,'Claim Details'!$I$28&lt;=Rates!$D$15,'Claim Details'!$I$19="Yes"),Rates!$J$25,IF(AND(AE213="A",'Claim Details'!$I$28&gt;=Rates!$D$14,'Claim Details'!$I$28&lt;=Rates!$D$15,'Claim Details'!$I$19="No"),Rates!$D$25,IF(AND(AE213="A",'Claim Details'!$I$28&gt;=Rates!$F$14,'Claim Details'!$I$28&lt;=Rates!$F$15,'Claim Details'!$I$19="Yes"),Rates!$G$25,IF(AND(AE213="A",'Claim Details'!$I$28&gt;=Rates!$F$14,'Claim Details'!$I$28&lt;=Rates!$F$15,'Claim Details'!$I$19="No"),Rates!$F$25,IF(AND(AE213="A",'Claim Details'!$I$28&gt;=Rates!$H$14,'Claim Details'!$I$28&lt;=Rates!$H$15,'Claim Details'!$I$19="Yes"),Rates!$I$25,IF(AND(AE213="A",'Claim Details'!$I$28&gt;=Rates!$H$14,'Claim Details'!$I$28&lt;=Rates!$H$15,'Claim Details'!$I$19="No"),Rates!$H$25,IF(AND(AE213="A",'Claim Details'!$I$28&gt;=Rates!$J$14,'Claim Details'!$I$28&lt;=Rates!$J$15,'Claim Details'!$I$19="Yes"),Rates!$K$25,IF(AND(AE213="A",'Claim Details'!$I$28&gt;=Rates!$J$14,'Claim Details'!$I$28&lt;=Rates!$J$15,'Claim Details'!$I$19="No"),Rates!$J$25,IF(AND(AE213="B",'Claim Details'!$I$28&gt;=Rates!$D$14,'Claim Details'!$I$28&lt;=Rates!$D$15,'Claim Details'!$I$19="Yes"),Rates!$E$26,IF(AND(AE213="B",'Claim Details'!$I$28&gt;=Rates!$D$14,'Claim Details'!$I$28&lt;=Rates!$D$15,'Claim Details'!$I$19="No"),Rates!$D$26,IF(AND(AE213="B",'Claim Details'!$I$28&gt;=Rates!$F$14,'Claim Details'!$I$28&lt;=Rates!$F$15,'Claim Details'!$I$19="Yes"),Rates!$G$26,IF(AND(AE213="B",'Claim Details'!$I$28&gt;=Rates!$F$14,'Claim Details'!$I$28&lt;=Rates!$F$15,'Claim Details'!$I$19="No"),Rates!$F$26,IF(AND(AE213="B",'Claim Details'!$I$28&gt;=Rates!$H$14,'Claim Details'!$I$28&lt;=Rates!$H$15,'Claim Details'!$I$19="Yes"),Rates!$I$26,IF(AND(AE213="B",'Claim Details'!$I$28&gt;=Rates!$H$14,'Claim Details'!$I$28&lt;=Rates!$H$15,'Claim Details'!$I$19="No"),Rates!$H$26,IF(AND(AE213="B",'Claim Details'!$I$28&gt;=Rates!$J$14,'Claim Details'!$I$28&lt;=Rates!$J$15,'Claim Details'!$I$19="Yes"),Rates!$K$26,IF(AND(AE213="B",'Claim Details'!$I$28&gt;=Rates!$J$14,'Claim Details'!$I$28&lt;=Rates!$J$15,'Claim Details'!$I$19="No"),Rates!$J$26,IF(AND(AE213="C",'Claim Details'!$I$28&gt;=Rates!$D$14,'Claim Details'!$I$28&lt;=Rates!$D$15,'Claim Details'!$I$19="Yes"),Rates!$E$27,IF(AND(AE213="C",'Claim Details'!$I$28&gt;=Rates!$D$14,'Claim Details'!$I$28&lt;=Rates!$D$15,'Claim Details'!$I$19="No"),Rates!$D$27,IF(AND(AE213="C",'Claim Details'!$I$28&gt;=Rates!$F$14,'Claim Details'!$I$28&lt;=Rates!$F$15,'Claim Details'!$I$19="Yes"),Rates!$G$27,IF(AND(AE213="C",'Claim Details'!$I$28&gt;=Rates!$F$14,'Claim Details'!$I$28&lt;=Rates!$F$15,'Claim Details'!$I$19="No"),Rates!$F$27,IF(AND(AE213="C",'Claim Details'!$I$28&gt;=Rates!$H$14,'Claim Details'!$I$28&lt;=Rates!$H$15,'Claim Details'!$I$19="Yes"),Rates!$I$27,IF(AND(AE213="C",'Claim Details'!$I$28&gt;=Rates!$H$14,'Claim Details'!$I$28&lt;=Rates!$H$15,'Claim Details'!$I$19="No"),Rates!$H$27,IF(AND(AE213="C",'Claim Details'!$I$28&gt;=Rates!$J$14,'Claim Details'!$I$28&lt;=Rates!$J$15,'Claim Details'!$I$19="Yes"),Rates!$K$27,IF(AND(AE213="C",'Claim Details'!$I$28&gt;=Rates!$J$14,'Claim Details'!$I$28&lt;=Rates!$J$15,'Claim Details'!$I$19="No"),Rates!$J$27,"£0.00"))))))))))))))))))))))))</f>
        <v>£0.00</v>
      </c>
      <c r="BF213" s="189" t="str">
        <f>IF(AND(AE213="A",'Claim Details'!$I$28&gt;=Rates!$D$14,'Claim Details'!$I$28&lt;=Rates!$D$15,'Claim Details'!$I$19="Yes"),Rates!$E$20,IF(AND(AE213="A",'Claim Details'!$I$28&gt;=Rates!$D$14,'Claim Details'!$I$28&lt;=Rates!$D$15,'Claim Details'!$I$19="No"),Rates!$D$20,IF(AND(AE213="A",'Claim Details'!$I$28&gt;=Rates!$F$14,'Claim Details'!$I$28&lt;=Rates!$F$15,'Claim Details'!$I$19="Yes"),Rates!$G$20,IF(AND(AE213="A",'Claim Details'!$I$28&gt;=Rates!$F$14,'Claim Details'!$I$28&lt;=Rates!$F$15,'Claim Details'!$I$19="No"),Rates!$F$20,IF(AND(AE213="A",'Claim Details'!$I$28&gt;=Rates!$H$14,'Claim Details'!$I$28&lt;=Rates!$H$15,'Claim Details'!$I$19="Yes"),Rates!$I$20,IF(AND(AE213="A",'Claim Details'!$I$28&gt;=Rates!$H$14,'Claim Details'!$I$28&lt;=Rates!$H$15,'Claim Details'!$I$19="No"),Rates!$H$20,IF(AND(AE213="A",'Claim Details'!$I$28&gt;=Rates!$J$14,'Claim Details'!$I$28&lt;=Rates!$J$15,'Claim Details'!$I$19="Yes"),Rates!$K$20,IF(AND(AE213="A",'Claim Details'!$I$28&gt;=Rates!$J$14,'Claim Details'!$I$28&lt;=Rates!$J$15,'Claim Details'!$I$19="No"),Rates!$J$20,IF(AND(AE213="B",'Claim Details'!$I$28&gt;=Rates!$D$14,'Claim Details'!$I$28&lt;=Rates!$D$15,'Claim Details'!$I$19="Yes"),Rates!$E$21,IF(AND(AE213="B",'Claim Details'!$I$28&gt;=Rates!$D$14,'Claim Details'!$I$28&lt;=Rates!$D$15,'Claim Details'!$I$19="No"),Rates!$D$21,IF(AND(AE213="B",'Claim Details'!$I$28&gt;=Rates!$F$14,'Claim Details'!$I$28&lt;=Rates!$F$15,'Claim Details'!$I$19="Yes"),Rates!$G$21,IF(AND(AE213="B",'Claim Details'!$I$28&gt;=Rates!$F$14,'Claim Details'!$I$28&lt;=Rates!$F$15,'Claim Details'!$I$19="No"),Rates!$F$21,IF(AND(AE213="B",'Claim Details'!$I$28&gt;=Rates!$H$14,'Claim Details'!$I$28&lt;=Rates!$H$15,'Claim Details'!$I$19="Yes"),Rates!$I$21,IF(AND(AE213="B",'Claim Details'!$I$28&gt;=Rates!$H$14,'Claim Details'!$I$28&lt;=Rates!$H$15,'Claim Details'!$I$19="No"),Rates!$H$21,IF(AND(AE213="B",'Claim Details'!$I$28&gt;=Rates!$J$14,'Claim Details'!$I$28&lt;=Rates!$J$15,'Claim Details'!$I$19="Yes"),Rates!$K$21,IF(AND(AE213="B",'Claim Details'!$I$28&gt;=Rates!$J$14,'Claim Details'!$I$28&lt;=Rates!$J$15,'Claim Details'!$I$19="No"),Rates!$J$21,"£0.00"))))))))))))))))</f>
        <v>£0.00</v>
      </c>
      <c r="BG213" s="189" t="str">
        <f>IF(AND(AE213="A",'Claim Details'!$I$28&gt;=Rates!$D$14,'Claim Details'!$I$28&lt;=Rates!$D$15,'Claim Details'!$I$19="Yes"),Rates!$E$22,IF(AND(AE213="A",'Claim Details'!$I$28&gt;=Rates!$D$14,'Claim Details'!$I$28&lt;=Rates!$D$15,'Claim Details'!$I$19="No"),Rates!$D$22,IF(AND(AE213="A",'Claim Details'!$I$28&gt;=Rates!$F$14,'Claim Details'!$I$28&lt;=Rates!$F$15,'Claim Details'!$I$19="Yes"),Rates!$G$22,IF(AND(AE213="A",'Claim Details'!$I$28&gt;=Rates!$F$14,'Claim Details'!$I$28&lt;=Rates!$F$15,'Claim Details'!$I$19="No"),Rates!$F$22,IF(AND(AE213="A",'Claim Details'!$I$28&gt;=Rates!$H$14,'Claim Details'!$I$28&lt;=Rates!$H$15,'Claim Details'!$I$19="Yes"),Rates!$I$22,IF(AND(AE213="A",'Claim Details'!$I$28&gt;=Rates!$H$14,'Claim Details'!$I$28&lt;=Rates!$H$15,'Claim Details'!$I$19="No"),Rates!$H$22,IF(AND(AE213="A",'Claim Details'!$I$28&gt;=Rates!$J$14,'Claim Details'!$I$28&lt;=Rates!$J$15,'Claim Details'!$I$19="Yes"),Rates!$K$22,IF(AND(AE213="A",'Claim Details'!$I$28&gt;=Rates!$J$14,'Claim Details'!$I$28&lt;=Rates!$J$15,'Claim Details'!$I$19="No"),Rates!$J$22,IF(AND(AE213="B",'Claim Details'!$I$28&gt;=Rates!$D$14,'Claim Details'!$I$28&lt;=Rates!$D$15,'Claim Details'!$I$19="Yes"),Rates!$E$23,IF(AND(AE213="B",'Claim Details'!$I$28&gt;=Rates!$D$14,'Claim Details'!$I$28&lt;=Rates!$D$15,'Claim Details'!$I$19="No"),Rates!$D$23,IF(AND(AE213="B",'Claim Details'!$I$28&gt;=Rates!$F$14,'Claim Details'!$I$28&lt;=Rates!$F$15,'Claim Details'!$I$19="Yes"),Rates!$G$23,IF(AND(AE213="B",'Claim Details'!$I$28&gt;=Rates!$F$14,'Claim Details'!$I$28&lt;=Rates!$F$15,'Claim Details'!$I$19="No"),Rates!$F$23,IF(AND(AE213="B",'Claim Details'!$I$28&gt;=Rates!$H$14,'Claim Details'!$I$28&lt;=Rates!$H$15,'Claim Details'!$I$19="Yes"),Rates!$I$23,IF(AND(AE213="B",'Claim Details'!$I$28&gt;=Rates!$H$14,'Claim Details'!$I$28&lt;=Rates!$H$15,'Claim Details'!$I$19="No"),Rates!$H$23,IF(AND(AE213="B",'Claim Details'!$I$28&gt;=Rates!$J$14,'Claim Details'!$I$28&lt;=Rates!$J$15,'Claim Details'!$I$19="Yes"),Rates!$K$23,IF(AND(AE213="B",'Claim Details'!$I$28&gt;=Rates!$J$14,'Claim Details'!$I$28&lt;=Rates!$J$15,'Claim Details'!$I$19="No"),Rates!$J$23,IF(AND(AE213="C",'Claim Details'!$I$28&gt;=Rates!$D$14,'Claim Details'!$I$28&lt;=Rates!$D$15,'Claim Details'!$I$19="Yes"),Rates!$E$24,IF(AND(AE213="C",'Claim Details'!$I$28&gt;=Rates!$D$14,'Claim Details'!$I$28&lt;=Rates!$D$15,'Claim Details'!$I$19="No"),Rates!$D$24,IF(AND(AE213="C",'Claim Details'!$I$28&gt;=Rates!$F$14,'Claim Details'!$I$28&lt;=Rates!$F$15,'Claim Details'!$I$19="Yes"),Rates!$G$24,IF(AND(AE213="C",'Claim Details'!$I$28&gt;=Rates!$F$14,'Claim Details'!$I$28&lt;=Rates!$F$15,'Claim Details'!$I$19="No"),Rates!$F$24,IF(AND(AE213="C",'Claim Details'!$I$28&gt;=Rates!$H$14,'Claim Details'!$I$28&lt;=Rates!$H$15,'Claim Details'!$I$19="Yes"),Rates!$I$24,IF(AND(AE213="C",'Claim Details'!$I$28&gt;=Rates!$H$14,'Claim Details'!$I$28&lt;=Rates!$H$15,'Claim Details'!$I$19="No"),Rates!$H$24,IF(AND(AE213="C",'Claim Details'!$I$28&gt;=Rates!$J$14,'Claim Details'!$I$28&lt;=Rates!$J$15,'Claim Details'!$I$19="Yes"),Rates!$K$24,IF(AND(AE213="C",'Claim Details'!$I$28&gt;=Rates!$J$14,'Claim Details'!$I$28&lt;=Rates!$J$15,'Claim Details'!$I$19="No"),Rates!$J$24,"£0.00"))))))))))))))))))))))))</f>
        <v>£0.00</v>
      </c>
      <c r="BH213" s="189" t="str">
        <f t="shared" si="58"/>
        <v>£0.00</v>
      </c>
      <c r="BI213" s="189">
        <f t="shared" si="59"/>
        <v>0</v>
      </c>
      <c r="BO213" s="202" t="str">
        <f>IF(H213="","£0.00",IF(AP213="4","£0.00",IF(AP213="5","£0.00",IF(AP213="1","£0.00",((AQ213*H213)*'Claim Details'!$F$111)/100))))</f>
        <v>£0.00</v>
      </c>
      <c r="BP213" s="202" t="str">
        <f>IF(T213="","£0.00",IF(AP213="4","£0.00",IF(AP213="5","£0.00",IF(AP213="1","£0.00",((AR213*T213)*'Claim Details'!$N$111)/100))))</f>
        <v>£0.00</v>
      </c>
      <c r="BQ213" s="202" t="str">
        <f>IF(AI213="","£0.00",IF(AP213="4","£0.00",IF(AP213="5","£0.00",IF(AP213="1","£0.00",((BI213*AI213)*'Claim Details'!$W$111)/100))))</f>
        <v>£0.00</v>
      </c>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row>
    <row r="214" spans="1:97" ht="15">
      <c r="A214" s="145"/>
      <c r="B214" s="91"/>
      <c r="C214" s="96"/>
      <c r="D214" s="97"/>
      <c r="E214" s="98"/>
      <c r="F214" s="89"/>
      <c r="G214" s="99"/>
      <c r="H214" s="100"/>
      <c r="I214" s="221" t="str">
        <f t="shared" si="49"/>
        <v>£0.00</v>
      </c>
      <c r="J214" s="101"/>
      <c r="K214" s="100"/>
      <c r="L214" s="221" t="str">
        <f t="shared" si="50"/>
        <v>£0.00</v>
      </c>
      <c r="M214" s="101"/>
      <c r="N214" s="102"/>
      <c r="O214" s="145"/>
      <c r="P214" s="77"/>
      <c r="Q214" s="87"/>
      <c r="R214" s="87"/>
      <c r="S214" s="87"/>
      <c r="T214" s="149" t="str">
        <f t="shared" si="51"/>
        <v/>
      </c>
      <c r="U214" s="87" t="str">
        <f t="shared" si="60"/>
        <v/>
      </c>
      <c r="V214" s="87"/>
      <c r="W214" s="53" t="str">
        <f t="shared" si="52"/>
        <v>£0.00</v>
      </c>
      <c r="X214" s="53"/>
      <c r="Y214" s="87"/>
      <c r="Z214" s="78"/>
      <c r="AA214" s="79"/>
      <c r="AB214" s="160"/>
      <c r="AC214" s="98"/>
      <c r="AD214" s="225"/>
      <c r="AE214" s="235" t="str">
        <f t="shared" si="53"/>
        <v/>
      </c>
      <c r="AF214" s="87" t="str">
        <f t="shared" si="54"/>
        <v/>
      </c>
      <c r="AG214" s="53"/>
      <c r="AH214" s="224"/>
      <c r="AI214" s="226" t="str">
        <f t="shared" si="46"/>
        <v/>
      </c>
      <c r="AJ214" s="236" t="str">
        <f t="shared" si="55"/>
        <v>£0.00</v>
      </c>
      <c r="AK214" s="31"/>
      <c r="AL214" s="1"/>
      <c r="AM214" s="1"/>
      <c r="AN214" s="1"/>
      <c r="AO214" s="1"/>
      <c r="AP214" s="1" t="str">
        <f t="shared" si="47"/>
        <v/>
      </c>
      <c r="AQ214" s="27">
        <f t="shared" si="48"/>
        <v>0</v>
      </c>
      <c r="AR214" s="189">
        <f t="shared" si="56"/>
        <v>0</v>
      </c>
      <c r="AS214" s="190" t="str">
        <f>IF(AND(C214="A",'Claim Details'!$E$28&gt;=Rates!$D$14,'Claim Details'!$E$28&lt;=Rates!$D$15,'Claim Details'!$E$19="Yes"),Rates!$E$17,IF(AND(C214="A",'Claim Details'!$E$28&gt;=Rates!$D$14,'Claim Details'!$E$28&lt;=Rates!$D$15,'Claim Details'!$E$19="No"),Rates!$D$17,IF(AND(C214="A",'Claim Details'!$E$28&gt;=Rates!$F$14,'Claim Details'!$E$28&lt;=Rates!$F$15,'Claim Details'!$E$19="Yes"),Rates!$G$17,IF(AND(C214="A",'Claim Details'!$E$28&gt;=Rates!$F$14,'Claim Details'!$E$28&lt;=Rates!$F$15,'Claim Details'!$E$19="No"),Rates!$F$17,IF(AND(C214="A",'Claim Details'!$E$28&gt;=Rates!$H$14,'Claim Details'!$E$28&lt;=Rates!$H$15,'Claim Details'!$E$19="Yes"),Rates!$I$17,IF(AND(C214="A",'Claim Details'!$E$28&gt;=Rates!$H$14,'Claim Details'!$E$28&lt;=Rates!$H$15,'Claim Details'!$E$19="No"),Rates!$H$17,IF(AND(C214="A",'Claim Details'!$E$28&gt;=Rates!$J$14,'Claim Details'!$E$28&lt;=Rates!$J$15,'Claim Details'!$E$19="Yes"),Rates!$K$17,IF(AND(C214="A",'Claim Details'!$E$28&gt;=Rates!$J$14,'Claim Details'!$E$28&lt;=Rates!$J$15,'Claim Details'!$E$19="No"),Rates!$J$17,IF(AND(C214="B",'Claim Details'!$E$28&gt;=Rates!$D$14,'Claim Details'!$E$28&lt;=Rates!$D$15,'Claim Details'!$E$19="Yes"),Rates!$E$18,IF(AND(C214="B",'Claim Details'!$E$28&gt;=Rates!$D$14,'Claim Details'!$E$28&lt;=Rates!$D$15,'Claim Details'!$E$19="No"),Rates!$D$18,IF(AND(C214="B",'Claim Details'!$E$28&gt;=Rates!$F$14,'Claim Details'!$E$28&lt;=Rates!$F$15,'Claim Details'!$E$19="Yes"),Rates!$G$18,IF(AND(C214="B",'Claim Details'!$E$28&gt;=Rates!$F$14,'Claim Details'!$E$28&lt;=Rates!$F$15,'Claim Details'!$E$19="No"),Rates!$F$18,IF(AND(C214="B",'Claim Details'!$E$28&gt;=Rates!$H$14,'Claim Details'!$E$28&lt;=Rates!$H$15,'Claim Details'!$E$19="Yes"),Rates!$I$18,IF(AND(C214="B",'Claim Details'!$E$28&gt;=Rates!$H$14,'Claim Details'!$E$28&lt;=Rates!$H$15,'Claim Details'!$E$19="No"),Rates!$H$18,IF(AND(C214="B",'Claim Details'!$E$28&gt;=Rates!$J$14,'Claim Details'!$E$28&lt;=Rates!$J$15,'Claim Details'!$E$19="Yes"),Rates!$K$18,IF(AND(C214="B",'Claim Details'!$E$28&gt;=Rates!$J$14,'Claim Details'!$E$28&lt;=Rates!$J$15,'Claim Details'!$E$19="No"),Rates!$J$18,IF(AND(C214="C",'Claim Details'!$E$28&gt;=Rates!$D$14,'Claim Details'!$E$28&lt;=Rates!$D$15,'Claim Details'!$E$19="Yes"),Rates!$E$19,IF(AND(C214="C",'Claim Details'!$E$28&gt;=Rates!$D$14,'Claim Details'!$E$28&lt;=Rates!$D$15,'Claim Details'!$E$19="No"),Rates!$D$19,IF(AND(C214="C",'Claim Details'!$E$28&gt;=Rates!$F$14,'Claim Details'!$E$28&lt;=Rates!$F$15,'Claim Details'!$E$19="Yes"),Rates!$G$19,IF(AND(C214="C",'Claim Details'!$E$28&gt;=Rates!$F$14,'Claim Details'!$E$28&lt;=Rates!$F$15,'Claim Details'!$E$19="No"),Rates!$F$19,IF(AND(C214="C",'Claim Details'!$E$28&gt;=Rates!$H$14,'Claim Details'!$E$28&lt;=Rates!$H$15,'Claim Details'!$E$19="Yes"),Rates!$I$19,IF(AND(C214="C",'Claim Details'!$E$28&gt;=Rates!$H$14,'Claim Details'!$E$28&lt;=Rates!$H$15,'Claim Details'!$E$19="No"),Rates!$H$19,IF(AND(C214="C",'Claim Details'!$E$28&gt;=Rates!$J$14,'Claim Details'!$E$28&lt;=Rates!$J$15,'Claim Details'!$E$19="Yes"),Rates!$K$19,IF(AND(C214="C",'Claim Details'!$E$28&gt;=Rates!$J$14,'Claim Details'!$E$28&lt;=Rates!$J$15,'Claim Details'!$E$19="No"),Rates!$J$19,"£0.00"))))))))))))))))))))))))</f>
        <v>£0.00</v>
      </c>
      <c r="AT214" s="189" t="str">
        <f>IF(AND(C214="A",'Claim Details'!$E$28&gt;=Rates!$D$14,'Claim Details'!$E$28&lt;=Rates!$D$15,'Claim Details'!$E$19="Yes"),Rates!$E$25,IF(AND(C214="A",'Claim Details'!$E$28&gt;=Rates!$D$14,'Claim Details'!$E$28&lt;=Rates!$D$15,'Claim Details'!$E$19="No"),Rates!$D$25,IF(AND(C214="A",'Claim Details'!$E$28&gt;=Rates!$F$14,'Claim Details'!$E$28&lt;=Rates!$F$15,'Claim Details'!$E$19="Yes"),Rates!$G$25,IF(AND(C214="A",'Claim Details'!$E$28&gt;=Rates!$F$14,'Claim Details'!$E$28&lt;=Rates!$F$15,'Claim Details'!$E$19="No"),Rates!$F$25,IF(AND(C214="A",'Claim Details'!$E$28&gt;=Rates!$H$14,'Claim Details'!$E$28&lt;=Rates!$H$15,'Claim Details'!$E$19="Yes"),Rates!$I$25,IF(AND(C214="A",'Claim Details'!$E$28&gt;=Rates!$H$14,'Claim Details'!$E$28&lt;=Rates!$H$15,'Claim Details'!$E$19="No"),Rates!$H$25,IF(AND(C214="A",'Claim Details'!$E$28&gt;=Rates!$J$14,'Claim Details'!$E$28&lt;=Rates!$J$15,'Claim Details'!$E$19="Yes"),Rates!$K$25,IF(AND(C214="A",'Claim Details'!$E$28&gt;=Rates!$J$14,'Claim Details'!$E$28&lt;=Rates!$J$15,'Claim Details'!$E$19="No"),Rates!$J$25,IF(AND(C214="B",'Claim Details'!$E$28&gt;=Rates!$D$14,'Claim Details'!$E$28&lt;=Rates!$D$15,'Claim Details'!$E$19="Yes"),Rates!$E$26,IF(AND(C214="B",'Claim Details'!$E$28&gt;=Rates!$D$14,'Claim Details'!$E$28&lt;=Rates!$D$15,'Claim Details'!$E$19="No"),Rates!$D$26,IF(AND(C214="B",'Claim Details'!$E$28&gt;=Rates!$F$14,'Claim Details'!$E$28&lt;=Rates!$F$15,'Claim Details'!$E$19="Yes"),Rates!$G$26,IF(AND(C214="B",'Claim Details'!$E$28&gt;=Rates!$F$14,'Claim Details'!$E$28&lt;=Rates!$F$15,'Claim Details'!$E$19="No"),Rates!$F$26,IF(AND(C214="B",'Claim Details'!$E$28&gt;=Rates!$H$14,'Claim Details'!$E$28&lt;=Rates!$H$15,'Claim Details'!$E$19="Yes"),Rates!$I$26,IF(AND(C214="B",'Claim Details'!$E$28&gt;=Rates!$H$14,'Claim Details'!$E$28&lt;=Rates!$H$15,'Claim Details'!$E$19="No"),Rates!$H$26,IF(AND(C214="B",'Claim Details'!$E$28&gt;=Rates!$J$14,'Claim Details'!$E$28&lt;=Rates!$J$15,'Claim Details'!$E$19="Yes"),Rates!$K$26,IF(AND(C214="B",'Claim Details'!$E$28&gt;=Rates!$J$14,'Claim Details'!$E$28&lt;=Rates!$J$15,'Claim Details'!$E$19="No"),Rates!$J$26,IF(AND(C214="C",'Claim Details'!$E$28&gt;=Rates!$D$14,'Claim Details'!$E$28&lt;=Rates!$D$15,'Claim Details'!$E$19="Yes"),Rates!$E$27,IF(AND(C214="C",'Claim Details'!$E$28&gt;=Rates!$D$14,'Claim Details'!$E$28&lt;=Rates!$D$15,'Claim Details'!$E$19="No"),Rates!$D$27,IF(AND(C214="C",'Claim Details'!$E$28&gt;=Rates!$F$14,'Claim Details'!$E$28&lt;=Rates!$F$15,'Claim Details'!$E$19="Yes"),Rates!$G$27,IF(AND(C214="C",'Claim Details'!$E$28&gt;=Rates!$F$14,'Claim Details'!$E$28&lt;=Rates!$F$15,'Claim Details'!$E$19="No"),Rates!$F$27,IF(AND(C214="C",'Claim Details'!$E$28&gt;=Rates!$H$14,'Claim Details'!$E$28&lt;=Rates!$H$15,'Claim Details'!$E$19="Yes"),Rates!$I$27,IF(AND(C214="C",'Claim Details'!$E$28&gt;=Rates!$H$14,'Claim Details'!$E$28&lt;=Rates!$H$15,'Claim Details'!$E$19="No"),Rates!$H$27,IF(AND(C214="C",'Claim Details'!$E$28&gt;=Rates!$J$14,'Claim Details'!$E$28&lt;=Rates!$J$15,'Claim Details'!$E$19="Yes"),Rates!$K$27,IF(AND(C214="C",'Claim Details'!$E$28&gt;=Rates!$J$14,'Claim Details'!$E$28&lt;=Rates!$J$15,'Claim Details'!$E$19="No"),Rates!$J$27,"£0.00"))))))))))))))))))))))))</f>
        <v>£0.00</v>
      </c>
      <c r="AU214" s="191" t="str">
        <f>IF(AND(C214="A",'Claim Details'!$E$28&gt;=Rates!$D$14,'Claim Details'!$E$28&lt;=Rates!$D$15,'Claim Details'!$E$19="Yes"),Rates!$E$20,IF(AND(C214="A",'Claim Details'!$E$28&gt;=Rates!$D$14,'Claim Details'!$E$28&lt;=Rates!$D$15,'Claim Details'!$E$19="No"),Rates!$D$20,IF(AND(C214="A",'Claim Details'!$E$28&gt;=Rates!$F$14,'Claim Details'!$E$28&lt;=Rates!$F$15,'Claim Details'!$E$19="Yes"),Rates!$G$20,IF(AND(C214="A",'Claim Details'!$E$28&gt;=Rates!$F$14,'Claim Details'!$E$28&lt;=Rates!$F$15,'Claim Details'!$E$19="No"),Rates!$F$20,IF(AND(C214="A",'Claim Details'!$E$28&gt;=Rates!$H$14,'Claim Details'!$E$28&lt;=Rates!$H$15,'Claim Details'!$E$19="Yes"),Rates!$I$20,IF(AND(C214="A",'Claim Details'!$E$28&gt;=Rates!$H$14,'Claim Details'!$E$28&lt;=Rates!$H$15,'Claim Details'!$E$19="No"),Rates!$H$20,IF(AND(C214="A",'Claim Details'!$E$28&gt;=Rates!$J$14,'Claim Details'!$E$28&lt;=Rates!$J$15,'Claim Details'!$E$19="Yes"),Rates!$K$20,IF(AND(C214="A",'Claim Details'!$E$28&gt;=Rates!$J$14,'Claim Details'!$E$28&lt;=Rates!$J$15,'Claim Details'!$E$19="No"),Rates!$J$20,IF(AND(C214="B",'Claim Details'!$E$28&gt;=Rates!$D$14,'Claim Details'!$E$28&lt;=Rates!$D$15,'Claim Details'!$E$19="Yes"),Rates!$E$21,IF(AND(C214="B",'Claim Details'!$E$28&gt;=Rates!$D$14,'Claim Details'!$E$28&lt;=Rates!$D$15,'Claim Details'!$E$19="No"),Rates!$D$21,IF(AND(C214="B",'Claim Details'!$E$28&gt;=Rates!$F$14,'Claim Details'!$E$28&lt;=Rates!$F$15,'Claim Details'!$E$19="Yes"),Rates!$G$21,IF(AND(C214="B",'Claim Details'!$E$28&gt;=Rates!$F$14,'Claim Details'!$E$28&lt;=Rates!$F$15,'Claim Details'!$E$19="No"),Rates!$F$21,IF(AND(C214="B",'Claim Details'!$E$28&gt;=Rates!$H$14,'Claim Details'!$E$28&lt;=Rates!$H$15,'Claim Details'!$E$19="Yes"),Rates!$I$21,IF(AND(C214="B",'Claim Details'!$E$28&gt;=Rates!$H$14,'Claim Details'!$E$28&lt;=Rates!$H$15,'Claim Details'!$E$19="No"),Rates!$H$21,IF(AND(C214="B",'Claim Details'!$E$28&gt;=Rates!$J$14,'Claim Details'!$E$28&lt;=Rates!$J$15,'Claim Details'!$E$19="Yes"),Rates!$K$21,IF(AND(C214="B",'Claim Details'!$E$28&gt;=Rates!$J$14,'Claim Details'!$E$28&lt;=Rates!$J$15,'Claim Details'!$E$19="No"),Rates!$J$21,"£0.00"))))))))))))))))</f>
        <v>£0.00</v>
      </c>
      <c r="AV214" s="191" t="str">
        <f>IF(AND(C214="A",'Claim Details'!$E$28&gt;=Rates!$D$14,'Claim Details'!$E$28&lt;=Rates!$D$15,'Claim Details'!$E$19="Yes"),Rates!$E$22,IF(AND(C214="A",'Claim Details'!$E$28&gt;=Rates!$D$14,'Claim Details'!$E$28&lt;=Rates!$D$15,'Claim Details'!$E$19="No"),Rates!$D$22,IF(AND(C214="A",'Claim Details'!$E$28&gt;=Rates!$F$14,'Claim Details'!$E$28&lt;=Rates!$F$15,'Claim Details'!$E$19="Yes"),Rates!$G$22,IF(AND(C214="A",'Claim Details'!$E$28&gt;=Rates!$F$14,'Claim Details'!$E$28&lt;=Rates!$F$15,'Claim Details'!$E$19="No"),Rates!$F$22,IF(AND(C214="A",'Claim Details'!$E$28&gt;=Rates!$H$14,'Claim Details'!$E$28&lt;=Rates!$H$15,'Claim Details'!$E$19="Yes"),Rates!$I$22,IF(AND(C214="A",'Claim Details'!$E$28&gt;=Rates!$H$14,'Claim Details'!$E$28&lt;=Rates!$H$15,'Claim Details'!$E$19="No"),Rates!$H$22,IF(AND(C214="A",'Claim Details'!$E$28&gt;=Rates!$J$14,'Claim Details'!$E$28&lt;=Rates!$J$15,'Claim Details'!$E$19="Yes"),Rates!$K$22,IF(AND(C214="A",'Claim Details'!$E$28&gt;=Rates!$J$14,'Claim Details'!$E$28&lt;=Rates!$J$15,'Claim Details'!$E$19="No"),Rates!$J$22,IF(AND(C214="B",'Claim Details'!$E$28&gt;=Rates!$D$14,'Claim Details'!$E$28&lt;=Rates!$D$15,'Claim Details'!$E$19="Yes"),Rates!$E$23,IF(AND(C214="B",'Claim Details'!$E$28&gt;=Rates!$D$14,'Claim Details'!$E$28&lt;=Rates!$D$15,'Claim Details'!$E$19="No"),Rates!$D$23,IF(AND(C214="B",'Claim Details'!$E$28&gt;=Rates!$F$14,'Claim Details'!$E$28&lt;=Rates!$F$15,'Claim Details'!$E$19="Yes"),Rates!$G$23,IF(AND(C214="B",'Claim Details'!$E$28&gt;=Rates!$F$14,'Claim Details'!$E$28&lt;=Rates!$F$15,'Claim Details'!$E$19="No"),Rates!$F$23,IF(AND(C214="B",'Claim Details'!$E$28&gt;=Rates!$H$14,'Claim Details'!$E$28&lt;=Rates!$H$15,'Claim Details'!$E$19="Yes"),Rates!$I$23,IF(AND(C214="B",'Claim Details'!$E$28&gt;=Rates!$H$14,'Claim Details'!$E$28&lt;=Rates!$H$15,'Claim Details'!$E$19="No"),Rates!$H$23,IF(AND(C214="B",'Claim Details'!$E$28&gt;=Rates!$J$14,'Claim Details'!$E$28&lt;=Rates!$J$15,'Claim Details'!$E$19="Yes"),Rates!$K$23,IF(AND(C214="B",'Claim Details'!$E$28&gt;=Rates!$J$14,'Claim Details'!$E$28&lt;=Rates!$J$15,'Claim Details'!$E$19="No"),Rates!$J$23,IF(AND(C214="C",'Claim Details'!$E$28&gt;=Rates!$D$14,'Claim Details'!$E$28&lt;=Rates!$D$15,'Claim Details'!$E$19="Yes"),Rates!$E$24,IF(AND(C214="C",'Claim Details'!$E$28&gt;=Rates!$D$14,'Claim Details'!$E$28&lt;=Rates!$D$15,'Claim Details'!$E$19="No"),Rates!$D$24,IF(AND(C214="C",'Claim Details'!$E$28&gt;=Rates!$F$14,'Claim Details'!$E$28&lt;=Rates!$F$15,'Claim Details'!$E$19="Yes"),Rates!$G$24,IF(AND(C214="C",'Claim Details'!$E$28&gt;=Rates!$F$14,'Claim Details'!$E$28&lt;=Rates!$F$15,'Claim Details'!$E$19="No"),Rates!$F$24,IF(AND(C214="C",'Claim Details'!$E$28&gt;=Rates!$H$14,'Claim Details'!$E$28&lt;=Rates!$H$15,'Claim Details'!$E$19="Yes"),Rates!$I$24,IF(AND(C214="C",'Claim Details'!$E$28&gt;=Rates!$H$14,'Claim Details'!$E$28&lt;=Rates!$H$15,'Claim Details'!$E$19="No"),Rates!$H$24,IF(AND(C214="C",'Claim Details'!$E$28&gt;=Rates!$J$14,'Claim Details'!$E$28&lt;=Rates!$J$15,'Claim Details'!$E$19="Yes"),Rates!$K$24,IF(AND(C214="C",'Claim Details'!$E$28&gt;=Rates!$J$14,'Claim Details'!$E$28&lt;=Rates!$J$15,'Claim Details'!$E$19="No"),Rates!$J$24,"£0.00"))))))))))))))))))))))))</f>
        <v>£0.00</v>
      </c>
      <c r="AW214" s="1"/>
      <c r="AX214" s="189" t="str">
        <f>IF(AND(U214="A",'Claim Details'!$I$28&gt;=Rates!$D$14,'Claim Details'!$I$28&lt;=Rates!$D$15,'Claim Details'!$I$19="Yes"),Rates!$J$17,IF(AND(U214="A",'Claim Details'!$I$28&gt;=Rates!$D$14,'Claim Details'!$I$28&lt;=Rates!$D$15,'Claim Details'!$I$19="No"),Rates!$D$17,IF(AND(U214="A",'Claim Details'!$I$28&gt;=Rates!$F$14,'Claim Details'!$I$28&lt;=Rates!$F$15,'Claim Details'!$I$19="Yes"),Rates!$G$17,IF(AND(U214="A",'Claim Details'!$I$28&gt;=Rates!$F$14,'Claim Details'!$I$28&lt;=Rates!$F$15,'Claim Details'!$I$19="No"),Rates!$F$17,IF(AND(U214="A",'Claim Details'!$I$28&gt;=Rates!$H$14,'Claim Details'!$I$28&lt;=Rates!$H$15,'Claim Details'!$I$19="Yes"),Rates!$I$17,IF(AND(U214="A",'Claim Details'!$I$28&gt;=Rates!$H$14,'Claim Details'!$I$28&lt;=Rates!$H$15,'Claim Details'!$I$19="No"),Rates!$H$17,IF(AND(U214="A",'Claim Details'!$I$28&gt;=Rates!$J$14,'Claim Details'!$I$28&lt;=Rates!$J$15,'Claim Details'!$I$19="Yes"),Rates!$K$17,IF(AND(U214="A",'Claim Details'!$I$28&gt;=Rates!$J$14,'Claim Details'!$I$28&lt;=Rates!$J$15,'Claim Details'!$I$19="No"),Rates!$J$17,IF(AND(U214="B",'Claim Details'!$I$28&gt;=Rates!$D$14,'Claim Details'!$I$28&lt;=Rates!$D$15,'Claim Details'!$I$19="Yes"),Rates!$E$18,IF(AND(U214="B",'Claim Details'!$I$28&gt;=Rates!$D$14,'Claim Details'!$I$28&lt;=Rates!$D$15,'Claim Details'!$I$19="No"),Rates!$D$18,IF(AND(U214="B",'Claim Details'!$I$28&gt;=Rates!$F$14,'Claim Details'!$I$28&lt;=Rates!$F$15,'Claim Details'!$I$19="Yes"),Rates!$G$18,IF(AND(U214="B",'Claim Details'!$I$28&gt;=Rates!$F$14,'Claim Details'!$I$28&lt;=Rates!$F$15,'Claim Details'!$I$19="No"),Rates!$F$18,IF(AND(U214="B",'Claim Details'!$I$28&gt;=Rates!$H$14,'Claim Details'!$I$28&lt;=Rates!$H$15,'Claim Details'!$I$19="Yes"),Rates!$I$18,IF(AND(U214="B",'Claim Details'!$I$28&gt;=Rates!$H$14,'Claim Details'!$I$28&lt;=Rates!$H$15,'Claim Details'!$I$19="No"),Rates!$H$18,IF(AND(U214="B",'Claim Details'!$I$28&gt;=Rates!$J$14,'Claim Details'!$I$28&lt;=Rates!$J$15,'Claim Details'!$I$19="Yes"),Rates!$K$18,IF(AND(U214="B",'Claim Details'!$I$28&gt;=Rates!$J$14,'Claim Details'!$I$28&lt;=Rates!$J$15,'Claim Details'!$I$19="No"),Rates!$J$18,IF(AND(U214="C",'Claim Details'!$I$28&gt;=Rates!$D$14,'Claim Details'!$I$28&lt;=Rates!$D$15,'Claim Details'!$I$19="Yes"),Rates!$E$19,IF(AND(U214="C",'Claim Details'!$I$28&gt;=Rates!$D$14,'Claim Details'!$I$28&lt;=Rates!$D$15,'Claim Details'!$I$19="No"),Rates!$D$19,IF(AND(U214="C",'Claim Details'!$I$28&gt;=Rates!$F$14,'Claim Details'!$I$28&lt;=Rates!$F$15,'Claim Details'!$I$19="Yes"),Rates!$G$19,IF(AND(U214="C",'Claim Details'!$I$28&gt;=Rates!$F$14,'Claim Details'!$I$28&lt;=Rates!$F$15,'Claim Details'!$I$19="No"),Rates!$F$19,IF(AND(U214="C",'Claim Details'!$I$28&gt;=Rates!$H$14,'Claim Details'!$I$28&lt;=Rates!$H$15,'Claim Details'!$I$19="Yes"),Rates!$I$19,IF(AND(U214="C",'Claim Details'!$I$28&gt;=Rates!$H$14,'Claim Details'!$I$28&lt;=Rates!$H$15,'Claim Details'!$I$19="No"),Rates!$H$19,IF(AND(U214="C",'Claim Details'!$I$28&gt;=Rates!$J$14,'Claim Details'!$I$28&lt;=Rates!$J$15,'Claim Details'!$I$19="Yes"),Rates!$K$19,IF(AND(U214="C",'Claim Details'!$I$28&gt;=Rates!$J$14,'Claim Details'!$I$28&lt;=Rates!$J$15,'Claim Details'!$I$19="No"),Rates!$J$19,"£0.00"))))))))))))))))))))))))</f>
        <v>£0.00</v>
      </c>
      <c r="AY214" s="189" t="str">
        <f>IF(AND(C214="A",'Claim Details'!$I$28&gt;=Rates!$D$14,'Claim Details'!$I$28&lt;=Rates!$D$15,'Claim Details'!$I$19="Yes"),Rates!$J$25,IF(AND(C214="A",'Claim Details'!$I$28&gt;=Rates!$D$14,'Claim Details'!$I$28&lt;=Rates!$D$15,'Claim Details'!$I$19="No"),Rates!$D$25,IF(AND(C214="A",'Claim Details'!$I$28&gt;=Rates!$F$14,'Claim Details'!$I$28&lt;=Rates!$F$15,'Claim Details'!$I$19="Yes"),Rates!$G$25,IF(AND(C214="A",'Claim Details'!$I$28&gt;=Rates!$F$14,'Claim Details'!$I$28&lt;=Rates!$F$15,'Claim Details'!$I$19="No"),Rates!$F$25,IF(AND(C214="A",'Claim Details'!$I$28&gt;=Rates!$H$14,'Claim Details'!$I$28&lt;=Rates!$H$15,'Claim Details'!$I$19="Yes"),Rates!$I$25,IF(AND(C214="A",'Claim Details'!$I$28&gt;=Rates!$H$14,'Claim Details'!$I$28&lt;=Rates!$H$15,'Claim Details'!$I$19="No"),Rates!$H$25,IF(AND(C214="A",'Claim Details'!$I$28&gt;=Rates!$J$14,'Claim Details'!$I$28&lt;=Rates!$J$15,'Claim Details'!$I$19="Yes"),Rates!$K$25,IF(AND(C214="A",'Claim Details'!$I$28&gt;=Rates!$J$14,'Claim Details'!$I$28&lt;=Rates!$J$15,'Claim Details'!$I$19="No"),Rates!$J$25,IF(AND(C214="B",'Claim Details'!$I$28&gt;=Rates!$D$14,'Claim Details'!$I$28&lt;=Rates!$D$15,'Claim Details'!$I$19="Yes"),Rates!$E$26,IF(AND(C214="B",'Claim Details'!$I$28&gt;=Rates!$D$14,'Claim Details'!$I$28&lt;=Rates!$D$15,'Claim Details'!$I$19="No"),Rates!$D$26,IF(AND(C214="B",'Claim Details'!$I$28&gt;=Rates!$F$14,'Claim Details'!$I$28&lt;=Rates!$F$15,'Claim Details'!$I$19="Yes"),Rates!$G$26,IF(AND(C214="B",'Claim Details'!$I$28&gt;=Rates!$F$14,'Claim Details'!$I$28&lt;=Rates!$F$15,'Claim Details'!$I$19="No"),Rates!$F$26,IF(AND(C214="B",'Claim Details'!$I$28&gt;=Rates!$H$14,'Claim Details'!$I$28&lt;=Rates!$H$15,'Claim Details'!$I$19="Yes"),Rates!$I$26,IF(AND(C214="B",'Claim Details'!$I$28&gt;=Rates!$H$14,'Claim Details'!$I$28&lt;=Rates!$H$15,'Claim Details'!$I$19="No"),Rates!$H$26,IF(AND(C214="B",'Claim Details'!$I$28&gt;=Rates!$J$14,'Claim Details'!$I$28&lt;=Rates!$J$15,'Claim Details'!$I$19="Yes"),Rates!$K$26,IF(AND(C214="B",'Claim Details'!$I$28&gt;=Rates!$J$14,'Claim Details'!$I$28&lt;=Rates!$J$15,'Claim Details'!$I$19="No"),Rates!$J$26,IF(AND(C214="C",'Claim Details'!$I$28&gt;=Rates!$D$14,'Claim Details'!$I$28&lt;=Rates!$D$15,'Claim Details'!$I$19="Yes"),Rates!$E$27,IF(AND(C214="C",'Claim Details'!$I$28&gt;=Rates!$D$14,'Claim Details'!$I$28&lt;=Rates!$D$15,'Claim Details'!$I$19="No"),Rates!$D$27,IF(AND(C214="C",'Claim Details'!$I$28&gt;=Rates!$F$14,'Claim Details'!$I$28&lt;=Rates!$F$15,'Claim Details'!$I$19="Yes"),Rates!$G$27,IF(AND(C214="C",'Claim Details'!$I$28&gt;=Rates!$F$14,'Claim Details'!$I$28&lt;=Rates!$F$15,'Claim Details'!$I$19="No"),Rates!$F$27,IF(AND(C214="C",'Claim Details'!$I$28&gt;=Rates!$H$14,'Claim Details'!$I$28&lt;=Rates!$H$15,'Claim Details'!$I$19="Yes"),Rates!$I$27,IF(AND(C214="C",'Claim Details'!$I$28&gt;=Rates!$H$14,'Claim Details'!$I$28&lt;=Rates!$H$15,'Claim Details'!$I$19="No"),Rates!$H$27,IF(AND(C214="C",'Claim Details'!$I$28&gt;=Rates!$J$14,'Claim Details'!$I$28&lt;=Rates!$J$15,'Claim Details'!$I$19="Yes"),Rates!$K$27,IF(AND(C214="C",'Claim Details'!$I$28&gt;=Rates!$J$14,'Claim Details'!$I$28&lt;=Rates!$J$15,'Claim Details'!$I$19="No"),Rates!$J$27,"£0.00"))))))))))))))))))))))))</f>
        <v>£0.00</v>
      </c>
      <c r="AZ214" s="189" t="str">
        <f>IF(AND(C214="A",'Claim Details'!$I$28&gt;=Rates!$D$14,'Claim Details'!$I$28&lt;=Rates!$D$15,'Claim Details'!$I$19="Yes"),Rates!$E$20,IF(AND(C214="A",'Claim Details'!$I$28&gt;=Rates!$D$14,'Claim Details'!$I$28&lt;=Rates!$D$15,'Claim Details'!$I$19="No"),Rates!$D$20,IF(AND(C214="A",'Claim Details'!$I$28&gt;=Rates!$F$14,'Claim Details'!$I$28&lt;=Rates!$F$15,'Claim Details'!$I$19="Yes"),Rates!$G$20,IF(AND(C214="A",'Claim Details'!$I$28&gt;=Rates!$F$14,'Claim Details'!$I$28&lt;=Rates!$F$15,'Claim Details'!$I$19="No"),Rates!$F$20,IF(AND(C214="A",'Claim Details'!$I$28&gt;=Rates!$H$14,'Claim Details'!$I$28&lt;=Rates!$H$15,'Claim Details'!$I$19="Yes"),Rates!$I$20,IF(AND(C214="A",'Claim Details'!$I$28&gt;=Rates!$H$14,'Claim Details'!$I$28&lt;=Rates!$H$15,'Claim Details'!$I$19="No"),Rates!$H$20,IF(AND(C214="A",'Claim Details'!$I$28&gt;=Rates!$J$14,'Claim Details'!$I$28&lt;=Rates!$J$15,'Claim Details'!$I$19="Yes"),Rates!$K$20,IF(AND(C214="A",'Claim Details'!$I$28&gt;=Rates!$J$14,'Claim Details'!$I$28&lt;=Rates!$J$15,'Claim Details'!$I$19="No"),Rates!$J$20,IF(AND(C214="B",'Claim Details'!$I$28&gt;=Rates!$D$14,'Claim Details'!$I$28&lt;=Rates!$D$15,'Claim Details'!$I$19="Yes"),Rates!$E$21,IF(AND(C214="B",'Claim Details'!$I$28&gt;=Rates!$D$14,'Claim Details'!$I$28&lt;=Rates!$D$15,'Claim Details'!$I$19="No"),Rates!$D$21,IF(AND(C214="B",'Claim Details'!$I$28&gt;=Rates!$F$14,'Claim Details'!$I$28&lt;=Rates!$F$15,'Claim Details'!$I$19="Yes"),Rates!$G$21,IF(AND(C214="B",'Claim Details'!$I$28&gt;=Rates!$F$14,'Claim Details'!$I$28&lt;=Rates!$F$15,'Claim Details'!$I$19="No"),Rates!$F$21,IF(AND(C214="B",'Claim Details'!$I$28&gt;=Rates!$H$14,'Claim Details'!$I$28&lt;=Rates!$H$15,'Claim Details'!$I$19="Yes"),Rates!$I$21,IF(AND(C214="B",'Claim Details'!$I$28&gt;=Rates!$H$14,'Claim Details'!$I$28&lt;=Rates!$H$15,'Claim Details'!$I$19="No"),Rates!$H$21,IF(AND(C214="B",'Claim Details'!$I$28&gt;=Rates!$J$14,'Claim Details'!$I$28&lt;=Rates!$J$15,'Claim Details'!$I$19="Yes"),Rates!$K$21,IF(AND(C214="B",'Claim Details'!$I$28&gt;=Rates!$J$14,'Claim Details'!$I$28&lt;=Rates!$J$15,'Claim Details'!$I$19="No"),Rates!$J$21,"£0.00"))))))))))))))))</f>
        <v>£0.00</v>
      </c>
      <c r="BA214" s="189" t="str">
        <f>IF(AND(C214="A",'Claim Details'!$I$28&gt;=Rates!$D$14,'Claim Details'!$I$28&lt;=Rates!$D$15,'Claim Details'!$I$19="Yes"),Rates!$E$22,IF(AND(C214="A",'Claim Details'!$I$28&gt;=Rates!$D$14,'Claim Details'!$I$28&lt;=Rates!$D$15,'Claim Details'!$I$19="No"),Rates!$D$22,IF(AND(C214="A",'Claim Details'!$I$28&gt;=Rates!$F$14,'Claim Details'!$I$28&lt;=Rates!$F$15,'Claim Details'!$I$19="Yes"),Rates!$G$22,IF(AND(C214="A",'Claim Details'!$I$28&gt;=Rates!$F$14,'Claim Details'!$I$28&lt;=Rates!$F$15,'Claim Details'!$I$19="No"),Rates!$F$22,IF(AND(C214="A",'Claim Details'!$I$28&gt;=Rates!$H$14,'Claim Details'!$I$28&lt;=Rates!$H$15,'Claim Details'!$I$19="Yes"),Rates!$I$22,IF(AND(C214="A",'Claim Details'!$I$28&gt;=Rates!$H$14,'Claim Details'!$I$28&lt;=Rates!$H$15,'Claim Details'!$I$19="No"),Rates!$H$22,IF(AND(C214="A",'Claim Details'!$I$28&gt;=Rates!$J$14,'Claim Details'!$I$28&lt;=Rates!$J$15,'Claim Details'!$I$19="Yes"),Rates!$K$22,IF(AND(C214="A",'Claim Details'!$I$28&gt;=Rates!$J$14,'Claim Details'!$I$28&lt;=Rates!$J$15,'Claim Details'!$I$19="No"),Rates!$J$22,IF(AND(C214="B",'Claim Details'!$I$28&gt;=Rates!$D$14,'Claim Details'!$I$28&lt;=Rates!$D$15,'Claim Details'!$I$19="Yes"),Rates!$E$23,IF(AND(C214="B",'Claim Details'!$I$28&gt;=Rates!$D$14,'Claim Details'!$I$28&lt;=Rates!$D$15,'Claim Details'!$I$19="No"),Rates!$D$23,IF(AND(C214="B",'Claim Details'!$I$28&gt;=Rates!$F$14,'Claim Details'!$I$28&lt;=Rates!$F$15,'Claim Details'!$I$19="Yes"),Rates!$G$23,IF(AND(C214="B",'Claim Details'!$I$28&gt;=Rates!$F$14,'Claim Details'!$I$28&lt;=Rates!$F$15,'Claim Details'!$I$19="No"),Rates!$F$23,IF(AND(C214="B",'Claim Details'!$I$28&gt;=Rates!$H$14,'Claim Details'!$I$28&lt;=Rates!$H$15,'Claim Details'!$I$19="Yes"),Rates!$I$23,IF(AND(C214="B",'Claim Details'!$I$28&gt;=Rates!$H$14,'Claim Details'!$I$28&lt;=Rates!$H$15,'Claim Details'!$I$19="No"),Rates!$H$23,IF(AND(C214="B",'Claim Details'!$I$28&gt;=Rates!$J$14,'Claim Details'!$I$28&lt;=Rates!$J$15,'Claim Details'!$I$19="Yes"),Rates!$K$23,IF(AND(C214="B",'Claim Details'!$I$28&gt;=Rates!$J$14,'Claim Details'!$I$28&lt;=Rates!$J$15,'Claim Details'!$I$19="No"),Rates!$J$23,IF(AND(C214="C",'Claim Details'!$I$28&gt;=Rates!$D$14,'Claim Details'!$I$28&lt;=Rates!$D$15,'Claim Details'!$I$19="Yes"),Rates!$E$24,IF(AND(C214="C",'Claim Details'!$I$28&gt;=Rates!$D$14,'Claim Details'!$I$28&lt;=Rates!$D$15,'Claim Details'!$I$19="No"),Rates!$D$24,IF(AND(C214="C",'Claim Details'!$I$28&gt;=Rates!$F$14,'Claim Details'!$I$28&lt;=Rates!$F$15,'Claim Details'!$I$19="Yes"),Rates!$G$24,IF(AND(C214="C",'Claim Details'!$I$28&gt;=Rates!$F$14,'Claim Details'!$I$28&lt;=Rates!$F$15,'Claim Details'!$I$19="No"),Rates!$F$24,IF(AND(C214="C",'Claim Details'!$I$28&gt;=Rates!$H$14,'Claim Details'!$I$28&lt;=Rates!$H$15,'Claim Details'!$I$19="Yes"),Rates!$I$24,IF(AND(C214="C",'Claim Details'!$I$28&gt;=Rates!$H$14,'Claim Details'!$I$28&lt;=Rates!$H$15,'Claim Details'!$I$19="No"),Rates!$H$24,IF(AND(C214="C",'Claim Details'!$I$28&gt;=Rates!$J$14,'Claim Details'!$I$28&lt;=Rates!$J$15,'Claim Details'!$I$19="Yes"),Rates!$K$24,IF(AND(C214="C",'Claim Details'!$I$28&gt;=Rates!$J$14,'Claim Details'!$I$28&lt;=Rates!$J$15,'Claim Details'!$I$19="No"),Rates!$J$24,"£0.00"))))))))))))))))))))))))</f>
        <v>£0.00</v>
      </c>
      <c r="BB214" s="189" t="str">
        <f t="shared" si="57"/>
        <v>£0.00</v>
      </c>
      <c r="BC214" s="1"/>
      <c r="BD214" s="189" t="str">
        <f>IF(AND(AE214="A",'Claim Details'!$I$28&gt;=Rates!$D$14,'Claim Details'!$I$28&lt;=Rates!$D$15,'Claim Details'!$I$19="Yes"),Rates!$J$17,IF(AND(AE214="A",'Claim Details'!$I$28&gt;=Rates!$D$14,'Claim Details'!$I$28&lt;=Rates!$D$15,'Claim Details'!$I$19="No"),Rates!$D$17,IF(AND(AE214="A",'Claim Details'!$I$28&gt;=Rates!$F$14,'Claim Details'!$I$28&lt;=Rates!$F$15,'Claim Details'!$I$19="Yes"),Rates!$G$17,IF(AND(AE214="A",'Claim Details'!$I$28&gt;=Rates!$F$14,'Claim Details'!$I$28&lt;=Rates!$F$15,'Claim Details'!$I$19="No"),Rates!$F$17,IF(AND(AE214="A",'Claim Details'!$I$28&gt;=Rates!$H$14,'Claim Details'!$I$28&lt;=Rates!$H$15,'Claim Details'!$I$19="Yes"),Rates!$I$17,IF(AND(AE214="A",'Claim Details'!$I$28&gt;=Rates!$H$14,'Claim Details'!$I$28&lt;=Rates!$H$15,'Claim Details'!$I$19="No"),Rates!$H$17,IF(AND(AE214="A",'Claim Details'!$I$28&gt;=Rates!$J$14,'Claim Details'!$I$28&lt;=Rates!$J$15,'Claim Details'!$I$19="Yes"),Rates!$K$17,IF(AND(AE214="A",'Claim Details'!$I$28&gt;=Rates!$J$14,'Claim Details'!$I$28&lt;=Rates!$J$15,'Claim Details'!$I$19="No"),Rates!$J$17,IF(AND(AE214="B",'Claim Details'!$I$28&gt;=Rates!$D$14,'Claim Details'!$I$28&lt;=Rates!$D$15,'Claim Details'!$I$19="Yes"),Rates!$E$18,IF(AND(AE214="B",'Claim Details'!$I$28&gt;=Rates!$D$14,'Claim Details'!$I$28&lt;=Rates!$D$15,'Claim Details'!$I$19="No"),Rates!$D$18,IF(AND(AE214="B",'Claim Details'!$I$28&gt;=Rates!$F$14,'Claim Details'!$I$28&lt;=Rates!$F$15,'Claim Details'!$I$19="Yes"),Rates!$G$18,IF(AND(AE214="B",'Claim Details'!$I$28&gt;=Rates!$F$14,'Claim Details'!$I$28&lt;=Rates!$F$15,'Claim Details'!$I$19="No"),Rates!$F$18,IF(AND(AE214="B",'Claim Details'!$I$28&gt;=Rates!$H$14,'Claim Details'!$I$28&lt;=Rates!$H$15,'Claim Details'!$I$19="Yes"),Rates!$I$18,IF(AND(AE214="B",'Claim Details'!$I$28&gt;=Rates!$H$14,'Claim Details'!$I$28&lt;=Rates!$H$15,'Claim Details'!$I$19="No"),Rates!$H$18,IF(AND(AE214="B",'Claim Details'!$I$28&gt;=Rates!$J$14,'Claim Details'!$I$28&lt;=Rates!$J$15,'Claim Details'!$I$19="Yes"),Rates!$K$18,IF(AND(AE214="B",'Claim Details'!$I$28&gt;=Rates!$J$14,'Claim Details'!$I$28&lt;=Rates!$J$15,'Claim Details'!$I$19="No"),Rates!$J$18,IF(AND(AE214="C",'Claim Details'!$I$28&gt;=Rates!$D$14,'Claim Details'!$I$28&lt;=Rates!$D$15,'Claim Details'!$I$19="Yes"),Rates!$E$19,IF(AND(AE214="C",'Claim Details'!$I$28&gt;=Rates!$D$14,'Claim Details'!$I$28&lt;=Rates!$D$15,'Claim Details'!$I$19="No"),Rates!$D$19,IF(AND(AE214="C",'Claim Details'!$I$28&gt;=Rates!$F$14,'Claim Details'!$I$28&lt;=Rates!$F$15,'Claim Details'!$I$19="Yes"),Rates!$G$19,IF(AND(AE214="C",'Claim Details'!$I$28&gt;=Rates!$F$14,'Claim Details'!$I$28&lt;=Rates!$F$15,'Claim Details'!$I$19="No"),Rates!$F$19,IF(AND(AE214="C",'Claim Details'!$I$28&gt;=Rates!$H$14,'Claim Details'!$I$28&lt;=Rates!$H$15,'Claim Details'!$I$19="Yes"),Rates!$I$19,IF(AND(AE214="C",'Claim Details'!$I$28&gt;=Rates!$H$14,'Claim Details'!$I$28&lt;=Rates!$H$15,'Claim Details'!$I$19="No"),Rates!$H$19,IF(AND(AE214="C",'Claim Details'!$I$28&gt;=Rates!$J$14,'Claim Details'!$I$28&lt;=Rates!$J$15,'Claim Details'!$I$19="Yes"),Rates!$K$19,IF(AND(AE214="C",'Claim Details'!$I$28&gt;=Rates!$J$14,'Claim Details'!$I$28&lt;=Rates!$J$15,'Claim Details'!$I$19="No"),Rates!$J$19,"£0.00"))))))))))))))))))))))))</f>
        <v>£0.00</v>
      </c>
      <c r="BE214" s="189" t="str">
        <f>IF(AND(AE214="A",'Claim Details'!$I$28&gt;=Rates!$D$14,'Claim Details'!$I$28&lt;=Rates!$D$15,'Claim Details'!$I$19="Yes"),Rates!$J$25,IF(AND(AE214="A",'Claim Details'!$I$28&gt;=Rates!$D$14,'Claim Details'!$I$28&lt;=Rates!$D$15,'Claim Details'!$I$19="No"),Rates!$D$25,IF(AND(AE214="A",'Claim Details'!$I$28&gt;=Rates!$F$14,'Claim Details'!$I$28&lt;=Rates!$F$15,'Claim Details'!$I$19="Yes"),Rates!$G$25,IF(AND(AE214="A",'Claim Details'!$I$28&gt;=Rates!$F$14,'Claim Details'!$I$28&lt;=Rates!$F$15,'Claim Details'!$I$19="No"),Rates!$F$25,IF(AND(AE214="A",'Claim Details'!$I$28&gt;=Rates!$H$14,'Claim Details'!$I$28&lt;=Rates!$H$15,'Claim Details'!$I$19="Yes"),Rates!$I$25,IF(AND(AE214="A",'Claim Details'!$I$28&gt;=Rates!$H$14,'Claim Details'!$I$28&lt;=Rates!$H$15,'Claim Details'!$I$19="No"),Rates!$H$25,IF(AND(AE214="A",'Claim Details'!$I$28&gt;=Rates!$J$14,'Claim Details'!$I$28&lt;=Rates!$J$15,'Claim Details'!$I$19="Yes"),Rates!$K$25,IF(AND(AE214="A",'Claim Details'!$I$28&gt;=Rates!$J$14,'Claim Details'!$I$28&lt;=Rates!$J$15,'Claim Details'!$I$19="No"),Rates!$J$25,IF(AND(AE214="B",'Claim Details'!$I$28&gt;=Rates!$D$14,'Claim Details'!$I$28&lt;=Rates!$D$15,'Claim Details'!$I$19="Yes"),Rates!$E$26,IF(AND(AE214="B",'Claim Details'!$I$28&gt;=Rates!$D$14,'Claim Details'!$I$28&lt;=Rates!$D$15,'Claim Details'!$I$19="No"),Rates!$D$26,IF(AND(AE214="B",'Claim Details'!$I$28&gt;=Rates!$F$14,'Claim Details'!$I$28&lt;=Rates!$F$15,'Claim Details'!$I$19="Yes"),Rates!$G$26,IF(AND(AE214="B",'Claim Details'!$I$28&gt;=Rates!$F$14,'Claim Details'!$I$28&lt;=Rates!$F$15,'Claim Details'!$I$19="No"),Rates!$F$26,IF(AND(AE214="B",'Claim Details'!$I$28&gt;=Rates!$H$14,'Claim Details'!$I$28&lt;=Rates!$H$15,'Claim Details'!$I$19="Yes"),Rates!$I$26,IF(AND(AE214="B",'Claim Details'!$I$28&gt;=Rates!$H$14,'Claim Details'!$I$28&lt;=Rates!$H$15,'Claim Details'!$I$19="No"),Rates!$H$26,IF(AND(AE214="B",'Claim Details'!$I$28&gt;=Rates!$J$14,'Claim Details'!$I$28&lt;=Rates!$J$15,'Claim Details'!$I$19="Yes"),Rates!$K$26,IF(AND(AE214="B",'Claim Details'!$I$28&gt;=Rates!$J$14,'Claim Details'!$I$28&lt;=Rates!$J$15,'Claim Details'!$I$19="No"),Rates!$J$26,IF(AND(AE214="C",'Claim Details'!$I$28&gt;=Rates!$D$14,'Claim Details'!$I$28&lt;=Rates!$D$15,'Claim Details'!$I$19="Yes"),Rates!$E$27,IF(AND(AE214="C",'Claim Details'!$I$28&gt;=Rates!$D$14,'Claim Details'!$I$28&lt;=Rates!$D$15,'Claim Details'!$I$19="No"),Rates!$D$27,IF(AND(AE214="C",'Claim Details'!$I$28&gt;=Rates!$F$14,'Claim Details'!$I$28&lt;=Rates!$F$15,'Claim Details'!$I$19="Yes"),Rates!$G$27,IF(AND(AE214="C",'Claim Details'!$I$28&gt;=Rates!$F$14,'Claim Details'!$I$28&lt;=Rates!$F$15,'Claim Details'!$I$19="No"),Rates!$F$27,IF(AND(AE214="C",'Claim Details'!$I$28&gt;=Rates!$H$14,'Claim Details'!$I$28&lt;=Rates!$H$15,'Claim Details'!$I$19="Yes"),Rates!$I$27,IF(AND(AE214="C",'Claim Details'!$I$28&gt;=Rates!$H$14,'Claim Details'!$I$28&lt;=Rates!$H$15,'Claim Details'!$I$19="No"),Rates!$H$27,IF(AND(AE214="C",'Claim Details'!$I$28&gt;=Rates!$J$14,'Claim Details'!$I$28&lt;=Rates!$J$15,'Claim Details'!$I$19="Yes"),Rates!$K$27,IF(AND(AE214="C",'Claim Details'!$I$28&gt;=Rates!$J$14,'Claim Details'!$I$28&lt;=Rates!$J$15,'Claim Details'!$I$19="No"),Rates!$J$27,"£0.00"))))))))))))))))))))))))</f>
        <v>£0.00</v>
      </c>
      <c r="BF214" s="189" t="str">
        <f>IF(AND(AE214="A",'Claim Details'!$I$28&gt;=Rates!$D$14,'Claim Details'!$I$28&lt;=Rates!$D$15,'Claim Details'!$I$19="Yes"),Rates!$E$20,IF(AND(AE214="A",'Claim Details'!$I$28&gt;=Rates!$D$14,'Claim Details'!$I$28&lt;=Rates!$D$15,'Claim Details'!$I$19="No"),Rates!$D$20,IF(AND(AE214="A",'Claim Details'!$I$28&gt;=Rates!$F$14,'Claim Details'!$I$28&lt;=Rates!$F$15,'Claim Details'!$I$19="Yes"),Rates!$G$20,IF(AND(AE214="A",'Claim Details'!$I$28&gt;=Rates!$F$14,'Claim Details'!$I$28&lt;=Rates!$F$15,'Claim Details'!$I$19="No"),Rates!$F$20,IF(AND(AE214="A",'Claim Details'!$I$28&gt;=Rates!$H$14,'Claim Details'!$I$28&lt;=Rates!$H$15,'Claim Details'!$I$19="Yes"),Rates!$I$20,IF(AND(AE214="A",'Claim Details'!$I$28&gt;=Rates!$H$14,'Claim Details'!$I$28&lt;=Rates!$H$15,'Claim Details'!$I$19="No"),Rates!$H$20,IF(AND(AE214="A",'Claim Details'!$I$28&gt;=Rates!$J$14,'Claim Details'!$I$28&lt;=Rates!$J$15,'Claim Details'!$I$19="Yes"),Rates!$K$20,IF(AND(AE214="A",'Claim Details'!$I$28&gt;=Rates!$J$14,'Claim Details'!$I$28&lt;=Rates!$J$15,'Claim Details'!$I$19="No"),Rates!$J$20,IF(AND(AE214="B",'Claim Details'!$I$28&gt;=Rates!$D$14,'Claim Details'!$I$28&lt;=Rates!$D$15,'Claim Details'!$I$19="Yes"),Rates!$E$21,IF(AND(AE214="B",'Claim Details'!$I$28&gt;=Rates!$D$14,'Claim Details'!$I$28&lt;=Rates!$D$15,'Claim Details'!$I$19="No"),Rates!$D$21,IF(AND(AE214="B",'Claim Details'!$I$28&gt;=Rates!$F$14,'Claim Details'!$I$28&lt;=Rates!$F$15,'Claim Details'!$I$19="Yes"),Rates!$G$21,IF(AND(AE214="B",'Claim Details'!$I$28&gt;=Rates!$F$14,'Claim Details'!$I$28&lt;=Rates!$F$15,'Claim Details'!$I$19="No"),Rates!$F$21,IF(AND(AE214="B",'Claim Details'!$I$28&gt;=Rates!$H$14,'Claim Details'!$I$28&lt;=Rates!$H$15,'Claim Details'!$I$19="Yes"),Rates!$I$21,IF(AND(AE214="B",'Claim Details'!$I$28&gt;=Rates!$H$14,'Claim Details'!$I$28&lt;=Rates!$H$15,'Claim Details'!$I$19="No"),Rates!$H$21,IF(AND(AE214="B",'Claim Details'!$I$28&gt;=Rates!$J$14,'Claim Details'!$I$28&lt;=Rates!$J$15,'Claim Details'!$I$19="Yes"),Rates!$K$21,IF(AND(AE214="B",'Claim Details'!$I$28&gt;=Rates!$J$14,'Claim Details'!$I$28&lt;=Rates!$J$15,'Claim Details'!$I$19="No"),Rates!$J$21,"£0.00"))))))))))))))))</f>
        <v>£0.00</v>
      </c>
      <c r="BG214" s="189" t="str">
        <f>IF(AND(AE214="A",'Claim Details'!$I$28&gt;=Rates!$D$14,'Claim Details'!$I$28&lt;=Rates!$D$15,'Claim Details'!$I$19="Yes"),Rates!$E$22,IF(AND(AE214="A",'Claim Details'!$I$28&gt;=Rates!$D$14,'Claim Details'!$I$28&lt;=Rates!$D$15,'Claim Details'!$I$19="No"),Rates!$D$22,IF(AND(AE214="A",'Claim Details'!$I$28&gt;=Rates!$F$14,'Claim Details'!$I$28&lt;=Rates!$F$15,'Claim Details'!$I$19="Yes"),Rates!$G$22,IF(AND(AE214="A",'Claim Details'!$I$28&gt;=Rates!$F$14,'Claim Details'!$I$28&lt;=Rates!$F$15,'Claim Details'!$I$19="No"),Rates!$F$22,IF(AND(AE214="A",'Claim Details'!$I$28&gt;=Rates!$H$14,'Claim Details'!$I$28&lt;=Rates!$H$15,'Claim Details'!$I$19="Yes"),Rates!$I$22,IF(AND(AE214="A",'Claim Details'!$I$28&gt;=Rates!$H$14,'Claim Details'!$I$28&lt;=Rates!$H$15,'Claim Details'!$I$19="No"),Rates!$H$22,IF(AND(AE214="A",'Claim Details'!$I$28&gt;=Rates!$J$14,'Claim Details'!$I$28&lt;=Rates!$J$15,'Claim Details'!$I$19="Yes"),Rates!$K$22,IF(AND(AE214="A",'Claim Details'!$I$28&gt;=Rates!$J$14,'Claim Details'!$I$28&lt;=Rates!$J$15,'Claim Details'!$I$19="No"),Rates!$J$22,IF(AND(AE214="B",'Claim Details'!$I$28&gt;=Rates!$D$14,'Claim Details'!$I$28&lt;=Rates!$D$15,'Claim Details'!$I$19="Yes"),Rates!$E$23,IF(AND(AE214="B",'Claim Details'!$I$28&gt;=Rates!$D$14,'Claim Details'!$I$28&lt;=Rates!$D$15,'Claim Details'!$I$19="No"),Rates!$D$23,IF(AND(AE214="B",'Claim Details'!$I$28&gt;=Rates!$F$14,'Claim Details'!$I$28&lt;=Rates!$F$15,'Claim Details'!$I$19="Yes"),Rates!$G$23,IF(AND(AE214="B",'Claim Details'!$I$28&gt;=Rates!$F$14,'Claim Details'!$I$28&lt;=Rates!$F$15,'Claim Details'!$I$19="No"),Rates!$F$23,IF(AND(AE214="B",'Claim Details'!$I$28&gt;=Rates!$H$14,'Claim Details'!$I$28&lt;=Rates!$H$15,'Claim Details'!$I$19="Yes"),Rates!$I$23,IF(AND(AE214="B",'Claim Details'!$I$28&gt;=Rates!$H$14,'Claim Details'!$I$28&lt;=Rates!$H$15,'Claim Details'!$I$19="No"),Rates!$H$23,IF(AND(AE214="B",'Claim Details'!$I$28&gt;=Rates!$J$14,'Claim Details'!$I$28&lt;=Rates!$J$15,'Claim Details'!$I$19="Yes"),Rates!$K$23,IF(AND(AE214="B",'Claim Details'!$I$28&gt;=Rates!$J$14,'Claim Details'!$I$28&lt;=Rates!$J$15,'Claim Details'!$I$19="No"),Rates!$J$23,IF(AND(AE214="C",'Claim Details'!$I$28&gt;=Rates!$D$14,'Claim Details'!$I$28&lt;=Rates!$D$15,'Claim Details'!$I$19="Yes"),Rates!$E$24,IF(AND(AE214="C",'Claim Details'!$I$28&gt;=Rates!$D$14,'Claim Details'!$I$28&lt;=Rates!$D$15,'Claim Details'!$I$19="No"),Rates!$D$24,IF(AND(AE214="C",'Claim Details'!$I$28&gt;=Rates!$F$14,'Claim Details'!$I$28&lt;=Rates!$F$15,'Claim Details'!$I$19="Yes"),Rates!$G$24,IF(AND(AE214="C",'Claim Details'!$I$28&gt;=Rates!$F$14,'Claim Details'!$I$28&lt;=Rates!$F$15,'Claim Details'!$I$19="No"),Rates!$F$24,IF(AND(AE214="C",'Claim Details'!$I$28&gt;=Rates!$H$14,'Claim Details'!$I$28&lt;=Rates!$H$15,'Claim Details'!$I$19="Yes"),Rates!$I$24,IF(AND(AE214="C",'Claim Details'!$I$28&gt;=Rates!$H$14,'Claim Details'!$I$28&lt;=Rates!$H$15,'Claim Details'!$I$19="No"),Rates!$H$24,IF(AND(AE214="C",'Claim Details'!$I$28&gt;=Rates!$J$14,'Claim Details'!$I$28&lt;=Rates!$J$15,'Claim Details'!$I$19="Yes"),Rates!$K$24,IF(AND(AE214="C",'Claim Details'!$I$28&gt;=Rates!$J$14,'Claim Details'!$I$28&lt;=Rates!$J$15,'Claim Details'!$I$19="No"),Rates!$J$24,"£0.00"))))))))))))))))))))))))</f>
        <v>£0.00</v>
      </c>
      <c r="BH214" s="189" t="str">
        <f t="shared" si="58"/>
        <v>£0.00</v>
      </c>
      <c r="BI214" s="189">
        <f t="shared" si="59"/>
        <v>0</v>
      </c>
      <c r="BO214" s="202" t="str">
        <f>IF(H214="","£0.00",IF(AP214="4","£0.00",IF(AP214="5","£0.00",IF(AP214="1","£0.00",((AQ214*H214)*'Claim Details'!$F$111)/100))))</f>
        <v>£0.00</v>
      </c>
      <c r="BP214" s="202" t="str">
        <f>IF(T214="","£0.00",IF(AP214="4","£0.00",IF(AP214="5","£0.00",IF(AP214="1","£0.00",((AR214*T214)*'Claim Details'!$N$111)/100))))</f>
        <v>£0.00</v>
      </c>
      <c r="BQ214" s="202" t="str">
        <f>IF(AI214="","£0.00",IF(AP214="4","£0.00",IF(AP214="5","£0.00",IF(AP214="1","£0.00",((BI214*AI214)*'Claim Details'!$W$111)/100))))</f>
        <v>£0.00</v>
      </c>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row>
    <row r="215" spans="1:97" ht="15">
      <c r="A215" s="145"/>
      <c r="B215" s="91"/>
      <c r="C215" s="96"/>
      <c r="D215" s="97"/>
      <c r="E215" s="98"/>
      <c r="F215" s="89"/>
      <c r="G215" s="99"/>
      <c r="H215" s="100"/>
      <c r="I215" s="221" t="str">
        <f t="shared" si="49"/>
        <v>£0.00</v>
      </c>
      <c r="J215" s="101"/>
      <c r="K215" s="100"/>
      <c r="L215" s="221" t="str">
        <f t="shared" si="50"/>
        <v>£0.00</v>
      </c>
      <c r="M215" s="101"/>
      <c r="N215" s="102"/>
      <c r="O215" s="145"/>
      <c r="P215" s="77"/>
      <c r="Q215" s="87"/>
      <c r="R215" s="87"/>
      <c r="S215" s="87"/>
      <c r="T215" s="149" t="str">
        <f t="shared" si="51"/>
        <v/>
      </c>
      <c r="U215" s="87" t="str">
        <f t="shared" si="60"/>
        <v/>
      </c>
      <c r="V215" s="87"/>
      <c r="W215" s="53" t="str">
        <f t="shared" si="52"/>
        <v>£0.00</v>
      </c>
      <c r="X215" s="53"/>
      <c r="Y215" s="87"/>
      <c r="Z215" s="78"/>
      <c r="AA215" s="79"/>
      <c r="AB215" s="160"/>
      <c r="AC215" s="98"/>
      <c r="AD215" s="225"/>
      <c r="AE215" s="235" t="str">
        <f t="shared" si="53"/>
        <v/>
      </c>
      <c r="AF215" s="87" t="str">
        <f t="shared" si="54"/>
        <v/>
      </c>
      <c r="AG215" s="53"/>
      <c r="AH215" s="224"/>
      <c r="AI215" s="226" t="str">
        <f t="shared" si="46"/>
        <v/>
      </c>
      <c r="AJ215" s="236" t="str">
        <f t="shared" si="55"/>
        <v>£0.00</v>
      </c>
      <c r="AK215" s="31"/>
      <c r="AL215" s="1"/>
      <c r="AM215" s="1"/>
      <c r="AN215" s="1"/>
      <c r="AO215" s="1"/>
      <c r="AP215" s="1" t="str">
        <f t="shared" si="47"/>
        <v/>
      </c>
      <c r="AQ215" s="27">
        <f t="shared" si="48"/>
        <v>0</v>
      </c>
      <c r="AR215" s="189">
        <f t="shared" si="56"/>
        <v>0</v>
      </c>
      <c r="AS215" s="190" t="str">
        <f>IF(AND(C215="A",'Claim Details'!$E$28&gt;=Rates!$D$14,'Claim Details'!$E$28&lt;=Rates!$D$15,'Claim Details'!$E$19="Yes"),Rates!$E$17,IF(AND(C215="A",'Claim Details'!$E$28&gt;=Rates!$D$14,'Claim Details'!$E$28&lt;=Rates!$D$15,'Claim Details'!$E$19="No"),Rates!$D$17,IF(AND(C215="A",'Claim Details'!$E$28&gt;=Rates!$F$14,'Claim Details'!$E$28&lt;=Rates!$F$15,'Claim Details'!$E$19="Yes"),Rates!$G$17,IF(AND(C215="A",'Claim Details'!$E$28&gt;=Rates!$F$14,'Claim Details'!$E$28&lt;=Rates!$F$15,'Claim Details'!$E$19="No"),Rates!$F$17,IF(AND(C215="A",'Claim Details'!$E$28&gt;=Rates!$H$14,'Claim Details'!$E$28&lt;=Rates!$H$15,'Claim Details'!$E$19="Yes"),Rates!$I$17,IF(AND(C215="A",'Claim Details'!$E$28&gt;=Rates!$H$14,'Claim Details'!$E$28&lt;=Rates!$H$15,'Claim Details'!$E$19="No"),Rates!$H$17,IF(AND(C215="A",'Claim Details'!$E$28&gt;=Rates!$J$14,'Claim Details'!$E$28&lt;=Rates!$J$15,'Claim Details'!$E$19="Yes"),Rates!$K$17,IF(AND(C215="A",'Claim Details'!$E$28&gt;=Rates!$J$14,'Claim Details'!$E$28&lt;=Rates!$J$15,'Claim Details'!$E$19="No"),Rates!$J$17,IF(AND(C215="B",'Claim Details'!$E$28&gt;=Rates!$D$14,'Claim Details'!$E$28&lt;=Rates!$D$15,'Claim Details'!$E$19="Yes"),Rates!$E$18,IF(AND(C215="B",'Claim Details'!$E$28&gt;=Rates!$D$14,'Claim Details'!$E$28&lt;=Rates!$D$15,'Claim Details'!$E$19="No"),Rates!$D$18,IF(AND(C215="B",'Claim Details'!$E$28&gt;=Rates!$F$14,'Claim Details'!$E$28&lt;=Rates!$F$15,'Claim Details'!$E$19="Yes"),Rates!$G$18,IF(AND(C215="B",'Claim Details'!$E$28&gt;=Rates!$F$14,'Claim Details'!$E$28&lt;=Rates!$F$15,'Claim Details'!$E$19="No"),Rates!$F$18,IF(AND(C215="B",'Claim Details'!$E$28&gt;=Rates!$H$14,'Claim Details'!$E$28&lt;=Rates!$H$15,'Claim Details'!$E$19="Yes"),Rates!$I$18,IF(AND(C215="B",'Claim Details'!$E$28&gt;=Rates!$H$14,'Claim Details'!$E$28&lt;=Rates!$H$15,'Claim Details'!$E$19="No"),Rates!$H$18,IF(AND(C215="B",'Claim Details'!$E$28&gt;=Rates!$J$14,'Claim Details'!$E$28&lt;=Rates!$J$15,'Claim Details'!$E$19="Yes"),Rates!$K$18,IF(AND(C215="B",'Claim Details'!$E$28&gt;=Rates!$J$14,'Claim Details'!$E$28&lt;=Rates!$J$15,'Claim Details'!$E$19="No"),Rates!$J$18,IF(AND(C215="C",'Claim Details'!$E$28&gt;=Rates!$D$14,'Claim Details'!$E$28&lt;=Rates!$D$15,'Claim Details'!$E$19="Yes"),Rates!$E$19,IF(AND(C215="C",'Claim Details'!$E$28&gt;=Rates!$D$14,'Claim Details'!$E$28&lt;=Rates!$D$15,'Claim Details'!$E$19="No"),Rates!$D$19,IF(AND(C215="C",'Claim Details'!$E$28&gt;=Rates!$F$14,'Claim Details'!$E$28&lt;=Rates!$F$15,'Claim Details'!$E$19="Yes"),Rates!$G$19,IF(AND(C215="C",'Claim Details'!$E$28&gt;=Rates!$F$14,'Claim Details'!$E$28&lt;=Rates!$F$15,'Claim Details'!$E$19="No"),Rates!$F$19,IF(AND(C215="C",'Claim Details'!$E$28&gt;=Rates!$H$14,'Claim Details'!$E$28&lt;=Rates!$H$15,'Claim Details'!$E$19="Yes"),Rates!$I$19,IF(AND(C215="C",'Claim Details'!$E$28&gt;=Rates!$H$14,'Claim Details'!$E$28&lt;=Rates!$H$15,'Claim Details'!$E$19="No"),Rates!$H$19,IF(AND(C215="C",'Claim Details'!$E$28&gt;=Rates!$J$14,'Claim Details'!$E$28&lt;=Rates!$J$15,'Claim Details'!$E$19="Yes"),Rates!$K$19,IF(AND(C215="C",'Claim Details'!$E$28&gt;=Rates!$J$14,'Claim Details'!$E$28&lt;=Rates!$J$15,'Claim Details'!$E$19="No"),Rates!$J$19,"£0.00"))))))))))))))))))))))))</f>
        <v>£0.00</v>
      </c>
      <c r="AT215" s="189" t="str">
        <f>IF(AND(C215="A",'Claim Details'!$E$28&gt;=Rates!$D$14,'Claim Details'!$E$28&lt;=Rates!$D$15,'Claim Details'!$E$19="Yes"),Rates!$E$25,IF(AND(C215="A",'Claim Details'!$E$28&gt;=Rates!$D$14,'Claim Details'!$E$28&lt;=Rates!$D$15,'Claim Details'!$E$19="No"),Rates!$D$25,IF(AND(C215="A",'Claim Details'!$E$28&gt;=Rates!$F$14,'Claim Details'!$E$28&lt;=Rates!$F$15,'Claim Details'!$E$19="Yes"),Rates!$G$25,IF(AND(C215="A",'Claim Details'!$E$28&gt;=Rates!$F$14,'Claim Details'!$E$28&lt;=Rates!$F$15,'Claim Details'!$E$19="No"),Rates!$F$25,IF(AND(C215="A",'Claim Details'!$E$28&gt;=Rates!$H$14,'Claim Details'!$E$28&lt;=Rates!$H$15,'Claim Details'!$E$19="Yes"),Rates!$I$25,IF(AND(C215="A",'Claim Details'!$E$28&gt;=Rates!$H$14,'Claim Details'!$E$28&lt;=Rates!$H$15,'Claim Details'!$E$19="No"),Rates!$H$25,IF(AND(C215="A",'Claim Details'!$E$28&gt;=Rates!$J$14,'Claim Details'!$E$28&lt;=Rates!$J$15,'Claim Details'!$E$19="Yes"),Rates!$K$25,IF(AND(C215="A",'Claim Details'!$E$28&gt;=Rates!$J$14,'Claim Details'!$E$28&lt;=Rates!$J$15,'Claim Details'!$E$19="No"),Rates!$J$25,IF(AND(C215="B",'Claim Details'!$E$28&gt;=Rates!$D$14,'Claim Details'!$E$28&lt;=Rates!$D$15,'Claim Details'!$E$19="Yes"),Rates!$E$26,IF(AND(C215="B",'Claim Details'!$E$28&gt;=Rates!$D$14,'Claim Details'!$E$28&lt;=Rates!$D$15,'Claim Details'!$E$19="No"),Rates!$D$26,IF(AND(C215="B",'Claim Details'!$E$28&gt;=Rates!$F$14,'Claim Details'!$E$28&lt;=Rates!$F$15,'Claim Details'!$E$19="Yes"),Rates!$G$26,IF(AND(C215="B",'Claim Details'!$E$28&gt;=Rates!$F$14,'Claim Details'!$E$28&lt;=Rates!$F$15,'Claim Details'!$E$19="No"),Rates!$F$26,IF(AND(C215="B",'Claim Details'!$E$28&gt;=Rates!$H$14,'Claim Details'!$E$28&lt;=Rates!$H$15,'Claim Details'!$E$19="Yes"),Rates!$I$26,IF(AND(C215="B",'Claim Details'!$E$28&gt;=Rates!$H$14,'Claim Details'!$E$28&lt;=Rates!$H$15,'Claim Details'!$E$19="No"),Rates!$H$26,IF(AND(C215="B",'Claim Details'!$E$28&gt;=Rates!$J$14,'Claim Details'!$E$28&lt;=Rates!$J$15,'Claim Details'!$E$19="Yes"),Rates!$K$26,IF(AND(C215="B",'Claim Details'!$E$28&gt;=Rates!$J$14,'Claim Details'!$E$28&lt;=Rates!$J$15,'Claim Details'!$E$19="No"),Rates!$J$26,IF(AND(C215="C",'Claim Details'!$E$28&gt;=Rates!$D$14,'Claim Details'!$E$28&lt;=Rates!$D$15,'Claim Details'!$E$19="Yes"),Rates!$E$27,IF(AND(C215="C",'Claim Details'!$E$28&gt;=Rates!$D$14,'Claim Details'!$E$28&lt;=Rates!$D$15,'Claim Details'!$E$19="No"),Rates!$D$27,IF(AND(C215="C",'Claim Details'!$E$28&gt;=Rates!$F$14,'Claim Details'!$E$28&lt;=Rates!$F$15,'Claim Details'!$E$19="Yes"),Rates!$G$27,IF(AND(C215="C",'Claim Details'!$E$28&gt;=Rates!$F$14,'Claim Details'!$E$28&lt;=Rates!$F$15,'Claim Details'!$E$19="No"),Rates!$F$27,IF(AND(C215="C",'Claim Details'!$E$28&gt;=Rates!$H$14,'Claim Details'!$E$28&lt;=Rates!$H$15,'Claim Details'!$E$19="Yes"),Rates!$I$27,IF(AND(C215="C",'Claim Details'!$E$28&gt;=Rates!$H$14,'Claim Details'!$E$28&lt;=Rates!$H$15,'Claim Details'!$E$19="No"),Rates!$H$27,IF(AND(C215="C",'Claim Details'!$E$28&gt;=Rates!$J$14,'Claim Details'!$E$28&lt;=Rates!$J$15,'Claim Details'!$E$19="Yes"),Rates!$K$27,IF(AND(C215="C",'Claim Details'!$E$28&gt;=Rates!$J$14,'Claim Details'!$E$28&lt;=Rates!$J$15,'Claim Details'!$E$19="No"),Rates!$J$27,"£0.00"))))))))))))))))))))))))</f>
        <v>£0.00</v>
      </c>
      <c r="AU215" s="191" t="str">
        <f>IF(AND(C215="A",'Claim Details'!$E$28&gt;=Rates!$D$14,'Claim Details'!$E$28&lt;=Rates!$D$15,'Claim Details'!$E$19="Yes"),Rates!$E$20,IF(AND(C215="A",'Claim Details'!$E$28&gt;=Rates!$D$14,'Claim Details'!$E$28&lt;=Rates!$D$15,'Claim Details'!$E$19="No"),Rates!$D$20,IF(AND(C215="A",'Claim Details'!$E$28&gt;=Rates!$F$14,'Claim Details'!$E$28&lt;=Rates!$F$15,'Claim Details'!$E$19="Yes"),Rates!$G$20,IF(AND(C215="A",'Claim Details'!$E$28&gt;=Rates!$F$14,'Claim Details'!$E$28&lt;=Rates!$F$15,'Claim Details'!$E$19="No"),Rates!$F$20,IF(AND(C215="A",'Claim Details'!$E$28&gt;=Rates!$H$14,'Claim Details'!$E$28&lt;=Rates!$H$15,'Claim Details'!$E$19="Yes"),Rates!$I$20,IF(AND(C215="A",'Claim Details'!$E$28&gt;=Rates!$H$14,'Claim Details'!$E$28&lt;=Rates!$H$15,'Claim Details'!$E$19="No"),Rates!$H$20,IF(AND(C215="A",'Claim Details'!$E$28&gt;=Rates!$J$14,'Claim Details'!$E$28&lt;=Rates!$J$15,'Claim Details'!$E$19="Yes"),Rates!$K$20,IF(AND(C215="A",'Claim Details'!$E$28&gt;=Rates!$J$14,'Claim Details'!$E$28&lt;=Rates!$J$15,'Claim Details'!$E$19="No"),Rates!$J$20,IF(AND(C215="B",'Claim Details'!$E$28&gt;=Rates!$D$14,'Claim Details'!$E$28&lt;=Rates!$D$15,'Claim Details'!$E$19="Yes"),Rates!$E$21,IF(AND(C215="B",'Claim Details'!$E$28&gt;=Rates!$D$14,'Claim Details'!$E$28&lt;=Rates!$D$15,'Claim Details'!$E$19="No"),Rates!$D$21,IF(AND(C215="B",'Claim Details'!$E$28&gt;=Rates!$F$14,'Claim Details'!$E$28&lt;=Rates!$F$15,'Claim Details'!$E$19="Yes"),Rates!$G$21,IF(AND(C215="B",'Claim Details'!$E$28&gt;=Rates!$F$14,'Claim Details'!$E$28&lt;=Rates!$F$15,'Claim Details'!$E$19="No"),Rates!$F$21,IF(AND(C215="B",'Claim Details'!$E$28&gt;=Rates!$H$14,'Claim Details'!$E$28&lt;=Rates!$H$15,'Claim Details'!$E$19="Yes"),Rates!$I$21,IF(AND(C215="B",'Claim Details'!$E$28&gt;=Rates!$H$14,'Claim Details'!$E$28&lt;=Rates!$H$15,'Claim Details'!$E$19="No"),Rates!$H$21,IF(AND(C215="B",'Claim Details'!$E$28&gt;=Rates!$J$14,'Claim Details'!$E$28&lt;=Rates!$J$15,'Claim Details'!$E$19="Yes"),Rates!$K$21,IF(AND(C215="B",'Claim Details'!$E$28&gt;=Rates!$J$14,'Claim Details'!$E$28&lt;=Rates!$J$15,'Claim Details'!$E$19="No"),Rates!$J$21,"£0.00"))))))))))))))))</f>
        <v>£0.00</v>
      </c>
      <c r="AV215" s="191" t="str">
        <f>IF(AND(C215="A",'Claim Details'!$E$28&gt;=Rates!$D$14,'Claim Details'!$E$28&lt;=Rates!$D$15,'Claim Details'!$E$19="Yes"),Rates!$E$22,IF(AND(C215="A",'Claim Details'!$E$28&gt;=Rates!$D$14,'Claim Details'!$E$28&lt;=Rates!$D$15,'Claim Details'!$E$19="No"),Rates!$D$22,IF(AND(C215="A",'Claim Details'!$E$28&gt;=Rates!$F$14,'Claim Details'!$E$28&lt;=Rates!$F$15,'Claim Details'!$E$19="Yes"),Rates!$G$22,IF(AND(C215="A",'Claim Details'!$E$28&gt;=Rates!$F$14,'Claim Details'!$E$28&lt;=Rates!$F$15,'Claim Details'!$E$19="No"),Rates!$F$22,IF(AND(C215="A",'Claim Details'!$E$28&gt;=Rates!$H$14,'Claim Details'!$E$28&lt;=Rates!$H$15,'Claim Details'!$E$19="Yes"),Rates!$I$22,IF(AND(C215="A",'Claim Details'!$E$28&gt;=Rates!$H$14,'Claim Details'!$E$28&lt;=Rates!$H$15,'Claim Details'!$E$19="No"),Rates!$H$22,IF(AND(C215="A",'Claim Details'!$E$28&gt;=Rates!$J$14,'Claim Details'!$E$28&lt;=Rates!$J$15,'Claim Details'!$E$19="Yes"),Rates!$K$22,IF(AND(C215="A",'Claim Details'!$E$28&gt;=Rates!$J$14,'Claim Details'!$E$28&lt;=Rates!$J$15,'Claim Details'!$E$19="No"),Rates!$J$22,IF(AND(C215="B",'Claim Details'!$E$28&gt;=Rates!$D$14,'Claim Details'!$E$28&lt;=Rates!$D$15,'Claim Details'!$E$19="Yes"),Rates!$E$23,IF(AND(C215="B",'Claim Details'!$E$28&gt;=Rates!$D$14,'Claim Details'!$E$28&lt;=Rates!$D$15,'Claim Details'!$E$19="No"),Rates!$D$23,IF(AND(C215="B",'Claim Details'!$E$28&gt;=Rates!$F$14,'Claim Details'!$E$28&lt;=Rates!$F$15,'Claim Details'!$E$19="Yes"),Rates!$G$23,IF(AND(C215="B",'Claim Details'!$E$28&gt;=Rates!$F$14,'Claim Details'!$E$28&lt;=Rates!$F$15,'Claim Details'!$E$19="No"),Rates!$F$23,IF(AND(C215="B",'Claim Details'!$E$28&gt;=Rates!$H$14,'Claim Details'!$E$28&lt;=Rates!$H$15,'Claim Details'!$E$19="Yes"),Rates!$I$23,IF(AND(C215="B",'Claim Details'!$E$28&gt;=Rates!$H$14,'Claim Details'!$E$28&lt;=Rates!$H$15,'Claim Details'!$E$19="No"),Rates!$H$23,IF(AND(C215="B",'Claim Details'!$E$28&gt;=Rates!$J$14,'Claim Details'!$E$28&lt;=Rates!$J$15,'Claim Details'!$E$19="Yes"),Rates!$K$23,IF(AND(C215="B",'Claim Details'!$E$28&gt;=Rates!$J$14,'Claim Details'!$E$28&lt;=Rates!$J$15,'Claim Details'!$E$19="No"),Rates!$J$23,IF(AND(C215="C",'Claim Details'!$E$28&gt;=Rates!$D$14,'Claim Details'!$E$28&lt;=Rates!$D$15,'Claim Details'!$E$19="Yes"),Rates!$E$24,IF(AND(C215="C",'Claim Details'!$E$28&gt;=Rates!$D$14,'Claim Details'!$E$28&lt;=Rates!$D$15,'Claim Details'!$E$19="No"),Rates!$D$24,IF(AND(C215="C",'Claim Details'!$E$28&gt;=Rates!$F$14,'Claim Details'!$E$28&lt;=Rates!$F$15,'Claim Details'!$E$19="Yes"),Rates!$G$24,IF(AND(C215="C",'Claim Details'!$E$28&gt;=Rates!$F$14,'Claim Details'!$E$28&lt;=Rates!$F$15,'Claim Details'!$E$19="No"),Rates!$F$24,IF(AND(C215="C",'Claim Details'!$E$28&gt;=Rates!$H$14,'Claim Details'!$E$28&lt;=Rates!$H$15,'Claim Details'!$E$19="Yes"),Rates!$I$24,IF(AND(C215="C",'Claim Details'!$E$28&gt;=Rates!$H$14,'Claim Details'!$E$28&lt;=Rates!$H$15,'Claim Details'!$E$19="No"),Rates!$H$24,IF(AND(C215="C",'Claim Details'!$E$28&gt;=Rates!$J$14,'Claim Details'!$E$28&lt;=Rates!$J$15,'Claim Details'!$E$19="Yes"),Rates!$K$24,IF(AND(C215="C",'Claim Details'!$E$28&gt;=Rates!$J$14,'Claim Details'!$E$28&lt;=Rates!$J$15,'Claim Details'!$E$19="No"),Rates!$J$24,"£0.00"))))))))))))))))))))))))</f>
        <v>£0.00</v>
      </c>
      <c r="AW215" s="1"/>
      <c r="AX215" s="189" t="str">
        <f>IF(AND(U215="A",'Claim Details'!$I$28&gt;=Rates!$D$14,'Claim Details'!$I$28&lt;=Rates!$D$15,'Claim Details'!$I$19="Yes"),Rates!$J$17,IF(AND(U215="A",'Claim Details'!$I$28&gt;=Rates!$D$14,'Claim Details'!$I$28&lt;=Rates!$D$15,'Claim Details'!$I$19="No"),Rates!$D$17,IF(AND(U215="A",'Claim Details'!$I$28&gt;=Rates!$F$14,'Claim Details'!$I$28&lt;=Rates!$F$15,'Claim Details'!$I$19="Yes"),Rates!$G$17,IF(AND(U215="A",'Claim Details'!$I$28&gt;=Rates!$F$14,'Claim Details'!$I$28&lt;=Rates!$F$15,'Claim Details'!$I$19="No"),Rates!$F$17,IF(AND(U215="A",'Claim Details'!$I$28&gt;=Rates!$H$14,'Claim Details'!$I$28&lt;=Rates!$H$15,'Claim Details'!$I$19="Yes"),Rates!$I$17,IF(AND(U215="A",'Claim Details'!$I$28&gt;=Rates!$H$14,'Claim Details'!$I$28&lt;=Rates!$H$15,'Claim Details'!$I$19="No"),Rates!$H$17,IF(AND(U215="A",'Claim Details'!$I$28&gt;=Rates!$J$14,'Claim Details'!$I$28&lt;=Rates!$J$15,'Claim Details'!$I$19="Yes"),Rates!$K$17,IF(AND(U215="A",'Claim Details'!$I$28&gt;=Rates!$J$14,'Claim Details'!$I$28&lt;=Rates!$J$15,'Claim Details'!$I$19="No"),Rates!$J$17,IF(AND(U215="B",'Claim Details'!$I$28&gt;=Rates!$D$14,'Claim Details'!$I$28&lt;=Rates!$D$15,'Claim Details'!$I$19="Yes"),Rates!$E$18,IF(AND(U215="B",'Claim Details'!$I$28&gt;=Rates!$D$14,'Claim Details'!$I$28&lt;=Rates!$D$15,'Claim Details'!$I$19="No"),Rates!$D$18,IF(AND(U215="B",'Claim Details'!$I$28&gt;=Rates!$F$14,'Claim Details'!$I$28&lt;=Rates!$F$15,'Claim Details'!$I$19="Yes"),Rates!$G$18,IF(AND(U215="B",'Claim Details'!$I$28&gt;=Rates!$F$14,'Claim Details'!$I$28&lt;=Rates!$F$15,'Claim Details'!$I$19="No"),Rates!$F$18,IF(AND(U215="B",'Claim Details'!$I$28&gt;=Rates!$H$14,'Claim Details'!$I$28&lt;=Rates!$H$15,'Claim Details'!$I$19="Yes"),Rates!$I$18,IF(AND(U215="B",'Claim Details'!$I$28&gt;=Rates!$H$14,'Claim Details'!$I$28&lt;=Rates!$H$15,'Claim Details'!$I$19="No"),Rates!$H$18,IF(AND(U215="B",'Claim Details'!$I$28&gt;=Rates!$J$14,'Claim Details'!$I$28&lt;=Rates!$J$15,'Claim Details'!$I$19="Yes"),Rates!$K$18,IF(AND(U215="B",'Claim Details'!$I$28&gt;=Rates!$J$14,'Claim Details'!$I$28&lt;=Rates!$J$15,'Claim Details'!$I$19="No"),Rates!$J$18,IF(AND(U215="C",'Claim Details'!$I$28&gt;=Rates!$D$14,'Claim Details'!$I$28&lt;=Rates!$D$15,'Claim Details'!$I$19="Yes"),Rates!$E$19,IF(AND(U215="C",'Claim Details'!$I$28&gt;=Rates!$D$14,'Claim Details'!$I$28&lt;=Rates!$D$15,'Claim Details'!$I$19="No"),Rates!$D$19,IF(AND(U215="C",'Claim Details'!$I$28&gt;=Rates!$F$14,'Claim Details'!$I$28&lt;=Rates!$F$15,'Claim Details'!$I$19="Yes"),Rates!$G$19,IF(AND(U215="C",'Claim Details'!$I$28&gt;=Rates!$F$14,'Claim Details'!$I$28&lt;=Rates!$F$15,'Claim Details'!$I$19="No"),Rates!$F$19,IF(AND(U215="C",'Claim Details'!$I$28&gt;=Rates!$H$14,'Claim Details'!$I$28&lt;=Rates!$H$15,'Claim Details'!$I$19="Yes"),Rates!$I$19,IF(AND(U215="C",'Claim Details'!$I$28&gt;=Rates!$H$14,'Claim Details'!$I$28&lt;=Rates!$H$15,'Claim Details'!$I$19="No"),Rates!$H$19,IF(AND(U215="C",'Claim Details'!$I$28&gt;=Rates!$J$14,'Claim Details'!$I$28&lt;=Rates!$J$15,'Claim Details'!$I$19="Yes"),Rates!$K$19,IF(AND(U215="C",'Claim Details'!$I$28&gt;=Rates!$J$14,'Claim Details'!$I$28&lt;=Rates!$J$15,'Claim Details'!$I$19="No"),Rates!$J$19,"£0.00"))))))))))))))))))))))))</f>
        <v>£0.00</v>
      </c>
      <c r="AY215" s="189" t="str">
        <f>IF(AND(C215="A",'Claim Details'!$I$28&gt;=Rates!$D$14,'Claim Details'!$I$28&lt;=Rates!$D$15,'Claim Details'!$I$19="Yes"),Rates!$J$25,IF(AND(C215="A",'Claim Details'!$I$28&gt;=Rates!$D$14,'Claim Details'!$I$28&lt;=Rates!$D$15,'Claim Details'!$I$19="No"),Rates!$D$25,IF(AND(C215="A",'Claim Details'!$I$28&gt;=Rates!$F$14,'Claim Details'!$I$28&lt;=Rates!$F$15,'Claim Details'!$I$19="Yes"),Rates!$G$25,IF(AND(C215="A",'Claim Details'!$I$28&gt;=Rates!$F$14,'Claim Details'!$I$28&lt;=Rates!$F$15,'Claim Details'!$I$19="No"),Rates!$F$25,IF(AND(C215="A",'Claim Details'!$I$28&gt;=Rates!$H$14,'Claim Details'!$I$28&lt;=Rates!$H$15,'Claim Details'!$I$19="Yes"),Rates!$I$25,IF(AND(C215="A",'Claim Details'!$I$28&gt;=Rates!$H$14,'Claim Details'!$I$28&lt;=Rates!$H$15,'Claim Details'!$I$19="No"),Rates!$H$25,IF(AND(C215="A",'Claim Details'!$I$28&gt;=Rates!$J$14,'Claim Details'!$I$28&lt;=Rates!$J$15,'Claim Details'!$I$19="Yes"),Rates!$K$25,IF(AND(C215="A",'Claim Details'!$I$28&gt;=Rates!$J$14,'Claim Details'!$I$28&lt;=Rates!$J$15,'Claim Details'!$I$19="No"),Rates!$J$25,IF(AND(C215="B",'Claim Details'!$I$28&gt;=Rates!$D$14,'Claim Details'!$I$28&lt;=Rates!$D$15,'Claim Details'!$I$19="Yes"),Rates!$E$26,IF(AND(C215="B",'Claim Details'!$I$28&gt;=Rates!$D$14,'Claim Details'!$I$28&lt;=Rates!$D$15,'Claim Details'!$I$19="No"),Rates!$D$26,IF(AND(C215="B",'Claim Details'!$I$28&gt;=Rates!$F$14,'Claim Details'!$I$28&lt;=Rates!$F$15,'Claim Details'!$I$19="Yes"),Rates!$G$26,IF(AND(C215="B",'Claim Details'!$I$28&gt;=Rates!$F$14,'Claim Details'!$I$28&lt;=Rates!$F$15,'Claim Details'!$I$19="No"),Rates!$F$26,IF(AND(C215="B",'Claim Details'!$I$28&gt;=Rates!$H$14,'Claim Details'!$I$28&lt;=Rates!$H$15,'Claim Details'!$I$19="Yes"),Rates!$I$26,IF(AND(C215="B",'Claim Details'!$I$28&gt;=Rates!$H$14,'Claim Details'!$I$28&lt;=Rates!$H$15,'Claim Details'!$I$19="No"),Rates!$H$26,IF(AND(C215="B",'Claim Details'!$I$28&gt;=Rates!$J$14,'Claim Details'!$I$28&lt;=Rates!$J$15,'Claim Details'!$I$19="Yes"),Rates!$K$26,IF(AND(C215="B",'Claim Details'!$I$28&gt;=Rates!$J$14,'Claim Details'!$I$28&lt;=Rates!$J$15,'Claim Details'!$I$19="No"),Rates!$J$26,IF(AND(C215="C",'Claim Details'!$I$28&gt;=Rates!$D$14,'Claim Details'!$I$28&lt;=Rates!$D$15,'Claim Details'!$I$19="Yes"),Rates!$E$27,IF(AND(C215="C",'Claim Details'!$I$28&gt;=Rates!$D$14,'Claim Details'!$I$28&lt;=Rates!$D$15,'Claim Details'!$I$19="No"),Rates!$D$27,IF(AND(C215="C",'Claim Details'!$I$28&gt;=Rates!$F$14,'Claim Details'!$I$28&lt;=Rates!$F$15,'Claim Details'!$I$19="Yes"),Rates!$G$27,IF(AND(C215="C",'Claim Details'!$I$28&gt;=Rates!$F$14,'Claim Details'!$I$28&lt;=Rates!$F$15,'Claim Details'!$I$19="No"),Rates!$F$27,IF(AND(C215="C",'Claim Details'!$I$28&gt;=Rates!$H$14,'Claim Details'!$I$28&lt;=Rates!$H$15,'Claim Details'!$I$19="Yes"),Rates!$I$27,IF(AND(C215="C",'Claim Details'!$I$28&gt;=Rates!$H$14,'Claim Details'!$I$28&lt;=Rates!$H$15,'Claim Details'!$I$19="No"),Rates!$H$27,IF(AND(C215="C",'Claim Details'!$I$28&gt;=Rates!$J$14,'Claim Details'!$I$28&lt;=Rates!$J$15,'Claim Details'!$I$19="Yes"),Rates!$K$27,IF(AND(C215="C",'Claim Details'!$I$28&gt;=Rates!$J$14,'Claim Details'!$I$28&lt;=Rates!$J$15,'Claim Details'!$I$19="No"),Rates!$J$27,"£0.00"))))))))))))))))))))))))</f>
        <v>£0.00</v>
      </c>
      <c r="AZ215" s="189" t="str">
        <f>IF(AND(C215="A",'Claim Details'!$I$28&gt;=Rates!$D$14,'Claim Details'!$I$28&lt;=Rates!$D$15,'Claim Details'!$I$19="Yes"),Rates!$E$20,IF(AND(C215="A",'Claim Details'!$I$28&gt;=Rates!$D$14,'Claim Details'!$I$28&lt;=Rates!$D$15,'Claim Details'!$I$19="No"),Rates!$D$20,IF(AND(C215="A",'Claim Details'!$I$28&gt;=Rates!$F$14,'Claim Details'!$I$28&lt;=Rates!$F$15,'Claim Details'!$I$19="Yes"),Rates!$G$20,IF(AND(C215="A",'Claim Details'!$I$28&gt;=Rates!$F$14,'Claim Details'!$I$28&lt;=Rates!$F$15,'Claim Details'!$I$19="No"),Rates!$F$20,IF(AND(C215="A",'Claim Details'!$I$28&gt;=Rates!$H$14,'Claim Details'!$I$28&lt;=Rates!$H$15,'Claim Details'!$I$19="Yes"),Rates!$I$20,IF(AND(C215="A",'Claim Details'!$I$28&gt;=Rates!$H$14,'Claim Details'!$I$28&lt;=Rates!$H$15,'Claim Details'!$I$19="No"),Rates!$H$20,IF(AND(C215="A",'Claim Details'!$I$28&gt;=Rates!$J$14,'Claim Details'!$I$28&lt;=Rates!$J$15,'Claim Details'!$I$19="Yes"),Rates!$K$20,IF(AND(C215="A",'Claim Details'!$I$28&gt;=Rates!$J$14,'Claim Details'!$I$28&lt;=Rates!$J$15,'Claim Details'!$I$19="No"),Rates!$J$20,IF(AND(C215="B",'Claim Details'!$I$28&gt;=Rates!$D$14,'Claim Details'!$I$28&lt;=Rates!$D$15,'Claim Details'!$I$19="Yes"),Rates!$E$21,IF(AND(C215="B",'Claim Details'!$I$28&gt;=Rates!$D$14,'Claim Details'!$I$28&lt;=Rates!$D$15,'Claim Details'!$I$19="No"),Rates!$D$21,IF(AND(C215="B",'Claim Details'!$I$28&gt;=Rates!$F$14,'Claim Details'!$I$28&lt;=Rates!$F$15,'Claim Details'!$I$19="Yes"),Rates!$G$21,IF(AND(C215="B",'Claim Details'!$I$28&gt;=Rates!$F$14,'Claim Details'!$I$28&lt;=Rates!$F$15,'Claim Details'!$I$19="No"),Rates!$F$21,IF(AND(C215="B",'Claim Details'!$I$28&gt;=Rates!$H$14,'Claim Details'!$I$28&lt;=Rates!$H$15,'Claim Details'!$I$19="Yes"),Rates!$I$21,IF(AND(C215="B",'Claim Details'!$I$28&gt;=Rates!$H$14,'Claim Details'!$I$28&lt;=Rates!$H$15,'Claim Details'!$I$19="No"),Rates!$H$21,IF(AND(C215="B",'Claim Details'!$I$28&gt;=Rates!$J$14,'Claim Details'!$I$28&lt;=Rates!$J$15,'Claim Details'!$I$19="Yes"),Rates!$K$21,IF(AND(C215="B",'Claim Details'!$I$28&gt;=Rates!$J$14,'Claim Details'!$I$28&lt;=Rates!$J$15,'Claim Details'!$I$19="No"),Rates!$J$21,"£0.00"))))))))))))))))</f>
        <v>£0.00</v>
      </c>
      <c r="BA215" s="189" t="str">
        <f>IF(AND(C215="A",'Claim Details'!$I$28&gt;=Rates!$D$14,'Claim Details'!$I$28&lt;=Rates!$D$15,'Claim Details'!$I$19="Yes"),Rates!$E$22,IF(AND(C215="A",'Claim Details'!$I$28&gt;=Rates!$D$14,'Claim Details'!$I$28&lt;=Rates!$D$15,'Claim Details'!$I$19="No"),Rates!$D$22,IF(AND(C215="A",'Claim Details'!$I$28&gt;=Rates!$F$14,'Claim Details'!$I$28&lt;=Rates!$F$15,'Claim Details'!$I$19="Yes"),Rates!$G$22,IF(AND(C215="A",'Claim Details'!$I$28&gt;=Rates!$F$14,'Claim Details'!$I$28&lt;=Rates!$F$15,'Claim Details'!$I$19="No"),Rates!$F$22,IF(AND(C215="A",'Claim Details'!$I$28&gt;=Rates!$H$14,'Claim Details'!$I$28&lt;=Rates!$H$15,'Claim Details'!$I$19="Yes"),Rates!$I$22,IF(AND(C215="A",'Claim Details'!$I$28&gt;=Rates!$H$14,'Claim Details'!$I$28&lt;=Rates!$H$15,'Claim Details'!$I$19="No"),Rates!$H$22,IF(AND(C215="A",'Claim Details'!$I$28&gt;=Rates!$J$14,'Claim Details'!$I$28&lt;=Rates!$J$15,'Claim Details'!$I$19="Yes"),Rates!$K$22,IF(AND(C215="A",'Claim Details'!$I$28&gt;=Rates!$J$14,'Claim Details'!$I$28&lt;=Rates!$J$15,'Claim Details'!$I$19="No"),Rates!$J$22,IF(AND(C215="B",'Claim Details'!$I$28&gt;=Rates!$D$14,'Claim Details'!$I$28&lt;=Rates!$D$15,'Claim Details'!$I$19="Yes"),Rates!$E$23,IF(AND(C215="B",'Claim Details'!$I$28&gt;=Rates!$D$14,'Claim Details'!$I$28&lt;=Rates!$D$15,'Claim Details'!$I$19="No"),Rates!$D$23,IF(AND(C215="B",'Claim Details'!$I$28&gt;=Rates!$F$14,'Claim Details'!$I$28&lt;=Rates!$F$15,'Claim Details'!$I$19="Yes"),Rates!$G$23,IF(AND(C215="B",'Claim Details'!$I$28&gt;=Rates!$F$14,'Claim Details'!$I$28&lt;=Rates!$F$15,'Claim Details'!$I$19="No"),Rates!$F$23,IF(AND(C215="B",'Claim Details'!$I$28&gt;=Rates!$H$14,'Claim Details'!$I$28&lt;=Rates!$H$15,'Claim Details'!$I$19="Yes"),Rates!$I$23,IF(AND(C215="B",'Claim Details'!$I$28&gt;=Rates!$H$14,'Claim Details'!$I$28&lt;=Rates!$H$15,'Claim Details'!$I$19="No"),Rates!$H$23,IF(AND(C215="B",'Claim Details'!$I$28&gt;=Rates!$J$14,'Claim Details'!$I$28&lt;=Rates!$J$15,'Claim Details'!$I$19="Yes"),Rates!$K$23,IF(AND(C215="B",'Claim Details'!$I$28&gt;=Rates!$J$14,'Claim Details'!$I$28&lt;=Rates!$J$15,'Claim Details'!$I$19="No"),Rates!$J$23,IF(AND(C215="C",'Claim Details'!$I$28&gt;=Rates!$D$14,'Claim Details'!$I$28&lt;=Rates!$D$15,'Claim Details'!$I$19="Yes"),Rates!$E$24,IF(AND(C215="C",'Claim Details'!$I$28&gt;=Rates!$D$14,'Claim Details'!$I$28&lt;=Rates!$D$15,'Claim Details'!$I$19="No"),Rates!$D$24,IF(AND(C215="C",'Claim Details'!$I$28&gt;=Rates!$F$14,'Claim Details'!$I$28&lt;=Rates!$F$15,'Claim Details'!$I$19="Yes"),Rates!$G$24,IF(AND(C215="C",'Claim Details'!$I$28&gt;=Rates!$F$14,'Claim Details'!$I$28&lt;=Rates!$F$15,'Claim Details'!$I$19="No"),Rates!$F$24,IF(AND(C215="C",'Claim Details'!$I$28&gt;=Rates!$H$14,'Claim Details'!$I$28&lt;=Rates!$H$15,'Claim Details'!$I$19="Yes"),Rates!$I$24,IF(AND(C215="C",'Claim Details'!$I$28&gt;=Rates!$H$14,'Claim Details'!$I$28&lt;=Rates!$H$15,'Claim Details'!$I$19="No"),Rates!$H$24,IF(AND(C215="C",'Claim Details'!$I$28&gt;=Rates!$J$14,'Claim Details'!$I$28&lt;=Rates!$J$15,'Claim Details'!$I$19="Yes"),Rates!$K$24,IF(AND(C215="C",'Claim Details'!$I$28&gt;=Rates!$J$14,'Claim Details'!$I$28&lt;=Rates!$J$15,'Claim Details'!$I$19="No"),Rates!$J$24,"£0.00"))))))))))))))))))))))))</f>
        <v>£0.00</v>
      </c>
      <c r="BB215" s="189" t="str">
        <f t="shared" si="57"/>
        <v>£0.00</v>
      </c>
      <c r="BC215" s="1"/>
      <c r="BD215" s="189" t="str">
        <f>IF(AND(AE215="A",'Claim Details'!$I$28&gt;=Rates!$D$14,'Claim Details'!$I$28&lt;=Rates!$D$15,'Claim Details'!$I$19="Yes"),Rates!$J$17,IF(AND(AE215="A",'Claim Details'!$I$28&gt;=Rates!$D$14,'Claim Details'!$I$28&lt;=Rates!$D$15,'Claim Details'!$I$19="No"),Rates!$D$17,IF(AND(AE215="A",'Claim Details'!$I$28&gt;=Rates!$F$14,'Claim Details'!$I$28&lt;=Rates!$F$15,'Claim Details'!$I$19="Yes"),Rates!$G$17,IF(AND(AE215="A",'Claim Details'!$I$28&gt;=Rates!$F$14,'Claim Details'!$I$28&lt;=Rates!$F$15,'Claim Details'!$I$19="No"),Rates!$F$17,IF(AND(AE215="A",'Claim Details'!$I$28&gt;=Rates!$H$14,'Claim Details'!$I$28&lt;=Rates!$H$15,'Claim Details'!$I$19="Yes"),Rates!$I$17,IF(AND(AE215="A",'Claim Details'!$I$28&gt;=Rates!$H$14,'Claim Details'!$I$28&lt;=Rates!$H$15,'Claim Details'!$I$19="No"),Rates!$H$17,IF(AND(AE215="A",'Claim Details'!$I$28&gt;=Rates!$J$14,'Claim Details'!$I$28&lt;=Rates!$J$15,'Claim Details'!$I$19="Yes"),Rates!$K$17,IF(AND(AE215="A",'Claim Details'!$I$28&gt;=Rates!$J$14,'Claim Details'!$I$28&lt;=Rates!$J$15,'Claim Details'!$I$19="No"),Rates!$J$17,IF(AND(AE215="B",'Claim Details'!$I$28&gt;=Rates!$D$14,'Claim Details'!$I$28&lt;=Rates!$D$15,'Claim Details'!$I$19="Yes"),Rates!$E$18,IF(AND(AE215="B",'Claim Details'!$I$28&gt;=Rates!$D$14,'Claim Details'!$I$28&lt;=Rates!$D$15,'Claim Details'!$I$19="No"),Rates!$D$18,IF(AND(AE215="B",'Claim Details'!$I$28&gt;=Rates!$F$14,'Claim Details'!$I$28&lt;=Rates!$F$15,'Claim Details'!$I$19="Yes"),Rates!$G$18,IF(AND(AE215="B",'Claim Details'!$I$28&gt;=Rates!$F$14,'Claim Details'!$I$28&lt;=Rates!$F$15,'Claim Details'!$I$19="No"),Rates!$F$18,IF(AND(AE215="B",'Claim Details'!$I$28&gt;=Rates!$H$14,'Claim Details'!$I$28&lt;=Rates!$H$15,'Claim Details'!$I$19="Yes"),Rates!$I$18,IF(AND(AE215="B",'Claim Details'!$I$28&gt;=Rates!$H$14,'Claim Details'!$I$28&lt;=Rates!$H$15,'Claim Details'!$I$19="No"),Rates!$H$18,IF(AND(AE215="B",'Claim Details'!$I$28&gt;=Rates!$J$14,'Claim Details'!$I$28&lt;=Rates!$J$15,'Claim Details'!$I$19="Yes"),Rates!$K$18,IF(AND(AE215="B",'Claim Details'!$I$28&gt;=Rates!$J$14,'Claim Details'!$I$28&lt;=Rates!$J$15,'Claim Details'!$I$19="No"),Rates!$J$18,IF(AND(AE215="C",'Claim Details'!$I$28&gt;=Rates!$D$14,'Claim Details'!$I$28&lt;=Rates!$D$15,'Claim Details'!$I$19="Yes"),Rates!$E$19,IF(AND(AE215="C",'Claim Details'!$I$28&gt;=Rates!$D$14,'Claim Details'!$I$28&lt;=Rates!$D$15,'Claim Details'!$I$19="No"),Rates!$D$19,IF(AND(AE215="C",'Claim Details'!$I$28&gt;=Rates!$F$14,'Claim Details'!$I$28&lt;=Rates!$F$15,'Claim Details'!$I$19="Yes"),Rates!$G$19,IF(AND(AE215="C",'Claim Details'!$I$28&gt;=Rates!$F$14,'Claim Details'!$I$28&lt;=Rates!$F$15,'Claim Details'!$I$19="No"),Rates!$F$19,IF(AND(AE215="C",'Claim Details'!$I$28&gt;=Rates!$H$14,'Claim Details'!$I$28&lt;=Rates!$H$15,'Claim Details'!$I$19="Yes"),Rates!$I$19,IF(AND(AE215="C",'Claim Details'!$I$28&gt;=Rates!$H$14,'Claim Details'!$I$28&lt;=Rates!$H$15,'Claim Details'!$I$19="No"),Rates!$H$19,IF(AND(AE215="C",'Claim Details'!$I$28&gt;=Rates!$J$14,'Claim Details'!$I$28&lt;=Rates!$J$15,'Claim Details'!$I$19="Yes"),Rates!$K$19,IF(AND(AE215="C",'Claim Details'!$I$28&gt;=Rates!$J$14,'Claim Details'!$I$28&lt;=Rates!$J$15,'Claim Details'!$I$19="No"),Rates!$J$19,"£0.00"))))))))))))))))))))))))</f>
        <v>£0.00</v>
      </c>
      <c r="BE215" s="189" t="str">
        <f>IF(AND(AE215="A",'Claim Details'!$I$28&gt;=Rates!$D$14,'Claim Details'!$I$28&lt;=Rates!$D$15,'Claim Details'!$I$19="Yes"),Rates!$J$25,IF(AND(AE215="A",'Claim Details'!$I$28&gt;=Rates!$D$14,'Claim Details'!$I$28&lt;=Rates!$D$15,'Claim Details'!$I$19="No"),Rates!$D$25,IF(AND(AE215="A",'Claim Details'!$I$28&gt;=Rates!$F$14,'Claim Details'!$I$28&lt;=Rates!$F$15,'Claim Details'!$I$19="Yes"),Rates!$G$25,IF(AND(AE215="A",'Claim Details'!$I$28&gt;=Rates!$F$14,'Claim Details'!$I$28&lt;=Rates!$F$15,'Claim Details'!$I$19="No"),Rates!$F$25,IF(AND(AE215="A",'Claim Details'!$I$28&gt;=Rates!$H$14,'Claim Details'!$I$28&lt;=Rates!$H$15,'Claim Details'!$I$19="Yes"),Rates!$I$25,IF(AND(AE215="A",'Claim Details'!$I$28&gt;=Rates!$H$14,'Claim Details'!$I$28&lt;=Rates!$H$15,'Claim Details'!$I$19="No"),Rates!$H$25,IF(AND(AE215="A",'Claim Details'!$I$28&gt;=Rates!$J$14,'Claim Details'!$I$28&lt;=Rates!$J$15,'Claim Details'!$I$19="Yes"),Rates!$K$25,IF(AND(AE215="A",'Claim Details'!$I$28&gt;=Rates!$J$14,'Claim Details'!$I$28&lt;=Rates!$J$15,'Claim Details'!$I$19="No"),Rates!$J$25,IF(AND(AE215="B",'Claim Details'!$I$28&gt;=Rates!$D$14,'Claim Details'!$I$28&lt;=Rates!$D$15,'Claim Details'!$I$19="Yes"),Rates!$E$26,IF(AND(AE215="B",'Claim Details'!$I$28&gt;=Rates!$D$14,'Claim Details'!$I$28&lt;=Rates!$D$15,'Claim Details'!$I$19="No"),Rates!$D$26,IF(AND(AE215="B",'Claim Details'!$I$28&gt;=Rates!$F$14,'Claim Details'!$I$28&lt;=Rates!$F$15,'Claim Details'!$I$19="Yes"),Rates!$G$26,IF(AND(AE215="B",'Claim Details'!$I$28&gt;=Rates!$F$14,'Claim Details'!$I$28&lt;=Rates!$F$15,'Claim Details'!$I$19="No"),Rates!$F$26,IF(AND(AE215="B",'Claim Details'!$I$28&gt;=Rates!$H$14,'Claim Details'!$I$28&lt;=Rates!$H$15,'Claim Details'!$I$19="Yes"),Rates!$I$26,IF(AND(AE215="B",'Claim Details'!$I$28&gt;=Rates!$H$14,'Claim Details'!$I$28&lt;=Rates!$H$15,'Claim Details'!$I$19="No"),Rates!$H$26,IF(AND(AE215="B",'Claim Details'!$I$28&gt;=Rates!$J$14,'Claim Details'!$I$28&lt;=Rates!$J$15,'Claim Details'!$I$19="Yes"),Rates!$K$26,IF(AND(AE215="B",'Claim Details'!$I$28&gt;=Rates!$J$14,'Claim Details'!$I$28&lt;=Rates!$J$15,'Claim Details'!$I$19="No"),Rates!$J$26,IF(AND(AE215="C",'Claim Details'!$I$28&gt;=Rates!$D$14,'Claim Details'!$I$28&lt;=Rates!$D$15,'Claim Details'!$I$19="Yes"),Rates!$E$27,IF(AND(AE215="C",'Claim Details'!$I$28&gt;=Rates!$D$14,'Claim Details'!$I$28&lt;=Rates!$D$15,'Claim Details'!$I$19="No"),Rates!$D$27,IF(AND(AE215="C",'Claim Details'!$I$28&gt;=Rates!$F$14,'Claim Details'!$I$28&lt;=Rates!$F$15,'Claim Details'!$I$19="Yes"),Rates!$G$27,IF(AND(AE215="C",'Claim Details'!$I$28&gt;=Rates!$F$14,'Claim Details'!$I$28&lt;=Rates!$F$15,'Claim Details'!$I$19="No"),Rates!$F$27,IF(AND(AE215="C",'Claim Details'!$I$28&gt;=Rates!$H$14,'Claim Details'!$I$28&lt;=Rates!$H$15,'Claim Details'!$I$19="Yes"),Rates!$I$27,IF(AND(AE215="C",'Claim Details'!$I$28&gt;=Rates!$H$14,'Claim Details'!$I$28&lt;=Rates!$H$15,'Claim Details'!$I$19="No"),Rates!$H$27,IF(AND(AE215="C",'Claim Details'!$I$28&gt;=Rates!$J$14,'Claim Details'!$I$28&lt;=Rates!$J$15,'Claim Details'!$I$19="Yes"),Rates!$K$27,IF(AND(AE215="C",'Claim Details'!$I$28&gt;=Rates!$J$14,'Claim Details'!$I$28&lt;=Rates!$J$15,'Claim Details'!$I$19="No"),Rates!$J$27,"£0.00"))))))))))))))))))))))))</f>
        <v>£0.00</v>
      </c>
      <c r="BF215" s="189" t="str">
        <f>IF(AND(AE215="A",'Claim Details'!$I$28&gt;=Rates!$D$14,'Claim Details'!$I$28&lt;=Rates!$D$15,'Claim Details'!$I$19="Yes"),Rates!$E$20,IF(AND(AE215="A",'Claim Details'!$I$28&gt;=Rates!$D$14,'Claim Details'!$I$28&lt;=Rates!$D$15,'Claim Details'!$I$19="No"),Rates!$D$20,IF(AND(AE215="A",'Claim Details'!$I$28&gt;=Rates!$F$14,'Claim Details'!$I$28&lt;=Rates!$F$15,'Claim Details'!$I$19="Yes"),Rates!$G$20,IF(AND(AE215="A",'Claim Details'!$I$28&gt;=Rates!$F$14,'Claim Details'!$I$28&lt;=Rates!$F$15,'Claim Details'!$I$19="No"),Rates!$F$20,IF(AND(AE215="A",'Claim Details'!$I$28&gt;=Rates!$H$14,'Claim Details'!$I$28&lt;=Rates!$H$15,'Claim Details'!$I$19="Yes"),Rates!$I$20,IF(AND(AE215="A",'Claim Details'!$I$28&gt;=Rates!$H$14,'Claim Details'!$I$28&lt;=Rates!$H$15,'Claim Details'!$I$19="No"),Rates!$H$20,IF(AND(AE215="A",'Claim Details'!$I$28&gt;=Rates!$J$14,'Claim Details'!$I$28&lt;=Rates!$J$15,'Claim Details'!$I$19="Yes"),Rates!$K$20,IF(AND(AE215="A",'Claim Details'!$I$28&gt;=Rates!$J$14,'Claim Details'!$I$28&lt;=Rates!$J$15,'Claim Details'!$I$19="No"),Rates!$J$20,IF(AND(AE215="B",'Claim Details'!$I$28&gt;=Rates!$D$14,'Claim Details'!$I$28&lt;=Rates!$D$15,'Claim Details'!$I$19="Yes"),Rates!$E$21,IF(AND(AE215="B",'Claim Details'!$I$28&gt;=Rates!$D$14,'Claim Details'!$I$28&lt;=Rates!$D$15,'Claim Details'!$I$19="No"),Rates!$D$21,IF(AND(AE215="B",'Claim Details'!$I$28&gt;=Rates!$F$14,'Claim Details'!$I$28&lt;=Rates!$F$15,'Claim Details'!$I$19="Yes"),Rates!$G$21,IF(AND(AE215="B",'Claim Details'!$I$28&gt;=Rates!$F$14,'Claim Details'!$I$28&lt;=Rates!$F$15,'Claim Details'!$I$19="No"),Rates!$F$21,IF(AND(AE215="B",'Claim Details'!$I$28&gt;=Rates!$H$14,'Claim Details'!$I$28&lt;=Rates!$H$15,'Claim Details'!$I$19="Yes"),Rates!$I$21,IF(AND(AE215="B",'Claim Details'!$I$28&gt;=Rates!$H$14,'Claim Details'!$I$28&lt;=Rates!$H$15,'Claim Details'!$I$19="No"),Rates!$H$21,IF(AND(AE215="B",'Claim Details'!$I$28&gt;=Rates!$J$14,'Claim Details'!$I$28&lt;=Rates!$J$15,'Claim Details'!$I$19="Yes"),Rates!$K$21,IF(AND(AE215="B",'Claim Details'!$I$28&gt;=Rates!$J$14,'Claim Details'!$I$28&lt;=Rates!$J$15,'Claim Details'!$I$19="No"),Rates!$J$21,"£0.00"))))))))))))))))</f>
        <v>£0.00</v>
      </c>
      <c r="BG215" s="189" t="str">
        <f>IF(AND(AE215="A",'Claim Details'!$I$28&gt;=Rates!$D$14,'Claim Details'!$I$28&lt;=Rates!$D$15,'Claim Details'!$I$19="Yes"),Rates!$E$22,IF(AND(AE215="A",'Claim Details'!$I$28&gt;=Rates!$D$14,'Claim Details'!$I$28&lt;=Rates!$D$15,'Claim Details'!$I$19="No"),Rates!$D$22,IF(AND(AE215="A",'Claim Details'!$I$28&gt;=Rates!$F$14,'Claim Details'!$I$28&lt;=Rates!$F$15,'Claim Details'!$I$19="Yes"),Rates!$G$22,IF(AND(AE215="A",'Claim Details'!$I$28&gt;=Rates!$F$14,'Claim Details'!$I$28&lt;=Rates!$F$15,'Claim Details'!$I$19="No"),Rates!$F$22,IF(AND(AE215="A",'Claim Details'!$I$28&gt;=Rates!$H$14,'Claim Details'!$I$28&lt;=Rates!$H$15,'Claim Details'!$I$19="Yes"),Rates!$I$22,IF(AND(AE215="A",'Claim Details'!$I$28&gt;=Rates!$H$14,'Claim Details'!$I$28&lt;=Rates!$H$15,'Claim Details'!$I$19="No"),Rates!$H$22,IF(AND(AE215="A",'Claim Details'!$I$28&gt;=Rates!$J$14,'Claim Details'!$I$28&lt;=Rates!$J$15,'Claim Details'!$I$19="Yes"),Rates!$K$22,IF(AND(AE215="A",'Claim Details'!$I$28&gt;=Rates!$J$14,'Claim Details'!$I$28&lt;=Rates!$J$15,'Claim Details'!$I$19="No"),Rates!$J$22,IF(AND(AE215="B",'Claim Details'!$I$28&gt;=Rates!$D$14,'Claim Details'!$I$28&lt;=Rates!$D$15,'Claim Details'!$I$19="Yes"),Rates!$E$23,IF(AND(AE215="B",'Claim Details'!$I$28&gt;=Rates!$D$14,'Claim Details'!$I$28&lt;=Rates!$D$15,'Claim Details'!$I$19="No"),Rates!$D$23,IF(AND(AE215="B",'Claim Details'!$I$28&gt;=Rates!$F$14,'Claim Details'!$I$28&lt;=Rates!$F$15,'Claim Details'!$I$19="Yes"),Rates!$G$23,IF(AND(AE215="B",'Claim Details'!$I$28&gt;=Rates!$F$14,'Claim Details'!$I$28&lt;=Rates!$F$15,'Claim Details'!$I$19="No"),Rates!$F$23,IF(AND(AE215="B",'Claim Details'!$I$28&gt;=Rates!$H$14,'Claim Details'!$I$28&lt;=Rates!$H$15,'Claim Details'!$I$19="Yes"),Rates!$I$23,IF(AND(AE215="B",'Claim Details'!$I$28&gt;=Rates!$H$14,'Claim Details'!$I$28&lt;=Rates!$H$15,'Claim Details'!$I$19="No"),Rates!$H$23,IF(AND(AE215="B",'Claim Details'!$I$28&gt;=Rates!$J$14,'Claim Details'!$I$28&lt;=Rates!$J$15,'Claim Details'!$I$19="Yes"),Rates!$K$23,IF(AND(AE215="B",'Claim Details'!$I$28&gt;=Rates!$J$14,'Claim Details'!$I$28&lt;=Rates!$J$15,'Claim Details'!$I$19="No"),Rates!$J$23,IF(AND(AE215="C",'Claim Details'!$I$28&gt;=Rates!$D$14,'Claim Details'!$I$28&lt;=Rates!$D$15,'Claim Details'!$I$19="Yes"),Rates!$E$24,IF(AND(AE215="C",'Claim Details'!$I$28&gt;=Rates!$D$14,'Claim Details'!$I$28&lt;=Rates!$D$15,'Claim Details'!$I$19="No"),Rates!$D$24,IF(AND(AE215="C",'Claim Details'!$I$28&gt;=Rates!$F$14,'Claim Details'!$I$28&lt;=Rates!$F$15,'Claim Details'!$I$19="Yes"),Rates!$G$24,IF(AND(AE215="C",'Claim Details'!$I$28&gt;=Rates!$F$14,'Claim Details'!$I$28&lt;=Rates!$F$15,'Claim Details'!$I$19="No"),Rates!$F$24,IF(AND(AE215="C",'Claim Details'!$I$28&gt;=Rates!$H$14,'Claim Details'!$I$28&lt;=Rates!$H$15,'Claim Details'!$I$19="Yes"),Rates!$I$24,IF(AND(AE215="C",'Claim Details'!$I$28&gt;=Rates!$H$14,'Claim Details'!$I$28&lt;=Rates!$H$15,'Claim Details'!$I$19="No"),Rates!$H$24,IF(AND(AE215="C",'Claim Details'!$I$28&gt;=Rates!$J$14,'Claim Details'!$I$28&lt;=Rates!$J$15,'Claim Details'!$I$19="Yes"),Rates!$K$24,IF(AND(AE215="C",'Claim Details'!$I$28&gt;=Rates!$J$14,'Claim Details'!$I$28&lt;=Rates!$J$15,'Claim Details'!$I$19="No"),Rates!$J$24,"£0.00"))))))))))))))))))))))))</f>
        <v>£0.00</v>
      </c>
      <c r="BH215" s="189" t="str">
        <f t="shared" si="58"/>
        <v>£0.00</v>
      </c>
      <c r="BI215" s="189">
        <f t="shared" si="59"/>
        <v>0</v>
      </c>
      <c r="BO215" s="202" t="str">
        <f>IF(H215="","£0.00",IF(AP215="4","£0.00",IF(AP215="5","£0.00",IF(AP215="1","£0.00",((AQ215*H215)*'Claim Details'!$F$111)/100))))</f>
        <v>£0.00</v>
      </c>
      <c r="BP215" s="202" t="str">
        <f>IF(T215="","£0.00",IF(AP215="4","£0.00",IF(AP215="5","£0.00",IF(AP215="1","£0.00",((AR215*T215)*'Claim Details'!$N$111)/100))))</f>
        <v>£0.00</v>
      </c>
      <c r="BQ215" s="202" t="str">
        <f>IF(AI215="","£0.00",IF(AP215="4","£0.00",IF(AP215="5","£0.00",IF(AP215="1","£0.00",((BI215*AI215)*'Claim Details'!$W$111)/100))))</f>
        <v>£0.00</v>
      </c>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row>
    <row r="216" spans="1:97" ht="15">
      <c r="A216" s="145"/>
      <c r="B216" s="91"/>
      <c r="C216" s="96"/>
      <c r="D216" s="97"/>
      <c r="E216" s="98"/>
      <c r="F216" s="89"/>
      <c r="G216" s="99"/>
      <c r="H216" s="100"/>
      <c r="I216" s="221" t="str">
        <f t="shared" si="49"/>
        <v>£0.00</v>
      </c>
      <c r="J216" s="101"/>
      <c r="K216" s="100"/>
      <c r="L216" s="221" t="str">
        <f t="shared" si="50"/>
        <v>£0.00</v>
      </c>
      <c r="M216" s="101"/>
      <c r="N216" s="102"/>
      <c r="O216" s="145"/>
      <c r="P216" s="77"/>
      <c r="Q216" s="87"/>
      <c r="R216" s="87"/>
      <c r="S216" s="87"/>
      <c r="T216" s="149" t="str">
        <f t="shared" si="51"/>
        <v/>
      </c>
      <c r="U216" s="87" t="str">
        <f t="shared" si="60"/>
        <v/>
      </c>
      <c r="V216" s="87"/>
      <c r="W216" s="53" t="str">
        <f t="shared" si="52"/>
        <v>£0.00</v>
      </c>
      <c r="X216" s="53"/>
      <c r="Y216" s="87"/>
      <c r="Z216" s="78"/>
      <c r="AA216" s="79"/>
      <c r="AB216" s="160"/>
      <c r="AC216" s="98"/>
      <c r="AD216" s="225"/>
      <c r="AE216" s="235" t="str">
        <f t="shared" si="53"/>
        <v/>
      </c>
      <c r="AF216" s="87" t="str">
        <f t="shared" si="54"/>
        <v/>
      </c>
      <c r="AG216" s="53"/>
      <c r="AH216" s="224"/>
      <c r="AI216" s="226" t="str">
        <f t="shared" si="46"/>
        <v/>
      </c>
      <c r="AJ216" s="236" t="str">
        <f t="shared" si="55"/>
        <v>£0.00</v>
      </c>
      <c r="AK216" s="31"/>
      <c r="AL216" s="1"/>
      <c r="AM216" s="1"/>
      <c r="AN216" s="1"/>
      <c r="AO216" s="1"/>
      <c r="AP216" s="1" t="str">
        <f t="shared" si="47"/>
        <v/>
      </c>
      <c r="AQ216" s="27">
        <f t="shared" si="48"/>
        <v>0</v>
      </c>
      <c r="AR216" s="189">
        <f t="shared" si="56"/>
        <v>0</v>
      </c>
      <c r="AS216" s="190" t="str">
        <f>IF(AND(C216="A",'Claim Details'!$E$28&gt;=Rates!$D$14,'Claim Details'!$E$28&lt;=Rates!$D$15,'Claim Details'!$E$19="Yes"),Rates!$E$17,IF(AND(C216="A",'Claim Details'!$E$28&gt;=Rates!$D$14,'Claim Details'!$E$28&lt;=Rates!$D$15,'Claim Details'!$E$19="No"),Rates!$D$17,IF(AND(C216="A",'Claim Details'!$E$28&gt;=Rates!$F$14,'Claim Details'!$E$28&lt;=Rates!$F$15,'Claim Details'!$E$19="Yes"),Rates!$G$17,IF(AND(C216="A",'Claim Details'!$E$28&gt;=Rates!$F$14,'Claim Details'!$E$28&lt;=Rates!$F$15,'Claim Details'!$E$19="No"),Rates!$F$17,IF(AND(C216="A",'Claim Details'!$E$28&gt;=Rates!$H$14,'Claim Details'!$E$28&lt;=Rates!$H$15,'Claim Details'!$E$19="Yes"),Rates!$I$17,IF(AND(C216="A",'Claim Details'!$E$28&gt;=Rates!$H$14,'Claim Details'!$E$28&lt;=Rates!$H$15,'Claim Details'!$E$19="No"),Rates!$H$17,IF(AND(C216="A",'Claim Details'!$E$28&gt;=Rates!$J$14,'Claim Details'!$E$28&lt;=Rates!$J$15,'Claim Details'!$E$19="Yes"),Rates!$K$17,IF(AND(C216="A",'Claim Details'!$E$28&gt;=Rates!$J$14,'Claim Details'!$E$28&lt;=Rates!$J$15,'Claim Details'!$E$19="No"),Rates!$J$17,IF(AND(C216="B",'Claim Details'!$E$28&gt;=Rates!$D$14,'Claim Details'!$E$28&lt;=Rates!$D$15,'Claim Details'!$E$19="Yes"),Rates!$E$18,IF(AND(C216="B",'Claim Details'!$E$28&gt;=Rates!$D$14,'Claim Details'!$E$28&lt;=Rates!$D$15,'Claim Details'!$E$19="No"),Rates!$D$18,IF(AND(C216="B",'Claim Details'!$E$28&gt;=Rates!$F$14,'Claim Details'!$E$28&lt;=Rates!$F$15,'Claim Details'!$E$19="Yes"),Rates!$G$18,IF(AND(C216="B",'Claim Details'!$E$28&gt;=Rates!$F$14,'Claim Details'!$E$28&lt;=Rates!$F$15,'Claim Details'!$E$19="No"),Rates!$F$18,IF(AND(C216="B",'Claim Details'!$E$28&gt;=Rates!$H$14,'Claim Details'!$E$28&lt;=Rates!$H$15,'Claim Details'!$E$19="Yes"),Rates!$I$18,IF(AND(C216="B",'Claim Details'!$E$28&gt;=Rates!$H$14,'Claim Details'!$E$28&lt;=Rates!$H$15,'Claim Details'!$E$19="No"),Rates!$H$18,IF(AND(C216="B",'Claim Details'!$E$28&gt;=Rates!$J$14,'Claim Details'!$E$28&lt;=Rates!$J$15,'Claim Details'!$E$19="Yes"),Rates!$K$18,IF(AND(C216="B",'Claim Details'!$E$28&gt;=Rates!$J$14,'Claim Details'!$E$28&lt;=Rates!$J$15,'Claim Details'!$E$19="No"),Rates!$J$18,IF(AND(C216="C",'Claim Details'!$E$28&gt;=Rates!$D$14,'Claim Details'!$E$28&lt;=Rates!$D$15,'Claim Details'!$E$19="Yes"),Rates!$E$19,IF(AND(C216="C",'Claim Details'!$E$28&gt;=Rates!$D$14,'Claim Details'!$E$28&lt;=Rates!$D$15,'Claim Details'!$E$19="No"),Rates!$D$19,IF(AND(C216="C",'Claim Details'!$E$28&gt;=Rates!$F$14,'Claim Details'!$E$28&lt;=Rates!$F$15,'Claim Details'!$E$19="Yes"),Rates!$G$19,IF(AND(C216="C",'Claim Details'!$E$28&gt;=Rates!$F$14,'Claim Details'!$E$28&lt;=Rates!$F$15,'Claim Details'!$E$19="No"),Rates!$F$19,IF(AND(C216="C",'Claim Details'!$E$28&gt;=Rates!$H$14,'Claim Details'!$E$28&lt;=Rates!$H$15,'Claim Details'!$E$19="Yes"),Rates!$I$19,IF(AND(C216="C",'Claim Details'!$E$28&gt;=Rates!$H$14,'Claim Details'!$E$28&lt;=Rates!$H$15,'Claim Details'!$E$19="No"),Rates!$H$19,IF(AND(C216="C",'Claim Details'!$E$28&gt;=Rates!$J$14,'Claim Details'!$E$28&lt;=Rates!$J$15,'Claim Details'!$E$19="Yes"),Rates!$K$19,IF(AND(C216="C",'Claim Details'!$E$28&gt;=Rates!$J$14,'Claim Details'!$E$28&lt;=Rates!$J$15,'Claim Details'!$E$19="No"),Rates!$J$19,"£0.00"))))))))))))))))))))))))</f>
        <v>£0.00</v>
      </c>
      <c r="AT216" s="189" t="str">
        <f>IF(AND(C216="A",'Claim Details'!$E$28&gt;=Rates!$D$14,'Claim Details'!$E$28&lt;=Rates!$D$15,'Claim Details'!$E$19="Yes"),Rates!$E$25,IF(AND(C216="A",'Claim Details'!$E$28&gt;=Rates!$D$14,'Claim Details'!$E$28&lt;=Rates!$D$15,'Claim Details'!$E$19="No"),Rates!$D$25,IF(AND(C216="A",'Claim Details'!$E$28&gt;=Rates!$F$14,'Claim Details'!$E$28&lt;=Rates!$F$15,'Claim Details'!$E$19="Yes"),Rates!$G$25,IF(AND(C216="A",'Claim Details'!$E$28&gt;=Rates!$F$14,'Claim Details'!$E$28&lt;=Rates!$F$15,'Claim Details'!$E$19="No"),Rates!$F$25,IF(AND(C216="A",'Claim Details'!$E$28&gt;=Rates!$H$14,'Claim Details'!$E$28&lt;=Rates!$H$15,'Claim Details'!$E$19="Yes"),Rates!$I$25,IF(AND(C216="A",'Claim Details'!$E$28&gt;=Rates!$H$14,'Claim Details'!$E$28&lt;=Rates!$H$15,'Claim Details'!$E$19="No"),Rates!$H$25,IF(AND(C216="A",'Claim Details'!$E$28&gt;=Rates!$J$14,'Claim Details'!$E$28&lt;=Rates!$J$15,'Claim Details'!$E$19="Yes"),Rates!$K$25,IF(AND(C216="A",'Claim Details'!$E$28&gt;=Rates!$J$14,'Claim Details'!$E$28&lt;=Rates!$J$15,'Claim Details'!$E$19="No"),Rates!$J$25,IF(AND(C216="B",'Claim Details'!$E$28&gt;=Rates!$D$14,'Claim Details'!$E$28&lt;=Rates!$D$15,'Claim Details'!$E$19="Yes"),Rates!$E$26,IF(AND(C216="B",'Claim Details'!$E$28&gt;=Rates!$D$14,'Claim Details'!$E$28&lt;=Rates!$D$15,'Claim Details'!$E$19="No"),Rates!$D$26,IF(AND(C216="B",'Claim Details'!$E$28&gt;=Rates!$F$14,'Claim Details'!$E$28&lt;=Rates!$F$15,'Claim Details'!$E$19="Yes"),Rates!$G$26,IF(AND(C216="B",'Claim Details'!$E$28&gt;=Rates!$F$14,'Claim Details'!$E$28&lt;=Rates!$F$15,'Claim Details'!$E$19="No"),Rates!$F$26,IF(AND(C216="B",'Claim Details'!$E$28&gt;=Rates!$H$14,'Claim Details'!$E$28&lt;=Rates!$H$15,'Claim Details'!$E$19="Yes"),Rates!$I$26,IF(AND(C216="B",'Claim Details'!$E$28&gt;=Rates!$H$14,'Claim Details'!$E$28&lt;=Rates!$H$15,'Claim Details'!$E$19="No"),Rates!$H$26,IF(AND(C216="B",'Claim Details'!$E$28&gt;=Rates!$J$14,'Claim Details'!$E$28&lt;=Rates!$J$15,'Claim Details'!$E$19="Yes"),Rates!$K$26,IF(AND(C216="B",'Claim Details'!$E$28&gt;=Rates!$J$14,'Claim Details'!$E$28&lt;=Rates!$J$15,'Claim Details'!$E$19="No"),Rates!$J$26,IF(AND(C216="C",'Claim Details'!$E$28&gt;=Rates!$D$14,'Claim Details'!$E$28&lt;=Rates!$D$15,'Claim Details'!$E$19="Yes"),Rates!$E$27,IF(AND(C216="C",'Claim Details'!$E$28&gt;=Rates!$D$14,'Claim Details'!$E$28&lt;=Rates!$D$15,'Claim Details'!$E$19="No"),Rates!$D$27,IF(AND(C216="C",'Claim Details'!$E$28&gt;=Rates!$F$14,'Claim Details'!$E$28&lt;=Rates!$F$15,'Claim Details'!$E$19="Yes"),Rates!$G$27,IF(AND(C216="C",'Claim Details'!$E$28&gt;=Rates!$F$14,'Claim Details'!$E$28&lt;=Rates!$F$15,'Claim Details'!$E$19="No"),Rates!$F$27,IF(AND(C216="C",'Claim Details'!$E$28&gt;=Rates!$H$14,'Claim Details'!$E$28&lt;=Rates!$H$15,'Claim Details'!$E$19="Yes"),Rates!$I$27,IF(AND(C216="C",'Claim Details'!$E$28&gt;=Rates!$H$14,'Claim Details'!$E$28&lt;=Rates!$H$15,'Claim Details'!$E$19="No"),Rates!$H$27,IF(AND(C216="C",'Claim Details'!$E$28&gt;=Rates!$J$14,'Claim Details'!$E$28&lt;=Rates!$J$15,'Claim Details'!$E$19="Yes"),Rates!$K$27,IF(AND(C216="C",'Claim Details'!$E$28&gt;=Rates!$J$14,'Claim Details'!$E$28&lt;=Rates!$J$15,'Claim Details'!$E$19="No"),Rates!$J$27,"£0.00"))))))))))))))))))))))))</f>
        <v>£0.00</v>
      </c>
      <c r="AU216" s="191" t="str">
        <f>IF(AND(C216="A",'Claim Details'!$E$28&gt;=Rates!$D$14,'Claim Details'!$E$28&lt;=Rates!$D$15,'Claim Details'!$E$19="Yes"),Rates!$E$20,IF(AND(C216="A",'Claim Details'!$E$28&gt;=Rates!$D$14,'Claim Details'!$E$28&lt;=Rates!$D$15,'Claim Details'!$E$19="No"),Rates!$D$20,IF(AND(C216="A",'Claim Details'!$E$28&gt;=Rates!$F$14,'Claim Details'!$E$28&lt;=Rates!$F$15,'Claim Details'!$E$19="Yes"),Rates!$G$20,IF(AND(C216="A",'Claim Details'!$E$28&gt;=Rates!$F$14,'Claim Details'!$E$28&lt;=Rates!$F$15,'Claim Details'!$E$19="No"),Rates!$F$20,IF(AND(C216="A",'Claim Details'!$E$28&gt;=Rates!$H$14,'Claim Details'!$E$28&lt;=Rates!$H$15,'Claim Details'!$E$19="Yes"),Rates!$I$20,IF(AND(C216="A",'Claim Details'!$E$28&gt;=Rates!$H$14,'Claim Details'!$E$28&lt;=Rates!$H$15,'Claim Details'!$E$19="No"),Rates!$H$20,IF(AND(C216="A",'Claim Details'!$E$28&gt;=Rates!$J$14,'Claim Details'!$E$28&lt;=Rates!$J$15,'Claim Details'!$E$19="Yes"),Rates!$K$20,IF(AND(C216="A",'Claim Details'!$E$28&gt;=Rates!$J$14,'Claim Details'!$E$28&lt;=Rates!$J$15,'Claim Details'!$E$19="No"),Rates!$J$20,IF(AND(C216="B",'Claim Details'!$E$28&gt;=Rates!$D$14,'Claim Details'!$E$28&lt;=Rates!$D$15,'Claim Details'!$E$19="Yes"),Rates!$E$21,IF(AND(C216="B",'Claim Details'!$E$28&gt;=Rates!$D$14,'Claim Details'!$E$28&lt;=Rates!$D$15,'Claim Details'!$E$19="No"),Rates!$D$21,IF(AND(C216="B",'Claim Details'!$E$28&gt;=Rates!$F$14,'Claim Details'!$E$28&lt;=Rates!$F$15,'Claim Details'!$E$19="Yes"),Rates!$G$21,IF(AND(C216="B",'Claim Details'!$E$28&gt;=Rates!$F$14,'Claim Details'!$E$28&lt;=Rates!$F$15,'Claim Details'!$E$19="No"),Rates!$F$21,IF(AND(C216="B",'Claim Details'!$E$28&gt;=Rates!$H$14,'Claim Details'!$E$28&lt;=Rates!$H$15,'Claim Details'!$E$19="Yes"),Rates!$I$21,IF(AND(C216="B",'Claim Details'!$E$28&gt;=Rates!$H$14,'Claim Details'!$E$28&lt;=Rates!$H$15,'Claim Details'!$E$19="No"),Rates!$H$21,IF(AND(C216="B",'Claim Details'!$E$28&gt;=Rates!$J$14,'Claim Details'!$E$28&lt;=Rates!$J$15,'Claim Details'!$E$19="Yes"),Rates!$K$21,IF(AND(C216="B",'Claim Details'!$E$28&gt;=Rates!$J$14,'Claim Details'!$E$28&lt;=Rates!$J$15,'Claim Details'!$E$19="No"),Rates!$J$21,"£0.00"))))))))))))))))</f>
        <v>£0.00</v>
      </c>
      <c r="AV216" s="191" t="str">
        <f>IF(AND(C216="A",'Claim Details'!$E$28&gt;=Rates!$D$14,'Claim Details'!$E$28&lt;=Rates!$D$15,'Claim Details'!$E$19="Yes"),Rates!$E$22,IF(AND(C216="A",'Claim Details'!$E$28&gt;=Rates!$D$14,'Claim Details'!$E$28&lt;=Rates!$D$15,'Claim Details'!$E$19="No"),Rates!$D$22,IF(AND(C216="A",'Claim Details'!$E$28&gt;=Rates!$F$14,'Claim Details'!$E$28&lt;=Rates!$F$15,'Claim Details'!$E$19="Yes"),Rates!$G$22,IF(AND(C216="A",'Claim Details'!$E$28&gt;=Rates!$F$14,'Claim Details'!$E$28&lt;=Rates!$F$15,'Claim Details'!$E$19="No"),Rates!$F$22,IF(AND(C216="A",'Claim Details'!$E$28&gt;=Rates!$H$14,'Claim Details'!$E$28&lt;=Rates!$H$15,'Claim Details'!$E$19="Yes"),Rates!$I$22,IF(AND(C216="A",'Claim Details'!$E$28&gt;=Rates!$H$14,'Claim Details'!$E$28&lt;=Rates!$H$15,'Claim Details'!$E$19="No"),Rates!$H$22,IF(AND(C216="A",'Claim Details'!$E$28&gt;=Rates!$J$14,'Claim Details'!$E$28&lt;=Rates!$J$15,'Claim Details'!$E$19="Yes"),Rates!$K$22,IF(AND(C216="A",'Claim Details'!$E$28&gt;=Rates!$J$14,'Claim Details'!$E$28&lt;=Rates!$J$15,'Claim Details'!$E$19="No"),Rates!$J$22,IF(AND(C216="B",'Claim Details'!$E$28&gt;=Rates!$D$14,'Claim Details'!$E$28&lt;=Rates!$D$15,'Claim Details'!$E$19="Yes"),Rates!$E$23,IF(AND(C216="B",'Claim Details'!$E$28&gt;=Rates!$D$14,'Claim Details'!$E$28&lt;=Rates!$D$15,'Claim Details'!$E$19="No"),Rates!$D$23,IF(AND(C216="B",'Claim Details'!$E$28&gt;=Rates!$F$14,'Claim Details'!$E$28&lt;=Rates!$F$15,'Claim Details'!$E$19="Yes"),Rates!$G$23,IF(AND(C216="B",'Claim Details'!$E$28&gt;=Rates!$F$14,'Claim Details'!$E$28&lt;=Rates!$F$15,'Claim Details'!$E$19="No"),Rates!$F$23,IF(AND(C216="B",'Claim Details'!$E$28&gt;=Rates!$H$14,'Claim Details'!$E$28&lt;=Rates!$H$15,'Claim Details'!$E$19="Yes"),Rates!$I$23,IF(AND(C216="B",'Claim Details'!$E$28&gt;=Rates!$H$14,'Claim Details'!$E$28&lt;=Rates!$H$15,'Claim Details'!$E$19="No"),Rates!$H$23,IF(AND(C216="B",'Claim Details'!$E$28&gt;=Rates!$J$14,'Claim Details'!$E$28&lt;=Rates!$J$15,'Claim Details'!$E$19="Yes"),Rates!$K$23,IF(AND(C216="B",'Claim Details'!$E$28&gt;=Rates!$J$14,'Claim Details'!$E$28&lt;=Rates!$J$15,'Claim Details'!$E$19="No"),Rates!$J$23,IF(AND(C216="C",'Claim Details'!$E$28&gt;=Rates!$D$14,'Claim Details'!$E$28&lt;=Rates!$D$15,'Claim Details'!$E$19="Yes"),Rates!$E$24,IF(AND(C216="C",'Claim Details'!$E$28&gt;=Rates!$D$14,'Claim Details'!$E$28&lt;=Rates!$D$15,'Claim Details'!$E$19="No"),Rates!$D$24,IF(AND(C216="C",'Claim Details'!$E$28&gt;=Rates!$F$14,'Claim Details'!$E$28&lt;=Rates!$F$15,'Claim Details'!$E$19="Yes"),Rates!$G$24,IF(AND(C216="C",'Claim Details'!$E$28&gt;=Rates!$F$14,'Claim Details'!$E$28&lt;=Rates!$F$15,'Claim Details'!$E$19="No"),Rates!$F$24,IF(AND(C216="C",'Claim Details'!$E$28&gt;=Rates!$H$14,'Claim Details'!$E$28&lt;=Rates!$H$15,'Claim Details'!$E$19="Yes"),Rates!$I$24,IF(AND(C216="C",'Claim Details'!$E$28&gt;=Rates!$H$14,'Claim Details'!$E$28&lt;=Rates!$H$15,'Claim Details'!$E$19="No"),Rates!$H$24,IF(AND(C216="C",'Claim Details'!$E$28&gt;=Rates!$J$14,'Claim Details'!$E$28&lt;=Rates!$J$15,'Claim Details'!$E$19="Yes"),Rates!$K$24,IF(AND(C216="C",'Claim Details'!$E$28&gt;=Rates!$J$14,'Claim Details'!$E$28&lt;=Rates!$J$15,'Claim Details'!$E$19="No"),Rates!$J$24,"£0.00"))))))))))))))))))))))))</f>
        <v>£0.00</v>
      </c>
      <c r="AW216" s="1"/>
      <c r="AX216" s="189" t="str">
        <f>IF(AND(U216="A",'Claim Details'!$I$28&gt;=Rates!$D$14,'Claim Details'!$I$28&lt;=Rates!$D$15,'Claim Details'!$I$19="Yes"),Rates!$J$17,IF(AND(U216="A",'Claim Details'!$I$28&gt;=Rates!$D$14,'Claim Details'!$I$28&lt;=Rates!$D$15,'Claim Details'!$I$19="No"),Rates!$D$17,IF(AND(U216="A",'Claim Details'!$I$28&gt;=Rates!$F$14,'Claim Details'!$I$28&lt;=Rates!$F$15,'Claim Details'!$I$19="Yes"),Rates!$G$17,IF(AND(U216="A",'Claim Details'!$I$28&gt;=Rates!$F$14,'Claim Details'!$I$28&lt;=Rates!$F$15,'Claim Details'!$I$19="No"),Rates!$F$17,IF(AND(U216="A",'Claim Details'!$I$28&gt;=Rates!$H$14,'Claim Details'!$I$28&lt;=Rates!$H$15,'Claim Details'!$I$19="Yes"),Rates!$I$17,IF(AND(U216="A",'Claim Details'!$I$28&gt;=Rates!$H$14,'Claim Details'!$I$28&lt;=Rates!$H$15,'Claim Details'!$I$19="No"),Rates!$H$17,IF(AND(U216="A",'Claim Details'!$I$28&gt;=Rates!$J$14,'Claim Details'!$I$28&lt;=Rates!$J$15,'Claim Details'!$I$19="Yes"),Rates!$K$17,IF(AND(U216="A",'Claim Details'!$I$28&gt;=Rates!$J$14,'Claim Details'!$I$28&lt;=Rates!$J$15,'Claim Details'!$I$19="No"),Rates!$J$17,IF(AND(U216="B",'Claim Details'!$I$28&gt;=Rates!$D$14,'Claim Details'!$I$28&lt;=Rates!$D$15,'Claim Details'!$I$19="Yes"),Rates!$E$18,IF(AND(U216="B",'Claim Details'!$I$28&gt;=Rates!$D$14,'Claim Details'!$I$28&lt;=Rates!$D$15,'Claim Details'!$I$19="No"),Rates!$D$18,IF(AND(U216="B",'Claim Details'!$I$28&gt;=Rates!$F$14,'Claim Details'!$I$28&lt;=Rates!$F$15,'Claim Details'!$I$19="Yes"),Rates!$G$18,IF(AND(U216="B",'Claim Details'!$I$28&gt;=Rates!$F$14,'Claim Details'!$I$28&lt;=Rates!$F$15,'Claim Details'!$I$19="No"),Rates!$F$18,IF(AND(U216="B",'Claim Details'!$I$28&gt;=Rates!$H$14,'Claim Details'!$I$28&lt;=Rates!$H$15,'Claim Details'!$I$19="Yes"),Rates!$I$18,IF(AND(U216="B",'Claim Details'!$I$28&gt;=Rates!$H$14,'Claim Details'!$I$28&lt;=Rates!$H$15,'Claim Details'!$I$19="No"),Rates!$H$18,IF(AND(U216="B",'Claim Details'!$I$28&gt;=Rates!$J$14,'Claim Details'!$I$28&lt;=Rates!$J$15,'Claim Details'!$I$19="Yes"),Rates!$K$18,IF(AND(U216="B",'Claim Details'!$I$28&gt;=Rates!$J$14,'Claim Details'!$I$28&lt;=Rates!$J$15,'Claim Details'!$I$19="No"),Rates!$J$18,IF(AND(U216="C",'Claim Details'!$I$28&gt;=Rates!$D$14,'Claim Details'!$I$28&lt;=Rates!$D$15,'Claim Details'!$I$19="Yes"),Rates!$E$19,IF(AND(U216="C",'Claim Details'!$I$28&gt;=Rates!$D$14,'Claim Details'!$I$28&lt;=Rates!$D$15,'Claim Details'!$I$19="No"),Rates!$D$19,IF(AND(U216="C",'Claim Details'!$I$28&gt;=Rates!$F$14,'Claim Details'!$I$28&lt;=Rates!$F$15,'Claim Details'!$I$19="Yes"),Rates!$G$19,IF(AND(U216="C",'Claim Details'!$I$28&gt;=Rates!$F$14,'Claim Details'!$I$28&lt;=Rates!$F$15,'Claim Details'!$I$19="No"),Rates!$F$19,IF(AND(U216="C",'Claim Details'!$I$28&gt;=Rates!$H$14,'Claim Details'!$I$28&lt;=Rates!$H$15,'Claim Details'!$I$19="Yes"),Rates!$I$19,IF(AND(U216="C",'Claim Details'!$I$28&gt;=Rates!$H$14,'Claim Details'!$I$28&lt;=Rates!$H$15,'Claim Details'!$I$19="No"),Rates!$H$19,IF(AND(U216="C",'Claim Details'!$I$28&gt;=Rates!$J$14,'Claim Details'!$I$28&lt;=Rates!$J$15,'Claim Details'!$I$19="Yes"),Rates!$K$19,IF(AND(U216="C",'Claim Details'!$I$28&gt;=Rates!$J$14,'Claim Details'!$I$28&lt;=Rates!$J$15,'Claim Details'!$I$19="No"),Rates!$J$19,"£0.00"))))))))))))))))))))))))</f>
        <v>£0.00</v>
      </c>
      <c r="AY216" s="189" t="str">
        <f>IF(AND(C216="A",'Claim Details'!$I$28&gt;=Rates!$D$14,'Claim Details'!$I$28&lt;=Rates!$D$15,'Claim Details'!$I$19="Yes"),Rates!$J$25,IF(AND(C216="A",'Claim Details'!$I$28&gt;=Rates!$D$14,'Claim Details'!$I$28&lt;=Rates!$D$15,'Claim Details'!$I$19="No"),Rates!$D$25,IF(AND(C216="A",'Claim Details'!$I$28&gt;=Rates!$F$14,'Claim Details'!$I$28&lt;=Rates!$F$15,'Claim Details'!$I$19="Yes"),Rates!$G$25,IF(AND(C216="A",'Claim Details'!$I$28&gt;=Rates!$F$14,'Claim Details'!$I$28&lt;=Rates!$F$15,'Claim Details'!$I$19="No"),Rates!$F$25,IF(AND(C216="A",'Claim Details'!$I$28&gt;=Rates!$H$14,'Claim Details'!$I$28&lt;=Rates!$H$15,'Claim Details'!$I$19="Yes"),Rates!$I$25,IF(AND(C216="A",'Claim Details'!$I$28&gt;=Rates!$H$14,'Claim Details'!$I$28&lt;=Rates!$H$15,'Claim Details'!$I$19="No"),Rates!$H$25,IF(AND(C216="A",'Claim Details'!$I$28&gt;=Rates!$J$14,'Claim Details'!$I$28&lt;=Rates!$J$15,'Claim Details'!$I$19="Yes"),Rates!$K$25,IF(AND(C216="A",'Claim Details'!$I$28&gt;=Rates!$J$14,'Claim Details'!$I$28&lt;=Rates!$J$15,'Claim Details'!$I$19="No"),Rates!$J$25,IF(AND(C216="B",'Claim Details'!$I$28&gt;=Rates!$D$14,'Claim Details'!$I$28&lt;=Rates!$D$15,'Claim Details'!$I$19="Yes"),Rates!$E$26,IF(AND(C216="B",'Claim Details'!$I$28&gt;=Rates!$D$14,'Claim Details'!$I$28&lt;=Rates!$D$15,'Claim Details'!$I$19="No"),Rates!$D$26,IF(AND(C216="B",'Claim Details'!$I$28&gt;=Rates!$F$14,'Claim Details'!$I$28&lt;=Rates!$F$15,'Claim Details'!$I$19="Yes"),Rates!$G$26,IF(AND(C216="B",'Claim Details'!$I$28&gt;=Rates!$F$14,'Claim Details'!$I$28&lt;=Rates!$F$15,'Claim Details'!$I$19="No"),Rates!$F$26,IF(AND(C216="B",'Claim Details'!$I$28&gt;=Rates!$H$14,'Claim Details'!$I$28&lt;=Rates!$H$15,'Claim Details'!$I$19="Yes"),Rates!$I$26,IF(AND(C216="B",'Claim Details'!$I$28&gt;=Rates!$H$14,'Claim Details'!$I$28&lt;=Rates!$H$15,'Claim Details'!$I$19="No"),Rates!$H$26,IF(AND(C216="B",'Claim Details'!$I$28&gt;=Rates!$J$14,'Claim Details'!$I$28&lt;=Rates!$J$15,'Claim Details'!$I$19="Yes"),Rates!$K$26,IF(AND(C216="B",'Claim Details'!$I$28&gt;=Rates!$J$14,'Claim Details'!$I$28&lt;=Rates!$J$15,'Claim Details'!$I$19="No"),Rates!$J$26,IF(AND(C216="C",'Claim Details'!$I$28&gt;=Rates!$D$14,'Claim Details'!$I$28&lt;=Rates!$D$15,'Claim Details'!$I$19="Yes"),Rates!$E$27,IF(AND(C216="C",'Claim Details'!$I$28&gt;=Rates!$D$14,'Claim Details'!$I$28&lt;=Rates!$D$15,'Claim Details'!$I$19="No"),Rates!$D$27,IF(AND(C216="C",'Claim Details'!$I$28&gt;=Rates!$F$14,'Claim Details'!$I$28&lt;=Rates!$F$15,'Claim Details'!$I$19="Yes"),Rates!$G$27,IF(AND(C216="C",'Claim Details'!$I$28&gt;=Rates!$F$14,'Claim Details'!$I$28&lt;=Rates!$F$15,'Claim Details'!$I$19="No"),Rates!$F$27,IF(AND(C216="C",'Claim Details'!$I$28&gt;=Rates!$H$14,'Claim Details'!$I$28&lt;=Rates!$H$15,'Claim Details'!$I$19="Yes"),Rates!$I$27,IF(AND(C216="C",'Claim Details'!$I$28&gt;=Rates!$H$14,'Claim Details'!$I$28&lt;=Rates!$H$15,'Claim Details'!$I$19="No"),Rates!$H$27,IF(AND(C216="C",'Claim Details'!$I$28&gt;=Rates!$J$14,'Claim Details'!$I$28&lt;=Rates!$J$15,'Claim Details'!$I$19="Yes"),Rates!$K$27,IF(AND(C216="C",'Claim Details'!$I$28&gt;=Rates!$J$14,'Claim Details'!$I$28&lt;=Rates!$J$15,'Claim Details'!$I$19="No"),Rates!$J$27,"£0.00"))))))))))))))))))))))))</f>
        <v>£0.00</v>
      </c>
      <c r="AZ216" s="189" t="str">
        <f>IF(AND(C216="A",'Claim Details'!$I$28&gt;=Rates!$D$14,'Claim Details'!$I$28&lt;=Rates!$D$15,'Claim Details'!$I$19="Yes"),Rates!$E$20,IF(AND(C216="A",'Claim Details'!$I$28&gt;=Rates!$D$14,'Claim Details'!$I$28&lt;=Rates!$D$15,'Claim Details'!$I$19="No"),Rates!$D$20,IF(AND(C216="A",'Claim Details'!$I$28&gt;=Rates!$F$14,'Claim Details'!$I$28&lt;=Rates!$F$15,'Claim Details'!$I$19="Yes"),Rates!$G$20,IF(AND(C216="A",'Claim Details'!$I$28&gt;=Rates!$F$14,'Claim Details'!$I$28&lt;=Rates!$F$15,'Claim Details'!$I$19="No"),Rates!$F$20,IF(AND(C216="A",'Claim Details'!$I$28&gt;=Rates!$H$14,'Claim Details'!$I$28&lt;=Rates!$H$15,'Claim Details'!$I$19="Yes"),Rates!$I$20,IF(AND(C216="A",'Claim Details'!$I$28&gt;=Rates!$H$14,'Claim Details'!$I$28&lt;=Rates!$H$15,'Claim Details'!$I$19="No"),Rates!$H$20,IF(AND(C216="A",'Claim Details'!$I$28&gt;=Rates!$J$14,'Claim Details'!$I$28&lt;=Rates!$J$15,'Claim Details'!$I$19="Yes"),Rates!$K$20,IF(AND(C216="A",'Claim Details'!$I$28&gt;=Rates!$J$14,'Claim Details'!$I$28&lt;=Rates!$J$15,'Claim Details'!$I$19="No"),Rates!$J$20,IF(AND(C216="B",'Claim Details'!$I$28&gt;=Rates!$D$14,'Claim Details'!$I$28&lt;=Rates!$D$15,'Claim Details'!$I$19="Yes"),Rates!$E$21,IF(AND(C216="B",'Claim Details'!$I$28&gt;=Rates!$D$14,'Claim Details'!$I$28&lt;=Rates!$D$15,'Claim Details'!$I$19="No"),Rates!$D$21,IF(AND(C216="B",'Claim Details'!$I$28&gt;=Rates!$F$14,'Claim Details'!$I$28&lt;=Rates!$F$15,'Claim Details'!$I$19="Yes"),Rates!$G$21,IF(AND(C216="B",'Claim Details'!$I$28&gt;=Rates!$F$14,'Claim Details'!$I$28&lt;=Rates!$F$15,'Claim Details'!$I$19="No"),Rates!$F$21,IF(AND(C216="B",'Claim Details'!$I$28&gt;=Rates!$H$14,'Claim Details'!$I$28&lt;=Rates!$H$15,'Claim Details'!$I$19="Yes"),Rates!$I$21,IF(AND(C216="B",'Claim Details'!$I$28&gt;=Rates!$H$14,'Claim Details'!$I$28&lt;=Rates!$H$15,'Claim Details'!$I$19="No"),Rates!$H$21,IF(AND(C216="B",'Claim Details'!$I$28&gt;=Rates!$J$14,'Claim Details'!$I$28&lt;=Rates!$J$15,'Claim Details'!$I$19="Yes"),Rates!$K$21,IF(AND(C216="B",'Claim Details'!$I$28&gt;=Rates!$J$14,'Claim Details'!$I$28&lt;=Rates!$J$15,'Claim Details'!$I$19="No"),Rates!$J$21,"£0.00"))))))))))))))))</f>
        <v>£0.00</v>
      </c>
      <c r="BA216" s="189" t="str">
        <f>IF(AND(C216="A",'Claim Details'!$I$28&gt;=Rates!$D$14,'Claim Details'!$I$28&lt;=Rates!$D$15,'Claim Details'!$I$19="Yes"),Rates!$E$22,IF(AND(C216="A",'Claim Details'!$I$28&gt;=Rates!$D$14,'Claim Details'!$I$28&lt;=Rates!$D$15,'Claim Details'!$I$19="No"),Rates!$D$22,IF(AND(C216="A",'Claim Details'!$I$28&gt;=Rates!$F$14,'Claim Details'!$I$28&lt;=Rates!$F$15,'Claim Details'!$I$19="Yes"),Rates!$G$22,IF(AND(C216="A",'Claim Details'!$I$28&gt;=Rates!$F$14,'Claim Details'!$I$28&lt;=Rates!$F$15,'Claim Details'!$I$19="No"),Rates!$F$22,IF(AND(C216="A",'Claim Details'!$I$28&gt;=Rates!$H$14,'Claim Details'!$I$28&lt;=Rates!$H$15,'Claim Details'!$I$19="Yes"),Rates!$I$22,IF(AND(C216="A",'Claim Details'!$I$28&gt;=Rates!$H$14,'Claim Details'!$I$28&lt;=Rates!$H$15,'Claim Details'!$I$19="No"),Rates!$H$22,IF(AND(C216="A",'Claim Details'!$I$28&gt;=Rates!$J$14,'Claim Details'!$I$28&lt;=Rates!$J$15,'Claim Details'!$I$19="Yes"),Rates!$K$22,IF(AND(C216="A",'Claim Details'!$I$28&gt;=Rates!$J$14,'Claim Details'!$I$28&lt;=Rates!$J$15,'Claim Details'!$I$19="No"),Rates!$J$22,IF(AND(C216="B",'Claim Details'!$I$28&gt;=Rates!$D$14,'Claim Details'!$I$28&lt;=Rates!$D$15,'Claim Details'!$I$19="Yes"),Rates!$E$23,IF(AND(C216="B",'Claim Details'!$I$28&gt;=Rates!$D$14,'Claim Details'!$I$28&lt;=Rates!$D$15,'Claim Details'!$I$19="No"),Rates!$D$23,IF(AND(C216="B",'Claim Details'!$I$28&gt;=Rates!$F$14,'Claim Details'!$I$28&lt;=Rates!$F$15,'Claim Details'!$I$19="Yes"),Rates!$G$23,IF(AND(C216="B",'Claim Details'!$I$28&gt;=Rates!$F$14,'Claim Details'!$I$28&lt;=Rates!$F$15,'Claim Details'!$I$19="No"),Rates!$F$23,IF(AND(C216="B",'Claim Details'!$I$28&gt;=Rates!$H$14,'Claim Details'!$I$28&lt;=Rates!$H$15,'Claim Details'!$I$19="Yes"),Rates!$I$23,IF(AND(C216="B",'Claim Details'!$I$28&gt;=Rates!$H$14,'Claim Details'!$I$28&lt;=Rates!$H$15,'Claim Details'!$I$19="No"),Rates!$H$23,IF(AND(C216="B",'Claim Details'!$I$28&gt;=Rates!$J$14,'Claim Details'!$I$28&lt;=Rates!$J$15,'Claim Details'!$I$19="Yes"),Rates!$K$23,IF(AND(C216="B",'Claim Details'!$I$28&gt;=Rates!$J$14,'Claim Details'!$I$28&lt;=Rates!$J$15,'Claim Details'!$I$19="No"),Rates!$J$23,IF(AND(C216="C",'Claim Details'!$I$28&gt;=Rates!$D$14,'Claim Details'!$I$28&lt;=Rates!$D$15,'Claim Details'!$I$19="Yes"),Rates!$E$24,IF(AND(C216="C",'Claim Details'!$I$28&gt;=Rates!$D$14,'Claim Details'!$I$28&lt;=Rates!$D$15,'Claim Details'!$I$19="No"),Rates!$D$24,IF(AND(C216="C",'Claim Details'!$I$28&gt;=Rates!$F$14,'Claim Details'!$I$28&lt;=Rates!$F$15,'Claim Details'!$I$19="Yes"),Rates!$G$24,IF(AND(C216="C",'Claim Details'!$I$28&gt;=Rates!$F$14,'Claim Details'!$I$28&lt;=Rates!$F$15,'Claim Details'!$I$19="No"),Rates!$F$24,IF(AND(C216="C",'Claim Details'!$I$28&gt;=Rates!$H$14,'Claim Details'!$I$28&lt;=Rates!$H$15,'Claim Details'!$I$19="Yes"),Rates!$I$24,IF(AND(C216="C",'Claim Details'!$I$28&gt;=Rates!$H$14,'Claim Details'!$I$28&lt;=Rates!$H$15,'Claim Details'!$I$19="No"),Rates!$H$24,IF(AND(C216="C",'Claim Details'!$I$28&gt;=Rates!$J$14,'Claim Details'!$I$28&lt;=Rates!$J$15,'Claim Details'!$I$19="Yes"),Rates!$K$24,IF(AND(C216="C",'Claim Details'!$I$28&gt;=Rates!$J$14,'Claim Details'!$I$28&lt;=Rates!$J$15,'Claim Details'!$I$19="No"),Rates!$J$24,"£0.00"))))))))))))))))))))))))</f>
        <v>£0.00</v>
      </c>
      <c r="BB216" s="189" t="str">
        <f t="shared" si="57"/>
        <v>£0.00</v>
      </c>
      <c r="BC216" s="1"/>
      <c r="BD216" s="189" t="str">
        <f>IF(AND(AE216="A",'Claim Details'!$I$28&gt;=Rates!$D$14,'Claim Details'!$I$28&lt;=Rates!$D$15,'Claim Details'!$I$19="Yes"),Rates!$J$17,IF(AND(AE216="A",'Claim Details'!$I$28&gt;=Rates!$D$14,'Claim Details'!$I$28&lt;=Rates!$D$15,'Claim Details'!$I$19="No"),Rates!$D$17,IF(AND(AE216="A",'Claim Details'!$I$28&gt;=Rates!$F$14,'Claim Details'!$I$28&lt;=Rates!$F$15,'Claim Details'!$I$19="Yes"),Rates!$G$17,IF(AND(AE216="A",'Claim Details'!$I$28&gt;=Rates!$F$14,'Claim Details'!$I$28&lt;=Rates!$F$15,'Claim Details'!$I$19="No"),Rates!$F$17,IF(AND(AE216="A",'Claim Details'!$I$28&gt;=Rates!$H$14,'Claim Details'!$I$28&lt;=Rates!$H$15,'Claim Details'!$I$19="Yes"),Rates!$I$17,IF(AND(AE216="A",'Claim Details'!$I$28&gt;=Rates!$H$14,'Claim Details'!$I$28&lt;=Rates!$H$15,'Claim Details'!$I$19="No"),Rates!$H$17,IF(AND(AE216="A",'Claim Details'!$I$28&gt;=Rates!$J$14,'Claim Details'!$I$28&lt;=Rates!$J$15,'Claim Details'!$I$19="Yes"),Rates!$K$17,IF(AND(AE216="A",'Claim Details'!$I$28&gt;=Rates!$J$14,'Claim Details'!$I$28&lt;=Rates!$J$15,'Claim Details'!$I$19="No"),Rates!$J$17,IF(AND(AE216="B",'Claim Details'!$I$28&gt;=Rates!$D$14,'Claim Details'!$I$28&lt;=Rates!$D$15,'Claim Details'!$I$19="Yes"),Rates!$E$18,IF(AND(AE216="B",'Claim Details'!$I$28&gt;=Rates!$D$14,'Claim Details'!$I$28&lt;=Rates!$D$15,'Claim Details'!$I$19="No"),Rates!$D$18,IF(AND(AE216="B",'Claim Details'!$I$28&gt;=Rates!$F$14,'Claim Details'!$I$28&lt;=Rates!$F$15,'Claim Details'!$I$19="Yes"),Rates!$G$18,IF(AND(AE216="B",'Claim Details'!$I$28&gt;=Rates!$F$14,'Claim Details'!$I$28&lt;=Rates!$F$15,'Claim Details'!$I$19="No"),Rates!$F$18,IF(AND(AE216="B",'Claim Details'!$I$28&gt;=Rates!$H$14,'Claim Details'!$I$28&lt;=Rates!$H$15,'Claim Details'!$I$19="Yes"),Rates!$I$18,IF(AND(AE216="B",'Claim Details'!$I$28&gt;=Rates!$H$14,'Claim Details'!$I$28&lt;=Rates!$H$15,'Claim Details'!$I$19="No"),Rates!$H$18,IF(AND(AE216="B",'Claim Details'!$I$28&gt;=Rates!$J$14,'Claim Details'!$I$28&lt;=Rates!$J$15,'Claim Details'!$I$19="Yes"),Rates!$K$18,IF(AND(AE216="B",'Claim Details'!$I$28&gt;=Rates!$J$14,'Claim Details'!$I$28&lt;=Rates!$J$15,'Claim Details'!$I$19="No"),Rates!$J$18,IF(AND(AE216="C",'Claim Details'!$I$28&gt;=Rates!$D$14,'Claim Details'!$I$28&lt;=Rates!$D$15,'Claim Details'!$I$19="Yes"),Rates!$E$19,IF(AND(AE216="C",'Claim Details'!$I$28&gt;=Rates!$D$14,'Claim Details'!$I$28&lt;=Rates!$D$15,'Claim Details'!$I$19="No"),Rates!$D$19,IF(AND(AE216="C",'Claim Details'!$I$28&gt;=Rates!$F$14,'Claim Details'!$I$28&lt;=Rates!$F$15,'Claim Details'!$I$19="Yes"),Rates!$G$19,IF(AND(AE216="C",'Claim Details'!$I$28&gt;=Rates!$F$14,'Claim Details'!$I$28&lt;=Rates!$F$15,'Claim Details'!$I$19="No"),Rates!$F$19,IF(AND(AE216="C",'Claim Details'!$I$28&gt;=Rates!$H$14,'Claim Details'!$I$28&lt;=Rates!$H$15,'Claim Details'!$I$19="Yes"),Rates!$I$19,IF(AND(AE216="C",'Claim Details'!$I$28&gt;=Rates!$H$14,'Claim Details'!$I$28&lt;=Rates!$H$15,'Claim Details'!$I$19="No"),Rates!$H$19,IF(AND(AE216="C",'Claim Details'!$I$28&gt;=Rates!$J$14,'Claim Details'!$I$28&lt;=Rates!$J$15,'Claim Details'!$I$19="Yes"),Rates!$K$19,IF(AND(AE216="C",'Claim Details'!$I$28&gt;=Rates!$J$14,'Claim Details'!$I$28&lt;=Rates!$J$15,'Claim Details'!$I$19="No"),Rates!$J$19,"£0.00"))))))))))))))))))))))))</f>
        <v>£0.00</v>
      </c>
      <c r="BE216" s="189" t="str">
        <f>IF(AND(AE216="A",'Claim Details'!$I$28&gt;=Rates!$D$14,'Claim Details'!$I$28&lt;=Rates!$D$15,'Claim Details'!$I$19="Yes"),Rates!$J$25,IF(AND(AE216="A",'Claim Details'!$I$28&gt;=Rates!$D$14,'Claim Details'!$I$28&lt;=Rates!$D$15,'Claim Details'!$I$19="No"),Rates!$D$25,IF(AND(AE216="A",'Claim Details'!$I$28&gt;=Rates!$F$14,'Claim Details'!$I$28&lt;=Rates!$F$15,'Claim Details'!$I$19="Yes"),Rates!$G$25,IF(AND(AE216="A",'Claim Details'!$I$28&gt;=Rates!$F$14,'Claim Details'!$I$28&lt;=Rates!$F$15,'Claim Details'!$I$19="No"),Rates!$F$25,IF(AND(AE216="A",'Claim Details'!$I$28&gt;=Rates!$H$14,'Claim Details'!$I$28&lt;=Rates!$H$15,'Claim Details'!$I$19="Yes"),Rates!$I$25,IF(AND(AE216="A",'Claim Details'!$I$28&gt;=Rates!$H$14,'Claim Details'!$I$28&lt;=Rates!$H$15,'Claim Details'!$I$19="No"),Rates!$H$25,IF(AND(AE216="A",'Claim Details'!$I$28&gt;=Rates!$J$14,'Claim Details'!$I$28&lt;=Rates!$J$15,'Claim Details'!$I$19="Yes"),Rates!$K$25,IF(AND(AE216="A",'Claim Details'!$I$28&gt;=Rates!$J$14,'Claim Details'!$I$28&lt;=Rates!$J$15,'Claim Details'!$I$19="No"),Rates!$J$25,IF(AND(AE216="B",'Claim Details'!$I$28&gt;=Rates!$D$14,'Claim Details'!$I$28&lt;=Rates!$D$15,'Claim Details'!$I$19="Yes"),Rates!$E$26,IF(AND(AE216="B",'Claim Details'!$I$28&gt;=Rates!$D$14,'Claim Details'!$I$28&lt;=Rates!$D$15,'Claim Details'!$I$19="No"),Rates!$D$26,IF(AND(AE216="B",'Claim Details'!$I$28&gt;=Rates!$F$14,'Claim Details'!$I$28&lt;=Rates!$F$15,'Claim Details'!$I$19="Yes"),Rates!$G$26,IF(AND(AE216="B",'Claim Details'!$I$28&gt;=Rates!$F$14,'Claim Details'!$I$28&lt;=Rates!$F$15,'Claim Details'!$I$19="No"),Rates!$F$26,IF(AND(AE216="B",'Claim Details'!$I$28&gt;=Rates!$H$14,'Claim Details'!$I$28&lt;=Rates!$H$15,'Claim Details'!$I$19="Yes"),Rates!$I$26,IF(AND(AE216="B",'Claim Details'!$I$28&gt;=Rates!$H$14,'Claim Details'!$I$28&lt;=Rates!$H$15,'Claim Details'!$I$19="No"),Rates!$H$26,IF(AND(AE216="B",'Claim Details'!$I$28&gt;=Rates!$J$14,'Claim Details'!$I$28&lt;=Rates!$J$15,'Claim Details'!$I$19="Yes"),Rates!$K$26,IF(AND(AE216="B",'Claim Details'!$I$28&gt;=Rates!$J$14,'Claim Details'!$I$28&lt;=Rates!$J$15,'Claim Details'!$I$19="No"),Rates!$J$26,IF(AND(AE216="C",'Claim Details'!$I$28&gt;=Rates!$D$14,'Claim Details'!$I$28&lt;=Rates!$D$15,'Claim Details'!$I$19="Yes"),Rates!$E$27,IF(AND(AE216="C",'Claim Details'!$I$28&gt;=Rates!$D$14,'Claim Details'!$I$28&lt;=Rates!$D$15,'Claim Details'!$I$19="No"),Rates!$D$27,IF(AND(AE216="C",'Claim Details'!$I$28&gt;=Rates!$F$14,'Claim Details'!$I$28&lt;=Rates!$F$15,'Claim Details'!$I$19="Yes"),Rates!$G$27,IF(AND(AE216="C",'Claim Details'!$I$28&gt;=Rates!$F$14,'Claim Details'!$I$28&lt;=Rates!$F$15,'Claim Details'!$I$19="No"),Rates!$F$27,IF(AND(AE216="C",'Claim Details'!$I$28&gt;=Rates!$H$14,'Claim Details'!$I$28&lt;=Rates!$H$15,'Claim Details'!$I$19="Yes"),Rates!$I$27,IF(AND(AE216="C",'Claim Details'!$I$28&gt;=Rates!$H$14,'Claim Details'!$I$28&lt;=Rates!$H$15,'Claim Details'!$I$19="No"),Rates!$H$27,IF(AND(AE216="C",'Claim Details'!$I$28&gt;=Rates!$J$14,'Claim Details'!$I$28&lt;=Rates!$J$15,'Claim Details'!$I$19="Yes"),Rates!$K$27,IF(AND(AE216="C",'Claim Details'!$I$28&gt;=Rates!$J$14,'Claim Details'!$I$28&lt;=Rates!$J$15,'Claim Details'!$I$19="No"),Rates!$J$27,"£0.00"))))))))))))))))))))))))</f>
        <v>£0.00</v>
      </c>
      <c r="BF216" s="189" t="str">
        <f>IF(AND(AE216="A",'Claim Details'!$I$28&gt;=Rates!$D$14,'Claim Details'!$I$28&lt;=Rates!$D$15,'Claim Details'!$I$19="Yes"),Rates!$E$20,IF(AND(AE216="A",'Claim Details'!$I$28&gt;=Rates!$D$14,'Claim Details'!$I$28&lt;=Rates!$D$15,'Claim Details'!$I$19="No"),Rates!$D$20,IF(AND(AE216="A",'Claim Details'!$I$28&gt;=Rates!$F$14,'Claim Details'!$I$28&lt;=Rates!$F$15,'Claim Details'!$I$19="Yes"),Rates!$G$20,IF(AND(AE216="A",'Claim Details'!$I$28&gt;=Rates!$F$14,'Claim Details'!$I$28&lt;=Rates!$F$15,'Claim Details'!$I$19="No"),Rates!$F$20,IF(AND(AE216="A",'Claim Details'!$I$28&gt;=Rates!$H$14,'Claim Details'!$I$28&lt;=Rates!$H$15,'Claim Details'!$I$19="Yes"),Rates!$I$20,IF(AND(AE216="A",'Claim Details'!$I$28&gt;=Rates!$H$14,'Claim Details'!$I$28&lt;=Rates!$H$15,'Claim Details'!$I$19="No"),Rates!$H$20,IF(AND(AE216="A",'Claim Details'!$I$28&gt;=Rates!$J$14,'Claim Details'!$I$28&lt;=Rates!$J$15,'Claim Details'!$I$19="Yes"),Rates!$K$20,IF(AND(AE216="A",'Claim Details'!$I$28&gt;=Rates!$J$14,'Claim Details'!$I$28&lt;=Rates!$J$15,'Claim Details'!$I$19="No"),Rates!$J$20,IF(AND(AE216="B",'Claim Details'!$I$28&gt;=Rates!$D$14,'Claim Details'!$I$28&lt;=Rates!$D$15,'Claim Details'!$I$19="Yes"),Rates!$E$21,IF(AND(AE216="B",'Claim Details'!$I$28&gt;=Rates!$D$14,'Claim Details'!$I$28&lt;=Rates!$D$15,'Claim Details'!$I$19="No"),Rates!$D$21,IF(AND(AE216="B",'Claim Details'!$I$28&gt;=Rates!$F$14,'Claim Details'!$I$28&lt;=Rates!$F$15,'Claim Details'!$I$19="Yes"),Rates!$G$21,IF(AND(AE216="B",'Claim Details'!$I$28&gt;=Rates!$F$14,'Claim Details'!$I$28&lt;=Rates!$F$15,'Claim Details'!$I$19="No"),Rates!$F$21,IF(AND(AE216="B",'Claim Details'!$I$28&gt;=Rates!$H$14,'Claim Details'!$I$28&lt;=Rates!$H$15,'Claim Details'!$I$19="Yes"),Rates!$I$21,IF(AND(AE216="B",'Claim Details'!$I$28&gt;=Rates!$H$14,'Claim Details'!$I$28&lt;=Rates!$H$15,'Claim Details'!$I$19="No"),Rates!$H$21,IF(AND(AE216="B",'Claim Details'!$I$28&gt;=Rates!$J$14,'Claim Details'!$I$28&lt;=Rates!$J$15,'Claim Details'!$I$19="Yes"),Rates!$K$21,IF(AND(AE216="B",'Claim Details'!$I$28&gt;=Rates!$J$14,'Claim Details'!$I$28&lt;=Rates!$J$15,'Claim Details'!$I$19="No"),Rates!$J$21,"£0.00"))))))))))))))))</f>
        <v>£0.00</v>
      </c>
      <c r="BG216" s="189" t="str">
        <f>IF(AND(AE216="A",'Claim Details'!$I$28&gt;=Rates!$D$14,'Claim Details'!$I$28&lt;=Rates!$D$15,'Claim Details'!$I$19="Yes"),Rates!$E$22,IF(AND(AE216="A",'Claim Details'!$I$28&gt;=Rates!$D$14,'Claim Details'!$I$28&lt;=Rates!$D$15,'Claim Details'!$I$19="No"),Rates!$D$22,IF(AND(AE216="A",'Claim Details'!$I$28&gt;=Rates!$F$14,'Claim Details'!$I$28&lt;=Rates!$F$15,'Claim Details'!$I$19="Yes"),Rates!$G$22,IF(AND(AE216="A",'Claim Details'!$I$28&gt;=Rates!$F$14,'Claim Details'!$I$28&lt;=Rates!$F$15,'Claim Details'!$I$19="No"),Rates!$F$22,IF(AND(AE216="A",'Claim Details'!$I$28&gt;=Rates!$H$14,'Claim Details'!$I$28&lt;=Rates!$H$15,'Claim Details'!$I$19="Yes"),Rates!$I$22,IF(AND(AE216="A",'Claim Details'!$I$28&gt;=Rates!$H$14,'Claim Details'!$I$28&lt;=Rates!$H$15,'Claim Details'!$I$19="No"),Rates!$H$22,IF(AND(AE216="A",'Claim Details'!$I$28&gt;=Rates!$J$14,'Claim Details'!$I$28&lt;=Rates!$J$15,'Claim Details'!$I$19="Yes"),Rates!$K$22,IF(AND(AE216="A",'Claim Details'!$I$28&gt;=Rates!$J$14,'Claim Details'!$I$28&lt;=Rates!$J$15,'Claim Details'!$I$19="No"),Rates!$J$22,IF(AND(AE216="B",'Claim Details'!$I$28&gt;=Rates!$D$14,'Claim Details'!$I$28&lt;=Rates!$D$15,'Claim Details'!$I$19="Yes"),Rates!$E$23,IF(AND(AE216="B",'Claim Details'!$I$28&gt;=Rates!$D$14,'Claim Details'!$I$28&lt;=Rates!$D$15,'Claim Details'!$I$19="No"),Rates!$D$23,IF(AND(AE216="B",'Claim Details'!$I$28&gt;=Rates!$F$14,'Claim Details'!$I$28&lt;=Rates!$F$15,'Claim Details'!$I$19="Yes"),Rates!$G$23,IF(AND(AE216="B",'Claim Details'!$I$28&gt;=Rates!$F$14,'Claim Details'!$I$28&lt;=Rates!$F$15,'Claim Details'!$I$19="No"),Rates!$F$23,IF(AND(AE216="B",'Claim Details'!$I$28&gt;=Rates!$H$14,'Claim Details'!$I$28&lt;=Rates!$H$15,'Claim Details'!$I$19="Yes"),Rates!$I$23,IF(AND(AE216="B",'Claim Details'!$I$28&gt;=Rates!$H$14,'Claim Details'!$I$28&lt;=Rates!$H$15,'Claim Details'!$I$19="No"),Rates!$H$23,IF(AND(AE216="B",'Claim Details'!$I$28&gt;=Rates!$J$14,'Claim Details'!$I$28&lt;=Rates!$J$15,'Claim Details'!$I$19="Yes"),Rates!$K$23,IF(AND(AE216="B",'Claim Details'!$I$28&gt;=Rates!$J$14,'Claim Details'!$I$28&lt;=Rates!$J$15,'Claim Details'!$I$19="No"),Rates!$J$23,IF(AND(AE216="C",'Claim Details'!$I$28&gt;=Rates!$D$14,'Claim Details'!$I$28&lt;=Rates!$D$15,'Claim Details'!$I$19="Yes"),Rates!$E$24,IF(AND(AE216="C",'Claim Details'!$I$28&gt;=Rates!$D$14,'Claim Details'!$I$28&lt;=Rates!$D$15,'Claim Details'!$I$19="No"),Rates!$D$24,IF(AND(AE216="C",'Claim Details'!$I$28&gt;=Rates!$F$14,'Claim Details'!$I$28&lt;=Rates!$F$15,'Claim Details'!$I$19="Yes"),Rates!$G$24,IF(AND(AE216="C",'Claim Details'!$I$28&gt;=Rates!$F$14,'Claim Details'!$I$28&lt;=Rates!$F$15,'Claim Details'!$I$19="No"),Rates!$F$24,IF(AND(AE216="C",'Claim Details'!$I$28&gt;=Rates!$H$14,'Claim Details'!$I$28&lt;=Rates!$H$15,'Claim Details'!$I$19="Yes"),Rates!$I$24,IF(AND(AE216="C",'Claim Details'!$I$28&gt;=Rates!$H$14,'Claim Details'!$I$28&lt;=Rates!$H$15,'Claim Details'!$I$19="No"),Rates!$H$24,IF(AND(AE216="C",'Claim Details'!$I$28&gt;=Rates!$J$14,'Claim Details'!$I$28&lt;=Rates!$J$15,'Claim Details'!$I$19="Yes"),Rates!$K$24,IF(AND(AE216="C",'Claim Details'!$I$28&gt;=Rates!$J$14,'Claim Details'!$I$28&lt;=Rates!$J$15,'Claim Details'!$I$19="No"),Rates!$J$24,"£0.00"))))))))))))))))))))))))</f>
        <v>£0.00</v>
      </c>
      <c r="BH216" s="189" t="str">
        <f t="shared" si="58"/>
        <v>£0.00</v>
      </c>
      <c r="BI216" s="189">
        <f t="shared" si="59"/>
        <v>0</v>
      </c>
      <c r="BO216" s="202" t="str">
        <f>IF(H216="","£0.00",IF(AP216="4","£0.00",IF(AP216="5","£0.00",IF(AP216="1","£0.00",((AQ216*H216)*'Claim Details'!$F$111)/100))))</f>
        <v>£0.00</v>
      </c>
      <c r="BP216" s="202" t="str">
        <f>IF(T216="","£0.00",IF(AP216="4","£0.00",IF(AP216="5","£0.00",IF(AP216="1","£0.00",((AR216*T216)*'Claim Details'!$N$111)/100))))</f>
        <v>£0.00</v>
      </c>
      <c r="BQ216" s="202" t="str">
        <f>IF(AI216="","£0.00",IF(AP216="4","£0.00",IF(AP216="5","£0.00",IF(AP216="1","£0.00",((BI216*AI216)*'Claim Details'!$W$111)/100))))</f>
        <v>£0.00</v>
      </c>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row>
    <row r="217" spans="1:97" ht="15">
      <c r="A217" s="145"/>
      <c r="B217" s="91"/>
      <c r="C217" s="96"/>
      <c r="D217" s="97"/>
      <c r="E217" s="98"/>
      <c r="F217" s="89"/>
      <c r="G217" s="99"/>
      <c r="H217" s="100"/>
      <c r="I217" s="221" t="str">
        <f t="shared" si="49"/>
        <v>£0.00</v>
      </c>
      <c r="J217" s="101"/>
      <c r="K217" s="100"/>
      <c r="L217" s="221" t="str">
        <f t="shared" si="50"/>
        <v>£0.00</v>
      </c>
      <c r="M217" s="101"/>
      <c r="N217" s="102"/>
      <c r="O217" s="145"/>
      <c r="P217" s="77"/>
      <c r="Q217" s="87"/>
      <c r="R217" s="87"/>
      <c r="S217" s="87"/>
      <c r="T217" s="149" t="str">
        <f t="shared" si="51"/>
        <v/>
      </c>
      <c r="U217" s="87" t="str">
        <f t="shared" si="60"/>
        <v/>
      </c>
      <c r="V217" s="87"/>
      <c r="W217" s="53" t="str">
        <f t="shared" si="52"/>
        <v>£0.00</v>
      </c>
      <c r="X217" s="53"/>
      <c r="Y217" s="87"/>
      <c r="Z217" s="78"/>
      <c r="AA217" s="79"/>
      <c r="AB217" s="160"/>
      <c r="AC217" s="98"/>
      <c r="AD217" s="225"/>
      <c r="AE217" s="235" t="str">
        <f t="shared" si="53"/>
        <v/>
      </c>
      <c r="AF217" s="87" t="str">
        <f t="shared" si="54"/>
        <v/>
      </c>
      <c r="AG217" s="53"/>
      <c r="AH217" s="224"/>
      <c r="AI217" s="226" t="str">
        <f t="shared" si="46"/>
        <v/>
      </c>
      <c r="AJ217" s="236" t="str">
        <f t="shared" si="55"/>
        <v>£0.00</v>
      </c>
      <c r="AK217" s="31"/>
      <c r="AL217" s="1"/>
      <c r="AM217" s="1"/>
      <c r="AN217" s="1"/>
      <c r="AO217" s="1"/>
      <c r="AP217" s="1" t="str">
        <f t="shared" si="47"/>
        <v/>
      </c>
      <c r="AQ217" s="27">
        <f t="shared" si="48"/>
        <v>0</v>
      </c>
      <c r="AR217" s="189">
        <f t="shared" si="56"/>
        <v>0</v>
      </c>
      <c r="AS217" s="190" t="str">
        <f>IF(AND(C217="A",'Claim Details'!$E$28&gt;=Rates!$D$14,'Claim Details'!$E$28&lt;=Rates!$D$15,'Claim Details'!$E$19="Yes"),Rates!$E$17,IF(AND(C217="A",'Claim Details'!$E$28&gt;=Rates!$D$14,'Claim Details'!$E$28&lt;=Rates!$D$15,'Claim Details'!$E$19="No"),Rates!$D$17,IF(AND(C217="A",'Claim Details'!$E$28&gt;=Rates!$F$14,'Claim Details'!$E$28&lt;=Rates!$F$15,'Claim Details'!$E$19="Yes"),Rates!$G$17,IF(AND(C217="A",'Claim Details'!$E$28&gt;=Rates!$F$14,'Claim Details'!$E$28&lt;=Rates!$F$15,'Claim Details'!$E$19="No"),Rates!$F$17,IF(AND(C217="A",'Claim Details'!$E$28&gt;=Rates!$H$14,'Claim Details'!$E$28&lt;=Rates!$H$15,'Claim Details'!$E$19="Yes"),Rates!$I$17,IF(AND(C217="A",'Claim Details'!$E$28&gt;=Rates!$H$14,'Claim Details'!$E$28&lt;=Rates!$H$15,'Claim Details'!$E$19="No"),Rates!$H$17,IF(AND(C217="A",'Claim Details'!$E$28&gt;=Rates!$J$14,'Claim Details'!$E$28&lt;=Rates!$J$15,'Claim Details'!$E$19="Yes"),Rates!$K$17,IF(AND(C217="A",'Claim Details'!$E$28&gt;=Rates!$J$14,'Claim Details'!$E$28&lt;=Rates!$J$15,'Claim Details'!$E$19="No"),Rates!$J$17,IF(AND(C217="B",'Claim Details'!$E$28&gt;=Rates!$D$14,'Claim Details'!$E$28&lt;=Rates!$D$15,'Claim Details'!$E$19="Yes"),Rates!$E$18,IF(AND(C217="B",'Claim Details'!$E$28&gt;=Rates!$D$14,'Claim Details'!$E$28&lt;=Rates!$D$15,'Claim Details'!$E$19="No"),Rates!$D$18,IF(AND(C217="B",'Claim Details'!$E$28&gt;=Rates!$F$14,'Claim Details'!$E$28&lt;=Rates!$F$15,'Claim Details'!$E$19="Yes"),Rates!$G$18,IF(AND(C217="B",'Claim Details'!$E$28&gt;=Rates!$F$14,'Claim Details'!$E$28&lt;=Rates!$F$15,'Claim Details'!$E$19="No"),Rates!$F$18,IF(AND(C217="B",'Claim Details'!$E$28&gt;=Rates!$H$14,'Claim Details'!$E$28&lt;=Rates!$H$15,'Claim Details'!$E$19="Yes"),Rates!$I$18,IF(AND(C217="B",'Claim Details'!$E$28&gt;=Rates!$H$14,'Claim Details'!$E$28&lt;=Rates!$H$15,'Claim Details'!$E$19="No"),Rates!$H$18,IF(AND(C217="B",'Claim Details'!$E$28&gt;=Rates!$J$14,'Claim Details'!$E$28&lt;=Rates!$J$15,'Claim Details'!$E$19="Yes"),Rates!$K$18,IF(AND(C217="B",'Claim Details'!$E$28&gt;=Rates!$J$14,'Claim Details'!$E$28&lt;=Rates!$J$15,'Claim Details'!$E$19="No"),Rates!$J$18,IF(AND(C217="C",'Claim Details'!$E$28&gt;=Rates!$D$14,'Claim Details'!$E$28&lt;=Rates!$D$15,'Claim Details'!$E$19="Yes"),Rates!$E$19,IF(AND(C217="C",'Claim Details'!$E$28&gt;=Rates!$D$14,'Claim Details'!$E$28&lt;=Rates!$D$15,'Claim Details'!$E$19="No"),Rates!$D$19,IF(AND(C217="C",'Claim Details'!$E$28&gt;=Rates!$F$14,'Claim Details'!$E$28&lt;=Rates!$F$15,'Claim Details'!$E$19="Yes"),Rates!$G$19,IF(AND(C217="C",'Claim Details'!$E$28&gt;=Rates!$F$14,'Claim Details'!$E$28&lt;=Rates!$F$15,'Claim Details'!$E$19="No"),Rates!$F$19,IF(AND(C217="C",'Claim Details'!$E$28&gt;=Rates!$H$14,'Claim Details'!$E$28&lt;=Rates!$H$15,'Claim Details'!$E$19="Yes"),Rates!$I$19,IF(AND(C217="C",'Claim Details'!$E$28&gt;=Rates!$H$14,'Claim Details'!$E$28&lt;=Rates!$H$15,'Claim Details'!$E$19="No"),Rates!$H$19,IF(AND(C217="C",'Claim Details'!$E$28&gt;=Rates!$J$14,'Claim Details'!$E$28&lt;=Rates!$J$15,'Claim Details'!$E$19="Yes"),Rates!$K$19,IF(AND(C217="C",'Claim Details'!$E$28&gt;=Rates!$J$14,'Claim Details'!$E$28&lt;=Rates!$J$15,'Claim Details'!$E$19="No"),Rates!$J$19,"£0.00"))))))))))))))))))))))))</f>
        <v>£0.00</v>
      </c>
      <c r="AT217" s="189" t="str">
        <f>IF(AND(C217="A",'Claim Details'!$E$28&gt;=Rates!$D$14,'Claim Details'!$E$28&lt;=Rates!$D$15,'Claim Details'!$E$19="Yes"),Rates!$E$25,IF(AND(C217="A",'Claim Details'!$E$28&gt;=Rates!$D$14,'Claim Details'!$E$28&lt;=Rates!$D$15,'Claim Details'!$E$19="No"),Rates!$D$25,IF(AND(C217="A",'Claim Details'!$E$28&gt;=Rates!$F$14,'Claim Details'!$E$28&lt;=Rates!$F$15,'Claim Details'!$E$19="Yes"),Rates!$G$25,IF(AND(C217="A",'Claim Details'!$E$28&gt;=Rates!$F$14,'Claim Details'!$E$28&lt;=Rates!$F$15,'Claim Details'!$E$19="No"),Rates!$F$25,IF(AND(C217="A",'Claim Details'!$E$28&gt;=Rates!$H$14,'Claim Details'!$E$28&lt;=Rates!$H$15,'Claim Details'!$E$19="Yes"),Rates!$I$25,IF(AND(C217="A",'Claim Details'!$E$28&gt;=Rates!$H$14,'Claim Details'!$E$28&lt;=Rates!$H$15,'Claim Details'!$E$19="No"),Rates!$H$25,IF(AND(C217="A",'Claim Details'!$E$28&gt;=Rates!$J$14,'Claim Details'!$E$28&lt;=Rates!$J$15,'Claim Details'!$E$19="Yes"),Rates!$K$25,IF(AND(C217="A",'Claim Details'!$E$28&gt;=Rates!$J$14,'Claim Details'!$E$28&lt;=Rates!$J$15,'Claim Details'!$E$19="No"),Rates!$J$25,IF(AND(C217="B",'Claim Details'!$E$28&gt;=Rates!$D$14,'Claim Details'!$E$28&lt;=Rates!$D$15,'Claim Details'!$E$19="Yes"),Rates!$E$26,IF(AND(C217="B",'Claim Details'!$E$28&gt;=Rates!$D$14,'Claim Details'!$E$28&lt;=Rates!$D$15,'Claim Details'!$E$19="No"),Rates!$D$26,IF(AND(C217="B",'Claim Details'!$E$28&gt;=Rates!$F$14,'Claim Details'!$E$28&lt;=Rates!$F$15,'Claim Details'!$E$19="Yes"),Rates!$G$26,IF(AND(C217="B",'Claim Details'!$E$28&gt;=Rates!$F$14,'Claim Details'!$E$28&lt;=Rates!$F$15,'Claim Details'!$E$19="No"),Rates!$F$26,IF(AND(C217="B",'Claim Details'!$E$28&gt;=Rates!$H$14,'Claim Details'!$E$28&lt;=Rates!$H$15,'Claim Details'!$E$19="Yes"),Rates!$I$26,IF(AND(C217="B",'Claim Details'!$E$28&gt;=Rates!$H$14,'Claim Details'!$E$28&lt;=Rates!$H$15,'Claim Details'!$E$19="No"),Rates!$H$26,IF(AND(C217="B",'Claim Details'!$E$28&gt;=Rates!$J$14,'Claim Details'!$E$28&lt;=Rates!$J$15,'Claim Details'!$E$19="Yes"),Rates!$K$26,IF(AND(C217="B",'Claim Details'!$E$28&gt;=Rates!$J$14,'Claim Details'!$E$28&lt;=Rates!$J$15,'Claim Details'!$E$19="No"),Rates!$J$26,IF(AND(C217="C",'Claim Details'!$E$28&gt;=Rates!$D$14,'Claim Details'!$E$28&lt;=Rates!$D$15,'Claim Details'!$E$19="Yes"),Rates!$E$27,IF(AND(C217="C",'Claim Details'!$E$28&gt;=Rates!$D$14,'Claim Details'!$E$28&lt;=Rates!$D$15,'Claim Details'!$E$19="No"),Rates!$D$27,IF(AND(C217="C",'Claim Details'!$E$28&gt;=Rates!$F$14,'Claim Details'!$E$28&lt;=Rates!$F$15,'Claim Details'!$E$19="Yes"),Rates!$G$27,IF(AND(C217="C",'Claim Details'!$E$28&gt;=Rates!$F$14,'Claim Details'!$E$28&lt;=Rates!$F$15,'Claim Details'!$E$19="No"),Rates!$F$27,IF(AND(C217="C",'Claim Details'!$E$28&gt;=Rates!$H$14,'Claim Details'!$E$28&lt;=Rates!$H$15,'Claim Details'!$E$19="Yes"),Rates!$I$27,IF(AND(C217="C",'Claim Details'!$E$28&gt;=Rates!$H$14,'Claim Details'!$E$28&lt;=Rates!$H$15,'Claim Details'!$E$19="No"),Rates!$H$27,IF(AND(C217="C",'Claim Details'!$E$28&gt;=Rates!$J$14,'Claim Details'!$E$28&lt;=Rates!$J$15,'Claim Details'!$E$19="Yes"),Rates!$K$27,IF(AND(C217="C",'Claim Details'!$E$28&gt;=Rates!$J$14,'Claim Details'!$E$28&lt;=Rates!$J$15,'Claim Details'!$E$19="No"),Rates!$J$27,"£0.00"))))))))))))))))))))))))</f>
        <v>£0.00</v>
      </c>
      <c r="AU217" s="191" t="str">
        <f>IF(AND(C217="A",'Claim Details'!$E$28&gt;=Rates!$D$14,'Claim Details'!$E$28&lt;=Rates!$D$15,'Claim Details'!$E$19="Yes"),Rates!$E$20,IF(AND(C217="A",'Claim Details'!$E$28&gt;=Rates!$D$14,'Claim Details'!$E$28&lt;=Rates!$D$15,'Claim Details'!$E$19="No"),Rates!$D$20,IF(AND(C217="A",'Claim Details'!$E$28&gt;=Rates!$F$14,'Claim Details'!$E$28&lt;=Rates!$F$15,'Claim Details'!$E$19="Yes"),Rates!$G$20,IF(AND(C217="A",'Claim Details'!$E$28&gt;=Rates!$F$14,'Claim Details'!$E$28&lt;=Rates!$F$15,'Claim Details'!$E$19="No"),Rates!$F$20,IF(AND(C217="A",'Claim Details'!$E$28&gt;=Rates!$H$14,'Claim Details'!$E$28&lt;=Rates!$H$15,'Claim Details'!$E$19="Yes"),Rates!$I$20,IF(AND(C217="A",'Claim Details'!$E$28&gt;=Rates!$H$14,'Claim Details'!$E$28&lt;=Rates!$H$15,'Claim Details'!$E$19="No"),Rates!$H$20,IF(AND(C217="A",'Claim Details'!$E$28&gt;=Rates!$J$14,'Claim Details'!$E$28&lt;=Rates!$J$15,'Claim Details'!$E$19="Yes"),Rates!$K$20,IF(AND(C217="A",'Claim Details'!$E$28&gt;=Rates!$J$14,'Claim Details'!$E$28&lt;=Rates!$J$15,'Claim Details'!$E$19="No"),Rates!$J$20,IF(AND(C217="B",'Claim Details'!$E$28&gt;=Rates!$D$14,'Claim Details'!$E$28&lt;=Rates!$D$15,'Claim Details'!$E$19="Yes"),Rates!$E$21,IF(AND(C217="B",'Claim Details'!$E$28&gt;=Rates!$D$14,'Claim Details'!$E$28&lt;=Rates!$D$15,'Claim Details'!$E$19="No"),Rates!$D$21,IF(AND(C217="B",'Claim Details'!$E$28&gt;=Rates!$F$14,'Claim Details'!$E$28&lt;=Rates!$F$15,'Claim Details'!$E$19="Yes"),Rates!$G$21,IF(AND(C217="B",'Claim Details'!$E$28&gt;=Rates!$F$14,'Claim Details'!$E$28&lt;=Rates!$F$15,'Claim Details'!$E$19="No"),Rates!$F$21,IF(AND(C217="B",'Claim Details'!$E$28&gt;=Rates!$H$14,'Claim Details'!$E$28&lt;=Rates!$H$15,'Claim Details'!$E$19="Yes"),Rates!$I$21,IF(AND(C217="B",'Claim Details'!$E$28&gt;=Rates!$H$14,'Claim Details'!$E$28&lt;=Rates!$H$15,'Claim Details'!$E$19="No"),Rates!$H$21,IF(AND(C217="B",'Claim Details'!$E$28&gt;=Rates!$J$14,'Claim Details'!$E$28&lt;=Rates!$J$15,'Claim Details'!$E$19="Yes"),Rates!$K$21,IF(AND(C217="B",'Claim Details'!$E$28&gt;=Rates!$J$14,'Claim Details'!$E$28&lt;=Rates!$J$15,'Claim Details'!$E$19="No"),Rates!$J$21,"£0.00"))))))))))))))))</f>
        <v>£0.00</v>
      </c>
      <c r="AV217" s="191" t="str">
        <f>IF(AND(C217="A",'Claim Details'!$E$28&gt;=Rates!$D$14,'Claim Details'!$E$28&lt;=Rates!$D$15,'Claim Details'!$E$19="Yes"),Rates!$E$22,IF(AND(C217="A",'Claim Details'!$E$28&gt;=Rates!$D$14,'Claim Details'!$E$28&lt;=Rates!$D$15,'Claim Details'!$E$19="No"),Rates!$D$22,IF(AND(C217="A",'Claim Details'!$E$28&gt;=Rates!$F$14,'Claim Details'!$E$28&lt;=Rates!$F$15,'Claim Details'!$E$19="Yes"),Rates!$G$22,IF(AND(C217="A",'Claim Details'!$E$28&gt;=Rates!$F$14,'Claim Details'!$E$28&lt;=Rates!$F$15,'Claim Details'!$E$19="No"),Rates!$F$22,IF(AND(C217="A",'Claim Details'!$E$28&gt;=Rates!$H$14,'Claim Details'!$E$28&lt;=Rates!$H$15,'Claim Details'!$E$19="Yes"),Rates!$I$22,IF(AND(C217="A",'Claim Details'!$E$28&gt;=Rates!$H$14,'Claim Details'!$E$28&lt;=Rates!$H$15,'Claim Details'!$E$19="No"),Rates!$H$22,IF(AND(C217="A",'Claim Details'!$E$28&gt;=Rates!$J$14,'Claim Details'!$E$28&lt;=Rates!$J$15,'Claim Details'!$E$19="Yes"),Rates!$K$22,IF(AND(C217="A",'Claim Details'!$E$28&gt;=Rates!$J$14,'Claim Details'!$E$28&lt;=Rates!$J$15,'Claim Details'!$E$19="No"),Rates!$J$22,IF(AND(C217="B",'Claim Details'!$E$28&gt;=Rates!$D$14,'Claim Details'!$E$28&lt;=Rates!$D$15,'Claim Details'!$E$19="Yes"),Rates!$E$23,IF(AND(C217="B",'Claim Details'!$E$28&gt;=Rates!$D$14,'Claim Details'!$E$28&lt;=Rates!$D$15,'Claim Details'!$E$19="No"),Rates!$D$23,IF(AND(C217="B",'Claim Details'!$E$28&gt;=Rates!$F$14,'Claim Details'!$E$28&lt;=Rates!$F$15,'Claim Details'!$E$19="Yes"),Rates!$G$23,IF(AND(C217="B",'Claim Details'!$E$28&gt;=Rates!$F$14,'Claim Details'!$E$28&lt;=Rates!$F$15,'Claim Details'!$E$19="No"),Rates!$F$23,IF(AND(C217="B",'Claim Details'!$E$28&gt;=Rates!$H$14,'Claim Details'!$E$28&lt;=Rates!$H$15,'Claim Details'!$E$19="Yes"),Rates!$I$23,IF(AND(C217="B",'Claim Details'!$E$28&gt;=Rates!$H$14,'Claim Details'!$E$28&lt;=Rates!$H$15,'Claim Details'!$E$19="No"),Rates!$H$23,IF(AND(C217="B",'Claim Details'!$E$28&gt;=Rates!$J$14,'Claim Details'!$E$28&lt;=Rates!$J$15,'Claim Details'!$E$19="Yes"),Rates!$K$23,IF(AND(C217="B",'Claim Details'!$E$28&gt;=Rates!$J$14,'Claim Details'!$E$28&lt;=Rates!$J$15,'Claim Details'!$E$19="No"),Rates!$J$23,IF(AND(C217="C",'Claim Details'!$E$28&gt;=Rates!$D$14,'Claim Details'!$E$28&lt;=Rates!$D$15,'Claim Details'!$E$19="Yes"),Rates!$E$24,IF(AND(C217="C",'Claim Details'!$E$28&gt;=Rates!$D$14,'Claim Details'!$E$28&lt;=Rates!$D$15,'Claim Details'!$E$19="No"),Rates!$D$24,IF(AND(C217="C",'Claim Details'!$E$28&gt;=Rates!$F$14,'Claim Details'!$E$28&lt;=Rates!$F$15,'Claim Details'!$E$19="Yes"),Rates!$G$24,IF(AND(C217="C",'Claim Details'!$E$28&gt;=Rates!$F$14,'Claim Details'!$E$28&lt;=Rates!$F$15,'Claim Details'!$E$19="No"),Rates!$F$24,IF(AND(C217="C",'Claim Details'!$E$28&gt;=Rates!$H$14,'Claim Details'!$E$28&lt;=Rates!$H$15,'Claim Details'!$E$19="Yes"),Rates!$I$24,IF(AND(C217="C",'Claim Details'!$E$28&gt;=Rates!$H$14,'Claim Details'!$E$28&lt;=Rates!$H$15,'Claim Details'!$E$19="No"),Rates!$H$24,IF(AND(C217="C",'Claim Details'!$E$28&gt;=Rates!$J$14,'Claim Details'!$E$28&lt;=Rates!$J$15,'Claim Details'!$E$19="Yes"),Rates!$K$24,IF(AND(C217="C",'Claim Details'!$E$28&gt;=Rates!$J$14,'Claim Details'!$E$28&lt;=Rates!$J$15,'Claim Details'!$E$19="No"),Rates!$J$24,"£0.00"))))))))))))))))))))))))</f>
        <v>£0.00</v>
      </c>
      <c r="AW217" s="1"/>
      <c r="AX217" s="189" t="str">
        <f>IF(AND(U217="A",'Claim Details'!$I$28&gt;=Rates!$D$14,'Claim Details'!$I$28&lt;=Rates!$D$15,'Claim Details'!$I$19="Yes"),Rates!$J$17,IF(AND(U217="A",'Claim Details'!$I$28&gt;=Rates!$D$14,'Claim Details'!$I$28&lt;=Rates!$D$15,'Claim Details'!$I$19="No"),Rates!$D$17,IF(AND(U217="A",'Claim Details'!$I$28&gt;=Rates!$F$14,'Claim Details'!$I$28&lt;=Rates!$F$15,'Claim Details'!$I$19="Yes"),Rates!$G$17,IF(AND(U217="A",'Claim Details'!$I$28&gt;=Rates!$F$14,'Claim Details'!$I$28&lt;=Rates!$F$15,'Claim Details'!$I$19="No"),Rates!$F$17,IF(AND(U217="A",'Claim Details'!$I$28&gt;=Rates!$H$14,'Claim Details'!$I$28&lt;=Rates!$H$15,'Claim Details'!$I$19="Yes"),Rates!$I$17,IF(AND(U217="A",'Claim Details'!$I$28&gt;=Rates!$H$14,'Claim Details'!$I$28&lt;=Rates!$H$15,'Claim Details'!$I$19="No"),Rates!$H$17,IF(AND(U217="A",'Claim Details'!$I$28&gt;=Rates!$J$14,'Claim Details'!$I$28&lt;=Rates!$J$15,'Claim Details'!$I$19="Yes"),Rates!$K$17,IF(AND(U217="A",'Claim Details'!$I$28&gt;=Rates!$J$14,'Claim Details'!$I$28&lt;=Rates!$J$15,'Claim Details'!$I$19="No"),Rates!$J$17,IF(AND(U217="B",'Claim Details'!$I$28&gt;=Rates!$D$14,'Claim Details'!$I$28&lt;=Rates!$D$15,'Claim Details'!$I$19="Yes"),Rates!$E$18,IF(AND(U217="B",'Claim Details'!$I$28&gt;=Rates!$D$14,'Claim Details'!$I$28&lt;=Rates!$D$15,'Claim Details'!$I$19="No"),Rates!$D$18,IF(AND(U217="B",'Claim Details'!$I$28&gt;=Rates!$F$14,'Claim Details'!$I$28&lt;=Rates!$F$15,'Claim Details'!$I$19="Yes"),Rates!$G$18,IF(AND(U217="B",'Claim Details'!$I$28&gt;=Rates!$F$14,'Claim Details'!$I$28&lt;=Rates!$F$15,'Claim Details'!$I$19="No"),Rates!$F$18,IF(AND(U217="B",'Claim Details'!$I$28&gt;=Rates!$H$14,'Claim Details'!$I$28&lt;=Rates!$H$15,'Claim Details'!$I$19="Yes"),Rates!$I$18,IF(AND(U217="B",'Claim Details'!$I$28&gt;=Rates!$H$14,'Claim Details'!$I$28&lt;=Rates!$H$15,'Claim Details'!$I$19="No"),Rates!$H$18,IF(AND(U217="B",'Claim Details'!$I$28&gt;=Rates!$J$14,'Claim Details'!$I$28&lt;=Rates!$J$15,'Claim Details'!$I$19="Yes"),Rates!$K$18,IF(AND(U217="B",'Claim Details'!$I$28&gt;=Rates!$J$14,'Claim Details'!$I$28&lt;=Rates!$J$15,'Claim Details'!$I$19="No"),Rates!$J$18,IF(AND(U217="C",'Claim Details'!$I$28&gt;=Rates!$D$14,'Claim Details'!$I$28&lt;=Rates!$D$15,'Claim Details'!$I$19="Yes"),Rates!$E$19,IF(AND(U217="C",'Claim Details'!$I$28&gt;=Rates!$D$14,'Claim Details'!$I$28&lt;=Rates!$D$15,'Claim Details'!$I$19="No"),Rates!$D$19,IF(AND(U217="C",'Claim Details'!$I$28&gt;=Rates!$F$14,'Claim Details'!$I$28&lt;=Rates!$F$15,'Claim Details'!$I$19="Yes"),Rates!$G$19,IF(AND(U217="C",'Claim Details'!$I$28&gt;=Rates!$F$14,'Claim Details'!$I$28&lt;=Rates!$F$15,'Claim Details'!$I$19="No"),Rates!$F$19,IF(AND(U217="C",'Claim Details'!$I$28&gt;=Rates!$H$14,'Claim Details'!$I$28&lt;=Rates!$H$15,'Claim Details'!$I$19="Yes"),Rates!$I$19,IF(AND(U217="C",'Claim Details'!$I$28&gt;=Rates!$H$14,'Claim Details'!$I$28&lt;=Rates!$H$15,'Claim Details'!$I$19="No"),Rates!$H$19,IF(AND(U217="C",'Claim Details'!$I$28&gt;=Rates!$J$14,'Claim Details'!$I$28&lt;=Rates!$J$15,'Claim Details'!$I$19="Yes"),Rates!$K$19,IF(AND(U217="C",'Claim Details'!$I$28&gt;=Rates!$J$14,'Claim Details'!$I$28&lt;=Rates!$J$15,'Claim Details'!$I$19="No"),Rates!$J$19,"£0.00"))))))))))))))))))))))))</f>
        <v>£0.00</v>
      </c>
      <c r="AY217" s="189" t="str">
        <f>IF(AND(C217="A",'Claim Details'!$I$28&gt;=Rates!$D$14,'Claim Details'!$I$28&lt;=Rates!$D$15,'Claim Details'!$I$19="Yes"),Rates!$J$25,IF(AND(C217="A",'Claim Details'!$I$28&gt;=Rates!$D$14,'Claim Details'!$I$28&lt;=Rates!$D$15,'Claim Details'!$I$19="No"),Rates!$D$25,IF(AND(C217="A",'Claim Details'!$I$28&gt;=Rates!$F$14,'Claim Details'!$I$28&lt;=Rates!$F$15,'Claim Details'!$I$19="Yes"),Rates!$G$25,IF(AND(C217="A",'Claim Details'!$I$28&gt;=Rates!$F$14,'Claim Details'!$I$28&lt;=Rates!$F$15,'Claim Details'!$I$19="No"),Rates!$F$25,IF(AND(C217="A",'Claim Details'!$I$28&gt;=Rates!$H$14,'Claim Details'!$I$28&lt;=Rates!$H$15,'Claim Details'!$I$19="Yes"),Rates!$I$25,IF(AND(C217="A",'Claim Details'!$I$28&gt;=Rates!$H$14,'Claim Details'!$I$28&lt;=Rates!$H$15,'Claim Details'!$I$19="No"),Rates!$H$25,IF(AND(C217="A",'Claim Details'!$I$28&gt;=Rates!$J$14,'Claim Details'!$I$28&lt;=Rates!$J$15,'Claim Details'!$I$19="Yes"),Rates!$K$25,IF(AND(C217="A",'Claim Details'!$I$28&gt;=Rates!$J$14,'Claim Details'!$I$28&lt;=Rates!$J$15,'Claim Details'!$I$19="No"),Rates!$J$25,IF(AND(C217="B",'Claim Details'!$I$28&gt;=Rates!$D$14,'Claim Details'!$I$28&lt;=Rates!$D$15,'Claim Details'!$I$19="Yes"),Rates!$E$26,IF(AND(C217="B",'Claim Details'!$I$28&gt;=Rates!$D$14,'Claim Details'!$I$28&lt;=Rates!$D$15,'Claim Details'!$I$19="No"),Rates!$D$26,IF(AND(C217="B",'Claim Details'!$I$28&gt;=Rates!$F$14,'Claim Details'!$I$28&lt;=Rates!$F$15,'Claim Details'!$I$19="Yes"),Rates!$G$26,IF(AND(C217="B",'Claim Details'!$I$28&gt;=Rates!$F$14,'Claim Details'!$I$28&lt;=Rates!$F$15,'Claim Details'!$I$19="No"),Rates!$F$26,IF(AND(C217="B",'Claim Details'!$I$28&gt;=Rates!$H$14,'Claim Details'!$I$28&lt;=Rates!$H$15,'Claim Details'!$I$19="Yes"),Rates!$I$26,IF(AND(C217="B",'Claim Details'!$I$28&gt;=Rates!$H$14,'Claim Details'!$I$28&lt;=Rates!$H$15,'Claim Details'!$I$19="No"),Rates!$H$26,IF(AND(C217="B",'Claim Details'!$I$28&gt;=Rates!$J$14,'Claim Details'!$I$28&lt;=Rates!$J$15,'Claim Details'!$I$19="Yes"),Rates!$K$26,IF(AND(C217="B",'Claim Details'!$I$28&gt;=Rates!$J$14,'Claim Details'!$I$28&lt;=Rates!$J$15,'Claim Details'!$I$19="No"),Rates!$J$26,IF(AND(C217="C",'Claim Details'!$I$28&gt;=Rates!$D$14,'Claim Details'!$I$28&lt;=Rates!$D$15,'Claim Details'!$I$19="Yes"),Rates!$E$27,IF(AND(C217="C",'Claim Details'!$I$28&gt;=Rates!$D$14,'Claim Details'!$I$28&lt;=Rates!$D$15,'Claim Details'!$I$19="No"),Rates!$D$27,IF(AND(C217="C",'Claim Details'!$I$28&gt;=Rates!$F$14,'Claim Details'!$I$28&lt;=Rates!$F$15,'Claim Details'!$I$19="Yes"),Rates!$G$27,IF(AND(C217="C",'Claim Details'!$I$28&gt;=Rates!$F$14,'Claim Details'!$I$28&lt;=Rates!$F$15,'Claim Details'!$I$19="No"),Rates!$F$27,IF(AND(C217="C",'Claim Details'!$I$28&gt;=Rates!$H$14,'Claim Details'!$I$28&lt;=Rates!$H$15,'Claim Details'!$I$19="Yes"),Rates!$I$27,IF(AND(C217="C",'Claim Details'!$I$28&gt;=Rates!$H$14,'Claim Details'!$I$28&lt;=Rates!$H$15,'Claim Details'!$I$19="No"),Rates!$H$27,IF(AND(C217="C",'Claim Details'!$I$28&gt;=Rates!$J$14,'Claim Details'!$I$28&lt;=Rates!$J$15,'Claim Details'!$I$19="Yes"),Rates!$K$27,IF(AND(C217="C",'Claim Details'!$I$28&gt;=Rates!$J$14,'Claim Details'!$I$28&lt;=Rates!$J$15,'Claim Details'!$I$19="No"),Rates!$J$27,"£0.00"))))))))))))))))))))))))</f>
        <v>£0.00</v>
      </c>
      <c r="AZ217" s="189" t="str">
        <f>IF(AND(C217="A",'Claim Details'!$I$28&gt;=Rates!$D$14,'Claim Details'!$I$28&lt;=Rates!$D$15,'Claim Details'!$I$19="Yes"),Rates!$E$20,IF(AND(C217="A",'Claim Details'!$I$28&gt;=Rates!$D$14,'Claim Details'!$I$28&lt;=Rates!$D$15,'Claim Details'!$I$19="No"),Rates!$D$20,IF(AND(C217="A",'Claim Details'!$I$28&gt;=Rates!$F$14,'Claim Details'!$I$28&lt;=Rates!$F$15,'Claim Details'!$I$19="Yes"),Rates!$G$20,IF(AND(C217="A",'Claim Details'!$I$28&gt;=Rates!$F$14,'Claim Details'!$I$28&lt;=Rates!$F$15,'Claim Details'!$I$19="No"),Rates!$F$20,IF(AND(C217="A",'Claim Details'!$I$28&gt;=Rates!$H$14,'Claim Details'!$I$28&lt;=Rates!$H$15,'Claim Details'!$I$19="Yes"),Rates!$I$20,IF(AND(C217="A",'Claim Details'!$I$28&gt;=Rates!$H$14,'Claim Details'!$I$28&lt;=Rates!$H$15,'Claim Details'!$I$19="No"),Rates!$H$20,IF(AND(C217="A",'Claim Details'!$I$28&gt;=Rates!$J$14,'Claim Details'!$I$28&lt;=Rates!$J$15,'Claim Details'!$I$19="Yes"),Rates!$K$20,IF(AND(C217="A",'Claim Details'!$I$28&gt;=Rates!$J$14,'Claim Details'!$I$28&lt;=Rates!$J$15,'Claim Details'!$I$19="No"),Rates!$J$20,IF(AND(C217="B",'Claim Details'!$I$28&gt;=Rates!$D$14,'Claim Details'!$I$28&lt;=Rates!$D$15,'Claim Details'!$I$19="Yes"),Rates!$E$21,IF(AND(C217="B",'Claim Details'!$I$28&gt;=Rates!$D$14,'Claim Details'!$I$28&lt;=Rates!$D$15,'Claim Details'!$I$19="No"),Rates!$D$21,IF(AND(C217="B",'Claim Details'!$I$28&gt;=Rates!$F$14,'Claim Details'!$I$28&lt;=Rates!$F$15,'Claim Details'!$I$19="Yes"),Rates!$G$21,IF(AND(C217="B",'Claim Details'!$I$28&gt;=Rates!$F$14,'Claim Details'!$I$28&lt;=Rates!$F$15,'Claim Details'!$I$19="No"),Rates!$F$21,IF(AND(C217="B",'Claim Details'!$I$28&gt;=Rates!$H$14,'Claim Details'!$I$28&lt;=Rates!$H$15,'Claim Details'!$I$19="Yes"),Rates!$I$21,IF(AND(C217="B",'Claim Details'!$I$28&gt;=Rates!$H$14,'Claim Details'!$I$28&lt;=Rates!$H$15,'Claim Details'!$I$19="No"),Rates!$H$21,IF(AND(C217="B",'Claim Details'!$I$28&gt;=Rates!$J$14,'Claim Details'!$I$28&lt;=Rates!$J$15,'Claim Details'!$I$19="Yes"),Rates!$K$21,IF(AND(C217="B",'Claim Details'!$I$28&gt;=Rates!$J$14,'Claim Details'!$I$28&lt;=Rates!$J$15,'Claim Details'!$I$19="No"),Rates!$J$21,"£0.00"))))))))))))))))</f>
        <v>£0.00</v>
      </c>
      <c r="BA217" s="189" t="str">
        <f>IF(AND(C217="A",'Claim Details'!$I$28&gt;=Rates!$D$14,'Claim Details'!$I$28&lt;=Rates!$D$15,'Claim Details'!$I$19="Yes"),Rates!$E$22,IF(AND(C217="A",'Claim Details'!$I$28&gt;=Rates!$D$14,'Claim Details'!$I$28&lt;=Rates!$D$15,'Claim Details'!$I$19="No"),Rates!$D$22,IF(AND(C217="A",'Claim Details'!$I$28&gt;=Rates!$F$14,'Claim Details'!$I$28&lt;=Rates!$F$15,'Claim Details'!$I$19="Yes"),Rates!$G$22,IF(AND(C217="A",'Claim Details'!$I$28&gt;=Rates!$F$14,'Claim Details'!$I$28&lt;=Rates!$F$15,'Claim Details'!$I$19="No"),Rates!$F$22,IF(AND(C217="A",'Claim Details'!$I$28&gt;=Rates!$H$14,'Claim Details'!$I$28&lt;=Rates!$H$15,'Claim Details'!$I$19="Yes"),Rates!$I$22,IF(AND(C217="A",'Claim Details'!$I$28&gt;=Rates!$H$14,'Claim Details'!$I$28&lt;=Rates!$H$15,'Claim Details'!$I$19="No"),Rates!$H$22,IF(AND(C217="A",'Claim Details'!$I$28&gt;=Rates!$J$14,'Claim Details'!$I$28&lt;=Rates!$J$15,'Claim Details'!$I$19="Yes"),Rates!$K$22,IF(AND(C217="A",'Claim Details'!$I$28&gt;=Rates!$J$14,'Claim Details'!$I$28&lt;=Rates!$J$15,'Claim Details'!$I$19="No"),Rates!$J$22,IF(AND(C217="B",'Claim Details'!$I$28&gt;=Rates!$D$14,'Claim Details'!$I$28&lt;=Rates!$D$15,'Claim Details'!$I$19="Yes"),Rates!$E$23,IF(AND(C217="B",'Claim Details'!$I$28&gt;=Rates!$D$14,'Claim Details'!$I$28&lt;=Rates!$D$15,'Claim Details'!$I$19="No"),Rates!$D$23,IF(AND(C217="B",'Claim Details'!$I$28&gt;=Rates!$F$14,'Claim Details'!$I$28&lt;=Rates!$F$15,'Claim Details'!$I$19="Yes"),Rates!$G$23,IF(AND(C217="B",'Claim Details'!$I$28&gt;=Rates!$F$14,'Claim Details'!$I$28&lt;=Rates!$F$15,'Claim Details'!$I$19="No"),Rates!$F$23,IF(AND(C217="B",'Claim Details'!$I$28&gt;=Rates!$H$14,'Claim Details'!$I$28&lt;=Rates!$H$15,'Claim Details'!$I$19="Yes"),Rates!$I$23,IF(AND(C217="B",'Claim Details'!$I$28&gt;=Rates!$H$14,'Claim Details'!$I$28&lt;=Rates!$H$15,'Claim Details'!$I$19="No"),Rates!$H$23,IF(AND(C217="B",'Claim Details'!$I$28&gt;=Rates!$J$14,'Claim Details'!$I$28&lt;=Rates!$J$15,'Claim Details'!$I$19="Yes"),Rates!$K$23,IF(AND(C217="B",'Claim Details'!$I$28&gt;=Rates!$J$14,'Claim Details'!$I$28&lt;=Rates!$J$15,'Claim Details'!$I$19="No"),Rates!$J$23,IF(AND(C217="C",'Claim Details'!$I$28&gt;=Rates!$D$14,'Claim Details'!$I$28&lt;=Rates!$D$15,'Claim Details'!$I$19="Yes"),Rates!$E$24,IF(AND(C217="C",'Claim Details'!$I$28&gt;=Rates!$D$14,'Claim Details'!$I$28&lt;=Rates!$D$15,'Claim Details'!$I$19="No"),Rates!$D$24,IF(AND(C217="C",'Claim Details'!$I$28&gt;=Rates!$F$14,'Claim Details'!$I$28&lt;=Rates!$F$15,'Claim Details'!$I$19="Yes"),Rates!$G$24,IF(AND(C217="C",'Claim Details'!$I$28&gt;=Rates!$F$14,'Claim Details'!$I$28&lt;=Rates!$F$15,'Claim Details'!$I$19="No"),Rates!$F$24,IF(AND(C217="C",'Claim Details'!$I$28&gt;=Rates!$H$14,'Claim Details'!$I$28&lt;=Rates!$H$15,'Claim Details'!$I$19="Yes"),Rates!$I$24,IF(AND(C217="C",'Claim Details'!$I$28&gt;=Rates!$H$14,'Claim Details'!$I$28&lt;=Rates!$H$15,'Claim Details'!$I$19="No"),Rates!$H$24,IF(AND(C217="C",'Claim Details'!$I$28&gt;=Rates!$J$14,'Claim Details'!$I$28&lt;=Rates!$J$15,'Claim Details'!$I$19="Yes"),Rates!$K$24,IF(AND(C217="C",'Claim Details'!$I$28&gt;=Rates!$J$14,'Claim Details'!$I$28&lt;=Rates!$J$15,'Claim Details'!$I$19="No"),Rates!$J$24,"£0.00"))))))))))))))))))))))))</f>
        <v>£0.00</v>
      </c>
      <c r="BB217" s="189" t="str">
        <f t="shared" si="57"/>
        <v>£0.00</v>
      </c>
      <c r="BC217" s="1"/>
      <c r="BD217" s="189" t="str">
        <f>IF(AND(AE217="A",'Claim Details'!$I$28&gt;=Rates!$D$14,'Claim Details'!$I$28&lt;=Rates!$D$15,'Claim Details'!$I$19="Yes"),Rates!$J$17,IF(AND(AE217="A",'Claim Details'!$I$28&gt;=Rates!$D$14,'Claim Details'!$I$28&lt;=Rates!$D$15,'Claim Details'!$I$19="No"),Rates!$D$17,IF(AND(AE217="A",'Claim Details'!$I$28&gt;=Rates!$F$14,'Claim Details'!$I$28&lt;=Rates!$F$15,'Claim Details'!$I$19="Yes"),Rates!$G$17,IF(AND(AE217="A",'Claim Details'!$I$28&gt;=Rates!$F$14,'Claim Details'!$I$28&lt;=Rates!$F$15,'Claim Details'!$I$19="No"),Rates!$F$17,IF(AND(AE217="A",'Claim Details'!$I$28&gt;=Rates!$H$14,'Claim Details'!$I$28&lt;=Rates!$H$15,'Claim Details'!$I$19="Yes"),Rates!$I$17,IF(AND(AE217="A",'Claim Details'!$I$28&gt;=Rates!$H$14,'Claim Details'!$I$28&lt;=Rates!$H$15,'Claim Details'!$I$19="No"),Rates!$H$17,IF(AND(AE217="A",'Claim Details'!$I$28&gt;=Rates!$J$14,'Claim Details'!$I$28&lt;=Rates!$J$15,'Claim Details'!$I$19="Yes"),Rates!$K$17,IF(AND(AE217="A",'Claim Details'!$I$28&gt;=Rates!$J$14,'Claim Details'!$I$28&lt;=Rates!$J$15,'Claim Details'!$I$19="No"),Rates!$J$17,IF(AND(AE217="B",'Claim Details'!$I$28&gt;=Rates!$D$14,'Claim Details'!$I$28&lt;=Rates!$D$15,'Claim Details'!$I$19="Yes"),Rates!$E$18,IF(AND(AE217="B",'Claim Details'!$I$28&gt;=Rates!$D$14,'Claim Details'!$I$28&lt;=Rates!$D$15,'Claim Details'!$I$19="No"),Rates!$D$18,IF(AND(AE217="B",'Claim Details'!$I$28&gt;=Rates!$F$14,'Claim Details'!$I$28&lt;=Rates!$F$15,'Claim Details'!$I$19="Yes"),Rates!$G$18,IF(AND(AE217="B",'Claim Details'!$I$28&gt;=Rates!$F$14,'Claim Details'!$I$28&lt;=Rates!$F$15,'Claim Details'!$I$19="No"),Rates!$F$18,IF(AND(AE217="B",'Claim Details'!$I$28&gt;=Rates!$H$14,'Claim Details'!$I$28&lt;=Rates!$H$15,'Claim Details'!$I$19="Yes"),Rates!$I$18,IF(AND(AE217="B",'Claim Details'!$I$28&gt;=Rates!$H$14,'Claim Details'!$I$28&lt;=Rates!$H$15,'Claim Details'!$I$19="No"),Rates!$H$18,IF(AND(AE217="B",'Claim Details'!$I$28&gt;=Rates!$J$14,'Claim Details'!$I$28&lt;=Rates!$J$15,'Claim Details'!$I$19="Yes"),Rates!$K$18,IF(AND(AE217="B",'Claim Details'!$I$28&gt;=Rates!$J$14,'Claim Details'!$I$28&lt;=Rates!$J$15,'Claim Details'!$I$19="No"),Rates!$J$18,IF(AND(AE217="C",'Claim Details'!$I$28&gt;=Rates!$D$14,'Claim Details'!$I$28&lt;=Rates!$D$15,'Claim Details'!$I$19="Yes"),Rates!$E$19,IF(AND(AE217="C",'Claim Details'!$I$28&gt;=Rates!$D$14,'Claim Details'!$I$28&lt;=Rates!$D$15,'Claim Details'!$I$19="No"),Rates!$D$19,IF(AND(AE217="C",'Claim Details'!$I$28&gt;=Rates!$F$14,'Claim Details'!$I$28&lt;=Rates!$F$15,'Claim Details'!$I$19="Yes"),Rates!$G$19,IF(AND(AE217="C",'Claim Details'!$I$28&gt;=Rates!$F$14,'Claim Details'!$I$28&lt;=Rates!$F$15,'Claim Details'!$I$19="No"),Rates!$F$19,IF(AND(AE217="C",'Claim Details'!$I$28&gt;=Rates!$H$14,'Claim Details'!$I$28&lt;=Rates!$H$15,'Claim Details'!$I$19="Yes"),Rates!$I$19,IF(AND(AE217="C",'Claim Details'!$I$28&gt;=Rates!$H$14,'Claim Details'!$I$28&lt;=Rates!$H$15,'Claim Details'!$I$19="No"),Rates!$H$19,IF(AND(AE217="C",'Claim Details'!$I$28&gt;=Rates!$J$14,'Claim Details'!$I$28&lt;=Rates!$J$15,'Claim Details'!$I$19="Yes"),Rates!$K$19,IF(AND(AE217="C",'Claim Details'!$I$28&gt;=Rates!$J$14,'Claim Details'!$I$28&lt;=Rates!$J$15,'Claim Details'!$I$19="No"),Rates!$J$19,"£0.00"))))))))))))))))))))))))</f>
        <v>£0.00</v>
      </c>
      <c r="BE217" s="189" t="str">
        <f>IF(AND(AE217="A",'Claim Details'!$I$28&gt;=Rates!$D$14,'Claim Details'!$I$28&lt;=Rates!$D$15,'Claim Details'!$I$19="Yes"),Rates!$J$25,IF(AND(AE217="A",'Claim Details'!$I$28&gt;=Rates!$D$14,'Claim Details'!$I$28&lt;=Rates!$D$15,'Claim Details'!$I$19="No"),Rates!$D$25,IF(AND(AE217="A",'Claim Details'!$I$28&gt;=Rates!$F$14,'Claim Details'!$I$28&lt;=Rates!$F$15,'Claim Details'!$I$19="Yes"),Rates!$G$25,IF(AND(AE217="A",'Claim Details'!$I$28&gt;=Rates!$F$14,'Claim Details'!$I$28&lt;=Rates!$F$15,'Claim Details'!$I$19="No"),Rates!$F$25,IF(AND(AE217="A",'Claim Details'!$I$28&gt;=Rates!$H$14,'Claim Details'!$I$28&lt;=Rates!$H$15,'Claim Details'!$I$19="Yes"),Rates!$I$25,IF(AND(AE217="A",'Claim Details'!$I$28&gt;=Rates!$H$14,'Claim Details'!$I$28&lt;=Rates!$H$15,'Claim Details'!$I$19="No"),Rates!$H$25,IF(AND(AE217="A",'Claim Details'!$I$28&gt;=Rates!$J$14,'Claim Details'!$I$28&lt;=Rates!$J$15,'Claim Details'!$I$19="Yes"),Rates!$K$25,IF(AND(AE217="A",'Claim Details'!$I$28&gt;=Rates!$J$14,'Claim Details'!$I$28&lt;=Rates!$J$15,'Claim Details'!$I$19="No"),Rates!$J$25,IF(AND(AE217="B",'Claim Details'!$I$28&gt;=Rates!$D$14,'Claim Details'!$I$28&lt;=Rates!$D$15,'Claim Details'!$I$19="Yes"),Rates!$E$26,IF(AND(AE217="B",'Claim Details'!$I$28&gt;=Rates!$D$14,'Claim Details'!$I$28&lt;=Rates!$D$15,'Claim Details'!$I$19="No"),Rates!$D$26,IF(AND(AE217="B",'Claim Details'!$I$28&gt;=Rates!$F$14,'Claim Details'!$I$28&lt;=Rates!$F$15,'Claim Details'!$I$19="Yes"),Rates!$G$26,IF(AND(AE217="B",'Claim Details'!$I$28&gt;=Rates!$F$14,'Claim Details'!$I$28&lt;=Rates!$F$15,'Claim Details'!$I$19="No"),Rates!$F$26,IF(AND(AE217="B",'Claim Details'!$I$28&gt;=Rates!$H$14,'Claim Details'!$I$28&lt;=Rates!$H$15,'Claim Details'!$I$19="Yes"),Rates!$I$26,IF(AND(AE217="B",'Claim Details'!$I$28&gt;=Rates!$H$14,'Claim Details'!$I$28&lt;=Rates!$H$15,'Claim Details'!$I$19="No"),Rates!$H$26,IF(AND(AE217="B",'Claim Details'!$I$28&gt;=Rates!$J$14,'Claim Details'!$I$28&lt;=Rates!$J$15,'Claim Details'!$I$19="Yes"),Rates!$K$26,IF(AND(AE217="B",'Claim Details'!$I$28&gt;=Rates!$J$14,'Claim Details'!$I$28&lt;=Rates!$J$15,'Claim Details'!$I$19="No"),Rates!$J$26,IF(AND(AE217="C",'Claim Details'!$I$28&gt;=Rates!$D$14,'Claim Details'!$I$28&lt;=Rates!$D$15,'Claim Details'!$I$19="Yes"),Rates!$E$27,IF(AND(AE217="C",'Claim Details'!$I$28&gt;=Rates!$D$14,'Claim Details'!$I$28&lt;=Rates!$D$15,'Claim Details'!$I$19="No"),Rates!$D$27,IF(AND(AE217="C",'Claim Details'!$I$28&gt;=Rates!$F$14,'Claim Details'!$I$28&lt;=Rates!$F$15,'Claim Details'!$I$19="Yes"),Rates!$G$27,IF(AND(AE217="C",'Claim Details'!$I$28&gt;=Rates!$F$14,'Claim Details'!$I$28&lt;=Rates!$F$15,'Claim Details'!$I$19="No"),Rates!$F$27,IF(AND(AE217="C",'Claim Details'!$I$28&gt;=Rates!$H$14,'Claim Details'!$I$28&lt;=Rates!$H$15,'Claim Details'!$I$19="Yes"),Rates!$I$27,IF(AND(AE217="C",'Claim Details'!$I$28&gt;=Rates!$H$14,'Claim Details'!$I$28&lt;=Rates!$H$15,'Claim Details'!$I$19="No"),Rates!$H$27,IF(AND(AE217="C",'Claim Details'!$I$28&gt;=Rates!$J$14,'Claim Details'!$I$28&lt;=Rates!$J$15,'Claim Details'!$I$19="Yes"),Rates!$K$27,IF(AND(AE217="C",'Claim Details'!$I$28&gt;=Rates!$J$14,'Claim Details'!$I$28&lt;=Rates!$J$15,'Claim Details'!$I$19="No"),Rates!$J$27,"£0.00"))))))))))))))))))))))))</f>
        <v>£0.00</v>
      </c>
      <c r="BF217" s="189" t="str">
        <f>IF(AND(AE217="A",'Claim Details'!$I$28&gt;=Rates!$D$14,'Claim Details'!$I$28&lt;=Rates!$D$15,'Claim Details'!$I$19="Yes"),Rates!$E$20,IF(AND(AE217="A",'Claim Details'!$I$28&gt;=Rates!$D$14,'Claim Details'!$I$28&lt;=Rates!$D$15,'Claim Details'!$I$19="No"),Rates!$D$20,IF(AND(AE217="A",'Claim Details'!$I$28&gt;=Rates!$F$14,'Claim Details'!$I$28&lt;=Rates!$F$15,'Claim Details'!$I$19="Yes"),Rates!$G$20,IF(AND(AE217="A",'Claim Details'!$I$28&gt;=Rates!$F$14,'Claim Details'!$I$28&lt;=Rates!$F$15,'Claim Details'!$I$19="No"),Rates!$F$20,IF(AND(AE217="A",'Claim Details'!$I$28&gt;=Rates!$H$14,'Claim Details'!$I$28&lt;=Rates!$H$15,'Claim Details'!$I$19="Yes"),Rates!$I$20,IF(AND(AE217="A",'Claim Details'!$I$28&gt;=Rates!$H$14,'Claim Details'!$I$28&lt;=Rates!$H$15,'Claim Details'!$I$19="No"),Rates!$H$20,IF(AND(AE217="A",'Claim Details'!$I$28&gt;=Rates!$J$14,'Claim Details'!$I$28&lt;=Rates!$J$15,'Claim Details'!$I$19="Yes"),Rates!$K$20,IF(AND(AE217="A",'Claim Details'!$I$28&gt;=Rates!$J$14,'Claim Details'!$I$28&lt;=Rates!$J$15,'Claim Details'!$I$19="No"),Rates!$J$20,IF(AND(AE217="B",'Claim Details'!$I$28&gt;=Rates!$D$14,'Claim Details'!$I$28&lt;=Rates!$D$15,'Claim Details'!$I$19="Yes"),Rates!$E$21,IF(AND(AE217="B",'Claim Details'!$I$28&gt;=Rates!$D$14,'Claim Details'!$I$28&lt;=Rates!$D$15,'Claim Details'!$I$19="No"),Rates!$D$21,IF(AND(AE217="B",'Claim Details'!$I$28&gt;=Rates!$F$14,'Claim Details'!$I$28&lt;=Rates!$F$15,'Claim Details'!$I$19="Yes"),Rates!$G$21,IF(AND(AE217="B",'Claim Details'!$I$28&gt;=Rates!$F$14,'Claim Details'!$I$28&lt;=Rates!$F$15,'Claim Details'!$I$19="No"),Rates!$F$21,IF(AND(AE217="B",'Claim Details'!$I$28&gt;=Rates!$H$14,'Claim Details'!$I$28&lt;=Rates!$H$15,'Claim Details'!$I$19="Yes"),Rates!$I$21,IF(AND(AE217="B",'Claim Details'!$I$28&gt;=Rates!$H$14,'Claim Details'!$I$28&lt;=Rates!$H$15,'Claim Details'!$I$19="No"),Rates!$H$21,IF(AND(AE217="B",'Claim Details'!$I$28&gt;=Rates!$J$14,'Claim Details'!$I$28&lt;=Rates!$J$15,'Claim Details'!$I$19="Yes"),Rates!$K$21,IF(AND(AE217="B",'Claim Details'!$I$28&gt;=Rates!$J$14,'Claim Details'!$I$28&lt;=Rates!$J$15,'Claim Details'!$I$19="No"),Rates!$J$21,"£0.00"))))))))))))))))</f>
        <v>£0.00</v>
      </c>
      <c r="BG217" s="189" t="str">
        <f>IF(AND(AE217="A",'Claim Details'!$I$28&gt;=Rates!$D$14,'Claim Details'!$I$28&lt;=Rates!$D$15,'Claim Details'!$I$19="Yes"),Rates!$E$22,IF(AND(AE217="A",'Claim Details'!$I$28&gt;=Rates!$D$14,'Claim Details'!$I$28&lt;=Rates!$D$15,'Claim Details'!$I$19="No"),Rates!$D$22,IF(AND(AE217="A",'Claim Details'!$I$28&gt;=Rates!$F$14,'Claim Details'!$I$28&lt;=Rates!$F$15,'Claim Details'!$I$19="Yes"),Rates!$G$22,IF(AND(AE217="A",'Claim Details'!$I$28&gt;=Rates!$F$14,'Claim Details'!$I$28&lt;=Rates!$F$15,'Claim Details'!$I$19="No"),Rates!$F$22,IF(AND(AE217="A",'Claim Details'!$I$28&gt;=Rates!$H$14,'Claim Details'!$I$28&lt;=Rates!$H$15,'Claim Details'!$I$19="Yes"),Rates!$I$22,IF(AND(AE217="A",'Claim Details'!$I$28&gt;=Rates!$H$14,'Claim Details'!$I$28&lt;=Rates!$H$15,'Claim Details'!$I$19="No"),Rates!$H$22,IF(AND(AE217="A",'Claim Details'!$I$28&gt;=Rates!$J$14,'Claim Details'!$I$28&lt;=Rates!$J$15,'Claim Details'!$I$19="Yes"),Rates!$K$22,IF(AND(AE217="A",'Claim Details'!$I$28&gt;=Rates!$J$14,'Claim Details'!$I$28&lt;=Rates!$J$15,'Claim Details'!$I$19="No"),Rates!$J$22,IF(AND(AE217="B",'Claim Details'!$I$28&gt;=Rates!$D$14,'Claim Details'!$I$28&lt;=Rates!$D$15,'Claim Details'!$I$19="Yes"),Rates!$E$23,IF(AND(AE217="B",'Claim Details'!$I$28&gt;=Rates!$D$14,'Claim Details'!$I$28&lt;=Rates!$D$15,'Claim Details'!$I$19="No"),Rates!$D$23,IF(AND(AE217="B",'Claim Details'!$I$28&gt;=Rates!$F$14,'Claim Details'!$I$28&lt;=Rates!$F$15,'Claim Details'!$I$19="Yes"),Rates!$G$23,IF(AND(AE217="B",'Claim Details'!$I$28&gt;=Rates!$F$14,'Claim Details'!$I$28&lt;=Rates!$F$15,'Claim Details'!$I$19="No"),Rates!$F$23,IF(AND(AE217="B",'Claim Details'!$I$28&gt;=Rates!$H$14,'Claim Details'!$I$28&lt;=Rates!$H$15,'Claim Details'!$I$19="Yes"),Rates!$I$23,IF(AND(AE217="B",'Claim Details'!$I$28&gt;=Rates!$H$14,'Claim Details'!$I$28&lt;=Rates!$H$15,'Claim Details'!$I$19="No"),Rates!$H$23,IF(AND(AE217="B",'Claim Details'!$I$28&gt;=Rates!$J$14,'Claim Details'!$I$28&lt;=Rates!$J$15,'Claim Details'!$I$19="Yes"),Rates!$K$23,IF(AND(AE217="B",'Claim Details'!$I$28&gt;=Rates!$J$14,'Claim Details'!$I$28&lt;=Rates!$J$15,'Claim Details'!$I$19="No"),Rates!$J$23,IF(AND(AE217="C",'Claim Details'!$I$28&gt;=Rates!$D$14,'Claim Details'!$I$28&lt;=Rates!$D$15,'Claim Details'!$I$19="Yes"),Rates!$E$24,IF(AND(AE217="C",'Claim Details'!$I$28&gt;=Rates!$D$14,'Claim Details'!$I$28&lt;=Rates!$D$15,'Claim Details'!$I$19="No"),Rates!$D$24,IF(AND(AE217="C",'Claim Details'!$I$28&gt;=Rates!$F$14,'Claim Details'!$I$28&lt;=Rates!$F$15,'Claim Details'!$I$19="Yes"),Rates!$G$24,IF(AND(AE217="C",'Claim Details'!$I$28&gt;=Rates!$F$14,'Claim Details'!$I$28&lt;=Rates!$F$15,'Claim Details'!$I$19="No"),Rates!$F$24,IF(AND(AE217="C",'Claim Details'!$I$28&gt;=Rates!$H$14,'Claim Details'!$I$28&lt;=Rates!$H$15,'Claim Details'!$I$19="Yes"),Rates!$I$24,IF(AND(AE217="C",'Claim Details'!$I$28&gt;=Rates!$H$14,'Claim Details'!$I$28&lt;=Rates!$H$15,'Claim Details'!$I$19="No"),Rates!$H$24,IF(AND(AE217="C",'Claim Details'!$I$28&gt;=Rates!$J$14,'Claim Details'!$I$28&lt;=Rates!$J$15,'Claim Details'!$I$19="Yes"),Rates!$K$24,IF(AND(AE217="C",'Claim Details'!$I$28&gt;=Rates!$J$14,'Claim Details'!$I$28&lt;=Rates!$J$15,'Claim Details'!$I$19="No"),Rates!$J$24,"£0.00"))))))))))))))))))))))))</f>
        <v>£0.00</v>
      </c>
      <c r="BH217" s="189" t="str">
        <f t="shared" si="58"/>
        <v>£0.00</v>
      </c>
      <c r="BI217" s="189">
        <f t="shared" si="59"/>
        <v>0</v>
      </c>
      <c r="BO217" s="202" t="str">
        <f>IF(H217="","£0.00",IF(AP217="4","£0.00",IF(AP217="5","£0.00",IF(AP217="1","£0.00",((AQ217*H217)*'Claim Details'!$F$111)/100))))</f>
        <v>£0.00</v>
      </c>
      <c r="BP217" s="202" t="str">
        <f>IF(T217="","£0.00",IF(AP217="4","£0.00",IF(AP217="5","£0.00",IF(AP217="1","£0.00",((AR217*T217)*'Claim Details'!$N$111)/100))))</f>
        <v>£0.00</v>
      </c>
      <c r="BQ217" s="202" t="str">
        <f>IF(AI217="","£0.00",IF(AP217="4","£0.00",IF(AP217="5","£0.00",IF(AP217="1","£0.00",((BI217*AI217)*'Claim Details'!$W$111)/100))))</f>
        <v>£0.00</v>
      </c>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row>
    <row r="218" spans="1:97" ht="15">
      <c r="A218" s="145"/>
      <c r="B218" s="91"/>
      <c r="C218" s="96"/>
      <c r="D218" s="97"/>
      <c r="E218" s="98"/>
      <c r="F218" s="89"/>
      <c r="G218" s="99"/>
      <c r="H218" s="100"/>
      <c r="I218" s="221" t="str">
        <f t="shared" si="49"/>
        <v>£0.00</v>
      </c>
      <c r="J218" s="101"/>
      <c r="K218" s="100"/>
      <c r="L218" s="221" t="str">
        <f t="shared" si="50"/>
        <v>£0.00</v>
      </c>
      <c r="M218" s="101"/>
      <c r="N218" s="102"/>
      <c r="O218" s="145"/>
      <c r="P218" s="77"/>
      <c r="Q218" s="87"/>
      <c r="R218" s="87"/>
      <c r="S218" s="87"/>
      <c r="T218" s="149" t="str">
        <f t="shared" si="51"/>
        <v/>
      </c>
      <c r="U218" s="87" t="str">
        <f t="shared" si="60"/>
        <v/>
      </c>
      <c r="V218" s="87"/>
      <c r="W218" s="53" t="str">
        <f t="shared" si="52"/>
        <v>£0.00</v>
      </c>
      <c r="X218" s="53"/>
      <c r="Y218" s="87"/>
      <c r="Z218" s="78"/>
      <c r="AA218" s="79"/>
      <c r="AB218" s="160"/>
      <c r="AC218" s="98"/>
      <c r="AD218" s="225"/>
      <c r="AE218" s="235" t="str">
        <f t="shared" si="53"/>
        <v/>
      </c>
      <c r="AF218" s="87" t="str">
        <f t="shared" si="54"/>
        <v/>
      </c>
      <c r="AG218" s="53"/>
      <c r="AH218" s="224"/>
      <c r="AI218" s="226" t="str">
        <f t="shared" si="46"/>
        <v/>
      </c>
      <c r="AJ218" s="236" t="str">
        <f t="shared" si="55"/>
        <v>£0.00</v>
      </c>
      <c r="AK218" s="31"/>
      <c r="AL218" s="1"/>
      <c r="AM218" s="1"/>
      <c r="AN218" s="1"/>
      <c r="AO218" s="1"/>
      <c r="AP218" s="1" t="str">
        <f t="shared" si="47"/>
        <v/>
      </c>
      <c r="AQ218" s="27">
        <f t="shared" si="48"/>
        <v>0</v>
      </c>
      <c r="AR218" s="189">
        <f t="shared" si="56"/>
        <v>0</v>
      </c>
      <c r="AS218" s="190" t="str">
        <f>IF(AND(C218="A",'Claim Details'!$E$28&gt;=Rates!$D$14,'Claim Details'!$E$28&lt;=Rates!$D$15,'Claim Details'!$E$19="Yes"),Rates!$E$17,IF(AND(C218="A",'Claim Details'!$E$28&gt;=Rates!$D$14,'Claim Details'!$E$28&lt;=Rates!$D$15,'Claim Details'!$E$19="No"),Rates!$D$17,IF(AND(C218="A",'Claim Details'!$E$28&gt;=Rates!$F$14,'Claim Details'!$E$28&lt;=Rates!$F$15,'Claim Details'!$E$19="Yes"),Rates!$G$17,IF(AND(C218="A",'Claim Details'!$E$28&gt;=Rates!$F$14,'Claim Details'!$E$28&lt;=Rates!$F$15,'Claim Details'!$E$19="No"),Rates!$F$17,IF(AND(C218="A",'Claim Details'!$E$28&gt;=Rates!$H$14,'Claim Details'!$E$28&lt;=Rates!$H$15,'Claim Details'!$E$19="Yes"),Rates!$I$17,IF(AND(C218="A",'Claim Details'!$E$28&gt;=Rates!$H$14,'Claim Details'!$E$28&lt;=Rates!$H$15,'Claim Details'!$E$19="No"),Rates!$H$17,IF(AND(C218="A",'Claim Details'!$E$28&gt;=Rates!$J$14,'Claim Details'!$E$28&lt;=Rates!$J$15,'Claim Details'!$E$19="Yes"),Rates!$K$17,IF(AND(C218="A",'Claim Details'!$E$28&gt;=Rates!$J$14,'Claim Details'!$E$28&lt;=Rates!$J$15,'Claim Details'!$E$19="No"),Rates!$J$17,IF(AND(C218="B",'Claim Details'!$E$28&gt;=Rates!$D$14,'Claim Details'!$E$28&lt;=Rates!$D$15,'Claim Details'!$E$19="Yes"),Rates!$E$18,IF(AND(C218="B",'Claim Details'!$E$28&gt;=Rates!$D$14,'Claim Details'!$E$28&lt;=Rates!$D$15,'Claim Details'!$E$19="No"),Rates!$D$18,IF(AND(C218="B",'Claim Details'!$E$28&gt;=Rates!$F$14,'Claim Details'!$E$28&lt;=Rates!$F$15,'Claim Details'!$E$19="Yes"),Rates!$G$18,IF(AND(C218="B",'Claim Details'!$E$28&gt;=Rates!$F$14,'Claim Details'!$E$28&lt;=Rates!$F$15,'Claim Details'!$E$19="No"),Rates!$F$18,IF(AND(C218="B",'Claim Details'!$E$28&gt;=Rates!$H$14,'Claim Details'!$E$28&lt;=Rates!$H$15,'Claim Details'!$E$19="Yes"),Rates!$I$18,IF(AND(C218="B",'Claim Details'!$E$28&gt;=Rates!$H$14,'Claim Details'!$E$28&lt;=Rates!$H$15,'Claim Details'!$E$19="No"),Rates!$H$18,IF(AND(C218="B",'Claim Details'!$E$28&gt;=Rates!$J$14,'Claim Details'!$E$28&lt;=Rates!$J$15,'Claim Details'!$E$19="Yes"),Rates!$K$18,IF(AND(C218="B",'Claim Details'!$E$28&gt;=Rates!$J$14,'Claim Details'!$E$28&lt;=Rates!$J$15,'Claim Details'!$E$19="No"),Rates!$J$18,IF(AND(C218="C",'Claim Details'!$E$28&gt;=Rates!$D$14,'Claim Details'!$E$28&lt;=Rates!$D$15,'Claim Details'!$E$19="Yes"),Rates!$E$19,IF(AND(C218="C",'Claim Details'!$E$28&gt;=Rates!$D$14,'Claim Details'!$E$28&lt;=Rates!$D$15,'Claim Details'!$E$19="No"),Rates!$D$19,IF(AND(C218="C",'Claim Details'!$E$28&gt;=Rates!$F$14,'Claim Details'!$E$28&lt;=Rates!$F$15,'Claim Details'!$E$19="Yes"),Rates!$G$19,IF(AND(C218="C",'Claim Details'!$E$28&gt;=Rates!$F$14,'Claim Details'!$E$28&lt;=Rates!$F$15,'Claim Details'!$E$19="No"),Rates!$F$19,IF(AND(C218="C",'Claim Details'!$E$28&gt;=Rates!$H$14,'Claim Details'!$E$28&lt;=Rates!$H$15,'Claim Details'!$E$19="Yes"),Rates!$I$19,IF(AND(C218="C",'Claim Details'!$E$28&gt;=Rates!$H$14,'Claim Details'!$E$28&lt;=Rates!$H$15,'Claim Details'!$E$19="No"),Rates!$H$19,IF(AND(C218="C",'Claim Details'!$E$28&gt;=Rates!$J$14,'Claim Details'!$E$28&lt;=Rates!$J$15,'Claim Details'!$E$19="Yes"),Rates!$K$19,IF(AND(C218="C",'Claim Details'!$E$28&gt;=Rates!$J$14,'Claim Details'!$E$28&lt;=Rates!$J$15,'Claim Details'!$E$19="No"),Rates!$J$19,"£0.00"))))))))))))))))))))))))</f>
        <v>£0.00</v>
      </c>
      <c r="AT218" s="189" t="str">
        <f>IF(AND(C218="A",'Claim Details'!$E$28&gt;=Rates!$D$14,'Claim Details'!$E$28&lt;=Rates!$D$15,'Claim Details'!$E$19="Yes"),Rates!$E$25,IF(AND(C218="A",'Claim Details'!$E$28&gt;=Rates!$D$14,'Claim Details'!$E$28&lt;=Rates!$D$15,'Claim Details'!$E$19="No"),Rates!$D$25,IF(AND(C218="A",'Claim Details'!$E$28&gt;=Rates!$F$14,'Claim Details'!$E$28&lt;=Rates!$F$15,'Claim Details'!$E$19="Yes"),Rates!$G$25,IF(AND(C218="A",'Claim Details'!$E$28&gt;=Rates!$F$14,'Claim Details'!$E$28&lt;=Rates!$F$15,'Claim Details'!$E$19="No"),Rates!$F$25,IF(AND(C218="A",'Claim Details'!$E$28&gt;=Rates!$H$14,'Claim Details'!$E$28&lt;=Rates!$H$15,'Claim Details'!$E$19="Yes"),Rates!$I$25,IF(AND(C218="A",'Claim Details'!$E$28&gt;=Rates!$H$14,'Claim Details'!$E$28&lt;=Rates!$H$15,'Claim Details'!$E$19="No"),Rates!$H$25,IF(AND(C218="A",'Claim Details'!$E$28&gt;=Rates!$J$14,'Claim Details'!$E$28&lt;=Rates!$J$15,'Claim Details'!$E$19="Yes"),Rates!$K$25,IF(AND(C218="A",'Claim Details'!$E$28&gt;=Rates!$J$14,'Claim Details'!$E$28&lt;=Rates!$J$15,'Claim Details'!$E$19="No"),Rates!$J$25,IF(AND(C218="B",'Claim Details'!$E$28&gt;=Rates!$D$14,'Claim Details'!$E$28&lt;=Rates!$D$15,'Claim Details'!$E$19="Yes"),Rates!$E$26,IF(AND(C218="B",'Claim Details'!$E$28&gt;=Rates!$D$14,'Claim Details'!$E$28&lt;=Rates!$D$15,'Claim Details'!$E$19="No"),Rates!$D$26,IF(AND(C218="B",'Claim Details'!$E$28&gt;=Rates!$F$14,'Claim Details'!$E$28&lt;=Rates!$F$15,'Claim Details'!$E$19="Yes"),Rates!$G$26,IF(AND(C218="B",'Claim Details'!$E$28&gt;=Rates!$F$14,'Claim Details'!$E$28&lt;=Rates!$F$15,'Claim Details'!$E$19="No"),Rates!$F$26,IF(AND(C218="B",'Claim Details'!$E$28&gt;=Rates!$H$14,'Claim Details'!$E$28&lt;=Rates!$H$15,'Claim Details'!$E$19="Yes"),Rates!$I$26,IF(AND(C218="B",'Claim Details'!$E$28&gt;=Rates!$H$14,'Claim Details'!$E$28&lt;=Rates!$H$15,'Claim Details'!$E$19="No"),Rates!$H$26,IF(AND(C218="B",'Claim Details'!$E$28&gt;=Rates!$J$14,'Claim Details'!$E$28&lt;=Rates!$J$15,'Claim Details'!$E$19="Yes"),Rates!$K$26,IF(AND(C218="B",'Claim Details'!$E$28&gt;=Rates!$J$14,'Claim Details'!$E$28&lt;=Rates!$J$15,'Claim Details'!$E$19="No"),Rates!$J$26,IF(AND(C218="C",'Claim Details'!$E$28&gt;=Rates!$D$14,'Claim Details'!$E$28&lt;=Rates!$D$15,'Claim Details'!$E$19="Yes"),Rates!$E$27,IF(AND(C218="C",'Claim Details'!$E$28&gt;=Rates!$D$14,'Claim Details'!$E$28&lt;=Rates!$D$15,'Claim Details'!$E$19="No"),Rates!$D$27,IF(AND(C218="C",'Claim Details'!$E$28&gt;=Rates!$F$14,'Claim Details'!$E$28&lt;=Rates!$F$15,'Claim Details'!$E$19="Yes"),Rates!$G$27,IF(AND(C218="C",'Claim Details'!$E$28&gt;=Rates!$F$14,'Claim Details'!$E$28&lt;=Rates!$F$15,'Claim Details'!$E$19="No"),Rates!$F$27,IF(AND(C218="C",'Claim Details'!$E$28&gt;=Rates!$H$14,'Claim Details'!$E$28&lt;=Rates!$H$15,'Claim Details'!$E$19="Yes"),Rates!$I$27,IF(AND(C218="C",'Claim Details'!$E$28&gt;=Rates!$H$14,'Claim Details'!$E$28&lt;=Rates!$H$15,'Claim Details'!$E$19="No"),Rates!$H$27,IF(AND(C218="C",'Claim Details'!$E$28&gt;=Rates!$J$14,'Claim Details'!$E$28&lt;=Rates!$J$15,'Claim Details'!$E$19="Yes"),Rates!$K$27,IF(AND(C218="C",'Claim Details'!$E$28&gt;=Rates!$J$14,'Claim Details'!$E$28&lt;=Rates!$J$15,'Claim Details'!$E$19="No"),Rates!$J$27,"£0.00"))))))))))))))))))))))))</f>
        <v>£0.00</v>
      </c>
      <c r="AU218" s="191" t="str">
        <f>IF(AND(C218="A",'Claim Details'!$E$28&gt;=Rates!$D$14,'Claim Details'!$E$28&lt;=Rates!$D$15,'Claim Details'!$E$19="Yes"),Rates!$E$20,IF(AND(C218="A",'Claim Details'!$E$28&gt;=Rates!$D$14,'Claim Details'!$E$28&lt;=Rates!$D$15,'Claim Details'!$E$19="No"),Rates!$D$20,IF(AND(C218="A",'Claim Details'!$E$28&gt;=Rates!$F$14,'Claim Details'!$E$28&lt;=Rates!$F$15,'Claim Details'!$E$19="Yes"),Rates!$G$20,IF(AND(C218="A",'Claim Details'!$E$28&gt;=Rates!$F$14,'Claim Details'!$E$28&lt;=Rates!$F$15,'Claim Details'!$E$19="No"),Rates!$F$20,IF(AND(C218="A",'Claim Details'!$E$28&gt;=Rates!$H$14,'Claim Details'!$E$28&lt;=Rates!$H$15,'Claim Details'!$E$19="Yes"),Rates!$I$20,IF(AND(C218="A",'Claim Details'!$E$28&gt;=Rates!$H$14,'Claim Details'!$E$28&lt;=Rates!$H$15,'Claim Details'!$E$19="No"),Rates!$H$20,IF(AND(C218="A",'Claim Details'!$E$28&gt;=Rates!$J$14,'Claim Details'!$E$28&lt;=Rates!$J$15,'Claim Details'!$E$19="Yes"),Rates!$K$20,IF(AND(C218="A",'Claim Details'!$E$28&gt;=Rates!$J$14,'Claim Details'!$E$28&lt;=Rates!$J$15,'Claim Details'!$E$19="No"),Rates!$J$20,IF(AND(C218="B",'Claim Details'!$E$28&gt;=Rates!$D$14,'Claim Details'!$E$28&lt;=Rates!$D$15,'Claim Details'!$E$19="Yes"),Rates!$E$21,IF(AND(C218="B",'Claim Details'!$E$28&gt;=Rates!$D$14,'Claim Details'!$E$28&lt;=Rates!$D$15,'Claim Details'!$E$19="No"),Rates!$D$21,IF(AND(C218="B",'Claim Details'!$E$28&gt;=Rates!$F$14,'Claim Details'!$E$28&lt;=Rates!$F$15,'Claim Details'!$E$19="Yes"),Rates!$G$21,IF(AND(C218="B",'Claim Details'!$E$28&gt;=Rates!$F$14,'Claim Details'!$E$28&lt;=Rates!$F$15,'Claim Details'!$E$19="No"),Rates!$F$21,IF(AND(C218="B",'Claim Details'!$E$28&gt;=Rates!$H$14,'Claim Details'!$E$28&lt;=Rates!$H$15,'Claim Details'!$E$19="Yes"),Rates!$I$21,IF(AND(C218="B",'Claim Details'!$E$28&gt;=Rates!$H$14,'Claim Details'!$E$28&lt;=Rates!$H$15,'Claim Details'!$E$19="No"),Rates!$H$21,IF(AND(C218="B",'Claim Details'!$E$28&gt;=Rates!$J$14,'Claim Details'!$E$28&lt;=Rates!$J$15,'Claim Details'!$E$19="Yes"),Rates!$K$21,IF(AND(C218="B",'Claim Details'!$E$28&gt;=Rates!$J$14,'Claim Details'!$E$28&lt;=Rates!$J$15,'Claim Details'!$E$19="No"),Rates!$J$21,"£0.00"))))))))))))))))</f>
        <v>£0.00</v>
      </c>
      <c r="AV218" s="191" t="str">
        <f>IF(AND(C218="A",'Claim Details'!$E$28&gt;=Rates!$D$14,'Claim Details'!$E$28&lt;=Rates!$D$15,'Claim Details'!$E$19="Yes"),Rates!$E$22,IF(AND(C218="A",'Claim Details'!$E$28&gt;=Rates!$D$14,'Claim Details'!$E$28&lt;=Rates!$D$15,'Claim Details'!$E$19="No"),Rates!$D$22,IF(AND(C218="A",'Claim Details'!$E$28&gt;=Rates!$F$14,'Claim Details'!$E$28&lt;=Rates!$F$15,'Claim Details'!$E$19="Yes"),Rates!$G$22,IF(AND(C218="A",'Claim Details'!$E$28&gt;=Rates!$F$14,'Claim Details'!$E$28&lt;=Rates!$F$15,'Claim Details'!$E$19="No"),Rates!$F$22,IF(AND(C218="A",'Claim Details'!$E$28&gt;=Rates!$H$14,'Claim Details'!$E$28&lt;=Rates!$H$15,'Claim Details'!$E$19="Yes"),Rates!$I$22,IF(AND(C218="A",'Claim Details'!$E$28&gt;=Rates!$H$14,'Claim Details'!$E$28&lt;=Rates!$H$15,'Claim Details'!$E$19="No"),Rates!$H$22,IF(AND(C218="A",'Claim Details'!$E$28&gt;=Rates!$J$14,'Claim Details'!$E$28&lt;=Rates!$J$15,'Claim Details'!$E$19="Yes"),Rates!$K$22,IF(AND(C218="A",'Claim Details'!$E$28&gt;=Rates!$J$14,'Claim Details'!$E$28&lt;=Rates!$J$15,'Claim Details'!$E$19="No"),Rates!$J$22,IF(AND(C218="B",'Claim Details'!$E$28&gt;=Rates!$D$14,'Claim Details'!$E$28&lt;=Rates!$D$15,'Claim Details'!$E$19="Yes"),Rates!$E$23,IF(AND(C218="B",'Claim Details'!$E$28&gt;=Rates!$D$14,'Claim Details'!$E$28&lt;=Rates!$D$15,'Claim Details'!$E$19="No"),Rates!$D$23,IF(AND(C218="B",'Claim Details'!$E$28&gt;=Rates!$F$14,'Claim Details'!$E$28&lt;=Rates!$F$15,'Claim Details'!$E$19="Yes"),Rates!$G$23,IF(AND(C218="B",'Claim Details'!$E$28&gt;=Rates!$F$14,'Claim Details'!$E$28&lt;=Rates!$F$15,'Claim Details'!$E$19="No"),Rates!$F$23,IF(AND(C218="B",'Claim Details'!$E$28&gt;=Rates!$H$14,'Claim Details'!$E$28&lt;=Rates!$H$15,'Claim Details'!$E$19="Yes"),Rates!$I$23,IF(AND(C218="B",'Claim Details'!$E$28&gt;=Rates!$H$14,'Claim Details'!$E$28&lt;=Rates!$H$15,'Claim Details'!$E$19="No"),Rates!$H$23,IF(AND(C218="B",'Claim Details'!$E$28&gt;=Rates!$J$14,'Claim Details'!$E$28&lt;=Rates!$J$15,'Claim Details'!$E$19="Yes"),Rates!$K$23,IF(AND(C218="B",'Claim Details'!$E$28&gt;=Rates!$J$14,'Claim Details'!$E$28&lt;=Rates!$J$15,'Claim Details'!$E$19="No"),Rates!$J$23,IF(AND(C218="C",'Claim Details'!$E$28&gt;=Rates!$D$14,'Claim Details'!$E$28&lt;=Rates!$D$15,'Claim Details'!$E$19="Yes"),Rates!$E$24,IF(AND(C218="C",'Claim Details'!$E$28&gt;=Rates!$D$14,'Claim Details'!$E$28&lt;=Rates!$D$15,'Claim Details'!$E$19="No"),Rates!$D$24,IF(AND(C218="C",'Claim Details'!$E$28&gt;=Rates!$F$14,'Claim Details'!$E$28&lt;=Rates!$F$15,'Claim Details'!$E$19="Yes"),Rates!$G$24,IF(AND(C218="C",'Claim Details'!$E$28&gt;=Rates!$F$14,'Claim Details'!$E$28&lt;=Rates!$F$15,'Claim Details'!$E$19="No"),Rates!$F$24,IF(AND(C218="C",'Claim Details'!$E$28&gt;=Rates!$H$14,'Claim Details'!$E$28&lt;=Rates!$H$15,'Claim Details'!$E$19="Yes"),Rates!$I$24,IF(AND(C218="C",'Claim Details'!$E$28&gt;=Rates!$H$14,'Claim Details'!$E$28&lt;=Rates!$H$15,'Claim Details'!$E$19="No"),Rates!$H$24,IF(AND(C218="C",'Claim Details'!$E$28&gt;=Rates!$J$14,'Claim Details'!$E$28&lt;=Rates!$J$15,'Claim Details'!$E$19="Yes"),Rates!$K$24,IF(AND(C218="C",'Claim Details'!$E$28&gt;=Rates!$J$14,'Claim Details'!$E$28&lt;=Rates!$J$15,'Claim Details'!$E$19="No"),Rates!$J$24,"£0.00"))))))))))))))))))))))))</f>
        <v>£0.00</v>
      </c>
      <c r="AW218" s="1"/>
      <c r="AX218" s="189" t="str">
        <f>IF(AND(U218="A",'Claim Details'!$I$28&gt;=Rates!$D$14,'Claim Details'!$I$28&lt;=Rates!$D$15,'Claim Details'!$I$19="Yes"),Rates!$J$17,IF(AND(U218="A",'Claim Details'!$I$28&gt;=Rates!$D$14,'Claim Details'!$I$28&lt;=Rates!$D$15,'Claim Details'!$I$19="No"),Rates!$D$17,IF(AND(U218="A",'Claim Details'!$I$28&gt;=Rates!$F$14,'Claim Details'!$I$28&lt;=Rates!$F$15,'Claim Details'!$I$19="Yes"),Rates!$G$17,IF(AND(U218="A",'Claim Details'!$I$28&gt;=Rates!$F$14,'Claim Details'!$I$28&lt;=Rates!$F$15,'Claim Details'!$I$19="No"),Rates!$F$17,IF(AND(U218="A",'Claim Details'!$I$28&gt;=Rates!$H$14,'Claim Details'!$I$28&lt;=Rates!$H$15,'Claim Details'!$I$19="Yes"),Rates!$I$17,IF(AND(U218="A",'Claim Details'!$I$28&gt;=Rates!$H$14,'Claim Details'!$I$28&lt;=Rates!$H$15,'Claim Details'!$I$19="No"),Rates!$H$17,IF(AND(U218="A",'Claim Details'!$I$28&gt;=Rates!$J$14,'Claim Details'!$I$28&lt;=Rates!$J$15,'Claim Details'!$I$19="Yes"),Rates!$K$17,IF(AND(U218="A",'Claim Details'!$I$28&gt;=Rates!$J$14,'Claim Details'!$I$28&lt;=Rates!$J$15,'Claim Details'!$I$19="No"),Rates!$J$17,IF(AND(U218="B",'Claim Details'!$I$28&gt;=Rates!$D$14,'Claim Details'!$I$28&lt;=Rates!$D$15,'Claim Details'!$I$19="Yes"),Rates!$E$18,IF(AND(U218="B",'Claim Details'!$I$28&gt;=Rates!$D$14,'Claim Details'!$I$28&lt;=Rates!$D$15,'Claim Details'!$I$19="No"),Rates!$D$18,IF(AND(U218="B",'Claim Details'!$I$28&gt;=Rates!$F$14,'Claim Details'!$I$28&lt;=Rates!$F$15,'Claim Details'!$I$19="Yes"),Rates!$G$18,IF(AND(U218="B",'Claim Details'!$I$28&gt;=Rates!$F$14,'Claim Details'!$I$28&lt;=Rates!$F$15,'Claim Details'!$I$19="No"),Rates!$F$18,IF(AND(U218="B",'Claim Details'!$I$28&gt;=Rates!$H$14,'Claim Details'!$I$28&lt;=Rates!$H$15,'Claim Details'!$I$19="Yes"),Rates!$I$18,IF(AND(U218="B",'Claim Details'!$I$28&gt;=Rates!$H$14,'Claim Details'!$I$28&lt;=Rates!$H$15,'Claim Details'!$I$19="No"),Rates!$H$18,IF(AND(U218="B",'Claim Details'!$I$28&gt;=Rates!$J$14,'Claim Details'!$I$28&lt;=Rates!$J$15,'Claim Details'!$I$19="Yes"),Rates!$K$18,IF(AND(U218="B",'Claim Details'!$I$28&gt;=Rates!$J$14,'Claim Details'!$I$28&lt;=Rates!$J$15,'Claim Details'!$I$19="No"),Rates!$J$18,IF(AND(U218="C",'Claim Details'!$I$28&gt;=Rates!$D$14,'Claim Details'!$I$28&lt;=Rates!$D$15,'Claim Details'!$I$19="Yes"),Rates!$E$19,IF(AND(U218="C",'Claim Details'!$I$28&gt;=Rates!$D$14,'Claim Details'!$I$28&lt;=Rates!$D$15,'Claim Details'!$I$19="No"),Rates!$D$19,IF(AND(U218="C",'Claim Details'!$I$28&gt;=Rates!$F$14,'Claim Details'!$I$28&lt;=Rates!$F$15,'Claim Details'!$I$19="Yes"),Rates!$G$19,IF(AND(U218="C",'Claim Details'!$I$28&gt;=Rates!$F$14,'Claim Details'!$I$28&lt;=Rates!$F$15,'Claim Details'!$I$19="No"),Rates!$F$19,IF(AND(U218="C",'Claim Details'!$I$28&gt;=Rates!$H$14,'Claim Details'!$I$28&lt;=Rates!$H$15,'Claim Details'!$I$19="Yes"),Rates!$I$19,IF(AND(U218="C",'Claim Details'!$I$28&gt;=Rates!$H$14,'Claim Details'!$I$28&lt;=Rates!$H$15,'Claim Details'!$I$19="No"),Rates!$H$19,IF(AND(U218="C",'Claim Details'!$I$28&gt;=Rates!$J$14,'Claim Details'!$I$28&lt;=Rates!$J$15,'Claim Details'!$I$19="Yes"),Rates!$K$19,IF(AND(U218="C",'Claim Details'!$I$28&gt;=Rates!$J$14,'Claim Details'!$I$28&lt;=Rates!$J$15,'Claim Details'!$I$19="No"),Rates!$J$19,"£0.00"))))))))))))))))))))))))</f>
        <v>£0.00</v>
      </c>
      <c r="AY218" s="189" t="str">
        <f>IF(AND(C218="A",'Claim Details'!$I$28&gt;=Rates!$D$14,'Claim Details'!$I$28&lt;=Rates!$D$15,'Claim Details'!$I$19="Yes"),Rates!$J$25,IF(AND(C218="A",'Claim Details'!$I$28&gt;=Rates!$D$14,'Claim Details'!$I$28&lt;=Rates!$D$15,'Claim Details'!$I$19="No"),Rates!$D$25,IF(AND(C218="A",'Claim Details'!$I$28&gt;=Rates!$F$14,'Claim Details'!$I$28&lt;=Rates!$F$15,'Claim Details'!$I$19="Yes"),Rates!$G$25,IF(AND(C218="A",'Claim Details'!$I$28&gt;=Rates!$F$14,'Claim Details'!$I$28&lt;=Rates!$F$15,'Claim Details'!$I$19="No"),Rates!$F$25,IF(AND(C218="A",'Claim Details'!$I$28&gt;=Rates!$H$14,'Claim Details'!$I$28&lt;=Rates!$H$15,'Claim Details'!$I$19="Yes"),Rates!$I$25,IF(AND(C218="A",'Claim Details'!$I$28&gt;=Rates!$H$14,'Claim Details'!$I$28&lt;=Rates!$H$15,'Claim Details'!$I$19="No"),Rates!$H$25,IF(AND(C218="A",'Claim Details'!$I$28&gt;=Rates!$J$14,'Claim Details'!$I$28&lt;=Rates!$J$15,'Claim Details'!$I$19="Yes"),Rates!$K$25,IF(AND(C218="A",'Claim Details'!$I$28&gt;=Rates!$J$14,'Claim Details'!$I$28&lt;=Rates!$J$15,'Claim Details'!$I$19="No"),Rates!$J$25,IF(AND(C218="B",'Claim Details'!$I$28&gt;=Rates!$D$14,'Claim Details'!$I$28&lt;=Rates!$D$15,'Claim Details'!$I$19="Yes"),Rates!$E$26,IF(AND(C218="B",'Claim Details'!$I$28&gt;=Rates!$D$14,'Claim Details'!$I$28&lt;=Rates!$D$15,'Claim Details'!$I$19="No"),Rates!$D$26,IF(AND(C218="B",'Claim Details'!$I$28&gt;=Rates!$F$14,'Claim Details'!$I$28&lt;=Rates!$F$15,'Claim Details'!$I$19="Yes"),Rates!$G$26,IF(AND(C218="B",'Claim Details'!$I$28&gt;=Rates!$F$14,'Claim Details'!$I$28&lt;=Rates!$F$15,'Claim Details'!$I$19="No"),Rates!$F$26,IF(AND(C218="B",'Claim Details'!$I$28&gt;=Rates!$H$14,'Claim Details'!$I$28&lt;=Rates!$H$15,'Claim Details'!$I$19="Yes"),Rates!$I$26,IF(AND(C218="B",'Claim Details'!$I$28&gt;=Rates!$H$14,'Claim Details'!$I$28&lt;=Rates!$H$15,'Claim Details'!$I$19="No"),Rates!$H$26,IF(AND(C218="B",'Claim Details'!$I$28&gt;=Rates!$J$14,'Claim Details'!$I$28&lt;=Rates!$J$15,'Claim Details'!$I$19="Yes"),Rates!$K$26,IF(AND(C218="B",'Claim Details'!$I$28&gt;=Rates!$J$14,'Claim Details'!$I$28&lt;=Rates!$J$15,'Claim Details'!$I$19="No"),Rates!$J$26,IF(AND(C218="C",'Claim Details'!$I$28&gt;=Rates!$D$14,'Claim Details'!$I$28&lt;=Rates!$D$15,'Claim Details'!$I$19="Yes"),Rates!$E$27,IF(AND(C218="C",'Claim Details'!$I$28&gt;=Rates!$D$14,'Claim Details'!$I$28&lt;=Rates!$D$15,'Claim Details'!$I$19="No"),Rates!$D$27,IF(AND(C218="C",'Claim Details'!$I$28&gt;=Rates!$F$14,'Claim Details'!$I$28&lt;=Rates!$F$15,'Claim Details'!$I$19="Yes"),Rates!$G$27,IF(AND(C218="C",'Claim Details'!$I$28&gt;=Rates!$F$14,'Claim Details'!$I$28&lt;=Rates!$F$15,'Claim Details'!$I$19="No"),Rates!$F$27,IF(AND(C218="C",'Claim Details'!$I$28&gt;=Rates!$H$14,'Claim Details'!$I$28&lt;=Rates!$H$15,'Claim Details'!$I$19="Yes"),Rates!$I$27,IF(AND(C218="C",'Claim Details'!$I$28&gt;=Rates!$H$14,'Claim Details'!$I$28&lt;=Rates!$H$15,'Claim Details'!$I$19="No"),Rates!$H$27,IF(AND(C218="C",'Claim Details'!$I$28&gt;=Rates!$J$14,'Claim Details'!$I$28&lt;=Rates!$J$15,'Claim Details'!$I$19="Yes"),Rates!$K$27,IF(AND(C218="C",'Claim Details'!$I$28&gt;=Rates!$J$14,'Claim Details'!$I$28&lt;=Rates!$J$15,'Claim Details'!$I$19="No"),Rates!$J$27,"£0.00"))))))))))))))))))))))))</f>
        <v>£0.00</v>
      </c>
      <c r="AZ218" s="189" t="str">
        <f>IF(AND(C218="A",'Claim Details'!$I$28&gt;=Rates!$D$14,'Claim Details'!$I$28&lt;=Rates!$D$15,'Claim Details'!$I$19="Yes"),Rates!$E$20,IF(AND(C218="A",'Claim Details'!$I$28&gt;=Rates!$D$14,'Claim Details'!$I$28&lt;=Rates!$D$15,'Claim Details'!$I$19="No"),Rates!$D$20,IF(AND(C218="A",'Claim Details'!$I$28&gt;=Rates!$F$14,'Claim Details'!$I$28&lt;=Rates!$F$15,'Claim Details'!$I$19="Yes"),Rates!$G$20,IF(AND(C218="A",'Claim Details'!$I$28&gt;=Rates!$F$14,'Claim Details'!$I$28&lt;=Rates!$F$15,'Claim Details'!$I$19="No"),Rates!$F$20,IF(AND(C218="A",'Claim Details'!$I$28&gt;=Rates!$H$14,'Claim Details'!$I$28&lt;=Rates!$H$15,'Claim Details'!$I$19="Yes"),Rates!$I$20,IF(AND(C218="A",'Claim Details'!$I$28&gt;=Rates!$H$14,'Claim Details'!$I$28&lt;=Rates!$H$15,'Claim Details'!$I$19="No"),Rates!$H$20,IF(AND(C218="A",'Claim Details'!$I$28&gt;=Rates!$J$14,'Claim Details'!$I$28&lt;=Rates!$J$15,'Claim Details'!$I$19="Yes"),Rates!$K$20,IF(AND(C218="A",'Claim Details'!$I$28&gt;=Rates!$J$14,'Claim Details'!$I$28&lt;=Rates!$J$15,'Claim Details'!$I$19="No"),Rates!$J$20,IF(AND(C218="B",'Claim Details'!$I$28&gt;=Rates!$D$14,'Claim Details'!$I$28&lt;=Rates!$D$15,'Claim Details'!$I$19="Yes"),Rates!$E$21,IF(AND(C218="B",'Claim Details'!$I$28&gt;=Rates!$D$14,'Claim Details'!$I$28&lt;=Rates!$D$15,'Claim Details'!$I$19="No"),Rates!$D$21,IF(AND(C218="B",'Claim Details'!$I$28&gt;=Rates!$F$14,'Claim Details'!$I$28&lt;=Rates!$F$15,'Claim Details'!$I$19="Yes"),Rates!$G$21,IF(AND(C218="B",'Claim Details'!$I$28&gt;=Rates!$F$14,'Claim Details'!$I$28&lt;=Rates!$F$15,'Claim Details'!$I$19="No"),Rates!$F$21,IF(AND(C218="B",'Claim Details'!$I$28&gt;=Rates!$H$14,'Claim Details'!$I$28&lt;=Rates!$H$15,'Claim Details'!$I$19="Yes"),Rates!$I$21,IF(AND(C218="B",'Claim Details'!$I$28&gt;=Rates!$H$14,'Claim Details'!$I$28&lt;=Rates!$H$15,'Claim Details'!$I$19="No"),Rates!$H$21,IF(AND(C218="B",'Claim Details'!$I$28&gt;=Rates!$J$14,'Claim Details'!$I$28&lt;=Rates!$J$15,'Claim Details'!$I$19="Yes"),Rates!$K$21,IF(AND(C218="B",'Claim Details'!$I$28&gt;=Rates!$J$14,'Claim Details'!$I$28&lt;=Rates!$J$15,'Claim Details'!$I$19="No"),Rates!$J$21,"£0.00"))))))))))))))))</f>
        <v>£0.00</v>
      </c>
      <c r="BA218" s="189" t="str">
        <f>IF(AND(C218="A",'Claim Details'!$I$28&gt;=Rates!$D$14,'Claim Details'!$I$28&lt;=Rates!$D$15,'Claim Details'!$I$19="Yes"),Rates!$E$22,IF(AND(C218="A",'Claim Details'!$I$28&gt;=Rates!$D$14,'Claim Details'!$I$28&lt;=Rates!$D$15,'Claim Details'!$I$19="No"),Rates!$D$22,IF(AND(C218="A",'Claim Details'!$I$28&gt;=Rates!$F$14,'Claim Details'!$I$28&lt;=Rates!$F$15,'Claim Details'!$I$19="Yes"),Rates!$G$22,IF(AND(C218="A",'Claim Details'!$I$28&gt;=Rates!$F$14,'Claim Details'!$I$28&lt;=Rates!$F$15,'Claim Details'!$I$19="No"),Rates!$F$22,IF(AND(C218="A",'Claim Details'!$I$28&gt;=Rates!$H$14,'Claim Details'!$I$28&lt;=Rates!$H$15,'Claim Details'!$I$19="Yes"),Rates!$I$22,IF(AND(C218="A",'Claim Details'!$I$28&gt;=Rates!$H$14,'Claim Details'!$I$28&lt;=Rates!$H$15,'Claim Details'!$I$19="No"),Rates!$H$22,IF(AND(C218="A",'Claim Details'!$I$28&gt;=Rates!$J$14,'Claim Details'!$I$28&lt;=Rates!$J$15,'Claim Details'!$I$19="Yes"),Rates!$K$22,IF(AND(C218="A",'Claim Details'!$I$28&gt;=Rates!$J$14,'Claim Details'!$I$28&lt;=Rates!$J$15,'Claim Details'!$I$19="No"),Rates!$J$22,IF(AND(C218="B",'Claim Details'!$I$28&gt;=Rates!$D$14,'Claim Details'!$I$28&lt;=Rates!$D$15,'Claim Details'!$I$19="Yes"),Rates!$E$23,IF(AND(C218="B",'Claim Details'!$I$28&gt;=Rates!$D$14,'Claim Details'!$I$28&lt;=Rates!$D$15,'Claim Details'!$I$19="No"),Rates!$D$23,IF(AND(C218="B",'Claim Details'!$I$28&gt;=Rates!$F$14,'Claim Details'!$I$28&lt;=Rates!$F$15,'Claim Details'!$I$19="Yes"),Rates!$G$23,IF(AND(C218="B",'Claim Details'!$I$28&gt;=Rates!$F$14,'Claim Details'!$I$28&lt;=Rates!$F$15,'Claim Details'!$I$19="No"),Rates!$F$23,IF(AND(C218="B",'Claim Details'!$I$28&gt;=Rates!$H$14,'Claim Details'!$I$28&lt;=Rates!$H$15,'Claim Details'!$I$19="Yes"),Rates!$I$23,IF(AND(C218="B",'Claim Details'!$I$28&gt;=Rates!$H$14,'Claim Details'!$I$28&lt;=Rates!$H$15,'Claim Details'!$I$19="No"),Rates!$H$23,IF(AND(C218="B",'Claim Details'!$I$28&gt;=Rates!$J$14,'Claim Details'!$I$28&lt;=Rates!$J$15,'Claim Details'!$I$19="Yes"),Rates!$K$23,IF(AND(C218="B",'Claim Details'!$I$28&gt;=Rates!$J$14,'Claim Details'!$I$28&lt;=Rates!$J$15,'Claim Details'!$I$19="No"),Rates!$J$23,IF(AND(C218="C",'Claim Details'!$I$28&gt;=Rates!$D$14,'Claim Details'!$I$28&lt;=Rates!$D$15,'Claim Details'!$I$19="Yes"),Rates!$E$24,IF(AND(C218="C",'Claim Details'!$I$28&gt;=Rates!$D$14,'Claim Details'!$I$28&lt;=Rates!$D$15,'Claim Details'!$I$19="No"),Rates!$D$24,IF(AND(C218="C",'Claim Details'!$I$28&gt;=Rates!$F$14,'Claim Details'!$I$28&lt;=Rates!$F$15,'Claim Details'!$I$19="Yes"),Rates!$G$24,IF(AND(C218="C",'Claim Details'!$I$28&gt;=Rates!$F$14,'Claim Details'!$I$28&lt;=Rates!$F$15,'Claim Details'!$I$19="No"),Rates!$F$24,IF(AND(C218="C",'Claim Details'!$I$28&gt;=Rates!$H$14,'Claim Details'!$I$28&lt;=Rates!$H$15,'Claim Details'!$I$19="Yes"),Rates!$I$24,IF(AND(C218="C",'Claim Details'!$I$28&gt;=Rates!$H$14,'Claim Details'!$I$28&lt;=Rates!$H$15,'Claim Details'!$I$19="No"),Rates!$H$24,IF(AND(C218="C",'Claim Details'!$I$28&gt;=Rates!$J$14,'Claim Details'!$I$28&lt;=Rates!$J$15,'Claim Details'!$I$19="Yes"),Rates!$K$24,IF(AND(C218="C",'Claim Details'!$I$28&gt;=Rates!$J$14,'Claim Details'!$I$28&lt;=Rates!$J$15,'Claim Details'!$I$19="No"),Rates!$J$24,"£0.00"))))))))))))))))))))))))</f>
        <v>£0.00</v>
      </c>
      <c r="BB218" s="189" t="str">
        <f t="shared" si="57"/>
        <v>£0.00</v>
      </c>
      <c r="BC218" s="1"/>
      <c r="BD218" s="189" t="str">
        <f>IF(AND(AE218="A",'Claim Details'!$I$28&gt;=Rates!$D$14,'Claim Details'!$I$28&lt;=Rates!$D$15,'Claim Details'!$I$19="Yes"),Rates!$J$17,IF(AND(AE218="A",'Claim Details'!$I$28&gt;=Rates!$D$14,'Claim Details'!$I$28&lt;=Rates!$D$15,'Claim Details'!$I$19="No"),Rates!$D$17,IF(AND(AE218="A",'Claim Details'!$I$28&gt;=Rates!$F$14,'Claim Details'!$I$28&lt;=Rates!$F$15,'Claim Details'!$I$19="Yes"),Rates!$G$17,IF(AND(AE218="A",'Claim Details'!$I$28&gt;=Rates!$F$14,'Claim Details'!$I$28&lt;=Rates!$F$15,'Claim Details'!$I$19="No"),Rates!$F$17,IF(AND(AE218="A",'Claim Details'!$I$28&gt;=Rates!$H$14,'Claim Details'!$I$28&lt;=Rates!$H$15,'Claim Details'!$I$19="Yes"),Rates!$I$17,IF(AND(AE218="A",'Claim Details'!$I$28&gt;=Rates!$H$14,'Claim Details'!$I$28&lt;=Rates!$H$15,'Claim Details'!$I$19="No"),Rates!$H$17,IF(AND(AE218="A",'Claim Details'!$I$28&gt;=Rates!$J$14,'Claim Details'!$I$28&lt;=Rates!$J$15,'Claim Details'!$I$19="Yes"),Rates!$K$17,IF(AND(AE218="A",'Claim Details'!$I$28&gt;=Rates!$J$14,'Claim Details'!$I$28&lt;=Rates!$J$15,'Claim Details'!$I$19="No"),Rates!$J$17,IF(AND(AE218="B",'Claim Details'!$I$28&gt;=Rates!$D$14,'Claim Details'!$I$28&lt;=Rates!$D$15,'Claim Details'!$I$19="Yes"),Rates!$E$18,IF(AND(AE218="B",'Claim Details'!$I$28&gt;=Rates!$D$14,'Claim Details'!$I$28&lt;=Rates!$D$15,'Claim Details'!$I$19="No"),Rates!$D$18,IF(AND(AE218="B",'Claim Details'!$I$28&gt;=Rates!$F$14,'Claim Details'!$I$28&lt;=Rates!$F$15,'Claim Details'!$I$19="Yes"),Rates!$G$18,IF(AND(AE218="B",'Claim Details'!$I$28&gt;=Rates!$F$14,'Claim Details'!$I$28&lt;=Rates!$F$15,'Claim Details'!$I$19="No"),Rates!$F$18,IF(AND(AE218="B",'Claim Details'!$I$28&gt;=Rates!$H$14,'Claim Details'!$I$28&lt;=Rates!$H$15,'Claim Details'!$I$19="Yes"),Rates!$I$18,IF(AND(AE218="B",'Claim Details'!$I$28&gt;=Rates!$H$14,'Claim Details'!$I$28&lt;=Rates!$H$15,'Claim Details'!$I$19="No"),Rates!$H$18,IF(AND(AE218="B",'Claim Details'!$I$28&gt;=Rates!$J$14,'Claim Details'!$I$28&lt;=Rates!$J$15,'Claim Details'!$I$19="Yes"),Rates!$K$18,IF(AND(AE218="B",'Claim Details'!$I$28&gt;=Rates!$J$14,'Claim Details'!$I$28&lt;=Rates!$J$15,'Claim Details'!$I$19="No"),Rates!$J$18,IF(AND(AE218="C",'Claim Details'!$I$28&gt;=Rates!$D$14,'Claim Details'!$I$28&lt;=Rates!$D$15,'Claim Details'!$I$19="Yes"),Rates!$E$19,IF(AND(AE218="C",'Claim Details'!$I$28&gt;=Rates!$D$14,'Claim Details'!$I$28&lt;=Rates!$D$15,'Claim Details'!$I$19="No"),Rates!$D$19,IF(AND(AE218="C",'Claim Details'!$I$28&gt;=Rates!$F$14,'Claim Details'!$I$28&lt;=Rates!$F$15,'Claim Details'!$I$19="Yes"),Rates!$G$19,IF(AND(AE218="C",'Claim Details'!$I$28&gt;=Rates!$F$14,'Claim Details'!$I$28&lt;=Rates!$F$15,'Claim Details'!$I$19="No"),Rates!$F$19,IF(AND(AE218="C",'Claim Details'!$I$28&gt;=Rates!$H$14,'Claim Details'!$I$28&lt;=Rates!$H$15,'Claim Details'!$I$19="Yes"),Rates!$I$19,IF(AND(AE218="C",'Claim Details'!$I$28&gt;=Rates!$H$14,'Claim Details'!$I$28&lt;=Rates!$H$15,'Claim Details'!$I$19="No"),Rates!$H$19,IF(AND(AE218="C",'Claim Details'!$I$28&gt;=Rates!$J$14,'Claim Details'!$I$28&lt;=Rates!$J$15,'Claim Details'!$I$19="Yes"),Rates!$K$19,IF(AND(AE218="C",'Claim Details'!$I$28&gt;=Rates!$J$14,'Claim Details'!$I$28&lt;=Rates!$J$15,'Claim Details'!$I$19="No"),Rates!$J$19,"£0.00"))))))))))))))))))))))))</f>
        <v>£0.00</v>
      </c>
      <c r="BE218" s="189" t="str">
        <f>IF(AND(AE218="A",'Claim Details'!$I$28&gt;=Rates!$D$14,'Claim Details'!$I$28&lt;=Rates!$D$15,'Claim Details'!$I$19="Yes"),Rates!$J$25,IF(AND(AE218="A",'Claim Details'!$I$28&gt;=Rates!$D$14,'Claim Details'!$I$28&lt;=Rates!$D$15,'Claim Details'!$I$19="No"),Rates!$D$25,IF(AND(AE218="A",'Claim Details'!$I$28&gt;=Rates!$F$14,'Claim Details'!$I$28&lt;=Rates!$F$15,'Claim Details'!$I$19="Yes"),Rates!$G$25,IF(AND(AE218="A",'Claim Details'!$I$28&gt;=Rates!$F$14,'Claim Details'!$I$28&lt;=Rates!$F$15,'Claim Details'!$I$19="No"),Rates!$F$25,IF(AND(AE218="A",'Claim Details'!$I$28&gt;=Rates!$H$14,'Claim Details'!$I$28&lt;=Rates!$H$15,'Claim Details'!$I$19="Yes"),Rates!$I$25,IF(AND(AE218="A",'Claim Details'!$I$28&gt;=Rates!$H$14,'Claim Details'!$I$28&lt;=Rates!$H$15,'Claim Details'!$I$19="No"),Rates!$H$25,IF(AND(AE218="A",'Claim Details'!$I$28&gt;=Rates!$J$14,'Claim Details'!$I$28&lt;=Rates!$J$15,'Claim Details'!$I$19="Yes"),Rates!$K$25,IF(AND(AE218="A",'Claim Details'!$I$28&gt;=Rates!$J$14,'Claim Details'!$I$28&lt;=Rates!$J$15,'Claim Details'!$I$19="No"),Rates!$J$25,IF(AND(AE218="B",'Claim Details'!$I$28&gt;=Rates!$D$14,'Claim Details'!$I$28&lt;=Rates!$D$15,'Claim Details'!$I$19="Yes"),Rates!$E$26,IF(AND(AE218="B",'Claim Details'!$I$28&gt;=Rates!$D$14,'Claim Details'!$I$28&lt;=Rates!$D$15,'Claim Details'!$I$19="No"),Rates!$D$26,IF(AND(AE218="B",'Claim Details'!$I$28&gt;=Rates!$F$14,'Claim Details'!$I$28&lt;=Rates!$F$15,'Claim Details'!$I$19="Yes"),Rates!$G$26,IF(AND(AE218="B",'Claim Details'!$I$28&gt;=Rates!$F$14,'Claim Details'!$I$28&lt;=Rates!$F$15,'Claim Details'!$I$19="No"),Rates!$F$26,IF(AND(AE218="B",'Claim Details'!$I$28&gt;=Rates!$H$14,'Claim Details'!$I$28&lt;=Rates!$H$15,'Claim Details'!$I$19="Yes"),Rates!$I$26,IF(AND(AE218="B",'Claim Details'!$I$28&gt;=Rates!$H$14,'Claim Details'!$I$28&lt;=Rates!$H$15,'Claim Details'!$I$19="No"),Rates!$H$26,IF(AND(AE218="B",'Claim Details'!$I$28&gt;=Rates!$J$14,'Claim Details'!$I$28&lt;=Rates!$J$15,'Claim Details'!$I$19="Yes"),Rates!$K$26,IF(AND(AE218="B",'Claim Details'!$I$28&gt;=Rates!$J$14,'Claim Details'!$I$28&lt;=Rates!$J$15,'Claim Details'!$I$19="No"),Rates!$J$26,IF(AND(AE218="C",'Claim Details'!$I$28&gt;=Rates!$D$14,'Claim Details'!$I$28&lt;=Rates!$D$15,'Claim Details'!$I$19="Yes"),Rates!$E$27,IF(AND(AE218="C",'Claim Details'!$I$28&gt;=Rates!$D$14,'Claim Details'!$I$28&lt;=Rates!$D$15,'Claim Details'!$I$19="No"),Rates!$D$27,IF(AND(AE218="C",'Claim Details'!$I$28&gt;=Rates!$F$14,'Claim Details'!$I$28&lt;=Rates!$F$15,'Claim Details'!$I$19="Yes"),Rates!$G$27,IF(AND(AE218="C",'Claim Details'!$I$28&gt;=Rates!$F$14,'Claim Details'!$I$28&lt;=Rates!$F$15,'Claim Details'!$I$19="No"),Rates!$F$27,IF(AND(AE218="C",'Claim Details'!$I$28&gt;=Rates!$H$14,'Claim Details'!$I$28&lt;=Rates!$H$15,'Claim Details'!$I$19="Yes"),Rates!$I$27,IF(AND(AE218="C",'Claim Details'!$I$28&gt;=Rates!$H$14,'Claim Details'!$I$28&lt;=Rates!$H$15,'Claim Details'!$I$19="No"),Rates!$H$27,IF(AND(AE218="C",'Claim Details'!$I$28&gt;=Rates!$J$14,'Claim Details'!$I$28&lt;=Rates!$J$15,'Claim Details'!$I$19="Yes"),Rates!$K$27,IF(AND(AE218="C",'Claim Details'!$I$28&gt;=Rates!$J$14,'Claim Details'!$I$28&lt;=Rates!$J$15,'Claim Details'!$I$19="No"),Rates!$J$27,"£0.00"))))))))))))))))))))))))</f>
        <v>£0.00</v>
      </c>
      <c r="BF218" s="189" t="str">
        <f>IF(AND(AE218="A",'Claim Details'!$I$28&gt;=Rates!$D$14,'Claim Details'!$I$28&lt;=Rates!$D$15,'Claim Details'!$I$19="Yes"),Rates!$E$20,IF(AND(AE218="A",'Claim Details'!$I$28&gt;=Rates!$D$14,'Claim Details'!$I$28&lt;=Rates!$D$15,'Claim Details'!$I$19="No"),Rates!$D$20,IF(AND(AE218="A",'Claim Details'!$I$28&gt;=Rates!$F$14,'Claim Details'!$I$28&lt;=Rates!$F$15,'Claim Details'!$I$19="Yes"),Rates!$G$20,IF(AND(AE218="A",'Claim Details'!$I$28&gt;=Rates!$F$14,'Claim Details'!$I$28&lt;=Rates!$F$15,'Claim Details'!$I$19="No"),Rates!$F$20,IF(AND(AE218="A",'Claim Details'!$I$28&gt;=Rates!$H$14,'Claim Details'!$I$28&lt;=Rates!$H$15,'Claim Details'!$I$19="Yes"),Rates!$I$20,IF(AND(AE218="A",'Claim Details'!$I$28&gt;=Rates!$H$14,'Claim Details'!$I$28&lt;=Rates!$H$15,'Claim Details'!$I$19="No"),Rates!$H$20,IF(AND(AE218="A",'Claim Details'!$I$28&gt;=Rates!$J$14,'Claim Details'!$I$28&lt;=Rates!$J$15,'Claim Details'!$I$19="Yes"),Rates!$K$20,IF(AND(AE218="A",'Claim Details'!$I$28&gt;=Rates!$J$14,'Claim Details'!$I$28&lt;=Rates!$J$15,'Claim Details'!$I$19="No"),Rates!$J$20,IF(AND(AE218="B",'Claim Details'!$I$28&gt;=Rates!$D$14,'Claim Details'!$I$28&lt;=Rates!$D$15,'Claim Details'!$I$19="Yes"),Rates!$E$21,IF(AND(AE218="B",'Claim Details'!$I$28&gt;=Rates!$D$14,'Claim Details'!$I$28&lt;=Rates!$D$15,'Claim Details'!$I$19="No"),Rates!$D$21,IF(AND(AE218="B",'Claim Details'!$I$28&gt;=Rates!$F$14,'Claim Details'!$I$28&lt;=Rates!$F$15,'Claim Details'!$I$19="Yes"),Rates!$G$21,IF(AND(AE218="B",'Claim Details'!$I$28&gt;=Rates!$F$14,'Claim Details'!$I$28&lt;=Rates!$F$15,'Claim Details'!$I$19="No"),Rates!$F$21,IF(AND(AE218="B",'Claim Details'!$I$28&gt;=Rates!$H$14,'Claim Details'!$I$28&lt;=Rates!$H$15,'Claim Details'!$I$19="Yes"),Rates!$I$21,IF(AND(AE218="B",'Claim Details'!$I$28&gt;=Rates!$H$14,'Claim Details'!$I$28&lt;=Rates!$H$15,'Claim Details'!$I$19="No"),Rates!$H$21,IF(AND(AE218="B",'Claim Details'!$I$28&gt;=Rates!$J$14,'Claim Details'!$I$28&lt;=Rates!$J$15,'Claim Details'!$I$19="Yes"),Rates!$K$21,IF(AND(AE218="B",'Claim Details'!$I$28&gt;=Rates!$J$14,'Claim Details'!$I$28&lt;=Rates!$J$15,'Claim Details'!$I$19="No"),Rates!$J$21,"£0.00"))))))))))))))))</f>
        <v>£0.00</v>
      </c>
      <c r="BG218" s="189" t="str">
        <f>IF(AND(AE218="A",'Claim Details'!$I$28&gt;=Rates!$D$14,'Claim Details'!$I$28&lt;=Rates!$D$15,'Claim Details'!$I$19="Yes"),Rates!$E$22,IF(AND(AE218="A",'Claim Details'!$I$28&gt;=Rates!$D$14,'Claim Details'!$I$28&lt;=Rates!$D$15,'Claim Details'!$I$19="No"),Rates!$D$22,IF(AND(AE218="A",'Claim Details'!$I$28&gt;=Rates!$F$14,'Claim Details'!$I$28&lt;=Rates!$F$15,'Claim Details'!$I$19="Yes"),Rates!$G$22,IF(AND(AE218="A",'Claim Details'!$I$28&gt;=Rates!$F$14,'Claim Details'!$I$28&lt;=Rates!$F$15,'Claim Details'!$I$19="No"),Rates!$F$22,IF(AND(AE218="A",'Claim Details'!$I$28&gt;=Rates!$H$14,'Claim Details'!$I$28&lt;=Rates!$H$15,'Claim Details'!$I$19="Yes"),Rates!$I$22,IF(AND(AE218="A",'Claim Details'!$I$28&gt;=Rates!$H$14,'Claim Details'!$I$28&lt;=Rates!$H$15,'Claim Details'!$I$19="No"),Rates!$H$22,IF(AND(AE218="A",'Claim Details'!$I$28&gt;=Rates!$J$14,'Claim Details'!$I$28&lt;=Rates!$J$15,'Claim Details'!$I$19="Yes"),Rates!$K$22,IF(AND(AE218="A",'Claim Details'!$I$28&gt;=Rates!$J$14,'Claim Details'!$I$28&lt;=Rates!$J$15,'Claim Details'!$I$19="No"),Rates!$J$22,IF(AND(AE218="B",'Claim Details'!$I$28&gt;=Rates!$D$14,'Claim Details'!$I$28&lt;=Rates!$D$15,'Claim Details'!$I$19="Yes"),Rates!$E$23,IF(AND(AE218="B",'Claim Details'!$I$28&gt;=Rates!$D$14,'Claim Details'!$I$28&lt;=Rates!$D$15,'Claim Details'!$I$19="No"),Rates!$D$23,IF(AND(AE218="B",'Claim Details'!$I$28&gt;=Rates!$F$14,'Claim Details'!$I$28&lt;=Rates!$F$15,'Claim Details'!$I$19="Yes"),Rates!$G$23,IF(AND(AE218="B",'Claim Details'!$I$28&gt;=Rates!$F$14,'Claim Details'!$I$28&lt;=Rates!$F$15,'Claim Details'!$I$19="No"),Rates!$F$23,IF(AND(AE218="B",'Claim Details'!$I$28&gt;=Rates!$H$14,'Claim Details'!$I$28&lt;=Rates!$H$15,'Claim Details'!$I$19="Yes"),Rates!$I$23,IF(AND(AE218="B",'Claim Details'!$I$28&gt;=Rates!$H$14,'Claim Details'!$I$28&lt;=Rates!$H$15,'Claim Details'!$I$19="No"),Rates!$H$23,IF(AND(AE218="B",'Claim Details'!$I$28&gt;=Rates!$J$14,'Claim Details'!$I$28&lt;=Rates!$J$15,'Claim Details'!$I$19="Yes"),Rates!$K$23,IF(AND(AE218="B",'Claim Details'!$I$28&gt;=Rates!$J$14,'Claim Details'!$I$28&lt;=Rates!$J$15,'Claim Details'!$I$19="No"),Rates!$J$23,IF(AND(AE218="C",'Claim Details'!$I$28&gt;=Rates!$D$14,'Claim Details'!$I$28&lt;=Rates!$D$15,'Claim Details'!$I$19="Yes"),Rates!$E$24,IF(AND(AE218="C",'Claim Details'!$I$28&gt;=Rates!$D$14,'Claim Details'!$I$28&lt;=Rates!$D$15,'Claim Details'!$I$19="No"),Rates!$D$24,IF(AND(AE218="C",'Claim Details'!$I$28&gt;=Rates!$F$14,'Claim Details'!$I$28&lt;=Rates!$F$15,'Claim Details'!$I$19="Yes"),Rates!$G$24,IF(AND(AE218="C",'Claim Details'!$I$28&gt;=Rates!$F$14,'Claim Details'!$I$28&lt;=Rates!$F$15,'Claim Details'!$I$19="No"),Rates!$F$24,IF(AND(AE218="C",'Claim Details'!$I$28&gt;=Rates!$H$14,'Claim Details'!$I$28&lt;=Rates!$H$15,'Claim Details'!$I$19="Yes"),Rates!$I$24,IF(AND(AE218="C",'Claim Details'!$I$28&gt;=Rates!$H$14,'Claim Details'!$I$28&lt;=Rates!$H$15,'Claim Details'!$I$19="No"),Rates!$H$24,IF(AND(AE218="C",'Claim Details'!$I$28&gt;=Rates!$J$14,'Claim Details'!$I$28&lt;=Rates!$J$15,'Claim Details'!$I$19="Yes"),Rates!$K$24,IF(AND(AE218="C",'Claim Details'!$I$28&gt;=Rates!$J$14,'Claim Details'!$I$28&lt;=Rates!$J$15,'Claim Details'!$I$19="No"),Rates!$J$24,"£0.00"))))))))))))))))))))))))</f>
        <v>£0.00</v>
      </c>
      <c r="BH218" s="189" t="str">
        <f t="shared" si="58"/>
        <v>£0.00</v>
      </c>
      <c r="BI218" s="189">
        <f t="shared" si="59"/>
        <v>0</v>
      </c>
      <c r="BO218" s="202" t="str">
        <f>IF(H218="","£0.00",IF(AP218="4","£0.00",IF(AP218="5","£0.00",IF(AP218="1","£0.00",((AQ218*H218)*'Claim Details'!$F$111)/100))))</f>
        <v>£0.00</v>
      </c>
      <c r="BP218" s="202" t="str">
        <f>IF(T218="","£0.00",IF(AP218="4","£0.00",IF(AP218="5","£0.00",IF(AP218="1","£0.00",((AR218*T218)*'Claim Details'!$N$111)/100))))</f>
        <v>£0.00</v>
      </c>
      <c r="BQ218" s="202" t="str">
        <f>IF(AI218="","£0.00",IF(AP218="4","£0.00",IF(AP218="5","£0.00",IF(AP218="1","£0.00",((BI218*AI218)*'Claim Details'!$W$111)/100))))</f>
        <v>£0.00</v>
      </c>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row>
    <row r="219" spans="1:97" ht="15">
      <c r="A219" s="145"/>
      <c r="B219" s="91"/>
      <c r="C219" s="96"/>
      <c r="D219" s="97"/>
      <c r="E219" s="98"/>
      <c r="F219" s="89"/>
      <c r="G219" s="99"/>
      <c r="H219" s="100"/>
      <c r="I219" s="221" t="str">
        <f t="shared" si="49"/>
        <v>£0.00</v>
      </c>
      <c r="J219" s="101"/>
      <c r="K219" s="100"/>
      <c r="L219" s="221" t="str">
        <f t="shared" si="50"/>
        <v>£0.00</v>
      </c>
      <c r="M219" s="101"/>
      <c r="N219" s="102"/>
      <c r="O219" s="145"/>
      <c r="P219" s="77"/>
      <c r="Q219" s="87"/>
      <c r="R219" s="87"/>
      <c r="S219" s="87"/>
      <c r="T219" s="149" t="str">
        <f t="shared" si="51"/>
        <v/>
      </c>
      <c r="U219" s="87" t="str">
        <f t="shared" si="60"/>
        <v/>
      </c>
      <c r="V219" s="87"/>
      <c r="W219" s="53" t="str">
        <f t="shared" si="52"/>
        <v>£0.00</v>
      </c>
      <c r="X219" s="53"/>
      <c r="Y219" s="87"/>
      <c r="Z219" s="78"/>
      <c r="AA219" s="79"/>
      <c r="AB219" s="160"/>
      <c r="AC219" s="98"/>
      <c r="AD219" s="225"/>
      <c r="AE219" s="235" t="str">
        <f t="shared" si="53"/>
        <v/>
      </c>
      <c r="AF219" s="87" t="str">
        <f t="shared" si="54"/>
        <v/>
      </c>
      <c r="AG219" s="53"/>
      <c r="AH219" s="224"/>
      <c r="AI219" s="226" t="str">
        <f t="shared" si="46"/>
        <v/>
      </c>
      <c r="AJ219" s="236" t="str">
        <f t="shared" si="55"/>
        <v>£0.00</v>
      </c>
      <c r="AK219" s="31"/>
      <c r="AL219" s="1"/>
      <c r="AM219" s="1"/>
      <c r="AN219" s="1"/>
      <c r="AO219" s="1"/>
      <c r="AP219" s="1" t="str">
        <f t="shared" si="47"/>
        <v/>
      </c>
      <c r="AQ219" s="27">
        <f t="shared" si="48"/>
        <v>0</v>
      </c>
      <c r="AR219" s="189">
        <f t="shared" si="56"/>
        <v>0</v>
      </c>
      <c r="AS219" s="190" t="str">
        <f>IF(AND(C219="A",'Claim Details'!$E$28&gt;=Rates!$D$14,'Claim Details'!$E$28&lt;=Rates!$D$15,'Claim Details'!$E$19="Yes"),Rates!$E$17,IF(AND(C219="A",'Claim Details'!$E$28&gt;=Rates!$D$14,'Claim Details'!$E$28&lt;=Rates!$D$15,'Claim Details'!$E$19="No"),Rates!$D$17,IF(AND(C219="A",'Claim Details'!$E$28&gt;=Rates!$F$14,'Claim Details'!$E$28&lt;=Rates!$F$15,'Claim Details'!$E$19="Yes"),Rates!$G$17,IF(AND(C219="A",'Claim Details'!$E$28&gt;=Rates!$F$14,'Claim Details'!$E$28&lt;=Rates!$F$15,'Claim Details'!$E$19="No"),Rates!$F$17,IF(AND(C219="A",'Claim Details'!$E$28&gt;=Rates!$H$14,'Claim Details'!$E$28&lt;=Rates!$H$15,'Claim Details'!$E$19="Yes"),Rates!$I$17,IF(AND(C219="A",'Claim Details'!$E$28&gt;=Rates!$H$14,'Claim Details'!$E$28&lt;=Rates!$H$15,'Claim Details'!$E$19="No"),Rates!$H$17,IF(AND(C219="A",'Claim Details'!$E$28&gt;=Rates!$J$14,'Claim Details'!$E$28&lt;=Rates!$J$15,'Claim Details'!$E$19="Yes"),Rates!$K$17,IF(AND(C219="A",'Claim Details'!$E$28&gt;=Rates!$J$14,'Claim Details'!$E$28&lt;=Rates!$J$15,'Claim Details'!$E$19="No"),Rates!$J$17,IF(AND(C219="B",'Claim Details'!$E$28&gt;=Rates!$D$14,'Claim Details'!$E$28&lt;=Rates!$D$15,'Claim Details'!$E$19="Yes"),Rates!$E$18,IF(AND(C219="B",'Claim Details'!$E$28&gt;=Rates!$D$14,'Claim Details'!$E$28&lt;=Rates!$D$15,'Claim Details'!$E$19="No"),Rates!$D$18,IF(AND(C219="B",'Claim Details'!$E$28&gt;=Rates!$F$14,'Claim Details'!$E$28&lt;=Rates!$F$15,'Claim Details'!$E$19="Yes"),Rates!$G$18,IF(AND(C219="B",'Claim Details'!$E$28&gt;=Rates!$F$14,'Claim Details'!$E$28&lt;=Rates!$F$15,'Claim Details'!$E$19="No"),Rates!$F$18,IF(AND(C219="B",'Claim Details'!$E$28&gt;=Rates!$H$14,'Claim Details'!$E$28&lt;=Rates!$H$15,'Claim Details'!$E$19="Yes"),Rates!$I$18,IF(AND(C219="B",'Claim Details'!$E$28&gt;=Rates!$H$14,'Claim Details'!$E$28&lt;=Rates!$H$15,'Claim Details'!$E$19="No"),Rates!$H$18,IF(AND(C219="B",'Claim Details'!$E$28&gt;=Rates!$J$14,'Claim Details'!$E$28&lt;=Rates!$J$15,'Claim Details'!$E$19="Yes"),Rates!$K$18,IF(AND(C219="B",'Claim Details'!$E$28&gt;=Rates!$J$14,'Claim Details'!$E$28&lt;=Rates!$J$15,'Claim Details'!$E$19="No"),Rates!$J$18,IF(AND(C219="C",'Claim Details'!$E$28&gt;=Rates!$D$14,'Claim Details'!$E$28&lt;=Rates!$D$15,'Claim Details'!$E$19="Yes"),Rates!$E$19,IF(AND(C219="C",'Claim Details'!$E$28&gt;=Rates!$D$14,'Claim Details'!$E$28&lt;=Rates!$D$15,'Claim Details'!$E$19="No"),Rates!$D$19,IF(AND(C219="C",'Claim Details'!$E$28&gt;=Rates!$F$14,'Claim Details'!$E$28&lt;=Rates!$F$15,'Claim Details'!$E$19="Yes"),Rates!$G$19,IF(AND(C219="C",'Claim Details'!$E$28&gt;=Rates!$F$14,'Claim Details'!$E$28&lt;=Rates!$F$15,'Claim Details'!$E$19="No"),Rates!$F$19,IF(AND(C219="C",'Claim Details'!$E$28&gt;=Rates!$H$14,'Claim Details'!$E$28&lt;=Rates!$H$15,'Claim Details'!$E$19="Yes"),Rates!$I$19,IF(AND(C219="C",'Claim Details'!$E$28&gt;=Rates!$H$14,'Claim Details'!$E$28&lt;=Rates!$H$15,'Claim Details'!$E$19="No"),Rates!$H$19,IF(AND(C219="C",'Claim Details'!$E$28&gt;=Rates!$J$14,'Claim Details'!$E$28&lt;=Rates!$J$15,'Claim Details'!$E$19="Yes"),Rates!$K$19,IF(AND(C219="C",'Claim Details'!$E$28&gt;=Rates!$J$14,'Claim Details'!$E$28&lt;=Rates!$J$15,'Claim Details'!$E$19="No"),Rates!$J$19,"£0.00"))))))))))))))))))))))))</f>
        <v>£0.00</v>
      </c>
      <c r="AT219" s="189" t="str">
        <f>IF(AND(C219="A",'Claim Details'!$E$28&gt;=Rates!$D$14,'Claim Details'!$E$28&lt;=Rates!$D$15,'Claim Details'!$E$19="Yes"),Rates!$E$25,IF(AND(C219="A",'Claim Details'!$E$28&gt;=Rates!$D$14,'Claim Details'!$E$28&lt;=Rates!$D$15,'Claim Details'!$E$19="No"),Rates!$D$25,IF(AND(C219="A",'Claim Details'!$E$28&gt;=Rates!$F$14,'Claim Details'!$E$28&lt;=Rates!$F$15,'Claim Details'!$E$19="Yes"),Rates!$G$25,IF(AND(C219="A",'Claim Details'!$E$28&gt;=Rates!$F$14,'Claim Details'!$E$28&lt;=Rates!$F$15,'Claim Details'!$E$19="No"),Rates!$F$25,IF(AND(C219="A",'Claim Details'!$E$28&gt;=Rates!$H$14,'Claim Details'!$E$28&lt;=Rates!$H$15,'Claim Details'!$E$19="Yes"),Rates!$I$25,IF(AND(C219="A",'Claim Details'!$E$28&gt;=Rates!$H$14,'Claim Details'!$E$28&lt;=Rates!$H$15,'Claim Details'!$E$19="No"),Rates!$H$25,IF(AND(C219="A",'Claim Details'!$E$28&gt;=Rates!$J$14,'Claim Details'!$E$28&lt;=Rates!$J$15,'Claim Details'!$E$19="Yes"),Rates!$K$25,IF(AND(C219="A",'Claim Details'!$E$28&gt;=Rates!$J$14,'Claim Details'!$E$28&lt;=Rates!$J$15,'Claim Details'!$E$19="No"),Rates!$J$25,IF(AND(C219="B",'Claim Details'!$E$28&gt;=Rates!$D$14,'Claim Details'!$E$28&lt;=Rates!$D$15,'Claim Details'!$E$19="Yes"),Rates!$E$26,IF(AND(C219="B",'Claim Details'!$E$28&gt;=Rates!$D$14,'Claim Details'!$E$28&lt;=Rates!$D$15,'Claim Details'!$E$19="No"),Rates!$D$26,IF(AND(C219="B",'Claim Details'!$E$28&gt;=Rates!$F$14,'Claim Details'!$E$28&lt;=Rates!$F$15,'Claim Details'!$E$19="Yes"),Rates!$G$26,IF(AND(C219="B",'Claim Details'!$E$28&gt;=Rates!$F$14,'Claim Details'!$E$28&lt;=Rates!$F$15,'Claim Details'!$E$19="No"),Rates!$F$26,IF(AND(C219="B",'Claim Details'!$E$28&gt;=Rates!$H$14,'Claim Details'!$E$28&lt;=Rates!$H$15,'Claim Details'!$E$19="Yes"),Rates!$I$26,IF(AND(C219="B",'Claim Details'!$E$28&gt;=Rates!$H$14,'Claim Details'!$E$28&lt;=Rates!$H$15,'Claim Details'!$E$19="No"),Rates!$H$26,IF(AND(C219="B",'Claim Details'!$E$28&gt;=Rates!$J$14,'Claim Details'!$E$28&lt;=Rates!$J$15,'Claim Details'!$E$19="Yes"),Rates!$K$26,IF(AND(C219="B",'Claim Details'!$E$28&gt;=Rates!$J$14,'Claim Details'!$E$28&lt;=Rates!$J$15,'Claim Details'!$E$19="No"),Rates!$J$26,IF(AND(C219="C",'Claim Details'!$E$28&gt;=Rates!$D$14,'Claim Details'!$E$28&lt;=Rates!$D$15,'Claim Details'!$E$19="Yes"),Rates!$E$27,IF(AND(C219="C",'Claim Details'!$E$28&gt;=Rates!$D$14,'Claim Details'!$E$28&lt;=Rates!$D$15,'Claim Details'!$E$19="No"),Rates!$D$27,IF(AND(C219="C",'Claim Details'!$E$28&gt;=Rates!$F$14,'Claim Details'!$E$28&lt;=Rates!$F$15,'Claim Details'!$E$19="Yes"),Rates!$G$27,IF(AND(C219="C",'Claim Details'!$E$28&gt;=Rates!$F$14,'Claim Details'!$E$28&lt;=Rates!$F$15,'Claim Details'!$E$19="No"),Rates!$F$27,IF(AND(C219="C",'Claim Details'!$E$28&gt;=Rates!$H$14,'Claim Details'!$E$28&lt;=Rates!$H$15,'Claim Details'!$E$19="Yes"),Rates!$I$27,IF(AND(C219="C",'Claim Details'!$E$28&gt;=Rates!$H$14,'Claim Details'!$E$28&lt;=Rates!$H$15,'Claim Details'!$E$19="No"),Rates!$H$27,IF(AND(C219="C",'Claim Details'!$E$28&gt;=Rates!$J$14,'Claim Details'!$E$28&lt;=Rates!$J$15,'Claim Details'!$E$19="Yes"),Rates!$K$27,IF(AND(C219="C",'Claim Details'!$E$28&gt;=Rates!$J$14,'Claim Details'!$E$28&lt;=Rates!$J$15,'Claim Details'!$E$19="No"),Rates!$J$27,"£0.00"))))))))))))))))))))))))</f>
        <v>£0.00</v>
      </c>
      <c r="AU219" s="191" t="str">
        <f>IF(AND(C219="A",'Claim Details'!$E$28&gt;=Rates!$D$14,'Claim Details'!$E$28&lt;=Rates!$D$15,'Claim Details'!$E$19="Yes"),Rates!$E$20,IF(AND(C219="A",'Claim Details'!$E$28&gt;=Rates!$D$14,'Claim Details'!$E$28&lt;=Rates!$D$15,'Claim Details'!$E$19="No"),Rates!$D$20,IF(AND(C219="A",'Claim Details'!$E$28&gt;=Rates!$F$14,'Claim Details'!$E$28&lt;=Rates!$F$15,'Claim Details'!$E$19="Yes"),Rates!$G$20,IF(AND(C219="A",'Claim Details'!$E$28&gt;=Rates!$F$14,'Claim Details'!$E$28&lt;=Rates!$F$15,'Claim Details'!$E$19="No"),Rates!$F$20,IF(AND(C219="A",'Claim Details'!$E$28&gt;=Rates!$H$14,'Claim Details'!$E$28&lt;=Rates!$H$15,'Claim Details'!$E$19="Yes"),Rates!$I$20,IF(AND(C219="A",'Claim Details'!$E$28&gt;=Rates!$H$14,'Claim Details'!$E$28&lt;=Rates!$H$15,'Claim Details'!$E$19="No"),Rates!$H$20,IF(AND(C219="A",'Claim Details'!$E$28&gt;=Rates!$J$14,'Claim Details'!$E$28&lt;=Rates!$J$15,'Claim Details'!$E$19="Yes"),Rates!$K$20,IF(AND(C219="A",'Claim Details'!$E$28&gt;=Rates!$J$14,'Claim Details'!$E$28&lt;=Rates!$J$15,'Claim Details'!$E$19="No"),Rates!$J$20,IF(AND(C219="B",'Claim Details'!$E$28&gt;=Rates!$D$14,'Claim Details'!$E$28&lt;=Rates!$D$15,'Claim Details'!$E$19="Yes"),Rates!$E$21,IF(AND(C219="B",'Claim Details'!$E$28&gt;=Rates!$D$14,'Claim Details'!$E$28&lt;=Rates!$D$15,'Claim Details'!$E$19="No"),Rates!$D$21,IF(AND(C219="B",'Claim Details'!$E$28&gt;=Rates!$F$14,'Claim Details'!$E$28&lt;=Rates!$F$15,'Claim Details'!$E$19="Yes"),Rates!$G$21,IF(AND(C219="B",'Claim Details'!$E$28&gt;=Rates!$F$14,'Claim Details'!$E$28&lt;=Rates!$F$15,'Claim Details'!$E$19="No"),Rates!$F$21,IF(AND(C219="B",'Claim Details'!$E$28&gt;=Rates!$H$14,'Claim Details'!$E$28&lt;=Rates!$H$15,'Claim Details'!$E$19="Yes"),Rates!$I$21,IF(AND(C219="B",'Claim Details'!$E$28&gt;=Rates!$H$14,'Claim Details'!$E$28&lt;=Rates!$H$15,'Claim Details'!$E$19="No"),Rates!$H$21,IF(AND(C219="B",'Claim Details'!$E$28&gt;=Rates!$J$14,'Claim Details'!$E$28&lt;=Rates!$J$15,'Claim Details'!$E$19="Yes"),Rates!$K$21,IF(AND(C219="B",'Claim Details'!$E$28&gt;=Rates!$J$14,'Claim Details'!$E$28&lt;=Rates!$J$15,'Claim Details'!$E$19="No"),Rates!$J$21,"£0.00"))))))))))))))))</f>
        <v>£0.00</v>
      </c>
      <c r="AV219" s="191" t="str">
        <f>IF(AND(C219="A",'Claim Details'!$E$28&gt;=Rates!$D$14,'Claim Details'!$E$28&lt;=Rates!$D$15,'Claim Details'!$E$19="Yes"),Rates!$E$22,IF(AND(C219="A",'Claim Details'!$E$28&gt;=Rates!$D$14,'Claim Details'!$E$28&lt;=Rates!$D$15,'Claim Details'!$E$19="No"),Rates!$D$22,IF(AND(C219="A",'Claim Details'!$E$28&gt;=Rates!$F$14,'Claim Details'!$E$28&lt;=Rates!$F$15,'Claim Details'!$E$19="Yes"),Rates!$G$22,IF(AND(C219="A",'Claim Details'!$E$28&gt;=Rates!$F$14,'Claim Details'!$E$28&lt;=Rates!$F$15,'Claim Details'!$E$19="No"),Rates!$F$22,IF(AND(C219="A",'Claim Details'!$E$28&gt;=Rates!$H$14,'Claim Details'!$E$28&lt;=Rates!$H$15,'Claim Details'!$E$19="Yes"),Rates!$I$22,IF(AND(C219="A",'Claim Details'!$E$28&gt;=Rates!$H$14,'Claim Details'!$E$28&lt;=Rates!$H$15,'Claim Details'!$E$19="No"),Rates!$H$22,IF(AND(C219="A",'Claim Details'!$E$28&gt;=Rates!$J$14,'Claim Details'!$E$28&lt;=Rates!$J$15,'Claim Details'!$E$19="Yes"),Rates!$K$22,IF(AND(C219="A",'Claim Details'!$E$28&gt;=Rates!$J$14,'Claim Details'!$E$28&lt;=Rates!$J$15,'Claim Details'!$E$19="No"),Rates!$J$22,IF(AND(C219="B",'Claim Details'!$E$28&gt;=Rates!$D$14,'Claim Details'!$E$28&lt;=Rates!$D$15,'Claim Details'!$E$19="Yes"),Rates!$E$23,IF(AND(C219="B",'Claim Details'!$E$28&gt;=Rates!$D$14,'Claim Details'!$E$28&lt;=Rates!$D$15,'Claim Details'!$E$19="No"),Rates!$D$23,IF(AND(C219="B",'Claim Details'!$E$28&gt;=Rates!$F$14,'Claim Details'!$E$28&lt;=Rates!$F$15,'Claim Details'!$E$19="Yes"),Rates!$G$23,IF(AND(C219="B",'Claim Details'!$E$28&gt;=Rates!$F$14,'Claim Details'!$E$28&lt;=Rates!$F$15,'Claim Details'!$E$19="No"),Rates!$F$23,IF(AND(C219="B",'Claim Details'!$E$28&gt;=Rates!$H$14,'Claim Details'!$E$28&lt;=Rates!$H$15,'Claim Details'!$E$19="Yes"),Rates!$I$23,IF(AND(C219="B",'Claim Details'!$E$28&gt;=Rates!$H$14,'Claim Details'!$E$28&lt;=Rates!$H$15,'Claim Details'!$E$19="No"),Rates!$H$23,IF(AND(C219="B",'Claim Details'!$E$28&gt;=Rates!$J$14,'Claim Details'!$E$28&lt;=Rates!$J$15,'Claim Details'!$E$19="Yes"),Rates!$K$23,IF(AND(C219="B",'Claim Details'!$E$28&gt;=Rates!$J$14,'Claim Details'!$E$28&lt;=Rates!$J$15,'Claim Details'!$E$19="No"),Rates!$J$23,IF(AND(C219="C",'Claim Details'!$E$28&gt;=Rates!$D$14,'Claim Details'!$E$28&lt;=Rates!$D$15,'Claim Details'!$E$19="Yes"),Rates!$E$24,IF(AND(C219="C",'Claim Details'!$E$28&gt;=Rates!$D$14,'Claim Details'!$E$28&lt;=Rates!$D$15,'Claim Details'!$E$19="No"),Rates!$D$24,IF(AND(C219="C",'Claim Details'!$E$28&gt;=Rates!$F$14,'Claim Details'!$E$28&lt;=Rates!$F$15,'Claim Details'!$E$19="Yes"),Rates!$G$24,IF(AND(C219="C",'Claim Details'!$E$28&gt;=Rates!$F$14,'Claim Details'!$E$28&lt;=Rates!$F$15,'Claim Details'!$E$19="No"),Rates!$F$24,IF(AND(C219="C",'Claim Details'!$E$28&gt;=Rates!$H$14,'Claim Details'!$E$28&lt;=Rates!$H$15,'Claim Details'!$E$19="Yes"),Rates!$I$24,IF(AND(C219="C",'Claim Details'!$E$28&gt;=Rates!$H$14,'Claim Details'!$E$28&lt;=Rates!$H$15,'Claim Details'!$E$19="No"),Rates!$H$24,IF(AND(C219="C",'Claim Details'!$E$28&gt;=Rates!$J$14,'Claim Details'!$E$28&lt;=Rates!$J$15,'Claim Details'!$E$19="Yes"),Rates!$K$24,IF(AND(C219="C",'Claim Details'!$E$28&gt;=Rates!$J$14,'Claim Details'!$E$28&lt;=Rates!$J$15,'Claim Details'!$E$19="No"),Rates!$J$24,"£0.00"))))))))))))))))))))))))</f>
        <v>£0.00</v>
      </c>
      <c r="AW219" s="1"/>
      <c r="AX219" s="189" t="str">
        <f>IF(AND(U219="A",'Claim Details'!$I$28&gt;=Rates!$D$14,'Claim Details'!$I$28&lt;=Rates!$D$15,'Claim Details'!$I$19="Yes"),Rates!$J$17,IF(AND(U219="A",'Claim Details'!$I$28&gt;=Rates!$D$14,'Claim Details'!$I$28&lt;=Rates!$D$15,'Claim Details'!$I$19="No"),Rates!$D$17,IF(AND(U219="A",'Claim Details'!$I$28&gt;=Rates!$F$14,'Claim Details'!$I$28&lt;=Rates!$F$15,'Claim Details'!$I$19="Yes"),Rates!$G$17,IF(AND(U219="A",'Claim Details'!$I$28&gt;=Rates!$F$14,'Claim Details'!$I$28&lt;=Rates!$F$15,'Claim Details'!$I$19="No"),Rates!$F$17,IF(AND(U219="A",'Claim Details'!$I$28&gt;=Rates!$H$14,'Claim Details'!$I$28&lt;=Rates!$H$15,'Claim Details'!$I$19="Yes"),Rates!$I$17,IF(AND(U219="A",'Claim Details'!$I$28&gt;=Rates!$H$14,'Claim Details'!$I$28&lt;=Rates!$H$15,'Claim Details'!$I$19="No"),Rates!$H$17,IF(AND(U219="A",'Claim Details'!$I$28&gt;=Rates!$J$14,'Claim Details'!$I$28&lt;=Rates!$J$15,'Claim Details'!$I$19="Yes"),Rates!$K$17,IF(AND(U219="A",'Claim Details'!$I$28&gt;=Rates!$J$14,'Claim Details'!$I$28&lt;=Rates!$J$15,'Claim Details'!$I$19="No"),Rates!$J$17,IF(AND(U219="B",'Claim Details'!$I$28&gt;=Rates!$D$14,'Claim Details'!$I$28&lt;=Rates!$D$15,'Claim Details'!$I$19="Yes"),Rates!$E$18,IF(AND(U219="B",'Claim Details'!$I$28&gt;=Rates!$D$14,'Claim Details'!$I$28&lt;=Rates!$D$15,'Claim Details'!$I$19="No"),Rates!$D$18,IF(AND(U219="B",'Claim Details'!$I$28&gt;=Rates!$F$14,'Claim Details'!$I$28&lt;=Rates!$F$15,'Claim Details'!$I$19="Yes"),Rates!$G$18,IF(AND(U219="B",'Claim Details'!$I$28&gt;=Rates!$F$14,'Claim Details'!$I$28&lt;=Rates!$F$15,'Claim Details'!$I$19="No"),Rates!$F$18,IF(AND(U219="B",'Claim Details'!$I$28&gt;=Rates!$H$14,'Claim Details'!$I$28&lt;=Rates!$H$15,'Claim Details'!$I$19="Yes"),Rates!$I$18,IF(AND(U219="B",'Claim Details'!$I$28&gt;=Rates!$H$14,'Claim Details'!$I$28&lt;=Rates!$H$15,'Claim Details'!$I$19="No"),Rates!$H$18,IF(AND(U219="B",'Claim Details'!$I$28&gt;=Rates!$J$14,'Claim Details'!$I$28&lt;=Rates!$J$15,'Claim Details'!$I$19="Yes"),Rates!$K$18,IF(AND(U219="B",'Claim Details'!$I$28&gt;=Rates!$J$14,'Claim Details'!$I$28&lt;=Rates!$J$15,'Claim Details'!$I$19="No"),Rates!$J$18,IF(AND(U219="C",'Claim Details'!$I$28&gt;=Rates!$D$14,'Claim Details'!$I$28&lt;=Rates!$D$15,'Claim Details'!$I$19="Yes"),Rates!$E$19,IF(AND(U219="C",'Claim Details'!$I$28&gt;=Rates!$D$14,'Claim Details'!$I$28&lt;=Rates!$D$15,'Claim Details'!$I$19="No"),Rates!$D$19,IF(AND(U219="C",'Claim Details'!$I$28&gt;=Rates!$F$14,'Claim Details'!$I$28&lt;=Rates!$F$15,'Claim Details'!$I$19="Yes"),Rates!$G$19,IF(AND(U219="C",'Claim Details'!$I$28&gt;=Rates!$F$14,'Claim Details'!$I$28&lt;=Rates!$F$15,'Claim Details'!$I$19="No"),Rates!$F$19,IF(AND(U219="C",'Claim Details'!$I$28&gt;=Rates!$H$14,'Claim Details'!$I$28&lt;=Rates!$H$15,'Claim Details'!$I$19="Yes"),Rates!$I$19,IF(AND(U219="C",'Claim Details'!$I$28&gt;=Rates!$H$14,'Claim Details'!$I$28&lt;=Rates!$H$15,'Claim Details'!$I$19="No"),Rates!$H$19,IF(AND(U219="C",'Claim Details'!$I$28&gt;=Rates!$J$14,'Claim Details'!$I$28&lt;=Rates!$J$15,'Claim Details'!$I$19="Yes"),Rates!$K$19,IF(AND(U219="C",'Claim Details'!$I$28&gt;=Rates!$J$14,'Claim Details'!$I$28&lt;=Rates!$J$15,'Claim Details'!$I$19="No"),Rates!$J$19,"£0.00"))))))))))))))))))))))))</f>
        <v>£0.00</v>
      </c>
      <c r="AY219" s="189" t="str">
        <f>IF(AND(C219="A",'Claim Details'!$I$28&gt;=Rates!$D$14,'Claim Details'!$I$28&lt;=Rates!$D$15,'Claim Details'!$I$19="Yes"),Rates!$J$25,IF(AND(C219="A",'Claim Details'!$I$28&gt;=Rates!$D$14,'Claim Details'!$I$28&lt;=Rates!$D$15,'Claim Details'!$I$19="No"),Rates!$D$25,IF(AND(C219="A",'Claim Details'!$I$28&gt;=Rates!$F$14,'Claim Details'!$I$28&lt;=Rates!$F$15,'Claim Details'!$I$19="Yes"),Rates!$G$25,IF(AND(C219="A",'Claim Details'!$I$28&gt;=Rates!$F$14,'Claim Details'!$I$28&lt;=Rates!$F$15,'Claim Details'!$I$19="No"),Rates!$F$25,IF(AND(C219="A",'Claim Details'!$I$28&gt;=Rates!$H$14,'Claim Details'!$I$28&lt;=Rates!$H$15,'Claim Details'!$I$19="Yes"),Rates!$I$25,IF(AND(C219="A",'Claim Details'!$I$28&gt;=Rates!$H$14,'Claim Details'!$I$28&lt;=Rates!$H$15,'Claim Details'!$I$19="No"),Rates!$H$25,IF(AND(C219="A",'Claim Details'!$I$28&gt;=Rates!$J$14,'Claim Details'!$I$28&lt;=Rates!$J$15,'Claim Details'!$I$19="Yes"),Rates!$K$25,IF(AND(C219="A",'Claim Details'!$I$28&gt;=Rates!$J$14,'Claim Details'!$I$28&lt;=Rates!$J$15,'Claim Details'!$I$19="No"),Rates!$J$25,IF(AND(C219="B",'Claim Details'!$I$28&gt;=Rates!$D$14,'Claim Details'!$I$28&lt;=Rates!$D$15,'Claim Details'!$I$19="Yes"),Rates!$E$26,IF(AND(C219="B",'Claim Details'!$I$28&gt;=Rates!$D$14,'Claim Details'!$I$28&lt;=Rates!$D$15,'Claim Details'!$I$19="No"),Rates!$D$26,IF(AND(C219="B",'Claim Details'!$I$28&gt;=Rates!$F$14,'Claim Details'!$I$28&lt;=Rates!$F$15,'Claim Details'!$I$19="Yes"),Rates!$G$26,IF(AND(C219="B",'Claim Details'!$I$28&gt;=Rates!$F$14,'Claim Details'!$I$28&lt;=Rates!$F$15,'Claim Details'!$I$19="No"),Rates!$F$26,IF(AND(C219="B",'Claim Details'!$I$28&gt;=Rates!$H$14,'Claim Details'!$I$28&lt;=Rates!$H$15,'Claim Details'!$I$19="Yes"),Rates!$I$26,IF(AND(C219="B",'Claim Details'!$I$28&gt;=Rates!$H$14,'Claim Details'!$I$28&lt;=Rates!$H$15,'Claim Details'!$I$19="No"),Rates!$H$26,IF(AND(C219="B",'Claim Details'!$I$28&gt;=Rates!$J$14,'Claim Details'!$I$28&lt;=Rates!$J$15,'Claim Details'!$I$19="Yes"),Rates!$K$26,IF(AND(C219="B",'Claim Details'!$I$28&gt;=Rates!$J$14,'Claim Details'!$I$28&lt;=Rates!$J$15,'Claim Details'!$I$19="No"),Rates!$J$26,IF(AND(C219="C",'Claim Details'!$I$28&gt;=Rates!$D$14,'Claim Details'!$I$28&lt;=Rates!$D$15,'Claim Details'!$I$19="Yes"),Rates!$E$27,IF(AND(C219="C",'Claim Details'!$I$28&gt;=Rates!$D$14,'Claim Details'!$I$28&lt;=Rates!$D$15,'Claim Details'!$I$19="No"),Rates!$D$27,IF(AND(C219="C",'Claim Details'!$I$28&gt;=Rates!$F$14,'Claim Details'!$I$28&lt;=Rates!$F$15,'Claim Details'!$I$19="Yes"),Rates!$G$27,IF(AND(C219="C",'Claim Details'!$I$28&gt;=Rates!$F$14,'Claim Details'!$I$28&lt;=Rates!$F$15,'Claim Details'!$I$19="No"),Rates!$F$27,IF(AND(C219="C",'Claim Details'!$I$28&gt;=Rates!$H$14,'Claim Details'!$I$28&lt;=Rates!$H$15,'Claim Details'!$I$19="Yes"),Rates!$I$27,IF(AND(C219="C",'Claim Details'!$I$28&gt;=Rates!$H$14,'Claim Details'!$I$28&lt;=Rates!$H$15,'Claim Details'!$I$19="No"),Rates!$H$27,IF(AND(C219="C",'Claim Details'!$I$28&gt;=Rates!$J$14,'Claim Details'!$I$28&lt;=Rates!$J$15,'Claim Details'!$I$19="Yes"),Rates!$K$27,IF(AND(C219="C",'Claim Details'!$I$28&gt;=Rates!$J$14,'Claim Details'!$I$28&lt;=Rates!$J$15,'Claim Details'!$I$19="No"),Rates!$J$27,"£0.00"))))))))))))))))))))))))</f>
        <v>£0.00</v>
      </c>
      <c r="AZ219" s="189" t="str">
        <f>IF(AND(C219="A",'Claim Details'!$I$28&gt;=Rates!$D$14,'Claim Details'!$I$28&lt;=Rates!$D$15,'Claim Details'!$I$19="Yes"),Rates!$E$20,IF(AND(C219="A",'Claim Details'!$I$28&gt;=Rates!$D$14,'Claim Details'!$I$28&lt;=Rates!$D$15,'Claim Details'!$I$19="No"),Rates!$D$20,IF(AND(C219="A",'Claim Details'!$I$28&gt;=Rates!$F$14,'Claim Details'!$I$28&lt;=Rates!$F$15,'Claim Details'!$I$19="Yes"),Rates!$G$20,IF(AND(C219="A",'Claim Details'!$I$28&gt;=Rates!$F$14,'Claim Details'!$I$28&lt;=Rates!$F$15,'Claim Details'!$I$19="No"),Rates!$F$20,IF(AND(C219="A",'Claim Details'!$I$28&gt;=Rates!$H$14,'Claim Details'!$I$28&lt;=Rates!$H$15,'Claim Details'!$I$19="Yes"),Rates!$I$20,IF(AND(C219="A",'Claim Details'!$I$28&gt;=Rates!$H$14,'Claim Details'!$I$28&lt;=Rates!$H$15,'Claim Details'!$I$19="No"),Rates!$H$20,IF(AND(C219="A",'Claim Details'!$I$28&gt;=Rates!$J$14,'Claim Details'!$I$28&lt;=Rates!$J$15,'Claim Details'!$I$19="Yes"),Rates!$K$20,IF(AND(C219="A",'Claim Details'!$I$28&gt;=Rates!$J$14,'Claim Details'!$I$28&lt;=Rates!$J$15,'Claim Details'!$I$19="No"),Rates!$J$20,IF(AND(C219="B",'Claim Details'!$I$28&gt;=Rates!$D$14,'Claim Details'!$I$28&lt;=Rates!$D$15,'Claim Details'!$I$19="Yes"),Rates!$E$21,IF(AND(C219="B",'Claim Details'!$I$28&gt;=Rates!$D$14,'Claim Details'!$I$28&lt;=Rates!$D$15,'Claim Details'!$I$19="No"),Rates!$D$21,IF(AND(C219="B",'Claim Details'!$I$28&gt;=Rates!$F$14,'Claim Details'!$I$28&lt;=Rates!$F$15,'Claim Details'!$I$19="Yes"),Rates!$G$21,IF(AND(C219="B",'Claim Details'!$I$28&gt;=Rates!$F$14,'Claim Details'!$I$28&lt;=Rates!$F$15,'Claim Details'!$I$19="No"),Rates!$F$21,IF(AND(C219="B",'Claim Details'!$I$28&gt;=Rates!$H$14,'Claim Details'!$I$28&lt;=Rates!$H$15,'Claim Details'!$I$19="Yes"),Rates!$I$21,IF(AND(C219="B",'Claim Details'!$I$28&gt;=Rates!$H$14,'Claim Details'!$I$28&lt;=Rates!$H$15,'Claim Details'!$I$19="No"),Rates!$H$21,IF(AND(C219="B",'Claim Details'!$I$28&gt;=Rates!$J$14,'Claim Details'!$I$28&lt;=Rates!$J$15,'Claim Details'!$I$19="Yes"),Rates!$K$21,IF(AND(C219="B",'Claim Details'!$I$28&gt;=Rates!$J$14,'Claim Details'!$I$28&lt;=Rates!$J$15,'Claim Details'!$I$19="No"),Rates!$J$21,"£0.00"))))))))))))))))</f>
        <v>£0.00</v>
      </c>
      <c r="BA219" s="189" t="str">
        <f>IF(AND(C219="A",'Claim Details'!$I$28&gt;=Rates!$D$14,'Claim Details'!$I$28&lt;=Rates!$D$15,'Claim Details'!$I$19="Yes"),Rates!$E$22,IF(AND(C219="A",'Claim Details'!$I$28&gt;=Rates!$D$14,'Claim Details'!$I$28&lt;=Rates!$D$15,'Claim Details'!$I$19="No"),Rates!$D$22,IF(AND(C219="A",'Claim Details'!$I$28&gt;=Rates!$F$14,'Claim Details'!$I$28&lt;=Rates!$F$15,'Claim Details'!$I$19="Yes"),Rates!$G$22,IF(AND(C219="A",'Claim Details'!$I$28&gt;=Rates!$F$14,'Claim Details'!$I$28&lt;=Rates!$F$15,'Claim Details'!$I$19="No"),Rates!$F$22,IF(AND(C219="A",'Claim Details'!$I$28&gt;=Rates!$H$14,'Claim Details'!$I$28&lt;=Rates!$H$15,'Claim Details'!$I$19="Yes"),Rates!$I$22,IF(AND(C219="A",'Claim Details'!$I$28&gt;=Rates!$H$14,'Claim Details'!$I$28&lt;=Rates!$H$15,'Claim Details'!$I$19="No"),Rates!$H$22,IF(AND(C219="A",'Claim Details'!$I$28&gt;=Rates!$J$14,'Claim Details'!$I$28&lt;=Rates!$J$15,'Claim Details'!$I$19="Yes"),Rates!$K$22,IF(AND(C219="A",'Claim Details'!$I$28&gt;=Rates!$J$14,'Claim Details'!$I$28&lt;=Rates!$J$15,'Claim Details'!$I$19="No"),Rates!$J$22,IF(AND(C219="B",'Claim Details'!$I$28&gt;=Rates!$D$14,'Claim Details'!$I$28&lt;=Rates!$D$15,'Claim Details'!$I$19="Yes"),Rates!$E$23,IF(AND(C219="B",'Claim Details'!$I$28&gt;=Rates!$D$14,'Claim Details'!$I$28&lt;=Rates!$D$15,'Claim Details'!$I$19="No"),Rates!$D$23,IF(AND(C219="B",'Claim Details'!$I$28&gt;=Rates!$F$14,'Claim Details'!$I$28&lt;=Rates!$F$15,'Claim Details'!$I$19="Yes"),Rates!$G$23,IF(AND(C219="B",'Claim Details'!$I$28&gt;=Rates!$F$14,'Claim Details'!$I$28&lt;=Rates!$F$15,'Claim Details'!$I$19="No"),Rates!$F$23,IF(AND(C219="B",'Claim Details'!$I$28&gt;=Rates!$H$14,'Claim Details'!$I$28&lt;=Rates!$H$15,'Claim Details'!$I$19="Yes"),Rates!$I$23,IF(AND(C219="B",'Claim Details'!$I$28&gt;=Rates!$H$14,'Claim Details'!$I$28&lt;=Rates!$H$15,'Claim Details'!$I$19="No"),Rates!$H$23,IF(AND(C219="B",'Claim Details'!$I$28&gt;=Rates!$J$14,'Claim Details'!$I$28&lt;=Rates!$J$15,'Claim Details'!$I$19="Yes"),Rates!$K$23,IF(AND(C219="B",'Claim Details'!$I$28&gt;=Rates!$J$14,'Claim Details'!$I$28&lt;=Rates!$J$15,'Claim Details'!$I$19="No"),Rates!$J$23,IF(AND(C219="C",'Claim Details'!$I$28&gt;=Rates!$D$14,'Claim Details'!$I$28&lt;=Rates!$D$15,'Claim Details'!$I$19="Yes"),Rates!$E$24,IF(AND(C219="C",'Claim Details'!$I$28&gt;=Rates!$D$14,'Claim Details'!$I$28&lt;=Rates!$D$15,'Claim Details'!$I$19="No"),Rates!$D$24,IF(AND(C219="C",'Claim Details'!$I$28&gt;=Rates!$F$14,'Claim Details'!$I$28&lt;=Rates!$F$15,'Claim Details'!$I$19="Yes"),Rates!$G$24,IF(AND(C219="C",'Claim Details'!$I$28&gt;=Rates!$F$14,'Claim Details'!$I$28&lt;=Rates!$F$15,'Claim Details'!$I$19="No"),Rates!$F$24,IF(AND(C219="C",'Claim Details'!$I$28&gt;=Rates!$H$14,'Claim Details'!$I$28&lt;=Rates!$H$15,'Claim Details'!$I$19="Yes"),Rates!$I$24,IF(AND(C219="C",'Claim Details'!$I$28&gt;=Rates!$H$14,'Claim Details'!$I$28&lt;=Rates!$H$15,'Claim Details'!$I$19="No"),Rates!$H$24,IF(AND(C219="C",'Claim Details'!$I$28&gt;=Rates!$J$14,'Claim Details'!$I$28&lt;=Rates!$J$15,'Claim Details'!$I$19="Yes"),Rates!$K$24,IF(AND(C219="C",'Claim Details'!$I$28&gt;=Rates!$J$14,'Claim Details'!$I$28&lt;=Rates!$J$15,'Claim Details'!$I$19="No"),Rates!$J$24,"£0.00"))))))))))))))))))))))))</f>
        <v>£0.00</v>
      </c>
      <c r="BB219" s="189" t="str">
        <f t="shared" si="57"/>
        <v>£0.00</v>
      </c>
      <c r="BC219" s="1"/>
      <c r="BD219" s="189" t="str">
        <f>IF(AND(AE219="A",'Claim Details'!$I$28&gt;=Rates!$D$14,'Claim Details'!$I$28&lt;=Rates!$D$15,'Claim Details'!$I$19="Yes"),Rates!$J$17,IF(AND(AE219="A",'Claim Details'!$I$28&gt;=Rates!$D$14,'Claim Details'!$I$28&lt;=Rates!$D$15,'Claim Details'!$I$19="No"),Rates!$D$17,IF(AND(AE219="A",'Claim Details'!$I$28&gt;=Rates!$F$14,'Claim Details'!$I$28&lt;=Rates!$F$15,'Claim Details'!$I$19="Yes"),Rates!$G$17,IF(AND(AE219="A",'Claim Details'!$I$28&gt;=Rates!$F$14,'Claim Details'!$I$28&lt;=Rates!$F$15,'Claim Details'!$I$19="No"),Rates!$F$17,IF(AND(AE219="A",'Claim Details'!$I$28&gt;=Rates!$H$14,'Claim Details'!$I$28&lt;=Rates!$H$15,'Claim Details'!$I$19="Yes"),Rates!$I$17,IF(AND(AE219="A",'Claim Details'!$I$28&gt;=Rates!$H$14,'Claim Details'!$I$28&lt;=Rates!$H$15,'Claim Details'!$I$19="No"),Rates!$H$17,IF(AND(AE219="A",'Claim Details'!$I$28&gt;=Rates!$J$14,'Claim Details'!$I$28&lt;=Rates!$J$15,'Claim Details'!$I$19="Yes"),Rates!$K$17,IF(AND(AE219="A",'Claim Details'!$I$28&gt;=Rates!$J$14,'Claim Details'!$I$28&lt;=Rates!$J$15,'Claim Details'!$I$19="No"),Rates!$J$17,IF(AND(AE219="B",'Claim Details'!$I$28&gt;=Rates!$D$14,'Claim Details'!$I$28&lt;=Rates!$D$15,'Claim Details'!$I$19="Yes"),Rates!$E$18,IF(AND(AE219="B",'Claim Details'!$I$28&gt;=Rates!$D$14,'Claim Details'!$I$28&lt;=Rates!$D$15,'Claim Details'!$I$19="No"),Rates!$D$18,IF(AND(AE219="B",'Claim Details'!$I$28&gt;=Rates!$F$14,'Claim Details'!$I$28&lt;=Rates!$F$15,'Claim Details'!$I$19="Yes"),Rates!$G$18,IF(AND(AE219="B",'Claim Details'!$I$28&gt;=Rates!$F$14,'Claim Details'!$I$28&lt;=Rates!$F$15,'Claim Details'!$I$19="No"),Rates!$F$18,IF(AND(AE219="B",'Claim Details'!$I$28&gt;=Rates!$H$14,'Claim Details'!$I$28&lt;=Rates!$H$15,'Claim Details'!$I$19="Yes"),Rates!$I$18,IF(AND(AE219="B",'Claim Details'!$I$28&gt;=Rates!$H$14,'Claim Details'!$I$28&lt;=Rates!$H$15,'Claim Details'!$I$19="No"),Rates!$H$18,IF(AND(AE219="B",'Claim Details'!$I$28&gt;=Rates!$J$14,'Claim Details'!$I$28&lt;=Rates!$J$15,'Claim Details'!$I$19="Yes"),Rates!$K$18,IF(AND(AE219="B",'Claim Details'!$I$28&gt;=Rates!$J$14,'Claim Details'!$I$28&lt;=Rates!$J$15,'Claim Details'!$I$19="No"),Rates!$J$18,IF(AND(AE219="C",'Claim Details'!$I$28&gt;=Rates!$D$14,'Claim Details'!$I$28&lt;=Rates!$D$15,'Claim Details'!$I$19="Yes"),Rates!$E$19,IF(AND(AE219="C",'Claim Details'!$I$28&gt;=Rates!$D$14,'Claim Details'!$I$28&lt;=Rates!$D$15,'Claim Details'!$I$19="No"),Rates!$D$19,IF(AND(AE219="C",'Claim Details'!$I$28&gt;=Rates!$F$14,'Claim Details'!$I$28&lt;=Rates!$F$15,'Claim Details'!$I$19="Yes"),Rates!$G$19,IF(AND(AE219="C",'Claim Details'!$I$28&gt;=Rates!$F$14,'Claim Details'!$I$28&lt;=Rates!$F$15,'Claim Details'!$I$19="No"),Rates!$F$19,IF(AND(AE219="C",'Claim Details'!$I$28&gt;=Rates!$H$14,'Claim Details'!$I$28&lt;=Rates!$H$15,'Claim Details'!$I$19="Yes"),Rates!$I$19,IF(AND(AE219="C",'Claim Details'!$I$28&gt;=Rates!$H$14,'Claim Details'!$I$28&lt;=Rates!$H$15,'Claim Details'!$I$19="No"),Rates!$H$19,IF(AND(AE219="C",'Claim Details'!$I$28&gt;=Rates!$J$14,'Claim Details'!$I$28&lt;=Rates!$J$15,'Claim Details'!$I$19="Yes"),Rates!$K$19,IF(AND(AE219="C",'Claim Details'!$I$28&gt;=Rates!$J$14,'Claim Details'!$I$28&lt;=Rates!$J$15,'Claim Details'!$I$19="No"),Rates!$J$19,"£0.00"))))))))))))))))))))))))</f>
        <v>£0.00</v>
      </c>
      <c r="BE219" s="189" t="str">
        <f>IF(AND(AE219="A",'Claim Details'!$I$28&gt;=Rates!$D$14,'Claim Details'!$I$28&lt;=Rates!$D$15,'Claim Details'!$I$19="Yes"),Rates!$J$25,IF(AND(AE219="A",'Claim Details'!$I$28&gt;=Rates!$D$14,'Claim Details'!$I$28&lt;=Rates!$D$15,'Claim Details'!$I$19="No"),Rates!$D$25,IF(AND(AE219="A",'Claim Details'!$I$28&gt;=Rates!$F$14,'Claim Details'!$I$28&lt;=Rates!$F$15,'Claim Details'!$I$19="Yes"),Rates!$G$25,IF(AND(AE219="A",'Claim Details'!$I$28&gt;=Rates!$F$14,'Claim Details'!$I$28&lt;=Rates!$F$15,'Claim Details'!$I$19="No"),Rates!$F$25,IF(AND(AE219="A",'Claim Details'!$I$28&gt;=Rates!$H$14,'Claim Details'!$I$28&lt;=Rates!$H$15,'Claim Details'!$I$19="Yes"),Rates!$I$25,IF(AND(AE219="A",'Claim Details'!$I$28&gt;=Rates!$H$14,'Claim Details'!$I$28&lt;=Rates!$H$15,'Claim Details'!$I$19="No"),Rates!$H$25,IF(AND(AE219="A",'Claim Details'!$I$28&gt;=Rates!$J$14,'Claim Details'!$I$28&lt;=Rates!$J$15,'Claim Details'!$I$19="Yes"),Rates!$K$25,IF(AND(AE219="A",'Claim Details'!$I$28&gt;=Rates!$J$14,'Claim Details'!$I$28&lt;=Rates!$J$15,'Claim Details'!$I$19="No"),Rates!$J$25,IF(AND(AE219="B",'Claim Details'!$I$28&gt;=Rates!$D$14,'Claim Details'!$I$28&lt;=Rates!$D$15,'Claim Details'!$I$19="Yes"),Rates!$E$26,IF(AND(AE219="B",'Claim Details'!$I$28&gt;=Rates!$D$14,'Claim Details'!$I$28&lt;=Rates!$D$15,'Claim Details'!$I$19="No"),Rates!$D$26,IF(AND(AE219="B",'Claim Details'!$I$28&gt;=Rates!$F$14,'Claim Details'!$I$28&lt;=Rates!$F$15,'Claim Details'!$I$19="Yes"),Rates!$G$26,IF(AND(AE219="B",'Claim Details'!$I$28&gt;=Rates!$F$14,'Claim Details'!$I$28&lt;=Rates!$F$15,'Claim Details'!$I$19="No"),Rates!$F$26,IF(AND(AE219="B",'Claim Details'!$I$28&gt;=Rates!$H$14,'Claim Details'!$I$28&lt;=Rates!$H$15,'Claim Details'!$I$19="Yes"),Rates!$I$26,IF(AND(AE219="B",'Claim Details'!$I$28&gt;=Rates!$H$14,'Claim Details'!$I$28&lt;=Rates!$H$15,'Claim Details'!$I$19="No"),Rates!$H$26,IF(AND(AE219="B",'Claim Details'!$I$28&gt;=Rates!$J$14,'Claim Details'!$I$28&lt;=Rates!$J$15,'Claim Details'!$I$19="Yes"),Rates!$K$26,IF(AND(AE219="B",'Claim Details'!$I$28&gt;=Rates!$J$14,'Claim Details'!$I$28&lt;=Rates!$J$15,'Claim Details'!$I$19="No"),Rates!$J$26,IF(AND(AE219="C",'Claim Details'!$I$28&gt;=Rates!$D$14,'Claim Details'!$I$28&lt;=Rates!$D$15,'Claim Details'!$I$19="Yes"),Rates!$E$27,IF(AND(AE219="C",'Claim Details'!$I$28&gt;=Rates!$D$14,'Claim Details'!$I$28&lt;=Rates!$D$15,'Claim Details'!$I$19="No"),Rates!$D$27,IF(AND(AE219="C",'Claim Details'!$I$28&gt;=Rates!$F$14,'Claim Details'!$I$28&lt;=Rates!$F$15,'Claim Details'!$I$19="Yes"),Rates!$G$27,IF(AND(AE219="C",'Claim Details'!$I$28&gt;=Rates!$F$14,'Claim Details'!$I$28&lt;=Rates!$F$15,'Claim Details'!$I$19="No"),Rates!$F$27,IF(AND(AE219="C",'Claim Details'!$I$28&gt;=Rates!$H$14,'Claim Details'!$I$28&lt;=Rates!$H$15,'Claim Details'!$I$19="Yes"),Rates!$I$27,IF(AND(AE219="C",'Claim Details'!$I$28&gt;=Rates!$H$14,'Claim Details'!$I$28&lt;=Rates!$H$15,'Claim Details'!$I$19="No"),Rates!$H$27,IF(AND(AE219="C",'Claim Details'!$I$28&gt;=Rates!$J$14,'Claim Details'!$I$28&lt;=Rates!$J$15,'Claim Details'!$I$19="Yes"),Rates!$K$27,IF(AND(AE219="C",'Claim Details'!$I$28&gt;=Rates!$J$14,'Claim Details'!$I$28&lt;=Rates!$J$15,'Claim Details'!$I$19="No"),Rates!$J$27,"£0.00"))))))))))))))))))))))))</f>
        <v>£0.00</v>
      </c>
      <c r="BF219" s="189" t="str">
        <f>IF(AND(AE219="A",'Claim Details'!$I$28&gt;=Rates!$D$14,'Claim Details'!$I$28&lt;=Rates!$D$15,'Claim Details'!$I$19="Yes"),Rates!$E$20,IF(AND(AE219="A",'Claim Details'!$I$28&gt;=Rates!$D$14,'Claim Details'!$I$28&lt;=Rates!$D$15,'Claim Details'!$I$19="No"),Rates!$D$20,IF(AND(AE219="A",'Claim Details'!$I$28&gt;=Rates!$F$14,'Claim Details'!$I$28&lt;=Rates!$F$15,'Claim Details'!$I$19="Yes"),Rates!$G$20,IF(AND(AE219="A",'Claim Details'!$I$28&gt;=Rates!$F$14,'Claim Details'!$I$28&lt;=Rates!$F$15,'Claim Details'!$I$19="No"),Rates!$F$20,IF(AND(AE219="A",'Claim Details'!$I$28&gt;=Rates!$H$14,'Claim Details'!$I$28&lt;=Rates!$H$15,'Claim Details'!$I$19="Yes"),Rates!$I$20,IF(AND(AE219="A",'Claim Details'!$I$28&gt;=Rates!$H$14,'Claim Details'!$I$28&lt;=Rates!$H$15,'Claim Details'!$I$19="No"),Rates!$H$20,IF(AND(AE219="A",'Claim Details'!$I$28&gt;=Rates!$J$14,'Claim Details'!$I$28&lt;=Rates!$J$15,'Claim Details'!$I$19="Yes"),Rates!$K$20,IF(AND(AE219="A",'Claim Details'!$I$28&gt;=Rates!$J$14,'Claim Details'!$I$28&lt;=Rates!$J$15,'Claim Details'!$I$19="No"),Rates!$J$20,IF(AND(AE219="B",'Claim Details'!$I$28&gt;=Rates!$D$14,'Claim Details'!$I$28&lt;=Rates!$D$15,'Claim Details'!$I$19="Yes"),Rates!$E$21,IF(AND(AE219="B",'Claim Details'!$I$28&gt;=Rates!$D$14,'Claim Details'!$I$28&lt;=Rates!$D$15,'Claim Details'!$I$19="No"),Rates!$D$21,IF(AND(AE219="B",'Claim Details'!$I$28&gt;=Rates!$F$14,'Claim Details'!$I$28&lt;=Rates!$F$15,'Claim Details'!$I$19="Yes"),Rates!$G$21,IF(AND(AE219="B",'Claim Details'!$I$28&gt;=Rates!$F$14,'Claim Details'!$I$28&lt;=Rates!$F$15,'Claim Details'!$I$19="No"),Rates!$F$21,IF(AND(AE219="B",'Claim Details'!$I$28&gt;=Rates!$H$14,'Claim Details'!$I$28&lt;=Rates!$H$15,'Claim Details'!$I$19="Yes"),Rates!$I$21,IF(AND(AE219="B",'Claim Details'!$I$28&gt;=Rates!$H$14,'Claim Details'!$I$28&lt;=Rates!$H$15,'Claim Details'!$I$19="No"),Rates!$H$21,IF(AND(AE219="B",'Claim Details'!$I$28&gt;=Rates!$J$14,'Claim Details'!$I$28&lt;=Rates!$J$15,'Claim Details'!$I$19="Yes"),Rates!$K$21,IF(AND(AE219="B",'Claim Details'!$I$28&gt;=Rates!$J$14,'Claim Details'!$I$28&lt;=Rates!$J$15,'Claim Details'!$I$19="No"),Rates!$J$21,"£0.00"))))))))))))))))</f>
        <v>£0.00</v>
      </c>
      <c r="BG219" s="189" t="str">
        <f>IF(AND(AE219="A",'Claim Details'!$I$28&gt;=Rates!$D$14,'Claim Details'!$I$28&lt;=Rates!$D$15,'Claim Details'!$I$19="Yes"),Rates!$E$22,IF(AND(AE219="A",'Claim Details'!$I$28&gt;=Rates!$D$14,'Claim Details'!$I$28&lt;=Rates!$D$15,'Claim Details'!$I$19="No"),Rates!$D$22,IF(AND(AE219="A",'Claim Details'!$I$28&gt;=Rates!$F$14,'Claim Details'!$I$28&lt;=Rates!$F$15,'Claim Details'!$I$19="Yes"),Rates!$G$22,IF(AND(AE219="A",'Claim Details'!$I$28&gt;=Rates!$F$14,'Claim Details'!$I$28&lt;=Rates!$F$15,'Claim Details'!$I$19="No"),Rates!$F$22,IF(AND(AE219="A",'Claim Details'!$I$28&gt;=Rates!$H$14,'Claim Details'!$I$28&lt;=Rates!$H$15,'Claim Details'!$I$19="Yes"),Rates!$I$22,IF(AND(AE219="A",'Claim Details'!$I$28&gt;=Rates!$H$14,'Claim Details'!$I$28&lt;=Rates!$H$15,'Claim Details'!$I$19="No"),Rates!$H$22,IF(AND(AE219="A",'Claim Details'!$I$28&gt;=Rates!$J$14,'Claim Details'!$I$28&lt;=Rates!$J$15,'Claim Details'!$I$19="Yes"),Rates!$K$22,IF(AND(AE219="A",'Claim Details'!$I$28&gt;=Rates!$J$14,'Claim Details'!$I$28&lt;=Rates!$J$15,'Claim Details'!$I$19="No"),Rates!$J$22,IF(AND(AE219="B",'Claim Details'!$I$28&gt;=Rates!$D$14,'Claim Details'!$I$28&lt;=Rates!$D$15,'Claim Details'!$I$19="Yes"),Rates!$E$23,IF(AND(AE219="B",'Claim Details'!$I$28&gt;=Rates!$D$14,'Claim Details'!$I$28&lt;=Rates!$D$15,'Claim Details'!$I$19="No"),Rates!$D$23,IF(AND(AE219="B",'Claim Details'!$I$28&gt;=Rates!$F$14,'Claim Details'!$I$28&lt;=Rates!$F$15,'Claim Details'!$I$19="Yes"),Rates!$G$23,IF(AND(AE219="B",'Claim Details'!$I$28&gt;=Rates!$F$14,'Claim Details'!$I$28&lt;=Rates!$F$15,'Claim Details'!$I$19="No"),Rates!$F$23,IF(AND(AE219="B",'Claim Details'!$I$28&gt;=Rates!$H$14,'Claim Details'!$I$28&lt;=Rates!$H$15,'Claim Details'!$I$19="Yes"),Rates!$I$23,IF(AND(AE219="B",'Claim Details'!$I$28&gt;=Rates!$H$14,'Claim Details'!$I$28&lt;=Rates!$H$15,'Claim Details'!$I$19="No"),Rates!$H$23,IF(AND(AE219="B",'Claim Details'!$I$28&gt;=Rates!$J$14,'Claim Details'!$I$28&lt;=Rates!$J$15,'Claim Details'!$I$19="Yes"),Rates!$K$23,IF(AND(AE219="B",'Claim Details'!$I$28&gt;=Rates!$J$14,'Claim Details'!$I$28&lt;=Rates!$J$15,'Claim Details'!$I$19="No"),Rates!$J$23,IF(AND(AE219="C",'Claim Details'!$I$28&gt;=Rates!$D$14,'Claim Details'!$I$28&lt;=Rates!$D$15,'Claim Details'!$I$19="Yes"),Rates!$E$24,IF(AND(AE219="C",'Claim Details'!$I$28&gt;=Rates!$D$14,'Claim Details'!$I$28&lt;=Rates!$D$15,'Claim Details'!$I$19="No"),Rates!$D$24,IF(AND(AE219="C",'Claim Details'!$I$28&gt;=Rates!$F$14,'Claim Details'!$I$28&lt;=Rates!$F$15,'Claim Details'!$I$19="Yes"),Rates!$G$24,IF(AND(AE219="C",'Claim Details'!$I$28&gt;=Rates!$F$14,'Claim Details'!$I$28&lt;=Rates!$F$15,'Claim Details'!$I$19="No"),Rates!$F$24,IF(AND(AE219="C",'Claim Details'!$I$28&gt;=Rates!$H$14,'Claim Details'!$I$28&lt;=Rates!$H$15,'Claim Details'!$I$19="Yes"),Rates!$I$24,IF(AND(AE219="C",'Claim Details'!$I$28&gt;=Rates!$H$14,'Claim Details'!$I$28&lt;=Rates!$H$15,'Claim Details'!$I$19="No"),Rates!$H$24,IF(AND(AE219="C",'Claim Details'!$I$28&gt;=Rates!$J$14,'Claim Details'!$I$28&lt;=Rates!$J$15,'Claim Details'!$I$19="Yes"),Rates!$K$24,IF(AND(AE219="C",'Claim Details'!$I$28&gt;=Rates!$J$14,'Claim Details'!$I$28&lt;=Rates!$J$15,'Claim Details'!$I$19="No"),Rates!$J$24,"£0.00"))))))))))))))))))))))))</f>
        <v>£0.00</v>
      </c>
      <c r="BH219" s="189" t="str">
        <f t="shared" si="58"/>
        <v>£0.00</v>
      </c>
      <c r="BI219" s="189">
        <f t="shared" si="59"/>
        <v>0</v>
      </c>
      <c r="BO219" s="202" t="str">
        <f>IF(H219="","£0.00",IF(AP219="4","£0.00",IF(AP219="5","£0.00",IF(AP219="1","£0.00",((AQ219*H219)*'Claim Details'!$F$111)/100))))</f>
        <v>£0.00</v>
      </c>
      <c r="BP219" s="202" t="str">
        <f>IF(T219="","£0.00",IF(AP219="4","£0.00",IF(AP219="5","£0.00",IF(AP219="1","£0.00",((AR219*T219)*'Claim Details'!$N$111)/100))))</f>
        <v>£0.00</v>
      </c>
      <c r="BQ219" s="202" t="str">
        <f>IF(AI219="","£0.00",IF(AP219="4","£0.00",IF(AP219="5","£0.00",IF(AP219="1","£0.00",((BI219*AI219)*'Claim Details'!$W$111)/100))))</f>
        <v>£0.00</v>
      </c>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row>
    <row r="220" spans="1:97" ht="15">
      <c r="A220" s="145"/>
      <c r="B220" s="91"/>
      <c r="C220" s="96"/>
      <c r="D220" s="97"/>
      <c r="E220" s="98"/>
      <c r="F220" s="89"/>
      <c r="G220" s="99"/>
      <c r="H220" s="100"/>
      <c r="I220" s="221" t="str">
        <f t="shared" si="49"/>
        <v>£0.00</v>
      </c>
      <c r="J220" s="101"/>
      <c r="K220" s="100"/>
      <c r="L220" s="221" t="str">
        <f t="shared" si="50"/>
        <v>£0.00</v>
      </c>
      <c r="M220" s="101"/>
      <c r="N220" s="102"/>
      <c r="O220" s="145"/>
      <c r="P220" s="77"/>
      <c r="Q220" s="87"/>
      <c r="R220" s="87"/>
      <c r="S220" s="87"/>
      <c r="T220" s="149" t="str">
        <f t="shared" si="51"/>
        <v/>
      </c>
      <c r="U220" s="87" t="str">
        <f t="shared" si="60"/>
        <v/>
      </c>
      <c r="V220" s="87"/>
      <c r="W220" s="53" t="str">
        <f t="shared" si="52"/>
        <v>£0.00</v>
      </c>
      <c r="X220" s="53"/>
      <c r="Y220" s="87"/>
      <c r="Z220" s="78"/>
      <c r="AA220" s="79"/>
      <c r="AB220" s="160"/>
      <c r="AC220" s="98"/>
      <c r="AD220" s="225"/>
      <c r="AE220" s="235" t="str">
        <f t="shared" si="53"/>
        <v/>
      </c>
      <c r="AF220" s="87" t="str">
        <f t="shared" si="54"/>
        <v/>
      </c>
      <c r="AG220" s="53"/>
      <c r="AH220" s="224"/>
      <c r="AI220" s="226" t="str">
        <f t="shared" si="46"/>
        <v/>
      </c>
      <c r="AJ220" s="236" t="str">
        <f t="shared" si="55"/>
        <v>£0.00</v>
      </c>
      <c r="AK220" s="31"/>
      <c r="AL220" s="1"/>
      <c r="AM220" s="1"/>
      <c r="AN220" s="1"/>
      <c r="AO220" s="1"/>
      <c r="AP220" s="1" t="str">
        <f t="shared" si="47"/>
        <v/>
      </c>
      <c r="AQ220" s="27">
        <f t="shared" si="48"/>
        <v>0</v>
      </c>
      <c r="AR220" s="189">
        <f t="shared" si="56"/>
        <v>0</v>
      </c>
      <c r="AS220" s="190" t="str">
        <f>IF(AND(C220="A",'Claim Details'!$E$28&gt;=Rates!$D$14,'Claim Details'!$E$28&lt;=Rates!$D$15,'Claim Details'!$E$19="Yes"),Rates!$E$17,IF(AND(C220="A",'Claim Details'!$E$28&gt;=Rates!$D$14,'Claim Details'!$E$28&lt;=Rates!$D$15,'Claim Details'!$E$19="No"),Rates!$D$17,IF(AND(C220="A",'Claim Details'!$E$28&gt;=Rates!$F$14,'Claim Details'!$E$28&lt;=Rates!$F$15,'Claim Details'!$E$19="Yes"),Rates!$G$17,IF(AND(C220="A",'Claim Details'!$E$28&gt;=Rates!$F$14,'Claim Details'!$E$28&lt;=Rates!$F$15,'Claim Details'!$E$19="No"),Rates!$F$17,IF(AND(C220="A",'Claim Details'!$E$28&gt;=Rates!$H$14,'Claim Details'!$E$28&lt;=Rates!$H$15,'Claim Details'!$E$19="Yes"),Rates!$I$17,IF(AND(C220="A",'Claim Details'!$E$28&gt;=Rates!$H$14,'Claim Details'!$E$28&lt;=Rates!$H$15,'Claim Details'!$E$19="No"),Rates!$H$17,IF(AND(C220="A",'Claim Details'!$E$28&gt;=Rates!$J$14,'Claim Details'!$E$28&lt;=Rates!$J$15,'Claim Details'!$E$19="Yes"),Rates!$K$17,IF(AND(C220="A",'Claim Details'!$E$28&gt;=Rates!$J$14,'Claim Details'!$E$28&lt;=Rates!$J$15,'Claim Details'!$E$19="No"),Rates!$J$17,IF(AND(C220="B",'Claim Details'!$E$28&gt;=Rates!$D$14,'Claim Details'!$E$28&lt;=Rates!$D$15,'Claim Details'!$E$19="Yes"),Rates!$E$18,IF(AND(C220="B",'Claim Details'!$E$28&gt;=Rates!$D$14,'Claim Details'!$E$28&lt;=Rates!$D$15,'Claim Details'!$E$19="No"),Rates!$D$18,IF(AND(C220="B",'Claim Details'!$E$28&gt;=Rates!$F$14,'Claim Details'!$E$28&lt;=Rates!$F$15,'Claim Details'!$E$19="Yes"),Rates!$G$18,IF(AND(C220="B",'Claim Details'!$E$28&gt;=Rates!$F$14,'Claim Details'!$E$28&lt;=Rates!$F$15,'Claim Details'!$E$19="No"),Rates!$F$18,IF(AND(C220="B",'Claim Details'!$E$28&gt;=Rates!$H$14,'Claim Details'!$E$28&lt;=Rates!$H$15,'Claim Details'!$E$19="Yes"),Rates!$I$18,IF(AND(C220="B",'Claim Details'!$E$28&gt;=Rates!$H$14,'Claim Details'!$E$28&lt;=Rates!$H$15,'Claim Details'!$E$19="No"),Rates!$H$18,IF(AND(C220="B",'Claim Details'!$E$28&gt;=Rates!$J$14,'Claim Details'!$E$28&lt;=Rates!$J$15,'Claim Details'!$E$19="Yes"),Rates!$K$18,IF(AND(C220="B",'Claim Details'!$E$28&gt;=Rates!$J$14,'Claim Details'!$E$28&lt;=Rates!$J$15,'Claim Details'!$E$19="No"),Rates!$J$18,IF(AND(C220="C",'Claim Details'!$E$28&gt;=Rates!$D$14,'Claim Details'!$E$28&lt;=Rates!$D$15,'Claim Details'!$E$19="Yes"),Rates!$E$19,IF(AND(C220="C",'Claim Details'!$E$28&gt;=Rates!$D$14,'Claim Details'!$E$28&lt;=Rates!$D$15,'Claim Details'!$E$19="No"),Rates!$D$19,IF(AND(C220="C",'Claim Details'!$E$28&gt;=Rates!$F$14,'Claim Details'!$E$28&lt;=Rates!$F$15,'Claim Details'!$E$19="Yes"),Rates!$G$19,IF(AND(C220="C",'Claim Details'!$E$28&gt;=Rates!$F$14,'Claim Details'!$E$28&lt;=Rates!$F$15,'Claim Details'!$E$19="No"),Rates!$F$19,IF(AND(C220="C",'Claim Details'!$E$28&gt;=Rates!$H$14,'Claim Details'!$E$28&lt;=Rates!$H$15,'Claim Details'!$E$19="Yes"),Rates!$I$19,IF(AND(C220="C",'Claim Details'!$E$28&gt;=Rates!$H$14,'Claim Details'!$E$28&lt;=Rates!$H$15,'Claim Details'!$E$19="No"),Rates!$H$19,IF(AND(C220="C",'Claim Details'!$E$28&gt;=Rates!$J$14,'Claim Details'!$E$28&lt;=Rates!$J$15,'Claim Details'!$E$19="Yes"),Rates!$K$19,IF(AND(C220="C",'Claim Details'!$E$28&gt;=Rates!$J$14,'Claim Details'!$E$28&lt;=Rates!$J$15,'Claim Details'!$E$19="No"),Rates!$J$19,"£0.00"))))))))))))))))))))))))</f>
        <v>£0.00</v>
      </c>
      <c r="AT220" s="189" t="str">
        <f>IF(AND(C220="A",'Claim Details'!$E$28&gt;=Rates!$D$14,'Claim Details'!$E$28&lt;=Rates!$D$15,'Claim Details'!$E$19="Yes"),Rates!$E$25,IF(AND(C220="A",'Claim Details'!$E$28&gt;=Rates!$D$14,'Claim Details'!$E$28&lt;=Rates!$D$15,'Claim Details'!$E$19="No"),Rates!$D$25,IF(AND(C220="A",'Claim Details'!$E$28&gt;=Rates!$F$14,'Claim Details'!$E$28&lt;=Rates!$F$15,'Claim Details'!$E$19="Yes"),Rates!$G$25,IF(AND(C220="A",'Claim Details'!$E$28&gt;=Rates!$F$14,'Claim Details'!$E$28&lt;=Rates!$F$15,'Claim Details'!$E$19="No"),Rates!$F$25,IF(AND(C220="A",'Claim Details'!$E$28&gt;=Rates!$H$14,'Claim Details'!$E$28&lt;=Rates!$H$15,'Claim Details'!$E$19="Yes"),Rates!$I$25,IF(AND(C220="A",'Claim Details'!$E$28&gt;=Rates!$H$14,'Claim Details'!$E$28&lt;=Rates!$H$15,'Claim Details'!$E$19="No"),Rates!$H$25,IF(AND(C220="A",'Claim Details'!$E$28&gt;=Rates!$J$14,'Claim Details'!$E$28&lt;=Rates!$J$15,'Claim Details'!$E$19="Yes"),Rates!$K$25,IF(AND(C220="A",'Claim Details'!$E$28&gt;=Rates!$J$14,'Claim Details'!$E$28&lt;=Rates!$J$15,'Claim Details'!$E$19="No"),Rates!$J$25,IF(AND(C220="B",'Claim Details'!$E$28&gt;=Rates!$D$14,'Claim Details'!$E$28&lt;=Rates!$D$15,'Claim Details'!$E$19="Yes"),Rates!$E$26,IF(AND(C220="B",'Claim Details'!$E$28&gt;=Rates!$D$14,'Claim Details'!$E$28&lt;=Rates!$D$15,'Claim Details'!$E$19="No"),Rates!$D$26,IF(AND(C220="B",'Claim Details'!$E$28&gt;=Rates!$F$14,'Claim Details'!$E$28&lt;=Rates!$F$15,'Claim Details'!$E$19="Yes"),Rates!$G$26,IF(AND(C220="B",'Claim Details'!$E$28&gt;=Rates!$F$14,'Claim Details'!$E$28&lt;=Rates!$F$15,'Claim Details'!$E$19="No"),Rates!$F$26,IF(AND(C220="B",'Claim Details'!$E$28&gt;=Rates!$H$14,'Claim Details'!$E$28&lt;=Rates!$H$15,'Claim Details'!$E$19="Yes"),Rates!$I$26,IF(AND(C220="B",'Claim Details'!$E$28&gt;=Rates!$H$14,'Claim Details'!$E$28&lt;=Rates!$H$15,'Claim Details'!$E$19="No"),Rates!$H$26,IF(AND(C220="B",'Claim Details'!$E$28&gt;=Rates!$J$14,'Claim Details'!$E$28&lt;=Rates!$J$15,'Claim Details'!$E$19="Yes"),Rates!$K$26,IF(AND(C220="B",'Claim Details'!$E$28&gt;=Rates!$J$14,'Claim Details'!$E$28&lt;=Rates!$J$15,'Claim Details'!$E$19="No"),Rates!$J$26,IF(AND(C220="C",'Claim Details'!$E$28&gt;=Rates!$D$14,'Claim Details'!$E$28&lt;=Rates!$D$15,'Claim Details'!$E$19="Yes"),Rates!$E$27,IF(AND(C220="C",'Claim Details'!$E$28&gt;=Rates!$D$14,'Claim Details'!$E$28&lt;=Rates!$D$15,'Claim Details'!$E$19="No"),Rates!$D$27,IF(AND(C220="C",'Claim Details'!$E$28&gt;=Rates!$F$14,'Claim Details'!$E$28&lt;=Rates!$F$15,'Claim Details'!$E$19="Yes"),Rates!$G$27,IF(AND(C220="C",'Claim Details'!$E$28&gt;=Rates!$F$14,'Claim Details'!$E$28&lt;=Rates!$F$15,'Claim Details'!$E$19="No"),Rates!$F$27,IF(AND(C220="C",'Claim Details'!$E$28&gt;=Rates!$H$14,'Claim Details'!$E$28&lt;=Rates!$H$15,'Claim Details'!$E$19="Yes"),Rates!$I$27,IF(AND(C220="C",'Claim Details'!$E$28&gt;=Rates!$H$14,'Claim Details'!$E$28&lt;=Rates!$H$15,'Claim Details'!$E$19="No"),Rates!$H$27,IF(AND(C220="C",'Claim Details'!$E$28&gt;=Rates!$J$14,'Claim Details'!$E$28&lt;=Rates!$J$15,'Claim Details'!$E$19="Yes"),Rates!$K$27,IF(AND(C220="C",'Claim Details'!$E$28&gt;=Rates!$J$14,'Claim Details'!$E$28&lt;=Rates!$J$15,'Claim Details'!$E$19="No"),Rates!$J$27,"£0.00"))))))))))))))))))))))))</f>
        <v>£0.00</v>
      </c>
      <c r="AU220" s="191" t="str">
        <f>IF(AND(C220="A",'Claim Details'!$E$28&gt;=Rates!$D$14,'Claim Details'!$E$28&lt;=Rates!$D$15,'Claim Details'!$E$19="Yes"),Rates!$E$20,IF(AND(C220="A",'Claim Details'!$E$28&gt;=Rates!$D$14,'Claim Details'!$E$28&lt;=Rates!$D$15,'Claim Details'!$E$19="No"),Rates!$D$20,IF(AND(C220="A",'Claim Details'!$E$28&gt;=Rates!$F$14,'Claim Details'!$E$28&lt;=Rates!$F$15,'Claim Details'!$E$19="Yes"),Rates!$G$20,IF(AND(C220="A",'Claim Details'!$E$28&gt;=Rates!$F$14,'Claim Details'!$E$28&lt;=Rates!$F$15,'Claim Details'!$E$19="No"),Rates!$F$20,IF(AND(C220="A",'Claim Details'!$E$28&gt;=Rates!$H$14,'Claim Details'!$E$28&lt;=Rates!$H$15,'Claim Details'!$E$19="Yes"),Rates!$I$20,IF(AND(C220="A",'Claim Details'!$E$28&gt;=Rates!$H$14,'Claim Details'!$E$28&lt;=Rates!$H$15,'Claim Details'!$E$19="No"),Rates!$H$20,IF(AND(C220="A",'Claim Details'!$E$28&gt;=Rates!$J$14,'Claim Details'!$E$28&lt;=Rates!$J$15,'Claim Details'!$E$19="Yes"),Rates!$K$20,IF(AND(C220="A",'Claim Details'!$E$28&gt;=Rates!$J$14,'Claim Details'!$E$28&lt;=Rates!$J$15,'Claim Details'!$E$19="No"),Rates!$J$20,IF(AND(C220="B",'Claim Details'!$E$28&gt;=Rates!$D$14,'Claim Details'!$E$28&lt;=Rates!$D$15,'Claim Details'!$E$19="Yes"),Rates!$E$21,IF(AND(C220="B",'Claim Details'!$E$28&gt;=Rates!$D$14,'Claim Details'!$E$28&lt;=Rates!$D$15,'Claim Details'!$E$19="No"),Rates!$D$21,IF(AND(C220="B",'Claim Details'!$E$28&gt;=Rates!$F$14,'Claim Details'!$E$28&lt;=Rates!$F$15,'Claim Details'!$E$19="Yes"),Rates!$G$21,IF(AND(C220="B",'Claim Details'!$E$28&gt;=Rates!$F$14,'Claim Details'!$E$28&lt;=Rates!$F$15,'Claim Details'!$E$19="No"),Rates!$F$21,IF(AND(C220="B",'Claim Details'!$E$28&gt;=Rates!$H$14,'Claim Details'!$E$28&lt;=Rates!$H$15,'Claim Details'!$E$19="Yes"),Rates!$I$21,IF(AND(C220="B",'Claim Details'!$E$28&gt;=Rates!$H$14,'Claim Details'!$E$28&lt;=Rates!$H$15,'Claim Details'!$E$19="No"),Rates!$H$21,IF(AND(C220="B",'Claim Details'!$E$28&gt;=Rates!$J$14,'Claim Details'!$E$28&lt;=Rates!$J$15,'Claim Details'!$E$19="Yes"),Rates!$K$21,IF(AND(C220="B",'Claim Details'!$E$28&gt;=Rates!$J$14,'Claim Details'!$E$28&lt;=Rates!$J$15,'Claim Details'!$E$19="No"),Rates!$J$21,"£0.00"))))))))))))))))</f>
        <v>£0.00</v>
      </c>
      <c r="AV220" s="191" t="str">
        <f>IF(AND(C220="A",'Claim Details'!$E$28&gt;=Rates!$D$14,'Claim Details'!$E$28&lt;=Rates!$D$15,'Claim Details'!$E$19="Yes"),Rates!$E$22,IF(AND(C220="A",'Claim Details'!$E$28&gt;=Rates!$D$14,'Claim Details'!$E$28&lt;=Rates!$D$15,'Claim Details'!$E$19="No"),Rates!$D$22,IF(AND(C220="A",'Claim Details'!$E$28&gt;=Rates!$F$14,'Claim Details'!$E$28&lt;=Rates!$F$15,'Claim Details'!$E$19="Yes"),Rates!$G$22,IF(AND(C220="A",'Claim Details'!$E$28&gt;=Rates!$F$14,'Claim Details'!$E$28&lt;=Rates!$F$15,'Claim Details'!$E$19="No"),Rates!$F$22,IF(AND(C220="A",'Claim Details'!$E$28&gt;=Rates!$H$14,'Claim Details'!$E$28&lt;=Rates!$H$15,'Claim Details'!$E$19="Yes"),Rates!$I$22,IF(AND(C220="A",'Claim Details'!$E$28&gt;=Rates!$H$14,'Claim Details'!$E$28&lt;=Rates!$H$15,'Claim Details'!$E$19="No"),Rates!$H$22,IF(AND(C220="A",'Claim Details'!$E$28&gt;=Rates!$J$14,'Claim Details'!$E$28&lt;=Rates!$J$15,'Claim Details'!$E$19="Yes"),Rates!$K$22,IF(AND(C220="A",'Claim Details'!$E$28&gt;=Rates!$J$14,'Claim Details'!$E$28&lt;=Rates!$J$15,'Claim Details'!$E$19="No"),Rates!$J$22,IF(AND(C220="B",'Claim Details'!$E$28&gt;=Rates!$D$14,'Claim Details'!$E$28&lt;=Rates!$D$15,'Claim Details'!$E$19="Yes"),Rates!$E$23,IF(AND(C220="B",'Claim Details'!$E$28&gt;=Rates!$D$14,'Claim Details'!$E$28&lt;=Rates!$D$15,'Claim Details'!$E$19="No"),Rates!$D$23,IF(AND(C220="B",'Claim Details'!$E$28&gt;=Rates!$F$14,'Claim Details'!$E$28&lt;=Rates!$F$15,'Claim Details'!$E$19="Yes"),Rates!$G$23,IF(AND(C220="B",'Claim Details'!$E$28&gt;=Rates!$F$14,'Claim Details'!$E$28&lt;=Rates!$F$15,'Claim Details'!$E$19="No"),Rates!$F$23,IF(AND(C220="B",'Claim Details'!$E$28&gt;=Rates!$H$14,'Claim Details'!$E$28&lt;=Rates!$H$15,'Claim Details'!$E$19="Yes"),Rates!$I$23,IF(AND(C220="B",'Claim Details'!$E$28&gt;=Rates!$H$14,'Claim Details'!$E$28&lt;=Rates!$H$15,'Claim Details'!$E$19="No"),Rates!$H$23,IF(AND(C220="B",'Claim Details'!$E$28&gt;=Rates!$J$14,'Claim Details'!$E$28&lt;=Rates!$J$15,'Claim Details'!$E$19="Yes"),Rates!$K$23,IF(AND(C220="B",'Claim Details'!$E$28&gt;=Rates!$J$14,'Claim Details'!$E$28&lt;=Rates!$J$15,'Claim Details'!$E$19="No"),Rates!$J$23,IF(AND(C220="C",'Claim Details'!$E$28&gt;=Rates!$D$14,'Claim Details'!$E$28&lt;=Rates!$D$15,'Claim Details'!$E$19="Yes"),Rates!$E$24,IF(AND(C220="C",'Claim Details'!$E$28&gt;=Rates!$D$14,'Claim Details'!$E$28&lt;=Rates!$D$15,'Claim Details'!$E$19="No"),Rates!$D$24,IF(AND(C220="C",'Claim Details'!$E$28&gt;=Rates!$F$14,'Claim Details'!$E$28&lt;=Rates!$F$15,'Claim Details'!$E$19="Yes"),Rates!$G$24,IF(AND(C220="C",'Claim Details'!$E$28&gt;=Rates!$F$14,'Claim Details'!$E$28&lt;=Rates!$F$15,'Claim Details'!$E$19="No"),Rates!$F$24,IF(AND(C220="C",'Claim Details'!$E$28&gt;=Rates!$H$14,'Claim Details'!$E$28&lt;=Rates!$H$15,'Claim Details'!$E$19="Yes"),Rates!$I$24,IF(AND(C220="C",'Claim Details'!$E$28&gt;=Rates!$H$14,'Claim Details'!$E$28&lt;=Rates!$H$15,'Claim Details'!$E$19="No"),Rates!$H$24,IF(AND(C220="C",'Claim Details'!$E$28&gt;=Rates!$J$14,'Claim Details'!$E$28&lt;=Rates!$J$15,'Claim Details'!$E$19="Yes"),Rates!$K$24,IF(AND(C220="C",'Claim Details'!$E$28&gt;=Rates!$J$14,'Claim Details'!$E$28&lt;=Rates!$J$15,'Claim Details'!$E$19="No"),Rates!$J$24,"£0.00"))))))))))))))))))))))))</f>
        <v>£0.00</v>
      </c>
      <c r="AW220" s="1"/>
      <c r="AX220" s="189" t="str">
        <f>IF(AND(U220="A",'Claim Details'!$I$28&gt;=Rates!$D$14,'Claim Details'!$I$28&lt;=Rates!$D$15,'Claim Details'!$I$19="Yes"),Rates!$J$17,IF(AND(U220="A",'Claim Details'!$I$28&gt;=Rates!$D$14,'Claim Details'!$I$28&lt;=Rates!$D$15,'Claim Details'!$I$19="No"),Rates!$D$17,IF(AND(U220="A",'Claim Details'!$I$28&gt;=Rates!$F$14,'Claim Details'!$I$28&lt;=Rates!$F$15,'Claim Details'!$I$19="Yes"),Rates!$G$17,IF(AND(U220="A",'Claim Details'!$I$28&gt;=Rates!$F$14,'Claim Details'!$I$28&lt;=Rates!$F$15,'Claim Details'!$I$19="No"),Rates!$F$17,IF(AND(U220="A",'Claim Details'!$I$28&gt;=Rates!$H$14,'Claim Details'!$I$28&lt;=Rates!$H$15,'Claim Details'!$I$19="Yes"),Rates!$I$17,IF(AND(U220="A",'Claim Details'!$I$28&gt;=Rates!$H$14,'Claim Details'!$I$28&lt;=Rates!$H$15,'Claim Details'!$I$19="No"),Rates!$H$17,IF(AND(U220="A",'Claim Details'!$I$28&gt;=Rates!$J$14,'Claim Details'!$I$28&lt;=Rates!$J$15,'Claim Details'!$I$19="Yes"),Rates!$K$17,IF(AND(U220="A",'Claim Details'!$I$28&gt;=Rates!$J$14,'Claim Details'!$I$28&lt;=Rates!$J$15,'Claim Details'!$I$19="No"),Rates!$J$17,IF(AND(U220="B",'Claim Details'!$I$28&gt;=Rates!$D$14,'Claim Details'!$I$28&lt;=Rates!$D$15,'Claim Details'!$I$19="Yes"),Rates!$E$18,IF(AND(U220="B",'Claim Details'!$I$28&gt;=Rates!$D$14,'Claim Details'!$I$28&lt;=Rates!$D$15,'Claim Details'!$I$19="No"),Rates!$D$18,IF(AND(U220="B",'Claim Details'!$I$28&gt;=Rates!$F$14,'Claim Details'!$I$28&lt;=Rates!$F$15,'Claim Details'!$I$19="Yes"),Rates!$G$18,IF(AND(U220="B",'Claim Details'!$I$28&gt;=Rates!$F$14,'Claim Details'!$I$28&lt;=Rates!$F$15,'Claim Details'!$I$19="No"),Rates!$F$18,IF(AND(U220="B",'Claim Details'!$I$28&gt;=Rates!$H$14,'Claim Details'!$I$28&lt;=Rates!$H$15,'Claim Details'!$I$19="Yes"),Rates!$I$18,IF(AND(U220="B",'Claim Details'!$I$28&gt;=Rates!$H$14,'Claim Details'!$I$28&lt;=Rates!$H$15,'Claim Details'!$I$19="No"),Rates!$H$18,IF(AND(U220="B",'Claim Details'!$I$28&gt;=Rates!$J$14,'Claim Details'!$I$28&lt;=Rates!$J$15,'Claim Details'!$I$19="Yes"),Rates!$K$18,IF(AND(U220="B",'Claim Details'!$I$28&gt;=Rates!$J$14,'Claim Details'!$I$28&lt;=Rates!$J$15,'Claim Details'!$I$19="No"),Rates!$J$18,IF(AND(U220="C",'Claim Details'!$I$28&gt;=Rates!$D$14,'Claim Details'!$I$28&lt;=Rates!$D$15,'Claim Details'!$I$19="Yes"),Rates!$E$19,IF(AND(U220="C",'Claim Details'!$I$28&gt;=Rates!$D$14,'Claim Details'!$I$28&lt;=Rates!$D$15,'Claim Details'!$I$19="No"),Rates!$D$19,IF(AND(U220="C",'Claim Details'!$I$28&gt;=Rates!$F$14,'Claim Details'!$I$28&lt;=Rates!$F$15,'Claim Details'!$I$19="Yes"),Rates!$G$19,IF(AND(U220="C",'Claim Details'!$I$28&gt;=Rates!$F$14,'Claim Details'!$I$28&lt;=Rates!$F$15,'Claim Details'!$I$19="No"),Rates!$F$19,IF(AND(U220="C",'Claim Details'!$I$28&gt;=Rates!$H$14,'Claim Details'!$I$28&lt;=Rates!$H$15,'Claim Details'!$I$19="Yes"),Rates!$I$19,IF(AND(U220="C",'Claim Details'!$I$28&gt;=Rates!$H$14,'Claim Details'!$I$28&lt;=Rates!$H$15,'Claim Details'!$I$19="No"),Rates!$H$19,IF(AND(U220="C",'Claim Details'!$I$28&gt;=Rates!$J$14,'Claim Details'!$I$28&lt;=Rates!$J$15,'Claim Details'!$I$19="Yes"),Rates!$K$19,IF(AND(U220="C",'Claim Details'!$I$28&gt;=Rates!$J$14,'Claim Details'!$I$28&lt;=Rates!$J$15,'Claim Details'!$I$19="No"),Rates!$J$19,"£0.00"))))))))))))))))))))))))</f>
        <v>£0.00</v>
      </c>
      <c r="AY220" s="189" t="str">
        <f>IF(AND(C220="A",'Claim Details'!$I$28&gt;=Rates!$D$14,'Claim Details'!$I$28&lt;=Rates!$D$15,'Claim Details'!$I$19="Yes"),Rates!$J$25,IF(AND(C220="A",'Claim Details'!$I$28&gt;=Rates!$D$14,'Claim Details'!$I$28&lt;=Rates!$D$15,'Claim Details'!$I$19="No"),Rates!$D$25,IF(AND(C220="A",'Claim Details'!$I$28&gt;=Rates!$F$14,'Claim Details'!$I$28&lt;=Rates!$F$15,'Claim Details'!$I$19="Yes"),Rates!$G$25,IF(AND(C220="A",'Claim Details'!$I$28&gt;=Rates!$F$14,'Claim Details'!$I$28&lt;=Rates!$F$15,'Claim Details'!$I$19="No"),Rates!$F$25,IF(AND(C220="A",'Claim Details'!$I$28&gt;=Rates!$H$14,'Claim Details'!$I$28&lt;=Rates!$H$15,'Claim Details'!$I$19="Yes"),Rates!$I$25,IF(AND(C220="A",'Claim Details'!$I$28&gt;=Rates!$H$14,'Claim Details'!$I$28&lt;=Rates!$H$15,'Claim Details'!$I$19="No"),Rates!$H$25,IF(AND(C220="A",'Claim Details'!$I$28&gt;=Rates!$J$14,'Claim Details'!$I$28&lt;=Rates!$J$15,'Claim Details'!$I$19="Yes"),Rates!$K$25,IF(AND(C220="A",'Claim Details'!$I$28&gt;=Rates!$J$14,'Claim Details'!$I$28&lt;=Rates!$J$15,'Claim Details'!$I$19="No"),Rates!$J$25,IF(AND(C220="B",'Claim Details'!$I$28&gt;=Rates!$D$14,'Claim Details'!$I$28&lt;=Rates!$D$15,'Claim Details'!$I$19="Yes"),Rates!$E$26,IF(AND(C220="B",'Claim Details'!$I$28&gt;=Rates!$D$14,'Claim Details'!$I$28&lt;=Rates!$D$15,'Claim Details'!$I$19="No"),Rates!$D$26,IF(AND(C220="B",'Claim Details'!$I$28&gt;=Rates!$F$14,'Claim Details'!$I$28&lt;=Rates!$F$15,'Claim Details'!$I$19="Yes"),Rates!$G$26,IF(AND(C220="B",'Claim Details'!$I$28&gt;=Rates!$F$14,'Claim Details'!$I$28&lt;=Rates!$F$15,'Claim Details'!$I$19="No"),Rates!$F$26,IF(AND(C220="B",'Claim Details'!$I$28&gt;=Rates!$H$14,'Claim Details'!$I$28&lt;=Rates!$H$15,'Claim Details'!$I$19="Yes"),Rates!$I$26,IF(AND(C220="B",'Claim Details'!$I$28&gt;=Rates!$H$14,'Claim Details'!$I$28&lt;=Rates!$H$15,'Claim Details'!$I$19="No"),Rates!$H$26,IF(AND(C220="B",'Claim Details'!$I$28&gt;=Rates!$J$14,'Claim Details'!$I$28&lt;=Rates!$J$15,'Claim Details'!$I$19="Yes"),Rates!$K$26,IF(AND(C220="B",'Claim Details'!$I$28&gt;=Rates!$J$14,'Claim Details'!$I$28&lt;=Rates!$J$15,'Claim Details'!$I$19="No"),Rates!$J$26,IF(AND(C220="C",'Claim Details'!$I$28&gt;=Rates!$D$14,'Claim Details'!$I$28&lt;=Rates!$D$15,'Claim Details'!$I$19="Yes"),Rates!$E$27,IF(AND(C220="C",'Claim Details'!$I$28&gt;=Rates!$D$14,'Claim Details'!$I$28&lt;=Rates!$D$15,'Claim Details'!$I$19="No"),Rates!$D$27,IF(AND(C220="C",'Claim Details'!$I$28&gt;=Rates!$F$14,'Claim Details'!$I$28&lt;=Rates!$F$15,'Claim Details'!$I$19="Yes"),Rates!$G$27,IF(AND(C220="C",'Claim Details'!$I$28&gt;=Rates!$F$14,'Claim Details'!$I$28&lt;=Rates!$F$15,'Claim Details'!$I$19="No"),Rates!$F$27,IF(AND(C220="C",'Claim Details'!$I$28&gt;=Rates!$H$14,'Claim Details'!$I$28&lt;=Rates!$H$15,'Claim Details'!$I$19="Yes"),Rates!$I$27,IF(AND(C220="C",'Claim Details'!$I$28&gt;=Rates!$H$14,'Claim Details'!$I$28&lt;=Rates!$H$15,'Claim Details'!$I$19="No"),Rates!$H$27,IF(AND(C220="C",'Claim Details'!$I$28&gt;=Rates!$J$14,'Claim Details'!$I$28&lt;=Rates!$J$15,'Claim Details'!$I$19="Yes"),Rates!$K$27,IF(AND(C220="C",'Claim Details'!$I$28&gt;=Rates!$J$14,'Claim Details'!$I$28&lt;=Rates!$J$15,'Claim Details'!$I$19="No"),Rates!$J$27,"£0.00"))))))))))))))))))))))))</f>
        <v>£0.00</v>
      </c>
      <c r="AZ220" s="189" t="str">
        <f>IF(AND(C220="A",'Claim Details'!$I$28&gt;=Rates!$D$14,'Claim Details'!$I$28&lt;=Rates!$D$15,'Claim Details'!$I$19="Yes"),Rates!$E$20,IF(AND(C220="A",'Claim Details'!$I$28&gt;=Rates!$D$14,'Claim Details'!$I$28&lt;=Rates!$D$15,'Claim Details'!$I$19="No"),Rates!$D$20,IF(AND(C220="A",'Claim Details'!$I$28&gt;=Rates!$F$14,'Claim Details'!$I$28&lt;=Rates!$F$15,'Claim Details'!$I$19="Yes"),Rates!$G$20,IF(AND(C220="A",'Claim Details'!$I$28&gt;=Rates!$F$14,'Claim Details'!$I$28&lt;=Rates!$F$15,'Claim Details'!$I$19="No"),Rates!$F$20,IF(AND(C220="A",'Claim Details'!$I$28&gt;=Rates!$H$14,'Claim Details'!$I$28&lt;=Rates!$H$15,'Claim Details'!$I$19="Yes"),Rates!$I$20,IF(AND(C220="A",'Claim Details'!$I$28&gt;=Rates!$H$14,'Claim Details'!$I$28&lt;=Rates!$H$15,'Claim Details'!$I$19="No"),Rates!$H$20,IF(AND(C220="A",'Claim Details'!$I$28&gt;=Rates!$J$14,'Claim Details'!$I$28&lt;=Rates!$J$15,'Claim Details'!$I$19="Yes"),Rates!$K$20,IF(AND(C220="A",'Claim Details'!$I$28&gt;=Rates!$J$14,'Claim Details'!$I$28&lt;=Rates!$J$15,'Claim Details'!$I$19="No"),Rates!$J$20,IF(AND(C220="B",'Claim Details'!$I$28&gt;=Rates!$D$14,'Claim Details'!$I$28&lt;=Rates!$D$15,'Claim Details'!$I$19="Yes"),Rates!$E$21,IF(AND(C220="B",'Claim Details'!$I$28&gt;=Rates!$D$14,'Claim Details'!$I$28&lt;=Rates!$D$15,'Claim Details'!$I$19="No"),Rates!$D$21,IF(AND(C220="B",'Claim Details'!$I$28&gt;=Rates!$F$14,'Claim Details'!$I$28&lt;=Rates!$F$15,'Claim Details'!$I$19="Yes"),Rates!$G$21,IF(AND(C220="B",'Claim Details'!$I$28&gt;=Rates!$F$14,'Claim Details'!$I$28&lt;=Rates!$F$15,'Claim Details'!$I$19="No"),Rates!$F$21,IF(AND(C220="B",'Claim Details'!$I$28&gt;=Rates!$H$14,'Claim Details'!$I$28&lt;=Rates!$H$15,'Claim Details'!$I$19="Yes"),Rates!$I$21,IF(AND(C220="B",'Claim Details'!$I$28&gt;=Rates!$H$14,'Claim Details'!$I$28&lt;=Rates!$H$15,'Claim Details'!$I$19="No"),Rates!$H$21,IF(AND(C220="B",'Claim Details'!$I$28&gt;=Rates!$J$14,'Claim Details'!$I$28&lt;=Rates!$J$15,'Claim Details'!$I$19="Yes"),Rates!$K$21,IF(AND(C220="B",'Claim Details'!$I$28&gt;=Rates!$J$14,'Claim Details'!$I$28&lt;=Rates!$J$15,'Claim Details'!$I$19="No"),Rates!$J$21,"£0.00"))))))))))))))))</f>
        <v>£0.00</v>
      </c>
      <c r="BA220" s="189" t="str">
        <f>IF(AND(C220="A",'Claim Details'!$I$28&gt;=Rates!$D$14,'Claim Details'!$I$28&lt;=Rates!$D$15,'Claim Details'!$I$19="Yes"),Rates!$E$22,IF(AND(C220="A",'Claim Details'!$I$28&gt;=Rates!$D$14,'Claim Details'!$I$28&lt;=Rates!$D$15,'Claim Details'!$I$19="No"),Rates!$D$22,IF(AND(C220="A",'Claim Details'!$I$28&gt;=Rates!$F$14,'Claim Details'!$I$28&lt;=Rates!$F$15,'Claim Details'!$I$19="Yes"),Rates!$G$22,IF(AND(C220="A",'Claim Details'!$I$28&gt;=Rates!$F$14,'Claim Details'!$I$28&lt;=Rates!$F$15,'Claim Details'!$I$19="No"),Rates!$F$22,IF(AND(C220="A",'Claim Details'!$I$28&gt;=Rates!$H$14,'Claim Details'!$I$28&lt;=Rates!$H$15,'Claim Details'!$I$19="Yes"),Rates!$I$22,IF(AND(C220="A",'Claim Details'!$I$28&gt;=Rates!$H$14,'Claim Details'!$I$28&lt;=Rates!$H$15,'Claim Details'!$I$19="No"),Rates!$H$22,IF(AND(C220="A",'Claim Details'!$I$28&gt;=Rates!$J$14,'Claim Details'!$I$28&lt;=Rates!$J$15,'Claim Details'!$I$19="Yes"),Rates!$K$22,IF(AND(C220="A",'Claim Details'!$I$28&gt;=Rates!$J$14,'Claim Details'!$I$28&lt;=Rates!$J$15,'Claim Details'!$I$19="No"),Rates!$J$22,IF(AND(C220="B",'Claim Details'!$I$28&gt;=Rates!$D$14,'Claim Details'!$I$28&lt;=Rates!$D$15,'Claim Details'!$I$19="Yes"),Rates!$E$23,IF(AND(C220="B",'Claim Details'!$I$28&gt;=Rates!$D$14,'Claim Details'!$I$28&lt;=Rates!$D$15,'Claim Details'!$I$19="No"),Rates!$D$23,IF(AND(C220="B",'Claim Details'!$I$28&gt;=Rates!$F$14,'Claim Details'!$I$28&lt;=Rates!$F$15,'Claim Details'!$I$19="Yes"),Rates!$G$23,IF(AND(C220="B",'Claim Details'!$I$28&gt;=Rates!$F$14,'Claim Details'!$I$28&lt;=Rates!$F$15,'Claim Details'!$I$19="No"),Rates!$F$23,IF(AND(C220="B",'Claim Details'!$I$28&gt;=Rates!$H$14,'Claim Details'!$I$28&lt;=Rates!$H$15,'Claim Details'!$I$19="Yes"),Rates!$I$23,IF(AND(C220="B",'Claim Details'!$I$28&gt;=Rates!$H$14,'Claim Details'!$I$28&lt;=Rates!$H$15,'Claim Details'!$I$19="No"),Rates!$H$23,IF(AND(C220="B",'Claim Details'!$I$28&gt;=Rates!$J$14,'Claim Details'!$I$28&lt;=Rates!$J$15,'Claim Details'!$I$19="Yes"),Rates!$K$23,IF(AND(C220="B",'Claim Details'!$I$28&gt;=Rates!$J$14,'Claim Details'!$I$28&lt;=Rates!$J$15,'Claim Details'!$I$19="No"),Rates!$J$23,IF(AND(C220="C",'Claim Details'!$I$28&gt;=Rates!$D$14,'Claim Details'!$I$28&lt;=Rates!$D$15,'Claim Details'!$I$19="Yes"),Rates!$E$24,IF(AND(C220="C",'Claim Details'!$I$28&gt;=Rates!$D$14,'Claim Details'!$I$28&lt;=Rates!$D$15,'Claim Details'!$I$19="No"),Rates!$D$24,IF(AND(C220="C",'Claim Details'!$I$28&gt;=Rates!$F$14,'Claim Details'!$I$28&lt;=Rates!$F$15,'Claim Details'!$I$19="Yes"),Rates!$G$24,IF(AND(C220="C",'Claim Details'!$I$28&gt;=Rates!$F$14,'Claim Details'!$I$28&lt;=Rates!$F$15,'Claim Details'!$I$19="No"),Rates!$F$24,IF(AND(C220="C",'Claim Details'!$I$28&gt;=Rates!$H$14,'Claim Details'!$I$28&lt;=Rates!$H$15,'Claim Details'!$I$19="Yes"),Rates!$I$24,IF(AND(C220="C",'Claim Details'!$I$28&gt;=Rates!$H$14,'Claim Details'!$I$28&lt;=Rates!$H$15,'Claim Details'!$I$19="No"),Rates!$H$24,IF(AND(C220="C",'Claim Details'!$I$28&gt;=Rates!$J$14,'Claim Details'!$I$28&lt;=Rates!$J$15,'Claim Details'!$I$19="Yes"),Rates!$K$24,IF(AND(C220="C",'Claim Details'!$I$28&gt;=Rates!$J$14,'Claim Details'!$I$28&lt;=Rates!$J$15,'Claim Details'!$I$19="No"),Rates!$J$24,"£0.00"))))))))))))))))))))))))</f>
        <v>£0.00</v>
      </c>
      <c r="BB220" s="189" t="str">
        <f t="shared" si="57"/>
        <v>£0.00</v>
      </c>
      <c r="BC220" s="1"/>
      <c r="BD220" s="189" t="str">
        <f>IF(AND(AE220="A",'Claim Details'!$I$28&gt;=Rates!$D$14,'Claim Details'!$I$28&lt;=Rates!$D$15,'Claim Details'!$I$19="Yes"),Rates!$J$17,IF(AND(AE220="A",'Claim Details'!$I$28&gt;=Rates!$D$14,'Claim Details'!$I$28&lt;=Rates!$D$15,'Claim Details'!$I$19="No"),Rates!$D$17,IF(AND(AE220="A",'Claim Details'!$I$28&gt;=Rates!$F$14,'Claim Details'!$I$28&lt;=Rates!$F$15,'Claim Details'!$I$19="Yes"),Rates!$G$17,IF(AND(AE220="A",'Claim Details'!$I$28&gt;=Rates!$F$14,'Claim Details'!$I$28&lt;=Rates!$F$15,'Claim Details'!$I$19="No"),Rates!$F$17,IF(AND(AE220="A",'Claim Details'!$I$28&gt;=Rates!$H$14,'Claim Details'!$I$28&lt;=Rates!$H$15,'Claim Details'!$I$19="Yes"),Rates!$I$17,IF(AND(AE220="A",'Claim Details'!$I$28&gt;=Rates!$H$14,'Claim Details'!$I$28&lt;=Rates!$H$15,'Claim Details'!$I$19="No"),Rates!$H$17,IF(AND(AE220="A",'Claim Details'!$I$28&gt;=Rates!$J$14,'Claim Details'!$I$28&lt;=Rates!$J$15,'Claim Details'!$I$19="Yes"),Rates!$K$17,IF(AND(AE220="A",'Claim Details'!$I$28&gt;=Rates!$J$14,'Claim Details'!$I$28&lt;=Rates!$J$15,'Claim Details'!$I$19="No"),Rates!$J$17,IF(AND(AE220="B",'Claim Details'!$I$28&gt;=Rates!$D$14,'Claim Details'!$I$28&lt;=Rates!$D$15,'Claim Details'!$I$19="Yes"),Rates!$E$18,IF(AND(AE220="B",'Claim Details'!$I$28&gt;=Rates!$D$14,'Claim Details'!$I$28&lt;=Rates!$D$15,'Claim Details'!$I$19="No"),Rates!$D$18,IF(AND(AE220="B",'Claim Details'!$I$28&gt;=Rates!$F$14,'Claim Details'!$I$28&lt;=Rates!$F$15,'Claim Details'!$I$19="Yes"),Rates!$G$18,IF(AND(AE220="B",'Claim Details'!$I$28&gt;=Rates!$F$14,'Claim Details'!$I$28&lt;=Rates!$F$15,'Claim Details'!$I$19="No"),Rates!$F$18,IF(AND(AE220="B",'Claim Details'!$I$28&gt;=Rates!$H$14,'Claim Details'!$I$28&lt;=Rates!$H$15,'Claim Details'!$I$19="Yes"),Rates!$I$18,IF(AND(AE220="B",'Claim Details'!$I$28&gt;=Rates!$H$14,'Claim Details'!$I$28&lt;=Rates!$H$15,'Claim Details'!$I$19="No"),Rates!$H$18,IF(AND(AE220="B",'Claim Details'!$I$28&gt;=Rates!$J$14,'Claim Details'!$I$28&lt;=Rates!$J$15,'Claim Details'!$I$19="Yes"),Rates!$K$18,IF(AND(AE220="B",'Claim Details'!$I$28&gt;=Rates!$J$14,'Claim Details'!$I$28&lt;=Rates!$J$15,'Claim Details'!$I$19="No"),Rates!$J$18,IF(AND(AE220="C",'Claim Details'!$I$28&gt;=Rates!$D$14,'Claim Details'!$I$28&lt;=Rates!$D$15,'Claim Details'!$I$19="Yes"),Rates!$E$19,IF(AND(AE220="C",'Claim Details'!$I$28&gt;=Rates!$D$14,'Claim Details'!$I$28&lt;=Rates!$D$15,'Claim Details'!$I$19="No"),Rates!$D$19,IF(AND(AE220="C",'Claim Details'!$I$28&gt;=Rates!$F$14,'Claim Details'!$I$28&lt;=Rates!$F$15,'Claim Details'!$I$19="Yes"),Rates!$G$19,IF(AND(AE220="C",'Claim Details'!$I$28&gt;=Rates!$F$14,'Claim Details'!$I$28&lt;=Rates!$F$15,'Claim Details'!$I$19="No"),Rates!$F$19,IF(AND(AE220="C",'Claim Details'!$I$28&gt;=Rates!$H$14,'Claim Details'!$I$28&lt;=Rates!$H$15,'Claim Details'!$I$19="Yes"),Rates!$I$19,IF(AND(AE220="C",'Claim Details'!$I$28&gt;=Rates!$H$14,'Claim Details'!$I$28&lt;=Rates!$H$15,'Claim Details'!$I$19="No"),Rates!$H$19,IF(AND(AE220="C",'Claim Details'!$I$28&gt;=Rates!$J$14,'Claim Details'!$I$28&lt;=Rates!$J$15,'Claim Details'!$I$19="Yes"),Rates!$K$19,IF(AND(AE220="C",'Claim Details'!$I$28&gt;=Rates!$J$14,'Claim Details'!$I$28&lt;=Rates!$J$15,'Claim Details'!$I$19="No"),Rates!$J$19,"£0.00"))))))))))))))))))))))))</f>
        <v>£0.00</v>
      </c>
      <c r="BE220" s="189" t="str">
        <f>IF(AND(AE220="A",'Claim Details'!$I$28&gt;=Rates!$D$14,'Claim Details'!$I$28&lt;=Rates!$D$15,'Claim Details'!$I$19="Yes"),Rates!$J$25,IF(AND(AE220="A",'Claim Details'!$I$28&gt;=Rates!$D$14,'Claim Details'!$I$28&lt;=Rates!$D$15,'Claim Details'!$I$19="No"),Rates!$D$25,IF(AND(AE220="A",'Claim Details'!$I$28&gt;=Rates!$F$14,'Claim Details'!$I$28&lt;=Rates!$F$15,'Claim Details'!$I$19="Yes"),Rates!$G$25,IF(AND(AE220="A",'Claim Details'!$I$28&gt;=Rates!$F$14,'Claim Details'!$I$28&lt;=Rates!$F$15,'Claim Details'!$I$19="No"),Rates!$F$25,IF(AND(AE220="A",'Claim Details'!$I$28&gt;=Rates!$H$14,'Claim Details'!$I$28&lt;=Rates!$H$15,'Claim Details'!$I$19="Yes"),Rates!$I$25,IF(AND(AE220="A",'Claim Details'!$I$28&gt;=Rates!$H$14,'Claim Details'!$I$28&lt;=Rates!$H$15,'Claim Details'!$I$19="No"),Rates!$H$25,IF(AND(AE220="A",'Claim Details'!$I$28&gt;=Rates!$J$14,'Claim Details'!$I$28&lt;=Rates!$J$15,'Claim Details'!$I$19="Yes"),Rates!$K$25,IF(AND(AE220="A",'Claim Details'!$I$28&gt;=Rates!$J$14,'Claim Details'!$I$28&lt;=Rates!$J$15,'Claim Details'!$I$19="No"),Rates!$J$25,IF(AND(AE220="B",'Claim Details'!$I$28&gt;=Rates!$D$14,'Claim Details'!$I$28&lt;=Rates!$D$15,'Claim Details'!$I$19="Yes"),Rates!$E$26,IF(AND(AE220="B",'Claim Details'!$I$28&gt;=Rates!$D$14,'Claim Details'!$I$28&lt;=Rates!$D$15,'Claim Details'!$I$19="No"),Rates!$D$26,IF(AND(AE220="B",'Claim Details'!$I$28&gt;=Rates!$F$14,'Claim Details'!$I$28&lt;=Rates!$F$15,'Claim Details'!$I$19="Yes"),Rates!$G$26,IF(AND(AE220="B",'Claim Details'!$I$28&gt;=Rates!$F$14,'Claim Details'!$I$28&lt;=Rates!$F$15,'Claim Details'!$I$19="No"),Rates!$F$26,IF(AND(AE220="B",'Claim Details'!$I$28&gt;=Rates!$H$14,'Claim Details'!$I$28&lt;=Rates!$H$15,'Claim Details'!$I$19="Yes"),Rates!$I$26,IF(AND(AE220="B",'Claim Details'!$I$28&gt;=Rates!$H$14,'Claim Details'!$I$28&lt;=Rates!$H$15,'Claim Details'!$I$19="No"),Rates!$H$26,IF(AND(AE220="B",'Claim Details'!$I$28&gt;=Rates!$J$14,'Claim Details'!$I$28&lt;=Rates!$J$15,'Claim Details'!$I$19="Yes"),Rates!$K$26,IF(AND(AE220="B",'Claim Details'!$I$28&gt;=Rates!$J$14,'Claim Details'!$I$28&lt;=Rates!$J$15,'Claim Details'!$I$19="No"),Rates!$J$26,IF(AND(AE220="C",'Claim Details'!$I$28&gt;=Rates!$D$14,'Claim Details'!$I$28&lt;=Rates!$D$15,'Claim Details'!$I$19="Yes"),Rates!$E$27,IF(AND(AE220="C",'Claim Details'!$I$28&gt;=Rates!$D$14,'Claim Details'!$I$28&lt;=Rates!$D$15,'Claim Details'!$I$19="No"),Rates!$D$27,IF(AND(AE220="C",'Claim Details'!$I$28&gt;=Rates!$F$14,'Claim Details'!$I$28&lt;=Rates!$F$15,'Claim Details'!$I$19="Yes"),Rates!$G$27,IF(AND(AE220="C",'Claim Details'!$I$28&gt;=Rates!$F$14,'Claim Details'!$I$28&lt;=Rates!$F$15,'Claim Details'!$I$19="No"),Rates!$F$27,IF(AND(AE220="C",'Claim Details'!$I$28&gt;=Rates!$H$14,'Claim Details'!$I$28&lt;=Rates!$H$15,'Claim Details'!$I$19="Yes"),Rates!$I$27,IF(AND(AE220="C",'Claim Details'!$I$28&gt;=Rates!$H$14,'Claim Details'!$I$28&lt;=Rates!$H$15,'Claim Details'!$I$19="No"),Rates!$H$27,IF(AND(AE220="C",'Claim Details'!$I$28&gt;=Rates!$J$14,'Claim Details'!$I$28&lt;=Rates!$J$15,'Claim Details'!$I$19="Yes"),Rates!$K$27,IF(AND(AE220="C",'Claim Details'!$I$28&gt;=Rates!$J$14,'Claim Details'!$I$28&lt;=Rates!$J$15,'Claim Details'!$I$19="No"),Rates!$J$27,"£0.00"))))))))))))))))))))))))</f>
        <v>£0.00</v>
      </c>
      <c r="BF220" s="189" t="str">
        <f>IF(AND(AE220="A",'Claim Details'!$I$28&gt;=Rates!$D$14,'Claim Details'!$I$28&lt;=Rates!$D$15,'Claim Details'!$I$19="Yes"),Rates!$E$20,IF(AND(AE220="A",'Claim Details'!$I$28&gt;=Rates!$D$14,'Claim Details'!$I$28&lt;=Rates!$D$15,'Claim Details'!$I$19="No"),Rates!$D$20,IF(AND(AE220="A",'Claim Details'!$I$28&gt;=Rates!$F$14,'Claim Details'!$I$28&lt;=Rates!$F$15,'Claim Details'!$I$19="Yes"),Rates!$G$20,IF(AND(AE220="A",'Claim Details'!$I$28&gt;=Rates!$F$14,'Claim Details'!$I$28&lt;=Rates!$F$15,'Claim Details'!$I$19="No"),Rates!$F$20,IF(AND(AE220="A",'Claim Details'!$I$28&gt;=Rates!$H$14,'Claim Details'!$I$28&lt;=Rates!$H$15,'Claim Details'!$I$19="Yes"),Rates!$I$20,IF(AND(AE220="A",'Claim Details'!$I$28&gt;=Rates!$H$14,'Claim Details'!$I$28&lt;=Rates!$H$15,'Claim Details'!$I$19="No"),Rates!$H$20,IF(AND(AE220="A",'Claim Details'!$I$28&gt;=Rates!$J$14,'Claim Details'!$I$28&lt;=Rates!$J$15,'Claim Details'!$I$19="Yes"),Rates!$K$20,IF(AND(AE220="A",'Claim Details'!$I$28&gt;=Rates!$J$14,'Claim Details'!$I$28&lt;=Rates!$J$15,'Claim Details'!$I$19="No"),Rates!$J$20,IF(AND(AE220="B",'Claim Details'!$I$28&gt;=Rates!$D$14,'Claim Details'!$I$28&lt;=Rates!$D$15,'Claim Details'!$I$19="Yes"),Rates!$E$21,IF(AND(AE220="B",'Claim Details'!$I$28&gt;=Rates!$D$14,'Claim Details'!$I$28&lt;=Rates!$D$15,'Claim Details'!$I$19="No"),Rates!$D$21,IF(AND(AE220="B",'Claim Details'!$I$28&gt;=Rates!$F$14,'Claim Details'!$I$28&lt;=Rates!$F$15,'Claim Details'!$I$19="Yes"),Rates!$G$21,IF(AND(AE220="B",'Claim Details'!$I$28&gt;=Rates!$F$14,'Claim Details'!$I$28&lt;=Rates!$F$15,'Claim Details'!$I$19="No"),Rates!$F$21,IF(AND(AE220="B",'Claim Details'!$I$28&gt;=Rates!$H$14,'Claim Details'!$I$28&lt;=Rates!$H$15,'Claim Details'!$I$19="Yes"),Rates!$I$21,IF(AND(AE220="B",'Claim Details'!$I$28&gt;=Rates!$H$14,'Claim Details'!$I$28&lt;=Rates!$H$15,'Claim Details'!$I$19="No"),Rates!$H$21,IF(AND(AE220="B",'Claim Details'!$I$28&gt;=Rates!$J$14,'Claim Details'!$I$28&lt;=Rates!$J$15,'Claim Details'!$I$19="Yes"),Rates!$K$21,IF(AND(AE220="B",'Claim Details'!$I$28&gt;=Rates!$J$14,'Claim Details'!$I$28&lt;=Rates!$J$15,'Claim Details'!$I$19="No"),Rates!$J$21,"£0.00"))))))))))))))))</f>
        <v>£0.00</v>
      </c>
      <c r="BG220" s="189" t="str">
        <f>IF(AND(AE220="A",'Claim Details'!$I$28&gt;=Rates!$D$14,'Claim Details'!$I$28&lt;=Rates!$D$15,'Claim Details'!$I$19="Yes"),Rates!$E$22,IF(AND(AE220="A",'Claim Details'!$I$28&gt;=Rates!$D$14,'Claim Details'!$I$28&lt;=Rates!$D$15,'Claim Details'!$I$19="No"),Rates!$D$22,IF(AND(AE220="A",'Claim Details'!$I$28&gt;=Rates!$F$14,'Claim Details'!$I$28&lt;=Rates!$F$15,'Claim Details'!$I$19="Yes"),Rates!$G$22,IF(AND(AE220="A",'Claim Details'!$I$28&gt;=Rates!$F$14,'Claim Details'!$I$28&lt;=Rates!$F$15,'Claim Details'!$I$19="No"),Rates!$F$22,IF(AND(AE220="A",'Claim Details'!$I$28&gt;=Rates!$H$14,'Claim Details'!$I$28&lt;=Rates!$H$15,'Claim Details'!$I$19="Yes"),Rates!$I$22,IF(AND(AE220="A",'Claim Details'!$I$28&gt;=Rates!$H$14,'Claim Details'!$I$28&lt;=Rates!$H$15,'Claim Details'!$I$19="No"),Rates!$H$22,IF(AND(AE220="A",'Claim Details'!$I$28&gt;=Rates!$J$14,'Claim Details'!$I$28&lt;=Rates!$J$15,'Claim Details'!$I$19="Yes"),Rates!$K$22,IF(AND(AE220="A",'Claim Details'!$I$28&gt;=Rates!$J$14,'Claim Details'!$I$28&lt;=Rates!$J$15,'Claim Details'!$I$19="No"),Rates!$J$22,IF(AND(AE220="B",'Claim Details'!$I$28&gt;=Rates!$D$14,'Claim Details'!$I$28&lt;=Rates!$D$15,'Claim Details'!$I$19="Yes"),Rates!$E$23,IF(AND(AE220="B",'Claim Details'!$I$28&gt;=Rates!$D$14,'Claim Details'!$I$28&lt;=Rates!$D$15,'Claim Details'!$I$19="No"),Rates!$D$23,IF(AND(AE220="B",'Claim Details'!$I$28&gt;=Rates!$F$14,'Claim Details'!$I$28&lt;=Rates!$F$15,'Claim Details'!$I$19="Yes"),Rates!$G$23,IF(AND(AE220="B",'Claim Details'!$I$28&gt;=Rates!$F$14,'Claim Details'!$I$28&lt;=Rates!$F$15,'Claim Details'!$I$19="No"),Rates!$F$23,IF(AND(AE220="B",'Claim Details'!$I$28&gt;=Rates!$H$14,'Claim Details'!$I$28&lt;=Rates!$H$15,'Claim Details'!$I$19="Yes"),Rates!$I$23,IF(AND(AE220="B",'Claim Details'!$I$28&gt;=Rates!$H$14,'Claim Details'!$I$28&lt;=Rates!$H$15,'Claim Details'!$I$19="No"),Rates!$H$23,IF(AND(AE220="B",'Claim Details'!$I$28&gt;=Rates!$J$14,'Claim Details'!$I$28&lt;=Rates!$J$15,'Claim Details'!$I$19="Yes"),Rates!$K$23,IF(AND(AE220="B",'Claim Details'!$I$28&gt;=Rates!$J$14,'Claim Details'!$I$28&lt;=Rates!$J$15,'Claim Details'!$I$19="No"),Rates!$J$23,IF(AND(AE220="C",'Claim Details'!$I$28&gt;=Rates!$D$14,'Claim Details'!$I$28&lt;=Rates!$D$15,'Claim Details'!$I$19="Yes"),Rates!$E$24,IF(AND(AE220="C",'Claim Details'!$I$28&gt;=Rates!$D$14,'Claim Details'!$I$28&lt;=Rates!$D$15,'Claim Details'!$I$19="No"),Rates!$D$24,IF(AND(AE220="C",'Claim Details'!$I$28&gt;=Rates!$F$14,'Claim Details'!$I$28&lt;=Rates!$F$15,'Claim Details'!$I$19="Yes"),Rates!$G$24,IF(AND(AE220="C",'Claim Details'!$I$28&gt;=Rates!$F$14,'Claim Details'!$I$28&lt;=Rates!$F$15,'Claim Details'!$I$19="No"),Rates!$F$24,IF(AND(AE220="C",'Claim Details'!$I$28&gt;=Rates!$H$14,'Claim Details'!$I$28&lt;=Rates!$H$15,'Claim Details'!$I$19="Yes"),Rates!$I$24,IF(AND(AE220="C",'Claim Details'!$I$28&gt;=Rates!$H$14,'Claim Details'!$I$28&lt;=Rates!$H$15,'Claim Details'!$I$19="No"),Rates!$H$24,IF(AND(AE220="C",'Claim Details'!$I$28&gt;=Rates!$J$14,'Claim Details'!$I$28&lt;=Rates!$J$15,'Claim Details'!$I$19="Yes"),Rates!$K$24,IF(AND(AE220="C",'Claim Details'!$I$28&gt;=Rates!$J$14,'Claim Details'!$I$28&lt;=Rates!$J$15,'Claim Details'!$I$19="No"),Rates!$J$24,"£0.00"))))))))))))))))))))))))</f>
        <v>£0.00</v>
      </c>
      <c r="BH220" s="189" t="str">
        <f t="shared" si="58"/>
        <v>£0.00</v>
      </c>
      <c r="BI220" s="189">
        <f t="shared" si="59"/>
        <v>0</v>
      </c>
      <c r="BO220" s="202" t="str">
        <f>IF(H220="","£0.00",IF(AP220="4","£0.00",IF(AP220="5","£0.00",IF(AP220="1","£0.00",((AQ220*H220)*'Claim Details'!$F$111)/100))))</f>
        <v>£0.00</v>
      </c>
      <c r="BP220" s="202" t="str">
        <f>IF(T220="","£0.00",IF(AP220="4","£0.00",IF(AP220="5","£0.00",IF(AP220="1","£0.00",((AR220*T220)*'Claim Details'!$N$111)/100))))</f>
        <v>£0.00</v>
      </c>
      <c r="BQ220" s="202" t="str">
        <f>IF(AI220="","£0.00",IF(AP220="4","£0.00",IF(AP220="5","£0.00",IF(AP220="1","£0.00",((BI220*AI220)*'Claim Details'!$W$111)/100))))</f>
        <v>£0.00</v>
      </c>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row>
    <row r="221" spans="1:97" ht="15">
      <c r="A221" s="145"/>
      <c r="B221" s="91"/>
      <c r="C221" s="96"/>
      <c r="D221" s="97"/>
      <c r="E221" s="98"/>
      <c r="F221" s="89"/>
      <c r="G221" s="99"/>
      <c r="H221" s="100"/>
      <c r="I221" s="221" t="str">
        <f t="shared" si="49"/>
        <v>£0.00</v>
      </c>
      <c r="J221" s="101"/>
      <c r="K221" s="100"/>
      <c r="L221" s="221" t="str">
        <f t="shared" si="50"/>
        <v>£0.00</v>
      </c>
      <c r="M221" s="101"/>
      <c r="N221" s="102"/>
      <c r="O221" s="145"/>
      <c r="P221" s="77"/>
      <c r="Q221" s="87"/>
      <c r="R221" s="87"/>
      <c r="S221" s="87"/>
      <c r="T221" s="149" t="str">
        <f t="shared" si="51"/>
        <v/>
      </c>
      <c r="U221" s="87" t="str">
        <f t="shared" si="60"/>
        <v/>
      </c>
      <c r="V221" s="87"/>
      <c r="W221" s="53" t="str">
        <f t="shared" si="52"/>
        <v>£0.00</v>
      </c>
      <c r="X221" s="53"/>
      <c r="Y221" s="87"/>
      <c r="Z221" s="78"/>
      <c r="AA221" s="79"/>
      <c r="AB221" s="160"/>
      <c r="AC221" s="98"/>
      <c r="AD221" s="225"/>
      <c r="AE221" s="235" t="str">
        <f t="shared" si="53"/>
        <v/>
      </c>
      <c r="AF221" s="87" t="str">
        <f t="shared" si="54"/>
        <v/>
      </c>
      <c r="AG221" s="53"/>
      <c r="AH221" s="224"/>
      <c r="AI221" s="226" t="str">
        <f t="shared" si="46"/>
        <v/>
      </c>
      <c r="AJ221" s="236" t="str">
        <f t="shared" si="55"/>
        <v>£0.00</v>
      </c>
      <c r="AK221" s="31"/>
      <c r="AL221" s="1"/>
      <c r="AM221" s="1"/>
      <c r="AN221" s="1"/>
      <c r="AO221" s="1"/>
      <c r="AP221" s="1" t="str">
        <f t="shared" si="47"/>
        <v/>
      </c>
      <c r="AQ221" s="27">
        <f t="shared" si="48"/>
        <v>0</v>
      </c>
      <c r="AR221" s="189">
        <f t="shared" si="56"/>
        <v>0</v>
      </c>
      <c r="AS221" s="190" t="str">
        <f>IF(AND(C221="A",'Claim Details'!$E$28&gt;=Rates!$D$14,'Claim Details'!$E$28&lt;=Rates!$D$15,'Claim Details'!$E$19="Yes"),Rates!$E$17,IF(AND(C221="A",'Claim Details'!$E$28&gt;=Rates!$D$14,'Claim Details'!$E$28&lt;=Rates!$D$15,'Claim Details'!$E$19="No"),Rates!$D$17,IF(AND(C221="A",'Claim Details'!$E$28&gt;=Rates!$F$14,'Claim Details'!$E$28&lt;=Rates!$F$15,'Claim Details'!$E$19="Yes"),Rates!$G$17,IF(AND(C221="A",'Claim Details'!$E$28&gt;=Rates!$F$14,'Claim Details'!$E$28&lt;=Rates!$F$15,'Claim Details'!$E$19="No"),Rates!$F$17,IF(AND(C221="A",'Claim Details'!$E$28&gt;=Rates!$H$14,'Claim Details'!$E$28&lt;=Rates!$H$15,'Claim Details'!$E$19="Yes"),Rates!$I$17,IF(AND(C221="A",'Claim Details'!$E$28&gt;=Rates!$H$14,'Claim Details'!$E$28&lt;=Rates!$H$15,'Claim Details'!$E$19="No"),Rates!$H$17,IF(AND(C221="A",'Claim Details'!$E$28&gt;=Rates!$J$14,'Claim Details'!$E$28&lt;=Rates!$J$15,'Claim Details'!$E$19="Yes"),Rates!$K$17,IF(AND(C221="A",'Claim Details'!$E$28&gt;=Rates!$J$14,'Claim Details'!$E$28&lt;=Rates!$J$15,'Claim Details'!$E$19="No"),Rates!$J$17,IF(AND(C221="B",'Claim Details'!$E$28&gt;=Rates!$D$14,'Claim Details'!$E$28&lt;=Rates!$D$15,'Claim Details'!$E$19="Yes"),Rates!$E$18,IF(AND(C221="B",'Claim Details'!$E$28&gt;=Rates!$D$14,'Claim Details'!$E$28&lt;=Rates!$D$15,'Claim Details'!$E$19="No"),Rates!$D$18,IF(AND(C221="B",'Claim Details'!$E$28&gt;=Rates!$F$14,'Claim Details'!$E$28&lt;=Rates!$F$15,'Claim Details'!$E$19="Yes"),Rates!$G$18,IF(AND(C221="B",'Claim Details'!$E$28&gt;=Rates!$F$14,'Claim Details'!$E$28&lt;=Rates!$F$15,'Claim Details'!$E$19="No"),Rates!$F$18,IF(AND(C221="B",'Claim Details'!$E$28&gt;=Rates!$H$14,'Claim Details'!$E$28&lt;=Rates!$H$15,'Claim Details'!$E$19="Yes"),Rates!$I$18,IF(AND(C221="B",'Claim Details'!$E$28&gt;=Rates!$H$14,'Claim Details'!$E$28&lt;=Rates!$H$15,'Claim Details'!$E$19="No"),Rates!$H$18,IF(AND(C221="B",'Claim Details'!$E$28&gt;=Rates!$J$14,'Claim Details'!$E$28&lt;=Rates!$J$15,'Claim Details'!$E$19="Yes"),Rates!$K$18,IF(AND(C221="B",'Claim Details'!$E$28&gt;=Rates!$J$14,'Claim Details'!$E$28&lt;=Rates!$J$15,'Claim Details'!$E$19="No"),Rates!$J$18,IF(AND(C221="C",'Claim Details'!$E$28&gt;=Rates!$D$14,'Claim Details'!$E$28&lt;=Rates!$D$15,'Claim Details'!$E$19="Yes"),Rates!$E$19,IF(AND(C221="C",'Claim Details'!$E$28&gt;=Rates!$D$14,'Claim Details'!$E$28&lt;=Rates!$D$15,'Claim Details'!$E$19="No"),Rates!$D$19,IF(AND(C221="C",'Claim Details'!$E$28&gt;=Rates!$F$14,'Claim Details'!$E$28&lt;=Rates!$F$15,'Claim Details'!$E$19="Yes"),Rates!$G$19,IF(AND(C221="C",'Claim Details'!$E$28&gt;=Rates!$F$14,'Claim Details'!$E$28&lt;=Rates!$F$15,'Claim Details'!$E$19="No"),Rates!$F$19,IF(AND(C221="C",'Claim Details'!$E$28&gt;=Rates!$H$14,'Claim Details'!$E$28&lt;=Rates!$H$15,'Claim Details'!$E$19="Yes"),Rates!$I$19,IF(AND(C221="C",'Claim Details'!$E$28&gt;=Rates!$H$14,'Claim Details'!$E$28&lt;=Rates!$H$15,'Claim Details'!$E$19="No"),Rates!$H$19,IF(AND(C221="C",'Claim Details'!$E$28&gt;=Rates!$J$14,'Claim Details'!$E$28&lt;=Rates!$J$15,'Claim Details'!$E$19="Yes"),Rates!$K$19,IF(AND(C221="C",'Claim Details'!$E$28&gt;=Rates!$J$14,'Claim Details'!$E$28&lt;=Rates!$J$15,'Claim Details'!$E$19="No"),Rates!$J$19,"£0.00"))))))))))))))))))))))))</f>
        <v>£0.00</v>
      </c>
      <c r="AT221" s="189" t="str">
        <f>IF(AND(C221="A",'Claim Details'!$E$28&gt;=Rates!$D$14,'Claim Details'!$E$28&lt;=Rates!$D$15,'Claim Details'!$E$19="Yes"),Rates!$E$25,IF(AND(C221="A",'Claim Details'!$E$28&gt;=Rates!$D$14,'Claim Details'!$E$28&lt;=Rates!$D$15,'Claim Details'!$E$19="No"),Rates!$D$25,IF(AND(C221="A",'Claim Details'!$E$28&gt;=Rates!$F$14,'Claim Details'!$E$28&lt;=Rates!$F$15,'Claim Details'!$E$19="Yes"),Rates!$G$25,IF(AND(C221="A",'Claim Details'!$E$28&gt;=Rates!$F$14,'Claim Details'!$E$28&lt;=Rates!$F$15,'Claim Details'!$E$19="No"),Rates!$F$25,IF(AND(C221="A",'Claim Details'!$E$28&gt;=Rates!$H$14,'Claim Details'!$E$28&lt;=Rates!$H$15,'Claim Details'!$E$19="Yes"),Rates!$I$25,IF(AND(C221="A",'Claim Details'!$E$28&gt;=Rates!$H$14,'Claim Details'!$E$28&lt;=Rates!$H$15,'Claim Details'!$E$19="No"),Rates!$H$25,IF(AND(C221="A",'Claim Details'!$E$28&gt;=Rates!$J$14,'Claim Details'!$E$28&lt;=Rates!$J$15,'Claim Details'!$E$19="Yes"),Rates!$K$25,IF(AND(C221="A",'Claim Details'!$E$28&gt;=Rates!$J$14,'Claim Details'!$E$28&lt;=Rates!$J$15,'Claim Details'!$E$19="No"),Rates!$J$25,IF(AND(C221="B",'Claim Details'!$E$28&gt;=Rates!$D$14,'Claim Details'!$E$28&lt;=Rates!$D$15,'Claim Details'!$E$19="Yes"),Rates!$E$26,IF(AND(C221="B",'Claim Details'!$E$28&gt;=Rates!$D$14,'Claim Details'!$E$28&lt;=Rates!$D$15,'Claim Details'!$E$19="No"),Rates!$D$26,IF(AND(C221="B",'Claim Details'!$E$28&gt;=Rates!$F$14,'Claim Details'!$E$28&lt;=Rates!$F$15,'Claim Details'!$E$19="Yes"),Rates!$G$26,IF(AND(C221="B",'Claim Details'!$E$28&gt;=Rates!$F$14,'Claim Details'!$E$28&lt;=Rates!$F$15,'Claim Details'!$E$19="No"),Rates!$F$26,IF(AND(C221="B",'Claim Details'!$E$28&gt;=Rates!$H$14,'Claim Details'!$E$28&lt;=Rates!$H$15,'Claim Details'!$E$19="Yes"),Rates!$I$26,IF(AND(C221="B",'Claim Details'!$E$28&gt;=Rates!$H$14,'Claim Details'!$E$28&lt;=Rates!$H$15,'Claim Details'!$E$19="No"),Rates!$H$26,IF(AND(C221="B",'Claim Details'!$E$28&gt;=Rates!$J$14,'Claim Details'!$E$28&lt;=Rates!$J$15,'Claim Details'!$E$19="Yes"),Rates!$K$26,IF(AND(C221="B",'Claim Details'!$E$28&gt;=Rates!$J$14,'Claim Details'!$E$28&lt;=Rates!$J$15,'Claim Details'!$E$19="No"),Rates!$J$26,IF(AND(C221="C",'Claim Details'!$E$28&gt;=Rates!$D$14,'Claim Details'!$E$28&lt;=Rates!$D$15,'Claim Details'!$E$19="Yes"),Rates!$E$27,IF(AND(C221="C",'Claim Details'!$E$28&gt;=Rates!$D$14,'Claim Details'!$E$28&lt;=Rates!$D$15,'Claim Details'!$E$19="No"),Rates!$D$27,IF(AND(C221="C",'Claim Details'!$E$28&gt;=Rates!$F$14,'Claim Details'!$E$28&lt;=Rates!$F$15,'Claim Details'!$E$19="Yes"),Rates!$G$27,IF(AND(C221="C",'Claim Details'!$E$28&gt;=Rates!$F$14,'Claim Details'!$E$28&lt;=Rates!$F$15,'Claim Details'!$E$19="No"),Rates!$F$27,IF(AND(C221="C",'Claim Details'!$E$28&gt;=Rates!$H$14,'Claim Details'!$E$28&lt;=Rates!$H$15,'Claim Details'!$E$19="Yes"),Rates!$I$27,IF(AND(C221="C",'Claim Details'!$E$28&gt;=Rates!$H$14,'Claim Details'!$E$28&lt;=Rates!$H$15,'Claim Details'!$E$19="No"),Rates!$H$27,IF(AND(C221="C",'Claim Details'!$E$28&gt;=Rates!$J$14,'Claim Details'!$E$28&lt;=Rates!$J$15,'Claim Details'!$E$19="Yes"),Rates!$K$27,IF(AND(C221="C",'Claim Details'!$E$28&gt;=Rates!$J$14,'Claim Details'!$E$28&lt;=Rates!$J$15,'Claim Details'!$E$19="No"),Rates!$J$27,"£0.00"))))))))))))))))))))))))</f>
        <v>£0.00</v>
      </c>
      <c r="AU221" s="191" t="str">
        <f>IF(AND(C221="A",'Claim Details'!$E$28&gt;=Rates!$D$14,'Claim Details'!$E$28&lt;=Rates!$D$15,'Claim Details'!$E$19="Yes"),Rates!$E$20,IF(AND(C221="A",'Claim Details'!$E$28&gt;=Rates!$D$14,'Claim Details'!$E$28&lt;=Rates!$D$15,'Claim Details'!$E$19="No"),Rates!$D$20,IF(AND(C221="A",'Claim Details'!$E$28&gt;=Rates!$F$14,'Claim Details'!$E$28&lt;=Rates!$F$15,'Claim Details'!$E$19="Yes"),Rates!$G$20,IF(AND(C221="A",'Claim Details'!$E$28&gt;=Rates!$F$14,'Claim Details'!$E$28&lt;=Rates!$F$15,'Claim Details'!$E$19="No"),Rates!$F$20,IF(AND(C221="A",'Claim Details'!$E$28&gt;=Rates!$H$14,'Claim Details'!$E$28&lt;=Rates!$H$15,'Claim Details'!$E$19="Yes"),Rates!$I$20,IF(AND(C221="A",'Claim Details'!$E$28&gt;=Rates!$H$14,'Claim Details'!$E$28&lt;=Rates!$H$15,'Claim Details'!$E$19="No"),Rates!$H$20,IF(AND(C221="A",'Claim Details'!$E$28&gt;=Rates!$J$14,'Claim Details'!$E$28&lt;=Rates!$J$15,'Claim Details'!$E$19="Yes"),Rates!$K$20,IF(AND(C221="A",'Claim Details'!$E$28&gt;=Rates!$J$14,'Claim Details'!$E$28&lt;=Rates!$J$15,'Claim Details'!$E$19="No"),Rates!$J$20,IF(AND(C221="B",'Claim Details'!$E$28&gt;=Rates!$D$14,'Claim Details'!$E$28&lt;=Rates!$D$15,'Claim Details'!$E$19="Yes"),Rates!$E$21,IF(AND(C221="B",'Claim Details'!$E$28&gt;=Rates!$D$14,'Claim Details'!$E$28&lt;=Rates!$D$15,'Claim Details'!$E$19="No"),Rates!$D$21,IF(AND(C221="B",'Claim Details'!$E$28&gt;=Rates!$F$14,'Claim Details'!$E$28&lt;=Rates!$F$15,'Claim Details'!$E$19="Yes"),Rates!$G$21,IF(AND(C221="B",'Claim Details'!$E$28&gt;=Rates!$F$14,'Claim Details'!$E$28&lt;=Rates!$F$15,'Claim Details'!$E$19="No"),Rates!$F$21,IF(AND(C221="B",'Claim Details'!$E$28&gt;=Rates!$H$14,'Claim Details'!$E$28&lt;=Rates!$H$15,'Claim Details'!$E$19="Yes"),Rates!$I$21,IF(AND(C221="B",'Claim Details'!$E$28&gt;=Rates!$H$14,'Claim Details'!$E$28&lt;=Rates!$H$15,'Claim Details'!$E$19="No"),Rates!$H$21,IF(AND(C221="B",'Claim Details'!$E$28&gt;=Rates!$J$14,'Claim Details'!$E$28&lt;=Rates!$J$15,'Claim Details'!$E$19="Yes"),Rates!$K$21,IF(AND(C221="B",'Claim Details'!$E$28&gt;=Rates!$J$14,'Claim Details'!$E$28&lt;=Rates!$J$15,'Claim Details'!$E$19="No"),Rates!$J$21,"£0.00"))))))))))))))))</f>
        <v>£0.00</v>
      </c>
      <c r="AV221" s="191" t="str">
        <f>IF(AND(C221="A",'Claim Details'!$E$28&gt;=Rates!$D$14,'Claim Details'!$E$28&lt;=Rates!$D$15,'Claim Details'!$E$19="Yes"),Rates!$E$22,IF(AND(C221="A",'Claim Details'!$E$28&gt;=Rates!$D$14,'Claim Details'!$E$28&lt;=Rates!$D$15,'Claim Details'!$E$19="No"),Rates!$D$22,IF(AND(C221="A",'Claim Details'!$E$28&gt;=Rates!$F$14,'Claim Details'!$E$28&lt;=Rates!$F$15,'Claim Details'!$E$19="Yes"),Rates!$G$22,IF(AND(C221="A",'Claim Details'!$E$28&gt;=Rates!$F$14,'Claim Details'!$E$28&lt;=Rates!$F$15,'Claim Details'!$E$19="No"),Rates!$F$22,IF(AND(C221="A",'Claim Details'!$E$28&gt;=Rates!$H$14,'Claim Details'!$E$28&lt;=Rates!$H$15,'Claim Details'!$E$19="Yes"),Rates!$I$22,IF(AND(C221="A",'Claim Details'!$E$28&gt;=Rates!$H$14,'Claim Details'!$E$28&lt;=Rates!$H$15,'Claim Details'!$E$19="No"),Rates!$H$22,IF(AND(C221="A",'Claim Details'!$E$28&gt;=Rates!$J$14,'Claim Details'!$E$28&lt;=Rates!$J$15,'Claim Details'!$E$19="Yes"),Rates!$K$22,IF(AND(C221="A",'Claim Details'!$E$28&gt;=Rates!$J$14,'Claim Details'!$E$28&lt;=Rates!$J$15,'Claim Details'!$E$19="No"),Rates!$J$22,IF(AND(C221="B",'Claim Details'!$E$28&gt;=Rates!$D$14,'Claim Details'!$E$28&lt;=Rates!$D$15,'Claim Details'!$E$19="Yes"),Rates!$E$23,IF(AND(C221="B",'Claim Details'!$E$28&gt;=Rates!$D$14,'Claim Details'!$E$28&lt;=Rates!$D$15,'Claim Details'!$E$19="No"),Rates!$D$23,IF(AND(C221="B",'Claim Details'!$E$28&gt;=Rates!$F$14,'Claim Details'!$E$28&lt;=Rates!$F$15,'Claim Details'!$E$19="Yes"),Rates!$G$23,IF(AND(C221="B",'Claim Details'!$E$28&gt;=Rates!$F$14,'Claim Details'!$E$28&lt;=Rates!$F$15,'Claim Details'!$E$19="No"),Rates!$F$23,IF(AND(C221="B",'Claim Details'!$E$28&gt;=Rates!$H$14,'Claim Details'!$E$28&lt;=Rates!$H$15,'Claim Details'!$E$19="Yes"),Rates!$I$23,IF(AND(C221="B",'Claim Details'!$E$28&gt;=Rates!$H$14,'Claim Details'!$E$28&lt;=Rates!$H$15,'Claim Details'!$E$19="No"),Rates!$H$23,IF(AND(C221="B",'Claim Details'!$E$28&gt;=Rates!$J$14,'Claim Details'!$E$28&lt;=Rates!$J$15,'Claim Details'!$E$19="Yes"),Rates!$K$23,IF(AND(C221="B",'Claim Details'!$E$28&gt;=Rates!$J$14,'Claim Details'!$E$28&lt;=Rates!$J$15,'Claim Details'!$E$19="No"),Rates!$J$23,IF(AND(C221="C",'Claim Details'!$E$28&gt;=Rates!$D$14,'Claim Details'!$E$28&lt;=Rates!$D$15,'Claim Details'!$E$19="Yes"),Rates!$E$24,IF(AND(C221="C",'Claim Details'!$E$28&gt;=Rates!$D$14,'Claim Details'!$E$28&lt;=Rates!$D$15,'Claim Details'!$E$19="No"),Rates!$D$24,IF(AND(C221="C",'Claim Details'!$E$28&gt;=Rates!$F$14,'Claim Details'!$E$28&lt;=Rates!$F$15,'Claim Details'!$E$19="Yes"),Rates!$G$24,IF(AND(C221="C",'Claim Details'!$E$28&gt;=Rates!$F$14,'Claim Details'!$E$28&lt;=Rates!$F$15,'Claim Details'!$E$19="No"),Rates!$F$24,IF(AND(C221="C",'Claim Details'!$E$28&gt;=Rates!$H$14,'Claim Details'!$E$28&lt;=Rates!$H$15,'Claim Details'!$E$19="Yes"),Rates!$I$24,IF(AND(C221="C",'Claim Details'!$E$28&gt;=Rates!$H$14,'Claim Details'!$E$28&lt;=Rates!$H$15,'Claim Details'!$E$19="No"),Rates!$H$24,IF(AND(C221="C",'Claim Details'!$E$28&gt;=Rates!$J$14,'Claim Details'!$E$28&lt;=Rates!$J$15,'Claim Details'!$E$19="Yes"),Rates!$K$24,IF(AND(C221="C",'Claim Details'!$E$28&gt;=Rates!$J$14,'Claim Details'!$E$28&lt;=Rates!$J$15,'Claim Details'!$E$19="No"),Rates!$J$24,"£0.00"))))))))))))))))))))))))</f>
        <v>£0.00</v>
      </c>
      <c r="AW221" s="1"/>
      <c r="AX221" s="189" t="str">
        <f>IF(AND(U221="A",'Claim Details'!$I$28&gt;=Rates!$D$14,'Claim Details'!$I$28&lt;=Rates!$D$15,'Claim Details'!$I$19="Yes"),Rates!$J$17,IF(AND(U221="A",'Claim Details'!$I$28&gt;=Rates!$D$14,'Claim Details'!$I$28&lt;=Rates!$D$15,'Claim Details'!$I$19="No"),Rates!$D$17,IF(AND(U221="A",'Claim Details'!$I$28&gt;=Rates!$F$14,'Claim Details'!$I$28&lt;=Rates!$F$15,'Claim Details'!$I$19="Yes"),Rates!$G$17,IF(AND(U221="A",'Claim Details'!$I$28&gt;=Rates!$F$14,'Claim Details'!$I$28&lt;=Rates!$F$15,'Claim Details'!$I$19="No"),Rates!$F$17,IF(AND(U221="A",'Claim Details'!$I$28&gt;=Rates!$H$14,'Claim Details'!$I$28&lt;=Rates!$H$15,'Claim Details'!$I$19="Yes"),Rates!$I$17,IF(AND(U221="A",'Claim Details'!$I$28&gt;=Rates!$H$14,'Claim Details'!$I$28&lt;=Rates!$H$15,'Claim Details'!$I$19="No"),Rates!$H$17,IF(AND(U221="A",'Claim Details'!$I$28&gt;=Rates!$J$14,'Claim Details'!$I$28&lt;=Rates!$J$15,'Claim Details'!$I$19="Yes"),Rates!$K$17,IF(AND(U221="A",'Claim Details'!$I$28&gt;=Rates!$J$14,'Claim Details'!$I$28&lt;=Rates!$J$15,'Claim Details'!$I$19="No"),Rates!$J$17,IF(AND(U221="B",'Claim Details'!$I$28&gt;=Rates!$D$14,'Claim Details'!$I$28&lt;=Rates!$D$15,'Claim Details'!$I$19="Yes"),Rates!$E$18,IF(AND(U221="B",'Claim Details'!$I$28&gt;=Rates!$D$14,'Claim Details'!$I$28&lt;=Rates!$D$15,'Claim Details'!$I$19="No"),Rates!$D$18,IF(AND(U221="B",'Claim Details'!$I$28&gt;=Rates!$F$14,'Claim Details'!$I$28&lt;=Rates!$F$15,'Claim Details'!$I$19="Yes"),Rates!$G$18,IF(AND(U221="B",'Claim Details'!$I$28&gt;=Rates!$F$14,'Claim Details'!$I$28&lt;=Rates!$F$15,'Claim Details'!$I$19="No"),Rates!$F$18,IF(AND(U221="B",'Claim Details'!$I$28&gt;=Rates!$H$14,'Claim Details'!$I$28&lt;=Rates!$H$15,'Claim Details'!$I$19="Yes"),Rates!$I$18,IF(AND(U221="B",'Claim Details'!$I$28&gt;=Rates!$H$14,'Claim Details'!$I$28&lt;=Rates!$H$15,'Claim Details'!$I$19="No"),Rates!$H$18,IF(AND(U221="B",'Claim Details'!$I$28&gt;=Rates!$J$14,'Claim Details'!$I$28&lt;=Rates!$J$15,'Claim Details'!$I$19="Yes"),Rates!$K$18,IF(AND(U221="B",'Claim Details'!$I$28&gt;=Rates!$J$14,'Claim Details'!$I$28&lt;=Rates!$J$15,'Claim Details'!$I$19="No"),Rates!$J$18,IF(AND(U221="C",'Claim Details'!$I$28&gt;=Rates!$D$14,'Claim Details'!$I$28&lt;=Rates!$D$15,'Claim Details'!$I$19="Yes"),Rates!$E$19,IF(AND(U221="C",'Claim Details'!$I$28&gt;=Rates!$D$14,'Claim Details'!$I$28&lt;=Rates!$D$15,'Claim Details'!$I$19="No"),Rates!$D$19,IF(AND(U221="C",'Claim Details'!$I$28&gt;=Rates!$F$14,'Claim Details'!$I$28&lt;=Rates!$F$15,'Claim Details'!$I$19="Yes"),Rates!$G$19,IF(AND(U221="C",'Claim Details'!$I$28&gt;=Rates!$F$14,'Claim Details'!$I$28&lt;=Rates!$F$15,'Claim Details'!$I$19="No"),Rates!$F$19,IF(AND(U221="C",'Claim Details'!$I$28&gt;=Rates!$H$14,'Claim Details'!$I$28&lt;=Rates!$H$15,'Claim Details'!$I$19="Yes"),Rates!$I$19,IF(AND(U221="C",'Claim Details'!$I$28&gt;=Rates!$H$14,'Claim Details'!$I$28&lt;=Rates!$H$15,'Claim Details'!$I$19="No"),Rates!$H$19,IF(AND(U221="C",'Claim Details'!$I$28&gt;=Rates!$J$14,'Claim Details'!$I$28&lt;=Rates!$J$15,'Claim Details'!$I$19="Yes"),Rates!$K$19,IF(AND(U221="C",'Claim Details'!$I$28&gt;=Rates!$J$14,'Claim Details'!$I$28&lt;=Rates!$J$15,'Claim Details'!$I$19="No"),Rates!$J$19,"£0.00"))))))))))))))))))))))))</f>
        <v>£0.00</v>
      </c>
      <c r="AY221" s="189" t="str">
        <f>IF(AND(C221="A",'Claim Details'!$I$28&gt;=Rates!$D$14,'Claim Details'!$I$28&lt;=Rates!$D$15,'Claim Details'!$I$19="Yes"),Rates!$J$25,IF(AND(C221="A",'Claim Details'!$I$28&gt;=Rates!$D$14,'Claim Details'!$I$28&lt;=Rates!$D$15,'Claim Details'!$I$19="No"),Rates!$D$25,IF(AND(C221="A",'Claim Details'!$I$28&gt;=Rates!$F$14,'Claim Details'!$I$28&lt;=Rates!$F$15,'Claim Details'!$I$19="Yes"),Rates!$G$25,IF(AND(C221="A",'Claim Details'!$I$28&gt;=Rates!$F$14,'Claim Details'!$I$28&lt;=Rates!$F$15,'Claim Details'!$I$19="No"),Rates!$F$25,IF(AND(C221="A",'Claim Details'!$I$28&gt;=Rates!$H$14,'Claim Details'!$I$28&lt;=Rates!$H$15,'Claim Details'!$I$19="Yes"),Rates!$I$25,IF(AND(C221="A",'Claim Details'!$I$28&gt;=Rates!$H$14,'Claim Details'!$I$28&lt;=Rates!$H$15,'Claim Details'!$I$19="No"),Rates!$H$25,IF(AND(C221="A",'Claim Details'!$I$28&gt;=Rates!$J$14,'Claim Details'!$I$28&lt;=Rates!$J$15,'Claim Details'!$I$19="Yes"),Rates!$K$25,IF(AND(C221="A",'Claim Details'!$I$28&gt;=Rates!$J$14,'Claim Details'!$I$28&lt;=Rates!$J$15,'Claim Details'!$I$19="No"),Rates!$J$25,IF(AND(C221="B",'Claim Details'!$I$28&gt;=Rates!$D$14,'Claim Details'!$I$28&lt;=Rates!$D$15,'Claim Details'!$I$19="Yes"),Rates!$E$26,IF(AND(C221="B",'Claim Details'!$I$28&gt;=Rates!$D$14,'Claim Details'!$I$28&lt;=Rates!$D$15,'Claim Details'!$I$19="No"),Rates!$D$26,IF(AND(C221="B",'Claim Details'!$I$28&gt;=Rates!$F$14,'Claim Details'!$I$28&lt;=Rates!$F$15,'Claim Details'!$I$19="Yes"),Rates!$G$26,IF(AND(C221="B",'Claim Details'!$I$28&gt;=Rates!$F$14,'Claim Details'!$I$28&lt;=Rates!$F$15,'Claim Details'!$I$19="No"),Rates!$F$26,IF(AND(C221="B",'Claim Details'!$I$28&gt;=Rates!$H$14,'Claim Details'!$I$28&lt;=Rates!$H$15,'Claim Details'!$I$19="Yes"),Rates!$I$26,IF(AND(C221="B",'Claim Details'!$I$28&gt;=Rates!$H$14,'Claim Details'!$I$28&lt;=Rates!$H$15,'Claim Details'!$I$19="No"),Rates!$H$26,IF(AND(C221="B",'Claim Details'!$I$28&gt;=Rates!$J$14,'Claim Details'!$I$28&lt;=Rates!$J$15,'Claim Details'!$I$19="Yes"),Rates!$K$26,IF(AND(C221="B",'Claim Details'!$I$28&gt;=Rates!$J$14,'Claim Details'!$I$28&lt;=Rates!$J$15,'Claim Details'!$I$19="No"),Rates!$J$26,IF(AND(C221="C",'Claim Details'!$I$28&gt;=Rates!$D$14,'Claim Details'!$I$28&lt;=Rates!$D$15,'Claim Details'!$I$19="Yes"),Rates!$E$27,IF(AND(C221="C",'Claim Details'!$I$28&gt;=Rates!$D$14,'Claim Details'!$I$28&lt;=Rates!$D$15,'Claim Details'!$I$19="No"),Rates!$D$27,IF(AND(C221="C",'Claim Details'!$I$28&gt;=Rates!$F$14,'Claim Details'!$I$28&lt;=Rates!$F$15,'Claim Details'!$I$19="Yes"),Rates!$G$27,IF(AND(C221="C",'Claim Details'!$I$28&gt;=Rates!$F$14,'Claim Details'!$I$28&lt;=Rates!$F$15,'Claim Details'!$I$19="No"),Rates!$F$27,IF(AND(C221="C",'Claim Details'!$I$28&gt;=Rates!$H$14,'Claim Details'!$I$28&lt;=Rates!$H$15,'Claim Details'!$I$19="Yes"),Rates!$I$27,IF(AND(C221="C",'Claim Details'!$I$28&gt;=Rates!$H$14,'Claim Details'!$I$28&lt;=Rates!$H$15,'Claim Details'!$I$19="No"),Rates!$H$27,IF(AND(C221="C",'Claim Details'!$I$28&gt;=Rates!$J$14,'Claim Details'!$I$28&lt;=Rates!$J$15,'Claim Details'!$I$19="Yes"),Rates!$K$27,IF(AND(C221="C",'Claim Details'!$I$28&gt;=Rates!$J$14,'Claim Details'!$I$28&lt;=Rates!$J$15,'Claim Details'!$I$19="No"),Rates!$J$27,"£0.00"))))))))))))))))))))))))</f>
        <v>£0.00</v>
      </c>
      <c r="AZ221" s="189" t="str">
        <f>IF(AND(C221="A",'Claim Details'!$I$28&gt;=Rates!$D$14,'Claim Details'!$I$28&lt;=Rates!$D$15,'Claim Details'!$I$19="Yes"),Rates!$E$20,IF(AND(C221="A",'Claim Details'!$I$28&gt;=Rates!$D$14,'Claim Details'!$I$28&lt;=Rates!$D$15,'Claim Details'!$I$19="No"),Rates!$D$20,IF(AND(C221="A",'Claim Details'!$I$28&gt;=Rates!$F$14,'Claim Details'!$I$28&lt;=Rates!$F$15,'Claim Details'!$I$19="Yes"),Rates!$G$20,IF(AND(C221="A",'Claim Details'!$I$28&gt;=Rates!$F$14,'Claim Details'!$I$28&lt;=Rates!$F$15,'Claim Details'!$I$19="No"),Rates!$F$20,IF(AND(C221="A",'Claim Details'!$I$28&gt;=Rates!$H$14,'Claim Details'!$I$28&lt;=Rates!$H$15,'Claim Details'!$I$19="Yes"),Rates!$I$20,IF(AND(C221="A",'Claim Details'!$I$28&gt;=Rates!$H$14,'Claim Details'!$I$28&lt;=Rates!$H$15,'Claim Details'!$I$19="No"),Rates!$H$20,IF(AND(C221="A",'Claim Details'!$I$28&gt;=Rates!$J$14,'Claim Details'!$I$28&lt;=Rates!$J$15,'Claim Details'!$I$19="Yes"),Rates!$K$20,IF(AND(C221="A",'Claim Details'!$I$28&gt;=Rates!$J$14,'Claim Details'!$I$28&lt;=Rates!$J$15,'Claim Details'!$I$19="No"),Rates!$J$20,IF(AND(C221="B",'Claim Details'!$I$28&gt;=Rates!$D$14,'Claim Details'!$I$28&lt;=Rates!$D$15,'Claim Details'!$I$19="Yes"),Rates!$E$21,IF(AND(C221="B",'Claim Details'!$I$28&gt;=Rates!$D$14,'Claim Details'!$I$28&lt;=Rates!$D$15,'Claim Details'!$I$19="No"),Rates!$D$21,IF(AND(C221="B",'Claim Details'!$I$28&gt;=Rates!$F$14,'Claim Details'!$I$28&lt;=Rates!$F$15,'Claim Details'!$I$19="Yes"),Rates!$G$21,IF(AND(C221="B",'Claim Details'!$I$28&gt;=Rates!$F$14,'Claim Details'!$I$28&lt;=Rates!$F$15,'Claim Details'!$I$19="No"),Rates!$F$21,IF(AND(C221="B",'Claim Details'!$I$28&gt;=Rates!$H$14,'Claim Details'!$I$28&lt;=Rates!$H$15,'Claim Details'!$I$19="Yes"),Rates!$I$21,IF(AND(C221="B",'Claim Details'!$I$28&gt;=Rates!$H$14,'Claim Details'!$I$28&lt;=Rates!$H$15,'Claim Details'!$I$19="No"),Rates!$H$21,IF(AND(C221="B",'Claim Details'!$I$28&gt;=Rates!$J$14,'Claim Details'!$I$28&lt;=Rates!$J$15,'Claim Details'!$I$19="Yes"),Rates!$K$21,IF(AND(C221="B",'Claim Details'!$I$28&gt;=Rates!$J$14,'Claim Details'!$I$28&lt;=Rates!$J$15,'Claim Details'!$I$19="No"),Rates!$J$21,"£0.00"))))))))))))))))</f>
        <v>£0.00</v>
      </c>
      <c r="BA221" s="189" t="str">
        <f>IF(AND(C221="A",'Claim Details'!$I$28&gt;=Rates!$D$14,'Claim Details'!$I$28&lt;=Rates!$D$15,'Claim Details'!$I$19="Yes"),Rates!$E$22,IF(AND(C221="A",'Claim Details'!$I$28&gt;=Rates!$D$14,'Claim Details'!$I$28&lt;=Rates!$D$15,'Claim Details'!$I$19="No"),Rates!$D$22,IF(AND(C221="A",'Claim Details'!$I$28&gt;=Rates!$F$14,'Claim Details'!$I$28&lt;=Rates!$F$15,'Claim Details'!$I$19="Yes"),Rates!$G$22,IF(AND(C221="A",'Claim Details'!$I$28&gt;=Rates!$F$14,'Claim Details'!$I$28&lt;=Rates!$F$15,'Claim Details'!$I$19="No"),Rates!$F$22,IF(AND(C221="A",'Claim Details'!$I$28&gt;=Rates!$H$14,'Claim Details'!$I$28&lt;=Rates!$H$15,'Claim Details'!$I$19="Yes"),Rates!$I$22,IF(AND(C221="A",'Claim Details'!$I$28&gt;=Rates!$H$14,'Claim Details'!$I$28&lt;=Rates!$H$15,'Claim Details'!$I$19="No"),Rates!$H$22,IF(AND(C221="A",'Claim Details'!$I$28&gt;=Rates!$J$14,'Claim Details'!$I$28&lt;=Rates!$J$15,'Claim Details'!$I$19="Yes"),Rates!$K$22,IF(AND(C221="A",'Claim Details'!$I$28&gt;=Rates!$J$14,'Claim Details'!$I$28&lt;=Rates!$J$15,'Claim Details'!$I$19="No"),Rates!$J$22,IF(AND(C221="B",'Claim Details'!$I$28&gt;=Rates!$D$14,'Claim Details'!$I$28&lt;=Rates!$D$15,'Claim Details'!$I$19="Yes"),Rates!$E$23,IF(AND(C221="B",'Claim Details'!$I$28&gt;=Rates!$D$14,'Claim Details'!$I$28&lt;=Rates!$D$15,'Claim Details'!$I$19="No"),Rates!$D$23,IF(AND(C221="B",'Claim Details'!$I$28&gt;=Rates!$F$14,'Claim Details'!$I$28&lt;=Rates!$F$15,'Claim Details'!$I$19="Yes"),Rates!$G$23,IF(AND(C221="B",'Claim Details'!$I$28&gt;=Rates!$F$14,'Claim Details'!$I$28&lt;=Rates!$F$15,'Claim Details'!$I$19="No"),Rates!$F$23,IF(AND(C221="B",'Claim Details'!$I$28&gt;=Rates!$H$14,'Claim Details'!$I$28&lt;=Rates!$H$15,'Claim Details'!$I$19="Yes"),Rates!$I$23,IF(AND(C221="B",'Claim Details'!$I$28&gt;=Rates!$H$14,'Claim Details'!$I$28&lt;=Rates!$H$15,'Claim Details'!$I$19="No"),Rates!$H$23,IF(AND(C221="B",'Claim Details'!$I$28&gt;=Rates!$J$14,'Claim Details'!$I$28&lt;=Rates!$J$15,'Claim Details'!$I$19="Yes"),Rates!$K$23,IF(AND(C221="B",'Claim Details'!$I$28&gt;=Rates!$J$14,'Claim Details'!$I$28&lt;=Rates!$J$15,'Claim Details'!$I$19="No"),Rates!$J$23,IF(AND(C221="C",'Claim Details'!$I$28&gt;=Rates!$D$14,'Claim Details'!$I$28&lt;=Rates!$D$15,'Claim Details'!$I$19="Yes"),Rates!$E$24,IF(AND(C221="C",'Claim Details'!$I$28&gt;=Rates!$D$14,'Claim Details'!$I$28&lt;=Rates!$D$15,'Claim Details'!$I$19="No"),Rates!$D$24,IF(AND(C221="C",'Claim Details'!$I$28&gt;=Rates!$F$14,'Claim Details'!$I$28&lt;=Rates!$F$15,'Claim Details'!$I$19="Yes"),Rates!$G$24,IF(AND(C221="C",'Claim Details'!$I$28&gt;=Rates!$F$14,'Claim Details'!$I$28&lt;=Rates!$F$15,'Claim Details'!$I$19="No"),Rates!$F$24,IF(AND(C221="C",'Claim Details'!$I$28&gt;=Rates!$H$14,'Claim Details'!$I$28&lt;=Rates!$H$15,'Claim Details'!$I$19="Yes"),Rates!$I$24,IF(AND(C221="C",'Claim Details'!$I$28&gt;=Rates!$H$14,'Claim Details'!$I$28&lt;=Rates!$H$15,'Claim Details'!$I$19="No"),Rates!$H$24,IF(AND(C221="C",'Claim Details'!$I$28&gt;=Rates!$J$14,'Claim Details'!$I$28&lt;=Rates!$J$15,'Claim Details'!$I$19="Yes"),Rates!$K$24,IF(AND(C221="C",'Claim Details'!$I$28&gt;=Rates!$J$14,'Claim Details'!$I$28&lt;=Rates!$J$15,'Claim Details'!$I$19="No"),Rates!$J$24,"£0.00"))))))))))))))))))))))))</f>
        <v>£0.00</v>
      </c>
      <c r="BB221" s="189" t="str">
        <f t="shared" si="57"/>
        <v>£0.00</v>
      </c>
      <c r="BC221" s="1"/>
      <c r="BD221" s="189" t="str">
        <f>IF(AND(AE221="A",'Claim Details'!$I$28&gt;=Rates!$D$14,'Claim Details'!$I$28&lt;=Rates!$D$15,'Claim Details'!$I$19="Yes"),Rates!$J$17,IF(AND(AE221="A",'Claim Details'!$I$28&gt;=Rates!$D$14,'Claim Details'!$I$28&lt;=Rates!$D$15,'Claim Details'!$I$19="No"),Rates!$D$17,IF(AND(AE221="A",'Claim Details'!$I$28&gt;=Rates!$F$14,'Claim Details'!$I$28&lt;=Rates!$F$15,'Claim Details'!$I$19="Yes"),Rates!$G$17,IF(AND(AE221="A",'Claim Details'!$I$28&gt;=Rates!$F$14,'Claim Details'!$I$28&lt;=Rates!$F$15,'Claim Details'!$I$19="No"),Rates!$F$17,IF(AND(AE221="A",'Claim Details'!$I$28&gt;=Rates!$H$14,'Claim Details'!$I$28&lt;=Rates!$H$15,'Claim Details'!$I$19="Yes"),Rates!$I$17,IF(AND(AE221="A",'Claim Details'!$I$28&gt;=Rates!$H$14,'Claim Details'!$I$28&lt;=Rates!$H$15,'Claim Details'!$I$19="No"),Rates!$H$17,IF(AND(AE221="A",'Claim Details'!$I$28&gt;=Rates!$J$14,'Claim Details'!$I$28&lt;=Rates!$J$15,'Claim Details'!$I$19="Yes"),Rates!$K$17,IF(AND(AE221="A",'Claim Details'!$I$28&gt;=Rates!$J$14,'Claim Details'!$I$28&lt;=Rates!$J$15,'Claim Details'!$I$19="No"),Rates!$J$17,IF(AND(AE221="B",'Claim Details'!$I$28&gt;=Rates!$D$14,'Claim Details'!$I$28&lt;=Rates!$D$15,'Claim Details'!$I$19="Yes"),Rates!$E$18,IF(AND(AE221="B",'Claim Details'!$I$28&gt;=Rates!$D$14,'Claim Details'!$I$28&lt;=Rates!$D$15,'Claim Details'!$I$19="No"),Rates!$D$18,IF(AND(AE221="B",'Claim Details'!$I$28&gt;=Rates!$F$14,'Claim Details'!$I$28&lt;=Rates!$F$15,'Claim Details'!$I$19="Yes"),Rates!$G$18,IF(AND(AE221="B",'Claim Details'!$I$28&gt;=Rates!$F$14,'Claim Details'!$I$28&lt;=Rates!$F$15,'Claim Details'!$I$19="No"),Rates!$F$18,IF(AND(AE221="B",'Claim Details'!$I$28&gt;=Rates!$H$14,'Claim Details'!$I$28&lt;=Rates!$H$15,'Claim Details'!$I$19="Yes"),Rates!$I$18,IF(AND(AE221="B",'Claim Details'!$I$28&gt;=Rates!$H$14,'Claim Details'!$I$28&lt;=Rates!$H$15,'Claim Details'!$I$19="No"),Rates!$H$18,IF(AND(AE221="B",'Claim Details'!$I$28&gt;=Rates!$J$14,'Claim Details'!$I$28&lt;=Rates!$J$15,'Claim Details'!$I$19="Yes"),Rates!$K$18,IF(AND(AE221="B",'Claim Details'!$I$28&gt;=Rates!$J$14,'Claim Details'!$I$28&lt;=Rates!$J$15,'Claim Details'!$I$19="No"),Rates!$J$18,IF(AND(AE221="C",'Claim Details'!$I$28&gt;=Rates!$D$14,'Claim Details'!$I$28&lt;=Rates!$D$15,'Claim Details'!$I$19="Yes"),Rates!$E$19,IF(AND(AE221="C",'Claim Details'!$I$28&gt;=Rates!$D$14,'Claim Details'!$I$28&lt;=Rates!$D$15,'Claim Details'!$I$19="No"),Rates!$D$19,IF(AND(AE221="C",'Claim Details'!$I$28&gt;=Rates!$F$14,'Claim Details'!$I$28&lt;=Rates!$F$15,'Claim Details'!$I$19="Yes"),Rates!$G$19,IF(AND(AE221="C",'Claim Details'!$I$28&gt;=Rates!$F$14,'Claim Details'!$I$28&lt;=Rates!$F$15,'Claim Details'!$I$19="No"),Rates!$F$19,IF(AND(AE221="C",'Claim Details'!$I$28&gt;=Rates!$H$14,'Claim Details'!$I$28&lt;=Rates!$H$15,'Claim Details'!$I$19="Yes"),Rates!$I$19,IF(AND(AE221="C",'Claim Details'!$I$28&gt;=Rates!$H$14,'Claim Details'!$I$28&lt;=Rates!$H$15,'Claim Details'!$I$19="No"),Rates!$H$19,IF(AND(AE221="C",'Claim Details'!$I$28&gt;=Rates!$J$14,'Claim Details'!$I$28&lt;=Rates!$J$15,'Claim Details'!$I$19="Yes"),Rates!$K$19,IF(AND(AE221="C",'Claim Details'!$I$28&gt;=Rates!$J$14,'Claim Details'!$I$28&lt;=Rates!$J$15,'Claim Details'!$I$19="No"),Rates!$J$19,"£0.00"))))))))))))))))))))))))</f>
        <v>£0.00</v>
      </c>
      <c r="BE221" s="189" t="str">
        <f>IF(AND(AE221="A",'Claim Details'!$I$28&gt;=Rates!$D$14,'Claim Details'!$I$28&lt;=Rates!$D$15,'Claim Details'!$I$19="Yes"),Rates!$J$25,IF(AND(AE221="A",'Claim Details'!$I$28&gt;=Rates!$D$14,'Claim Details'!$I$28&lt;=Rates!$D$15,'Claim Details'!$I$19="No"),Rates!$D$25,IF(AND(AE221="A",'Claim Details'!$I$28&gt;=Rates!$F$14,'Claim Details'!$I$28&lt;=Rates!$F$15,'Claim Details'!$I$19="Yes"),Rates!$G$25,IF(AND(AE221="A",'Claim Details'!$I$28&gt;=Rates!$F$14,'Claim Details'!$I$28&lt;=Rates!$F$15,'Claim Details'!$I$19="No"),Rates!$F$25,IF(AND(AE221="A",'Claim Details'!$I$28&gt;=Rates!$H$14,'Claim Details'!$I$28&lt;=Rates!$H$15,'Claim Details'!$I$19="Yes"),Rates!$I$25,IF(AND(AE221="A",'Claim Details'!$I$28&gt;=Rates!$H$14,'Claim Details'!$I$28&lt;=Rates!$H$15,'Claim Details'!$I$19="No"),Rates!$H$25,IF(AND(AE221="A",'Claim Details'!$I$28&gt;=Rates!$J$14,'Claim Details'!$I$28&lt;=Rates!$J$15,'Claim Details'!$I$19="Yes"),Rates!$K$25,IF(AND(AE221="A",'Claim Details'!$I$28&gt;=Rates!$J$14,'Claim Details'!$I$28&lt;=Rates!$J$15,'Claim Details'!$I$19="No"),Rates!$J$25,IF(AND(AE221="B",'Claim Details'!$I$28&gt;=Rates!$D$14,'Claim Details'!$I$28&lt;=Rates!$D$15,'Claim Details'!$I$19="Yes"),Rates!$E$26,IF(AND(AE221="B",'Claim Details'!$I$28&gt;=Rates!$D$14,'Claim Details'!$I$28&lt;=Rates!$D$15,'Claim Details'!$I$19="No"),Rates!$D$26,IF(AND(AE221="B",'Claim Details'!$I$28&gt;=Rates!$F$14,'Claim Details'!$I$28&lt;=Rates!$F$15,'Claim Details'!$I$19="Yes"),Rates!$G$26,IF(AND(AE221="B",'Claim Details'!$I$28&gt;=Rates!$F$14,'Claim Details'!$I$28&lt;=Rates!$F$15,'Claim Details'!$I$19="No"),Rates!$F$26,IF(AND(AE221="B",'Claim Details'!$I$28&gt;=Rates!$H$14,'Claim Details'!$I$28&lt;=Rates!$H$15,'Claim Details'!$I$19="Yes"),Rates!$I$26,IF(AND(AE221="B",'Claim Details'!$I$28&gt;=Rates!$H$14,'Claim Details'!$I$28&lt;=Rates!$H$15,'Claim Details'!$I$19="No"),Rates!$H$26,IF(AND(AE221="B",'Claim Details'!$I$28&gt;=Rates!$J$14,'Claim Details'!$I$28&lt;=Rates!$J$15,'Claim Details'!$I$19="Yes"),Rates!$K$26,IF(AND(AE221="B",'Claim Details'!$I$28&gt;=Rates!$J$14,'Claim Details'!$I$28&lt;=Rates!$J$15,'Claim Details'!$I$19="No"),Rates!$J$26,IF(AND(AE221="C",'Claim Details'!$I$28&gt;=Rates!$D$14,'Claim Details'!$I$28&lt;=Rates!$D$15,'Claim Details'!$I$19="Yes"),Rates!$E$27,IF(AND(AE221="C",'Claim Details'!$I$28&gt;=Rates!$D$14,'Claim Details'!$I$28&lt;=Rates!$D$15,'Claim Details'!$I$19="No"),Rates!$D$27,IF(AND(AE221="C",'Claim Details'!$I$28&gt;=Rates!$F$14,'Claim Details'!$I$28&lt;=Rates!$F$15,'Claim Details'!$I$19="Yes"),Rates!$G$27,IF(AND(AE221="C",'Claim Details'!$I$28&gt;=Rates!$F$14,'Claim Details'!$I$28&lt;=Rates!$F$15,'Claim Details'!$I$19="No"),Rates!$F$27,IF(AND(AE221="C",'Claim Details'!$I$28&gt;=Rates!$H$14,'Claim Details'!$I$28&lt;=Rates!$H$15,'Claim Details'!$I$19="Yes"),Rates!$I$27,IF(AND(AE221="C",'Claim Details'!$I$28&gt;=Rates!$H$14,'Claim Details'!$I$28&lt;=Rates!$H$15,'Claim Details'!$I$19="No"),Rates!$H$27,IF(AND(AE221="C",'Claim Details'!$I$28&gt;=Rates!$J$14,'Claim Details'!$I$28&lt;=Rates!$J$15,'Claim Details'!$I$19="Yes"),Rates!$K$27,IF(AND(AE221="C",'Claim Details'!$I$28&gt;=Rates!$J$14,'Claim Details'!$I$28&lt;=Rates!$J$15,'Claim Details'!$I$19="No"),Rates!$J$27,"£0.00"))))))))))))))))))))))))</f>
        <v>£0.00</v>
      </c>
      <c r="BF221" s="189" t="str">
        <f>IF(AND(AE221="A",'Claim Details'!$I$28&gt;=Rates!$D$14,'Claim Details'!$I$28&lt;=Rates!$D$15,'Claim Details'!$I$19="Yes"),Rates!$E$20,IF(AND(AE221="A",'Claim Details'!$I$28&gt;=Rates!$D$14,'Claim Details'!$I$28&lt;=Rates!$D$15,'Claim Details'!$I$19="No"),Rates!$D$20,IF(AND(AE221="A",'Claim Details'!$I$28&gt;=Rates!$F$14,'Claim Details'!$I$28&lt;=Rates!$F$15,'Claim Details'!$I$19="Yes"),Rates!$G$20,IF(AND(AE221="A",'Claim Details'!$I$28&gt;=Rates!$F$14,'Claim Details'!$I$28&lt;=Rates!$F$15,'Claim Details'!$I$19="No"),Rates!$F$20,IF(AND(AE221="A",'Claim Details'!$I$28&gt;=Rates!$H$14,'Claim Details'!$I$28&lt;=Rates!$H$15,'Claim Details'!$I$19="Yes"),Rates!$I$20,IF(AND(AE221="A",'Claim Details'!$I$28&gt;=Rates!$H$14,'Claim Details'!$I$28&lt;=Rates!$H$15,'Claim Details'!$I$19="No"),Rates!$H$20,IF(AND(AE221="A",'Claim Details'!$I$28&gt;=Rates!$J$14,'Claim Details'!$I$28&lt;=Rates!$J$15,'Claim Details'!$I$19="Yes"),Rates!$K$20,IF(AND(AE221="A",'Claim Details'!$I$28&gt;=Rates!$J$14,'Claim Details'!$I$28&lt;=Rates!$J$15,'Claim Details'!$I$19="No"),Rates!$J$20,IF(AND(AE221="B",'Claim Details'!$I$28&gt;=Rates!$D$14,'Claim Details'!$I$28&lt;=Rates!$D$15,'Claim Details'!$I$19="Yes"),Rates!$E$21,IF(AND(AE221="B",'Claim Details'!$I$28&gt;=Rates!$D$14,'Claim Details'!$I$28&lt;=Rates!$D$15,'Claim Details'!$I$19="No"),Rates!$D$21,IF(AND(AE221="B",'Claim Details'!$I$28&gt;=Rates!$F$14,'Claim Details'!$I$28&lt;=Rates!$F$15,'Claim Details'!$I$19="Yes"),Rates!$G$21,IF(AND(AE221="B",'Claim Details'!$I$28&gt;=Rates!$F$14,'Claim Details'!$I$28&lt;=Rates!$F$15,'Claim Details'!$I$19="No"),Rates!$F$21,IF(AND(AE221="B",'Claim Details'!$I$28&gt;=Rates!$H$14,'Claim Details'!$I$28&lt;=Rates!$H$15,'Claim Details'!$I$19="Yes"),Rates!$I$21,IF(AND(AE221="B",'Claim Details'!$I$28&gt;=Rates!$H$14,'Claim Details'!$I$28&lt;=Rates!$H$15,'Claim Details'!$I$19="No"),Rates!$H$21,IF(AND(AE221="B",'Claim Details'!$I$28&gt;=Rates!$J$14,'Claim Details'!$I$28&lt;=Rates!$J$15,'Claim Details'!$I$19="Yes"),Rates!$K$21,IF(AND(AE221="B",'Claim Details'!$I$28&gt;=Rates!$J$14,'Claim Details'!$I$28&lt;=Rates!$J$15,'Claim Details'!$I$19="No"),Rates!$J$21,"£0.00"))))))))))))))))</f>
        <v>£0.00</v>
      </c>
      <c r="BG221" s="189" t="str">
        <f>IF(AND(AE221="A",'Claim Details'!$I$28&gt;=Rates!$D$14,'Claim Details'!$I$28&lt;=Rates!$D$15,'Claim Details'!$I$19="Yes"),Rates!$E$22,IF(AND(AE221="A",'Claim Details'!$I$28&gt;=Rates!$D$14,'Claim Details'!$I$28&lt;=Rates!$D$15,'Claim Details'!$I$19="No"),Rates!$D$22,IF(AND(AE221="A",'Claim Details'!$I$28&gt;=Rates!$F$14,'Claim Details'!$I$28&lt;=Rates!$F$15,'Claim Details'!$I$19="Yes"),Rates!$G$22,IF(AND(AE221="A",'Claim Details'!$I$28&gt;=Rates!$F$14,'Claim Details'!$I$28&lt;=Rates!$F$15,'Claim Details'!$I$19="No"),Rates!$F$22,IF(AND(AE221="A",'Claim Details'!$I$28&gt;=Rates!$H$14,'Claim Details'!$I$28&lt;=Rates!$H$15,'Claim Details'!$I$19="Yes"),Rates!$I$22,IF(AND(AE221="A",'Claim Details'!$I$28&gt;=Rates!$H$14,'Claim Details'!$I$28&lt;=Rates!$H$15,'Claim Details'!$I$19="No"),Rates!$H$22,IF(AND(AE221="A",'Claim Details'!$I$28&gt;=Rates!$J$14,'Claim Details'!$I$28&lt;=Rates!$J$15,'Claim Details'!$I$19="Yes"),Rates!$K$22,IF(AND(AE221="A",'Claim Details'!$I$28&gt;=Rates!$J$14,'Claim Details'!$I$28&lt;=Rates!$J$15,'Claim Details'!$I$19="No"),Rates!$J$22,IF(AND(AE221="B",'Claim Details'!$I$28&gt;=Rates!$D$14,'Claim Details'!$I$28&lt;=Rates!$D$15,'Claim Details'!$I$19="Yes"),Rates!$E$23,IF(AND(AE221="B",'Claim Details'!$I$28&gt;=Rates!$D$14,'Claim Details'!$I$28&lt;=Rates!$D$15,'Claim Details'!$I$19="No"),Rates!$D$23,IF(AND(AE221="B",'Claim Details'!$I$28&gt;=Rates!$F$14,'Claim Details'!$I$28&lt;=Rates!$F$15,'Claim Details'!$I$19="Yes"),Rates!$G$23,IF(AND(AE221="B",'Claim Details'!$I$28&gt;=Rates!$F$14,'Claim Details'!$I$28&lt;=Rates!$F$15,'Claim Details'!$I$19="No"),Rates!$F$23,IF(AND(AE221="B",'Claim Details'!$I$28&gt;=Rates!$H$14,'Claim Details'!$I$28&lt;=Rates!$H$15,'Claim Details'!$I$19="Yes"),Rates!$I$23,IF(AND(AE221="B",'Claim Details'!$I$28&gt;=Rates!$H$14,'Claim Details'!$I$28&lt;=Rates!$H$15,'Claim Details'!$I$19="No"),Rates!$H$23,IF(AND(AE221="B",'Claim Details'!$I$28&gt;=Rates!$J$14,'Claim Details'!$I$28&lt;=Rates!$J$15,'Claim Details'!$I$19="Yes"),Rates!$K$23,IF(AND(AE221="B",'Claim Details'!$I$28&gt;=Rates!$J$14,'Claim Details'!$I$28&lt;=Rates!$J$15,'Claim Details'!$I$19="No"),Rates!$J$23,IF(AND(AE221="C",'Claim Details'!$I$28&gt;=Rates!$D$14,'Claim Details'!$I$28&lt;=Rates!$D$15,'Claim Details'!$I$19="Yes"),Rates!$E$24,IF(AND(AE221="C",'Claim Details'!$I$28&gt;=Rates!$D$14,'Claim Details'!$I$28&lt;=Rates!$D$15,'Claim Details'!$I$19="No"),Rates!$D$24,IF(AND(AE221="C",'Claim Details'!$I$28&gt;=Rates!$F$14,'Claim Details'!$I$28&lt;=Rates!$F$15,'Claim Details'!$I$19="Yes"),Rates!$G$24,IF(AND(AE221="C",'Claim Details'!$I$28&gt;=Rates!$F$14,'Claim Details'!$I$28&lt;=Rates!$F$15,'Claim Details'!$I$19="No"),Rates!$F$24,IF(AND(AE221="C",'Claim Details'!$I$28&gt;=Rates!$H$14,'Claim Details'!$I$28&lt;=Rates!$H$15,'Claim Details'!$I$19="Yes"),Rates!$I$24,IF(AND(AE221="C",'Claim Details'!$I$28&gt;=Rates!$H$14,'Claim Details'!$I$28&lt;=Rates!$H$15,'Claim Details'!$I$19="No"),Rates!$H$24,IF(AND(AE221="C",'Claim Details'!$I$28&gt;=Rates!$J$14,'Claim Details'!$I$28&lt;=Rates!$J$15,'Claim Details'!$I$19="Yes"),Rates!$K$24,IF(AND(AE221="C",'Claim Details'!$I$28&gt;=Rates!$J$14,'Claim Details'!$I$28&lt;=Rates!$J$15,'Claim Details'!$I$19="No"),Rates!$J$24,"£0.00"))))))))))))))))))))))))</f>
        <v>£0.00</v>
      </c>
      <c r="BH221" s="189" t="str">
        <f t="shared" si="58"/>
        <v>£0.00</v>
      </c>
      <c r="BI221" s="189">
        <f t="shared" si="59"/>
        <v>0</v>
      </c>
      <c r="BO221" s="202" t="str">
        <f>IF(H221="","£0.00",IF(AP221="4","£0.00",IF(AP221="5","£0.00",IF(AP221="1","£0.00",((AQ221*H221)*'Claim Details'!$F$111)/100))))</f>
        <v>£0.00</v>
      </c>
      <c r="BP221" s="202" t="str">
        <f>IF(T221="","£0.00",IF(AP221="4","£0.00",IF(AP221="5","£0.00",IF(AP221="1","£0.00",((AR221*T221)*'Claim Details'!$N$111)/100))))</f>
        <v>£0.00</v>
      </c>
      <c r="BQ221" s="202" t="str">
        <f>IF(AI221="","£0.00",IF(AP221="4","£0.00",IF(AP221="5","£0.00",IF(AP221="1","£0.00",((BI221*AI221)*'Claim Details'!$W$111)/100))))</f>
        <v>£0.00</v>
      </c>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row>
    <row r="222" spans="1:97" ht="15">
      <c r="A222" s="145"/>
      <c r="B222" s="91"/>
      <c r="C222" s="96"/>
      <c r="D222" s="97"/>
      <c r="E222" s="98"/>
      <c r="F222" s="89"/>
      <c r="G222" s="99"/>
      <c r="H222" s="100"/>
      <c r="I222" s="221" t="str">
        <f t="shared" si="49"/>
        <v>£0.00</v>
      </c>
      <c r="J222" s="101"/>
      <c r="K222" s="100"/>
      <c r="L222" s="221" t="str">
        <f t="shared" si="50"/>
        <v>£0.00</v>
      </c>
      <c r="M222" s="101"/>
      <c r="N222" s="102"/>
      <c r="O222" s="145"/>
      <c r="P222" s="77"/>
      <c r="Q222" s="87"/>
      <c r="R222" s="87"/>
      <c r="S222" s="87"/>
      <c r="T222" s="149" t="str">
        <f t="shared" si="51"/>
        <v/>
      </c>
      <c r="U222" s="87" t="str">
        <f t="shared" si="60"/>
        <v/>
      </c>
      <c r="V222" s="87"/>
      <c r="W222" s="53" t="str">
        <f t="shared" si="52"/>
        <v>£0.00</v>
      </c>
      <c r="X222" s="53"/>
      <c r="Y222" s="87"/>
      <c r="Z222" s="78"/>
      <c r="AA222" s="79"/>
      <c r="AB222" s="160"/>
      <c r="AC222" s="98"/>
      <c r="AD222" s="225"/>
      <c r="AE222" s="235" t="str">
        <f t="shared" si="53"/>
        <v/>
      </c>
      <c r="AF222" s="87" t="str">
        <f t="shared" si="54"/>
        <v/>
      </c>
      <c r="AG222" s="53"/>
      <c r="AH222" s="224"/>
      <c r="AI222" s="226" t="str">
        <f t="shared" si="46"/>
        <v/>
      </c>
      <c r="AJ222" s="236" t="str">
        <f t="shared" si="55"/>
        <v>£0.00</v>
      </c>
      <c r="AK222" s="31"/>
      <c r="AL222" s="1"/>
      <c r="AM222" s="1"/>
      <c r="AN222" s="1"/>
      <c r="AO222" s="1"/>
      <c r="AP222" s="1" t="str">
        <f t="shared" si="47"/>
        <v/>
      </c>
      <c r="AQ222" s="27">
        <f t="shared" si="48"/>
        <v>0</v>
      </c>
      <c r="AR222" s="189">
        <f t="shared" si="56"/>
        <v>0</v>
      </c>
      <c r="AS222" s="190" t="str">
        <f>IF(AND(C222="A",'Claim Details'!$E$28&gt;=Rates!$D$14,'Claim Details'!$E$28&lt;=Rates!$D$15,'Claim Details'!$E$19="Yes"),Rates!$E$17,IF(AND(C222="A",'Claim Details'!$E$28&gt;=Rates!$D$14,'Claim Details'!$E$28&lt;=Rates!$D$15,'Claim Details'!$E$19="No"),Rates!$D$17,IF(AND(C222="A",'Claim Details'!$E$28&gt;=Rates!$F$14,'Claim Details'!$E$28&lt;=Rates!$F$15,'Claim Details'!$E$19="Yes"),Rates!$G$17,IF(AND(C222="A",'Claim Details'!$E$28&gt;=Rates!$F$14,'Claim Details'!$E$28&lt;=Rates!$F$15,'Claim Details'!$E$19="No"),Rates!$F$17,IF(AND(C222="A",'Claim Details'!$E$28&gt;=Rates!$H$14,'Claim Details'!$E$28&lt;=Rates!$H$15,'Claim Details'!$E$19="Yes"),Rates!$I$17,IF(AND(C222="A",'Claim Details'!$E$28&gt;=Rates!$H$14,'Claim Details'!$E$28&lt;=Rates!$H$15,'Claim Details'!$E$19="No"),Rates!$H$17,IF(AND(C222="A",'Claim Details'!$E$28&gt;=Rates!$J$14,'Claim Details'!$E$28&lt;=Rates!$J$15,'Claim Details'!$E$19="Yes"),Rates!$K$17,IF(AND(C222="A",'Claim Details'!$E$28&gt;=Rates!$J$14,'Claim Details'!$E$28&lt;=Rates!$J$15,'Claim Details'!$E$19="No"),Rates!$J$17,IF(AND(C222="B",'Claim Details'!$E$28&gt;=Rates!$D$14,'Claim Details'!$E$28&lt;=Rates!$D$15,'Claim Details'!$E$19="Yes"),Rates!$E$18,IF(AND(C222="B",'Claim Details'!$E$28&gt;=Rates!$D$14,'Claim Details'!$E$28&lt;=Rates!$D$15,'Claim Details'!$E$19="No"),Rates!$D$18,IF(AND(C222="B",'Claim Details'!$E$28&gt;=Rates!$F$14,'Claim Details'!$E$28&lt;=Rates!$F$15,'Claim Details'!$E$19="Yes"),Rates!$G$18,IF(AND(C222="B",'Claim Details'!$E$28&gt;=Rates!$F$14,'Claim Details'!$E$28&lt;=Rates!$F$15,'Claim Details'!$E$19="No"),Rates!$F$18,IF(AND(C222="B",'Claim Details'!$E$28&gt;=Rates!$H$14,'Claim Details'!$E$28&lt;=Rates!$H$15,'Claim Details'!$E$19="Yes"),Rates!$I$18,IF(AND(C222="B",'Claim Details'!$E$28&gt;=Rates!$H$14,'Claim Details'!$E$28&lt;=Rates!$H$15,'Claim Details'!$E$19="No"),Rates!$H$18,IF(AND(C222="B",'Claim Details'!$E$28&gt;=Rates!$J$14,'Claim Details'!$E$28&lt;=Rates!$J$15,'Claim Details'!$E$19="Yes"),Rates!$K$18,IF(AND(C222="B",'Claim Details'!$E$28&gt;=Rates!$J$14,'Claim Details'!$E$28&lt;=Rates!$J$15,'Claim Details'!$E$19="No"),Rates!$J$18,IF(AND(C222="C",'Claim Details'!$E$28&gt;=Rates!$D$14,'Claim Details'!$E$28&lt;=Rates!$D$15,'Claim Details'!$E$19="Yes"),Rates!$E$19,IF(AND(C222="C",'Claim Details'!$E$28&gt;=Rates!$D$14,'Claim Details'!$E$28&lt;=Rates!$D$15,'Claim Details'!$E$19="No"),Rates!$D$19,IF(AND(C222="C",'Claim Details'!$E$28&gt;=Rates!$F$14,'Claim Details'!$E$28&lt;=Rates!$F$15,'Claim Details'!$E$19="Yes"),Rates!$G$19,IF(AND(C222="C",'Claim Details'!$E$28&gt;=Rates!$F$14,'Claim Details'!$E$28&lt;=Rates!$F$15,'Claim Details'!$E$19="No"),Rates!$F$19,IF(AND(C222="C",'Claim Details'!$E$28&gt;=Rates!$H$14,'Claim Details'!$E$28&lt;=Rates!$H$15,'Claim Details'!$E$19="Yes"),Rates!$I$19,IF(AND(C222="C",'Claim Details'!$E$28&gt;=Rates!$H$14,'Claim Details'!$E$28&lt;=Rates!$H$15,'Claim Details'!$E$19="No"),Rates!$H$19,IF(AND(C222="C",'Claim Details'!$E$28&gt;=Rates!$J$14,'Claim Details'!$E$28&lt;=Rates!$J$15,'Claim Details'!$E$19="Yes"),Rates!$K$19,IF(AND(C222="C",'Claim Details'!$E$28&gt;=Rates!$J$14,'Claim Details'!$E$28&lt;=Rates!$J$15,'Claim Details'!$E$19="No"),Rates!$J$19,"£0.00"))))))))))))))))))))))))</f>
        <v>£0.00</v>
      </c>
      <c r="AT222" s="189" t="str">
        <f>IF(AND(C222="A",'Claim Details'!$E$28&gt;=Rates!$D$14,'Claim Details'!$E$28&lt;=Rates!$D$15,'Claim Details'!$E$19="Yes"),Rates!$E$25,IF(AND(C222="A",'Claim Details'!$E$28&gt;=Rates!$D$14,'Claim Details'!$E$28&lt;=Rates!$D$15,'Claim Details'!$E$19="No"),Rates!$D$25,IF(AND(C222="A",'Claim Details'!$E$28&gt;=Rates!$F$14,'Claim Details'!$E$28&lt;=Rates!$F$15,'Claim Details'!$E$19="Yes"),Rates!$G$25,IF(AND(C222="A",'Claim Details'!$E$28&gt;=Rates!$F$14,'Claim Details'!$E$28&lt;=Rates!$F$15,'Claim Details'!$E$19="No"),Rates!$F$25,IF(AND(C222="A",'Claim Details'!$E$28&gt;=Rates!$H$14,'Claim Details'!$E$28&lt;=Rates!$H$15,'Claim Details'!$E$19="Yes"),Rates!$I$25,IF(AND(C222="A",'Claim Details'!$E$28&gt;=Rates!$H$14,'Claim Details'!$E$28&lt;=Rates!$H$15,'Claim Details'!$E$19="No"),Rates!$H$25,IF(AND(C222="A",'Claim Details'!$E$28&gt;=Rates!$J$14,'Claim Details'!$E$28&lt;=Rates!$J$15,'Claim Details'!$E$19="Yes"),Rates!$K$25,IF(AND(C222="A",'Claim Details'!$E$28&gt;=Rates!$J$14,'Claim Details'!$E$28&lt;=Rates!$J$15,'Claim Details'!$E$19="No"),Rates!$J$25,IF(AND(C222="B",'Claim Details'!$E$28&gt;=Rates!$D$14,'Claim Details'!$E$28&lt;=Rates!$D$15,'Claim Details'!$E$19="Yes"),Rates!$E$26,IF(AND(C222="B",'Claim Details'!$E$28&gt;=Rates!$D$14,'Claim Details'!$E$28&lt;=Rates!$D$15,'Claim Details'!$E$19="No"),Rates!$D$26,IF(AND(C222="B",'Claim Details'!$E$28&gt;=Rates!$F$14,'Claim Details'!$E$28&lt;=Rates!$F$15,'Claim Details'!$E$19="Yes"),Rates!$G$26,IF(AND(C222="B",'Claim Details'!$E$28&gt;=Rates!$F$14,'Claim Details'!$E$28&lt;=Rates!$F$15,'Claim Details'!$E$19="No"),Rates!$F$26,IF(AND(C222="B",'Claim Details'!$E$28&gt;=Rates!$H$14,'Claim Details'!$E$28&lt;=Rates!$H$15,'Claim Details'!$E$19="Yes"),Rates!$I$26,IF(AND(C222="B",'Claim Details'!$E$28&gt;=Rates!$H$14,'Claim Details'!$E$28&lt;=Rates!$H$15,'Claim Details'!$E$19="No"),Rates!$H$26,IF(AND(C222="B",'Claim Details'!$E$28&gt;=Rates!$J$14,'Claim Details'!$E$28&lt;=Rates!$J$15,'Claim Details'!$E$19="Yes"),Rates!$K$26,IF(AND(C222="B",'Claim Details'!$E$28&gt;=Rates!$J$14,'Claim Details'!$E$28&lt;=Rates!$J$15,'Claim Details'!$E$19="No"),Rates!$J$26,IF(AND(C222="C",'Claim Details'!$E$28&gt;=Rates!$D$14,'Claim Details'!$E$28&lt;=Rates!$D$15,'Claim Details'!$E$19="Yes"),Rates!$E$27,IF(AND(C222="C",'Claim Details'!$E$28&gt;=Rates!$D$14,'Claim Details'!$E$28&lt;=Rates!$D$15,'Claim Details'!$E$19="No"),Rates!$D$27,IF(AND(C222="C",'Claim Details'!$E$28&gt;=Rates!$F$14,'Claim Details'!$E$28&lt;=Rates!$F$15,'Claim Details'!$E$19="Yes"),Rates!$G$27,IF(AND(C222="C",'Claim Details'!$E$28&gt;=Rates!$F$14,'Claim Details'!$E$28&lt;=Rates!$F$15,'Claim Details'!$E$19="No"),Rates!$F$27,IF(AND(C222="C",'Claim Details'!$E$28&gt;=Rates!$H$14,'Claim Details'!$E$28&lt;=Rates!$H$15,'Claim Details'!$E$19="Yes"),Rates!$I$27,IF(AND(C222="C",'Claim Details'!$E$28&gt;=Rates!$H$14,'Claim Details'!$E$28&lt;=Rates!$H$15,'Claim Details'!$E$19="No"),Rates!$H$27,IF(AND(C222="C",'Claim Details'!$E$28&gt;=Rates!$J$14,'Claim Details'!$E$28&lt;=Rates!$J$15,'Claim Details'!$E$19="Yes"),Rates!$K$27,IF(AND(C222="C",'Claim Details'!$E$28&gt;=Rates!$J$14,'Claim Details'!$E$28&lt;=Rates!$J$15,'Claim Details'!$E$19="No"),Rates!$J$27,"£0.00"))))))))))))))))))))))))</f>
        <v>£0.00</v>
      </c>
      <c r="AU222" s="191" t="str">
        <f>IF(AND(C222="A",'Claim Details'!$E$28&gt;=Rates!$D$14,'Claim Details'!$E$28&lt;=Rates!$D$15,'Claim Details'!$E$19="Yes"),Rates!$E$20,IF(AND(C222="A",'Claim Details'!$E$28&gt;=Rates!$D$14,'Claim Details'!$E$28&lt;=Rates!$D$15,'Claim Details'!$E$19="No"),Rates!$D$20,IF(AND(C222="A",'Claim Details'!$E$28&gt;=Rates!$F$14,'Claim Details'!$E$28&lt;=Rates!$F$15,'Claim Details'!$E$19="Yes"),Rates!$G$20,IF(AND(C222="A",'Claim Details'!$E$28&gt;=Rates!$F$14,'Claim Details'!$E$28&lt;=Rates!$F$15,'Claim Details'!$E$19="No"),Rates!$F$20,IF(AND(C222="A",'Claim Details'!$E$28&gt;=Rates!$H$14,'Claim Details'!$E$28&lt;=Rates!$H$15,'Claim Details'!$E$19="Yes"),Rates!$I$20,IF(AND(C222="A",'Claim Details'!$E$28&gt;=Rates!$H$14,'Claim Details'!$E$28&lt;=Rates!$H$15,'Claim Details'!$E$19="No"),Rates!$H$20,IF(AND(C222="A",'Claim Details'!$E$28&gt;=Rates!$J$14,'Claim Details'!$E$28&lt;=Rates!$J$15,'Claim Details'!$E$19="Yes"),Rates!$K$20,IF(AND(C222="A",'Claim Details'!$E$28&gt;=Rates!$J$14,'Claim Details'!$E$28&lt;=Rates!$J$15,'Claim Details'!$E$19="No"),Rates!$J$20,IF(AND(C222="B",'Claim Details'!$E$28&gt;=Rates!$D$14,'Claim Details'!$E$28&lt;=Rates!$D$15,'Claim Details'!$E$19="Yes"),Rates!$E$21,IF(AND(C222="B",'Claim Details'!$E$28&gt;=Rates!$D$14,'Claim Details'!$E$28&lt;=Rates!$D$15,'Claim Details'!$E$19="No"),Rates!$D$21,IF(AND(C222="B",'Claim Details'!$E$28&gt;=Rates!$F$14,'Claim Details'!$E$28&lt;=Rates!$F$15,'Claim Details'!$E$19="Yes"),Rates!$G$21,IF(AND(C222="B",'Claim Details'!$E$28&gt;=Rates!$F$14,'Claim Details'!$E$28&lt;=Rates!$F$15,'Claim Details'!$E$19="No"),Rates!$F$21,IF(AND(C222="B",'Claim Details'!$E$28&gt;=Rates!$H$14,'Claim Details'!$E$28&lt;=Rates!$H$15,'Claim Details'!$E$19="Yes"),Rates!$I$21,IF(AND(C222="B",'Claim Details'!$E$28&gt;=Rates!$H$14,'Claim Details'!$E$28&lt;=Rates!$H$15,'Claim Details'!$E$19="No"),Rates!$H$21,IF(AND(C222="B",'Claim Details'!$E$28&gt;=Rates!$J$14,'Claim Details'!$E$28&lt;=Rates!$J$15,'Claim Details'!$E$19="Yes"),Rates!$K$21,IF(AND(C222="B",'Claim Details'!$E$28&gt;=Rates!$J$14,'Claim Details'!$E$28&lt;=Rates!$J$15,'Claim Details'!$E$19="No"),Rates!$J$21,"£0.00"))))))))))))))))</f>
        <v>£0.00</v>
      </c>
      <c r="AV222" s="191" t="str">
        <f>IF(AND(C222="A",'Claim Details'!$E$28&gt;=Rates!$D$14,'Claim Details'!$E$28&lt;=Rates!$D$15,'Claim Details'!$E$19="Yes"),Rates!$E$22,IF(AND(C222="A",'Claim Details'!$E$28&gt;=Rates!$D$14,'Claim Details'!$E$28&lt;=Rates!$D$15,'Claim Details'!$E$19="No"),Rates!$D$22,IF(AND(C222="A",'Claim Details'!$E$28&gt;=Rates!$F$14,'Claim Details'!$E$28&lt;=Rates!$F$15,'Claim Details'!$E$19="Yes"),Rates!$G$22,IF(AND(C222="A",'Claim Details'!$E$28&gt;=Rates!$F$14,'Claim Details'!$E$28&lt;=Rates!$F$15,'Claim Details'!$E$19="No"),Rates!$F$22,IF(AND(C222="A",'Claim Details'!$E$28&gt;=Rates!$H$14,'Claim Details'!$E$28&lt;=Rates!$H$15,'Claim Details'!$E$19="Yes"),Rates!$I$22,IF(AND(C222="A",'Claim Details'!$E$28&gt;=Rates!$H$14,'Claim Details'!$E$28&lt;=Rates!$H$15,'Claim Details'!$E$19="No"),Rates!$H$22,IF(AND(C222="A",'Claim Details'!$E$28&gt;=Rates!$J$14,'Claim Details'!$E$28&lt;=Rates!$J$15,'Claim Details'!$E$19="Yes"),Rates!$K$22,IF(AND(C222="A",'Claim Details'!$E$28&gt;=Rates!$J$14,'Claim Details'!$E$28&lt;=Rates!$J$15,'Claim Details'!$E$19="No"),Rates!$J$22,IF(AND(C222="B",'Claim Details'!$E$28&gt;=Rates!$D$14,'Claim Details'!$E$28&lt;=Rates!$D$15,'Claim Details'!$E$19="Yes"),Rates!$E$23,IF(AND(C222="B",'Claim Details'!$E$28&gt;=Rates!$D$14,'Claim Details'!$E$28&lt;=Rates!$D$15,'Claim Details'!$E$19="No"),Rates!$D$23,IF(AND(C222="B",'Claim Details'!$E$28&gt;=Rates!$F$14,'Claim Details'!$E$28&lt;=Rates!$F$15,'Claim Details'!$E$19="Yes"),Rates!$G$23,IF(AND(C222="B",'Claim Details'!$E$28&gt;=Rates!$F$14,'Claim Details'!$E$28&lt;=Rates!$F$15,'Claim Details'!$E$19="No"),Rates!$F$23,IF(AND(C222="B",'Claim Details'!$E$28&gt;=Rates!$H$14,'Claim Details'!$E$28&lt;=Rates!$H$15,'Claim Details'!$E$19="Yes"),Rates!$I$23,IF(AND(C222="B",'Claim Details'!$E$28&gt;=Rates!$H$14,'Claim Details'!$E$28&lt;=Rates!$H$15,'Claim Details'!$E$19="No"),Rates!$H$23,IF(AND(C222="B",'Claim Details'!$E$28&gt;=Rates!$J$14,'Claim Details'!$E$28&lt;=Rates!$J$15,'Claim Details'!$E$19="Yes"),Rates!$K$23,IF(AND(C222="B",'Claim Details'!$E$28&gt;=Rates!$J$14,'Claim Details'!$E$28&lt;=Rates!$J$15,'Claim Details'!$E$19="No"),Rates!$J$23,IF(AND(C222="C",'Claim Details'!$E$28&gt;=Rates!$D$14,'Claim Details'!$E$28&lt;=Rates!$D$15,'Claim Details'!$E$19="Yes"),Rates!$E$24,IF(AND(C222="C",'Claim Details'!$E$28&gt;=Rates!$D$14,'Claim Details'!$E$28&lt;=Rates!$D$15,'Claim Details'!$E$19="No"),Rates!$D$24,IF(AND(C222="C",'Claim Details'!$E$28&gt;=Rates!$F$14,'Claim Details'!$E$28&lt;=Rates!$F$15,'Claim Details'!$E$19="Yes"),Rates!$G$24,IF(AND(C222="C",'Claim Details'!$E$28&gt;=Rates!$F$14,'Claim Details'!$E$28&lt;=Rates!$F$15,'Claim Details'!$E$19="No"),Rates!$F$24,IF(AND(C222="C",'Claim Details'!$E$28&gt;=Rates!$H$14,'Claim Details'!$E$28&lt;=Rates!$H$15,'Claim Details'!$E$19="Yes"),Rates!$I$24,IF(AND(C222="C",'Claim Details'!$E$28&gt;=Rates!$H$14,'Claim Details'!$E$28&lt;=Rates!$H$15,'Claim Details'!$E$19="No"),Rates!$H$24,IF(AND(C222="C",'Claim Details'!$E$28&gt;=Rates!$J$14,'Claim Details'!$E$28&lt;=Rates!$J$15,'Claim Details'!$E$19="Yes"),Rates!$K$24,IF(AND(C222="C",'Claim Details'!$E$28&gt;=Rates!$J$14,'Claim Details'!$E$28&lt;=Rates!$J$15,'Claim Details'!$E$19="No"),Rates!$J$24,"£0.00"))))))))))))))))))))))))</f>
        <v>£0.00</v>
      </c>
      <c r="AW222" s="1"/>
      <c r="AX222" s="189" t="str">
        <f>IF(AND(U222="A",'Claim Details'!$I$28&gt;=Rates!$D$14,'Claim Details'!$I$28&lt;=Rates!$D$15,'Claim Details'!$I$19="Yes"),Rates!$J$17,IF(AND(U222="A",'Claim Details'!$I$28&gt;=Rates!$D$14,'Claim Details'!$I$28&lt;=Rates!$D$15,'Claim Details'!$I$19="No"),Rates!$D$17,IF(AND(U222="A",'Claim Details'!$I$28&gt;=Rates!$F$14,'Claim Details'!$I$28&lt;=Rates!$F$15,'Claim Details'!$I$19="Yes"),Rates!$G$17,IF(AND(U222="A",'Claim Details'!$I$28&gt;=Rates!$F$14,'Claim Details'!$I$28&lt;=Rates!$F$15,'Claim Details'!$I$19="No"),Rates!$F$17,IF(AND(U222="A",'Claim Details'!$I$28&gt;=Rates!$H$14,'Claim Details'!$I$28&lt;=Rates!$H$15,'Claim Details'!$I$19="Yes"),Rates!$I$17,IF(AND(U222="A",'Claim Details'!$I$28&gt;=Rates!$H$14,'Claim Details'!$I$28&lt;=Rates!$H$15,'Claim Details'!$I$19="No"),Rates!$H$17,IF(AND(U222="A",'Claim Details'!$I$28&gt;=Rates!$J$14,'Claim Details'!$I$28&lt;=Rates!$J$15,'Claim Details'!$I$19="Yes"),Rates!$K$17,IF(AND(U222="A",'Claim Details'!$I$28&gt;=Rates!$J$14,'Claim Details'!$I$28&lt;=Rates!$J$15,'Claim Details'!$I$19="No"),Rates!$J$17,IF(AND(U222="B",'Claim Details'!$I$28&gt;=Rates!$D$14,'Claim Details'!$I$28&lt;=Rates!$D$15,'Claim Details'!$I$19="Yes"),Rates!$E$18,IF(AND(U222="B",'Claim Details'!$I$28&gt;=Rates!$D$14,'Claim Details'!$I$28&lt;=Rates!$D$15,'Claim Details'!$I$19="No"),Rates!$D$18,IF(AND(U222="B",'Claim Details'!$I$28&gt;=Rates!$F$14,'Claim Details'!$I$28&lt;=Rates!$F$15,'Claim Details'!$I$19="Yes"),Rates!$G$18,IF(AND(U222="B",'Claim Details'!$I$28&gt;=Rates!$F$14,'Claim Details'!$I$28&lt;=Rates!$F$15,'Claim Details'!$I$19="No"),Rates!$F$18,IF(AND(U222="B",'Claim Details'!$I$28&gt;=Rates!$H$14,'Claim Details'!$I$28&lt;=Rates!$H$15,'Claim Details'!$I$19="Yes"),Rates!$I$18,IF(AND(U222="B",'Claim Details'!$I$28&gt;=Rates!$H$14,'Claim Details'!$I$28&lt;=Rates!$H$15,'Claim Details'!$I$19="No"),Rates!$H$18,IF(AND(U222="B",'Claim Details'!$I$28&gt;=Rates!$J$14,'Claim Details'!$I$28&lt;=Rates!$J$15,'Claim Details'!$I$19="Yes"),Rates!$K$18,IF(AND(U222="B",'Claim Details'!$I$28&gt;=Rates!$J$14,'Claim Details'!$I$28&lt;=Rates!$J$15,'Claim Details'!$I$19="No"),Rates!$J$18,IF(AND(U222="C",'Claim Details'!$I$28&gt;=Rates!$D$14,'Claim Details'!$I$28&lt;=Rates!$D$15,'Claim Details'!$I$19="Yes"),Rates!$E$19,IF(AND(U222="C",'Claim Details'!$I$28&gt;=Rates!$D$14,'Claim Details'!$I$28&lt;=Rates!$D$15,'Claim Details'!$I$19="No"),Rates!$D$19,IF(AND(U222="C",'Claim Details'!$I$28&gt;=Rates!$F$14,'Claim Details'!$I$28&lt;=Rates!$F$15,'Claim Details'!$I$19="Yes"),Rates!$G$19,IF(AND(U222="C",'Claim Details'!$I$28&gt;=Rates!$F$14,'Claim Details'!$I$28&lt;=Rates!$F$15,'Claim Details'!$I$19="No"),Rates!$F$19,IF(AND(U222="C",'Claim Details'!$I$28&gt;=Rates!$H$14,'Claim Details'!$I$28&lt;=Rates!$H$15,'Claim Details'!$I$19="Yes"),Rates!$I$19,IF(AND(U222="C",'Claim Details'!$I$28&gt;=Rates!$H$14,'Claim Details'!$I$28&lt;=Rates!$H$15,'Claim Details'!$I$19="No"),Rates!$H$19,IF(AND(U222="C",'Claim Details'!$I$28&gt;=Rates!$J$14,'Claim Details'!$I$28&lt;=Rates!$J$15,'Claim Details'!$I$19="Yes"),Rates!$K$19,IF(AND(U222="C",'Claim Details'!$I$28&gt;=Rates!$J$14,'Claim Details'!$I$28&lt;=Rates!$J$15,'Claim Details'!$I$19="No"),Rates!$J$19,"£0.00"))))))))))))))))))))))))</f>
        <v>£0.00</v>
      </c>
      <c r="AY222" s="189" t="str">
        <f>IF(AND(C222="A",'Claim Details'!$I$28&gt;=Rates!$D$14,'Claim Details'!$I$28&lt;=Rates!$D$15,'Claim Details'!$I$19="Yes"),Rates!$J$25,IF(AND(C222="A",'Claim Details'!$I$28&gt;=Rates!$D$14,'Claim Details'!$I$28&lt;=Rates!$D$15,'Claim Details'!$I$19="No"),Rates!$D$25,IF(AND(C222="A",'Claim Details'!$I$28&gt;=Rates!$F$14,'Claim Details'!$I$28&lt;=Rates!$F$15,'Claim Details'!$I$19="Yes"),Rates!$G$25,IF(AND(C222="A",'Claim Details'!$I$28&gt;=Rates!$F$14,'Claim Details'!$I$28&lt;=Rates!$F$15,'Claim Details'!$I$19="No"),Rates!$F$25,IF(AND(C222="A",'Claim Details'!$I$28&gt;=Rates!$H$14,'Claim Details'!$I$28&lt;=Rates!$H$15,'Claim Details'!$I$19="Yes"),Rates!$I$25,IF(AND(C222="A",'Claim Details'!$I$28&gt;=Rates!$H$14,'Claim Details'!$I$28&lt;=Rates!$H$15,'Claim Details'!$I$19="No"),Rates!$H$25,IF(AND(C222="A",'Claim Details'!$I$28&gt;=Rates!$J$14,'Claim Details'!$I$28&lt;=Rates!$J$15,'Claim Details'!$I$19="Yes"),Rates!$K$25,IF(AND(C222="A",'Claim Details'!$I$28&gt;=Rates!$J$14,'Claim Details'!$I$28&lt;=Rates!$J$15,'Claim Details'!$I$19="No"),Rates!$J$25,IF(AND(C222="B",'Claim Details'!$I$28&gt;=Rates!$D$14,'Claim Details'!$I$28&lt;=Rates!$D$15,'Claim Details'!$I$19="Yes"),Rates!$E$26,IF(AND(C222="B",'Claim Details'!$I$28&gt;=Rates!$D$14,'Claim Details'!$I$28&lt;=Rates!$D$15,'Claim Details'!$I$19="No"),Rates!$D$26,IF(AND(C222="B",'Claim Details'!$I$28&gt;=Rates!$F$14,'Claim Details'!$I$28&lt;=Rates!$F$15,'Claim Details'!$I$19="Yes"),Rates!$G$26,IF(AND(C222="B",'Claim Details'!$I$28&gt;=Rates!$F$14,'Claim Details'!$I$28&lt;=Rates!$F$15,'Claim Details'!$I$19="No"),Rates!$F$26,IF(AND(C222="B",'Claim Details'!$I$28&gt;=Rates!$H$14,'Claim Details'!$I$28&lt;=Rates!$H$15,'Claim Details'!$I$19="Yes"),Rates!$I$26,IF(AND(C222="B",'Claim Details'!$I$28&gt;=Rates!$H$14,'Claim Details'!$I$28&lt;=Rates!$H$15,'Claim Details'!$I$19="No"),Rates!$H$26,IF(AND(C222="B",'Claim Details'!$I$28&gt;=Rates!$J$14,'Claim Details'!$I$28&lt;=Rates!$J$15,'Claim Details'!$I$19="Yes"),Rates!$K$26,IF(AND(C222="B",'Claim Details'!$I$28&gt;=Rates!$J$14,'Claim Details'!$I$28&lt;=Rates!$J$15,'Claim Details'!$I$19="No"),Rates!$J$26,IF(AND(C222="C",'Claim Details'!$I$28&gt;=Rates!$D$14,'Claim Details'!$I$28&lt;=Rates!$D$15,'Claim Details'!$I$19="Yes"),Rates!$E$27,IF(AND(C222="C",'Claim Details'!$I$28&gt;=Rates!$D$14,'Claim Details'!$I$28&lt;=Rates!$D$15,'Claim Details'!$I$19="No"),Rates!$D$27,IF(AND(C222="C",'Claim Details'!$I$28&gt;=Rates!$F$14,'Claim Details'!$I$28&lt;=Rates!$F$15,'Claim Details'!$I$19="Yes"),Rates!$G$27,IF(AND(C222="C",'Claim Details'!$I$28&gt;=Rates!$F$14,'Claim Details'!$I$28&lt;=Rates!$F$15,'Claim Details'!$I$19="No"),Rates!$F$27,IF(AND(C222="C",'Claim Details'!$I$28&gt;=Rates!$H$14,'Claim Details'!$I$28&lt;=Rates!$H$15,'Claim Details'!$I$19="Yes"),Rates!$I$27,IF(AND(C222="C",'Claim Details'!$I$28&gt;=Rates!$H$14,'Claim Details'!$I$28&lt;=Rates!$H$15,'Claim Details'!$I$19="No"),Rates!$H$27,IF(AND(C222="C",'Claim Details'!$I$28&gt;=Rates!$J$14,'Claim Details'!$I$28&lt;=Rates!$J$15,'Claim Details'!$I$19="Yes"),Rates!$K$27,IF(AND(C222="C",'Claim Details'!$I$28&gt;=Rates!$J$14,'Claim Details'!$I$28&lt;=Rates!$J$15,'Claim Details'!$I$19="No"),Rates!$J$27,"£0.00"))))))))))))))))))))))))</f>
        <v>£0.00</v>
      </c>
      <c r="AZ222" s="189" t="str">
        <f>IF(AND(C222="A",'Claim Details'!$I$28&gt;=Rates!$D$14,'Claim Details'!$I$28&lt;=Rates!$D$15,'Claim Details'!$I$19="Yes"),Rates!$E$20,IF(AND(C222="A",'Claim Details'!$I$28&gt;=Rates!$D$14,'Claim Details'!$I$28&lt;=Rates!$D$15,'Claim Details'!$I$19="No"),Rates!$D$20,IF(AND(C222="A",'Claim Details'!$I$28&gt;=Rates!$F$14,'Claim Details'!$I$28&lt;=Rates!$F$15,'Claim Details'!$I$19="Yes"),Rates!$G$20,IF(AND(C222="A",'Claim Details'!$I$28&gt;=Rates!$F$14,'Claim Details'!$I$28&lt;=Rates!$F$15,'Claim Details'!$I$19="No"),Rates!$F$20,IF(AND(C222="A",'Claim Details'!$I$28&gt;=Rates!$H$14,'Claim Details'!$I$28&lt;=Rates!$H$15,'Claim Details'!$I$19="Yes"),Rates!$I$20,IF(AND(C222="A",'Claim Details'!$I$28&gt;=Rates!$H$14,'Claim Details'!$I$28&lt;=Rates!$H$15,'Claim Details'!$I$19="No"),Rates!$H$20,IF(AND(C222="A",'Claim Details'!$I$28&gt;=Rates!$J$14,'Claim Details'!$I$28&lt;=Rates!$J$15,'Claim Details'!$I$19="Yes"),Rates!$K$20,IF(AND(C222="A",'Claim Details'!$I$28&gt;=Rates!$J$14,'Claim Details'!$I$28&lt;=Rates!$J$15,'Claim Details'!$I$19="No"),Rates!$J$20,IF(AND(C222="B",'Claim Details'!$I$28&gt;=Rates!$D$14,'Claim Details'!$I$28&lt;=Rates!$D$15,'Claim Details'!$I$19="Yes"),Rates!$E$21,IF(AND(C222="B",'Claim Details'!$I$28&gt;=Rates!$D$14,'Claim Details'!$I$28&lt;=Rates!$D$15,'Claim Details'!$I$19="No"),Rates!$D$21,IF(AND(C222="B",'Claim Details'!$I$28&gt;=Rates!$F$14,'Claim Details'!$I$28&lt;=Rates!$F$15,'Claim Details'!$I$19="Yes"),Rates!$G$21,IF(AND(C222="B",'Claim Details'!$I$28&gt;=Rates!$F$14,'Claim Details'!$I$28&lt;=Rates!$F$15,'Claim Details'!$I$19="No"),Rates!$F$21,IF(AND(C222="B",'Claim Details'!$I$28&gt;=Rates!$H$14,'Claim Details'!$I$28&lt;=Rates!$H$15,'Claim Details'!$I$19="Yes"),Rates!$I$21,IF(AND(C222="B",'Claim Details'!$I$28&gt;=Rates!$H$14,'Claim Details'!$I$28&lt;=Rates!$H$15,'Claim Details'!$I$19="No"),Rates!$H$21,IF(AND(C222="B",'Claim Details'!$I$28&gt;=Rates!$J$14,'Claim Details'!$I$28&lt;=Rates!$J$15,'Claim Details'!$I$19="Yes"),Rates!$K$21,IF(AND(C222="B",'Claim Details'!$I$28&gt;=Rates!$J$14,'Claim Details'!$I$28&lt;=Rates!$J$15,'Claim Details'!$I$19="No"),Rates!$J$21,"£0.00"))))))))))))))))</f>
        <v>£0.00</v>
      </c>
      <c r="BA222" s="189" t="str">
        <f>IF(AND(C222="A",'Claim Details'!$I$28&gt;=Rates!$D$14,'Claim Details'!$I$28&lt;=Rates!$D$15,'Claim Details'!$I$19="Yes"),Rates!$E$22,IF(AND(C222="A",'Claim Details'!$I$28&gt;=Rates!$D$14,'Claim Details'!$I$28&lt;=Rates!$D$15,'Claim Details'!$I$19="No"),Rates!$D$22,IF(AND(C222="A",'Claim Details'!$I$28&gt;=Rates!$F$14,'Claim Details'!$I$28&lt;=Rates!$F$15,'Claim Details'!$I$19="Yes"),Rates!$G$22,IF(AND(C222="A",'Claim Details'!$I$28&gt;=Rates!$F$14,'Claim Details'!$I$28&lt;=Rates!$F$15,'Claim Details'!$I$19="No"),Rates!$F$22,IF(AND(C222="A",'Claim Details'!$I$28&gt;=Rates!$H$14,'Claim Details'!$I$28&lt;=Rates!$H$15,'Claim Details'!$I$19="Yes"),Rates!$I$22,IF(AND(C222="A",'Claim Details'!$I$28&gt;=Rates!$H$14,'Claim Details'!$I$28&lt;=Rates!$H$15,'Claim Details'!$I$19="No"),Rates!$H$22,IF(AND(C222="A",'Claim Details'!$I$28&gt;=Rates!$J$14,'Claim Details'!$I$28&lt;=Rates!$J$15,'Claim Details'!$I$19="Yes"),Rates!$K$22,IF(AND(C222="A",'Claim Details'!$I$28&gt;=Rates!$J$14,'Claim Details'!$I$28&lt;=Rates!$J$15,'Claim Details'!$I$19="No"),Rates!$J$22,IF(AND(C222="B",'Claim Details'!$I$28&gt;=Rates!$D$14,'Claim Details'!$I$28&lt;=Rates!$D$15,'Claim Details'!$I$19="Yes"),Rates!$E$23,IF(AND(C222="B",'Claim Details'!$I$28&gt;=Rates!$D$14,'Claim Details'!$I$28&lt;=Rates!$D$15,'Claim Details'!$I$19="No"),Rates!$D$23,IF(AND(C222="B",'Claim Details'!$I$28&gt;=Rates!$F$14,'Claim Details'!$I$28&lt;=Rates!$F$15,'Claim Details'!$I$19="Yes"),Rates!$G$23,IF(AND(C222="B",'Claim Details'!$I$28&gt;=Rates!$F$14,'Claim Details'!$I$28&lt;=Rates!$F$15,'Claim Details'!$I$19="No"),Rates!$F$23,IF(AND(C222="B",'Claim Details'!$I$28&gt;=Rates!$H$14,'Claim Details'!$I$28&lt;=Rates!$H$15,'Claim Details'!$I$19="Yes"),Rates!$I$23,IF(AND(C222="B",'Claim Details'!$I$28&gt;=Rates!$H$14,'Claim Details'!$I$28&lt;=Rates!$H$15,'Claim Details'!$I$19="No"),Rates!$H$23,IF(AND(C222="B",'Claim Details'!$I$28&gt;=Rates!$J$14,'Claim Details'!$I$28&lt;=Rates!$J$15,'Claim Details'!$I$19="Yes"),Rates!$K$23,IF(AND(C222="B",'Claim Details'!$I$28&gt;=Rates!$J$14,'Claim Details'!$I$28&lt;=Rates!$J$15,'Claim Details'!$I$19="No"),Rates!$J$23,IF(AND(C222="C",'Claim Details'!$I$28&gt;=Rates!$D$14,'Claim Details'!$I$28&lt;=Rates!$D$15,'Claim Details'!$I$19="Yes"),Rates!$E$24,IF(AND(C222="C",'Claim Details'!$I$28&gt;=Rates!$D$14,'Claim Details'!$I$28&lt;=Rates!$D$15,'Claim Details'!$I$19="No"),Rates!$D$24,IF(AND(C222="C",'Claim Details'!$I$28&gt;=Rates!$F$14,'Claim Details'!$I$28&lt;=Rates!$F$15,'Claim Details'!$I$19="Yes"),Rates!$G$24,IF(AND(C222="C",'Claim Details'!$I$28&gt;=Rates!$F$14,'Claim Details'!$I$28&lt;=Rates!$F$15,'Claim Details'!$I$19="No"),Rates!$F$24,IF(AND(C222="C",'Claim Details'!$I$28&gt;=Rates!$H$14,'Claim Details'!$I$28&lt;=Rates!$H$15,'Claim Details'!$I$19="Yes"),Rates!$I$24,IF(AND(C222="C",'Claim Details'!$I$28&gt;=Rates!$H$14,'Claim Details'!$I$28&lt;=Rates!$H$15,'Claim Details'!$I$19="No"),Rates!$H$24,IF(AND(C222="C",'Claim Details'!$I$28&gt;=Rates!$J$14,'Claim Details'!$I$28&lt;=Rates!$J$15,'Claim Details'!$I$19="Yes"),Rates!$K$24,IF(AND(C222="C",'Claim Details'!$I$28&gt;=Rates!$J$14,'Claim Details'!$I$28&lt;=Rates!$J$15,'Claim Details'!$I$19="No"),Rates!$J$24,"£0.00"))))))))))))))))))))))))</f>
        <v>£0.00</v>
      </c>
      <c r="BB222" s="189" t="str">
        <f t="shared" si="57"/>
        <v>£0.00</v>
      </c>
      <c r="BC222" s="1"/>
      <c r="BD222" s="189" t="str">
        <f>IF(AND(AE222="A",'Claim Details'!$I$28&gt;=Rates!$D$14,'Claim Details'!$I$28&lt;=Rates!$D$15,'Claim Details'!$I$19="Yes"),Rates!$J$17,IF(AND(AE222="A",'Claim Details'!$I$28&gt;=Rates!$D$14,'Claim Details'!$I$28&lt;=Rates!$D$15,'Claim Details'!$I$19="No"),Rates!$D$17,IF(AND(AE222="A",'Claim Details'!$I$28&gt;=Rates!$F$14,'Claim Details'!$I$28&lt;=Rates!$F$15,'Claim Details'!$I$19="Yes"),Rates!$G$17,IF(AND(AE222="A",'Claim Details'!$I$28&gt;=Rates!$F$14,'Claim Details'!$I$28&lt;=Rates!$F$15,'Claim Details'!$I$19="No"),Rates!$F$17,IF(AND(AE222="A",'Claim Details'!$I$28&gt;=Rates!$H$14,'Claim Details'!$I$28&lt;=Rates!$H$15,'Claim Details'!$I$19="Yes"),Rates!$I$17,IF(AND(AE222="A",'Claim Details'!$I$28&gt;=Rates!$H$14,'Claim Details'!$I$28&lt;=Rates!$H$15,'Claim Details'!$I$19="No"),Rates!$H$17,IF(AND(AE222="A",'Claim Details'!$I$28&gt;=Rates!$J$14,'Claim Details'!$I$28&lt;=Rates!$J$15,'Claim Details'!$I$19="Yes"),Rates!$K$17,IF(AND(AE222="A",'Claim Details'!$I$28&gt;=Rates!$J$14,'Claim Details'!$I$28&lt;=Rates!$J$15,'Claim Details'!$I$19="No"),Rates!$J$17,IF(AND(AE222="B",'Claim Details'!$I$28&gt;=Rates!$D$14,'Claim Details'!$I$28&lt;=Rates!$D$15,'Claim Details'!$I$19="Yes"),Rates!$E$18,IF(AND(AE222="B",'Claim Details'!$I$28&gt;=Rates!$D$14,'Claim Details'!$I$28&lt;=Rates!$D$15,'Claim Details'!$I$19="No"),Rates!$D$18,IF(AND(AE222="B",'Claim Details'!$I$28&gt;=Rates!$F$14,'Claim Details'!$I$28&lt;=Rates!$F$15,'Claim Details'!$I$19="Yes"),Rates!$G$18,IF(AND(AE222="B",'Claim Details'!$I$28&gt;=Rates!$F$14,'Claim Details'!$I$28&lt;=Rates!$F$15,'Claim Details'!$I$19="No"),Rates!$F$18,IF(AND(AE222="B",'Claim Details'!$I$28&gt;=Rates!$H$14,'Claim Details'!$I$28&lt;=Rates!$H$15,'Claim Details'!$I$19="Yes"),Rates!$I$18,IF(AND(AE222="B",'Claim Details'!$I$28&gt;=Rates!$H$14,'Claim Details'!$I$28&lt;=Rates!$H$15,'Claim Details'!$I$19="No"),Rates!$H$18,IF(AND(AE222="B",'Claim Details'!$I$28&gt;=Rates!$J$14,'Claim Details'!$I$28&lt;=Rates!$J$15,'Claim Details'!$I$19="Yes"),Rates!$K$18,IF(AND(AE222="B",'Claim Details'!$I$28&gt;=Rates!$J$14,'Claim Details'!$I$28&lt;=Rates!$J$15,'Claim Details'!$I$19="No"),Rates!$J$18,IF(AND(AE222="C",'Claim Details'!$I$28&gt;=Rates!$D$14,'Claim Details'!$I$28&lt;=Rates!$D$15,'Claim Details'!$I$19="Yes"),Rates!$E$19,IF(AND(AE222="C",'Claim Details'!$I$28&gt;=Rates!$D$14,'Claim Details'!$I$28&lt;=Rates!$D$15,'Claim Details'!$I$19="No"),Rates!$D$19,IF(AND(AE222="C",'Claim Details'!$I$28&gt;=Rates!$F$14,'Claim Details'!$I$28&lt;=Rates!$F$15,'Claim Details'!$I$19="Yes"),Rates!$G$19,IF(AND(AE222="C",'Claim Details'!$I$28&gt;=Rates!$F$14,'Claim Details'!$I$28&lt;=Rates!$F$15,'Claim Details'!$I$19="No"),Rates!$F$19,IF(AND(AE222="C",'Claim Details'!$I$28&gt;=Rates!$H$14,'Claim Details'!$I$28&lt;=Rates!$H$15,'Claim Details'!$I$19="Yes"),Rates!$I$19,IF(AND(AE222="C",'Claim Details'!$I$28&gt;=Rates!$H$14,'Claim Details'!$I$28&lt;=Rates!$H$15,'Claim Details'!$I$19="No"),Rates!$H$19,IF(AND(AE222="C",'Claim Details'!$I$28&gt;=Rates!$J$14,'Claim Details'!$I$28&lt;=Rates!$J$15,'Claim Details'!$I$19="Yes"),Rates!$K$19,IF(AND(AE222="C",'Claim Details'!$I$28&gt;=Rates!$J$14,'Claim Details'!$I$28&lt;=Rates!$J$15,'Claim Details'!$I$19="No"),Rates!$J$19,"£0.00"))))))))))))))))))))))))</f>
        <v>£0.00</v>
      </c>
      <c r="BE222" s="189" t="str">
        <f>IF(AND(AE222="A",'Claim Details'!$I$28&gt;=Rates!$D$14,'Claim Details'!$I$28&lt;=Rates!$D$15,'Claim Details'!$I$19="Yes"),Rates!$J$25,IF(AND(AE222="A",'Claim Details'!$I$28&gt;=Rates!$D$14,'Claim Details'!$I$28&lt;=Rates!$D$15,'Claim Details'!$I$19="No"),Rates!$D$25,IF(AND(AE222="A",'Claim Details'!$I$28&gt;=Rates!$F$14,'Claim Details'!$I$28&lt;=Rates!$F$15,'Claim Details'!$I$19="Yes"),Rates!$G$25,IF(AND(AE222="A",'Claim Details'!$I$28&gt;=Rates!$F$14,'Claim Details'!$I$28&lt;=Rates!$F$15,'Claim Details'!$I$19="No"),Rates!$F$25,IF(AND(AE222="A",'Claim Details'!$I$28&gt;=Rates!$H$14,'Claim Details'!$I$28&lt;=Rates!$H$15,'Claim Details'!$I$19="Yes"),Rates!$I$25,IF(AND(AE222="A",'Claim Details'!$I$28&gt;=Rates!$H$14,'Claim Details'!$I$28&lt;=Rates!$H$15,'Claim Details'!$I$19="No"),Rates!$H$25,IF(AND(AE222="A",'Claim Details'!$I$28&gt;=Rates!$J$14,'Claim Details'!$I$28&lt;=Rates!$J$15,'Claim Details'!$I$19="Yes"),Rates!$K$25,IF(AND(AE222="A",'Claim Details'!$I$28&gt;=Rates!$J$14,'Claim Details'!$I$28&lt;=Rates!$J$15,'Claim Details'!$I$19="No"),Rates!$J$25,IF(AND(AE222="B",'Claim Details'!$I$28&gt;=Rates!$D$14,'Claim Details'!$I$28&lt;=Rates!$D$15,'Claim Details'!$I$19="Yes"),Rates!$E$26,IF(AND(AE222="B",'Claim Details'!$I$28&gt;=Rates!$D$14,'Claim Details'!$I$28&lt;=Rates!$D$15,'Claim Details'!$I$19="No"),Rates!$D$26,IF(AND(AE222="B",'Claim Details'!$I$28&gt;=Rates!$F$14,'Claim Details'!$I$28&lt;=Rates!$F$15,'Claim Details'!$I$19="Yes"),Rates!$G$26,IF(AND(AE222="B",'Claim Details'!$I$28&gt;=Rates!$F$14,'Claim Details'!$I$28&lt;=Rates!$F$15,'Claim Details'!$I$19="No"),Rates!$F$26,IF(AND(AE222="B",'Claim Details'!$I$28&gt;=Rates!$H$14,'Claim Details'!$I$28&lt;=Rates!$H$15,'Claim Details'!$I$19="Yes"),Rates!$I$26,IF(AND(AE222="B",'Claim Details'!$I$28&gt;=Rates!$H$14,'Claim Details'!$I$28&lt;=Rates!$H$15,'Claim Details'!$I$19="No"),Rates!$H$26,IF(AND(AE222="B",'Claim Details'!$I$28&gt;=Rates!$J$14,'Claim Details'!$I$28&lt;=Rates!$J$15,'Claim Details'!$I$19="Yes"),Rates!$K$26,IF(AND(AE222="B",'Claim Details'!$I$28&gt;=Rates!$J$14,'Claim Details'!$I$28&lt;=Rates!$J$15,'Claim Details'!$I$19="No"),Rates!$J$26,IF(AND(AE222="C",'Claim Details'!$I$28&gt;=Rates!$D$14,'Claim Details'!$I$28&lt;=Rates!$D$15,'Claim Details'!$I$19="Yes"),Rates!$E$27,IF(AND(AE222="C",'Claim Details'!$I$28&gt;=Rates!$D$14,'Claim Details'!$I$28&lt;=Rates!$D$15,'Claim Details'!$I$19="No"),Rates!$D$27,IF(AND(AE222="C",'Claim Details'!$I$28&gt;=Rates!$F$14,'Claim Details'!$I$28&lt;=Rates!$F$15,'Claim Details'!$I$19="Yes"),Rates!$G$27,IF(AND(AE222="C",'Claim Details'!$I$28&gt;=Rates!$F$14,'Claim Details'!$I$28&lt;=Rates!$F$15,'Claim Details'!$I$19="No"),Rates!$F$27,IF(AND(AE222="C",'Claim Details'!$I$28&gt;=Rates!$H$14,'Claim Details'!$I$28&lt;=Rates!$H$15,'Claim Details'!$I$19="Yes"),Rates!$I$27,IF(AND(AE222="C",'Claim Details'!$I$28&gt;=Rates!$H$14,'Claim Details'!$I$28&lt;=Rates!$H$15,'Claim Details'!$I$19="No"),Rates!$H$27,IF(AND(AE222="C",'Claim Details'!$I$28&gt;=Rates!$J$14,'Claim Details'!$I$28&lt;=Rates!$J$15,'Claim Details'!$I$19="Yes"),Rates!$K$27,IF(AND(AE222="C",'Claim Details'!$I$28&gt;=Rates!$J$14,'Claim Details'!$I$28&lt;=Rates!$J$15,'Claim Details'!$I$19="No"),Rates!$J$27,"£0.00"))))))))))))))))))))))))</f>
        <v>£0.00</v>
      </c>
      <c r="BF222" s="189" t="str">
        <f>IF(AND(AE222="A",'Claim Details'!$I$28&gt;=Rates!$D$14,'Claim Details'!$I$28&lt;=Rates!$D$15,'Claim Details'!$I$19="Yes"),Rates!$E$20,IF(AND(AE222="A",'Claim Details'!$I$28&gt;=Rates!$D$14,'Claim Details'!$I$28&lt;=Rates!$D$15,'Claim Details'!$I$19="No"),Rates!$D$20,IF(AND(AE222="A",'Claim Details'!$I$28&gt;=Rates!$F$14,'Claim Details'!$I$28&lt;=Rates!$F$15,'Claim Details'!$I$19="Yes"),Rates!$G$20,IF(AND(AE222="A",'Claim Details'!$I$28&gt;=Rates!$F$14,'Claim Details'!$I$28&lt;=Rates!$F$15,'Claim Details'!$I$19="No"),Rates!$F$20,IF(AND(AE222="A",'Claim Details'!$I$28&gt;=Rates!$H$14,'Claim Details'!$I$28&lt;=Rates!$H$15,'Claim Details'!$I$19="Yes"),Rates!$I$20,IF(AND(AE222="A",'Claim Details'!$I$28&gt;=Rates!$H$14,'Claim Details'!$I$28&lt;=Rates!$H$15,'Claim Details'!$I$19="No"),Rates!$H$20,IF(AND(AE222="A",'Claim Details'!$I$28&gt;=Rates!$J$14,'Claim Details'!$I$28&lt;=Rates!$J$15,'Claim Details'!$I$19="Yes"),Rates!$K$20,IF(AND(AE222="A",'Claim Details'!$I$28&gt;=Rates!$J$14,'Claim Details'!$I$28&lt;=Rates!$J$15,'Claim Details'!$I$19="No"),Rates!$J$20,IF(AND(AE222="B",'Claim Details'!$I$28&gt;=Rates!$D$14,'Claim Details'!$I$28&lt;=Rates!$D$15,'Claim Details'!$I$19="Yes"),Rates!$E$21,IF(AND(AE222="B",'Claim Details'!$I$28&gt;=Rates!$D$14,'Claim Details'!$I$28&lt;=Rates!$D$15,'Claim Details'!$I$19="No"),Rates!$D$21,IF(AND(AE222="B",'Claim Details'!$I$28&gt;=Rates!$F$14,'Claim Details'!$I$28&lt;=Rates!$F$15,'Claim Details'!$I$19="Yes"),Rates!$G$21,IF(AND(AE222="B",'Claim Details'!$I$28&gt;=Rates!$F$14,'Claim Details'!$I$28&lt;=Rates!$F$15,'Claim Details'!$I$19="No"),Rates!$F$21,IF(AND(AE222="B",'Claim Details'!$I$28&gt;=Rates!$H$14,'Claim Details'!$I$28&lt;=Rates!$H$15,'Claim Details'!$I$19="Yes"),Rates!$I$21,IF(AND(AE222="B",'Claim Details'!$I$28&gt;=Rates!$H$14,'Claim Details'!$I$28&lt;=Rates!$H$15,'Claim Details'!$I$19="No"),Rates!$H$21,IF(AND(AE222="B",'Claim Details'!$I$28&gt;=Rates!$J$14,'Claim Details'!$I$28&lt;=Rates!$J$15,'Claim Details'!$I$19="Yes"),Rates!$K$21,IF(AND(AE222="B",'Claim Details'!$I$28&gt;=Rates!$J$14,'Claim Details'!$I$28&lt;=Rates!$J$15,'Claim Details'!$I$19="No"),Rates!$J$21,"£0.00"))))))))))))))))</f>
        <v>£0.00</v>
      </c>
      <c r="BG222" s="189" t="str">
        <f>IF(AND(AE222="A",'Claim Details'!$I$28&gt;=Rates!$D$14,'Claim Details'!$I$28&lt;=Rates!$D$15,'Claim Details'!$I$19="Yes"),Rates!$E$22,IF(AND(AE222="A",'Claim Details'!$I$28&gt;=Rates!$D$14,'Claim Details'!$I$28&lt;=Rates!$D$15,'Claim Details'!$I$19="No"),Rates!$D$22,IF(AND(AE222="A",'Claim Details'!$I$28&gt;=Rates!$F$14,'Claim Details'!$I$28&lt;=Rates!$F$15,'Claim Details'!$I$19="Yes"),Rates!$G$22,IF(AND(AE222="A",'Claim Details'!$I$28&gt;=Rates!$F$14,'Claim Details'!$I$28&lt;=Rates!$F$15,'Claim Details'!$I$19="No"),Rates!$F$22,IF(AND(AE222="A",'Claim Details'!$I$28&gt;=Rates!$H$14,'Claim Details'!$I$28&lt;=Rates!$H$15,'Claim Details'!$I$19="Yes"),Rates!$I$22,IF(AND(AE222="A",'Claim Details'!$I$28&gt;=Rates!$H$14,'Claim Details'!$I$28&lt;=Rates!$H$15,'Claim Details'!$I$19="No"),Rates!$H$22,IF(AND(AE222="A",'Claim Details'!$I$28&gt;=Rates!$J$14,'Claim Details'!$I$28&lt;=Rates!$J$15,'Claim Details'!$I$19="Yes"),Rates!$K$22,IF(AND(AE222="A",'Claim Details'!$I$28&gt;=Rates!$J$14,'Claim Details'!$I$28&lt;=Rates!$J$15,'Claim Details'!$I$19="No"),Rates!$J$22,IF(AND(AE222="B",'Claim Details'!$I$28&gt;=Rates!$D$14,'Claim Details'!$I$28&lt;=Rates!$D$15,'Claim Details'!$I$19="Yes"),Rates!$E$23,IF(AND(AE222="B",'Claim Details'!$I$28&gt;=Rates!$D$14,'Claim Details'!$I$28&lt;=Rates!$D$15,'Claim Details'!$I$19="No"),Rates!$D$23,IF(AND(AE222="B",'Claim Details'!$I$28&gt;=Rates!$F$14,'Claim Details'!$I$28&lt;=Rates!$F$15,'Claim Details'!$I$19="Yes"),Rates!$G$23,IF(AND(AE222="B",'Claim Details'!$I$28&gt;=Rates!$F$14,'Claim Details'!$I$28&lt;=Rates!$F$15,'Claim Details'!$I$19="No"),Rates!$F$23,IF(AND(AE222="B",'Claim Details'!$I$28&gt;=Rates!$H$14,'Claim Details'!$I$28&lt;=Rates!$H$15,'Claim Details'!$I$19="Yes"),Rates!$I$23,IF(AND(AE222="B",'Claim Details'!$I$28&gt;=Rates!$H$14,'Claim Details'!$I$28&lt;=Rates!$H$15,'Claim Details'!$I$19="No"),Rates!$H$23,IF(AND(AE222="B",'Claim Details'!$I$28&gt;=Rates!$J$14,'Claim Details'!$I$28&lt;=Rates!$J$15,'Claim Details'!$I$19="Yes"),Rates!$K$23,IF(AND(AE222="B",'Claim Details'!$I$28&gt;=Rates!$J$14,'Claim Details'!$I$28&lt;=Rates!$J$15,'Claim Details'!$I$19="No"),Rates!$J$23,IF(AND(AE222="C",'Claim Details'!$I$28&gt;=Rates!$D$14,'Claim Details'!$I$28&lt;=Rates!$D$15,'Claim Details'!$I$19="Yes"),Rates!$E$24,IF(AND(AE222="C",'Claim Details'!$I$28&gt;=Rates!$D$14,'Claim Details'!$I$28&lt;=Rates!$D$15,'Claim Details'!$I$19="No"),Rates!$D$24,IF(AND(AE222="C",'Claim Details'!$I$28&gt;=Rates!$F$14,'Claim Details'!$I$28&lt;=Rates!$F$15,'Claim Details'!$I$19="Yes"),Rates!$G$24,IF(AND(AE222="C",'Claim Details'!$I$28&gt;=Rates!$F$14,'Claim Details'!$I$28&lt;=Rates!$F$15,'Claim Details'!$I$19="No"),Rates!$F$24,IF(AND(AE222="C",'Claim Details'!$I$28&gt;=Rates!$H$14,'Claim Details'!$I$28&lt;=Rates!$H$15,'Claim Details'!$I$19="Yes"),Rates!$I$24,IF(AND(AE222="C",'Claim Details'!$I$28&gt;=Rates!$H$14,'Claim Details'!$I$28&lt;=Rates!$H$15,'Claim Details'!$I$19="No"),Rates!$H$24,IF(AND(AE222="C",'Claim Details'!$I$28&gt;=Rates!$J$14,'Claim Details'!$I$28&lt;=Rates!$J$15,'Claim Details'!$I$19="Yes"),Rates!$K$24,IF(AND(AE222="C",'Claim Details'!$I$28&gt;=Rates!$J$14,'Claim Details'!$I$28&lt;=Rates!$J$15,'Claim Details'!$I$19="No"),Rates!$J$24,"£0.00"))))))))))))))))))))))))</f>
        <v>£0.00</v>
      </c>
      <c r="BH222" s="189" t="str">
        <f t="shared" si="58"/>
        <v>£0.00</v>
      </c>
      <c r="BI222" s="189">
        <f t="shared" si="59"/>
        <v>0</v>
      </c>
      <c r="BO222" s="202" t="str">
        <f>IF(H222="","£0.00",IF(AP222="4","£0.00",IF(AP222="5","£0.00",IF(AP222="1","£0.00",((AQ222*H222)*'Claim Details'!$F$111)/100))))</f>
        <v>£0.00</v>
      </c>
      <c r="BP222" s="202" t="str">
        <f>IF(T222="","£0.00",IF(AP222="4","£0.00",IF(AP222="5","£0.00",IF(AP222="1","£0.00",((AR222*T222)*'Claim Details'!$N$111)/100))))</f>
        <v>£0.00</v>
      </c>
      <c r="BQ222" s="202" t="str">
        <f>IF(AI222="","£0.00",IF(AP222="4","£0.00",IF(AP222="5","£0.00",IF(AP222="1","£0.00",((BI222*AI222)*'Claim Details'!$W$111)/100))))</f>
        <v>£0.00</v>
      </c>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row>
    <row r="223" spans="1:97" ht="15">
      <c r="A223" s="145"/>
      <c r="B223" s="91"/>
      <c r="C223" s="96"/>
      <c r="D223" s="97"/>
      <c r="E223" s="98"/>
      <c r="F223" s="89"/>
      <c r="G223" s="99"/>
      <c r="H223" s="100"/>
      <c r="I223" s="221" t="str">
        <f t="shared" si="49"/>
        <v>£0.00</v>
      </c>
      <c r="J223" s="101"/>
      <c r="K223" s="100"/>
      <c r="L223" s="221" t="str">
        <f t="shared" si="50"/>
        <v>£0.00</v>
      </c>
      <c r="M223" s="101"/>
      <c r="N223" s="102"/>
      <c r="O223" s="145"/>
      <c r="P223" s="77"/>
      <c r="Q223" s="87"/>
      <c r="R223" s="87"/>
      <c r="S223" s="87"/>
      <c r="T223" s="149" t="str">
        <f t="shared" si="51"/>
        <v/>
      </c>
      <c r="U223" s="87" t="str">
        <f t="shared" si="60"/>
        <v/>
      </c>
      <c r="V223" s="87"/>
      <c r="W223" s="53" t="str">
        <f t="shared" si="52"/>
        <v>£0.00</v>
      </c>
      <c r="X223" s="53"/>
      <c r="Y223" s="87"/>
      <c r="Z223" s="78"/>
      <c r="AA223" s="79"/>
      <c r="AB223" s="160"/>
      <c r="AC223" s="98"/>
      <c r="AD223" s="225"/>
      <c r="AE223" s="235" t="str">
        <f t="shared" si="53"/>
        <v/>
      </c>
      <c r="AF223" s="87" t="str">
        <f t="shared" si="54"/>
        <v/>
      </c>
      <c r="AG223" s="53"/>
      <c r="AH223" s="224"/>
      <c r="AI223" s="226" t="str">
        <f t="shared" si="46"/>
        <v/>
      </c>
      <c r="AJ223" s="236" t="str">
        <f t="shared" si="55"/>
        <v>£0.00</v>
      </c>
      <c r="AK223" s="31"/>
      <c r="AL223" s="1"/>
      <c r="AM223" s="1"/>
      <c r="AN223" s="1"/>
      <c r="AO223" s="1"/>
      <c r="AP223" s="1" t="str">
        <f t="shared" si="47"/>
        <v/>
      </c>
      <c r="AQ223" s="27">
        <f t="shared" si="48"/>
        <v>0</v>
      </c>
      <c r="AR223" s="189">
        <f t="shared" si="56"/>
        <v>0</v>
      </c>
      <c r="AS223" s="190" t="str">
        <f>IF(AND(C223="A",'Claim Details'!$E$28&gt;=Rates!$D$14,'Claim Details'!$E$28&lt;=Rates!$D$15,'Claim Details'!$E$19="Yes"),Rates!$E$17,IF(AND(C223="A",'Claim Details'!$E$28&gt;=Rates!$D$14,'Claim Details'!$E$28&lt;=Rates!$D$15,'Claim Details'!$E$19="No"),Rates!$D$17,IF(AND(C223="A",'Claim Details'!$E$28&gt;=Rates!$F$14,'Claim Details'!$E$28&lt;=Rates!$F$15,'Claim Details'!$E$19="Yes"),Rates!$G$17,IF(AND(C223="A",'Claim Details'!$E$28&gt;=Rates!$F$14,'Claim Details'!$E$28&lt;=Rates!$F$15,'Claim Details'!$E$19="No"),Rates!$F$17,IF(AND(C223="A",'Claim Details'!$E$28&gt;=Rates!$H$14,'Claim Details'!$E$28&lt;=Rates!$H$15,'Claim Details'!$E$19="Yes"),Rates!$I$17,IF(AND(C223="A",'Claim Details'!$E$28&gt;=Rates!$H$14,'Claim Details'!$E$28&lt;=Rates!$H$15,'Claim Details'!$E$19="No"),Rates!$H$17,IF(AND(C223="A",'Claim Details'!$E$28&gt;=Rates!$J$14,'Claim Details'!$E$28&lt;=Rates!$J$15,'Claim Details'!$E$19="Yes"),Rates!$K$17,IF(AND(C223="A",'Claim Details'!$E$28&gt;=Rates!$J$14,'Claim Details'!$E$28&lt;=Rates!$J$15,'Claim Details'!$E$19="No"),Rates!$J$17,IF(AND(C223="B",'Claim Details'!$E$28&gt;=Rates!$D$14,'Claim Details'!$E$28&lt;=Rates!$D$15,'Claim Details'!$E$19="Yes"),Rates!$E$18,IF(AND(C223="B",'Claim Details'!$E$28&gt;=Rates!$D$14,'Claim Details'!$E$28&lt;=Rates!$D$15,'Claim Details'!$E$19="No"),Rates!$D$18,IF(AND(C223="B",'Claim Details'!$E$28&gt;=Rates!$F$14,'Claim Details'!$E$28&lt;=Rates!$F$15,'Claim Details'!$E$19="Yes"),Rates!$G$18,IF(AND(C223="B",'Claim Details'!$E$28&gt;=Rates!$F$14,'Claim Details'!$E$28&lt;=Rates!$F$15,'Claim Details'!$E$19="No"),Rates!$F$18,IF(AND(C223="B",'Claim Details'!$E$28&gt;=Rates!$H$14,'Claim Details'!$E$28&lt;=Rates!$H$15,'Claim Details'!$E$19="Yes"),Rates!$I$18,IF(AND(C223="B",'Claim Details'!$E$28&gt;=Rates!$H$14,'Claim Details'!$E$28&lt;=Rates!$H$15,'Claim Details'!$E$19="No"),Rates!$H$18,IF(AND(C223="B",'Claim Details'!$E$28&gt;=Rates!$J$14,'Claim Details'!$E$28&lt;=Rates!$J$15,'Claim Details'!$E$19="Yes"),Rates!$K$18,IF(AND(C223="B",'Claim Details'!$E$28&gt;=Rates!$J$14,'Claim Details'!$E$28&lt;=Rates!$J$15,'Claim Details'!$E$19="No"),Rates!$J$18,IF(AND(C223="C",'Claim Details'!$E$28&gt;=Rates!$D$14,'Claim Details'!$E$28&lt;=Rates!$D$15,'Claim Details'!$E$19="Yes"),Rates!$E$19,IF(AND(C223="C",'Claim Details'!$E$28&gt;=Rates!$D$14,'Claim Details'!$E$28&lt;=Rates!$D$15,'Claim Details'!$E$19="No"),Rates!$D$19,IF(AND(C223="C",'Claim Details'!$E$28&gt;=Rates!$F$14,'Claim Details'!$E$28&lt;=Rates!$F$15,'Claim Details'!$E$19="Yes"),Rates!$G$19,IF(AND(C223="C",'Claim Details'!$E$28&gt;=Rates!$F$14,'Claim Details'!$E$28&lt;=Rates!$F$15,'Claim Details'!$E$19="No"),Rates!$F$19,IF(AND(C223="C",'Claim Details'!$E$28&gt;=Rates!$H$14,'Claim Details'!$E$28&lt;=Rates!$H$15,'Claim Details'!$E$19="Yes"),Rates!$I$19,IF(AND(C223="C",'Claim Details'!$E$28&gt;=Rates!$H$14,'Claim Details'!$E$28&lt;=Rates!$H$15,'Claim Details'!$E$19="No"),Rates!$H$19,IF(AND(C223="C",'Claim Details'!$E$28&gt;=Rates!$J$14,'Claim Details'!$E$28&lt;=Rates!$J$15,'Claim Details'!$E$19="Yes"),Rates!$K$19,IF(AND(C223="C",'Claim Details'!$E$28&gt;=Rates!$J$14,'Claim Details'!$E$28&lt;=Rates!$J$15,'Claim Details'!$E$19="No"),Rates!$J$19,"£0.00"))))))))))))))))))))))))</f>
        <v>£0.00</v>
      </c>
      <c r="AT223" s="189" t="str">
        <f>IF(AND(C223="A",'Claim Details'!$E$28&gt;=Rates!$D$14,'Claim Details'!$E$28&lt;=Rates!$D$15,'Claim Details'!$E$19="Yes"),Rates!$E$25,IF(AND(C223="A",'Claim Details'!$E$28&gt;=Rates!$D$14,'Claim Details'!$E$28&lt;=Rates!$D$15,'Claim Details'!$E$19="No"),Rates!$D$25,IF(AND(C223="A",'Claim Details'!$E$28&gt;=Rates!$F$14,'Claim Details'!$E$28&lt;=Rates!$F$15,'Claim Details'!$E$19="Yes"),Rates!$G$25,IF(AND(C223="A",'Claim Details'!$E$28&gt;=Rates!$F$14,'Claim Details'!$E$28&lt;=Rates!$F$15,'Claim Details'!$E$19="No"),Rates!$F$25,IF(AND(C223="A",'Claim Details'!$E$28&gt;=Rates!$H$14,'Claim Details'!$E$28&lt;=Rates!$H$15,'Claim Details'!$E$19="Yes"),Rates!$I$25,IF(AND(C223="A",'Claim Details'!$E$28&gt;=Rates!$H$14,'Claim Details'!$E$28&lt;=Rates!$H$15,'Claim Details'!$E$19="No"),Rates!$H$25,IF(AND(C223="A",'Claim Details'!$E$28&gt;=Rates!$J$14,'Claim Details'!$E$28&lt;=Rates!$J$15,'Claim Details'!$E$19="Yes"),Rates!$K$25,IF(AND(C223="A",'Claim Details'!$E$28&gt;=Rates!$J$14,'Claim Details'!$E$28&lt;=Rates!$J$15,'Claim Details'!$E$19="No"),Rates!$J$25,IF(AND(C223="B",'Claim Details'!$E$28&gt;=Rates!$D$14,'Claim Details'!$E$28&lt;=Rates!$D$15,'Claim Details'!$E$19="Yes"),Rates!$E$26,IF(AND(C223="B",'Claim Details'!$E$28&gt;=Rates!$D$14,'Claim Details'!$E$28&lt;=Rates!$D$15,'Claim Details'!$E$19="No"),Rates!$D$26,IF(AND(C223="B",'Claim Details'!$E$28&gt;=Rates!$F$14,'Claim Details'!$E$28&lt;=Rates!$F$15,'Claim Details'!$E$19="Yes"),Rates!$G$26,IF(AND(C223="B",'Claim Details'!$E$28&gt;=Rates!$F$14,'Claim Details'!$E$28&lt;=Rates!$F$15,'Claim Details'!$E$19="No"),Rates!$F$26,IF(AND(C223="B",'Claim Details'!$E$28&gt;=Rates!$H$14,'Claim Details'!$E$28&lt;=Rates!$H$15,'Claim Details'!$E$19="Yes"),Rates!$I$26,IF(AND(C223="B",'Claim Details'!$E$28&gt;=Rates!$H$14,'Claim Details'!$E$28&lt;=Rates!$H$15,'Claim Details'!$E$19="No"),Rates!$H$26,IF(AND(C223="B",'Claim Details'!$E$28&gt;=Rates!$J$14,'Claim Details'!$E$28&lt;=Rates!$J$15,'Claim Details'!$E$19="Yes"),Rates!$K$26,IF(AND(C223="B",'Claim Details'!$E$28&gt;=Rates!$J$14,'Claim Details'!$E$28&lt;=Rates!$J$15,'Claim Details'!$E$19="No"),Rates!$J$26,IF(AND(C223="C",'Claim Details'!$E$28&gt;=Rates!$D$14,'Claim Details'!$E$28&lt;=Rates!$D$15,'Claim Details'!$E$19="Yes"),Rates!$E$27,IF(AND(C223="C",'Claim Details'!$E$28&gt;=Rates!$D$14,'Claim Details'!$E$28&lt;=Rates!$D$15,'Claim Details'!$E$19="No"),Rates!$D$27,IF(AND(C223="C",'Claim Details'!$E$28&gt;=Rates!$F$14,'Claim Details'!$E$28&lt;=Rates!$F$15,'Claim Details'!$E$19="Yes"),Rates!$G$27,IF(AND(C223="C",'Claim Details'!$E$28&gt;=Rates!$F$14,'Claim Details'!$E$28&lt;=Rates!$F$15,'Claim Details'!$E$19="No"),Rates!$F$27,IF(AND(C223="C",'Claim Details'!$E$28&gt;=Rates!$H$14,'Claim Details'!$E$28&lt;=Rates!$H$15,'Claim Details'!$E$19="Yes"),Rates!$I$27,IF(AND(C223="C",'Claim Details'!$E$28&gt;=Rates!$H$14,'Claim Details'!$E$28&lt;=Rates!$H$15,'Claim Details'!$E$19="No"),Rates!$H$27,IF(AND(C223="C",'Claim Details'!$E$28&gt;=Rates!$J$14,'Claim Details'!$E$28&lt;=Rates!$J$15,'Claim Details'!$E$19="Yes"),Rates!$K$27,IF(AND(C223="C",'Claim Details'!$E$28&gt;=Rates!$J$14,'Claim Details'!$E$28&lt;=Rates!$J$15,'Claim Details'!$E$19="No"),Rates!$J$27,"£0.00"))))))))))))))))))))))))</f>
        <v>£0.00</v>
      </c>
      <c r="AU223" s="191" t="str">
        <f>IF(AND(C223="A",'Claim Details'!$E$28&gt;=Rates!$D$14,'Claim Details'!$E$28&lt;=Rates!$D$15,'Claim Details'!$E$19="Yes"),Rates!$E$20,IF(AND(C223="A",'Claim Details'!$E$28&gt;=Rates!$D$14,'Claim Details'!$E$28&lt;=Rates!$D$15,'Claim Details'!$E$19="No"),Rates!$D$20,IF(AND(C223="A",'Claim Details'!$E$28&gt;=Rates!$F$14,'Claim Details'!$E$28&lt;=Rates!$F$15,'Claim Details'!$E$19="Yes"),Rates!$G$20,IF(AND(C223="A",'Claim Details'!$E$28&gt;=Rates!$F$14,'Claim Details'!$E$28&lt;=Rates!$F$15,'Claim Details'!$E$19="No"),Rates!$F$20,IF(AND(C223="A",'Claim Details'!$E$28&gt;=Rates!$H$14,'Claim Details'!$E$28&lt;=Rates!$H$15,'Claim Details'!$E$19="Yes"),Rates!$I$20,IF(AND(C223="A",'Claim Details'!$E$28&gt;=Rates!$H$14,'Claim Details'!$E$28&lt;=Rates!$H$15,'Claim Details'!$E$19="No"),Rates!$H$20,IF(AND(C223="A",'Claim Details'!$E$28&gt;=Rates!$J$14,'Claim Details'!$E$28&lt;=Rates!$J$15,'Claim Details'!$E$19="Yes"),Rates!$K$20,IF(AND(C223="A",'Claim Details'!$E$28&gt;=Rates!$J$14,'Claim Details'!$E$28&lt;=Rates!$J$15,'Claim Details'!$E$19="No"),Rates!$J$20,IF(AND(C223="B",'Claim Details'!$E$28&gt;=Rates!$D$14,'Claim Details'!$E$28&lt;=Rates!$D$15,'Claim Details'!$E$19="Yes"),Rates!$E$21,IF(AND(C223="B",'Claim Details'!$E$28&gt;=Rates!$D$14,'Claim Details'!$E$28&lt;=Rates!$D$15,'Claim Details'!$E$19="No"),Rates!$D$21,IF(AND(C223="B",'Claim Details'!$E$28&gt;=Rates!$F$14,'Claim Details'!$E$28&lt;=Rates!$F$15,'Claim Details'!$E$19="Yes"),Rates!$G$21,IF(AND(C223="B",'Claim Details'!$E$28&gt;=Rates!$F$14,'Claim Details'!$E$28&lt;=Rates!$F$15,'Claim Details'!$E$19="No"),Rates!$F$21,IF(AND(C223="B",'Claim Details'!$E$28&gt;=Rates!$H$14,'Claim Details'!$E$28&lt;=Rates!$H$15,'Claim Details'!$E$19="Yes"),Rates!$I$21,IF(AND(C223="B",'Claim Details'!$E$28&gt;=Rates!$H$14,'Claim Details'!$E$28&lt;=Rates!$H$15,'Claim Details'!$E$19="No"),Rates!$H$21,IF(AND(C223="B",'Claim Details'!$E$28&gt;=Rates!$J$14,'Claim Details'!$E$28&lt;=Rates!$J$15,'Claim Details'!$E$19="Yes"),Rates!$K$21,IF(AND(C223="B",'Claim Details'!$E$28&gt;=Rates!$J$14,'Claim Details'!$E$28&lt;=Rates!$J$15,'Claim Details'!$E$19="No"),Rates!$J$21,"£0.00"))))))))))))))))</f>
        <v>£0.00</v>
      </c>
      <c r="AV223" s="191" t="str">
        <f>IF(AND(C223="A",'Claim Details'!$E$28&gt;=Rates!$D$14,'Claim Details'!$E$28&lt;=Rates!$D$15,'Claim Details'!$E$19="Yes"),Rates!$E$22,IF(AND(C223="A",'Claim Details'!$E$28&gt;=Rates!$D$14,'Claim Details'!$E$28&lt;=Rates!$D$15,'Claim Details'!$E$19="No"),Rates!$D$22,IF(AND(C223="A",'Claim Details'!$E$28&gt;=Rates!$F$14,'Claim Details'!$E$28&lt;=Rates!$F$15,'Claim Details'!$E$19="Yes"),Rates!$G$22,IF(AND(C223="A",'Claim Details'!$E$28&gt;=Rates!$F$14,'Claim Details'!$E$28&lt;=Rates!$F$15,'Claim Details'!$E$19="No"),Rates!$F$22,IF(AND(C223="A",'Claim Details'!$E$28&gt;=Rates!$H$14,'Claim Details'!$E$28&lt;=Rates!$H$15,'Claim Details'!$E$19="Yes"),Rates!$I$22,IF(AND(C223="A",'Claim Details'!$E$28&gt;=Rates!$H$14,'Claim Details'!$E$28&lt;=Rates!$H$15,'Claim Details'!$E$19="No"),Rates!$H$22,IF(AND(C223="A",'Claim Details'!$E$28&gt;=Rates!$J$14,'Claim Details'!$E$28&lt;=Rates!$J$15,'Claim Details'!$E$19="Yes"),Rates!$K$22,IF(AND(C223="A",'Claim Details'!$E$28&gt;=Rates!$J$14,'Claim Details'!$E$28&lt;=Rates!$J$15,'Claim Details'!$E$19="No"),Rates!$J$22,IF(AND(C223="B",'Claim Details'!$E$28&gt;=Rates!$D$14,'Claim Details'!$E$28&lt;=Rates!$D$15,'Claim Details'!$E$19="Yes"),Rates!$E$23,IF(AND(C223="B",'Claim Details'!$E$28&gt;=Rates!$D$14,'Claim Details'!$E$28&lt;=Rates!$D$15,'Claim Details'!$E$19="No"),Rates!$D$23,IF(AND(C223="B",'Claim Details'!$E$28&gt;=Rates!$F$14,'Claim Details'!$E$28&lt;=Rates!$F$15,'Claim Details'!$E$19="Yes"),Rates!$G$23,IF(AND(C223="B",'Claim Details'!$E$28&gt;=Rates!$F$14,'Claim Details'!$E$28&lt;=Rates!$F$15,'Claim Details'!$E$19="No"),Rates!$F$23,IF(AND(C223="B",'Claim Details'!$E$28&gt;=Rates!$H$14,'Claim Details'!$E$28&lt;=Rates!$H$15,'Claim Details'!$E$19="Yes"),Rates!$I$23,IF(AND(C223="B",'Claim Details'!$E$28&gt;=Rates!$H$14,'Claim Details'!$E$28&lt;=Rates!$H$15,'Claim Details'!$E$19="No"),Rates!$H$23,IF(AND(C223="B",'Claim Details'!$E$28&gt;=Rates!$J$14,'Claim Details'!$E$28&lt;=Rates!$J$15,'Claim Details'!$E$19="Yes"),Rates!$K$23,IF(AND(C223="B",'Claim Details'!$E$28&gt;=Rates!$J$14,'Claim Details'!$E$28&lt;=Rates!$J$15,'Claim Details'!$E$19="No"),Rates!$J$23,IF(AND(C223="C",'Claim Details'!$E$28&gt;=Rates!$D$14,'Claim Details'!$E$28&lt;=Rates!$D$15,'Claim Details'!$E$19="Yes"),Rates!$E$24,IF(AND(C223="C",'Claim Details'!$E$28&gt;=Rates!$D$14,'Claim Details'!$E$28&lt;=Rates!$D$15,'Claim Details'!$E$19="No"),Rates!$D$24,IF(AND(C223="C",'Claim Details'!$E$28&gt;=Rates!$F$14,'Claim Details'!$E$28&lt;=Rates!$F$15,'Claim Details'!$E$19="Yes"),Rates!$G$24,IF(AND(C223="C",'Claim Details'!$E$28&gt;=Rates!$F$14,'Claim Details'!$E$28&lt;=Rates!$F$15,'Claim Details'!$E$19="No"),Rates!$F$24,IF(AND(C223="C",'Claim Details'!$E$28&gt;=Rates!$H$14,'Claim Details'!$E$28&lt;=Rates!$H$15,'Claim Details'!$E$19="Yes"),Rates!$I$24,IF(AND(C223="C",'Claim Details'!$E$28&gt;=Rates!$H$14,'Claim Details'!$E$28&lt;=Rates!$H$15,'Claim Details'!$E$19="No"),Rates!$H$24,IF(AND(C223="C",'Claim Details'!$E$28&gt;=Rates!$J$14,'Claim Details'!$E$28&lt;=Rates!$J$15,'Claim Details'!$E$19="Yes"),Rates!$K$24,IF(AND(C223="C",'Claim Details'!$E$28&gt;=Rates!$J$14,'Claim Details'!$E$28&lt;=Rates!$J$15,'Claim Details'!$E$19="No"),Rates!$J$24,"£0.00"))))))))))))))))))))))))</f>
        <v>£0.00</v>
      </c>
      <c r="AW223" s="1"/>
      <c r="AX223" s="189" t="str">
        <f>IF(AND(U223="A",'Claim Details'!$I$28&gt;=Rates!$D$14,'Claim Details'!$I$28&lt;=Rates!$D$15,'Claim Details'!$I$19="Yes"),Rates!$J$17,IF(AND(U223="A",'Claim Details'!$I$28&gt;=Rates!$D$14,'Claim Details'!$I$28&lt;=Rates!$D$15,'Claim Details'!$I$19="No"),Rates!$D$17,IF(AND(U223="A",'Claim Details'!$I$28&gt;=Rates!$F$14,'Claim Details'!$I$28&lt;=Rates!$F$15,'Claim Details'!$I$19="Yes"),Rates!$G$17,IF(AND(U223="A",'Claim Details'!$I$28&gt;=Rates!$F$14,'Claim Details'!$I$28&lt;=Rates!$F$15,'Claim Details'!$I$19="No"),Rates!$F$17,IF(AND(U223="A",'Claim Details'!$I$28&gt;=Rates!$H$14,'Claim Details'!$I$28&lt;=Rates!$H$15,'Claim Details'!$I$19="Yes"),Rates!$I$17,IF(AND(U223="A",'Claim Details'!$I$28&gt;=Rates!$H$14,'Claim Details'!$I$28&lt;=Rates!$H$15,'Claim Details'!$I$19="No"),Rates!$H$17,IF(AND(U223="A",'Claim Details'!$I$28&gt;=Rates!$J$14,'Claim Details'!$I$28&lt;=Rates!$J$15,'Claim Details'!$I$19="Yes"),Rates!$K$17,IF(AND(U223="A",'Claim Details'!$I$28&gt;=Rates!$J$14,'Claim Details'!$I$28&lt;=Rates!$J$15,'Claim Details'!$I$19="No"),Rates!$J$17,IF(AND(U223="B",'Claim Details'!$I$28&gt;=Rates!$D$14,'Claim Details'!$I$28&lt;=Rates!$D$15,'Claim Details'!$I$19="Yes"),Rates!$E$18,IF(AND(U223="B",'Claim Details'!$I$28&gt;=Rates!$D$14,'Claim Details'!$I$28&lt;=Rates!$D$15,'Claim Details'!$I$19="No"),Rates!$D$18,IF(AND(U223="B",'Claim Details'!$I$28&gt;=Rates!$F$14,'Claim Details'!$I$28&lt;=Rates!$F$15,'Claim Details'!$I$19="Yes"),Rates!$G$18,IF(AND(U223="B",'Claim Details'!$I$28&gt;=Rates!$F$14,'Claim Details'!$I$28&lt;=Rates!$F$15,'Claim Details'!$I$19="No"),Rates!$F$18,IF(AND(U223="B",'Claim Details'!$I$28&gt;=Rates!$H$14,'Claim Details'!$I$28&lt;=Rates!$H$15,'Claim Details'!$I$19="Yes"),Rates!$I$18,IF(AND(U223="B",'Claim Details'!$I$28&gt;=Rates!$H$14,'Claim Details'!$I$28&lt;=Rates!$H$15,'Claim Details'!$I$19="No"),Rates!$H$18,IF(AND(U223="B",'Claim Details'!$I$28&gt;=Rates!$J$14,'Claim Details'!$I$28&lt;=Rates!$J$15,'Claim Details'!$I$19="Yes"),Rates!$K$18,IF(AND(U223="B",'Claim Details'!$I$28&gt;=Rates!$J$14,'Claim Details'!$I$28&lt;=Rates!$J$15,'Claim Details'!$I$19="No"),Rates!$J$18,IF(AND(U223="C",'Claim Details'!$I$28&gt;=Rates!$D$14,'Claim Details'!$I$28&lt;=Rates!$D$15,'Claim Details'!$I$19="Yes"),Rates!$E$19,IF(AND(U223="C",'Claim Details'!$I$28&gt;=Rates!$D$14,'Claim Details'!$I$28&lt;=Rates!$D$15,'Claim Details'!$I$19="No"),Rates!$D$19,IF(AND(U223="C",'Claim Details'!$I$28&gt;=Rates!$F$14,'Claim Details'!$I$28&lt;=Rates!$F$15,'Claim Details'!$I$19="Yes"),Rates!$G$19,IF(AND(U223="C",'Claim Details'!$I$28&gt;=Rates!$F$14,'Claim Details'!$I$28&lt;=Rates!$F$15,'Claim Details'!$I$19="No"),Rates!$F$19,IF(AND(U223="C",'Claim Details'!$I$28&gt;=Rates!$H$14,'Claim Details'!$I$28&lt;=Rates!$H$15,'Claim Details'!$I$19="Yes"),Rates!$I$19,IF(AND(U223="C",'Claim Details'!$I$28&gt;=Rates!$H$14,'Claim Details'!$I$28&lt;=Rates!$H$15,'Claim Details'!$I$19="No"),Rates!$H$19,IF(AND(U223="C",'Claim Details'!$I$28&gt;=Rates!$J$14,'Claim Details'!$I$28&lt;=Rates!$J$15,'Claim Details'!$I$19="Yes"),Rates!$K$19,IF(AND(U223="C",'Claim Details'!$I$28&gt;=Rates!$J$14,'Claim Details'!$I$28&lt;=Rates!$J$15,'Claim Details'!$I$19="No"),Rates!$J$19,"£0.00"))))))))))))))))))))))))</f>
        <v>£0.00</v>
      </c>
      <c r="AY223" s="189" t="str">
        <f>IF(AND(C223="A",'Claim Details'!$I$28&gt;=Rates!$D$14,'Claim Details'!$I$28&lt;=Rates!$D$15,'Claim Details'!$I$19="Yes"),Rates!$J$25,IF(AND(C223="A",'Claim Details'!$I$28&gt;=Rates!$D$14,'Claim Details'!$I$28&lt;=Rates!$D$15,'Claim Details'!$I$19="No"),Rates!$D$25,IF(AND(C223="A",'Claim Details'!$I$28&gt;=Rates!$F$14,'Claim Details'!$I$28&lt;=Rates!$F$15,'Claim Details'!$I$19="Yes"),Rates!$G$25,IF(AND(C223="A",'Claim Details'!$I$28&gt;=Rates!$F$14,'Claim Details'!$I$28&lt;=Rates!$F$15,'Claim Details'!$I$19="No"),Rates!$F$25,IF(AND(C223="A",'Claim Details'!$I$28&gt;=Rates!$H$14,'Claim Details'!$I$28&lt;=Rates!$H$15,'Claim Details'!$I$19="Yes"),Rates!$I$25,IF(AND(C223="A",'Claim Details'!$I$28&gt;=Rates!$H$14,'Claim Details'!$I$28&lt;=Rates!$H$15,'Claim Details'!$I$19="No"),Rates!$H$25,IF(AND(C223="A",'Claim Details'!$I$28&gt;=Rates!$J$14,'Claim Details'!$I$28&lt;=Rates!$J$15,'Claim Details'!$I$19="Yes"),Rates!$K$25,IF(AND(C223="A",'Claim Details'!$I$28&gt;=Rates!$J$14,'Claim Details'!$I$28&lt;=Rates!$J$15,'Claim Details'!$I$19="No"),Rates!$J$25,IF(AND(C223="B",'Claim Details'!$I$28&gt;=Rates!$D$14,'Claim Details'!$I$28&lt;=Rates!$D$15,'Claim Details'!$I$19="Yes"),Rates!$E$26,IF(AND(C223="B",'Claim Details'!$I$28&gt;=Rates!$D$14,'Claim Details'!$I$28&lt;=Rates!$D$15,'Claim Details'!$I$19="No"),Rates!$D$26,IF(AND(C223="B",'Claim Details'!$I$28&gt;=Rates!$F$14,'Claim Details'!$I$28&lt;=Rates!$F$15,'Claim Details'!$I$19="Yes"),Rates!$G$26,IF(AND(C223="B",'Claim Details'!$I$28&gt;=Rates!$F$14,'Claim Details'!$I$28&lt;=Rates!$F$15,'Claim Details'!$I$19="No"),Rates!$F$26,IF(AND(C223="B",'Claim Details'!$I$28&gt;=Rates!$H$14,'Claim Details'!$I$28&lt;=Rates!$H$15,'Claim Details'!$I$19="Yes"),Rates!$I$26,IF(AND(C223="B",'Claim Details'!$I$28&gt;=Rates!$H$14,'Claim Details'!$I$28&lt;=Rates!$H$15,'Claim Details'!$I$19="No"),Rates!$H$26,IF(AND(C223="B",'Claim Details'!$I$28&gt;=Rates!$J$14,'Claim Details'!$I$28&lt;=Rates!$J$15,'Claim Details'!$I$19="Yes"),Rates!$K$26,IF(AND(C223="B",'Claim Details'!$I$28&gt;=Rates!$J$14,'Claim Details'!$I$28&lt;=Rates!$J$15,'Claim Details'!$I$19="No"),Rates!$J$26,IF(AND(C223="C",'Claim Details'!$I$28&gt;=Rates!$D$14,'Claim Details'!$I$28&lt;=Rates!$D$15,'Claim Details'!$I$19="Yes"),Rates!$E$27,IF(AND(C223="C",'Claim Details'!$I$28&gt;=Rates!$D$14,'Claim Details'!$I$28&lt;=Rates!$D$15,'Claim Details'!$I$19="No"),Rates!$D$27,IF(AND(C223="C",'Claim Details'!$I$28&gt;=Rates!$F$14,'Claim Details'!$I$28&lt;=Rates!$F$15,'Claim Details'!$I$19="Yes"),Rates!$G$27,IF(AND(C223="C",'Claim Details'!$I$28&gt;=Rates!$F$14,'Claim Details'!$I$28&lt;=Rates!$F$15,'Claim Details'!$I$19="No"),Rates!$F$27,IF(AND(C223="C",'Claim Details'!$I$28&gt;=Rates!$H$14,'Claim Details'!$I$28&lt;=Rates!$H$15,'Claim Details'!$I$19="Yes"),Rates!$I$27,IF(AND(C223="C",'Claim Details'!$I$28&gt;=Rates!$H$14,'Claim Details'!$I$28&lt;=Rates!$H$15,'Claim Details'!$I$19="No"),Rates!$H$27,IF(AND(C223="C",'Claim Details'!$I$28&gt;=Rates!$J$14,'Claim Details'!$I$28&lt;=Rates!$J$15,'Claim Details'!$I$19="Yes"),Rates!$K$27,IF(AND(C223="C",'Claim Details'!$I$28&gt;=Rates!$J$14,'Claim Details'!$I$28&lt;=Rates!$J$15,'Claim Details'!$I$19="No"),Rates!$J$27,"£0.00"))))))))))))))))))))))))</f>
        <v>£0.00</v>
      </c>
      <c r="AZ223" s="189" t="str">
        <f>IF(AND(C223="A",'Claim Details'!$I$28&gt;=Rates!$D$14,'Claim Details'!$I$28&lt;=Rates!$D$15,'Claim Details'!$I$19="Yes"),Rates!$E$20,IF(AND(C223="A",'Claim Details'!$I$28&gt;=Rates!$D$14,'Claim Details'!$I$28&lt;=Rates!$D$15,'Claim Details'!$I$19="No"),Rates!$D$20,IF(AND(C223="A",'Claim Details'!$I$28&gt;=Rates!$F$14,'Claim Details'!$I$28&lt;=Rates!$F$15,'Claim Details'!$I$19="Yes"),Rates!$G$20,IF(AND(C223="A",'Claim Details'!$I$28&gt;=Rates!$F$14,'Claim Details'!$I$28&lt;=Rates!$F$15,'Claim Details'!$I$19="No"),Rates!$F$20,IF(AND(C223="A",'Claim Details'!$I$28&gt;=Rates!$H$14,'Claim Details'!$I$28&lt;=Rates!$H$15,'Claim Details'!$I$19="Yes"),Rates!$I$20,IF(AND(C223="A",'Claim Details'!$I$28&gt;=Rates!$H$14,'Claim Details'!$I$28&lt;=Rates!$H$15,'Claim Details'!$I$19="No"),Rates!$H$20,IF(AND(C223="A",'Claim Details'!$I$28&gt;=Rates!$J$14,'Claim Details'!$I$28&lt;=Rates!$J$15,'Claim Details'!$I$19="Yes"),Rates!$K$20,IF(AND(C223="A",'Claim Details'!$I$28&gt;=Rates!$J$14,'Claim Details'!$I$28&lt;=Rates!$J$15,'Claim Details'!$I$19="No"),Rates!$J$20,IF(AND(C223="B",'Claim Details'!$I$28&gt;=Rates!$D$14,'Claim Details'!$I$28&lt;=Rates!$D$15,'Claim Details'!$I$19="Yes"),Rates!$E$21,IF(AND(C223="B",'Claim Details'!$I$28&gt;=Rates!$D$14,'Claim Details'!$I$28&lt;=Rates!$D$15,'Claim Details'!$I$19="No"),Rates!$D$21,IF(AND(C223="B",'Claim Details'!$I$28&gt;=Rates!$F$14,'Claim Details'!$I$28&lt;=Rates!$F$15,'Claim Details'!$I$19="Yes"),Rates!$G$21,IF(AND(C223="B",'Claim Details'!$I$28&gt;=Rates!$F$14,'Claim Details'!$I$28&lt;=Rates!$F$15,'Claim Details'!$I$19="No"),Rates!$F$21,IF(AND(C223="B",'Claim Details'!$I$28&gt;=Rates!$H$14,'Claim Details'!$I$28&lt;=Rates!$H$15,'Claim Details'!$I$19="Yes"),Rates!$I$21,IF(AND(C223="B",'Claim Details'!$I$28&gt;=Rates!$H$14,'Claim Details'!$I$28&lt;=Rates!$H$15,'Claim Details'!$I$19="No"),Rates!$H$21,IF(AND(C223="B",'Claim Details'!$I$28&gt;=Rates!$J$14,'Claim Details'!$I$28&lt;=Rates!$J$15,'Claim Details'!$I$19="Yes"),Rates!$K$21,IF(AND(C223="B",'Claim Details'!$I$28&gt;=Rates!$J$14,'Claim Details'!$I$28&lt;=Rates!$J$15,'Claim Details'!$I$19="No"),Rates!$J$21,"£0.00"))))))))))))))))</f>
        <v>£0.00</v>
      </c>
      <c r="BA223" s="189" t="str">
        <f>IF(AND(C223="A",'Claim Details'!$I$28&gt;=Rates!$D$14,'Claim Details'!$I$28&lt;=Rates!$D$15,'Claim Details'!$I$19="Yes"),Rates!$E$22,IF(AND(C223="A",'Claim Details'!$I$28&gt;=Rates!$D$14,'Claim Details'!$I$28&lt;=Rates!$D$15,'Claim Details'!$I$19="No"),Rates!$D$22,IF(AND(C223="A",'Claim Details'!$I$28&gt;=Rates!$F$14,'Claim Details'!$I$28&lt;=Rates!$F$15,'Claim Details'!$I$19="Yes"),Rates!$G$22,IF(AND(C223="A",'Claim Details'!$I$28&gt;=Rates!$F$14,'Claim Details'!$I$28&lt;=Rates!$F$15,'Claim Details'!$I$19="No"),Rates!$F$22,IF(AND(C223="A",'Claim Details'!$I$28&gt;=Rates!$H$14,'Claim Details'!$I$28&lt;=Rates!$H$15,'Claim Details'!$I$19="Yes"),Rates!$I$22,IF(AND(C223="A",'Claim Details'!$I$28&gt;=Rates!$H$14,'Claim Details'!$I$28&lt;=Rates!$H$15,'Claim Details'!$I$19="No"),Rates!$H$22,IF(AND(C223="A",'Claim Details'!$I$28&gt;=Rates!$J$14,'Claim Details'!$I$28&lt;=Rates!$J$15,'Claim Details'!$I$19="Yes"),Rates!$K$22,IF(AND(C223="A",'Claim Details'!$I$28&gt;=Rates!$J$14,'Claim Details'!$I$28&lt;=Rates!$J$15,'Claim Details'!$I$19="No"),Rates!$J$22,IF(AND(C223="B",'Claim Details'!$I$28&gt;=Rates!$D$14,'Claim Details'!$I$28&lt;=Rates!$D$15,'Claim Details'!$I$19="Yes"),Rates!$E$23,IF(AND(C223="B",'Claim Details'!$I$28&gt;=Rates!$D$14,'Claim Details'!$I$28&lt;=Rates!$D$15,'Claim Details'!$I$19="No"),Rates!$D$23,IF(AND(C223="B",'Claim Details'!$I$28&gt;=Rates!$F$14,'Claim Details'!$I$28&lt;=Rates!$F$15,'Claim Details'!$I$19="Yes"),Rates!$G$23,IF(AND(C223="B",'Claim Details'!$I$28&gt;=Rates!$F$14,'Claim Details'!$I$28&lt;=Rates!$F$15,'Claim Details'!$I$19="No"),Rates!$F$23,IF(AND(C223="B",'Claim Details'!$I$28&gt;=Rates!$H$14,'Claim Details'!$I$28&lt;=Rates!$H$15,'Claim Details'!$I$19="Yes"),Rates!$I$23,IF(AND(C223="B",'Claim Details'!$I$28&gt;=Rates!$H$14,'Claim Details'!$I$28&lt;=Rates!$H$15,'Claim Details'!$I$19="No"),Rates!$H$23,IF(AND(C223="B",'Claim Details'!$I$28&gt;=Rates!$J$14,'Claim Details'!$I$28&lt;=Rates!$J$15,'Claim Details'!$I$19="Yes"),Rates!$K$23,IF(AND(C223="B",'Claim Details'!$I$28&gt;=Rates!$J$14,'Claim Details'!$I$28&lt;=Rates!$J$15,'Claim Details'!$I$19="No"),Rates!$J$23,IF(AND(C223="C",'Claim Details'!$I$28&gt;=Rates!$D$14,'Claim Details'!$I$28&lt;=Rates!$D$15,'Claim Details'!$I$19="Yes"),Rates!$E$24,IF(AND(C223="C",'Claim Details'!$I$28&gt;=Rates!$D$14,'Claim Details'!$I$28&lt;=Rates!$D$15,'Claim Details'!$I$19="No"),Rates!$D$24,IF(AND(C223="C",'Claim Details'!$I$28&gt;=Rates!$F$14,'Claim Details'!$I$28&lt;=Rates!$F$15,'Claim Details'!$I$19="Yes"),Rates!$G$24,IF(AND(C223="C",'Claim Details'!$I$28&gt;=Rates!$F$14,'Claim Details'!$I$28&lt;=Rates!$F$15,'Claim Details'!$I$19="No"),Rates!$F$24,IF(AND(C223="C",'Claim Details'!$I$28&gt;=Rates!$H$14,'Claim Details'!$I$28&lt;=Rates!$H$15,'Claim Details'!$I$19="Yes"),Rates!$I$24,IF(AND(C223="C",'Claim Details'!$I$28&gt;=Rates!$H$14,'Claim Details'!$I$28&lt;=Rates!$H$15,'Claim Details'!$I$19="No"),Rates!$H$24,IF(AND(C223="C",'Claim Details'!$I$28&gt;=Rates!$J$14,'Claim Details'!$I$28&lt;=Rates!$J$15,'Claim Details'!$I$19="Yes"),Rates!$K$24,IF(AND(C223="C",'Claim Details'!$I$28&gt;=Rates!$J$14,'Claim Details'!$I$28&lt;=Rates!$J$15,'Claim Details'!$I$19="No"),Rates!$J$24,"£0.00"))))))))))))))))))))))))</f>
        <v>£0.00</v>
      </c>
      <c r="BB223" s="189" t="str">
        <f t="shared" si="57"/>
        <v>£0.00</v>
      </c>
      <c r="BC223" s="1"/>
      <c r="BD223" s="189" t="str">
        <f>IF(AND(AE223="A",'Claim Details'!$I$28&gt;=Rates!$D$14,'Claim Details'!$I$28&lt;=Rates!$D$15,'Claim Details'!$I$19="Yes"),Rates!$J$17,IF(AND(AE223="A",'Claim Details'!$I$28&gt;=Rates!$D$14,'Claim Details'!$I$28&lt;=Rates!$D$15,'Claim Details'!$I$19="No"),Rates!$D$17,IF(AND(AE223="A",'Claim Details'!$I$28&gt;=Rates!$F$14,'Claim Details'!$I$28&lt;=Rates!$F$15,'Claim Details'!$I$19="Yes"),Rates!$G$17,IF(AND(AE223="A",'Claim Details'!$I$28&gt;=Rates!$F$14,'Claim Details'!$I$28&lt;=Rates!$F$15,'Claim Details'!$I$19="No"),Rates!$F$17,IF(AND(AE223="A",'Claim Details'!$I$28&gt;=Rates!$H$14,'Claim Details'!$I$28&lt;=Rates!$H$15,'Claim Details'!$I$19="Yes"),Rates!$I$17,IF(AND(AE223="A",'Claim Details'!$I$28&gt;=Rates!$H$14,'Claim Details'!$I$28&lt;=Rates!$H$15,'Claim Details'!$I$19="No"),Rates!$H$17,IF(AND(AE223="A",'Claim Details'!$I$28&gt;=Rates!$J$14,'Claim Details'!$I$28&lt;=Rates!$J$15,'Claim Details'!$I$19="Yes"),Rates!$K$17,IF(AND(AE223="A",'Claim Details'!$I$28&gt;=Rates!$J$14,'Claim Details'!$I$28&lt;=Rates!$J$15,'Claim Details'!$I$19="No"),Rates!$J$17,IF(AND(AE223="B",'Claim Details'!$I$28&gt;=Rates!$D$14,'Claim Details'!$I$28&lt;=Rates!$D$15,'Claim Details'!$I$19="Yes"),Rates!$E$18,IF(AND(AE223="B",'Claim Details'!$I$28&gt;=Rates!$D$14,'Claim Details'!$I$28&lt;=Rates!$D$15,'Claim Details'!$I$19="No"),Rates!$D$18,IF(AND(AE223="B",'Claim Details'!$I$28&gt;=Rates!$F$14,'Claim Details'!$I$28&lt;=Rates!$F$15,'Claim Details'!$I$19="Yes"),Rates!$G$18,IF(AND(AE223="B",'Claim Details'!$I$28&gt;=Rates!$F$14,'Claim Details'!$I$28&lt;=Rates!$F$15,'Claim Details'!$I$19="No"),Rates!$F$18,IF(AND(AE223="B",'Claim Details'!$I$28&gt;=Rates!$H$14,'Claim Details'!$I$28&lt;=Rates!$H$15,'Claim Details'!$I$19="Yes"),Rates!$I$18,IF(AND(AE223="B",'Claim Details'!$I$28&gt;=Rates!$H$14,'Claim Details'!$I$28&lt;=Rates!$H$15,'Claim Details'!$I$19="No"),Rates!$H$18,IF(AND(AE223="B",'Claim Details'!$I$28&gt;=Rates!$J$14,'Claim Details'!$I$28&lt;=Rates!$J$15,'Claim Details'!$I$19="Yes"),Rates!$K$18,IF(AND(AE223="B",'Claim Details'!$I$28&gt;=Rates!$J$14,'Claim Details'!$I$28&lt;=Rates!$J$15,'Claim Details'!$I$19="No"),Rates!$J$18,IF(AND(AE223="C",'Claim Details'!$I$28&gt;=Rates!$D$14,'Claim Details'!$I$28&lt;=Rates!$D$15,'Claim Details'!$I$19="Yes"),Rates!$E$19,IF(AND(AE223="C",'Claim Details'!$I$28&gt;=Rates!$D$14,'Claim Details'!$I$28&lt;=Rates!$D$15,'Claim Details'!$I$19="No"),Rates!$D$19,IF(AND(AE223="C",'Claim Details'!$I$28&gt;=Rates!$F$14,'Claim Details'!$I$28&lt;=Rates!$F$15,'Claim Details'!$I$19="Yes"),Rates!$G$19,IF(AND(AE223="C",'Claim Details'!$I$28&gt;=Rates!$F$14,'Claim Details'!$I$28&lt;=Rates!$F$15,'Claim Details'!$I$19="No"),Rates!$F$19,IF(AND(AE223="C",'Claim Details'!$I$28&gt;=Rates!$H$14,'Claim Details'!$I$28&lt;=Rates!$H$15,'Claim Details'!$I$19="Yes"),Rates!$I$19,IF(AND(AE223="C",'Claim Details'!$I$28&gt;=Rates!$H$14,'Claim Details'!$I$28&lt;=Rates!$H$15,'Claim Details'!$I$19="No"),Rates!$H$19,IF(AND(AE223="C",'Claim Details'!$I$28&gt;=Rates!$J$14,'Claim Details'!$I$28&lt;=Rates!$J$15,'Claim Details'!$I$19="Yes"),Rates!$K$19,IF(AND(AE223="C",'Claim Details'!$I$28&gt;=Rates!$J$14,'Claim Details'!$I$28&lt;=Rates!$J$15,'Claim Details'!$I$19="No"),Rates!$J$19,"£0.00"))))))))))))))))))))))))</f>
        <v>£0.00</v>
      </c>
      <c r="BE223" s="189" t="str">
        <f>IF(AND(AE223="A",'Claim Details'!$I$28&gt;=Rates!$D$14,'Claim Details'!$I$28&lt;=Rates!$D$15,'Claim Details'!$I$19="Yes"),Rates!$J$25,IF(AND(AE223="A",'Claim Details'!$I$28&gt;=Rates!$D$14,'Claim Details'!$I$28&lt;=Rates!$D$15,'Claim Details'!$I$19="No"),Rates!$D$25,IF(AND(AE223="A",'Claim Details'!$I$28&gt;=Rates!$F$14,'Claim Details'!$I$28&lt;=Rates!$F$15,'Claim Details'!$I$19="Yes"),Rates!$G$25,IF(AND(AE223="A",'Claim Details'!$I$28&gt;=Rates!$F$14,'Claim Details'!$I$28&lt;=Rates!$F$15,'Claim Details'!$I$19="No"),Rates!$F$25,IF(AND(AE223="A",'Claim Details'!$I$28&gt;=Rates!$H$14,'Claim Details'!$I$28&lt;=Rates!$H$15,'Claim Details'!$I$19="Yes"),Rates!$I$25,IF(AND(AE223="A",'Claim Details'!$I$28&gt;=Rates!$H$14,'Claim Details'!$I$28&lt;=Rates!$H$15,'Claim Details'!$I$19="No"),Rates!$H$25,IF(AND(AE223="A",'Claim Details'!$I$28&gt;=Rates!$J$14,'Claim Details'!$I$28&lt;=Rates!$J$15,'Claim Details'!$I$19="Yes"),Rates!$K$25,IF(AND(AE223="A",'Claim Details'!$I$28&gt;=Rates!$J$14,'Claim Details'!$I$28&lt;=Rates!$J$15,'Claim Details'!$I$19="No"),Rates!$J$25,IF(AND(AE223="B",'Claim Details'!$I$28&gt;=Rates!$D$14,'Claim Details'!$I$28&lt;=Rates!$D$15,'Claim Details'!$I$19="Yes"),Rates!$E$26,IF(AND(AE223="B",'Claim Details'!$I$28&gt;=Rates!$D$14,'Claim Details'!$I$28&lt;=Rates!$D$15,'Claim Details'!$I$19="No"),Rates!$D$26,IF(AND(AE223="B",'Claim Details'!$I$28&gt;=Rates!$F$14,'Claim Details'!$I$28&lt;=Rates!$F$15,'Claim Details'!$I$19="Yes"),Rates!$G$26,IF(AND(AE223="B",'Claim Details'!$I$28&gt;=Rates!$F$14,'Claim Details'!$I$28&lt;=Rates!$F$15,'Claim Details'!$I$19="No"),Rates!$F$26,IF(AND(AE223="B",'Claim Details'!$I$28&gt;=Rates!$H$14,'Claim Details'!$I$28&lt;=Rates!$H$15,'Claim Details'!$I$19="Yes"),Rates!$I$26,IF(AND(AE223="B",'Claim Details'!$I$28&gt;=Rates!$H$14,'Claim Details'!$I$28&lt;=Rates!$H$15,'Claim Details'!$I$19="No"),Rates!$H$26,IF(AND(AE223="B",'Claim Details'!$I$28&gt;=Rates!$J$14,'Claim Details'!$I$28&lt;=Rates!$J$15,'Claim Details'!$I$19="Yes"),Rates!$K$26,IF(AND(AE223="B",'Claim Details'!$I$28&gt;=Rates!$J$14,'Claim Details'!$I$28&lt;=Rates!$J$15,'Claim Details'!$I$19="No"),Rates!$J$26,IF(AND(AE223="C",'Claim Details'!$I$28&gt;=Rates!$D$14,'Claim Details'!$I$28&lt;=Rates!$D$15,'Claim Details'!$I$19="Yes"),Rates!$E$27,IF(AND(AE223="C",'Claim Details'!$I$28&gt;=Rates!$D$14,'Claim Details'!$I$28&lt;=Rates!$D$15,'Claim Details'!$I$19="No"),Rates!$D$27,IF(AND(AE223="C",'Claim Details'!$I$28&gt;=Rates!$F$14,'Claim Details'!$I$28&lt;=Rates!$F$15,'Claim Details'!$I$19="Yes"),Rates!$G$27,IF(AND(AE223="C",'Claim Details'!$I$28&gt;=Rates!$F$14,'Claim Details'!$I$28&lt;=Rates!$F$15,'Claim Details'!$I$19="No"),Rates!$F$27,IF(AND(AE223="C",'Claim Details'!$I$28&gt;=Rates!$H$14,'Claim Details'!$I$28&lt;=Rates!$H$15,'Claim Details'!$I$19="Yes"),Rates!$I$27,IF(AND(AE223="C",'Claim Details'!$I$28&gt;=Rates!$H$14,'Claim Details'!$I$28&lt;=Rates!$H$15,'Claim Details'!$I$19="No"),Rates!$H$27,IF(AND(AE223="C",'Claim Details'!$I$28&gt;=Rates!$J$14,'Claim Details'!$I$28&lt;=Rates!$J$15,'Claim Details'!$I$19="Yes"),Rates!$K$27,IF(AND(AE223="C",'Claim Details'!$I$28&gt;=Rates!$J$14,'Claim Details'!$I$28&lt;=Rates!$J$15,'Claim Details'!$I$19="No"),Rates!$J$27,"£0.00"))))))))))))))))))))))))</f>
        <v>£0.00</v>
      </c>
      <c r="BF223" s="189" t="str">
        <f>IF(AND(AE223="A",'Claim Details'!$I$28&gt;=Rates!$D$14,'Claim Details'!$I$28&lt;=Rates!$D$15,'Claim Details'!$I$19="Yes"),Rates!$E$20,IF(AND(AE223="A",'Claim Details'!$I$28&gt;=Rates!$D$14,'Claim Details'!$I$28&lt;=Rates!$D$15,'Claim Details'!$I$19="No"),Rates!$D$20,IF(AND(AE223="A",'Claim Details'!$I$28&gt;=Rates!$F$14,'Claim Details'!$I$28&lt;=Rates!$F$15,'Claim Details'!$I$19="Yes"),Rates!$G$20,IF(AND(AE223="A",'Claim Details'!$I$28&gt;=Rates!$F$14,'Claim Details'!$I$28&lt;=Rates!$F$15,'Claim Details'!$I$19="No"),Rates!$F$20,IF(AND(AE223="A",'Claim Details'!$I$28&gt;=Rates!$H$14,'Claim Details'!$I$28&lt;=Rates!$H$15,'Claim Details'!$I$19="Yes"),Rates!$I$20,IF(AND(AE223="A",'Claim Details'!$I$28&gt;=Rates!$H$14,'Claim Details'!$I$28&lt;=Rates!$H$15,'Claim Details'!$I$19="No"),Rates!$H$20,IF(AND(AE223="A",'Claim Details'!$I$28&gt;=Rates!$J$14,'Claim Details'!$I$28&lt;=Rates!$J$15,'Claim Details'!$I$19="Yes"),Rates!$K$20,IF(AND(AE223="A",'Claim Details'!$I$28&gt;=Rates!$J$14,'Claim Details'!$I$28&lt;=Rates!$J$15,'Claim Details'!$I$19="No"),Rates!$J$20,IF(AND(AE223="B",'Claim Details'!$I$28&gt;=Rates!$D$14,'Claim Details'!$I$28&lt;=Rates!$D$15,'Claim Details'!$I$19="Yes"),Rates!$E$21,IF(AND(AE223="B",'Claim Details'!$I$28&gt;=Rates!$D$14,'Claim Details'!$I$28&lt;=Rates!$D$15,'Claim Details'!$I$19="No"),Rates!$D$21,IF(AND(AE223="B",'Claim Details'!$I$28&gt;=Rates!$F$14,'Claim Details'!$I$28&lt;=Rates!$F$15,'Claim Details'!$I$19="Yes"),Rates!$G$21,IF(AND(AE223="B",'Claim Details'!$I$28&gt;=Rates!$F$14,'Claim Details'!$I$28&lt;=Rates!$F$15,'Claim Details'!$I$19="No"),Rates!$F$21,IF(AND(AE223="B",'Claim Details'!$I$28&gt;=Rates!$H$14,'Claim Details'!$I$28&lt;=Rates!$H$15,'Claim Details'!$I$19="Yes"),Rates!$I$21,IF(AND(AE223="B",'Claim Details'!$I$28&gt;=Rates!$H$14,'Claim Details'!$I$28&lt;=Rates!$H$15,'Claim Details'!$I$19="No"),Rates!$H$21,IF(AND(AE223="B",'Claim Details'!$I$28&gt;=Rates!$J$14,'Claim Details'!$I$28&lt;=Rates!$J$15,'Claim Details'!$I$19="Yes"),Rates!$K$21,IF(AND(AE223="B",'Claim Details'!$I$28&gt;=Rates!$J$14,'Claim Details'!$I$28&lt;=Rates!$J$15,'Claim Details'!$I$19="No"),Rates!$J$21,"£0.00"))))))))))))))))</f>
        <v>£0.00</v>
      </c>
      <c r="BG223" s="189" t="str">
        <f>IF(AND(AE223="A",'Claim Details'!$I$28&gt;=Rates!$D$14,'Claim Details'!$I$28&lt;=Rates!$D$15,'Claim Details'!$I$19="Yes"),Rates!$E$22,IF(AND(AE223="A",'Claim Details'!$I$28&gt;=Rates!$D$14,'Claim Details'!$I$28&lt;=Rates!$D$15,'Claim Details'!$I$19="No"),Rates!$D$22,IF(AND(AE223="A",'Claim Details'!$I$28&gt;=Rates!$F$14,'Claim Details'!$I$28&lt;=Rates!$F$15,'Claim Details'!$I$19="Yes"),Rates!$G$22,IF(AND(AE223="A",'Claim Details'!$I$28&gt;=Rates!$F$14,'Claim Details'!$I$28&lt;=Rates!$F$15,'Claim Details'!$I$19="No"),Rates!$F$22,IF(AND(AE223="A",'Claim Details'!$I$28&gt;=Rates!$H$14,'Claim Details'!$I$28&lt;=Rates!$H$15,'Claim Details'!$I$19="Yes"),Rates!$I$22,IF(AND(AE223="A",'Claim Details'!$I$28&gt;=Rates!$H$14,'Claim Details'!$I$28&lt;=Rates!$H$15,'Claim Details'!$I$19="No"),Rates!$H$22,IF(AND(AE223="A",'Claim Details'!$I$28&gt;=Rates!$J$14,'Claim Details'!$I$28&lt;=Rates!$J$15,'Claim Details'!$I$19="Yes"),Rates!$K$22,IF(AND(AE223="A",'Claim Details'!$I$28&gt;=Rates!$J$14,'Claim Details'!$I$28&lt;=Rates!$J$15,'Claim Details'!$I$19="No"),Rates!$J$22,IF(AND(AE223="B",'Claim Details'!$I$28&gt;=Rates!$D$14,'Claim Details'!$I$28&lt;=Rates!$D$15,'Claim Details'!$I$19="Yes"),Rates!$E$23,IF(AND(AE223="B",'Claim Details'!$I$28&gt;=Rates!$D$14,'Claim Details'!$I$28&lt;=Rates!$D$15,'Claim Details'!$I$19="No"),Rates!$D$23,IF(AND(AE223="B",'Claim Details'!$I$28&gt;=Rates!$F$14,'Claim Details'!$I$28&lt;=Rates!$F$15,'Claim Details'!$I$19="Yes"),Rates!$G$23,IF(AND(AE223="B",'Claim Details'!$I$28&gt;=Rates!$F$14,'Claim Details'!$I$28&lt;=Rates!$F$15,'Claim Details'!$I$19="No"),Rates!$F$23,IF(AND(AE223="B",'Claim Details'!$I$28&gt;=Rates!$H$14,'Claim Details'!$I$28&lt;=Rates!$H$15,'Claim Details'!$I$19="Yes"),Rates!$I$23,IF(AND(AE223="B",'Claim Details'!$I$28&gt;=Rates!$H$14,'Claim Details'!$I$28&lt;=Rates!$H$15,'Claim Details'!$I$19="No"),Rates!$H$23,IF(AND(AE223="B",'Claim Details'!$I$28&gt;=Rates!$J$14,'Claim Details'!$I$28&lt;=Rates!$J$15,'Claim Details'!$I$19="Yes"),Rates!$K$23,IF(AND(AE223="B",'Claim Details'!$I$28&gt;=Rates!$J$14,'Claim Details'!$I$28&lt;=Rates!$J$15,'Claim Details'!$I$19="No"),Rates!$J$23,IF(AND(AE223="C",'Claim Details'!$I$28&gt;=Rates!$D$14,'Claim Details'!$I$28&lt;=Rates!$D$15,'Claim Details'!$I$19="Yes"),Rates!$E$24,IF(AND(AE223="C",'Claim Details'!$I$28&gt;=Rates!$D$14,'Claim Details'!$I$28&lt;=Rates!$D$15,'Claim Details'!$I$19="No"),Rates!$D$24,IF(AND(AE223="C",'Claim Details'!$I$28&gt;=Rates!$F$14,'Claim Details'!$I$28&lt;=Rates!$F$15,'Claim Details'!$I$19="Yes"),Rates!$G$24,IF(AND(AE223="C",'Claim Details'!$I$28&gt;=Rates!$F$14,'Claim Details'!$I$28&lt;=Rates!$F$15,'Claim Details'!$I$19="No"),Rates!$F$24,IF(AND(AE223="C",'Claim Details'!$I$28&gt;=Rates!$H$14,'Claim Details'!$I$28&lt;=Rates!$H$15,'Claim Details'!$I$19="Yes"),Rates!$I$24,IF(AND(AE223="C",'Claim Details'!$I$28&gt;=Rates!$H$14,'Claim Details'!$I$28&lt;=Rates!$H$15,'Claim Details'!$I$19="No"),Rates!$H$24,IF(AND(AE223="C",'Claim Details'!$I$28&gt;=Rates!$J$14,'Claim Details'!$I$28&lt;=Rates!$J$15,'Claim Details'!$I$19="Yes"),Rates!$K$24,IF(AND(AE223="C",'Claim Details'!$I$28&gt;=Rates!$J$14,'Claim Details'!$I$28&lt;=Rates!$J$15,'Claim Details'!$I$19="No"),Rates!$J$24,"£0.00"))))))))))))))))))))))))</f>
        <v>£0.00</v>
      </c>
      <c r="BH223" s="189" t="str">
        <f t="shared" si="58"/>
        <v>£0.00</v>
      </c>
      <c r="BI223" s="189">
        <f t="shared" si="59"/>
        <v>0</v>
      </c>
      <c r="BO223" s="202" t="str">
        <f>IF(H223="","£0.00",IF(AP223="4","£0.00",IF(AP223="5","£0.00",IF(AP223="1","£0.00",((AQ223*H223)*'Claim Details'!$F$111)/100))))</f>
        <v>£0.00</v>
      </c>
      <c r="BP223" s="202" t="str">
        <f>IF(T223="","£0.00",IF(AP223="4","£0.00",IF(AP223="5","£0.00",IF(AP223="1","£0.00",((AR223*T223)*'Claim Details'!$N$111)/100))))</f>
        <v>£0.00</v>
      </c>
      <c r="BQ223" s="202" t="str">
        <f>IF(AI223="","£0.00",IF(AP223="4","£0.00",IF(AP223="5","£0.00",IF(AP223="1","£0.00",((BI223*AI223)*'Claim Details'!$W$111)/100))))</f>
        <v>£0.00</v>
      </c>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row>
    <row r="224" spans="1:97" ht="15">
      <c r="A224" s="145"/>
      <c r="B224" s="91"/>
      <c r="C224" s="96"/>
      <c r="D224" s="97"/>
      <c r="E224" s="98"/>
      <c r="F224" s="89"/>
      <c r="G224" s="99"/>
      <c r="H224" s="100"/>
      <c r="I224" s="221" t="str">
        <f t="shared" si="49"/>
        <v>£0.00</v>
      </c>
      <c r="J224" s="101"/>
      <c r="K224" s="100"/>
      <c r="L224" s="221" t="str">
        <f t="shared" si="50"/>
        <v>£0.00</v>
      </c>
      <c r="M224" s="101"/>
      <c r="N224" s="102"/>
      <c r="O224" s="145"/>
      <c r="P224" s="77"/>
      <c r="Q224" s="87"/>
      <c r="R224" s="87"/>
      <c r="S224" s="87"/>
      <c r="T224" s="149" t="str">
        <f t="shared" si="51"/>
        <v/>
      </c>
      <c r="U224" s="87" t="str">
        <f t="shared" si="60"/>
        <v/>
      </c>
      <c r="V224" s="87"/>
      <c r="W224" s="53" t="str">
        <f t="shared" si="52"/>
        <v>£0.00</v>
      </c>
      <c r="X224" s="53"/>
      <c r="Y224" s="87"/>
      <c r="Z224" s="78"/>
      <c r="AA224" s="79"/>
      <c r="AB224" s="160"/>
      <c r="AC224" s="98"/>
      <c r="AD224" s="225"/>
      <c r="AE224" s="235" t="str">
        <f t="shared" si="53"/>
        <v/>
      </c>
      <c r="AF224" s="87" t="str">
        <f t="shared" si="54"/>
        <v/>
      </c>
      <c r="AG224" s="53"/>
      <c r="AH224" s="224"/>
      <c r="AI224" s="226" t="str">
        <f t="shared" si="46"/>
        <v/>
      </c>
      <c r="AJ224" s="236" t="str">
        <f t="shared" si="55"/>
        <v>£0.00</v>
      </c>
      <c r="AK224" s="31"/>
      <c r="AL224" s="1"/>
      <c r="AM224" s="1"/>
      <c r="AN224" s="1"/>
      <c r="AO224" s="1"/>
      <c r="AP224" s="1" t="str">
        <f t="shared" si="47"/>
        <v/>
      </c>
      <c r="AQ224" s="27">
        <f t="shared" si="48"/>
        <v>0</v>
      </c>
      <c r="AR224" s="189">
        <f t="shared" si="56"/>
        <v>0</v>
      </c>
      <c r="AS224" s="190" t="str">
        <f>IF(AND(C224="A",'Claim Details'!$E$28&gt;=Rates!$D$14,'Claim Details'!$E$28&lt;=Rates!$D$15,'Claim Details'!$E$19="Yes"),Rates!$E$17,IF(AND(C224="A",'Claim Details'!$E$28&gt;=Rates!$D$14,'Claim Details'!$E$28&lt;=Rates!$D$15,'Claim Details'!$E$19="No"),Rates!$D$17,IF(AND(C224="A",'Claim Details'!$E$28&gt;=Rates!$F$14,'Claim Details'!$E$28&lt;=Rates!$F$15,'Claim Details'!$E$19="Yes"),Rates!$G$17,IF(AND(C224="A",'Claim Details'!$E$28&gt;=Rates!$F$14,'Claim Details'!$E$28&lt;=Rates!$F$15,'Claim Details'!$E$19="No"),Rates!$F$17,IF(AND(C224="A",'Claim Details'!$E$28&gt;=Rates!$H$14,'Claim Details'!$E$28&lt;=Rates!$H$15,'Claim Details'!$E$19="Yes"),Rates!$I$17,IF(AND(C224="A",'Claim Details'!$E$28&gt;=Rates!$H$14,'Claim Details'!$E$28&lt;=Rates!$H$15,'Claim Details'!$E$19="No"),Rates!$H$17,IF(AND(C224="A",'Claim Details'!$E$28&gt;=Rates!$J$14,'Claim Details'!$E$28&lt;=Rates!$J$15,'Claim Details'!$E$19="Yes"),Rates!$K$17,IF(AND(C224="A",'Claim Details'!$E$28&gt;=Rates!$J$14,'Claim Details'!$E$28&lt;=Rates!$J$15,'Claim Details'!$E$19="No"),Rates!$J$17,IF(AND(C224="B",'Claim Details'!$E$28&gt;=Rates!$D$14,'Claim Details'!$E$28&lt;=Rates!$D$15,'Claim Details'!$E$19="Yes"),Rates!$E$18,IF(AND(C224="B",'Claim Details'!$E$28&gt;=Rates!$D$14,'Claim Details'!$E$28&lt;=Rates!$D$15,'Claim Details'!$E$19="No"),Rates!$D$18,IF(AND(C224="B",'Claim Details'!$E$28&gt;=Rates!$F$14,'Claim Details'!$E$28&lt;=Rates!$F$15,'Claim Details'!$E$19="Yes"),Rates!$G$18,IF(AND(C224="B",'Claim Details'!$E$28&gt;=Rates!$F$14,'Claim Details'!$E$28&lt;=Rates!$F$15,'Claim Details'!$E$19="No"),Rates!$F$18,IF(AND(C224="B",'Claim Details'!$E$28&gt;=Rates!$H$14,'Claim Details'!$E$28&lt;=Rates!$H$15,'Claim Details'!$E$19="Yes"),Rates!$I$18,IF(AND(C224="B",'Claim Details'!$E$28&gt;=Rates!$H$14,'Claim Details'!$E$28&lt;=Rates!$H$15,'Claim Details'!$E$19="No"),Rates!$H$18,IF(AND(C224="B",'Claim Details'!$E$28&gt;=Rates!$J$14,'Claim Details'!$E$28&lt;=Rates!$J$15,'Claim Details'!$E$19="Yes"),Rates!$K$18,IF(AND(C224="B",'Claim Details'!$E$28&gt;=Rates!$J$14,'Claim Details'!$E$28&lt;=Rates!$J$15,'Claim Details'!$E$19="No"),Rates!$J$18,IF(AND(C224="C",'Claim Details'!$E$28&gt;=Rates!$D$14,'Claim Details'!$E$28&lt;=Rates!$D$15,'Claim Details'!$E$19="Yes"),Rates!$E$19,IF(AND(C224="C",'Claim Details'!$E$28&gt;=Rates!$D$14,'Claim Details'!$E$28&lt;=Rates!$D$15,'Claim Details'!$E$19="No"),Rates!$D$19,IF(AND(C224="C",'Claim Details'!$E$28&gt;=Rates!$F$14,'Claim Details'!$E$28&lt;=Rates!$F$15,'Claim Details'!$E$19="Yes"),Rates!$G$19,IF(AND(C224="C",'Claim Details'!$E$28&gt;=Rates!$F$14,'Claim Details'!$E$28&lt;=Rates!$F$15,'Claim Details'!$E$19="No"),Rates!$F$19,IF(AND(C224="C",'Claim Details'!$E$28&gt;=Rates!$H$14,'Claim Details'!$E$28&lt;=Rates!$H$15,'Claim Details'!$E$19="Yes"),Rates!$I$19,IF(AND(C224="C",'Claim Details'!$E$28&gt;=Rates!$H$14,'Claim Details'!$E$28&lt;=Rates!$H$15,'Claim Details'!$E$19="No"),Rates!$H$19,IF(AND(C224="C",'Claim Details'!$E$28&gt;=Rates!$J$14,'Claim Details'!$E$28&lt;=Rates!$J$15,'Claim Details'!$E$19="Yes"),Rates!$K$19,IF(AND(C224="C",'Claim Details'!$E$28&gt;=Rates!$J$14,'Claim Details'!$E$28&lt;=Rates!$J$15,'Claim Details'!$E$19="No"),Rates!$J$19,"£0.00"))))))))))))))))))))))))</f>
        <v>£0.00</v>
      </c>
      <c r="AT224" s="189" t="str">
        <f>IF(AND(C224="A",'Claim Details'!$E$28&gt;=Rates!$D$14,'Claim Details'!$E$28&lt;=Rates!$D$15,'Claim Details'!$E$19="Yes"),Rates!$E$25,IF(AND(C224="A",'Claim Details'!$E$28&gt;=Rates!$D$14,'Claim Details'!$E$28&lt;=Rates!$D$15,'Claim Details'!$E$19="No"),Rates!$D$25,IF(AND(C224="A",'Claim Details'!$E$28&gt;=Rates!$F$14,'Claim Details'!$E$28&lt;=Rates!$F$15,'Claim Details'!$E$19="Yes"),Rates!$G$25,IF(AND(C224="A",'Claim Details'!$E$28&gt;=Rates!$F$14,'Claim Details'!$E$28&lt;=Rates!$F$15,'Claim Details'!$E$19="No"),Rates!$F$25,IF(AND(C224="A",'Claim Details'!$E$28&gt;=Rates!$H$14,'Claim Details'!$E$28&lt;=Rates!$H$15,'Claim Details'!$E$19="Yes"),Rates!$I$25,IF(AND(C224="A",'Claim Details'!$E$28&gt;=Rates!$H$14,'Claim Details'!$E$28&lt;=Rates!$H$15,'Claim Details'!$E$19="No"),Rates!$H$25,IF(AND(C224="A",'Claim Details'!$E$28&gt;=Rates!$J$14,'Claim Details'!$E$28&lt;=Rates!$J$15,'Claim Details'!$E$19="Yes"),Rates!$K$25,IF(AND(C224="A",'Claim Details'!$E$28&gt;=Rates!$J$14,'Claim Details'!$E$28&lt;=Rates!$J$15,'Claim Details'!$E$19="No"),Rates!$J$25,IF(AND(C224="B",'Claim Details'!$E$28&gt;=Rates!$D$14,'Claim Details'!$E$28&lt;=Rates!$D$15,'Claim Details'!$E$19="Yes"),Rates!$E$26,IF(AND(C224="B",'Claim Details'!$E$28&gt;=Rates!$D$14,'Claim Details'!$E$28&lt;=Rates!$D$15,'Claim Details'!$E$19="No"),Rates!$D$26,IF(AND(C224="B",'Claim Details'!$E$28&gt;=Rates!$F$14,'Claim Details'!$E$28&lt;=Rates!$F$15,'Claim Details'!$E$19="Yes"),Rates!$G$26,IF(AND(C224="B",'Claim Details'!$E$28&gt;=Rates!$F$14,'Claim Details'!$E$28&lt;=Rates!$F$15,'Claim Details'!$E$19="No"),Rates!$F$26,IF(AND(C224="B",'Claim Details'!$E$28&gt;=Rates!$H$14,'Claim Details'!$E$28&lt;=Rates!$H$15,'Claim Details'!$E$19="Yes"),Rates!$I$26,IF(AND(C224="B",'Claim Details'!$E$28&gt;=Rates!$H$14,'Claim Details'!$E$28&lt;=Rates!$H$15,'Claim Details'!$E$19="No"),Rates!$H$26,IF(AND(C224="B",'Claim Details'!$E$28&gt;=Rates!$J$14,'Claim Details'!$E$28&lt;=Rates!$J$15,'Claim Details'!$E$19="Yes"),Rates!$K$26,IF(AND(C224="B",'Claim Details'!$E$28&gt;=Rates!$J$14,'Claim Details'!$E$28&lt;=Rates!$J$15,'Claim Details'!$E$19="No"),Rates!$J$26,IF(AND(C224="C",'Claim Details'!$E$28&gt;=Rates!$D$14,'Claim Details'!$E$28&lt;=Rates!$D$15,'Claim Details'!$E$19="Yes"),Rates!$E$27,IF(AND(C224="C",'Claim Details'!$E$28&gt;=Rates!$D$14,'Claim Details'!$E$28&lt;=Rates!$D$15,'Claim Details'!$E$19="No"),Rates!$D$27,IF(AND(C224="C",'Claim Details'!$E$28&gt;=Rates!$F$14,'Claim Details'!$E$28&lt;=Rates!$F$15,'Claim Details'!$E$19="Yes"),Rates!$G$27,IF(AND(C224="C",'Claim Details'!$E$28&gt;=Rates!$F$14,'Claim Details'!$E$28&lt;=Rates!$F$15,'Claim Details'!$E$19="No"),Rates!$F$27,IF(AND(C224="C",'Claim Details'!$E$28&gt;=Rates!$H$14,'Claim Details'!$E$28&lt;=Rates!$H$15,'Claim Details'!$E$19="Yes"),Rates!$I$27,IF(AND(C224="C",'Claim Details'!$E$28&gt;=Rates!$H$14,'Claim Details'!$E$28&lt;=Rates!$H$15,'Claim Details'!$E$19="No"),Rates!$H$27,IF(AND(C224="C",'Claim Details'!$E$28&gt;=Rates!$J$14,'Claim Details'!$E$28&lt;=Rates!$J$15,'Claim Details'!$E$19="Yes"),Rates!$K$27,IF(AND(C224="C",'Claim Details'!$E$28&gt;=Rates!$J$14,'Claim Details'!$E$28&lt;=Rates!$J$15,'Claim Details'!$E$19="No"),Rates!$J$27,"£0.00"))))))))))))))))))))))))</f>
        <v>£0.00</v>
      </c>
      <c r="AU224" s="191" t="str">
        <f>IF(AND(C224="A",'Claim Details'!$E$28&gt;=Rates!$D$14,'Claim Details'!$E$28&lt;=Rates!$D$15,'Claim Details'!$E$19="Yes"),Rates!$E$20,IF(AND(C224="A",'Claim Details'!$E$28&gt;=Rates!$D$14,'Claim Details'!$E$28&lt;=Rates!$D$15,'Claim Details'!$E$19="No"),Rates!$D$20,IF(AND(C224="A",'Claim Details'!$E$28&gt;=Rates!$F$14,'Claim Details'!$E$28&lt;=Rates!$F$15,'Claim Details'!$E$19="Yes"),Rates!$G$20,IF(AND(C224="A",'Claim Details'!$E$28&gt;=Rates!$F$14,'Claim Details'!$E$28&lt;=Rates!$F$15,'Claim Details'!$E$19="No"),Rates!$F$20,IF(AND(C224="A",'Claim Details'!$E$28&gt;=Rates!$H$14,'Claim Details'!$E$28&lt;=Rates!$H$15,'Claim Details'!$E$19="Yes"),Rates!$I$20,IF(AND(C224="A",'Claim Details'!$E$28&gt;=Rates!$H$14,'Claim Details'!$E$28&lt;=Rates!$H$15,'Claim Details'!$E$19="No"),Rates!$H$20,IF(AND(C224="A",'Claim Details'!$E$28&gt;=Rates!$J$14,'Claim Details'!$E$28&lt;=Rates!$J$15,'Claim Details'!$E$19="Yes"),Rates!$K$20,IF(AND(C224="A",'Claim Details'!$E$28&gt;=Rates!$J$14,'Claim Details'!$E$28&lt;=Rates!$J$15,'Claim Details'!$E$19="No"),Rates!$J$20,IF(AND(C224="B",'Claim Details'!$E$28&gt;=Rates!$D$14,'Claim Details'!$E$28&lt;=Rates!$D$15,'Claim Details'!$E$19="Yes"),Rates!$E$21,IF(AND(C224="B",'Claim Details'!$E$28&gt;=Rates!$D$14,'Claim Details'!$E$28&lt;=Rates!$D$15,'Claim Details'!$E$19="No"),Rates!$D$21,IF(AND(C224="B",'Claim Details'!$E$28&gt;=Rates!$F$14,'Claim Details'!$E$28&lt;=Rates!$F$15,'Claim Details'!$E$19="Yes"),Rates!$G$21,IF(AND(C224="B",'Claim Details'!$E$28&gt;=Rates!$F$14,'Claim Details'!$E$28&lt;=Rates!$F$15,'Claim Details'!$E$19="No"),Rates!$F$21,IF(AND(C224="B",'Claim Details'!$E$28&gt;=Rates!$H$14,'Claim Details'!$E$28&lt;=Rates!$H$15,'Claim Details'!$E$19="Yes"),Rates!$I$21,IF(AND(C224="B",'Claim Details'!$E$28&gt;=Rates!$H$14,'Claim Details'!$E$28&lt;=Rates!$H$15,'Claim Details'!$E$19="No"),Rates!$H$21,IF(AND(C224="B",'Claim Details'!$E$28&gt;=Rates!$J$14,'Claim Details'!$E$28&lt;=Rates!$J$15,'Claim Details'!$E$19="Yes"),Rates!$K$21,IF(AND(C224="B",'Claim Details'!$E$28&gt;=Rates!$J$14,'Claim Details'!$E$28&lt;=Rates!$J$15,'Claim Details'!$E$19="No"),Rates!$J$21,"£0.00"))))))))))))))))</f>
        <v>£0.00</v>
      </c>
      <c r="AV224" s="191" t="str">
        <f>IF(AND(C224="A",'Claim Details'!$E$28&gt;=Rates!$D$14,'Claim Details'!$E$28&lt;=Rates!$D$15,'Claim Details'!$E$19="Yes"),Rates!$E$22,IF(AND(C224="A",'Claim Details'!$E$28&gt;=Rates!$D$14,'Claim Details'!$E$28&lt;=Rates!$D$15,'Claim Details'!$E$19="No"),Rates!$D$22,IF(AND(C224="A",'Claim Details'!$E$28&gt;=Rates!$F$14,'Claim Details'!$E$28&lt;=Rates!$F$15,'Claim Details'!$E$19="Yes"),Rates!$G$22,IF(AND(C224="A",'Claim Details'!$E$28&gt;=Rates!$F$14,'Claim Details'!$E$28&lt;=Rates!$F$15,'Claim Details'!$E$19="No"),Rates!$F$22,IF(AND(C224="A",'Claim Details'!$E$28&gt;=Rates!$H$14,'Claim Details'!$E$28&lt;=Rates!$H$15,'Claim Details'!$E$19="Yes"),Rates!$I$22,IF(AND(C224="A",'Claim Details'!$E$28&gt;=Rates!$H$14,'Claim Details'!$E$28&lt;=Rates!$H$15,'Claim Details'!$E$19="No"),Rates!$H$22,IF(AND(C224="A",'Claim Details'!$E$28&gt;=Rates!$J$14,'Claim Details'!$E$28&lt;=Rates!$J$15,'Claim Details'!$E$19="Yes"),Rates!$K$22,IF(AND(C224="A",'Claim Details'!$E$28&gt;=Rates!$J$14,'Claim Details'!$E$28&lt;=Rates!$J$15,'Claim Details'!$E$19="No"),Rates!$J$22,IF(AND(C224="B",'Claim Details'!$E$28&gt;=Rates!$D$14,'Claim Details'!$E$28&lt;=Rates!$D$15,'Claim Details'!$E$19="Yes"),Rates!$E$23,IF(AND(C224="B",'Claim Details'!$E$28&gt;=Rates!$D$14,'Claim Details'!$E$28&lt;=Rates!$D$15,'Claim Details'!$E$19="No"),Rates!$D$23,IF(AND(C224="B",'Claim Details'!$E$28&gt;=Rates!$F$14,'Claim Details'!$E$28&lt;=Rates!$F$15,'Claim Details'!$E$19="Yes"),Rates!$G$23,IF(AND(C224="B",'Claim Details'!$E$28&gt;=Rates!$F$14,'Claim Details'!$E$28&lt;=Rates!$F$15,'Claim Details'!$E$19="No"),Rates!$F$23,IF(AND(C224="B",'Claim Details'!$E$28&gt;=Rates!$H$14,'Claim Details'!$E$28&lt;=Rates!$H$15,'Claim Details'!$E$19="Yes"),Rates!$I$23,IF(AND(C224="B",'Claim Details'!$E$28&gt;=Rates!$H$14,'Claim Details'!$E$28&lt;=Rates!$H$15,'Claim Details'!$E$19="No"),Rates!$H$23,IF(AND(C224="B",'Claim Details'!$E$28&gt;=Rates!$J$14,'Claim Details'!$E$28&lt;=Rates!$J$15,'Claim Details'!$E$19="Yes"),Rates!$K$23,IF(AND(C224="B",'Claim Details'!$E$28&gt;=Rates!$J$14,'Claim Details'!$E$28&lt;=Rates!$J$15,'Claim Details'!$E$19="No"),Rates!$J$23,IF(AND(C224="C",'Claim Details'!$E$28&gt;=Rates!$D$14,'Claim Details'!$E$28&lt;=Rates!$D$15,'Claim Details'!$E$19="Yes"),Rates!$E$24,IF(AND(C224="C",'Claim Details'!$E$28&gt;=Rates!$D$14,'Claim Details'!$E$28&lt;=Rates!$D$15,'Claim Details'!$E$19="No"),Rates!$D$24,IF(AND(C224="C",'Claim Details'!$E$28&gt;=Rates!$F$14,'Claim Details'!$E$28&lt;=Rates!$F$15,'Claim Details'!$E$19="Yes"),Rates!$G$24,IF(AND(C224="C",'Claim Details'!$E$28&gt;=Rates!$F$14,'Claim Details'!$E$28&lt;=Rates!$F$15,'Claim Details'!$E$19="No"),Rates!$F$24,IF(AND(C224="C",'Claim Details'!$E$28&gt;=Rates!$H$14,'Claim Details'!$E$28&lt;=Rates!$H$15,'Claim Details'!$E$19="Yes"),Rates!$I$24,IF(AND(C224="C",'Claim Details'!$E$28&gt;=Rates!$H$14,'Claim Details'!$E$28&lt;=Rates!$H$15,'Claim Details'!$E$19="No"),Rates!$H$24,IF(AND(C224="C",'Claim Details'!$E$28&gt;=Rates!$J$14,'Claim Details'!$E$28&lt;=Rates!$J$15,'Claim Details'!$E$19="Yes"),Rates!$K$24,IF(AND(C224="C",'Claim Details'!$E$28&gt;=Rates!$J$14,'Claim Details'!$E$28&lt;=Rates!$J$15,'Claim Details'!$E$19="No"),Rates!$J$24,"£0.00"))))))))))))))))))))))))</f>
        <v>£0.00</v>
      </c>
      <c r="AW224" s="1"/>
      <c r="AX224" s="189" t="str">
        <f>IF(AND(U224="A",'Claim Details'!$I$28&gt;=Rates!$D$14,'Claim Details'!$I$28&lt;=Rates!$D$15,'Claim Details'!$I$19="Yes"),Rates!$J$17,IF(AND(U224="A",'Claim Details'!$I$28&gt;=Rates!$D$14,'Claim Details'!$I$28&lt;=Rates!$D$15,'Claim Details'!$I$19="No"),Rates!$D$17,IF(AND(U224="A",'Claim Details'!$I$28&gt;=Rates!$F$14,'Claim Details'!$I$28&lt;=Rates!$F$15,'Claim Details'!$I$19="Yes"),Rates!$G$17,IF(AND(U224="A",'Claim Details'!$I$28&gt;=Rates!$F$14,'Claim Details'!$I$28&lt;=Rates!$F$15,'Claim Details'!$I$19="No"),Rates!$F$17,IF(AND(U224="A",'Claim Details'!$I$28&gt;=Rates!$H$14,'Claim Details'!$I$28&lt;=Rates!$H$15,'Claim Details'!$I$19="Yes"),Rates!$I$17,IF(AND(U224="A",'Claim Details'!$I$28&gt;=Rates!$H$14,'Claim Details'!$I$28&lt;=Rates!$H$15,'Claim Details'!$I$19="No"),Rates!$H$17,IF(AND(U224="A",'Claim Details'!$I$28&gt;=Rates!$J$14,'Claim Details'!$I$28&lt;=Rates!$J$15,'Claim Details'!$I$19="Yes"),Rates!$K$17,IF(AND(U224="A",'Claim Details'!$I$28&gt;=Rates!$J$14,'Claim Details'!$I$28&lt;=Rates!$J$15,'Claim Details'!$I$19="No"),Rates!$J$17,IF(AND(U224="B",'Claim Details'!$I$28&gt;=Rates!$D$14,'Claim Details'!$I$28&lt;=Rates!$D$15,'Claim Details'!$I$19="Yes"),Rates!$E$18,IF(AND(U224="B",'Claim Details'!$I$28&gt;=Rates!$D$14,'Claim Details'!$I$28&lt;=Rates!$D$15,'Claim Details'!$I$19="No"),Rates!$D$18,IF(AND(U224="B",'Claim Details'!$I$28&gt;=Rates!$F$14,'Claim Details'!$I$28&lt;=Rates!$F$15,'Claim Details'!$I$19="Yes"),Rates!$G$18,IF(AND(U224="B",'Claim Details'!$I$28&gt;=Rates!$F$14,'Claim Details'!$I$28&lt;=Rates!$F$15,'Claim Details'!$I$19="No"),Rates!$F$18,IF(AND(U224="B",'Claim Details'!$I$28&gt;=Rates!$H$14,'Claim Details'!$I$28&lt;=Rates!$H$15,'Claim Details'!$I$19="Yes"),Rates!$I$18,IF(AND(U224="B",'Claim Details'!$I$28&gt;=Rates!$H$14,'Claim Details'!$I$28&lt;=Rates!$H$15,'Claim Details'!$I$19="No"),Rates!$H$18,IF(AND(U224="B",'Claim Details'!$I$28&gt;=Rates!$J$14,'Claim Details'!$I$28&lt;=Rates!$J$15,'Claim Details'!$I$19="Yes"),Rates!$K$18,IF(AND(U224="B",'Claim Details'!$I$28&gt;=Rates!$J$14,'Claim Details'!$I$28&lt;=Rates!$J$15,'Claim Details'!$I$19="No"),Rates!$J$18,IF(AND(U224="C",'Claim Details'!$I$28&gt;=Rates!$D$14,'Claim Details'!$I$28&lt;=Rates!$D$15,'Claim Details'!$I$19="Yes"),Rates!$E$19,IF(AND(U224="C",'Claim Details'!$I$28&gt;=Rates!$D$14,'Claim Details'!$I$28&lt;=Rates!$D$15,'Claim Details'!$I$19="No"),Rates!$D$19,IF(AND(U224="C",'Claim Details'!$I$28&gt;=Rates!$F$14,'Claim Details'!$I$28&lt;=Rates!$F$15,'Claim Details'!$I$19="Yes"),Rates!$G$19,IF(AND(U224="C",'Claim Details'!$I$28&gt;=Rates!$F$14,'Claim Details'!$I$28&lt;=Rates!$F$15,'Claim Details'!$I$19="No"),Rates!$F$19,IF(AND(U224="C",'Claim Details'!$I$28&gt;=Rates!$H$14,'Claim Details'!$I$28&lt;=Rates!$H$15,'Claim Details'!$I$19="Yes"),Rates!$I$19,IF(AND(U224="C",'Claim Details'!$I$28&gt;=Rates!$H$14,'Claim Details'!$I$28&lt;=Rates!$H$15,'Claim Details'!$I$19="No"),Rates!$H$19,IF(AND(U224="C",'Claim Details'!$I$28&gt;=Rates!$J$14,'Claim Details'!$I$28&lt;=Rates!$J$15,'Claim Details'!$I$19="Yes"),Rates!$K$19,IF(AND(U224="C",'Claim Details'!$I$28&gt;=Rates!$J$14,'Claim Details'!$I$28&lt;=Rates!$J$15,'Claim Details'!$I$19="No"),Rates!$J$19,"£0.00"))))))))))))))))))))))))</f>
        <v>£0.00</v>
      </c>
      <c r="AY224" s="189" t="str">
        <f>IF(AND(C224="A",'Claim Details'!$I$28&gt;=Rates!$D$14,'Claim Details'!$I$28&lt;=Rates!$D$15,'Claim Details'!$I$19="Yes"),Rates!$J$25,IF(AND(C224="A",'Claim Details'!$I$28&gt;=Rates!$D$14,'Claim Details'!$I$28&lt;=Rates!$D$15,'Claim Details'!$I$19="No"),Rates!$D$25,IF(AND(C224="A",'Claim Details'!$I$28&gt;=Rates!$F$14,'Claim Details'!$I$28&lt;=Rates!$F$15,'Claim Details'!$I$19="Yes"),Rates!$G$25,IF(AND(C224="A",'Claim Details'!$I$28&gt;=Rates!$F$14,'Claim Details'!$I$28&lt;=Rates!$F$15,'Claim Details'!$I$19="No"),Rates!$F$25,IF(AND(C224="A",'Claim Details'!$I$28&gt;=Rates!$H$14,'Claim Details'!$I$28&lt;=Rates!$H$15,'Claim Details'!$I$19="Yes"),Rates!$I$25,IF(AND(C224="A",'Claim Details'!$I$28&gt;=Rates!$H$14,'Claim Details'!$I$28&lt;=Rates!$H$15,'Claim Details'!$I$19="No"),Rates!$H$25,IF(AND(C224="A",'Claim Details'!$I$28&gt;=Rates!$J$14,'Claim Details'!$I$28&lt;=Rates!$J$15,'Claim Details'!$I$19="Yes"),Rates!$K$25,IF(AND(C224="A",'Claim Details'!$I$28&gt;=Rates!$J$14,'Claim Details'!$I$28&lt;=Rates!$J$15,'Claim Details'!$I$19="No"),Rates!$J$25,IF(AND(C224="B",'Claim Details'!$I$28&gt;=Rates!$D$14,'Claim Details'!$I$28&lt;=Rates!$D$15,'Claim Details'!$I$19="Yes"),Rates!$E$26,IF(AND(C224="B",'Claim Details'!$I$28&gt;=Rates!$D$14,'Claim Details'!$I$28&lt;=Rates!$D$15,'Claim Details'!$I$19="No"),Rates!$D$26,IF(AND(C224="B",'Claim Details'!$I$28&gt;=Rates!$F$14,'Claim Details'!$I$28&lt;=Rates!$F$15,'Claim Details'!$I$19="Yes"),Rates!$G$26,IF(AND(C224="B",'Claim Details'!$I$28&gt;=Rates!$F$14,'Claim Details'!$I$28&lt;=Rates!$F$15,'Claim Details'!$I$19="No"),Rates!$F$26,IF(AND(C224="B",'Claim Details'!$I$28&gt;=Rates!$H$14,'Claim Details'!$I$28&lt;=Rates!$H$15,'Claim Details'!$I$19="Yes"),Rates!$I$26,IF(AND(C224="B",'Claim Details'!$I$28&gt;=Rates!$H$14,'Claim Details'!$I$28&lt;=Rates!$H$15,'Claim Details'!$I$19="No"),Rates!$H$26,IF(AND(C224="B",'Claim Details'!$I$28&gt;=Rates!$J$14,'Claim Details'!$I$28&lt;=Rates!$J$15,'Claim Details'!$I$19="Yes"),Rates!$K$26,IF(AND(C224="B",'Claim Details'!$I$28&gt;=Rates!$J$14,'Claim Details'!$I$28&lt;=Rates!$J$15,'Claim Details'!$I$19="No"),Rates!$J$26,IF(AND(C224="C",'Claim Details'!$I$28&gt;=Rates!$D$14,'Claim Details'!$I$28&lt;=Rates!$D$15,'Claim Details'!$I$19="Yes"),Rates!$E$27,IF(AND(C224="C",'Claim Details'!$I$28&gt;=Rates!$D$14,'Claim Details'!$I$28&lt;=Rates!$D$15,'Claim Details'!$I$19="No"),Rates!$D$27,IF(AND(C224="C",'Claim Details'!$I$28&gt;=Rates!$F$14,'Claim Details'!$I$28&lt;=Rates!$F$15,'Claim Details'!$I$19="Yes"),Rates!$G$27,IF(AND(C224="C",'Claim Details'!$I$28&gt;=Rates!$F$14,'Claim Details'!$I$28&lt;=Rates!$F$15,'Claim Details'!$I$19="No"),Rates!$F$27,IF(AND(C224="C",'Claim Details'!$I$28&gt;=Rates!$H$14,'Claim Details'!$I$28&lt;=Rates!$H$15,'Claim Details'!$I$19="Yes"),Rates!$I$27,IF(AND(C224="C",'Claim Details'!$I$28&gt;=Rates!$H$14,'Claim Details'!$I$28&lt;=Rates!$H$15,'Claim Details'!$I$19="No"),Rates!$H$27,IF(AND(C224="C",'Claim Details'!$I$28&gt;=Rates!$J$14,'Claim Details'!$I$28&lt;=Rates!$J$15,'Claim Details'!$I$19="Yes"),Rates!$K$27,IF(AND(C224="C",'Claim Details'!$I$28&gt;=Rates!$J$14,'Claim Details'!$I$28&lt;=Rates!$J$15,'Claim Details'!$I$19="No"),Rates!$J$27,"£0.00"))))))))))))))))))))))))</f>
        <v>£0.00</v>
      </c>
      <c r="AZ224" s="189" t="str">
        <f>IF(AND(C224="A",'Claim Details'!$I$28&gt;=Rates!$D$14,'Claim Details'!$I$28&lt;=Rates!$D$15,'Claim Details'!$I$19="Yes"),Rates!$E$20,IF(AND(C224="A",'Claim Details'!$I$28&gt;=Rates!$D$14,'Claim Details'!$I$28&lt;=Rates!$D$15,'Claim Details'!$I$19="No"),Rates!$D$20,IF(AND(C224="A",'Claim Details'!$I$28&gt;=Rates!$F$14,'Claim Details'!$I$28&lt;=Rates!$F$15,'Claim Details'!$I$19="Yes"),Rates!$G$20,IF(AND(C224="A",'Claim Details'!$I$28&gt;=Rates!$F$14,'Claim Details'!$I$28&lt;=Rates!$F$15,'Claim Details'!$I$19="No"),Rates!$F$20,IF(AND(C224="A",'Claim Details'!$I$28&gt;=Rates!$H$14,'Claim Details'!$I$28&lt;=Rates!$H$15,'Claim Details'!$I$19="Yes"),Rates!$I$20,IF(AND(C224="A",'Claim Details'!$I$28&gt;=Rates!$H$14,'Claim Details'!$I$28&lt;=Rates!$H$15,'Claim Details'!$I$19="No"),Rates!$H$20,IF(AND(C224="A",'Claim Details'!$I$28&gt;=Rates!$J$14,'Claim Details'!$I$28&lt;=Rates!$J$15,'Claim Details'!$I$19="Yes"),Rates!$K$20,IF(AND(C224="A",'Claim Details'!$I$28&gt;=Rates!$J$14,'Claim Details'!$I$28&lt;=Rates!$J$15,'Claim Details'!$I$19="No"),Rates!$J$20,IF(AND(C224="B",'Claim Details'!$I$28&gt;=Rates!$D$14,'Claim Details'!$I$28&lt;=Rates!$D$15,'Claim Details'!$I$19="Yes"),Rates!$E$21,IF(AND(C224="B",'Claim Details'!$I$28&gt;=Rates!$D$14,'Claim Details'!$I$28&lt;=Rates!$D$15,'Claim Details'!$I$19="No"),Rates!$D$21,IF(AND(C224="B",'Claim Details'!$I$28&gt;=Rates!$F$14,'Claim Details'!$I$28&lt;=Rates!$F$15,'Claim Details'!$I$19="Yes"),Rates!$G$21,IF(AND(C224="B",'Claim Details'!$I$28&gt;=Rates!$F$14,'Claim Details'!$I$28&lt;=Rates!$F$15,'Claim Details'!$I$19="No"),Rates!$F$21,IF(AND(C224="B",'Claim Details'!$I$28&gt;=Rates!$H$14,'Claim Details'!$I$28&lt;=Rates!$H$15,'Claim Details'!$I$19="Yes"),Rates!$I$21,IF(AND(C224="B",'Claim Details'!$I$28&gt;=Rates!$H$14,'Claim Details'!$I$28&lt;=Rates!$H$15,'Claim Details'!$I$19="No"),Rates!$H$21,IF(AND(C224="B",'Claim Details'!$I$28&gt;=Rates!$J$14,'Claim Details'!$I$28&lt;=Rates!$J$15,'Claim Details'!$I$19="Yes"),Rates!$K$21,IF(AND(C224="B",'Claim Details'!$I$28&gt;=Rates!$J$14,'Claim Details'!$I$28&lt;=Rates!$J$15,'Claim Details'!$I$19="No"),Rates!$J$21,"£0.00"))))))))))))))))</f>
        <v>£0.00</v>
      </c>
      <c r="BA224" s="189" t="str">
        <f>IF(AND(C224="A",'Claim Details'!$I$28&gt;=Rates!$D$14,'Claim Details'!$I$28&lt;=Rates!$D$15,'Claim Details'!$I$19="Yes"),Rates!$E$22,IF(AND(C224="A",'Claim Details'!$I$28&gt;=Rates!$D$14,'Claim Details'!$I$28&lt;=Rates!$D$15,'Claim Details'!$I$19="No"),Rates!$D$22,IF(AND(C224="A",'Claim Details'!$I$28&gt;=Rates!$F$14,'Claim Details'!$I$28&lt;=Rates!$F$15,'Claim Details'!$I$19="Yes"),Rates!$G$22,IF(AND(C224="A",'Claim Details'!$I$28&gt;=Rates!$F$14,'Claim Details'!$I$28&lt;=Rates!$F$15,'Claim Details'!$I$19="No"),Rates!$F$22,IF(AND(C224="A",'Claim Details'!$I$28&gt;=Rates!$H$14,'Claim Details'!$I$28&lt;=Rates!$H$15,'Claim Details'!$I$19="Yes"),Rates!$I$22,IF(AND(C224="A",'Claim Details'!$I$28&gt;=Rates!$H$14,'Claim Details'!$I$28&lt;=Rates!$H$15,'Claim Details'!$I$19="No"),Rates!$H$22,IF(AND(C224="A",'Claim Details'!$I$28&gt;=Rates!$J$14,'Claim Details'!$I$28&lt;=Rates!$J$15,'Claim Details'!$I$19="Yes"),Rates!$K$22,IF(AND(C224="A",'Claim Details'!$I$28&gt;=Rates!$J$14,'Claim Details'!$I$28&lt;=Rates!$J$15,'Claim Details'!$I$19="No"),Rates!$J$22,IF(AND(C224="B",'Claim Details'!$I$28&gt;=Rates!$D$14,'Claim Details'!$I$28&lt;=Rates!$D$15,'Claim Details'!$I$19="Yes"),Rates!$E$23,IF(AND(C224="B",'Claim Details'!$I$28&gt;=Rates!$D$14,'Claim Details'!$I$28&lt;=Rates!$D$15,'Claim Details'!$I$19="No"),Rates!$D$23,IF(AND(C224="B",'Claim Details'!$I$28&gt;=Rates!$F$14,'Claim Details'!$I$28&lt;=Rates!$F$15,'Claim Details'!$I$19="Yes"),Rates!$G$23,IF(AND(C224="B",'Claim Details'!$I$28&gt;=Rates!$F$14,'Claim Details'!$I$28&lt;=Rates!$F$15,'Claim Details'!$I$19="No"),Rates!$F$23,IF(AND(C224="B",'Claim Details'!$I$28&gt;=Rates!$H$14,'Claim Details'!$I$28&lt;=Rates!$H$15,'Claim Details'!$I$19="Yes"),Rates!$I$23,IF(AND(C224="B",'Claim Details'!$I$28&gt;=Rates!$H$14,'Claim Details'!$I$28&lt;=Rates!$H$15,'Claim Details'!$I$19="No"),Rates!$H$23,IF(AND(C224="B",'Claim Details'!$I$28&gt;=Rates!$J$14,'Claim Details'!$I$28&lt;=Rates!$J$15,'Claim Details'!$I$19="Yes"),Rates!$K$23,IF(AND(C224="B",'Claim Details'!$I$28&gt;=Rates!$J$14,'Claim Details'!$I$28&lt;=Rates!$J$15,'Claim Details'!$I$19="No"),Rates!$J$23,IF(AND(C224="C",'Claim Details'!$I$28&gt;=Rates!$D$14,'Claim Details'!$I$28&lt;=Rates!$D$15,'Claim Details'!$I$19="Yes"),Rates!$E$24,IF(AND(C224="C",'Claim Details'!$I$28&gt;=Rates!$D$14,'Claim Details'!$I$28&lt;=Rates!$D$15,'Claim Details'!$I$19="No"),Rates!$D$24,IF(AND(C224="C",'Claim Details'!$I$28&gt;=Rates!$F$14,'Claim Details'!$I$28&lt;=Rates!$F$15,'Claim Details'!$I$19="Yes"),Rates!$G$24,IF(AND(C224="C",'Claim Details'!$I$28&gt;=Rates!$F$14,'Claim Details'!$I$28&lt;=Rates!$F$15,'Claim Details'!$I$19="No"),Rates!$F$24,IF(AND(C224="C",'Claim Details'!$I$28&gt;=Rates!$H$14,'Claim Details'!$I$28&lt;=Rates!$H$15,'Claim Details'!$I$19="Yes"),Rates!$I$24,IF(AND(C224="C",'Claim Details'!$I$28&gt;=Rates!$H$14,'Claim Details'!$I$28&lt;=Rates!$H$15,'Claim Details'!$I$19="No"),Rates!$H$24,IF(AND(C224="C",'Claim Details'!$I$28&gt;=Rates!$J$14,'Claim Details'!$I$28&lt;=Rates!$J$15,'Claim Details'!$I$19="Yes"),Rates!$K$24,IF(AND(C224="C",'Claim Details'!$I$28&gt;=Rates!$J$14,'Claim Details'!$I$28&lt;=Rates!$J$15,'Claim Details'!$I$19="No"),Rates!$J$24,"£0.00"))))))))))))))))))))))))</f>
        <v>£0.00</v>
      </c>
      <c r="BB224" s="189" t="str">
        <f t="shared" si="57"/>
        <v>£0.00</v>
      </c>
      <c r="BC224" s="1"/>
      <c r="BD224" s="189" t="str">
        <f>IF(AND(AE224="A",'Claim Details'!$I$28&gt;=Rates!$D$14,'Claim Details'!$I$28&lt;=Rates!$D$15,'Claim Details'!$I$19="Yes"),Rates!$J$17,IF(AND(AE224="A",'Claim Details'!$I$28&gt;=Rates!$D$14,'Claim Details'!$I$28&lt;=Rates!$D$15,'Claim Details'!$I$19="No"),Rates!$D$17,IF(AND(AE224="A",'Claim Details'!$I$28&gt;=Rates!$F$14,'Claim Details'!$I$28&lt;=Rates!$F$15,'Claim Details'!$I$19="Yes"),Rates!$G$17,IF(AND(AE224="A",'Claim Details'!$I$28&gt;=Rates!$F$14,'Claim Details'!$I$28&lt;=Rates!$F$15,'Claim Details'!$I$19="No"),Rates!$F$17,IF(AND(AE224="A",'Claim Details'!$I$28&gt;=Rates!$H$14,'Claim Details'!$I$28&lt;=Rates!$H$15,'Claim Details'!$I$19="Yes"),Rates!$I$17,IF(AND(AE224="A",'Claim Details'!$I$28&gt;=Rates!$H$14,'Claim Details'!$I$28&lt;=Rates!$H$15,'Claim Details'!$I$19="No"),Rates!$H$17,IF(AND(AE224="A",'Claim Details'!$I$28&gt;=Rates!$J$14,'Claim Details'!$I$28&lt;=Rates!$J$15,'Claim Details'!$I$19="Yes"),Rates!$K$17,IF(AND(AE224="A",'Claim Details'!$I$28&gt;=Rates!$J$14,'Claim Details'!$I$28&lt;=Rates!$J$15,'Claim Details'!$I$19="No"),Rates!$J$17,IF(AND(AE224="B",'Claim Details'!$I$28&gt;=Rates!$D$14,'Claim Details'!$I$28&lt;=Rates!$D$15,'Claim Details'!$I$19="Yes"),Rates!$E$18,IF(AND(AE224="B",'Claim Details'!$I$28&gt;=Rates!$D$14,'Claim Details'!$I$28&lt;=Rates!$D$15,'Claim Details'!$I$19="No"),Rates!$D$18,IF(AND(AE224="B",'Claim Details'!$I$28&gt;=Rates!$F$14,'Claim Details'!$I$28&lt;=Rates!$F$15,'Claim Details'!$I$19="Yes"),Rates!$G$18,IF(AND(AE224="B",'Claim Details'!$I$28&gt;=Rates!$F$14,'Claim Details'!$I$28&lt;=Rates!$F$15,'Claim Details'!$I$19="No"),Rates!$F$18,IF(AND(AE224="B",'Claim Details'!$I$28&gt;=Rates!$H$14,'Claim Details'!$I$28&lt;=Rates!$H$15,'Claim Details'!$I$19="Yes"),Rates!$I$18,IF(AND(AE224="B",'Claim Details'!$I$28&gt;=Rates!$H$14,'Claim Details'!$I$28&lt;=Rates!$H$15,'Claim Details'!$I$19="No"),Rates!$H$18,IF(AND(AE224="B",'Claim Details'!$I$28&gt;=Rates!$J$14,'Claim Details'!$I$28&lt;=Rates!$J$15,'Claim Details'!$I$19="Yes"),Rates!$K$18,IF(AND(AE224="B",'Claim Details'!$I$28&gt;=Rates!$J$14,'Claim Details'!$I$28&lt;=Rates!$J$15,'Claim Details'!$I$19="No"),Rates!$J$18,IF(AND(AE224="C",'Claim Details'!$I$28&gt;=Rates!$D$14,'Claim Details'!$I$28&lt;=Rates!$D$15,'Claim Details'!$I$19="Yes"),Rates!$E$19,IF(AND(AE224="C",'Claim Details'!$I$28&gt;=Rates!$D$14,'Claim Details'!$I$28&lt;=Rates!$D$15,'Claim Details'!$I$19="No"),Rates!$D$19,IF(AND(AE224="C",'Claim Details'!$I$28&gt;=Rates!$F$14,'Claim Details'!$I$28&lt;=Rates!$F$15,'Claim Details'!$I$19="Yes"),Rates!$G$19,IF(AND(AE224="C",'Claim Details'!$I$28&gt;=Rates!$F$14,'Claim Details'!$I$28&lt;=Rates!$F$15,'Claim Details'!$I$19="No"),Rates!$F$19,IF(AND(AE224="C",'Claim Details'!$I$28&gt;=Rates!$H$14,'Claim Details'!$I$28&lt;=Rates!$H$15,'Claim Details'!$I$19="Yes"),Rates!$I$19,IF(AND(AE224="C",'Claim Details'!$I$28&gt;=Rates!$H$14,'Claim Details'!$I$28&lt;=Rates!$H$15,'Claim Details'!$I$19="No"),Rates!$H$19,IF(AND(AE224="C",'Claim Details'!$I$28&gt;=Rates!$J$14,'Claim Details'!$I$28&lt;=Rates!$J$15,'Claim Details'!$I$19="Yes"),Rates!$K$19,IF(AND(AE224="C",'Claim Details'!$I$28&gt;=Rates!$J$14,'Claim Details'!$I$28&lt;=Rates!$J$15,'Claim Details'!$I$19="No"),Rates!$J$19,"£0.00"))))))))))))))))))))))))</f>
        <v>£0.00</v>
      </c>
      <c r="BE224" s="189" t="str">
        <f>IF(AND(AE224="A",'Claim Details'!$I$28&gt;=Rates!$D$14,'Claim Details'!$I$28&lt;=Rates!$D$15,'Claim Details'!$I$19="Yes"),Rates!$J$25,IF(AND(AE224="A",'Claim Details'!$I$28&gt;=Rates!$D$14,'Claim Details'!$I$28&lt;=Rates!$D$15,'Claim Details'!$I$19="No"),Rates!$D$25,IF(AND(AE224="A",'Claim Details'!$I$28&gt;=Rates!$F$14,'Claim Details'!$I$28&lt;=Rates!$F$15,'Claim Details'!$I$19="Yes"),Rates!$G$25,IF(AND(AE224="A",'Claim Details'!$I$28&gt;=Rates!$F$14,'Claim Details'!$I$28&lt;=Rates!$F$15,'Claim Details'!$I$19="No"),Rates!$F$25,IF(AND(AE224="A",'Claim Details'!$I$28&gt;=Rates!$H$14,'Claim Details'!$I$28&lt;=Rates!$H$15,'Claim Details'!$I$19="Yes"),Rates!$I$25,IF(AND(AE224="A",'Claim Details'!$I$28&gt;=Rates!$H$14,'Claim Details'!$I$28&lt;=Rates!$H$15,'Claim Details'!$I$19="No"),Rates!$H$25,IF(AND(AE224="A",'Claim Details'!$I$28&gt;=Rates!$J$14,'Claim Details'!$I$28&lt;=Rates!$J$15,'Claim Details'!$I$19="Yes"),Rates!$K$25,IF(AND(AE224="A",'Claim Details'!$I$28&gt;=Rates!$J$14,'Claim Details'!$I$28&lt;=Rates!$J$15,'Claim Details'!$I$19="No"),Rates!$J$25,IF(AND(AE224="B",'Claim Details'!$I$28&gt;=Rates!$D$14,'Claim Details'!$I$28&lt;=Rates!$D$15,'Claim Details'!$I$19="Yes"),Rates!$E$26,IF(AND(AE224="B",'Claim Details'!$I$28&gt;=Rates!$D$14,'Claim Details'!$I$28&lt;=Rates!$D$15,'Claim Details'!$I$19="No"),Rates!$D$26,IF(AND(AE224="B",'Claim Details'!$I$28&gt;=Rates!$F$14,'Claim Details'!$I$28&lt;=Rates!$F$15,'Claim Details'!$I$19="Yes"),Rates!$G$26,IF(AND(AE224="B",'Claim Details'!$I$28&gt;=Rates!$F$14,'Claim Details'!$I$28&lt;=Rates!$F$15,'Claim Details'!$I$19="No"),Rates!$F$26,IF(AND(AE224="B",'Claim Details'!$I$28&gt;=Rates!$H$14,'Claim Details'!$I$28&lt;=Rates!$H$15,'Claim Details'!$I$19="Yes"),Rates!$I$26,IF(AND(AE224="B",'Claim Details'!$I$28&gt;=Rates!$H$14,'Claim Details'!$I$28&lt;=Rates!$H$15,'Claim Details'!$I$19="No"),Rates!$H$26,IF(AND(AE224="B",'Claim Details'!$I$28&gt;=Rates!$J$14,'Claim Details'!$I$28&lt;=Rates!$J$15,'Claim Details'!$I$19="Yes"),Rates!$K$26,IF(AND(AE224="B",'Claim Details'!$I$28&gt;=Rates!$J$14,'Claim Details'!$I$28&lt;=Rates!$J$15,'Claim Details'!$I$19="No"),Rates!$J$26,IF(AND(AE224="C",'Claim Details'!$I$28&gt;=Rates!$D$14,'Claim Details'!$I$28&lt;=Rates!$D$15,'Claim Details'!$I$19="Yes"),Rates!$E$27,IF(AND(AE224="C",'Claim Details'!$I$28&gt;=Rates!$D$14,'Claim Details'!$I$28&lt;=Rates!$D$15,'Claim Details'!$I$19="No"),Rates!$D$27,IF(AND(AE224="C",'Claim Details'!$I$28&gt;=Rates!$F$14,'Claim Details'!$I$28&lt;=Rates!$F$15,'Claim Details'!$I$19="Yes"),Rates!$G$27,IF(AND(AE224="C",'Claim Details'!$I$28&gt;=Rates!$F$14,'Claim Details'!$I$28&lt;=Rates!$F$15,'Claim Details'!$I$19="No"),Rates!$F$27,IF(AND(AE224="C",'Claim Details'!$I$28&gt;=Rates!$H$14,'Claim Details'!$I$28&lt;=Rates!$H$15,'Claim Details'!$I$19="Yes"),Rates!$I$27,IF(AND(AE224="C",'Claim Details'!$I$28&gt;=Rates!$H$14,'Claim Details'!$I$28&lt;=Rates!$H$15,'Claim Details'!$I$19="No"),Rates!$H$27,IF(AND(AE224="C",'Claim Details'!$I$28&gt;=Rates!$J$14,'Claim Details'!$I$28&lt;=Rates!$J$15,'Claim Details'!$I$19="Yes"),Rates!$K$27,IF(AND(AE224="C",'Claim Details'!$I$28&gt;=Rates!$J$14,'Claim Details'!$I$28&lt;=Rates!$J$15,'Claim Details'!$I$19="No"),Rates!$J$27,"£0.00"))))))))))))))))))))))))</f>
        <v>£0.00</v>
      </c>
      <c r="BF224" s="189" t="str">
        <f>IF(AND(AE224="A",'Claim Details'!$I$28&gt;=Rates!$D$14,'Claim Details'!$I$28&lt;=Rates!$D$15,'Claim Details'!$I$19="Yes"),Rates!$E$20,IF(AND(AE224="A",'Claim Details'!$I$28&gt;=Rates!$D$14,'Claim Details'!$I$28&lt;=Rates!$D$15,'Claim Details'!$I$19="No"),Rates!$D$20,IF(AND(AE224="A",'Claim Details'!$I$28&gt;=Rates!$F$14,'Claim Details'!$I$28&lt;=Rates!$F$15,'Claim Details'!$I$19="Yes"),Rates!$G$20,IF(AND(AE224="A",'Claim Details'!$I$28&gt;=Rates!$F$14,'Claim Details'!$I$28&lt;=Rates!$F$15,'Claim Details'!$I$19="No"),Rates!$F$20,IF(AND(AE224="A",'Claim Details'!$I$28&gt;=Rates!$H$14,'Claim Details'!$I$28&lt;=Rates!$H$15,'Claim Details'!$I$19="Yes"),Rates!$I$20,IF(AND(AE224="A",'Claim Details'!$I$28&gt;=Rates!$H$14,'Claim Details'!$I$28&lt;=Rates!$H$15,'Claim Details'!$I$19="No"),Rates!$H$20,IF(AND(AE224="A",'Claim Details'!$I$28&gt;=Rates!$J$14,'Claim Details'!$I$28&lt;=Rates!$J$15,'Claim Details'!$I$19="Yes"),Rates!$K$20,IF(AND(AE224="A",'Claim Details'!$I$28&gt;=Rates!$J$14,'Claim Details'!$I$28&lt;=Rates!$J$15,'Claim Details'!$I$19="No"),Rates!$J$20,IF(AND(AE224="B",'Claim Details'!$I$28&gt;=Rates!$D$14,'Claim Details'!$I$28&lt;=Rates!$D$15,'Claim Details'!$I$19="Yes"),Rates!$E$21,IF(AND(AE224="B",'Claim Details'!$I$28&gt;=Rates!$D$14,'Claim Details'!$I$28&lt;=Rates!$D$15,'Claim Details'!$I$19="No"),Rates!$D$21,IF(AND(AE224="B",'Claim Details'!$I$28&gt;=Rates!$F$14,'Claim Details'!$I$28&lt;=Rates!$F$15,'Claim Details'!$I$19="Yes"),Rates!$G$21,IF(AND(AE224="B",'Claim Details'!$I$28&gt;=Rates!$F$14,'Claim Details'!$I$28&lt;=Rates!$F$15,'Claim Details'!$I$19="No"),Rates!$F$21,IF(AND(AE224="B",'Claim Details'!$I$28&gt;=Rates!$H$14,'Claim Details'!$I$28&lt;=Rates!$H$15,'Claim Details'!$I$19="Yes"),Rates!$I$21,IF(AND(AE224="B",'Claim Details'!$I$28&gt;=Rates!$H$14,'Claim Details'!$I$28&lt;=Rates!$H$15,'Claim Details'!$I$19="No"),Rates!$H$21,IF(AND(AE224="B",'Claim Details'!$I$28&gt;=Rates!$J$14,'Claim Details'!$I$28&lt;=Rates!$J$15,'Claim Details'!$I$19="Yes"),Rates!$K$21,IF(AND(AE224="B",'Claim Details'!$I$28&gt;=Rates!$J$14,'Claim Details'!$I$28&lt;=Rates!$J$15,'Claim Details'!$I$19="No"),Rates!$J$21,"£0.00"))))))))))))))))</f>
        <v>£0.00</v>
      </c>
      <c r="BG224" s="189" t="str">
        <f>IF(AND(AE224="A",'Claim Details'!$I$28&gt;=Rates!$D$14,'Claim Details'!$I$28&lt;=Rates!$D$15,'Claim Details'!$I$19="Yes"),Rates!$E$22,IF(AND(AE224="A",'Claim Details'!$I$28&gt;=Rates!$D$14,'Claim Details'!$I$28&lt;=Rates!$D$15,'Claim Details'!$I$19="No"),Rates!$D$22,IF(AND(AE224="A",'Claim Details'!$I$28&gt;=Rates!$F$14,'Claim Details'!$I$28&lt;=Rates!$F$15,'Claim Details'!$I$19="Yes"),Rates!$G$22,IF(AND(AE224="A",'Claim Details'!$I$28&gt;=Rates!$F$14,'Claim Details'!$I$28&lt;=Rates!$F$15,'Claim Details'!$I$19="No"),Rates!$F$22,IF(AND(AE224="A",'Claim Details'!$I$28&gt;=Rates!$H$14,'Claim Details'!$I$28&lt;=Rates!$H$15,'Claim Details'!$I$19="Yes"),Rates!$I$22,IF(AND(AE224="A",'Claim Details'!$I$28&gt;=Rates!$H$14,'Claim Details'!$I$28&lt;=Rates!$H$15,'Claim Details'!$I$19="No"),Rates!$H$22,IF(AND(AE224="A",'Claim Details'!$I$28&gt;=Rates!$J$14,'Claim Details'!$I$28&lt;=Rates!$J$15,'Claim Details'!$I$19="Yes"),Rates!$K$22,IF(AND(AE224="A",'Claim Details'!$I$28&gt;=Rates!$J$14,'Claim Details'!$I$28&lt;=Rates!$J$15,'Claim Details'!$I$19="No"),Rates!$J$22,IF(AND(AE224="B",'Claim Details'!$I$28&gt;=Rates!$D$14,'Claim Details'!$I$28&lt;=Rates!$D$15,'Claim Details'!$I$19="Yes"),Rates!$E$23,IF(AND(AE224="B",'Claim Details'!$I$28&gt;=Rates!$D$14,'Claim Details'!$I$28&lt;=Rates!$D$15,'Claim Details'!$I$19="No"),Rates!$D$23,IF(AND(AE224="B",'Claim Details'!$I$28&gt;=Rates!$F$14,'Claim Details'!$I$28&lt;=Rates!$F$15,'Claim Details'!$I$19="Yes"),Rates!$G$23,IF(AND(AE224="B",'Claim Details'!$I$28&gt;=Rates!$F$14,'Claim Details'!$I$28&lt;=Rates!$F$15,'Claim Details'!$I$19="No"),Rates!$F$23,IF(AND(AE224="B",'Claim Details'!$I$28&gt;=Rates!$H$14,'Claim Details'!$I$28&lt;=Rates!$H$15,'Claim Details'!$I$19="Yes"),Rates!$I$23,IF(AND(AE224="B",'Claim Details'!$I$28&gt;=Rates!$H$14,'Claim Details'!$I$28&lt;=Rates!$H$15,'Claim Details'!$I$19="No"),Rates!$H$23,IF(AND(AE224="B",'Claim Details'!$I$28&gt;=Rates!$J$14,'Claim Details'!$I$28&lt;=Rates!$J$15,'Claim Details'!$I$19="Yes"),Rates!$K$23,IF(AND(AE224="B",'Claim Details'!$I$28&gt;=Rates!$J$14,'Claim Details'!$I$28&lt;=Rates!$J$15,'Claim Details'!$I$19="No"),Rates!$J$23,IF(AND(AE224="C",'Claim Details'!$I$28&gt;=Rates!$D$14,'Claim Details'!$I$28&lt;=Rates!$D$15,'Claim Details'!$I$19="Yes"),Rates!$E$24,IF(AND(AE224="C",'Claim Details'!$I$28&gt;=Rates!$D$14,'Claim Details'!$I$28&lt;=Rates!$D$15,'Claim Details'!$I$19="No"),Rates!$D$24,IF(AND(AE224="C",'Claim Details'!$I$28&gt;=Rates!$F$14,'Claim Details'!$I$28&lt;=Rates!$F$15,'Claim Details'!$I$19="Yes"),Rates!$G$24,IF(AND(AE224="C",'Claim Details'!$I$28&gt;=Rates!$F$14,'Claim Details'!$I$28&lt;=Rates!$F$15,'Claim Details'!$I$19="No"),Rates!$F$24,IF(AND(AE224="C",'Claim Details'!$I$28&gt;=Rates!$H$14,'Claim Details'!$I$28&lt;=Rates!$H$15,'Claim Details'!$I$19="Yes"),Rates!$I$24,IF(AND(AE224="C",'Claim Details'!$I$28&gt;=Rates!$H$14,'Claim Details'!$I$28&lt;=Rates!$H$15,'Claim Details'!$I$19="No"),Rates!$H$24,IF(AND(AE224="C",'Claim Details'!$I$28&gt;=Rates!$J$14,'Claim Details'!$I$28&lt;=Rates!$J$15,'Claim Details'!$I$19="Yes"),Rates!$K$24,IF(AND(AE224="C",'Claim Details'!$I$28&gt;=Rates!$J$14,'Claim Details'!$I$28&lt;=Rates!$J$15,'Claim Details'!$I$19="No"),Rates!$J$24,"£0.00"))))))))))))))))))))))))</f>
        <v>£0.00</v>
      </c>
      <c r="BH224" s="189" t="str">
        <f t="shared" si="58"/>
        <v>£0.00</v>
      </c>
      <c r="BI224" s="189">
        <f t="shared" si="59"/>
        <v>0</v>
      </c>
      <c r="BO224" s="202" t="str">
        <f>IF(H224="","£0.00",IF(AP224="4","£0.00",IF(AP224="5","£0.00",IF(AP224="1","£0.00",((AQ224*H224)*'Claim Details'!$F$111)/100))))</f>
        <v>£0.00</v>
      </c>
      <c r="BP224" s="202" t="str">
        <f>IF(T224="","£0.00",IF(AP224="4","£0.00",IF(AP224="5","£0.00",IF(AP224="1","£0.00",((AR224*T224)*'Claim Details'!$N$111)/100))))</f>
        <v>£0.00</v>
      </c>
      <c r="BQ224" s="202" t="str">
        <f>IF(AI224="","£0.00",IF(AP224="4","£0.00",IF(AP224="5","£0.00",IF(AP224="1","£0.00",((BI224*AI224)*'Claim Details'!$W$111)/100))))</f>
        <v>£0.00</v>
      </c>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row>
    <row r="225" spans="1:97" ht="15">
      <c r="A225" s="145"/>
      <c r="B225" s="91"/>
      <c r="C225" s="96"/>
      <c r="D225" s="97"/>
      <c r="E225" s="98"/>
      <c r="F225" s="89"/>
      <c r="G225" s="99"/>
      <c r="H225" s="100"/>
      <c r="I225" s="221" t="str">
        <f t="shared" si="49"/>
        <v>£0.00</v>
      </c>
      <c r="J225" s="101"/>
      <c r="K225" s="100"/>
      <c r="L225" s="221" t="str">
        <f t="shared" si="50"/>
        <v>£0.00</v>
      </c>
      <c r="M225" s="101"/>
      <c r="N225" s="102"/>
      <c r="O225" s="145"/>
      <c r="P225" s="77"/>
      <c r="Q225" s="87"/>
      <c r="R225" s="87"/>
      <c r="S225" s="87"/>
      <c r="T225" s="149" t="str">
        <f t="shared" si="51"/>
        <v/>
      </c>
      <c r="U225" s="87" t="str">
        <f t="shared" si="60"/>
        <v/>
      </c>
      <c r="V225" s="87"/>
      <c r="W225" s="53" t="str">
        <f t="shared" si="52"/>
        <v>£0.00</v>
      </c>
      <c r="X225" s="53"/>
      <c r="Y225" s="87"/>
      <c r="Z225" s="78"/>
      <c r="AA225" s="79"/>
      <c r="AB225" s="160"/>
      <c r="AC225" s="98"/>
      <c r="AD225" s="225"/>
      <c r="AE225" s="235" t="str">
        <f t="shared" si="53"/>
        <v/>
      </c>
      <c r="AF225" s="87" t="str">
        <f t="shared" si="54"/>
        <v/>
      </c>
      <c r="AG225" s="53"/>
      <c r="AH225" s="224"/>
      <c r="AI225" s="226" t="str">
        <f t="shared" si="46"/>
        <v/>
      </c>
      <c r="AJ225" s="236" t="str">
        <f t="shared" si="55"/>
        <v>£0.00</v>
      </c>
      <c r="AK225" s="31"/>
      <c r="AL225" s="1"/>
      <c r="AM225" s="1"/>
      <c r="AN225" s="1"/>
      <c r="AO225" s="1"/>
      <c r="AP225" s="1" t="str">
        <f t="shared" si="47"/>
        <v/>
      </c>
      <c r="AQ225" s="27">
        <f t="shared" si="48"/>
        <v>0</v>
      </c>
      <c r="AR225" s="189">
        <f t="shared" si="56"/>
        <v>0</v>
      </c>
      <c r="AS225" s="190" t="str">
        <f>IF(AND(C225="A",'Claim Details'!$E$28&gt;=Rates!$D$14,'Claim Details'!$E$28&lt;=Rates!$D$15,'Claim Details'!$E$19="Yes"),Rates!$E$17,IF(AND(C225="A",'Claim Details'!$E$28&gt;=Rates!$D$14,'Claim Details'!$E$28&lt;=Rates!$D$15,'Claim Details'!$E$19="No"),Rates!$D$17,IF(AND(C225="A",'Claim Details'!$E$28&gt;=Rates!$F$14,'Claim Details'!$E$28&lt;=Rates!$F$15,'Claim Details'!$E$19="Yes"),Rates!$G$17,IF(AND(C225="A",'Claim Details'!$E$28&gt;=Rates!$F$14,'Claim Details'!$E$28&lt;=Rates!$F$15,'Claim Details'!$E$19="No"),Rates!$F$17,IF(AND(C225="A",'Claim Details'!$E$28&gt;=Rates!$H$14,'Claim Details'!$E$28&lt;=Rates!$H$15,'Claim Details'!$E$19="Yes"),Rates!$I$17,IF(AND(C225="A",'Claim Details'!$E$28&gt;=Rates!$H$14,'Claim Details'!$E$28&lt;=Rates!$H$15,'Claim Details'!$E$19="No"),Rates!$H$17,IF(AND(C225="A",'Claim Details'!$E$28&gt;=Rates!$J$14,'Claim Details'!$E$28&lt;=Rates!$J$15,'Claim Details'!$E$19="Yes"),Rates!$K$17,IF(AND(C225="A",'Claim Details'!$E$28&gt;=Rates!$J$14,'Claim Details'!$E$28&lt;=Rates!$J$15,'Claim Details'!$E$19="No"),Rates!$J$17,IF(AND(C225="B",'Claim Details'!$E$28&gt;=Rates!$D$14,'Claim Details'!$E$28&lt;=Rates!$D$15,'Claim Details'!$E$19="Yes"),Rates!$E$18,IF(AND(C225="B",'Claim Details'!$E$28&gt;=Rates!$D$14,'Claim Details'!$E$28&lt;=Rates!$D$15,'Claim Details'!$E$19="No"),Rates!$D$18,IF(AND(C225="B",'Claim Details'!$E$28&gt;=Rates!$F$14,'Claim Details'!$E$28&lt;=Rates!$F$15,'Claim Details'!$E$19="Yes"),Rates!$G$18,IF(AND(C225="B",'Claim Details'!$E$28&gt;=Rates!$F$14,'Claim Details'!$E$28&lt;=Rates!$F$15,'Claim Details'!$E$19="No"),Rates!$F$18,IF(AND(C225="B",'Claim Details'!$E$28&gt;=Rates!$H$14,'Claim Details'!$E$28&lt;=Rates!$H$15,'Claim Details'!$E$19="Yes"),Rates!$I$18,IF(AND(C225="B",'Claim Details'!$E$28&gt;=Rates!$H$14,'Claim Details'!$E$28&lt;=Rates!$H$15,'Claim Details'!$E$19="No"),Rates!$H$18,IF(AND(C225="B",'Claim Details'!$E$28&gt;=Rates!$J$14,'Claim Details'!$E$28&lt;=Rates!$J$15,'Claim Details'!$E$19="Yes"),Rates!$K$18,IF(AND(C225="B",'Claim Details'!$E$28&gt;=Rates!$J$14,'Claim Details'!$E$28&lt;=Rates!$J$15,'Claim Details'!$E$19="No"),Rates!$J$18,IF(AND(C225="C",'Claim Details'!$E$28&gt;=Rates!$D$14,'Claim Details'!$E$28&lt;=Rates!$D$15,'Claim Details'!$E$19="Yes"),Rates!$E$19,IF(AND(C225="C",'Claim Details'!$E$28&gt;=Rates!$D$14,'Claim Details'!$E$28&lt;=Rates!$D$15,'Claim Details'!$E$19="No"),Rates!$D$19,IF(AND(C225="C",'Claim Details'!$E$28&gt;=Rates!$F$14,'Claim Details'!$E$28&lt;=Rates!$F$15,'Claim Details'!$E$19="Yes"),Rates!$G$19,IF(AND(C225="C",'Claim Details'!$E$28&gt;=Rates!$F$14,'Claim Details'!$E$28&lt;=Rates!$F$15,'Claim Details'!$E$19="No"),Rates!$F$19,IF(AND(C225="C",'Claim Details'!$E$28&gt;=Rates!$H$14,'Claim Details'!$E$28&lt;=Rates!$H$15,'Claim Details'!$E$19="Yes"),Rates!$I$19,IF(AND(C225="C",'Claim Details'!$E$28&gt;=Rates!$H$14,'Claim Details'!$E$28&lt;=Rates!$H$15,'Claim Details'!$E$19="No"),Rates!$H$19,IF(AND(C225="C",'Claim Details'!$E$28&gt;=Rates!$J$14,'Claim Details'!$E$28&lt;=Rates!$J$15,'Claim Details'!$E$19="Yes"),Rates!$K$19,IF(AND(C225="C",'Claim Details'!$E$28&gt;=Rates!$J$14,'Claim Details'!$E$28&lt;=Rates!$J$15,'Claim Details'!$E$19="No"),Rates!$J$19,"£0.00"))))))))))))))))))))))))</f>
        <v>£0.00</v>
      </c>
      <c r="AT225" s="189" t="str">
        <f>IF(AND(C225="A",'Claim Details'!$E$28&gt;=Rates!$D$14,'Claim Details'!$E$28&lt;=Rates!$D$15,'Claim Details'!$E$19="Yes"),Rates!$E$25,IF(AND(C225="A",'Claim Details'!$E$28&gt;=Rates!$D$14,'Claim Details'!$E$28&lt;=Rates!$D$15,'Claim Details'!$E$19="No"),Rates!$D$25,IF(AND(C225="A",'Claim Details'!$E$28&gt;=Rates!$F$14,'Claim Details'!$E$28&lt;=Rates!$F$15,'Claim Details'!$E$19="Yes"),Rates!$G$25,IF(AND(C225="A",'Claim Details'!$E$28&gt;=Rates!$F$14,'Claim Details'!$E$28&lt;=Rates!$F$15,'Claim Details'!$E$19="No"),Rates!$F$25,IF(AND(C225="A",'Claim Details'!$E$28&gt;=Rates!$H$14,'Claim Details'!$E$28&lt;=Rates!$H$15,'Claim Details'!$E$19="Yes"),Rates!$I$25,IF(AND(C225="A",'Claim Details'!$E$28&gt;=Rates!$H$14,'Claim Details'!$E$28&lt;=Rates!$H$15,'Claim Details'!$E$19="No"),Rates!$H$25,IF(AND(C225="A",'Claim Details'!$E$28&gt;=Rates!$J$14,'Claim Details'!$E$28&lt;=Rates!$J$15,'Claim Details'!$E$19="Yes"),Rates!$K$25,IF(AND(C225="A",'Claim Details'!$E$28&gt;=Rates!$J$14,'Claim Details'!$E$28&lt;=Rates!$J$15,'Claim Details'!$E$19="No"),Rates!$J$25,IF(AND(C225="B",'Claim Details'!$E$28&gt;=Rates!$D$14,'Claim Details'!$E$28&lt;=Rates!$D$15,'Claim Details'!$E$19="Yes"),Rates!$E$26,IF(AND(C225="B",'Claim Details'!$E$28&gt;=Rates!$D$14,'Claim Details'!$E$28&lt;=Rates!$D$15,'Claim Details'!$E$19="No"),Rates!$D$26,IF(AND(C225="B",'Claim Details'!$E$28&gt;=Rates!$F$14,'Claim Details'!$E$28&lt;=Rates!$F$15,'Claim Details'!$E$19="Yes"),Rates!$G$26,IF(AND(C225="B",'Claim Details'!$E$28&gt;=Rates!$F$14,'Claim Details'!$E$28&lt;=Rates!$F$15,'Claim Details'!$E$19="No"),Rates!$F$26,IF(AND(C225="B",'Claim Details'!$E$28&gt;=Rates!$H$14,'Claim Details'!$E$28&lt;=Rates!$H$15,'Claim Details'!$E$19="Yes"),Rates!$I$26,IF(AND(C225="B",'Claim Details'!$E$28&gt;=Rates!$H$14,'Claim Details'!$E$28&lt;=Rates!$H$15,'Claim Details'!$E$19="No"),Rates!$H$26,IF(AND(C225="B",'Claim Details'!$E$28&gt;=Rates!$J$14,'Claim Details'!$E$28&lt;=Rates!$J$15,'Claim Details'!$E$19="Yes"),Rates!$K$26,IF(AND(C225="B",'Claim Details'!$E$28&gt;=Rates!$J$14,'Claim Details'!$E$28&lt;=Rates!$J$15,'Claim Details'!$E$19="No"),Rates!$J$26,IF(AND(C225="C",'Claim Details'!$E$28&gt;=Rates!$D$14,'Claim Details'!$E$28&lt;=Rates!$D$15,'Claim Details'!$E$19="Yes"),Rates!$E$27,IF(AND(C225="C",'Claim Details'!$E$28&gt;=Rates!$D$14,'Claim Details'!$E$28&lt;=Rates!$D$15,'Claim Details'!$E$19="No"),Rates!$D$27,IF(AND(C225="C",'Claim Details'!$E$28&gt;=Rates!$F$14,'Claim Details'!$E$28&lt;=Rates!$F$15,'Claim Details'!$E$19="Yes"),Rates!$G$27,IF(AND(C225="C",'Claim Details'!$E$28&gt;=Rates!$F$14,'Claim Details'!$E$28&lt;=Rates!$F$15,'Claim Details'!$E$19="No"),Rates!$F$27,IF(AND(C225="C",'Claim Details'!$E$28&gt;=Rates!$H$14,'Claim Details'!$E$28&lt;=Rates!$H$15,'Claim Details'!$E$19="Yes"),Rates!$I$27,IF(AND(C225="C",'Claim Details'!$E$28&gt;=Rates!$H$14,'Claim Details'!$E$28&lt;=Rates!$H$15,'Claim Details'!$E$19="No"),Rates!$H$27,IF(AND(C225="C",'Claim Details'!$E$28&gt;=Rates!$J$14,'Claim Details'!$E$28&lt;=Rates!$J$15,'Claim Details'!$E$19="Yes"),Rates!$K$27,IF(AND(C225="C",'Claim Details'!$E$28&gt;=Rates!$J$14,'Claim Details'!$E$28&lt;=Rates!$J$15,'Claim Details'!$E$19="No"),Rates!$J$27,"£0.00"))))))))))))))))))))))))</f>
        <v>£0.00</v>
      </c>
      <c r="AU225" s="191" t="str">
        <f>IF(AND(C225="A",'Claim Details'!$E$28&gt;=Rates!$D$14,'Claim Details'!$E$28&lt;=Rates!$D$15,'Claim Details'!$E$19="Yes"),Rates!$E$20,IF(AND(C225="A",'Claim Details'!$E$28&gt;=Rates!$D$14,'Claim Details'!$E$28&lt;=Rates!$D$15,'Claim Details'!$E$19="No"),Rates!$D$20,IF(AND(C225="A",'Claim Details'!$E$28&gt;=Rates!$F$14,'Claim Details'!$E$28&lt;=Rates!$F$15,'Claim Details'!$E$19="Yes"),Rates!$G$20,IF(AND(C225="A",'Claim Details'!$E$28&gt;=Rates!$F$14,'Claim Details'!$E$28&lt;=Rates!$F$15,'Claim Details'!$E$19="No"),Rates!$F$20,IF(AND(C225="A",'Claim Details'!$E$28&gt;=Rates!$H$14,'Claim Details'!$E$28&lt;=Rates!$H$15,'Claim Details'!$E$19="Yes"),Rates!$I$20,IF(AND(C225="A",'Claim Details'!$E$28&gt;=Rates!$H$14,'Claim Details'!$E$28&lt;=Rates!$H$15,'Claim Details'!$E$19="No"),Rates!$H$20,IF(AND(C225="A",'Claim Details'!$E$28&gt;=Rates!$J$14,'Claim Details'!$E$28&lt;=Rates!$J$15,'Claim Details'!$E$19="Yes"),Rates!$K$20,IF(AND(C225="A",'Claim Details'!$E$28&gt;=Rates!$J$14,'Claim Details'!$E$28&lt;=Rates!$J$15,'Claim Details'!$E$19="No"),Rates!$J$20,IF(AND(C225="B",'Claim Details'!$E$28&gt;=Rates!$D$14,'Claim Details'!$E$28&lt;=Rates!$D$15,'Claim Details'!$E$19="Yes"),Rates!$E$21,IF(AND(C225="B",'Claim Details'!$E$28&gt;=Rates!$D$14,'Claim Details'!$E$28&lt;=Rates!$D$15,'Claim Details'!$E$19="No"),Rates!$D$21,IF(AND(C225="B",'Claim Details'!$E$28&gt;=Rates!$F$14,'Claim Details'!$E$28&lt;=Rates!$F$15,'Claim Details'!$E$19="Yes"),Rates!$G$21,IF(AND(C225="B",'Claim Details'!$E$28&gt;=Rates!$F$14,'Claim Details'!$E$28&lt;=Rates!$F$15,'Claim Details'!$E$19="No"),Rates!$F$21,IF(AND(C225="B",'Claim Details'!$E$28&gt;=Rates!$H$14,'Claim Details'!$E$28&lt;=Rates!$H$15,'Claim Details'!$E$19="Yes"),Rates!$I$21,IF(AND(C225="B",'Claim Details'!$E$28&gt;=Rates!$H$14,'Claim Details'!$E$28&lt;=Rates!$H$15,'Claim Details'!$E$19="No"),Rates!$H$21,IF(AND(C225="B",'Claim Details'!$E$28&gt;=Rates!$J$14,'Claim Details'!$E$28&lt;=Rates!$J$15,'Claim Details'!$E$19="Yes"),Rates!$K$21,IF(AND(C225="B",'Claim Details'!$E$28&gt;=Rates!$J$14,'Claim Details'!$E$28&lt;=Rates!$J$15,'Claim Details'!$E$19="No"),Rates!$J$21,"£0.00"))))))))))))))))</f>
        <v>£0.00</v>
      </c>
      <c r="AV225" s="191" t="str">
        <f>IF(AND(C225="A",'Claim Details'!$E$28&gt;=Rates!$D$14,'Claim Details'!$E$28&lt;=Rates!$D$15,'Claim Details'!$E$19="Yes"),Rates!$E$22,IF(AND(C225="A",'Claim Details'!$E$28&gt;=Rates!$D$14,'Claim Details'!$E$28&lt;=Rates!$D$15,'Claim Details'!$E$19="No"),Rates!$D$22,IF(AND(C225="A",'Claim Details'!$E$28&gt;=Rates!$F$14,'Claim Details'!$E$28&lt;=Rates!$F$15,'Claim Details'!$E$19="Yes"),Rates!$G$22,IF(AND(C225="A",'Claim Details'!$E$28&gt;=Rates!$F$14,'Claim Details'!$E$28&lt;=Rates!$F$15,'Claim Details'!$E$19="No"),Rates!$F$22,IF(AND(C225="A",'Claim Details'!$E$28&gt;=Rates!$H$14,'Claim Details'!$E$28&lt;=Rates!$H$15,'Claim Details'!$E$19="Yes"),Rates!$I$22,IF(AND(C225="A",'Claim Details'!$E$28&gt;=Rates!$H$14,'Claim Details'!$E$28&lt;=Rates!$H$15,'Claim Details'!$E$19="No"),Rates!$H$22,IF(AND(C225="A",'Claim Details'!$E$28&gt;=Rates!$J$14,'Claim Details'!$E$28&lt;=Rates!$J$15,'Claim Details'!$E$19="Yes"),Rates!$K$22,IF(AND(C225="A",'Claim Details'!$E$28&gt;=Rates!$J$14,'Claim Details'!$E$28&lt;=Rates!$J$15,'Claim Details'!$E$19="No"),Rates!$J$22,IF(AND(C225="B",'Claim Details'!$E$28&gt;=Rates!$D$14,'Claim Details'!$E$28&lt;=Rates!$D$15,'Claim Details'!$E$19="Yes"),Rates!$E$23,IF(AND(C225="B",'Claim Details'!$E$28&gt;=Rates!$D$14,'Claim Details'!$E$28&lt;=Rates!$D$15,'Claim Details'!$E$19="No"),Rates!$D$23,IF(AND(C225="B",'Claim Details'!$E$28&gt;=Rates!$F$14,'Claim Details'!$E$28&lt;=Rates!$F$15,'Claim Details'!$E$19="Yes"),Rates!$G$23,IF(AND(C225="B",'Claim Details'!$E$28&gt;=Rates!$F$14,'Claim Details'!$E$28&lt;=Rates!$F$15,'Claim Details'!$E$19="No"),Rates!$F$23,IF(AND(C225="B",'Claim Details'!$E$28&gt;=Rates!$H$14,'Claim Details'!$E$28&lt;=Rates!$H$15,'Claim Details'!$E$19="Yes"),Rates!$I$23,IF(AND(C225="B",'Claim Details'!$E$28&gt;=Rates!$H$14,'Claim Details'!$E$28&lt;=Rates!$H$15,'Claim Details'!$E$19="No"),Rates!$H$23,IF(AND(C225="B",'Claim Details'!$E$28&gt;=Rates!$J$14,'Claim Details'!$E$28&lt;=Rates!$J$15,'Claim Details'!$E$19="Yes"),Rates!$K$23,IF(AND(C225="B",'Claim Details'!$E$28&gt;=Rates!$J$14,'Claim Details'!$E$28&lt;=Rates!$J$15,'Claim Details'!$E$19="No"),Rates!$J$23,IF(AND(C225="C",'Claim Details'!$E$28&gt;=Rates!$D$14,'Claim Details'!$E$28&lt;=Rates!$D$15,'Claim Details'!$E$19="Yes"),Rates!$E$24,IF(AND(C225="C",'Claim Details'!$E$28&gt;=Rates!$D$14,'Claim Details'!$E$28&lt;=Rates!$D$15,'Claim Details'!$E$19="No"),Rates!$D$24,IF(AND(C225="C",'Claim Details'!$E$28&gt;=Rates!$F$14,'Claim Details'!$E$28&lt;=Rates!$F$15,'Claim Details'!$E$19="Yes"),Rates!$G$24,IF(AND(C225="C",'Claim Details'!$E$28&gt;=Rates!$F$14,'Claim Details'!$E$28&lt;=Rates!$F$15,'Claim Details'!$E$19="No"),Rates!$F$24,IF(AND(C225="C",'Claim Details'!$E$28&gt;=Rates!$H$14,'Claim Details'!$E$28&lt;=Rates!$H$15,'Claim Details'!$E$19="Yes"),Rates!$I$24,IF(AND(C225="C",'Claim Details'!$E$28&gt;=Rates!$H$14,'Claim Details'!$E$28&lt;=Rates!$H$15,'Claim Details'!$E$19="No"),Rates!$H$24,IF(AND(C225="C",'Claim Details'!$E$28&gt;=Rates!$J$14,'Claim Details'!$E$28&lt;=Rates!$J$15,'Claim Details'!$E$19="Yes"),Rates!$K$24,IF(AND(C225="C",'Claim Details'!$E$28&gt;=Rates!$J$14,'Claim Details'!$E$28&lt;=Rates!$J$15,'Claim Details'!$E$19="No"),Rates!$J$24,"£0.00"))))))))))))))))))))))))</f>
        <v>£0.00</v>
      </c>
      <c r="AW225" s="1"/>
      <c r="AX225" s="189" t="str">
        <f>IF(AND(U225="A",'Claim Details'!$I$28&gt;=Rates!$D$14,'Claim Details'!$I$28&lt;=Rates!$D$15,'Claim Details'!$I$19="Yes"),Rates!$J$17,IF(AND(U225="A",'Claim Details'!$I$28&gt;=Rates!$D$14,'Claim Details'!$I$28&lt;=Rates!$D$15,'Claim Details'!$I$19="No"),Rates!$D$17,IF(AND(U225="A",'Claim Details'!$I$28&gt;=Rates!$F$14,'Claim Details'!$I$28&lt;=Rates!$F$15,'Claim Details'!$I$19="Yes"),Rates!$G$17,IF(AND(U225="A",'Claim Details'!$I$28&gt;=Rates!$F$14,'Claim Details'!$I$28&lt;=Rates!$F$15,'Claim Details'!$I$19="No"),Rates!$F$17,IF(AND(U225="A",'Claim Details'!$I$28&gt;=Rates!$H$14,'Claim Details'!$I$28&lt;=Rates!$H$15,'Claim Details'!$I$19="Yes"),Rates!$I$17,IF(AND(U225="A",'Claim Details'!$I$28&gt;=Rates!$H$14,'Claim Details'!$I$28&lt;=Rates!$H$15,'Claim Details'!$I$19="No"),Rates!$H$17,IF(AND(U225="A",'Claim Details'!$I$28&gt;=Rates!$J$14,'Claim Details'!$I$28&lt;=Rates!$J$15,'Claim Details'!$I$19="Yes"),Rates!$K$17,IF(AND(U225="A",'Claim Details'!$I$28&gt;=Rates!$J$14,'Claim Details'!$I$28&lt;=Rates!$J$15,'Claim Details'!$I$19="No"),Rates!$J$17,IF(AND(U225="B",'Claim Details'!$I$28&gt;=Rates!$D$14,'Claim Details'!$I$28&lt;=Rates!$D$15,'Claim Details'!$I$19="Yes"),Rates!$E$18,IF(AND(U225="B",'Claim Details'!$I$28&gt;=Rates!$D$14,'Claim Details'!$I$28&lt;=Rates!$D$15,'Claim Details'!$I$19="No"),Rates!$D$18,IF(AND(U225="B",'Claim Details'!$I$28&gt;=Rates!$F$14,'Claim Details'!$I$28&lt;=Rates!$F$15,'Claim Details'!$I$19="Yes"),Rates!$G$18,IF(AND(U225="B",'Claim Details'!$I$28&gt;=Rates!$F$14,'Claim Details'!$I$28&lt;=Rates!$F$15,'Claim Details'!$I$19="No"),Rates!$F$18,IF(AND(U225="B",'Claim Details'!$I$28&gt;=Rates!$H$14,'Claim Details'!$I$28&lt;=Rates!$H$15,'Claim Details'!$I$19="Yes"),Rates!$I$18,IF(AND(U225="B",'Claim Details'!$I$28&gt;=Rates!$H$14,'Claim Details'!$I$28&lt;=Rates!$H$15,'Claim Details'!$I$19="No"),Rates!$H$18,IF(AND(U225="B",'Claim Details'!$I$28&gt;=Rates!$J$14,'Claim Details'!$I$28&lt;=Rates!$J$15,'Claim Details'!$I$19="Yes"),Rates!$K$18,IF(AND(U225="B",'Claim Details'!$I$28&gt;=Rates!$J$14,'Claim Details'!$I$28&lt;=Rates!$J$15,'Claim Details'!$I$19="No"),Rates!$J$18,IF(AND(U225="C",'Claim Details'!$I$28&gt;=Rates!$D$14,'Claim Details'!$I$28&lt;=Rates!$D$15,'Claim Details'!$I$19="Yes"),Rates!$E$19,IF(AND(U225="C",'Claim Details'!$I$28&gt;=Rates!$D$14,'Claim Details'!$I$28&lt;=Rates!$D$15,'Claim Details'!$I$19="No"),Rates!$D$19,IF(AND(U225="C",'Claim Details'!$I$28&gt;=Rates!$F$14,'Claim Details'!$I$28&lt;=Rates!$F$15,'Claim Details'!$I$19="Yes"),Rates!$G$19,IF(AND(U225="C",'Claim Details'!$I$28&gt;=Rates!$F$14,'Claim Details'!$I$28&lt;=Rates!$F$15,'Claim Details'!$I$19="No"),Rates!$F$19,IF(AND(U225="C",'Claim Details'!$I$28&gt;=Rates!$H$14,'Claim Details'!$I$28&lt;=Rates!$H$15,'Claim Details'!$I$19="Yes"),Rates!$I$19,IF(AND(U225="C",'Claim Details'!$I$28&gt;=Rates!$H$14,'Claim Details'!$I$28&lt;=Rates!$H$15,'Claim Details'!$I$19="No"),Rates!$H$19,IF(AND(U225="C",'Claim Details'!$I$28&gt;=Rates!$J$14,'Claim Details'!$I$28&lt;=Rates!$J$15,'Claim Details'!$I$19="Yes"),Rates!$K$19,IF(AND(U225="C",'Claim Details'!$I$28&gt;=Rates!$J$14,'Claim Details'!$I$28&lt;=Rates!$J$15,'Claim Details'!$I$19="No"),Rates!$J$19,"£0.00"))))))))))))))))))))))))</f>
        <v>£0.00</v>
      </c>
      <c r="AY225" s="189" t="str">
        <f>IF(AND(C225="A",'Claim Details'!$I$28&gt;=Rates!$D$14,'Claim Details'!$I$28&lt;=Rates!$D$15,'Claim Details'!$I$19="Yes"),Rates!$J$25,IF(AND(C225="A",'Claim Details'!$I$28&gt;=Rates!$D$14,'Claim Details'!$I$28&lt;=Rates!$D$15,'Claim Details'!$I$19="No"),Rates!$D$25,IF(AND(C225="A",'Claim Details'!$I$28&gt;=Rates!$F$14,'Claim Details'!$I$28&lt;=Rates!$F$15,'Claim Details'!$I$19="Yes"),Rates!$G$25,IF(AND(C225="A",'Claim Details'!$I$28&gt;=Rates!$F$14,'Claim Details'!$I$28&lt;=Rates!$F$15,'Claim Details'!$I$19="No"),Rates!$F$25,IF(AND(C225="A",'Claim Details'!$I$28&gt;=Rates!$H$14,'Claim Details'!$I$28&lt;=Rates!$H$15,'Claim Details'!$I$19="Yes"),Rates!$I$25,IF(AND(C225="A",'Claim Details'!$I$28&gt;=Rates!$H$14,'Claim Details'!$I$28&lt;=Rates!$H$15,'Claim Details'!$I$19="No"),Rates!$H$25,IF(AND(C225="A",'Claim Details'!$I$28&gt;=Rates!$J$14,'Claim Details'!$I$28&lt;=Rates!$J$15,'Claim Details'!$I$19="Yes"),Rates!$K$25,IF(AND(C225="A",'Claim Details'!$I$28&gt;=Rates!$J$14,'Claim Details'!$I$28&lt;=Rates!$J$15,'Claim Details'!$I$19="No"),Rates!$J$25,IF(AND(C225="B",'Claim Details'!$I$28&gt;=Rates!$D$14,'Claim Details'!$I$28&lt;=Rates!$D$15,'Claim Details'!$I$19="Yes"),Rates!$E$26,IF(AND(C225="B",'Claim Details'!$I$28&gt;=Rates!$D$14,'Claim Details'!$I$28&lt;=Rates!$D$15,'Claim Details'!$I$19="No"),Rates!$D$26,IF(AND(C225="B",'Claim Details'!$I$28&gt;=Rates!$F$14,'Claim Details'!$I$28&lt;=Rates!$F$15,'Claim Details'!$I$19="Yes"),Rates!$G$26,IF(AND(C225="B",'Claim Details'!$I$28&gt;=Rates!$F$14,'Claim Details'!$I$28&lt;=Rates!$F$15,'Claim Details'!$I$19="No"),Rates!$F$26,IF(AND(C225="B",'Claim Details'!$I$28&gt;=Rates!$H$14,'Claim Details'!$I$28&lt;=Rates!$H$15,'Claim Details'!$I$19="Yes"),Rates!$I$26,IF(AND(C225="B",'Claim Details'!$I$28&gt;=Rates!$H$14,'Claim Details'!$I$28&lt;=Rates!$H$15,'Claim Details'!$I$19="No"),Rates!$H$26,IF(AND(C225="B",'Claim Details'!$I$28&gt;=Rates!$J$14,'Claim Details'!$I$28&lt;=Rates!$J$15,'Claim Details'!$I$19="Yes"),Rates!$K$26,IF(AND(C225="B",'Claim Details'!$I$28&gt;=Rates!$J$14,'Claim Details'!$I$28&lt;=Rates!$J$15,'Claim Details'!$I$19="No"),Rates!$J$26,IF(AND(C225="C",'Claim Details'!$I$28&gt;=Rates!$D$14,'Claim Details'!$I$28&lt;=Rates!$D$15,'Claim Details'!$I$19="Yes"),Rates!$E$27,IF(AND(C225="C",'Claim Details'!$I$28&gt;=Rates!$D$14,'Claim Details'!$I$28&lt;=Rates!$D$15,'Claim Details'!$I$19="No"),Rates!$D$27,IF(AND(C225="C",'Claim Details'!$I$28&gt;=Rates!$F$14,'Claim Details'!$I$28&lt;=Rates!$F$15,'Claim Details'!$I$19="Yes"),Rates!$G$27,IF(AND(C225="C",'Claim Details'!$I$28&gt;=Rates!$F$14,'Claim Details'!$I$28&lt;=Rates!$F$15,'Claim Details'!$I$19="No"),Rates!$F$27,IF(AND(C225="C",'Claim Details'!$I$28&gt;=Rates!$H$14,'Claim Details'!$I$28&lt;=Rates!$H$15,'Claim Details'!$I$19="Yes"),Rates!$I$27,IF(AND(C225="C",'Claim Details'!$I$28&gt;=Rates!$H$14,'Claim Details'!$I$28&lt;=Rates!$H$15,'Claim Details'!$I$19="No"),Rates!$H$27,IF(AND(C225="C",'Claim Details'!$I$28&gt;=Rates!$J$14,'Claim Details'!$I$28&lt;=Rates!$J$15,'Claim Details'!$I$19="Yes"),Rates!$K$27,IF(AND(C225="C",'Claim Details'!$I$28&gt;=Rates!$J$14,'Claim Details'!$I$28&lt;=Rates!$J$15,'Claim Details'!$I$19="No"),Rates!$J$27,"£0.00"))))))))))))))))))))))))</f>
        <v>£0.00</v>
      </c>
      <c r="AZ225" s="189" t="str">
        <f>IF(AND(C225="A",'Claim Details'!$I$28&gt;=Rates!$D$14,'Claim Details'!$I$28&lt;=Rates!$D$15,'Claim Details'!$I$19="Yes"),Rates!$E$20,IF(AND(C225="A",'Claim Details'!$I$28&gt;=Rates!$D$14,'Claim Details'!$I$28&lt;=Rates!$D$15,'Claim Details'!$I$19="No"),Rates!$D$20,IF(AND(C225="A",'Claim Details'!$I$28&gt;=Rates!$F$14,'Claim Details'!$I$28&lt;=Rates!$F$15,'Claim Details'!$I$19="Yes"),Rates!$G$20,IF(AND(C225="A",'Claim Details'!$I$28&gt;=Rates!$F$14,'Claim Details'!$I$28&lt;=Rates!$F$15,'Claim Details'!$I$19="No"),Rates!$F$20,IF(AND(C225="A",'Claim Details'!$I$28&gt;=Rates!$H$14,'Claim Details'!$I$28&lt;=Rates!$H$15,'Claim Details'!$I$19="Yes"),Rates!$I$20,IF(AND(C225="A",'Claim Details'!$I$28&gt;=Rates!$H$14,'Claim Details'!$I$28&lt;=Rates!$H$15,'Claim Details'!$I$19="No"),Rates!$H$20,IF(AND(C225="A",'Claim Details'!$I$28&gt;=Rates!$J$14,'Claim Details'!$I$28&lt;=Rates!$J$15,'Claim Details'!$I$19="Yes"),Rates!$K$20,IF(AND(C225="A",'Claim Details'!$I$28&gt;=Rates!$J$14,'Claim Details'!$I$28&lt;=Rates!$J$15,'Claim Details'!$I$19="No"),Rates!$J$20,IF(AND(C225="B",'Claim Details'!$I$28&gt;=Rates!$D$14,'Claim Details'!$I$28&lt;=Rates!$D$15,'Claim Details'!$I$19="Yes"),Rates!$E$21,IF(AND(C225="B",'Claim Details'!$I$28&gt;=Rates!$D$14,'Claim Details'!$I$28&lt;=Rates!$D$15,'Claim Details'!$I$19="No"),Rates!$D$21,IF(AND(C225="B",'Claim Details'!$I$28&gt;=Rates!$F$14,'Claim Details'!$I$28&lt;=Rates!$F$15,'Claim Details'!$I$19="Yes"),Rates!$G$21,IF(AND(C225="B",'Claim Details'!$I$28&gt;=Rates!$F$14,'Claim Details'!$I$28&lt;=Rates!$F$15,'Claim Details'!$I$19="No"),Rates!$F$21,IF(AND(C225="B",'Claim Details'!$I$28&gt;=Rates!$H$14,'Claim Details'!$I$28&lt;=Rates!$H$15,'Claim Details'!$I$19="Yes"),Rates!$I$21,IF(AND(C225="B",'Claim Details'!$I$28&gt;=Rates!$H$14,'Claim Details'!$I$28&lt;=Rates!$H$15,'Claim Details'!$I$19="No"),Rates!$H$21,IF(AND(C225="B",'Claim Details'!$I$28&gt;=Rates!$J$14,'Claim Details'!$I$28&lt;=Rates!$J$15,'Claim Details'!$I$19="Yes"),Rates!$K$21,IF(AND(C225="B",'Claim Details'!$I$28&gt;=Rates!$J$14,'Claim Details'!$I$28&lt;=Rates!$J$15,'Claim Details'!$I$19="No"),Rates!$J$21,"£0.00"))))))))))))))))</f>
        <v>£0.00</v>
      </c>
      <c r="BA225" s="189" t="str">
        <f>IF(AND(C225="A",'Claim Details'!$I$28&gt;=Rates!$D$14,'Claim Details'!$I$28&lt;=Rates!$D$15,'Claim Details'!$I$19="Yes"),Rates!$E$22,IF(AND(C225="A",'Claim Details'!$I$28&gt;=Rates!$D$14,'Claim Details'!$I$28&lt;=Rates!$D$15,'Claim Details'!$I$19="No"),Rates!$D$22,IF(AND(C225="A",'Claim Details'!$I$28&gt;=Rates!$F$14,'Claim Details'!$I$28&lt;=Rates!$F$15,'Claim Details'!$I$19="Yes"),Rates!$G$22,IF(AND(C225="A",'Claim Details'!$I$28&gt;=Rates!$F$14,'Claim Details'!$I$28&lt;=Rates!$F$15,'Claim Details'!$I$19="No"),Rates!$F$22,IF(AND(C225="A",'Claim Details'!$I$28&gt;=Rates!$H$14,'Claim Details'!$I$28&lt;=Rates!$H$15,'Claim Details'!$I$19="Yes"),Rates!$I$22,IF(AND(C225="A",'Claim Details'!$I$28&gt;=Rates!$H$14,'Claim Details'!$I$28&lt;=Rates!$H$15,'Claim Details'!$I$19="No"),Rates!$H$22,IF(AND(C225="A",'Claim Details'!$I$28&gt;=Rates!$J$14,'Claim Details'!$I$28&lt;=Rates!$J$15,'Claim Details'!$I$19="Yes"),Rates!$K$22,IF(AND(C225="A",'Claim Details'!$I$28&gt;=Rates!$J$14,'Claim Details'!$I$28&lt;=Rates!$J$15,'Claim Details'!$I$19="No"),Rates!$J$22,IF(AND(C225="B",'Claim Details'!$I$28&gt;=Rates!$D$14,'Claim Details'!$I$28&lt;=Rates!$D$15,'Claim Details'!$I$19="Yes"),Rates!$E$23,IF(AND(C225="B",'Claim Details'!$I$28&gt;=Rates!$D$14,'Claim Details'!$I$28&lt;=Rates!$D$15,'Claim Details'!$I$19="No"),Rates!$D$23,IF(AND(C225="B",'Claim Details'!$I$28&gt;=Rates!$F$14,'Claim Details'!$I$28&lt;=Rates!$F$15,'Claim Details'!$I$19="Yes"),Rates!$G$23,IF(AND(C225="B",'Claim Details'!$I$28&gt;=Rates!$F$14,'Claim Details'!$I$28&lt;=Rates!$F$15,'Claim Details'!$I$19="No"),Rates!$F$23,IF(AND(C225="B",'Claim Details'!$I$28&gt;=Rates!$H$14,'Claim Details'!$I$28&lt;=Rates!$H$15,'Claim Details'!$I$19="Yes"),Rates!$I$23,IF(AND(C225="B",'Claim Details'!$I$28&gt;=Rates!$H$14,'Claim Details'!$I$28&lt;=Rates!$H$15,'Claim Details'!$I$19="No"),Rates!$H$23,IF(AND(C225="B",'Claim Details'!$I$28&gt;=Rates!$J$14,'Claim Details'!$I$28&lt;=Rates!$J$15,'Claim Details'!$I$19="Yes"),Rates!$K$23,IF(AND(C225="B",'Claim Details'!$I$28&gt;=Rates!$J$14,'Claim Details'!$I$28&lt;=Rates!$J$15,'Claim Details'!$I$19="No"),Rates!$J$23,IF(AND(C225="C",'Claim Details'!$I$28&gt;=Rates!$D$14,'Claim Details'!$I$28&lt;=Rates!$D$15,'Claim Details'!$I$19="Yes"),Rates!$E$24,IF(AND(C225="C",'Claim Details'!$I$28&gt;=Rates!$D$14,'Claim Details'!$I$28&lt;=Rates!$D$15,'Claim Details'!$I$19="No"),Rates!$D$24,IF(AND(C225="C",'Claim Details'!$I$28&gt;=Rates!$F$14,'Claim Details'!$I$28&lt;=Rates!$F$15,'Claim Details'!$I$19="Yes"),Rates!$G$24,IF(AND(C225="C",'Claim Details'!$I$28&gt;=Rates!$F$14,'Claim Details'!$I$28&lt;=Rates!$F$15,'Claim Details'!$I$19="No"),Rates!$F$24,IF(AND(C225="C",'Claim Details'!$I$28&gt;=Rates!$H$14,'Claim Details'!$I$28&lt;=Rates!$H$15,'Claim Details'!$I$19="Yes"),Rates!$I$24,IF(AND(C225="C",'Claim Details'!$I$28&gt;=Rates!$H$14,'Claim Details'!$I$28&lt;=Rates!$H$15,'Claim Details'!$I$19="No"),Rates!$H$24,IF(AND(C225="C",'Claim Details'!$I$28&gt;=Rates!$J$14,'Claim Details'!$I$28&lt;=Rates!$J$15,'Claim Details'!$I$19="Yes"),Rates!$K$24,IF(AND(C225="C",'Claim Details'!$I$28&gt;=Rates!$J$14,'Claim Details'!$I$28&lt;=Rates!$J$15,'Claim Details'!$I$19="No"),Rates!$J$24,"£0.00"))))))))))))))))))))))))</f>
        <v>£0.00</v>
      </c>
      <c r="BB225" s="189" t="str">
        <f t="shared" si="57"/>
        <v>£0.00</v>
      </c>
      <c r="BC225" s="1"/>
      <c r="BD225" s="189" t="str">
        <f>IF(AND(AE225="A",'Claim Details'!$I$28&gt;=Rates!$D$14,'Claim Details'!$I$28&lt;=Rates!$D$15,'Claim Details'!$I$19="Yes"),Rates!$J$17,IF(AND(AE225="A",'Claim Details'!$I$28&gt;=Rates!$D$14,'Claim Details'!$I$28&lt;=Rates!$D$15,'Claim Details'!$I$19="No"),Rates!$D$17,IF(AND(AE225="A",'Claim Details'!$I$28&gt;=Rates!$F$14,'Claim Details'!$I$28&lt;=Rates!$F$15,'Claim Details'!$I$19="Yes"),Rates!$G$17,IF(AND(AE225="A",'Claim Details'!$I$28&gt;=Rates!$F$14,'Claim Details'!$I$28&lt;=Rates!$F$15,'Claim Details'!$I$19="No"),Rates!$F$17,IF(AND(AE225="A",'Claim Details'!$I$28&gt;=Rates!$H$14,'Claim Details'!$I$28&lt;=Rates!$H$15,'Claim Details'!$I$19="Yes"),Rates!$I$17,IF(AND(AE225="A",'Claim Details'!$I$28&gt;=Rates!$H$14,'Claim Details'!$I$28&lt;=Rates!$H$15,'Claim Details'!$I$19="No"),Rates!$H$17,IF(AND(AE225="A",'Claim Details'!$I$28&gt;=Rates!$J$14,'Claim Details'!$I$28&lt;=Rates!$J$15,'Claim Details'!$I$19="Yes"),Rates!$K$17,IF(AND(AE225="A",'Claim Details'!$I$28&gt;=Rates!$J$14,'Claim Details'!$I$28&lt;=Rates!$J$15,'Claim Details'!$I$19="No"),Rates!$J$17,IF(AND(AE225="B",'Claim Details'!$I$28&gt;=Rates!$D$14,'Claim Details'!$I$28&lt;=Rates!$D$15,'Claim Details'!$I$19="Yes"),Rates!$E$18,IF(AND(AE225="B",'Claim Details'!$I$28&gt;=Rates!$D$14,'Claim Details'!$I$28&lt;=Rates!$D$15,'Claim Details'!$I$19="No"),Rates!$D$18,IF(AND(AE225="B",'Claim Details'!$I$28&gt;=Rates!$F$14,'Claim Details'!$I$28&lt;=Rates!$F$15,'Claim Details'!$I$19="Yes"),Rates!$G$18,IF(AND(AE225="B",'Claim Details'!$I$28&gt;=Rates!$F$14,'Claim Details'!$I$28&lt;=Rates!$F$15,'Claim Details'!$I$19="No"),Rates!$F$18,IF(AND(AE225="B",'Claim Details'!$I$28&gt;=Rates!$H$14,'Claim Details'!$I$28&lt;=Rates!$H$15,'Claim Details'!$I$19="Yes"),Rates!$I$18,IF(AND(AE225="B",'Claim Details'!$I$28&gt;=Rates!$H$14,'Claim Details'!$I$28&lt;=Rates!$H$15,'Claim Details'!$I$19="No"),Rates!$H$18,IF(AND(AE225="B",'Claim Details'!$I$28&gt;=Rates!$J$14,'Claim Details'!$I$28&lt;=Rates!$J$15,'Claim Details'!$I$19="Yes"),Rates!$K$18,IF(AND(AE225="B",'Claim Details'!$I$28&gt;=Rates!$J$14,'Claim Details'!$I$28&lt;=Rates!$J$15,'Claim Details'!$I$19="No"),Rates!$J$18,IF(AND(AE225="C",'Claim Details'!$I$28&gt;=Rates!$D$14,'Claim Details'!$I$28&lt;=Rates!$D$15,'Claim Details'!$I$19="Yes"),Rates!$E$19,IF(AND(AE225="C",'Claim Details'!$I$28&gt;=Rates!$D$14,'Claim Details'!$I$28&lt;=Rates!$D$15,'Claim Details'!$I$19="No"),Rates!$D$19,IF(AND(AE225="C",'Claim Details'!$I$28&gt;=Rates!$F$14,'Claim Details'!$I$28&lt;=Rates!$F$15,'Claim Details'!$I$19="Yes"),Rates!$G$19,IF(AND(AE225="C",'Claim Details'!$I$28&gt;=Rates!$F$14,'Claim Details'!$I$28&lt;=Rates!$F$15,'Claim Details'!$I$19="No"),Rates!$F$19,IF(AND(AE225="C",'Claim Details'!$I$28&gt;=Rates!$H$14,'Claim Details'!$I$28&lt;=Rates!$H$15,'Claim Details'!$I$19="Yes"),Rates!$I$19,IF(AND(AE225="C",'Claim Details'!$I$28&gt;=Rates!$H$14,'Claim Details'!$I$28&lt;=Rates!$H$15,'Claim Details'!$I$19="No"),Rates!$H$19,IF(AND(AE225="C",'Claim Details'!$I$28&gt;=Rates!$J$14,'Claim Details'!$I$28&lt;=Rates!$J$15,'Claim Details'!$I$19="Yes"),Rates!$K$19,IF(AND(AE225="C",'Claim Details'!$I$28&gt;=Rates!$J$14,'Claim Details'!$I$28&lt;=Rates!$J$15,'Claim Details'!$I$19="No"),Rates!$J$19,"£0.00"))))))))))))))))))))))))</f>
        <v>£0.00</v>
      </c>
      <c r="BE225" s="189" t="str">
        <f>IF(AND(AE225="A",'Claim Details'!$I$28&gt;=Rates!$D$14,'Claim Details'!$I$28&lt;=Rates!$D$15,'Claim Details'!$I$19="Yes"),Rates!$J$25,IF(AND(AE225="A",'Claim Details'!$I$28&gt;=Rates!$D$14,'Claim Details'!$I$28&lt;=Rates!$D$15,'Claim Details'!$I$19="No"),Rates!$D$25,IF(AND(AE225="A",'Claim Details'!$I$28&gt;=Rates!$F$14,'Claim Details'!$I$28&lt;=Rates!$F$15,'Claim Details'!$I$19="Yes"),Rates!$G$25,IF(AND(AE225="A",'Claim Details'!$I$28&gt;=Rates!$F$14,'Claim Details'!$I$28&lt;=Rates!$F$15,'Claim Details'!$I$19="No"),Rates!$F$25,IF(AND(AE225="A",'Claim Details'!$I$28&gt;=Rates!$H$14,'Claim Details'!$I$28&lt;=Rates!$H$15,'Claim Details'!$I$19="Yes"),Rates!$I$25,IF(AND(AE225="A",'Claim Details'!$I$28&gt;=Rates!$H$14,'Claim Details'!$I$28&lt;=Rates!$H$15,'Claim Details'!$I$19="No"),Rates!$H$25,IF(AND(AE225="A",'Claim Details'!$I$28&gt;=Rates!$J$14,'Claim Details'!$I$28&lt;=Rates!$J$15,'Claim Details'!$I$19="Yes"),Rates!$K$25,IF(AND(AE225="A",'Claim Details'!$I$28&gt;=Rates!$J$14,'Claim Details'!$I$28&lt;=Rates!$J$15,'Claim Details'!$I$19="No"),Rates!$J$25,IF(AND(AE225="B",'Claim Details'!$I$28&gt;=Rates!$D$14,'Claim Details'!$I$28&lt;=Rates!$D$15,'Claim Details'!$I$19="Yes"),Rates!$E$26,IF(AND(AE225="B",'Claim Details'!$I$28&gt;=Rates!$D$14,'Claim Details'!$I$28&lt;=Rates!$D$15,'Claim Details'!$I$19="No"),Rates!$D$26,IF(AND(AE225="B",'Claim Details'!$I$28&gt;=Rates!$F$14,'Claim Details'!$I$28&lt;=Rates!$F$15,'Claim Details'!$I$19="Yes"),Rates!$G$26,IF(AND(AE225="B",'Claim Details'!$I$28&gt;=Rates!$F$14,'Claim Details'!$I$28&lt;=Rates!$F$15,'Claim Details'!$I$19="No"),Rates!$F$26,IF(AND(AE225="B",'Claim Details'!$I$28&gt;=Rates!$H$14,'Claim Details'!$I$28&lt;=Rates!$H$15,'Claim Details'!$I$19="Yes"),Rates!$I$26,IF(AND(AE225="B",'Claim Details'!$I$28&gt;=Rates!$H$14,'Claim Details'!$I$28&lt;=Rates!$H$15,'Claim Details'!$I$19="No"),Rates!$H$26,IF(AND(AE225="B",'Claim Details'!$I$28&gt;=Rates!$J$14,'Claim Details'!$I$28&lt;=Rates!$J$15,'Claim Details'!$I$19="Yes"),Rates!$K$26,IF(AND(AE225="B",'Claim Details'!$I$28&gt;=Rates!$J$14,'Claim Details'!$I$28&lt;=Rates!$J$15,'Claim Details'!$I$19="No"),Rates!$J$26,IF(AND(AE225="C",'Claim Details'!$I$28&gt;=Rates!$D$14,'Claim Details'!$I$28&lt;=Rates!$D$15,'Claim Details'!$I$19="Yes"),Rates!$E$27,IF(AND(AE225="C",'Claim Details'!$I$28&gt;=Rates!$D$14,'Claim Details'!$I$28&lt;=Rates!$D$15,'Claim Details'!$I$19="No"),Rates!$D$27,IF(AND(AE225="C",'Claim Details'!$I$28&gt;=Rates!$F$14,'Claim Details'!$I$28&lt;=Rates!$F$15,'Claim Details'!$I$19="Yes"),Rates!$G$27,IF(AND(AE225="C",'Claim Details'!$I$28&gt;=Rates!$F$14,'Claim Details'!$I$28&lt;=Rates!$F$15,'Claim Details'!$I$19="No"),Rates!$F$27,IF(AND(AE225="C",'Claim Details'!$I$28&gt;=Rates!$H$14,'Claim Details'!$I$28&lt;=Rates!$H$15,'Claim Details'!$I$19="Yes"),Rates!$I$27,IF(AND(AE225="C",'Claim Details'!$I$28&gt;=Rates!$H$14,'Claim Details'!$I$28&lt;=Rates!$H$15,'Claim Details'!$I$19="No"),Rates!$H$27,IF(AND(AE225="C",'Claim Details'!$I$28&gt;=Rates!$J$14,'Claim Details'!$I$28&lt;=Rates!$J$15,'Claim Details'!$I$19="Yes"),Rates!$K$27,IF(AND(AE225="C",'Claim Details'!$I$28&gt;=Rates!$J$14,'Claim Details'!$I$28&lt;=Rates!$J$15,'Claim Details'!$I$19="No"),Rates!$J$27,"£0.00"))))))))))))))))))))))))</f>
        <v>£0.00</v>
      </c>
      <c r="BF225" s="189" t="str">
        <f>IF(AND(AE225="A",'Claim Details'!$I$28&gt;=Rates!$D$14,'Claim Details'!$I$28&lt;=Rates!$D$15,'Claim Details'!$I$19="Yes"),Rates!$E$20,IF(AND(AE225="A",'Claim Details'!$I$28&gt;=Rates!$D$14,'Claim Details'!$I$28&lt;=Rates!$D$15,'Claim Details'!$I$19="No"),Rates!$D$20,IF(AND(AE225="A",'Claim Details'!$I$28&gt;=Rates!$F$14,'Claim Details'!$I$28&lt;=Rates!$F$15,'Claim Details'!$I$19="Yes"),Rates!$G$20,IF(AND(AE225="A",'Claim Details'!$I$28&gt;=Rates!$F$14,'Claim Details'!$I$28&lt;=Rates!$F$15,'Claim Details'!$I$19="No"),Rates!$F$20,IF(AND(AE225="A",'Claim Details'!$I$28&gt;=Rates!$H$14,'Claim Details'!$I$28&lt;=Rates!$H$15,'Claim Details'!$I$19="Yes"),Rates!$I$20,IF(AND(AE225="A",'Claim Details'!$I$28&gt;=Rates!$H$14,'Claim Details'!$I$28&lt;=Rates!$H$15,'Claim Details'!$I$19="No"),Rates!$H$20,IF(AND(AE225="A",'Claim Details'!$I$28&gt;=Rates!$J$14,'Claim Details'!$I$28&lt;=Rates!$J$15,'Claim Details'!$I$19="Yes"),Rates!$K$20,IF(AND(AE225="A",'Claim Details'!$I$28&gt;=Rates!$J$14,'Claim Details'!$I$28&lt;=Rates!$J$15,'Claim Details'!$I$19="No"),Rates!$J$20,IF(AND(AE225="B",'Claim Details'!$I$28&gt;=Rates!$D$14,'Claim Details'!$I$28&lt;=Rates!$D$15,'Claim Details'!$I$19="Yes"),Rates!$E$21,IF(AND(AE225="B",'Claim Details'!$I$28&gt;=Rates!$D$14,'Claim Details'!$I$28&lt;=Rates!$D$15,'Claim Details'!$I$19="No"),Rates!$D$21,IF(AND(AE225="B",'Claim Details'!$I$28&gt;=Rates!$F$14,'Claim Details'!$I$28&lt;=Rates!$F$15,'Claim Details'!$I$19="Yes"),Rates!$G$21,IF(AND(AE225="B",'Claim Details'!$I$28&gt;=Rates!$F$14,'Claim Details'!$I$28&lt;=Rates!$F$15,'Claim Details'!$I$19="No"),Rates!$F$21,IF(AND(AE225="B",'Claim Details'!$I$28&gt;=Rates!$H$14,'Claim Details'!$I$28&lt;=Rates!$H$15,'Claim Details'!$I$19="Yes"),Rates!$I$21,IF(AND(AE225="B",'Claim Details'!$I$28&gt;=Rates!$H$14,'Claim Details'!$I$28&lt;=Rates!$H$15,'Claim Details'!$I$19="No"),Rates!$H$21,IF(AND(AE225="B",'Claim Details'!$I$28&gt;=Rates!$J$14,'Claim Details'!$I$28&lt;=Rates!$J$15,'Claim Details'!$I$19="Yes"),Rates!$K$21,IF(AND(AE225="B",'Claim Details'!$I$28&gt;=Rates!$J$14,'Claim Details'!$I$28&lt;=Rates!$J$15,'Claim Details'!$I$19="No"),Rates!$J$21,"£0.00"))))))))))))))))</f>
        <v>£0.00</v>
      </c>
      <c r="BG225" s="189" t="str">
        <f>IF(AND(AE225="A",'Claim Details'!$I$28&gt;=Rates!$D$14,'Claim Details'!$I$28&lt;=Rates!$D$15,'Claim Details'!$I$19="Yes"),Rates!$E$22,IF(AND(AE225="A",'Claim Details'!$I$28&gt;=Rates!$D$14,'Claim Details'!$I$28&lt;=Rates!$D$15,'Claim Details'!$I$19="No"),Rates!$D$22,IF(AND(AE225="A",'Claim Details'!$I$28&gt;=Rates!$F$14,'Claim Details'!$I$28&lt;=Rates!$F$15,'Claim Details'!$I$19="Yes"),Rates!$G$22,IF(AND(AE225="A",'Claim Details'!$I$28&gt;=Rates!$F$14,'Claim Details'!$I$28&lt;=Rates!$F$15,'Claim Details'!$I$19="No"),Rates!$F$22,IF(AND(AE225="A",'Claim Details'!$I$28&gt;=Rates!$H$14,'Claim Details'!$I$28&lt;=Rates!$H$15,'Claim Details'!$I$19="Yes"),Rates!$I$22,IF(AND(AE225="A",'Claim Details'!$I$28&gt;=Rates!$H$14,'Claim Details'!$I$28&lt;=Rates!$H$15,'Claim Details'!$I$19="No"),Rates!$H$22,IF(AND(AE225="A",'Claim Details'!$I$28&gt;=Rates!$J$14,'Claim Details'!$I$28&lt;=Rates!$J$15,'Claim Details'!$I$19="Yes"),Rates!$K$22,IF(AND(AE225="A",'Claim Details'!$I$28&gt;=Rates!$J$14,'Claim Details'!$I$28&lt;=Rates!$J$15,'Claim Details'!$I$19="No"),Rates!$J$22,IF(AND(AE225="B",'Claim Details'!$I$28&gt;=Rates!$D$14,'Claim Details'!$I$28&lt;=Rates!$D$15,'Claim Details'!$I$19="Yes"),Rates!$E$23,IF(AND(AE225="B",'Claim Details'!$I$28&gt;=Rates!$D$14,'Claim Details'!$I$28&lt;=Rates!$D$15,'Claim Details'!$I$19="No"),Rates!$D$23,IF(AND(AE225="B",'Claim Details'!$I$28&gt;=Rates!$F$14,'Claim Details'!$I$28&lt;=Rates!$F$15,'Claim Details'!$I$19="Yes"),Rates!$G$23,IF(AND(AE225="B",'Claim Details'!$I$28&gt;=Rates!$F$14,'Claim Details'!$I$28&lt;=Rates!$F$15,'Claim Details'!$I$19="No"),Rates!$F$23,IF(AND(AE225="B",'Claim Details'!$I$28&gt;=Rates!$H$14,'Claim Details'!$I$28&lt;=Rates!$H$15,'Claim Details'!$I$19="Yes"),Rates!$I$23,IF(AND(AE225="B",'Claim Details'!$I$28&gt;=Rates!$H$14,'Claim Details'!$I$28&lt;=Rates!$H$15,'Claim Details'!$I$19="No"),Rates!$H$23,IF(AND(AE225="B",'Claim Details'!$I$28&gt;=Rates!$J$14,'Claim Details'!$I$28&lt;=Rates!$J$15,'Claim Details'!$I$19="Yes"),Rates!$K$23,IF(AND(AE225="B",'Claim Details'!$I$28&gt;=Rates!$J$14,'Claim Details'!$I$28&lt;=Rates!$J$15,'Claim Details'!$I$19="No"),Rates!$J$23,IF(AND(AE225="C",'Claim Details'!$I$28&gt;=Rates!$D$14,'Claim Details'!$I$28&lt;=Rates!$D$15,'Claim Details'!$I$19="Yes"),Rates!$E$24,IF(AND(AE225="C",'Claim Details'!$I$28&gt;=Rates!$D$14,'Claim Details'!$I$28&lt;=Rates!$D$15,'Claim Details'!$I$19="No"),Rates!$D$24,IF(AND(AE225="C",'Claim Details'!$I$28&gt;=Rates!$F$14,'Claim Details'!$I$28&lt;=Rates!$F$15,'Claim Details'!$I$19="Yes"),Rates!$G$24,IF(AND(AE225="C",'Claim Details'!$I$28&gt;=Rates!$F$14,'Claim Details'!$I$28&lt;=Rates!$F$15,'Claim Details'!$I$19="No"),Rates!$F$24,IF(AND(AE225="C",'Claim Details'!$I$28&gt;=Rates!$H$14,'Claim Details'!$I$28&lt;=Rates!$H$15,'Claim Details'!$I$19="Yes"),Rates!$I$24,IF(AND(AE225="C",'Claim Details'!$I$28&gt;=Rates!$H$14,'Claim Details'!$I$28&lt;=Rates!$H$15,'Claim Details'!$I$19="No"),Rates!$H$24,IF(AND(AE225="C",'Claim Details'!$I$28&gt;=Rates!$J$14,'Claim Details'!$I$28&lt;=Rates!$J$15,'Claim Details'!$I$19="Yes"),Rates!$K$24,IF(AND(AE225="C",'Claim Details'!$I$28&gt;=Rates!$J$14,'Claim Details'!$I$28&lt;=Rates!$J$15,'Claim Details'!$I$19="No"),Rates!$J$24,"£0.00"))))))))))))))))))))))))</f>
        <v>£0.00</v>
      </c>
      <c r="BH225" s="189" t="str">
        <f t="shared" si="58"/>
        <v>£0.00</v>
      </c>
      <c r="BI225" s="189">
        <f t="shared" si="59"/>
        <v>0</v>
      </c>
      <c r="BO225" s="202" t="str">
        <f>IF(H225="","£0.00",IF(AP225="4","£0.00",IF(AP225="5","£0.00",IF(AP225="1","£0.00",((AQ225*H225)*'Claim Details'!$F$111)/100))))</f>
        <v>£0.00</v>
      </c>
      <c r="BP225" s="202" t="str">
        <f>IF(T225="","£0.00",IF(AP225="4","£0.00",IF(AP225="5","£0.00",IF(AP225="1","£0.00",((AR225*T225)*'Claim Details'!$N$111)/100))))</f>
        <v>£0.00</v>
      </c>
      <c r="BQ225" s="202" t="str">
        <f>IF(AI225="","£0.00",IF(AP225="4","£0.00",IF(AP225="5","£0.00",IF(AP225="1","£0.00",((BI225*AI225)*'Claim Details'!$W$111)/100))))</f>
        <v>£0.00</v>
      </c>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row>
    <row r="226" spans="1:97" ht="15">
      <c r="A226" s="145"/>
      <c r="B226" s="91"/>
      <c r="C226" s="96"/>
      <c r="D226" s="97"/>
      <c r="E226" s="98"/>
      <c r="F226" s="89"/>
      <c r="G226" s="99"/>
      <c r="H226" s="100"/>
      <c r="I226" s="221" t="str">
        <f t="shared" si="49"/>
        <v>£0.00</v>
      </c>
      <c r="J226" s="101"/>
      <c r="K226" s="100"/>
      <c r="L226" s="221" t="str">
        <f t="shared" si="50"/>
        <v>£0.00</v>
      </c>
      <c r="M226" s="101"/>
      <c r="N226" s="102"/>
      <c r="O226" s="145"/>
      <c r="P226" s="77"/>
      <c r="Q226" s="87"/>
      <c r="R226" s="87"/>
      <c r="S226" s="87"/>
      <c r="T226" s="149" t="str">
        <f t="shared" si="51"/>
        <v/>
      </c>
      <c r="U226" s="87" t="str">
        <f t="shared" si="60"/>
        <v/>
      </c>
      <c r="V226" s="87"/>
      <c r="W226" s="53" t="str">
        <f t="shared" si="52"/>
        <v>£0.00</v>
      </c>
      <c r="X226" s="53"/>
      <c r="Y226" s="87"/>
      <c r="Z226" s="78"/>
      <c r="AA226" s="79"/>
      <c r="AB226" s="160"/>
      <c r="AC226" s="98"/>
      <c r="AD226" s="225"/>
      <c r="AE226" s="235" t="str">
        <f t="shared" si="53"/>
        <v/>
      </c>
      <c r="AF226" s="87" t="str">
        <f t="shared" si="54"/>
        <v/>
      </c>
      <c r="AG226" s="53"/>
      <c r="AH226" s="224"/>
      <c r="AI226" s="226" t="str">
        <f t="shared" si="46"/>
        <v/>
      </c>
      <c r="AJ226" s="236" t="str">
        <f t="shared" si="55"/>
        <v>£0.00</v>
      </c>
      <c r="AK226" s="31"/>
      <c r="AL226" s="1"/>
      <c r="AM226" s="1"/>
      <c r="AN226" s="1"/>
      <c r="AO226" s="1"/>
      <c r="AP226" s="1" t="str">
        <f t="shared" si="47"/>
        <v/>
      </c>
      <c r="AQ226" s="27">
        <f t="shared" si="48"/>
        <v>0</v>
      </c>
      <c r="AR226" s="189">
        <f t="shared" si="56"/>
        <v>0</v>
      </c>
      <c r="AS226" s="190" t="str">
        <f>IF(AND(C226="A",'Claim Details'!$E$28&gt;=Rates!$D$14,'Claim Details'!$E$28&lt;=Rates!$D$15,'Claim Details'!$E$19="Yes"),Rates!$E$17,IF(AND(C226="A",'Claim Details'!$E$28&gt;=Rates!$D$14,'Claim Details'!$E$28&lt;=Rates!$D$15,'Claim Details'!$E$19="No"),Rates!$D$17,IF(AND(C226="A",'Claim Details'!$E$28&gt;=Rates!$F$14,'Claim Details'!$E$28&lt;=Rates!$F$15,'Claim Details'!$E$19="Yes"),Rates!$G$17,IF(AND(C226="A",'Claim Details'!$E$28&gt;=Rates!$F$14,'Claim Details'!$E$28&lt;=Rates!$F$15,'Claim Details'!$E$19="No"),Rates!$F$17,IF(AND(C226="A",'Claim Details'!$E$28&gt;=Rates!$H$14,'Claim Details'!$E$28&lt;=Rates!$H$15,'Claim Details'!$E$19="Yes"),Rates!$I$17,IF(AND(C226="A",'Claim Details'!$E$28&gt;=Rates!$H$14,'Claim Details'!$E$28&lt;=Rates!$H$15,'Claim Details'!$E$19="No"),Rates!$H$17,IF(AND(C226="A",'Claim Details'!$E$28&gt;=Rates!$J$14,'Claim Details'!$E$28&lt;=Rates!$J$15,'Claim Details'!$E$19="Yes"),Rates!$K$17,IF(AND(C226="A",'Claim Details'!$E$28&gt;=Rates!$J$14,'Claim Details'!$E$28&lt;=Rates!$J$15,'Claim Details'!$E$19="No"),Rates!$J$17,IF(AND(C226="B",'Claim Details'!$E$28&gt;=Rates!$D$14,'Claim Details'!$E$28&lt;=Rates!$D$15,'Claim Details'!$E$19="Yes"),Rates!$E$18,IF(AND(C226="B",'Claim Details'!$E$28&gt;=Rates!$D$14,'Claim Details'!$E$28&lt;=Rates!$D$15,'Claim Details'!$E$19="No"),Rates!$D$18,IF(AND(C226="B",'Claim Details'!$E$28&gt;=Rates!$F$14,'Claim Details'!$E$28&lt;=Rates!$F$15,'Claim Details'!$E$19="Yes"),Rates!$G$18,IF(AND(C226="B",'Claim Details'!$E$28&gt;=Rates!$F$14,'Claim Details'!$E$28&lt;=Rates!$F$15,'Claim Details'!$E$19="No"),Rates!$F$18,IF(AND(C226="B",'Claim Details'!$E$28&gt;=Rates!$H$14,'Claim Details'!$E$28&lt;=Rates!$H$15,'Claim Details'!$E$19="Yes"),Rates!$I$18,IF(AND(C226="B",'Claim Details'!$E$28&gt;=Rates!$H$14,'Claim Details'!$E$28&lt;=Rates!$H$15,'Claim Details'!$E$19="No"),Rates!$H$18,IF(AND(C226="B",'Claim Details'!$E$28&gt;=Rates!$J$14,'Claim Details'!$E$28&lt;=Rates!$J$15,'Claim Details'!$E$19="Yes"),Rates!$K$18,IF(AND(C226="B",'Claim Details'!$E$28&gt;=Rates!$J$14,'Claim Details'!$E$28&lt;=Rates!$J$15,'Claim Details'!$E$19="No"),Rates!$J$18,IF(AND(C226="C",'Claim Details'!$E$28&gt;=Rates!$D$14,'Claim Details'!$E$28&lt;=Rates!$D$15,'Claim Details'!$E$19="Yes"),Rates!$E$19,IF(AND(C226="C",'Claim Details'!$E$28&gt;=Rates!$D$14,'Claim Details'!$E$28&lt;=Rates!$D$15,'Claim Details'!$E$19="No"),Rates!$D$19,IF(AND(C226="C",'Claim Details'!$E$28&gt;=Rates!$F$14,'Claim Details'!$E$28&lt;=Rates!$F$15,'Claim Details'!$E$19="Yes"),Rates!$G$19,IF(AND(C226="C",'Claim Details'!$E$28&gt;=Rates!$F$14,'Claim Details'!$E$28&lt;=Rates!$F$15,'Claim Details'!$E$19="No"),Rates!$F$19,IF(AND(C226="C",'Claim Details'!$E$28&gt;=Rates!$H$14,'Claim Details'!$E$28&lt;=Rates!$H$15,'Claim Details'!$E$19="Yes"),Rates!$I$19,IF(AND(C226="C",'Claim Details'!$E$28&gt;=Rates!$H$14,'Claim Details'!$E$28&lt;=Rates!$H$15,'Claim Details'!$E$19="No"),Rates!$H$19,IF(AND(C226="C",'Claim Details'!$E$28&gt;=Rates!$J$14,'Claim Details'!$E$28&lt;=Rates!$J$15,'Claim Details'!$E$19="Yes"),Rates!$K$19,IF(AND(C226="C",'Claim Details'!$E$28&gt;=Rates!$J$14,'Claim Details'!$E$28&lt;=Rates!$J$15,'Claim Details'!$E$19="No"),Rates!$J$19,"£0.00"))))))))))))))))))))))))</f>
        <v>£0.00</v>
      </c>
      <c r="AT226" s="189" t="str">
        <f>IF(AND(C226="A",'Claim Details'!$E$28&gt;=Rates!$D$14,'Claim Details'!$E$28&lt;=Rates!$D$15,'Claim Details'!$E$19="Yes"),Rates!$E$25,IF(AND(C226="A",'Claim Details'!$E$28&gt;=Rates!$D$14,'Claim Details'!$E$28&lt;=Rates!$D$15,'Claim Details'!$E$19="No"),Rates!$D$25,IF(AND(C226="A",'Claim Details'!$E$28&gt;=Rates!$F$14,'Claim Details'!$E$28&lt;=Rates!$F$15,'Claim Details'!$E$19="Yes"),Rates!$G$25,IF(AND(C226="A",'Claim Details'!$E$28&gt;=Rates!$F$14,'Claim Details'!$E$28&lt;=Rates!$F$15,'Claim Details'!$E$19="No"),Rates!$F$25,IF(AND(C226="A",'Claim Details'!$E$28&gt;=Rates!$H$14,'Claim Details'!$E$28&lt;=Rates!$H$15,'Claim Details'!$E$19="Yes"),Rates!$I$25,IF(AND(C226="A",'Claim Details'!$E$28&gt;=Rates!$H$14,'Claim Details'!$E$28&lt;=Rates!$H$15,'Claim Details'!$E$19="No"),Rates!$H$25,IF(AND(C226="A",'Claim Details'!$E$28&gt;=Rates!$J$14,'Claim Details'!$E$28&lt;=Rates!$J$15,'Claim Details'!$E$19="Yes"),Rates!$K$25,IF(AND(C226="A",'Claim Details'!$E$28&gt;=Rates!$J$14,'Claim Details'!$E$28&lt;=Rates!$J$15,'Claim Details'!$E$19="No"),Rates!$J$25,IF(AND(C226="B",'Claim Details'!$E$28&gt;=Rates!$D$14,'Claim Details'!$E$28&lt;=Rates!$D$15,'Claim Details'!$E$19="Yes"),Rates!$E$26,IF(AND(C226="B",'Claim Details'!$E$28&gt;=Rates!$D$14,'Claim Details'!$E$28&lt;=Rates!$D$15,'Claim Details'!$E$19="No"),Rates!$D$26,IF(AND(C226="B",'Claim Details'!$E$28&gt;=Rates!$F$14,'Claim Details'!$E$28&lt;=Rates!$F$15,'Claim Details'!$E$19="Yes"),Rates!$G$26,IF(AND(C226="B",'Claim Details'!$E$28&gt;=Rates!$F$14,'Claim Details'!$E$28&lt;=Rates!$F$15,'Claim Details'!$E$19="No"),Rates!$F$26,IF(AND(C226="B",'Claim Details'!$E$28&gt;=Rates!$H$14,'Claim Details'!$E$28&lt;=Rates!$H$15,'Claim Details'!$E$19="Yes"),Rates!$I$26,IF(AND(C226="B",'Claim Details'!$E$28&gt;=Rates!$H$14,'Claim Details'!$E$28&lt;=Rates!$H$15,'Claim Details'!$E$19="No"),Rates!$H$26,IF(AND(C226="B",'Claim Details'!$E$28&gt;=Rates!$J$14,'Claim Details'!$E$28&lt;=Rates!$J$15,'Claim Details'!$E$19="Yes"),Rates!$K$26,IF(AND(C226="B",'Claim Details'!$E$28&gt;=Rates!$J$14,'Claim Details'!$E$28&lt;=Rates!$J$15,'Claim Details'!$E$19="No"),Rates!$J$26,IF(AND(C226="C",'Claim Details'!$E$28&gt;=Rates!$D$14,'Claim Details'!$E$28&lt;=Rates!$D$15,'Claim Details'!$E$19="Yes"),Rates!$E$27,IF(AND(C226="C",'Claim Details'!$E$28&gt;=Rates!$D$14,'Claim Details'!$E$28&lt;=Rates!$D$15,'Claim Details'!$E$19="No"),Rates!$D$27,IF(AND(C226="C",'Claim Details'!$E$28&gt;=Rates!$F$14,'Claim Details'!$E$28&lt;=Rates!$F$15,'Claim Details'!$E$19="Yes"),Rates!$G$27,IF(AND(C226="C",'Claim Details'!$E$28&gt;=Rates!$F$14,'Claim Details'!$E$28&lt;=Rates!$F$15,'Claim Details'!$E$19="No"),Rates!$F$27,IF(AND(C226="C",'Claim Details'!$E$28&gt;=Rates!$H$14,'Claim Details'!$E$28&lt;=Rates!$H$15,'Claim Details'!$E$19="Yes"),Rates!$I$27,IF(AND(C226="C",'Claim Details'!$E$28&gt;=Rates!$H$14,'Claim Details'!$E$28&lt;=Rates!$H$15,'Claim Details'!$E$19="No"),Rates!$H$27,IF(AND(C226="C",'Claim Details'!$E$28&gt;=Rates!$J$14,'Claim Details'!$E$28&lt;=Rates!$J$15,'Claim Details'!$E$19="Yes"),Rates!$K$27,IF(AND(C226="C",'Claim Details'!$E$28&gt;=Rates!$J$14,'Claim Details'!$E$28&lt;=Rates!$J$15,'Claim Details'!$E$19="No"),Rates!$J$27,"£0.00"))))))))))))))))))))))))</f>
        <v>£0.00</v>
      </c>
      <c r="AU226" s="191" t="str">
        <f>IF(AND(C226="A",'Claim Details'!$E$28&gt;=Rates!$D$14,'Claim Details'!$E$28&lt;=Rates!$D$15,'Claim Details'!$E$19="Yes"),Rates!$E$20,IF(AND(C226="A",'Claim Details'!$E$28&gt;=Rates!$D$14,'Claim Details'!$E$28&lt;=Rates!$D$15,'Claim Details'!$E$19="No"),Rates!$D$20,IF(AND(C226="A",'Claim Details'!$E$28&gt;=Rates!$F$14,'Claim Details'!$E$28&lt;=Rates!$F$15,'Claim Details'!$E$19="Yes"),Rates!$G$20,IF(AND(C226="A",'Claim Details'!$E$28&gt;=Rates!$F$14,'Claim Details'!$E$28&lt;=Rates!$F$15,'Claim Details'!$E$19="No"),Rates!$F$20,IF(AND(C226="A",'Claim Details'!$E$28&gt;=Rates!$H$14,'Claim Details'!$E$28&lt;=Rates!$H$15,'Claim Details'!$E$19="Yes"),Rates!$I$20,IF(AND(C226="A",'Claim Details'!$E$28&gt;=Rates!$H$14,'Claim Details'!$E$28&lt;=Rates!$H$15,'Claim Details'!$E$19="No"),Rates!$H$20,IF(AND(C226="A",'Claim Details'!$E$28&gt;=Rates!$J$14,'Claim Details'!$E$28&lt;=Rates!$J$15,'Claim Details'!$E$19="Yes"),Rates!$K$20,IF(AND(C226="A",'Claim Details'!$E$28&gt;=Rates!$J$14,'Claim Details'!$E$28&lt;=Rates!$J$15,'Claim Details'!$E$19="No"),Rates!$J$20,IF(AND(C226="B",'Claim Details'!$E$28&gt;=Rates!$D$14,'Claim Details'!$E$28&lt;=Rates!$D$15,'Claim Details'!$E$19="Yes"),Rates!$E$21,IF(AND(C226="B",'Claim Details'!$E$28&gt;=Rates!$D$14,'Claim Details'!$E$28&lt;=Rates!$D$15,'Claim Details'!$E$19="No"),Rates!$D$21,IF(AND(C226="B",'Claim Details'!$E$28&gt;=Rates!$F$14,'Claim Details'!$E$28&lt;=Rates!$F$15,'Claim Details'!$E$19="Yes"),Rates!$G$21,IF(AND(C226="B",'Claim Details'!$E$28&gt;=Rates!$F$14,'Claim Details'!$E$28&lt;=Rates!$F$15,'Claim Details'!$E$19="No"),Rates!$F$21,IF(AND(C226="B",'Claim Details'!$E$28&gt;=Rates!$H$14,'Claim Details'!$E$28&lt;=Rates!$H$15,'Claim Details'!$E$19="Yes"),Rates!$I$21,IF(AND(C226="B",'Claim Details'!$E$28&gt;=Rates!$H$14,'Claim Details'!$E$28&lt;=Rates!$H$15,'Claim Details'!$E$19="No"),Rates!$H$21,IF(AND(C226="B",'Claim Details'!$E$28&gt;=Rates!$J$14,'Claim Details'!$E$28&lt;=Rates!$J$15,'Claim Details'!$E$19="Yes"),Rates!$K$21,IF(AND(C226="B",'Claim Details'!$E$28&gt;=Rates!$J$14,'Claim Details'!$E$28&lt;=Rates!$J$15,'Claim Details'!$E$19="No"),Rates!$J$21,"£0.00"))))))))))))))))</f>
        <v>£0.00</v>
      </c>
      <c r="AV226" s="191" t="str">
        <f>IF(AND(C226="A",'Claim Details'!$E$28&gt;=Rates!$D$14,'Claim Details'!$E$28&lt;=Rates!$D$15,'Claim Details'!$E$19="Yes"),Rates!$E$22,IF(AND(C226="A",'Claim Details'!$E$28&gt;=Rates!$D$14,'Claim Details'!$E$28&lt;=Rates!$D$15,'Claim Details'!$E$19="No"),Rates!$D$22,IF(AND(C226="A",'Claim Details'!$E$28&gt;=Rates!$F$14,'Claim Details'!$E$28&lt;=Rates!$F$15,'Claim Details'!$E$19="Yes"),Rates!$G$22,IF(AND(C226="A",'Claim Details'!$E$28&gt;=Rates!$F$14,'Claim Details'!$E$28&lt;=Rates!$F$15,'Claim Details'!$E$19="No"),Rates!$F$22,IF(AND(C226="A",'Claim Details'!$E$28&gt;=Rates!$H$14,'Claim Details'!$E$28&lt;=Rates!$H$15,'Claim Details'!$E$19="Yes"),Rates!$I$22,IF(AND(C226="A",'Claim Details'!$E$28&gt;=Rates!$H$14,'Claim Details'!$E$28&lt;=Rates!$H$15,'Claim Details'!$E$19="No"),Rates!$H$22,IF(AND(C226="A",'Claim Details'!$E$28&gt;=Rates!$J$14,'Claim Details'!$E$28&lt;=Rates!$J$15,'Claim Details'!$E$19="Yes"),Rates!$K$22,IF(AND(C226="A",'Claim Details'!$E$28&gt;=Rates!$J$14,'Claim Details'!$E$28&lt;=Rates!$J$15,'Claim Details'!$E$19="No"),Rates!$J$22,IF(AND(C226="B",'Claim Details'!$E$28&gt;=Rates!$D$14,'Claim Details'!$E$28&lt;=Rates!$D$15,'Claim Details'!$E$19="Yes"),Rates!$E$23,IF(AND(C226="B",'Claim Details'!$E$28&gt;=Rates!$D$14,'Claim Details'!$E$28&lt;=Rates!$D$15,'Claim Details'!$E$19="No"),Rates!$D$23,IF(AND(C226="B",'Claim Details'!$E$28&gt;=Rates!$F$14,'Claim Details'!$E$28&lt;=Rates!$F$15,'Claim Details'!$E$19="Yes"),Rates!$G$23,IF(AND(C226="B",'Claim Details'!$E$28&gt;=Rates!$F$14,'Claim Details'!$E$28&lt;=Rates!$F$15,'Claim Details'!$E$19="No"),Rates!$F$23,IF(AND(C226="B",'Claim Details'!$E$28&gt;=Rates!$H$14,'Claim Details'!$E$28&lt;=Rates!$H$15,'Claim Details'!$E$19="Yes"),Rates!$I$23,IF(AND(C226="B",'Claim Details'!$E$28&gt;=Rates!$H$14,'Claim Details'!$E$28&lt;=Rates!$H$15,'Claim Details'!$E$19="No"),Rates!$H$23,IF(AND(C226="B",'Claim Details'!$E$28&gt;=Rates!$J$14,'Claim Details'!$E$28&lt;=Rates!$J$15,'Claim Details'!$E$19="Yes"),Rates!$K$23,IF(AND(C226="B",'Claim Details'!$E$28&gt;=Rates!$J$14,'Claim Details'!$E$28&lt;=Rates!$J$15,'Claim Details'!$E$19="No"),Rates!$J$23,IF(AND(C226="C",'Claim Details'!$E$28&gt;=Rates!$D$14,'Claim Details'!$E$28&lt;=Rates!$D$15,'Claim Details'!$E$19="Yes"),Rates!$E$24,IF(AND(C226="C",'Claim Details'!$E$28&gt;=Rates!$D$14,'Claim Details'!$E$28&lt;=Rates!$D$15,'Claim Details'!$E$19="No"),Rates!$D$24,IF(AND(C226="C",'Claim Details'!$E$28&gt;=Rates!$F$14,'Claim Details'!$E$28&lt;=Rates!$F$15,'Claim Details'!$E$19="Yes"),Rates!$G$24,IF(AND(C226="C",'Claim Details'!$E$28&gt;=Rates!$F$14,'Claim Details'!$E$28&lt;=Rates!$F$15,'Claim Details'!$E$19="No"),Rates!$F$24,IF(AND(C226="C",'Claim Details'!$E$28&gt;=Rates!$H$14,'Claim Details'!$E$28&lt;=Rates!$H$15,'Claim Details'!$E$19="Yes"),Rates!$I$24,IF(AND(C226="C",'Claim Details'!$E$28&gt;=Rates!$H$14,'Claim Details'!$E$28&lt;=Rates!$H$15,'Claim Details'!$E$19="No"),Rates!$H$24,IF(AND(C226="C",'Claim Details'!$E$28&gt;=Rates!$J$14,'Claim Details'!$E$28&lt;=Rates!$J$15,'Claim Details'!$E$19="Yes"),Rates!$K$24,IF(AND(C226="C",'Claim Details'!$E$28&gt;=Rates!$J$14,'Claim Details'!$E$28&lt;=Rates!$J$15,'Claim Details'!$E$19="No"),Rates!$J$24,"£0.00"))))))))))))))))))))))))</f>
        <v>£0.00</v>
      </c>
      <c r="AW226" s="1"/>
      <c r="AX226" s="189" t="str">
        <f>IF(AND(U226="A",'Claim Details'!$I$28&gt;=Rates!$D$14,'Claim Details'!$I$28&lt;=Rates!$D$15,'Claim Details'!$I$19="Yes"),Rates!$J$17,IF(AND(U226="A",'Claim Details'!$I$28&gt;=Rates!$D$14,'Claim Details'!$I$28&lt;=Rates!$D$15,'Claim Details'!$I$19="No"),Rates!$D$17,IF(AND(U226="A",'Claim Details'!$I$28&gt;=Rates!$F$14,'Claim Details'!$I$28&lt;=Rates!$F$15,'Claim Details'!$I$19="Yes"),Rates!$G$17,IF(AND(U226="A",'Claim Details'!$I$28&gt;=Rates!$F$14,'Claim Details'!$I$28&lt;=Rates!$F$15,'Claim Details'!$I$19="No"),Rates!$F$17,IF(AND(U226="A",'Claim Details'!$I$28&gt;=Rates!$H$14,'Claim Details'!$I$28&lt;=Rates!$H$15,'Claim Details'!$I$19="Yes"),Rates!$I$17,IF(AND(U226="A",'Claim Details'!$I$28&gt;=Rates!$H$14,'Claim Details'!$I$28&lt;=Rates!$H$15,'Claim Details'!$I$19="No"),Rates!$H$17,IF(AND(U226="A",'Claim Details'!$I$28&gt;=Rates!$J$14,'Claim Details'!$I$28&lt;=Rates!$J$15,'Claim Details'!$I$19="Yes"),Rates!$K$17,IF(AND(U226="A",'Claim Details'!$I$28&gt;=Rates!$J$14,'Claim Details'!$I$28&lt;=Rates!$J$15,'Claim Details'!$I$19="No"),Rates!$J$17,IF(AND(U226="B",'Claim Details'!$I$28&gt;=Rates!$D$14,'Claim Details'!$I$28&lt;=Rates!$D$15,'Claim Details'!$I$19="Yes"),Rates!$E$18,IF(AND(U226="B",'Claim Details'!$I$28&gt;=Rates!$D$14,'Claim Details'!$I$28&lt;=Rates!$D$15,'Claim Details'!$I$19="No"),Rates!$D$18,IF(AND(U226="B",'Claim Details'!$I$28&gt;=Rates!$F$14,'Claim Details'!$I$28&lt;=Rates!$F$15,'Claim Details'!$I$19="Yes"),Rates!$G$18,IF(AND(U226="B",'Claim Details'!$I$28&gt;=Rates!$F$14,'Claim Details'!$I$28&lt;=Rates!$F$15,'Claim Details'!$I$19="No"),Rates!$F$18,IF(AND(U226="B",'Claim Details'!$I$28&gt;=Rates!$H$14,'Claim Details'!$I$28&lt;=Rates!$H$15,'Claim Details'!$I$19="Yes"),Rates!$I$18,IF(AND(U226="B",'Claim Details'!$I$28&gt;=Rates!$H$14,'Claim Details'!$I$28&lt;=Rates!$H$15,'Claim Details'!$I$19="No"),Rates!$H$18,IF(AND(U226="B",'Claim Details'!$I$28&gt;=Rates!$J$14,'Claim Details'!$I$28&lt;=Rates!$J$15,'Claim Details'!$I$19="Yes"),Rates!$K$18,IF(AND(U226="B",'Claim Details'!$I$28&gt;=Rates!$J$14,'Claim Details'!$I$28&lt;=Rates!$J$15,'Claim Details'!$I$19="No"),Rates!$J$18,IF(AND(U226="C",'Claim Details'!$I$28&gt;=Rates!$D$14,'Claim Details'!$I$28&lt;=Rates!$D$15,'Claim Details'!$I$19="Yes"),Rates!$E$19,IF(AND(U226="C",'Claim Details'!$I$28&gt;=Rates!$D$14,'Claim Details'!$I$28&lt;=Rates!$D$15,'Claim Details'!$I$19="No"),Rates!$D$19,IF(AND(U226="C",'Claim Details'!$I$28&gt;=Rates!$F$14,'Claim Details'!$I$28&lt;=Rates!$F$15,'Claim Details'!$I$19="Yes"),Rates!$G$19,IF(AND(U226="C",'Claim Details'!$I$28&gt;=Rates!$F$14,'Claim Details'!$I$28&lt;=Rates!$F$15,'Claim Details'!$I$19="No"),Rates!$F$19,IF(AND(U226="C",'Claim Details'!$I$28&gt;=Rates!$H$14,'Claim Details'!$I$28&lt;=Rates!$H$15,'Claim Details'!$I$19="Yes"),Rates!$I$19,IF(AND(U226="C",'Claim Details'!$I$28&gt;=Rates!$H$14,'Claim Details'!$I$28&lt;=Rates!$H$15,'Claim Details'!$I$19="No"),Rates!$H$19,IF(AND(U226="C",'Claim Details'!$I$28&gt;=Rates!$J$14,'Claim Details'!$I$28&lt;=Rates!$J$15,'Claim Details'!$I$19="Yes"),Rates!$K$19,IF(AND(U226="C",'Claim Details'!$I$28&gt;=Rates!$J$14,'Claim Details'!$I$28&lt;=Rates!$J$15,'Claim Details'!$I$19="No"),Rates!$J$19,"£0.00"))))))))))))))))))))))))</f>
        <v>£0.00</v>
      </c>
      <c r="AY226" s="189" t="str">
        <f>IF(AND(C226="A",'Claim Details'!$I$28&gt;=Rates!$D$14,'Claim Details'!$I$28&lt;=Rates!$D$15,'Claim Details'!$I$19="Yes"),Rates!$J$25,IF(AND(C226="A",'Claim Details'!$I$28&gt;=Rates!$D$14,'Claim Details'!$I$28&lt;=Rates!$D$15,'Claim Details'!$I$19="No"),Rates!$D$25,IF(AND(C226="A",'Claim Details'!$I$28&gt;=Rates!$F$14,'Claim Details'!$I$28&lt;=Rates!$F$15,'Claim Details'!$I$19="Yes"),Rates!$G$25,IF(AND(C226="A",'Claim Details'!$I$28&gt;=Rates!$F$14,'Claim Details'!$I$28&lt;=Rates!$F$15,'Claim Details'!$I$19="No"),Rates!$F$25,IF(AND(C226="A",'Claim Details'!$I$28&gt;=Rates!$H$14,'Claim Details'!$I$28&lt;=Rates!$H$15,'Claim Details'!$I$19="Yes"),Rates!$I$25,IF(AND(C226="A",'Claim Details'!$I$28&gt;=Rates!$H$14,'Claim Details'!$I$28&lt;=Rates!$H$15,'Claim Details'!$I$19="No"),Rates!$H$25,IF(AND(C226="A",'Claim Details'!$I$28&gt;=Rates!$J$14,'Claim Details'!$I$28&lt;=Rates!$J$15,'Claim Details'!$I$19="Yes"),Rates!$K$25,IF(AND(C226="A",'Claim Details'!$I$28&gt;=Rates!$J$14,'Claim Details'!$I$28&lt;=Rates!$J$15,'Claim Details'!$I$19="No"),Rates!$J$25,IF(AND(C226="B",'Claim Details'!$I$28&gt;=Rates!$D$14,'Claim Details'!$I$28&lt;=Rates!$D$15,'Claim Details'!$I$19="Yes"),Rates!$E$26,IF(AND(C226="B",'Claim Details'!$I$28&gt;=Rates!$D$14,'Claim Details'!$I$28&lt;=Rates!$D$15,'Claim Details'!$I$19="No"),Rates!$D$26,IF(AND(C226="B",'Claim Details'!$I$28&gt;=Rates!$F$14,'Claim Details'!$I$28&lt;=Rates!$F$15,'Claim Details'!$I$19="Yes"),Rates!$G$26,IF(AND(C226="B",'Claim Details'!$I$28&gt;=Rates!$F$14,'Claim Details'!$I$28&lt;=Rates!$F$15,'Claim Details'!$I$19="No"),Rates!$F$26,IF(AND(C226="B",'Claim Details'!$I$28&gt;=Rates!$H$14,'Claim Details'!$I$28&lt;=Rates!$H$15,'Claim Details'!$I$19="Yes"),Rates!$I$26,IF(AND(C226="B",'Claim Details'!$I$28&gt;=Rates!$H$14,'Claim Details'!$I$28&lt;=Rates!$H$15,'Claim Details'!$I$19="No"),Rates!$H$26,IF(AND(C226="B",'Claim Details'!$I$28&gt;=Rates!$J$14,'Claim Details'!$I$28&lt;=Rates!$J$15,'Claim Details'!$I$19="Yes"),Rates!$K$26,IF(AND(C226="B",'Claim Details'!$I$28&gt;=Rates!$J$14,'Claim Details'!$I$28&lt;=Rates!$J$15,'Claim Details'!$I$19="No"),Rates!$J$26,IF(AND(C226="C",'Claim Details'!$I$28&gt;=Rates!$D$14,'Claim Details'!$I$28&lt;=Rates!$D$15,'Claim Details'!$I$19="Yes"),Rates!$E$27,IF(AND(C226="C",'Claim Details'!$I$28&gt;=Rates!$D$14,'Claim Details'!$I$28&lt;=Rates!$D$15,'Claim Details'!$I$19="No"),Rates!$D$27,IF(AND(C226="C",'Claim Details'!$I$28&gt;=Rates!$F$14,'Claim Details'!$I$28&lt;=Rates!$F$15,'Claim Details'!$I$19="Yes"),Rates!$G$27,IF(AND(C226="C",'Claim Details'!$I$28&gt;=Rates!$F$14,'Claim Details'!$I$28&lt;=Rates!$F$15,'Claim Details'!$I$19="No"),Rates!$F$27,IF(AND(C226="C",'Claim Details'!$I$28&gt;=Rates!$H$14,'Claim Details'!$I$28&lt;=Rates!$H$15,'Claim Details'!$I$19="Yes"),Rates!$I$27,IF(AND(C226="C",'Claim Details'!$I$28&gt;=Rates!$H$14,'Claim Details'!$I$28&lt;=Rates!$H$15,'Claim Details'!$I$19="No"),Rates!$H$27,IF(AND(C226="C",'Claim Details'!$I$28&gt;=Rates!$J$14,'Claim Details'!$I$28&lt;=Rates!$J$15,'Claim Details'!$I$19="Yes"),Rates!$K$27,IF(AND(C226="C",'Claim Details'!$I$28&gt;=Rates!$J$14,'Claim Details'!$I$28&lt;=Rates!$J$15,'Claim Details'!$I$19="No"),Rates!$J$27,"£0.00"))))))))))))))))))))))))</f>
        <v>£0.00</v>
      </c>
      <c r="AZ226" s="189" t="str">
        <f>IF(AND(C226="A",'Claim Details'!$I$28&gt;=Rates!$D$14,'Claim Details'!$I$28&lt;=Rates!$D$15,'Claim Details'!$I$19="Yes"),Rates!$E$20,IF(AND(C226="A",'Claim Details'!$I$28&gt;=Rates!$D$14,'Claim Details'!$I$28&lt;=Rates!$D$15,'Claim Details'!$I$19="No"),Rates!$D$20,IF(AND(C226="A",'Claim Details'!$I$28&gt;=Rates!$F$14,'Claim Details'!$I$28&lt;=Rates!$F$15,'Claim Details'!$I$19="Yes"),Rates!$G$20,IF(AND(C226="A",'Claim Details'!$I$28&gt;=Rates!$F$14,'Claim Details'!$I$28&lt;=Rates!$F$15,'Claim Details'!$I$19="No"),Rates!$F$20,IF(AND(C226="A",'Claim Details'!$I$28&gt;=Rates!$H$14,'Claim Details'!$I$28&lt;=Rates!$H$15,'Claim Details'!$I$19="Yes"),Rates!$I$20,IF(AND(C226="A",'Claim Details'!$I$28&gt;=Rates!$H$14,'Claim Details'!$I$28&lt;=Rates!$H$15,'Claim Details'!$I$19="No"),Rates!$H$20,IF(AND(C226="A",'Claim Details'!$I$28&gt;=Rates!$J$14,'Claim Details'!$I$28&lt;=Rates!$J$15,'Claim Details'!$I$19="Yes"),Rates!$K$20,IF(AND(C226="A",'Claim Details'!$I$28&gt;=Rates!$J$14,'Claim Details'!$I$28&lt;=Rates!$J$15,'Claim Details'!$I$19="No"),Rates!$J$20,IF(AND(C226="B",'Claim Details'!$I$28&gt;=Rates!$D$14,'Claim Details'!$I$28&lt;=Rates!$D$15,'Claim Details'!$I$19="Yes"),Rates!$E$21,IF(AND(C226="B",'Claim Details'!$I$28&gt;=Rates!$D$14,'Claim Details'!$I$28&lt;=Rates!$D$15,'Claim Details'!$I$19="No"),Rates!$D$21,IF(AND(C226="B",'Claim Details'!$I$28&gt;=Rates!$F$14,'Claim Details'!$I$28&lt;=Rates!$F$15,'Claim Details'!$I$19="Yes"),Rates!$G$21,IF(AND(C226="B",'Claim Details'!$I$28&gt;=Rates!$F$14,'Claim Details'!$I$28&lt;=Rates!$F$15,'Claim Details'!$I$19="No"),Rates!$F$21,IF(AND(C226="B",'Claim Details'!$I$28&gt;=Rates!$H$14,'Claim Details'!$I$28&lt;=Rates!$H$15,'Claim Details'!$I$19="Yes"),Rates!$I$21,IF(AND(C226="B",'Claim Details'!$I$28&gt;=Rates!$H$14,'Claim Details'!$I$28&lt;=Rates!$H$15,'Claim Details'!$I$19="No"),Rates!$H$21,IF(AND(C226="B",'Claim Details'!$I$28&gt;=Rates!$J$14,'Claim Details'!$I$28&lt;=Rates!$J$15,'Claim Details'!$I$19="Yes"),Rates!$K$21,IF(AND(C226="B",'Claim Details'!$I$28&gt;=Rates!$J$14,'Claim Details'!$I$28&lt;=Rates!$J$15,'Claim Details'!$I$19="No"),Rates!$J$21,"£0.00"))))))))))))))))</f>
        <v>£0.00</v>
      </c>
      <c r="BA226" s="189" t="str">
        <f>IF(AND(C226="A",'Claim Details'!$I$28&gt;=Rates!$D$14,'Claim Details'!$I$28&lt;=Rates!$D$15,'Claim Details'!$I$19="Yes"),Rates!$E$22,IF(AND(C226="A",'Claim Details'!$I$28&gt;=Rates!$D$14,'Claim Details'!$I$28&lt;=Rates!$D$15,'Claim Details'!$I$19="No"),Rates!$D$22,IF(AND(C226="A",'Claim Details'!$I$28&gt;=Rates!$F$14,'Claim Details'!$I$28&lt;=Rates!$F$15,'Claim Details'!$I$19="Yes"),Rates!$G$22,IF(AND(C226="A",'Claim Details'!$I$28&gt;=Rates!$F$14,'Claim Details'!$I$28&lt;=Rates!$F$15,'Claim Details'!$I$19="No"),Rates!$F$22,IF(AND(C226="A",'Claim Details'!$I$28&gt;=Rates!$H$14,'Claim Details'!$I$28&lt;=Rates!$H$15,'Claim Details'!$I$19="Yes"),Rates!$I$22,IF(AND(C226="A",'Claim Details'!$I$28&gt;=Rates!$H$14,'Claim Details'!$I$28&lt;=Rates!$H$15,'Claim Details'!$I$19="No"),Rates!$H$22,IF(AND(C226="A",'Claim Details'!$I$28&gt;=Rates!$J$14,'Claim Details'!$I$28&lt;=Rates!$J$15,'Claim Details'!$I$19="Yes"),Rates!$K$22,IF(AND(C226="A",'Claim Details'!$I$28&gt;=Rates!$J$14,'Claim Details'!$I$28&lt;=Rates!$J$15,'Claim Details'!$I$19="No"),Rates!$J$22,IF(AND(C226="B",'Claim Details'!$I$28&gt;=Rates!$D$14,'Claim Details'!$I$28&lt;=Rates!$D$15,'Claim Details'!$I$19="Yes"),Rates!$E$23,IF(AND(C226="B",'Claim Details'!$I$28&gt;=Rates!$D$14,'Claim Details'!$I$28&lt;=Rates!$D$15,'Claim Details'!$I$19="No"),Rates!$D$23,IF(AND(C226="B",'Claim Details'!$I$28&gt;=Rates!$F$14,'Claim Details'!$I$28&lt;=Rates!$F$15,'Claim Details'!$I$19="Yes"),Rates!$G$23,IF(AND(C226="B",'Claim Details'!$I$28&gt;=Rates!$F$14,'Claim Details'!$I$28&lt;=Rates!$F$15,'Claim Details'!$I$19="No"),Rates!$F$23,IF(AND(C226="B",'Claim Details'!$I$28&gt;=Rates!$H$14,'Claim Details'!$I$28&lt;=Rates!$H$15,'Claim Details'!$I$19="Yes"),Rates!$I$23,IF(AND(C226="B",'Claim Details'!$I$28&gt;=Rates!$H$14,'Claim Details'!$I$28&lt;=Rates!$H$15,'Claim Details'!$I$19="No"),Rates!$H$23,IF(AND(C226="B",'Claim Details'!$I$28&gt;=Rates!$J$14,'Claim Details'!$I$28&lt;=Rates!$J$15,'Claim Details'!$I$19="Yes"),Rates!$K$23,IF(AND(C226="B",'Claim Details'!$I$28&gt;=Rates!$J$14,'Claim Details'!$I$28&lt;=Rates!$J$15,'Claim Details'!$I$19="No"),Rates!$J$23,IF(AND(C226="C",'Claim Details'!$I$28&gt;=Rates!$D$14,'Claim Details'!$I$28&lt;=Rates!$D$15,'Claim Details'!$I$19="Yes"),Rates!$E$24,IF(AND(C226="C",'Claim Details'!$I$28&gt;=Rates!$D$14,'Claim Details'!$I$28&lt;=Rates!$D$15,'Claim Details'!$I$19="No"),Rates!$D$24,IF(AND(C226="C",'Claim Details'!$I$28&gt;=Rates!$F$14,'Claim Details'!$I$28&lt;=Rates!$F$15,'Claim Details'!$I$19="Yes"),Rates!$G$24,IF(AND(C226="C",'Claim Details'!$I$28&gt;=Rates!$F$14,'Claim Details'!$I$28&lt;=Rates!$F$15,'Claim Details'!$I$19="No"),Rates!$F$24,IF(AND(C226="C",'Claim Details'!$I$28&gt;=Rates!$H$14,'Claim Details'!$I$28&lt;=Rates!$H$15,'Claim Details'!$I$19="Yes"),Rates!$I$24,IF(AND(C226="C",'Claim Details'!$I$28&gt;=Rates!$H$14,'Claim Details'!$I$28&lt;=Rates!$H$15,'Claim Details'!$I$19="No"),Rates!$H$24,IF(AND(C226="C",'Claim Details'!$I$28&gt;=Rates!$J$14,'Claim Details'!$I$28&lt;=Rates!$J$15,'Claim Details'!$I$19="Yes"),Rates!$K$24,IF(AND(C226="C",'Claim Details'!$I$28&gt;=Rates!$J$14,'Claim Details'!$I$28&lt;=Rates!$J$15,'Claim Details'!$I$19="No"),Rates!$J$24,"£0.00"))))))))))))))))))))))))</f>
        <v>£0.00</v>
      </c>
      <c r="BB226" s="189" t="str">
        <f t="shared" si="57"/>
        <v>£0.00</v>
      </c>
      <c r="BC226" s="1"/>
      <c r="BD226" s="189" t="str">
        <f>IF(AND(AE226="A",'Claim Details'!$I$28&gt;=Rates!$D$14,'Claim Details'!$I$28&lt;=Rates!$D$15,'Claim Details'!$I$19="Yes"),Rates!$J$17,IF(AND(AE226="A",'Claim Details'!$I$28&gt;=Rates!$D$14,'Claim Details'!$I$28&lt;=Rates!$D$15,'Claim Details'!$I$19="No"),Rates!$D$17,IF(AND(AE226="A",'Claim Details'!$I$28&gt;=Rates!$F$14,'Claim Details'!$I$28&lt;=Rates!$F$15,'Claim Details'!$I$19="Yes"),Rates!$G$17,IF(AND(AE226="A",'Claim Details'!$I$28&gt;=Rates!$F$14,'Claim Details'!$I$28&lt;=Rates!$F$15,'Claim Details'!$I$19="No"),Rates!$F$17,IF(AND(AE226="A",'Claim Details'!$I$28&gt;=Rates!$H$14,'Claim Details'!$I$28&lt;=Rates!$H$15,'Claim Details'!$I$19="Yes"),Rates!$I$17,IF(AND(AE226="A",'Claim Details'!$I$28&gt;=Rates!$H$14,'Claim Details'!$I$28&lt;=Rates!$H$15,'Claim Details'!$I$19="No"),Rates!$H$17,IF(AND(AE226="A",'Claim Details'!$I$28&gt;=Rates!$J$14,'Claim Details'!$I$28&lt;=Rates!$J$15,'Claim Details'!$I$19="Yes"),Rates!$K$17,IF(AND(AE226="A",'Claim Details'!$I$28&gt;=Rates!$J$14,'Claim Details'!$I$28&lt;=Rates!$J$15,'Claim Details'!$I$19="No"),Rates!$J$17,IF(AND(AE226="B",'Claim Details'!$I$28&gt;=Rates!$D$14,'Claim Details'!$I$28&lt;=Rates!$D$15,'Claim Details'!$I$19="Yes"),Rates!$E$18,IF(AND(AE226="B",'Claim Details'!$I$28&gt;=Rates!$D$14,'Claim Details'!$I$28&lt;=Rates!$D$15,'Claim Details'!$I$19="No"),Rates!$D$18,IF(AND(AE226="B",'Claim Details'!$I$28&gt;=Rates!$F$14,'Claim Details'!$I$28&lt;=Rates!$F$15,'Claim Details'!$I$19="Yes"),Rates!$G$18,IF(AND(AE226="B",'Claim Details'!$I$28&gt;=Rates!$F$14,'Claim Details'!$I$28&lt;=Rates!$F$15,'Claim Details'!$I$19="No"),Rates!$F$18,IF(AND(AE226="B",'Claim Details'!$I$28&gt;=Rates!$H$14,'Claim Details'!$I$28&lt;=Rates!$H$15,'Claim Details'!$I$19="Yes"),Rates!$I$18,IF(AND(AE226="B",'Claim Details'!$I$28&gt;=Rates!$H$14,'Claim Details'!$I$28&lt;=Rates!$H$15,'Claim Details'!$I$19="No"),Rates!$H$18,IF(AND(AE226="B",'Claim Details'!$I$28&gt;=Rates!$J$14,'Claim Details'!$I$28&lt;=Rates!$J$15,'Claim Details'!$I$19="Yes"),Rates!$K$18,IF(AND(AE226="B",'Claim Details'!$I$28&gt;=Rates!$J$14,'Claim Details'!$I$28&lt;=Rates!$J$15,'Claim Details'!$I$19="No"),Rates!$J$18,IF(AND(AE226="C",'Claim Details'!$I$28&gt;=Rates!$D$14,'Claim Details'!$I$28&lt;=Rates!$D$15,'Claim Details'!$I$19="Yes"),Rates!$E$19,IF(AND(AE226="C",'Claim Details'!$I$28&gt;=Rates!$D$14,'Claim Details'!$I$28&lt;=Rates!$D$15,'Claim Details'!$I$19="No"),Rates!$D$19,IF(AND(AE226="C",'Claim Details'!$I$28&gt;=Rates!$F$14,'Claim Details'!$I$28&lt;=Rates!$F$15,'Claim Details'!$I$19="Yes"),Rates!$G$19,IF(AND(AE226="C",'Claim Details'!$I$28&gt;=Rates!$F$14,'Claim Details'!$I$28&lt;=Rates!$F$15,'Claim Details'!$I$19="No"),Rates!$F$19,IF(AND(AE226="C",'Claim Details'!$I$28&gt;=Rates!$H$14,'Claim Details'!$I$28&lt;=Rates!$H$15,'Claim Details'!$I$19="Yes"),Rates!$I$19,IF(AND(AE226="C",'Claim Details'!$I$28&gt;=Rates!$H$14,'Claim Details'!$I$28&lt;=Rates!$H$15,'Claim Details'!$I$19="No"),Rates!$H$19,IF(AND(AE226="C",'Claim Details'!$I$28&gt;=Rates!$J$14,'Claim Details'!$I$28&lt;=Rates!$J$15,'Claim Details'!$I$19="Yes"),Rates!$K$19,IF(AND(AE226="C",'Claim Details'!$I$28&gt;=Rates!$J$14,'Claim Details'!$I$28&lt;=Rates!$J$15,'Claim Details'!$I$19="No"),Rates!$J$19,"£0.00"))))))))))))))))))))))))</f>
        <v>£0.00</v>
      </c>
      <c r="BE226" s="189" t="str">
        <f>IF(AND(AE226="A",'Claim Details'!$I$28&gt;=Rates!$D$14,'Claim Details'!$I$28&lt;=Rates!$D$15,'Claim Details'!$I$19="Yes"),Rates!$J$25,IF(AND(AE226="A",'Claim Details'!$I$28&gt;=Rates!$D$14,'Claim Details'!$I$28&lt;=Rates!$D$15,'Claim Details'!$I$19="No"),Rates!$D$25,IF(AND(AE226="A",'Claim Details'!$I$28&gt;=Rates!$F$14,'Claim Details'!$I$28&lt;=Rates!$F$15,'Claim Details'!$I$19="Yes"),Rates!$G$25,IF(AND(AE226="A",'Claim Details'!$I$28&gt;=Rates!$F$14,'Claim Details'!$I$28&lt;=Rates!$F$15,'Claim Details'!$I$19="No"),Rates!$F$25,IF(AND(AE226="A",'Claim Details'!$I$28&gt;=Rates!$H$14,'Claim Details'!$I$28&lt;=Rates!$H$15,'Claim Details'!$I$19="Yes"),Rates!$I$25,IF(AND(AE226="A",'Claim Details'!$I$28&gt;=Rates!$H$14,'Claim Details'!$I$28&lt;=Rates!$H$15,'Claim Details'!$I$19="No"),Rates!$H$25,IF(AND(AE226="A",'Claim Details'!$I$28&gt;=Rates!$J$14,'Claim Details'!$I$28&lt;=Rates!$J$15,'Claim Details'!$I$19="Yes"),Rates!$K$25,IF(AND(AE226="A",'Claim Details'!$I$28&gt;=Rates!$J$14,'Claim Details'!$I$28&lt;=Rates!$J$15,'Claim Details'!$I$19="No"),Rates!$J$25,IF(AND(AE226="B",'Claim Details'!$I$28&gt;=Rates!$D$14,'Claim Details'!$I$28&lt;=Rates!$D$15,'Claim Details'!$I$19="Yes"),Rates!$E$26,IF(AND(AE226="B",'Claim Details'!$I$28&gt;=Rates!$D$14,'Claim Details'!$I$28&lt;=Rates!$D$15,'Claim Details'!$I$19="No"),Rates!$D$26,IF(AND(AE226="B",'Claim Details'!$I$28&gt;=Rates!$F$14,'Claim Details'!$I$28&lt;=Rates!$F$15,'Claim Details'!$I$19="Yes"),Rates!$G$26,IF(AND(AE226="B",'Claim Details'!$I$28&gt;=Rates!$F$14,'Claim Details'!$I$28&lt;=Rates!$F$15,'Claim Details'!$I$19="No"),Rates!$F$26,IF(AND(AE226="B",'Claim Details'!$I$28&gt;=Rates!$H$14,'Claim Details'!$I$28&lt;=Rates!$H$15,'Claim Details'!$I$19="Yes"),Rates!$I$26,IF(AND(AE226="B",'Claim Details'!$I$28&gt;=Rates!$H$14,'Claim Details'!$I$28&lt;=Rates!$H$15,'Claim Details'!$I$19="No"),Rates!$H$26,IF(AND(AE226="B",'Claim Details'!$I$28&gt;=Rates!$J$14,'Claim Details'!$I$28&lt;=Rates!$J$15,'Claim Details'!$I$19="Yes"),Rates!$K$26,IF(AND(AE226="B",'Claim Details'!$I$28&gt;=Rates!$J$14,'Claim Details'!$I$28&lt;=Rates!$J$15,'Claim Details'!$I$19="No"),Rates!$J$26,IF(AND(AE226="C",'Claim Details'!$I$28&gt;=Rates!$D$14,'Claim Details'!$I$28&lt;=Rates!$D$15,'Claim Details'!$I$19="Yes"),Rates!$E$27,IF(AND(AE226="C",'Claim Details'!$I$28&gt;=Rates!$D$14,'Claim Details'!$I$28&lt;=Rates!$D$15,'Claim Details'!$I$19="No"),Rates!$D$27,IF(AND(AE226="C",'Claim Details'!$I$28&gt;=Rates!$F$14,'Claim Details'!$I$28&lt;=Rates!$F$15,'Claim Details'!$I$19="Yes"),Rates!$G$27,IF(AND(AE226="C",'Claim Details'!$I$28&gt;=Rates!$F$14,'Claim Details'!$I$28&lt;=Rates!$F$15,'Claim Details'!$I$19="No"),Rates!$F$27,IF(AND(AE226="C",'Claim Details'!$I$28&gt;=Rates!$H$14,'Claim Details'!$I$28&lt;=Rates!$H$15,'Claim Details'!$I$19="Yes"),Rates!$I$27,IF(AND(AE226="C",'Claim Details'!$I$28&gt;=Rates!$H$14,'Claim Details'!$I$28&lt;=Rates!$H$15,'Claim Details'!$I$19="No"),Rates!$H$27,IF(AND(AE226="C",'Claim Details'!$I$28&gt;=Rates!$J$14,'Claim Details'!$I$28&lt;=Rates!$J$15,'Claim Details'!$I$19="Yes"),Rates!$K$27,IF(AND(AE226="C",'Claim Details'!$I$28&gt;=Rates!$J$14,'Claim Details'!$I$28&lt;=Rates!$J$15,'Claim Details'!$I$19="No"),Rates!$J$27,"£0.00"))))))))))))))))))))))))</f>
        <v>£0.00</v>
      </c>
      <c r="BF226" s="189" t="str">
        <f>IF(AND(AE226="A",'Claim Details'!$I$28&gt;=Rates!$D$14,'Claim Details'!$I$28&lt;=Rates!$D$15,'Claim Details'!$I$19="Yes"),Rates!$E$20,IF(AND(AE226="A",'Claim Details'!$I$28&gt;=Rates!$D$14,'Claim Details'!$I$28&lt;=Rates!$D$15,'Claim Details'!$I$19="No"),Rates!$D$20,IF(AND(AE226="A",'Claim Details'!$I$28&gt;=Rates!$F$14,'Claim Details'!$I$28&lt;=Rates!$F$15,'Claim Details'!$I$19="Yes"),Rates!$G$20,IF(AND(AE226="A",'Claim Details'!$I$28&gt;=Rates!$F$14,'Claim Details'!$I$28&lt;=Rates!$F$15,'Claim Details'!$I$19="No"),Rates!$F$20,IF(AND(AE226="A",'Claim Details'!$I$28&gt;=Rates!$H$14,'Claim Details'!$I$28&lt;=Rates!$H$15,'Claim Details'!$I$19="Yes"),Rates!$I$20,IF(AND(AE226="A",'Claim Details'!$I$28&gt;=Rates!$H$14,'Claim Details'!$I$28&lt;=Rates!$H$15,'Claim Details'!$I$19="No"),Rates!$H$20,IF(AND(AE226="A",'Claim Details'!$I$28&gt;=Rates!$J$14,'Claim Details'!$I$28&lt;=Rates!$J$15,'Claim Details'!$I$19="Yes"),Rates!$K$20,IF(AND(AE226="A",'Claim Details'!$I$28&gt;=Rates!$J$14,'Claim Details'!$I$28&lt;=Rates!$J$15,'Claim Details'!$I$19="No"),Rates!$J$20,IF(AND(AE226="B",'Claim Details'!$I$28&gt;=Rates!$D$14,'Claim Details'!$I$28&lt;=Rates!$D$15,'Claim Details'!$I$19="Yes"),Rates!$E$21,IF(AND(AE226="B",'Claim Details'!$I$28&gt;=Rates!$D$14,'Claim Details'!$I$28&lt;=Rates!$D$15,'Claim Details'!$I$19="No"),Rates!$D$21,IF(AND(AE226="B",'Claim Details'!$I$28&gt;=Rates!$F$14,'Claim Details'!$I$28&lt;=Rates!$F$15,'Claim Details'!$I$19="Yes"),Rates!$G$21,IF(AND(AE226="B",'Claim Details'!$I$28&gt;=Rates!$F$14,'Claim Details'!$I$28&lt;=Rates!$F$15,'Claim Details'!$I$19="No"),Rates!$F$21,IF(AND(AE226="B",'Claim Details'!$I$28&gt;=Rates!$H$14,'Claim Details'!$I$28&lt;=Rates!$H$15,'Claim Details'!$I$19="Yes"),Rates!$I$21,IF(AND(AE226="B",'Claim Details'!$I$28&gt;=Rates!$H$14,'Claim Details'!$I$28&lt;=Rates!$H$15,'Claim Details'!$I$19="No"),Rates!$H$21,IF(AND(AE226="B",'Claim Details'!$I$28&gt;=Rates!$J$14,'Claim Details'!$I$28&lt;=Rates!$J$15,'Claim Details'!$I$19="Yes"),Rates!$K$21,IF(AND(AE226="B",'Claim Details'!$I$28&gt;=Rates!$J$14,'Claim Details'!$I$28&lt;=Rates!$J$15,'Claim Details'!$I$19="No"),Rates!$J$21,"£0.00"))))))))))))))))</f>
        <v>£0.00</v>
      </c>
      <c r="BG226" s="189" t="str">
        <f>IF(AND(AE226="A",'Claim Details'!$I$28&gt;=Rates!$D$14,'Claim Details'!$I$28&lt;=Rates!$D$15,'Claim Details'!$I$19="Yes"),Rates!$E$22,IF(AND(AE226="A",'Claim Details'!$I$28&gt;=Rates!$D$14,'Claim Details'!$I$28&lt;=Rates!$D$15,'Claim Details'!$I$19="No"),Rates!$D$22,IF(AND(AE226="A",'Claim Details'!$I$28&gt;=Rates!$F$14,'Claim Details'!$I$28&lt;=Rates!$F$15,'Claim Details'!$I$19="Yes"),Rates!$G$22,IF(AND(AE226="A",'Claim Details'!$I$28&gt;=Rates!$F$14,'Claim Details'!$I$28&lt;=Rates!$F$15,'Claim Details'!$I$19="No"),Rates!$F$22,IF(AND(AE226="A",'Claim Details'!$I$28&gt;=Rates!$H$14,'Claim Details'!$I$28&lt;=Rates!$H$15,'Claim Details'!$I$19="Yes"),Rates!$I$22,IF(AND(AE226="A",'Claim Details'!$I$28&gt;=Rates!$H$14,'Claim Details'!$I$28&lt;=Rates!$H$15,'Claim Details'!$I$19="No"),Rates!$H$22,IF(AND(AE226="A",'Claim Details'!$I$28&gt;=Rates!$J$14,'Claim Details'!$I$28&lt;=Rates!$J$15,'Claim Details'!$I$19="Yes"),Rates!$K$22,IF(AND(AE226="A",'Claim Details'!$I$28&gt;=Rates!$J$14,'Claim Details'!$I$28&lt;=Rates!$J$15,'Claim Details'!$I$19="No"),Rates!$J$22,IF(AND(AE226="B",'Claim Details'!$I$28&gt;=Rates!$D$14,'Claim Details'!$I$28&lt;=Rates!$D$15,'Claim Details'!$I$19="Yes"),Rates!$E$23,IF(AND(AE226="B",'Claim Details'!$I$28&gt;=Rates!$D$14,'Claim Details'!$I$28&lt;=Rates!$D$15,'Claim Details'!$I$19="No"),Rates!$D$23,IF(AND(AE226="B",'Claim Details'!$I$28&gt;=Rates!$F$14,'Claim Details'!$I$28&lt;=Rates!$F$15,'Claim Details'!$I$19="Yes"),Rates!$G$23,IF(AND(AE226="B",'Claim Details'!$I$28&gt;=Rates!$F$14,'Claim Details'!$I$28&lt;=Rates!$F$15,'Claim Details'!$I$19="No"),Rates!$F$23,IF(AND(AE226="B",'Claim Details'!$I$28&gt;=Rates!$H$14,'Claim Details'!$I$28&lt;=Rates!$H$15,'Claim Details'!$I$19="Yes"),Rates!$I$23,IF(AND(AE226="B",'Claim Details'!$I$28&gt;=Rates!$H$14,'Claim Details'!$I$28&lt;=Rates!$H$15,'Claim Details'!$I$19="No"),Rates!$H$23,IF(AND(AE226="B",'Claim Details'!$I$28&gt;=Rates!$J$14,'Claim Details'!$I$28&lt;=Rates!$J$15,'Claim Details'!$I$19="Yes"),Rates!$K$23,IF(AND(AE226="B",'Claim Details'!$I$28&gt;=Rates!$J$14,'Claim Details'!$I$28&lt;=Rates!$J$15,'Claim Details'!$I$19="No"),Rates!$J$23,IF(AND(AE226="C",'Claim Details'!$I$28&gt;=Rates!$D$14,'Claim Details'!$I$28&lt;=Rates!$D$15,'Claim Details'!$I$19="Yes"),Rates!$E$24,IF(AND(AE226="C",'Claim Details'!$I$28&gt;=Rates!$D$14,'Claim Details'!$I$28&lt;=Rates!$D$15,'Claim Details'!$I$19="No"),Rates!$D$24,IF(AND(AE226="C",'Claim Details'!$I$28&gt;=Rates!$F$14,'Claim Details'!$I$28&lt;=Rates!$F$15,'Claim Details'!$I$19="Yes"),Rates!$G$24,IF(AND(AE226="C",'Claim Details'!$I$28&gt;=Rates!$F$14,'Claim Details'!$I$28&lt;=Rates!$F$15,'Claim Details'!$I$19="No"),Rates!$F$24,IF(AND(AE226="C",'Claim Details'!$I$28&gt;=Rates!$H$14,'Claim Details'!$I$28&lt;=Rates!$H$15,'Claim Details'!$I$19="Yes"),Rates!$I$24,IF(AND(AE226="C",'Claim Details'!$I$28&gt;=Rates!$H$14,'Claim Details'!$I$28&lt;=Rates!$H$15,'Claim Details'!$I$19="No"),Rates!$H$24,IF(AND(AE226="C",'Claim Details'!$I$28&gt;=Rates!$J$14,'Claim Details'!$I$28&lt;=Rates!$J$15,'Claim Details'!$I$19="Yes"),Rates!$K$24,IF(AND(AE226="C",'Claim Details'!$I$28&gt;=Rates!$J$14,'Claim Details'!$I$28&lt;=Rates!$J$15,'Claim Details'!$I$19="No"),Rates!$J$24,"£0.00"))))))))))))))))))))))))</f>
        <v>£0.00</v>
      </c>
      <c r="BH226" s="189" t="str">
        <f t="shared" si="58"/>
        <v>£0.00</v>
      </c>
      <c r="BI226" s="189">
        <f t="shared" si="59"/>
        <v>0</v>
      </c>
      <c r="BO226" s="202" t="str">
        <f>IF(H226="","£0.00",IF(AP226="4","£0.00",IF(AP226="5","£0.00",IF(AP226="1","£0.00",((AQ226*H226)*'Claim Details'!$F$111)/100))))</f>
        <v>£0.00</v>
      </c>
      <c r="BP226" s="202" t="str">
        <f>IF(T226="","£0.00",IF(AP226="4","£0.00",IF(AP226="5","£0.00",IF(AP226="1","£0.00",((AR226*T226)*'Claim Details'!$N$111)/100))))</f>
        <v>£0.00</v>
      </c>
      <c r="BQ226" s="202" t="str">
        <f>IF(AI226="","£0.00",IF(AP226="4","£0.00",IF(AP226="5","£0.00",IF(AP226="1","£0.00",((BI226*AI226)*'Claim Details'!$W$111)/100))))</f>
        <v>£0.00</v>
      </c>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row>
    <row r="227" spans="1:97" ht="15">
      <c r="A227" s="145"/>
      <c r="B227" s="91"/>
      <c r="C227" s="96"/>
      <c r="D227" s="97"/>
      <c r="E227" s="98"/>
      <c r="F227" s="89"/>
      <c r="G227" s="99"/>
      <c r="H227" s="100"/>
      <c r="I227" s="221" t="str">
        <f t="shared" si="49"/>
        <v>£0.00</v>
      </c>
      <c r="J227" s="101"/>
      <c r="K227" s="100"/>
      <c r="L227" s="221" t="str">
        <f t="shared" si="50"/>
        <v>£0.00</v>
      </c>
      <c r="M227" s="101"/>
      <c r="N227" s="102"/>
      <c r="O227" s="145"/>
      <c r="P227" s="77"/>
      <c r="Q227" s="87"/>
      <c r="R227" s="87"/>
      <c r="S227" s="87"/>
      <c r="T227" s="149" t="str">
        <f t="shared" si="51"/>
        <v/>
      </c>
      <c r="U227" s="87" t="str">
        <f t="shared" si="60"/>
        <v/>
      </c>
      <c r="V227" s="87"/>
      <c r="W227" s="53" t="str">
        <f t="shared" si="52"/>
        <v>£0.00</v>
      </c>
      <c r="X227" s="53"/>
      <c r="Y227" s="87"/>
      <c r="Z227" s="78"/>
      <c r="AA227" s="79"/>
      <c r="AB227" s="160"/>
      <c r="AC227" s="98"/>
      <c r="AD227" s="225"/>
      <c r="AE227" s="235" t="str">
        <f t="shared" si="53"/>
        <v/>
      </c>
      <c r="AF227" s="87" t="str">
        <f t="shared" si="54"/>
        <v/>
      </c>
      <c r="AG227" s="53"/>
      <c r="AH227" s="224"/>
      <c r="AI227" s="226" t="str">
        <f t="shared" si="46"/>
        <v/>
      </c>
      <c r="AJ227" s="236" t="str">
        <f t="shared" si="55"/>
        <v>£0.00</v>
      </c>
      <c r="AK227" s="31"/>
      <c r="AL227" s="1"/>
      <c r="AM227" s="1"/>
      <c r="AN227" s="1"/>
      <c r="AO227" s="1"/>
      <c r="AP227" s="1" t="str">
        <f t="shared" si="47"/>
        <v/>
      </c>
      <c r="AQ227" s="27">
        <f t="shared" si="48"/>
        <v>0</v>
      </c>
      <c r="AR227" s="189">
        <f t="shared" si="56"/>
        <v>0</v>
      </c>
      <c r="AS227" s="190" t="str">
        <f>IF(AND(C227="A",'Claim Details'!$E$28&gt;=Rates!$D$14,'Claim Details'!$E$28&lt;=Rates!$D$15,'Claim Details'!$E$19="Yes"),Rates!$E$17,IF(AND(C227="A",'Claim Details'!$E$28&gt;=Rates!$D$14,'Claim Details'!$E$28&lt;=Rates!$D$15,'Claim Details'!$E$19="No"),Rates!$D$17,IF(AND(C227="A",'Claim Details'!$E$28&gt;=Rates!$F$14,'Claim Details'!$E$28&lt;=Rates!$F$15,'Claim Details'!$E$19="Yes"),Rates!$G$17,IF(AND(C227="A",'Claim Details'!$E$28&gt;=Rates!$F$14,'Claim Details'!$E$28&lt;=Rates!$F$15,'Claim Details'!$E$19="No"),Rates!$F$17,IF(AND(C227="A",'Claim Details'!$E$28&gt;=Rates!$H$14,'Claim Details'!$E$28&lt;=Rates!$H$15,'Claim Details'!$E$19="Yes"),Rates!$I$17,IF(AND(C227="A",'Claim Details'!$E$28&gt;=Rates!$H$14,'Claim Details'!$E$28&lt;=Rates!$H$15,'Claim Details'!$E$19="No"),Rates!$H$17,IF(AND(C227="A",'Claim Details'!$E$28&gt;=Rates!$J$14,'Claim Details'!$E$28&lt;=Rates!$J$15,'Claim Details'!$E$19="Yes"),Rates!$K$17,IF(AND(C227="A",'Claim Details'!$E$28&gt;=Rates!$J$14,'Claim Details'!$E$28&lt;=Rates!$J$15,'Claim Details'!$E$19="No"),Rates!$J$17,IF(AND(C227="B",'Claim Details'!$E$28&gt;=Rates!$D$14,'Claim Details'!$E$28&lt;=Rates!$D$15,'Claim Details'!$E$19="Yes"),Rates!$E$18,IF(AND(C227="B",'Claim Details'!$E$28&gt;=Rates!$D$14,'Claim Details'!$E$28&lt;=Rates!$D$15,'Claim Details'!$E$19="No"),Rates!$D$18,IF(AND(C227="B",'Claim Details'!$E$28&gt;=Rates!$F$14,'Claim Details'!$E$28&lt;=Rates!$F$15,'Claim Details'!$E$19="Yes"),Rates!$G$18,IF(AND(C227="B",'Claim Details'!$E$28&gt;=Rates!$F$14,'Claim Details'!$E$28&lt;=Rates!$F$15,'Claim Details'!$E$19="No"),Rates!$F$18,IF(AND(C227="B",'Claim Details'!$E$28&gt;=Rates!$H$14,'Claim Details'!$E$28&lt;=Rates!$H$15,'Claim Details'!$E$19="Yes"),Rates!$I$18,IF(AND(C227="B",'Claim Details'!$E$28&gt;=Rates!$H$14,'Claim Details'!$E$28&lt;=Rates!$H$15,'Claim Details'!$E$19="No"),Rates!$H$18,IF(AND(C227="B",'Claim Details'!$E$28&gt;=Rates!$J$14,'Claim Details'!$E$28&lt;=Rates!$J$15,'Claim Details'!$E$19="Yes"),Rates!$K$18,IF(AND(C227="B",'Claim Details'!$E$28&gt;=Rates!$J$14,'Claim Details'!$E$28&lt;=Rates!$J$15,'Claim Details'!$E$19="No"),Rates!$J$18,IF(AND(C227="C",'Claim Details'!$E$28&gt;=Rates!$D$14,'Claim Details'!$E$28&lt;=Rates!$D$15,'Claim Details'!$E$19="Yes"),Rates!$E$19,IF(AND(C227="C",'Claim Details'!$E$28&gt;=Rates!$D$14,'Claim Details'!$E$28&lt;=Rates!$D$15,'Claim Details'!$E$19="No"),Rates!$D$19,IF(AND(C227="C",'Claim Details'!$E$28&gt;=Rates!$F$14,'Claim Details'!$E$28&lt;=Rates!$F$15,'Claim Details'!$E$19="Yes"),Rates!$G$19,IF(AND(C227="C",'Claim Details'!$E$28&gt;=Rates!$F$14,'Claim Details'!$E$28&lt;=Rates!$F$15,'Claim Details'!$E$19="No"),Rates!$F$19,IF(AND(C227="C",'Claim Details'!$E$28&gt;=Rates!$H$14,'Claim Details'!$E$28&lt;=Rates!$H$15,'Claim Details'!$E$19="Yes"),Rates!$I$19,IF(AND(C227="C",'Claim Details'!$E$28&gt;=Rates!$H$14,'Claim Details'!$E$28&lt;=Rates!$H$15,'Claim Details'!$E$19="No"),Rates!$H$19,IF(AND(C227="C",'Claim Details'!$E$28&gt;=Rates!$J$14,'Claim Details'!$E$28&lt;=Rates!$J$15,'Claim Details'!$E$19="Yes"),Rates!$K$19,IF(AND(C227="C",'Claim Details'!$E$28&gt;=Rates!$J$14,'Claim Details'!$E$28&lt;=Rates!$J$15,'Claim Details'!$E$19="No"),Rates!$J$19,"£0.00"))))))))))))))))))))))))</f>
        <v>£0.00</v>
      </c>
      <c r="AT227" s="189" t="str">
        <f>IF(AND(C227="A",'Claim Details'!$E$28&gt;=Rates!$D$14,'Claim Details'!$E$28&lt;=Rates!$D$15,'Claim Details'!$E$19="Yes"),Rates!$E$25,IF(AND(C227="A",'Claim Details'!$E$28&gt;=Rates!$D$14,'Claim Details'!$E$28&lt;=Rates!$D$15,'Claim Details'!$E$19="No"),Rates!$D$25,IF(AND(C227="A",'Claim Details'!$E$28&gt;=Rates!$F$14,'Claim Details'!$E$28&lt;=Rates!$F$15,'Claim Details'!$E$19="Yes"),Rates!$G$25,IF(AND(C227="A",'Claim Details'!$E$28&gt;=Rates!$F$14,'Claim Details'!$E$28&lt;=Rates!$F$15,'Claim Details'!$E$19="No"),Rates!$F$25,IF(AND(C227="A",'Claim Details'!$E$28&gt;=Rates!$H$14,'Claim Details'!$E$28&lt;=Rates!$H$15,'Claim Details'!$E$19="Yes"),Rates!$I$25,IF(AND(C227="A",'Claim Details'!$E$28&gt;=Rates!$H$14,'Claim Details'!$E$28&lt;=Rates!$H$15,'Claim Details'!$E$19="No"),Rates!$H$25,IF(AND(C227="A",'Claim Details'!$E$28&gt;=Rates!$J$14,'Claim Details'!$E$28&lt;=Rates!$J$15,'Claim Details'!$E$19="Yes"),Rates!$K$25,IF(AND(C227="A",'Claim Details'!$E$28&gt;=Rates!$J$14,'Claim Details'!$E$28&lt;=Rates!$J$15,'Claim Details'!$E$19="No"),Rates!$J$25,IF(AND(C227="B",'Claim Details'!$E$28&gt;=Rates!$D$14,'Claim Details'!$E$28&lt;=Rates!$D$15,'Claim Details'!$E$19="Yes"),Rates!$E$26,IF(AND(C227="B",'Claim Details'!$E$28&gt;=Rates!$D$14,'Claim Details'!$E$28&lt;=Rates!$D$15,'Claim Details'!$E$19="No"),Rates!$D$26,IF(AND(C227="B",'Claim Details'!$E$28&gt;=Rates!$F$14,'Claim Details'!$E$28&lt;=Rates!$F$15,'Claim Details'!$E$19="Yes"),Rates!$G$26,IF(AND(C227="B",'Claim Details'!$E$28&gt;=Rates!$F$14,'Claim Details'!$E$28&lt;=Rates!$F$15,'Claim Details'!$E$19="No"),Rates!$F$26,IF(AND(C227="B",'Claim Details'!$E$28&gt;=Rates!$H$14,'Claim Details'!$E$28&lt;=Rates!$H$15,'Claim Details'!$E$19="Yes"),Rates!$I$26,IF(AND(C227="B",'Claim Details'!$E$28&gt;=Rates!$H$14,'Claim Details'!$E$28&lt;=Rates!$H$15,'Claim Details'!$E$19="No"),Rates!$H$26,IF(AND(C227="B",'Claim Details'!$E$28&gt;=Rates!$J$14,'Claim Details'!$E$28&lt;=Rates!$J$15,'Claim Details'!$E$19="Yes"),Rates!$K$26,IF(AND(C227="B",'Claim Details'!$E$28&gt;=Rates!$J$14,'Claim Details'!$E$28&lt;=Rates!$J$15,'Claim Details'!$E$19="No"),Rates!$J$26,IF(AND(C227="C",'Claim Details'!$E$28&gt;=Rates!$D$14,'Claim Details'!$E$28&lt;=Rates!$D$15,'Claim Details'!$E$19="Yes"),Rates!$E$27,IF(AND(C227="C",'Claim Details'!$E$28&gt;=Rates!$D$14,'Claim Details'!$E$28&lt;=Rates!$D$15,'Claim Details'!$E$19="No"),Rates!$D$27,IF(AND(C227="C",'Claim Details'!$E$28&gt;=Rates!$F$14,'Claim Details'!$E$28&lt;=Rates!$F$15,'Claim Details'!$E$19="Yes"),Rates!$G$27,IF(AND(C227="C",'Claim Details'!$E$28&gt;=Rates!$F$14,'Claim Details'!$E$28&lt;=Rates!$F$15,'Claim Details'!$E$19="No"),Rates!$F$27,IF(AND(C227="C",'Claim Details'!$E$28&gt;=Rates!$H$14,'Claim Details'!$E$28&lt;=Rates!$H$15,'Claim Details'!$E$19="Yes"),Rates!$I$27,IF(AND(C227="C",'Claim Details'!$E$28&gt;=Rates!$H$14,'Claim Details'!$E$28&lt;=Rates!$H$15,'Claim Details'!$E$19="No"),Rates!$H$27,IF(AND(C227="C",'Claim Details'!$E$28&gt;=Rates!$J$14,'Claim Details'!$E$28&lt;=Rates!$J$15,'Claim Details'!$E$19="Yes"),Rates!$K$27,IF(AND(C227="C",'Claim Details'!$E$28&gt;=Rates!$J$14,'Claim Details'!$E$28&lt;=Rates!$J$15,'Claim Details'!$E$19="No"),Rates!$J$27,"£0.00"))))))))))))))))))))))))</f>
        <v>£0.00</v>
      </c>
      <c r="AU227" s="191" t="str">
        <f>IF(AND(C227="A",'Claim Details'!$E$28&gt;=Rates!$D$14,'Claim Details'!$E$28&lt;=Rates!$D$15,'Claim Details'!$E$19="Yes"),Rates!$E$20,IF(AND(C227="A",'Claim Details'!$E$28&gt;=Rates!$D$14,'Claim Details'!$E$28&lt;=Rates!$D$15,'Claim Details'!$E$19="No"),Rates!$D$20,IF(AND(C227="A",'Claim Details'!$E$28&gt;=Rates!$F$14,'Claim Details'!$E$28&lt;=Rates!$F$15,'Claim Details'!$E$19="Yes"),Rates!$G$20,IF(AND(C227="A",'Claim Details'!$E$28&gt;=Rates!$F$14,'Claim Details'!$E$28&lt;=Rates!$F$15,'Claim Details'!$E$19="No"),Rates!$F$20,IF(AND(C227="A",'Claim Details'!$E$28&gt;=Rates!$H$14,'Claim Details'!$E$28&lt;=Rates!$H$15,'Claim Details'!$E$19="Yes"),Rates!$I$20,IF(AND(C227="A",'Claim Details'!$E$28&gt;=Rates!$H$14,'Claim Details'!$E$28&lt;=Rates!$H$15,'Claim Details'!$E$19="No"),Rates!$H$20,IF(AND(C227="A",'Claim Details'!$E$28&gt;=Rates!$J$14,'Claim Details'!$E$28&lt;=Rates!$J$15,'Claim Details'!$E$19="Yes"),Rates!$K$20,IF(AND(C227="A",'Claim Details'!$E$28&gt;=Rates!$J$14,'Claim Details'!$E$28&lt;=Rates!$J$15,'Claim Details'!$E$19="No"),Rates!$J$20,IF(AND(C227="B",'Claim Details'!$E$28&gt;=Rates!$D$14,'Claim Details'!$E$28&lt;=Rates!$D$15,'Claim Details'!$E$19="Yes"),Rates!$E$21,IF(AND(C227="B",'Claim Details'!$E$28&gt;=Rates!$D$14,'Claim Details'!$E$28&lt;=Rates!$D$15,'Claim Details'!$E$19="No"),Rates!$D$21,IF(AND(C227="B",'Claim Details'!$E$28&gt;=Rates!$F$14,'Claim Details'!$E$28&lt;=Rates!$F$15,'Claim Details'!$E$19="Yes"),Rates!$G$21,IF(AND(C227="B",'Claim Details'!$E$28&gt;=Rates!$F$14,'Claim Details'!$E$28&lt;=Rates!$F$15,'Claim Details'!$E$19="No"),Rates!$F$21,IF(AND(C227="B",'Claim Details'!$E$28&gt;=Rates!$H$14,'Claim Details'!$E$28&lt;=Rates!$H$15,'Claim Details'!$E$19="Yes"),Rates!$I$21,IF(AND(C227="B",'Claim Details'!$E$28&gt;=Rates!$H$14,'Claim Details'!$E$28&lt;=Rates!$H$15,'Claim Details'!$E$19="No"),Rates!$H$21,IF(AND(C227="B",'Claim Details'!$E$28&gt;=Rates!$J$14,'Claim Details'!$E$28&lt;=Rates!$J$15,'Claim Details'!$E$19="Yes"),Rates!$K$21,IF(AND(C227="B",'Claim Details'!$E$28&gt;=Rates!$J$14,'Claim Details'!$E$28&lt;=Rates!$J$15,'Claim Details'!$E$19="No"),Rates!$J$21,"£0.00"))))))))))))))))</f>
        <v>£0.00</v>
      </c>
      <c r="AV227" s="191" t="str">
        <f>IF(AND(C227="A",'Claim Details'!$E$28&gt;=Rates!$D$14,'Claim Details'!$E$28&lt;=Rates!$D$15,'Claim Details'!$E$19="Yes"),Rates!$E$22,IF(AND(C227="A",'Claim Details'!$E$28&gt;=Rates!$D$14,'Claim Details'!$E$28&lt;=Rates!$D$15,'Claim Details'!$E$19="No"),Rates!$D$22,IF(AND(C227="A",'Claim Details'!$E$28&gt;=Rates!$F$14,'Claim Details'!$E$28&lt;=Rates!$F$15,'Claim Details'!$E$19="Yes"),Rates!$G$22,IF(AND(C227="A",'Claim Details'!$E$28&gt;=Rates!$F$14,'Claim Details'!$E$28&lt;=Rates!$F$15,'Claim Details'!$E$19="No"),Rates!$F$22,IF(AND(C227="A",'Claim Details'!$E$28&gt;=Rates!$H$14,'Claim Details'!$E$28&lt;=Rates!$H$15,'Claim Details'!$E$19="Yes"),Rates!$I$22,IF(AND(C227="A",'Claim Details'!$E$28&gt;=Rates!$H$14,'Claim Details'!$E$28&lt;=Rates!$H$15,'Claim Details'!$E$19="No"),Rates!$H$22,IF(AND(C227="A",'Claim Details'!$E$28&gt;=Rates!$J$14,'Claim Details'!$E$28&lt;=Rates!$J$15,'Claim Details'!$E$19="Yes"),Rates!$K$22,IF(AND(C227="A",'Claim Details'!$E$28&gt;=Rates!$J$14,'Claim Details'!$E$28&lt;=Rates!$J$15,'Claim Details'!$E$19="No"),Rates!$J$22,IF(AND(C227="B",'Claim Details'!$E$28&gt;=Rates!$D$14,'Claim Details'!$E$28&lt;=Rates!$D$15,'Claim Details'!$E$19="Yes"),Rates!$E$23,IF(AND(C227="B",'Claim Details'!$E$28&gt;=Rates!$D$14,'Claim Details'!$E$28&lt;=Rates!$D$15,'Claim Details'!$E$19="No"),Rates!$D$23,IF(AND(C227="B",'Claim Details'!$E$28&gt;=Rates!$F$14,'Claim Details'!$E$28&lt;=Rates!$F$15,'Claim Details'!$E$19="Yes"),Rates!$G$23,IF(AND(C227="B",'Claim Details'!$E$28&gt;=Rates!$F$14,'Claim Details'!$E$28&lt;=Rates!$F$15,'Claim Details'!$E$19="No"),Rates!$F$23,IF(AND(C227="B",'Claim Details'!$E$28&gt;=Rates!$H$14,'Claim Details'!$E$28&lt;=Rates!$H$15,'Claim Details'!$E$19="Yes"),Rates!$I$23,IF(AND(C227="B",'Claim Details'!$E$28&gt;=Rates!$H$14,'Claim Details'!$E$28&lt;=Rates!$H$15,'Claim Details'!$E$19="No"),Rates!$H$23,IF(AND(C227="B",'Claim Details'!$E$28&gt;=Rates!$J$14,'Claim Details'!$E$28&lt;=Rates!$J$15,'Claim Details'!$E$19="Yes"),Rates!$K$23,IF(AND(C227="B",'Claim Details'!$E$28&gt;=Rates!$J$14,'Claim Details'!$E$28&lt;=Rates!$J$15,'Claim Details'!$E$19="No"),Rates!$J$23,IF(AND(C227="C",'Claim Details'!$E$28&gt;=Rates!$D$14,'Claim Details'!$E$28&lt;=Rates!$D$15,'Claim Details'!$E$19="Yes"),Rates!$E$24,IF(AND(C227="C",'Claim Details'!$E$28&gt;=Rates!$D$14,'Claim Details'!$E$28&lt;=Rates!$D$15,'Claim Details'!$E$19="No"),Rates!$D$24,IF(AND(C227="C",'Claim Details'!$E$28&gt;=Rates!$F$14,'Claim Details'!$E$28&lt;=Rates!$F$15,'Claim Details'!$E$19="Yes"),Rates!$G$24,IF(AND(C227="C",'Claim Details'!$E$28&gt;=Rates!$F$14,'Claim Details'!$E$28&lt;=Rates!$F$15,'Claim Details'!$E$19="No"),Rates!$F$24,IF(AND(C227="C",'Claim Details'!$E$28&gt;=Rates!$H$14,'Claim Details'!$E$28&lt;=Rates!$H$15,'Claim Details'!$E$19="Yes"),Rates!$I$24,IF(AND(C227="C",'Claim Details'!$E$28&gt;=Rates!$H$14,'Claim Details'!$E$28&lt;=Rates!$H$15,'Claim Details'!$E$19="No"),Rates!$H$24,IF(AND(C227="C",'Claim Details'!$E$28&gt;=Rates!$J$14,'Claim Details'!$E$28&lt;=Rates!$J$15,'Claim Details'!$E$19="Yes"),Rates!$K$24,IF(AND(C227="C",'Claim Details'!$E$28&gt;=Rates!$J$14,'Claim Details'!$E$28&lt;=Rates!$J$15,'Claim Details'!$E$19="No"),Rates!$J$24,"£0.00"))))))))))))))))))))))))</f>
        <v>£0.00</v>
      </c>
      <c r="AW227" s="1"/>
      <c r="AX227" s="189" t="str">
        <f>IF(AND(U227="A",'Claim Details'!$I$28&gt;=Rates!$D$14,'Claim Details'!$I$28&lt;=Rates!$D$15,'Claim Details'!$I$19="Yes"),Rates!$J$17,IF(AND(U227="A",'Claim Details'!$I$28&gt;=Rates!$D$14,'Claim Details'!$I$28&lt;=Rates!$D$15,'Claim Details'!$I$19="No"),Rates!$D$17,IF(AND(U227="A",'Claim Details'!$I$28&gt;=Rates!$F$14,'Claim Details'!$I$28&lt;=Rates!$F$15,'Claim Details'!$I$19="Yes"),Rates!$G$17,IF(AND(U227="A",'Claim Details'!$I$28&gt;=Rates!$F$14,'Claim Details'!$I$28&lt;=Rates!$F$15,'Claim Details'!$I$19="No"),Rates!$F$17,IF(AND(U227="A",'Claim Details'!$I$28&gt;=Rates!$H$14,'Claim Details'!$I$28&lt;=Rates!$H$15,'Claim Details'!$I$19="Yes"),Rates!$I$17,IF(AND(U227="A",'Claim Details'!$I$28&gt;=Rates!$H$14,'Claim Details'!$I$28&lt;=Rates!$H$15,'Claim Details'!$I$19="No"),Rates!$H$17,IF(AND(U227="A",'Claim Details'!$I$28&gt;=Rates!$J$14,'Claim Details'!$I$28&lt;=Rates!$J$15,'Claim Details'!$I$19="Yes"),Rates!$K$17,IF(AND(U227="A",'Claim Details'!$I$28&gt;=Rates!$J$14,'Claim Details'!$I$28&lt;=Rates!$J$15,'Claim Details'!$I$19="No"),Rates!$J$17,IF(AND(U227="B",'Claim Details'!$I$28&gt;=Rates!$D$14,'Claim Details'!$I$28&lt;=Rates!$D$15,'Claim Details'!$I$19="Yes"),Rates!$E$18,IF(AND(U227="B",'Claim Details'!$I$28&gt;=Rates!$D$14,'Claim Details'!$I$28&lt;=Rates!$D$15,'Claim Details'!$I$19="No"),Rates!$D$18,IF(AND(U227="B",'Claim Details'!$I$28&gt;=Rates!$F$14,'Claim Details'!$I$28&lt;=Rates!$F$15,'Claim Details'!$I$19="Yes"),Rates!$G$18,IF(AND(U227="B",'Claim Details'!$I$28&gt;=Rates!$F$14,'Claim Details'!$I$28&lt;=Rates!$F$15,'Claim Details'!$I$19="No"),Rates!$F$18,IF(AND(U227="B",'Claim Details'!$I$28&gt;=Rates!$H$14,'Claim Details'!$I$28&lt;=Rates!$H$15,'Claim Details'!$I$19="Yes"),Rates!$I$18,IF(AND(U227="B",'Claim Details'!$I$28&gt;=Rates!$H$14,'Claim Details'!$I$28&lt;=Rates!$H$15,'Claim Details'!$I$19="No"),Rates!$H$18,IF(AND(U227="B",'Claim Details'!$I$28&gt;=Rates!$J$14,'Claim Details'!$I$28&lt;=Rates!$J$15,'Claim Details'!$I$19="Yes"),Rates!$K$18,IF(AND(U227="B",'Claim Details'!$I$28&gt;=Rates!$J$14,'Claim Details'!$I$28&lt;=Rates!$J$15,'Claim Details'!$I$19="No"),Rates!$J$18,IF(AND(U227="C",'Claim Details'!$I$28&gt;=Rates!$D$14,'Claim Details'!$I$28&lt;=Rates!$D$15,'Claim Details'!$I$19="Yes"),Rates!$E$19,IF(AND(U227="C",'Claim Details'!$I$28&gt;=Rates!$D$14,'Claim Details'!$I$28&lt;=Rates!$D$15,'Claim Details'!$I$19="No"),Rates!$D$19,IF(AND(U227="C",'Claim Details'!$I$28&gt;=Rates!$F$14,'Claim Details'!$I$28&lt;=Rates!$F$15,'Claim Details'!$I$19="Yes"),Rates!$G$19,IF(AND(U227="C",'Claim Details'!$I$28&gt;=Rates!$F$14,'Claim Details'!$I$28&lt;=Rates!$F$15,'Claim Details'!$I$19="No"),Rates!$F$19,IF(AND(U227="C",'Claim Details'!$I$28&gt;=Rates!$H$14,'Claim Details'!$I$28&lt;=Rates!$H$15,'Claim Details'!$I$19="Yes"),Rates!$I$19,IF(AND(U227="C",'Claim Details'!$I$28&gt;=Rates!$H$14,'Claim Details'!$I$28&lt;=Rates!$H$15,'Claim Details'!$I$19="No"),Rates!$H$19,IF(AND(U227="C",'Claim Details'!$I$28&gt;=Rates!$J$14,'Claim Details'!$I$28&lt;=Rates!$J$15,'Claim Details'!$I$19="Yes"),Rates!$K$19,IF(AND(U227="C",'Claim Details'!$I$28&gt;=Rates!$J$14,'Claim Details'!$I$28&lt;=Rates!$J$15,'Claim Details'!$I$19="No"),Rates!$J$19,"£0.00"))))))))))))))))))))))))</f>
        <v>£0.00</v>
      </c>
      <c r="AY227" s="189" t="str">
        <f>IF(AND(C227="A",'Claim Details'!$I$28&gt;=Rates!$D$14,'Claim Details'!$I$28&lt;=Rates!$D$15,'Claim Details'!$I$19="Yes"),Rates!$J$25,IF(AND(C227="A",'Claim Details'!$I$28&gt;=Rates!$D$14,'Claim Details'!$I$28&lt;=Rates!$D$15,'Claim Details'!$I$19="No"),Rates!$D$25,IF(AND(C227="A",'Claim Details'!$I$28&gt;=Rates!$F$14,'Claim Details'!$I$28&lt;=Rates!$F$15,'Claim Details'!$I$19="Yes"),Rates!$G$25,IF(AND(C227="A",'Claim Details'!$I$28&gt;=Rates!$F$14,'Claim Details'!$I$28&lt;=Rates!$F$15,'Claim Details'!$I$19="No"),Rates!$F$25,IF(AND(C227="A",'Claim Details'!$I$28&gt;=Rates!$H$14,'Claim Details'!$I$28&lt;=Rates!$H$15,'Claim Details'!$I$19="Yes"),Rates!$I$25,IF(AND(C227="A",'Claim Details'!$I$28&gt;=Rates!$H$14,'Claim Details'!$I$28&lt;=Rates!$H$15,'Claim Details'!$I$19="No"),Rates!$H$25,IF(AND(C227="A",'Claim Details'!$I$28&gt;=Rates!$J$14,'Claim Details'!$I$28&lt;=Rates!$J$15,'Claim Details'!$I$19="Yes"),Rates!$K$25,IF(AND(C227="A",'Claim Details'!$I$28&gt;=Rates!$J$14,'Claim Details'!$I$28&lt;=Rates!$J$15,'Claim Details'!$I$19="No"),Rates!$J$25,IF(AND(C227="B",'Claim Details'!$I$28&gt;=Rates!$D$14,'Claim Details'!$I$28&lt;=Rates!$D$15,'Claim Details'!$I$19="Yes"),Rates!$E$26,IF(AND(C227="B",'Claim Details'!$I$28&gt;=Rates!$D$14,'Claim Details'!$I$28&lt;=Rates!$D$15,'Claim Details'!$I$19="No"),Rates!$D$26,IF(AND(C227="B",'Claim Details'!$I$28&gt;=Rates!$F$14,'Claim Details'!$I$28&lt;=Rates!$F$15,'Claim Details'!$I$19="Yes"),Rates!$G$26,IF(AND(C227="B",'Claim Details'!$I$28&gt;=Rates!$F$14,'Claim Details'!$I$28&lt;=Rates!$F$15,'Claim Details'!$I$19="No"),Rates!$F$26,IF(AND(C227="B",'Claim Details'!$I$28&gt;=Rates!$H$14,'Claim Details'!$I$28&lt;=Rates!$H$15,'Claim Details'!$I$19="Yes"),Rates!$I$26,IF(AND(C227="B",'Claim Details'!$I$28&gt;=Rates!$H$14,'Claim Details'!$I$28&lt;=Rates!$H$15,'Claim Details'!$I$19="No"),Rates!$H$26,IF(AND(C227="B",'Claim Details'!$I$28&gt;=Rates!$J$14,'Claim Details'!$I$28&lt;=Rates!$J$15,'Claim Details'!$I$19="Yes"),Rates!$K$26,IF(AND(C227="B",'Claim Details'!$I$28&gt;=Rates!$J$14,'Claim Details'!$I$28&lt;=Rates!$J$15,'Claim Details'!$I$19="No"),Rates!$J$26,IF(AND(C227="C",'Claim Details'!$I$28&gt;=Rates!$D$14,'Claim Details'!$I$28&lt;=Rates!$D$15,'Claim Details'!$I$19="Yes"),Rates!$E$27,IF(AND(C227="C",'Claim Details'!$I$28&gt;=Rates!$D$14,'Claim Details'!$I$28&lt;=Rates!$D$15,'Claim Details'!$I$19="No"),Rates!$D$27,IF(AND(C227="C",'Claim Details'!$I$28&gt;=Rates!$F$14,'Claim Details'!$I$28&lt;=Rates!$F$15,'Claim Details'!$I$19="Yes"),Rates!$G$27,IF(AND(C227="C",'Claim Details'!$I$28&gt;=Rates!$F$14,'Claim Details'!$I$28&lt;=Rates!$F$15,'Claim Details'!$I$19="No"),Rates!$F$27,IF(AND(C227="C",'Claim Details'!$I$28&gt;=Rates!$H$14,'Claim Details'!$I$28&lt;=Rates!$H$15,'Claim Details'!$I$19="Yes"),Rates!$I$27,IF(AND(C227="C",'Claim Details'!$I$28&gt;=Rates!$H$14,'Claim Details'!$I$28&lt;=Rates!$H$15,'Claim Details'!$I$19="No"),Rates!$H$27,IF(AND(C227="C",'Claim Details'!$I$28&gt;=Rates!$J$14,'Claim Details'!$I$28&lt;=Rates!$J$15,'Claim Details'!$I$19="Yes"),Rates!$K$27,IF(AND(C227="C",'Claim Details'!$I$28&gt;=Rates!$J$14,'Claim Details'!$I$28&lt;=Rates!$J$15,'Claim Details'!$I$19="No"),Rates!$J$27,"£0.00"))))))))))))))))))))))))</f>
        <v>£0.00</v>
      </c>
      <c r="AZ227" s="189" t="str">
        <f>IF(AND(C227="A",'Claim Details'!$I$28&gt;=Rates!$D$14,'Claim Details'!$I$28&lt;=Rates!$D$15,'Claim Details'!$I$19="Yes"),Rates!$E$20,IF(AND(C227="A",'Claim Details'!$I$28&gt;=Rates!$D$14,'Claim Details'!$I$28&lt;=Rates!$D$15,'Claim Details'!$I$19="No"),Rates!$D$20,IF(AND(C227="A",'Claim Details'!$I$28&gt;=Rates!$F$14,'Claim Details'!$I$28&lt;=Rates!$F$15,'Claim Details'!$I$19="Yes"),Rates!$G$20,IF(AND(C227="A",'Claim Details'!$I$28&gt;=Rates!$F$14,'Claim Details'!$I$28&lt;=Rates!$F$15,'Claim Details'!$I$19="No"),Rates!$F$20,IF(AND(C227="A",'Claim Details'!$I$28&gt;=Rates!$H$14,'Claim Details'!$I$28&lt;=Rates!$H$15,'Claim Details'!$I$19="Yes"),Rates!$I$20,IF(AND(C227="A",'Claim Details'!$I$28&gt;=Rates!$H$14,'Claim Details'!$I$28&lt;=Rates!$H$15,'Claim Details'!$I$19="No"),Rates!$H$20,IF(AND(C227="A",'Claim Details'!$I$28&gt;=Rates!$J$14,'Claim Details'!$I$28&lt;=Rates!$J$15,'Claim Details'!$I$19="Yes"),Rates!$K$20,IF(AND(C227="A",'Claim Details'!$I$28&gt;=Rates!$J$14,'Claim Details'!$I$28&lt;=Rates!$J$15,'Claim Details'!$I$19="No"),Rates!$J$20,IF(AND(C227="B",'Claim Details'!$I$28&gt;=Rates!$D$14,'Claim Details'!$I$28&lt;=Rates!$D$15,'Claim Details'!$I$19="Yes"),Rates!$E$21,IF(AND(C227="B",'Claim Details'!$I$28&gt;=Rates!$D$14,'Claim Details'!$I$28&lt;=Rates!$D$15,'Claim Details'!$I$19="No"),Rates!$D$21,IF(AND(C227="B",'Claim Details'!$I$28&gt;=Rates!$F$14,'Claim Details'!$I$28&lt;=Rates!$F$15,'Claim Details'!$I$19="Yes"),Rates!$G$21,IF(AND(C227="B",'Claim Details'!$I$28&gt;=Rates!$F$14,'Claim Details'!$I$28&lt;=Rates!$F$15,'Claim Details'!$I$19="No"),Rates!$F$21,IF(AND(C227="B",'Claim Details'!$I$28&gt;=Rates!$H$14,'Claim Details'!$I$28&lt;=Rates!$H$15,'Claim Details'!$I$19="Yes"),Rates!$I$21,IF(AND(C227="B",'Claim Details'!$I$28&gt;=Rates!$H$14,'Claim Details'!$I$28&lt;=Rates!$H$15,'Claim Details'!$I$19="No"),Rates!$H$21,IF(AND(C227="B",'Claim Details'!$I$28&gt;=Rates!$J$14,'Claim Details'!$I$28&lt;=Rates!$J$15,'Claim Details'!$I$19="Yes"),Rates!$K$21,IF(AND(C227="B",'Claim Details'!$I$28&gt;=Rates!$J$14,'Claim Details'!$I$28&lt;=Rates!$J$15,'Claim Details'!$I$19="No"),Rates!$J$21,"£0.00"))))))))))))))))</f>
        <v>£0.00</v>
      </c>
      <c r="BA227" s="189" t="str">
        <f>IF(AND(C227="A",'Claim Details'!$I$28&gt;=Rates!$D$14,'Claim Details'!$I$28&lt;=Rates!$D$15,'Claim Details'!$I$19="Yes"),Rates!$E$22,IF(AND(C227="A",'Claim Details'!$I$28&gt;=Rates!$D$14,'Claim Details'!$I$28&lt;=Rates!$D$15,'Claim Details'!$I$19="No"),Rates!$D$22,IF(AND(C227="A",'Claim Details'!$I$28&gt;=Rates!$F$14,'Claim Details'!$I$28&lt;=Rates!$F$15,'Claim Details'!$I$19="Yes"),Rates!$G$22,IF(AND(C227="A",'Claim Details'!$I$28&gt;=Rates!$F$14,'Claim Details'!$I$28&lt;=Rates!$F$15,'Claim Details'!$I$19="No"),Rates!$F$22,IF(AND(C227="A",'Claim Details'!$I$28&gt;=Rates!$H$14,'Claim Details'!$I$28&lt;=Rates!$H$15,'Claim Details'!$I$19="Yes"),Rates!$I$22,IF(AND(C227="A",'Claim Details'!$I$28&gt;=Rates!$H$14,'Claim Details'!$I$28&lt;=Rates!$H$15,'Claim Details'!$I$19="No"),Rates!$H$22,IF(AND(C227="A",'Claim Details'!$I$28&gt;=Rates!$J$14,'Claim Details'!$I$28&lt;=Rates!$J$15,'Claim Details'!$I$19="Yes"),Rates!$K$22,IF(AND(C227="A",'Claim Details'!$I$28&gt;=Rates!$J$14,'Claim Details'!$I$28&lt;=Rates!$J$15,'Claim Details'!$I$19="No"),Rates!$J$22,IF(AND(C227="B",'Claim Details'!$I$28&gt;=Rates!$D$14,'Claim Details'!$I$28&lt;=Rates!$D$15,'Claim Details'!$I$19="Yes"),Rates!$E$23,IF(AND(C227="B",'Claim Details'!$I$28&gt;=Rates!$D$14,'Claim Details'!$I$28&lt;=Rates!$D$15,'Claim Details'!$I$19="No"),Rates!$D$23,IF(AND(C227="B",'Claim Details'!$I$28&gt;=Rates!$F$14,'Claim Details'!$I$28&lt;=Rates!$F$15,'Claim Details'!$I$19="Yes"),Rates!$G$23,IF(AND(C227="B",'Claim Details'!$I$28&gt;=Rates!$F$14,'Claim Details'!$I$28&lt;=Rates!$F$15,'Claim Details'!$I$19="No"),Rates!$F$23,IF(AND(C227="B",'Claim Details'!$I$28&gt;=Rates!$H$14,'Claim Details'!$I$28&lt;=Rates!$H$15,'Claim Details'!$I$19="Yes"),Rates!$I$23,IF(AND(C227="B",'Claim Details'!$I$28&gt;=Rates!$H$14,'Claim Details'!$I$28&lt;=Rates!$H$15,'Claim Details'!$I$19="No"),Rates!$H$23,IF(AND(C227="B",'Claim Details'!$I$28&gt;=Rates!$J$14,'Claim Details'!$I$28&lt;=Rates!$J$15,'Claim Details'!$I$19="Yes"),Rates!$K$23,IF(AND(C227="B",'Claim Details'!$I$28&gt;=Rates!$J$14,'Claim Details'!$I$28&lt;=Rates!$J$15,'Claim Details'!$I$19="No"),Rates!$J$23,IF(AND(C227="C",'Claim Details'!$I$28&gt;=Rates!$D$14,'Claim Details'!$I$28&lt;=Rates!$D$15,'Claim Details'!$I$19="Yes"),Rates!$E$24,IF(AND(C227="C",'Claim Details'!$I$28&gt;=Rates!$D$14,'Claim Details'!$I$28&lt;=Rates!$D$15,'Claim Details'!$I$19="No"),Rates!$D$24,IF(AND(C227="C",'Claim Details'!$I$28&gt;=Rates!$F$14,'Claim Details'!$I$28&lt;=Rates!$F$15,'Claim Details'!$I$19="Yes"),Rates!$G$24,IF(AND(C227="C",'Claim Details'!$I$28&gt;=Rates!$F$14,'Claim Details'!$I$28&lt;=Rates!$F$15,'Claim Details'!$I$19="No"),Rates!$F$24,IF(AND(C227="C",'Claim Details'!$I$28&gt;=Rates!$H$14,'Claim Details'!$I$28&lt;=Rates!$H$15,'Claim Details'!$I$19="Yes"),Rates!$I$24,IF(AND(C227="C",'Claim Details'!$I$28&gt;=Rates!$H$14,'Claim Details'!$I$28&lt;=Rates!$H$15,'Claim Details'!$I$19="No"),Rates!$H$24,IF(AND(C227="C",'Claim Details'!$I$28&gt;=Rates!$J$14,'Claim Details'!$I$28&lt;=Rates!$J$15,'Claim Details'!$I$19="Yes"),Rates!$K$24,IF(AND(C227="C",'Claim Details'!$I$28&gt;=Rates!$J$14,'Claim Details'!$I$28&lt;=Rates!$J$15,'Claim Details'!$I$19="No"),Rates!$J$24,"£0.00"))))))))))))))))))))))))</f>
        <v>£0.00</v>
      </c>
      <c r="BB227" s="189" t="str">
        <f t="shared" si="57"/>
        <v>£0.00</v>
      </c>
      <c r="BC227" s="1"/>
      <c r="BD227" s="189" t="str">
        <f>IF(AND(AE227="A",'Claim Details'!$I$28&gt;=Rates!$D$14,'Claim Details'!$I$28&lt;=Rates!$D$15,'Claim Details'!$I$19="Yes"),Rates!$J$17,IF(AND(AE227="A",'Claim Details'!$I$28&gt;=Rates!$D$14,'Claim Details'!$I$28&lt;=Rates!$D$15,'Claim Details'!$I$19="No"),Rates!$D$17,IF(AND(AE227="A",'Claim Details'!$I$28&gt;=Rates!$F$14,'Claim Details'!$I$28&lt;=Rates!$F$15,'Claim Details'!$I$19="Yes"),Rates!$G$17,IF(AND(AE227="A",'Claim Details'!$I$28&gt;=Rates!$F$14,'Claim Details'!$I$28&lt;=Rates!$F$15,'Claim Details'!$I$19="No"),Rates!$F$17,IF(AND(AE227="A",'Claim Details'!$I$28&gt;=Rates!$H$14,'Claim Details'!$I$28&lt;=Rates!$H$15,'Claim Details'!$I$19="Yes"),Rates!$I$17,IF(AND(AE227="A",'Claim Details'!$I$28&gt;=Rates!$H$14,'Claim Details'!$I$28&lt;=Rates!$H$15,'Claim Details'!$I$19="No"),Rates!$H$17,IF(AND(AE227="A",'Claim Details'!$I$28&gt;=Rates!$J$14,'Claim Details'!$I$28&lt;=Rates!$J$15,'Claim Details'!$I$19="Yes"),Rates!$K$17,IF(AND(AE227="A",'Claim Details'!$I$28&gt;=Rates!$J$14,'Claim Details'!$I$28&lt;=Rates!$J$15,'Claim Details'!$I$19="No"),Rates!$J$17,IF(AND(AE227="B",'Claim Details'!$I$28&gt;=Rates!$D$14,'Claim Details'!$I$28&lt;=Rates!$D$15,'Claim Details'!$I$19="Yes"),Rates!$E$18,IF(AND(AE227="B",'Claim Details'!$I$28&gt;=Rates!$D$14,'Claim Details'!$I$28&lt;=Rates!$D$15,'Claim Details'!$I$19="No"),Rates!$D$18,IF(AND(AE227="B",'Claim Details'!$I$28&gt;=Rates!$F$14,'Claim Details'!$I$28&lt;=Rates!$F$15,'Claim Details'!$I$19="Yes"),Rates!$G$18,IF(AND(AE227="B",'Claim Details'!$I$28&gt;=Rates!$F$14,'Claim Details'!$I$28&lt;=Rates!$F$15,'Claim Details'!$I$19="No"),Rates!$F$18,IF(AND(AE227="B",'Claim Details'!$I$28&gt;=Rates!$H$14,'Claim Details'!$I$28&lt;=Rates!$H$15,'Claim Details'!$I$19="Yes"),Rates!$I$18,IF(AND(AE227="B",'Claim Details'!$I$28&gt;=Rates!$H$14,'Claim Details'!$I$28&lt;=Rates!$H$15,'Claim Details'!$I$19="No"),Rates!$H$18,IF(AND(AE227="B",'Claim Details'!$I$28&gt;=Rates!$J$14,'Claim Details'!$I$28&lt;=Rates!$J$15,'Claim Details'!$I$19="Yes"),Rates!$K$18,IF(AND(AE227="B",'Claim Details'!$I$28&gt;=Rates!$J$14,'Claim Details'!$I$28&lt;=Rates!$J$15,'Claim Details'!$I$19="No"),Rates!$J$18,IF(AND(AE227="C",'Claim Details'!$I$28&gt;=Rates!$D$14,'Claim Details'!$I$28&lt;=Rates!$D$15,'Claim Details'!$I$19="Yes"),Rates!$E$19,IF(AND(AE227="C",'Claim Details'!$I$28&gt;=Rates!$D$14,'Claim Details'!$I$28&lt;=Rates!$D$15,'Claim Details'!$I$19="No"),Rates!$D$19,IF(AND(AE227="C",'Claim Details'!$I$28&gt;=Rates!$F$14,'Claim Details'!$I$28&lt;=Rates!$F$15,'Claim Details'!$I$19="Yes"),Rates!$G$19,IF(AND(AE227="C",'Claim Details'!$I$28&gt;=Rates!$F$14,'Claim Details'!$I$28&lt;=Rates!$F$15,'Claim Details'!$I$19="No"),Rates!$F$19,IF(AND(AE227="C",'Claim Details'!$I$28&gt;=Rates!$H$14,'Claim Details'!$I$28&lt;=Rates!$H$15,'Claim Details'!$I$19="Yes"),Rates!$I$19,IF(AND(AE227="C",'Claim Details'!$I$28&gt;=Rates!$H$14,'Claim Details'!$I$28&lt;=Rates!$H$15,'Claim Details'!$I$19="No"),Rates!$H$19,IF(AND(AE227="C",'Claim Details'!$I$28&gt;=Rates!$J$14,'Claim Details'!$I$28&lt;=Rates!$J$15,'Claim Details'!$I$19="Yes"),Rates!$K$19,IF(AND(AE227="C",'Claim Details'!$I$28&gt;=Rates!$J$14,'Claim Details'!$I$28&lt;=Rates!$J$15,'Claim Details'!$I$19="No"),Rates!$J$19,"£0.00"))))))))))))))))))))))))</f>
        <v>£0.00</v>
      </c>
      <c r="BE227" s="189" t="str">
        <f>IF(AND(AE227="A",'Claim Details'!$I$28&gt;=Rates!$D$14,'Claim Details'!$I$28&lt;=Rates!$D$15,'Claim Details'!$I$19="Yes"),Rates!$J$25,IF(AND(AE227="A",'Claim Details'!$I$28&gt;=Rates!$D$14,'Claim Details'!$I$28&lt;=Rates!$D$15,'Claim Details'!$I$19="No"),Rates!$D$25,IF(AND(AE227="A",'Claim Details'!$I$28&gt;=Rates!$F$14,'Claim Details'!$I$28&lt;=Rates!$F$15,'Claim Details'!$I$19="Yes"),Rates!$G$25,IF(AND(AE227="A",'Claim Details'!$I$28&gt;=Rates!$F$14,'Claim Details'!$I$28&lt;=Rates!$F$15,'Claim Details'!$I$19="No"),Rates!$F$25,IF(AND(AE227="A",'Claim Details'!$I$28&gt;=Rates!$H$14,'Claim Details'!$I$28&lt;=Rates!$H$15,'Claim Details'!$I$19="Yes"),Rates!$I$25,IF(AND(AE227="A",'Claim Details'!$I$28&gt;=Rates!$H$14,'Claim Details'!$I$28&lt;=Rates!$H$15,'Claim Details'!$I$19="No"),Rates!$H$25,IF(AND(AE227="A",'Claim Details'!$I$28&gt;=Rates!$J$14,'Claim Details'!$I$28&lt;=Rates!$J$15,'Claim Details'!$I$19="Yes"),Rates!$K$25,IF(AND(AE227="A",'Claim Details'!$I$28&gt;=Rates!$J$14,'Claim Details'!$I$28&lt;=Rates!$J$15,'Claim Details'!$I$19="No"),Rates!$J$25,IF(AND(AE227="B",'Claim Details'!$I$28&gt;=Rates!$D$14,'Claim Details'!$I$28&lt;=Rates!$D$15,'Claim Details'!$I$19="Yes"),Rates!$E$26,IF(AND(AE227="B",'Claim Details'!$I$28&gt;=Rates!$D$14,'Claim Details'!$I$28&lt;=Rates!$D$15,'Claim Details'!$I$19="No"),Rates!$D$26,IF(AND(AE227="B",'Claim Details'!$I$28&gt;=Rates!$F$14,'Claim Details'!$I$28&lt;=Rates!$F$15,'Claim Details'!$I$19="Yes"),Rates!$G$26,IF(AND(AE227="B",'Claim Details'!$I$28&gt;=Rates!$F$14,'Claim Details'!$I$28&lt;=Rates!$F$15,'Claim Details'!$I$19="No"),Rates!$F$26,IF(AND(AE227="B",'Claim Details'!$I$28&gt;=Rates!$H$14,'Claim Details'!$I$28&lt;=Rates!$H$15,'Claim Details'!$I$19="Yes"),Rates!$I$26,IF(AND(AE227="B",'Claim Details'!$I$28&gt;=Rates!$H$14,'Claim Details'!$I$28&lt;=Rates!$H$15,'Claim Details'!$I$19="No"),Rates!$H$26,IF(AND(AE227="B",'Claim Details'!$I$28&gt;=Rates!$J$14,'Claim Details'!$I$28&lt;=Rates!$J$15,'Claim Details'!$I$19="Yes"),Rates!$K$26,IF(AND(AE227="B",'Claim Details'!$I$28&gt;=Rates!$J$14,'Claim Details'!$I$28&lt;=Rates!$J$15,'Claim Details'!$I$19="No"),Rates!$J$26,IF(AND(AE227="C",'Claim Details'!$I$28&gt;=Rates!$D$14,'Claim Details'!$I$28&lt;=Rates!$D$15,'Claim Details'!$I$19="Yes"),Rates!$E$27,IF(AND(AE227="C",'Claim Details'!$I$28&gt;=Rates!$D$14,'Claim Details'!$I$28&lt;=Rates!$D$15,'Claim Details'!$I$19="No"),Rates!$D$27,IF(AND(AE227="C",'Claim Details'!$I$28&gt;=Rates!$F$14,'Claim Details'!$I$28&lt;=Rates!$F$15,'Claim Details'!$I$19="Yes"),Rates!$G$27,IF(AND(AE227="C",'Claim Details'!$I$28&gt;=Rates!$F$14,'Claim Details'!$I$28&lt;=Rates!$F$15,'Claim Details'!$I$19="No"),Rates!$F$27,IF(AND(AE227="C",'Claim Details'!$I$28&gt;=Rates!$H$14,'Claim Details'!$I$28&lt;=Rates!$H$15,'Claim Details'!$I$19="Yes"),Rates!$I$27,IF(AND(AE227="C",'Claim Details'!$I$28&gt;=Rates!$H$14,'Claim Details'!$I$28&lt;=Rates!$H$15,'Claim Details'!$I$19="No"),Rates!$H$27,IF(AND(AE227="C",'Claim Details'!$I$28&gt;=Rates!$J$14,'Claim Details'!$I$28&lt;=Rates!$J$15,'Claim Details'!$I$19="Yes"),Rates!$K$27,IF(AND(AE227="C",'Claim Details'!$I$28&gt;=Rates!$J$14,'Claim Details'!$I$28&lt;=Rates!$J$15,'Claim Details'!$I$19="No"),Rates!$J$27,"£0.00"))))))))))))))))))))))))</f>
        <v>£0.00</v>
      </c>
      <c r="BF227" s="189" t="str">
        <f>IF(AND(AE227="A",'Claim Details'!$I$28&gt;=Rates!$D$14,'Claim Details'!$I$28&lt;=Rates!$D$15,'Claim Details'!$I$19="Yes"),Rates!$E$20,IF(AND(AE227="A",'Claim Details'!$I$28&gt;=Rates!$D$14,'Claim Details'!$I$28&lt;=Rates!$D$15,'Claim Details'!$I$19="No"),Rates!$D$20,IF(AND(AE227="A",'Claim Details'!$I$28&gt;=Rates!$F$14,'Claim Details'!$I$28&lt;=Rates!$F$15,'Claim Details'!$I$19="Yes"),Rates!$G$20,IF(AND(AE227="A",'Claim Details'!$I$28&gt;=Rates!$F$14,'Claim Details'!$I$28&lt;=Rates!$F$15,'Claim Details'!$I$19="No"),Rates!$F$20,IF(AND(AE227="A",'Claim Details'!$I$28&gt;=Rates!$H$14,'Claim Details'!$I$28&lt;=Rates!$H$15,'Claim Details'!$I$19="Yes"),Rates!$I$20,IF(AND(AE227="A",'Claim Details'!$I$28&gt;=Rates!$H$14,'Claim Details'!$I$28&lt;=Rates!$H$15,'Claim Details'!$I$19="No"),Rates!$H$20,IF(AND(AE227="A",'Claim Details'!$I$28&gt;=Rates!$J$14,'Claim Details'!$I$28&lt;=Rates!$J$15,'Claim Details'!$I$19="Yes"),Rates!$K$20,IF(AND(AE227="A",'Claim Details'!$I$28&gt;=Rates!$J$14,'Claim Details'!$I$28&lt;=Rates!$J$15,'Claim Details'!$I$19="No"),Rates!$J$20,IF(AND(AE227="B",'Claim Details'!$I$28&gt;=Rates!$D$14,'Claim Details'!$I$28&lt;=Rates!$D$15,'Claim Details'!$I$19="Yes"),Rates!$E$21,IF(AND(AE227="B",'Claim Details'!$I$28&gt;=Rates!$D$14,'Claim Details'!$I$28&lt;=Rates!$D$15,'Claim Details'!$I$19="No"),Rates!$D$21,IF(AND(AE227="B",'Claim Details'!$I$28&gt;=Rates!$F$14,'Claim Details'!$I$28&lt;=Rates!$F$15,'Claim Details'!$I$19="Yes"),Rates!$G$21,IF(AND(AE227="B",'Claim Details'!$I$28&gt;=Rates!$F$14,'Claim Details'!$I$28&lt;=Rates!$F$15,'Claim Details'!$I$19="No"),Rates!$F$21,IF(AND(AE227="B",'Claim Details'!$I$28&gt;=Rates!$H$14,'Claim Details'!$I$28&lt;=Rates!$H$15,'Claim Details'!$I$19="Yes"),Rates!$I$21,IF(AND(AE227="B",'Claim Details'!$I$28&gt;=Rates!$H$14,'Claim Details'!$I$28&lt;=Rates!$H$15,'Claim Details'!$I$19="No"),Rates!$H$21,IF(AND(AE227="B",'Claim Details'!$I$28&gt;=Rates!$J$14,'Claim Details'!$I$28&lt;=Rates!$J$15,'Claim Details'!$I$19="Yes"),Rates!$K$21,IF(AND(AE227="B",'Claim Details'!$I$28&gt;=Rates!$J$14,'Claim Details'!$I$28&lt;=Rates!$J$15,'Claim Details'!$I$19="No"),Rates!$J$21,"£0.00"))))))))))))))))</f>
        <v>£0.00</v>
      </c>
      <c r="BG227" s="189" t="str">
        <f>IF(AND(AE227="A",'Claim Details'!$I$28&gt;=Rates!$D$14,'Claim Details'!$I$28&lt;=Rates!$D$15,'Claim Details'!$I$19="Yes"),Rates!$E$22,IF(AND(AE227="A",'Claim Details'!$I$28&gt;=Rates!$D$14,'Claim Details'!$I$28&lt;=Rates!$D$15,'Claim Details'!$I$19="No"),Rates!$D$22,IF(AND(AE227="A",'Claim Details'!$I$28&gt;=Rates!$F$14,'Claim Details'!$I$28&lt;=Rates!$F$15,'Claim Details'!$I$19="Yes"),Rates!$G$22,IF(AND(AE227="A",'Claim Details'!$I$28&gt;=Rates!$F$14,'Claim Details'!$I$28&lt;=Rates!$F$15,'Claim Details'!$I$19="No"),Rates!$F$22,IF(AND(AE227="A",'Claim Details'!$I$28&gt;=Rates!$H$14,'Claim Details'!$I$28&lt;=Rates!$H$15,'Claim Details'!$I$19="Yes"),Rates!$I$22,IF(AND(AE227="A",'Claim Details'!$I$28&gt;=Rates!$H$14,'Claim Details'!$I$28&lt;=Rates!$H$15,'Claim Details'!$I$19="No"),Rates!$H$22,IF(AND(AE227="A",'Claim Details'!$I$28&gt;=Rates!$J$14,'Claim Details'!$I$28&lt;=Rates!$J$15,'Claim Details'!$I$19="Yes"),Rates!$K$22,IF(AND(AE227="A",'Claim Details'!$I$28&gt;=Rates!$J$14,'Claim Details'!$I$28&lt;=Rates!$J$15,'Claim Details'!$I$19="No"),Rates!$J$22,IF(AND(AE227="B",'Claim Details'!$I$28&gt;=Rates!$D$14,'Claim Details'!$I$28&lt;=Rates!$D$15,'Claim Details'!$I$19="Yes"),Rates!$E$23,IF(AND(AE227="B",'Claim Details'!$I$28&gt;=Rates!$D$14,'Claim Details'!$I$28&lt;=Rates!$D$15,'Claim Details'!$I$19="No"),Rates!$D$23,IF(AND(AE227="B",'Claim Details'!$I$28&gt;=Rates!$F$14,'Claim Details'!$I$28&lt;=Rates!$F$15,'Claim Details'!$I$19="Yes"),Rates!$G$23,IF(AND(AE227="B",'Claim Details'!$I$28&gt;=Rates!$F$14,'Claim Details'!$I$28&lt;=Rates!$F$15,'Claim Details'!$I$19="No"),Rates!$F$23,IF(AND(AE227="B",'Claim Details'!$I$28&gt;=Rates!$H$14,'Claim Details'!$I$28&lt;=Rates!$H$15,'Claim Details'!$I$19="Yes"),Rates!$I$23,IF(AND(AE227="B",'Claim Details'!$I$28&gt;=Rates!$H$14,'Claim Details'!$I$28&lt;=Rates!$H$15,'Claim Details'!$I$19="No"),Rates!$H$23,IF(AND(AE227="B",'Claim Details'!$I$28&gt;=Rates!$J$14,'Claim Details'!$I$28&lt;=Rates!$J$15,'Claim Details'!$I$19="Yes"),Rates!$K$23,IF(AND(AE227="B",'Claim Details'!$I$28&gt;=Rates!$J$14,'Claim Details'!$I$28&lt;=Rates!$J$15,'Claim Details'!$I$19="No"),Rates!$J$23,IF(AND(AE227="C",'Claim Details'!$I$28&gt;=Rates!$D$14,'Claim Details'!$I$28&lt;=Rates!$D$15,'Claim Details'!$I$19="Yes"),Rates!$E$24,IF(AND(AE227="C",'Claim Details'!$I$28&gt;=Rates!$D$14,'Claim Details'!$I$28&lt;=Rates!$D$15,'Claim Details'!$I$19="No"),Rates!$D$24,IF(AND(AE227="C",'Claim Details'!$I$28&gt;=Rates!$F$14,'Claim Details'!$I$28&lt;=Rates!$F$15,'Claim Details'!$I$19="Yes"),Rates!$G$24,IF(AND(AE227="C",'Claim Details'!$I$28&gt;=Rates!$F$14,'Claim Details'!$I$28&lt;=Rates!$F$15,'Claim Details'!$I$19="No"),Rates!$F$24,IF(AND(AE227="C",'Claim Details'!$I$28&gt;=Rates!$H$14,'Claim Details'!$I$28&lt;=Rates!$H$15,'Claim Details'!$I$19="Yes"),Rates!$I$24,IF(AND(AE227="C",'Claim Details'!$I$28&gt;=Rates!$H$14,'Claim Details'!$I$28&lt;=Rates!$H$15,'Claim Details'!$I$19="No"),Rates!$H$24,IF(AND(AE227="C",'Claim Details'!$I$28&gt;=Rates!$J$14,'Claim Details'!$I$28&lt;=Rates!$J$15,'Claim Details'!$I$19="Yes"),Rates!$K$24,IF(AND(AE227="C",'Claim Details'!$I$28&gt;=Rates!$J$14,'Claim Details'!$I$28&lt;=Rates!$J$15,'Claim Details'!$I$19="No"),Rates!$J$24,"£0.00"))))))))))))))))))))))))</f>
        <v>£0.00</v>
      </c>
      <c r="BH227" s="189" t="str">
        <f t="shared" si="58"/>
        <v>£0.00</v>
      </c>
      <c r="BI227" s="189">
        <f t="shared" si="59"/>
        <v>0</v>
      </c>
      <c r="BO227" s="202" t="str">
        <f>IF(H227="","£0.00",IF(AP227="4","£0.00",IF(AP227="5","£0.00",IF(AP227="1","£0.00",((AQ227*H227)*'Claim Details'!$F$111)/100))))</f>
        <v>£0.00</v>
      </c>
      <c r="BP227" s="202" t="str">
        <f>IF(T227="","£0.00",IF(AP227="4","£0.00",IF(AP227="5","£0.00",IF(AP227="1","£0.00",((AR227*T227)*'Claim Details'!$N$111)/100))))</f>
        <v>£0.00</v>
      </c>
      <c r="BQ227" s="202" t="str">
        <f>IF(AI227="","£0.00",IF(AP227="4","£0.00",IF(AP227="5","£0.00",IF(AP227="1","£0.00",((BI227*AI227)*'Claim Details'!$W$111)/100))))</f>
        <v>£0.00</v>
      </c>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row>
    <row r="228" spans="1:97" ht="15">
      <c r="A228" s="145"/>
      <c r="B228" s="91"/>
      <c r="C228" s="96"/>
      <c r="D228" s="97"/>
      <c r="E228" s="98"/>
      <c r="F228" s="89"/>
      <c r="G228" s="99"/>
      <c r="H228" s="100"/>
      <c r="I228" s="221" t="str">
        <f t="shared" si="49"/>
        <v>£0.00</v>
      </c>
      <c r="J228" s="101"/>
      <c r="K228" s="100"/>
      <c r="L228" s="221" t="str">
        <f t="shared" si="50"/>
        <v>£0.00</v>
      </c>
      <c r="M228" s="101"/>
      <c r="N228" s="102"/>
      <c r="O228" s="145"/>
      <c r="P228" s="77"/>
      <c r="Q228" s="87"/>
      <c r="R228" s="87"/>
      <c r="S228" s="87"/>
      <c r="T228" s="149" t="str">
        <f t="shared" si="51"/>
        <v/>
      </c>
      <c r="U228" s="87" t="str">
        <f t="shared" si="60"/>
        <v/>
      </c>
      <c r="V228" s="87"/>
      <c r="W228" s="53" t="str">
        <f t="shared" si="52"/>
        <v>£0.00</v>
      </c>
      <c r="X228" s="53"/>
      <c r="Y228" s="87"/>
      <c r="Z228" s="78"/>
      <c r="AA228" s="79"/>
      <c r="AB228" s="160"/>
      <c r="AC228" s="98"/>
      <c r="AD228" s="225"/>
      <c r="AE228" s="235" t="str">
        <f t="shared" si="53"/>
        <v/>
      </c>
      <c r="AF228" s="87" t="str">
        <f t="shared" si="54"/>
        <v/>
      </c>
      <c r="AG228" s="53"/>
      <c r="AH228" s="224"/>
      <c r="AI228" s="226" t="str">
        <f t="shared" si="46"/>
        <v/>
      </c>
      <c r="AJ228" s="236" t="str">
        <f t="shared" si="55"/>
        <v>£0.00</v>
      </c>
      <c r="AK228" s="31"/>
      <c r="AL228" s="1"/>
      <c r="AM228" s="1"/>
      <c r="AN228" s="1"/>
      <c r="AO228" s="1"/>
      <c r="AP228" s="1" t="str">
        <f t="shared" si="47"/>
        <v/>
      </c>
      <c r="AQ228" s="27">
        <f t="shared" si="48"/>
        <v>0</v>
      </c>
      <c r="AR228" s="189">
        <f t="shared" si="56"/>
        <v>0</v>
      </c>
      <c r="AS228" s="190" t="str">
        <f>IF(AND(C228="A",'Claim Details'!$E$28&gt;=Rates!$D$14,'Claim Details'!$E$28&lt;=Rates!$D$15,'Claim Details'!$E$19="Yes"),Rates!$E$17,IF(AND(C228="A",'Claim Details'!$E$28&gt;=Rates!$D$14,'Claim Details'!$E$28&lt;=Rates!$D$15,'Claim Details'!$E$19="No"),Rates!$D$17,IF(AND(C228="A",'Claim Details'!$E$28&gt;=Rates!$F$14,'Claim Details'!$E$28&lt;=Rates!$F$15,'Claim Details'!$E$19="Yes"),Rates!$G$17,IF(AND(C228="A",'Claim Details'!$E$28&gt;=Rates!$F$14,'Claim Details'!$E$28&lt;=Rates!$F$15,'Claim Details'!$E$19="No"),Rates!$F$17,IF(AND(C228="A",'Claim Details'!$E$28&gt;=Rates!$H$14,'Claim Details'!$E$28&lt;=Rates!$H$15,'Claim Details'!$E$19="Yes"),Rates!$I$17,IF(AND(C228="A",'Claim Details'!$E$28&gt;=Rates!$H$14,'Claim Details'!$E$28&lt;=Rates!$H$15,'Claim Details'!$E$19="No"),Rates!$H$17,IF(AND(C228="A",'Claim Details'!$E$28&gt;=Rates!$J$14,'Claim Details'!$E$28&lt;=Rates!$J$15,'Claim Details'!$E$19="Yes"),Rates!$K$17,IF(AND(C228="A",'Claim Details'!$E$28&gt;=Rates!$J$14,'Claim Details'!$E$28&lt;=Rates!$J$15,'Claim Details'!$E$19="No"),Rates!$J$17,IF(AND(C228="B",'Claim Details'!$E$28&gt;=Rates!$D$14,'Claim Details'!$E$28&lt;=Rates!$D$15,'Claim Details'!$E$19="Yes"),Rates!$E$18,IF(AND(C228="B",'Claim Details'!$E$28&gt;=Rates!$D$14,'Claim Details'!$E$28&lt;=Rates!$D$15,'Claim Details'!$E$19="No"),Rates!$D$18,IF(AND(C228="B",'Claim Details'!$E$28&gt;=Rates!$F$14,'Claim Details'!$E$28&lt;=Rates!$F$15,'Claim Details'!$E$19="Yes"),Rates!$G$18,IF(AND(C228="B",'Claim Details'!$E$28&gt;=Rates!$F$14,'Claim Details'!$E$28&lt;=Rates!$F$15,'Claim Details'!$E$19="No"),Rates!$F$18,IF(AND(C228="B",'Claim Details'!$E$28&gt;=Rates!$H$14,'Claim Details'!$E$28&lt;=Rates!$H$15,'Claim Details'!$E$19="Yes"),Rates!$I$18,IF(AND(C228="B",'Claim Details'!$E$28&gt;=Rates!$H$14,'Claim Details'!$E$28&lt;=Rates!$H$15,'Claim Details'!$E$19="No"),Rates!$H$18,IF(AND(C228="B",'Claim Details'!$E$28&gt;=Rates!$J$14,'Claim Details'!$E$28&lt;=Rates!$J$15,'Claim Details'!$E$19="Yes"),Rates!$K$18,IF(AND(C228="B",'Claim Details'!$E$28&gt;=Rates!$J$14,'Claim Details'!$E$28&lt;=Rates!$J$15,'Claim Details'!$E$19="No"),Rates!$J$18,IF(AND(C228="C",'Claim Details'!$E$28&gt;=Rates!$D$14,'Claim Details'!$E$28&lt;=Rates!$D$15,'Claim Details'!$E$19="Yes"),Rates!$E$19,IF(AND(C228="C",'Claim Details'!$E$28&gt;=Rates!$D$14,'Claim Details'!$E$28&lt;=Rates!$D$15,'Claim Details'!$E$19="No"),Rates!$D$19,IF(AND(C228="C",'Claim Details'!$E$28&gt;=Rates!$F$14,'Claim Details'!$E$28&lt;=Rates!$F$15,'Claim Details'!$E$19="Yes"),Rates!$G$19,IF(AND(C228="C",'Claim Details'!$E$28&gt;=Rates!$F$14,'Claim Details'!$E$28&lt;=Rates!$F$15,'Claim Details'!$E$19="No"),Rates!$F$19,IF(AND(C228="C",'Claim Details'!$E$28&gt;=Rates!$H$14,'Claim Details'!$E$28&lt;=Rates!$H$15,'Claim Details'!$E$19="Yes"),Rates!$I$19,IF(AND(C228="C",'Claim Details'!$E$28&gt;=Rates!$H$14,'Claim Details'!$E$28&lt;=Rates!$H$15,'Claim Details'!$E$19="No"),Rates!$H$19,IF(AND(C228="C",'Claim Details'!$E$28&gt;=Rates!$J$14,'Claim Details'!$E$28&lt;=Rates!$J$15,'Claim Details'!$E$19="Yes"),Rates!$K$19,IF(AND(C228="C",'Claim Details'!$E$28&gt;=Rates!$J$14,'Claim Details'!$E$28&lt;=Rates!$J$15,'Claim Details'!$E$19="No"),Rates!$J$19,"£0.00"))))))))))))))))))))))))</f>
        <v>£0.00</v>
      </c>
      <c r="AT228" s="189" t="str">
        <f>IF(AND(C228="A",'Claim Details'!$E$28&gt;=Rates!$D$14,'Claim Details'!$E$28&lt;=Rates!$D$15,'Claim Details'!$E$19="Yes"),Rates!$E$25,IF(AND(C228="A",'Claim Details'!$E$28&gt;=Rates!$D$14,'Claim Details'!$E$28&lt;=Rates!$D$15,'Claim Details'!$E$19="No"),Rates!$D$25,IF(AND(C228="A",'Claim Details'!$E$28&gt;=Rates!$F$14,'Claim Details'!$E$28&lt;=Rates!$F$15,'Claim Details'!$E$19="Yes"),Rates!$G$25,IF(AND(C228="A",'Claim Details'!$E$28&gt;=Rates!$F$14,'Claim Details'!$E$28&lt;=Rates!$F$15,'Claim Details'!$E$19="No"),Rates!$F$25,IF(AND(C228="A",'Claim Details'!$E$28&gt;=Rates!$H$14,'Claim Details'!$E$28&lt;=Rates!$H$15,'Claim Details'!$E$19="Yes"),Rates!$I$25,IF(AND(C228="A",'Claim Details'!$E$28&gt;=Rates!$H$14,'Claim Details'!$E$28&lt;=Rates!$H$15,'Claim Details'!$E$19="No"),Rates!$H$25,IF(AND(C228="A",'Claim Details'!$E$28&gt;=Rates!$J$14,'Claim Details'!$E$28&lt;=Rates!$J$15,'Claim Details'!$E$19="Yes"),Rates!$K$25,IF(AND(C228="A",'Claim Details'!$E$28&gt;=Rates!$J$14,'Claim Details'!$E$28&lt;=Rates!$J$15,'Claim Details'!$E$19="No"),Rates!$J$25,IF(AND(C228="B",'Claim Details'!$E$28&gt;=Rates!$D$14,'Claim Details'!$E$28&lt;=Rates!$D$15,'Claim Details'!$E$19="Yes"),Rates!$E$26,IF(AND(C228="B",'Claim Details'!$E$28&gt;=Rates!$D$14,'Claim Details'!$E$28&lt;=Rates!$D$15,'Claim Details'!$E$19="No"),Rates!$D$26,IF(AND(C228="B",'Claim Details'!$E$28&gt;=Rates!$F$14,'Claim Details'!$E$28&lt;=Rates!$F$15,'Claim Details'!$E$19="Yes"),Rates!$G$26,IF(AND(C228="B",'Claim Details'!$E$28&gt;=Rates!$F$14,'Claim Details'!$E$28&lt;=Rates!$F$15,'Claim Details'!$E$19="No"),Rates!$F$26,IF(AND(C228="B",'Claim Details'!$E$28&gt;=Rates!$H$14,'Claim Details'!$E$28&lt;=Rates!$H$15,'Claim Details'!$E$19="Yes"),Rates!$I$26,IF(AND(C228="B",'Claim Details'!$E$28&gt;=Rates!$H$14,'Claim Details'!$E$28&lt;=Rates!$H$15,'Claim Details'!$E$19="No"),Rates!$H$26,IF(AND(C228="B",'Claim Details'!$E$28&gt;=Rates!$J$14,'Claim Details'!$E$28&lt;=Rates!$J$15,'Claim Details'!$E$19="Yes"),Rates!$K$26,IF(AND(C228="B",'Claim Details'!$E$28&gt;=Rates!$J$14,'Claim Details'!$E$28&lt;=Rates!$J$15,'Claim Details'!$E$19="No"),Rates!$J$26,IF(AND(C228="C",'Claim Details'!$E$28&gt;=Rates!$D$14,'Claim Details'!$E$28&lt;=Rates!$D$15,'Claim Details'!$E$19="Yes"),Rates!$E$27,IF(AND(C228="C",'Claim Details'!$E$28&gt;=Rates!$D$14,'Claim Details'!$E$28&lt;=Rates!$D$15,'Claim Details'!$E$19="No"),Rates!$D$27,IF(AND(C228="C",'Claim Details'!$E$28&gt;=Rates!$F$14,'Claim Details'!$E$28&lt;=Rates!$F$15,'Claim Details'!$E$19="Yes"),Rates!$G$27,IF(AND(C228="C",'Claim Details'!$E$28&gt;=Rates!$F$14,'Claim Details'!$E$28&lt;=Rates!$F$15,'Claim Details'!$E$19="No"),Rates!$F$27,IF(AND(C228="C",'Claim Details'!$E$28&gt;=Rates!$H$14,'Claim Details'!$E$28&lt;=Rates!$H$15,'Claim Details'!$E$19="Yes"),Rates!$I$27,IF(AND(C228="C",'Claim Details'!$E$28&gt;=Rates!$H$14,'Claim Details'!$E$28&lt;=Rates!$H$15,'Claim Details'!$E$19="No"),Rates!$H$27,IF(AND(C228="C",'Claim Details'!$E$28&gt;=Rates!$J$14,'Claim Details'!$E$28&lt;=Rates!$J$15,'Claim Details'!$E$19="Yes"),Rates!$K$27,IF(AND(C228="C",'Claim Details'!$E$28&gt;=Rates!$J$14,'Claim Details'!$E$28&lt;=Rates!$J$15,'Claim Details'!$E$19="No"),Rates!$J$27,"£0.00"))))))))))))))))))))))))</f>
        <v>£0.00</v>
      </c>
      <c r="AU228" s="191" t="str">
        <f>IF(AND(C228="A",'Claim Details'!$E$28&gt;=Rates!$D$14,'Claim Details'!$E$28&lt;=Rates!$D$15,'Claim Details'!$E$19="Yes"),Rates!$E$20,IF(AND(C228="A",'Claim Details'!$E$28&gt;=Rates!$D$14,'Claim Details'!$E$28&lt;=Rates!$D$15,'Claim Details'!$E$19="No"),Rates!$D$20,IF(AND(C228="A",'Claim Details'!$E$28&gt;=Rates!$F$14,'Claim Details'!$E$28&lt;=Rates!$F$15,'Claim Details'!$E$19="Yes"),Rates!$G$20,IF(AND(C228="A",'Claim Details'!$E$28&gt;=Rates!$F$14,'Claim Details'!$E$28&lt;=Rates!$F$15,'Claim Details'!$E$19="No"),Rates!$F$20,IF(AND(C228="A",'Claim Details'!$E$28&gt;=Rates!$H$14,'Claim Details'!$E$28&lt;=Rates!$H$15,'Claim Details'!$E$19="Yes"),Rates!$I$20,IF(AND(C228="A",'Claim Details'!$E$28&gt;=Rates!$H$14,'Claim Details'!$E$28&lt;=Rates!$H$15,'Claim Details'!$E$19="No"),Rates!$H$20,IF(AND(C228="A",'Claim Details'!$E$28&gt;=Rates!$J$14,'Claim Details'!$E$28&lt;=Rates!$J$15,'Claim Details'!$E$19="Yes"),Rates!$K$20,IF(AND(C228="A",'Claim Details'!$E$28&gt;=Rates!$J$14,'Claim Details'!$E$28&lt;=Rates!$J$15,'Claim Details'!$E$19="No"),Rates!$J$20,IF(AND(C228="B",'Claim Details'!$E$28&gt;=Rates!$D$14,'Claim Details'!$E$28&lt;=Rates!$D$15,'Claim Details'!$E$19="Yes"),Rates!$E$21,IF(AND(C228="B",'Claim Details'!$E$28&gt;=Rates!$D$14,'Claim Details'!$E$28&lt;=Rates!$D$15,'Claim Details'!$E$19="No"),Rates!$D$21,IF(AND(C228="B",'Claim Details'!$E$28&gt;=Rates!$F$14,'Claim Details'!$E$28&lt;=Rates!$F$15,'Claim Details'!$E$19="Yes"),Rates!$G$21,IF(AND(C228="B",'Claim Details'!$E$28&gt;=Rates!$F$14,'Claim Details'!$E$28&lt;=Rates!$F$15,'Claim Details'!$E$19="No"),Rates!$F$21,IF(AND(C228="B",'Claim Details'!$E$28&gt;=Rates!$H$14,'Claim Details'!$E$28&lt;=Rates!$H$15,'Claim Details'!$E$19="Yes"),Rates!$I$21,IF(AND(C228="B",'Claim Details'!$E$28&gt;=Rates!$H$14,'Claim Details'!$E$28&lt;=Rates!$H$15,'Claim Details'!$E$19="No"),Rates!$H$21,IF(AND(C228="B",'Claim Details'!$E$28&gt;=Rates!$J$14,'Claim Details'!$E$28&lt;=Rates!$J$15,'Claim Details'!$E$19="Yes"),Rates!$K$21,IF(AND(C228="B",'Claim Details'!$E$28&gt;=Rates!$J$14,'Claim Details'!$E$28&lt;=Rates!$J$15,'Claim Details'!$E$19="No"),Rates!$J$21,"£0.00"))))))))))))))))</f>
        <v>£0.00</v>
      </c>
      <c r="AV228" s="191" t="str">
        <f>IF(AND(C228="A",'Claim Details'!$E$28&gt;=Rates!$D$14,'Claim Details'!$E$28&lt;=Rates!$D$15,'Claim Details'!$E$19="Yes"),Rates!$E$22,IF(AND(C228="A",'Claim Details'!$E$28&gt;=Rates!$D$14,'Claim Details'!$E$28&lt;=Rates!$D$15,'Claim Details'!$E$19="No"),Rates!$D$22,IF(AND(C228="A",'Claim Details'!$E$28&gt;=Rates!$F$14,'Claim Details'!$E$28&lt;=Rates!$F$15,'Claim Details'!$E$19="Yes"),Rates!$G$22,IF(AND(C228="A",'Claim Details'!$E$28&gt;=Rates!$F$14,'Claim Details'!$E$28&lt;=Rates!$F$15,'Claim Details'!$E$19="No"),Rates!$F$22,IF(AND(C228="A",'Claim Details'!$E$28&gt;=Rates!$H$14,'Claim Details'!$E$28&lt;=Rates!$H$15,'Claim Details'!$E$19="Yes"),Rates!$I$22,IF(AND(C228="A",'Claim Details'!$E$28&gt;=Rates!$H$14,'Claim Details'!$E$28&lt;=Rates!$H$15,'Claim Details'!$E$19="No"),Rates!$H$22,IF(AND(C228="A",'Claim Details'!$E$28&gt;=Rates!$J$14,'Claim Details'!$E$28&lt;=Rates!$J$15,'Claim Details'!$E$19="Yes"),Rates!$K$22,IF(AND(C228="A",'Claim Details'!$E$28&gt;=Rates!$J$14,'Claim Details'!$E$28&lt;=Rates!$J$15,'Claim Details'!$E$19="No"),Rates!$J$22,IF(AND(C228="B",'Claim Details'!$E$28&gt;=Rates!$D$14,'Claim Details'!$E$28&lt;=Rates!$D$15,'Claim Details'!$E$19="Yes"),Rates!$E$23,IF(AND(C228="B",'Claim Details'!$E$28&gt;=Rates!$D$14,'Claim Details'!$E$28&lt;=Rates!$D$15,'Claim Details'!$E$19="No"),Rates!$D$23,IF(AND(C228="B",'Claim Details'!$E$28&gt;=Rates!$F$14,'Claim Details'!$E$28&lt;=Rates!$F$15,'Claim Details'!$E$19="Yes"),Rates!$G$23,IF(AND(C228="B",'Claim Details'!$E$28&gt;=Rates!$F$14,'Claim Details'!$E$28&lt;=Rates!$F$15,'Claim Details'!$E$19="No"),Rates!$F$23,IF(AND(C228="B",'Claim Details'!$E$28&gt;=Rates!$H$14,'Claim Details'!$E$28&lt;=Rates!$H$15,'Claim Details'!$E$19="Yes"),Rates!$I$23,IF(AND(C228="B",'Claim Details'!$E$28&gt;=Rates!$H$14,'Claim Details'!$E$28&lt;=Rates!$H$15,'Claim Details'!$E$19="No"),Rates!$H$23,IF(AND(C228="B",'Claim Details'!$E$28&gt;=Rates!$J$14,'Claim Details'!$E$28&lt;=Rates!$J$15,'Claim Details'!$E$19="Yes"),Rates!$K$23,IF(AND(C228="B",'Claim Details'!$E$28&gt;=Rates!$J$14,'Claim Details'!$E$28&lt;=Rates!$J$15,'Claim Details'!$E$19="No"),Rates!$J$23,IF(AND(C228="C",'Claim Details'!$E$28&gt;=Rates!$D$14,'Claim Details'!$E$28&lt;=Rates!$D$15,'Claim Details'!$E$19="Yes"),Rates!$E$24,IF(AND(C228="C",'Claim Details'!$E$28&gt;=Rates!$D$14,'Claim Details'!$E$28&lt;=Rates!$D$15,'Claim Details'!$E$19="No"),Rates!$D$24,IF(AND(C228="C",'Claim Details'!$E$28&gt;=Rates!$F$14,'Claim Details'!$E$28&lt;=Rates!$F$15,'Claim Details'!$E$19="Yes"),Rates!$G$24,IF(AND(C228="C",'Claim Details'!$E$28&gt;=Rates!$F$14,'Claim Details'!$E$28&lt;=Rates!$F$15,'Claim Details'!$E$19="No"),Rates!$F$24,IF(AND(C228="C",'Claim Details'!$E$28&gt;=Rates!$H$14,'Claim Details'!$E$28&lt;=Rates!$H$15,'Claim Details'!$E$19="Yes"),Rates!$I$24,IF(AND(C228="C",'Claim Details'!$E$28&gt;=Rates!$H$14,'Claim Details'!$E$28&lt;=Rates!$H$15,'Claim Details'!$E$19="No"),Rates!$H$24,IF(AND(C228="C",'Claim Details'!$E$28&gt;=Rates!$J$14,'Claim Details'!$E$28&lt;=Rates!$J$15,'Claim Details'!$E$19="Yes"),Rates!$K$24,IF(AND(C228="C",'Claim Details'!$E$28&gt;=Rates!$J$14,'Claim Details'!$E$28&lt;=Rates!$J$15,'Claim Details'!$E$19="No"),Rates!$J$24,"£0.00"))))))))))))))))))))))))</f>
        <v>£0.00</v>
      </c>
      <c r="AW228" s="1"/>
      <c r="AX228" s="189" t="str">
        <f>IF(AND(U228="A",'Claim Details'!$I$28&gt;=Rates!$D$14,'Claim Details'!$I$28&lt;=Rates!$D$15,'Claim Details'!$I$19="Yes"),Rates!$J$17,IF(AND(U228="A",'Claim Details'!$I$28&gt;=Rates!$D$14,'Claim Details'!$I$28&lt;=Rates!$D$15,'Claim Details'!$I$19="No"),Rates!$D$17,IF(AND(U228="A",'Claim Details'!$I$28&gt;=Rates!$F$14,'Claim Details'!$I$28&lt;=Rates!$F$15,'Claim Details'!$I$19="Yes"),Rates!$G$17,IF(AND(U228="A",'Claim Details'!$I$28&gt;=Rates!$F$14,'Claim Details'!$I$28&lt;=Rates!$F$15,'Claim Details'!$I$19="No"),Rates!$F$17,IF(AND(U228="A",'Claim Details'!$I$28&gt;=Rates!$H$14,'Claim Details'!$I$28&lt;=Rates!$H$15,'Claim Details'!$I$19="Yes"),Rates!$I$17,IF(AND(U228="A",'Claim Details'!$I$28&gt;=Rates!$H$14,'Claim Details'!$I$28&lt;=Rates!$H$15,'Claim Details'!$I$19="No"),Rates!$H$17,IF(AND(U228="A",'Claim Details'!$I$28&gt;=Rates!$J$14,'Claim Details'!$I$28&lt;=Rates!$J$15,'Claim Details'!$I$19="Yes"),Rates!$K$17,IF(AND(U228="A",'Claim Details'!$I$28&gt;=Rates!$J$14,'Claim Details'!$I$28&lt;=Rates!$J$15,'Claim Details'!$I$19="No"),Rates!$J$17,IF(AND(U228="B",'Claim Details'!$I$28&gt;=Rates!$D$14,'Claim Details'!$I$28&lt;=Rates!$D$15,'Claim Details'!$I$19="Yes"),Rates!$E$18,IF(AND(U228="B",'Claim Details'!$I$28&gt;=Rates!$D$14,'Claim Details'!$I$28&lt;=Rates!$D$15,'Claim Details'!$I$19="No"),Rates!$D$18,IF(AND(U228="B",'Claim Details'!$I$28&gt;=Rates!$F$14,'Claim Details'!$I$28&lt;=Rates!$F$15,'Claim Details'!$I$19="Yes"),Rates!$G$18,IF(AND(U228="B",'Claim Details'!$I$28&gt;=Rates!$F$14,'Claim Details'!$I$28&lt;=Rates!$F$15,'Claim Details'!$I$19="No"),Rates!$F$18,IF(AND(U228="B",'Claim Details'!$I$28&gt;=Rates!$H$14,'Claim Details'!$I$28&lt;=Rates!$H$15,'Claim Details'!$I$19="Yes"),Rates!$I$18,IF(AND(U228="B",'Claim Details'!$I$28&gt;=Rates!$H$14,'Claim Details'!$I$28&lt;=Rates!$H$15,'Claim Details'!$I$19="No"),Rates!$H$18,IF(AND(U228="B",'Claim Details'!$I$28&gt;=Rates!$J$14,'Claim Details'!$I$28&lt;=Rates!$J$15,'Claim Details'!$I$19="Yes"),Rates!$K$18,IF(AND(U228="B",'Claim Details'!$I$28&gt;=Rates!$J$14,'Claim Details'!$I$28&lt;=Rates!$J$15,'Claim Details'!$I$19="No"),Rates!$J$18,IF(AND(U228="C",'Claim Details'!$I$28&gt;=Rates!$D$14,'Claim Details'!$I$28&lt;=Rates!$D$15,'Claim Details'!$I$19="Yes"),Rates!$E$19,IF(AND(U228="C",'Claim Details'!$I$28&gt;=Rates!$D$14,'Claim Details'!$I$28&lt;=Rates!$D$15,'Claim Details'!$I$19="No"),Rates!$D$19,IF(AND(U228="C",'Claim Details'!$I$28&gt;=Rates!$F$14,'Claim Details'!$I$28&lt;=Rates!$F$15,'Claim Details'!$I$19="Yes"),Rates!$G$19,IF(AND(U228="C",'Claim Details'!$I$28&gt;=Rates!$F$14,'Claim Details'!$I$28&lt;=Rates!$F$15,'Claim Details'!$I$19="No"),Rates!$F$19,IF(AND(U228="C",'Claim Details'!$I$28&gt;=Rates!$H$14,'Claim Details'!$I$28&lt;=Rates!$H$15,'Claim Details'!$I$19="Yes"),Rates!$I$19,IF(AND(U228="C",'Claim Details'!$I$28&gt;=Rates!$H$14,'Claim Details'!$I$28&lt;=Rates!$H$15,'Claim Details'!$I$19="No"),Rates!$H$19,IF(AND(U228="C",'Claim Details'!$I$28&gt;=Rates!$J$14,'Claim Details'!$I$28&lt;=Rates!$J$15,'Claim Details'!$I$19="Yes"),Rates!$K$19,IF(AND(U228="C",'Claim Details'!$I$28&gt;=Rates!$J$14,'Claim Details'!$I$28&lt;=Rates!$J$15,'Claim Details'!$I$19="No"),Rates!$J$19,"£0.00"))))))))))))))))))))))))</f>
        <v>£0.00</v>
      </c>
      <c r="AY228" s="189" t="str">
        <f>IF(AND(C228="A",'Claim Details'!$I$28&gt;=Rates!$D$14,'Claim Details'!$I$28&lt;=Rates!$D$15,'Claim Details'!$I$19="Yes"),Rates!$J$25,IF(AND(C228="A",'Claim Details'!$I$28&gt;=Rates!$D$14,'Claim Details'!$I$28&lt;=Rates!$D$15,'Claim Details'!$I$19="No"),Rates!$D$25,IF(AND(C228="A",'Claim Details'!$I$28&gt;=Rates!$F$14,'Claim Details'!$I$28&lt;=Rates!$F$15,'Claim Details'!$I$19="Yes"),Rates!$G$25,IF(AND(C228="A",'Claim Details'!$I$28&gt;=Rates!$F$14,'Claim Details'!$I$28&lt;=Rates!$F$15,'Claim Details'!$I$19="No"),Rates!$F$25,IF(AND(C228="A",'Claim Details'!$I$28&gt;=Rates!$H$14,'Claim Details'!$I$28&lt;=Rates!$H$15,'Claim Details'!$I$19="Yes"),Rates!$I$25,IF(AND(C228="A",'Claim Details'!$I$28&gt;=Rates!$H$14,'Claim Details'!$I$28&lt;=Rates!$H$15,'Claim Details'!$I$19="No"),Rates!$H$25,IF(AND(C228="A",'Claim Details'!$I$28&gt;=Rates!$J$14,'Claim Details'!$I$28&lt;=Rates!$J$15,'Claim Details'!$I$19="Yes"),Rates!$K$25,IF(AND(C228="A",'Claim Details'!$I$28&gt;=Rates!$J$14,'Claim Details'!$I$28&lt;=Rates!$J$15,'Claim Details'!$I$19="No"),Rates!$J$25,IF(AND(C228="B",'Claim Details'!$I$28&gt;=Rates!$D$14,'Claim Details'!$I$28&lt;=Rates!$D$15,'Claim Details'!$I$19="Yes"),Rates!$E$26,IF(AND(C228="B",'Claim Details'!$I$28&gt;=Rates!$D$14,'Claim Details'!$I$28&lt;=Rates!$D$15,'Claim Details'!$I$19="No"),Rates!$D$26,IF(AND(C228="B",'Claim Details'!$I$28&gt;=Rates!$F$14,'Claim Details'!$I$28&lt;=Rates!$F$15,'Claim Details'!$I$19="Yes"),Rates!$G$26,IF(AND(C228="B",'Claim Details'!$I$28&gt;=Rates!$F$14,'Claim Details'!$I$28&lt;=Rates!$F$15,'Claim Details'!$I$19="No"),Rates!$F$26,IF(AND(C228="B",'Claim Details'!$I$28&gt;=Rates!$H$14,'Claim Details'!$I$28&lt;=Rates!$H$15,'Claim Details'!$I$19="Yes"),Rates!$I$26,IF(AND(C228="B",'Claim Details'!$I$28&gt;=Rates!$H$14,'Claim Details'!$I$28&lt;=Rates!$H$15,'Claim Details'!$I$19="No"),Rates!$H$26,IF(AND(C228="B",'Claim Details'!$I$28&gt;=Rates!$J$14,'Claim Details'!$I$28&lt;=Rates!$J$15,'Claim Details'!$I$19="Yes"),Rates!$K$26,IF(AND(C228="B",'Claim Details'!$I$28&gt;=Rates!$J$14,'Claim Details'!$I$28&lt;=Rates!$J$15,'Claim Details'!$I$19="No"),Rates!$J$26,IF(AND(C228="C",'Claim Details'!$I$28&gt;=Rates!$D$14,'Claim Details'!$I$28&lt;=Rates!$D$15,'Claim Details'!$I$19="Yes"),Rates!$E$27,IF(AND(C228="C",'Claim Details'!$I$28&gt;=Rates!$D$14,'Claim Details'!$I$28&lt;=Rates!$D$15,'Claim Details'!$I$19="No"),Rates!$D$27,IF(AND(C228="C",'Claim Details'!$I$28&gt;=Rates!$F$14,'Claim Details'!$I$28&lt;=Rates!$F$15,'Claim Details'!$I$19="Yes"),Rates!$G$27,IF(AND(C228="C",'Claim Details'!$I$28&gt;=Rates!$F$14,'Claim Details'!$I$28&lt;=Rates!$F$15,'Claim Details'!$I$19="No"),Rates!$F$27,IF(AND(C228="C",'Claim Details'!$I$28&gt;=Rates!$H$14,'Claim Details'!$I$28&lt;=Rates!$H$15,'Claim Details'!$I$19="Yes"),Rates!$I$27,IF(AND(C228="C",'Claim Details'!$I$28&gt;=Rates!$H$14,'Claim Details'!$I$28&lt;=Rates!$H$15,'Claim Details'!$I$19="No"),Rates!$H$27,IF(AND(C228="C",'Claim Details'!$I$28&gt;=Rates!$J$14,'Claim Details'!$I$28&lt;=Rates!$J$15,'Claim Details'!$I$19="Yes"),Rates!$K$27,IF(AND(C228="C",'Claim Details'!$I$28&gt;=Rates!$J$14,'Claim Details'!$I$28&lt;=Rates!$J$15,'Claim Details'!$I$19="No"),Rates!$J$27,"£0.00"))))))))))))))))))))))))</f>
        <v>£0.00</v>
      </c>
      <c r="AZ228" s="189" t="str">
        <f>IF(AND(C228="A",'Claim Details'!$I$28&gt;=Rates!$D$14,'Claim Details'!$I$28&lt;=Rates!$D$15,'Claim Details'!$I$19="Yes"),Rates!$E$20,IF(AND(C228="A",'Claim Details'!$I$28&gt;=Rates!$D$14,'Claim Details'!$I$28&lt;=Rates!$D$15,'Claim Details'!$I$19="No"),Rates!$D$20,IF(AND(C228="A",'Claim Details'!$I$28&gt;=Rates!$F$14,'Claim Details'!$I$28&lt;=Rates!$F$15,'Claim Details'!$I$19="Yes"),Rates!$G$20,IF(AND(C228="A",'Claim Details'!$I$28&gt;=Rates!$F$14,'Claim Details'!$I$28&lt;=Rates!$F$15,'Claim Details'!$I$19="No"),Rates!$F$20,IF(AND(C228="A",'Claim Details'!$I$28&gt;=Rates!$H$14,'Claim Details'!$I$28&lt;=Rates!$H$15,'Claim Details'!$I$19="Yes"),Rates!$I$20,IF(AND(C228="A",'Claim Details'!$I$28&gt;=Rates!$H$14,'Claim Details'!$I$28&lt;=Rates!$H$15,'Claim Details'!$I$19="No"),Rates!$H$20,IF(AND(C228="A",'Claim Details'!$I$28&gt;=Rates!$J$14,'Claim Details'!$I$28&lt;=Rates!$J$15,'Claim Details'!$I$19="Yes"),Rates!$K$20,IF(AND(C228="A",'Claim Details'!$I$28&gt;=Rates!$J$14,'Claim Details'!$I$28&lt;=Rates!$J$15,'Claim Details'!$I$19="No"),Rates!$J$20,IF(AND(C228="B",'Claim Details'!$I$28&gt;=Rates!$D$14,'Claim Details'!$I$28&lt;=Rates!$D$15,'Claim Details'!$I$19="Yes"),Rates!$E$21,IF(AND(C228="B",'Claim Details'!$I$28&gt;=Rates!$D$14,'Claim Details'!$I$28&lt;=Rates!$D$15,'Claim Details'!$I$19="No"),Rates!$D$21,IF(AND(C228="B",'Claim Details'!$I$28&gt;=Rates!$F$14,'Claim Details'!$I$28&lt;=Rates!$F$15,'Claim Details'!$I$19="Yes"),Rates!$G$21,IF(AND(C228="B",'Claim Details'!$I$28&gt;=Rates!$F$14,'Claim Details'!$I$28&lt;=Rates!$F$15,'Claim Details'!$I$19="No"),Rates!$F$21,IF(AND(C228="B",'Claim Details'!$I$28&gt;=Rates!$H$14,'Claim Details'!$I$28&lt;=Rates!$H$15,'Claim Details'!$I$19="Yes"),Rates!$I$21,IF(AND(C228="B",'Claim Details'!$I$28&gt;=Rates!$H$14,'Claim Details'!$I$28&lt;=Rates!$H$15,'Claim Details'!$I$19="No"),Rates!$H$21,IF(AND(C228="B",'Claim Details'!$I$28&gt;=Rates!$J$14,'Claim Details'!$I$28&lt;=Rates!$J$15,'Claim Details'!$I$19="Yes"),Rates!$K$21,IF(AND(C228="B",'Claim Details'!$I$28&gt;=Rates!$J$14,'Claim Details'!$I$28&lt;=Rates!$J$15,'Claim Details'!$I$19="No"),Rates!$J$21,"£0.00"))))))))))))))))</f>
        <v>£0.00</v>
      </c>
      <c r="BA228" s="189" t="str">
        <f>IF(AND(C228="A",'Claim Details'!$I$28&gt;=Rates!$D$14,'Claim Details'!$I$28&lt;=Rates!$D$15,'Claim Details'!$I$19="Yes"),Rates!$E$22,IF(AND(C228="A",'Claim Details'!$I$28&gt;=Rates!$D$14,'Claim Details'!$I$28&lt;=Rates!$D$15,'Claim Details'!$I$19="No"),Rates!$D$22,IF(AND(C228="A",'Claim Details'!$I$28&gt;=Rates!$F$14,'Claim Details'!$I$28&lt;=Rates!$F$15,'Claim Details'!$I$19="Yes"),Rates!$G$22,IF(AND(C228="A",'Claim Details'!$I$28&gt;=Rates!$F$14,'Claim Details'!$I$28&lt;=Rates!$F$15,'Claim Details'!$I$19="No"),Rates!$F$22,IF(AND(C228="A",'Claim Details'!$I$28&gt;=Rates!$H$14,'Claim Details'!$I$28&lt;=Rates!$H$15,'Claim Details'!$I$19="Yes"),Rates!$I$22,IF(AND(C228="A",'Claim Details'!$I$28&gt;=Rates!$H$14,'Claim Details'!$I$28&lt;=Rates!$H$15,'Claim Details'!$I$19="No"),Rates!$H$22,IF(AND(C228="A",'Claim Details'!$I$28&gt;=Rates!$J$14,'Claim Details'!$I$28&lt;=Rates!$J$15,'Claim Details'!$I$19="Yes"),Rates!$K$22,IF(AND(C228="A",'Claim Details'!$I$28&gt;=Rates!$J$14,'Claim Details'!$I$28&lt;=Rates!$J$15,'Claim Details'!$I$19="No"),Rates!$J$22,IF(AND(C228="B",'Claim Details'!$I$28&gt;=Rates!$D$14,'Claim Details'!$I$28&lt;=Rates!$D$15,'Claim Details'!$I$19="Yes"),Rates!$E$23,IF(AND(C228="B",'Claim Details'!$I$28&gt;=Rates!$D$14,'Claim Details'!$I$28&lt;=Rates!$D$15,'Claim Details'!$I$19="No"),Rates!$D$23,IF(AND(C228="B",'Claim Details'!$I$28&gt;=Rates!$F$14,'Claim Details'!$I$28&lt;=Rates!$F$15,'Claim Details'!$I$19="Yes"),Rates!$G$23,IF(AND(C228="B",'Claim Details'!$I$28&gt;=Rates!$F$14,'Claim Details'!$I$28&lt;=Rates!$F$15,'Claim Details'!$I$19="No"),Rates!$F$23,IF(AND(C228="B",'Claim Details'!$I$28&gt;=Rates!$H$14,'Claim Details'!$I$28&lt;=Rates!$H$15,'Claim Details'!$I$19="Yes"),Rates!$I$23,IF(AND(C228="B",'Claim Details'!$I$28&gt;=Rates!$H$14,'Claim Details'!$I$28&lt;=Rates!$H$15,'Claim Details'!$I$19="No"),Rates!$H$23,IF(AND(C228="B",'Claim Details'!$I$28&gt;=Rates!$J$14,'Claim Details'!$I$28&lt;=Rates!$J$15,'Claim Details'!$I$19="Yes"),Rates!$K$23,IF(AND(C228="B",'Claim Details'!$I$28&gt;=Rates!$J$14,'Claim Details'!$I$28&lt;=Rates!$J$15,'Claim Details'!$I$19="No"),Rates!$J$23,IF(AND(C228="C",'Claim Details'!$I$28&gt;=Rates!$D$14,'Claim Details'!$I$28&lt;=Rates!$D$15,'Claim Details'!$I$19="Yes"),Rates!$E$24,IF(AND(C228="C",'Claim Details'!$I$28&gt;=Rates!$D$14,'Claim Details'!$I$28&lt;=Rates!$D$15,'Claim Details'!$I$19="No"),Rates!$D$24,IF(AND(C228="C",'Claim Details'!$I$28&gt;=Rates!$F$14,'Claim Details'!$I$28&lt;=Rates!$F$15,'Claim Details'!$I$19="Yes"),Rates!$G$24,IF(AND(C228="C",'Claim Details'!$I$28&gt;=Rates!$F$14,'Claim Details'!$I$28&lt;=Rates!$F$15,'Claim Details'!$I$19="No"),Rates!$F$24,IF(AND(C228="C",'Claim Details'!$I$28&gt;=Rates!$H$14,'Claim Details'!$I$28&lt;=Rates!$H$15,'Claim Details'!$I$19="Yes"),Rates!$I$24,IF(AND(C228="C",'Claim Details'!$I$28&gt;=Rates!$H$14,'Claim Details'!$I$28&lt;=Rates!$H$15,'Claim Details'!$I$19="No"),Rates!$H$24,IF(AND(C228="C",'Claim Details'!$I$28&gt;=Rates!$J$14,'Claim Details'!$I$28&lt;=Rates!$J$15,'Claim Details'!$I$19="Yes"),Rates!$K$24,IF(AND(C228="C",'Claim Details'!$I$28&gt;=Rates!$J$14,'Claim Details'!$I$28&lt;=Rates!$J$15,'Claim Details'!$I$19="No"),Rates!$J$24,"£0.00"))))))))))))))))))))))))</f>
        <v>£0.00</v>
      </c>
      <c r="BB228" s="189" t="str">
        <f t="shared" si="57"/>
        <v>£0.00</v>
      </c>
      <c r="BC228" s="1"/>
      <c r="BD228" s="189" t="str">
        <f>IF(AND(AE228="A",'Claim Details'!$I$28&gt;=Rates!$D$14,'Claim Details'!$I$28&lt;=Rates!$D$15,'Claim Details'!$I$19="Yes"),Rates!$J$17,IF(AND(AE228="A",'Claim Details'!$I$28&gt;=Rates!$D$14,'Claim Details'!$I$28&lt;=Rates!$D$15,'Claim Details'!$I$19="No"),Rates!$D$17,IF(AND(AE228="A",'Claim Details'!$I$28&gt;=Rates!$F$14,'Claim Details'!$I$28&lt;=Rates!$F$15,'Claim Details'!$I$19="Yes"),Rates!$G$17,IF(AND(AE228="A",'Claim Details'!$I$28&gt;=Rates!$F$14,'Claim Details'!$I$28&lt;=Rates!$F$15,'Claim Details'!$I$19="No"),Rates!$F$17,IF(AND(AE228="A",'Claim Details'!$I$28&gt;=Rates!$H$14,'Claim Details'!$I$28&lt;=Rates!$H$15,'Claim Details'!$I$19="Yes"),Rates!$I$17,IF(AND(AE228="A",'Claim Details'!$I$28&gt;=Rates!$H$14,'Claim Details'!$I$28&lt;=Rates!$H$15,'Claim Details'!$I$19="No"),Rates!$H$17,IF(AND(AE228="A",'Claim Details'!$I$28&gt;=Rates!$J$14,'Claim Details'!$I$28&lt;=Rates!$J$15,'Claim Details'!$I$19="Yes"),Rates!$K$17,IF(AND(AE228="A",'Claim Details'!$I$28&gt;=Rates!$J$14,'Claim Details'!$I$28&lt;=Rates!$J$15,'Claim Details'!$I$19="No"),Rates!$J$17,IF(AND(AE228="B",'Claim Details'!$I$28&gt;=Rates!$D$14,'Claim Details'!$I$28&lt;=Rates!$D$15,'Claim Details'!$I$19="Yes"),Rates!$E$18,IF(AND(AE228="B",'Claim Details'!$I$28&gt;=Rates!$D$14,'Claim Details'!$I$28&lt;=Rates!$D$15,'Claim Details'!$I$19="No"),Rates!$D$18,IF(AND(AE228="B",'Claim Details'!$I$28&gt;=Rates!$F$14,'Claim Details'!$I$28&lt;=Rates!$F$15,'Claim Details'!$I$19="Yes"),Rates!$G$18,IF(AND(AE228="B",'Claim Details'!$I$28&gt;=Rates!$F$14,'Claim Details'!$I$28&lt;=Rates!$F$15,'Claim Details'!$I$19="No"),Rates!$F$18,IF(AND(AE228="B",'Claim Details'!$I$28&gt;=Rates!$H$14,'Claim Details'!$I$28&lt;=Rates!$H$15,'Claim Details'!$I$19="Yes"),Rates!$I$18,IF(AND(AE228="B",'Claim Details'!$I$28&gt;=Rates!$H$14,'Claim Details'!$I$28&lt;=Rates!$H$15,'Claim Details'!$I$19="No"),Rates!$H$18,IF(AND(AE228="B",'Claim Details'!$I$28&gt;=Rates!$J$14,'Claim Details'!$I$28&lt;=Rates!$J$15,'Claim Details'!$I$19="Yes"),Rates!$K$18,IF(AND(AE228="B",'Claim Details'!$I$28&gt;=Rates!$J$14,'Claim Details'!$I$28&lt;=Rates!$J$15,'Claim Details'!$I$19="No"),Rates!$J$18,IF(AND(AE228="C",'Claim Details'!$I$28&gt;=Rates!$D$14,'Claim Details'!$I$28&lt;=Rates!$D$15,'Claim Details'!$I$19="Yes"),Rates!$E$19,IF(AND(AE228="C",'Claim Details'!$I$28&gt;=Rates!$D$14,'Claim Details'!$I$28&lt;=Rates!$D$15,'Claim Details'!$I$19="No"),Rates!$D$19,IF(AND(AE228="C",'Claim Details'!$I$28&gt;=Rates!$F$14,'Claim Details'!$I$28&lt;=Rates!$F$15,'Claim Details'!$I$19="Yes"),Rates!$G$19,IF(AND(AE228="C",'Claim Details'!$I$28&gt;=Rates!$F$14,'Claim Details'!$I$28&lt;=Rates!$F$15,'Claim Details'!$I$19="No"),Rates!$F$19,IF(AND(AE228="C",'Claim Details'!$I$28&gt;=Rates!$H$14,'Claim Details'!$I$28&lt;=Rates!$H$15,'Claim Details'!$I$19="Yes"),Rates!$I$19,IF(AND(AE228="C",'Claim Details'!$I$28&gt;=Rates!$H$14,'Claim Details'!$I$28&lt;=Rates!$H$15,'Claim Details'!$I$19="No"),Rates!$H$19,IF(AND(AE228="C",'Claim Details'!$I$28&gt;=Rates!$J$14,'Claim Details'!$I$28&lt;=Rates!$J$15,'Claim Details'!$I$19="Yes"),Rates!$K$19,IF(AND(AE228="C",'Claim Details'!$I$28&gt;=Rates!$J$14,'Claim Details'!$I$28&lt;=Rates!$J$15,'Claim Details'!$I$19="No"),Rates!$J$19,"£0.00"))))))))))))))))))))))))</f>
        <v>£0.00</v>
      </c>
      <c r="BE228" s="189" t="str">
        <f>IF(AND(AE228="A",'Claim Details'!$I$28&gt;=Rates!$D$14,'Claim Details'!$I$28&lt;=Rates!$D$15,'Claim Details'!$I$19="Yes"),Rates!$J$25,IF(AND(AE228="A",'Claim Details'!$I$28&gt;=Rates!$D$14,'Claim Details'!$I$28&lt;=Rates!$D$15,'Claim Details'!$I$19="No"),Rates!$D$25,IF(AND(AE228="A",'Claim Details'!$I$28&gt;=Rates!$F$14,'Claim Details'!$I$28&lt;=Rates!$F$15,'Claim Details'!$I$19="Yes"),Rates!$G$25,IF(AND(AE228="A",'Claim Details'!$I$28&gt;=Rates!$F$14,'Claim Details'!$I$28&lt;=Rates!$F$15,'Claim Details'!$I$19="No"),Rates!$F$25,IF(AND(AE228="A",'Claim Details'!$I$28&gt;=Rates!$H$14,'Claim Details'!$I$28&lt;=Rates!$H$15,'Claim Details'!$I$19="Yes"),Rates!$I$25,IF(AND(AE228="A",'Claim Details'!$I$28&gt;=Rates!$H$14,'Claim Details'!$I$28&lt;=Rates!$H$15,'Claim Details'!$I$19="No"),Rates!$H$25,IF(AND(AE228="A",'Claim Details'!$I$28&gt;=Rates!$J$14,'Claim Details'!$I$28&lt;=Rates!$J$15,'Claim Details'!$I$19="Yes"),Rates!$K$25,IF(AND(AE228="A",'Claim Details'!$I$28&gt;=Rates!$J$14,'Claim Details'!$I$28&lt;=Rates!$J$15,'Claim Details'!$I$19="No"),Rates!$J$25,IF(AND(AE228="B",'Claim Details'!$I$28&gt;=Rates!$D$14,'Claim Details'!$I$28&lt;=Rates!$D$15,'Claim Details'!$I$19="Yes"),Rates!$E$26,IF(AND(AE228="B",'Claim Details'!$I$28&gt;=Rates!$D$14,'Claim Details'!$I$28&lt;=Rates!$D$15,'Claim Details'!$I$19="No"),Rates!$D$26,IF(AND(AE228="B",'Claim Details'!$I$28&gt;=Rates!$F$14,'Claim Details'!$I$28&lt;=Rates!$F$15,'Claim Details'!$I$19="Yes"),Rates!$G$26,IF(AND(AE228="B",'Claim Details'!$I$28&gt;=Rates!$F$14,'Claim Details'!$I$28&lt;=Rates!$F$15,'Claim Details'!$I$19="No"),Rates!$F$26,IF(AND(AE228="B",'Claim Details'!$I$28&gt;=Rates!$H$14,'Claim Details'!$I$28&lt;=Rates!$H$15,'Claim Details'!$I$19="Yes"),Rates!$I$26,IF(AND(AE228="B",'Claim Details'!$I$28&gt;=Rates!$H$14,'Claim Details'!$I$28&lt;=Rates!$H$15,'Claim Details'!$I$19="No"),Rates!$H$26,IF(AND(AE228="B",'Claim Details'!$I$28&gt;=Rates!$J$14,'Claim Details'!$I$28&lt;=Rates!$J$15,'Claim Details'!$I$19="Yes"),Rates!$K$26,IF(AND(AE228="B",'Claim Details'!$I$28&gt;=Rates!$J$14,'Claim Details'!$I$28&lt;=Rates!$J$15,'Claim Details'!$I$19="No"),Rates!$J$26,IF(AND(AE228="C",'Claim Details'!$I$28&gt;=Rates!$D$14,'Claim Details'!$I$28&lt;=Rates!$D$15,'Claim Details'!$I$19="Yes"),Rates!$E$27,IF(AND(AE228="C",'Claim Details'!$I$28&gt;=Rates!$D$14,'Claim Details'!$I$28&lt;=Rates!$D$15,'Claim Details'!$I$19="No"),Rates!$D$27,IF(AND(AE228="C",'Claim Details'!$I$28&gt;=Rates!$F$14,'Claim Details'!$I$28&lt;=Rates!$F$15,'Claim Details'!$I$19="Yes"),Rates!$G$27,IF(AND(AE228="C",'Claim Details'!$I$28&gt;=Rates!$F$14,'Claim Details'!$I$28&lt;=Rates!$F$15,'Claim Details'!$I$19="No"),Rates!$F$27,IF(AND(AE228="C",'Claim Details'!$I$28&gt;=Rates!$H$14,'Claim Details'!$I$28&lt;=Rates!$H$15,'Claim Details'!$I$19="Yes"),Rates!$I$27,IF(AND(AE228="C",'Claim Details'!$I$28&gt;=Rates!$H$14,'Claim Details'!$I$28&lt;=Rates!$H$15,'Claim Details'!$I$19="No"),Rates!$H$27,IF(AND(AE228="C",'Claim Details'!$I$28&gt;=Rates!$J$14,'Claim Details'!$I$28&lt;=Rates!$J$15,'Claim Details'!$I$19="Yes"),Rates!$K$27,IF(AND(AE228="C",'Claim Details'!$I$28&gt;=Rates!$J$14,'Claim Details'!$I$28&lt;=Rates!$J$15,'Claim Details'!$I$19="No"),Rates!$J$27,"£0.00"))))))))))))))))))))))))</f>
        <v>£0.00</v>
      </c>
      <c r="BF228" s="189" t="str">
        <f>IF(AND(AE228="A",'Claim Details'!$I$28&gt;=Rates!$D$14,'Claim Details'!$I$28&lt;=Rates!$D$15,'Claim Details'!$I$19="Yes"),Rates!$E$20,IF(AND(AE228="A",'Claim Details'!$I$28&gt;=Rates!$D$14,'Claim Details'!$I$28&lt;=Rates!$D$15,'Claim Details'!$I$19="No"),Rates!$D$20,IF(AND(AE228="A",'Claim Details'!$I$28&gt;=Rates!$F$14,'Claim Details'!$I$28&lt;=Rates!$F$15,'Claim Details'!$I$19="Yes"),Rates!$G$20,IF(AND(AE228="A",'Claim Details'!$I$28&gt;=Rates!$F$14,'Claim Details'!$I$28&lt;=Rates!$F$15,'Claim Details'!$I$19="No"),Rates!$F$20,IF(AND(AE228="A",'Claim Details'!$I$28&gt;=Rates!$H$14,'Claim Details'!$I$28&lt;=Rates!$H$15,'Claim Details'!$I$19="Yes"),Rates!$I$20,IF(AND(AE228="A",'Claim Details'!$I$28&gt;=Rates!$H$14,'Claim Details'!$I$28&lt;=Rates!$H$15,'Claim Details'!$I$19="No"),Rates!$H$20,IF(AND(AE228="A",'Claim Details'!$I$28&gt;=Rates!$J$14,'Claim Details'!$I$28&lt;=Rates!$J$15,'Claim Details'!$I$19="Yes"),Rates!$K$20,IF(AND(AE228="A",'Claim Details'!$I$28&gt;=Rates!$J$14,'Claim Details'!$I$28&lt;=Rates!$J$15,'Claim Details'!$I$19="No"),Rates!$J$20,IF(AND(AE228="B",'Claim Details'!$I$28&gt;=Rates!$D$14,'Claim Details'!$I$28&lt;=Rates!$D$15,'Claim Details'!$I$19="Yes"),Rates!$E$21,IF(AND(AE228="B",'Claim Details'!$I$28&gt;=Rates!$D$14,'Claim Details'!$I$28&lt;=Rates!$D$15,'Claim Details'!$I$19="No"),Rates!$D$21,IF(AND(AE228="B",'Claim Details'!$I$28&gt;=Rates!$F$14,'Claim Details'!$I$28&lt;=Rates!$F$15,'Claim Details'!$I$19="Yes"),Rates!$G$21,IF(AND(AE228="B",'Claim Details'!$I$28&gt;=Rates!$F$14,'Claim Details'!$I$28&lt;=Rates!$F$15,'Claim Details'!$I$19="No"),Rates!$F$21,IF(AND(AE228="B",'Claim Details'!$I$28&gt;=Rates!$H$14,'Claim Details'!$I$28&lt;=Rates!$H$15,'Claim Details'!$I$19="Yes"),Rates!$I$21,IF(AND(AE228="B",'Claim Details'!$I$28&gt;=Rates!$H$14,'Claim Details'!$I$28&lt;=Rates!$H$15,'Claim Details'!$I$19="No"),Rates!$H$21,IF(AND(AE228="B",'Claim Details'!$I$28&gt;=Rates!$J$14,'Claim Details'!$I$28&lt;=Rates!$J$15,'Claim Details'!$I$19="Yes"),Rates!$K$21,IF(AND(AE228="B",'Claim Details'!$I$28&gt;=Rates!$J$14,'Claim Details'!$I$28&lt;=Rates!$J$15,'Claim Details'!$I$19="No"),Rates!$J$21,"£0.00"))))))))))))))))</f>
        <v>£0.00</v>
      </c>
      <c r="BG228" s="189" t="str">
        <f>IF(AND(AE228="A",'Claim Details'!$I$28&gt;=Rates!$D$14,'Claim Details'!$I$28&lt;=Rates!$D$15,'Claim Details'!$I$19="Yes"),Rates!$E$22,IF(AND(AE228="A",'Claim Details'!$I$28&gt;=Rates!$D$14,'Claim Details'!$I$28&lt;=Rates!$D$15,'Claim Details'!$I$19="No"),Rates!$D$22,IF(AND(AE228="A",'Claim Details'!$I$28&gt;=Rates!$F$14,'Claim Details'!$I$28&lt;=Rates!$F$15,'Claim Details'!$I$19="Yes"),Rates!$G$22,IF(AND(AE228="A",'Claim Details'!$I$28&gt;=Rates!$F$14,'Claim Details'!$I$28&lt;=Rates!$F$15,'Claim Details'!$I$19="No"),Rates!$F$22,IF(AND(AE228="A",'Claim Details'!$I$28&gt;=Rates!$H$14,'Claim Details'!$I$28&lt;=Rates!$H$15,'Claim Details'!$I$19="Yes"),Rates!$I$22,IF(AND(AE228="A",'Claim Details'!$I$28&gt;=Rates!$H$14,'Claim Details'!$I$28&lt;=Rates!$H$15,'Claim Details'!$I$19="No"),Rates!$H$22,IF(AND(AE228="A",'Claim Details'!$I$28&gt;=Rates!$J$14,'Claim Details'!$I$28&lt;=Rates!$J$15,'Claim Details'!$I$19="Yes"),Rates!$K$22,IF(AND(AE228="A",'Claim Details'!$I$28&gt;=Rates!$J$14,'Claim Details'!$I$28&lt;=Rates!$J$15,'Claim Details'!$I$19="No"),Rates!$J$22,IF(AND(AE228="B",'Claim Details'!$I$28&gt;=Rates!$D$14,'Claim Details'!$I$28&lt;=Rates!$D$15,'Claim Details'!$I$19="Yes"),Rates!$E$23,IF(AND(AE228="B",'Claim Details'!$I$28&gt;=Rates!$D$14,'Claim Details'!$I$28&lt;=Rates!$D$15,'Claim Details'!$I$19="No"),Rates!$D$23,IF(AND(AE228="B",'Claim Details'!$I$28&gt;=Rates!$F$14,'Claim Details'!$I$28&lt;=Rates!$F$15,'Claim Details'!$I$19="Yes"),Rates!$G$23,IF(AND(AE228="B",'Claim Details'!$I$28&gt;=Rates!$F$14,'Claim Details'!$I$28&lt;=Rates!$F$15,'Claim Details'!$I$19="No"),Rates!$F$23,IF(AND(AE228="B",'Claim Details'!$I$28&gt;=Rates!$H$14,'Claim Details'!$I$28&lt;=Rates!$H$15,'Claim Details'!$I$19="Yes"),Rates!$I$23,IF(AND(AE228="B",'Claim Details'!$I$28&gt;=Rates!$H$14,'Claim Details'!$I$28&lt;=Rates!$H$15,'Claim Details'!$I$19="No"),Rates!$H$23,IF(AND(AE228="B",'Claim Details'!$I$28&gt;=Rates!$J$14,'Claim Details'!$I$28&lt;=Rates!$J$15,'Claim Details'!$I$19="Yes"),Rates!$K$23,IF(AND(AE228="B",'Claim Details'!$I$28&gt;=Rates!$J$14,'Claim Details'!$I$28&lt;=Rates!$J$15,'Claim Details'!$I$19="No"),Rates!$J$23,IF(AND(AE228="C",'Claim Details'!$I$28&gt;=Rates!$D$14,'Claim Details'!$I$28&lt;=Rates!$D$15,'Claim Details'!$I$19="Yes"),Rates!$E$24,IF(AND(AE228="C",'Claim Details'!$I$28&gt;=Rates!$D$14,'Claim Details'!$I$28&lt;=Rates!$D$15,'Claim Details'!$I$19="No"),Rates!$D$24,IF(AND(AE228="C",'Claim Details'!$I$28&gt;=Rates!$F$14,'Claim Details'!$I$28&lt;=Rates!$F$15,'Claim Details'!$I$19="Yes"),Rates!$G$24,IF(AND(AE228="C",'Claim Details'!$I$28&gt;=Rates!$F$14,'Claim Details'!$I$28&lt;=Rates!$F$15,'Claim Details'!$I$19="No"),Rates!$F$24,IF(AND(AE228="C",'Claim Details'!$I$28&gt;=Rates!$H$14,'Claim Details'!$I$28&lt;=Rates!$H$15,'Claim Details'!$I$19="Yes"),Rates!$I$24,IF(AND(AE228="C",'Claim Details'!$I$28&gt;=Rates!$H$14,'Claim Details'!$I$28&lt;=Rates!$H$15,'Claim Details'!$I$19="No"),Rates!$H$24,IF(AND(AE228="C",'Claim Details'!$I$28&gt;=Rates!$J$14,'Claim Details'!$I$28&lt;=Rates!$J$15,'Claim Details'!$I$19="Yes"),Rates!$K$24,IF(AND(AE228="C",'Claim Details'!$I$28&gt;=Rates!$J$14,'Claim Details'!$I$28&lt;=Rates!$J$15,'Claim Details'!$I$19="No"),Rates!$J$24,"£0.00"))))))))))))))))))))))))</f>
        <v>£0.00</v>
      </c>
      <c r="BH228" s="189" t="str">
        <f t="shared" si="58"/>
        <v>£0.00</v>
      </c>
      <c r="BI228" s="189">
        <f t="shared" si="59"/>
        <v>0</v>
      </c>
      <c r="BO228" s="202" t="str">
        <f>IF(H228="","£0.00",IF(AP228="4","£0.00",IF(AP228="5","£0.00",IF(AP228="1","£0.00",((AQ228*H228)*'Claim Details'!$F$111)/100))))</f>
        <v>£0.00</v>
      </c>
      <c r="BP228" s="202" t="str">
        <f>IF(T228="","£0.00",IF(AP228="4","£0.00",IF(AP228="5","£0.00",IF(AP228="1","£0.00",((AR228*T228)*'Claim Details'!$N$111)/100))))</f>
        <v>£0.00</v>
      </c>
      <c r="BQ228" s="202" t="str">
        <f>IF(AI228="","£0.00",IF(AP228="4","£0.00",IF(AP228="5","£0.00",IF(AP228="1","£0.00",((BI228*AI228)*'Claim Details'!$W$111)/100))))</f>
        <v>£0.00</v>
      </c>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row>
    <row r="229" spans="1:97" ht="15">
      <c r="A229" s="145"/>
      <c r="B229" s="91"/>
      <c r="C229" s="96"/>
      <c r="D229" s="97"/>
      <c r="E229" s="98"/>
      <c r="F229" s="89"/>
      <c r="G229" s="99"/>
      <c r="H229" s="100"/>
      <c r="I229" s="221" t="str">
        <f t="shared" si="49"/>
        <v>£0.00</v>
      </c>
      <c r="J229" s="101"/>
      <c r="K229" s="100"/>
      <c r="L229" s="221" t="str">
        <f t="shared" si="50"/>
        <v>£0.00</v>
      </c>
      <c r="M229" s="101"/>
      <c r="N229" s="102"/>
      <c r="O229" s="145"/>
      <c r="P229" s="77"/>
      <c r="Q229" s="87"/>
      <c r="R229" s="87"/>
      <c r="S229" s="87"/>
      <c r="T229" s="149" t="str">
        <f t="shared" si="51"/>
        <v/>
      </c>
      <c r="U229" s="87" t="str">
        <f t="shared" si="60"/>
        <v/>
      </c>
      <c r="V229" s="87"/>
      <c r="W229" s="53" t="str">
        <f t="shared" si="52"/>
        <v>£0.00</v>
      </c>
      <c r="X229" s="53"/>
      <c r="Y229" s="87"/>
      <c r="Z229" s="78"/>
      <c r="AA229" s="79"/>
      <c r="AB229" s="160"/>
      <c r="AC229" s="98"/>
      <c r="AD229" s="225"/>
      <c r="AE229" s="235" t="str">
        <f t="shared" si="53"/>
        <v/>
      </c>
      <c r="AF229" s="87" t="str">
        <f t="shared" si="54"/>
        <v/>
      </c>
      <c r="AG229" s="53"/>
      <c r="AH229" s="224"/>
      <c r="AI229" s="226" t="str">
        <f t="shared" si="46"/>
        <v/>
      </c>
      <c r="AJ229" s="236" t="str">
        <f t="shared" si="55"/>
        <v>£0.00</v>
      </c>
      <c r="AK229" s="31"/>
      <c r="AL229" s="1"/>
      <c r="AM229" s="1"/>
      <c r="AN229" s="1"/>
      <c r="AO229" s="1"/>
      <c r="AP229" s="1" t="str">
        <f t="shared" si="47"/>
        <v/>
      </c>
      <c r="AQ229" s="27">
        <f t="shared" si="48"/>
        <v>0</v>
      </c>
      <c r="AR229" s="189">
        <f t="shared" si="56"/>
        <v>0</v>
      </c>
      <c r="AS229" s="190" t="str">
        <f>IF(AND(C229="A",'Claim Details'!$E$28&gt;=Rates!$D$14,'Claim Details'!$E$28&lt;=Rates!$D$15,'Claim Details'!$E$19="Yes"),Rates!$E$17,IF(AND(C229="A",'Claim Details'!$E$28&gt;=Rates!$D$14,'Claim Details'!$E$28&lt;=Rates!$D$15,'Claim Details'!$E$19="No"),Rates!$D$17,IF(AND(C229="A",'Claim Details'!$E$28&gt;=Rates!$F$14,'Claim Details'!$E$28&lt;=Rates!$F$15,'Claim Details'!$E$19="Yes"),Rates!$G$17,IF(AND(C229="A",'Claim Details'!$E$28&gt;=Rates!$F$14,'Claim Details'!$E$28&lt;=Rates!$F$15,'Claim Details'!$E$19="No"),Rates!$F$17,IF(AND(C229="A",'Claim Details'!$E$28&gt;=Rates!$H$14,'Claim Details'!$E$28&lt;=Rates!$H$15,'Claim Details'!$E$19="Yes"),Rates!$I$17,IF(AND(C229="A",'Claim Details'!$E$28&gt;=Rates!$H$14,'Claim Details'!$E$28&lt;=Rates!$H$15,'Claim Details'!$E$19="No"),Rates!$H$17,IF(AND(C229="A",'Claim Details'!$E$28&gt;=Rates!$J$14,'Claim Details'!$E$28&lt;=Rates!$J$15,'Claim Details'!$E$19="Yes"),Rates!$K$17,IF(AND(C229="A",'Claim Details'!$E$28&gt;=Rates!$J$14,'Claim Details'!$E$28&lt;=Rates!$J$15,'Claim Details'!$E$19="No"),Rates!$J$17,IF(AND(C229="B",'Claim Details'!$E$28&gt;=Rates!$D$14,'Claim Details'!$E$28&lt;=Rates!$D$15,'Claim Details'!$E$19="Yes"),Rates!$E$18,IF(AND(C229="B",'Claim Details'!$E$28&gt;=Rates!$D$14,'Claim Details'!$E$28&lt;=Rates!$D$15,'Claim Details'!$E$19="No"),Rates!$D$18,IF(AND(C229="B",'Claim Details'!$E$28&gt;=Rates!$F$14,'Claim Details'!$E$28&lt;=Rates!$F$15,'Claim Details'!$E$19="Yes"),Rates!$G$18,IF(AND(C229="B",'Claim Details'!$E$28&gt;=Rates!$F$14,'Claim Details'!$E$28&lt;=Rates!$F$15,'Claim Details'!$E$19="No"),Rates!$F$18,IF(AND(C229="B",'Claim Details'!$E$28&gt;=Rates!$H$14,'Claim Details'!$E$28&lt;=Rates!$H$15,'Claim Details'!$E$19="Yes"),Rates!$I$18,IF(AND(C229="B",'Claim Details'!$E$28&gt;=Rates!$H$14,'Claim Details'!$E$28&lt;=Rates!$H$15,'Claim Details'!$E$19="No"),Rates!$H$18,IF(AND(C229="B",'Claim Details'!$E$28&gt;=Rates!$J$14,'Claim Details'!$E$28&lt;=Rates!$J$15,'Claim Details'!$E$19="Yes"),Rates!$K$18,IF(AND(C229="B",'Claim Details'!$E$28&gt;=Rates!$J$14,'Claim Details'!$E$28&lt;=Rates!$J$15,'Claim Details'!$E$19="No"),Rates!$J$18,IF(AND(C229="C",'Claim Details'!$E$28&gt;=Rates!$D$14,'Claim Details'!$E$28&lt;=Rates!$D$15,'Claim Details'!$E$19="Yes"),Rates!$E$19,IF(AND(C229="C",'Claim Details'!$E$28&gt;=Rates!$D$14,'Claim Details'!$E$28&lt;=Rates!$D$15,'Claim Details'!$E$19="No"),Rates!$D$19,IF(AND(C229="C",'Claim Details'!$E$28&gt;=Rates!$F$14,'Claim Details'!$E$28&lt;=Rates!$F$15,'Claim Details'!$E$19="Yes"),Rates!$G$19,IF(AND(C229="C",'Claim Details'!$E$28&gt;=Rates!$F$14,'Claim Details'!$E$28&lt;=Rates!$F$15,'Claim Details'!$E$19="No"),Rates!$F$19,IF(AND(C229="C",'Claim Details'!$E$28&gt;=Rates!$H$14,'Claim Details'!$E$28&lt;=Rates!$H$15,'Claim Details'!$E$19="Yes"),Rates!$I$19,IF(AND(C229="C",'Claim Details'!$E$28&gt;=Rates!$H$14,'Claim Details'!$E$28&lt;=Rates!$H$15,'Claim Details'!$E$19="No"),Rates!$H$19,IF(AND(C229="C",'Claim Details'!$E$28&gt;=Rates!$J$14,'Claim Details'!$E$28&lt;=Rates!$J$15,'Claim Details'!$E$19="Yes"),Rates!$K$19,IF(AND(C229="C",'Claim Details'!$E$28&gt;=Rates!$J$14,'Claim Details'!$E$28&lt;=Rates!$J$15,'Claim Details'!$E$19="No"),Rates!$J$19,"£0.00"))))))))))))))))))))))))</f>
        <v>£0.00</v>
      </c>
      <c r="AT229" s="189" t="str">
        <f>IF(AND(C229="A",'Claim Details'!$E$28&gt;=Rates!$D$14,'Claim Details'!$E$28&lt;=Rates!$D$15,'Claim Details'!$E$19="Yes"),Rates!$E$25,IF(AND(C229="A",'Claim Details'!$E$28&gt;=Rates!$D$14,'Claim Details'!$E$28&lt;=Rates!$D$15,'Claim Details'!$E$19="No"),Rates!$D$25,IF(AND(C229="A",'Claim Details'!$E$28&gt;=Rates!$F$14,'Claim Details'!$E$28&lt;=Rates!$F$15,'Claim Details'!$E$19="Yes"),Rates!$G$25,IF(AND(C229="A",'Claim Details'!$E$28&gt;=Rates!$F$14,'Claim Details'!$E$28&lt;=Rates!$F$15,'Claim Details'!$E$19="No"),Rates!$F$25,IF(AND(C229="A",'Claim Details'!$E$28&gt;=Rates!$H$14,'Claim Details'!$E$28&lt;=Rates!$H$15,'Claim Details'!$E$19="Yes"),Rates!$I$25,IF(AND(C229="A",'Claim Details'!$E$28&gt;=Rates!$H$14,'Claim Details'!$E$28&lt;=Rates!$H$15,'Claim Details'!$E$19="No"),Rates!$H$25,IF(AND(C229="A",'Claim Details'!$E$28&gt;=Rates!$J$14,'Claim Details'!$E$28&lt;=Rates!$J$15,'Claim Details'!$E$19="Yes"),Rates!$K$25,IF(AND(C229="A",'Claim Details'!$E$28&gt;=Rates!$J$14,'Claim Details'!$E$28&lt;=Rates!$J$15,'Claim Details'!$E$19="No"),Rates!$J$25,IF(AND(C229="B",'Claim Details'!$E$28&gt;=Rates!$D$14,'Claim Details'!$E$28&lt;=Rates!$D$15,'Claim Details'!$E$19="Yes"),Rates!$E$26,IF(AND(C229="B",'Claim Details'!$E$28&gt;=Rates!$D$14,'Claim Details'!$E$28&lt;=Rates!$D$15,'Claim Details'!$E$19="No"),Rates!$D$26,IF(AND(C229="B",'Claim Details'!$E$28&gt;=Rates!$F$14,'Claim Details'!$E$28&lt;=Rates!$F$15,'Claim Details'!$E$19="Yes"),Rates!$G$26,IF(AND(C229="B",'Claim Details'!$E$28&gt;=Rates!$F$14,'Claim Details'!$E$28&lt;=Rates!$F$15,'Claim Details'!$E$19="No"),Rates!$F$26,IF(AND(C229="B",'Claim Details'!$E$28&gt;=Rates!$H$14,'Claim Details'!$E$28&lt;=Rates!$H$15,'Claim Details'!$E$19="Yes"),Rates!$I$26,IF(AND(C229="B",'Claim Details'!$E$28&gt;=Rates!$H$14,'Claim Details'!$E$28&lt;=Rates!$H$15,'Claim Details'!$E$19="No"),Rates!$H$26,IF(AND(C229="B",'Claim Details'!$E$28&gt;=Rates!$J$14,'Claim Details'!$E$28&lt;=Rates!$J$15,'Claim Details'!$E$19="Yes"),Rates!$K$26,IF(AND(C229="B",'Claim Details'!$E$28&gt;=Rates!$J$14,'Claim Details'!$E$28&lt;=Rates!$J$15,'Claim Details'!$E$19="No"),Rates!$J$26,IF(AND(C229="C",'Claim Details'!$E$28&gt;=Rates!$D$14,'Claim Details'!$E$28&lt;=Rates!$D$15,'Claim Details'!$E$19="Yes"),Rates!$E$27,IF(AND(C229="C",'Claim Details'!$E$28&gt;=Rates!$D$14,'Claim Details'!$E$28&lt;=Rates!$D$15,'Claim Details'!$E$19="No"),Rates!$D$27,IF(AND(C229="C",'Claim Details'!$E$28&gt;=Rates!$F$14,'Claim Details'!$E$28&lt;=Rates!$F$15,'Claim Details'!$E$19="Yes"),Rates!$G$27,IF(AND(C229="C",'Claim Details'!$E$28&gt;=Rates!$F$14,'Claim Details'!$E$28&lt;=Rates!$F$15,'Claim Details'!$E$19="No"),Rates!$F$27,IF(AND(C229="C",'Claim Details'!$E$28&gt;=Rates!$H$14,'Claim Details'!$E$28&lt;=Rates!$H$15,'Claim Details'!$E$19="Yes"),Rates!$I$27,IF(AND(C229="C",'Claim Details'!$E$28&gt;=Rates!$H$14,'Claim Details'!$E$28&lt;=Rates!$H$15,'Claim Details'!$E$19="No"),Rates!$H$27,IF(AND(C229="C",'Claim Details'!$E$28&gt;=Rates!$J$14,'Claim Details'!$E$28&lt;=Rates!$J$15,'Claim Details'!$E$19="Yes"),Rates!$K$27,IF(AND(C229="C",'Claim Details'!$E$28&gt;=Rates!$J$14,'Claim Details'!$E$28&lt;=Rates!$J$15,'Claim Details'!$E$19="No"),Rates!$J$27,"£0.00"))))))))))))))))))))))))</f>
        <v>£0.00</v>
      </c>
      <c r="AU229" s="191" t="str">
        <f>IF(AND(C229="A",'Claim Details'!$E$28&gt;=Rates!$D$14,'Claim Details'!$E$28&lt;=Rates!$D$15,'Claim Details'!$E$19="Yes"),Rates!$E$20,IF(AND(C229="A",'Claim Details'!$E$28&gt;=Rates!$D$14,'Claim Details'!$E$28&lt;=Rates!$D$15,'Claim Details'!$E$19="No"),Rates!$D$20,IF(AND(C229="A",'Claim Details'!$E$28&gt;=Rates!$F$14,'Claim Details'!$E$28&lt;=Rates!$F$15,'Claim Details'!$E$19="Yes"),Rates!$G$20,IF(AND(C229="A",'Claim Details'!$E$28&gt;=Rates!$F$14,'Claim Details'!$E$28&lt;=Rates!$F$15,'Claim Details'!$E$19="No"),Rates!$F$20,IF(AND(C229="A",'Claim Details'!$E$28&gt;=Rates!$H$14,'Claim Details'!$E$28&lt;=Rates!$H$15,'Claim Details'!$E$19="Yes"),Rates!$I$20,IF(AND(C229="A",'Claim Details'!$E$28&gt;=Rates!$H$14,'Claim Details'!$E$28&lt;=Rates!$H$15,'Claim Details'!$E$19="No"),Rates!$H$20,IF(AND(C229="A",'Claim Details'!$E$28&gt;=Rates!$J$14,'Claim Details'!$E$28&lt;=Rates!$J$15,'Claim Details'!$E$19="Yes"),Rates!$K$20,IF(AND(C229="A",'Claim Details'!$E$28&gt;=Rates!$J$14,'Claim Details'!$E$28&lt;=Rates!$J$15,'Claim Details'!$E$19="No"),Rates!$J$20,IF(AND(C229="B",'Claim Details'!$E$28&gt;=Rates!$D$14,'Claim Details'!$E$28&lt;=Rates!$D$15,'Claim Details'!$E$19="Yes"),Rates!$E$21,IF(AND(C229="B",'Claim Details'!$E$28&gt;=Rates!$D$14,'Claim Details'!$E$28&lt;=Rates!$D$15,'Claim Details'!$E$19="No"),Rates!$D$21,IF(AND(C229="B",'Claim Details'!$E$28&gt;=Rates!$F$14,'Claim Details'!$E$28&lt;=Rates!$F$15,'Claim Details'!$E$19="Yes"),Rates!$G$21,IF(AND(C229="B",'Claim Details'!$E$28&gt;=Rates!$F$14,'Claim Details'!$E$28&lt;=Rates!$F$15,'Claim Details'!$E$19="No"),Rates!$F$21,IF(AND(C229="B",'Claim Details'!$E$28&gt;=Rates!$H$14,'Claim Details'!$E$28&lt;=Rates!$H$15,'Claim Details'!$E$19="Yes"),Rates!$I$21,IF(AND(C229="B",'Claim Details'!$E$28&gt;=Rates!$H$14,'Claim Details'!$E$28&lt;=Rates!$H$15,'Claim Details'!$E$19="No"),Rates!$H$21,IF(AND(C229="B",'Claim Details'!$E$28&gt;=Rates!$J$14,'Claim Details'!$E$28&lt;=Rates!$J$15,'Claim Details'!$E$19="Yes"),Rates!$K$21,IF(AND(C229="B",'Claim Details'!$E$28&gt;=Rates!$J$14,'Claim Details'!$E$28&lt;=Rates!$J$15,'Claim Details'!$E$19="No"),Rates!$J$21,"£0.00"))))))))))))))))</f>
        <v>£0.00</v>
      </c>
      <c r="AV229" s="191" t="str">
        <f>IF(AND(C229="A",'Claim Details'!$E$28&gt;=Rates!$D$14,'Claim Details'!$E$28&lt;=Rates!$D$15,'Claim Details'!$E$19="Yes"),Rates!$E$22,IF(AND(C229="A",'Claim Details'!$E$28&gt;=Rates!$D$14,'Claim Details'!$E$28&lt;=Rates!$D$15,'Claim Details'!$E$19="No"),Rates!$D$22,IF(AND(C229="A",'Claim Details'!$E$28&gt;=Rates!$F$14,'Claim Details'!$E$28&lt;=Rates!$F$15,'Claim Details'!$E$19="Yes"),Rates!$G$22,IF(AND(C229="A",'Claim Details'!$E$28&gt;=Rates!$F$14,'Claim Details'!$E$28&lt;=Rates!$F$15,'Claim Details'!$E$19="No"),Rates!$F$22,IF(AND(C229="A",'Claim Details'!$E$28&gt;=Rates!$H$14,'Claim Details'!$E$28&lt;=Rates!$H$15,'Claim Details'!$E$19="Yes"),Rates!$I$22,IF(AND(C229="A",'Claim Details'!$E$28&gt;=Rates!$H$14,'Claim Details'!$E$28&lt;=Rates!$H$15,'Claim Details'!$E$19="No"),Rates!$H$22,IF(AND(C229="A",'Claim Details'!$E$28&gt;=Rates!$J$14,'Claim Details'!$E$28&lt;=Rates!$J$15,'Claim Details'!$E$19="Yes"),Rates!$K$22,IF(AND(C229="A",'Claim Details'!$E$28&gt;=Rates!$J$14,'Claim Details'!$E$28&lt;=Rates!$J$15,'Claim Details'!$E$19="No"),Rates!$J$22,IF(AND(C229="B",'Claim Details'!$E$28&gt;=Rates!$D$14,'Claim Details'!$E$28&lt;=Rates!$D$15,'Claim Details'!$E$19="Yes"),Rates!$E$23,IF(AND(C229="B",'Claim Details'!$E$28&gt;=Rates!$D$14,'Claim Details'!$E$28&lt;=Rates!$D$15,'Claim Details'!$E$19="No"),Rates!$D$23,IF(AND(C229="B",'Claim Details'!$E$28&gt;=Rates!$F$14,'Claim Details'!$E$28&lt;=Rates!$F$15,'Claim Details'!$E$19="Yes"),Rates!$G$23,IF(AND(C229="B",'Claim Details'!$E$28&gt;=Rates!$F$14,'Claim Details'!$E$28&lt;=Rates!$F$15,'Claim Details'!$E$19="No"),Rates!$F$23,IF(AND(C229="B",'Claim Details'!$E$28&gt;=Rates!$H$14,'Claim Details'!$E$28&lt;=Rates!$H$15,'Claim Details'!$E$19="Yes"),Rates!$I$23,IF(AND(C229="B",'Claim Details'!$E$28&gt;=Rates!$H$14,'Claim Details'!$E$28&lt;=Rates!$H$15,'Claim Details'!$E$19="No"),Rates!$H$23,IF(AND(C229="B",'Claim Details'!$E$28&gt;=Rates!$J$14,'Claim Details'!$E$28&lt;=Rates!$J$15,'Claim Details'!$E$19="Yes"),Rates!$K$23,IF(AND(C229="B",'Claim Details'!$E$28&gt;=Rates!$J$14,'Claim Details'!$E$28&lt;=Rates!$J$15,'Claim Details'!$E$19="No"),Rates!$J$23,IF(AND(C229="C",'Claim Details'!$E$28&gt;=Rates!$D$14,'Claim Details'!$E$28&lt;=Rates!$D$15,'Claim Details'!$E$19="Yes"),Rates!$E$24,IF(AND(C229="C",'Claim Details'!$E$28&gt;=Rates!$D$14,'Claim Details'!$E$28&lt;=Rates!$D$15,'Claim Details'!$E$19="No"),Rates!$D$24,IF(AND(C229="C",'Claim Details'!$E$28&gt;=Rates!$F$14,'Claim Details'!$E$28&lt;=Rates!$F$15,'Claim Details'!$E$19="Yes"),Rates!$G$24,IF(AND(C229="C",'Claim Details'!$E$28&gt;=Rates!$F$14,'Claim Details'!$E$28&lt;=Rates!$F$15,'Claim Details'!$E$19="No"),Rates!$F$24,IF(AND(C229="C",'Claim Details'!$E$28&gt;=Rates!$H$14,'Claim Details'!$E$28&lt;=Rates!$H$15,'Claim Details'!$E$19="Yes"),Rates!$I$24,IF(AND(C229="C",'Claim Details'!$E$28&gt;=Rates!$H$14,'Claim Details'!$E$28&lt;=Rates!$H$15,'Claim Details'!$E$19="No"),Rates!$H$24,IF(AND(C229="C",'Claim Details'!$E$28&gt;=Rates!$J$14,'Claim Details'!$E$28&lt;=Rates!$J$15,'Claim Details'!$E$19="Yes"),Rates!$K$24,IF(AND(C229="C",'Claim Details'!$E$28&gt;=Rates!$J$14,'Claim Details'!$E$28&lt;=Rates!$J$15,'Claim Details'!$E$19="No"),Rates!$J$24,"£0.00"))))))))))))))))))))))))</f>
        <v>£0.00</v>
      </c>
      <c r="AW229" s="1"/>
      <c r="AX229" s="189" t="str">
        <f>IF(AND(U229="A",'Claim Details'!$I$28&gt;=Rates!$D$14,'Claim Details'!$I$28&lt;=Rates!$D$15,'Claim Details'!$I$19="Yes"),Rates!$J$17,IF(AND(U229="A",'Claim Details'!$I$28&gt;=Rates!$D$14,'Claim Details'!$I$28&lt;=Rates!$D$15,'Claim Details'!$I$19="No"),Rates!$D$17,IF(AND(U229="A",'Claim Details'!$I$28&gt;=Rates!$F$14,'Claim Details'!$I$28&lt;=Rates!$F$15,'Claim Details'!$I$19="Yes"),Rates!$G$17,IF(AND(U229="A",'Claim Details'!$I$28&gt;=Rates!$F$14,'Claim Details'!$I$28&lt;=Rates!$F$15,'Claim Details'!$I$19="No"),Rates!$F$17,IF(AND(U229="A",'Claim Details'!$I$28&gt;=Rates!$H$14,'Claim Details'!$I$28&lt;=Rates!$H$15,'Claim Details'!$I$19="Yes"),Rates!$I$17,IF(AND(U229="A",'Claim Details'!$I$28&gt;=Rates!$H$14,'Claim Details'!$I$28&lt;=Rates!$H$15,'Claim Details'!$I$19="No"),Rates!$H$17,IF(AND(U229="A",'Claim Details'!$I$28&gt;=Rates!$J$14,'Claim Details'!$I$28&lt;=Rates!$J$15,'Claim Details'!$I$19="Yes"),Rates!$K$17,IF(AND(U229="A",'Claim Details'!$I$28&gt;=Rates!$J$14,'Claim Details'!$I$28&lt;=Rates!$J$15,'Claim Details'!$I$19="No"),Rates!$J$17,IF(AND(U229="B",'Claim Details'!$I$28&gt;=Rates!$D$14,'Claim Details'!$I$28&lt;=Rates!$D$15,'Claim Details'!$I$19="Yes"),Rates!$E$18,IF(AND(U229="B",'Claim Details'!$I$28&gt;=Rates!$D$14,'Claim Details'!$I$28&lt;=Rates!$D$15,'Claim Details'!$I$19="No"),Rates!$D$18,IF(AND(U229="B",'Claim Details'!$I$28&gt;=Rates!$F$14,'Claim Details'!$I$28&lt;=Rates!$F$15,'Claim Details'!$I$19="Yes"),Rates!$G$18,IF(AND(U229="B",'Claim Details'!$I$28&gt;=Rates!$F$14,'Claim Details'!$I$28&lt;=Rates!$F$15,'Claim Details'!$I$19="No"),Rates!$F$18,IF(AND(U229="B",'Claim Details'!$I$28&gt;=Rates!$H$14,'Claim Details'!$I$28&lt;=Rates!$H$15,'Claim Details'!$I$19="Yes"),Rates!$I$18,IF(AND(U229="B",'Claim Details'!$I$28&gt;=Rates!$H$14,'Claim Details'!$I$28&lt;=Rates!$H$15,'Claim Details'!$I$19="No"),Rates!$H$18,IF(AND(U229="B",'Claim Details'!$I$28&gt;=Rates!$J$14,'Claim Details'!$I$28&lt;=Rates!$J$15,'Claim Details'!$I$19="Yes"),Rates!$K$18,IF(AND(U229="B",'Claim Details'!$I$28&gt;=Rates!$J$14,'Claim Details'!$I$28&lt;=Rates!$J$15,'Claim Details'!$I$19="No"),Rates!$J$18,IF(AND(U229="C",'Claim Details'!$I$28&gt;=Rates!$D$14,'Claim Details'!$I$28&lt;=Rates!$D$15,'Claim Details'!$I$19="Yes"),Rates!$E$19,IF(AND(U229="C",'Claim Details'!$I$28&gt;=Rates!$D$14,'Claim Details'!$I$28&lt;=Rates!$D$15,'Claim Details'!$I$19="No"),Rates!$D$19,IF(AND(U229="C",'Claim Details'!$I$28&gt;=Rates!$F$14,'Claim Details'!$I$28&lt;=Rates!$F$15,'Claim Details'!$I$19="Yes"),Rates!$G$19,IF(AND(U229="C",'Claim Details'!$I$28&gt;=Rates!$F$14,'Claim Details'!$I$28&lt;=Rates!$F$15,'Claim Details'!$I$19="No"),Rates!$F$19,IF(AND(U229="C",'Claim Details'!$I$28&gt;=Rates!$H$14,'Claim Details'!$I$28&lt;=Rates!$H$15,'Claim Details'!$I$19="Yes"),Rates!$I$19,IF(AND(U229="C",'Claim Details'!$I$28&gt;=Rates!$H$14,'Claim Details'!$I$28&lt;=Rates!$H$15,'Claim Details'!$I$19="No"),Rates!$H$19,IF(AND(U229="C",'Claim Details'!$I$28&gt;=Rates!$J$14,'Claim Details'!$I$28&lt;=Rates!$J$15,'Claim Details'!$I$19="Yes"),Rates!$K$19,IF(AND(U229="C",'Claim Details'!$I$28&gt;=Rates!$J$14,'Claim Details'!$I$28&lt;=Rates!$J$15,'Claim Details'!$I$19="No"),Rates!$J$19,"£0.00"))))))))))))))))))))))))</f>
        <v>£0.00</v>
      </c>
      <c r="AY229" s="189" t="str">
        <f>IF(AND(C229="A",'Claim Details'!$I$28&gt;=Rates!$D$14,'Claim Details'!$I$28&lt;=Rates!$D$15,'Claim Details'!$I$19="Yes"),Rates!$J$25,IF(AND(C229="A",'Claim Details'!$I$28&gt;=Rates!$D$14,'Claim Details'!$I$28&lt;=Rates!$D$15,'Claim Details'!$I$19="No"),Rates!$D$25,IF(AND(C229="A",'Claim Details'!$I$28&gt;=Rates!$F$14,'Claim Details'!$I$28&lt;=Rates!$F$15,'Claim Details'!$I$19="Yes"),Rates!$G$25,IF(AND(C229="A",'Claim Details'!$I$28&gt;=Rates!$F$14,'Claim Details'!$I$28&lt;=Rates!$F$15,'Claim Details'!$I$19="No"),Rates!$F$25,IF(AND(C229="A",'Claim Details'!$I$28&gt;=Rates!$H$14,'Claim Details'!$I$28&lt;=Rates!$H$15,'Claim Details'!$I$19="Yes"),Rates!$I$25,IF(AND(C229="A",'Claim Details'!$I$28&gt;=Rates!$H$14,'Claim Details'!$I$28&lt;=Rates!$H$15,'Claim Details'!$I$19="No"),Rates!$H$25,IF(AND(C229="A",'Claim Details'!$I$28&gt;=Rates!$J$14,'Claim Details'!$I$28&lt;=Rates!$J$15,'Claim Details'!$I$19="Yes"),Rates!$K$25,IF(AND(C229="A",'Claim Details'!$I$28&gt;=Rates!$J$14,'Claim Details'!$I$28&lt;=Rates!$J$15,'Claim Details'!$I$19="No"),Rates!$J$25,IF(AND(C229="B",'Claim Details'!$I$28&gt;=Rates!$D$14,'Claim Details'!$I$28&lt;=Rates!$D$15,'Claim Details'!$I$19="Yes"),Rates!$E$26,IF(AND(C229="B",'Claim Details'!$I$28&gt;=Rates!$D$14,'Claim Details'!$I$28&lt;=Rates!$D$15,'Claim Details'!$I$19="No"),Rates!$D$26,IF(AND(C229="B",'Claim Details'!$I$28&gt;=Rates!$F$14,'Claim Details'!$I$28&lt;=Rates!$F$15,'Claim Details'!$I$19="Yes"),Rates!$G$26,IF(AND(C229="B",'Claim Details'!$I$28&gt;=Rates!$F$14,'Claim Details'!$I$28&lt;=Rates!$F$15,'Claim Details'!$I$19="No"),Rates!$F$26,IF(AND(C229="B",'Claim Details'!$I$28&gt;=Rates!$H$14,'Claim Details'!$I$28&lt;=Rates!$H$15,'Claim Details'!$I$19="Yes"),Rates!$I$26,IF(AND(C229="B",'Claim Details'!$I$28&gt;=Rates!$H$14,'Claim Details'!$I$28&lt;=Rates!$H$15,'Claim Details'!$I$19="No"),Rates!$H$26,IF(AND(C229="B",'Claim Details'!$I$28&gt;=Rates!$J$14,'Claim Details'!$I$28&lt;=Rates!$J$15,'Claim Details'!$I$19="Yes"),Rates!$K$26,IF(AND(C229="B",'Claim Details'!$I$28&gt;=Rates!$J$14,'Claim Details'!$I$28&lt;=Rates!$J$15,'Claim Details'!$I$19="No"),Rates!$J$26,IF(AND(C229="C",'Claim Details'!$I$28&gt;=Rates!$D$14,'Claim Details'!$I$28&lt;=Rates!$D$15,'Claim Details'!$I$19="Yes"),Rates!$E$27,IF(AND(C229="C",'Claim Details'!$I$28&gt;=Rates!$D$14,'Claim Details'!$I$28&lt;=Rates!$D$15,'Claim Details'!$I$19="No"),Rates!$D$27,IF(AND(C229="C",'Claim Details'!$I$28&gt;=Rates!$F$14,'Claim Details'!$I$28&lt;=Rates!$F$15,'Claim Details'!$I$19="Yes"),Rates!$G$27,IF(AND(C229="C",'Claim Details'!$I$28&gt;=Rates!$F$14,'Claim Details'!$I$28&lt;=Rates!$F$15,'Claim Details'!$I$19="No"),Rates!$F$27,IF(AND(C229="C",'Claim Details'!$I$28&gt;=Rates!$H$14,'Claim Details'!$I$28&lt;=Rates!$H$15,'Claim Details'!$I$19="Yes"),Rates!$I$27,IF(AND(C229="C",'Claim Details'!$I$28&gt;=Rates!$H$14,'Claim Details'!$I$28&lt;=Rates!$H$15,'Claim Details'!$I$19="No"),Rates!$H$27,IF(AND(C229="C",'Claim Details'!$I$28&gt;=Rates!$J$14,'Claim Details'!$I$28&lt;=Rates!$J$15,'Claim Details'!$I$19="Yes"),Rates!$K$27,IF(AND(C229="C",'Claim Details'!$I$28&gt;=Rates!$J$14,'Claim Details'!$I$28&lt;=Rates!$J$15,'Claim Details'!$I$19="No"),Rates!$J$27,"£0.00"))))))))))))))))))))))))</f>
        <v>£0.00</v>
      </c>
      <c r="AZ229" s="189" t="str">
        <f>IF(AND(C229="A",'Claim Details'!$I$28&gt;=Rates!$D$14,'Claim Details'!$I$28&lt;=Rates!$D$15,'Claim Details'!$I$19="Yes"),Rates!$E$20,IF(AND(C229="A",'Claim Details'!$I$28&gt;=Rates!$D$14,'Claim Details'!$I$28&lt;=Rates!$D$15,'Claim Details'!$I$19="No"),Rates!$D$20,IF(AND(C229="A",'Claim Details'!$I$28&gt;=Rates!$F$14,'Claim Details'!$I$28&lt;=Rates!$F$15,'Claim Details'!$I$19="Yes"),Rates!$G$20,IF(AND(C229="A",'Claim Details'!$I$28&gt;=Rates!$F$14,'Claim Details'!$I$28&lt;=Rates!$F$15,'Claim Details'!$I$19="No"),Rates!$F$20,IF(AND(C229="A",'Claim Details'!$I$28&gt;=Rates!$H$14,'Claim Details'!$I$28&lt;=Rates!$H$15,'Claim Details'!$I$19="Yes"),Rates!$I$20,IF(AND(C229="A",'Claim Details'!$I$28&gt;=Rates!$H$14,'Claim Details'!$I$28&lt;=Rates!$H$15,'Claim Details'!$I$19="No"),Rates!$H$20,IF(AND(C229="A",'Claim Details'!$I$28&gt;=Rates!$J$14,'Claim Details'!$I$28&lt;=Rates!$J$15,'Claim Details'!$I$19="Yes"),Rates!$K$20,IF(AND(C229="A",'Claim Details'!$I$28&gt;=Rates!$J$14,'Claim Details'!$I$28&lt;=Rates!$J$15,'Claim Details'!$I$19="No"),Rates!$J$20,IF(AND(C229="B",'Claim Details'!$I$28&gt;=Rates!$D$14,'Claim Details'!$I$28&lt;=Rates!$D$15,'Claim Details'!$I$19="Yes"),Rates!$E$21,IF(AND(C229="B",'Claim Details'!$I$28&gt;=Rates!$D$14,'Claim Details'!$I$28&lt;=Rates!$D$15,'Claim Details'!$I$19="No"),Rates!$D$21,IF(AND(C229="B",'Claim Details'!$I$28&gt;=Rates!$F$14,'Claim Details'!$I$28&lt;=Rates!$F$15,'Claim Details'!$I$19="Yes"),Rates!$G$21,IF(AND(C229="B",'Claim Details'!$I$28&gt;=Rates!$F$14,'Claim Details'!$I$28&lt;=Rates!$F$15,'Claim Details'!$I$19="No"),Rates!$F$21,IF(AND(C229="B",'Claim Details'!$I$28&gt;=Rates!$H$14,'Claim Details'!$I$28&lt;=Rates!$H$15,'Claim Details'!$I$19="Yes"),Rates!$I$21,IF(AND(C229="B",'Claim Details'!$I$28&gt;=Rates!$H$14,'Claim Details'!$I$28&lt;=Rates!$H$15,'Claim Details'!$I$19="No"),Rates!$H$21,IF(AND(C229="B",'Claim Details'!$I$28&gt;=Rates!$J$14,'Claim Details'!$I$28&lt;=Rates!$J$15,'Claim Details'!$I$19="Yes"),Rates!$K$21,IF(AND(C229="B",'Claim Details'!$I$28&gt;=Rates!$J$14,'Claim Details'!$I$28&lt;=Rates!$J$15,'Claim Details'!$I$19="No"),Rates!$J$21,"£0.00"))))))))))))))))</f>
        <v>£0.00</v>
      </c>
      <c r="BA229" s="189" t="str">
        <f>IF(AND(C229="A",'Claim Details'!$I$28&gt;=Rates!$D$14,'Claim Details'!$I$28&lt;=Rates!$D$15,'Claim Details'!$I$19="Yes"),Rates!$E$22,IF(AND(C229="A",'Claim Details'!$I$28&gt;=Rates!$D$14,'Claim Details'!$I$28&lt;=Rates!$D$15,'Claim Details'!$I$19="No"),Rates!$D$22,IF(AND(C229="A",'Claim Details'!$I$28&gt;=Rates!$F$14,'Claim Details'!$I$28&lt;=Rates!$F$15,'Claim Details'!$I$19="Yes"),Rates!$G$22,IF(AND(C229="A",'Claim Details'!$I$28&gt;=Rates!$F$14,'Claim Details'!$I$28&lt;=Rates!$F$15,'Claim Details'!$I$19="No"),Rates!$F$22,IF(AND(C229="A",'Claim Details'!$I$28&gt;=Rates!$H$14,'Claim Details'!$I$28&lt;=Rates!$H$15,'Claim Details'!$I$19="Yes"),Rates!$I$22,IF(AND(C229="A",'Claim Details'!$I$28&gt;=Rates!$H$14,'Claim Details'!$I$28&lt;=Rates!$H$15,'Claim Details'!$I$19="No"),Rates!$H$22,IF(AND(C229="A",'Claim Details'!$I$28&gt;=Rates!$J$14,'Claim Details'!$I$28&lt;=Rates!$J$15,'Claim Details'!$I$19="Yes"),Rates!$K$22,IF(AND(C229="A",'Claim Details'!$I$28&gt;=Rates!$J$14,'Claim Details'!$I$28&lt;=Rates!$J$15,'Claim Details'!$I$19="No"),Rates!$J$22,IF(AND(C229="B",'Claim Details'!$I$28&gt;=Rates!$D$14,'Claim Details'!$I$28&lt;=Rates!$D$15,'Claim Details'!$I$19="Yes"),Rates!$E$23,IF(AND(C229="B",'Claim Details'!$I$28&gt;=Rates!$D$14,'Claim Details'!$I$28&lt;=Rates!$D$15,'Claim Details'!$I$19="No"),Rates!$D$23,IF(AND(C229="B",'Claim Details'!$I$28&gt;=Rates!$F$14,'Claim Details'!$I$28&lt;=Rates!$F$15,'Claim Details'!$I$19="Yes"),Rates!$G$23,IF(AND(C229="B",'Claim Details'!$I$28&gt;=Rates!$F$14,'Claim Details'!$I$28&lt;=Rates!$F$15,'Claim Details'!$I$19="No"),Rates!$F$23,IF(AND(C229="B",'Claim Details'!$I$28&gt;=Rates!$H$14,'Claim Details'!$I$28&lt;=Rates!$H$15,'Claim Details'!$I$19="Yes"),Rates!$I$23,IF(AND(C229="B",'Claim Details'!$I$28&gt;=Rates!$H$14,'Claim Details'!$I$28&lt;=Rates!$H$15,'Claim Details'!$I$19="No"),Rates!$H$23,IF(AND(C229="B",'Claim Details'!$I$28&gt;=Rates!$J$14,'Claim Details'!$I$28&lt;=Rates!$J$15,'Claim Details'!$I$19="Yes"),Rates!$K$23,IF(AND(C229="B",'Claim Details'!$I$28&gt;=Rates!$J$14,'Claim Details'!$I$28&lt;=Rates!$J$15,'Claim Details'!$I$19="No"),Rates!$J$23,IF(AND(C229="C",'Claim Details'!$I$28&gt;=Rates!$D$14,'Claim Details'!$I$28&lt;=Rates!$D$15,'Claim Details'!$I$19="Yes"),Rates!$E$24,IF(AND(C229="C",'Claim Details'!$I$28&gt;=Rates!$D$14,'Claim Details'!$I$28&lt;=Rates!$D$15,'Claim Details'!$I$19="No"),Rates!$D$24,IF(AND(C229="C",'Claim Details'!$I$28&gt;=Rates!$F$14,'Claim Details'!$I$28&lt;=Rates!$F$15,'Claim Details'!$I$19="Yes"),Rates!$G$24,IF(AND(C229="C",'Claim Details'!$I$28&gt;=Rates!$F$14,'Claim Details'!$I$28&lt;=Rates!$F$15,'Claim Details'!$I$19="No"),Rates!$F$24,IF(AND(C229="C",'Claim Details'!$I$28&gt;=Rates!$H$14,'Claim Details'!$I$28&lt;=Rates!$H$15,'Claim Details'!$I$19="Yes"),Rates!$I$24,IF(AND(C229="C",'Claim Details'!$I$28&gt;=Rates!$H$14,'Claim Details'!$I$28&lt;=Rates!$H$15,'Claim Details'!$I$19="No"),Rates!$H$24,IF(AND(C229="C",'Claim Details'!$I$28&gt;=Rates!$J$14,'Claim Details'!$I$28&lt;=Rates!$J$15,'Claim Details'!$I$19="Yes"),Rates!$K$24,IF(AND(C229="C",'Claim Details'!$I$28&gt;=Rates!$J$14,'Claim Details'!$I$28&lt;=Rates!$J$15,'Claim Details'!$I$19="No"),Rates!$J$24,"£0.00"))))))))))))))))))))))))</f>
        <v>£0.00</v>
      </c>
      <c r="BB229" s="189" t="str">
        <f t="shared" si="57"/>
        <v>£0.00</v>
      </c>
      <c r="BC229" s="1"/>
      <c r="BD229" s="189" t="str">
        <f>IF(AND(AE229="A",'Claim Details'!$I$28&gt;=Rates!$D$14,'Claim Details'!$I$28&lt;=Rates!$D$15,'Claim Details'!$I$19="Yes"),Rates!$J$17,IF(AND(AE229="A",'Claim Details'!$I$28&gt;=Rates!$D$14,'Claim Details'!$I$28&lt;=Rates!$D$15,'Claim Details'!$I$19="No"),Rates!$D$17,IF(AND(AE229="A",'Claim Details'!$I$28&gt;=Rates!$F$14,'Claim Details'!$I$28&lt;=Rates!$F$15,'Claim Details'!$I$19="Yes"),Rates!$G$17,IF(AND(AE229="A",'Claim Details'!$I$28&gt;=Rates!$F$14,'Claim Details'!$I$28&lt;=Rates!$F$15,'Claim Details'!$I$19="No"),Rates!$F$17,IF(AND(AE229="A",'Claim Details'!$I$28&gt;=Rates!$H$14,'Claim Details'!$I$28&lt;=Rates!$H$15,'Claim Details'!$I$19="Yes"),Rates!$I$17,IF(AND(AE229="A",'Claim Details'!$I$28&gt;=Rates!$H$14,'Claim Details'!$I$28&lt;=Rates!$H$15,'Claim Details'!$I$19="No"),Rates!$H$17,IF(AND(AE229="A",'Claim Details'!$I$28&gt;=Rates!$J$14,'Claim Details'!$I$28&lt;=Rates!$J$15,'Claim Details'!$I$19="Yes"),Rates!$K$17,IF(AND(AE229="A",'Claim Details'!$I$28&gt;=Rates!$J$14,'Claim Details'!$I$28&lt;=Rates!$J$15,'Claim Details'!$I$19="No"),Rates!$J$17,IF(AND(AE229="B",'Claim Details'!$I$28&gt;=Rates!$D$14,'Claim Details'!$I$28&lt;=Rates!$D$15,'Claim Details'!$I$19="Yes"),Rates!$E$18,IF(AND(AE229="B",'Claim Details'!$I$28&gt;=Rates!$D$14,'Claim Details'!$I$28&lt;=Rates!$D$15,'Claim Details'!$I$19="No"),Rates!$D$18,IF(AND(AE229="B",'Claim Details'!$I$28&gt;=Rates!$F$14,'Claim Details'!$I$28&lt;=Rates!$F$15,'Claim Details'!$I$19="Yes"),Rates!$G$18,IF(AND(AE229="B",'Claim Details'!$I$28&gt;=Rates!$F$14,'Claim Details'!$I$28&lt;=Rates!$F$15,'Claim Details'!$I$19="No"),Rates!$F$18,IF(AND(AE229="B",'Claim Details'!$I$28&gt;=Rates!$H$14,'Claim Details'!$I$28&lt;=Rates!$H$15,'Claim Details'!$I$19="Yes"),Rates!$I$18,IF(AND(AE229="B",'Claim Details'!$I$28&gt;=Rates!$H$14,'Claim Details'!$I$28&lt;=Rates!$H$15,'Claim Details'!$I$19="No"),Rates!$H$18,IF(AND(AE229="B",'Claim Details'!$I$28&gt;=Rates!$J$14,'Claim Details'!$I$28&lt;=Rates!$J$15,'Claim Details'!$I$19="Yes"),Rates!$K$18,IF(AND(AE229="B",'Claim Details'!$I$28&gt;=Rates!$J$14,'Claim Details'!$I$28&lt;=Rates!$J$15,'Claim Details'!$I$19="No"),Rates!$J$18,IF(AND(AE229="C",'Claim Details'!$I$28&gt;=Rates!$D$14,'Claim Details'!$I$28&lt;=Rates!$D$15,'Claim Details'!$I$19="Yes"),Rates!$E$19,IF(AND(AE229="C",'Claim Details'!$I$28&gt;=Rates!$D$14,'Claim Details'!$I$28&lt;=Rates!$D$15,'Claim Details'!$I$19="No"),Rates!$D$19,IF(AND(AE229="C",'Claim Details'!$I$28&gt;=Rates!$F$14,'Claim Details'!$I$28&lt;=Rates!$F$15,'Claim Details'!$I$19="Yes"),Rates!$G$19,IF(AND(AE229="C",'Claim Details'!$I$28&gt;=Rates!$F$14,'Claim Details'!$I$28&lt;=Rates!$F$15,'Claim Details'!$I$19="No"),Rates!$F$19,IF(AND(AE229="C",'Claim Details'!$I$28&gt;=Rates!$H$14,'Claim Details'!$I$28&lt;=Rates!$H$15,'Claim Details'!$I$19="Yes"),Rates!$I$19,IF(AND(AE229="C",'Claim Details'!$I$28&gt;=Rates!$H$14,'Claim Details'!$I$28&lt;=Rates!$H$15,'Claim Details'!$I$19="No"),Rates!$H$19,IF(AND(AE229="C",'Claim Details'!$I$28&gt;=Rates!$J$14,'Claim Details'!$I$28&lt;=Rates!$J$15,'Claim Details'!$I$19="Yes"),Rates!$K$19,IF(AND(AE229="C",'Claim Details'!$I$28&gt;=Rates!$J$14,'Claim Details'!$I$28&lt;=Rates!$J$15,'Claim Details'!$I$19="No"),Rates!$J$19,"£0.00"))))))))))))))))))))))))</f>
        <v>£0.00</v>
      </c>
      <c r="BE229" s="189" t="str">
        <f>IF(AND(AE229="A",'Claim Details'!$I$28&gt;=Rates!$D$14,'Claim Details'!$I$28&lt;=Rates!$D$15,'Claim Details'!$I$19="Yes"),Rates!$J$25,IF(AND(AE229="A",'Claim Details'!$I$28&gt;=Rates!$D$14,'Claim Details'!$I$28&lt;=Rates!$D$15,'Claim Details'!$I$19="No"),Rates!$D$25,IF(AND(AE229="A",'Claim Details'!$I$28&gt;=Rates!$F$14,'Claim Details'!$I$28&lt;=Rates!$F$15,'Claim Details'!$I$19="Yes"),Rates!$G$25,IF(AND(AE229="A",'Claim Details'!$I$28&gt;=Rates!$F$14,'Claim Details'!$I$28&lt;=Rates!$F$15,'Claim Details'!$I$19="No"),Rates!$F$25,IF(AND(AE229="A",'Claim Details'!$I$28&gt;=Rates!$H$14,'Claim Details'!$I$28&lt;=Rates!$H$15,'Claim Details'!$I$19="Yes"),Rates!$I$25,IF(AND(AE229="A",'Claim Details'!$I$28&gt;=Rates!$H$14,'Claim Details'!$I$28&lt;=Rates!$H$15,'Claim Details'!$I$19="No"),Rates!$H$25,IF(AND(AE229="A",'Claim Details'!$I$28&gt;=Rates!$J$14,'Claim Details'!$I$28&lt;=Rates!$J$15,'Claim Details'!$I$19="Yes"),Rates!$K$25,IF(AND(AE229="A",'Claim Details'!$I$28&gt;=Rates!$J$14,'Claim Details'!$I$28&lt;=Rates!$J$15,'Claim Details'!$I$19="No"),Rates!$J$25,IF(AND(AE229="B",'Claim Details'!$I$28&gt;=Rates!$D$14,'Claim Details'!$I$28&lt;=Rates!$D$15,'Claim Details'!$I$19="Yes"),Rates!$E$26,IF(AND(AE229="B",'Claim Details'!$I$28&gt;=Rates!$D$14,'Claim Details'!$I$28&lt;=Rates!$D$15,'Claim Details'!$I$19="No"),Rates!$D$26,IF(AND(AE229="B",'Claim Details'!$I$28&gt;=Rates!$F$14,'Claim Details'!$I$28&lt;=Rates!$F$15,'Claim Details'!$I$19="Yes"),Rates!$G$26,IF(AND(AE229="B",'Claim Details'!$I$28&gt;=Rates!$F$14,'Claim Details'!$I$28&lt;=Rates!$F$15,'Claim Details'!$I$19="No"),Rates!$F$26,IF(AND(AE229="B",'Claim Details'!$I$28&gt;=Rates!$H$14,'Claim Details'!$I$28&lt;=Rates!$H$15,'Claim Details'!$I$19="Yes"),Rates!$I$26,IF(AND(AE229="B",'Claim Details'!$I$28&gt;=Rates!$H$14,'Claim Details'!$I$28&lt;=Rates!$H$15,'Claim Details'!$I$19="No"),Rates!$H$26,IF(AND(AE229="B",'Claim Details'!$I$28&gt;=Rates!$J$14,'Claim Details'!$I$28&lt;=Rates!$J$15,'Claim Details'!$I$19="Yes"),Rates!$K$26,IF(AND(AE229="B",'Claim Details'!$I$28&gt;=Rates!$J$14,'Claim Details'!$I$28&lt;=Rates!$J$15,'Claim Details'!$I$19="No"),Rates!$J$26,IF(AND(AE229="C",'Claim Details'!$I$28&gt;=Rates!$D$14,'Claim Details'!$I$28&lt;=Rates!$D$15,'Claim Details'!$I$19="Yes"),Rates!$E$27,IF(AND(AE229="C",'Claim Details'!$I$28&gt;=Rates!$D$14,'Claim Details'!$I$28&lt;=Rates!$D$15,'Claim Details'!$I$19="No"),Rates!$D$27,IF(AND(AE229="C",'Claim Details'!$I$28&gt;=Rates!$F$14,'Claim Details'!$I$28&lt;=Rates!$F$15,'Claim Details'!$I$19="Yes"),Rates!$G$27,IF(AND(AE229="C",'Claim Details'!$I$28&gt;=Rates!$F$14,'Claim Details'!$I$28&lt;=Rates!$F$15,'Claim Details'!$I$19="No"),Rates!$F$27,IF(AND(AE229="C",'Claim Details'!$I$28&gt;=Rates!$H$14,'Claim Details'!$I$28&lt;=Rates!$H$15,'Claim Details'!$I$19="Yes"),Rates!$I$27,IF(AND(AE229="C",'Claim Details'!$I$28&gt;=Rates!$H$14,'Claim Details'!$I$28&lt;=Rates!$H$15,'Claim Details'!$I$19="No"),Rates!$H$27,IF(AND(AE229="C",'Claim Details'!$I$28&gt;=Rates!$J$14,'Claim Details'!$I$28&lt;=Rates!$J$15,'Claim Details'!$I$19="Yes"),Rates!$K$27,IF(AND(AE229="C",'Claim Details'!$I$28&gt;=Rates!$J$14,'Claim Details'!$I$28&lt;=Rates!$J$15,'Claim Details'!$I$19="No"),Rates!$J$27,"£0.00"))))))))))))))))))))))))</f>
        <v>£0.00</v>
      </c>
      <c r="BF229" s="189" t="str">
        <f>IF(AND(AE229="A",'Claim Details'!$I$28&gt;=Rates!$D$14,'Claim Details'!$I$28&lt;=Rates!$D$15,'Claim Details'!$I$19="Yes"),Rates!$E$20,IF(AND(AE229="A",'Claim Details'!$I$28&gt;=Rates!$D$14,'Claim Details'!$I$28&lt;=Rates!$D$15,'Claim Details'!$I$19="No"),Rates!$D$20,IF(AND(AE229="A",'Claim Details'!$I$28&gt;=Rates!$F$14,'Claim Details'!$I$28&lt;=Rates!$F$15,'Claim Details'!$I$19="Yes"),Rates!$G$20,IF(AND(AE229="A",'Claim Details'!$I$28&gt;=Rates!$F$14,'Claim Details'!$I$28&lt;=Rates!$F$15,'Claim Details'!$I$19="No"),Rates!$F$20,IF(AND(AE229="A",'Claim Details'!$I$28&gt;=Rates!$H$14,'Claim Details'!$I$28&lt;=Rates!$H$15,'Claim Details'!$I$19="Yes"),Rates!$I$20,IF(AND(AE229="A",'Claim Details'!$I$28&gt;=Rates!$H$14,'Claim Details'!$I$28&lt;=Rates!$H$15,'Claim Details'!$I$19="No"),Rates!$H$20,IF(AND(AE229="A",'Claim Details'!$I$28&gt;=Rates!$J$14,'Claim Details'!$I$28&lt;=Rates!$J$15,'Claim Details'!$I$19="Yes"),Rates!$K$20,IF(AND(AE229="A",'Claim Details'!$I$28&gt;=Rates!$J$14,'Claim Details'!$I$28&lt;=Rates!$J$15,'Claim Details'!$I$19="No"),Rates!$J$20,IF(AND(AE229="B",'Claim Details'!$I$28&gt;=Rates!$D$14,'Claim Details'!$I$28&lt;=Rates!$D$15,'Claim Details'!$I$19="Yes"),Rates!$E$21,IF(AND(AE229="B",'Claim Details'!$I$28&gt;=Rates!$D$14,'Claim Details'!$I$28&lt;=Rates!$D$15,'Claim Details'!$I$19="No"),Rates!$D$21,IF(AND(AE229="B",'Claim Details'!$I$28&gt;=Rates!$F$14,'Claim Details'!$I$28&lt;=Rates!$F$15,'Claim Details'!$I$19="Yes"),Rates!$G$21,IF(AND(AE229="B",'Claim Details'!$I$28&gt;=Rates!$F$14,'Claim Details'!$I$28&lt;=Rates!$F$15,'Claim Details'!$I$19="No"),Rates!$F$21,IF(AND(AE229="B",'Claim Details'!$I$28&gt;=Rates!$H$14,'Claim Details'!$I$28&lt;=Rates!$H$15,'Claim Details'!$I$19="Yes"),Rates!$I$21,IF(AND(AE229="B",'Claim Details'!$I$28&gt;=Rates!$H$14,'Claim Details'!$I$28&lt;=Rates!$H$15,'Claim Details'!$I$19="No"),Rates!$H$21,IF(AND(AE229="B",'Claim Details'!$I$28&gt;=Rates!$J$14,'Claim Details'!$I$28&lt;=Rates!$J$15,'Claim Details'!$I$19="Yes"),Rates!$K$21,IF(AND(AE229="B",'Claim Details'!$I$28&gt;=Rates!$J$14,'Claim Details'!$I$28&lt;=Rates!$J$15,'Claim Details'!$I$19="No"),Rates!$J$21,"£0.00"))))))))))))))))</f>
        <v>£0.00</v>
      </c>
      <c r="BG229" s="189" t="str">
        <f>IF(AND(AE229="A",'Claim Details'!$I$28&gt;=Rates!$D$14,'Claim Details'!$I$28&lt;=Rates!$D$15,'Claim Details'!$I$19="Yes"),Rates!$E$22,IF(AND(AE229="A",'Claim Details'!$I$28&gt;=Rates!$D$14,'Claim Details'!$I$28&lt;=Rates!$D$15,'Claim Details'!$I$19="No"),Rates!$D$22,IF(AND(AE229="A",'Claim Details'!$I$28&gt;=Rates!$F$14,'Claim Details'!$I$28&lt;=Rates!$F$15,'Claim Details'!$I$19="Yes"),Rates!$G$22,IF(AND(AE229="A",'Claim Details'!$I$28&gt;=Rates!$F$14,'Claim Details'!$I$28&lt;=Rates!$F$15,'Claim Details'!$I$19="No"),Rates!$F$22,IF(AND(AE229="A",'Claim Details'!$I$28&gt;=Rates!$H$14,'Claim Details'!$I$28&lt;=Rates!$H$15,'Claim Details'!$I$19="Yes"),Rates!$I$22,IF(AND(AE229="A",'Claim Details'!$I$28&gt;=Rates!$H$14,'Claim Details'!$I$28&lt;=Rates!$H$15,'Claim Details'!$I$19="No"),Rates!$H$22,IF(AND(AE229="A",'Claim Details'!$I$28&gt;=Rates!$J$14,'Claim Details'!$I$28&lt;=Rates!$J$15,'Claim Details'!$I$19="Yes"),Rates!$K$22,IF(AND(AE229="A",'Claim Details'!$I$28&gt;=Rates!$J$14,'Claim Details'!$I$28&lt;=Rates!$J$15,'Claim Details'!$I$19="No"),Rates!$J$22,IF(AND(AE229="B",'Claim Details'!$I$28&gt;=Rates!$D$14,'Claim Details'!$I$28&lt;=Rates!$D$15,'Claim Details'!$I$19="Yes"),Rates!$E$23,IF(AND(AE229="B",'Claim Details'!$I$28&gt;=Rates!$D$14,'Claim Details'!$I$28&lt;=Rates!$D$15,'Claim Details'!$I$19="No"),Rates!$D$23,IF(AND(AE229="B",'Claim Details'!$I$28&gt;=Rates!$F$14,'Claim Details'!$I$28&lt;=Rates!$F$15,'Claim Details'!$I$19="Yes"),Rates!$G$23,IF(AND(AE229="B",'Claim Details'!$I$28&gt;=Rates!$F$14,'Claim Details'!$I$28&lt;=Rates!$F$15,'Claim Details'!$I$19="No"),Rates!$F$23,IF(AND(AE229="B",'Claim Details'!$I$28&gt;=Rates!$H$14,'Claim Details'!$I$28&lt;=Rates!$H$15,'Claim Details'!$I$19="Yes"),Rates!$I$23,IF(AND(AE229="B",'Claim Details'!$I$28&gt;=Rates!$H$14,'Claim Details'!$I$28&lt;=Rates!$H$15,'Claim Details'!$I$19="No"),Rates!$H$23,IF(AND(AE229="B",'Claim Details'!$I$28&gt;=Rates!$J$14,'Claim Details'!$I$28&lt;=Rates!$J$15,'Claim Details'!$I$19="Yes"),Rates!$K$23,IF(AND(AE229="B",'Claim Details'!$I$28&gt;=Rates!$J$14,'Claim Details'!$I$28&lt;=Rates!$J$15,'Claim Details'!$I$19="No"),Rates!$J$23,IF(AND(AE229="C",'Claim Details'!$I$28&gt;=Rates!$D$14,'Claim Details'!$I$28&lt;=Rates!$D$15,'Claim Details'!$I$19="Yes"),Rates!$E$24,IF(AND(AE229="C",'Claim Details'!$I$28&gt;=Rates!$D$14,'Claim Details'!$I$28&lt;=Rates!$D$15,'Claim Details'!$I$19="No"),Rates!$D$24,IF(AND(AE229="C",'Claim Details'!$I$28&gt;=Rates!$F$14,'Claim Details'!$I$28&lt;=Rates!$F$15,'Claim Details'!$I$19="Yes"),Rates!$G$24,IF(AND(AE229="C",'Claim Details'!$I$28&gt;=Rates!$F$14,'Claim Details'!$I$28&lt;=Rates!$F$15,'Claim Details'!$I$19="No"),Rates!$F$24,IF(AND(AE229="C",'Claim Details'!$I$28&gt;=Rates!$H$14,'Claim Details'!$I$28&lt;=Rates!$H$15,'Claim Details'!$I$19="Yes"),Rates!$I$24,IF(AND(AE229="C",'Claim Details'!$I$28&gt;=Rates!$H$14,'Claim Details'!$I$28&lt;=Rates!$H$15,'Claim Details'!$I$19="No"),Rates!$H$24,IF(AND(AE229="C",'Claim Details'!$I$28&gt;=Rates!$J$14,'Claim Details'!$I$28&lt;=Rates!$J$15,'Claim Details'!$I$19="Yes"),Rates!$K$24,IF(AND(AE229="C",'Claim Details'!$I$28&gt;=Rates!$J$14,'Claim Details'!$I$28&lt;=Rates!$J$15,'Claim Details'!$I$19="No"),Rates!$J$24,"£0.00"))))))))))))))))))))))))</f>
        <v>£0.00</v>
      </c>
      <c r="BH229" s="189" t="str">
        <f t="shared" si="58"/>
        <v>£0.00</v>
      </c>
      <c r="BI229" s="189">
        <f t="shared" si="59"/>
        <v>0</v>
      </c>
      <c r="BO229" s="202" t="str">
        <f>IF(H229="","£0.00",IF(AP229="4","£0.00",IF(AP229="5","£0.00",IF(AP229="1","£0.00",((AQ229*H229)*'Claim Details'!$F$111)/100))))</f>
        <v>£0.00</v>
      </c>
      <c r="BP229" s="202" t="str">
        <f>IF(T229="","£0.00",IF(AP229="4","£0.00",IF(AP229="5","£0.00",IF(AP229="1","£0.00",((AR229*T229)*'Claim Details'!$N$111)/100))))</f>
        <v>£0.00</v>
      </c>
      <c r="BQ229" s="202" t="str">
        <f>IF(AI229="","£0.00",IF(AP229="4","£0.00",IF(AP229="5","£0.00",IF(AP229="1","£0.00",((BI229*AI229)*'Claim Details'!$W$111)/100))))</f>
        <v>£0.00</v>
      </c>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row>
    <row r="230" spans="1:97" ht="15">
      <c r="A230" s="145"/>
      <c r="B230" s="91"/>
      <c r="C230" s="96"/>
      <c r="D230" s="97"/>
      <c r="E230" s="98"/>
      <c r="F230" s="89"/>
      <c r="G230" s="99"/>
      <c r="H230" s="100"/>
      <c r="I230" s="221" t="str">
        <f t="shared" si="49"/>
        <v>£0.00</v>
      </c>
      <c r="J230" s="101"/>
      <c r="K230" s="100"/>
      <c r="L230" s="221" t="str">
        <f t="shared" si="50"/>
        <v>£0.00</v>
      </c>
      <c r="M230" s="101"/>
      <c r="N230" s="102"/>
      <c r="O230" s="145"/>
      <c r="P230" s="77"/>
      <c r="Q230" s="87"/>
      <c r="R230" s="87"/>
      <c r="S230" s="87"/>
      <c r="T230" s="149" t="str">
        <f t="shared" si="51"/>
        <v/>
      </c>
      <c r="U230" s="87" t="str">
        <f t="shared" si="60"/>
        <v/>
      </c>
      <c r="V230" s="87"/>
      <c r="W230" s="53" t="str">
        <f t="shared" si="52"/>
        <v>£0.00</v>
      </c>
      <c r="X230" s="53"/>
      <c r="Y230" s="87"/>
      <c r="Z230" s="78"/>
      <c r="AA230" s="79"/>
      <c r="AB230" s="160"/>
      <c r="AC230" s="98"/>
      <c r="AD230" s="225"/>
      <c r="AE230" s="235" t="str">
        <f t="shared" si="53"/>
        <v/>
      </c>
      <c r="AF230" s="87" t="str">
        <f t="shared" si="54"/>
        <v/>
      </c>
      <c r="AG230" s="53"/>
      <c r="AH230" s="224"/>
      <c r="AI230" s="226" t="str">
        <f t="shared" si="46"/>
        <v/>
      </c>
      <c r="AJ230" s="236" t="str">
        <f t="shared" si="55"/>
        <v>£0.00</v>
      </c>
      <c r="AK230" s="31"/>
      <c r="AL230" s="1"/>
      <c r="AM230" s="1"/>
      <c r="AN230" s="1"/>
      <c r="AO230" s="1"/>
      <c r="AP230" s="1" t="str">
        <f t="shared" si="47"/>
        <v/>
      </c>
      <c r="AQ230" s="27">
        <f t="shared" si="48"/>
        <v>0</v>
      </c>
      <c r="AR230" s="189">
        <f t="shared" si="56"/>
        <v>0</v>
      </c>
      <c r="AS230" s="190" t="str">
        <f>IF(AND(C230="A",'Claim Details'!$E$28&gt;=Rates!$D$14,'Claim Details'!$E$28&lt;=Rates!$D$15,'Claim Details'!$E$19="Yes"),Rates!$E$17,IF(AND(C230="A",'Claim Details'!$E$28&gt;=Rates!$D$14,'Claim Details'!$E$28&lt;=Rates!$D$15,'Claim Details'!$E$19="No"),Rates!$D$17,IF(AND(C230="A",'Claim Details'!$E$28&gt;=Rates!$F$14,'Claim Details'!$E$28&lt;=Rates!$F$15,'Claim Details'!$E$19="Yes"),Rates!$G$17,IF(AND(C230="A",'Claim Details'!$E$28&gt;=Rates!$F$14,'Claim Details'!$E$28&lt;=Rates!$F$15,'Claim Details'!$E$19="No"),Rates!$F$17,IF(AND(C230="A",'Claim Details'!$E$28&gt;=Rates!$H$14,'Claim Details'!$E$28&lt;=Rates!$H$15,'Claim Details'!$E$19="Yes"),Rates!$I$17,IF(AND(C230="A",'Claim Details'!$E$28&gt;=Rates!$H$14,'Claim Details'!$E$28&lt;=Rates!$H$15,'Claim Details'!$E$19="No"),Rates!$H$17,IF(AND(C230="A",'Claim Details'!$E$28&gt;=Rates!$J$14,'Claim Details'!$E$28&lt;=Rates!$J$15,'Claim Details'!$E$19="Yes"),Rates!$K$17,IF(AND(C230="A",'Claim Details'!$E$28&gt;=Rates!$J$14,'Claim Details'!$E$28&lt;=Rates!$J$15,'Claim Details'!$E$19="No"),Rates!$J$17,IF(AND(C230="B",'Claim Details'!$E$28&gt;=Rates!$D$14,'Claim Details'!$E$28&lt;=Rates!$D$15,'Claim Details'!$E$19="Yes"),Rates!$E$18,IF(AND(C230="B",'Claim Details'!$E$28&gt;=Rates!$D$14,'Claim Details'!$E$28&lt;=Rates!$D$15,'Claim Details'!$E$19="No"),Rates!$D$18,IF(AND(C230="B",'Claim Details'!$E$28&gt;=Rates!$F$14,'Claim Details'!$E$28&lt;=Rates!$F$15,'Claim Details'!$E$19="Yes"),Rates!$G$18,IF(AND(C230="B",'Claim Details'!$E$28&gt;=Rates!$F$14,'Claim Details'!$E$28&lt;=Rates!$F$15,'Claim Details'!$E$19="No"),Rates!$F$18,IF(AND(C230="B",'Claim Details'!$E$28&gt;=Rates!$H$14,'Claim Details'!$E$28&lt;=Rates!$H$15,'Claim Details'!$E$19="Yes"),Rates!$I$18,IF(AND(C230="B",'Claim Details'!$E$28&gt;=Rates!$H$14,'Claim Details'!$E$28&lt;=Rates!$H$15,'Claim Details'!$E$19="No"),Rates!$H$18,IF(AND(C230="B",'Claim Details'!$E$28&gt;=Rates!$J$14,'Claim Details'!$E$28&lt;=Rates!$J$15,'Claim Details'!$E$19="Yes"),Rates!$K$18,IF(AND(C230="B",'Claim Details'!$E$28&gt;=Rates!$J$14,'Claim Details'!$E$28&lt;=Rates!$J$15,'Claim Details'!$E$19="No"),Rates!$J$18,IF(AND(C230="C",'Claim Details'!$E$28&gt;=Rates!$D$14,'Claim Details'!$E$28&lt;=Rates!$D$15,'Claim Details'!$E$19="Yes"),Rates!$E$19,IF(AND(C230="C",'Claim Details'!$E$28&gt;=Rates!$D$14,'Claim Details'!$E$28&lt;=Rates!$D$15,'Claim Details'!$E$19="No"),Rates!$D$19,IF(AND(C230="C",'Claim Details'!$E$28&gt;=Rates!$F$14,'Claim Details'!$E$28&lt;=Rates!$F$15,'Claim Details'!$E$19="Yes"),Rates!$G$19,IF(AND(C230="C",'Claim Details'!$E$28&gt;=Rates!$F$14,'Claim Details'!$E$28&lt;=Rates!$F$15,'Claim Details'!$E$19="No"),Rates!$F$19,IF(AND(C230="C",'Claim Details'!$E$28&gt;=Rates!$H$14,'Claim Details'!$E$28&lt;=Rates!$H$15,'Claim Details'!$E$19="Yes"),Rates!$I$19,IF(AND(C230="C",'Claim Details'!$E$28&gt;=Rates!$H$14,'Claim Details'!$E$28&lt;=Rates!$H$15,'Claim Details'!$E$19="No"),Rates!$H$19,IF(AND(C230="C",'Claim Details'!$E$28&gt;=Rates!$J$14,'Claim Details'!$E$28&lt;=Rates!$J$15,'Claim Details'!$E$19="Yes"),Rates!$K$19,IF(AND(C230="C",'Claim Details'!$E$28&gt;=Rates!$J$14,'Claim Details'!$E$28&lt;=Rates!$J$15,'Claim Details'!$E$19="No"),Rates!$J$19,"£0.00"))))))))))))))))))))))))</f>
        <v>£0.00</v>
      </c>
      <c r="AT230" s="189" t="str">
        <f>IF(AND(C230="A",'Claim Details'!$E$28&gt;=Rates!$D$14,'Claim Details'!$E$28&lt;=Rates!$D$15,'Claim Details'!$E$19="Yes"),Rates!$E$25,IF(AND(C230="A",'Claim Details'!$E$28&gt;=Rates!$D$14,'Claim Details'!$E$28&lt;=Rates!$D$15,'Claim Details'!$E$19="No"),Rates!$D$25,IF(AND(C230="A",'Claim Details'!$E$28&gt;=Rates!$F$14,'Claim Details'!$E$28&lt;=Rates!$F$15,'Claim Details'!$E$19="Yes"),Rates!$G$25,IF(AND(C230="A",'Claim Details'!$E$28&gt;=Rates!$F$14,'Claim Details'!$E$28&lt;=Rates!$F$15,'Claim Details'!$E$19="No"),Rates!$F$25,IF(AND(C230="A",'Claim Details'!$E$28&gt;=Rates!$H$14,'Claim Details'!$E$28&lt;=Rates!$H$15,'Claim Details'!$E$19="Yes"),Rates!$I$25,IF(AND(C230="A",'Claim Details'!$E$28&gt;=Rates!$H$14,'Claim Details'!$E$28&lt;=Rates!$H$15,'Claim Details'!$E$19="No"),Rates!$H$25,IF(AND(C230="A",'Claim Details'!$E$28&gt;=Rates!$J$14,'Claim Details'!$E$28&lt;=Rates!$J$15,'Claim Details'!$E$19="Yes"),Rates!$K$25,IF(AND(C230="A",'Claim Details'!$E$28&gt;=Rates!$J$14,'Claim Details'!$E$28&lt;=Rates!$J$15,'Claim Details'!$E$19="No"),Rates!$J$25,IF(AND(C230="B",'Claim Details'!$E$28&gt;=Rates!$D$14,'Claim Details'!$E$28&lt;=Rates!$D$15,'Claim Details'!$E$19="Yes"),Rates!$E$26,IF(AND(C230="B",'Claim Details'!$E$28&gt;=Rates!$D$14,'Claim Details'!$E$28&lt;=Rates!$D$15,'Claim Details'!$E$19="No"),Rates!$D$26,IF(AND(C230="B",'Claim Details'!$E$28&gt;=Rates!$F$14,'Claim Details'!$E$28&lt;=Rates!$F$15,'Claim Details'!$E$19="Yes"),Rates!$G$26,IF(AND(C230="B",'Claim Details'!$E$28&gt;=Rates!$F$14,'Claim Details'!$E$28&lt;=Rates!$F$15,'Claim Details'!$E$19="No"),Rates!$F$26,IF(AND(C230="B",'Claim Details'!$E$28&gt;=Rates!$H$14,'Claim Details'!$E$28&lt;=Rates!$H$15,'Claim Details'!$E$19="Yes"),Rates!$I$26,IF(AND(C230="B",'Claim Details'!$E$28&gt;=Rates!$H$14,'Claim Details'!$E$28&lt;=Rates!$H$15,'Claim Details'!$E$19="No"),Rates!$H$26,IF(AND(C230="B",'Claim Details'!$E$28&gt;=Rates!$J$14,'Claim Details'!$E$28&lt;=Rates!$J$15,'Claim Details'!$E$19="Yes"),Rates!$K$26,IF(AND(C230="B",'Claim Details'!$E$28&gt;=Rates!$J$14,'Claim Details'!$E$28&lt;=Rates!$J$15,'Claim Details'!$E$19="No"),Rates!$J$26,IF(AND(C230="C",'Claim Details'!$E$28&gt;=Rates!$D$14,'Claim Details'!$E$28&lt;=Rates!$D$15,'Claim Details'!$E$19="Yes"),Rates!$E$27,IF(AND(C230="C",'Claim Details'!$E$28&gt;=Rates!$D$14,'Claim Details'!$E$28&lt;=Rates!$D$15,'Claim Details'!$E$19="No"),Rates!$D$27,IF(AND(C230="C",'Claim Details'!$E$28&gt;=Rates!$F$14,'Claim Details'!$E$28&lt;=Rates!$F$15,'Claim Details'!$E$19="Yes"),Rates!$G$27,IF(AND(C230="C",'Claim Details'!$E$28&gt;=Rates!$F$14,'Claim Details'!$E$28&lt;=Rates!$F$15,'Claim Details'!$E$19="No"),Rates!$F$27,IF(AND(C230="C",'Claim Details'!$E$28&gt;=Rates!$H$14,'Claim Details'!$E$28&lt;=Rates!$H$15,'Claim Details'!$E$19="Yes"),Rates!$I$27,IF(AND(C230="C",'Claim Details'!$E$28&gt;=Rates!$H$14,'Claim Details'!$E$28&lt;=Rates!$H$15,'Claim Details'!$E$19="No"),Rates!$H$27,IF(AND(C230="C",'Claim Details'!$E$28&gt;=Rates!$J$14,'Claim Details'!$E$28&lt;=Rates!$J$15,'Claim Details'!$E$19="Yes"),Rates!$K$27,IF(AND(C230="C",'Claim Details'!$E$28&gt;=Rates!$J$14,'Claim Details'!$E$28&lt;=Rates!$J$15,'Claim Details'!$E$19="No"),Rates!$J$27,"£0.00"))))))))))))))))))))))))</f>
        <v>£0.00</v>
      </c>
      <c r="AU230" s="191" t="str">
        <f>IF(AND(C230="A",'Claim Details'!$E$28&gt;=Rates!$D$14,'Claim Details'!$E$28&lt;=Rates!$D$15,'Claim Details'!$E$19="Yes"),Rates!$E$20,IF(AND(C230="A",'Claim Details'!$E$28&gt;=Rates!$D$14,'Claim Details'!$E$28&lt;=Rates!$D$15,'Claim Details'!$E$19="No"),Rates!$D$20,IF(AND(C230="A",'Claim Details'!$E$28&gt;=Rates!$F$14,'Claim Details'!$E$28&lt;=Rates!$F$15,'Claim Details'!$E$19="Yes"),Rates!$G$20,IF(AND(C230="A",'Claim Details'!$E$28&gt;=Rates!$F$14,'Claim Details'!$E$28&lt;=Rates!$F$15,'Claim Details'!$E$19="No"),Rates!$F$20,IF(AND(C230="A",'Claim Details'!$E$28&gt;=Rates!$H$14,'Claim Details'!$E$28&lt;=Rates!$H$15,'Claim Details'!$E$19="Yes"),Rates!$I$20,IF(AND(C230="A",'Claim Details'!$E$28&gt;=Rates!$H$14,'Claim Details'!$E$28&lt;=Rates!$H$15,'Claim Details'!$E$19="No"),Rates!$H$20,IF(AND(C230="A",'Claim Details'!$E$28&gt;=Rates!$J$14,'Claim Details'!$E$28&lt;=Rates!$J$15,'Claim Details'!$E$19="Yes"),Rates!$K$20,IF(AND(C230="A",'Claim Details'!$E$28&gt;=Rates!$J$14,'Claim Details'!$E$28&lt;=Rates!$J$15,'Claim Details'!$E$19="No"),Rates!$J$20,IF(AND(C230="B",'Claim Details'!$E$28&gt;=Rates!$D$14,'Claim Details'!$E$28&lt;=Rates!$D$15,'Claim Details'!$E$19="Yes"),Rates!$E$21,IF(AND(C230="B",'Claim Details'!$E$28&gt;=Rates!$D$14,'Claim Details'!$E$28&lt;=Rates!$D$15,'Claim Details'!$E$19="No"),Rates!$D$21,IF(AND(C230="B",'Claim Details'!$E$28&gt;=Rates!$F$14,'Claim Details'!$E$28&lt;=Rates!$F$15,'Claim Details'!$E$19="Yes"),Rates!$G$21,IF(AND(C230="B",'Claim Details'!$E$28&gt;=Rates!$F$14,'Claim Details'!$E$28&lt;=Rates!$F$15,'Claim Details'!$E$19="No"),Rates!$F$21,IF(AND(C230="B",'Claim Details'!$E$28&gt;=Rates!$H$14,'Claim Details'!$E$28&lt;=Rates!$H$15,'Claim Details'!$E$19="Yes"),Rates!$I$21,IF(AND(C230="B",'Claim Details'!$E$28&gt;=Rates!$H$14,'Claim Details'!$E$28&lt;=Rates!$H$15,'Claim Details'!$E$19="No"),Rates!$H$21,IF(AND(C230="B",'Claim Details'!$E$28&gt;=Rates!$J$14,'Claim Details'!$E$28&lt;=Rates!$J$15,'Claim Details'!$E$19="Yes"),Rates!$K$21,IF(AND(C230="B",'Claim Details'!$E$28&gt;=Rates!$J$14,'Claim Details'!$E$28&lt;=Rates!$J$15,'Claim Details'!$E$19="No"),Rates!$J$21,"£0.00"))))))))))))))))</f>
        <v>£0.00</v>
      </c>
      <c r="AV230" s="191" t="str">
        <f>IF(AND(C230="A",'Claim Details'!$E$28&gt;=Rates!$D$14,'Claim Details'!$E$28&lt;=Rates!$D$15,'Claim Details'!$E$19="Yes"),Rates!$E$22,IF(AND(C230="A",'Claim Details'!$E$28&gt;=Rates!$D$14,'Claim Details'!$E$28&lt;=Rates!$D$15,'Claim Details'!$E$19="No"),Rates!$D$22,IF(AND(C230="A",'Claim Details'!$E$28&gt;=Rates!$F$14,'Claim Details'!$E$28&lt;=Rates!$F$15,'Claim Details'!$E$19="Yes"),Rates!$G$22,IF(AND(C230="A",'Claim Details'!$E$28&gt;=Rates!$F$14,'Claim Details'!$E$28&lt;=Rates!$F$15,'Claim Details'!$E$19="No"),Rates!$F$22,IF(AND(C230="A",'Claim Details'!$E$28&gt;=Rates!$H$14,'Claim Details'!$E$28&lt;=Rates!$H$15,'Claim Details'!$E$19="Yes"),Rates!$I$22,IF(AND(C230="A",'Claim Details'!$E$28&gt;=Rates!$H$14,'Claim Details'!$E$28&lt;=Rates!$H$15,'Claim Details'!$E$19="No"),Rates!$H$22,IF(AND(C230="A",'Claim Details'!$E$28&gt;=Rates!$J$14,'Claim Details'!$E$28&lt;=Rates!$J$15,'Claim Details'!$E$19="Yes"),Rates!$K$22,IF(AND(C230="A",'Claim Details'!$E$28&gt;=Rates!$J$14,'Claim Details'!$E$28&lt;=Rates!$J$15,'Claim Details'!$E$19="No"),Rates!$J$22,IF(AND(C230="B",'Claim Details'!$E$28&gt;=Rates!$D$14,'Claim Details'!$E$28&lt;=Rates!$D$15,'Claim Details'!$E$19="Yes"),Rates!$E$23,IF(AND(C230="B",'Claim Details'!$E$28&gt;=Rates!$D$14,'Claim Details'!$E$28&lt;=Rates!$D$15,'Claim Details'!$E$19="No"),Rates!$D$23,IF(AND(C230="B",'Claim Details'!$E$28&gt;=Rates!$F$14,'Claim Details'!$E$28&lt;=Rates!$F$15,'Claim Details'!$E$19="Yes"),Rates!$G$23,IF(AND(C230="B",'Claim Details'!$E$28&gt;=Rates!$F$14,'Claim Details'!$E$28&lt;=Rates!$F$15,'Claim Details'!$E$19="No"),Rates!$F$23,IF(AND(C230="B",'Claim Details'!$E$28&gt;=Rates!$H$14,'Claim Details'!$E$28&lt;=Rates!$H$15,'Claim Details'!$E$19="Yes"),Rates!$I$23,IF(AND(C230="B",'Claim Details'!$E$28&gt;=Rates!$H$14,'Claim Details'!$E$28&lt;=Rates!$H$15,'Claim Details'!$E$19="No"),Rates!$H$23,IF(AND(C230="B",'Claim Details'!$E$28&gt;=Rates!$J$14,'Claim Details'!$E$28&lt;=Rates!$J$15,'Claim Details'!$E$19="Yes"),Rates!$K$23,IF(AND(C230="B",'Claim Details'!$E$28&gt;=Rates!$J$14,'Claim Details'!$E$28&lt;=Rates!$J$15,'Claim Details'!$E$19="No"),Rates!$J$23,IF(AND(C230="C",'Claim Details'!$E$28&gt;=Rates!$D$14,'Claim Details'!$E$28&lt;=Rates!$D$15,'Claim Details'!$E$19="Yes"),Rates!$E$24,IF(AND(C230="C",'Claim Details'!$E$28&gt;=Rates!$D$14,'Claim Details'!$E$28&lt;=Rates!$D$15,'Claim Details'!$E$19="No"),Rates!$D$24,IF(AND(C230="C",'Claim Details'!$E$28&gt;=Rates!$F$14,'Claim Details'!$E$28&lt;=Rates!$F$15,'Claim Details'!$E$19="Yes"),Rates!$G$24,IF(AND(C230="C",'Claim Details'!$E$28&gt;=Rates!$F$14,'Claim Details'!$E$28&lt;=Rates!$F$15,'Claim Details'!$E$19="No"),Rates!$F$24,IF(AND(C230="C",'Claim Details'!$E$28&gt;=Rates!$H$14,'Claim Details'!$E$28&lt;=Rates!$H$15,'Claim Details'!$E$19="Yes"),Rates!$I$24,IF(AND(C230="C",'Claim Details'!$E$28&gt;=Rates!$H$14,'Claim Details'!$E$28&lt;=Rates!$H$15,'Claim Details'!$E$19="No"),Rates!$H$24,IF(AND(C230="C",'Claim Details'!$E$28&gt;=Rates!$J$14,'Claim Details'!$E$28&lt;=Rates!$J$15,'Claim Details'!$E$19="Yes"),Rates!$K$24,IF(AND(C230="C",'Claim Details'!$E$28&gt;=Rates!$J$14,'Claim Details'!$E$28&lt;=Rates!$J$15,'Claim Details'!$E$19="No"),Rates!$J$24,"£0.00"))))))))))))))))))))))))</f>
        <v>£0.00</v>
      </c>
      <c r="AW230" s="1"/>
      <c r="AX230" s="189" t="str">
        <f>IF(AND(U230="A",'Claim Details'!$I$28&gt;=Rates!$D$14,'Claim Details'!$I$28&lt;=Rates!$D$15,'Claim Details'!$I$19="Yes"),Rates!$J$17,IF(AND(U230="A",'Claim Details'!$I$28&gt;=Rates!$D$14,'Claim Details'!$I$28&lt;=Rates!$D$15,'Claim Details'!$I$19="No"),Rates!$D$17,IF(AND(U230="A",'Claim Details'!$I$28&gt;=Rates!$F$14,'Claim Details'!$I$28&lt;=Rates!$F$15,'Claim Details'!$I$19="Yes"),Rates!$G$17,IF(AND(U230="A",'Claim Details'!$I$28&gt;=Rates!$F$14,'Claim Details'!$I$28&lt;=Rates!$F$15,'Claim Details'!$I$19="No"),Rates!$F$17,IF(AND(U230="A",'Claim Details'!$I$28&gt;=Rates!$H$14,'Claim Details'!$I$28&lt;=Rates!$H$15,'Claim Details'!$I$19="Yes"),Rates!$I$17,IF(AND(U230="A",'Claim Details'!$I$28&gt;=Rates!$H$14,'Claim Details'!$I$28&lt;=Rates!$H$15,'Claim Details'!$I$19="No"),Rates!$H$17,IF(AND(U230="A",'Claim Details'!$I$28&gt;=Rates!$J$14,'Claim Details'!$I$28&lt;=Rates!$J$15,'Claim Details'!$I$19="Yes"),Rates!$K$17,IF(AND(U230="A",'Claim Details'!$I$28&gt;=Rates!$J$14,'Claim Details'!$I$28&lt;=Rates!$J$15,'Claim Details'!$I$19="No"),Rates!$J$17,IF(AND(U230="B",'Claim Details'!$I$28&gt;=Rates!$D$14,'Claim Details'!$I$28&lt;=Rates!$D$15,'Claim Details'!$I$19="Yes"),Rates!$E$18,IF(AND(U230="B",'Claim Details'!$I$28&gt;=Rates!$D$14,'Claim Details'!$I$28&lt;=Rates!$D$15,'Claim Details'!$I$19="No"),Rates!$D$18,IF(AND(U230="B",'Claim Details'!$I$28&gt;=Rates!$F$14,'Claim Details'!$I$28&lt;=Rates!$F$15,'Claim Details'!$I$19="Yes"),Rates!$G$18,IF(AND(U230="B",'Claim Details'!$I$28&gt;=Rates!$F$14,'Claim Details'!$I$28&lt;=Rates!$F$15,'Claim Details'!$I$19="No"),Rates!$F$18,IF(AND(U230="B",'Claim Details'!$I$28&gt;=Rates!$H$14,'Claim Details'!$I$28&lt;=Rates!$H$15,'Claim Details'!$I$19="Yes"),Rates!$I$18,IF(AND(U230="B",'Claim Details'!$I$28&gt;=Rates!$H$14,'Claim Details'!$I$28&lt;=Rates!$H$15,'Claim Details'!$I$19="No"),Rates!$H$18,IF(AND(U230="B",'Claim Details'!$I$28&gt;=Rates!$J$14,'Claim Details'!$I$28&lt;=Rates!$J$15,'Claim Details'!$I$19="Yes"),Rates!$K$18,IF(AND(U230="B",'Claim Details'!$I$28&gt;=Rates!$J$14,'Claim Details'!$I$28&lt;=Rates!$J$15,'Claim Details'!$I$19="No"),Rates!$J$18,IF(AND(U230="C",'Claim Details'!$I$28&gt;=Rates!$D$14,'Claim Details'!$I$28&lt;=Rates!$D$15,'Claim Details'!$I$19="Yes"),Rates!$E$19,IF(AND(U230="C",'Claim Details'!$I$28&gt;=Rates!$D$14,'Claim Details'!$I$28&lt;=Rates!$D$15,'Claim Details'!$I$19="No"),Rates!$D$19,IF(AND(U230="C",'Claim Details'!$I$28&gt;=Rates!$F$14,'Claim Details'!$I$28&lt;=Rates!$F$15,'Claim Details'!$I$19="Yes"),Rates!$G$19,IF(AND(U230="C",'Claim Details'!$I$28&gt;=Rates!$F$14,'Claim Details'!$I$28&lt;=Rates!$F$15,'Claim Details'!$I$19="No"),Rates!$F$19,IF(AND(U230="C",'Claim Details'!$I$28&gt;=Rates!$H$14,'Claim Details'!$I$28&lt;=Rates!$H$15,'Claim Details'!$I$19="Yes"),Rates!$I$19,IF(AND(U230="C",'Claim Details'!$I$28&gt;=Rates!$H$14,'Claim Details'!$I$28&lt;=Rates!$H$15,'Claim Details'!$I$19="No"),Rates!$H$19,IF(AND(U230="C",'Claim Details'!$I$28&gt;=Rates!$J$14,'Claim Details'!$I$28&lt;=Rates!$J$15,'Claim Details'!$I$19="Yes"),Rates!$K$19,IF(AND(U230="C",'Claim Details'!$I$28&gt;=Rates!$J$14,'Claim Details'!$I$28&lt;=Rates!$J$15,'Claim Details'!$I$19="No"),Rates!$J$19,"£0.00"))))))))))))))))))))))))</f>
        <v>£0.00</v>
      </c>
      <c r="AY230" s="189" t="str">
        <f>IF(AND(C230="A",'Claim Details'!$I$28&gt;=Rates!$D$14,'Claim Details'!$I$28&lt;=Rates!$D$15,'Claim Details'!$I$19="Yes"),Rates!$J$25,IF(AND(C230="A",'Claim Details'!$I$28&gt;=Rates!$D$14,'Claim Details'!$I$28&lt;=Rates!$D$15,'Claim Details'!$I$19="No"),Rates!$D$25,IF(AND(C230="A",'Claim Details'!$I$28&gt;=Rates!$F$14,'Claim Details'!$I$28&lt;=Rates!$F$15,'Claim Details'!$I$19="Yes"),Rates!$G$25,IF(AND(C230="A",'Claim Details'!$I$28&gt;=Rates!$F$14,'Claim Details'!$I$28&lt;=Rates!$F$15,'Claim Details'!$I$19="No"),Rates!$F$25,IF(AND(C230="A",'Claim Details'!$I$28&gt;=Rates!$H$14,'Claim Details'!$I$28&lt;=Rates!$H$15,'Claim Details'!$I$19="Yes"),Rates!$I$25,IF(AND(C230="A",'Claim Details'!$I$28&gt;=Rates!$H$14,'Claim Details'!$I$28&lt;=Rates!$H$15,'Claim Details'!$I$19="No"),Rates!$H$25,IF(AND(C230="A",'Claim Details'!$I$28&gt;=Rates!$J$14,'Claim Details'!$I$28&lt;=Rates!$J$15,'Claim Details'!$I$19="Yes"),Rates!$K$25,IF(AND(C230="A",'Claim Details'!$I$28&gt;=Rates!$J$14,'Claim Details'!$I$28&lt;=Rates!$J$15,'Claim Details'!$I$19="No"),Rates!$J$25,IF(AND(C230="B",'Claim Details'!$I$28&gt;=Rates!$D$14,'Claim Details'!$I$28&lt;=Rates!$D$15,'Claim Details'!$I$19="Yes"),Rates!$E$26,IF(AND(C230="B",'Claim Details'!$I$28&gt;=Rates!$D$14,'Claim Details'!$I$28&lt;=Rates!$D$15,'Claim Details'!$I$19="No"),Rates!$D$26,IF(AND(C230="B",'Claim Details'!$I$28&gt;=Rates!$F$14,'Claim Details'!$I$28&lt;=Rates!$F$15,'Claim Details'!$I$19="Yes"),Rates!$G$26,IF(AND(C230="B",'Claim Details'!$I$28&gt;=Rates!$F$14,'Claim Details'!$I$28&lt;=Rates!$F$15,'Claim Details'!$I$19="No"),Rates!$F$26,IF(AND(C230="B",'Claim Details'!$I$28&gt;=Rates!$H$14,'Claim Details'!$I$28&lt;=Rates!$H$15,'Claim Details'!$I$19="Yes"),Rates!$I$26,IF(AND(C230="B",'Claim Details'!$I$28&gt;=Rates!$H$14,'Claim Details'!$I$28&lt;=Rates!$H$15,'Claim Details'!$I$19="No"),Rates!$H$26,IF(AND(C230="B",'Claim Details'!$I$28&gt;=Rates!$J$14,'Claim Details'!$I$28&lt;=Rates!$J$15,'Claim Details'!$I$19="Yes"),Rates!$K$26,IF(AND(C230="B",'Claim Details'!$I$28&gt;=Rates!$J$14,'Claim Details'!$I$28&lt;=Rates!$J$15,'Claim Details'!$I$19="No"),Rates!$J$26,IF(AND(C230="C",'Claim Details'!$I$28&gt;=Rates!$D$14,'Claim Details'!$I$28&lt;=Rates!$D$15,'Claim Details'!$I$19="Yes"),Rates!$E$27,IF(AND(C230="C",'Claim Details'!$I$28&gt;=Rates!$D$14,'Claim Details'!$I$28&lt;=Rates!$D$15,'Claim Details'!$I$19="No"),Rates!$D$27,IF(AND(C230="C",'Claim Details'!$I$28&gt;=Rates!$F$14,'Claim Details'!$I$28&lt;=Rates!$F$15,'Claim Details'!$I$19="Yes"),Rates!$G$27,IF(AND(C230="C",'Claim Details'!$I$28&gt;=Rates!$F$14,'Claim Details'!$I$28&lt;=Rates!$F$15,'Claim Details'!$I$19="No"),Rates!$F$27,IF(AND(C230="C",'Claim Details'!$I$28&gt;=Rates!$H$14,'Claim Details'!$I$28&lt;=Rates!$H$15,'Claim Details'!$I$19="Yes"),Rates!$I$27,IF(AND(C230="C",'Claim Details'!$I$28&gt;=Rates!$H$14,'Claim Details'!$I$28&lt;=Rates!$H$15,'Claim Details'!$I$19="No"),Rates!$H$27,IF(AND(C230="C",'Claim Details'!$I$28&gt;=Rates!$J$14,'Claim Details'!$I$28&lt;=Rates!$J$15,'Claim Details'!$I$19="Yes"),Rates!$K$27,IF(AND(C230="C",'Claim Details'!$I$28&gt;=Rates!$J$14,'Claim Details'!$I$28&lt;=Rates!$J$15,'Claim Details'!$I$19="No"),Rates!$J$27,"£0.00"))))))))))))))))))))))))</f>
        <v>£0.00</v>
      </c>
      <c r="AZ230" s="189" t="str">
        <f>IF(AND(C230="A",'Claim Details'!$I$28&gt;=Rates!$D$14,'Claim Details'!$I$28&lt;=Rates!$D$15,'Claim Details'!$I$19="Yes"),Rates!$E$20,IF(AND(C230="A",'Claim Details'!$I$28&gt;=Rates!$D$14,'Claim Details'!$I$28&lt;=Rates!$D$15,'Claim Details'!$I$19="No"),Rates!$D$20,IF(AND(C230="A",'Claim Details'!$I$28&gt;=Rates!$F$14,'Claim Details'!$I$28&lt;=Rates!$F$15,'Claim Details'!$I$19="Yes"),Rates!$G$20,IF(AND(C230="A",'Claim Details'!$I$28&gt;=Rates!$F$14,'Claim Details'!$I$28&lt;=Rates!$F$15,'Claim Details'!$I$19="No"),Rates!$F$20,IF(AND(C230="A",'Claim Details'!$I$28&gt;=Rates!$H$14,'Claim Details'!$I$28&lt;=Rates!$H$15,'Claim Details'!$I$19="Yes"),Rates!$I$20,IF(AND(C230="A",'Claim Details'!$I$28&gt;=Rates!$H$14,'Claim Details'!$I$28&lt;=Rates!$H$15,'Claim Details'!$I$19="No"),Rates!$H$20,IF(AND(C230="A",'Claim Details'!$I$28&gt;=Rates!$J$14,'Claim Details'!$I$28&lt;=Rates!$J$15,'Claim Details'!$I$19="Yes"),Rates!$K$20,IF(AND(C230="A",'Claim Details'!$I$28&gt;=Rates!$J$14,'Claim Details'!$I$28&lt;=Rates!$J$15,'Claim Details'!$I$19="No"),Rates!$J$20,IF(AND(C230="B",'Claim Details'!$I$28&gt;=Rates!$D$14,'Claim Details'!$I$28&lt;=Rates!$D$15,'Claim Details'!$I$19="Yes"),Rates!$E$21,IF(AND(C230="B",'Claim Details'!$I$28&gt;=Rates!$D$14,'Claim Details'!$I$28&lt;=Rates!$D$15,'Claim Details'!$I$19="No"),Rates!$D$21,IF(AND(C230="B",'Claim Details'!$I$28&gt;=Rates!$F$14,'Claim Details'!$I$28&lt;=Rates!$F$15,'Claim Details'!$I$19="Yes"),Rates!$G$21,IF(AND(C230="B",'Claim Details'!$I$28&gt;=Rates!$F$14,'Claim Details'!$I$28&lt;=Rates!$F$15,'Claim Details'!$I$19="No"),Rates!$F$21,IF(AND(C230="B",'Claim Details'!$I$28&gt;=Rates!$H$14,'Claim Details'!$I$28&lt;=Rates!$H$15,'Claim Details'!$I$19="Yes"),Rates!$I$21,IF(AND(C230="B",'Claim Details'!$I$28&gt;=Rates!$H$14,'Claim Details'!$I$28&lt;=Rates!$H$15,'Claim Details'!$I$19="No"),Rates!$H$21,IF(AND(C230="B",'Claim Details'!$I$28&gt;=Rates!$J$14,'Claim Details'!$I$28&lt;=Rates!$J$15,'Claim Details'!$I$19="Yes"),Rates!$K$21,IF(AND(C230="B",'Claim Details'!$I$28&gt;=Rates!$J$14,'Claim Details'!$I$28&lt;=Rates!$J$15,'Claim Details'!$I$19="No"),Rates!$J$21,"£0.00"))))))))))))))))</f>
        <v>£0.00</v>
      </c>
      <c r="BA230" s="189" t="str">
        <f>IF(AND(C230="A",'Claim Details'!$I$28&gt;=Rates!$D$14,'Claim Details'!$I$28&lt;=Rates!$D$15,'Claim Details'!$I$19="Yes"),Rates!$E$22,IF(AND(C230="A",'Claim Details'!$I$28&gt;=Rates!$D$14,'Claim Details'!$I$28&lt;=Rates!$D$15,'Claim Details'!$I$19="No"),Rates!$D$22,IF(AND(C230="A",'Claim Details'!$I$28&gt;=Rates!$F$14,'Claim Details'!$I$28&lt;=Rates!$F$15,'Claim Details'!$I$19="Yes"),Rates!$G$22,IF(AND(C230="A",'Claim Details'!$I$28&gt;=Rates!$F$14,'Claim Details'!$I$28&lt;=Rates!$F$15,'Claim Details'!$I$19="No"),Rates!$F$22,IF(AND(C230="A",'Claim Details'!$I$28&gt;=Rates!$H$14,'Claim Details'!$I$28&lt;=Rates!$H$15,'Claim Details'!$I$19="Yes"),Rates!$I$22,IF(AND(C230="A",'Claim Details'!$I$28&gt;=Rates!$H$14,'Claim Details'!$I$28&lt;=Rates!$H$15,'Claim Details'!$I$19="No"),Rates!$H$22,IF(AND(C230="A",'Claim Details'!$I$28&gt;=Rates!$J$14,'Claim Details'!$I$28&lt;=Rates!$J$15,'Claim Details'!$I$19="Yes"),Rates!$K$22,IF(AND(C230="A",'Claim Details'!$I$28&gt;=Rates!$J$14,'Claim Details'!$I$28&lt;=Rates!$J$15,'Claim Details'!$I$19="No"),Rates!$J$22,IF(AND(C230="B",'Claim Details'!$I$28&gt;=Rates!$D$14,'Claim Details'!$I$28&lt;=Rates!$D$15,'Claim Details'!$I$19="Yes"),Rates!$E$23,IF(AND(C230="B",'Claim Details'!$I$28&gt;=Rates!$D$14,'Claim Details'!$I$28&lt;=Rates!$D$15,'Claim Details'!$I$19="No"),Rates!$D$23,IF(AND(C230="B",'Claim Details'!$I$28&gt;=Rates!$F$14,'Claim Details'!$I$28&lt;=Rates!$F$15,'Claim Details'!$I$19="Yes"),Rates!$G$23,IF(AND(C230="B",'Claim Details'!$I$28&gt;=Rates!$F$14,'Claim Details'!$I$28&lt;=Rates!$F$15,'Claim Details'!$I$19="No"),Rates!$F$23,IF(AND(C230="B",'Claim Details'!$I$28&gt;=Rates!$H$14,'Claim Details'!$I$28&lt;=Rates!$H$15,'Claim Details'!$I$19="Yes"),Rates!$I$23,IF(AND(C230="B",'Claim Details'!$I$28&gt;=Rates!$H$14,'Claim Details'!$I$28&lt;=Rates!$H$15,'Claim Details'!$I$19="No"),Rates!$H$23,IF(AND(C230="B",'Claim Details'!$I$28&gt;=Rates!$J$14,'Claim Details'!$I$28&lt;=Rates!$J$15,'Claim Details'!$I$19="Yes"),Rates!$K$23,IF(AND(C230="B",'Claim Details'!$I$28&gt;=Rates!$J$14,'Claim Details'!$I$28&lt;=Rates!$J$15,'Claim Details'!$I$19="No"),Rates!$J$23,IF(AND(C230="C",'Claim Details'!$I$28&gt;=Rates!$D$14,'Claim Details'!$I$28&lt;=Rates!$D$15,'Claim Details'!$I$19="Yes"),Rates!$E$24,IF(AND(C230="C",'Claim Details'!$I$28&gt;=Rates!$D$14,'Claim Details'!$I$28&lt;=Rates!$D$15,'Claim Details'!$I$19="No"),Rates!$D$24,IF(AND(C230="C",'Claim Details'!$I$28&gt;=Rates!$F$14,'Claim Details'!$I$28&lt;=Rates!$F$15,'Claim Details'!$I$19="Yes"),Rates!$G$24,IF(AND(C230="C",'Claim Details'!$I$28&gt;=Rates!$F$14,'Claim Details'!$I$28&lt;=Rates!$F$15,'Claim Details'!$I$19="No"),Rates!$F$24,IF(AND(C230="C",'Claim Details'!$I$28&gt;=Rates!$H$14,'Claim Details'!$I$28&lt;=Rates!$H$15,'Claim Details'!$I$19="Yes"),Rates!$I$24,IF(AND(C230="C",'Claim Details'!$I$28&gt;=Rates!$H$14,'Claim Details'!$I$28&lt;=Rates!$H$15,'Claim Details'!$I$19="No"),Rates!$H$24,IF(AND(C230="C",'Claim Details'!$I$28&gt;=Rates!$J$14,'Claim Details'!$I$28&lt;=Rates!$J$15,'Claim Details'!$I$19="Yes"),Rates!$K$24,IF(AND(C230="C",'Claim Details'!$I$28&gt;=Rates!$J$14,'Claim Details'!$I$28&lt;=Rates!$J$15,'Claim Details'!$I$19="No"),Rates!$J$24,"£0.00"))))))))))))))))))))))))</f>
        <v>£0.00</v>
      </c>
      <c r="BB230" s="189" t="str">
        <f t="shared" si="57"/>
        <v>£0.00</v>
      </c>
      <c r="BC230" s="1"/>
      <c r="BD230" s="189" t="str">
        <f>IF(AND(AE230="A",'Claim Details'!$I$28&gt;=Rates!$D$14,'Claim Details'!$I$28&lt;=Rates!$D$15,'Claim Details'!$I$19="Yes"),Rates!$J$17,IF(AND(AE230="A",'Claim Details'!$I$28&gt;=Rates!$D$14,'Claim Details'!$I$28&lt;=Rates!$D$15,'Claim Details'!$I$19="No"),Rates!$D$17,IF(AND(AE230="A",'Claim Details'!$I$28&gt;=Rates!$F$14,'Claim Details'!$I$28&lt;=Rates!$F$15,'Claim Details'!$I$19="Yes"),Rates!$G$17,IF(AND(AE230="A",'Claim Details'!$I$28&gt;=Rates!$F$14,'Claim Details'!$I$28&lt;=Rates!$F$15,'Claim Details'!$I$19="No"),Rates!$F$17,IF(AND(AE230="A",'Claim Details'!$I$28&gt;=Rates!$H$14,'Claim Details'!$I$28&lt;=Rates!$H$15,'Claim Details'!$I$19="Yes"),Rates!$I$17,IF(AND(AE230="A",'Claim Details'!$I$28&gt;=Rates!$H$14,'Claim Details'!$I$28&lt;=Rates!$H$15,'Claim Details'!$I$19="No"),Rates!$H$17,IF(AND(AE230="A",'Claim Details'!$I$28&gt;=Rates!$J$14,'Claim Details'!$I$28&lt;=Rates!$J$15,'Claim Details'!$I$19="Yes"),Rates!$K$17,IF(AND(AE230="A",'Claim Details'!$I$28&gt;=Rates!$J$14,'Claim Details'!$I$28&lt;=Rates!$J$15,'Claim Details'!$I$19="No"),Rates!$J$17,IF(AND(AE230="B",'Claim Details'!$I$28&gt;=Rates!$D$14,'Claim Details'!$I$28&lt;=Rates!$D$15,'Claim Details'!$I$19="Yes"),Rates!$E$18,IF(AND(AE230="B",'Claim Details'!$I$28&gt;=Rates!$D$14,'Claim Details'!$I$28&lt;=Rates!$D$15,'Claim Details'!$I$19="No"),Rates!$D$18,IF(AND(AE230="B",'Claim Details'!$I$28&gt;=Rates!$F$14,'Claim Details'!$I$28&lt;=Rates!$F$15,'Claim Details'!$I$19="Yes"),Rates!$G$18,IF(AND(AE230="B",'Claim Details'!$I$28&gt;=Rates!$F$14,'Claim Details'!$I$28&lt;=Rates!$F$15,'Claim Details'!$I$19="No"),Rates!$F$18,IF(AND(AE230="B",'Claim Details'!$I$28&gt;=Rates!$H$14,'Claim Details'!$I$28&lt;=Rates!$H$15,'Claim Details'!$I$19="Yes"),Rates!$I$18,IF(AND(AE230="B",'Claim Details'!$I$28&gt;=Rates!$H$14,'Claim Details'!$I$28&lt;=Rates!$H$15,'Claim Details'!$I$19="No"),Rates!$H$18,IF(AND(AE230="B",'Claim Details'!$I$28&gt;=Rates!$J$14,'Claim Details'!$I$28&lt;=Rates!$J$15,'Claim Details'!$I$19="Yes"),Rates!$K$18,IF(AND(AE230="B",'Claim Details'!$I$28&gt;=Rates!$J$14,'Claim Details'!$I$28&lt;=Rates!$J$15,'Claim Details'!$I$19="No"),Rates!$J$18,IF(AND(AE230="C",'Claim Details'!$I$28&gt;=Rates!$D$14,'Claim Details'!$I$28&lt;=Rates!$D$15,'Claim Details'!$I$19="Yes"),Rates!$E$19,IF(AND(AE230="C",'Claim Details'!$I$28&gt;=Rates!$D$14,'Claim Details'!$I$28&lt;=Rates!$D$15,'Claim Details'!$I$19="No"),Rates!$D$19,IF(AND(AE230="C",'Claim Details'!$I$28&gt;=Rates!$F$14,'Claim Details'!$I$28&lt;=Rates!$F$15,'Claim Details'!$I$19="Yes"),Rates!$G$19,IF(AND(AE230="C",'Claim Details'!$I$28&gt;=Rates!$F$14,'Claim Details'!$I$28&lt;=Rates!$F$15,'Claim Details'!$I$19="No"),Rates!$F$19,IF(AND(AE230="C",'Claim Details'!$I$28&gt;=Rates!$H$14,'Claim Details'!$I$28&lt;=Rates!$H$15,'Claim Details'!$I$19="Yes"),Rates!$I$19,IF(AND(AE230="C",'Claim Details'!$I$28&gt;=Rates!$H$14,'Claim Details'!$I$28&lt;=Rates!$H$15,'Claim Details'!$I$19="No"),Rates!$H$19,IF(AND(AE230="C",'Claim Details'!$I$28&gt;=Rates!$J$14,'Claim Details'!$I$28&lt;=Rates!$J$15,'Claim Details'!$I$19="Yes"),Rates!$K$19,IF(AND(AE230="C",'Claim Details'!$I$28&gt;=Rates!$J$14,'Claim Details'!$I$28&lt;=Rates!$J$15,'Claim Details'!$I$19="No"),Rates!$J$19,"£0.00"))))))))))))))))))))))))</f>
        <v>£0.00</v>
      </c>
      <c r="BE230" s="189" t="str">
        <f>IF(AND(AE230="A",'Claim Details'!$I$28&gt;=Rates!$D$14,'Claim Details'!$I$28&lt;=Rates!$D$15,'Claim Details'!$I$19="Yes"),Rates!$J$25,IF(AND(AE230="A",'Claim Details'!$I$28&gt;=Rates!$D$14,'Claim Details'!$I$28&lt;=Rates!$D$15,'Claim Details'!$I$19="No"),Rates!$D$25,IF(AND(AE230="A",'Claim Details'!$I$28&gt;=Rates!$F$14,'Claim Details'!$I$28&lt;=Rates!$F$15,'Claim Details'!$I$19="Yes"),Rates!$G$25,IF(AND(AE230="A",'Claim Details'!$I$28&gt;=Rates!$F$14,'Claim Details'!$I$28&lt;=Rates!$F$15,'Claim Details'!$I$19="No"),Rates!$F$25,IF(AND(AE230="A",'Claim Details'!$I$28&gt;=Rates!$H$14,'Claim Details'!$I$28&lt;=Rates!$H$15,'Claim Details'!$I$19="Yes"),Rates!$I$25,IF(AND(AE230="A",'Claim Details'!$I$28&gt;=Rates!$H$14,'Claim Details'!$I$28&lt;=Rates!$H$15,'Claim Details'!$I$19="No"),Rates!$H$25,IF(AND(AE230="A",'Claim Details'!$I$28&gt;=Rates!$J$14,'Claim Details'!$I$28&lt;=Rates!$J$15,'Claim Details'!$I$19="Yes"),Rates!$K$25,IF(AND(AE230="A",'Claim Details'!$I$28&gt;=Rates!$J$14,'Claim Details'!$I$28&lt;=Rates!$J$15,'Claim Details'!$I$19="No"),Rates!$J$25,IF(AND(AE230="B",'Claim Details'!$I$28&gt;=Rates!$D$14,'Claim Details'!$I$28&lt;=Rates!$D$15,'Claim Details'!$I$19="Yes"),Rates!$E$26,IF(AND(AE230="B",'Claim Details'!$I$28&gt;=Rates!$D$14,'Claim Details'!$I$28&lt;=Rates!$D$15,'Claim Details'!$I$19="No"),Rates!$D$26,IF(AND(AE230="B",'Claim Details'!$I$28&gt;=Rates!$F$14,'Claim Details'!$I$28&lt;=Rates!$F$15,'Claim Details'!$I$19="Yes"),Rates!$G$26,IF(AND(AE230="B",'Claim Details'!$I$28&gt;=Rates!$F$14,'Claim Details'!$I$28&lt;=Rates!$F$15,'Claim Details'!$I$19="No"),Rates!$F$26,IF(AND(AE230="B",'Claim Details'!$I$28&gt;=Rates!$H$14,'Claim Details'!$I$28&lt;=Rates!$H$15,'Claim Details'!$I$19="Yes"),Rates!$I$26,IF(AND(AE230="B",'Claim Details'!$I$28&gt;=Rates!$H$14,'Claim Details'!$I$28&lt;=Rates!$H$15,'Claim Details'!$I$19="No"),Rates!$H$26,IF(AND(AE230="B",'Claim Details'!$I$28&gt;=Rates!$J$14,'Claim Details'!$I$28&lt;=Rates!$J$15,'Claim Details'!$I$19="Yes"),Rates!$K$26,IF(AND(AE230="B",'Claim Details'!$I$28&gt;=Rates!$J$14,'Claim Details'!$I$28&lt;=Rates!$J$15,'Claim Details'!$I$19="No"),Rates!$J$26,IF(AND(AE230="C",'Claim Details'!$I$28&gt;=Rates!$D$14,'Claim Details'!$I$28&lt;=Rates!$D$15,'Claim Details'!$I$19="Yes"),Rates!$E$27,IF(AND(AE230="C",'Claim Details'!$I$28&gt;=Rates!$D$14,'Claim Details'!$I$28&lt;=Rates!$D$15,'Claim Details'!$I$19="No"),Rates!$D$27,IF(AND(AE230="C",'Claim Details'!$I$28&gt;=Rates!$F$14,'Claim Details'!$I$28&lt;=Rates!$F$15,'Claim Details'!$I$19="Yes"),Rates!$G$27,IF(AND(AE230="C",'Claim Details'!$I$28&gt;=Rates!$F$14,'Claim Details'!$I$28&lt;=Rates!$F$15,'Claim Details'!$I$19="No"),Rates!$F$27,IF(AND(AE230="C",'Claim Details'!$I$28&gt;=Rates!$H$14,'Claim Details'!$I$28&lt;=Rates!$H$15,'Claim Details'!$I$19="Yes"),Rates!$I$27,IF(AND(AE230="C",'Claim Details'!$I$28&gt;=Rates!$H$14,'Claim Details'!$I$28&lt;=Rates!$H$15,'Claim Details'!$I$19="No"),Rates!$H$27,IF(AND(AE230="C",'Claim Details'!$I$28&gt;=Rates!$J$14,'Claim Details'!$I$28&lt;=Rates!$J$15,'Claim Details'!$I$19="Yes"),Rates!$K$27,IF(AND(AE230="C",'Claim Details'!$I$28&gt;=Rates!$J$14,'Claim Details'!$I$28&lt;=Rates!$J$15,'Claim Details'!$I$19="No"),Rates!$J$27,"£0.00"))))))))))))))))))))))))</f>
        <v>£0.00</v>
      </c>
      <c r="BF230" s="189" t="str">
        <f>IF(AND(AE230="A",'Claim Details'!$I$28&gt;=Rates!$D$14,'Claim Details'!$I$28&lt;=Rates!$D$15,'Claim Details'!$I$19="Yes"),Rates!$E$20,IF(AND(AE230="A",'Claim Details'!$I$28&gt;=Rates!$D$14,'Claim Details'!$I$28&lt;=Rates!$D$15,'Claim Details'!$I$19="No"),Rates!$D$20,IF(AND(AE230="A",'Claim Details'!$I$28&gt;=Rates!$F$14,'Claim Details'!$I$28&lt;=Rates!$F$15,'Claim Details'!$I$19="Yes"),Rates!$G$20,IF(AND(AE230="A",'Claim Details'!$I$28&gt;=Rates!$F$14,'Claim Details'!$I$28&lt;=Rates!$F$15,'Claim Details'!$I$19="No"),Rates!$F$20,IF(AND(AE230="A",'Claim Details'!$I$28&gt;=Rates!$H$14,'Claim Details'!$I$28&lt;=Rates!$H$15,'Claim Details'!$I$19="Yes"),Rates!$I$20,IF(AND(AE230="A",'Claim Details'!$I$28&gt;=Rates!$H$14,'Claim Details'!$I$28&lt;=Rates!$H$15,'Claim Details'!$I$19="No"),Rates!$H$20,IF(AND(AE230="A",'Claim Details'!$I$28&gt;=Rates!$J$14,'Claim Details'!$I$28&lt;=Rates!$J$15,'Claim Details'!$I$19="Yes"),Rates!$K$20,IF(AND(AE230="A",'Claim Details'!$I$28&gt;=Rates!$J$14,'Claim Details'!$I$28&lt;=Rates!$J$15,'Claim Details'!$I$19="No"),Rates!$J$20,IF(AND(AE230="B",'Claim Details'!$I$28&gt;=Rates!$D$14,'Claim Details'!$I$28&lt;=Rates!$D$15,'Claim Details'!$I$19="Yes"),Rates!$E$21,IF(AND(AE230="B",'Claim Details'!$I$28&gt;=Rates!$D$14,'Claim Details'!$I$28&lt;=Rates!$D$15,'Claim Details'!$I$19="No"),Rates!$D$21,IF(AND(AE230="B",'Claim Details'!$I$28&gt;=Rates!$F$14,'Claim Details'!$I$28&lt;=Rates!$F$15,'Claim Details'!$I$19="Yes"),Rates!$G$21,IF(AND(AE230="B",'Claim Details'!$I$28&gt;=Rates!$F$14,'Claim Details'!$I$28&lt;=Rates!$F$15,'Claim Details'!$I$19="No"),Rates!$F$21,IF(AND(AE230="B",'Claim Details'!$I$28&gt;=Rates!$H$14,'Claim Details'!$I$28&lt;=Rates!$H$15,'Claim Details'!$I$19="Yes"),Rates!$I$21,IF(AND(AE230="B",'Claim Details'!$I$28&gt;=Rates!$H$14,'Claim Details'!$I$28&lt;=Rates!$H$15,'Claim Details'!$I$19="No"),Rates!$H$21,IF(AND(AE230="B",'Claim Details'!$I$28&gt;=Rates!$J$14,'Claim Details'!$I$28&lt;=Rates!$J$15,'Claim Details'!$I$19="Yes"),Rates!$K$21,IF(AND(AE230="B",'Claim Details'!$I$28&gt;=Rates!$J$14,'Claim Details'!$I$28&lt;=Rates!$J$15,'Claim Details'!$I$19="No"),Rates!$J$21,"£0.00"))))))))))))))))</f>
        <v>£0.00</v>
      </c>
      <c r="BG230" s="189" t="str">
        <f>IF(AND(AE230="A",'Claim Details'!$I$28&gt;=Rates!$D$14,'Claim Details'!$I$28&lt;=Rates!$D$15,'Claim Details'!$I$19="Yes"),Rates!$E$22,IF(AND(AE230="A",'Claim Details'!$I$28&gt;=Rates!$D$14,'Claim Details'!$I$28&lt;=Rates!$D$15,'Claim Details'!$I$19="No"),Rates!$D$22,IF(AND(AE230="A",'Claim Details'!$I$28&gt;=Rates!$F$14,'Claim Details'!$I$28&lt;=Rates!$F$15,'Claim Details'!$I$19="Yes"),Rates!$G$22,IF(AND(AE230="A",'Claim Details'!$I$28&gt;=Rates!$F$14,'Claim Details'!$I$28&lt;=Rates!$F$15,'Claim Details'!$I$19="No"),Rates!$F$22,IF(AND(AE230="A",'Claim Details'!$I$28&gt;=Rates!$H$14,'Claim Details'!$I$28&lt;=Rates!$H$15,'Claim Details'!$I$19="Yes"),Rates!$I$22,IF(AND(AE230="A",'Claim Details'!$I$28&gt;=Rates!$H$14,'Claim Details'!$I$28&lt;=Rates!$H$15,'Claim Details'!$I$19="No"),Rates!$H$22,IF(AND(AE230="A",'Claim Details'!$I$28&gt;=Rates!$J$14,'Claim Details'!$I$28&lt;=Rates!$J$15,'Claim Details'!$I$19="Yes"),Rates!$K$22,IF(AND(AE230="A",'Claim Details'!$I$28&gt;=Rates!$J$14,'Claim Details'!$I$28&lt;=Rates!$J$15,'Claim Details'!$I$19="No"),Rates!$J$22,IF(AND(AE230="B",'Claim Details'!$I$28&gt;=Rates!$D$14,'Claim Details'!$I$28&lt;=Rates!$D$15,'Claim Details'!$I$19="Yes"),Rates!$E$23,IF(AND(AE230="B",'Claim Details'!$I$28&gt;=Rates!$D$14,'Claim Details'!$I$28&lt;=Rates!$D$15,'Claim Details'!$I$19="No"),Rates!$D$23,IF(AND(AE230="B",'Claim Details'!$I$28&gt;=Rates!$F$14,'Claim Details'!$I$28&lt;=Rates!$F$15,'Claim Details'!$I$19="Yes"),Rates!$G$23,IF(AND(AE230="B",'Claim Details'!$I$28&gt;=Rates!$F$14,'Claim Details'!$I$28&lt;=Rates!$F$15,'Claim Details'!$I$19="No"),Rates!$F$23,IF(AND(AE230="B",'Claim Details'!$I$28&gt;=Rates!$H$14,'Claim Details'!$I$28&lt;=Rates!$H$15,'Claim Details'!$I$19="Yes"),Rates!$I$23,IF(AND(AE230="B",'Claim Details'!$I$28&gt;=Rates!$H$14,'Claim Details'!$I$28&lt;=Rates!$H$15,'Claim Details'!$I$19="No"),Rates!$H$23,IF(AND(AE230="B",'Claim Details'!$I$28&gt;=Rates!$J$14,'Claim Details'!$I$28&lt;=Rates!$J$15,'Claim Details'!$I$19="Yes"),Rates!$K$23,IF(AND(AE230="B",'Claim Details'!$I$28&gt;=Rates!$J$14,'Claim Details'!$I$28&lt;=Rates!$J$15,'Claim Details'!$I$19="No"),Rates!$J$23,IF(AND(AE230="C",'Claim Details'!$I$28&gt;=Rates!$D$14,'Claim Details'!$I$28&lt;=Rates!$D$15,'Claim Details'!$I$19="Yes"),Rates!$E$24,IF(AND(AE230="C",'Claim Details'!$I$28&gt;=Rates!$D$14,'Claim Details'!$I$28&lt;=Rates!$D$15,'Claim Details'!$I$19="No"),Rates!$D$24,IF(AND(AE230="C",'Claim Details'!$I$28&gt;=Rates!$F$14,'Claim Details'!$I$28&lt;=Rates!$F$15,'Claim Details'!$I$19="Yes"),Rates!$G$24,IF(AND(AE230="C",'Claim Details'!$I$28&gt;=Rates!$F$14,'Claim Details'!$I$28&lt;=Rates!$F$15,'Claim Details'!$I$19="No"),Rates!$F$24,IF(AND(AE230="C",'Claim Details'!$I$28&gt;=Rates!$H$14,'Claim Details'!$I$28&lt;=Rates!$H$15,'Claim Details'!$I$19="Yes"),Rates!$I$24,IF(AND(AE230="C",'Claim Details'!$I$28&gt;=Rates!$H$14,'Claim Details'!$I$28&lt;=Rates!$H$15,'Claim Details'!$I$19="No"),Rates!$H$24,IF(AND(AE230="C",'Claim Details'!$I$28&gt;=Rates!$J$14,'Claim Details'!$I$28&lt;=Rates!$J$15,'Claim Details'!$I$19="Yes"),Rates!$K$24,IF(AND(AE230="C",'Claim Details'!$I$28&gt;=Rates!$J$14,'Claim Details'!$I$28&lt;=Rates!$J$15,'Claim Details'!$I$19="No"),Rates!$J$24,"£0.00"))))))))))))))))))))))))</f>
        <v>£0.00</v>
      </c>
      <c r="BH230" s="189" t="str">
        <f t="shared" si="58"/>
        <v>£0.00</v>
      </c>
      <c r="BI230" s="189">
        <f t="shared" si="59"/>
        <v>0</v>
      </c>
      <c r="BO230" s="202" t="str">
        <f>IF(H230="","£0.00",IF(AP230="4","£0.00",IF(AP230="5","£0.00",IF(AP230="1","£0.00",((AQ230*H230)*'Claim Details'!$F$111)/100))))</f>
        <v>£0.00</v>
      </c>
      <c r="BP230" s="202" t="str">
        <f>IF(T230="","£0.00",IF(AP230="4","£0.00",IF(AP230="5","£0.00",IF(AP230="1","£0.00",((AR230*T230)*'Claim Details'!$N$111)/100))))</f>
        <v>£0.00</v>
      </c>
      <c r="BQ230" s="202" t="str">
        <f>IF(AI230="","£0.00",IF(AP230="4","£0.00",IF(AP230="5","£0.00",IF(AP230="1","£0.00",((BI230*AI230)*'Claim Details'!$W$111)/100))))</f>
        <v>£0.00</v>
      </c>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row>
    <row r="231" spans="1:97" ht="15">
      <c r="A231" s="145"/>
      <c r="B231" s="91"/>
      <c r="C231" s="96"/>
      <c r="D231" s="97"/>
      <c r="E231" s="98"/>
      <c r="F231" s="89"/>
      <c r="G231" s="99"/>
      <c r="H231" s="100"/>
      <c r="I231" s="221" t="str">
        <f t="shared" si="49"/>
        <v>£0.00</v>
      </c>
      <c r="J231" s="101"/>
      <c r="K231" s="100"/>
      <c r="L231" s="221" t="str">
        <f t="shared" si="50"/>
        <v>£0.00</v>
      </c>
      <c r="M231" s="101"/>
      <c r="N231" s="102"/>
      <c r="O231" s="145"/>
      <c r="P231" s="77"/>
      <c r="Q231" s="87"/>
      <c r="R231" s="87"/>
      <c r="S231" s="87"/>
      <c r="T231" s="149" t="str">
        <f t="shared" si="51"/>
        <v/>
      </c>
      <c r="U231" s="87" t="str">
        <f t="shared" si="60"/>
        <v/>
      </c>
      <c r="V231" s="87"/>
      <c r="W231" s="53" t="str">
        <f t="shared" si="52"/>
        <v>£0.00</v>
      </c>
      <c r="X231" s="53"/>
      <c r="Y231" s="87"/>
      <c r="Z231" s="78"/>
      <c r="AA231" s="79"/>
      <c r="AB231" s="160"/>
      <c r="AC231" s="98"/>
      <c r="AD231" s="225"/>
      <c r="AE231" s="235" t="str">
        <f t="shared" si="53"/>
        <v/>
      </c>
      <c r="AF231" s="87" t="str">
        <f t="shared" si="54"/>
        <v/>
      </c>
      <c r="AG231" s="53"/>
      <c r="AH231" s="224"/>
      <c r="AI231" s="226" t="str">
        <f t="shared" si="46"/>
        <v/>
      </c>
      <c r="AJ231" s="236" t="str">
        <f t="shared" si="55"/>
        <v>£0.00</v>
      </c>
      <c r="AK231" s="31"/>
      <c r="AL231" s="1"/>
      <c r="AM231" s="1"/>
      <c r="AN231" s="1"/>
      <c r="AO231" s="1"/>
      <c r="AP231" s="1" t="str">
        <f t="shared" si="47"/>
        <v/>
      </c>
      <c r="AQ231" s="27">
        <f t="shared" si="48"/>
        <v>0</v>
      </c>
      <c r="AR231" s="189">
        <f t="shared" si="56"/>
        <v>0</v>
      </c>
      <c r="AS231" s="190" t="str">
        <f>IF(AND(C231="A",'Claim Details'!$E$28&gt;=Rates!$D$14,'Claim Details'!$E$28&lt;=Rates!$D$15,'Claim Details'!$E$19="Yes"),Rates!$E$17,IF(AND(C231="A",'Claim Details'!$E$28&gt;=Rates!$D$14,'Claim Details'!$E$28&lt;=Rates!$D$15,'Claim Details'!$E$19="No"),Rates!$D$17,IF(AND(C231="A",'Claim Details'!$E$28&gt;=Rates!$F$14,'Claim Details'!$E$28&lt;=Rates!$F$15,'Claim Details'!$E$19="Yes"),Rates!$G$17,IF(AND(C231="A",'Claim Details'!$E$28&gt;=Rates!$F$14,'Claim Details'!$E$28&lt;=Rates!$F$15,'Claim Details'!$E$19="No"),Rates!$F$17,IF(AND(C231="A",'Claim Details'!$E$28&gt;=Rates!$H$14,'Claim Details'!$E$28&lt;=Rates!$H$15,'Claim Details'!$E$19="Yes"),Rates!$I$17,IF(AND(C231="A",'Claim Details'!$E$28&gt;=Rates!$H$14,'Claim Details'!$E$28&lt;=Rates!$H$15,'Claim Details'!$E$19="No"),Rates!$H$17,IF(AND(C231="A",'Claim Details'!$E$28&gt;=Rates!$J$14,'Claim Details'!$E$28&lt;=Rates!$J$15,'Claim Details'!$E$19="Yes"),Rates!$K$17,IF(AND(C231="A",'Claim Details'!$E$28&gt;=Rates!$J$14,'Claim Details'!$E$28&lt;=Rates!$J$15,'Claim Details'!$E$19="No"),Rates!$J$17,IF(AND(C231="B",'Claim Details'!$E$28&gt;=Rates!$D$14,'Claim Details'!$E$28&lt;=Rates!$D$15,'Claim Details'!$E$19="Yes"),Rates!$E$18,IF(AND(C231="B",'Claim Details'!$E$28&gt;=Rates!$D$14,'Claim Details'!$E$28&lt;=Rates!$D$15,'Claim Details'!$E$19="No"),Rates!$D$18,IF(AND(C231="B",'Claim Details'!$E$28&gt;=Rates!$F$14,'Claim Details'!$E$28&lt;=Rates!$F$15,'Claim Details'!$E$19="Yes"),Rates!$G$18,IF(AND(C231="B",'Claim Details'!$E$28&gt;=Rates!$F$14,'Claim Details'!$E$28&lt;=Rates!$F$15,'Claim Details'!$E$19="No"),Rates!$F$18,IF(AND(C231="B",'Claim Details'!$E$28&gt;=Rates!$H$14,'Claim Details'!$E$28&lt;=Rates!$H$15,'Claim Details'!$E$19="Yes"),Rates!$I$18,IF(AND(C231="B",'Claim Details'!$E$28&gt;=Rates!$H$14,'Claim Details'!$E$28&lt;=Rates!$H$15,'Claim Details'!$E$19="No"),Rates!$H$18,IF(AND(C231="B",'Claim Details'!$E$28&gt;=Rates!$J$14,'Claim Details'!$E$28&lt;=Rates!$J$15,'Claim Details'!$E$19="Yes"),Rates!$K$18,IF(AND(C231="B",'Claim Details'!$E$28&gt;=Rates!$J$14,'Claim Details'!$E$28&lt;=Rates!$J$15,'Claim Details'!$E$19="No"),Rates!$J$18,IF(AND(C231="C",'Claim Details'!$E$28&gt;=Rates!$D$14,'Claim Details'!$E$28&lt;=Rates!$D$15,'Claim Details'!$E$19="Yes"),Rates!$E$19,IF(AND(C231="C",'Claim Details'!$E$28&gt;=Rates!$D$14,'Claim Details'!$E$28&lt;=Rates!$D$15,'Claim Details'!$E$19="No"),Rates!$D$19,IF(AND(C231="C",'Claim Details'!$E$28&gt;=Rates!$F$14,'Claim Details'!$E$28&lt;=Rates!$F$15,'Claim Details'!$E$19="Yes"),Rates!$G$19,IF(AND(C231="C",'Claim Details'!$E$28&gt;=Rates!$F$14,'Claim Details'!$E$28&lt;=Rates!$F$15,'Claim Details'!$E$19="No"),Rates!$F$19,IF(AND(C231="C",'Claim Details'!$E$28&gt;=Rates!$H$14,'Claim Details'!$E$28&lt;=Rates!$H$15,'Claim Details'!$E$19="Yes"),Rates!$I$19,IF(AND(C231="C",'Claim Details'!$E$28&gt;=Rates!$H$14,'Claim Details'!$E$28&lt;=Rates!$H$15,'Claim Details'!$E$19="No"),Rates!$H$19,IF(AND(C231="C",'Claim Details'!$E$28&gt;=Rates!$J$14,'Claim Details'!$E$28&lt;=Rates!$J$15,'Claim Details'!$E$19="Yes"),Rates!$K$19,IF(AND(C231="C",'Claim Details'!$E$28&gt;=Rates!$J$14,'Claim Details'!$E$28&lt;=Rates!$J$15,'Claim Details'!$E$19="No"),Rates!$J$19,"£0.00"))))))))))))))))))))))))</f>
        <v>£0.00</v>
      </c>
      <c r="AT231" s="189" t="str">
        <f>IF(AND(C231="A",'Claim Details'!$E$28&gt;=Rates!$D$14,'Claim Details'!$E$28&lt;=Rates!$D$15,'Claim Details'!$E$19="Yes"),Rates!$E$25,IF(AND(C231="A",'Claim Details'!$E$28&gt;=Rates!$D$14,'Claim Details'!$E$28&lt;=Rates!$D$15,'Claim Details'!$E$19="No"),Rates!$D$25,IF(AND(C231="A",'Claim Details'!$E$28&gt;=Rates!$F$14,'Claim Details'!$E$28&lt;=Rates!$F$15,'Claim Details'!$E$19="Yes"),Rates!$G$25,IF(AND(C231="A",'Claim Details'!$E$28&gt;=Rates!$F$14,'Claim Details'!$E$28&lt;=Rates!$F$15,'Claim Details'!$E$19="No"),Rates!$F$25,IF(AND(C231="A",'Claim Details'!$E$28&gt;=Rates!$H$14,'Claim Details'!$E$28&lt;=Rates!$H$15,'Claim Details'!$E$19="Yes"),Rates!$I$25,IF(AND(C231="A",'Claim Details'!$E$28&gt;=Rates!$H$14,'Claim Details'!$E$28&lt;=Rates!$H$15,'Claim Details'!$E$19="No"),Rates!$H$25,IF(AND(C231="A",'Claim Details'!$E$28&gt;=Rates!$J$14,'Claim Details'!$E$28&lt;=Rates!$J$15,'Claim Details'!$E$19="Yes"),Rates!$K$25,IF(AND(C231="A",'Claim Details'!$E$28&gt;=Rates!$J$14,'Claim Details'!$E$28&lt;=Rates!$J$15,'Claim Details'!$E$19="No"),Rates!$J$25,IF(AND(C231="B",'Claim Details'!$E$28&gt;=Rates!$D$14,'Claim Details'!$E$28&lt;=Rates!$D$15,'Claim Details'!$E$19="Yes"),Rates!$E$26,IF(AND(C231="B",'Claim Details'!$E$28&gt;=Rates!$D$14,'Claim Details'!$E$28&lt;=Rates!$D$15,'Claim Details'!$E$19="No"),Rates!$D$26,IF(AND(C231="B",'Claim Details'!$E$28&gt;=Rates!$F$14,'Claim Details'!$E$28&lt;=Rates!$F$15,'Claim Details'!$E$19="Yes"),Rates!$G$26,IF(AND(C231="B",'Claim Details'!$E$28&gt;=Rates!$F$14,'Claim Details'!$E$28&lt;=Rates!$F$15,'Claim Details'!$E$19="No"),Rates!$F$26,IF(AND(C231="B",'Claim Details'!$E$28&gt;=Rates!$H$14,'Claim Details'!$E$28&lt;=Rates!$H$15,'Claim Details'!$E$19="Yes"),Rates!$I$26,IF(AND(C231="B",'Claim Details'!$E$28&gt;=Rates!$H$14,'Claim Details'!$E$28&lt;=Rates!$H$15,'Claim Details'!$E$19="No"),Rates!$H$26,IF(AND(C231="B",'Claim Details'!$E$28&gt;=Rates!$J$14,'Claim Details'!$E$28&lt;=Rates!$J$15,'Claim Details'!$E$19="Yes"),Rates!$K$26,IF(AND(C231="B",'Claim Details'!$E$28&gt;=Rates!$J$14,'Claim Details'!$E$28&lt;=Rates!$J$15,'Claim Details'!$E$19="No"),Rates!$J$26,IF(AND(C231="C",'Claim Details'!$E$28&gt;=Rates!$D$14,'Claim Details'!$E$28&lt;=Rates!$D$15,'Claim Details'!$E$19="Yes"),Rates!$E$27,IF(AND(C231="C",'Claim Details'!$E$28&gt;=Rates!$D$14,'Claim Details'!$E$28&lt;=Rates!$D$15,'Claim Details'!$E$19="No"),Rates!$D$27,IF(AND(C231="C",'Claim Details'!$E$28&gt;=Rates!$F$14,'Claim Details'!$E$28&lt;=Rates!$F$15,'Claim Details'!$E$19="Yes"),Rates!$G$27,IF(AND(C231="C",'Claim Details'!$E$28&gt;=Rates!$F$14,'Claim Details'!$E$28&lt;=Rates!$F$15,'Claim Details'!$E$19="No"),Rates!$F$27,IF(AND(C231="C",'Claim Details'!$E$28&gt;=Rates!$H$14,'Claim Details'!$E$28&lt;=Rates!$H$15,'Claim Details'!$E$19="Yes"),Rates!$I$27,IF(AND(C231="C",'Claim Details'!$E$28&gt;=Rates!$H$14,'Claim Details'!$E$28&lt;=Rates!$H$15,'Claim Details'!$E$19="No"),Rates!$H$27,IF(AND(C231="C",'Claim Details'!$E$28&gt;=Rates!$J$14,'Claim Details'!$E$28&lt;=Rates!$J$15,'Claim Details'!$E$19="Yes"),Rates!$K$27,IF(AND(C231="C",'Claim Details'!$E$28&gt;=Rates!$J$14,'Claim Details'!$E$28&lt;=Rates!$J$15,'Claim Details'!$E$19="No"),Rates!$J$27,"£0.00"))))))))))))))))))))))))</f>
        <v>£0.00</v>
      </c>
      <c r="AU231" s="191" t="str">
        <f>IF(AND(C231="A",'Claim Details'!$E$28&gt;=Rates!$D$14,'Claim Details'!$E$28&lt;=Rates!$D$15,'Claim Details'!$E$19="Yes"),Rates!$E$20,IF(AND(C231="A",'Claim Details'!$E$28&gt;=Rates!$D$14,'Claim Details'!$E$28&lt;=Rates!$D$15,'Claim Details'!$E$19="No"),Rates!$D$20,IF(AND(C231="A",'Claim Details'!$E$28&gt;=Rates!$F$14,'Claim Details'!$E$28&lt;=Rates!$F$15,'Claim Details'!$E$19="Yes"),Rates!$G$20,IF(AND(C231="A",'Claim Details'!$E$28&gt;=Rates!$F$14,'Claim Details'!$E$28&lt;=Rates!$F$15,'Claim Details'!$E$19="No"),Rates!$F$20,IF(AND(C231="A",'Claim Details'!$E$28&gt;=Rates!$H$14,'Claim Details'!$E$28&lt;=Rates!$H$15,'Claim Details'!$E$19="Yes"),Rates!$I$20,IF(AND(C231="A",'Claim Details'!$E$28&gt;=Rates!$H$14,'Claim Details'!$E$28&lt;=Rates!$H$15,'Claim Details'!$E$19="No"),Rates!$H$20,IF(AND(C231="A",'Claim Details'!$E$28&gt;=Rates!$J$14,'Claim Details'!$E$28&lt;=Rates!$J$15,'Claim Details'!$E$19="Yes"),Rates!$K$20,IF(AND(C231="A",'Claim Details'!$E$28&gt;=Rates!$J$14,'Claim Details'!$E$28&lt;=Rates!$J$15,'Claim Details'!$E$19="No"),Rates!$J$20,IF(AND(C231="B",'Claim Details'!$E$28&gt;=Rates!$D$14,'Claim Details'!$E$28&lt;=Rates!$D$15,'Claim Details'!$E$19="Yes"),Rates!$E$21,IF(AND(C231="B",'Claim Details'!$E$28&gt;=Rates!$D$14,'Claim Details'!$E$28&lt;=Rates!$D$15,'Claim Details'!$E$19="No"),Rates!$D$21,IF(AND(C231="B",'Claim Details'!$E$28&gt;=Rates!$F$14,'Claim Details'!$E$28&lt;=Rates!$F$15,'Claim Details'!$E$19="Yes"),Rates!$G$21,IF(AND(C231="B",'Claim Details'!$E$28&gt;=Rates!$F$14,'Claim Details'!$E$28&lt;=Rates!$F$15,'Claim Details'!$E$19="No"),Rates!$F$21,IF(AND(C231="B",'Claim Details'!$E$28&gt;=Rates!$H$14,'Claim Details'!$E$28&lt;=Rates!$H$15,'Claim Details'!$E$19="Yes"),Rates!$I$21,IF(AND(C231="B",'Claim Details'!$E$28&gt;=Rates!$H$14,'Claim Details'!$E$28&lt;=Rates!$H$15,'Claim Details'!$E$19="No"),Rates!$H$21,IF(AND(C231="B",'Claim Details'!$E$28&gt;=Rates!$J$14,'Claim Details'!$E$28&lt;=Rates!$J$15,'Claim Details'!$E$19="Yes"),Rates!$K$21,IF(AND(C231="B",'Claim Details'!$E$28&gt;=Rates!$J$14,'Claim Details'!$E$28&lt;=Rates!$J$15,'Claim Details'!$E$19="No"),Rates!$J$21,"£0.00"))))))))))))))))</f>
        <v>£0.00</v>
      </c>
      <c r="AV231" s="191" t="str">
        <f>IF(AND(C231="A",'Claim Details'!$E$28&gt;=Rates!$D$14,'Claim Details'!$E$28&lt;=Rates!$D$15,'Claim Details'!$E$19="Yes"),Rates!$E$22,IF(AND(C231="A",'Claim Details'!$E$28&gt;=Rates!$D$14,'Claim Details'!$E$28&lt;=Rates!$D$15,'Claim Details'!$E$19="No"),Rates!$D$22,IF(AND(C231="A",'Claim Details'!$E$28&gt;=Rates!$F$14,'Claim Details'!$E$28&lt;=Rates!$F$15,'Claim Details'!$E$19="Yes"),Rates!$G$22,IF(AND(C231="A",'Claim Details'!$E$28&gt;=Rates!$F$14,'Claim Details'!$E$28&lt;=Rates!$F$15,'Claim Details'!$E$19="No"),Rates!$F$22,IF(AND(C231="A",'Claim Details'!$E$28&gt;=Rates!$H$14,'Claim Details'!$E$28&lt;=Rates!$H$15,'Claim Details'!$E$19="Yes"),Rates!$I$22,IF(AND(C231="A",'Claim Details'!$E$28&gt;=Rates!$H$14,'Claim Details'!$E$28&lt;=Rates!$H$15,'Claim Details'!$E$19="No"),Rates!$H$22,IF(AND(C231="A",'Claim Details'!$E$28&gt;=Rates!$J$14,'Claim Details'!$E$28&lt;=Rates!$J$15,'Claim Details'!$E$19="Yes"),Rates!$K$22,IF(AND(C231="A",'Claim Details'!$E$28&gt;=Rates!$J$14,'Claim Details'!$E$28&lt;=Rates!$J$15,'Claim Details'!$E$19="No"),Rates!$J$22,IF(AND(C231="B",'Claim Details'!$E$28&gt;=Rates!$D$14,'Claim Details'!$E$28&lt;=Rates!$D$15,'Claim Details'!$E$19="Yes"),Rates!$E$23,IF(AND(C231="B",'Claim Details'!$E$28&gt;=Rates!$D$14,'Claim Details'!$E$28&lt;=Rates!$D$15,'Claim Details'!$E$19="No"),Rates!$D$23,IF(AND(C231="B",'Claim Details'!$E$28&gt;=Rates!$F$14,'Claim Details'!$E$28&lt;=Rates!$F$15,'Claim Details'!$E$19="Yes"),Rates!$G$23,IF(AND(C231="B",'Claim Details'!$E$28&gt;=Rates!$F$14,'Claim Details'!$E$28&lt;=Rates!$F$15,'Claim Details'!$E$19="No"),Rates!$F$23,IF(AND(C231="B",'Claim Details'!$E$28&gt;=Rates!$H$14,'Claim Details'!$E$28&lt;=Rates!$H$15,'Claim Details'!$E$19="Yes"),Rates!$I$23,IF(AND(C231="B",'Claim Details'!$E$28&gt;=Rates!$H$14,'Claim Details'!$E$28&lt;=Rates!$H$15,'Claim Details'!$E$19="No"),Rates!$H$23,IF(AND(C231="B",'Claim Details'!$E$28&gt;=Rates!$J$14,'Claim Details'!$E$28&lt;=Rates!$J$15,'Claim Details'!$E$19="Yes"),Rates!$K$23,IF(AND(C231="B",'Claim Details'!$E$28&gt;=Rates!$J$14,'Claim Details'!$E$28&lt;=Rates!$J$15,'Claim Details'!$E$19="No"),Rates!$J$23,IF(AND(C231="C",'Claim Details'!$E$28&gt;=Rates!$D$14,'Claim Details'!$E$28&lt;=Rates!$D$15,'Claim Details'!$E$19="Yes"),Rates!$E$24,IF(AND(C231="C",'Claim Details'!$E$28&gt;=Rates!$D$14,'Claim Details'!$E$28&lt;=Rates!$D$15,'Claim Details'!$E$19="No"),Rates!$D$24,IF(AND(C231="C",'Claim Details'!$E$28&gt;=Rates!$F$14,'Claim Details'!$E$28&lt;=Rates!$F$15,'Claim Details'!$E$19="Yes"),Rates!$G$24,IF(AND(C231="C",'Claim Details'!$E$28&gt;=Rates!$F$14,'Claim Details'!$E$28&lt;=Rates!$F$15,'Claim Details'!$E$19="No"),Rates!$F$24,IF(AND(C231="C",'Claim Details'!$E$28&gt;=Rates!$H$14,'Claim Details'!$E$28&lt;=Rates!$H$15,'Claim Details'!$E$19="Yes"),Rates!$I$24,IF(AND(C231="C",'Claim Details'!$E$28&gt;=Rates!$H$14,'Claim Details'!$E$28&lt;=Rates!$H$15,'Claim Details'!$E$19="No"),Rates!$H$24,IF(AND(C231="C",'Claim Details'!$E$28&gt;=Rates!$J$14,'Claim Details'!$E$28&lt;=Rates!$J$15,'Claim Details'!$E$19="Yes"),Rates!$K$24,IF(AND(C231="C",'Claim Details'!$E$28&gt;=Rates!$J$14,'Claim Details'!$E$28&lt;=Rates!$J$15,'Claim Details'!$E$19="No"),Rates!$J$24,"£0.00"))))))))))))))))))))))))</f>
        <v>£0.00</v>
      </c>
      <c r="AW231" s="1"/>
      <c r="AX231" s="189" t="str">
        <f>IF(AND(U231="A",'Claim Details'!$I$28&gt;=Rates!$D$14,'Claim Details'!$I$28&lt;=Rates!$D$15,'Claim Details'!$I$19="Yes"),Rates!$J$17,IF(AND(U231="A",'Claim Details'!$I$28&gt;=Rates!$D$14,'Claim Details'!$I$28&lt;=Rates!$D$15,'Claim Details'!$I$19="No"),Rates!$D$17,IF(AND(U231="A",'Claim Details'!$I$28&gt;=Rates!$F$14,'Claim Details'!$I$28&lt;=Rates!$F$15,'Claim Details'!$I$19="Yes"),Rates!$G$17,IF(AND(U231="A",'Claim Details'!$I$28&gt;=Rates!$F$14,'Claim Details'!$I$28&lt;=Rates!$F$15,'Claim Details'!$I$19="No"),Rates!$F$17,IF(AND(U231="A",'Claim Details'!$I$28&gt;=Rates!$H$14,'Claim Details'!$I$28&lt;=Rates!$H$15,'Claim Details'!$I$19="Yes"),Rates!$I$17,IF(AND(U231="A",'Claim Details'!$I$28&gt;=Rates!$H$14,'Claim Details'!$I$28&lt;=Rates!$H$15,'Claim Details'!$I$19="No"),Rates!$H$17,IF(AND(U231="A",'Claim Details'!$I$28&gt;=Rates!$J$14,'Claim Details'!$I$28&lt;=Rates!$J$15,'Claim Details'!$I$19="Yes"),Rates!$K$17,IF(AND(U231="A",'Claim Details'!$I$28&gt;=Rates!$J$14,'Claim Details'!$I$28&lt;=Rates!$J$15,'Claim Details'!$I$19="No"),Rates!$J$17,IF(AND(U231="B",'Claim Details'!$I$28&gt;=Rates!$D$14,'Claim Details'!$I$28&lt;=Rates!$D$15,'Claim Details'!$I$19="Yes"),Rates!$E$18,IF(AND(U231="B",'Claim Details'!$I$28&gt;=Rates!$D$14,'Claim Details'!$I$28&lt;=Rates!$D$15,'Claim Details'!$I$19="No"),Rates!$D$18,IF(AND(U231="B",'Claim Details'!$I$28&gt;=Rates!$F$14,'Claim Details'!$I$28&lt;=Rates!$F$15,'Claim Details'!$I$19="Yes"),Rates!$G$18,IF(AND(U231="B",'Claim Details'!$I$28&gt;=Rates!$F$14,'Claim Details'!$I$28&lt;=Rates!$F$15,'Claim Details'!$I$19="No"),Rates!$F$18,IF(AND(U231="B",'Claim Details'!$I$28&gt;=Rates!$H$14,'Claim Details'!$I$28&lt;=Rates!$H$15,'Claim Details'!$I$19="Yes"),Rates!$I$18,IF(AND(U231="B",'Claim Details'!$I$28&gt;=Rates!$H$14,'Claim Details'!$I$28&lt;=Rates!$H$15,'Claim Details'!$I$19="No"),Rates!$H$18,IF(AND(U231="B",'Claim Details'!$I$28&gt;=Rates!$J$14,'Claim Details'!$I$28&lt;=Rates!$J$15,'Claim Details'!$I$19="Yes"),Rates!$K$18,IF(AND(U231="B",'Claim Details'!$I$28&gt;=Rates!$J$14,'Claim Details'!$I$28&lt;=Rates!$J$15,'Claim Details'!$I$19="No"),Rates!$J$18,IF(AND(U231="C",'Claim Details'!$I$28&gt;=Rates!$D$14,'Claim Details'!$I$28&lt;=Rates!$D$15,'Claim Details'!$I$19="Yes"),Rates!$E$19,IF(AND(U231="C",'Claim Details'!$I$28&gt;=Rates!$D$14,'Claim Details'!$I$28&lt;=Rates!$D$15,'Claim Details'!$I$19="No"),Rates!$D$19,IF(AND(U231="C",'Claim Details'!$I$28&gt;=Rates!$F$14,'Claim Details'!$I$28&lt;=Rates!$F$15,'Claim Details'!$I$19="Yes"),Rates!$G$19,IF(AND(U231="C",'Claim Details'!$I$28&gt;=Rates!$F$14,'Claim Details'!$I$28&lt;=Rates!$F$15,'Claim Details'!$I$19="No"),Rates!$F$19,IF(AND(U231="C",'Claim Details'!$I$28&gt;=Rates!$H$14,'Claim Details'!$I$28&lt;=Rates!$H$15,'Claim Details'!$I$19="Yes"),Rates!$I$19,IF(AND(U231="C",'Claim Details'!$I$28&gt;=Rates!$H$14,'Claim Details'!$I$28&lt;=Rates!$H$15,'Claim Details'!$I$19="No"),Rates!$H$19,IF(AND(U231="C",'Claim Details'!$I$28&gt;=Rates!$J$14,'Claim Details'!$I$28&lt;=Rates!$J$15,'Claim Details'!$I$19="Yes"),Rates!$K$19,IF(AND(U231="C",'Claim Details'!$I$28&gt;=Rates!$J$14,'Claim Details'!$I$28&lt;=Rates!$J$15,'Claim Details'!$I$19="No"),Rates!$J$19,"£0.00"))))))))))))))))))))))))</f>
        <v>£0.00</v>
      </c>
      <c r="AY231" s="189" t="str">
        <f>IF(AND(C231="A",'Claim Details'!$I$28&gt;=Rates!$D$14,'Claim Details'!$I$28&lt;=Rates!$D$15,'Claim Details'!$I$19="Yes"),Rates!$J$25,IF(AND(C231="A",'Claim Details'!$I$28&gt;=Rates!$D$14,'Claim Details'!$I$28&lt;=Rates!$D$15,'Claim Details'!$I$19="No"),Rates!$D$25,IF(AND(C231="A",'Claim Details'!$I$28&gt;=Rates!$F$14,'Claim Details'!$I$28&lt;=Rates!$F$15,'Claim Details'!$I$19="Yes"),Rates!$G$25,IF(AND(C231="A",'Claim Details'!$I$28&gt;=Rates!$F$14,'Claim Details'!$I$28&lt;=Rates!$F$15,'Claim Details'!$I$19="No"),Rates!$F$25,IF(AND(C231="A",'Claim Details'!$I$28&gt;=Rates!$H$14,'Claim Details'!$I$28&lt;=Rates!$H$15,'Claim Details'!$I$19="Yes"),Rates!$I$25,IF(AND(C231="A",'Claim Details'!$I$28&gt;=Rates!$H$14,'Claim Details'!$I$28&lt;=Rates!$H$15,'Claim Details'!$I$19="No"),Rates!$H$25,IF(AND(C231="A",'Claim Details'!$I$28&gt;=Rates!$J$14,'Claim Details'!$I$28&lt;=Rates!$J$15,'Claim Details'!$I$19="Yes"),Rates!$K$25,IF(AND(C231="A",'Claim Details'!$I$28&gt;=Rates!$J$14,'Claim Details'!$I$28&lt;=Rates!$J$15,'Claim Details'!$I$19="No"),Rates!$J$25,IF(AND(C231="B",'Claim Details'!$I$28&gt;=Rates!$D$14,'Claim Details'!$I$28&lt;=Rates!$D$15,'Claim Details'!$I$19="Yes"),Rates!$E$26,IF(AND(C231="B",'Claim Details'!$I$28&gt;=Rates!$D$14,'Claim Details'!$I$28&lt;=Rates!$D$15,'Claim Details'!$I$19="No"),Rates!$D$26,IF(AND(C231="B",'Claim Details'!$I$28&gt;=Rates!$F$14,'Claim Details'!$I$28&lt;=Rates!$F$15,'Claim Details'!$I$19="Yes"),Rates!$G$26,IF(AND(C231="B",'Claim Details'!$I$28&gt;=Rates!$F$14,'Claim Details'!$I$28&lt;=Rates!$F$15,'Claim Details'!$I$19="No"),Rates!$F$26,IF(AND(C231="B",'Claim Details'!$I$28&gt;=Rates!$H$14,'Claim Details'!$I$28&lt;=Rates!$H$15,'Claim Details'!$I$19="Yes"),Rates!$I$26,IF(AND(C231="B",'Claim Details'!$I$28&gt;=Rates!$H$14,'Claim Details'!$I$28&lt;=Rates!$H$15,'Claim Details'!$I$19="No"),Rates!$H$26,IF(AND(C231="B",'Claim Details'!$I$28&gt;=Rates!$J$14,'Claim Details'!$I$28&lt;=Rates!$J$15,'Claim Details'!$I$19="Yes"),Rates!$K$26,IF(AND(C231="B",'Claim Details'!$I$28&gt;=Rates!$J$14,'Claim Details'!$I$28&lt;=Rates!$J$15,'Claim Details'!$I$19="No"),Rates!$J$26,IF(AND(C231="C",'Claim Details'!$I$28&gt;=Rates!$D$14,'Claim Details'!$I$28&lt;=Rates!$D$15,'Claim Details'!$I$19="Yes"),Rates!$E$27,IF(AND(C231="C",'Claim Details'!$I$28&gt;=Rates!$D$14,'Claim Details'!$I$28&lt;=Rates!$D$15,'Claim Details'!$I$19="No"),Rates!$D$27,IF(AND(C231="C",'Claim Details'!$I$28&gt;=Rates!$F$14,'Claim Details'!$I$28&lt;=Rates!$F$15,'Claim Details'!$I$19="Yes"),Rates!$G$27,IF(AND(C231="C",'Claim Details'!$I$28&gt;=Rates!$F$14,'Claim Details'!$I$28&lt;=Rates!$F$15,'Claim Details'!$I$19="No"),Rates!$F$27,IF(AND(C231="C",'Claim Details'!$I$28&gt;=Rates!$H$14,'Claim Details'!$I$28&lt;=Rates!$H$15,'Claim Details'!$I$19="Yes"),Rates!$I$27,IF(AND(C231="C",'Claim Details'!$I$28&gt;=Rates!$H$14,'Claim Details'!$I$28&lt;=Rates!$H$15,'Claim Details'!$I$19="No"),Rates!$H$27,IF(AND(C231="C",'Claim Details'!$I$28&gt;=Rates!$J$14,'Claim Details'!$I$28&lt;=Rates!$J$15,'Claim Details'!$I$19="Yes"),Rates!$K$27,IF(AND(C231="C",'Claim Details'!$I$28&gt;=Rates!$J$14,'Claim Details'!$I$28&lt;=Rates!$J$15,'Claim Details'!$I$19="No"),Rates!$J$27,"£0.00"))))))))))))))))))))))))</f>
        <v>£0.00</v>
      </c>
      <c r="AZ231" s="189" t="str">
        <f>IF(AND(C231="A",'Claim Details'!$I$28&gt;=Rates!$D$14,'Claim Details'!$I$28&lt;=Rates!$D$15,'Claim Details'!$I$19="Yes"),Rates!$E$20,IF(AND(C231="A",'Claim Details'!$I$28&gt;=Rates!$D$14,'Claim Details'!$I$28&lt;=Rates!$D$15,'Claim Details'!$I$19="No"),Rates!$D$20,IF(AND(C231="A",'Claim Details'!$I$28&gt;=Rates!$F$14,'Claim Details'!$I$28&lt;=Rates!$F$15,'Claim Details'!$I$19="Yes"),Rates!$G$20,IF(AND(C231="A",'Claim Details'!$I$28&gt;=Rates!$F$14,'Claim Details'!$I$28&lt;=Rates!$F$15,'Claim Details'!$I$19="No"),Rates!$F$20,IF(AND(C231="A",'Claim Details'!$I$28&gt;=Rates!$H$14,'Claim Details'!$I$28&lt;=Rates!$H$15,'Claim Details'!$I$19="Yes"),Rates!$I$20,IF(AND(C231="A",'Claim Details'!$I$28&gt;=Rates!$H$14,'Claim Details'!$I$28&lt;=Rates!$H$15,'Claim Details'!$I$19="No"),Rates!$H$20,IF(AND(C231="A",'Claim Details'!$I$28&gt;=Rates!$J$14,'Claim Details'!$I$28&lt;=Rates!$J$15,'Claim Details'!$I$19="Yes"),Rates!$K$20,IF(AND(C231="A",'Claim Details'!$I$28&gt;=Rates!$J$14,'Claim Details'!$I$28&lt;=Rates!$J$15,'Claim Details'!$I$19="No"),Rates!$J$20,IF(AND(C231="B",'Claim Details'!$I$28&gt;=Rates!$D$14,'Claim Details'!$I$28&lt;=Rates!$D$15,'Claim Details'!$I$19="Yes"),Rates!$E$21,IF(AND(C231="B",'Claim Details'!$I$28&gt;=Rates!$D$14,'Claim Details'!$I$28&lt;=Rates!$D$15,'Claim Details'!$I$19="No"),Rates!$D$21,IF(AND(C231="B",'Claim Details'!$I$28&gt;=Rates!$F$14,'Claim Details'!$I$28&lt;=Rates!$F$15,'Claim Details'!$I$19="Yes"),Rates!$G$21,IF(AND(C231="B",'Claim Details'!$I$28&gt;=Rates!$F$14,'Claim Details'!$I$28&lt;=Rates!$F$15,'Claim Details'!$I$19="No"),Rates!$F$21,IF(AND(C231="B",'Claim Details'!$I$28&gt;=Rates!$H$14,'Claim Details'!$I$28&lt;=Rates!$H$15,'Claim Details'!$I$19="Yes"),Rates!$I$21,IF(AND(C231="B",'Claim Details'!$I$28&gt;=Rates!$H$14,'Claim Details'!$I$28&lt;=Rates!$H$15,'Claim Details'!$I$19="No"),Rates!$H$21,IF(AND(C231="B",'Claim Details'!$I$28&gt;=Rates!$J$14,'Claim Details'!$I$28&lt;=Rates!$J$15,'Claim Details'!$I$19="Yes"),Rates!$K$21,IF(AND(C231="B",'Claim Details'!$I$28&gt;=Rates!$J$14,'Claim Details'!$I$28&lt;=Rates!$J$15,'Claim Details'!$I$19="No"),Rates!$J$21,"£0.00"))))))))))))))))</f>
        <v>£0.00</v>
      </c>
      <c r="BA231" s="189" t="str">
        <f>IF(AND(C231="A",'Claim Details'!$I$28&gt;=Rates!$D$14,'Claim Details'!$I$28&lt;=Rates!$D$15,'Claim Details'!$I$19="Yes"),Rates!$E$22,IF(AND(C231="A",'Claim Details'!$I$28&gt;=Rates!$D$14,'Claim Details'!$I$28&lt;=Rates!$D$15,'Claim Details'!$I$19="No"),Rates!$D$22,IF(AND(C231="A",'Claim Details'!$I$28&gt;=Rates!$F$14,'Claim Details'!$I$28&lt;=Rates!$F$15,'Claim Details'!$I$19="Yes"),Rates!$G$22,IF(AND(C231="A",'Claim Details'!$I$28&gt;=Rates!$F$14,'Claim Details'!$I$28&lt;=Rates!$F$15,'Claim Details'!$I$19="No"),Rates!$F$22,IF(AND(C231="A",'Claim Details'!$I$28&gt;=Rates!$H$14,'Claim Details'!$I$28&lt;=Rates!$H$15,'Claim Details'!$I$19="Yes"),Rates!$I$22,IF(AND(C231="A",'Claim Details'!$I$28&gt;=Rates!$H$14,'Claim Details'!$I$28&lt;=Rates!$H$15,'Claim Details'!$I$19="No"),Rates!$H$22,IF(AND(C231="A",'Claim Details'!$I$28&gt;=Rates!$J$14,'Claim Details'!$I$28&lt;=Rates!$J$15,'Claim Details'!$I$19="Yes"),Rates!$K$22,IF(AND(C231="A",'Claim Details'!$I$28&gt;=Rates!$J$14,'Claim Details'!$I$28&lt;=Rates!$J$15,'Claim Details'!$I$19="No"),Rates!$J$22,IF(AND(C231="B",'Claim Details'!$I$28&gt;=Rates!$D$14,'Claim Details'!$I$28&lt;=Rates!$D$15,'Claim Details'!$I$19="Yes"),Rates!$E$23,IF(AND(C231="B",'Claim Details'!$I$28&gt;=Rates!$D$14,'Claim Details'!$I$28&lt;=Rates!$D$15,'Claim Details'!$I$19="No"),Rates!$D$23,IF(AND(C231="B",'Claim Details'!$I$28&gt;=Rates!$F$14,'Claim Details'!$I$28&lt;=Rates!$F$15,'Claim Details'!$I$19="Yes"),Rates!$G$23,IF(AND(C231="B",'Claim Details'!$I$28&gt;=Rates!$F$14,'Claim Details'!$I$28&lt;=Rates!$F$15,'Claim Details'!$I$19="No"),Rates!$F$23,IF(AND(C231="B",'Claim Details'!$I$28&gt;=Rates!$H$14,'Claim Details'!$I$28&lt;=Rates!$H$15,'Claim Details'!$I$19="Yes"),Rates!$I$23,IF(AND(C231="B",'Claim Details'!$I$28&gt;=Rates!$H$14,'Claim Details'!$I$28&lt;=Rates!$H$15,'Claim Details'!$I$19="No"),Rates!$H$23,IF(AND(C231="B",'Claim Details'!$I$28&gt;=Rates!$J$14,'Claim Details'!$I$28&lt;=Rates!$J$15,'Claim Details'!$I$19="Yes"),Rates!$K$23,IF(AND(C231="B",'Claim Details'!$I$28&gt;=Rates!$J$14,'Claim Details'!$I$28&lt;=Rates!$J$15,'Claim Details'!$I$19="No"),Rates!$J$23,IF(AND(C231="C",'Claim Details'!$I$28&gt;=Rates!$D$14,'Claim Details'!$I$28&lt;=Rates!$D$15,'Claim Details'!$I$19="Yes"),Rates!$E$24,IF(AND(C231="C",'Claim Details'!$I$28&gt;=Rates!$D$14,'Claim Details'!$I$28&lt;=Rates!$D$15,'Claim Details'!$I$19="No"),Rates!$D$24,IF(AND(C231="C",'Claim Details'!$I$28&gt;=Rates!$F$14,'Claim Details'!$I$28&lt;=Rates!$F$15,'Claim Details'!$I$19="Yes"),Rates!$G$24,IF(AND(C231="C",'Claim Details'!$I$28&gt;=Rates!$F$14,'Claim Details'!$I$28&lt;=Rates!$F$15,'Claim Details'!$I$19="No"),Rates!$F$24,IF(AND(C231="C",'Claim Details'!$I$28&gt;=Rates!$H$14,'Claim Details'!$I$28&lt;=Rates!$H$15,'Claim Details'!$I$19="Yes"),Rates!$I$24,IF(AND(C231="C",'Claim Details'!$I$28&gt;=Rates!$H$14,'Claim Details'!$I$28&lt;=Rates!$H$15,'Claim Details'!$I$19="No"),Rates!$H$24,IF(AND(C231="C",'Claim Details'!$I$28&gt;=Rates!$J$14,'Claim Details'!$I$28&lt;=Rates!$J$15,'Claim Details'!$I$19="Yes"),Rates!$K$24,IF(AND(C231="C",'Claim Details'!$I$28&gt;=Rates!$J$14,'Claim Details'!$I$28&lt;=Rates!$J$15,'Claim Details'!$I$19="No"),Rates!$J$24,"£0.00"))))))))))))))))))))))))</f>
        <v>£0.00</v>
      </c>
      <c r="BB231" s="189" t="str">
        <f t="shared" si="57"/>
        <v>£0.00</v>
      </c>
      <c r="BC231" s="1"/>
      <c r="BD231" s="189" t="str">
        <f>IF(AND(AE231="A",'Claim Details'!$I$28&gt;=Rates!$D$14,'Claim Details'!$I$28&lt;=Rates!$D$15,'Claim Details'!$I$19="Yes"),Rates!$J$17,IF(AND(AE231="A",'Claim Details'!$I$28&gt;=Rates!$D$14,'Claim Details'!$I$28&lt;=Rates!$D$15,'Claim Details'!$I$19="No"),Rates!$D$17,IF(AND(AE231="A",'Claim Details'!$I$28&gt;=Rates!$F$14,'Claim Details'!$I$28&lt;=Rates!$F$15,'Claim Details'!$I$19="Yes"),Rates!$G$17,IF(AND(AE231="A",'Claim Details'!$I$28&gt;=Rates!$F$14,'Claim Details'!$I$28&lt;=Rates!$F$15,'Claim Details'!$I$19="No"),Rates!$F$17,IF(AND(AE231="A",'Claim Details'!$I$28&gt;=Rates!$H$14,'Claim Details'!$I$28&lt;=Rates!$H$15,'Claim Details'!$I$19="Yes"),Rates!$I$17,IF(AND(AE231="A",'Claim Details'!$I$28&gt;=Rates!$H$14,'Claim Details'!$I$28&lt;=Rates!$H$15,'Claim Details'!$I$19="No"),Rates!$H$17,IF(AND(AE231="A",'Claim Details'!$I$28&gt;=Rates!$J$14,'Claim Details'!$I$28&lt;=Rates!$J$15,'Claim Details'!$I$19="Yes"),Rates!$K$17,IF(AND(AE231="A",'Claim Details'!$I$28&gt;=Rates!$J$14,'Claim Details'!$I$28&lt;=Rates!$J$15,'Claim Details'!$I$19="No"),Rates!$J$17,IF(AND(AE231="B",'Claim Details'!$I$28&gt;=Rates!$D$14,'Claim Details'!$I$28&lt;=Rates!$D$15,'Claim Details'!$I$19="Yes"),Rates!$E$18,IF(AND(AE231="B",'Claim Details'!$I$28&gt;=Rates!$D$14,'Claim Details'!$I$28&lt;=Rates!$D$15,'Claim Details'!$I$19="No"),Rates!$D$18,IF(AND(AE231="B",'Claim Details'!$I$28&gt;=Rates!$F$14,'Claim Details'!$I$28&lt;=Rates!$F$15,'Claim Details'!$I$19="Yes"),Rates!$G$18,IF(AND(AE231="B",'Claim Details'!$I$28&gt;=Rates!$F$14,'Claim Details'!$I$28&lt;=Rates!$F$15,'Claim Details'!$I$19="No"),Rates!$F$18,IF(AND(AE231="B",'Claim Details'!$I$28&gt;=Rates!$H$14,'Claim Details'!$I$28&lt;=Rates!$H$15,'Claim Details'!$I$19="Yes"),Rates!$I$18,IF(AND(AE231="B",'Claim Details'!$I$28&gt;=Rates!$H$14,'Claim Details'!$I$28&lt;=Rates!$H$15,'Claim Details'!$I$19="No"),Rates!$H$18,IF(AND(AE231="B",'Claim Details'!$I$28&gt;=Rates!$J$14,'Claim Details'!$I$28&lt;=Rates!$J$15,'Claim Details'!$I$19="Yes"),Rates!$K$18,IF(AND(AE231="B",'Claim Details'!$I$28&gt;=Rates!$J$14,'Claim Details'!$I$28&lt;=Rates!$J$15,'Claim Details'!$I$19="No"),Rates!$J$18,IF(AND(AE231="C",'Claim Details'!$I$28&gt;=Rates!$D$14,'Claim Details'!$I$28&lt;=Rates!$D$15,'Claim Details'!$I$19="Yes"),Rates!$E$19,IF(AND(AE231="C",'Claim Details'!$I$28&gt;=Rates!$D$14,'Claim Details'!$I$28&lt;=Rates!$D$15,'Claim Details'!$I$19="No"),Rates!$D$19,IF(AND(AE231="C",'Claim Details'!$I$28&gt;=Rates!$F$14,'Claim Details'!$I$28&lt;=Rates!$F$15,'Claim Details'!$I$19="Yes"),Rates!$G$19,IF(AND(AE231="C",'Claim Details'!$I$28&gt;=Rates!$F$14,'Claim Details'!$I$28&lt;=Rates!$F$15,'Claim Details'!$I$19="No"),Rates!$F$19,IF(AND(AE231="C",'Claim Details'!$I$28&gt;=Rates!$H$14,'Claim Details'!$I$28&lt;=Rates!$H$15,'Claim Details'!$I$19="Yes"),Rates!$I$19,IF(AND(AE231="C",'Claim Details'!$I$28&gt;=Rates!$H$14,'Claim Details'!$I$28&lt;=Rates!$H$15,'Claim Details'!$I$19="No"),Rates!$H$19,IF(AND(AE231="C",'Claim Details'!$I$28&gt;=Rates!$J$14,'Claim Details'!$I$28&lt;=Rates!$J$15,'Claim Details'!$I$19="Yes"),Rates!$K$19,IF(AND(AE231="C",'Claim Details'!$I$28&gt;=Rates!$J$14,'Claim Details'!$I$28&lt;=Rates!$J$15,'Claim Details'!$I$19="No"),Rates!$J$19,"£0.00"))))))))))))))))))))))))</f>
        <v>£0.00</v>
      </c>
      <c r="BE231" s="189" t="str">
        <f>IF(AND(AE231="A",'Claim Details'!$I$28&gt;=Rates!$D$14,'Claim Details'!$I$28&lt;=Rates!$D$15,'Claim Details'!$I$19="Yes"),Rates!$J$25,IF(AND(AE231="A",'Claim Details'!$I$28&gt;=Rates!$D$14,'Claim Details'!$I$28&lt;=Rates!$D$15,'Claim Details'!$I$19="No"),Rates!$D$25,IF(AND(AE231="A",'Claim Details'!$I$28&gt;=Rates!$F$14,'Claim Details'!$I$28&lt;=Rates!$F$15,'Claim Details'!$I$19="Yes"),Rates!$G$25,IF(AND(AE231="A",'Claim Details'!$I$28&gt;=Rates!$F$14,'Claim Details'!$I$28&lt;=Rates!$F$15,'Claim Details'!$I$19="No"),Rates!$F$25,IF(AND(AE231="A",'Claim Details'!$I$28&gt;=Rates!$H$14,'Claim Details'!$I$28&lt;=Rates!$H$15,'Claim Details'!$I$19="Yes"),Rates!$I$25,IF(AND(AE231="A",'Claim Details'!$I$28&gt;=Rates!$H$14,'Claim Details'!$I$28&lt;=Rates!$H$15,'Claim Details'!$I$19="No"),Rates!$H$25,IF(AND(AE231="A",'Claim Details'!$I$28&gt;=Rates!$J$14,'Claim Details'!$I$28&lt;=Rates!$J$15,'Claim Details'!$I$19="Yes"),Rates!$K$25,IF(AND(AE231="A",'Claim Details'!$I$28&gt;=Rates!$J$14,'Claim Details'!$I$28&lt;=Rates!$J$15,'Claim Details'!$I$19="No"),Rates!$J$25,IF(AND(AE231="B",'Claim Details'!$I$28&gt;=Rates!$D$14,'Claim Details'!$I$28&lt;=Rates!$D$15,'Claim Details'!$I$19="Yes"),Rates!$E$26,IF(AND(AE231="B",'Claim Details'!$I$28&gt;=Rates!$D$14,'Claim Details'!$I$28&lt;=Rates!$D$15,'Claim Details'!$I$19="No"),Rates!$D$26,IF(AND(AE231="B",'Claim Details'!$I$28&gt;=Rates!$F$14,'Claim Details'!$I$28&lt;=Rates!$F$15,'Claim Details'!$I$19="Yes"),Rates!$G$26,IF(AND(AE231="B",'Claim Details'!$I$28&gt;=Rates!$F$14,'Claim Details'!$I$28&lt;=Rates!$F$15,'Claim Details'!$I$19="No"),Rates!$F$26,IF(AND(AE231="B",'Claim Details'!$I$28&gt;=Rates!$H$14,'Claim Details'!$I$28&lt;=Rates!$H$15,'Claim Details'!$I$19="Yes"),Rates!$I$26,IF(AND(AE231="B",'Claim Details'!$I$28&gt;=Rates!$H$14,'Claim Details'!$I$28&lt;=Rates!$H$15,'Claim Details'!$I$19="No"),Rates!$H$26,IF(AND(AE231="B",'Claim Details'!$I$28&gt;=Rates!$J$14,'Claim Details'!$I$28&lt;=Rates!$J$15,'Claim Details'!$I$19="Yes"),Rates!$K$26,IF(AND(AE231="B",'Claim Details'!$I$28&gt;=Rates!$J$14,'Claim Details'!$I$28&lt;=Rates!$J$15,'Claim Details'!$I$19="No"),Rates!$J$26,IF(AND(AE231="C",'Claim Details'!$I$28&gt;=Rates!$D$14,'Claim Details'!$I$28&lt;=Rates!$D$15,'Claim Details'!$I$19="Yes"),Rates!$E$27,IF(AND(AE231="C",'Claim Details'!$I$28&gt;=Rates!$D$14,'Claim Details'!$I$28&lt;=Rates!$D$15,'Claim Details'!$I$19="No"),Rates!$D$27,IF(AND(AE231="C",'Claim Details'!$I$28&gt;=Rates!$F$14,'Claim Details'!$I$28&lt;=Rates!$F$15,'Claim Details'!$I$19="Yes"),Rates!$G$27,IF(AND(AE231="C",'Claim Details'!$I$28&gt;=Rates!$F$14,'Claim Details'!$I$28&lt;=Rates!$F$15,'Claim Details'!$I$19="No"),Rates!$F$27,IF(AND(AE231="C",'Claim Details'!$I$28&gt;=Rates!$H$14,'Claim Details'!$I$28&lt;=Rates!$H$15,'Claim Details'!$I$19="Yes"),Rates!$I$27,IF(AND(AE231="C",'Claim Details'!$I$28&gt;=Rates!$H$14,'Claim Details'!$I$28&lt;=Rates!$H$15,'Claim Details'!$I$19="No"),Rates!$H$27,IF(AND(AE231="C",'Claim Details'!$I$28&gt;=Rates!$J$14,'Claim Details'!$I$28&lt;=Rates!$J$15,'Claim Details'!$I$19="Yes"),Rates!$K$27,IF(AND(AE231="C",'Claim Details'!$I$28&gt;=Rates!$J$14,'Claim Details'!$I$28&lt;=Rates!$J$15,'Claim Details'!$I$19="No"),Rates!$J$27,"£0.00"))))))))))))))))))))))))</f>
        <v>£0.00</v>
      </c>
      <c r="BF231" s="189" t="str">
        <f>IF(AND(AE231="A",'Claim Details'!$I$28&gt;=Rates!$D$14,'Claim Details'!$I$28&lt;=Rates!$D$15,'Claim Details'!$I$19="Yes"),Rates!$E$20,IF(AND(AE231="A",'Claim Details'!$I$28&gt;=Rates!$D$14,'Claim Details'!$I$28&lt;=Rates!$D$15,'Claim Details'!$I$19="No"),Rates!$D$20,IF(AND(AE231="A",'Claim Details'!$I$28&gt;=Rates!$F$14,'Claim Details'!$I$28&lt;=Rates!$F$15,'Claim Details'!$I$19="Yes"),Rates!$G$20,IF(AND(AE231="A",'Claim Details'!$I$28&gt;=Rates!$F$14,'Claim Details'!$I$28&lt;=Rates!$F$15,'Claim Details'!$I$19="No"),Rates!$F$20,IF(AND(AE231="A",'Claim Details'!$I$28&gt;=Rates!$H$14,'Claim Details'!$I$28&lt;=Rates!$H$15,'Claim Details'!$I$19="Yes"),Rates!$I$20,IF(AND(AE231="A",'Claim Details'!$I$28&gt;=Rates!$H$14,'Claim Details'!$I$28&lt;=Rates!$H$15,'Claim Details'!$I$19="No"),Rates!$H$20,IF(AND(AE231="A",'Claim Details'!$I$28&gt;=Rates!$J$14,'Claim Details'!$I$28&lt;=Rates!$J$15,'Claim Details'!$I$19="Yes"),Rates!$K$20,IF(AND(AE231="A",'Claim Details'!$I$28&gt;=Rates!$J$14,'Claim Details'!$I$28&lt;=Rates!$J$15,'Claim Details'!$I$19="No"),Rates!$J$20,IF(AND(AE231="B",'Claim Details'!$I$28&gt;=Rates!$D$14,'Claim Details'!$I$28&lt;=Rates!$D$15,'Claim Details'!$I$19="Yes"),Rates!$E$21,IF(AND(AE231="B",'Claim Details'!$I$28&gt;=Rates!$D$14,'Claim Details'!$I$28&lt;=Rates!$D$15,'Claim Details'!$I$19="No"),Rates!$D$21,IF(AND(AE231="B",'Claim Details'!$I$28&gt;=Rates!$F$14,'Claim Details'!$I$28&lt;=Rates!$F$15,'Claim Details'!$I$19="Yes"),Rates!$G$21,IF(AND(AE231="B",'Claim Details'!$I$28&gt;=Rates!$F$14,'Claim Details'!$I$28&lt;=Rates!$F$15,'Claim Details'!$I$19="No"),Rates!$F$21,IF(AND(AE231="B",'Claim Details'!$I$28&gt;=Rates!$H$14,'Claim Details'!$I$28&lt;=Rates!$H$15,'Claim Details'!$I$19="Yes"),Rates!$I$21,IF(AND(AE231="B",'Claim Details'!$I$28&gt;=Rates!$H$14,'Claim Details'!$I$28&lt;=Rates!$H$15,'Claim Details'!$I$19="No"),Rates!$H$21,IF(AND(AE231="B",'Claim Details'!$I$28&gt;=Rates!$J$14,'Claim Details'!$I$28&lt;=Rates!$J$15,'Claim Details'!$I$19="Yes"),Rates!$K$21,IF(AND(AE231="B",'Claim Details'!$I$28&gt;=Rates!$J$14,'Claim Details'!$I$28&lt;=Rates!$J$15,'Claim Details'!$I$19="No"),Rates!$J$21,"£0.00"))))))))))))))))</f>
        <v>£0.00</v>
      </c>
      <c r="BG231" s="189" t="str">
        <f>IF(AND(AE231="A",'Claim Details'!$I$28&gt;=Rates!$D$14,'Claim Details'!$I$28&lt;=Rates!$D$15,'Claim Details'!$I$19="Yes"),Rates!$E$22,IF(AND(AE231="A",'Claim Details'!$I$28&gt;=Rates!$D$14,'Claim Details'!$I$28&lt;=Rates!$D$15,'Claim Details'!$I$19="No"),Rates!$D$22,IF(AND(AE231="A",'Claim Details'!$I$28&gt;=Rates!$F$14,'Claim Details'!$I$28&lt;=Rates!$F$15,'Claim Details'!$I$19="Yes"),Rates!$G$22,IF(AND(AE231="A",'Claim Details'!$I$28&gt;=Rates!$F$14,'Claim Details'!$I$28&lt;=Rates!$F$15,'Claim Details'!$I$19="No"),Rates!$F$22,IF(AND(AE231="A",'Claim Details'!$I$28&gt;=Rates!$H$14,'Claim Details'!$I$28&lt;=Rates!$H$15,'Claim Details'!$I$19="Yes"),Rates!$I$22,IF(AND(AE231="A",'Claim Details'!$I$28&gt;=Rates!$H$14,'Claim Details'!$I$28&lt;=Rates!$H$15,'Claim Details'!$I$19="No"),Rates!$H$22,IF(AND(AE231="A",'Claim Details'!$I$28&gt;=Rates!$J$14,'Claim Details'!$I$28&lt;=Rates!$J$15,'Claim Details'!$I$19="Yes"),Rates!$K$22,IF(AND(AE231="A",'Claim Details'!$I$28&gt;=Rates!$J$14,'Claim Details'!$I$28&lt;=Rates!$J$15,'Claim Details'!$I$19="No"),Rates!$J$22,IF(AND(AE231="B",'Claim Details'!$I$28&gt;=Rates!$D$14,'Claim Details'!$I$28&lt;=Rates!$D$15,'Claim Details'!$I$19="Yes"),Rates!$E$23,IF(AND(AE231="B",'Claim Details'!$I$28&gt;=Rates!$D$14,'Claim Details'!$I$28&lt;=Rates!$D$15,'Claim Details'!$I$19="No"),Rates!$D$23,IF(AND(AE231="B",'Claim Details'!$I$28&gt;=Rates!$F$14,'Claim Details'!$I$28&lt;=Rates!$F$15,'Claim Details'!$I$19="Yes"),Rates!$G$23,IF(AND(AE231="B",'Claim Details'!$I$28&gt;=Rates!$F$14,'Claim Details'!$I$28&lt;=Rates!$F$15,'Claim Details'!$I$19="No"),Rates!$F$23,IF(AND(AE231="B",'Claim Details'!$I$28&gt;=Rates!$H$14,'Claim Details'!$I$28&lt;=Rates!$H$15,'Claim Details'!$I$19="Yes"),Rates!$I$23,IF(AND(AE231="B",'Claim Details'!$I$28&gt;=Rates!$H$14,'Claim Details'!$I$28&lt;=Rates!$H$15,'Claim Details'!$I$19="No"),Rates!$H$23,IF(AND(AE231="B",'Claim Details'!$I$28&gt;=Rates!$J$14,'Claim Details'!$I$28&lt;=Rates!$J$15,'Claim Details'!$I$19="Yes"),Rates!$K$23,IF(AND(AE231="B",'Claim Details'!$I$28&gt;=Rates!$J$14,'Claim Details'!$I$28&lt;=Rates!$J$15,'Claim Details'!$I$19="No"),Rates!$J$23,IF(AND(AE231="C",'Claim Details'!$I$28&gt;=Rates!$D$14,'Claim Details'!$I$28&lt;=Rates!$D$15,'Claim Details'!$I$19="Yes"),Rates!$E$24,IF(AND(AE231="C",'Claim Details'!$I$28&gt;=Rates!$D$14,'Claim Details'!$I$28&lt;=Rates!$D$15,'Claim Details'!$I$19="No"),Rates!$D$24,IF(AND(AE231="C",'Claim Details'!$I$28&gt;=Rates!$F$14,'Claim Details'!$I$28&lt;=Rates!$F$15,'Claim Details'!$I$19="Yes"),Rates!$G$24,IF(AND(AE231="C",'Claim Details'!$I$28&gt;=Rates!$F$14,'Claim Details'!$I$28&lt;=Rates!$F$15,'Claim Details'!$I$19="No"),Rates!$F$24,IF(AND(AE231="C",'Claim Details'!$I$28&gt;=Rates!$H$14,'Claim Details'!$I$28&lt;=Rates!$H$15,'Claim Details'!$I$19="Yes"),Rates!$I$24,IF(AND(AE231="C",'Claim Details'!$I$28&gt;=Rates!$H$14,'Claim Details'!$I$28&lt;=Rates!$H$15,'Claim Details'!$I$19="No"),Rates!$H$24,IF(AND(AE231="C",'Claim Details'!$I$28&gt;=Rates!$J$14,'Claim Details'!$I$28&lt;=Rates!$J$15,'Claim Details'!$I$19="Yes"),Rates!$K$24,IF(AND(AE231="C",'Claim Details'!$I$28&gt;=Rates!$J$14,'Claim Details'!$I$28&lt;=Rates!$J$15,'Claim Details'!$I$19="No"),Rates!$J$24,"£0.00"))))))))))))))))))))))))</f>
        <v>£0.00</v>
      </c>
      <c r="BH231" s="189" t="str">
        <f t="shared" si="58"/>
        <v>£0.00</v>
      </c>
      <c r="BI231" s="189">
        <f t="shared" si="59"/>
        <v>0</v>
      </c>
      <c r="BO231" s="202" t="str">
        <f>IF(H231="","£0.00",IF(AP231="4","£0.00",IF(AP231="5","£0.00",IF(AP231="1","£0.00",((AQ231*H231)*'Claim Details'!$F$111)/100))))</f>
        <v>£0.00</v>
      </c>
      <c r="BP231" s="202" t="str">
        <f>IF(T231="","£0.00",IF(AP231="4","£0.00",IF(AP231="5","£0.00",IF(AP231="1","£0.00",((AR231*T231)*'Claim Details'!$N$111)/100))))</f>
        <v>£0.00</v>
      </c>
      <c r="BQ231" s="202" t="str">
        <f>IF(AI231="","£0.00",IF(AP231="4","£0.00",IF(AP231="5","£0.00",IF(AP231="1","£0.00",((BI231*AI231)*'Claim Details'!$W$111)/100))))</f>
        <v>£0.00</v>
      </c>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row>
    <row r="232" spans="1:97" ht="15">
      <c r="A232" s="145"/>
      <c r="B232" s="91"/>
      <c r="C232" s="96"/>
      <c r="D232" s="97"/>
      <c r="E232" s="98"/>
      <c r="F232" s="89"/>
      <c r="G232" s="99"/>
      <c r="H232" s="100"/>
      <c r="I232" s="221" t="str">
        <f t="shared" si="49"/>
        <v>£0.00</v>
      </c>
      <c r="J232" s="101"/>
      <c r="K232" s="100"/>
      <c r="L232" s="221" t="str">
        <f t="shared" si="50"/>
        <v>£0.00</v>
      </c>
      <c r="M232" s="101"/>
      <c r="N232" s="102"/>
      <c r="O232" s="145"/>
      <c r="P232" s="77"/>
      <c r="Q232" s="87"/>
      <c r="R232" s="87"/>
      <c r="S232" s="87"/>
      <c r="T232" s="149" t="str">
        <f t="shared" si="51"/>
        <v/>
      </c>
      <c r="U232" s="87" t="str">
        <f t="shared" si="60"/>
        <v/>
      </c>
      <c r="V232" s="87"/>
      <c r="W232" s="53" t="str">
        <f t="shared" si="52"/>
        <v>£0.00</v>
      </c>
      <c r="X232" s="53"/>
      <c r="Y232" s="87"/>
      <c r="Z232" s="78"/>
      <c r="AA232" s="79"/>
      <c r="AB232" s="160"/>
      <c r="AC232" s="98"/>
      <c r="AD232" s="225"/>
      <c r="AE232" s="235" t="str">
        <f t="shared" si="53"/>
        <v/>
      </c>
      <c r="AF232" s="87" t="str">
        <f t="shared" si="54"/>
        <v/>
      </c>
      <c r="AG232" s="53"/>
      <c r="AH232" s="224"/>
      <c r="AI232" s="226" t="str">
        <f t="shared" si="46"/>
        <v/>
      </c>
      <c r="AJ232" s="236" t="str">
        <f t="shared" si="55"/>
        <v>£0.00</v>
      </c>
      <c r="AK232" s="31"/>
      <c r="AL232" s="1"/>
      <c r="AM232" s="1"/>
      <c r="AN232" s="1"/>
      <c r="AO232" s="1"/>
      <c r="AP232" s="1" t="str">
        <f t="shared" si="47"/>
        <v/>
      </c>
      <c r="AQ232" s="27">
        <f t="shared" si="48"/>
        <v>0</v>
      </c>
      <c r="AR232" s="189">
        <f t="shared" si="56"/>
        <v>0</v>
      </c>
      <c r="AS232" s="190" t="str">
        <f>IF(AND(C232="A",'Claim Details'!$E$28&gt;=Rates!$D$14,'Claim Details'!$E$28&lt;=Rates!$D$15,'Claim Details'!$E$19="Yes"),Rates!$E$17,IF(AND(C232="A",'Claim Details'!$E$28&gt;=Rates!$D$14,'Claim Details'!$E$28&lt;=Rates!$D$15,'Claim Details'!$E$19="No"),Rates!$D$17,IF(AND(C232="A",'Claim Details'!$E$28&gt;=Rates!$F$14,'Claim Details'!$E$28&lt;=Rates!$F$15,'Claim Details'!$E$19="Yes"),Rates!$G$17,IF(AND(C232="A",'Claim Details'!$E$28&gt;=Rates!$F$14,'Claim Details'!$E$28&lt;=Rates!$F$15,'Claim Details'!$E$19="No"),Rates!$F$17,IF(AND(C232="A",'Claim Details'!$E$28&gt;=Rates!$H$14,'Claim Details'!$E$28&lt;=Rates!$H$15,'Claim Details'!$E$19="Yes"),Rates!$I$17,IF(AND(C232="A",'Claim Details'!$E$28&gt;=Rates!$H$14,'Claim Details'!$E$28&lt;=Rates!$H$15,'Claim Details'!$E$19="No"),Rates!$H$17,IF(AND(C232="A",'Claim Details'!$E$28&gt;=Rates!$J$14,'Claim Details'!$E$28&lt;=Rates!$J$15,'Claim Details'!$E$19="Yes"),Rates!$K$17,IF(AND(C232="A",'Claim Details'!$E$28&gt;=Rates!$J$14,'Claim Details'!$E$28&lt;=Rates!$J$15,'Claim Details'!$E$19="No"),Rates!$J$17,IF(AND(C232="B",'Claim Details'!$E$28&gt;=Rates!$D$14,'Claim Details'!$E$28&lt;=Rates!$D$15,'Claim Details'!$E$19="Yes"),Rates!$E$18,IF(AND(C232="B",'Claim Details'!$E$28&gt;=Rates!$D$14,'Claim Details'!$E$28&lt;=Rates!$D$15,'Claim Details'!$E$19="No"),Rates!$D$18,IF(AND(C232="B",'Claim Details'!$E$28&gt;=Rates!$F$14,'Claim Details'!$E$28&lt;=Rates!$F$15,'Claim Details'!$E$19="Yes"),Rates!$G$18,IF(AND(C232="B",'Claim Details'!$E$28&gt;=Rates!$F$14,'Claim Details'!$E$28&lt;=Rates!$F$15,'Claim Details'!$E$19="No"),Rates!$F$18,IF(AND(C232="B",'Claim Details'!$E$28&gt;=Rates!$H$14,'Claim Details'!$E$28&lt;=Rates!$H$15,'Claim Details'!$E$19="Yes"),Rates!$I$18,IF(AND(C232="B",'Claim Details'!$E$28&gt;=Rates!$H$14,'Claim Details'!$E$28&lt;=Rates!$H$15,'Claim Details'!$E$19="No"),Rates!$H$18,IF(AND(C232="B",'Claim Details'!$E$28&gt;=Rates!$J$14,'Claim Details'!$E$28&lt;=Rates!$J$15,'Claim Details'!$E$19="Yes"),Rates!$K$18,IF(AND(C232="B",'Claim Details'!$E$28&gt;=Rates!$J$14,'Claim Details'!$E$28&lt;=Rates!$J$15,'Claim Details'!$E$19="No"),Rates!$J$18,IF(AND(C232="C",'Claim Details'!$E$28&gt;=Rates!$D$14,'Claim Details'!$E$28&lt;=Rates!$D$15,'Claim Details'!$E$19="Yes"),Rates!$E$19,IF(AND(C232="C",'Claim Details'!$E$28&gt;=Rates!$D$14,'Claim Details'!$E$28&lt;=Rates!$D$15,'Claim Details'!$E$19="No"),Rates!$D$19,IF(AND(C232="C",'Claim Details'!$E$28&gt;=Rates!$F$14,'Claim Details'!$E$28&lt;=Rates!$F$15,'Claim Details'!$E$19="Yes"),Rates!$G$19,IF(AND(C232="C",'Claim Details'!$E$28&gt;=Rates!$F$14,'Claim Details'!$E$28&lt;=Rates!$F$15,'Claim Details'!$E$19="No"),Rates!$F$19,IF(AND(C232="C",'Claim Details'!$E$28&gt;=Rates!$H$14,'Claim Details'!$E$28&lt;=Rates!$H$15,'Claim Details'!$E$19="Yes"),Rates!$I$19,IF(AND(C232="C",'Claim Details'!$E$28&gt;=Rates!$H$14,'Claim Details'!$E$28&lt;=Rates!$H$15,'Claim Details'!$E$19="No"),Rates!$H$19,IF(AND(C232="C",'Claim Details'!$E$28&gt;=Rates!$J$14,'Claim Details'!$E$28&lt;=Rates!$J$15,'Claim Details'!$E$19="Yes"),Rates!$K$19,IF(AND(C232="C",'Claim Details'!$E$28&gt;=Rates!$J$14,'Claim Details'!$E$28&lt;=Rates!$J$15,'Claim Details'!$E$19="No"),Rates!$J$19,"£0.00"))))))))))))))))))))))))</f>
        <v>£0.00</v>
      </c>
      <c r="AT232" s="189" t="str">
        <f>IF(AND(C232="A",'Claim Details'!$E$28&gt;=Rates!$D$14,'Claim Details'!$E$28&lt;=Rates!$D$15,'Claim Details'!$E$19="Yes"),Rates!$E$25,IF(AND(C232="A",'Claim Details'!$E$28&gt;=Rates!$D$14,'Claim Details'!$E$28&lt;=Rates!$D$15,'Claim Details'!$E$19="No"),Rates!$D$25,IF(AND(C232="A",'Claim Details'!$E$28&gt;=Rates!$F$14,'Claim Details'!$E$28&lt;=Rates!$F$15,'Claim Details'!$E$19="Yes"),Rates!$G$25,IF(AND(C232="A",'Claim Details'!$E$28&gt;=Rates!$F$14,'Claim Details'!$E$28&lt;=Rates!$F$15,'Claim Details'!$E$19="No"),Rates!$F$25,IF(AND(C232="A",'Claim Details'!$E$28&gt;=Rates!$H$14,'Claim Details'!$E$28&lt;=Rates!$H$15,'Claim Details'!$E$19="Yes"),Rates!$I$25,IF(AND(C232="A",'Claim Details'!$E$28&gt;=Rates!$H$14,'Claim Details'!$E$28&lt;=Rates!$H$15,'Claim Details'!$E$19="No"),Rates!$H$25,IF(AND(C232="A",'Claim Details'!$E$28&gt;=Rates!$J$14,'Claim Details'!$E$28&lt;=Rates!$J$15,'Claim Details'!$E$19="Yes"),Rates!$K$25,IF(AND(C232="A",'Claim Details'!$E$28&gt;=Rates!$J$14,'Claim Details'!$E$28&lt;=Rates!$J$15,'Claim Details'!$E$19="No"),Rates!$J$25,IF(AND(C232="B",'Claim Details'!$E$28&gt;=Rates!$D$14,'Claim Details'!$E$28&lt;=Rates!$D$15,'Claim Details'!$E$19="Yes"),Rates!$E$26,IF(AND(C232="B",'Claim Details'!$E$28&gt;=Rates!$D$14,'Claim Details'!$E$28&lt;=Rates!$D$15,'Claim Details'!$E$19="No"),Rates!$D$26,IF(AND(C232="B",'Claim Details'!$E$28&gt;=Rates!$F$14,'Claim Details'!$E$28&lt;=Rates!$F$15,'Claim Details'!$E$19="Yes"),Rates!$G$26,IF(AND(C232="B",'Claim Details'!$E$28&gt;=Rates!$F$14,'Claim Details'!$E$28&lt;=Rates!$F$15,'Claim Details'!$E$19="No"),Rates!$F$26,IF(AND(C232="B",'Claim Details'!$E$28&gt;=Rates!$H$14,'Claim Details'!$E$28&lt;=Rates!$H$15,'Claim Details'!$E$19="Yes"),Rates!$I$26,IF(AND(C232="B",'Claim Details'!$E$28&gt;=Rates!$H$14,'Claim Details'!$E$28&lt;=Rates!$H$15,'Claim Details'!$E$19="No"),Rates!$H$26,IF(AND(C232="B",'Claim Details'!$E$28&gt;=Rates!$J$14,'Claim Details'!$E$28&lt;=Rates!$J$15,'Claim Details'!$E$19="Yes"),Rates!$K$26,IF(AND(C232="B",'Claim Details'!$E$28&gt;=Rates!$J$14,'Claim Details'!$E$28&lt;=Rates!$J$15,'Claim Details'!$E$19="No"),Rates!$J$26,IF(AND(C232="C",'Claim Details'!$E$28&gt;=Rates!$D$14,'Claim Details'!$E$28&lt;=Rates!$D$15,'Claim Details'!$E$19="Yes"),Rates!$E$27,IF(AND(C232="C",'Claim Details'!$E$28&gt;=Rates!$D$14,'Claim Details'!$E$28&lt;=Rates!$D$15,'Claim Details'!$E$19="No"),Rates!$D$27,IF(AND(C232="C",'Claim Details'!$E$28&gt;=Rates!$F$14,'Claim Details'!$E$28&lt;=Rates!$F$15,'Claim Details'!$E$19="Yes"),Rates!$G$27,IF(AND(C232="C",'Claim Details'!$E$28&gt;=Rates!$F$14,'Claim Details'!$E$28&lt;=Rates!$F$15,'Claim Details'!$E$19="No"),Rates!$F$27,IF(AND(C232="C",'Claim Details'!$E$28&gt;=Rates!$H$14,'Claim Details'!$E$28&lt;=Rates!$H$15,'Claim Details'!$E$19="Yes"),Rates!$I$27,IF(AND(C232="C",'Claim Details'!$E$28&gt;=Rates!$H$14,'Claim Details'!$E$28&lt;=Rates!$H$15,'Claim Details'!$E$19="No"),Rates!$H$27,IF(AND(C232="C",'Claim Details'!$E$28&gt;=Rates!$J$14,'Claim Details'!$E$28&lt;=Rates!$J$15,'Claim Details'!$E$19="Yes"),Rates!$K$27,IF(AND(C232="C",'Claim Details'!$E$28&gt;=Rates!$J$14,'Claim Details'!$E$28&lt;=Rates!$J$15,'Claim Details'!$E$19="No"),Rates!$J$27,"£0.00"))))))))))))))))))))))))</f>
        <v>£0.00</v>
      </c>
      <c r="AU232" s="191" t="str">
        <f>IF(AND(C232="A",'Claim Details'!$E$28&gt;=Rates!$D$14,'Claim Details'!$E$28&lt;=Rates!$D$15,'Claim Details'!$E$19="Yes"),Rates!$E$20,IF(AND(C232="A",'Claim Details'!$E$28&gt;=Rates!$D$14,'Claim Details'!$E$28&lt;=Rates!$D$15,'Claim Details'!$E$19="No"),Rates!$D$20,IF(AND(C232="A",'Claim Details'!$E$28&gt;=Rates!$F$14,'Claim Details'!$E$28&lt;=Rates!$F$15,'Claim Details'!$E$19="Yes"),Rates!$G$20,IF(AND(C232="A",'Claim Details'!$E$28&gt;=Rates!$F$14,'Claim Details'!$E$28&lt;=Rates!$F$15,'Claim Details'!$E$19="No"),Rates!$F$20,IF(AND(C232="A",'Claim Details'!$E$28&gt;=Rates!$H$14,'Claim Details'!$E$28&lt;=Rates!$H$15,'Claim Details'!$E$19="Yes"),Rates!$I$20,IF(AND(C232="A",'Claim Details'!$E$28&gt;=Rates!$H$14,'Claim Details'!$E$28&lt;=Rates!$H$15,'Claim Details'!$E$19="No"),Rates!$H$20,IF(AND(C232="A",'Claim Details'!$E$28&gt;=Rates!$J$14,'Claim Details'!$E$28&lt;=Rates!$J$15,'Claim Details'!$E$19="Yes"),Rates!$K$20,IF(AND(C232="A",'Claim Details'!$E$28&gt;=Rates!$J$14,'Claim Details'!$E$28&lt;=Rates!$J$15,'Claim Details'!$E$19="No"),Rates!$J$20,IF(AND(C232="B",'Claim Details'!$E$28&gt;=Rates!$D$14,'Claim Details'!$E$28&lt;=Rates!$D$15,'Claim Details'!$E$19="Yes"),Rates!$E$21,IF(AND(C232="B",'Claim Details'!$E$28&gt;=Rates!$D$14,'Claim Details'!$E$28&lt;=Rates!$D$15,'Claim Details'!$E$19="No"),Rates!$D$21,IF(AND(C232="B",'Claim Details'!$E$28&gt;=Rates!$F$14,'Claim Details'!$E$28&lt;=Rates!$F$15,'Claim Details'!$E$19="Yes"),Rates!$G$21,IF(AND(C232="B",'Claim Details'!$E$28&gt;=Rates!$F$14,'Claim Details'!$E$28&lt;=Rates!$F$15,'Claim Details'!$E$19="No"),Rates!$F$21,IF(AND(C232="B",'Claim Details'!$E$28&gt;=Rates!$H$14,'Claim Details'!$E$28&lt;=Rates!$H$15,'Claim Details'!$E$19="Yes"),Rates!$I$21,IF(AND(C232="B",'Claim Details'!$E$28&gt;=Rates!$H$14,'Claim Details'!$E$28&lt;=Rates!$H$15,'Claim Details'!$E$19="No"),Rates!$H$21,IF(AND(C232="B",'Claim Details'!$E$28&gt;=Rates!$J$14,'Claim Details'!$E$28&lt;=Rates!$J$15,'Claim Details'!$E$19="Yes"),Rates!$K$21,IF(AND(C232="B",'Claim Details'!$E$28&gt;=Rates!$J$14,'Claim Details'!$E$28&lt;=Rates!$J$15,'Claim Details'!$E$19="No"),Rates!$J$21,"£0.00"))))))))))))))))</f>
        <v>£0.00</v>
      </c>
      <c r="AV232" s="191" t="str">
        <f>IF(AND(C232="A",'Claim Details'!$E$28&gt;=Rates!$D$14,'Claim Details'!$E$28&lt;=Rates!$D$15,'Claim Details'!$E$19="Yes"),Rates!$E$22,IF(AND(C232="A",'Claim Details'!$E$28&gt;=Rates!$D$14,'Claim Details'!$E$28&lt;=Rates!$D$15,'Claim Details'!$E$19="No"),Rates!$D$22,IF(AND(C232="A",'Claim Details'!$E$28&gt;=Rates!$F$14,'Claim Details'!$E$28&lt;=Rates!$F$15,'Claim Details'!$E$19="Yes"),Rates!$G$22,IF(AND(C232="A",'Claim Details'!$E$28&gt;=Rates!$F$14,'Claim Details'!$E$28&lt;=Rates!$F$15,'Claim Details'!$E$19="No"),Rates!$F$22,IF(AND(C232="A",'Claim Details'!$E$28&gt;=Rates!$H$14,'Claim Details'!$E$28&lt;=Rates!$H$15,'Claim Details'!$E$19="Yes"),Rates!$I$22,IF(AND(C232="A",'Claim Details'!$E$28&gt;=Rates!$H$14,'Claim Details'!$E$28&lt;=Rates!$H$15,'Claim Details'!$E$19="No"),Rates!$H$22,IF(AND(C232="A",'Claim Details'!$E$28&gt;=Rates!$J$14,'Claim Details'!$E$28&lt;=Rates!$J$15,'Claim Details'!$E$19="Yes"),Rates!$K$22,IF(AND(C232="A",'Claim Details'!$E$28&gt;=Rates!$J$14,'Claim Details'!$E$28&lt;=Rates!$J$15,'Claim Details'!$E$19="No"),Rates!$J$22,IF(AND(C232="B",'Claim Details'!$E$28&gt;=Rates!$D$14,'Claim Details'!$E$28&lt;=Rates!$D$15,'Claim Details'!$E$19="Yes"),Rates!$E$23,IF(AND(C232="B",'Claim Details'!$E$28&gt;=Rates!$D$14,'Claim Details'!$E$28&lt;=Rates!$D$15,'Claim Details'!$E$19="No"),Rates!$D$23,IF(AND(C232="B",'Claim Details'!$E$28&gt;=Rates!$F$14,'Claim Details'!$E$28&lt;=Rates!$F$15,'Claim Details'!$E$19="Yes"),Rates!$G$23,IF(AND(C232="B",'Claim Details'!$E$28&gt;=Rates!$F$14,'Claim Details'!$E$28&lt;=Rates!$F$15,'Claim Details'!$E$19="No"),Rates!$F$23,IF(AND(C232="B",'Claim Details'!$E$28&gt;=Rates!$H$14,'Claim Details'!$E$28&lt;=Rates!$H$15,'Claim Details'!$E$19="Yes"),Rates!$I$23,IF(AND(C232="B",'Claim Details'!$E$28&gt;=Rates!$H$14,'Claim Details'!$E$28&lt;=Rates!$H$15,'Claim Details'!$E$19="No"),Rates!$H$23,IF(AND(C232="B",'Claim Details'!$E$28&gt;=Rates!$J$14,'Claim Details'!$E$28&lt;=Rates!$J$15,'Claim Details'!$E$19="Yes"),Rates!$K$23,IF(AND(C232="B",'Claim Details'!$E$28&gt;=Rates!$J$14,'Claim Details'!$E$28&lt;=Rates!$J$15,'Claim Details'!$E$19="No"),Rates!$J$23,IF(AND(C232="C",'Claim Details'!$E$28&gt;=Rates!$D$14,'Claim Details'!$E$28&lt;=Rates!$D$15,'Claim Details'!$E$19="Yes"),Rates!$E$24,IF(AND(C232="C",'Claim Details'!$E$28&gt;=Rates!$D$14,'Claim Details'!$E$28&lt;=Rates!$D$15,'Claim Details'!$E$19="No"),Rates!$D$24,IF(AND(C232="C",'Claim Details'!$E$28&gt;=Rates!$F$14,'Claim Details'!$E$28&lt;=Rates!$F$15,'Claim Details'!$E$19="Yes"),Rates!$G$24,IF(AND(C232="C",'Claim Details'!$E$28&gt;=Rates!$F$14,'Claim Details'!$E$28&lt;=Rates!$F$15,'Claim Details'!$E$19="No"),Rates!$F$24,IF(AND(C232="C",'Claim Details'!$E$28&gt;=Rates!$H$14,'Claim Details'!$E$28&lt;=Rates!$H$15,'Claim Details'!$E$19="Yes"),Rates!$I$24,IF(AND(C232="C",'Claim Details'!$E$28&gt;=Rates!$H$14,'Claim Details'!$E$28&lt;=Rates!$H$15,'Claim Details'!$E$19="No"),Rates!$H$24,IF(AND(C232="C",'Claim Details'!$E$28&gt;=Rates!$J$14,'Claim Details'!$E$28&lt;=Rates!$J$15,'Claim Details'!$E$19="Yes"),Rates!$K$24,IF(AND(C232="C",'Claim Details'!$E$28&gt;=Rates!$J$14,'Claim Details'!$E$28&lt;=Rates!$J$15,'Claim Details'!$E$19="No"),Rates!$J$24,"£0.00"))))))))))))))))))))))))</f>
        <v>£0.00</v>
      </c>
      <c r="AW232" s="1"/>
      <c r="AX232" s="189" t="str">
        <f>IF(AND(U232="A",'Claim Details'!$I$28&gt;=Rates!$D$14,'Claim Details'!$I$28&lt;=Rates!$D$15,'Claim Details'!$I$19="Yes"),Rates!$J$17,IF(AND(U232="A",'Claim Details'!$I$28&gt;=Rates!$D$14,'Claim Details'!$I$28&lt;=Rates!$D$15,'Claim Details'!$I$19="No"),Rates!$D$17,IF(AND(U232="A",'Claim Details'!$I$28&gt;=Rates!$F$14,'Claim Details'!$I$28&lt;=Rates!$F$15,'Claim Details'!$I$19="Yes"),Rates!$G$17,IF(AND(U232="A",'Claim Details'!$I$28&gt;=Rates!$F$14,'Claim Details'!$I$28&lt;=Rates!$F$15,'Claim Details'!$I$19="No"),Rates!$F$17,IF(AND(U232="A",'Claim Details'!$I$28&gt;=Rates!$H$14,'Claim Details'!$I$28&lt;=Rates!$H$15,'Claim Details'!$I$19="Yes"),Rates!$I$17,IF(AND(U232="A",'Claim Details'!$I$28&gt;=Rates!$H$14,'Claim Details'!$I$28&lt;=Rates!$H$15,'Claim Details'!$I$19="No"),Rates!$H$17,IF(AND(U232="A",'Claim Details'!$I$28&gt;=Rates!$J$14,'Claim Details'!$I$28&lt;=Rates!$J$15,'Claim Details'!$I$19="Yes"),Rates!$K$17,IF(AND(U232="A",'Claim Details'!$I$28&gt;=Rates!$J$14,'Claim Details'!$I$28&lt;=Rates!$J$15,'Claim Details'!$I$19="No"),Rates!$J$17,IF(AND(U232="B",'Claim Details'!$I$28&gt;=Rates!$D$14,'Claim Details'!$I$28&lt;=Rates!$D$15,'Claim Details'!$I$19="Yes"),Rates!$E$18,IF(AND(U232="B",'Claim Details'!$I$28&gt;=Rates!$D$14,'Claim Details'!$I$28&lt;=Rates!$D$15,'Claim Details'!$I$19="No"),Rates!$D$18,IF(AND(U232="B",'Claim Details'!$I$28&gt;=Rates!$F$14,'Claim Details'!$I$28&lt;=Rates!$F$15,'Claim Details'!$I$19="Yes"),Rates!$G$18,IF(AND(U232="B",'Claim Details'!$I$28&gt;=Rates!$F$14,'Claim Details'!$I$28&lt;=Rates!$F$15,'Claim Details'!$I$19="No"),Rates!$F$18,IF(AND(U232="B",'Claim Details'!$I$28&gt;=Rates!$H$14,'Claim Details'!$I$28&lt;=Rates!$H$15,'Claim Details'!$I$19="Yes"),Rates!$I$18,IF(AND(U232="B",'Claim Details'!$I$28&gt;=Rates!$H$14,'Claim Details'!$I$28&lt;=Rates!$H$15,'Claim Details'!$I$19="No"),Rates!$H$18,IF(AND(U232="B",'Claim Details'!$I$28&gt;=Rates!$J$14,'Claim Details'!$I$28&lt;=Rates!$J$15,'Claim Details'!$I$19="Yes"),Rates!$K$18,IF(AND(U232="B",'Claim Details'!$I$28&gt;=Rates!$J$14,'Claim Details'!$I$28&lt;=Rates!$J$15,'Claim Details'!$I$19="No"),Rates!$J$18,IF(AND(U232="C",'Claim Details'!$I$28&gt;=Rates!$D$14,'Claim Details'!$I$28&lt;=Rates!$D$15,'Claim Details'!$I$19="Yes"),Rates!$E$19,IF(AND(U232="C",'Claim Details'!$I$28&gt;=Rates!$D$14,'Claim Details'!$I$28&lt;=Rates!$D$15,'Claim Details'!$I$19="No"),Rates!$D$19,IF(AND(U232="C",'Claim Details'!$I$28&gt;=Rates!$F$14,'Claim Details'!$I$28&lt;=Rates!$F$15,'Claim Details'!$I$19="Yes"),Rates!$G$19,IF(AND(U232="C",'Claim Details'!$I$28&gt;=Rates!$F$14,'Claim Details'!$I$28&lt;=Rates!$F$15,'Claim Details'!$I$19="No"),Rates!$F$19,IF(AND(U232="C",'Claim Details'!$I$28&gt;=Rates!$H$14,'Claim Details'!$I$28&lt;=Rates!$H$15,'Claim Details'!$I$19="Yes"),Rates!$I$19,IF(AND(U232="C",'Claim Details'!$I$28&gt;=Rates!$H$14,'Claim Details'!$I$28&lt;=Rates!$H$15,'Claim Details'!$I$19="No"),Rates!$H$19,IF(AND(U232="C",'Claim Details'!$I$28&gt;=Rates!$J$14,'Claim Details'!$I$28&lt;=Rates!$J$15,'Claim Details'!$I$19="Yes"),Rates!$K$19,IF(AND(U232="C",'Claim Details'!$I$28&gt;=Rates!$J$14,'Claim Details'!$I$28&lt;=Rates!$J$15,'Claim Details'!$I$19="No"),Rates!$J$19,"£0.00"))))))))))))))))))))))))</f>
        <v>£0.00</v>
      </c>
      <c r="AY232" s="189" t="str">
        <f>IF(AND(C232="A",'Claim Details'!$I$28&gt;=Rates!$D$14,'Claim Details'!$I$28&lt;=Rates!$D$15,'Claim Details'!$I$19="Yes"),Rates!$J$25,IF(AND(C232="A",'Claim Details'!$I$28&gt;=Rates!$D$14,'Claim Details'!$I$28&lt;=Rates!$D$15,'Claim Details'!$I$19="No"),Rates!$D$25,IF(AND(C232="A",'Claim Details'!$I$28&gt;=Rates!$F$14,'Claim Details'!$I$28&lt;=Rates!$F$15,'Claim Details'!$I$19="Yes"),Rates!$G$25,IF(AND(C232="A",'Claim Details'!$I$28&gt;=Rates!$F$14,'Claim Details'!$I$28&lt;=Rates!$F$15,'Claim Details'!$I$19="No"),Rates!$F$25,IF(AND(C232="A",'Claim Details'!$I$28&gt;=Rates!$H$14,'Claim Details'!$I$28&lt;=Rates!$H$15,'Claim Details'!$I$19="Yes"),Rates!$I$25,IF(AND(C232="A",'Claim Details'!$I$28&gt;=Rates!$H$14,'Claim Details'!$I$28&lt;=Rates!$H$15,'Claim Details'!$I$19="No"),Rates!$H$25,IF(AND(C232="A",'Claim Details'!$I$28&gt;=Rates!$J$14,'Claim Details'!$I$28&lt;=Rates!$J$15,'Claim Details'!$I$19="Yes"),Rates!$K$25,IF(AND(C232="A",'Claim Details'!$I$28&gt;=Rates!$J$14,'Claim Details'!$I$28&lt;=Rates!$J$15,'Claim Details'!$I$19="No"),Rates!$J$25,IF(AND(C232="B",'Claim Details'!$I$28&gt;=Rates!$D$14,'Claim Details'!$I$28&lt;=Rates!$D$15,'Claim Details'!$I$19="Yes"),Rates!$E$26,IF(AND(C232="B",'Claim Details'!$I$28&gt;=Rates!$D$14,'Claim Details'!$I$28&lt;=Rates!$D$15,'Claim Details'!$I$19="No"),Rates!$D$26,IF(AND(C232="B",'Claim Details'!$I$28&gt;=Rates!$F$14,'Claim Details'!$I$28&lt;=Rates!$F$15,'Claim Details'!$I$19="Yes"),Rates!$G$26,IF(AND(C232="B",'Claim Details'!$I$28&gt;=Rates!$F$14,'Claim Details'!$I$28&lt;=Rates!$F$15,'Claim Details'!$I$19="No"),Rates!$F$26,IF(AND(C232="B",'Claim Details'!$I$28&gt;=Rates!$H$14,'Claim Details'!$I$28&lt;=Rates!$H$15,'Claim Details'!$I$19="Yes"),Rates!$I$26,IF(AND(C232="B",'Claim Details'!$I$28&gt;=Rates!$H$14,'Claim Details'!$I$28&lt;=Rates!$H$15,'Claim Details'!$I$19="No"),Rates!$H$26,IF(AND(C232="B",'Claim Details'!$I$28&gt;=Rates!$J$14,'Claim Details'!$I$28&lt;=Rates!$J$15,'Claim Details'!$I$19="Yes"),Rates!$K$26,IF(AND(C232="B",'Claim Details'!$I$28&gt;=Rates!$J$14,'Claim Details'!$I$28&lt;=Rates!$J$15,'Claim Details'!$I$19="No"),Rates!$J$26,IF(AND(C232="C",'Claim Details'!$I$28&gt;=Rates!$D$14,'Claim Details'!$I$28&lt;=Rates!$D$15,'Claim Details'!$I$19="Yes"),Rates!$E$27,IF(AND(C232="C",'Claim Details'!$I$28&gt;=Rates!$D$14,'Claim Details'!$I$28&lt;=Rates!$D$15,'Claim Details'!$I$19="No"),Rates!$D$27,IF(AND(C232="C",'Claim Details'!$I$28&gt;=Rates!$F$14,'Claim Details'!$I$28&lt;=Rates!$F$15,'Claim Details'!$I$19="Yes"),Rates!$G$27,IF(AND(C232="C",'Claim Details'!$I$28&gt;=Rates!$F$14,'Claim Details'!$I$28&lt;=Rates!$F$15,'Claim Details'!$I$19="No"),Rates!$F$27,IF(AND(C232="C",'Claim Details'!$I$28&gt;=Rates!$H$14,'Claim Details'!$I$28&lt;=Rates!$H$15,'Claim Details'!$I$19="Yes"),Rates!$I$27,IF(AND(C232="C",'Claim Details'!$I$28&gt;=Rates!$H$14,'Claim Details'!$I$28&lt;=Rates!$H$15,'Claim Details'!$I$19="No"),Rates!$H$27,IF(AND(C232="C",'Claim Details'!$I$28&gt;=Rates!$J$14,'Claim Details'!$I$28&lt;=Rates!$J$15,'Claim Details'!$I$19="Yes"),Rates!$K$27,IF(AND(C232="C",'Claim Details'!$I$28&gt;=Rates!$J$14,'Claim Details'!$I$28&lt;=Rates!$J$15,'Claim Details'!$I$19="No"),Rates!$J$27,"£0.00"))))))))))))))))))))))))</f>
        <v>£0.00</v>
      </c>
      <c r="AZ232" s="189" t="str">
        <f>IF(AND(C232="A",'Claim Details'!$I$28&gt;=Rates!$D$14,'Claim Details'!$I$28&lt;=Rates!$D$15,'Claim Details'!$I$19="Yes"),Rates!$E$20,IF(AND(C232="A",'Claim Details'!$I$28&gt;=Rates!$D$14,'Claim Details'!$I$28&lt;=Rates!$D$15,'Claim Details'!$I$19="No"),Rates!$D$20,IF(AND(C232="A",'Claim Details'!$I$28&gt;=Rates!$F$14,'Claim Details'!$I$28&lt;=Rates!$F$15,'Claim Details'!$I$19="Yes"),Rates!$G$20,IF(AND(C232="A",'Claim Details'!$I$28&gt;=Rates!$F$14,'Claim Details'!$I$28&lt;=Rates!$F$15,'Claim Details'!$I$19="No"),Rates!$F$20,IF(AND(C232="A",'Claim Details'!$I$28&gt;=Rates!$H$14,'Claim Details'!$I$28&lt;=Rates!$H$15,'Claim Details'!$I$19="Yes"),Rates!$I$20,IF(AND(C232="A",'Claim Details'!$I$28&gt;=Rates!$H$14,'Claim Details'!$I$28&lt;=Rates!$H$15,'Claim Details'!$I$19="No"),Rates!$H$20,IF(AND(C232="A",'Claim Details'!$I$28&gt;=Rates!$J$14,'Claim Details'!$I$28&lt;=Rates!$J$15,'Claim Details'!$I$19="Yes"),Rates!$K$20,IF(AND(C232="A",'Claim Details'!$I$28&gt;=Rates!$J$14,'Claim Details'!$I$28&lt;=Rates!$J$15,'Claim Details'!$I$19="No"),Rates!$J$20,IF(AND(C232="B",'Claim Details'!$I$28&gt;=Rates!$D$14,'Claim Details'!$I$28&lt;=Rates!$D$15,'Claim Details'!$I$19="Yes"),Rates!$E$21,IF(AND(C232="B",'Claim Details'!$I$28&gt;=Rates!$D$14,'Claim Details'!$I$28&lt;=Rates!$D$15,'Claim Details'!$I$19="No"),Rates!$D$21,IF(AND(C232="B",'Claim Details'!$I$28&gt;=Rates!$F$14,'Claim Details'!$I$28&lt;=Rates!$F$15,'Claim Details'!$I$19="Yes"),Rates!$G$21,IF(AND(C232="B",'Claim Details'!$I$28&gt;=Rates!$F$14,'Claim Details'!$I$28&lt;=Rates!$F$15,'Claim Details'!$I$19="No"),Rates!$F$21,IF(AND(C232="B",'Claim Details'!$I$28&gt;=Rates!$H$14,'Claim Details'!$I$28&lt;=Rates!$H$15,'Claim Details'!$I$19="Yes"),Rates!$I$21,IF(AND(C232="B",'Claim Details'!$I$28&gt;=Rates!$H$14,'Claim Details'!$I$28&lt;=Rates!$H$15,'Claim Details'!$I$19="No"),Rates!$H$21,IF(AND(C232="B",'Claim Details'!$I$28&gt;=Rates!$J$14,'Claim Details'!$I$28&lt;=Rates!$J$15,'Claim Details'!$I$19="Yes"),Rates!$K$21,IF(AND(C232="B",'Claim Details'!$I$28&gt;=Rates!$J$14,'Claim Details'!$I$28&lt;=Rates!$J$15,'Claim Details'!$I$19="No"),Rates!$J$21,"£0.00"))))))))))))))))</f>
        <v>£0.00</v>
      </c>
      <c r="BA232" s="189" t="str">
        <f>IF(AND(C232="A",'Claim Details'!$I$28&gt;=Rates!$D$14,'Claim Details'!$I$28&lt;=Rates!$D$15,'Claim Details'!$I$19="Yes"),Rates!$E$22,IF(AND(C232="A",'Claim Details'!$I$28&gt;=Rates!$D$14,'Claim Details'!$I$28&lt;=Rates!$D$15,'Claim Details'!$I$19="No"),Rates!$D$22,IF(AND(C232="A",'Claim Details'!$I$28&gt;=Rates!$F$14,'Claim Details'!$I$28&lt;=Rates!$F$15,'Claim Details'!$I$19="Yes"),Rates!$G$22,IF(AND(C232="A",'Claim Details'!$I$28&gt;=Rates!$F$14,'Claim Details'!$I$28&lt;=Rates!$F$15,'Claim Details'!$I$19="No"),Rates!$F$22,IF(AND(C232="A",'Claim Details'!$I$28&gt;=Rates!$H$14,'Claim Details'!$I$28&lt;=Rates!$H$15,'Claim Details'!$I$19="Yes"),Rates!$I$22,IF(AND(C232="A",'Claim Details'!$I$28&gt;=Rates!$H$14,'Claim Details'!$I$28&lt;=Rates!$H$15,'Claim Details'!$I$19="No"),Rates!$H$22,IF(AND(C232="A",'Claim Details'!$I$28&gt;=Rates!$J$14,'Claim Details'!$I$28&lt;=Rates!$J$15,'Claim Details'!$I$19="Yes"),Rates!$K$22,IF(AND(C232="A",'Claim Details'!$I$28&gt;=Rates!$J$14,'Claim Details'!$I$28&lt;=Rates!$J$15,'Claim Details'!$I$19="No"),Rates!$J$22,IF(AND(C232="B",'Claim Details'!$I$28&gt;=Rates!$D$14,'Claim Details'!$I$28&lt;=Rates!$D$15,'Claim Details'!$I$19="Yes"),Rates!$E$23,IF(AND(C232="B",'Claim Details'!$I$28&gt;=Rates!$D$14,'Claim Details'!$I$28&lt;=Rates!$D$15,'Claim Details'!$I$19="No"),Rates!$D$23,IF(AND(C232="B",'Claim Details'!$I$28&gt;=Rates!$F$14,'Claim Details'!$I$28&lt;=Rates!$F$15,'Claim Details'!$I$19="Yes"),Rates!$G$23,IF(AND(C232="B",'Claim Details'!$I$28&gt;=Rates!$F$14,'Claim Details'!$I$28&lt;=Rates!$F$15,'Claim Details'!$I$19="No"),Rates!$F$23,IF(AND(C232="B",'Claim Details'!$I$28&gt;=Rates!$H$14,'Claim Details'!$I$28&lt;=Rates!$H$15,'Claim Details'!$I$19="Yes"),Rates!$I$23,IF(AND(C232="B",'Claim Details'!$I$28&gt;=Rates!$H$14,'Claim Details'!$I$28&lt;=Rates!$H$15,'Claim Details'!$I$19="No"),Rates!$H$23,IF(AND(C232="B",'Claim Details'!$I$28&gt;=Rates!$J$14,'Claim Details'!$I$28&lt;=Rates!$J$15,'Claim Details'!$I$19="Yes"),Rates!$K$23,IF(AND(C232="B",'Claim Details'!$I$28&gt;=Rates!$J$14,'Claim Details'!$I$28&lt;=Rates!$J$15,'Claim Details'!$I$19="No"),Rates!$J$23,IF(AND(C232="C",'Claim Details'!$I$28&gt;=Rates!$D$14,'Claim Details'!$I$28&lt;=Rates!$D$15,'Claim Details'!$I$19="Yes"),Rates!$E$24,IF(AND(C232="C",'Claim Details'!$I$28&gt;=Rates!$D$14,'Claim Details'!$I$28&lt;=Rates!$D$15,'Claim Details'!$I$19="No"),Rates!$D$24,IF(AND(C232="C",'Claim Details'!$I$28&gt;=Rates!$F$14,'Claim Details'!$I$28&lt;=Rates!$F$15,'Claim Details'!$I$19="Yes"),Rates!$G$24,IF(AND(C232="C",'Claim Details'!$I$28&gt;=Rates!$F$14,'Claim Details'!$I$28&lt;=Rates!$F$15,'Claim Details'!$I$19="No"),Rates!$F$24,IF(AND(C232="C",'Claim Details'!$I$28&gt;=Rates!$H$14,'Claim Details'!$I$28&lt;=Rates!$H$15,'Claim Details'!$I$19="Yes"),Rates!$I$24,IF(AND(C232="C",'Claim Details'!$I$28&gt;=Rates!$H$14,'Claim Details'!$I$28&lt;=Rates!$H$15,'Claim Details'!$I$19="No"),Rates!$H$24,IF(AND(C232="C",'Claim Details'!$I$28&gt;=Rates!$J$14,'Claim Details'!$I$28&lt;=Rates!$J$15,'Claim Details'!$I$19="Yes"),Rates!$K$24,IF(AND(C232="C",'Claim Details'!$I$28&gt;=Rates!$J$14,'Claim Details'!$I$28&lt;=Rates!$J$15,'Claim Details'!$I$19="No"),Rates!$J$24,"£0.00"))))))))))))))))))))))))</f>
        <v>£0.00</v>
      </c>
      <c r="BB232" s="189" t="str">
        <f t="shared" si="57"/>
        <v>£0.00</v>
      </c>
      <c r="BC232" s="1"/>
      <c r="BD232" s="189" t="str">
        <f>IF(AND(AE232="A",'Claim Details'!$I$28&gt;=Rates!$D$14,'Claim Details'!$I$28&lt;=Rates!$D$15,'Claim Details'!$I$19="Yes"),Rates!$J$17,IF(AND(AE232="A",'Claim Details'!$I$28&gt;=Rates!$D$14,'Claim Details'!$I$28&lt;=Rates!$D$15,'Claim Details'!$I$19="No"),Rates!$D$17,IF(AND(AE232="A",'Claim Details'!$I$28&gt;=Rates!$F$14,'Claim Details'!$I$28&lt;=Rates!$F$15,'Claim Details'!$I$19="Yes"),Rates!$G$17,IF(AND(AE232="A",'Claim Details'!$I$28&gt;=Rates!$F$14,'Claim Details'!$I$28&lt;=Rates!$F$15,'Claim Details'!$I$19="No"),Rates!$F$17,IF(AND(AE232="A",'Claim Details'!$I$28&gt;=Rates!$H$14,'Claim Details'!$I$28&lt;=Rates!$H$15,'Claim Details'!$I$19="Yes"),Rates!$I$17,IF(AND(AE232="A",'Claim Details'!$I$28&gt;=Rates!$H$14,'Claim Details'!$I$28&lt;=Rates!$H$15,'Claim Details'!$I$19="No"),Rates!$H$17,IF(AND(AE232="A",'Claim Details'!$I$28&gt;=Rates!$J$14,'Claim Details'!$I$28&lt;=Rates!$J$15,'Claim Details'!$I$19="Yes"),Rates!$K$17,IF(AND(AE232="A",'Claim Details'!$I$28&gt;=Rates!$J$14,'Claim Details'!$I$28&lt;=Rates!$J$15,'Claim Details'!$I$19="No"),Rates!$J$17,IF(AND(AE232="B",'Claim Details'!$I$28&gt;=Rates!$D$14,'Claim Details'!$I$28&lt;=Rates!$D$15,'Claim Details'!$I$19="Yes"),Rates!$E$18,IF(AND(AE232="B",'Claim Details'!$I$28&gt;=Rates!$D$14,'Claim Details'!$I$28&lt;=Rates!$D$15,'Claim Details'!$I$19="No"),Rates!$D$18,IF(AND(AE232="B",'Claim Details'!$I$28&gt;=Rates!$F$14,'Claim Details'!$I$28&lt;=Rates!$F$15,'Claim Details'!$I$19="Yes"),Rates!$G$18,IF(AND(AE232="B",'Claim Details'!$I$28&gt;=Rates!$F$14,'Claim Details'!$I$28&lt;=Rates!$F$15,'Claim Details'!$I$19="No"),Rates!$F$18,IF(AND(AE232="B",'Claim Details'!$I$28&gt;=Rates!$H$14,'Claim Details'!$I$28&lt;=Rates!$H$15,'Claim Details'!$I$19="Yes"),Rates!$I$18,IF(AND(AE232="B",'Claim Details'!$I$28&gt;=Rates!$H$14,'Claim Details'!$I$28&lt;=Rates!$H$15,'Claim Details'!$I$19="No"),Rates!$H$18,IF(AND(AE232="B",'Claim Details'!$I$28&gt;=Rates!$J$14,'Claim Details'!$I$28&lt;=Rates!$J$15,'Claim Details'!$I$19="Yes"),Rates!$K$18,IF(AND(AE232="B",'Claim Details'!$I$28&gt;=Rates!$J$14,'Claim Details'!$I$28&lt;=Rates!$J$15,'Claim Details'!$I$19="No"),Rates!$J$18,IF(AND(AE232="C",'Claim Details'!$I$28&gt;=Rates!$D$14,'Claim Details'!$I$28&lt;=Rates!$D$15,'Claim Details'!$I$19="Yes"),Rates!$E$19,IF(AND(AE232="C",'Claim Details'!$I$28&gt;=Rates!$D$14,'Claim Details'!$I$28&lt;=Rates!$D$15,'Claim Details'!$I$19="No"),Rates!$D$19,IF(AND(AE232="C",'Claim Details'!$I$28&gt;=Rates!$F$14,'Claim Details'!$I$28&lt;=Rates!$F$15,'Claim Details'!$I$19="Yes"),Rates!$G$19,IF(AND(AE232="C",'Claim Details'!$I$28&gt;=Rates!$F$14,'Claim Details'!$I$28&lt;=Rates!$F$15,'Claim Details'!$I$19="No"),Rates!$F$19,IF(AND(AE232="C",'Claim Details'!$I$28&gt;=Rates!$H$14,'Claim Details'!$I$28&lt;=Rates!$H$15,'Claim Details'!$I$19="Yes"),Rates!$I$19,IF(AND(AE232="C",'Claim Details'!$I$28&gt;=Rates!$H$14,'Claim Details'!$I$28&lt;=Rates!$H$15,'Claim Details'!$I$19="No"),Rates!$H$19,IF(AND(AE232="C",'Claim Details'!$I$28&gt;=Rates!$J$14,'Claim Details'!$I$28&lt;=Rates!$J$15,'Claim Details'!$I$19="Yes"),Rates!$K$19,IF(AND(AE232="C",'Claim Details'!$I$28&gt;=Rates!$J$14,'Claim Details'!$I$28&lt;=Rates!$J$15,'Claim Details'!$I$19="No"),Rates!$J$19,"£0.00"))))))))))))))))))))))))</f>
        <v>£0.00</v>
      </c>
      <c r="BE232" s="189" t="str">
        <f>IF(AND(AE232="A",'Claim Details'!$I$28&gt;=Rates!$D$14,'Claim Details'!$I$28&lt;=Rates!$D$15,'Claim Details'!$I$19="Yes"),Rates!$J$25,IF(AND(AE232="A",'Claim Details'!$I$28&gt;=Rates!$D$14,'Claim Details'!$I$28&lt;=Rates!$D$15,'Claim Details'!$I$19="No"),Rates!$D$25,IF(AND(AE232="A",'Claim Details'!$I$28&gt;=Rates!$F$14,'Claim Details'!$I$28&lt;=Rates!$F$15,'Claim Details'!$I$19="Yes"),Rates!$G$25,IF(AND(AE232="A",'Claim Details'!$I$28&gt;=Rates!$F$14,'Claim Details'!$I$28&lt;=Rates!$F$15,'Claim Details'!$I$19="No"),Rates!$F$25,IF(AND(AE232="A",'Claim Details'!$I$28&gt;=Rates!$H$14,'Claim Details'!$I$28&lt;=Rates!$H$15,'Claim Details'!$I$19="Yes"),Rates!$I$25,IF(AND(AE232="A",'Claim Details'!$I$28&gt;=Rates!$H$14,'Claim Details'!$I$28&lt;=Rates!$H$15,'Claim Details'!$I$19="No"),Rates!$H$25,IF(AND(AE232="A",'Claim Details'!$I$28&gt;=Rates!$J$14,'Claim Details'!$I$28&lt;=Rates!$J$15,'Claim Details'!$I$19="Yes"),Rates!$K$25,IF(AND(AE232="A",'Claim Details'!$I$28&gt;=Rates!$J$14,'Claim Details'!$I$28&lt;=Rates!$J$15,'Claim Details'!$I$19="No"),Rates!$J$25,IF(AND(AE232="B",'Claim Details'!$I$28&gt;=Rates!$D$14,'Claim Details'!$I$28&lt;=Rates!$D$15,'Claim Details'!$I$19="Yes"),Rates!$E$26,IF(AND(AE232="B",'Claim Details'!$I$28&gt;=Rates!$D$14,'Claim Details'!$I$28&lt;=Rates!$D$15,'Claim Details'!$I$19="No"),Rates!$D$26,IF(AND(AE232="B",'Claim Details'!$I$28&gt;=Rates!$F$14,'Claim Details'!$I$28&lt;=Rates!$F$15,'Claim Details'!$I$19="Yes"),Rates!$G$26,IF(AND(AE232="B",'Claim Details'!$I$28&gt;=Rates!$F$14,'Claim Details'!$I$28&lt;=Rates!$F$15,'Claim Details'!$I$19="No"),Rates!$F$26,IF(AND(AE232="B",'Claim Details'!$I$28&gt;=Rates!$H$14,'Claim Details'!$I$28&lt;=Rates!$H$15,'Claim Details'!$I$19="Yes"),Rates!$I$26,IF(AND(AE232="B",'Claim Details'!$I$28&gt;=Rates!$H$14,'Claim Details'!$I$28&lt;=Rates!$H$15,'Claim Details'!$I$19="No"),Rates!$H$26,IF(AND(AE232="B",'Claim Details'!$I$28&gt;=Rates!$J$14,'Claim Details'!$I$28&lt;=Rates!$J$15,'Claim Details'!$I$19="Yes"),Rates!$K$26,IF(AND(AE232="B",'Claim Details'!$I$28&gt;=Rates!$J$14,'Claim Details'!$I$28&lt;=Rates!$J$15,'Claim Details'!$I$19="No"),Rates!$J$26,IF(AND(AE232="C",'Claim Details'!$I$28&gt;=Rates!$D$14,'Claim Details'!$I$28&lt;=Rates!$D$15,'Claim Details'!$I$19="Yes"),Rates!$E$27,IF(AND(AE232="C",'Claim Details'!$I$28&gt;=Rates!$D$14,'Claim Details'!$I$28&lt;=Rates!$D$15,'Claim Details'!$I$19="No"),Rates!$D$27,IF(AND(AE232="C",'Claim Details'!$I$28&gt;=Rates!$F$14,'Claim Details'!$I$28&lt;=Rates!$F$15,'Claim Details'!$I$19="Yes"),Rates!$G$27,IF(AND(AE232="C",'Claim Details'!$I$28&gt;=Rates!$F$14,'Claim Details'!$I$28&lt;=Rates!$F$15,'Claim Details'!$I$19="No"),Rates!$F$27,IF(AND(AE232="C",'Claim Details'!$I$28&gt;=Rates!$H$14,'Claim Details'!$I$28&lt;=Rates!$H$15,'Claim Details'!$I$19="Yes"),Rates!$I$27,IF(AND(AE232="C",'Claim Details'!$I$28&gt;=Rates!$H$14,'Claim Details'!$I$28&lt;=Rates!$H$15,'Claim Details'!$I$19="No"),Rates!$H$27,IF(AND(AE232="C",'Claim Details'!$I$28&gt;=Rates!$J$14,'Claim Details'!$I$28&lt;=Rates!$J$15,'Claim Details'!$I$19="Yes"),Rates!$K$27,IF(AND(AE232="C",'Claim Details'!$I$28&gt;=Rates!$J$14,'Claim Details'!$I$28&lt;=Rates!$J$15,'Claim Details'!$I$19="No"),Rates!$J$27,"£0.00"))))))))))))))))))))))))</f>
        <v>£0.00</v>
      </c>
      <c r="BF232" s="189" t="str">
        <f>IF(AND(AE232="A",'Claim Details'!$I$28&gt;=Rates!$D$14,'Claim Details'!$I$28&lt;=Rates!$D$15,'Claim Details'!$I$19="Yes"),Rates!$E$20,IF(AND(AE232="A",'Claim Details'!$I$28&gt;=Rates!$D$14,'Claim Details'!$I$28&lt;=Rates!$D$15,'Claim Details'!$I$19="No"),Rates!$D$20,IF(AND(AE232="A",'Claim Details'!$I$28&gt;=Rates!$F$14,'Claim Details'!$I$28&lt;=Rates!$F$15,'Claim Details'!$I$19="Yes"),Rates!$G$20,IF(AND(AE232="A",'Claim Details'!$I$28&gt;=Rates!$F$14,'Claim Details'!$I$28&lt;=Rates!$F$15,'Claim Details'!$I$19="No"),Rates!$F$20,IF(AND(AE232="A",'Claim Details'!$I$28&gt;=Rates!$H$14,'Claim Details'!$I$28&lt;=Rates!$H$15,'Claim Details'!$I$19="Yes"),Rates!$I$20,IF(AND(AE232="A",'Claim Details'!$I$28&gt;=Rates!$H$14,'Claim Details'!$I$28&lt;=Rates!$H$15,'Claim Details'!$I$19="No"),Rates!$H$20,IF(AND(AE232="A",'Claim Details'!$I$28&gt;=Rates!$J$14,'Claim Details'!$I$28&lt;=Rates!$J$15,'Claim Details'!$I$19="Yes"),Rates!$K$20,IF(AND(AE232="A",'Claim Details'!$I$28&gt;=Rates!$J$14,'Claim Details'!$I$28&lt;=Rates!$J$15,'Claim Details'!$I$19="No"),Rates!$J$20,IF(AND(AE232="B",'Claim Details'!$I$28&gt;=Rates!$D$14,'Claim Details'!$I$28&lt;=Rates!$D$15,'Claim Details'!$I$19="Yes"),Rates!$E$21,IF(AND(AE232="B",'Claim Details'!$I$28&gt;=Rates!$D$14,'Claim Details'!$I$28&lt;=Rates!$D$15,'Claim Details'!$I$19="No"),Rates!$D$21,IF(AND(AE232="B",'Claim Details'!$I$28&gt;=Rates!$F$14,'Claim Details'!$I$28&lt;=Rates!$F$15,'Claim Details'!$I$19="Yes"),Rates!$G$21,IF(AND(AE232="B",'Claim Details'!$I$28&gt;=Rates!$F$14,'Claim Details'!$I$28&lt;=Rates!$F$15,'Claim Details'!$I$19="No"),Rates!$F$21,IF(AND(AE232="B",'Claim Details'!$I$28&gt;=Rates!$H$14,'Claim Details'!$I$28&lt;=Rates!$H$15,'Claim Details'!$I$19="Yes"),Rates!$I$21,IF(AND(AE232="B",'Claim Details'!$I$28&gt;=Rates!$H$14,'Claim Details'!$I$28&lt;=Rates!$H$15,'Claim Details'!$I$19="No"),Rates!$H$21,IF(AND(AE232="B",'Claim Details'!$I$28&gt;=Rates!$J$14,'Claim Details'!$I$28&lt;=Rates!$J$15,'Claim Details'!$I$19="Yes"),Rates!$K$21,IF(AND(AE232="B",'Claim Details'!$I$28&gt;=Rates!$J$14,'Claim Details'!$I$28&lt;=Rates!$J$15,'Claim Details'!$I$19="No"),Rates!$J$21,"£0.00"))))))))))))))))</f>
        <v>£0.00</v>
      </c>
      <c r="BG232" s="189" t="str">
        <f>IF(AND(AE232="A",'Claim Details'!$I$28&gt;=Rates!$D$14,'Claim Details'!$I$28&lt;=Rates!$D$15,'Claim Details'!$I$19="Yes"),Rates!$E$22,IF(AND(AE232="A",'Claim Details'!$I$28&gt;=Rates!$D$14,'Claim Details'!$I$28&lt;=Rates!$D$15,'Claim Details'!$I$19="No"),Rates!$D$22,IF(AND(AE232="A",'Claim Details'!$I$28&gt;=Rates!$F$14,'Claim Details'!$I$28&lt;=Rates!$F$15,'Claim Details'!$I$19="Yes"),Rates!$G$22,IF(AND(AE232="A",'Claim Details'!$I$28&gt;=Rates!$F$14,'Claim Details'!$I$28&lt;=Rates!$F$15,'Claim Details'!$I$19="No"),Rates!$F$22,IF(AND(AE232="A",'Claim Details'!$I$28&gt;=Rates!$H$14,'Claim Details'!$I$28&lt;=Rates!$H$15,'Claim Details'!$I$19="Yes"),Rates!$I$22,IF(AND(AE232="A",'Claim Details'!$I$28&gt;=Rates!$H$14,'Claim Details'!$I$28&lt;=Rates!$H$15,'Claim Details'!$I$19="No"),Rates!$H$22,IF(AND(AE232="A",'Claim Details'!$I$28&gt;=Rates!$J$14,'Claim Details'!$I$28&lt;=Rates!$J$15,'Claim Details'!$I$19="Yes"),Rates!$K$22,IF(AND(AE232="A",'Claim Details'!$I$28&gt;=Rates!$J$14,'Claim Details'!$I$28&lt;=Rates!$J$15,'Claim Details'!$I$19="No"),Rates!$J$22,IF(AND(AE232="B",'Claim Details'!$I$28&gt;=Rates!$D$14,'Claim Details'!$I$28&lt;=Rates!$D$15,'Claim Details'!$I$19="Yes"),Rates!$E$23,IF(AND(AE232="B",'Claim Details'!$I$28&gt;=Rates!$D$14,'Claim Details'!$I$28&lt;=Rates!$D$15,'Claim Details'!$I$19="No"),Rates!$D$23,IF(AND(AE232="B",'Claim Details'!$I$28&gt;=Rates!$F$14,'Claim Details'!$I$28&lt;=Rates!$F$15,'Claim Details'!$I$19="Yes"),Rates!$G$23,IF(AND(AE232="B",'Claim Details'!$I$28&gt;=Rates!$F$14,'Claim Details'!$I$28&lt;=Rates!$F$15,'Claim Details'!$I$19="No"),Rates!$F$23,IF(AND(AE232="B",'Claim Details'!$I$28&gt;=Rates!$H$14,'Claim Details'!$I$28&lt;=Rates!$H$15,'Claim Details'!$I$19="Yes"),Rates!$I$23,IF(AND(AE232="B",'Claim Details'!$I$28&gt;=Rates!$H$14,'Claim Details'!$I$28&lt;=Rates!$H$15,'Claim Details'!$I$19="No"),Rates!$H$23,IF(AND(AE232="B",'Claim Details'!$I$28&gt;=Rates!$J$14,'Claim Details'!$I$28&lt;=Rates!$J$15,'Claim Details'!$I$19="Yes"),Rates!$K$23,IF(AND(AE232="B",'Claim Details'!$I$28&gt;=Rates!$J$14,'Claim Details'!$I$28&lt;=Rates!$J$15,'Claim Details'!$I$19="No"),Rates!$J$23,IF(AND(AE232="C",'Claim Details'!$I$28&gt;=Rates!$D$14,'Claim Details'!$I$28&lt;=Rates!$D$15,'Claim Details'!$I$19="Yes"),Rates!$E$24,IF(AND(AE232="C",'Claim Details'!$I$28&gt;=Rates!$D$14,'Claim Details'!$I$28&lt;=Rates!$D$15,'Claim Details'!$I$19="No"),Rates!$D$24,IF(AND(AE232="C",'Claim Details'!$I$28&gt;=Rates!$F$14,'Claim Details'!$I$28&lt;=Rates!$F$15,'Claim Details'!$I$19="Yes"),Rates!$G$24,IF(AND(AE232="C",'Claim Details'!$I$28&gt;=Rates!$F$14,'Claim Details'!$I$28&lt;=Rates!$F$15,'Claim Details'!$I$19="No"),Rates!$F$24,IF(AND(AE232="C",'Claim Details'!$I$28&gt;=Rates!$H$14,'Claim Details'!$I$28&lt;=Rates!$H$15,'Claim Details'!$I$19="Yes"),Rates!$I$24,IF(AND(AE232="C",'Claim Details'!$I$28&gt;=Rates!$H$14,'Claim Details'!$I$28&lt;=Rates!$H$15,'Claim Details'!$I$19="No"),Rates!$H$24,IF(AND(AE232="C",'Claim Details'!$I$28&gt;=Rates!$J$14,'Claim Details'!$I$28&lt;=Rates!$J$15,'Claim Details'!$I$19="Yes"),Rates!$K$24,IF(AND(AE232="C",'Claim Details'!$I$28&gt;=Rates!$J$14,'Claim Details'!$I$28&lt;=Rates!$J$15,'Claim Details'!$I$19="No"),Rates!$J$24,"£0.00"))))))))))))))))))))))))</f>
        <v>£0.00</v>
      </c>
      <c r="BH232" s="189" t="str">
        <f t="shared" si="58"/>
        <v>£0.00</v>
      </c>
      <c r="BI232" s="189">
        <f t="shared" si="59"/>
        <v>0</v>
      </c>
      <c r="BO232" s="202" t="str">
        <f>IF(H232="","£0.00",IF(AP232="4","£0.00",IF(AP232="5","£0.00",IF(AP232="1","£0.00",((AQ232*H232)*'Claim Details'!$F$111)/100))))</f>
        <v>£0.00</v>
      </c>
      <c r="BP232" s="202" t="str">
        <f>IF(T232="","£0.00",IF(AP232="4","£0.00",IF(AP232="5","£0.00",IF(AP232="1","£0.00",((AR232*T232)*'Claim Details'!$N$111)/100))))</f>
        <v>£0.00</v>
      </c>
      <c r="BQ232" s="202" t="str">
        <f>IF(AI232="","£0.00",IF(AP232="4","£0.00",IF(AP232="5","£0.00",IF(AP232="1","£0.00",((BI232*AI232)*'Claim Details'!$W$111)/100))))</f>
        <v>£0.00</v>
      </c>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row>
    <row r="233" spans="1:97" ht="15">
      <c r="A233" s="145"/>
      <c r="B233" s="91"/>
      <c r="C233" s="96"/>
      <c r="D233" s="97"/>
      <c r="E233" s="98"/>
      <c r="F233" s="89"/>
      <c r="G233" s="99"/>
      <c r="H233" s="100"/>
      <c r="I233" s="221" t="str">
        <f t="shared" si="49"/>
        <v>£0.00</v>
      </c>
      <c r="J233" s="101"/>
      <c r="K233" s="100"/>
      <c r="L233" s="221" t="str">
        <f t="shared" si="50"/>
        <v>£0.00</v>
      </c>
      <c r="M233" s="101"/>
      <c r="N233" s="102"/>
      <c r="O233" s="145"/>
      <c r="P233" s="77"/>
      <c r="Q233" s="87"/>
      <c r="R233" s="87"/>
      <c r="S233" s="87"/>
      <c r="T233" s="149" t="str">
        <f t="shared" si="51"/>
        <v/>
      </c>
      <c r="U233" s="87" t="str">
        <f t="shared" si="60"/>
        <v/>
      </c>
      <c r="V233" s="87"/>
      <c r="W233" s="53" t="str">
        <f t="shared" si="52"/>
        <v>£0.00</v>
      </c>
      <c r="X233" s="53"/>
      <c r="Y233" s="87"/>
      <c r="Z233" s="78"/>
      <c r="AA233" s="79"/>
      <c r="AB233" s="160"/>
      <c r="AC233" s="98"/>
      <c r="AD233" s="225"/>
      <c r="AE233" s="235" t="str">
        <f t="shared" si="53"/>
        <v/>
      </c>
      <c r="AF233" s="87" t="str">
        <f t="shared" si="54"/>
        <v/>
      </c>
      <c r="AG233" s="53"/>
      <c r="AH233" s="224"/>
      <c r="AI233" s="226" t="str">
        <f t="shared" si="46"/>
        <v/>
      </c>
      <c r="AJ233" s="236" t="str">
        <f t="shared" si="55"/>
        <v>£0.00</v>
      </c>
      <c r="AK233" s="31"/>
      <c r="AL233" s="1"/>
      <c r="AM233" s="1"/>
      <c r="AN233" s="1"/>
      <c r="AO233" s="1"/>
      <c r="AP233" s="1" t="str">
        <f t="shared" si="47"/>
        <v/>
      </c>
      <c r="AQ233" s="27">
        <f t="shared" si="48"/>
        <v>0</v>
      </c>
      <c r="AR233" s="189">
        <f t="shared" si="56"/>
        <v>0</v>
      </c>
      <c r="AS233" s="190" t="str">
        <f>IF(AND(C233="A",'Claim Details'!$E$28&gt;=Rates!$D$14,'Claim Details'!$E$28&lt;=Rates!$D$15,'Claim Details'!$E$19="Yes"),Rates!$E$17,IF(AND(C233="A",'Claim Details'!$E$28&gt;=Rates!$D$14,'Claim Details'!$E$28&lt;=Rates!$D$15,'Claim Details'!$E$19="No"),Rates!$D$17,IF(AND(C233="A",'Claim Details'!$E$28&gt;=Rates!$F$14,'Claim Details'!$E$28&lt;=Rates!$F$15,'Claim Details'!$E$19="Yes"),Rates!$G$17,IF(AND(C233="A",'Claim Details'!$E$28&gt;=Rates!$F$14,'Claim Details'!$E$28&lt;=Rates!$F$15,'Claim Details'!$E$19="No"),Rates!$F$17,IF(AND(C233="A",'Claim Details'!$E$28&gt;=Rates!$H$14,'Claim Details'!$E$28&lt;=Rates!$H$15,'Claim Details'!$E$19="Yes"),Rates!$I$17,IF(AND(C233="A",'Claim Details'!$E$28&gt;=Rates!$H$14,'Claim Details'!$E$28&lt;=Rates!$H$15,'Claim Details'!$E$19="No"),Rates!$H$17,IF(AND(C233="A",'Claim Details'!$E$28&gt;=Rates!$J$14,'Claim Details'!$E$28&lt;=Rates!$J$15,'Claim Details'!$E$19="Yes"),Rates!$K$17,IF(AND(C233="A",'Claim Details'!$E$28&gt;=Rates!$J$14,'Claim Details'!$E$28&lt;=Rates!$J$15,'Claim Details'!$E$19="No"),Rates!$J$17,IF(AND(C233="B",'Claim Details'!$E$28&gt;=Rates!$D$14,'Claim Details'!$E$28&lt;=Rates!$D$15,'Claim Details'!$E$19="Yes"),Rates!$E$18,IF(AND(C233="B",'Claim Details'!$E$28&gt;=Rates!$D$14,'Claim Details'!$E$28&lt;=Rates!$D$15,'Claim Details'!$E$19="No"),Rates!$D$18,IF(AND(C233="B",'Claim Details'!$E$28&gt;=Rates!$F$14,'Claim Details'!$E$28&lt;=Rates!$F$15,'Claim Details'!$E$19="Yes"),Rates!$G$18,IF(AND(C233="B",'Claim Details'!$E$28&gt;=Rates!$F$14,'Claim Details'!$E$28&lt;=Rates!$F$15,'Claim Details'!$E$19="No"),Rates!$F$18,IF(AND(C233="B",'Claim Details'!$E$28&gt;=Rates!$H$14,'Claim Details'!$E$28&lt;=Rates!$H$15,'Claim Details'!$E$19="Yes"),Rates!$I$18,IF(AND(C233="B",'Claim Details'!$E$28&gt;=Rates!$H$14,'Claim Details'!$E$28&lt;=Rates!$H$15,'Claim Details'!$E$19="No"),Rates!$H$18,IF(AND(C233="B",'Claim Details'!$E$28&gt;=Rates!$J$14,'Claim Details'!$E$28&lt;=Rates!$J$15,'Claim Details'!$E$19="Yes"),Rates!$K$18,IF(AND(C233="B",'Claim Details'!$E$28&gt;=Rates!$J$14,'Claim Details'!$E$28&lt;=Rates!$J$15,'Claim Details'!$E$19="No"),Rates!$J$18,IF(AND(C233="C",'Claim Details'!$E$28&gt;=Rates!$D$14,'Claim Details'!$E$28&lt;=Rates!$D$15,'Claim Details'!$E$19="Yes"),Rates!$E$19,IF(AND(C233="C",'Claim Details'!$E$28&gt;=Rates!$D$14,'Claim Details'!$E$28&lt;=Rates!$D$15,'Claim Details'!$E$19="No"),Rates!$D$19,IF(AND(C233="C",'Claim Details'!$E$28&gt;=Rates!$F$14,'Claim Details'!$E$28&lt;=Rates!$F$15,'Claim Details'!$E$19="Yes"),Rates!$G$19,IF(AND(C233="C",'Claim Details'!$E$28&gt;=Rates!$F$14,'Claim Details'!$E$28&lt;=Rates!$F$15,'Claim Details'!$E$19="No"),Rates!$F$19,IF(AND(C233="C",'Claim Details'!$E$28&gt;=Rates!$H$14,'Claim Details'!$E$28&lt;=Rates!$H$15,'Claim Details'!$E$19="Yes"),Rates!$I$19,IF(AND(C233="C",'Claim Details'!$E$28&gt;=Rates!$H$14,'Claim Details'!$E$28&lt;=Rates!$H$15,'Claim Details'!$E$19="No"),Rates!$H$19,IF(AND(C233="C",'Claim Details'!$E$28&gt;=Rates!$J$14,'Claim Details'!$E$28&lt;=Rates!$J$15,'Claim Details'!$E$19="Yes"),Rates!$K$19,IF(AND(C233="C",'Claim Details'!$E$28&gt;=Rates!$J$14,'Claim Details'!$E$28&lt;=Rates!$J$15,'Claim Details'!$E$19="No"),Rates!$J$19,"£0.00"))))))))))))))))))))))))</f>
        <v>£0.00</v>
      </c>
      <c r="AT233" s="189" t="str">
        <f>IF(AND(C233="A",'Claim Details'!$E$28&gt;=Rates!$D$14,'Claim Details'!$E$28&lt;=Rates!$D$15,'Claim Details'!$E$19="Yes"),Rates!$E$25,IF(AND(C233="A",'Claim Details'!$E$28&gt;=Rates!$D$14,'Claim Details'!$E$28&lt;=Rates!$D$15,'Claim Details'!$E$19="No"),Rates!$D$25,IF(AND(C233="A",'Claim Details'!$E$28&gt;=Rates!$F$14,'Claim Details'!$E$28&lt;=Rates!$F$15,'Claim Details'!$E$19="Yes"),Rates!$G$25,IF(AND(C233="A",'Claim Details'!$E$28&gt;=Rates!$F$14,'Claim Details'!$E$28&lt;=Rates!$F$15,'Claim Details'!$E$19="No"),Rates!$F$25,IF(AND(C233="A",'Claim Details'!$E$28&gt;=Rates!$H$14,'Claim Details'!$E$28&lt;=Rates!$H$15,'Claim Details'!$E$19="Yes"),Rates!$I$25,IF(AND(C233="A",'Claim Details'!$E$28&gt;=Rates!$H$14,'Claim Details'!$E$28&lt;=Rates!$H$15,'Claim Details'!$E$19="No"),Rates!$H$25,IF(AND(C233="A",'Claim Details'!$E$28&gt;=Rates!$J$14,'Claim Details'!$E$28&lt;=Rates!$J$15,'Claim Details'!$E$19="Yes"),Rates!$K$25,IF(AND(C233="A",'Claim Details'!$E$28&gt;=Rates!$J$14,'Claim Details'!$E$28&lt;=Rates!$J$15,'Claim Details'!$E$19="No"),Rates!$J$25,IF(AND(C233="B",'Claim Details'!$E$28&gt;=Rates!$D$14,'Claim Details'!$E$28&lt;=Rates!$D$15,'Claim Details'!$E$19="Yes"),Rates!$E$26,IF(AND(C233="B",'Claim Details'!$E$28&gt;=Rates!$D$14,'Claim Details'!$E$28&lt;=Rates!$D$15,'Claim Details'!$E$19="No"),Rates!$D$26,IF(AND(C233="B",'Claim Details'!$E$28&gt;=Rates!$F$14,'Claim Details'!$E$28&lt;=Rates!$F$15,'Claim Details'!$E$19="Yes"),Rates!$G$26,IF(AND(C233="B",'Claim Details'!$E$28&gt;=Rates!$F$14,'Claim Details'!$E$28&lt;=Rates!$F$15,'Claim Details'!$E$19="No"),Rates!$F$26,IF(AND(C233="B",'Claim Details'!$E$28&gt;=Rates!$H$14,'Claim Details'!$E$28&lt;=Rates!$H$15,'Claim Details'!$E$19="Yes"),Rates!$I$26,IF(AND(C233="B",'Claim Details'!$E$28&gt;=Rates!$H$14,'Claim Details'!$E$28&lt;=Rates!$H$15,'Claim Details'!$E$19="No"),Rates!$H$26,IF(AND(C233="B",'Claim Details'!$E$28&gt;=Rates!$J$14,'Claim Details'!$E$28&lt;=Rates!$J$15,'Claim Details'!$E$19="Yes"),Rates!$K$26,IF(AND(C233="B",'Claim Details'!$E$28&gt;=Rates!$J$14,'Claim Details'!$E$28&lt;=Rates!$J$15,'Claim Details'!$E$19="No"),Rates!$J$26,IF(AND(C233="C",'Claim Details'!$E$28&gt;=Rates!$D$14,'Claim Details'!$E$28&lt;=Rates!$D$15,'Claim Details'!$E$19="Yes"),Rates!$E$27,IF(AND(C233="C",'Claim Details'!$E$28&gt;=Rates!$D$14,'Claim Details'!$E$28&lt;=Rates!$D$15,'Claim Details'!$E$19="No"),Rates!$D$27,IF(AND(C233="C",'Claim Details'!$E$28&gt;=Rates!$F$14,'Claim Details'!$E$28&lt;=Rates!$F$15,'Claim Details'!$E$19="Yes"),Rates!$G$27,IF(AND(C233="C",'Claim Details'!$E$28&gt;=Rates!$F$14,'Claim Details'!$E$28&lt;=Rates!$F$15,'Claim Details'!$E$19="No"),Rates!$F$27,IF(AND(C233="C",'Claim Details'!$E$28&gt;=Rates!$H$14,'Claim Details'!$E$28&lt;=Rates!$H$15,'Claim Details'!$E$19="Yes"),Rates!$I$27,IF(AND(C233="C",'Claim Details'!$E$28&gt;=Rates!$H$14,'Claim Details'!$E$28&lt;=Rates!$H$15,'Claim Details'!$E$19="No"),Rates!$H$27,IF(AND(C233="C",'Claim Details'!$E$28&gt;=Rates!$J$14,'Claim Details'!$E$28&lt;=Rates!$J$15,'Claim Details'!$E$19="Yes"),Rates!$K$27,IF(AND(C233="C",'Claim Details'!$E$28&gt;=Rates!$J$14,'Claim Details'!$E$28&lt;=Rates!$J$15,'Claim Details'!$E$19="No"),Rates!$J$27,"£0.00"))))))))))))))))))))))))</f>
        <v>£0.00</v>
      </c>
      <c r="AU233" s="191" t="str">
        <f>IF(AND(C233="A",'Claim Details'!$E$28&gt;=Rates!$D$14,'Claim Details'!$E$28&lt;=Rates!$D$15,'Claim Details'!$E$19="Yes"),Rates!$E$20,IF(AND(C233="A",'Claim Details'!$E$28&gt;=Rates!$D$14,'Claim Details'!$E$28&lt;=Rates!$D$15,'Claim Details'!$E$19="No"),Rates!$D$20,IF(AND(C233="A",'Claim Details'!$E$28&gt;=Rates!$F$14,'Claim Details'!$E$28&lt;=Rates!$F$15,'Claim Details'!$E$19="Yes"),Rates!$G$20,IF(AND(C233="A",'Claim Details'!$E$28&gt;=Rates!$F$14,'Claim Details'!$E$28&lt;=Rates!$F$15,'Claim Details'!$E$19="No"),Rates!$F$20,IF(AND(C233="A",'Claim Details'!$E$28&gt;=Rates!$H$14,'Claim Details'!$E$28&lt;=Rates!$H$15,'Claim Details'!$E$19="Yes"),Rates!$I$20,IF(AND(C233="A",'Claim Details'!$E$28&gt;=Rates!$H$14,'Claim Details'!$E$28&lt;=Rates!$H$15,'Claim Details'!$E$19="No"),Rates!$H$20,IF(AND(C233="A",'Claim Details'!$E$28&gt;=Rates!$J$14,'Claim Details'!$E$28&lt;=Rates!$J$15,'Claim Details'!$E$19="Yes"),Rates!$K$20,IF(AND(C233="A",'Claim Details'!$E$28&gt;=Rates!$J$14,'Claim Details'!$E$28&lt;=Rates!$J$15,'Claim Details'!$E$19="No"),Rates!$J$20,IF(AND(C233="B",'Claim Details'!$E$28&gt;=Rates!$D$14,'Claim Details'!$E$28&lt;=Rates!$D$15,'Claim Details'!$E$19="Yes"),Rates!$E$21,IF(AND(C233="B",'Claim Details'!$E$28&gt;=Rates!$D$14,'Claim Details'!$E$28&lt;=Rates!$D$15,'Claim Details'!$E$19="No"),Rates!$D$21,IF(AND(C233="B",'Claim Details'!$E$28&gt;=Rates!$F$14,'Claim Details'!$E$28&lt;=Rates!$F$15,'Claim Details'!$E$19="Yes"),Rates!$G$21,IF(AND(C233="B",'Claim Details'!$E$28&gt;=Rates!$F$14,'Claim Details'!$E$28&lt;=Rates!$F$15,'Claim Details'!$E$19="No"),Rates!$F$21,IF(AND(C233="B",'Claim Details'!$E$28&gt;=Rates!$H$14,'Claim Details'!$E$28&lt;=Rates!$H$15,'Claim Details'!$E$19="Yes"),Rates!$I$21,IF(AND(C233="B",'Claim Details'!$E$28&gt;=Rates!$H$14,'Claim Details'!$E$28&lt;=Rates!$H$15,'Claim Details'!$E$19="No"),Rates!$H$21,IF(AND(C233="B",'Claim Details'!$E$28&gt;=Rates!$J$14,'Claim Details'!$E$28&lt;=Rates!$J$15,'Claim Details'!$E$19="Yes"),Rates!$K$21,IF(AND(C233="B",'Claim Details'!$E$28&gt;=Rates!$J$14,'Claim Details'!$E$28&lt;=Rates!$J$15,'Claim Details'!$E$19="No"),Rates!$J$21,"£0.00"))))))))))))))))</f>
        <v>£0.00</v>
      </c>
      <c r="AV233" s="191" t="str">
        <f>IF(AND(C233="A",'Claim Details'!$E$28&gt;=Rates!$D$14,'Claim Details'!$E$28&lt;=Rates!$D$15,'Claim Details'!$E$19="Yes"),Rates!$E$22,IF(AND(C233="A",'Claim Details'!$E$28&gt;=Rates!$D$14,'Claim Details'!$E$28&lt;=Rates!$D$15,'Claim Details'!$E$19="No"),Rates!$D$22,IF(AND(C233="A",'Claim Details'!$E$28&gt;=Rates!$F$14,'Claim Details'!$E$28&lt;=Rates!$F$15,'Claim Details'!$E$19="Yes"),Rates!$G$22,IF(AND(C233="A",'Claim Details'!$E$28&gt;=Rates!$F$14,'Claim Details'!$E$28&lt;=Rates!$F$15,'Claim Details'!$E$19="No"),Rates!$F$22,IF(AND(C233="A",'Claim Details'!$E$28&gt;=Rates!$H$14,'Claim Details'!$E$28&lt;=Rates!$H$15,'Claim Details'!$E$19="Yes"),Rates!$I$22,IF(AND(C233="A",'Claim Details'!$E$28&gt;=Rates!$H$14,'Claim Details'!$E$28&lt;=Rates!$H$15,'Claim Details'!$E$19="No"),Rates!$H$22,IF(AND(C233="A",'Claim Details'!$E$28&gt;=Rates!$J$14,'Claim Details'!$E$28&lt;=Rates!$J$15,'Claim Details'!$E$19="Yes"),Rates!$K$22,IF(AND(C233="A",'Claim Details'!$E$28&gt;=Rates!$J$14,'Claim Details'!$E$28&lt;=Rates!$J$15,'Claim Details'!$E$19="No"),Rates!$J$22,IF(AND(C233="B",'Claim Details'!$E$28&gt;=Rates!$D$14,'Claim Details'!$E$28&lt;=Rates!$D$15,'Claim Details'!$E$19="Yes"),Rates!$E$23,IF(AND(C233="B",'Claim Details'!$E$28&gt;=Rates!$D$14,'Claim Details'!$E$28&lt;=Rates!$D$15,'Claim Details'!$E$19="No"),Rates!$D$23,IF(AND(C233="B",'Claim Details'!$E$28&gt;=Rates!$F$14,'Claim Details'!$E$28&lt;=Rates!$F$15,'Claim Details'!$E$19="Yes"),Rates!$G$23,IF(AND(C233="B",'Claim Details'!$E$28&gt;=Rates!$F$14,'Claim Details'!$E$28&lt;=Rates!$F$15,'Claim Details'!$E$19="No"),Rates!$F$23,IF(AND(C233="B",'Claim Details'!$E$28&gt;=Rates!$H$14,'Claim Details'!$E$28&lt;=Rates!$H$15,'Claim Details'!$E$19="Yes"),Rates!$I$23,IF(AND(C233="B",'Claim Details'!$E$28&gt;=Rates!$H$14,'Claim Details'!$E$28&lt;=Rates!$H$15,'Claim Details'!$E$19="No"),Rates!$H$23,IF(AND(C233="B",'Claim Details'!$E$28&gt;=Rates!$J$14,'Claim Details'!$E$28&lt;=Rates!$J$15,'Claim Details'!$E$19="Yes"),Rates!$K$23,IF(AND(C233="B",'Claim Details'!$E$28&gt;=Rates!$J$14,'Claim Details'!$E$28&lt;=Rates!$J$15,'Claim Details'!$E$19="No"),Rates!$J$23,IF(AND(C233="C",'Claim Details'!$E$28&gt;=Rates!$D$14,'Claim Details'!$E$28&lt;=Rates!$D$15,'Claim Details'!$E$19="Yes"),Rates!$E$24,IF(AND(C233="C",'Claim Details'!$E$28&gt;=Rates!$D$14,'Claim Details'!$E$28&lt;=Rates!$D$15,'Claim Details'!$E$19="No"),Rates!$D$24,IF(AND(C233="C",'Claim Details'!$E$28&gt;=Rates!$F$14,'Claim Details'!$E$28&lt;=Rates!$F$15,'Claim Details'!$E$19="Yes"),Rates!$G$24,IF(AND(C233="C",'Claim Details'!$E$28&gt;=Rates!$F$14,'Claim Details'!$E$28&lt;=Rates!$F$15,'Claim Details'!$E$19="No"),Rates!$F$24,IF(AND(C233="C",'Claim Details'!$E$28&gt;=Rates!$H$14,'Claim Details'!$E$28&lt;=Rates!$H$15,'Claim Details'!$E$19="Yes"),Rates!$I$24,IF(AND(C233="C",'Claim Details'!$E$28&gt;=Rates!$H$14,'Claim Details'!$E$28&lt;=Rates!$H$15,'Claim Details'!$E$19="No"),Rates!$H$24,IF(AND(C233="C",'Claim Details'!$E$28&gt;=Rates!$J$14,'Claim Details'!$E$28&lt;=Rates!$J$15,'Claim Details'!$E$19="Yes"),Rates!$K$24,IF(AND(C233="C",'Claim Details'!$E$28&gt;=Rates!$J$14,'Claim Details'!$E$28&lt;=Rates!$J$15,'Claim Details'!$E$19="No"),Rates!$J$24,"£0.00"))))))))))))))))))))))))</f>
        <v>£0.00</v>
      </c>
      <c r="AW233" s="1"/>
      <c r="AX233" s="189" t="str">
        <f>IF(AND(U233="A",'Claim Details'!$I$28&gt;=Rates!$D$14,'Claim Details'!$I$28&lt;=Rates!$D$15,'Claim Details'!$I$19="Yes"),Rates!$J$17,IF(AND(U233="A",'Claim Details'!$I$28&gt;=Rates!$D$14,'Claim Details'!$I$28&lt;=Rates!$D$15,'Claim Details'!$I$19="No"),Rates!$D$17,IF(AND(U233="A",'Claim Details'!$I$28&gt;=Rates!$F$14,'Claim Details'!$I$28&lt;=Rates!$F$15,'Claim Details'!$I$19="Yes"),Rates!$G$17,IF(AND(U233="A",'Claim Details'!$I$28&gt;=Rates!$F$14,'Claim Details'!$I$28&lt;=Rates!$F$15,'Claim Details'!$I$19="No"),Rates!$F$17,IF(AND(U233="A",'Claim Details'!$I$28&gt;=Rates!$H$14,'Claim Details'!$I$28&lt;=Rates!$H$15,'Claim Details'!$I$19="Yes"),Rates!$I$17,IF(AND(U233="A",'Claim Details'!$I$28&gt;=Rates!$H$14,'Claim Details'!$I$28&lt;=Rates!$H$15,'Claim Details'!$I$19="No"),Rates!$H$17,IF(AND(U233="A",'Claim Details'!$I$28&gt;=Rates!$J$14,'Claim Details'!$I$28&lt;=Rates!$J$15,'Claim Details'!$I$19="Yes"),Rates!$K$17,IF(AND(U233="A",'Claim Details'!$I$28&gt;=Rates!$J$14,'Claim Details'!$I$28&lt;=Rates!$J$15,'Claim Details'!$I$19="No"),Rates!$J$17,IF(AND(U233="B",'Claim Details'!$I$28&gt;=Rates!$D$14,'Claim Details'!$I$28&lt;=Rates!$D$15,'Claim Details'!$I$19="Yes"),Rates!$E$18,IF(AND(U233="B",'Claim Details'!$I$28&gt;=Rates!$D$14,'Claim Details'!$I$28&lt;=Rates!$D$15,'Claim Details'!$I$19="No"),Rates!$D$18,IF(AND(U233="B",'Claim Details'!$I$28&gt;=Rates!$F$14,'Claim Details'!$I$28&lt;=Rates!$F$15,'Claim Details'!$I$19="Yes"),Rates!$G$18,IF(AND(U233="B",'Claim Details'!$I$28&gt;=Rates!$F$14,'Claim Details'!$I$28&lt;=Rates!$F$15,'Claim Details'!$I$19="No"),Rates!$F$18,IF(AND(U233="B",'Claim Details'!$I$28&gt;=Rates!$H$14,'Claim Details'!$I$28&lt;=Rates!$H$15,'Claim Details'!$I$19="Yes"),Rates!$I$18,IF(AND(U233="B",'Claim Details'!$I$28&gt;=Rates!$H$14,'Claim Details'!$I$28&lt;=Rates!$H$15,'Claim Details'!$I$19="No"),Rates!$H$18,IF(AND(U233="B",'Claim Details'!$I$28&gt;=Rates!$J$14,'Claim Details'!$I$28&lt;=Rates!$J$15,'Claim Details'!$I$19="Yes"),Rates!$K$18,IF(AND(U233="B",'Claim Details'!$I$28&gt;=Rates!$J$14,'Claim Details'!$I$28&lt;=Rates!$J$15,'Claim Details'!$I$19="No"),Rates!$J$18,IF(AND(U233="C",'Claim Details'!$I$28&gt;=Rates!$D$14,'Claim Details'!$I$28&lt;=Rates!$D$15,'Claim Details'!$I$19="Yes"),Rates!$E$19,IF(AND(U233="C",'Claim Details'!$I$28&gt;=Rates!$D$14,'Claim Details'!$I$28&lt;=Rates!$D$15,'Claim Details'!$I$19="No"),Rates!$D$19,IF(AND(U233="C",'Claim Details'!$I$28&gt;=Rates!$F$14,'Claim Details'!$I$28&lt;=Rates!$F$15,'Claim Details'!$I$19="Yes"),Rates!$G$19,IF(AND(U233="C",'Claim Details'!$I$28&gt;=Rates!$F$14,'Claim Details'!$I$28&lt;=Rates!$F$15,'Claim Details'!$I$19="No"),Rates!$F$19,IF(AND(U233="C",'Claim Details'!$I$28&gt;=Rates!$H$14,'Claim Details'!$I$28&lt;=Rates!$H$15,'Claim Details'!$I$19="Yes"),Rates!$I$19,IF(AND(U233="C",'Claim Details'!$I$28&gt;=Rates!$H$14,'Claim Details'!$I$28&lt;=Rates!$H$15,'Claim Details'!$I$19="No"),Rates!$H$19,IF(AND(U233="C",'Claim Details'!$I$28&gt;=Rates!$J$14,'Claim Details'!$I$28&lt;=Rates!$J$15,'Claim Details'!$I$19="Yes"),Rates!$K$19,IF(AND(U233="C",'Claim Details'!$I$28&gt;=Rates!$J$14,'Claim Details'!$I$28&lt;=Rates!$J$15,'Claim Details'!$I$19="No"),Rates!$J$19,"£0.00"))))))))))))))))))))))))</f>
        <v>£0.00</v>
      </c>
      <c r="AY233" s="189" t="str">
        <f>IF(AND(C233="A",'Claim Details'!$I$28&gt;=Rates!$D$14,'Claim Details'!$I$28&lt;=Rates!$D$15,'Claim Details'!$I$19="Yes"),Rates!$J$25,IF(AND(C233="A",'Claim Details'!$I$28&gt;=Rates!$D$14,'Claim Details'!$I$28&lt;=Rates!$D$15,'Claim Details'!$I$19="No"),Rates!$D$25,IF(AND(C233="A",'Claim Details'!$I$28&gt;=Rates!$F$14,'Claim Details'!$I$28&lt;=Rates!$F$15,'Claim Details'!$I$19="Yes"),Rates!$G$25,IF(AND(C233="A",'Claim Details'!$I$28&gt;=Rates!$F$14,'Claim Details'!$I$28&lt;=Rates!$F$15,'Claim Details'!$I$19="No"),Rates!$F$25,IF(AND(C233="A",'Claim Details'!$I$28&gt;=Rates!$H$14,'Claim Details'!$I$28&lt;=Rates!$H$15,'Claim Details'!$I$19="Yes"),Rates!$I$25,IF(AND(C233="A",'Claim Details'!$I$28&gt;=Rates!$H$14,'Claim Details'!$I$28&lt;=Rates!$H$15,'Claim Details'!$I$19="No"),Rates!$H$25,IF(AND(C233="A",'Claim Details'!$I$28&gt;=Rates!$J$14,'Claim Details'!$I$28&lt;=Rates!$J$15,'Claim Details'!$I$19="Yes"),Rates!$K$25,IF(AND(C233="A",'Claim Details'!$I$28&gt;=Rates!$J$14,'Claim Details'!$I$28&lt;=Rates!$J$15,'Claim Details'!$I$19="No"),Rates!$J$25,IF(AND(C233="B",'Claim Details'!$I$28&gt;=Rates!$D$14,'Claim Details'!$I$28&lt;=Rates!$D$15,'Claim Details'!$I$19="Yes"),Rates!$E$26,IF(AND(C233="B",'Claim Details'!$I$28&gt;=Rates!$D$14,'Claim Details'!$I$28&lt;=Rates!$D$15,'Claim Details'!$I$19="No"),Rates!$D$26,IF(AND(C233="B",'Claim Details'!$I$28&gt;=Rates!$F$14,'Claim Details'!$I$28&lt;=Rates!$F$15,'Claim Details'!$I$19="Yes"),Rates!$G$26,IF(AND(C233="B",'Claim Details'!$I$28&gt;=Rates!$F$14,'Claim Details'!$I$28&lt;=Rates!$F$15,'Claim Details'!$I$19="No"),Rates!$F$26,IF(AND(C233="B",'Claim Details'!$I$28&gt;=Rates!$H$14,'Claim Details'!$I$28&lt;=Rates!$H$15,'Claim Details'!$I$19="Yes"),Rates!$I$26,IF(AND(C233="B",'Claim Details'!$I$28&gt;=Rates!$H$14,'Claim Details'!$I$28&lt;=Rates!$H$15,'Claim Details'!$I$19="No"),Rates!$H$26,IF(AND(C233="B",'Claim Details'!$I$28&gt;=Rates!$J$14,'Claim Details'!$I$28&lt;=Rates!$J$15,'Claim Details'!$I$19="Yes"),Rates!$K$26,IF(AND(C233="B",'Claim Details'!$I$28&gt;=Rates!$J$14,'Claim Details'!$I$28&lt;=Rates!$J$15,'Claim Details'!$I$19="No"),Rates!$J$26,IF(AND(C233="C",'Claim Details'!$I$28&gt;=Rates!$D$14,'Claim Details'!$I$28&lt;=Rates!$D$15,'Claim Details'!$I$19="Yes"),Rates!$E$27,IF(AND(C233="C",'Claim Details'!$I$28&gt;=Rates!$D$14,'Claim Details'!$I$28&lt;=Rates!$D$15,'Claim Details'!$I$19="No"),Rates!$D$27,IF(AND(C233="C",'Claim Details'!$I$28&gt;=Rates!$F$14,'Claim Details'!$I$28&lt;=Rates!$F$15,'Claim Details'!$I$19="Yes"),Rates!$G$27,IF(AND(C233="C",'Claim Details'!$I$28&gt;=Rates!$F$14,'Claim Details'!$I$28&lt;=Rates!$F$15,'Claim Details'!$I$19="No"),Rates!$F$27,IF(AND(C233="C",'Claim Details'!$I$28&gt;=Rates!$H$14,'Claim Details'!$I$28&lt;=Rates!$H$15,'Claim Details'!$I$19="Yes"),Rates!$I$27,IF(AND(C233="C",'Claim Details'!$I$28&gt;=Rates!$H$14,'Claim Details'!$I$28&lt;=Rates!$H$15,'Claim Details'!$I$19="No"),Rates!$H$27,IF(AND(C233="C",'Claim Details'!$I$28&gt;=Rates!$J$14,'Claim Details'!$I$28&lt;=Rates!$J$15,'Claim Details'!$I$19="Yes"),Rates!$K$27,IF(AND(C233="C",'Claim Details'!$I$28&gt;=Rates!$J$14,'Claim Details'!$I$28&lt;=Rates!$J$15,'Claim Details'!$I$19="No"),Rates!$J$27,"£0.00"))))))))))))))))))))))))</f>
        <v>£0.00</v>
      </c>
      <c r="AZ233" s="189" t="str">
        <f>IF(AND(C233="A",'Claim Details'!$I$28&gt;=Rates!$D$14,'Claim Details'!$I$28&lt;=Rates!$D$15,'Claim Details'!$I$19="Yes"),Rates!$E$20,IF(AND(C233="A",'Claim Details'!$I$28&gt;=Rates!$D$14,'Claim Details'!$I$28&lt;=Rates!$D$15,'Claim Details'!$I$19="No"),Rates!$D$20,IF(AND(C233="A",'Claim Details'!$I$28&gt;=Rates!$F$14,'Claim Details'!$I$28&lt;=Rates!$F$15,'Claim Details'!$I$19="Yes"),Rates!$G$20,IF(AND(C233="A",'Claim Details'!$I$28&gt;=Rates!$F$14,'Claim Details'!$I$28&lt;=Rates!$F$15,'Claim Details'!$I$19="No"),Rates!$F$20,IF(AND(C233="A",'Claim Details'!$I$28&gt;=Rates!$H$14,'Claim Details'!$I$28&lt;=Rates!$H$15,'Claim Details'!$I$19="Yes"),Rates!$I$20,IF(AND(C233="A",'Claim Details'!$I$28&gt;=Rates!$H$14,'Claim Details'!$I$28&lt;=Rates!$H$15,'Claim Details'!$I$19="No"),Rates!$H$20,IF(AND(C233="A",'Claim Details'!$I$28&gt;=Rates!$J$14,'Claim Details'!$I$28&lt;=Rates!$J$15,'Claim Details'!$I$19="Yes"),Rates!$K$20,IF(AND(C233="A",'Claim Details'!$I$28&gt;=Rates!$J$14,'Claim Details'!$I$28&lt;=Rates!$J$15,'Claim Details'!$I$19="No"),Rates!$J$20,IF(AND(C233="B",'Claim Details'!$I$28&gt;=Rates!$D$14,'Claim Details'!$I$28&lt;=Rates!$D$15,'Claim Details'!$I$19="Yes"),Rates!$E$21,IF(AND(C233="B",'Claim Details'!$I$28&gt;=Rates!$D$14,'Claim Details'!$I$28&lt;=Rates!$D$15,'Claim Details'!$I$19="No"),Rates!$D$21,IF(AND(C233="B",'Claim Details'!$I$28&gt;=Rates!$F$14,'Claim Details'!$I$28&lt;=Rates!$F$15,'Claim Details'!$I$19="Yes"),Rates!$G$21,IF(AND(C233="B",'Claim Details'!$I$28&gt;=Rates!$F$14,'Claim Details'!$I$28&lt;=Rates!$F$15,'Claim Details'!$I$19="No"),Rates!$F$21,IF(AND(C233="B",'Claim Details'!$I$28&gt;=Rates!$H$14,'Claim Details'!$I$28&lt;=Rates!$H$15,'Claim Details'!$I$19="Yes"),Rates!$I$21,IF(AND(C233="B",'Claim Details'!$I$28&gt;=Rates!$H$14,'Claim Details'!$I$28&lt;=Rates!$H$15,'Claim Details'!$I$19="No"),Rates!$H$21,IF(AND(C233="B",'Claim Details'!$I$28&gt;=Rates!$J$14,'Claim Details'!$I$28&lt;=Rates!$J$15,'Claim Details'!$I$19="Yes"),Rates!$K$21,IF(AND(C233="B",'Claim Details'!$I$28&gt;=Rates!$J$14,'Claim Details'!$I$28&lt;=Rates!$J$15,'Claim Details'!$I$19="No"),Rates!$J$21,"£0.00"))))))))))))))))</f>
        <v>£0.00</v>
      </c>
      <c r="BA233" s="189" t="str">
        <f>IF(AND(C233="A",'Claim Details'!$I$28&gt;=Rates!$D$14,'Claim Details'!$I$28&lt;=Rates!$D$15,'Claim Details'!$I$19="Yes"),Rates!$E$22,IF(AND(C233="A",'Claim Details'!$I$28&gt;=Rates!$D$14,'Claim Details'!$I$28&lt;=Rates!$D$15,'Claim Details'!$I$19="No"),Rates!$D$22,IF(AND(C233="A",'Claim Details'!$I$28&gt;=Rates!$F$14,'Claim Details'!$I$28&lt;=Rates!$F$15,'Claim Details'!$I$19="Yes"),Rates!$G$22,IF(AND(C233="A",'Claim Details'!$I$28&gt;=Rates!$F$14,'Claim Details'!$I$28&lt;=Rates!$F$15,'Claim Details'!$I$19="No"),Rates!$F$22,IF(AND(C233="A",'Claim Details'!$I$28&gt;=Rates!$H$14,'Claim Details'!$I$28&lt;=Rates!$H$15,'Claim Details'!$I$19="Yes"),Rates!$I$22,IF(AND(C233="A",'Claim Details'!$I$28&gt;=Rates!$H$14,'Claim Details'!$I$28&lt;=Rates!$H$15,'Claim Details'!$I$19="No"),Rates!$H$22,IF(AND(C233="A",'Claim Details'!$I$28&gt;=Rates!$J$14,'Claim Details'!$I$28&lt;=Rates!$J$15,'Claim Details'!$I$19="Yes"),Rates!$K$22,IF(AND(C233="A",'Claim Details'!$I$28&gt;=Rates!$J$14,'Claim Details'!$I$28&lt;=Rates!$J$15,'Claim Details'!$I$19="No"),Rates!$J$22,IF(AND(C233="B",'Claim Details'!$I$28&gt;=Rates!$D$14,'Claim Details'!$I$28&lt;=Rates!$D$15,'Claim Details'!$I$19="Yes"),Rates!$E$23,IF(AND(C233="B",'Claim Details'!$I$28&gt;=Rates!$D$14,'Claim Details'!$I$28&lt;=Rates!$D$15,'Claim Details'!$I$19="No"),Rates!$D$23,IF(AND(C233="B",'Claim Details'!$I$28&gt;=Rates!$F$14,'Claim Details'!$I$28&lt;=Rates!$F$15,'Claim Details'!$I$19="Yes"),Rates!$G$23,IF(AND(C233="B",'Claim Details'!$I$28&gt;=Rates!$F$14,'Claim Details'!$I$28&lt;=Rates!$F$15,'Claim Details'!$I$19="No"),Rates!$F$23,IF(AND(C233="B",'Claim Details'!$I$28&gt;=Rates!$H$14,'Claim Details'!$I$28&lt;=Rates!$H$15,'Claim Details'!$I$19="Yes"),Rates!$I$23,IF(AND(C233="B",'Claim Details'!$I$28&gt;=Rates!$H$14,'Claim Details'!$I$28&lt;=Rates!$H$15,'Claim Details'!$I$19="No"),Rates!$H$23,IF(AND(C233="B",'Claim Details'!$I$28&gt;=Rates!$J$14,'Claim Details'!$I$28&lt;=Rates!$J$15,'Claim Details'!$I$19="Yes"),Rates!$K$23,IF(AND(C233="B",'Claim Details'!$I$28&gt;=Rates!$J$14,'Claim Details'!$I$28&lt;=Rates!$J$15,'Claim Details'!$I$19="No"),Rates!$J$23,IF(AND(C233="C",'Claim Details'!$I$28&gt;=Rates!$D$14,'Claim Details'!$I$28&lt;=Rates!$D$15,'Claim Details'!$I$19="Yes"),Rates!$E$24,IF(AND(C233="C",'Claim Details'!$I$28&gt;=Rates!$D$14,'Claim Details'!$I$28&lt;=Rates!$D$15,'Claim Details'!$I$19="No"),Rates!$D$24,IF(AND(C233="C",'Claim Details'!$I$28&gt;=Rates!$F$14,'Claim Details'!$I$28&lt;=Rates!$F$15,'Claim Details'!$I$19="Yes"),Rates!$G$24,IF(AND(C233="C",'Claim Details'!$I$28&gt;=Rates!$F$14,'Claim Details'!$I$28&lt;=Rates!$F$15,'Claim Details'!$I$19="No"),Rates!$F$24,IF(AND(C233="C",'Claim Details'!$I$28&gt;=Rates!$H$14,'Claim Details'!$I$28&lt;=Rates!$H$15,'Claim Details'!$I$19="Yes"),Rates!$I$24,IF(AND(C233="C",'Claim Details'!$I$28&gt;=Rates!$H$14,'Claim Details'!$I$28&lt;=Rates!$H$15,'Claim Details'!$I$19="No"),Rates!$H$24,IF(AND(C233="C",'Claim Details'!$I$28&gt;=Rates!$J$14,'Claim Details'!$I$28&lt;=Rates!$J$15,'Claim Details'!$I$19="Yes"),Rates!$K$24,IF(AND(C233="C",'Claim Details'!$I$28&gt;=Rates!$J$14,'Claim Details'!$I$28&lt;=Rates!$J$15,'Claim Details'!$I$19="No"),Rates!$J$24,"£0.00"))))))))))))))))))))))))</f>
        <v>£0.00</v>
      </c>
      <c r="BB233" s="189" t="str">
        <f t="shared" si="57"/>
        <v>£0.00</v>
      </c>
      <c r="BC233" s="1"/>
      <c r="BD233" s="189" t="str">
        <f>IF(AND(AE233="A",'Claim Details'!$I$28&gt;=Rates!$D$14,'Claim Details'!$I$28&lt;=Rates!$D$15,'Claim Details'!$I$19="Yes"),Rates!$J$17,IF(AND(AE233="A",'Claim Details'!$I$28&gt;=Rates!$D$14,'Claim Details'!$I$28&lt;=Rates!$D$15,'Claim Details'!$I$19="No"),Rates!$D$17,IF(AND(AE233="A",'Claim Details'!$I$28&gt;=Rates!$F$14,'Claim Details'!$I$28&lt;=Rates!$F$15,'Claim Details'!$I$19="Yes"),Rates!$G$17,IF(AND(AE233="A",'Claim Details'!$I$28&gt;=Rates!$F$14,'Claim Details'!$I$28&lt;=Rates!$F$15,'Claim Details'!$I$19="No"),Rates!$F$17,IF(AND(AE233="A",'Claim Details'!$I$28&gt;=Rates!$H$14,'Claim Details'!$I$28&lt;=Rates!$H$15,'Claim Details'!$I$19="Yes"),Rates!$I$17,IF(AND(AE233="A",'Claim Details'!$I$28&gt;=Rates!$H$14,'Claim Details'!$I$28&lt;=Rates!$H$15,'Claim Details'!$I$19="No"),Rates!$H$17,IF(AND(AE233="A",'Claim Details'!$I$28&gt;=Rates!$J$14,'Claim Details'!$I$28&lt;=Rates!$J$15,'Claim Details'!$I$19="Yes"),Rates!$K$17,IF(AND(AE233="A",'Claim Details'!$I$28&gt;=Rates!$J$14,'Claim Details'!$I$28&lt;=Rates!$J$15,'Claim Details'!$I$19="No"),Rates!$J$17,IF(AND(AE233="B",'Claim Details'!$I$28&gt;=Rates!$D$14,'Claim Details'!$I$28&lt;=Rates!$D$15,'Claim Details'!$I$19="Yes"),Rates!$E$18,IF(AND(AE233="B",'Claim Details'!$I$28&gt;=Rates!$D$14,'Claim Details'!$I$28&lt;=Rates!$D$15,'Claim Details'!$I$19="No"),Rates!$D$18,IF(AND(AE233="B",'Claim Details'!$I$28&gt;=Rates!$F$14,'Claim Details'!$I$28&lt;=Rates!$F$15,'Claim Details'!$I$19="Yes"),Rates!$G$18,IF(AND(AE233="B",'Claim Details'!$I$28&gt;=Rates!$F$14,'Claim Details'!$I$28&lt;=Rates!$F$15,'Claim Details'!$I$19="No"),Rates!$F$18,IF(AND(AE233="B",'Claim Details'!$I$28&gt;=Rates!$H$14,'Claim Details'!$I$28&lt;=Rates!$H$15,'Claim Details'!$I$19="Yes"),Rates!$I$18,IF(AND(AE233="B",'Claim Details'!$I$28&gt;=Rates!$H$14,'Claim Details'!$I$28&lt;=Rates!$H$15,'Claim Details'!$I$19="No"),Rates!$H$18,IF(AND(AE233="B",'Claim Details'!$I$28&gt;=Rates!$J$14,'Claim Details'!$I$28&lt;=Rates!$J$15,'Claim Details'!$I$19="Yes"),Rates!$K$18,IF(AND(AE233="B",'Claim Details'!$I$28&gt;=Rates!$J$14,'Claim Details'!$I$28&lt;=Rates!$J$15,'Claim Details'!$I$19="No"),Rates!$J$18,IF(AND(AE233="C",'Claim Details'!$I$28&gt;=Rates!$D$14,'Claim Details'!$I$28&lt;=Rates!$D$15,'Claim Details'!$I$19="Yes"),Rates!$E$19,IF(AND(AE233="C",'Claim Details'!$I$28&gt;=Rates!$D$14,'Claim Details'!$I$28&lt;=Rates!$D$15,'Claim Details'!$I$19="No"),Rates!$D$19,IF(AND(AE233="C",'Claim Details'!$I$28&gt;=Rates!$F$14,'Claim Details'!$I$28&lt;=Rates!$F$15,'Claim Details'!$I$19="Yes"),Rates!$G$19,IF(AND(AE233="C",'Claim Details'!$I$28&gt;=Rates!$F$14,'Claim Details'!$I$28&lt;=Rates!$F$15,'Claim Details'!$I$19="No"),Rates!$F$19,IF(AND(AE233="C",'Claim Details'!$I$28&gt;=Rates!$H$14,'Claim Details'!$I$28&lt;=Rates!$H$15,'Claim Details'!$I$19="Yes"),Rates!$I$19,IF(AND(AE233="C",'Claim Details'!$I$28&gt;=Rates!$H$14,'Claim Details'!$I$28&lt;=Rates!$H$15,'Claim Details'!$I$19="No"),Rates!$H$19,IF(AND(AE233="C",'Claim Details'!$I$28&gt;=Rates!$J$14,'Claim Details'!$I$28&lt;=Rates!$J$15,'Claim Details'!$I$19="Yes"),Rates!$K$19,IF(AND(AE233="C",'Claim Details'!$I$28&gt;=Rates!$J$14,'Claim Details'!$I$28&lt;=Rates!$J$15,'Claim Details'!$I$19="No"),Rates!$J$19,"£0.00"))))))))))))))))))))))))</f>
        <v>£0.00</v>
      </c>
      <c r="BE233" s="189" t="str">
        <f>IF(AND(AE233="A",'Claim Details'!$I$28&gt;=Rates!$D$14,'Claim Details'!$I$28&lt;=Rates!$D$15,'Claim Details'!$I$19="Yes"),Rates!$J$25,IF(AND(AE233="A",'Claim Details'!$I$28&gt;=Rates!$D$14,'Claim Details'!$I$28&lt;=Rates!$D$15,'Claim Details'!$I$19="No"),Rates!$D$25,IF(AND(AE233="A",'Claim Details'!$I$28&gt;=Rates!$F$14,'Claim Details'!$I$28&lt;=Rates!$F$15,'Claim Details'!$I$19="Yes"),Rates!$G$25,IF(AND(AE233="A",'Claim Details'!$I$28&gt;=Rates!$F$14,'Claim Details'!$I$28&lt;=Rates!$F$15,'Claim Details'!$I$19="No"),Rates!$F$25,IF(AND(AE233="A",'Claim Details'!$I$28&gt;=Rates!$H$14,'Claim Details'!$I$28&lt;=Rates!$H$15,'Claim Details'!$I$19="Yes"),Rates!$I$25,IF(AND(AE233="A",'Claim Details'!$I$28&gt;=Rates!$H$14,'Claim Details'!$I$28&lt;=Rates!$H$15,'Claim Details'!$I$19="No"),Rates!$H$25,IF(AND(AE233="A",'Claim Details'!$I$28&gt;=Rates!$J$14,'Claim Details'!$I$28&lt;=Rates!$J$15,'Claim Details'!$I$19="Yes"),Rates!$K$25,IF(AND(AE233="A",'Claim Details'!$I$28&gt;=Rates!$J$14,'Claim Details'!$I$28&lt;=Rates!$J$15,'Claim Details'!$I$19="No"),Rates!$J$25,IF(AND(AE233="B",'Claim Details'!$I$28&gt;=Rates!$D$14,'Claim Details'!$I$28&lt;=Rates!$D$15,'Claim Details'!$I$19="Yes"),Rates!$E$26,IF(AND(AE233="B",'Claim Details'!$I$28&gt;=Rates!$D$14,'Claim Details'!$I$28&lt;=Rates!$D$15,'Claim Details'!$I$19="No"),Rates!$D$26,IF(AND(AE233="B",'Claim Details'!$I$28&gt;=Rates!$F$14,'Claim Details'!$I$28&lt;=Rates!$F$15,'Claim Details'!$I$19="Yes"),Rates!$G$26,IF(AND(AE233="B",'Claim Details'!$I$28&gt;=Rates!$F$14,'Claim Details'!$I$28&lt;=Rates!$F$15,'Claim Details'!$I$19="No"),Rates!$F$26,IF(AND(AE233="B",'Claim Details'!$I$28&gt;=Rates!$H$14,'Claim Details'!$I$28&lt;=Rates!$H$15,'Claim Details'!$I$19="Yes"),Rates!$I$26,IF(AND(AE233="B",'Claim Details'!$I$28&gt;=Rates!$H$14,'Claim Details'!$I$28&lt;=Rates!$H$15,'Claim Details'!$I$19="No"),Rates!$H$26,IF(AND(AE233="B",'Claim Details'!$I$28&gt;=Rates!$J$14,'Claim Details'!$I$28&lt;=Rates!$J$15,'Claim Details'!$I$19="Yes"),Rates!$K$26,IF(AND(AE233="B",'Claim Details'!$I$28&gt;=Rates!$J$14,'Claim Details'!$I$28&lt;=Rates!$J$15,'Claim Details'!$I$19="No"),Rates!$J$26,IF(AND(AE233="C",'Claim Details'!$I$28&gt;=Rates!$D$14,'Claim Details'!$I$28&lt;=Rates!$D$15,'Claim Details'!$I$19="Yes"),Rates!$E$27,IF(AND(AE233="C",'Claim Details'!$I$28&gt;=Rates!$D$14,'Claim Details'!$I$28&lt;=Rates!$D$15,'Claim Details'!$I$19="No"),Rates!$D$27,IF(AND(AE233="C",'Claim Details'!$I$28&gt;=Rates!$F$14,'Claim Details'!$I$28&lt;=Rates!$F$15,'Claim Details'!$I$19="Yes"),Rates!$G$27,IF(AND(AE233="C",'Claim Details'!$I$28&gt;=Rates!$F$14,'Claim Details'!$I$28&lt;=Rates!$F$15,'Claim Details'!$I$19="No"),Rates!$F$27,IF(AND(AE233="C",'Claim Details'!$I$28&gt;=Rates!$H$14,'Claim Details'!$I$28&lt;=Rates!$H$15,'Claim Details'!$I$19="Yes"),Rates!$I$27,IF(AND(AE233="C",'Claim Details'!$I$28&gt;=Rates!$H$14,'Claim Details'!$I$28&lt;=Rates!$H$15,'Claim Details'!$I$19="No"),Rates!$H$27,IF(AND(AE233="C",'Claim Details'!$I$28&gt;=Rates!$J$14,'Claim Details'!$I$28&lt;=Rates!$J$15,'Claim Details'!$I$19="Yes"),Rates!$K$27,IF(AND(AE233="C",'Claim Details'!$I$28&gt;=Rates!$J$14,'Claim Details'!$I$28&lt;=Rates!$J$15,'Claim Details'!$I$19="No"),Rates!$J$27,"£0.00"))))))))))))))))))))))))</f>
        <v>£0.00</v>
      </c>
      <c r="BF233" s="189" t="str">
        <f>IF(AND(AE233="A",'Claim Details'!$I$28&gt;=Rates!$D$14,'Claim Details'!$I$28&lt;=Rates!$D$15,'Claim Details'!$I$19="Yes"),Rates!$E$20,IF(AND(AE233="A",'Claim Details'!$I$28&gt;=Rates!$D$14,'Claim Details'!$I$28&lt;=Rates!$D$15,'Claim Details'!$I$19="No"),Rates!$D$20,IF(AND(AE233="A",'Claim Details'!$I$28&gt;=Rates!$F$14,'Claim Details'!$I$28&lt;=Rates!$F$15,'Claim Details'!$I$19="Yes"),Rates!$G$20,IF(AND(AE233="A",'Claim Details'!$I$28&gt;=Rates!$F$14,'Claim Details'!$I$28&lt;=Rates!$F$15,'Claim Details'!$I$19="No"),Rates!$F$20,IF(AND(AE233="A",'Claim Details'!$I$28&gt;=Rates!$H$14,'Claim Details'!$I$28&lt;=Rates!$H$15,'Claim Details'!$I$19="Yes"),Rates!$I$20,IF(AND(AE233="A",'Claim Details'!$I$28&gt;=Rates!$H$14,'Claim Details'!$I$28&lt;=Rates!$H$15,'Claim Details'!$I$19="No"),Rates!$H$20,IF(AND(AE233="A",'Claim Details'!$I$28&gt;=Rates!$J$14,'Claim Details'!$I$28&lt;=Rates!$J$15,'Claim Details'!$I$19="Yes"),Rates!$K$20,IF(AND(AE233="A",'Claim Details'!$I$28&gt;=Rates!$J$14,'Claim Details'!$I$28&lt;=Rates!$J$15,'Claim Details'!$I$19="No"),Rates!$J$20,IF(AND(AE233="B",'Claim Details'!$I$28&gt;=Rates!$D$14,'Claim Details'!$I$28&lt;=Rates!$D$15,'Claim Details'!$I$19="Yes"),Rates!$E$21,IF(AND(AE233="B",'Claim Details'!$I$28&gt;=Rates!$D$14,'Claim Details'!$I$28&lt;=Rates!$D$15,'Claim Details'!$I$19="No"),Rates!$D$21,IF(AND(AE233="B",'Claim Details'!$I$28&gt;=Rates!$F$14,'Claim Details'!$I$28&lt;=Rates!$F$15,'Claim Details'!$I$19="Yes"),Rates!$G$21,IF(AND(AE233="B",'Claim Details'!$I$28&gt;=Rates!$F$14,'Claim Details'!$I$28&lt;=Rates!$F$15,'Claim Details'!$I$19="No"),Rates!$F$21,IF(AND(AE233="B",'Claim Details'!$I$28&gt;=Rates!$H$14,'Claim Details'!$I$28&lt;=Rates!$H$15,'Claim Details'!$I$19="Yes"),Rates!$I$21,IF(AND(AE233="B",'Claim Details'!$I$28&gt;=Rates!$H$14,'Claim Details'!$I$28&lt;=Rates!$H$15,'Claim Details'!$I$19="No"),Rates!$H$21,IF(AND(AE233="B",'Claim Details'!$I$28&gt;=Rates!$J$14,'Claim Details'!$I$28&lt;=Rates!$J$15,'Claim Details'!$I$19="Yes"),Rates!$K$21,IF(AND(AE233="B",'Claim Details'!$I$28&gt;=Rates!$J$14,'Claim Details'!$I$28&lt;=Rates!$J$15,'Claim Details'!$I$19="No"),Rates!$J$21,"£0.00"))))))))))))))))</f>
        <v>£0.00</v>
      </c>
      <c r="BG233" s="189" t="str">
        <f>IF(AND(AE233="A",'Claim Details'!$I$28&gt;=Rates!$D$14,'Claim Details'!$I$28&lt;=Rates!$D$15,'Claim Details'!$I$19="Yes"),Rates!$E$22,IF(AND(AE233="A",'Claim Details'!$I$28&gt;=Rates!$D$14,'Claim Details'!$I$28&lt;=Rates!$D$15,'Claim Details'!$I$19="No"),Rates!$D$22,IF(AND(AE233="A",'Claim Details'!$I$28&gt;=Rates!$F$14,'Claim Details'!$I$28&lt;=Rates!$F$15,'Claim Details'!$I$19="Yes"),Rates!$G$22,IF(AND(AE233="A",'Claim Details'!$I$28&gt;=Rates!$F$14,'Claim Details'!$I$28&lt;=Rates!$F$15,'Claim Details'!$I$19="No"),Rates!$F$22,IF(AND(AE233="A",'Claim Details'!$I$28&gt;=Rates!$H$14,'Claim Details'!$I$28&lt;=Rates!$H$15,'Claim Details'!$I$19="Yes"),Rates!$I$22,IF(AND(AE233="A",'Claim Details'!$I$28&gt;=Rates!$H$14,'Claim Details'!$I$28&lt;=Rates!$H$15,'Claim Details'!$I$19="No"),Rates!$H$22,IF(AND(AE233="A",'Claim Details'!$I$28&gt;=Rates!$J$14,'Claim Details'!$I$28&lt;=Rates!$J$15,'Claim Details'!$I$19="Yes"),Rates!$K$22,IF(AND(AE233="A",'Claim Details'!$I$28&gt;=Rates!$J$14,'Claim Details'!$I$28&lt;=Rates!$J$15,'Claim Details'!$I$19="No"),Rates!$J$22,IF(AND(AE233="B",'Claim Details'!$I$28&gt;=Rates!$D$14,'Claim Details'!$I$28&lt;=Rates!$D$15,'Claim Details'!$I$19="Yes"),Rates!$E$23,IF(AND(AE233="B",'Claim Details'!$I$28&gt;=Rates!$D$14,'Claim Details'!$I$28&lt;=Rates!$D$15,'Claim Details'!$I$19="No"),Rates!$D$23,IF(AND(AE233="B",'Claim Details'!$I$28&gt;=Rates!$F$14,'Claim Details'!$I$28&lt;=Rates!$F$15,'Claim Details'!$I$19="Yes"),Rates!$G$23,IF(AND(AE233="B",'Claim Details'!$I$28&gt;=Rates!$F$14,'Claim Details'!$I$28&lt;=Rates!$F$15,'Claim Details'!$I$19="No"),Rates!$F$23,IF(AND(AE233="B",'Claim Details'!$I$28&gt;=Rates!$H$14,'Claim Details'!$I$28&lt;=Rates!$H$15,'Claim Details'!$I$19="Yes"),Rates!$I$23,IF(AND(AE233="B",'Claim Details'!$I$28&gt;=Rates!$H$14,'Claim Details'!$I$28&lt;=Rates!$H$15,'Claim Details'!$I$19="No"),Rates!$H$23,IF(AND(AE233="B",'Claim Details'!$I$28&gt;=Rates!$J$14,'Claim Details'!$I$28&lt;=Rates!$J$15,'Claim Details'!$I$19="Yes"),Rates!$K$23,IF(AND(AE233="B",'Claim Details'!$I$28&gt;=Rates!$J$14,'Claim Details'!$I$28&lt;=Rates!$J$15,'Claim Details'!$I$19="No"),Rates!$J$23,IF(AND(AE233="C",'Claim Details'!$I$28&gt;=Rates!$D$14,'Claim Details'!$I$28&lt;=Rates!$D$15,'Claim Details'!$I$19="Yes"),Rates!$E$24,IF(AND(AE233="C",'Claim Details'!$I$28&gt;=Rates!$D$14,'Claim Details'!$I$28&lt;=Rates!$D$15,'Claim Details'!$I$19="No"),Rates!$D$24,IF(AND(AE233="C",'Claim Details'!$I$28&gt;=Rates!$F$14,'Claim Details'!$I$28&lt;=Rates!$F$15,'Claim Details'!$I$19="Yes"),Rates!$G$24,IF(AND(AE233="C",'Claim Details'!$I$28&gt;=Rates!$F$14,'Claim Details'!$I$28&lt;=Rates!$F$15,'Claim Details'!$I$19="No"),Rates!$F$24,IF(AND(AE233="C",'Claim Details'!$I$28&gt;=Rates!$H$14,'Claim Details'!$I$28&lt;=Rates!$H$15,'Claim Details'!$I$19="Yes"),Rates!$I$24,IF(AND(AE233="C",'Claim Details'!$I$28&gt;=Rates!$H$14,'Claim Details'!$I$28&lt;=Rates!$H$15,'Claim Details'!$I$19="No"),Rates!$H$24,IF(AND(AE233="C",'Claim Details'!$I$28&gt;=Rates!$J$14,'Claim Details'!$I$28&lt;=Rates!$J$15,'Claim Details'!$I$19="Yes"),Rates!$K$24,IF(AND(AE233="C",'Claim Details'!$I$28&gt;=Rates!$J$14,'Claim Details'!$I$28&lt;=Rates!$J$15,'Claim Details'!$I$19="No"),Rates!$J$24,"£0.00"))))))))))))))))))))))))</f>
        <v>£0.00</v>
      </c>
      <c r="BH233" s="189" t="str">
        <f t="shared" si="58"/>
        <v>£0.00</v>
      </c>
      <c r="BI233" s="189">
        <f t="shared" si="59"/>
        <v>0</v>
      </c>
      <c r="BO233" s="202" t="str">
        <f>IF(H233="","£0.00",IF(AP233="4","£0.00",IF(AP233="5","£0.00",IF(AP233="1","£0.00",((AQ233*H233)*'Claim Details'!$F$111)/100))))</f>
        <v>£0.00</v>
      </c>
      <c r="BP233" s="202" t="str">
        <f>IF(T233="","£0.00",IF(AP233="4","£0.00",IF(AP233="5","£0.00",IF(AP233="1","£0.00",((AR233*T233)*'Claim Details'!$N$111)/100))))</f>
        <v>£0.00</v>
      </c>
      <c r="BQ233" s="202" t="str">
        <f>IF(AI233="","£0.00",IF(AP233="4","£0.00",IF(AP233="5","£0.00",IF(AP233="1","£0.00",((BI233*AI233)*'Claim Details'!$W$111)/100))))</f>
        <v>£0.00</v>
      </c>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row>
    <row r="234" spans="1:97" ht="15">
      <c r="A234" s="145"/>
      <c r="B234" s="91"/>
      <c r="C234" s="96"/>
      <c r="D234" s="97"/>
      <c r="E234" s="98"/>
      <c r="F234" s="89"/>
      <c r="G234" s="99"/>
      <c r="H234" s="100"/>
      <c r="I234" s="221" t="str">
        <f t="shared" si="49"/>
        <v>£0.00</v>
      </c>
      <c r="J234" s="101"/>
      <c r="K234" s="100"/>
      <c r="L234" s="221" t="str">
        <f t="shared" si="50"/>
        <v>£0.00</v>
      </c>
      <c r="M234" s="101"/>
      <c r="N234" s="102"/>
      <c r="O234" s="145"/>
      <c r="P234" s="77"/>
      <c r="Q234" s="87"/>
      <c r="R234" s="87"/>
      <c r="S234" s="87"/>
      <c r="T234" s="149" t="str">
        <f t="shared" si="51"/>
        <v/>
      </c>
      <c r="U234" s="87" t="str">
        <f t="shared" si="60"/>
        <v/>
      </c>
      <c r="V234" s="87"/>
      <c r="W234" s="53" t="str">
        <f t="shared" si="52"/>
        <v>£0.00</v>
      </c>
      <c r="X234" s="53"/>
      <c r="Y234" s="87"/>
      <c r="Z234" s="78"/>
      <c r="AA234" s="79"/>
      <c r="AB234" s="160"/>
      <c r="AC234" s="98"/>
      <c r="AD234" s="225"/>
      <c r="AE234" s="235" t="str">
        <f t="shared" si="53"/>
        <v/>
      </c>
      <c r="AF234" s="87" t="str">
        <f t="shared" si="54"/>
        <v/>
      </c>
      <c r="AG234" s="53"/>
      <c r="AH234" s="224"/>
      <c r="AI234" s="226" t="str">
        <f t="shared" si="46"/>
        <v/>
      </c>
      <c r="AJ234" s="236" t="str">
        <f t="shared" si="55"/>
        <v>£0.00</v>
      </c>
      <c r="AK234" s="31"/>
      <c r="AL234" s="1"/>
      <c r="AM234" s="1"/>
      <c r="AN234" s="1"/>
      <c r="AO234" s="1"/>
      <c r="AP234" s="1" t="str">
        <f t="shared" si="47"/>
        <v/>
      </c>
      <c r="AQ234" s="27">
        <f t="shared" si="48"/>
        <v>0</v>
      </c>
      <c r="AR234" s="189">
        <f t="shared" si="56"/>
        <v>0</v>
      </c>
      <c r="AS234" s="190" t="str">
        <f>IF(AND(C234="A",'Claim Details'!$E$28&gt;=Rates!$D$14,'Claim Details'!$E$28&lt;=Rates!$D$15,'Claim Details'!$E$19="Yes"),Rates!$E$17,IF(AND(C234="A",'Claim Details'!$E$28&gt;=Rates!$D$14,'Claim Details'!$E$28&lt;=Rates!$D$15,'Claim Details'!$E$19="No"),Rates!$D$17,IF(AND(C234="A",'Claim Details'!$E$28&gt;=Rates!$F$14,'Claim Details'!$E$28&lt;=Rates!$F$15,'Claim Details'!$E$19="Yes"),Rates!$G$17,IF(AND(C234="A",'Claim Details'!$E$28&gt;=Rates!$F$14,'Claim Details'!$E$28&lt;=Rates!$F$15,'Claim Details'!$E$19="No"),Rates!$F$17,IF(AND(C234="A",'Claim Details'!$E$28&gt;=Rates!$H$14,'Claim Details'!$E$28&lt;=Rates!$H$15,'Claim Details'!$E$19="Yes"),Rates!$I$17,IF(AND(C234="A",'Claim Details'!$E$28&gt;=Rates!$H$14,'Claim Details'!$E$28&lt;=Rates!$H$15,'Claim Details'!$E$19="No"),Rates!$H$17,IF(AND(C234="A",'Claim Details'!$E$28&gt;=Rates!$J$14,'Claim Details'!$E$28&lt;=Rates!$J$15,'Claim Details'!$E$19="Yes"),Rates!$K$17,IF(AND(C234="A",'Claim Details'!$E$28&gt;=Rates!$J$14,'Claim Details'!$E$28&lt;=Rates!$J$15,'Claim Details'!$E$19="No"),Rates!$J$17,IF(AND(C234="B",'Claim Details'!$E$28&gt;=Rates!$D$14,'Claim Details'!$E$28&lt;=Rates!$D$15,'Claim Details'!$E$19="Yes"),Rates!$E$18,IF(AND(C234="B",'Claim Details'!$E$28&gt;=Rates!$D$14,'Claim Details'!$E$28&lt;=Rates!$D$15,'Claim Details'!$E$19="No"),Rates!$D$18,IF(AND(C234="B",'Claim Details'!$E$28&gt;=Rates!$F$14,'Claim Details'!$E$28&lt;=Rates!$F$15,'Claim Details'!$E$19="Yes"),Rates!$G$18,IF(AND(C234="B",'Claim Details'!$E$28&gt;=Rates!$F$14,'Claim Details'!$E$28&lt;=Rates!$F$15,'Claim Details'!$E$19="No"),Rates!$F$18,IF(AND(C234="B",'Claim Details'!$E$28&gt;=Rates!$H$14,'Claim Details'!$E$28&lt;=Rates!$H$15,'Claim Details'!$E$19="Yes"),Rates!$I$18,IF(AND(C234="B",'Claim Details'!$E$28&gt;=Rates!$H$14,'Claim Details'!$E$28&lt;=Rates!$H$15,'Claim Details'!$E$19="No"),Rates!$H$18,IF(AND(C234="B",'Claim Details'!$E$28&gt;=Rates!$J$14,'Claim Details'!$E$28&lt;=Rates!$J$15,'Claim Details'!$E$19="Yes"),Rates!$K$18,IF(AND(C234="B",'Claim Details'!$E$28&gt;=Rates!$J$14,'Claim Details'!$E$28&lt;=Rates!$J$15,'Claim Details'!$E$19="No"),Rates!$J$18,IF(AND(C234="C",'Claim Details'!$E$28&gt;=Rates!$D$14,'Claim Details'!$E$28&lt;=Rates!$D$15,'Claim Details'!$E$19="Yes"),Rates!$E$19,IF(AND(C234="C",'Claim Details'!$E$28&gt;=Rates!$D$14,'Claim Details'!$E$28&lt;=Rates!$D$15,'Claim Details'!$E$19="No"),Rates!$D$19,IF(AND(C234="C",'Claim Details'!$E$28&gt;=Rates!$F$14,'Claim Details'!$E$28&lt;=Rates!$F$15,'Claim Details'!$E$19="Yes"),Rates!$G$19,IF(AND(C234="C",'Claim Details'!$E$28&gt;=Rates!$F$14,'Claim Details'!$E$28&lt;=Rates!$F$15,'Claim Details'!$E$19="No"),Rates!$F$19,IF(AND(C234="C",'Claim Details'!$E$28&gt;=Rates!$H$14,'Claim Details'!$E$28&lt;=Rates!$H$15,'Claim Details'!$E$19="Yes"),Rates!$I$19,IF(AND(C234="C",'Claim Details'!$E$28&gt;=Rates!$H$14,'Claim Details'!$E$28&lt;=Rates!$H$15,'Claim Details'!$E$19="No"),Rates!$H$19,IF(AND(C234="C",'Claim Details'!$E$28&gt;=Rates!$J$14,'Claim Details'!$E$28&lt;=Rates!$J$15,'Claim Details'!$E$19="Yes"),Rates!$K$19,IF(AND(C234="C",'Claim Details'!$E$28&gt;=Rates!$J$14,'Claim Details'!$E$28&lt;=Rates!$J$15,'Claim Details'!$E$19="No"),Rates!$J$19,"£0.00"))))))))))))))))))))))))</f>
        <v>£0.00</v>
      </c>
      <c r="AT234" s="189" t="str">
        <f>IF(AND(C234="A",'Claim Details'!$E$28&gt;=Rates!$D$14,'Claim Details'!$E$28&lt;=Rates!$D$15,'Claim Details'!$E$19="Yes"),Rates!$E$25,IF(AND(C234="A",'Claim Details'!$E$28&gt;=Rates!$D$14,'Claim Details'!$E$28&lt;=Rates!$D$15,'Claim Details'!$E$19="No"),Rates!$D$25,IF(AND(C234="A",'Claim Details'!$E$28&gt;=Rates!$F$14,'Claim Details'!$E$28&lt;=Rates!$F$15,'Claim Details'!$E$19="Yes"),Rates!$G$25,IF(AND(C234="A",'Claim Details'!$E$28&gt;=Rates!$F$14,'Claim Details'!$E$28&lt;=Rates!$F$15,'Claim Details'!$E$19="No"),Rates!$F$25,IF(AND(C234="A",'Claim Details'!$E$28&gt;=Rates!$H$14,'Claim Details'!$E$28&lt;=Rates!$H$15,'Claim Details'!$E$19="Yes"),Rates!$I$25,IF(AND(C234="A",'Claim Details'!$E$28&gt;=Rates!$H$14,'Claim Details'!$E$28&lt;=Rates!$H$15,'Claim Details'!$E$19="No"),Rates!$H$25,IF(AND(C234="A",'Claim Details'!$E$28&gt;=Rates!$J$14,'Claim Details'!$E$28&lt;=Rates!$J$15,'Claim Details'!$E$19="Yes"),Rates!$K$25,IF(AND(C234="A",'Claim Details'!$E$28&gt;=Rates!$J$14,'Claim Details'!$E$28&lt;=Rates!$J$15,'Claim Details'!$E$19="No"),Rates!$J$25,IF(AND(C234="B",'Claim Details'!$E$28&gt;=Rates!$D$14,'Claim Details'!$E$28&lt;=Rates!$D$15,'Claim Details'!$E$19="Yes"),Rates!$E$26,IF(AND(C234="B",'Claim Details'!$E$28&gt;=Rates!$D$14,'Claim Details'!$E$28&lt;=Rates!$D$15,'Claim Details'!$E$19="No"),Rates!$D$26,IF(AND(C234="B",'Claim Details'!$E$28&gt;=Rates!$F$14,'Claim Details'!$E$28&lt;=Rates!$F$15,'Claim Details'!$E$19="Yes"),Rates!$G$26,IF(AND(C234="B",'Claim Details'!$E$28&gt;=Rates!$F$14,'Claim Details'!$E$28&lt;=Rates!$F$15,'Claim Details'!$E$19="No"),Rates!$F$26,IF(AND(C234="B",'Claim Details'!$E$28&gt;=Rates!$H$14,'Claim Details'!$E$28&lt;=Rates!$H$15,'Claim Details'!$E$19="Yes"),Rates!$I$26,IF(AND(C234="B",'Claim Details'!$E$28&gt;=Rates!$H$14,'Claim Details'!$E$28&lt;=Rates!$H$15,'Claim Details'!$E$19="No"),Rates!$H$26,IF(AND(C234="B",'Claim Details'!$E$28&gt;=Rates!$J$14,'Claim Details'!$E$28&lt;=Rates!$J$15,'Claim Details'!$E$19="Yes"),Rates!$K$26,IF(AND(C234="B",'Claim Details'!$E$28&gt;=Rates!$J$14,'Claim Details'!$E$28&lt;=Rates!$J$15,'Claim Details'!$E$19="No"),Rates!$J$26,IF(AND(C234="C",'Claim Details'!$E$28&gt;=Rates!$D$14,'Claim Details'!$E$28&lt;=Rates!$D$15,'Claim Details'!$E$19="Yes"),Rates!$E$27,IF(AND(C234="C",'Claim Details'!$E$28&gt;=Rates!$D$14,'Claim Details'!$E$28&lt;=Rates!$D$15,'Claim Details'!$E$19="No"),Rates!$D$27,IF(AND(C234="C",'Claim Details'!$E$28&gt;=Rates!$F$14,'Claim Details'!$E$28&lt;=Rates!$F$15,'Claim Details'!$E$19="Yes"),Rates!$G$27,IF(AND(C234="C",'Claim Details'!$E$28&gt;=Rates!$F$14,'Claim Details'!$E$28&lt;=Rates!$F$15,'Claim Details'!$E$19="No"),Rates!$F$27,IF(AND(C234="C",'Claim Details'!$E$28&gt;=Rates!$H$14,'Claim Details'!$E$28&lt;=Rates!$H$15,'Claim Details'!$E$19="Yes"),Rates!$I$27,IF(AND(C234="C",'Claim Details'!$E$28&gt;=Rates!$H$14,'Claim Details'!$E$28&lt;=Rates!$H$15,'Claim Details'!$E$19="No"),Rates!$H$27,IF(AND(C234="C",'Claim Details'!$E$28&gt;=Rates!$J$14,'Claim Details'!$E$28&lt;=Rates!$J$15,'Claim Details'!$E$19="Yes"),Rates!$K$27,IF(AND(C234="C",'Claim Details'!$E$28&gt;=Rates!$J$14,'Claim Details'!$E$28&lt;=Rates!$J$15,'Claim Details'!$E$19="No"),Rates!$J$27,"£0.00"))))))))))))))))))))))))</f>
        <v>£0.00</v>
      </c>
      <c r="AU234" s="191" t="str">
        <f>IF(AND(C234="A",'Claim Details'!$E$28&gt;=Rates!$D$14,'Claim Details'!$E$28&lt;=Rates!$D$15,'Claim Details'!$E$19="Yes"),Rates!$E$20,IF(AND(C234="A",'Claim Details'!$E$28&gt;=Rates!$D$14,'Claim Details'!$E$28&lt;=Rates!$D$15,'Claim Details'!$E$19="No"),Rates!$D$20,IF(AND(C234="A",'Claim Details'!$E$28&gt;=Rates!$F$14,'Claim Details'!$E$28&lt;=Rates!$F$15,'Claim Details'!$E$19="Yes"),Rates!$G$20,IF(AND(C234="A",'Claim Details'!$E$28&gt;=Rates!$F$14,'Claim Details'!$E$28&lt;=Rates!$F$15,'Claim Details'!$E$19="No"),Rates!$F$20,IF(AND(C234="A",'Claim Details'!$E$28&gt;=Rates!$H$14,'Claim Details'!$E$28&lt;=Rates!$H$15,'Claim Details'!$E$19="Yes"),Rates!$I$20,IF(AND(C234="A",'Claim Details'!$E$28&gt;=Rates!$H$14,'Claim Details'!$E$28&lt;=Rates!$H$15,'Claim Details'!$E$19="No"),Rates!$H$20,IF(AND(C234="A",'Claim Details'!$E$28&gt;=Rates!$J$14,'Claim Details'!$E$28&lt;=Rates!$J$15,'Claim Details'!$E$19="Yes"),Rates!$K$20,IF(AND(C234="A",'Claim Details'!$E$28&gt;=Rates!$J$14,'Claim Details'!$E$28&lt;=Rates!$J$15,'Claim Details'!$E$19="No"),Rates!$J$20,IF(AND(C234="B",'Claim Details'!$E$28&gt;=Rates!$D$14,'Claim Details'!$E$28&lt;=Rates!$D$15,'Claim Details'!$E$19="Yes"),Rates!$E$21,IF(AND(C234="B",'Claim Details'!$E$28&gt;=Rates!$D$14,'Claim Details'!$E$28&lt;=Rates!$D$15,'Claim Details'!$E$19="No"),Rates!$D$21,IF(AND(C234="B",'Claim Details'!$E$28&gt;=Rates!$F$14,'Claim Details'!$E$28&lt;=Rates!$F$15,'Claim Details'!$E$19="Yes"),Rates!$G$21,IF(AND(C234="B",'Claim Details'!$E$28&gt;=Rates!$F$14,'Claim Details'!$E$28&lt;=Rates!$F$15,'Claim Details'!$E$19="No"),Rates!$F$21,IF(AND(C234="B",'Claim Details'!$E$28&gt;=Rates!$H$14,'Claim Details'!$E$28&lt;=Rates!$H$15,'Claim Details'!$E$19="Yes"),Rates!$I$21,IF(AND(C234="B",'Claim Details'!$E$28&gt;=Rates!$H$14,'Claim Details'!$E$28&lt;=Rates!$H$15,'Claim Details'!$E$19="No"),Rates!$H$21,IF(AND(C234="B",'Claim Details'!$E$28&gt;=Rates!$J$14,'Claim Details'!$E$28&lt;=Rates!$J$15,'Claim Details'!$E$19="Yes"),Rates!$K$21,IF(AND(C234="B",'Claim Details'!$E$28&gt;=Rates!$J$14,'Claim Details'!$E$28&lt;=Rates!$J$15,'Claim Details'!$E$19="No"),Rates!$J$21,"£0.00"))))))))))))))))</f>
        <v>£0.00</v>
      </c>
      <c r="AV234" s="191" t="str">
        <f>IF(AND(C234="A",'Claim Details'!$E$28&gt;=Rates!$D$14,'Claim Details'!$E$28&lt;=Rates!$D$15,'Claim Details'!$E$19="Yes"),Rates!$E$22,IF(AND(C234="A",'Claim Details'!$E$28&gt;=Rates!$D$14,'Claim Details'!$E$28&lt;=Rates!$D$15,'Claim Details'!$E$19="No"),Rates!$D$22,IF(AND(C234="A",'Claim Details'!$E$28&gt;=Rates!$F$14,'Claim Details'!$E$28&lt;=Rates!$F$15,'Claim Details'!$E$19="Yes"),Rates!$G$22,IF(AND(C234="A",'Claim Details'!$E$28&gt;=Rates!$F$14,'Claim Details'!$E$28&lt;=Rates!$F$15,'Claim Details'!$E$19="No"),Rates!$F$22,IF(AND(C234="A",'Claim Details'!$E$28&gt;=Rates!$H$14,'Claim Details'!$E$28&lt;=Rates!$H$15,'Claim Details'!$E$19="Yes"),Rates!$I$22,IF(AND(C234="A",'Claim Details'!$E$28&gt;=Rates!$H$14,'Claim Details'!$E$28&lt;=Rates!$H$15,'Claim Details'!$E$19="No"),Rates!$H$22,IF(AND(C234="A",'Claim Details'!$E$28&gt;=Rates!$J$14,'Claim Details'!$E$28&lt;=Rates!$J$15,'Claim Details'!$E$19="Yes"),Rates!$K$22,IF(AND(C234="A",'Claim Details'!$E$28&gt;=Rates!$J$14,'Claim Details'!$E$28&lt;=Rates!$J$15,'Claim Details'!$E$19="No"),Rates!$J$22,IF(AND(C234="B",'Claim Details'!$E$28&gt;=Rates!$D$14,'Claim Details'!$E$28&lt;=Rates!$D$15,'Claim Details'!$E$19="Yes"),Rates!$E$23,IF(AND(C234="B",'Claim Details'!$E$28&gt;=Rates!$D$14,'Claim Details'!$E$28&lt;=Rates!$D$15,'Claim Details'!$E$19="No"),Rates!$D$23,IF(AND(C234="B",'Claim Details'!$E$28&gt;=Rates!$F$14,'Claim Details'!$E$28&lt;=Rates!$F$15,'Claim Details'!$E$19="Yes"),Rates!$G$23,IF(AND(C234="B",'Claim Details'!$E$28&gt;=Rates!$F$14,'Claim Details'!$E$28&lt;=Rates!$F$15,'Claim Details'!$E$19="No"),Rates!$F$23,IF(AND(C234="B",'Claim Details'!$E$28&gt;=Rates!$H$14,'Claim Details'!$E$28&lt;=Rates!$H$15,'Claim Details'!$E$19="Yes"),Rates!$I$23,IF(AND(C234="B",'Claim Details'!$E$28&gt;=Rates!$H$14,'Claim Details'!$E$28&lt;=Rates!$H$15,'Claim Details'!$E$19="No"),Rates!$H$23,IF(AND(C234="B",'Claim Details'!$E$28&gt;=Rates!$J$14,'Claim Details'!$E$28&lt;=Rates!$J$15,'Claim Details'!$E$19="Yes"),Rates!$K$23,IF(AND(C234="B",'Claim Details'!$E$28&gt;=Rates!$J$14,'Claim Details'!$E$28&lt;=Rates!$J$15,'Claim Details'!$E$19="No"),Rates!$J$23,IF(AND(C234="C",'Claim Details'!$E$28&gt;=Rates!$D$14,'Claim Details'!$E$28&lt;=Rates!$D$15,'Claim Details'!$E$19="Yes"),Rates!$E$24,IF(AND(C234="C",'Claim Details'!$E$28&gt;=Rates!$D$14,'Claim Details'!$E$28&lt;=Rates!$D$15,'Claim Details'!$E$19="No"),Rates!$D$24,IF(AND(C234="C",'Claim Details'!$E$28&gt;=Rates!$F$14,'Claim Details'!$E$28&lt;=Rates!$F$15,'Claim Details'!$E$19="Yes"),Rates!$G$24,IF(AND(C234="C",'Claim Details'!$E$28&gt;=Rates!$F$14,'Claim Details'!$E$28&lt;=Rates!$F$15,'Claim Details'!$E$19="No"),Rates!$F$24,IF(AND(C234="C",'Claim Details'!$E$28&gt;=Rates!$H$14,'Claim Details'!$E$28&lt;=Rates!$H$15,'Claim Details'!$E$19="Yes"),Rates!$I$24,IF(AND(C234="C",'Claim Details'!$E$28&gt;=Rates!$H$14,'Claim Details'!$E$28&lt;=Rates!$H$15,'Claim Details'!$E$19="No"),Rates!$H$24,IF(AND(C234="C",'Claim Details'!$E$28&gt;=Rates!$J$14,'Claim Details'!$E$28&lt;=Rates!$J$15,'Claim Details'!$E$19="Yes"),Rates!$K$24,IF(AND(C234="C",'Claim Details'!$E$28&gt;=Rates!$J$14,'Claim Details'!$E$28&lt;=Rates!$J$15,'Claim Details'!$E$19="No"),Rates!$J$24,"£0.00"))))))))))))))))))))))))</f>
        <v>£0.00</v>
      </c>
      <c r="AW234" s="1"/>
      <c r="AX234" s="189" t="str">
        <f>IF(AND(U234="A",'Claim Details'!$I$28&gt;=Rates!$D$14,'Claim Details'!$I$28&lt;=Rates!$D$15,'Claim Details'!$I$19="Yes"),Rates!$J$17,IF(AND(U234="A",'Claim Details'!$I$28&gt;=Rates!$D$14,'Claim Details'!$I$28&lt;=Rates!$D$15,'Claim Details'!$I$19="No"),Rates!$D$17,IF(AND(U234="A",'Claim Details'!$I$28&gt;=Rates!$F$14,'Claim Details'!$I$28&lt;=Rates!$F$15,'Claim Details'!$I$19="Yes"),Rates!$G$17,IF(AND(U234="A",'Claim Details'!$I$28&gt;=Rates!$F$14,'Claim Details'!$I$28&lt;=Rates!$F$15,'Claim Details'!$I$19="No"),Rates!$F$17,IF(AND(U234="A",'Claim Details'!$I$28&gt;=Rates!$H$14,'Claim Details'!$I$28&lt;=Rates!$H$15,'Claim Details'!$I$19="Yes"),Rates!$I$17,IF(AND(U234="A",'Claim Details'!$I$28&gt;=Rates!$H$14,'Claim Details'!$I$28&lt;=Rates!$H$15,'Claim Details'!$I$19="No"),Rates!$H$17,IF(AND(U234="A",'Claim Details'!$I$28&gt;=Rates!$J$14,'Claim Details'!$I$28&lt;=Rates!$J$15,'Claim Details'!$I$19="Yes"),Rates!$K$17,IF(AND(U234="A",'Claim Details'!$I$28&gt;=Rates!$J$14,'Claim Details'!$I$28&lt;=Rates!$J$15,'Claim Details'!$I$19="No"),Rates!$J$17,IF(AND(U234="B",'Claim Details'!$I$28&gt;=Rates!$D$14,'Claim Details'!$I$28&lt;=Rates!$D$15,'Claim Details'!$I$19="Yes"),Rates!$E$18,IF(AND(U234="B",'Claim Details'!$I$28&gt;=Rates!$D$14,'Claim Details'!$I$28&lt;=Rates!$D$15,'Claim Details'!$I$19="No"),Rates!$D$18,IF(AND(U234="B",'Claim Details'!$I$28&gt;=Rates!$F$14,'Claim Details'!$I$28&lt;=Rates!$F$15,'Claim Details'!$I$19="Yes"),Rates!$G$18,IF(AND(U234="B",'Claim Details'!$I$28&gt;=Rates!$F$14,'Claim Details'!$I$28&lt;=Rates!$F$15,'Claim Details'!$I$19="No"),Rates!$F$18,IF(AND(U234="B",'Claim Details'!$I$28&gt;=Rates!$H$14,'Claim Details'!$I$28&lt;=Rates!$H$15,'Claim Details'!$I$19="Yes"),Rates!$I$18,IF(AND(U234="B",'Claim Details'!$I$28&gt;=Rates!$H$14,'Claim Details'!$I$28&lt;=Rates!$H$15,'Claim Details'!$I$19="No"),Rates!$H$18,IF(AND(U234="B",'Claim Details'!$I$28&gt;=Rates!$J$14,'Claim Details'!$I$28&lt;=Rates!$J$15,'Claim Details'!$I$19="Yes"),Rates!$K$18,IF(AND(U234="B",'Claim Details'!$I$28&gt;=Rates!$J$14,'Claim Details'!$I$28&lt;=Rates!$J$15,'Claim Details'!$I$19="No"),Rates!$J$18,IF(AND(U234="C",'Claim Details'!$I$28&gt;=Rates!$D$14,'Claim Details'!$I$28&lt;=Rates!$D$15,'Claim Details'!$I$19="Yes"),Rates!$E$19,IF(AND(U234="C",'Claim Details'!$I$28&gt;=Rates!$D$14,'Claim Details'!$I$28&lt;=Rates!$D$15,'Claim Details'!$I$19="No"),Rates!$D$19,IF(AND(U234="C",'Claim Details'!$I$28&gt;=Rates!$F$14,'Claim Details'!$I$28&lt;=Rates!$F$15,'Claim Details'!$I$19="Yes"),Rates!$G$19,IF(AND(U234="C",'Claim Details'!$I$28&gt;=Rates!$F$14,'Claim Details'!$I$28&lt;=Rates!$F$15,'Claim Details'!$I$19="No"),Rates!$F$19,IF(AND(U234="C",'Claim Details'!$I$28&gt;=Rates!$H$14,'Claim Details'!$I$28&lt;=Rates!$H$15,'Claim Details'!$I$19="Yes"),Rates!$I$19,IF(AND(U234="C",'Claim Details'!$I$28&gt;=Rates!$H$14,'Claim Details'!$I$28&lt;=Rates!$H$15,'Claim Details'!$I$19="No"),Rates!$H$19,IF(AND(U234="C",'Claim Details'!$I$28&gt;=Rates!$J$14,'Claim Details'!$I$28&lt;=Rates!$J$15,'Claim Details'!$I$19="Yes"),Rates!$K$19,IF(AND(U234="C",'Claim Details'!$I$28&gt;=Rates!$J$14,'Claim Details'!$I$28&lt;=Rates!$J$15,'Claim Details'!$I$19="No"),Rates!$J$19,"£0.00"))))))))))))))))))))))))</f>
        <v>£0.00</v>
      </c>
      <c r="AY234" s="189" t="str">
        <f>IF(AND(C234="A",'Claim Details'!$I$28&gt;=Rates!$D$14,'Claim Details'!$I$28&lt;=Rates!$D$15,'Claim Details'!$I$19="Yes"),Rates!$J$25,IF(AND(C234="A",'Claim Details'!$I$28&gt;=Rates!$D$14,'Claim Details'!$I$28&lt;=Rates!$D$15,'Claim Details'!$I$19="No"),Rates!$D$25,IF(AND(C234="A",'Claim Details'!$I$28&gt;=Rates!$F$14,'Claim Details'!$I$28&lt;=Rates!$F$15,'Claim Details'!$I$19="Yes"),Rates!$G$25,IF(AND(C234="A",'Claim Details'!$I$28&gt;=Rates!$F$14,'Claim Details'!$I$28&lt;=Rates!$F$15,'Claim Details'!$I$19="No"),Rates!$F$25,IF(AND(C234="A",'Claim Details'!$I$28&gt;=Rates!$H$14,'Claim Details'!$I$28&lt;=Rates!$H$15,'Claim Details'!$I$19="Yes"),Rates!$I$25,IF(AND(C234="A",'Claim Details'!$I$28&gt;=Rates!$H$14,'Claim Details'!$I$28&lt;=Rates!$H$15,'Claim Details'!$I$19="No"),Rates!$H$25,IF(AND(C234="A",'Claim Details'!$I$28&gt;=Rates!$J$14,'Claim Details'!$I$28&lt;=Rates!$J$15,'Claim Details'!$I$19="Yes"),Rates!$K$25,IF(AND(C234="A",'Claim Details'!$I$28&gt;=Rates!$J$14,'Claim Details'!$I$28&lt;=Rates!$J$15,'Claim Details'!$I$19="No"),Rates!$J$25,IF(AND(C234="B",'Claim Details'!$I$28&gt;=Rates!$D$14,'Claim Details'!$I$28&lt;=Rates!$D$15,'Claim Details'!$I$19="Yes"),Rates!$E$26,IF(AND(C234="B",'Claim Details'!$I$28&gt;=Rates!$D$14,'Claim Details'!$I$28&lt;=Rates!$D$15,'Claim Details'!$I$19="No"),Rates!$D$26,IF(AND(C234="B",'Claim Details'!$I$28&gt;=Rates!$F$14,'Claim Details'!$I$28&lt;=Rates!$F$15,'Claim Details'!$I$19="Yes"),Rates!$G$26,IF(AND(C234="B",'Claim Details'!$I$28&gt;=Rates!$F$14,'Claim Details'!$I$28&lt;=Rates!$F$15,'Claim Details'!$I$19="No"),Rates!$F$26,IF(AND(C234="B",'Claim Details'!$I$28&gt;=Rates!$H$14,'Claim Details'!$I$28&lt;=Rates!$H$15,'Claim Details'!$I$19="Yes"),Rates!$I$26,IF(AND(C234="B",'Claim Details'!$I$28&gt;=Rates!$H$14,'Claim Details'!$I$28&lt;=Rates!$H$15,'Claim Details'!$I$19="No"),Rates!$H$26,IF(AND(C234="B",'Claim Details'!$I$28&gt;=Rates!$J$14,'Claim Details'!$I$28&lt;=Rates!$J$15,'Claim Details'!$I$19="Yes"),Rates!$K$26,IF(AND(C234="B",'Claim Details'!$I$28&gt;=Rates!$J$14,'Claim Details'!$I$28&lt;=Rates!$J$15,'Claim Details'!$I$19="No"),Rates!$J$26,IF(AND(C234="C",'Claim Details'!$I$28&gt;=Rates!$D$14,'Claim Details'!$I$28&lt;=Rates!$D$15,'Claim Details'!$I$19="Yes"),Rates!$E$27,IF(AND(C234="C",'Claim Details'!$I$28&gt;=Rates!$D$14,'Claim Details'!$I$28&lt;=Rates!$D$15,'Claim Details'!$I$19="No"),Rates!$D$27,IF(AND(C234="C",'Claim Details'!$I$28&gt;=Rates!$F$14,'Claim Details'!$I$28&lt;=Rates!$F$15,'Claim Details'!$I$19="Yes"),Rates!$G$27,IF(AND(C234="C",'Claim Details'!$I$28&gt;=Rates!$F$14,'Claim Details'!$I$28&lt;=Rates!$F$15,'Claim Details'!$I$19="No"),Rates!$F$27,IF(AND(C234="C",'Claim Details'!$I$28&gt;=Rates!$H$14,'Claim Details'!$I$28&lt;=Rates!$H$15,'Claim Details'!$I$19="Yes"),Rates!$I$27,IF(AND(C234="C",'Claim Details'!$I$28&gt;=Rates!$H$14,'Claim Details'!$I$28&lt;=Rates!$H$15,'Claim Details'!$I$19="No"),Rates!$H$27,IF(AND(C234="C",'Claim Details'!$I$28&gt;=Rates!$J$14,'Claim Details'!$I$28&lt;=Rates!$J$15,'Claim Details'!$I$19="Yes"),Rates!$K$27,IF(AND(C234="C",'Claim Details'!$I$28&gt;=Rates!$J$14,'Claim Details'!$I$28&lt;=Rates!$J$15,'Claim Details'!$I$19="No"),Rates!$J$27,"£0.00"))))))))))))))))))))))))</f>
        <v>£0.00</v>
      </c>
      <c r="AZ234" s="189" t="str">
        <f>IF(AND(C234="A",'Claim Details'!$I$28&gt;=Rates!$D$14,'Claim Details'!$I$28&lt;=Rates!$D$15,'Claim Details'!$I$19="Yes"),Rates!$E$20,IF(AND(C234="A",'Claim Details'!$I$28&gt;=Rates!$D$14,'Claim Details'!$I$28&lt;=Rates!$D$15,'Claim Details'!$I$19="No"),Rates!$D$20,IF(AND(C234="A",'Claim Details'!$I$28&gt;=Rates!$F$14,'Claim Details'!$I$28&lt;=Rates!$F$15,'Claim Details'!$I$19="Yes"),Rates!$G$20,IF(AND(C234="A",'Claim Details'!$I$28&gt;=Rates!$F$14,'Claim Details'!$I$28&lt;=Rates!$F$15,'Claim Details'!$I$19="No"),Rates!$F$20,IF(AND(C234="A",'Claim Details'!$I$28&gt;=Rates!$H$14,'Claim Details'!$I$28&lt;=Rates!$H$15,'Claim Details'!$I$19="Yes"),Rates!$I$20,IF(AND(C234="A",'Claim Details'!$I$28&gt;=Rates!$H$14,'Claim Details'!$I$28&lt;=Rates!$H$15,'Claim Details'!$I$19="No"),Rates!$H$20,IF(AND(C234="A",'Claim Details'!$I$28&gt;=Rates!$J$14,'Claim Details'!$I$28&lt;=Rates!$J$15,'Claim Details'!$I$19="Yes"),Rates!$K$20,IF(AND(C234="A",'Claim Details'!$I$28&gt;=Rates!$J$14,'Claim Details'!$I$28&lt;=Rates!$J$15,'Claim Details'!$I$19="No"),Rates!$J$20,IF(AND(C234="B",'Claim Details'!$I$28&gt;=Rates!$D$14,'Claim Details'!$I$28&lt;=Rates!$D$15,'Claim Details'!$I$19="Yes"),Rates!$E$21,IF(AND(C234="B",'Claim Details'!$I$28&gt;=Rates!$D$14,'Claim Details'!$I$28&lt;=Rates!$D$15,'Claim Details'!$I$19="No"),Rates!$D$21,IF(AND(C234="B",'Claim Details'!$I$28&gt;=Rates!$F$14,'Claim Details'!$I$28&lt;=Rates!$F$15,'Claim Details'!$I$19="Yes"),Rates!$G$21,IF(AND(C234="B",'Claim Details'!$I$28&gt;=Rates!$F$14,'Claim Details'!$I$28&lt;=Rates!$F$15,'Claim Details'!$I$19="No"),Rates!$F$21,IF(AND(C234="B",'Claim Details'!$I$28&gt;=Rates!$H$14,'Claim Details'!$I$28&lt;=Rates!$H$15,'Claim Details'!$I$19="Yes"),Rates!$I$21,IF(AND(C234="B",'Claim Details'!$I$28&gt;=Rates!$H$14,'Claim Details'!$I$28&lt;=Rates!$H$15,'Claim Details'!$I$19="No"),Rates!$H$21,IF(AND(C234="B",'Claim Details'!$I$28&gt;=Rates!$J$14,'Claim Details'!$I$28&lt;=Rates!$J$15,'Claim Details'!$I$19="Yes"),Rates!$K$21,IF(AND(C234="B",'Claim Details'!$I$28&gt;=Rates!$J$14,'Claim Details'!$I$28&lt;=Rates!$J$15,'Claim Details'!$I$19="No"),Rates!$J$21,"£0.00"))))))))))))))))</f>
        <v>£0.00</v>
      </c>
      <c r="BA234" s="189" t="str">
        <f>IF(AND(C234="A",'Claim Details'!$I$28&gt;=Rates!$D$14,'Claim Details'!$I$28&lt;=Rates!$D$15,'Claim Details'!$I$19="Yes"),Rates!$E$22,IF(AND(C234="A",'Claim Details'!$I$28&gt;=Rates!$D$14,'Claim Details'!$I$28&lt;=Rates!$D$15,'Claim Details'!$I$19="No"),Rates!$D$22,IF(AND(C234="A",'Claim Details'!$I$28&gt;=Rates!$F$14,'Claim Details'!$I$28&lt;=Rates!$F$15,'Claim Details'!$I$19="Yes"),Rates!$G$22,IF(AND(C234="A",'Claim Details'!$I$28&gt;=Rates!$F$14,'Claim Details'!$I$28&lt;=Rates!$F$15,'Claim Details'!$I$19="No"),Rates!$F$22,IF(AND(C234="A",'Claim Details'!$I$28&gt;=Rates!$H$14,'Claim Details'!$I$28&lt;=Rates!$H$15,'Claim Details'!$I$19="Yes"),Rates!$I$22,IF(AND(C234="A",'Claim Details'!$I$28&gt;=Rates!$H$14,'Claim Details'!$I$28&lt;=Rates!$H$15,'Claim Details'!$I$19="No"),Rates!$H$22,IF(AND(C234="A",'Claim Details'!$I$28&gt;=Rates!$J$14,'Claim Details'!$I$28&lt;=Rates!$J$15,'Claim Details'!$I$19="Yes"),Rates!$K$22,IF(AND(C234="A",'Claim Details'!$I$28&gt;=Rates!$J$14,'Claim Details'!$I$28&lt;=Rates!$J$15,'Claim Details'!$I$19="No"),Rates!$J$22,IF(AND(C234="B",'Claim Details'!$I$28&gt;=Rates!$D$14,'Claim Details'!$I$28&lt;=Rates!$D$15,'Claim Details'!$I$19="Yes"),Rates!$E$23,IF(AND(C234="B",'Claim Details'!$I$28&gt;=Rates!$D$14,'Claim Details'!$I$28&lt;=Rates!$D$15,'Claim Details'!$I$19="No"),Rates!$D$23,IF(AND(C234="B",'Claim Details'!$I$28&gt;=Rates!$F$14,'Claim Details'!$I$28&lt;=Rates!$F$15,'Claim Details'!$I$19="Yes"),Rates!$G$23,IF(AND(C234="B",'Claim Details'!$I$28&gt;=Rates!$F$14,'Claim Details'!$I$28&lt;=Rates!$F$15,'Claim Details'!$I$19="No"),Rates!$F$23,IF(AND(C234="B",'Claim Details'!$I$28&gt;=Rates!$H$14,'Claim Details'!$I$28&lt;=Rates!$H$15,'Claim Details'!$I$19="Yes"),Rates!$I$23,IF(AND(C234="B",'Claim Details'!$I$28&gt;=Rates!$H$14,'Claim Details'!$I$28&lt;=Rates!$H$15,'Claim Details'!$I$19="No"),Rates!$H$23,IF(AND(C234="B",'Claim Details'!$I$28&gt;=Rates!$J$14,'Claim Details'!$I$28&lt;=Rates!$J$15,'Claim Details'!$I$19="Yes"),Rates!$K$23,IF(AND(C234="B",'Claim Details'!$I$28&gt;=Rates!$J$14,'Claim Details'!$I$28&lt;=Rates!$J$15,'Claim Details'!$I$19="No"),Rates!$J$23,IF(AND(C234="C",'Claim Details'!$I$28&gt;=Rates!$D$14,'Claim Details'!$I$28&lt;=Rates!$D$15,'Claim Details'!$I$19="Yes"),Rates!$E$24,IF(AND(C234="C",'Claim Details'!$I$28&gt;=Rates!$D$14,'Claim Details'!$I$28&lt;=Rates!$D$15,'Claim Details'!$I$19="No"),Rates!$D$24,IF(AND(C234="C",'Claim Details'!$I$28&gt;=Rates!$F$14,'Claim Details'!$I$28&lt;=Rates!$F$15,'Claim Details'!$I$19="Yes"),Rates!$G$24,IF(AND(C234="C",'Claim Details'!$I$28&gt;=Rates!$F$14,'Claim Details'!$I$28&lt;=Rates!$F$15,'Claim Details'!$I$19="No"),Rates!$F$24,IF(AND(C234="C",'Claim Details'!$I$28&gt;=Rates!$H$14,'Claim Details'!$I$28&lt;=Rates!$H$15,'Claim Details'!$I$19="Yes"),Rates!$I$24,IF(AND(C234="C",'Claim Details'!$I$28&gt;=Rates!$H$14,'Claim Details'!$I$28&lt;=Rates!$H$15,'Claim Details'!$I$19="No"),Rates!$H$24,IF(AND(C234="C",'Claim Details'!$I$28&gt;=Rates!$J$14,'Claim Details'!$I$28&lt;=Rates!$J$15,'Claim Details'!$I$19="Yes"),Rates!$K$24,IF(AND(C234="C",'Claim Details'!$I$28&gt;=Rates!$J$14,'Claim Details'!$I$28&lt;=Rates!$J$15,'Claim Details'!$I$19="No"),Rates!$J$24,"£0.00"))))))))))))))))))))))))</f>
        <v>£0.00</v>
      </c>
      <c r="BB234" s="189" t="str">
        <f t="shared" si="57"/>
        <v>£0.00</v>
      </c>
      <c r="BC234" s="1"/>
      <c r="BD234" s="189" t="str">
        <f>IF(AND(AE234="A",'Claim Details'!$I$28&gt;=Rates!$D$14,'Claim Details'!$I$28&lt;=Rates!$D$15,'Claim Details'!$I$19="Yes"),Rates!$J$17,IF(AND(AE234="A",'Claim Details'!$I$28&gt;=Rates!$D$14,'Claim Details'!$I$28&lt;=Rates!$D$15,'Claim Details'!$I$19="No"),Rates!$D$17,IF(AND(AE234="A",'Claim Details'!$I$28&gt;=Rates!$F$14,'Claim Details'!$I$28&lt;=Rates!$F$15,'Claim Details'!$I$19="Yes"),Rates!$G$17,IF(AND(AE234="A",'Claim Details'!$I$28&gt;=Rates!$F$14,'Claim Details'!$I$28&lt;=Rates!$F$15,'Claim Details'!$I$19="No"),Rates!$F$17,IF(AND(AE234="A",'Claim Details'!$I$28&gt;=Rates!$H$14,'Claim Details'!$I$28&lt;=Rates!$H$15,'Claim Details'!$I$19="Yes"),Rates!$I$17,IF(AND(AE234="A",'Claim Details'!$I$28&gt;=Rates!$H$14,'Claim Details'!$I$28&lt;=Rates!$H$15,'Claim Details'!$I$19="No"),Rates!$H$17,IF(AND(AE234="A",'Claim Details'!$I$28&gt;=Rates!$J$14,'Claim Details'!$I$28&lt;=Rates!$J$15,'Claim Details'!$I$19="Yes"),Rates!$K$17,IF(AND(AE234="A",'Claim Details'!$I$28&gt;=Rates!$J$14,'Claim Details'!$I$28&lt;=Rates!$J$15,'Claim Details'!$I$19="No"),Rates!$J$17,IF(AND(AE234="B",'Claim Details'!$I$28&gt;=Rates!$D$14,'Claim Details'!$I$28&lt;=Rates!$D$15,'Claim Details'!$I$19="Yes"),Rates!$E$18,IF(AND(AE234="B",'Claim Details'!$I$28&gt;=Rates!$D$14,'Claim Details'!$I$28&lt;=Rates!$D$15,'Claim Details'!$I$19="No"),Rates!$D$18,IF(AND(AE234="B",'Claim Details'!$I$28&gt;=Rates!$F$14,'Claim Details'!$I$28&lt;=Rates!$F$15,'Claim Details'!$I$19="Yes"),Rates!$G$18,IF(AND(AE234="B",'Claim Details'!$I$28&gt;=Rates!$F$14,'Claim Details'!$I$28&lt;=Rates!$F$15,'Claim Details'!$I$19="No"),Rates!$F$18,IF(AND(AE234="B",'Claim Details'!$I$28&gt;=Rates!$H$14,'Claim Details'!$I$28&lt;=Rates!$H$15,'Claim Details'!$I$19="Yes"),Rates!$I$18,IF(AND(AE234="B",'Claim Details'!$I$28&gt;=Rates!$H$14,'Claim Details'!$I$28&lt;=Rates!$H$15,'Claim Details'!$I$19="No"),Rates!$H$18,IF(AND(AE234="B",'Claim Details'!$I$28&gt;=Rates!$J$14,'Claim Details'!$I$28&lt;=Rates!$J$15,'Claim Details'!$I$19="Yes"),Rates!$K$18,IF(AND(AE234="B",'Claim Details'!$I$28&gt;=Rates!$J$14,'Claim Details'!$I$28&lt;=Rates!$J$15,'Claim Details'!$I$19="No"),Rates!$J$18,IF(AND(AE234="C",'Claim Details'!$I$28&gt;=Rates!$D$14,'Claim Details'!$I$28&lt;=Rates!$D$15,'Claim Details'!$I$19="Yes"),Rates!$E$19,IF(AND(AE234="C",'Claim Details'!$I$28&gt;=Rates!$D$14,'Claim Details'!$I$28&lt;=Rates!$D$15,'Claim Details'!$I$19="No"),Rates!$D$19,IF(AND(AE234="C",'Claim Details'!$I$28&gt;=Rates!$F$14,'Claim Details'!$I$28&lt;=Rates!$F$15,'Claim Details'!$I$19="Yes"),Rates!$G$19,IF(AND(AE234="C",'Claim Details'!$I$28&gt;=Rates!$F$14,'Claim Details'!$I$28&lt;=Rates!$F$15,'Claim Details'!$I$19="No"),Rates!$F$19,IF(AND(AE234="C",'Claim Details'!$I$28&gt;=Rates!$H$14,'Claim Details'!$I$28&lt;=Rates!$H$15,'Claim Details'!$I$19="Yes"),Rates!$I$19,IF(AND(AE234="C",'Claim Details'!$I$28&gt;=Rates!$H$14,'Claim Details'!$I$28&lt;=Rates!$H$15,'Claim Details'!$I$19="No"),Rates!$H$19,IF(AND(AE234="C",'Claim Details'!$I$28&gt;=Rates!$J$14,'Claim Details'!$I$28&lt;=Rates!$J$15,'Claim Details'!$I$19="Yes"),Rates!$K$19,IF(AND(AE234="C",'Claim Details'!$I$28&gt;=Rates!$J$14,'Claim Details'!$I$28&lt;=Rates!$J$15,'Claim Details'!$I$19="No"),Rates!$J$19,"£0.00"))))))))))))))))))))))))</f>
        <v>£0.00</v>
      </c>
      <c r="BE234" s="189" t="str">
        <f>IF(AND(AE234="A",'Claim Details'!$I$28&gt;=Rates!$D$14,'Claim Details'!$I$28&lt;=Rates!$D$15,'Claim Details'!$I$19="Yes"),Rates!$J$25,IF(AND(AE234="A",'Claim Details'!$I$28&gt;=Rates!$D$14,'Claim Details'!$I$28&lt;=Rates!$D$15,'Claim Details'!$I$19="No"),Rates!$D$25,IF(AND(AE234="A",'Claim Details'!$I$28&gt;=Rates!$F$14,'Claim Details'!$I$28&lt;=Rates!$F$15,'Claim Details'!$I$19="Yes"),Rates!$G$25,IF(AND(AE234="A",'Claim Details'!$I$28&gt;=Rates!$F$14,'Claim Details'!$I$28&lt;=Rates!$F$15,'Claim Details'!$I$19="No"),Rates!$F$25,IF(AND(AE234="A",'Claim Details'!$I$28&gt;=Rates!$H$14,'Claim Details'!$I$28&lt;=Rates!$H$15,'Claim Details'!$I$19="Yes"),Rates!$I$25,IF(AND(AE234="A",'Claim Details'!$I$28&gt;=Rates!$H$14,'Claim Details'!$I$28&lt;=Rates!$H$15,'Claim Details'!$I$19="No"),Rates!$H$25,IF(AND(AE234="A",'Claim Details'!$I$28&gt;=Rates!$J$14,'Claim Details'!$I$28&lt;=Rates!$J$15,'Claim Details'!$I$19="Yes"),Rates!$K$25,IF(AND(AE234="A",'Claim Details'!$I$28&gt;=Rates!$J$14,'Claim Details'!$I$28&lt;=Rates!$J$15,'Claim Details'!$I$19="No"),Rates!$J$25,IF(AND(AE234="B",'Claim Details'!$I$28&gt;=Rates!$D$14,'Claim Details'!$I$28&lt;=Rates!$D$15,'Claim Details'!$I$19="Yes"),Rates!$E$26,IF(AND(AE234="B",'Claim Details'!$I$28&gt;=Rates!$D$14,'Claim Details'!$I$28&lt;=Rates!$D$15,'Claim Details'!$I$19="No"),Rates!$D$26,IF(AND(AE234="B",'Claim Details'!$I$28&gt;=Rates!$F$14,'Claim Details'!$I$28&lt;=Rates!$F$15,'Claim Details'!$I$19="Yes"),Rates!$G$26,IF(AND(AE234="B",'Claim Details'!$I$28&gt;=Rates!$F$14,'Claim Details'!$I$28&lt;=Rates!$F$15,'Claim Details'!$I$19="No"),Rates!$F$26,IF(AND(AE234="B",'Claim Details'!$I$28&gt;=Rates!$H$14,'Claim Details'!$I$28&lt;=Rates!$H$15,'Claim Details'!$I$19="Yes"),Rates!$I$26,IF(AND(AE234="B",'Claim Details'!$I$28&gt;=Rates!$H$14,'Claim Details'!$I$28&lt;=Rates!$H$15,'Claim Details'!$I$19="No"),Rates!$H$26,IF(AND(AE234="B",'Claim Details'!$I$28&gt;=Rates!$J$14,'Claim Details'!$I$28&lt;=Rates!$J$15,'Claim Details'!$I$19="Yes"),Rates!$K$26,IF(AND(AE234="B",'Claim Details'!$I$28&gt;=Rates!$J$14,'Claim Details'!$I$28&lt;=Rates!$J$15,'Claim Details'!$I$19="No"),Rates!$J$26,IF(AND(AE234="C",'Claim Details'!$I$28&gt;=Rates!$D$14,'Claim Details'!$I$28&lt;=Rates!$D$15,'Claim Details'!$I$19="Yes"),Rates!$E$27,IF(AND(AE234="C",'Claim Details'!$I$28&gt;=Rates!$D$14,'Claim Details'!$I$28&lt;=Rates!$D$15,'Claim Details'!$I$19="No"),Rates!$D$27,IF(AND(AE234="C",'Claim Details'!$I$28&gt;=Rates!$F$14,'Claim Details'!$I$28&lt;=Rates!$F$15,'Claim Details'!$I$19="Yes"),Rates!$G$27,IF(AND(AE234="C",'Claim Details'!$I$28&gt;=Rates!$F$14,'Claim Details'!$I$28&lt;=Rates!$F$15,'Claim Details'!$I$19="No"),Rates!$F$27,IF(AND(AE234="C",'Claim Details'!$I$28&gt;=Rates!$H$14,'Claim Details'!$I$28&lt;=Rates!$H$15,'Claim Details'!$I$19="Yes"),Rates!$I$27,IF(AND(AE234="C",'Claim Details'!$I$28&gt;=Rates!$H$14,'Claim Details'!$I$28&lt;=Rates!$H$15,'Claim Details'!$I$19="No"),Rates!$H$27,IF(AND(AE234="C",'Claim Details'!$I$28&gt;=Rates!$J$14,'Claim Details'!$I$28&lt;=Rates!$J$15,'Claim Details'!$I$19="Yes"),Rates!$K$27,IF(AND(AE234="C",'Claim Details'!$I$28&gt;=Rates!$J$14,'Claim Details'!$I$28&lt;=Rates!$J$15,'Claim Details'!$I$19="No"),Rates!$J$27,"£0.00"))))))))))))))))))))))))</f>
        <v>£0.00</v>
      </c>
      <c r="BF234" s="189" t="str">
        <f>IF(AND(AE234="A",'Claim Details'!$I$28&gt;=Rates!$D$14,'Claim Details'!$I$28&lt;=Rates!$D$15,'Claim Details'!$I$19="Yes"),Rates!$E$20,IF(AND(AE234="A",'Claim Details'!$I$28&gt;=Rates!$D$14,'Claim Details'!$I$28&lt;=Rates!$D$15,'Claim Details'!$I$19="No"),Rates!$D$20,IF(AND(AE234="A",'Claim Details'!$I$28&gt;=Rates!$F$14,'Claim Details'!$I$28&lt;=Rates!$F$15,'Claim Details'!$I$19="Yes"),Rates!$G$20,IF(AND(AE234="A",'Claim Details'!$I$28&gt;=Rates!$F$14,'Claim Details'!$I$28&lt;=Rates!$F$15,'Claim Details'!$I$19="No"),Rates!$F$20,IF(AND(AE234="A",'Claim Details'!$I$28&gt;=Rates!$H$14,'Claim Details'!$I$28&lt;=Rates!$H$15,'Claim Details'!$I$19="Yes"),Rates!$I$20,IF(AND(AE234="A",'Claim Details'!$I$28&gt;=Rates!$H$14,'Claim Details'!$I$28&lt;=Rates!$H$15,'Claim Details'!$I$19="No"),Rates!$H$20,IF(AND(AE234="A",'Claim Details'!$I$28&gt;=Rates!$J$14,'Claim Details'!$I$28&lt;=Rates!$J$15,'Claim Details'!$I$19="Yes"),Rates!$K$20,IF(AND(AE234="A",'Claim Details'!$I$28&gt;=Rates!$J$14,'Claim Details'!$I$28&lt;=Rates!$J$15,'Claim Details'!$I$19="No"),Rates!$J$20,IF(AND(AE234="B",'Claim Details'!$I$28&gt;=Rates!$D$14,'Claim Details'!$I$28&lt;=Rates!$D$15,'Claim Details'!$I$19="Yes"),Rates!$E$21,IF(AND(AE234="B",'Claim Details'!$I$28&gt;=Rates!$D$14,'Claim Details'!$I$28&lt;=Rates!$D$15,'Claim Details'!$I$19="No"),Rates!$D$21,IF(AND(AE234="B",'Claim Details'!$I$28&gt;=Rates!$F$14,'Claim Details'!$I$28&lt;=Rates!$F$15,'Claim Details'!$I$19="Yes"),Rates!$G$21,IF(AND(AE234="B",'Claim Details'!$I$28&gt;=Rates!$F$14,'Claim Details'!$I$28&lt;=Rates!$F$15,'Claim Details'!$I$19="No"),Rates!$F$21,IF(AND(AE234="B",'Claim Details'!$I$28&gt;=Rates!$H$14,'Claim Details'!$I$28&lt;=Rates!$H$15,'Claim Details'!$I$19="Yes"),Rates!$I$21,IF(AND(AE234="B",'Claim Details'!$I$28&gt;=Rates!$H$14,'Claim Details'!$I$28&lt;=Rates!$H$15,'Claim Details'!$I$19="No"),Rates!$H$21,IF(AND(AE234="B",'Claim Details'!$I$28&gt;=Rates!$J$14,'Claim Details'!$I$28&lt;=Rates!$J$15,'Claim Details'!$I$19="Yes"),Rates!$K$21,IF(AND(AE234="B",'Claim Details'!$I$28&gt;=Rates!$J$14,'Claim Details'!$I$28&lt;=Rates!$J$15,'Claim Details'!$I$19="No"),Rates!$J$21,"£0.00"))))))))))))))))</f>
        <v>£0.00</v>
      </c>
      <c r="BG234" s="189" t="str">
        <f>IF(AND(AE234="A",'Claim Details'!$I$28&gt;=Rates!$D$14,'Claim Details'!$I$28&lt;=Rates!$D$15,'Claim Details'!$I$19="Yes"),Rates!$E$22,IF(AND(AE234="A",'Claim Details'!$I$28&gt;=Rates!$D$14,'Claim Details'!$I$28&lt;=Rates!$D$15,'Claim Details'!$I$19="No"),Rates!$D$22,IF(AND(AE234="A",'Claim Details'!$I$28&gt;=Rates!$F$14,'Claim Details'!$I$28&lt;=Rates!$F$15,'Claim Details'!$I$19="Yes"),Rates!$G$22,IF(AND(AE234="A",'Claim Details'!$I$28&gt;=Rates!$F$14,'Claim Details'!$I$28&lt;=Rates!$F$15,'Claim Details'!$I$19="No"),Rates!$F$22,IF(AND(AE234="A",'Claim Details'!$I$28&gt;=Rates!$H$14,'Claim Details'!$I$28&lt;=Rates!$H$15,'Claim Details'!$I$19="Yes"),Rates!$I$22,IF(AND(AE234="A",'Claim Details'!$I$28&gt;=Rates!$H$14,'Claim Details'!$I$28&lt;=Rates!$H$15,'Claim Details'!$I$19="No"),Rates!$H$22,IF(AND(AE234="A",'Claim Details'!$I$28&gt;=Rates!$J$14,'Claim Details'!$I$28&lt;=Rates!$J$15,'Claim Details'!$I$19="Yes"),Rates!$K$22,IF(AND(AE234="A",'Claim Details'!$I$28&gt;=Rates!$J$14,'Claim Details'!$I$28&lt;=Rates!$J$15,'Claim Details'!$I$19="No"),Rates!$J$22,IF(AND(AE234="B",'Claim Details'!$I$28&gt;=Rates!$D$14,'Claim Details'!$I$28&lt;=Rates!$D$15,'Claim Details'!$I$19="Yes"),Rates!$E$23,IF(AND(AE234="B",'Claim Details'!$I$28&gt;=Rates!$D$14,'Claim Details'!$I$28&lt;=Rates!$D$15,'Claim Details'!$I$19="No"),Rates!$D$23,IF(AND(AE234="B",'Claim Details'!$I$28&gt;=Rates!$F$14,'Claim Details'!$I$28&lt;=Rates!$F$15,'Claim Details'!$I$19="Yes"),Rates!$G$23,IF(AND(AE234="B",'Claim Details'!$I$28&gt;=Rates!$F$14,'Claim Details'!$I$28&lt;=Rates!$F$15,'Claim Details'!$I$19="No"),Rates!$F$23,IF(AND(AE234="B",'Claim Details'!$I$28&gt;=Rates!$H$14,'Claim Details'!$I$28&lt;=Rates!$H$15,'Claim Details'!$I$19="Yes"),Rates!$I$23,IF(AND(AE234="B",'Claim Details'!$I$28&gt;=Rates!$H$14,'Claim Details'!$I$28&lt;=Rates!$H$15,'Claim Details'!$I$19="No"),Rates!$H$23,IF(AND(AE234="B",'Claim Details'!$I$28&gt;=Rates!$J$14,'Claim Details'!$I$28&lt;=Rates!$J$15,'Claim Details'!$I$19="Yes"),Rates!$K$23,IF(AND(AE234="B",'Claim Details'!$I$28&gt;=Rates!$J$14,'Claim Details'!$I$28&lt;=Rates!$J$15,'Claim Details'!$I$19="No"),Rates!$J$23,IF(AND(AE234="C",'Claim Details'!$I$28&gt;=Rates!$D$14,'Claim Details'!$I$28&lt;=Rates!$D$15,'Claim Details'!$I$19="Yes"),Rates!$E$24,IF(AND(AE234="C",'Claim Details'!$I$28&gt;=Rates!$D$14,'Claim Details'!$I$28&lt;=Rates!$D$15,'Claim Details'!$I$19="No"),Rates!$D$24,IF(AND(AE234="C",'Claim Details'!$I$28&gt;=Rates!$F$14,'Claim Details'!$I$28&lt;=Rates!$F$15,'Claim Details'!$I$19="Yes"),Rates!$G$24,IF(AND(AE234="C",'Claim Details'!$I$28&gt;=Rates!$F$14,'Claim Details'!$I$28&lt;=Rates!$F$15,'Claim Details'!$I$19="No"),Rates!$F$24,IF(AND(AE234="C",'Claim Details'!$I$28&gt;=Rates!$H$14,'Claim Details'!$I$28&lt;=Rates!$H$15,'Claim Details'!$I$19="Yes"),Rates!$I$24,IF(AND(AE234="C",'Claim Details'!$I$28&gt;=Rates!$H$14,'Claim Details'!$I$28&lt;=Rates!$H$15,'Claim Details'!$I$19="No"),Rates!$H$24,IF(AND(AE234="C",'Claim Details'!$I$28&gt;=Rates!$J$14,'Claim Details'!$I$28&lt;=Rates!$J$15,'Claim Details'!$I$19="Yes"),Rates!$K$24,IF(AND(AE234="C",'Claim Details'!$I$28&gt;=Rates!$J$14,'Claim Details'!$I$28&lt;=Rates!$J$15,'Claim Details'!$I$19="No"),Rates!$J$24,"£0.00"))))))))))))))))))))))))</f>
        <v>£0.00</v>
      </c>
      <c r="BH234" s="189" t="str">
        <f t="shared" si="58"/>
        <v>£0.00</v>
      </c>
      <c r="BI234" s="189">
        <f t="shared" si="59"/>
        <v>0</v>
      </c>
      <c r="BO234" s="202" t="str">
        <f>IF(H234="","£0.00",IF(AP234="4","£0.00",IF(AP234="5","£0.00",IF(AP234="1","£0.00",((AQ234*H234)*'Claim Details'!$F$111)/100))))</f>
        <v>£0.00</v>
      </c>
      <c r="BP234" s="202" t="str">
        <f>IF(T234="","£0.00",IF(AP234="4","£0.00",IF(AP234="5","£0.00",IF(AP234="1","£0.00",((AR234*T234)*'Claim Details'!$N$111)/100))))</f>
        <v>£0.00</v>
      </c>
      <c r="BQ234" s="202" t="str">
        <f>IF(AI234="","£0.00",IF(AP234="4","£0.00",IF(AP234="5","£0.00",IF(AP234="1","£0.00",((BI234*AI234)*'Claim Details'!$W$111)/100))))</f>
        <v>£0.00</v>
      </c>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row>
    <row r="235" spans="1:97" ht="15">
      <c r="A235" s="145"/>
      <c r="B235" s="91"/>
      <c r="C235" s="96"/>
      <c r="D235" s="97"/>
      <c r="E235" s="98"/>
      <c r="F235" s="89"/>
      <c r="G235" s="99"/>
      <c r="H235" s="100"/>
      <c r="I235" s="221" t="str">
        <f t="shared" si="49"/>
        <v>£0.00</v>
      </c>
      <c r="J235" s="101"/>
      <c r="K235" s="100"/>
      <c r="L235" s="221" t="str">
        <f t="shared" si="50"/>
        <v>£0.00</v>
      </c>
      <c r="M235" s="101"/>
      <c r="N235" s="102"/>
      <c r="O235" s="145"/>
      <c r="P235" s="77"/>
      <c r="Q235" s="87"/>
      <c r="R235" s="87"/>
      <c r="S235" s="87"/>
      <c r="T235" s="149" t="str">
        <f t="shared" si="51"/>
        <v/>
      </c>
      <c r="U235" s="87" t="str">
        <f t="shared" si="60"/>
        <v/>
      </c>
      <c r="V235" s="87"/>
      <c r="W235" s="53" t="str">
        <f t="shared" si="52"/>
        <v>£0.00</v>
      </c>
      <c r="X235" s="53"/>
      <c r="Y235" s="87"/>
      <c r="Z235" s="78"/>
      <c r="AA235" s="79"/>
      <c r="AB235" s="160"/>
      <c r="AC235" s="98"/>
      <c r="AD235" s="225"/>
      <c r="AE235" s="235" t="str">
        <f t="shared" si="53"/>
        <v/>
      </c>
      <c r="AF235" s="87" t="str">
        <f t="shared" si="54"/>
        <v/>
      </c>
      <c r="AG235" s="53"/>
      <c r="AH235" s="224"/>
      <c r="AI235" s="226" t="str">
        <f t="shared" si="46"/>
        <v/>
      </c>
      <c r="AJ235" s="236" t="str">
        <f t="shared" si="55"/>
        <v>£0.00</v>
      </c>
      <c r="AK235" s="31"/>
      <c r="AL235" s="1"/>
      <c r="AM235" s="1"/>
      <c r="AN235" s="1"/>
      <c r="AO235" s="1"/>
      <c r="AP235" s="1" t="str">
        <f t="shared" si="47"/>
        <v/>
      </c>
      <c r="AQ235" s="27">
        <f t="shared" si="48"/>
        <v>0</v>
      </c>
      <c r="AR235" s="189">
        <f t="shared" si="56"/>
        <v>0</v>
      </c>
      <c r="AS235" s="190" t="str">
        <f>IF(AND(C235="A",'Claim Details'!$E$28&gt;=Rates!$D$14,'Claim Details'!$E$28&lt;=Rates!$D$15,'Claim Details'!$E$19="Yes"),Rates!$E$17,IF(AND(C235="A",'Claim Details'!$E$28&gt;=Rates!$D$14,'Claim Details'!$E$28&lt;=Rates!$D$15,'Claim Details'!$E$19="No"),Rates!$D$17,IF(AND(C235="A",'Claim Details'!$E$28&gt;=Rates!$F$14,'Claim Details'!$E$28&lt;=Rates!$F$15,'Claim Details'!$E$19="Yes"),Rates!$G$17,IF(AND(C235="A",'Claim Details'!$E$28&gt;=Rates!$F$14,'Claim Details'!$E$28&lt;=Rates!$F$15,'Claim Details'!$E$19="No"),Rates!$F$17,IF(AND(C235="A",'Claim Details'!$E$28&gt;=Rates!$H$14,'Claim Details'!$E$28&lt;=Rates!$H$15,'Claim Details'!$E$19="Yes"),Rates!$I$17,IF(AND(C235="A",'Claim Details'!$E$28&gt;=Rates!$H$14,'Claim Details'!$E$28&lt;=Rates!$H$15,'Claim Details'!$E$19="No"),Rates!$H$17,IF(AND(C235="A",'Claim Details'!$E$28&gt;=Rates!$J$14,'Claim Details'!$E$28&lt;=Rates!$J$15,'Claim Details'!$E$19="Yes"),Rates!$K$17,IF(AND(C235="A",'Claim Details'!$E$28&gt;=Rates!$J$14,'Claim Details'!$E$28&lt;=Rates!$J$15,'Claim Details'!$E$19="No"),Rates!$J$17,IF(AND(C235="B",'Claim Details'!$E$28&gt;=Rates!$D$14,'Claim Details'!$E$28&lt;=Rates!$D$15,'Claim Details'!$E$19="Yes"),Rates!$E$18,IF(AND(C235="B",'Claim Details'!$E$28&gt;=Rates!$D$14,'Claim Details'!$E$28&lt;=Rates!$D$15,'Claim Details'!$E$19="No"),Rates!$D$18,IF(AND(C235="B",'Claim Details'!$E$28&gt;=Rates!$F$14,'Claim Details'!$E$28&lt;=Rates!$F$15,'Claim Details'!$E$19="Yes"),Rates!$G$18,IF(AND(C235="B",'Claim Details'!$E$28&gt;=Rates!$F$14,'Claim Details'!$E$28&lt;=Rates!$F$15,'Claim Details'!$E$19="No"),Rates!$F$18,IF(AND(C235="B",'Claim Details'!$E$28&gt;=Rates!$H$14,'Claim Details'!$E$28&lt;=Rates!$H$15,'Claim Details'!$E$19="Yes"),Rates!$I$18,IF(AND(C235="B",'Claim Details'!$E$28&gt;=Rates!$H$14,'Claim Details'!$E$28&lt;=Rates!$H$15,'Claim Details'!$E$19="No"),Rates!$H$18,IF(AND(C235="B",'Claim Details'!$E$28&gt;=Rates!$J$14,'Claim Details'!$E$28&lt;=Rates!$J$15,'Claim Details'!$E$19="Yes"),Rates!$K$18,IF(AND(C235="B",'Claim Details'!$E$28&gt;=Rates!$J$14,'Claim Details'!$E$28&lt;=Rates!$J$15,'Claim Details'!$E$19="No"),Rates!$J$18,IF(AND(C235="C",'Claim Details'!$E$28&gt;=Rates!$D$14,'Claim Details'!$E$28&lt;=Rates!$D$15,'Claim Details'!$E$19="Yes"),Rates!$E$19,IF(AND(C235="C",'Claim Details'!$E$28&gt;=Rates!$D$14,'Claim Details'!$E$28&lt;=Rates!$D$15,'Claim Details'!$E$19="No"),Rates!$D$19,IF(AND(C235="C",'Claim Details'!$E$28&gt;=Rates!$F$14,'Claim Details'!$E$28&lt;=Rates!$F$15,'Claim Details'!$E$19="Yes"),Rates!$G$19,IF(AND(C235="C",'Claim Details'!$E$28&gt;=Rates!$F$14,'Claim Details'!$E$28&lt;=Rates!$F$15,'Claim Details'!$E$19="No"),Rates!$F$19,IF(AND(C235="C",'Claim Details'!$E$28&gt;=Rates!$H$14,'Claim Details'!$E$28&lt;=Rates!$H$15,'Claim Details'!$E$19="Yes"),Rates!$I$19,IF(AND(C235="C",'Claim Details'!$E$28&gt;=Rates!$H$14,'Claim Details'!$E$28&lt;=Rates!$H$15,'Claim Details'!$E$19="No"),Rates!$H$19,IF(AND(C235="C",'Claim Details'!$E$28&gt;=Rates!$J$14,'Claim Details'!$E$28&lt;=Rates!$J$15,'Claim Details'!$E$19="Yes"),Rates!$K$19,IF(AND(C235="C",'Claim Details'!$E$28&gt;=Rates!$J$14,'Claim Details'!$E$28&lt;=Rates!$J$15,'Claim Details'!$E$19="No"),Rates!$J$19,"£0.00"))))))))))))))))))))))))</f>
        <v>£0.00</v>
      </c>
      <c r="AT235" s="189" t="str">
        <f>IF(AND(C235="A",'Claim Details'!$E$28&gt;=Rates!$D$14,'Claim Details'!$E$28&lt;=Rates!$D$15,'Claim Details'!$E$19="Yes"),Rates!$E$25,IF(AND(C235="A",'Claim Details'!$E$28&gt;=Rates!$D$14,'Claim Details'!$E$28&lt;=Rates!$D$15,'Claim Details'!$E$19="No"),Rates!$D$25,IF(AND(C235="A",'Claim Details'!$E$28&gt;=Rates!$F$14,'Claim Details'!$E$28&lt;=Rates!$F$15,'Claim Details'!$E$19="Yes"),Rates!$G$25,IF(AND(C235="A",'Claim Details'!$E$28&gt;=Rates!$F$14,'Claim Details'!$E$28&lt;=Rates!$F$15,'Claim Details'!$E$19="No"),Rates!$F$25,IF(AND(C235="A",'Claim Details'!$E$28&gt;=Rates!$H$14,'Claim Details'!$E$28&lt;=Rates!$H$15,'Claim Details'!$E$19="Yes"),Rates!$I$25,IF(AND(C235="A",'Claim Details'!$E$28&gt;=Rates!$H$14,'Claim Details'!$E$28&lt;=Rates!$H$15,'Claim Details'!$E$19="No"),Rates!$H$25,IF(AND(C235="A",'Claim Details'!$E$28&gt;=Rates!$J$14,'Claim Details'!$E$28&lt;=Rates!$J$15,'Claim Details'!$E$19="Yes"),Rates!$K$25,IF(AND(C235="A",'Claim Details'!$E$28&gt;=Rates!$J$14,'Claim Details'!$E$28&lt;=Rates!$J$15,'Claim Details'!$E$19="No"),Rates!$J$25,IF(AND(C235="B",'Claim Details'!$E$28&gt;=Rates!$D$14,'Claim Details'!$E$28&lt;=Rates!$D$15,'Claim Details'!$E$19="Yes"),Rates!$E$26,IF(AND(C235="B",'Claim Details'!$E$28&gt;=Rates!$D$14,'Claim Details'!$E$28&lt;=Rates!$D$15,'Claim Details'!$E$19="No"),Rates!$D$26,IF(AND(C235="B",'Claim Details'!$E$28&gt;=Rates!$F$14,'Claim Details'!$E$28&lt;=Rates!$F$15,'Claim Details'!$E$19="Yes"),Rates!$G$26,IF(AND(C235="B",'Claim Details'!$E$28&gt;=Rates!$F$14,'Claim Details'!$E$28&lt;=Rates!$F$15,'Claim Details'!$E$19="No"),Rates!$F$26,IF(AND(C235="B",'Claim Details'!$E$28&gt;=Rates!$H$14,'Claim Details'!$E$28&lt;=Rates!$H$15,'Claim Details'!$E$19="Yes"),Rates!$I$26,IF(AND(C235="B",'Claim Details'!$E$28&gt;=Rates!$H$14,'Claim Details'!$E$28&lt;=Rates!$H$15,'Claim Details'!$E$19="No"),Rates!$H$26,IF(AND(C235="B",'Claim Details'!$E$28&gt;=Rates!$J$14,'Claim Details'!$E$28&lt;=Rates!$J$15,'Claim Details'!$E$19="Yes"),Rates!$K$26,IF(AND(C235="B",'Claim Details'!$E$28&gt;=Rates!$J$14,'Claim Details'!$E$28&lt;=Rates!$J$15,'Claim Details'!$E$19="No"),Rates!$J$26,IF(AND(C235="C",'Claim Details'!$E$28&gt;=Rates!$D$14,'Claim Details'!$E$28&lt;=Rates!$D$15,'Claim Details'!$E$19="Yes"),Rates!$E$27,IF(AND(C235="C",'Claim Details'!$E$28&gt;=Rates!$D$14,'Claim Details'!$E$28&lt;=Rates!$D$15,'Claim Details'!$E$19="No"),Rates!$D$27,IF(AND(C235="C",'Claim Details'!$E$28&gt;=Rates!$F$14,'Claim Details'!$E$28&lt;=Rates!$F$15,'Claim Details'!$E$19="Yes"),Rates!$G$27,IF(AND(C235="C",'Claim Details'!$E$28&gt;=Rates!$F$14,'Claim Details'!$E$28&lt;=Rates!$F$15,'Claim Details'!$E$19="No"),Rates!$F$27,IF(AND(C235="C",'Claim Details'!$E$28&gt;=Rates!$H$14,'Claim Details'!$E$28&lt;=Rates!$H$15,'Claim Details'!$E$19="Yes"),Rates!$I$27,IF(AND(C235="C",'Claim Details'!$E$28&gt;=Rates!$H$14,'Claim Details'!$E$28&lt;=Rates!$H$15,'Claim Details'!$E$19="No"),Rates!$H$27,IF(AND(C235="C",'Claim Details'!$E$28&gt;=Rates!$J$14,'Claim Details'!$E$28&lt;=Rates!$J$15,'Claim Details'!$E$19="Yes"),Rates!$K$27,IF(AND(C235="C",'Claim Details'!$E$28&gt;=Rates!$J$14,'Claim Details'!$E$28&lt;=Rates!$J$15,'Claim Details'!$E$19="No"),Rates!$J$27,"£0.00"))))))))))))))))))))))))</f>
        <v>£0.00</v>
      </c>
      <c r="AU235" s="191" t="str">
        <f>IF(AND(C235="A",'Claim Details'!$E$28&gt;=Rates!$D$14,'Claim Details'!$E$28&lt;=Rates!$D$15,'Claim Details'!$E$19="Yes"),Rates!$E$20,IF(AND(C235="A",'Claim Details'!$E$28&gt;=Rates!$D$14,'Claim Details'!$E$28&lt;=Rates!$D$15,'Claim Details'!$E$19="No"),Rates!$D$20,IF(AND(C235="A",'Claim Details'!$E$28&gt;=Rates!$F$14,'Claim Details'!$E$28&lt;=Rates!$F$15,'Claim Details'!$E$19="Yes"),Rates!$G$20,IF(AND(C235="A",'Claim Details'!$E$28&gt;=Rates!$F$14,'Claim Details'!$E$28&lt;=Rates!$F$15,'Claim Details'!$E$19="No"),Rates!$F$20,IF(AND(C235="A",'Claim Details'!$E$28&gt;=Rates!$H$14,'Claim Details'!$E$28&lt;=Rates!$H$15,'Claim Details'!$E$19="Yes"),Rates!$I$20,IF(AND(C235="A",'Claim Details'!$E$28&gt;=Rates!$H$14,'Claim Details'!$E$28&lt;=Rates!$H$15,'Claim Details'!$E$19="No"),Rates!$H$20,IF(AND(C235="A",'Claim Details'!$E$28&gt;=Rates!$J$14,'Claim Details'!$E$28&lt;=Rates!$J$15,'Claim Details'!$E$19="Yes"),Rates!$K$20,IF(AND(C235="A",'Claim Details'!$E$28&gt;=Rates!$J$14,'Claim Details'!$E$28&lt;=Rates!$J$15,'Claim Details'!$E$19="No"),Rates!$J$20,IF(AND(C235="B",'Claim Details'!$E$28&gt;=Rates!$D$14,'Claim Details'!$E$28&lt;=Rates!$D$15,'Claim Details'!$E$19="Yes"),Rates!$E$21,IF(AND(C235="B",'Claim Details'!$E$28&gt;=Rates!$D$14,'Claim Details'!$E$28&lt;=Rates!$D$15,'Claim Details'!$E$19="No"),Rates!$D$21,IF(AND(C235="B",'Claim Details'!$E$28&gt;=Rates!$F$14,'Claim Details'!$E$28&lt;=Rates!$F$15,'Claim Details'!$E$19="Yes"),Rates!$G$21,IF(AND(C235="B",'Claim Details'!$E$28&gt;=Rates!$F$14,'Claim Details'!$E$28&lt;=Rates!$F$15,'Claim Details'!$E$19="No"),Rates!$F$21,IF(AND(C235="B",'Claim Details'!$E$28&gt;=Rates!$H$14,'Claim Details'!$E$28&lt;=Rates!$H$15,'Claim Details'!$E$19="Yes"),Rates!$I$21,IF(AND(C235="B",'Claim Details'!$E$28&gt;=Rates!$H$14,'Claim Details'!$E$28&lt;=Rates!$H$15,'Claim Details'!$E$19="No"),Rates!$H$21,IF(AND(C235="B",'Claim Details'!$E$28&gt;=Rates!$J$14,'Claim Details'!$E$28&lt;=Rates!$J$15,'Claim Details'!$E$19="Yes"),Rates!$K$21,IF(AND(C235="B",'Claim Details'!$E$28&gt;=Rates!$J$14,'Claim Details'!$E$28&lt;=Rates!$J$15,'Claim Details'!$E$19="No"),Rates!$J$21,"£0.00"))))))))))))))))</f>
        <v>£0.00</v>
      </c>
      <c r="AV235" s="191" t="str">
        <f>IF(AND(C235="A",'Claim Details'!$E$28&gt;=Rates!$D$14,'Claim Details'!$E$28&lt;=Rates!$D$15,'Claim Details'!$E$19="Yes"),Rates!$E$22,IF(AND(C235="A",'Claim Details'!$E$28&gt;=Rates!$D$14,'Claim Details'!$E$28&lt;=Rates!$D$15,'Claim Details'!$E$19="No"),Rates!$D$22,IF(AND(C235="A",'Claim Details'!$E$28&gt;=Rates!$F$14,'Claim Details'!$E$28&lt;=Rates!$F$15,'Claim Details'!$E$19="Yes"),Rates!$G$22,IF(AND(C235="A",'Claim Details'!$E$28&gt;=Rates!$F$14,'Claim Details'!$E$28&lt;=Rates!$F$15,'Claim Details'!$E$19="No"),Rates!$F$22,IF(AND(C235="A",'Claim Details'!$E$28&gt;=Rates!$H$14,'Claim Details'!$E$28&lt;=Rates!$H$15,'Claim Details'!$E$19="Yes"),Rates!$I$22,IF(AND(C235="A",'Claim Details'!$E$28&gt;=Rates!$H$14,'Claim Details'!$E$28&lt;=Rates!$H$15,'Claim Details'!$E$19="No"),Rates!$H$22,IF(AND(C235="A",'Claim Details'!$E$28&gt;=Rates!$J$14,'Claim Details'!$E$28&lt;=Rates!$J$15,'Claim Details'!$E$19="Yes"),Rates!$K$22,IF(AND(C235="A",'Claim Details'!$E$28&gt;=Rates!$J$14,'Claim Details'!$E$28&lt;=Rates!$J$15,'Claim Details'!$E$19="No"),Rates!$J$22,IF(AND(C235="B",'Claim Details'!$E$28&gt;=Rates!$D$14,'Claim Details'!$E$28&lt;=Rates!$D$15,'Claim Details'!$E$19="Yes"),Rates!$E$23,IF(AND(C235="B",'Claim Details'!$E$28&gt;=Rates!$D$14,'Claim Details'!$E$28&lt;=Rates!$D$15,'Claim Details'!$E$19="No"),Rates!$D$23,IF(AND(C235="B",'Claim Details'!$E$28&gt;=Rates!$F$14,'Claim Details'!$E$28&lt;=Rates!$F$15,'Claim Details'!$E$19="Yes"),Rates!$G$23,IF(AND(C235="B",'Claim Details'!$E$28&gt;=Rates!$F$14,'Claim Details'!$E$28&lt;=Rates!$F$15,'Claim Details'!$E$19="No"),Rates!$F$23,IF(AND(C235="B",'Claim Details'!$E$28&gt;=Rates!$H$14,'Claim Details'!$E$28&lt;=Rates!$H$15,'Claim Details'!$E$19="Yes"),Rates!$I$23,IF(AND(C235="B",'Claim Details'!$E$28&gt;=Rates!$H$14,'Claim Details'!$E$28&lt;=Rates!$H$15,'Claim Details'!$E$19="No"),Rates!$H$23,IF(AND(C235="B",'Claim Details'!$E$28&gt;=Rates!$J$14,'Claim Details'!$E$28&lt;=Rates!$J$15,'Claim Details'!$E$19="Yes"),Rates!$K$23,IF(AND(C235="B",'Claim Details'!$E$28&gt;=Rates!$J$14,'Claim Details'!$E$28&lt;=Rates!$J$15,'Claim Details'!$E$19="No"),Rates!$J$23,IF(AND(C235="C",'Claim Details'!$E$28&gt;=Rates!$D$14,'Claim Details'!$E$28&lt;=Rates!$D$15,'Claim Details'!$E$19="Yes"),Rates!$E$24,IF(AND(C235="C",'Claim Details'!$E$28&gt;=Rates!$D$14,'Claim Details'!$E$28&lt;=Rates!$D$15,'Claim Details'!$E$19="No"),Rates!$D$24,IF(AND(C235="C",'Claim Details'!$E$28&gt;=Rates!$F$14,'Claim Details'!$E$28&lt;=Rates!$F$15,'Claim Details'!$E$19="Yes"),Rates!$G$24,IF(AND(C235="C",'Claim Details'!$E$28&gt;=Rates!$F$14,'Claim Details'!$E$28&lt;=Rates!$F$15,'Claim Details'!$E$19="No"),Rates!$F$24,IF(AND(C235="C",'Claim Details'!$E$28&gt;=Rates!$H$14,'Claim Details'!$E$28&lt;=Rates!$H$15,'Claim Details'!$E$19="Yes"),Rates!$I$24,IF(AND(C235="C",'Claim Details'!$E$28&gt;=Rates!$H$14,'Claim Details'!$E$28&lt;=Rates!$H$15,'Claim Details'!$E$19="No"),Rates!$H$24,IF(AND(C235="C",'Claim Details'!$E$28&gt;=Rates!$J$14,'Claim Details'!$E$28&lt;=Rates!$J$15,'Claim Details'!$E$19="Yes"),Rates!$K$24,IF(AND(C235="C",'Claim Details'!$E$28&gt;=Rates!$J$14,'Claim Details'!$E$28&lt;=Rates!$J$15,'Claim Details'!$E$19="No"),Rates!$J$24,"£0.00"))))))))))))))))))))))))</f>
        <v>£0.00</v>
      </c>
      <c r="AW235" s="1"/>
      <c r="AX235" s="189" t="str">
        <f>IF(AND(U235="A",'Claim Details'!$I$28&gt;=Rates!$D$14,'Claim Details'!$I$28&lt;=Rates!$D$15,'Claim Details'!$I$19="Yes"),Rates!$J$17,IF(AND(U235="A",'Claim Details'!$I$28&gt;=Rates!$D$14,'Claim Details'!$I$28&lt;=Rates!$D$15,'Claim Details'!$I$19="No"),Rates!$D$17,IF(AND(U235="A",'Claim Details'!$I$28&gt;=Rates!$F$14,'Claim Details'!$I$28&lt;=Rates!$F$15,'Claim Details'!$I$19="Yes"),Rates!$G$17,IF(AND(U235="A",'Claim Details'!$I$28&gt;=Rates!$F$14,'Claim Details'!$I$28&lt;=Rates!$F$15,'Claim Details'!$I$19="No"),Rates!$F$17,IF(AND(U235="A",'Claim Details'!$I$28&gt;=Rates!$H$14,'Claim Details'!$I$28&lt;=Rates!$H$15,'Claim Details'!$I$19="Yes"),Rates!$I$17,IF(AND(U235="A",'Claim Details'!$I$28&gt;=Rates!$H$14,'Claim Details'!$I$28&lt;=Rates!$H$15,'Claim Details'!$I$19="No"),Rates!$H$17,IF(AND(U235="A",'Claim Details'!$I$28&gt;=Rates!$J$14,'Claim Details'!$I$28&lt;=Rates!$J$15,'Claim Details'!$I$19="Yes"),Rates!$K$17,IF(AND(U235="A",'Claim Details'!$I$28&gt;=Rates!$J$14,'Claim Details'!$I$28&lt;=Rates!$J$15,'Claim Details'!$I$19="No"),Rates!$J$17,IF(AND(U235="B",'Claim Details'!$I$28&gt;=Rates!$D$14,'Claim Details'!$I$28&lt;=Rates!$D$15,'Claim Details'!$I$19="Yes"),Rates!$E$18,IF(AND(U235="B",'Claim Details'!$I$28&gt;=Rates!$D$14,'Claim Details'!$I$28&lt;=Rates!$D$15,'Claim Details'!$I$19="No"),Rates!$D$18,IF(AND(U235="B",'Claim Details'!$I$28&gt;=Rates!$F$14,'Claim Details'!$I$28&lt;=Rates!$F$15,'Claim Details'!$I$19="Yes"),Rates!$G$18,IF(AND(U235="B",'Claim Details'!$I$28&gt;=Rates!$F$14,'Claim Details'!$I$28&lt;=Rates!$F$15,'Claim Details'!$I$19="No"),Rates!$F$18,IF(AND(U235="B",'Claim Details'!$I$28&gt;=Rates!$H$14,'Claim Details'!$I$28&lt;=Rates!$H$15,'Claim Details'!$I$19="Yes"),Rates!$I$18,IF(AND(U235="B",'Claim Details'!$I$28&gt;=Rates!$H$14,'Claim Details'!$I$28&lt;=Rates!$H$15,'Claim Details'!$I$19="No"),Rates!$H$18,IF(AND(U235="B",'Claim Details'!$I$28&gt;=Rates!$J$14,'Claim Details'!$I$28&lt;=Rates!$J$15,'Claim Details'!$I$19="Yes"),Rates!$K$18,IF(AND(U235="B",'Claim Details'!$I$28&gt;=Rates!$J$14,'Claim Details'!$I$28&lt;=Rates!$J$15,'Claim Details'!$I$19="No"),Rates!$J$18,IF(AND(U235="C",'Claim Details'!$I$28&gt;=Rates!$D$14,'Claim Details'!$I$28&lt;=Rates!$D$15,'Claim Details'!$I$19="Yes"),Rates!$E$19,IF(AND(U235="C",'Claim Details'!$I$28&gt;=Rates!$D$14,'Claim Details'!$I$28&lt;=Rates!$D$15,'Claim Details'!$I$19="No"),Rates!$D$19,IF(AND(U235="C",'Claim Details'!$I$28&gt;=Rates!$F$14,'Claim Details'!$I$28&lt;=Rates!$F$15,'Claim Details'!$I$19="Yes"),Rates!$G$19,IF(AND(U235="C",'Claim Details'!$I$28&gt;=Rates!$F$14,'Claim Details'!$I$28&lt;=Rates!$F$15,'Claim Details'!$I$19="No"),Rates!$F$19,IF(AND(U235="C",'Claim Details'!$I$28&gt;=Rates!$H$14,'Claim Details'!$I$28&lt;=Rates!$H$15,'Claim Details'!$I$19="Yes"),Rates!$I$19,IF(AND(U235="C",'Claim Details'!$I$28&gt;=Rates!$H$14,'Claim Details'!$I$28&lt;=Rates!$H$15,'Claim Details'!$I$19="No"),Rates!$H$19,IF(AND(U235="C",'Claim Details'!$I$28&gt;=Rates!$J$14,'Claim Details'!$I$28&lt;=Rates!$J$15,'Claim Details'!$I$19="Yes"),Rates!$K$19,IF(AND(U235="C",'Claim Details'!$I$28&gt;=Rates!$J$14,'Claim Details'!$I$28&lt;=Rates!$J$15,'Claim Details'!$I$19="No"),Rates!$J$19,"£0.00"))))))))))))))))))))))))</f>
        <v>£0.00</v>
      </c>
      <c r="AY235" s="189" t="str">
        <f>IF(AND(C235="A",'Claim Details'!$I$28&gt;=Rates!$D$14,'Claim Details'!$I$28&lt;=Rates!$D$15,'Claim Details'!$I$19="Yes"),Rates!$J$25,IF(AND(C235="A",'Claim Details'!$I$28&gt;=Rates!$D$14,'Claim Details'!$I$28&lt;=Rates!$D$15,'Claim Details'!$I$19="No"),Rates!$D$25,IF(AND(C235="A",'Claim Details'!$I$28&gt;=Rates!$F$14,'Claim Details'!$I$28&lt;=Rates!$F$15,'Claim Details'!$I$19="Yes"),Rates!$G$25,IF(AND(C235="A",'Claim Details'!$I$28&gt;=Rates!$F$14,'Claim Details'!$I$28&lt;=Rates!$F$15,'Claim Details'!$I$19="No"),Rates!$F$25,IF(AND(C235="A",'Claim Details'!$I$28&gt;=Rates!$H$14,'Claim Details'!$I$28&lt;=Rates!$H$15,'Claim Details'!$I$19="Yes"),Rates!$I$25,IF(AND(C235="A",'Claim Details'!$I$28&gt;=Rates!$H$14,'Claim Details'!$I$28&lt;=Rates!$H$15,'Claim Details'!$I$19="No"),Rates!$H$25,IF(AND(C235="A",'Claim Details'!$I$28&gt;=Rates!$J$14,'Claim Details'!$I$28&lt;=Rates!$J$15,'Claim Details'!$I$19="Yes"),Rates!$K$25,IF(AND(C235="A",'Claim Details'!$I$28&gt;=Rates!$J$14,'Claim Details'!$I$28&lt;=Rates!$J$15,'Claim Details'!$I$19="No"),Rates!$J$25,IF(AND(C235="B",'Claim Details'!$I$28&gt;=Rates!$D$14,'Claim Details'!$I$28&lt;=Rates!$D$15,'Claim Details'!$I$19="Yes"),Rates!$E$26,IF(AND(C235="B",'Claim Details'!$I$28&gt;=Rates!$D$14,'Claim Details'!$I$28&lt;=Rates!$D$15,'Claim Details'!$I$19="No"),Rates!$D$26,IF(AND(C235="B",'Claim Details'!$I$28&gt;=Rates!$F$14,'Claim Details'!$I$28&lt;=Rates!$F$15,'Claim Details'!$I$19="Yes"),Rates!$G$26,IF(AND(C235="B",'Claim Details'!$I$28&gt;=Rates!$F$14,'Claim Details'!$I$28&lt;=Rates!$F$15,'Claim Details'!$I$19="No"),Rates!$F$26,IF(AND(C235="B",'Claim Details'!$I$28&gt;=Rates!$H$14,'Claim Details'!$I$28&lt;=Rates!$H$15,'Claim Details'!$I$19="Yes"),Rates!$I$26,IF(AND(C235="B",'Claim Details'!$I$28&gt;=Rates!$H$14,'Claim Details'!$I$28&lt;=Rates!$H$15,'Claim Details'!$I$19="No"),Rates!$H$26,IF(AND(C235="B",'Claim Details'!$I$28&gt;=Rates!$J$14,'Claim Details'!$I$28&lt;=Rates!$J$15,'Claim Details'!$I$19="Yes"),Rates!$K$26,IF(AND(C235="B",'Claim Details'!$I$28&gt;=Rates!$J$14,'Claim Details'!$I$28&lt;=Rates!$J$15,'Claim Details'!$I$19="No"),Rates!$J$26,IF(AND(C235="C",'Claim Details'!$I$28&gt;=Rates!$D$14,'Claim Details'!$I$28&lt;=Rates!$D$15,'Claim Details'!$I$19="Yes"),Rates!$E$27,IF(AND(C235="C",'Claim Details'!$I$28&gt;=Rates!$D$14,'Claim Details'!$I$28&lt;=Rates!$D$15,'Claim Details'!$I$19="No"),Rates!$D$27,IF(AND(C235="C",'Claim Details'!$I$28&gt;=Rates!$F$14,'Claim Details'!$I$28&lt;=Rates!$F$15,'Claim Details'!$I$19="Yes"),Rates!$G$27,IF(AND(C235="C",'Claim Details'!$I$28&gt;=Rates!$F$14,'Claim Details'!$I$28&lt;=Rates!$F$15,'Claim Details'!$I$19="No"),Rates!$F$27,IF(AND(C235="C",'Claim Details'!$I$28&gt;=Rates!$H$14,'Claim Details'!$I$28&lt;=Rates!$H$15,'Claim Details'!$I$19="Yes"),Rates!$I$27,IF(AND(C235="C",'Claim Details'!$I$28&gt;=Rates!$H$14,'Claim Details'!$I$28&lt;=Rates!$H$15,'Claim Details'!$I$19="No"),Rates!$H$27,IF(AND(C235="C",'Claim Details'!$I$28&gt;=Rates!$J$14,'Claim Details'!$I$28&lt;=Rates!$J$15,'Claim Details'!$I$19="Yes"),Rates!$K$27,IF(AND(C235="C",'Claim Details'!$I$28&gt;=Rates!$J$14,'Claim Details'!$I$28&lt;=Rates!$J$15,'Claim Details'!$I$19="No"),Rates!$J$27,"£0.00"))))))))))))))))))))))))</f>
        <v>£0.00</v>
      </c>
      <c r="AZ235" s="189" t="str">
        <f>IF(AND(C235="A",'Claim Details'!$I$28&gt;=Rates!$D$14,'Claim Details'!$I$28&lt;=Rates!$D$15,'Claim Details'!$I$19="Yes"),Rates!$E$20,IF(AND(C235="A",'Claim Details'!$I$28&gt;=Rates!$D$14,'Claim Details'!$I$28&lt;=Rates!$D$15,'Claim Details'!$I$19="No"),Rates!$D$20,IF(AND(C235="A",'Claim Details'!$I$28&gt;=Rates!$F$14,'Claim Details'!$I$28&lt;=Rates!$F$15,'Claim Details'!$I$19="Yes"),Rates!$G$20,IF(AND(C235="A",'Claim Details'!$I$28&gt;=Rates!$F$14,'Claim Details'!$I$28&lt;=Rates!$F$15,'Claim Details'!$I$19="No"),Rates!$F$20,IF(AND(C235="A",'Claim Details'!$I$28&gt;=Rates!$H$14,'Claim Details'!$I$28&lt;=Rates!$H$15,'Claim Details'!$I$19="Yes"),Rates!$I$20,IF(AND(C235="A",'Claim Details'!$I$28&gt;=Rates!$H$14,'Claim Details'!$I$28&lt;=Rates!$H$15,'Claim Details'!$I$19="No"),Rates!$H$20,IF(AND(C235="A",'Claim Details'!$I$28&gt;=Rates!$J$14,'Claim Details'!$I$28&lt;=Rates!$J$15,'Claim Details'!$I$19="Yes"),Rates!$K$20,IF(AND(C235="A",'Claim Details'!$I$28&gt;=Rates!$J$14,'Claim Details'!$I$28&lt;=Rates!$J$15,'Claim Details'!$I$19="No"),Rates!$J$20,IF(AND(C235="B",'Claim Details'!$I$28&gt;=Rates!$D$14,'Claim Details'!$I$28&lt;=Rates!$D$15,'Claim Details'!$I$19="Yes"),Rates!$E$21,IF(AND(C235="B",'Claim Details'!$I$28&gt;=Rates!$D$14,'Claim Details'!$I$28&lt;=Rates!$D$15,'Claim Details'!$I$19="No"),Rates!$D$21,IF(AND(C235="B",'Claim Details'!$I$28&gt;=Rates!$F$14,'Claim Details'!$I$28&lt;=Rates!$F$15,'Claim Details'!$I$19="Yes"),Rates!$G$21,IF(AND(C235="B",'Claim Details'!$I$28&gt;=Rates!$F$14,'Claim Details'!$I$28&lt;=Rates!$F$15,'Claim Details'!$I$19="No"),Rates!$F$21,IF(AND(C235="B",'Claim Details'!$I$28&gt;=Rates!$H$14,'Claim Details'!$I$28&lt;=Rates!$H$15,'Claim Details'!$I$19="Yes"),Rates!$I$21,IF(AND(C235="B",'Claim Details'!$I$28&gt;=Rates!$H$14,'Claim Details'!$I$28&lt;=Rates!$H$15,'Claim Details'!$I$19="No"),Rates!$H$21,IF(AND(C235="B",'Claim Details'!$I$28&gt;=Rates!$J$14,'Claim Details'!$I$28&lt;=Rates!$J$15,'Claim Details'!$I$19="Yes"),Rates!$K$21,IF(AND(C235="B",'Claim Details'!$I$28&gt;=Rates!$J$14,'Claim Details'!$I$28&lt;=Rates!$J$15,'Claim Details'!$I$19="No"),Rates!$J$21,"£0.00"))))))))))))))))</f>
        <v>£0.00</v>
      </c>
      <c r="BA235" s="189" t="str">
        <f>IF(AND(C235="A",'Claim Details'!$I$28&gt;=Rates!$D$14,'Claim Details'!$I$28&lt;=Rates!$D$15,'Claim Details'!$I$19="Yes"),Rates!$E$22,IF(AND(C235="A",'Claim Details'!$I$28&gt;=Rates!$D$14,'Claim Details'!$I$28&lt;=Rates!$D$15,'Claim Details'!$I$19="No"),Rates!$D$22,IF(AND(C235="A",'Claim Details'!$I$28&gt;=Rates!$F$14,'Claim Details'!$I$28&lt;=Rates!$F$15,'Claim Details'!$I$19="Yes"),Rates!$G$22,IF(AND(C235="A",'Claim Details'!$I$28&gt;=Rates!$F$14,'Claim Details'!$I$28&lt;=Rates!$F$15,'Claim Details'!$I$19="No"),Rates!$F$22,IF(AND(C235="A",'Claim Details'!$I$28&gt;=Rates!$H$14,'Claim Details'!$I$28&lt;=Rates!$H$15,'Claim Details'!$I$19="Yes"),Rates!$I$22,IF(AND(C235="A",'Claim Details'!$I$28&gt;=Rates!$H$14,'Claim Details'!$I$28&lt;=Rates!$H$15,'Claim Details'!$I$19="No"),Rates!$H$22,IF(AND(C235="A",'Claim Details'!$I$28&gt;=Rates!$J$14,'Claim Details'!$I$28&lt;=Rates!$J$15,'Claim Details'!$I$19="Yes"),Rates!$K$22,IF(AND(C235="A",'Claim Details'!$I$28&gt;=Rates!$J$14,'Claim Details'!$I$28&lt;=Rates!$J$15,'Claim Details'!$I$19="No"),Rates!$J$22,IF(AND(C235="B",'Claim Details'!$I$28&gt;=Rates!$D$14,'Claim Details'!$I$28&lt;=Rates!$D$15,'Claim Details'!$I$19="Yes"),Rates!$E$23,IF(AND(C235="B",'Claim Details'!$I$28&gt;=Rates!$D$14,'Claim Details'!$I$28&lt;=Rates!$D$15,'Claim Details'!$I$19="No"),Rates!$D$23,IF(AND(C235="B",'Claim Details'!$I$28&gt;=Rates!$F$14,'Claim Details'!$I$28&lt;=Rates!$F$15,'Claim Details'!$I$19="Yes"),Rates!$G$23,IF(AND(C235="B",'Claim Details'!$I$28&gt;=Rates!$F$14,'Claim Details'!$I$28&lt;=Rates!$F$15,'Claim Details'!$I$19="No"),Rates!$F$23,IF(AND(C235="B",'Claim Details'!$I$28&gt;=Rates!$H$14,'Claim Details'!$I$28&lt;=Rates!$H$15,'Claim Details'!$I$19="Yes"),Rates!$I$23,IF(AND(C235="B",'Claim Details'!$I$28&gt;=Rates!$H$14,'Claim Details'!$I$28&lt;=Rates!$H$15,'Claim Details'!$I$19="No"),Rates!$H$23,IF(AND(C235="B",'Claim Details'!$I$28&gt;=Rates!$J$14,'Claim Details'!$I$28&lt;=Rates!$J$15,'Claim Details'!$I$19="Yes"),Rates!$K$23,IF(AND(C235="B",'Claim Details'!$I$28&gt;=Rates!$J$14,'Claim Details'!$I$28&lt;=Rates!$J$15,'Claim Details'!$I$19="No"),Rates!$J$23,IF(AND(C235="C",'Claim Details'!$I$28&gt;=Rates!$D$14,'Claim Details'!$I$28&lt;=Rates!$D$15,'Claim Details'!$I$19="Yes"),Rates!$E$24,IF(AND(C235="C",'Claim Details'!$I$28&gt;=Rates!$D$14,'Claim Details'!$I$28&lt;=Rates!$D$15,'Claim Details'!$I$19="No"),Rates!$D$24,IF(AND(C235="C",'Claim Details'!$I$28&gt;=Rates!$F$14,'Claim Details'!$I$28&lt;=Rates!$F$15,'Claim Details'!$I$19="Yes"),Rates!$G$24,IF(AND(C235="C",'Claim Details'!$I$28&gt;=Rates!$F$14,'Claim Details'!$I$28&lt;=Rates!$F$15,'Claim Details'!$I$19="No"),Rates!$F$24,IF(AND(C235="C",'Claim Details'!$I$28&gt;=Rates!$H$14,'Claim Details'!$I$28&lt;=Rates!$H$15,'Claim Details'!$I$19="Yes"),Rates!$I$24,IF(AND(C235="C",'Claim Details'!$I$28&gt;=Rates!$H$14,'Claim Details'!$I$28&lt;=Rates!$H$15,'Claim Details'!$I$19="No"),Rates!$H$24,IF(AND(C235="C",'Claim Details'!$I$28&gt;=Rates!$J$14,'Claim Details'!$I$28&lt;=Rates!$J$15,'Claim Details'!$I$19="Yes"),Rates!$K$24,IF(AND(C235="C",'Claim Details'!$I$28&gt;=Rates!$J$14,'Claim Details'!$I$28&lt;=Rates!$J$15,'Claim Details'!$I$19="No"),Rates!$J$24,"£0.00"))))))))))))))))))))))))</f>
        <v>£0.00</v>
      </c>
      <c r="BB235" s="189" t="str">
        <f t="shared" si="57"/>
        <v>£0.00</v>
      </c>
      <c r="BC235" s="1"/>
      <c r="BD235" s="189" t="str">
        <f>IF(AND(AE235="A",'Claim Details'!$I$28&gt;=Rates!$D$14,'Claim Details'!$I$28&lt;=Rates!$D$15,'Claim Details'!$I$19="Yes"),Rates!$J$17,IF(AND(AE235="A",'Claim Details'!$I$28&gt;=Rates!$D$14,'Claim Details'!$I$28&lt;=Rates!$D$15,'Claim Details'!$I$19="No"),Rates!$D$17,IF(AND(AE235="A",'Claim Details'!$I$28&gt;=Rates!$F$14,'Claim Details'!$I$28&lt;=Rates!$F$15,'Claim Details'!$I$19="Yes"),Rates!$G$17,IF(AND(AE235="A",'Claim Details'!$I$28&gt;=Rates!$F$14,'Claim Details'!$I$28&lt;=Rates!$F$15,'Claim Details'!$I$19="No"),Rates!$F$17,IF(AND(AE235="A",'Claim Details'!$I$28&gt;=Rates!$H$14,'Claim Details'!$I$28&lt;=Rates!$H$15,'Claim Details'!$I$19="Yes"),Rates!$I$17,IF(AND(AE235="A",'Claim Details'!$I$28&gt;=Rates!$H$14,'Claim Details'!$I$28&lt;=Rates!$H$15,'Claim Details'!$I$19="No"),Rates!$H$17,IF(AND(AE235="A",'Claim Details'!$I$28&gt;=Rates!$J$14,'Claim Details'!$I$28&lt;=Rates!$J$15,'Claim Details'!$I$19="Yes"),Rates!$K$17,IF(AND(AE235="A",'Claim Details'!$I$28&gt;=Rates!$J$14,'Claim Details'!$I$28&lt;=Rates!$J$15,'Claim Details'!$I$19="No"),Rates!$J$17,IF(AND(AE235="B",'Claim Details'!$I$28&gt;=Rates!$D$14,'Claim Details'!$I$28&lt;=Rates!$D$15,'Claim Details'!$I$19="Yes"),Rates!$E$18,IF(AND(AE235="B",'Claim Details'!$I$28&gt;=Rates!$D$14,'Claim Details'!$I$28&lt;=Rates!$D$15,'Claim Details'!$I$19="No"),Rates!$D$18,IF(AND(AE235="B",'Claim Details'!$I$28&gt;=Rates!$F$14,'Claim Details'!$I$28&lt;=Rates!$F$15,'Claim Details'!$I$19="Yes"),Rates!$G$18,IF(AND(AE235="B",'Claim Details'!$I$28&gt;=Rates!$F$14,'Claim Details'!$I$28&lt;=Rates!$F$15,'Claim Details'!$I$19="No"),Rates!$F$18,IF(AND(AE235="B",'Claim Details'!$I$28&gt;=Rates!$H$14,'Claim Details'!$I$28&lt;=Rates!$H$15,'Claim Details'!$I$19="Yes"),Rates!$I$18,IF(AND(AE235="B",'Claim Details'!$I$28&gt;=Rates!$H$14,'Claim Details'!$I$28&lt;=Rates!$H$15,'Claim Details'!$I$19="No"),Rates!$H$18,IF(AND(AE235="B",'Claim Details'!$I$28&gt;=Rates!$J$14,'Claim Details'!$I$28&lt;=Rates!$J$15,'Claim Details'!$I$19="Yes"),Rates!$K$18,IF(AND(AE235="B",'Claim Details'!$I$28&gt;=Rates!$J$14,'Claim Details'!$I$28&lt;=Rates!$J$15,'Claim Details'!$I$19="No"),Rates!$J$18,IF(AND(AE235="C",'Claim Details'!$I$28&gt;=Rates!$D$14,'Claim Details'!$I$28&lt;=Rates!$D$15,'Claim Details'!$I$19="Yes"),Rates!$E$19,IF(AND(AE235="C",'Claim Details'!$I$28&gt;=Rates!$D$14,'Claim Details'!$I$28&lt;=Rates!$D$15,'Claim Details'!$I$19="No"),Rates!$D$19,IF(AND(AE235="C",'Claim Details'!$I$28&gt;=Rates!$F$14,'Claim Details'!$I$28&lt;=Rates!$F$15,'Claim Details'!$I$19="Yes"),Rates!$G$19,IF(AND(AE235="C",'Claim Details'!$I$28&gt;=Rates!$F$14,'Claim Details'!$I$28&lt;=Rates!$F$15,'Claim Details'!$I$19="No"),Rates!$F$19,IF(AND(AE235="C",'Claim Details'!$I$28&gt;=Rates!$H$14,'Claim Details'!$I$28&lt;=Rates!$H$15,'Claim Details'!$I$19="Yes"),Rates!$I$19,IF(AND(AE235="C",'Claim Details'!$I$28&gt;=Rates!$H$14,'Claim Details'!$I$28&lt;=Rates!$H$15,'Claim Details'!$I$19="No"),Rates!$H$19,IF(AND(AE235="C",'Claim Details'!$I$28&gt;=Rates!$J$14,'Claim Details'!$I$28&lt;=Rates!$J$15,'Claim Details'!$I$19="Yes"),Rates!$K$19,IF(AND(AE235="C",'Claim Details'!$I$28&gt;=Rates!$J$14,'Claim Details'!$I$28&lt;=Rates!$J$15,'Claim Details'!$I$19="No"),Rates!$J$19,"£0.00"))))))))))))))))))))))))</f>
        <v>£0.00</v>
      </c>
      <c r="BE235" s="189" t="str">
        <f>IF(AND(AE235="A",'Claim Details'!$I$28&gt;=Rates!$D$14,'Claim Details'!$I$28&lt;=Rates!$D$15,'Claim Details'!$I$19="Yes"),Rates!$J$25,IF(AND(AE235="A",'Claim Details'!$I$28&gt;=Rates!$D$14,'Claim Details'!$I$28&lt;=Rates!$D$15,'Claim Details'!$I$19="No"),Rates!$D$25,IF(AND(AE235="A",'Claim Details'!$I$28&gt;=Rates!$F$14,'Claim Details'!$I$28&lt;=Rates!$F$15,'Claim Details'!$I$19="Yes"),Rates!$G$25,IF(AND(AE235="A",'Claim Details'!$I$28&gt;=Rates!$F$14,'Claim Details'!$I$28&lt;=Rates!$F$15,'Claim Details'!$I$19="No"),Rates!$F$25,IF(AND(AE235="A",'Claim Details'!$I$28&gt;=Rates!$H$14,'Claim Details'!$I$28&lt;=Rates!$H$15,'Claim Details'!$I$19="Yes"),Rates!$I$25,IF(AND(AE235="A",'Claim Details'!$I$28&gt;=Rates!$H$14,'Claim Details'!$I$28&lt;=Rates!$H$15,'Claim Details'!$I$19="No"),Rates!$H$25,IF(AND(AE235="A",'Claim Details'!$I$28&gt;=Rates!$J$14,'Claim Details'!$I$28&lt;=Rates!$J$15,'Claim Details'!$I$19="Yes"),Rates!$K$25,IF(AND(AE235="A",'Claim Details'!$I$28&gt;=Rates!$J$14,'Claim Details'!$I$28&lt;=Rates!$J$15,'Claim Details'!$I$19="No"),Rates!$J$25,IF(AND(AE235="B",'Claim Details'!$I$28&gt;=Rates!$D$14,'Claim Details'!$I$28&lt;=Rates!$D$15,'Claim Details'!$I$19="Yes"),Rates!$E$26,IF(AND(AE235="B",'Claim Details'!$I$28&gt;=Rates!$D$14,'Claim Details'!$I$28&lt;=Rates!$D$15,'Claim Details'!$I$19="No"),Rates!$D$26,IF(AND(AE235="B",'Claim Details'!$I$28&gt;=Rates!$F$14,'Claim Details'!$I$28&lt;=Rates!$F$15,'Claim Details'!$I$19="Yes"),Rates!$G$26,IF(AND(AE235="B",'Claim Details'!$I$28&gt;=Rates!$F$14,'Claim Details'!$I$28&lt;=Rates!$F$15,'Claim Details'!$I$19="No"),Rates!$F$26,IF(AND(AE235="B",'Claim Details'!$I$28&gt;=Rates!$H$14,'Claim Details'!$I$28&lt;=Rates!$H$15,'Claim Details'!$I$19="Yes"),Rates!$I$26,IF(AND(AE235="B",'Claim Details'!$I$28&gt;=Rates!$H$14,'Claim Details'!$I$28&lt;=Rates!$H$15,'Claim Details'!$I$19="No"),Rates!$H$26,IF(AND(AE235="B",'Claim Details'!$I$28&gt;=Rates!$J$14,'Claim Details'!$I$28&lt;=Rates!$J$15,'Claim Details'!$I$19="Yes"),Rates!$K$26,IF(AND(AE235="B",'Claim Details'!$I$28&gt;=Rates!$J$14,'Claim Details'!$I$28&lt;=Rates!$J$15,'Claim Details'!$I$19="No"),Rates!$J$26,IF(AND(AE235="C",'Claim Details'!$I$28&gt;=Rates!$D$14,'Claim Details'!$I$28&lt;=Rates!$D$15,'Claim Details'!$I$19="Yes"),Rates!$E$27,IF(AND(AE235="C",'Claim Details'!$I$28&gt;=Rates!$D$14,'Claim Details'!$I$28&lt;=Rates!$D$15,'Claim Details'!$I$19="No"),Rates!$D$27,IF(AND(AE235="C",'Claim Details'!$I$28&gt;=Rates!$F$14,'Claim Details'!$I$28&lt;=Rates!$F$15,'Claim Details'!$I$19="Yes"),Rates!$G$27,IF(AND(AE235="C",'Claim Details'!$I$28&gt;=Rates!$F$14,'Claim Details'!$I$28&lt;=Rates!$F$15,'Claim Details'!$I$19="No"),Rates!$F$27,IF(AND(AE235="C",'Claim Details'!$I$28&gt;=Rates!$H$14,'Claim Details'!$I$28&lt;=Rates!$H$15,'Claim Details'!$I$19="Yes"),Rates!$I$27,IF(AND(AE235="C",'Claim Details'!$I$28&gt;=Rates!$H$14,'Claim Details'!$I$28&lt;=Rates!$H$15,'Claim Details'!$I$19="No"),Rates!$H$27,IF(AND(AE235="C",'Claim Details'!$I$28&gt;=Rates!$J$14,'Claim Details'!$I$28&lt;=Rates!$J$15,'Claim Details'!$I$19="Yes"),Rates!$K$27,IF(AND(AE235="C",'Claim Details'!$I$28&gt;=Rates!$J$14,'Claim Details'!$I$28&lt;=Rates!$J$15,'Claim Details'!$I$19="No"),Rates!$J$27,"£0.00"))))))))))))))))))))))))</f>
        <v>£0.00</v>
      </c>
      <c r="BF235" s="189" t="str">
        <f>IF(AND(AE235="A",'Claim Details'!$I$28&gt;=Rates!$D$14,'Claim Details'!$I$28&lt;=Rates!$D$15,'Claim Details'!$I$19="Yes"),Rates!$E$20,IF(AND(AE235="A",'Claim Details'!$I$28&gt;=Rates!$D$14,'Claim Details'!$I$28&lt;=Rates!$D$15,'Claim Details'!$I$19="No"),Rates!$D$20,IF(AND(AE235="A",'Claim Details'!$I$28&gt;=Rates!$F$14,'Claim Details'!$I$28&lt;=Rates!$F$15,'Claim Details'!$I$19="Yes"),Rates!$G$20,IF(AND(AE235="A",'Claim Details'!$I$28&gt;=Rates!$F$14,'Claim Details'!$I$28&lt;=Rates!$F$15,'Claim Details'!$I$19="No"),Rates!$F$20,IF(AND(AE235="A",'Claim Details'!$I$28&gt;=Rates!$H$14,'Claim Details'!$I$28&lt;=Rates!$H$15,'Claim Details'!$I$19="Yes"),Rates!$I$20,IF(AND(AE235="A",'Claim Details'!$I$28&gt;=Rates!$H$14,'Claim Details'!$I$28&lt;=Rates!$H$15,'Claim Details'!$I$19="No"),Rates!$H$20,IF(AND(AE235="A",'Claim Details'!$I$28&gt;=Rates!$J$14,'Claim Details'!$I$28&lt;=Rates!$J$15,'Claim Details'!$I$19="Yes"),Rates!$K$20,IF(AND(AE235="A",'Claim Details'!$I$28&gt;=Rates!$J$14,'Claim Details'!$I$28&lt;=Rates!$J$15,'Claim Details'!$I$19="No"),Rates!$J$20,IF(AND(AE235="B",'Claim Details'!$I$28&gt;=Rates!$D$14,'Claim Details'!$I$28&lt;=Rates!$D$15,'Claim Details'!$I$19="Yes"),Rates!$E$21,IF(AND(AE235="B",'Claim Details'!$I$28&gt;=Rates!$D$14,'Claim Details'!$I$28&lt;=Rates!$D$15,'Claim Details'!$I$19="No"),Rates!$D$21,IF(AND(AE235="B",'Claim Details'!$I$28&gt;=Rates!$F$14,'Claim Details'!$I$28&lt;=Rates!$F$15,'Claim Details'!$I$19="Yes"),Rates!$G$21,IF(AND(AE235="B",'Claim Details'!$I$28&gt;=Rates!$F$14,'Claim Details'!$I$28&lt;=Rates!$F$15,'Claim Details'!$I$19="No"),Rates!$F$21,IF(AND(AE235="B",'Claim Details'!$I$28&gt;=Rates!$H$14,'Claim Details'!$I$28&lt;=Rates!$H$15,'Claim Details'!$I$19="Yes"),Rates!$I$21,IF(AND(AE235="B",'Claim Details'!$I$28&gt;=Rates!$H$14,'Claim Details'!$I$28&lt;=Rates!$H$15,'Claim Details'!$I$19="No"),Rates!$H$21,IF(AND(AE235="B",'Claim Details'!$I$28&gt;=Rates!$J$14,'Claim Details'!$I$28&lt;=Rates!$J$15,'Claim Details'!$I$19="Yes"),Rates!$K$21,IF(AND(AE235="B",'Claim Details'!$I$28&gt;=Rates!$J$14,'Claim Details'!$I$28&lt;=Rates!$J$15,'Claim Details'!$I$19="No"),Rates!$J$21,"£0.00"))))))))))))))))</f>
        <v>£0.00</v>
      </c>
      <c r="BG235" s="189" t="str">
        <f>IF(AND(AE235="A",'Claim Details'!$I$28&gt;=Rates!$D$14,'Claim Details'!$I$28&lt;=Rates!$D$15,'Claim Details'!$I$19="Yes"),Rates!$E$22,IF(AND(AE235="A",'Claim Details'!$I$28&gt;=Rates!$D$14,'Claim Details'!$I$28&lt;=Rates!$D$15,'Claim Details'!$I$19="No"),Rates!$D$22,IF(AND(AE235="A",'Claim Details'!$I$28&gt;=Rates!$F$14,'Claim Details'!$I$28&lt;=Rates!$F$15,'Claim Details'!$I$19="Yes"),Rates!$G$22,IF(AND(AE235="A",'Claim Details'!$I$28&gt;=Rates!$F$14,'Claim Details'!$I$28&lt;=Rates!$F$15,'Claim Details'!$I$19="No"),Rates!$F$22,IF(AND(AE235="A",'Claim Details'!$I$28&gt;=Rates!$H$14,'Claim Details'!$I$28&lt;=Rates!$H$15,'Claim Details'!$I$19="Yes"),Rates!$I$22,IF(AND(AE235="A",'Claim Details'!$I$28&gt;=Rates!$H$14,'Claim Details'!$I$28&lt;=Rates!$H$15,'Claim Details'!$I$19="No"),Rates!$H$22,IF(AND(AE235="A",'Claim Details'!$I$28&gt;=Rates!$J$14,'Claim Details'!$I$28&lt;=Rates!$J$15,'Claim Details'!$I$19="Yes"),Rates!$K$22,IF(AND(AE235="A",'Claim Details'!$I$28&gt;=Rates!$J$14,'Claim Details'!$I$28&lt;=Rates!$J$15,'Claim Details'!$I$19="No"),Rates!$J$22,IF(AND(AE235="B",'Claim Details'!$I$28&gt;=Rates!$D$14,'Claim Details'!$I$28&lt;=Rates!$D$15,'Claim Details'!$I$19="Yes"),Rates!$E$23,IF(AND(AE235="B",'Claim Details'!$I$28&gt;=Rates!$D$14,'Claim Details'!$I$28&lt;=Rates!$D$15,'Claim Details'!$I$19="No"),Rates!$D$23,IF(AND(AE235="B",'Claim Details'!$I$28&gt;=Rates!$F$14,'Claim Details'!$I$28&lt;=Rates!$F$15,'Claim Details'!$I$19="Yes"),Rates!$G$23,IF(AND(AE235="B",'Claim Details'!$I$28&gt;=Rates!$F$14,'Claim Details'!$I$28&lt;=Rates!$F$15,'Claim Details'!$I$19="No"),Rates!$F$23,IF(AND(AE235="B",'Claim Details'!$I$28&gt;=Rates!$H$14,'Claim Details'!$I$28&lt;=Rates!$H$15,'Claim Details'!$I$19="Yes"),Rates!$I$23,IF(AND(AE235="B",'Claim Details'!$I$28&gt;=Rates!$H$14,'Claim Details'!$I$28&lt;=Rates!$H$15,'Claim Details'!$I$19="No"),Rates!$H$23,IF(AND(AE235="B",'Claim Details'!$I$28&gt;=Rates!$J$14,'Claim Details'!$I$28&lt;=Rates!$J$15,'Claim Details'!$I$19="Yes"),Rates!$K$23,IF(AND(AE235="B",'Claim Details'!$I$28&gt;=Rates!$J$14,'Claim Details'!$I$28&lt;=Rates!$J$15,'Claim Details'!$I$19="No"),Rates!$J$23,IF(AND(AE235="C",'Claim Details'!$I$28&gt;=Rates!$D$14,'Claim Details'!$I$28&lt;=Rates!$D$15,'Claim Details'!$I$19="Yes"),Rates!$E$24,IF(AND(AE235="C",'Claim Details'!$I$28&gt;=Rates!$D$14,'Claim Details'!$I$28&lt;=Rates!$D$15,'Claim Details'!$I$19="No"),Rates!$D$24,IF(AND(AE235="C",'Claim Details'!$I$28&gt;=Rates!$F$14,'Claim Details'!$I$28&lt;=Rates!$F$15,'Claim Details'!$I$19="Yes"),Rates!$G$24,IF(AND(AE235="C",'Claim Details'!$I$28&gt;=Rates!$F$14,'Claim Details'!$I$28&lt;=Rates!$F$15,'Claim Details'!$I$19="No"),Rates!$F$24,IF(AND(AE235="C",'Claim Details'!$I$28&gt;=Rates!$H$14,'Claim Details'!$I$28&lt;=Rates!$H$15,'Claim Details'!$I$19="Yes"),Rates!$I$24,IF(AND(AE235="C",'Claim Details'!$I$28&gt;=Rates!$H$14,'Claim Details'!$I$28&lt;=Rates!$H$15,'Claim Details'!$I$19="No"),Rates!$H$24,IF(AND(AE235="C",'Claim Details'!$I$28&gt;=Rates!$J$14,'Claim Details'!$I$28&lt;=Rates!$J$15,'Claim Details'!$I$19="Yes"),Rates!$K$24,IF(AND(AE235="C",'Claim Details'!$I$28&gt;=Rates!$J$14,'Claim Details'!$I$28&lt;=Rates!$J$15,'Claim Details'!$I$19="No"),Rates!$J$24,"£0.00"))))))))))))))))))))))))</f>
        <v>£0.00</v>
      </c>
      <c r="BH235" s="189" t="str">
        <f t="shared" si="58"/>
        <v>£0.00</v>
      </c>
      <c r="BI235" s="189">
        <f t="shared" si="59"/>
        <v>0</v>
      </c>
      <c r="BO235" s="202" t="str">
        <f>IF(H235="","£0.00",IF(AP235="4","£0.00",IF(AP235="5","£0.00",IF(AP235="1","£0.00",((AQ235*H235)*'Claim Details'!$F$111)/100))))</f>
        <v>£0.00</v>
      </c>
      <c r="BP235" s="202" t="str">
        <f>IF(T235="","£0.00",IF(AP235="4","£0.00",IF(AP235="5","£0.00",IF(AP235="1","£0.00",((AR235*T235)*'Claim Details'!$N$111)/100))))</f>
        <v>£0.00</v>
      </c>
      <c r="BQ235" s="202" t="str">
        <f>IF(AI235="","£0.00",IF(AP235="4","£0.00",IF(AP235="5","£0.00",IF(AP235="1","£0.00",((BI235*AI235)*'Claim Details'!$W$111)/100))))</f>
        <v>£0.00</v>
      </c>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row>
    <row r="236" spans="1:97" ht="15">
      <c r="A236" s="145"/>
      <c r="B236" s="91"/>
      <c r="C236" s="96"/>
      <c r="D236" s="97"/>
      <c r="E236" s="98"/>
      <c r="F236" s="89"/>
      <c r="G236" s="99"/>
      <c r="H236" s="100"/>
      <c r="I236" s="221" t="str">
        <f t="shared" si="49"/>
        <v>£0.00</v>
      </c>
      <c r="J236" s="101"/>
      <c r="K236" s="100"/>
      <c r="L236" s="221" t="str">
        <f t="shared" si="50"/>
        <v>£0.00</v>
      </c>
      <c r="M236" s="101"/>
      <c r="N236" s="102"/>
      <c r="O236" s="145"/>
      <c r="P236" s="77"/>
      <c r="Q236" s="87"/>
      <c r="R236" s="87"/>
      <c r="S236" s="87"/>
      <c r="T236" s="149" t="str">
        <f t="shared" si="51"/>
        <v/>
      </c>
      <c r="U236" s="87" t="str">
        <f t="shared" si="60"/>
        <v/>
      </c>
      <c r="V236" s="87"/>
      <c r="W236" s="53" t="str">
        <f t="shared" si="52"/>
        <v>£0.00</v>
      </c>
      <c r="X236" s="53"/>
      <c r="Y236" s="87"/>
      <c r="Z236" s="78"/>
      <c r="AA236" s="79"/>
      <c r="AB236" s="160"/>
      <c r="AC236" s="98"/>
      <c r="AD236" s="225"/>
      <c r="AE236" s="235" t="str">
        <f t="shared" si="53"/>
        <v/>
      </c>
      <c r="AF236" s="87" t="str">
        <f t="shared" si="54"/>
        <v/>
      </c>
      <c r="AG236" s="53"/>
      <c r="AH236" s="224"/>
      <c r="AI236" s="226" t="str">
        <f t="shared" si="46"/>
        <v/>
      </c>
      <c r="AJ236" s="236" t="str">
        <f t="shared" si="55"/>
        <v>£0.00</v>
      </c>
      <c r="AK236" s="31"/>
      <c r="AL236" s="1"/>
      <c r="AM236" s="1"/>
      <c r="AN236" s="1"/>
      <c r="AO236" s="1"/>
      <c r="AP236" s="1" t="str">
        <f t="shared" si="47"/>
        <v/>
      </c>
      <c r="AQ236" s="27">
        <f t="shared" si="48"/>
        <v>0</v>
      </c>
      <c r="AR236" s="189">
        <f t="shared" si="56"/>
        <v>0</v>
      </c>
      <c r="AS236" s="190" t="str">
        <f>IF(AND(C236="A",'Claim Details'!$E$28&gt;=Rates!$D$14,'Claim Details'!$E$28&lt;=Rates!$D$15,'Claim Details'!$E$19="Yes"),Rates!$E$17,IF(AND(C236="A",'Claim Details'!$E$28&gt;=Rates!$D$14,'Claim Details'!$E$28&lt;=Rates!$D$15,'Claim Details'!$E$19="No"),Rates!$D$17,IF(AND(C236="A",'Claim Details'!$E$28&gt;=Rates!$F$14,'Claim Details'!$E$28&lt;=Rates!$F$15,'Claim Details'!$E$19="Yes"),Rates!$G$17,IF(AND(C236="A",'Claim Details'!$E$28&gt;=Rates!$F$14,'Claim Details'!$E$28&lt;=Rates!$F$15,'Claim Details'!$E$19="No"),Rates!$F$17,IF(AND(C236="A",'Claim Details'!$E$28&gt;=Rates!$H$14,'Claim Details'!$E$28&lt;=Rates!$H$15,'Claim Details'!$E$19="Yes"),Rates!$I$17,IF(AND(C236="A",'Claim Details'!$E$28&gt;=Rates!$H$14,'Claim Details'!$E$28&lt;=Rates!$H$15,'Claim Details'!$E$19="No"),Rates!$H$17,IF(AND(C236="A",'Claim Details'!$E$28&gt;=Rates!$J$14,'Claim Details'!$E$28&lt;=Rates!$J$15,'Claim Details'!$E$19="Yes"),Rates!$K$17,IF(AND(C236="A",'Claim Details'!$E$28&gt;=Rates!$J$14,'Claim Details'!$E$28&lt;=Rates!$J$15,'Claim Details'!$E$19="No"),Rates!$J$17,IF(AND(C236="B",'Claim Details'!$E$28&gt;=Rates!$D$14,'Claim Details'!$E$28&lt;=Rates!$D$15,'Claim Details'!$E$19="Yes"),Rates!$E$18,IF(AND(C236="B",'Claim Details'!$E$28&gt;=Rates!$D$14,'Claim Details'!$E$28&lt;=Rates!$D$15,'Claim Details'!$E$19="No"),Rates!$D$18,IF(AND(C236="B",'Claim Details'!$E$28&gt;=Rates!$F$14,'Claim Details'!$E$28&lt;=Rates!$F$15,'Claim Details'!$E$19="Yes"),Rates!$G$18,IF(AND(C236="B",'Claim Details'!$E$28&gt;=Rates!$F$14,'Claim Details'!$E$28&lt;=Rates!$F$15,'Claim Details'!$E$19="No"),Rates!$F$18,IF(AND(C236="B",'Claim Details'!$E$28&gt;=Rates!$H$14,'Claim Details'!$E$28&lt;=Rates!$H$15,'Claim Details'!$E$19="Yes"),Rates!$I$18,IF(AND(C236="B",'Claim Details'!$E$28&gt;=Rates!$H$14,'Claim Details'!$E$28&lt;=Rates!$H$15,'Claim Details'!$E$19="No"),Rates!$H$18,IF(AND(C236="B",'Claim Details'!$E$28&gt;=Rates!$J$14,'Claim Details'!$E$28&lt;=Rates!$J$15,'Claim Details'!$E$19="Yes"),Rates!$K$18,IF(AND(C236="B",'Claim Details'!$E$28&gt;=Rates!$J$14,'Claim Details'!$E$28&lt;=Rates!$J$15,'Claim Details'!$E$19="No"),Rates!$J$18,IF(AND(C236="C",'Claim Details'!$E$28&gt;=Rates!$D$14,'Claim Details'!$E$28&lt;=Rates!$D$15,'Claim Details'!$E$19="Yes"),Rates!$E$19,IF(AND(C236="C",'Claim Details'!$E$28&gt;=Rates!$D$14,'Claim Details'!$E$28&lt;=Rates!$D$15,'Claim Details'!$E$19="No"),Rates!$D$19,IF(AND(C236="C",'Claim Details'!$E$28&gt;=Rates!$F$14,'Claim Details'!$E$28&lt;=Rates!$F$15,'Claim Details'!$E$19="Yes"),Rates!$G$19,IF(AND(C236="C",'Claim Details'!$E$28&gt;=Rates!$F$14,'Claim Details'!$E$28&lt;=Rates!$F$15,'Claim Details'!$E$19="No"),Rates!$F$19,IF(AND(C236="C",'Claim Details'!$E$28&gt;=Rates!$H$14,'Claim Details'!$E$28&lt;=Rates!$H$15,'Claim Details'!$E$19="Yes"),Rates!$I$19,IF(AND(C236="C",'Claim Details'!$E$28&gt;=Rates!$H$14,'Claim Details'!$E$28&lt;=Rates!$H$15,'Claim Details'!$E$19="No"),Rates!$H$19,IF(AND(C236="C",'Claim Details'!$E$28&gt;=Rates!$J$14,'Claim Details'!$E$28&lt;=Rates!$J$15,'Claim Details'!$E$19="Yes"),Rates!$K$19,IF(AND(C236="C",'Claim Details'!$E$28&gt;=Rates!$J$14,'Claim Details'!$E$28&lt;=Rates!$J$15,'Claim Details'!$E$19="No"),Rates!$J$19,"£0.00"))))))))))))))))))))))))</f>
        <v>£0.00</v>
      </c>
      <c r="AT236" s="189" t="str">
        <f>IF(AND(C236="A",'Claim Details'!$E$28&gt;=Rates!$D$14,'Claim Details'!$E$28&lt;=Rates!$D$15,'Claim Details'!$E$19="Yes"),Rates!$E$25,IF(AND(C236="A",'Claim Details'!$E$28&gt;=Rates!$D$14,'Claim Details'!$E$28&lt;=Rates!$D$15,'Claim Details'!$E$19="No"),Rates!$D$25,IF(AND(C236="A",'Claim Details'!$E$28&gt;=Rates!$F$14,'Claim Details'!$E$28&lt;=Rates!$F$15,'Claim Details'!$E$19="Yes"),Rates!$G$25,IF(AND(C236="A",'Claim Details'!$E$28&gt;=Rates!$F$14,'Claim Details'!$E$28&lt;=Rates!$F$15,'Claim Details'!$E$19="No"),Rates!$F$25,IF(AND(C236="A",'Claim Details'!$E$28&gt;=Rates!$H$14,'Claim Details'!$E$28&lt;=Rates!$H$15,'Claim Details'!$E$19="Yes"),Rates!$I$25,IF(AND(C236="A",'Claim Details'!$E$28&gt;=Rates!$H$14,'Claim Details'!$E$28&lt;=Rates!$H$15,'Claim Details'!$E$19="No"),Rates!$H$25,IF(AND(C236="A",'Claim Details'!$E$28&gt;=Rates!$J$14,'Claim Details'!$E$28&lt;=Rates!$J$15,'Claim Details'!$E$19="Yes"),Rates!$K$25,IF(AND(C236="A",'Claim Details'!$E$28&gt;=Rates!$J$14,'Claim Details'!$E$28&lt;=Rates!$J$15,'Claim Details'!$E$19="No"),Rates!$J$25,IF(AND(C236="B",'Claim Details'!$E$28&gt;=Rates!$D$14,'Claim Details'!$E$28&lt;=Rates!$D$15,'Claim Details'!$E$19="Yes"),Rates!$E$26,IF(AND(C236="B",'Claim Details'!$E$28&gt;=Rates!$D$14,'Claim Details'!$E$28&lt;=Rates!$D$15,'Claim Details'!$E$19="No"),Rates!$D$26,IF(AND(C236="B",'Claim Details'!$E$28&gt;=Rates!$F$14,'Claim Details'!$E$28&lt;=Rates!$F$15,'Claim Details'!$E$19="Yes"),Rates!$G$26,IF(AND(C236="B",'Claim Details'!$E$28&gt;=Rates!$F$14,'Claim Details'!$E$28&lt;=Rates!$F$15,'Claim Details'!$E$19="No"),Rates!$F$26,IF(AND(C236="B",'Claim Details'!$E$28&gt;=Rates!$H$14,'Claim Details'!$E$28&lt;=Rates!$H$15,'Claim Details'!$E$19="Yes"),Rates!$I$26,IF(AND(C236="B",'Claim Details'!$E$28&gt;=Rates!$H$14,'Claim Details'!$E$28&lt;=Rates!$H$15,'Claim Details'!$E$19="No"),Rates!$H$26,IF(AND(C236="B",'Claim Details'!$E$28&gt;=Rates!$J$14,'Claim Details'!$E$28&lt;=Rates!$J$15,'Claim Details'!$E$19="Yes"),Rates!$K$26,IF(AND(C236="B",'Claim Details'!$E$28&gt;=Rates!$J$14,'Claim Details'!$E$28&lt;=Rates!$J$15,'Claim Details'!$E$19="No"),Rates!$J$26,IF(AND(C236="C",'Claim Details'!$E$28&gt;=Rates!$D$14,'Claim Details'!$E$28&lt;=Rates!$D$15,'Claim Details'!$E$19="Yes"),Rates!$E$27,IF(AND(C236="C",'Claim Details'!$E$28&gt;=Rates!$D$14,'Claim Details'!$E$28&lt;=Rates!$D$15,'Claim Details'!$E$19="No"),Rates!$D$27,IF(AND(C236="C",'Claim Details'!$E$28&gt;=Rates!$F$14,'Claim Details'!$E$28&lt;=Rates!$F$15,'Claim Details'!$E$19="Yes"),Rates!$G$27,IF(AND(C236="C",'Claim Details'!$E$28&gt;=Rates!$F$14,'Claim Details'!$E$28&lt;=Rates!$F$15,'Claim Details'!$E$19="No"),Rates!$F$27,IF(AND(C236="C",'Claim Details'!$E$28&gt;=Rates!$H$14,'Claim Details'!$E$28&lt;=Rates!$H$15,'Claim Details'!$E$19="Yes"),Rates!$I$27,IF(AND(C236="C",'Claim Details'!$E$28&gt;=Rates!$H$14,'Claim Details'!$E$28&lt;=Rates!$H$15,'Claim Details'!$E$19="No"),Rates!$H$27,IF(AND(C236="C",'Claim Details'!$E$28&gt;=Rates!$J$14,'Claim Details'!$E$28&lt;=Rates!$J$15,'Claim Details'!$E$19="Yes"),Rates!$K$27,IF(AND(C236="C",'Claim Details'!$E$28&gt;=Rates!$J$14,'Claim Details'!$E$28&lt;=Rates!$J$15,'Claim Details'!$E$19="No"),Rates!$J$27,"£0.00"))))))))))))))))))))))))</f>
        <v>£0.00</v>
      </c>
      <c r="AU236" s="191" t="str">
        <f>IF(AND(C236="A",'Claim Details'!$E$28&gt;=Rates!$D$14,'Claim Details'!$E$28&lt;=Rates!$D$15,'Claim Details'!$E$19="Yes"),Rates!$E$20,IF(AND(C236="A",'Claim Details'!$E$28&gt;=Rates!$D$14,'Claim Details'!$E$28&lt;=Rates!$D$15,'Claim Details'!$E$19="No"),Rates!$D$20,IF(AND(C236="A",'Claim Details'!$E$28&gt;=Rates!$F$14,'Claim Details'!$E$28&lt;=Rates!$F$15,'Claim Details'!$E$19="Yes"),Rates!$G$20,IF(AND(C236="A",'Claim Details'!$E$28&gt;=Rates!$F$14,'Claim Details'!$E$28&lt;=Rates!$F$15,'Claim Details'!$E$19="No"),Rates!$F$20,IF(AND(C236="A",'Claim Details'!$E$28&gt;=Rates!$H$14,'Claim Details'!$E$28&lt;=Rates!$H$15,'Claim Details'!$E$19="Yes"),Rates!$I$20,IF(AND(C236="A",'Claim Details'!$E$28&gt;=Rates!$H$14,'Claim Details'!$E$28&lt;=Rates!$H$15,'Claim Details'!$E$19="No"),Rates!$H$20,IF(AND(C236="A",'Claim Details'!$E$28&gt;=Rates!$J$14,'Claim Details'!$E$28&lt;=Rates!$J$15,'Claim Details'!$E$19="Yes"),Rates!$K$20,IF(AND(C236="A",'Claim Details'!$E$28&gt;=Rates!$J$14,'Claim Details'!$E$28&lt;=Rates!$J$15,'Claim Details'!$E$19="No"),Rates!$J$20,IF(AND(C236="B",'Claim Details'!$E$28&gt;=Rates!$D$14,'Claim Details'!$E$28&lt;=Rates!$D$15,'Claim Details'!$E$19="Yes"),Rates!$E$21,IF(AND(C236="B",'Claim Details'!$E$28&gt;=Rates!$D$14,'Claim Details'!$E$28&lt;=Rates!$D$15,'Claim Details'!$E$19="No"),Rates!$D$21,IF(AND(C236="B",'Claim Details'!$E$28&gt;=Rates!$F$14,'Claim Details'!$E$28&lt;=Rates!$F$15,'Claim Details'!$E$19="Yes"),Rates!$G$21,IF(AND(C236="B",'Claim Details'!$E$28&gt;=Rates!$F$14,'Claim Details'!$E$28&lt;=Rates!$F$15,'Claim Details'!$E$19="No"),Rates!$F$21,IF(AND(C236="B",'Claim Details'!$E$28&gt;=Rates!$H$14,'Claim Details'!$E$28&lt;=Rates!$H$15,'Claim Details'!$E$19="Yes"),Rates!$I$21,IF(AND(C236="B",'Claim Details'!$E$28&gt;=Rates!$H$14,'Claim Details'!$E$28&lt;=Rates!$H$15,'Claim Details'!$E$19="No"),Rates!$H$21,IF(AND(C236="B",'Claim Details'!$E$28&gt;=Rates!$J$14,'Claim Details'!$E$28&lt;=Rates!$J$15,'Claim Details'!$E$19="Yes"),Rates!$K$21,IF(AND(C236="B",'Claim Details'!$E$28&gt;=Rates!$J$14,'Claim Details'!$E$28&lt;=Rates!$J$15,'Claim Details'!$E$19="No"),Rates!$J$21,"£0.00"))))))))))))))))</f>
        <v>£0.00</v>
      </c>
      <c r="AV236" s="191" t="str">
        <f>IF(AND(C236="A",'Claim Details'!$E$28&gt;=Rates!$D$14,'Claim Details'!$E$28&lt;=Rates!$D$15,'Claim Details'!$E$19="Yes"),Rates!$E$22,IF(AND(C236="A",'Claim Details'!$E$28&gt;=Rates!$D$14,'Claim Details'!$E$28&lt;=Rates!$D$15,'Claim Details'!$E$19="No"),Rates!$D$22,IF(AND(C236="A",'Claim Details'!$E$28&gt;=Rates!$F$14,'Claim Details'!$E$28&lt;=Rates!$F$15,'Claim Details'!$E$19="Yes"),Rates!$G$22,IF(AND(C236="A",'Claim Details'!$E$28&gt;=Rates!$F$14,'Claim Details'!$E$28&lt;=Rates!$F$15,'Claim Details'!$E$19="No"),Rates!$F$22,IF(AND(C236="A",'Claim Details'!$E$28&gt;=Rates!$H$14,'Claim Details'!$E$28&lt;=Rates!$H$15,'Claim Details'!$E$19="Yes"),Rates!$I$22,IF(AND(C236="A",'Claim Details'!$E$28&gt;=Rates!$H$14,'Claim Details'!$E$28&lt;=Rates!$H$15,'Claim Details'!$E$19="No"),Rates!$H$22,IF(AND(C236="A",'Claim Details'!$E$28&gt;=Rates!$J$14,'Claim Details'!$E$28&lt;=Rates!$J$15,'Claim Details'!$E$19="Yes"),Rates!$K$22,IF(AND(C236="A",'Claim Details'!$E$28&gt;=Rates!$J$14,'Claim Details'!$E$28&lt;=Rates!$J$15,'Claim Details'!$E$19="No"),Rates!$J$22,IF(AND(C236="B",'Claim Details'!$E$28&gt;=Rates!$D$14,'Claim Details'!$E$28&lt;=Rates!$D$15,'Claim Details'!$E$19="Yes"),Rates!$E$23,IF(AND(C236="B",'Claim Details'!$E$28&gt;=Rates!$D$14,'Claim Details'!$E$28&lt;=Rates!$D$15,'Claim Details'!$E$19="No"),Rates!$D$23,IF(AND(C236="B",'Claim Details'!$E$28&gt;=Rates!$F$14,'Claim Details'!$E$28&lt;=Rates!$F$15,'Claim Details'!$E$19="Yes"),Rates!$G$23,IF(AND(C236="B",'Claim Details'!$E$28&gt;=Rates!$F$14,'Claim Details'!$E$28&lt;=Rates!$F$15,'Claim Details'!$E$19="No"),Rates!$F$23,IF(AND(C236="B",'Claim Details'!$E$28&gt;=Rates!$H$14,'Claim Details'!$E$28&lt;=Rates!$H$15,'Claim Details'!$E$19="Yes"),Rates!$I$23,IF(AND(C236="B",'Claim Details'!$E$28&gt;=Rates!$H$14,'Claim Details'!$E$28&lt;=Rates!$H$15,'Claim Details'!$E$19="No"),Rates!$H$23,IF(AND(C236="B",'Claim Details'!$E$28&gt;=Rates!$J$14,'Claim Details'!$E$28&lt;=Rates!$J$15,'Claim Details'!$E$19="Yes"),Rates!$K$23,IF(AND(C236="B",'Claim Details'!$E$28&gt;=Rates!$J$14,'Claim Details'!$E$28&lt;=Rates!$J$15,'Claim Details'!$E$19="No"),Rates!$J$23,IF(AND(C236="C",'Claim Details'!$E$28&gt;=Rates!$D$14,'Claim Details'!$E$28&lt;=Rates!$D$15,'Claim Details'!$E$19="Yes"),Rates!$E$24,IF(AND(C236="C",'Claim Details'!$E$28&gt;=Rates!$D$14,'Claim Details'!$E$28&lt;=Rates!$D$15,'Claim Details'!$E$19="No"),Rates!$D$24,IF(AND(C236="C",'Claim Details'!$E$28&gt;=Rates!$F$14,'Claim Details'!$E$28&lt;=Rates!$F$15,'Claim Details'!$E$19="Yes"),Rates!$G$24,IF(AND(C236="C",'Claim Details'!$E$28&gt;=Rates!$F$14,'Claim Details'!$E$28&lt;=Rates!$F$15,'Claim Details'!$E$19="No"),Rates!$F$24,IF(AND(C236="C",'Claim Details'!$E$28&gt;=Rates!$H$14,'Claim Details'!$E$28&lt;=Rates!$H$15,'Claim Details'!$E$19="Yes"),Rates!$I$24,IF(AND(C236="C",'Claim Details'!$E$28&gt;=Rates!$H$14,'Claim Details'!$E$28&lt;=Rates!$H$15,'Claim Details'!$E$19="No"),Rates!$H$24,IF(AND(C236="C",'Claim Details'!$E$28&gt;=Rates!$J$14,'Claim Details'!$E$28&lt;=Rates!$J$15,'Claim Details'!$E$19="Yes"),Rates!$K$24,IF(AND(C236="C",'Claim Details'!$E$28&gt;=Rates!$J$14,'Claim Details'!$E$28&lt;=Rates!$J$15,'Claim Details'!$E$19="No"),Rates!$J$24,"£0.00"))))))))))))))))))))))))</f>
        <v>£0.00</v>
      </c>
      <c r="AW236" s="1"/>
      <c r="AX236" s="189" t="str">
        <f>IF(AND(U236="A",'Claim Details'!$I$28&gt;=Rates!$D$14,'Claim Details'!$I$28&lt;=Rates!$D$15,'Claim Details'!$I$19="Yes"),Rates!$J$17,IF(AND(U236="A",'Claim Details'!$I$28&gt;=Rates!$D$14,'Claim Details'!$I$28&lt;=Rates!$D$15,'Claim Details'!$I$19="No"),Rates!$D$17,IF(AND(U236="A",'Claim Details'!$I$28&gt;=Rates!$F$14,'Claim Details'!$I$28&lt;=Rates!$F$15,'Claim Details'!$I$19="Yes"),Rates!$G$17,IF(AND(U236="A",'Claim Details'!$I$28&gt;=Rates!$F$14,'Claim Details'!$I$28&lt;=Rates!$F$15,'Claim Details'!$I$19="No"),Rates!$F$17,IF(AND(U236="A",'Claim Details'!$I$28&gt;=Rates!$H$14,'Claim Details'!$I$28&lt;=Rates!$H$15,'Claim Details'!$I$19="Yes"),Rates!$I$17,IF(AND(U236="A",'Claim Details'!$I$28&gt;=Rates!$H$14,'Claim Details'!$I$28&lt;=Rates!$H$15,'Claim Details'!$I$19="No"),Rates!$H$17,IF(AND(U236="A",'Claim Details'!$I$28&gt;=Rates!$J$14,'Claim Details'!$I$28&lt;=Rates!$J$15,'Claim Details'!$I$19="Yes"),Rates!$K$17,IF(AND(U236="A",'Claim Details'!$I$28&gt;=Rates!$J$14,'Claim Details'!$I$28&lt;=Rates!$J$15,'Claim Details'!$I$19="No"),Rates!$J$17,IF(AND(U236="B",'Claim Details'!$I$28&gt;=Rates!$D$14,'Claim Details'!$I$28&lt;=Rates!$D$15,'Claim Details'!$I$19="Yes"),Rates!$E$18,IF(AND(U236="B",'Claim Details'!$I$28&gt;=Rates!$D$14,'Claim Details'!$I$28&lt;=Rates!$D$15,'Claim Details'!$I$19="No"),Rates!$D$18,IF(AND(U236="B",'Claim Details'!$I$28&gt;=Rates!$F$14,'Claim Details'!$I$28&lt;=Rates!$F$15,'Claim Details'!$I$19="Yes"),Rates!$G$18,IF(AND(U236="B",'Claim Details'!$I$28&gt;=Rates!$F$14,'Claim Details'!$I$28&lt;=Rates!$F$15,'Claim Details'!$I$19="No"),Rates!$F$18,IF(AND(U236="B",'Claim Details'!$I$28&gt;=Rates!$H$14,'Claim Details'!$I$28&lt;=Rates!$H$15,'Claim Details'!$I$19="Yes"),Rates!$I$18,IF(AND(U236="B",'Claim Details'!$I$28&gt;=Rates!$H$14,'Claim Details'!$I$28&lt;=Rates!$H$15,'Claim Details'!$I$19="No"),Rates!$H$18,IF(AND(U236="B",'Claim Details'!$I$28&gt;=Rates!$J$14,'Claim Details'!$I$28&lt;=Rates!$J$15,'Claim Details'!$I$19="Yes"),Rates!$K$18,IF(AND(U236="B",'Claim Details'!$I$28&gt;=Rates!$J$14,'Claim Details'!$I$28&lt;=Rates!$J$15,'Claim Details'!$I$19="No"),Rates!$J$18,IF(AND(U236="C",'Claim Details'!$I$28&gt;=Rates!$D$14,'Claim Details'!$I$28&lt;=Rates!$D$15,'Claim Details'!$I$19="Yes"),Rates!$E$19,IF(AND(U236="C",'Claim Details'!$I$28&gt;=Rates!$D$14,'Claim Details'!$I$28&lt;=Rates!$D$15,'Claim Details'!$I$19="No"),Rates!$D$19,IF(AND(U236="C",'Claim Details'!$I$28&gt;=Rates!$F$14,'Claim Details'!$I$28&lt;=Rates!$F$15,'Claim Details'!$I$19="Yes"),Rates!$G$19,IF(AND(U236="C",'Claim Details'!$I$28&gt;=Rates!$F$14,'Claim Details'!$I$28&lt;=Rates!$F$15,'Claim Details'!$I$19="No"),Rates!$F$19,IF(AND(U236="C",'Claim Details'!$I$28&gt;=Rates!$H$14,'Claim Details'!$I$28&lt;=Rates!$H$15,'Claim Details'!$I$19="Yes"),Rates!$I$19,IF(AND(U236="C",'Claim Details'!$I$28&gt;=Rates!$H$14,'Claim Details'!$I$28&lt;=Rates!$H$15,'Claim Details'!$I$19="No"),Rates!$H$19,IF(AND(U236="C",'Claim Details'!$I$28&gt;=Rates!$J$14,'Claim Details'!$I$28&lt;=Rates!$J$15,'Claim Details'!$I$19="Yes"),Rates!$K$19,IF(AND(U236="C",'Claim Details'!$I$28&gt;=Rates!$J$14,'Claim Details'!$I$28&lt;=Rates!$J$15,'Claim Details'!$I$19="No"),Rates!$J$19,"£0.00"))))))))))))))))))))))))</f>
        <v>£0.00</v>
      </c>
      <c r="AY236" s="189" t="str">
        <f>IF(AND(C236="A",'Claim Details'!$I$28&gt;=Rates!$D$14,'Claim Details'!$I$28&lt;=Rates!$D$15,'Claim Details'!$I$19="Yes"),Rates!$J$25,IF(AND(C236="A",'Claim Details'!$I$28&gt;=Rates!$D$14,'Claim Details'!$I$28&lt;=Rates!$D$15,'Claim Details'!$I$19="No"),Rates!$D$25,IF(AND(C236="A",'Claim Details'!$I$28&gt;=Rates!$F$14,'Claim Details'!$I$28&lt;=Rates!$F$15,'Claim Details'!$I$19="Yes"),Rates!$G$25,IF(AND(C236="A",'Claim Details'!$I$28&gt;=Rates!$F$14,'Claim Details'!$I$28&lt;=Rates!$F$15,'Claim Details'!$I$19="No"),Rates!$F$25,IF(AND(C236="A",'Claim Details'!$I$28&gt;=Rates!$H$14,'Claim Details'!$I$28&lt;=Rates!$H$15,'Claim Details'!$I$19="Yes"),Rates!$I$25,IF(AND(C236="A",'Claim Details'!$I$28&gt;=Rates!$H$14,'Claim Details'!$I$28&lt;=Rates!$H$15,'Claim Details'!$I$19="No"),Rates!$H$25,IF(AND(C236="A",'Claim Details'!$I$28&gt;=Rates!$J$14,'Claim Details'!$I$28&lt;=Rates!$J$15,'Claim Details'!$I$19="Yes"),Rates!$K$25,IF(AND(C236="A",'Claim Details'!$I$28&gt;=Rates!$J$14,'Claim Details'!$I$28&lt;=Rates!$J$15,'Claim Details'!$I$19="No"),Rates!$J$25,IF(AND(C236="B",'Claim Details'!$I$28&gt;=Rates!$D$14,'Claim Details'!$I$28&lt;=Rates!$D$15,'Claim Details'!$I$19="Yes"),Rates!$E$26,IF(AND(C236="B",'Claim Details'!$I$28&gt;=Rates!$D$14,'Claim Details'!$I$28&lt;=Rates!$D$15,'Claim Details'!$I$19="No"),Rates!$D$26,IF(AND(C236="B",'Claim Details'!$I$28&gt;=Rates!$F$14,'Claim Details'!$I$28&lt;=Rates!$F$15,'Claim Details'!$I$19="Yes"),Rates!$G$26,IF(AND(C236="B",'Claim Details'!$I$28&gt;=Rates!$F$14,'Claim Details'!$I$28&lt;=Rates!$F$15,'Claim Details'!$I$19="No"),Rates!$F$26,IF(AND(C236="B",'Claim Details'!$I$28&gt;=Rates!$H$14,'Claim Details'!$I$28&lt;=Rates!$H$15,'Claim Details'!$I$19="Yes"),Rates!$I$26,IF(AND(C236="B",'Claim Details'!$I$28&gt;=Rates!$H$14,'Claim Details'!$I$28&lt;=Rates!$H$15,'Claim Details'!$I$19="No"),Rates!$H$26,IF(AND(C236="B",'Claim Details'!$I$28&gt;=Rates!$J$14,'Claim Details'!$I$28&lt;=Rates!$J$15,'Claim Details'!$I$19="Yes"),Rates!$K$26,IF(AND(C236="B",'Claim Details'!$I$28&gt;=Rates!$J$14,'Claim Details'!$I$28&lt;=Rates!$J$15,'Claim Details'!$I$19="No"),Rates!$J$26,IF(AND(C236="C",'Claim Details'!$I$28&gt;=Rates!$D$14,'Claim Details'!$I$28&lt;=Rates!$D$15,'Claim Details'!$I$19="Yes"),Rates!$E$27,IF(AND(C236="C",'Claim Details'!$I$28&gt;=Rates!$D$14,'Claim Details'!$I$28&lt;=Rates!$D$15,'Claim Details'!$I$19="No"),Rates!$D$27,IF(AND(C236="C",'Claim Details'!$I$28&gt;=Rates!$F$14,'Claim Details'!$I$28&lt;=Rates!$F$15,'Claim Details'!$I$19="Yes"),Rates!$G$27,IF(AND(C236="C",'Claim Details'!$I$28&gt;=Rates!$F$14,'Claim Details'!$I$28&lt;=Rates!$F$15,'Claim Details'!$I$19="No"),Rates!$F$27,IF(AND(C236="C",'Claim Details'!$I$28&gt;=Rates!$H$14,'Claim Details'!$I$28&lt;=Rates!$H$15,'Claim Details'!$I$19="Yes"),Rates!$I$27,IF(AND(C236="C",'Claim Details'!$I$28&gt;=Rates!$H$14,'Claim Details'!$I$28&lt;=Rates!$H$15,'Claim Details'!$I$19="No"),Rates!$H$27,IF(AND(C236="C",'Claim Details'!$I$28&gt;=Rates!$J$14,'Claim Details'!$I$28&lt;=Rates!$J$15,'Claim Details'!$I$19="Yes"),Rates!$K$27,IF(AND(C236="C",'Claim Details'!$I$28&gt;=Rates!$J$14,'Claim Details'!$I$28&lt;=Rates!$J$15,'Claim Details'!$I$19="No"),Rates!$J$27,"£0.00"))))))))))))))))))))))))</f>
        <v>£0.00</v>
      </c>
      <c r="AZ236" s="189" t="str">
        <f>IF(AND(C236="A",'Claim Details'!$I$28&gt;=Rates!$D$14,'Claim Details'!$I$28&lt;=Rates!$D$15,'Claim Details'!$I$19="Yes"),Rates!$E$20,IF(AND(C236="A",'Claim Details'!$I$28&gt;=Rates!$D$14,'Claim Details'!$I$28&lt;=Rates!$D$15,'Claim Details'!$I$19="No"),Rates!$D$20,IF(AND(C236="A",'Claim Details'!$I$28&gt;=Rates!$F$14,'Claim Details'!$I$28&lt;=Rates!$F$15,'Claim Details'!$I$19="Yes"),Rates!$G$20,IF(AND(C236="A",'Claim Details'!$I$28&gt;=Rates!$F$14,'Claim Details'!$I$28&lt;=Rates!$F$15,'Claim Details'!$I$19="No"),Rates!$F$20,IF(AND(C236="A",'Claim Details'!$I$28&gt;=Rates!$H$14,'Claim Details'!$I$28&lt;=Rates!$H$15,'Claim Details'!$I$19="Yes"),Rates!$I$20,IF(AND(C236="A",'Claim Details'!$I$28&gt;=Rates!$H$14,'Claim Details'!$I$28&lt;=Rates!$H$15,'Claim Details'!$I$19="No"),Rates!$H$20,IF(AND(C236="A",'Claim Details'!$I$28&gt;=Rates!$J$14,'Claim Details'!$I$28&lt;=Rates!$J$15,'Claim Details'!$I$19="Yes"),Rates!$K$20,IF(AND(C236="A",'Claim Details'!$I$28&gt;=Rates!$J$14,'Claim Details'!$I$28&lt;=Rates!$J$15,'Claim Details'!$I$19="No"),Rates!$J$20,IF(AND(C236="B",'Claim Details'!$I$28&gt;=Rates!$D$14,'Claim Details'!$I$28&lt;=Rates!$D$15,'Claim Details'!$I$19="Yes"),Rates!$E$21,IF(AND(C236="B",'Claim Details'!$I$28&gt;=Rates!$D$14,'Claim Details'!$I$28&lt;=Rates!$D$15,'Claim Details'!$I$19="No"),Rates!$D$21,IF(AND(C236="B",'Claim Details'!$I$28&gt;=Rates!$F$14,'Claim Details'!$I$28&lt;=Rates!$F$15,'Claim Details'!$I$19="Yes"),Rates!$G$21,IF(AND(C236="B",'Claim Details'!$I$28&gt;=Rates!$F$14,'Claim Details'!$I$28&lt;=Rates!$F$15,'Claim Details'!$I$19="No"),Rates!$F$21,IF(AND(C236="B",'Claim Details'!$I$28&gt;=Rates!$H$14,'Claim Details'!$I$28&lt;=Rates!$H$15,'Claim Details'!$I$19="Yes"),Rates!$I$21,IF(AND(C236="B",'Claim Details'!$I$28&gt;=Rates!$H$14,'Claim Details'!$I$28&lt;=Rates!$H$15,'Claim Details'!$I$19="No"),Rates!$H$21,IF(AND(C236="B",'Claim Details'!$I$28&gt;=Rates!$J$14,'Claim Details'!$I$28&lt;=Rates!$J$15,'Claim Details'!$I$19="Yes"),Rates!$K$21,IF(AND(C236="B",'Claim Details'!$I$28&gt;=Rates!$J$14,'Claim Details'!$I$28&lt;=Rates!$J$15,'Claim Details'!$I$19="No"),Rates!$J$21,"£0.00"))))))))))))))))</f>
        <v>£0.00</v>
      </c>
      <c r="BA236" s="189" t="str">
        <f>IF(AND(C236="A",'Claim Details'!$I$28&gt;=Rates!$D$14,'Claim Details'!$I$28&lt;=Rates!$D$15,'Claim Details'!$I$19="Yes"),Rates!$E$22,IF(AND(C236="A",'Claim Details'!$I$28&gt;=Rates!$D$14,'Claim Details'!$I$28&lt;=Rates!$D$15,'Claim Details'!$I$19="No"),Rates!$D$22,IF(AND(C236="A",'Claim Details'!$I$28&gt;=Rates!$F$14,'Claim Details'!$I$28&lt;=Rates!$F$15,'Claim Details'!$I$19="Yes"),Rates!$G$22,IF(AND(C236="A",'Claim Details'!$I$28&gt;=Rates!$F$14,'Claim Details'!$I$28&lt;=Rates!$F$15,'Claim Details'!$I$19="No"),Rates!$F$22,IF(AND(C236="A",'Claim Details'!$I$28&gt;=Rates!$H$14,'Claim Details'!$I$28&lt;=Rates!$H$15,'Claim Details'!$I$19="Yes"),Rates!$I$22,IF(AND(C236="A",'Claim Details'!$I$28&gt;=Rates!$H$14,'Claim Details'!$I$28&lt;=Rates!$H$15,'Claim Details'!$I$19="No"),Rates!$H$22,IF(AND(C236="A",'Claim Details'!$I$28&gt;=Rates!$J$14,'Claim Details'!$I$28&lt;=Rates!$J$15,'Claim Details'!$I$19="Yes"),Rates!$K$22,IF(AND(C236="A",'Claim Details'!$I$28&gt;=Rates!$J$14,'Claim Details'!$I$28&lt;=Rates!$J$15,'Claim Details'!$I$19="No"),Rates!$J$22,IF(AND(C236="B",'Claim Details'!$I$28&gt;=Rates!$D$14,'Claim Details'!$I$28&lt;=Rates!$D$15,'Claim Details'!$I$19="Yes"),Rates!$E$23,IF(AND(C236="B",'Claim Details'!$I$28&gt;=Rates!$D$14,'Claim Details'!$I$28&lt;=Rates!$D$15,'Claim Details'!$I$19="No"),Rates!$D$23,IF(AND(C236="B",'Claim Details'!$I$28&gt;=Rates!$F$14,'Claim Details'!$I$28&lt;=Rates!$F$15,'Claim Details'!$I$19="Yes"),Rates!$G$23,IF(AND(C236="B",'Claim Details'!$I$28&gt;=Rates!$F$14,'Claim Details'!$I$28&lt;=Rates!$F$15,'Claim Details'!$I$19="No"),Rates!$F$23,IF(AND(C236="B",'Claim Details'!$I$28&gt;=Rates!$H$14,'Claim Details'!$I$28&lt;=Rates!$H$15,'Claim Details'!$I$19="Yes"),Rates!$I$23,IF(AND(C236="B",'Claim Details'!$I$28&gt;=Rates!$H$14,'Claim Details'!$I$28&lt;=Rates!$H$15,'Claim Details'!$I$19="No"),Rates!$H$23,IF(AND(C236="B",'Claim Details'!$I$28&gt;=Rates!$J$14,'Claim Details'!$I$28&lt;=Rates!$J$15,'Claim Details'!$I$19="Yes"),Rates!$K$23,IF(AND(C236="B",'Claim Details'!$I$28&gt;=Rates!$J$14,'Claim Details'!$I$28&lt;=Rates!$J$15,'Claim Details'!$I$19="No"),Rates!$J$23,IF(AND(C236="C",'Claim Details'!$I$28&gt;=Rates!$D$14,'Claim Details'!$I$28&lt;=Rates!$D$15,'Claim Details'!$I$19="Yes"),Rates!$E$24,IF(AND(C236="C",'Claim Details'!$I$28&gt;=Rates!$D$14,'Claim Details'!$I$28&lt;=Rates!$D$15,'Claim Details'!$I$19="No"),Rates!$D$24,IF(AND(C236="C",'Claim Details'!$I$28&gt;=Rates!$F$14,'Claim Details'!$I$28&lt;=Rates!$F$15,'Claim Details'!$I$19="Yes"),Rates!$G$24,IF(AND(C236="C",'Claim Details'!$I$28&gt;=Rates!$F$14,'Claim Details'!$I$28&lt;=Rates!$F$15,'Claim Details'!$I$19="No"),Rates!$F$24,IF(AND(C236="C",'Claim Details'!$I$28&gt;=Rates!$H$14,'Claim Details'!$I$28&lt;=Rates!$H$15,'Claim Details'!$I$19="Yes"),Rates!$I$24,IF(AND(C236="C",'Claim Details'!$I$28&gt;=Rates!$H$14,'Claim Details'!$I$28&lt;=Rates!$H$15,'Claim Details'!$I$19="No"),Rates!$H$24,IF(AND(C236="C",'Claim Details'!$I$28&gt;=Rates!$J$14,'Claim Details'!$I$28&lt;=Rates!$J$15,'Claim Details'!$I$19="Yes"),Rates!$K$24,IF(AND(C236="C",'Claim Details'!$I$28&gt;=Rates!$J$14,'Claim Details'!$I$28&lt;=Rates!$J$15,'Claim Details'!$I$19="No"),Rates!$J$24,"£0.00"))))))))))))))))))))))))</f>
        <v>£0.00</v>
      </c>
      <c r="BB236" s="189" t="str">
        <f t="shared" si="57"/>
        <v>£0.00</v>
      </c>
      <c r="BC236" s="1"/>
      <c r="BD236" s="189" t="str">
        <f>IF(AND(AE236="A",'Claim Details'!$I$28&gt;=Rates!$D$14,'Claim Details'!$I$28&lt;=Rates!$D$15,'Claim Details'!$I$19="Yes"),Rates!$J$17,IF(AND(AE236="A",'Claim Details'!$I$28&gt;=Rates!$D$14,'Claim Details'!$I$28&lt;=Rates!$D$15,'Claim Details'!$I$19="No"),Rates!$D$17,IF(AND(AE236="A",'Claim Details'!$I$28&gt;=Rates!$F$14,'Claim Details'!$I$28&lt;=Rates!$F$15,'Claim Details'!$I$19="Yes"),Rates!$G$17,IF(AND(AE236="A",'Claim Details'!$I$28&gt;=Rates!$F$14,'Claim Details'!$I$28&lt;=Rates!$F$15,'Claim Details'!$I$19="No"),Rates!$F$17,IF(AND(AE236="A",'Claim Details'!$I$28&gt;=Rates!$H$14,'Claim Details'!$I$28&lt;=Rates!$H$15,'Claim Details'!$I$19="Yes"),Rates!$I$17,IF(AND(AE236="A",'Claim Details'!$I$28&gt;=Rates!$H$14,'Claim Details'!$I$28&lt;=Rates!$H$15,'Claim Details'!$I$19="No"),Rates!$H$17,IF(AND(AE236="A",'Claim Details'!$I$28&gt;=Rates!$J$14,'Claim Details'!$I$28&lt;=Rates!$J$15,'Claim Details'!$I$19="Yes"),Rates!$K$17,IF(AND(AE236="A",'Claim Details'!$I$28&gt;=Rates!$J$14,'Claim Details'!$I$28&lt;=Rates!$J$15,'Claim Details'!$I$19="No"),Rates!$J$17,IF(AND(AE236="B",'Claim Details'!$I$28&gt;=Rates!$D$14,'Claim Details'!$I$28&lt;=Rates!$D$15,'Claim Details'!$I$19="Yes"),Rates!$E$18,IF(AND(AE236="B",'Claim Details'!$I$28&gt;=Rates!$D$14,'Claim Details'!$I$28&lt;=Rates!$D$15,'Claim Details'!$I$19="No"),Rates!$D$18,IF(AND(AE236="B",'Claim Details'!$I$28&gt;=Rates!$F$14,'Claim Details'!$I$28&lt;=Rates!$F$15,'Claim Details'!$I$19="Yes"),Rates!$G$18,IF(AND(AE236="B",'Claim Details'!$I$28&gt;=Rates!$F$14,'Claim Details'!$I$28&lt;=Rates!$F$15,'Claim Details'!$I$19="No"),Rates!$F$18,IF(AND(AE236="B",'Claim Details'!$I$28&gt;=Rates!$H$14,'Claim Details'!$I$28&lt;=Rates!$H$15,'Claim Details'!$I$19="Yes"),Rates!$I$18,IF(AND(AE236="B",'Claim Details'!$I$28&gt;=Rates!$H$14,'Claim Details'!$I$28&lt;=Rates!$H$15,'Claim Details'!$I$19="No"),Rates!$H$18,IF(AND(AE236="B",'Claim Details'!$I$28&gt;=Rates!$J$14,'Claim Details'!$I$28&lt;=Rates!$J$15,'Claim Details'!$I$19="Yes"),Rates!$K$18,IF(AND(AE236="B",'Claim Details'!$I$28&gt;=Rates!$J$14,'Claim Details'!$I$28&lt;=Rates!$J$15,'Claim Details'!$I$19="No"),Rates!$J$18,IF(AND(AE236="C",'Claim Details'!$I$28&gt;=Rates!$D$14,'Claim Details'!$I$28&lt;=Rates!$D$15,'Claim Details'!$I$19="Yes"),Rates!$E$19,IF(AND(AE236="C",'Claim Details'!$I$28&gt;=Rates!$D$14,'Claim Details'!$I$28&lt;=Rates!$D$15,'Claim Details'!$I$19="No"),Rates!$D$19,IF(AND(AE236="C",'Claim Details'!$I$28&gt;=Rates!$F$14,'Claim Details'!$I$28&lt;=Rates!$F$15,'Claim Details'!$I$19="Yes"),Rates!$G$19,IF(AND(AE236="C",'Claim Details'!$I$28&gt;=Rates!$F$14,'Claim Details'!$I$28&lt;=Rates!$F$15,'Claim Details'!$I$19="No"),Rates!$F$19,IF(AND(AE236="C",'Claim Details'!$I$28&gt;=Rates!$H$14,'Claim Details'!$I$28&lt;=Rates!$H$15,'Claim Details'!$I$19="Yes"),Rates!$I$19,IF(AND(AE236="C",'Claim Details'!$I$28&gt;=Rates!$H$14,'Claim Details'!$I$28&lt;=Rates!$H$15,'Claim Details'!$I$19="No"),Rates!$H$19,IF(AND(AE236="C",'Claim Details'!$I$28&gt;=Rates!$J$14,'Claim Details'!$I$28&lt;=Rates!$J$15,'Claim Details'!$I$19="Yes"),Rates!$K$19,IF(AND(AE236="C",'Claim Details'!$I$28&gt;=Rates!$J$14,'Claim Details'!$I$28&lt;=Rates!$J$15,'Claim Details'!$I$19="No"),Rates!$J$19,"£0.00"))))))))))))))))))))))))</f>
        <v>£0.00</v>
      </c>
      <c r="BE236" s="189" t="str">
        <f>IF(AND(AE236="A",'Claim Details'!$I$28&gt;=Rates!$D$14,'Claim Details'!$I$28&lt;=Rates!$D$15,'Claim Details'!$I$19="Yes"),Rates!$J$25,IF(AND(AE236="A",'Claim Details'!$I$28&gt;=Rates!$D$14,'Claim Details'!$I$28&lt;=Rates!$D$15,'Claim Details'!$I$19="No"),Rates!$D$25,IF(AND(AE236="A",'Claim Details'!$I$28&gt;=Rates!$F$14,'Claim Details'!$I$28&lt;=Rates!$F$15,'Claim Details'!$I$19="Yes"),Rates!$G$25,IF(AND(AE236="A",'Claim Details'!$I$28&gt;=Rates!$F$14,'Claim Details'!$I$28&lt;=Rates!$F$15,'Claim Details'!$I$19="No"),Rates!$F$25,IF(AND(AE236="A",'Claim Details'!$I$28&gt;=Rates!$H$14,'Claim Details'!$I$28&lt;=Rates!$H$15,'Claim Details'!$I$19="Yes"),Rates!$I$25,IF(AND(AE236="A",'Claim Details'!$I$28&gt;=Rates!$H$14,'Claim Details'!$I$28&lt;=Rates!$H$15,'Claim Details'!$I$19="No"),Rates!$H$25,IF(AND(AE236="A",'Claim Details'!$I$28&gt;=Rates!$J$14,'Claim Details'!$I$28&lt;=Rates!$J$15,'Claim Details'!$I$19="Yes"),Rates!$K$25,IF(AND(AE236="A",'Claim Details'!$I$28&gt;=Rates!$J$14,'Claim Details'!$I$28&lt;=Rates!$J$15,'Claim Details'!$I$19="No"),Rates!$J$25,IF(AND(AE236="B",'Claim Details'!$I$28&gt;=Rates!$D$14,'Claim Details'!$I$28&lt;=Rates!$D$15,'Claim Details'!$I$19="Yes"),Rates!$E$26,IF(AND(AE236="B",'Claim Details'!$I$28&gt;=Rates!$D$14,'Claim Details'!$I$28&lt;=Rates!$D$15,'Claim Details'!$I$19="No"),Rates!$D$26,IF(AND(AE236="B",'Claim Details'!$I$28&gt;=Rates!$F$14,'Claim Details'!$I$28&lt;=Rates!$F$15,'Claim Details'!$I$19="Yes"),Rates!$G$26,IF(AND(AE236="B",'Claim Details'!$I$28&gt;=Rates!$F$14,'Claim Details'!$I$28&lt;=Rates!$F$15,'Claim Details'!$I$19="No"),Rates!$F$26,IF(AND(AE236="B",'Claim Details'!$I$28&gt;=Rates!$H$14,'Claim Details'!$I$28&lt;=Rates!$H$15,'Claim Details'!$I$19="Yes"),Rates!$I$26,IF(AND(AE236="B",'Claim Details'!$I$28&gt;=Rates!$H$14,'Claim Details'!$I$28&lt;=Rates!$H$15,'Claim Details'!$I$19="No"),Rates!$H$26,IF(AND(AE236="B",'Claim Details'!$I$28&gt;=Rates!$J$14,'Claim Details'!$I$28&lt;=Rates!$J$15,'Claim Details'!$I$19="Yes"),Rates!$K$26,IF(AND(AE236="B",'Claim Details'!$I$28&gt;=Rates!$J$14,'Claim Details'!$I$28&lt;=Rates!$J$15,'Claim Details'!$I$19="No"),Rates!$J$26,IF(AND(AE236="C",'Claim Details'!$I$28&gt;=Rates!$D$14,'Claim Details'!$I$28&lt;=Rates!$D$15,'Claim Details'!$I$19="Yes"),Rates!$E$27,IF(AND(AE236="C",'Claim Details'!$I$28&gt;=Rates!$D$14,'Claim Details'!$I$28&lt;=Rates!$D$15,'Claim Details'!$I$19="No"),Rates!$D$27,IF(AND(AE236="C",'Claim Details'!$I$28&gt;=Rates!$F$14,'Claim Details'!$I$28&lt;=Rates!$F$15,'Claim Details'!$I$19="Yes"),Rates!$G$27,IF(AND(AE236="C",'Claim Details'!$I$28&gt;=Rates!$F$14,'Claim Details'!$I$28&lt;=Rates!$F$15,'Claim Details'!$I$19="No"),Rates!$F$27,IF(AND(AE236="C",'Claim Details'!$I$28&gt;=Rates!$H$14,'Claim Details'!$I$28&lt;=Rates!$H$15,'Claim Details'!$I$19="Yes"),Rates!$I$27,IF(AND(AE236="C",'Claim Details'!$I$28&gt;=Rates!$H$14,'Claim Details'!$I$28&lt;=Rates!$H$15,'Claim Details'!$I$19="No"),Rates!$H$27,IF(AND(AE236="C",'Claim Details'!$I$28&gt;=Rates!$J$14,'Claim Details'!$I$28&lt;=Rates!$J$15,'Claim Details'!$I$19="Yes"),Rates!$K$27,IF(AND(AE236="C",'Claim Details'!$I$28&gt;=Rates!$J$14,'Claim Details'!$I$28&lt;=Rates!$J$15,'Claim Details'!$I$19="No"),Rates!$J$27,"£0.00"))))))))))))))))))))))))</f>
        <v>£0.00</v>
      </c>
      <c r="BF236" s="189" t="str">
        <f>IF(AND(AE236="A",'Claim Details'!$I$28&gt;=Rates!$D$14,'Claim Details'!$I$28&lt;=Rates!$D$15,'Claim Details'!$I$19="Yes"),Rates!$E$20,IF(AND(AE236="A",'Claim Details'!$I$28&gt;=Rates!$D$14,'Claim Details'!$I$28&lt;=Rates!$D$15,'Claim Details'!$I$19="No"),Rates!$D$20,IF(AND(AE236="A",'Claim Details'!$I$28&gt;=Rates!$F$14,'Claim Details'!$I$28&lt;=Rates!$F$15,'Claim Details'!$I$19="Yes"),Rates!$G$20,IF(AND(AE236="A",'Claim Details'!$I$28&gt;=Rates!$F$14,'Claim Details'!$I$28&lt;=Rates!$F$15,'Claim Details'!$I$19="No"),Rates!$F$20,IF(AND(AE236="A",'Claim Details'!$I$28&gt;=Rates!$H$14,'Claim Details'!$I$28&lt;=Rates!$H$15,'Claim Details'!$I$19="Yes"),Rates!$I$20,IF(AND(AE236="A",'Claim Details'!$I$28&gt;=Rates!$H$14,'Claim Details'!$I$28&lt;=Rates!$H$15,'Claim Details'!$I$19="No"),Rates!$H$20,IF(AND(AE236="A",'Claim Details'!$I$28&gt;=Rates!$J$14,'Claim Details'!$I$28&lt;=Rates!$J$15,'Claim Details'!$I$19="Yes"),Rates!$K$20,IF(AND(AE236="A",'Claim Details'!$I$28&gt;=Rates!$J$14,'Claim Details'!$I$28&lt;=Rates!$J$15,'Claim Details'!$I$19="No"),Rates!$J$20,IF(AND(AE236="B",'Claim Details'!$I$28&gt;=Rates!$D$14,'Claim Details'!$I$28&lt;=Rates!$D$15,'Claim Details'!$I$19="Yes"),Rates!$E$21,IF(AND(AE236="B",'Claim Details'!$I$28&gt;=Rates!$D$14,'Claim Details'!$I$28&lt;=Rates!$D$15,'Claim Details'!$I$19="No"),Rates!$D$21,IF(AND(AE236="B",'Claim Details'!$I$28&gt;=Rates!$F$14,'Claim Details'!$I$28&lt;=Rates!$F$15,'Claim Details'!$I$19="Yes"),Rates!$G$21,IF(AND(AE236="B",'Claim Details'!$I$28&gt;=Rates!$F$14,'Claim Details'!$I$28&lt;=Rates!$F$15,'Claim Details'!$I$19="No"),Rates!$F$21,IF(AND(AE236="B",'Claim Details'!$I$28&gt;=Rates!$H$14,'Claim Details'!$I$28&lt;=Rates!$H$15,'Claim Details'!$I$19="Yes"),Rates!$I$21,IF(AND(AE236="B",'Claim Details'!$I$28&gt;=Rates!$H$14,'Claim Details'!$I$28&lt;=Rates!$H$15,'Claim Details'!$I$19="No"),Rates!$H$21,IF(AND(AE236="B",'Claim Details'!$I$28&gt;=Rates!$J$14,'Claim Details'!$I$28&lt;=Rates!$J$15,'Claim Details'!$I$19="Yes"),Rates!$K$21,IF(AND(AE236="B",'Claim Details'!$I$28&gt;=Rates!$J$14,'Claim Details'!$I$28&lt;=Rates!$J$15,'Claim Details'!$I$19="No"),Rates!$J$21,"£0.00"))))))))))))))))</f>
        <v>£0.00</v>
      </c>
      <c r="BG236" s="189" t="str">
        <f>IF(AND(AE236="A",'Claim Details'!$I$28&gt;=Rates!$D$14,'Claim Details'!$I$28&lt;=Rates!$D$15,'Claim Details'!$I$19="Yes"),Rates!$E$22,IF(AND(AE236="A",'Claim Details'!$I$28&gt;=Rates!$D$14,'Claim Details'!$I$28&lt;=Rates!$D$15,'Claim Details'!$I$19="No"),Rates!$D$22,IF(AND(AE236="A",'Claim Details'!$I$28&gt;=Rates!$F$14,'Claim Details'!$I$28&lt;=Rates!$F$15,'Claim Details'!$I$19="Yes"),Rates!$G$22,IF(AND(AE236="A",'Claim Details'!$I$28&gt;=Rates!$F$14,'Claim Details'!$I$28&lt;=Rates!$F$15,'Claim Details'!$I$19="No"),Rates!$F$22,IF(AND(AE236="A",'Claim Details'!$I$28&gt;=Rates!$H$14,'Claim Details'!$I$28&lt;=Rates!$H$15,'Claim Details'!$I$19="Yes"),Rates!$I$22,IF(AND(AE236="A",'Claim Details'!$I$28&gt;=Rates!$H$14,'Claim Details'!$I$28&lt;=Rates!$H$15,'Claim Details'!$I$19="No"),Rates!$H$22,IF(AND(AE236="A",'Claim Details'!$I$28&gt;=Rates!$J$14,'Claim Details'!$I$28&lt;=Rates!$J$15,'Claim Details'!$I$19="Yes"),Rates!$K$22,IF(AND(AE236="A",'Claim Details'!$I$28&gt;=Rates!$J$14,'Claim Details'!$I$28&lt;=Rates!$J$15,'Claim Details'!$I$19="No"),Rates!$J$22,IF(AND(AE236="B",'Claim Details'!$I$28&gt;=Rates!$D$14,'Claim Details'!$I$28&lt;=Rates!$D$15,'Claim Details'!$I$19="Yes"),Rates!$E$23,IF(AND(AE236="B",'Claim Details'!$I$28&gt;=Rates!$D$14,'Claim Details'!$I$28&lt;=Rates!$D$15,'Claim Details'!$I$19="No"),Rates!$D$23,IF(AND(AE236="B",'Claim Details'!$I$28&gt;=Rates!$F$14,'Claim Details'!$I$28&lt;=Rates!$F$15,'Claim Details'!$I$19="Yes"),Rates!$G$23,IF(AND(AE236="B",'Claim Details'!$I$28&gt;=Rates!$F$14,'Claim Details'!$I$28&lt;=Rates!$F$15,'Claim Details'!$I$19="No"),Rates!$F$23,IF(AND(AE236="B",'Claim Details'!$I$28&gt;=Rates!$H$14,'Claim Details'!$I$28&lt;=Rates!$H$15,'Claim Details'!$I$19="Yes"),Rates!$I$23,IF(AND(AE236="B",'Claim Details'!$I$28&gt;=Rates!$H$14,'Claim Details'!$I$28&lt;=Rates!$H$15,'Claim Details'!$I$19="No"),Rates!$H$23,IF(AND(AE236="B",'Claim Details'!$I$28&gt;=Rates!$J$14,'Claim Details'!$I$28&lt;=Rates!$J$15,'Claim Details'!$I$19="Yes"),Rates!$K$23,IF(AND(AE236="B",'Claim Details'!$I$28&gt;=Rates!$J$14,'Claim Details'!$I$28&lt;=Rates!$J$15,'Claim Details'!$I$19="No"),Rates!$J$23,IF(AND(AE236="C",'Claim Details'!$I$28&gt;=Rates!$D$14,'Claim Details'!$I$28&lt;=Rates!$D$15,'Claim Details'!$I$19="Yes"),Rates!$E$24,IF(AND(AE236="C",'Claim Details'!$I$28&gt;=Rates!$D$14,'Claim Details'!$I$28&lt;=Rates!$D$15,'Claim Details'!$I$19="No"),Rates!$D$24,IF(AND(AE236="C",'Claim Details'!$I$28&gt;=Rates!$F$14,'Claim Details'!$I$28&lt;=Rates!$F$15,'Claim Details'!$I$19="Yes"),Rates!$G$24,IF(AND(AE236="C",'Claim Details'!$I$28&gt;=Rates!$F$14,'Claim Details'!$I$28&lt;=Rates!$F$15,'Claim Details'!$I$19="No"),Rates!$F$24,IF(AND(AE236="C",'Claim Details'!$I$28&gt;=Rates!$H$14,'Claim Details'!$I$28&lt;=Rates!$H$15,'Claim Details'!$I$19="Yes"),Rates!$I$24,IF(AND(AE236="C",'Claim Details'!$I$28&gt;=Rates!$H$14,'Claim Details'!$I$28&lt;=Rates!$H$15,'Claim Details'!$I$19="No"),Rates!$H$24,IF(AND(AE236="C",'Claim Details'!$I$28&gt;=Rates!$J$14,'Claim Details'!$I$28&lt;=Rates!$J$15,'Claim Details'!$I$19="Yes"),Rates!$K$24,IF(AND(AE236="C",'Claim Details'!$I$28&gt;=Rates!$J$14,'Claim Details'!$I$28&lt;=Rates!$J$15,'Claim Details'!$I$19="No"),Rates!$J$24,"£0.00"))))))))))))))))))))))))</f>
        <v>£0.00</v>
      </c>
      <c r="BH236" s="189" t="str">
        <f t="shared" si="58"/>
        <v>£0.00</v>
      </c>
      <c r="BI236" s="189">
        <f t="shared" si="59"/>
        <v>0</v>
      </c>
      <c r="BO236" s="202" t="str">
        <f>IF(H236="","£0.00",IF(AP236="4","£0.00",IF(AP236="5","£0.00",IF(AP236="1","£0.00",((AQ236*H236)*'Claim Details'!$F$111)/100))))</f>
        <v>£0.00</v>
      </c>
      <c r="BP236" s="202" t="str">
        <f>IF(T236="","£0.00",IF(AP236="4","£0.00",IF(AP236="5","£0.00",IF(AP236="1","£0.00",((AR236*T236)*'Claim Details'!$N$111)/100))))</f>
        <v>£0.00</v>
      </c>
      <c r="BQ236" s="202" t="str">
        <f>IF(AI236="","£0.00",IF(AP236="4","£0.00",IF(AP236="5","£0.00",IF(AP236="1","£0.00",((BI236*AI236)*'Claim Details'!$W$111)/100))))</f>
        <v>£0.00</v>
      </c>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row>
    <row r="237" spans="1:97" ht="15">
      <c r="A237" s="145"/>
      <c r="B237" s="91"/>
      <c r="C237" s="96"/>
      <c r="D237" s="97"/>
      <c r="E237" s="98"/>
      <c r="F237" s="89"/>
      <c r="G237" s="99"/>
      <c r="H237" s="100"/>
      <c r="I237" s="221" t="str">
        <f t="shared" si="49"/>
        <v>£0.00</v>
      </c>
      <c r="J237" s="101"/>
      <c r="K237" s="100"/>
      <c r="L237" s="221" t="str">
        <f t="shared" si="50"/>
        <v>£0.00</v>
      </c>
      <c r="M237" s="101"/>
      <c r="N237" s="102"/>
      <c r="O237" s="145"/>
      <c r="P237" s="77"/>
      <c r="Q237" s="87"/>
      <c r="R237" s="87"/>
      <c r="S237" s="87"/>
      <c r="T237" s="149" t="str">
        <f t="shared" si="51"/>
        <v/>
      </c>
      <c r="U237" s="87" t="str">
        <f t="shared" si="60"/>
        <v/>
      </c>
      <c r="V237" s="87"/>
      <c r="W237" s="53" t="str">
        <f t="shared" si="52"/>
        <v>£0.00</v>
      </c>
      <c r="X237" s="53"/>
      <c r="Y237" s="87"/>
      <c r="Z237" s="78"/>
      <c r="AA237" s="79"/>
      <c r="AB237" s="160"/>
      <c r="AC237" s="98"/>
      <c r="AD237" s="225"/>
      <c r="AE237" s="235" t="str">
        <f t="shared" si="53"/>
        <v/>
      </c>
      <c r="AF237" s="87" t="str">
        <f t="shared" si="54"/>
        <v/>
      </c>
      <c r="AG237" s="53"/>
      <c r="AH237" s="224"/>
      <c r="AI237" s="226" t="str">
        <f t="shared" si="46"/>
        <v/>
      </c>
      <c r="AJ237" s="236" t="str">
        <f t="shared" si="55"/>
        <v>£0.00</v>
      </c>
      <c r="AK237" s="31"/>
      <c r="AL237" s="1"/>
      <c r="AM237" s="1"/>
      <c r="AN237" s="1"/>
      <c r="AO237" s="1"/>
      <c r="AP237" s="1" t="str">
        <f t="shared" si="47"/>
        <v/>
      </c>
      <c r="AQ237" s="27">
        <f t="shared" si="48"/>
        <v>0</v>
      </c>
      <c r="AR237" s="189">
        <f t="shared" si="56"/>
        <v>0</v>
      </c>
      <c r="AS237" s="190" t="str">
        <f>IF(AND(C237="A",'Claim Details'!$E$28&gt;=Rates!$D$14,'Claim Details'!$E$28&lt;=Rates!$D$15,'Claim Details'!$E$19="Yes"),Rates!$E$17,IF(AND(C237="A",'Claim Details'!$E$28&gt;=Rates!$D$14,'Claim Details'!$E$28&lt;=Rates!$D$15,'Claim Details'!$E$19="No"),Rates!$D$17,IF(AND(C237="A",'Claim Details'!$E$28&gt;=Rates!$F$14,'Claim Details'!$E$28&lt;=Rates!$F$15,'Claim Details'!$E$19="Yes"),Rates!$G$17,IF(AND(C237="A",'Claim Details'!$E$28&gt;=Rates!$F$14,'Claim Details'!$E$28&lt;=Rates!$F$15,'Claim Details'!$E$19="No"),Rates!$F$17,IF(AND(C237="A",'Claim Details'!$E$28&gt;=Rates!$H$14,'Claim Details'!$E$28&lt;=Rates!$H$15,'Claim Details'!$E$19="Yes"),Rates!$I$17,IF(AND(C237="A",'Claim Details'!$E$28&gt;=Rates!$H$14,'Claim Details'!$E$28&lt;=Rates!$H$15,'Claim Details'!$E$19="No"),Rates!$H$17,IF(AND(C237="A",'Claim Details'!$E$28&gt;=Rates!$J$14,'Claim Details'!$E$28&lt;=Rates!$J$15,'Claim Details'!$E$19="Yes"),Rates!$K$17,IF(AND(C237="A",'Claim Details'!$E$28&gt;=Rates!$J$14,'Claim Details'!$E$28&lt;=Rates!$J$15,'Claim Details'!$E$19="No"),Rates!$J$17,IF(AND(C237="B",'Claim Details'!$E$28&gt;=Rates!$D$14,'Claim Details'!$E$28&lt;=Rates!$D$15,'Claim Details'!$E$19="Yes"),Rates!$E$18,IF(AND(C237="B",'Claim Details'!$E$28&gt;=Rates!$D$14,'Claim Details'!$E$28&lt;=Rates!$D$15,'Claim Details'!$E$19="No"),Rates!$D$18,IF(AND(C237="B",'Claim Details'!$E$28&gt;=Rates!$F$14,'Claim Details'!$E$28&lt;=Rates!$F$15,'Claim Details'!$E$19="Yes"),Rates!$G$18,IF(AND(C237="B",'Claim Details'!$E$28&gt;=Rates!$F$14,'Claim Details'!$E$28&lt;=Rates!$F$15,'Claim Details'!$E$19="No"),Rates!$F$18,IF(AND(C237="B",'Claim Details'!$E$28&gt;=Rates!$H$14,'Claim Details'!$E$28&lt;=Rates!$H$15,'Claim Details'!$E$19="Yes"),Rates!$I$18,IF(AND(C237="B",'Claim Details'!$E$28&gt;=Rates!$H$14,'Claim Details'!$E$28&lt;=Rates!$H$15,'Claim Details'!$E$19="No"),Rates!$H$18,IF(AND(C237="B",'Claim Details'!$E$28&gt;=Rates!$J$14,'Claim Details'!$E$28&lt;=Rates!$J$15,'Claim Details'!$E$19="Yes"),Rates!$K$18,IF(AND(C237="B",'Claim Details'!$E$28&gt;=Rates!$J$14,'Claim Details'!$E$28&lt;=Rates!$J$15,'Claim Details'!$E$19="No"),Rates!$J$18,IF(AND(C237="C",'Claim Details'!$E$28&gt;=Rates!$D$14,'Claim Details'!$E$28&lt;=Rates!$D$15,'Claim Details'!$E$19="Yes"),Rates!$E$19,IF(AND(C237="C",'Claim Details'!$E$28&gt;=Rates!$D$14,'Claim Details'!$E$28&lt;=Rates!$D$15,'Claim Details'!$E$19="No"),Rates!$D$19,IF(AND(C237="C",'Claim Details'!$E$28&gt;=Rates!$F$14,'Claim Details'!$E$28&lt;=Rates!$F$15,'Claim Details'!$E$19="Yes"),Rates!$G$19,IF(AND(C237="C",'Claim Details'!$E$28&gt;=Rates!$F$14,'Claim Details'!$E$28&lt;=Rates!$F$15,'Claim Details'!$E$19="No"),Rates!$F$19,IF(AND(C237="C",'Claim Details'!$E$28&gt;=Rates!$H$14,'Claim Details'!$E$28&lt;=Rates!$H$15,'Claim Details'!$E$19="Yes"),Rates!$I$19,IF(AND(C237="C",'Claim Details'!$E$28&gt;=Rates!$H$14,'Claim Details'!$E$28&lt;=Rates!$H$15,'Claim Details'!$E$19="No"),Rates!$H$19,IF(AND(C237="C",'Claim Details'!$E$28&gt;=Rates!$J$14,'Claim Details'!$E$28&lt;=Rates!$J$15,'Claim Details'!$E$19="Yes"),Rates!$K$19,IF(AND(C237="C",'Claim Details'!$E$28&gt;=Rates!$J$14,'Claim Details'!$E$28&lt;=Rates!$J$15,'Claim Details'!$E$19="No"),Rates!$J$19,"£0.00"))))))))))))))))))))))))</f>
        <v>£0.00</v>
      </c>
      <c r="AT237" s="189" t="str">
        <f>IF(AND(C237="A",'Claim Details'!$E$28&gt;=Rates!$D$14,'Claim Details'!$E$28&lt;=Rates!$D$15,'Claim Details'!$E$19="Yes"),Rates!$E$25,IF(AND(C237="A",'Claim Details'!$E$28&gt;=Rates!$D$14,'Claim Details'!$E$28&lt;=Rates!$D$15,'Claim Details'!$E$19="No"),Rates!$D$25,IF(AND(C237="A",'Claim Details'!$E$28&gt;=Rates!$F$14,'Claim Details'!$E$28&lt;=Rates!$F$15,'Claim Details'!$E$19="Yes"),Rates!$G$25,IF(AND(C237="A",'Claim Details'!$E$28&gt;=Rates!$F$14,'Claim Details'!$E$28&lt;=Rates!$F$15,'Claim Details'!$E$19="No"),Rates!$F$25,IF(AND(C237="A",'Claim Details'!$E$28&gt;=Rates!$H$14,'Claim Details'!$E$28&lt;=Rates!$H$15,'Claim Details'!$E$19="Yes"),Rates!$I$25,IF(AND(C237="A",'Claim Details'!$E$28&gt;=Rates!$H$14,'Claim Details'!$E$28&lt;=Rates!$H$15,'Claim Details'!$E$19="No"),Rates!$H$25,IF(AND(C237="A",'Claim Details'!$E$28&gt;=Rates!$J$14,'Claim Details'!$E$28&lt;=Rates!$J$15,'Claim Details'!$E$19="Yes"),Rates!$K$25,IF(AND(C237="A",'Claim Details'!$E$28&gt;=Rates!$J$14,'Claim Details'!$E$28&lt;=Rates!$J$15,'Claim Details'!$E$19="No"),Rates!$J$25,IF(AND(C237="B",'Claim Details'!$E$28&gt;=Rates!$D$14,'Claim Details'!$E$28&lt;=Rates!$D$15,'Claim Details'!$E$19="Yes"),Rates!$E$26,IF(AND(C237="B",'Claim Details'!$E$28&gt;=Rates!$D$14,'Claim Details'!$E$28&lt;=Rates!$D$15,'Claim Details'!$E$19="No"),Rates!$D$26,IF(AND(C237="B",'Claim Details'!$E$28&gt;=Rates!$F$14,'Claim Details'!$E$28&lt;=Rates!$F$15,'Claim Details'!$E$19="Yes"),Rates!$G$26,IF(AND(C237="B",'Claim Details'!$E$28&gt;=Rates!$F$14,'Claim Details'!$E$28&lt;=Rates!$F$15,'Claim Details'!$E$19="No"),Rates!$F$26,IF(AND(C237="B",'Claim Details'!$E$28&gt;=Rates!$H$14,'Claim Details'!$E$28&lt;=Rates!$H$15,'Claim Details'!$E$19="Yes"),Rates!$I$26,IF(AND(C237="B",'Claim Details'!$E$28&gt;=Rates!$H$14,'Claim Details'!$E$28&lt;=Rates!$H$15,'Claim Details'!$E$19="No"),Rates!$H$26,IF(AND(C237="B",'Claim Details'!$E$28&gt;=Rates!$J$14,'Claim Details'!$E$28&lt;=Rates!$J$15,'Claim Details'!$E$19="Yes"),Rates!$K$26,IF(AND(C237="B",'Claim Details'!$E$28&gt;=Rates!$J$14,'Claim Details'!$E$28&lt;=Rates!$J$15,'Claim Details'!$E$19="No"),Rates!$J$26,IF(AND(C237="C",'Claim Details'!$E$28&gt;=Rates!$D$14,'Claim Details'!$E$28&lt;=Rates!$D$15,'Claim Details'!$E$19="Yes"),Rates!$E$27,IF(AND(C237="C",'Claim Details'!$E$28&gt;=Rates!$D$14,'Claim Details'!$E$28&lt;=Rates!$D$15,'Claim Details'!$E$19="No"),Rates!$D$27,IF(AND(C237="C",'Claim Details'!$E$28&gt;=Rates!$F$14,'Claim Details'!$E$28&lt;=Rates!$F$15,'Claim Details'!$E$19="Yes"),Rates!$G$27,IF(AND(C237="C",'Claim Details'!$E$28&gt;=Rates!$F$14,'Claim Details'!$E$28&lt;=Rates!$F$15,'Claim Details'!$E$19="No"),Rates!$F$27,IF(AND(C237="C",'Claim Details'!$E$28&gt;=Rates!$H$14,'Claim Details'!$E$28&lt;=Rates!$H$15,'Claim Details'!$E$19="Yes"),Rates!$I$27,IF(AND(C237="C",'Claim Details'!$E$28&gt;=Rates!$H$14,'Claim Details'!$E$28&lt;=Rates!$H$15,'Claim Details'!$E$19="No"),Rates!$H$27,IF(AND(C237="C",'Claim Details'!$E$28&gt;=Rates!$J$14,'Claim Details'!$E$28&lt;=Rates!$J$15,'Claim Details'!$E$19="Yes"),Rates!$K$27,IF(AND(C237="C",'Claim Details'!$E$28&gt;=Rates!$J$14,'Claim Details'!$E$28&lt;=Rates!$J$15,'Claim Details'!$E$19="No"),Rates!$J$27,"£0.00"))))))))))))))))))))))))</f>
        <v>£0.00</v>
      </c>
      <c r="AU237" s="191" t="str">
        <f>IF(AND(C237="A",'Claim Details'!$E$28&gt;=Rates!$D$14,'Claim Details'!$E$28&lt;=Rates!$D$15,'Claim Details'!$E$19="Yes"),Rates!$E$20,IF(AND(C237="A",'Claim Details'!$E$28&gt;=Rates!$D$14,'Claim Details'!$E$28&lt;=Rates!$D$15,'Claim Details'!$E$19="No"),Rates!$D$20,IF(AND(C237="A",'Claim Details'!$E$28&gt;=Rates!$F$14,'Claim Details'!$E$28&lt;=Rates!$F$15,'Claim Details'!$E$19="Yes"),Rates!$G$20,IF(AND(C237="A",'Claim Details'!$E$28&gt;=Rates!$F$14,'Claim Details'!$E$28&lt;=Rates!$F$15,'Claim Details'!$E$19="No"),Rates!$F$20,IF(AND(C237="A",'Claim Details'!$E$28&gt;=Rates!$H$14,'Claim Details'!$E$28&lt;=Rates!$H$15,'Claim Details'!$E$19="Yes"),Rates!$I$20,IF(AND(C237="A",'Claim Details'!$E$28&gt;=Rates!$H$14,'Claim Details'!$E$28&lt;=Rates!$H$15,'Claim Details'!$E$19="No"),Rates!$H$20,IF(AND(C237="A",'Claim Details'!$E$28&gt;=Rates!$J$14,'Claim Details'!$E$28&lt;=Rates!$J$15,'Claim Details'!$E$19="Yes"),Rates!$K$20,IF(AND(C237="A",'Claim Details'!$E$28&gt;=Rates!$J$14,'Claim Details'!$E$28&lt;=Rates!$J$15,'Claim Details'!$E$19="No"),Rates!$J$20,IF(AND(C237="B",'Claim Details'!$E$28&gt;=Rates!$D$14,'Claim Details'!$E$28&lt;=Rates!$D$15,'Claim Details'!$E$19="Yes"),Rates!$E$21,IF(AND(C237="B",'Claim Details'!$E$28&gt;=Rates!$D$14,'Claim Details'!$E$28&lt;=Rates!$D$15,'Claim Details'!$E$19="No"),Rates!$D$21,IF(AND(C237="B",'Claim Details'!$E$28&gt;=Rates!$F$14,'Claim Details'!$E$28&lt;=Rates!$F$15,'Claim Details'!$E$19="Yes"),Rates!$G$21,IF(AND(C237="B",'Claim Details'!$E$28&gt;=Rates!$F$14,'Claim Details'!$E$28&lt;=Rates!$F$15,'Claim Details'!$E$19="No"),Rates!$F$21,IF(AND(C237="B",'Claim Details'!$E$28&gt;=Rates!$H$14,'Claim Details'!$E$28&lt;=Rates!$H$15,'Claim Details'!$E$19="Yes"),Rates!$I$21,IF(AND(C237="B",'Claim Details'!$E$28&gt;=Rates!$H$14,'Claim Details'!$E$28&lt;=Rates!$H$15,'Claim Details'!$E$19="No"),Rates!$H$21,IF(AND(C237="B",'Claim Details'!$E$28&gt;=Rates!$J$14,'Claim Details'!$E$28&lt;=Rates!$J$15,'Claim Details'!$E$19="Yes"),Rates!$K$21,IF(AND(C237="B",'Claim Details'!$E$28&gt;=Rates!$J$14,'Claim Details'!$E$28&lt;=Rates!$J$15,'Claim Details'!$E$19="No"),Rates!$J$21,"£0.00"))))))))))))))))</f>
        <v>£0.00</v>
      </c>
      <c r="AV237" s="191" t="str">
        <f>IF(AND(C237="A",'Claim Details'!$E$28&gt;=Rates!$D$14,'Claim Details'!$E$28&lt;=Rates!$D$15,'Claim Details'!$E$19="Yes"),Rates!$E$22,IF(AND(C237="A",'Claim Details'!$E$28&gt;=Rates!$D$14,'Claim Details'!$E$28&lt;=Rates!$D$15,'Claim Details'!$E$19="No"),Rates!$D$22,IF(AND(C237="A",'Claim Details'!$E$28&gt;=Rates!$F$14,'Claim Details'!$E$28&lt;=Rates!$F$15,'Claim Details'!$E$19="Yes"),Rates!$G$22,IF(AND(C237="A",'Claim Details'!$E$28&gt;=Rates!$F$14,'Claim Details'!$E$28&lt;=Rates!$F$15,'Claim Details'!$E$19="No"),Rates!$F$22,IF(AND(C237="A",'Claim Details'!$E$28&gt;=Rates!$H$14,'Claim Details'!$E$28&lt;=Rates!$H$15,'Claim Details'!$E$19="Yes"),Rates!$I$22,IF(AND(C237="A",'Claim Details'!$E$28&gt;=Rates!$H$14,'Claim Details'!$E$28&lt;=Rates!$H$15,'Claim Details'!$E$19="No"),Rates!$H$22,IF(AND(C237="A",'Claim Details'!$E$28&gt;=Rates!$J$14,'Claim Details'!$E$28&lt;=Rates!$J$15,'Claim Details'!$E$19="Yes"),Rates!$K$22,IF(AND(C237="A",'Claim Details'!$E$28&gt;=Rates!$J$14,'Claim Details'!$E$28&lt;=Rates!$J$15,'Claim Details'!$E$19="No"),Rates!$J$22,IF(AND(C237="B",'Claim Details'!$E$28&gt;=Rates!$D$14,'Claim Details'!$E$28&lt;=Rates!$D$15,'Claim Details'!$E$19="Yes"),Rates!$E$23,IF(AND(C237="B",'Claim Details'!$E$28&gt;=Rates!$D$14,'Claim Details'!$E$28&lt;=Rates!$D$15,'Claim Details'!$E$19="No"),Rates!$D$23,IF(AND(C237="B",'Claim Details'!$E$28&gt;=Rates!$F$14,'Claim Details'!$E$28&lt;=Rates!$F$15,'Claim Details'!$E$19="Yes"),Rates!$G$23,IF(AND(C237="B",'Claim Details'!$E$28&gt;=Rates!$F$14,'Claim Details'!$E$28&lt;=Rates!$F$15,'Claim Details'!$E$19="No"),Rates!$F$23,IF(AND(C237="B",'Claim Details'!$E$28&gt;=Rates!$H$14,'Claim Details'!$E$28&lt;=Rates!$H$15,'Claim Details'!$E$19="Yes"),Rates!$I$23,IF(AND(C237="B",'Claim Details'!$E$28&gt;=Rates!$H$14,'Claim Details'!$E$28&lt;=Rates!$H$15,'Claim Details'!$E$19="No"),Rates!$H$23,IF(AND(C237="B",'Claim Details'!$E$28&gt;=Rates!$J$14,'Claim Details'!$E$28&lt;=Rates!$J$15,'Claim Details'!$E$19="Yes"),Rates!$K$23,IF(AND(C237="B",'Claim Details'!$E$28&gt;=Rates!$J$14,'Claim Details'!$E$28&lt;=Rates!$J$15,'Claim Details'!$E$19="No"),Rates!$J$23,IF(AND(C237="C",'Claim Details'!$E$28&gt;=Rates!$D$14,'Claim Details'!$E$28&lt;=Rates!$D$15,'Claim Details'!$E$19="Yes"),Rates!$E$24,IF(AND(C237="C",'Claim Details'!$E$28&gt;=Rates!$D$14,'Claim Details'!$E$28&lt;=Rates!$D$15,'Claim Details'!$E$19="No"),Rates!$D$24,IF(AND(C237="C",'Claim Details'!$E$28&gt;=Rates!$F$14,'Claim Details'!$E$28&lt;=Rates!$F$15,'Claim Details'!$E$19="Yes"),Rates!$G$24,IF(AND(C237="C",'Claim Details'!$E$28&gt;=Rates!$F$14,'Claim Details'!$E$28&lt;=Rates!$F$15,'Claim Details'!$E$19="No"),Rates!$F$24,IF(AND(C237="C",'Claim Details'!$E$28&gt;=Rates!$H$14,'Claim Details'!$E$28&lt;=Rates!$H$15,'Claim Details'!$E$19="Yes"),Rates!$I$24,IF(AND(C237="C",'Claim Details'!$E$28&gt;=Rates!$H$14,'Claim Details'!$E$28&lt;=Rates!$H$15,'Claim Details'!$E$19="No"),Rates!$H$24,IF(AND(C237="C",'Claim Details'!$E$28&gt;=Rates!$J$14,'Claim Details'!$E$28&lt;=Rates!$J$15,'Claim Details'!$E$19="Yes"),Rates!$K$24,IF(AND(C237="C",'Claim Details'!$E$28&gt;=Rates!$J$14,'Claim Details'!$E$28&lt;=Rates!$J$15,'Claim Details'!$E$19="No"),Rates!$J$24,"£0.00"))))))))))))))))))))))))</f>
        <v>£0.00</v>
      </c>
      <c r="AW237" s="1"/>
      <c r="AX237" s="189" t="str">
        <f>IF(AND(U237="A",'Claim Details'!$I$28&gt;=Rates!$D$14,'Claim Details'!$I$28&lt;=Rates!$D$15,'Claim Details'!$I$19="Yes"),Rates!$J$17,IF(AND(U237="A",'Claim Details'!$I$28&gt;=Rates!$D$14,'Claim Details'!$I$28&lt;=Rates!$D$15,'Claim Details'!$I$19="No"),Rates!$D$17,IF(AND(U237="A",'Claim Details'!$I$28&gt;=Rates!$F$14,'Claim Details'!$I$28&lt;=Rates!$F$15,'Claim Details'!$I$19="Yes"),Rates!$G$17,IF(AND(U237="A",'Claim Details'!$I$28&gt;=Rates!$F$14,'Claim Details'!$I$28&lt;=Rates!$F$15,'Claim Details'!$I$19="No"),Rates!$F$17,IF(AND(U237="A",'Claim Details'!$I$28&gt;=Rates!$H$14,'Claim Details'!$I$28&lt;=Rates!$H$15,'Claim Details'!$I$19="Yes"),Rates!$I$17,IF(AND(U237="A",'Claim Details'!$I$28&gt;=Rates!$H$14,'Claim Details'!$I$28&lt;=Rates!$H$15,'Claim Details'!$I$19="No"),Rates!$H$17,IF(AND(U237="A",'Claim Details'!$I$28&gt;=Rates!$J$14,'Claim Details'!$I$28&lt;=Rates!$J$15,'Claim Details'!$I$19="Yes"),Rates!$K$17,IF(AND(U237="A",'Claim Details'!$I$28&gt;=Rates!$J$14,'Claim Details'!$I$28&lt;=Rates!$J$15,'Claim Details'!$I$19="No"),Rates!$J$17,IF(AND(U237="B",'Claim Details'!$I$28&gt;=Rates!$D$14,'Claim Details'!$I$28&lt;=Rates!$D$15,'Claim Details'!$I$19="Yes"),Rates!$E$18,IF(AND(U237="B",'Claim Details'!$I$28&gt;=Rates!$D$14,'Claim Details'!$I$28&lt;=Rates!$D$15,'Claim Details'!$I$19="No"),Rates!$D$18,IF(AND(U237="B",'Claim Details'!$I$28&gt;=Rates!$F$14,'Claim Details'!$I$28&lt;=Rates!$F$15,'Claim Details'!$I$19="Yes"),Rates!$G$18,IF(AND(U237="B",'Claim Details'!$I$28&gt;=Rates!$F$14,'Claim Details'!$I$28&lt;=Rates!$F$15,'Claim Details'!$I$19="No"),Rates!$F$18,IF(AND(U237="B",'Claim Details'!$I$28&gt;=Rates!$H$14,'Claim Details'!$I$28&lt;=Rates!$H$15,'Claim Details'!$I$19="Yes"),Rates!$I$18,IF(AND(U237="B",'Claim Details'!$I$28&gt;=Rates!$H$14,'Claim Details'!$I$28&lt;=Rates!$H$15,'Claim Details'!$I$19="No"),Rates!$H$18,IF(AND(U237="B",'Claim Details'!$I$28&gt;=Rates!$J$14,'Claim Details'!$I$28&lt;=Rates!$J$15,'Claim Details'!$I$19="Yes"),Rates!$K$18,IF(AND(U237="B",'Claim Details'!$I$28&gt;=Rates!$J$14,'Claim Details'!$I$28&lt;=Rates!$J$15,'Claim Details'!$I$19="No"),Rates!$J$18,IF(AND(U237="C",'Claim Details'!$I$28&gt;=Rates!$D$14,'Claim Details'!$I$28&lt;=Rates!$D$15,'Claim Details'!$I$19="Yes"),Rates!$E$19,IF(AND(U237="C",'Claim Details'!$I$28&gt;=Rates!$D$14,'Claim Details'!$I$28&lt;=Rates!$D$15,'Claim Details'!$I$19="No"),Rates!$D$19,IF(AND(U237="C",'Claim Details'!$I$28&gt;=Rates!$F$14,'Claim Details'!$I$28&lt;=Rates!$F$15,'Claim Details'!$I$19="Yes"),Rates!$G$19,IF(AND(U237="C",'Claim Details'!$I$28&gt;=Rates!$F$14,'Claim Details'!$I$28&lt;=Rates!$F$15,'Claim Details'!$I$19="No"),Rates!$F$19,IF(AND(U237="C",'Claim Details'!$I$28&gt;=Rates!$H$14,'Claim Details'!$I$28&lt;=Rates!$H$15,'Claim Details'!$I$19="Yes"),Rates!$I$19,IF(AND(U237="C",'Claim Details'!$I$28&gt;=Rates!$H$14,'Claim Details'!$I$28&lt;=Rates!$H$15,'Claim Details'!$I$19="No"),Rates!$H$19,IF(AND(U237="C",'Claim Details'!$I$28&gt;=Rates!$J$14,'Claim Details'!$I$28&lt;=Rates!$J$15,'Claim Details'!$I$19="Yes"),Rates!$K$19,IF(AND(U237="C",'Claim Details'!$I$28&gt;=Rates!$J$14,'Claim Details'!$I$28&lt;=Rates!$J$15,'Claim Details'!$I$19="No"),Rates!$J$19,"£0.00"))))))))))))))))))))))))</f>
        <v>£0.00</v>
      </c>
      <c r="AY237" s="189" t="str">
        <f>IF(AND(C237="A",'Claim Details'!$I$28&gt;=Rates!$D$14,'Claim Details'!$I$28&lt;=Rates!$D$15,'Claim Details'!$I$19="Yes"),Rates!$J$25,IF(AND(C237="A",'Claim Details'!$I$28&gt;=Rates!$D$14,'Claim Details'!$I$28&lt;=Rates!$D$15,'Claim Details'!$I$19="No"),Rates!$D$25,IF(AND(C237="A",'Claim Details'!$I$28&gt;=Rates!$F$14,'Claim Details'!$I$28&lt;=Rates!$F$15,'Claim Details'!$I$19="Yes"),Rates!$G$25,IF(AND(C237="A",'Claim Details'!$I$28&gt;=Rates!$F$14,'Claim Details'!$I$28&lt;=Rates!$F$15,'Claim Details'!$I$19="No"),Rates!$F$25,IF(AND(C237="A",'Claim Details'!$I$28&gt;=Rates!$H$14,'Claim Details'!$I$28&lt;=Rates!$H$15,'Claim Details'!$I$19="Yes"),Rates!$I$25,IF(AND(C237="A",'Claim Details'!$I$28&gt;=Rates!$H$14,'Claim Details'!$I$28&lt;=Rates!$H$15,'Claim Details'!$I$19="No"),Rates!$H$25,IF(AND(C237="A",'Claim Details'!$I$28&gt;=Rates!$J$14,'Claim Details'!$I$28&lt;=Rates!$J$15,'Claim Details'!$I$19="Yes"),Rates!$K$25,IF(AND(C237="A",'Claim Details'!$I$28&gt;=Rates!$J$14,'Claim Details'!$I$28&lt;=Rates!$J$15,'Claim Details'!$I$19="No"),Rates!$J$25,IF(AND(C237="B",'Claim Details'!$I$28&gt;=Rates!$D$14,'Claim Details'!$I$28&lt;=Rates!$D$15,'Claim Details'!$I$19="Yes"),Rates!$E$26,IF(AND(C237="B",'Claim Details'!$I$28&gt;=Rates!$D$14,'Claim Details'!$I$28&lt;=Rates!$D$15,'Claim Details'!$I$19="No"),Rates!$D$26,IF(AND(C237="B",'Claim Details'!$I$28&gt;=Rates!$F$14,'Claim Details'!$I$28&lt;=Rates!$F$15,'Claim Details'!$I$19="Yes"),Rates!$G$26,IF(AND(C237="B",'Claim Details'!$I$28&gt;=Rates!$F$14,'Claim Details'!$I$28&lt;=Rates!$F$15,'Claim Details'!$I$19="No"),Rates!$F$26,IF(AND(C237="B",'Claim Details'!$I$28&gt;=Rates!$H$14,'Claim Details'!$I$28&lt;=Rates!$H$15,'Claim Details'!$I$19="Yes"),Rates!$I$26,IF(AND(C237="B",'Claim Details'!$I$28&gt;=Rates!$H$14,'Claim Details'!$I$28&lt;=Rates!$H$15,'Claim Details'!$I$19="No"),Rates!$H$26,IF(AND(C237="B",'Claim Details'!$I$28&gt;=Rates!$J$14,'Claim Details'!$I$28&lt;=Rates!$J$15,'Claim Details'!$I$19="Yes"),Rates!$K$26,IF(AND(C237="B",'Claim Details'!$I$28&gt;=Rates!$J$14,'Claim Details'!$I$28&lt;=Rates!$J$15,'Claim Details'!$I$19="No"),Rates!$J$26,IF(AND(C237="C",'Claim Details'!$I$28&gt;=Rates!$D$14,'Claim Details'!$I$28&lt;=Rates!$D$15,'Claim Details'!$I$19="Yes"),Rates!$E$27,IF(AND(C237="C",'Claim Details'!$I$28&gt;=Rates!$D$14,'Claim Details'!$I$28&lt;=Rates!$D$15,'Claim Details'!$I$19="No"),Rates!$D$27,IF(AND(C237="C",'Claim Details'!$I$28&gt;=Rates!$F$14,'Claim Details'!$I$28&lt;=Rates!$F$15,'Claim Details'!$I$19="Yes"),Rates!$G$27,IF(AND(C237="C",'Claim Details'!$I$28&gt;=Rates!$F$14,'Claim Details'!$I$28&lt;=Rates!$F$15,'Claim Details'!$I$19="No"),Rates!$F$27,IF(AND(C237="C",'Claim Details'!$I$28&gt;=Rates!$H$14,'Claim Details'!$I$28&lt;=Rates!$H$15,'Claim Details'!$I$19="Yes"),Rates!$I$27,IF(AND(C237="C",'Claim Details'!$I$28&gt;=Rates!$H$14,'Claim Details'!$I$28&lt;=Rates!$H$15,'Claim Details'!$I$19="No"),Rates!$H$27,IF(AND(C237="C",'Claim Details'!$I$28&gt;=Rates!$J$14,'Claim Details'!$I$28&lt;=Rates!$J$15,'Claim Details'!$I$19="Yes"),Rates!$K$27,IF(AND(C237="C",'Claim Details'!$I$28&gt;=Rates!$J$14,'Claim Details'!$I$28&lt;=Rates!$J$15,'Claim Details'!$I$19="No"),Rates!$J$27,"£0.00"))))))))))))))))))))))))</f>
        <v>£0.00</v>
      </c>
      <c r="AZ237" s="189" t="str">
        <f>IF(AND(C237="A",'Claim Details'!$I$28&gt;=Rates!$D$14,'Claim Details'!$I$28&lt;=Rates!$D$15,'Claim Details'!$I$19="Yes"),Rates!$E$20,IF(AND(C237="A",'Claim Details'!$I$28&gt;=Rates!$D$14,'Claim Details'!$I$28&lt;=Rates!$D$15,'Claim Details'!$I$19="No"),Rates!$D$20,IF(AND(C237="A",'Claim Details'!$I$28&gt;=Rates!$F$14,'Claim Details'!$I$28&lt;=Rates!$F$15,'Claim Details'!$I$19="Yes"),Rates!$G$20,IF(AND(C237="A",'Claim Details'!$I$28&gt;=Rates!$F$14,'Claim Details'!$I$28&lt;=Rates!$F$15,'Claim Details'!$I$19="No"),Rates!$F$20,IF(AND(C237="A",'Claim Details'!$I$28&gt;=Rates!$H$14,'Claim Details'!$I$28&lt;=Rates!$H$15,'Claim Details'!$I$19="Yes"),Rates!$I$20,IF(AND(C237="A",'Claim Details'!$I$28&gt;=Rates!$H$14,'Claim Details'!$I$28&lt;=Rates!$H$15,'Claim Details'!$I$19="No"),Rates!$H$20,IF(AND(C237="A",'Claim Details'!$I$28&gt;=Rates!$J$14,'Claim Details'!$I$28&lt;=Rates!$J$15,'Claim Details'!$I$19="Yes"),Rates!$K$20,IF(AND(C237="A",'Claim Details'!$I$28&gt;=Rates!$J$14,'Claim Details'!$I$28&lt;=Rates!$J$15,'Claim Details'!$I$19="No"),Rates!$J$20,IF(AND(C237="B",'Claim Details'!$I$28&gt;=Rates!$D$14,'Claim Details'!$I$28&lt;=Rates!$D$15,'Claim Details'!$I$19="Yes"),Rates!$E$21,IF(AND(C237="B",'Claim Details'!$I$28&gt;=Rates!$D$14,'Claim Details'!$I$28&lt;=Rates!$D$15,'Claim Details'!$I$19="No"),Rates!$D$21,IF(AND(C237="B",'Claim Details'!$I$28&gt;=Rates!$F$14,'Claim Details'!$I$28&lt;=Rates!$F$15,'Claim Details'!$I$19="Yes"),Rates!$G$21,IF(AND(C237="B",'Claim Details'!$I$28&gt;=Rates!$F$14,'Claim Details'!$I$28&lt;=Rates!$F$15,'Claim Details'!$I$19="No"),Rates!$F$21,IF(AND(C237="B",'Claim Details'!$I$28&gt;=Rates!$H$14,'Claim Details'!$I$28&lt;=Rates!$H$15,'Claim Details'!$I$19="Yes"),Rates!$I$21,IF(AND(C237="B",'Claim Details'!$I$28&gt;=Rates!$H$14,'Claim Details'!$I$28&lt;=Rates!$H$15,'Claim Details'!$I$19="No"),Rates!$H$21,IF(AND(C237="B",'Claim Details'!$I$28&gt;=Rates!$J$14,'Claim Details'!$I$28&lt;=Rates!$J$15,'Claim Details'!$I$19="Yes"),Rates!$K$21,IF(AND(C237="B",'Claim Details'!$I$28&gt;=Rates!$J$14,'Claim Details'!$I$28&lt;=Rates!$J$15,'Claim Details'!$I$19="No"),Rates!$J$21,"£0.00"))))))))))))))))</f>
        <v>£0.00</v>
      </c>
      <c r="BA237" s="189" t="str">
        <f>IF(AND(C237="A",'Claim Details'!$I$28&gt;=Rates!$D$14,'Claim Details'!$I$28&lt;=Rates!$D$15,'Claim Details'!$I$19="Yes"),Rates!$E$22,IF(AND(C237="A",'Claim Details'!$I$28&gt;=Rates!$D$14,'Claim Details'!$I$28&lt;=Rates!$D$15,'Claim Details'!$I$19="No"),Rates!$D$22,IF(AND(C237="A",'Claim Details'!$I$28&gt;=Rates!$F$14,'Claim Details'!$I$28&lt;=Rates!$F$15,'Claim Details'!$I$19="Yes"),Rates!$G$22,IF(AND(C237="A",'Claim Details'!$I$28&gt;=Rates!$F$14,'Claim Details'!$I$28&lt;=Rates!$F$15,'Claim Details'!$I$19="No"),Rates!$F$22,IF(AND(C237="A",'Claim Details'!$I$28&gt;=Rates!$H$14,'Claim Details'!$I$28&lt;=Rates!$H$15,'Claim Details'!$I$19="Yes"),Rates!$I$22,IF(AND(C237="A",'Claim Details'!$I$28&gt;=Rates!$H$14,'Claim Details'!$I$28&lt;=Rates!$H$15,'Claim Details'!$I$19="No"),Rates!$H$22,IF(AND(C237="A",'Claim Details'!$I$28&gt;=Rates!$J$14,'Claim Details'!$I$28&lt;=Rates!$J$15,'Claim Details'!$I$19="Yes"),Rates!$K$22,IF(AND(C237="A",'Claim Details'!$I$28&gt;=Rates!$J$14,'Claim Details'!$I$28&lt;=Rates!$J$15,'Claim Details'!$I$19="No"),Rates!$J$22,IF(AND(C237="B",'Claim Details'!$I$28&gt;=Rates!$D$14,'Claim Details'!$I$28&lt;=Rates!$D$15,'Claim Details'!$I$19="Yes"),Rates!$E$23,IF(AND(C237="B",'Claim Details'!$I$28&gt;=Rates!$D$14,'Claim Details'!$I$28&lt;=Rates!$D$15,'Claim Details'!$I$19="No"),Rates!$D$23,IF(AND(C237="B",'Claim Details'!$I$28&gt;=Rates!$F$14,'Claim Details'!$I$28&lt;=Rates!$F$15,'Claim Details'!$I$19="Yes"),Rates!$G$23,IF(AND(C237="B",'Claim Details'!$I$28&gt;=Rates!$F$14,'Claim Details'!$I$28&lt;=Rates!$F$15,'Claim Details'!$I$19="No"),Rates!$F$23,IF(AND(C237="B",'Claim Details'!$I$28&gt;=Rates!$H$14,'Claim Details'!$I$28&lt;=Rates!$H$15,'Claim Details'!$I$19="Yes"),Rates!$I$23,IF(AND(C237="B",'Claim Details'!$I$28&gt;=Rates!$H$14,'Claim Details'!$I$28&lt;=Rates!$H$15,'Claim Details'!$I$19="No"),Rates!$H$23,IF(AND(C237="B",'Claim Details'!$I$28&gt;=Rates!$J$14,'Claim Details'!$I$28&lt;=Rates!$J$15,'Claim Details'!$I$19="Yes"),Rates!$K$23,IF(AND(C237="B",'Claim Details'!$I$28&gt;=Rates!$J$14,'Claim Details'!$I$28&lt;=Rates!$J$15,'Claim Details'!$I$19="No"),Rates!$J$23,IF(AND(C237="C",'Claim Details'!$I$28&gt;=Rates!$D$14,'Claim Details'!$I$28&lt;=Rates!$D$15,'Claim Details'!$I$19="Yes"),Rates!$E$24,IF(AND(C237="C",'Claim Details'!$I$28&gt;=Rates!$D$14,'Claim Details'!$I$28&lt;=Rates!$D$15,'Claim Details'!$I$19="No"),Rates!$D$24,IF(AND(C237="C",'Claim Details'!$I$28&gt;=Rates!$F$14,'Claim Details'!$I$28&lt;=Rates!$F$15,'Claim Details'!$I$19="Yes"),Rates!$G$24,IF(AND(C237="C",'Claim Details'!$I$28&gt;=Rates!$F$14,'Claim Details'!$I$28&lt;=Rates!$F$15,'Claim Details'!$I$19="No"),Rates!$F$24,IF(AND(C237="C",'Claim Details'!$I$28&gt;=Rates!$H$14,'Claim Details'!$I$28&lt;=Rates!$H$15,'Claim Details'!$I$19="Yes"),Rates!$I$24,IF(AND(C237="C",'Claim Details'!$I$28&gt;=Rates!$H$14,'Claim Details'!$I$28&lt;=Rates!$H$15,'Claim Details'!$I$19="No"),Rates!$H$24,IF(AND(C237="C",'Claim Details'!$I$28&gt;=Rates!$J$14,'Claim Details'!$I$28&lt;=Rates!$J$15,'Claim Details'!$I$19="Yes"),Rates!$K$24,IF(AND(C237="C",'Claim Details'!$I$28&gt;=Rates!$J$14,'Claim Details'!$I$28&lt;=Rates!$J$15,'Claim Details'!$I$19="No"),Rates!$J$24,"£0.00"))))))))))))))))))))))))</f>
        <v>£0.00</v>
      </c>
      <c r="BB237" s="189" t="str">
        <f t="shared" si="57"/>
        <v>£0.00</v>
      </c>
      <c r="BC237" s="1"/>
      <c r="BD237" s="189" t="str">
        <f>IF(AND(AE237="A",'Claim Details'!$I$28&gt;=Rates!$D$14,'Claim Details'!$I$28&lt;=Rates!$D$15,'Claim Details'!$I$19="Yes"),Rates!$J$17,IF(AND(AE237="A",'Claim Details'!$I$28&gt;=Rates!$D$14,'Claim Details'!$I$28&lt;=Rates!$D$15,'Claim Details'!$I$19="No"),Rates!$D$17,IF(AND(AE237="A",'Claim Details'!$I$28&gt;=Rates!$F$14,'Claim Details'!$I$28&lt;=Rates!$F$15,'Claim Details'!$I$19="Yes"),Rates!$G$17,IF(AND(AE237="A",'Claim Details'!$I$28&gt;=Rates!$F$14,'Claim Details'!$I$28&lt;=Rates!$F$15,'Claim Details'!$I$19="No"),Rates!$F$17,IF(AND(AE237="A",'Claim Details'!$I$28&gt;=Rates!$H$14,'Claim Details'!$I$28&lt;=Rates!$H$15,'Claim Details'!$I$19="Yes"),Rates!$I$17,IF(AND(AE237="A",'Claim Details'!$I$28&gt;=Rates!$H$14,'Claim Details'!$I$28&lt;=Rates!$H$15,'Claim Details'!$I$19="No"),Rates!$H$17,IF(AND(AE237="A",'Claim Details'!$I$28&gt;=Rates!$J$14,'Claim Details'!$I$28&lt;=Rates!$J$15,'Claim Details'!$I$19="Yes"),Rates!$K$17,IF(AND(AE237="A",'Claim Details'!$I$28&gt;=Rates!$J$14,'Claim Details'!$I$28&lt;=Rates!$J$15,'Claim Details'!$I$19="No"),Rates!$J$17,IF(AND(AE237="B",'Claim Details'!$I$28&gt;=Rates!$D$14,'Claim Details'!$I$28&lt;=Rates!$D$15,'Claim Details'!$I$19="Yes"),Rates!$E$18,IF(AND(AE237="B",'Claim Details'!$I$28&gt;=Rates!$D$14,'Claim Details'!$I$28&lt;=Rates!$D$15,'Claim Details'!$I$19="No"),Rates!$D$18,IF(AND(AE237="B",'Claim Details'!$I$28&gt;=Rates!$F$14,'Claim Details'!$I$28&lt;=Rates!$F$15,'Claim Details'!$I$19="Yes"),Rates!$G$18,IF(AND(AE237="B",'Claim Details'!$I$28&gt;=Rates!$F$14,'Claim Details'!$I$28&lt;=Rates!$F$15,'Claim Details'!$I$19="No"),Rates!$F$18,IF(AND(AE237="B",'Claim Details'!$I$28&gt;=Rates!$H$14,'Claim Details'!$I$28&lt;=Rates!$H$15,'Claim Details'!$I$19="Yes"),Rates!$I$18,IF(AND(AE237="B",'Claim Details'!$I$28&gt;=Rates!$H$14,'Claim Details'!$I$28&lt;=Rates!$H$15,'Claim Details'!$I$19="No"),Rates!$H$18,IF(AND(AE237="B",'Claim Details'!$I$28&gt;=Rates!$J$14,'Claim Details'!$I$28&lt;=Rates!$J$15,'Claim Details'!$I$19="Yes"),Rates!$K$18,IF(AND(AE237="B",'Claim Details'!$I$28&gt;=Rates!$J$14,'Claim Details'!$I$28&lt;=Rates!$J$15,'Claim Details'!$I$19="No"),Rates!$J$18,IF(AND(AE237="C",'Claim Details'!$I$28&gt;=Rates!$D$14,'Claim Details'!$I$28&lt;=Rates!$D$15,'Claim Details'!$I$19="Yes"),Rates!$E$19,IF(AND(AE237="C",'Claim Details'!$I$28&gt;=Rates!$D$14,'Claim Details'!$I$28&lt;=Rates!$D$15,'Claim Details'!$I$19="No"),Rates!$D$19,IF(AND(AE237="C",'Claim Details'!$I$28&gt;=Rates!$F$14,'Claim Details'!$I$28&lt;=Rates!$F$15,'Claim Details'!$I$19="Yes"),Rates!$G$19,IF(AND(AE237="C",'Claim Details'!$I$28&gt;=Rates!$F$14,'Claim Details'!$I$28&lt;=Rates!$F$15,'Claim Details'!$I$19="No"),Rates!$F$19,IF(AND(AE237="C",'Claim Details'!$I$28&gt;=Rates!$H$14,'Claim Details'!$I$28&lt;=Rates!$H$15,'Claim Details'!$I$19="Yes"),Rates!$I$19,IF(AND(AE237="C",'Claim Details'!$I$28&gt;=Rates!$H$14,'Claim Details'!$I$28&lt;=Rates!$H$15,'Claim Details'!$I$19="No"),Rates!$H$19,IF(AND(AE237="C",'Claim Details'!$I$28&gt;=Rates!$J$14,'Claim Details'!$I$28&lt;=Rates!$J$15,'Claim Details'!$I$19="Yes"),Rates!$K$19,IF(AND(AE237="C",'Claim Details'!$I$28&gt;=Rates!$J$14,'Claim Details'!$I$28&lt;=Rates!$J$15,'Claim Details'!$I$19="No"),Rates!$J$19,"£0.00"))))))))))))))))))))))))</f>
        <v>£0.00</v>
      </c>
      <c r="BE237" s="189" t="str">
        <f>IF(AND(AE237="A",'Claim Details'!$I$28&gt;=Rates!$D$14,'Claim Details'!$I$28&lt;=Rates!$D$15,'Claim Details'!$I$19="Yes"),Rates!$J$25,IF(AND(AE237="A",'Claim Details'!$I$28&gt;=Rates!$D$14,'Claim Details'!$I$28&lt;=Rates!$D$15,'Claim Details'!$I$19="No"),Rates!$D$25,IF(AND(AE237="A",'Claim Details'!$I$28&gt;=Rates!$F$14,'Claim Details'!$I$28&lt;=Rates!$F$15,'Claim Details'!$I$19="Yes"),Rates!$G$25,IF(AND(AE237="A",'Claim Details'!$I$28&gt;=Rates!$F$14,'Claim Details'!$I$28&lt;=Rates!$F$15,'Claim Details'!$I$19="No"),Rates!$F$25,IF(AND(AE237="A",'Claim Details'!$I$28&gt;=Rates!$H$14,'Claim Details'!$I$28&lt;=Rates!$H$15,'Claim Details'!$I$19="Yes"),Rates!$I$25,IF(AND(AE237="A",'Claim Details'!$I$28&gt;=Rates!$H$14,'Claim Details'!$I$28&lt;=Rates!$H$15,'Claim Details'!$I$19="No"),Rates!$H$25,IF(AND(AE237="A",'Claim Details'!$I$28&gt;=Rates!$J$14,'Claim Details'!$I$28&lt;=Rates!$J$15,'Claim Details'!$I$19="Yes"),Rates!$K$25,IF(AND(AE237="A",'Claim Details'!$I$28&gt;=Rates!$J$14,'Claim Details'!$I$28&lt;=Rates!$J$15,'Claim Details'!$I$19="No"),Rates!$J$25,IF(AND(AE237="B",'Claim Details'!$I$28&gt;=Rates!$D$14,'Claim Details'!$I$28&lt;=Rates!$D$15,'Claim Details'!$I$19="Yes"),Rates!$E$26,IF(AND(AE237="B",'Claim Details'!$I$28&gt;=Rates!$D$14,'Claim Details'!$I$28&lt;=Rates!$D$15,'Claim Details'!$I$19="No"),Rates!$D$26,IF(AND(AE237="B",'Claim Details'!$I$28&gt;=Rates!$F$14,'Claim Details'!$I$28&lt;=Rates!$F$15,'Claim Details'!$I$19="Yes"),Rates!$G$26,IF(AND(AE237="B",'Claim Details'!$I$28&gt;=Rates!$F$14,'Claim Details'!$I$28&lt;=Rates!$F$15,'Claim Details'!$I$19="No"),Rates!$F$26,IF(AND(AE237="B",'Claim Details'!$I$28&gt;=Rates!$H$14,'Claim Details'!$I$28&lt;=Rates!$H$15,'Claim Details'!$I$19="Yes"),Rates!$I$26,IF(AND(AE237="B",'Claim Details'!$I$28&gt;=Rates!$H$14,'Claim Details'!$I$28&lt;=Rates!$H$15,'Claim Details'!$I$19="No"),Rates!$H$26,IF(AND(AE237="B",'Claim Details'!$I$28&gt;=Rates!$J$14,'Claim Details'!$I$28&lt;=Rates!$J$15,'Claim Details'!$I$19="Yes"),Rates!$K$26,IF(AND(AE237="B",'Claim Details'!$I$28&gt;=Rates!$J$14,'Claim Details'!$I$28&lt;=Rates!$J$15,'Claim Details'!$I$19="No"),Rates!$J$26,IF(AND(AE237="C",'Claim Details'!$I$28&gt;=Rates!$D$14,'Claim Details'!$I$28&lt;=Rates!$D$15,'Claim Details'!$I$19="Yes"),Rates!$E$27,IF(AND(AE237="C",'Claim Details'!$I$28&gt;=Rates!$D$14,'Claim Details'!$I$28&lt;=Rates!$D$15,'Claim Details'!$I$19="No"),Rates!$D$27,IF(AND(AE237="C",'Claim Details'!$I$28&gt;=Rates!$F$14,'Claim Details'!$I$28&lt;=Rates!$F$15,'Claim Details'!$I$19="Yes"),Rates!$G$27,IF(AND(AE237="C",'Claim Details'!$I$28&gt;=Rates!$F$14,'Claim Details'!$I$28&lt;=Rates!$F$15,'Claim Details'!$I$19="No"),Rates!$F$27,IF(AND(AE237="C",'Claim Details'!$I$28&gt;=Rates!$H$14,'Claim Details'!$I$28&lt;=Rates!$H$15,'Claim Details'!$I$19="Yes"),Rates!$I$27,IF(AND(AE237="C",'Claim Details'!$I$28&gt;=Rates!$H$14,'Claim Details'!$I$28&lt;=Rates!$H$15,'Claim Details'!$I$19="No"),Rates!$H$27,IF(AND(AE237="C",'Claim Details'!$I$28&gt;=Rates!$J$14,'Claim Details'!$I$28&lt;=Rates!$J$15,'Claim Details'!$I$19="Yes"),Rates!$K$27,IF(AND(AE237="C",'Claim Details'!$I$28&gt;=Rates!$J$14,'Claim Details'!$I$28&lt;=Rates!$J$15,'Claim Details'!$I$19="No"),Rates!$J$27,"£0.00"))))))))))))))))))))))))</f>
        <v>£0.00</v>
      </c>
      <c r="BF237" s="189" t="str">
        <f>IF(AND(AE237="A",'Claim Details'!$I$28&gt;=Rates!$D$14,'Claim Details'!$I$28&lt;=Rates!$D$15,'Claim Details'!$I$19="Yes"),Rates!$E$20,IF(AND(AE237="A",'Claim Details'!$I$28&gt;=Rates!$D$14,'Claim Details'!$I$28&lt;=Rates!$D$15,'Claim Details'!$I$19="No"),Rates!$D$20,IF(AND(AE237="A",'Claim Details'!$I$28&gt;=Rates!$F$14,'Claim Details'!$I$28&lt;=Rates!$F$15,'Claim Details'!$I$19="Yes"),Rates!$G$20,IF(AND(AE237="A",'Claim Details'!$I$28&gt;=Rates!$F$14,'Claim Details'!$I$28&lt;=Rates!$F$15,'Claim Details'!$I$19="No"),Rates!$F$20,IF(AND(AE237="A",'Claim Details'!$I$28&gt;=Rates!$H$14,'Claim Details'!$I$28&lt;=Rates!$H$15,'Claim Details'!$I$19="Yes"),Rates!$I$20,IF(AND(AE237="A",'Claim Details'!$I$28&gt;=Rates!$H$14,'Claim Details'!$I$28&lt;=Rates!$H$15,'Claim Details'!$I$19="No"),Rates!$H$20,IF(AND(AE237="A",'Claim Details'!$I$28&gt;=Rates!$J$14,'Claim Details'!$I$28&lt;=Rates!$J$15,'Claim Details'!$I$19="Yes"),Rates!$K$20,IF(AND(AE237="A",'Claim Details'!$I$28&gt;=Rates!$J$14,'Claim Details'!$I$28&lt;=Rates!$J$15,'Claim Details'!$I$19="No"),Rates!$J$20,IF(AND(AE237="B",'Claim Details'!$I$28&gt;=Rates!$D$14,'Claim Details'!$I$28&lt;=Rates!$D$15,'Claim Details'!$I$19="Yes"),Rates!$E$21,IF(AND(AE237="B",'Claim Details'!$I$28&gt;=Rates!$D$14,'Claim Details'!$I$28&lt;=Rates!$D$15,'Claim Details'!$I$19="No"),Rates!$D$21,IF(AND(AE237="B",'Claim Details'!$I$28&gt;=Rates!$F$14,'Claim Details'!$I$28&lt;=Rates!$F$15,'Claim Details'!$I$19="Yes"),Rates!$G$21,IF(AND(AE237="B",'Claim Details'!$I$28&gt;=Rates!$F$14,'Claim Details'!$I$28&lt;=Rates!$F$15,'Claim Details'!$I$19="No"),Rates!$F$21,IF(AND(AE237="B",'Claim Details'!$I$28&gt;=Rates!$H$14,'Claim Details'!$I$28&lt;=Rates!$H$15,'Claim Details'!$I$19="Yes"),Rates!$I$21,IF(AND(AE237="B",'Claim Details'!$I$28&gt;=Rates!$H$14,'Claim Details'!$I$28&lt;=Rates!$H$15,'Claim Details'!$I$19="No"),Rates!$H$21,IF(AND(AE237="B",'Claim Details'!$I$28&gt;=Rates!$J$14,'Claim Details'!$I$28&lt;=Rates!$J$15,'Claim Details'!$I$19="Yes"),Rates!$K$21,IF(AND(AE237="B",'Claim Details'!$I$28&gt;=Rates!$J$14,'Claim Details'!$I$28&lt;=Rates!$J$15,'Claim Details'!$I$19="No"),Rates!$J$21,"£0.00"))))))))))))))))</f>
        <v>£0.00</v>
      </c>
      <c r="BG237" s="189" t="str">
        <f>IF(AND(AE237="A",'Claim Details'!$I$28&gt;=Rates!$D$14,'Claim Details'!$I$28&lt;=Rates!$D$15,'Claim Details'!$I$19="Yes"),Rates!$E$22,IF(AND(AE237="A",'Claim Details'!$I$28&gt;=Rates!$D$14,'Claim Details'!$I$28&lt;=Rates!$D$15,'Claim Details'!$I$19="No"),Rates!$D$22,IF(AND(AE237="A",'Claim Details'!$I$28&gt;=Rates!$F$14,'Claim Details'!$I$28&lt;=Rates!$F$15,'Claim Details'!$I$19="Yes"),Rates!$G$22,IF(AND(AE237="A",'Claim Details'!$I$28&gt;=Rates!$F$14,'Claim Details'!$I$28&lt;=Rates!$F$15,'Claim Details'!$I$19="No"),Rates!$F$22,IF(AND(AE237="A",'Claim Details'!$I$28&gt;=Rates!$H$14,'Claim Details'!$I$28&lt;=Rates!$H$15,'Claim Details'!$I$19="Yes"),Rates!$I$22,IF(AND(AE237="A",'Claim Details'!$I$28&gt;=Rates!$H$14,'Claim Details'!$I$28&lt;=Rates!$H$15,'Claim Details'!$I$19="No"),Rates!$H$22,IF(AND(AE237="A",'Claim Details'!$I$28&gt;=Rates!$J$14,'Claim Details'!$I$28&lt;=Rates!$J$15,'Claim Details'!$I$19="Yes"),Rates!$K$22,IF(AND(AE237="A",'Claim Details'!$I$28&gt;=Rates!$J$14,'Claim Details'!$I$28&lt;=Rates!$J$15,'Claim Details'!$I$19="No"),Rates!$J$22,IF(AND(AE237="B",'Claim Details'!$I$28&gt;=Rates!$D$14,'Claim Details'!$I$28&lt;=Rates!$D$15,'Claim Details'!$I$19="Yes"),Rates!$E$23,IF(AND(AE237="B",'Claim Details'!$I$28&gt;=Rates!$D$14,'Claim Details'!$I$28&lt;=Rates!$D$15,'Claim Details'!$I$19="No"),Rates!$D$23,IF(AND(AE237="B",'Claim Details'!$I$28&gt;=Rates!$F$14,'Claim Details'!$I$28&lt;=Rates!$F$15,'Claim Details'!$I$19="Yes"),Rates!$G$23,IF(AND(AE237="B",'Claim Details'!$I$28&gt;=Rates!$F$14,'Claim Details'!$I$28&lt;=Rates!$F$15,'Claim Details'!$I$19="No"),Rates!$F$23,IF(AND(AE237="B",'Claim Details'!$I$28&gt;=Rates!$H$14,'Claim Details'!$I$28&lt;=Rates!$H$15,'Claim Details'!$I$19="Yes"),Rates!$I$23,IF(AND(AE237="B",'Claim Details'!$I$28&gt;=Rates!$H$14,'Claim Details'!$I$28&lt;=Rates!$H$15,'Claim Details'!$I$19="No"),Rates!$H$23,IF(AND(AE237="B",'Claim Details'!$I$28&gt;=Rates!$J$14,'Claim Details'!$I$28&lt;=Rates!$J$15,'Claim Details'!$I$19="Yes"),Rates!$K$23,IF(AND(AE237="B",'Claim Details'!$I$28&gt;=Rates!$J$14,'Claim Details'!$I$28&lt;=Rates!$J$15,'Claim Details'!$I$19="No"),Rates!$J$23,IF(AND(AE237="C",'Claim Details'!$I$28&gt;=Rates!$D$14,'Claim Details'!$I$28&lt;=Rates!$D$15,'Claim Details'!$I$19="Yes"),Rates!$E$24,IF(AND(AE237="C",'Claim Details'!$I$28&gt;=Rates!$D$14,'Claim Details'!$I$28&lt;=Rates!$D$15,'Claim Details'!$I$19="No"),Rates!$D$24,IF(AND(AE237="C",'Claim Details'!$I$28&gt;=Rates!$F$14,'Claim Details'!$I$28&lt;=Rates!$F$15,'Claim Details'!$I$19="Yes"),Rates!$G$24,IF(AND(AE237="C",'Claim Details'!$I$28&gt;=Rates!$F$14,'Claim Details'!$I$28&lt;=Rates!$F$15,'Claim Details'!$I$19="No"),Rates!$F$24,IF(AND(AE237="C",'Claim Details'!$I$28&gt;=Rates!$H$14,'Claim Details'!$I$28&lt;=Rates!$H$15,'Claim Details'!$I$19="Yes"),Rates!$I$24,IF(AND(AE237="C",'Claim Details'!$I$28&gt;=Rates!$H$14,'Claim Details'!$I$28&lt;=Rates!$H$15,'Claim Details'!$I$19="No"),Rates!$H$24,IF(AND(AE237="C",'Claim Details'!$I$28&gt;=Rates!$J$14,'Claim Details'!$I$28&lt;=Rates!$J$15,'Claim Details'!$I$19="Yes"),Rates!$K$24,IF(AND(AE237="C",'Claim Details'!$I$28&gt;=Rates!$J$14,'Claim Details'!$I$28&lt;=Rates!$J$15,'Claim Details'!$I$19="No"),Rates!$J$24,"£0.00"))))))))))))))))))))))))</f>
        <v>£0.00</v>
      </c>
      <c r="BH237" s="189" t="str">
        <f t="shared" si="58"/>
        <v>£0.00</v>
      </c>
      <c r="BI237" s="189">
        <f t="shared" si="59"/>
        <v>0</v>
      </c>
      <c r="BO237" s="202" t="str">
        <f>IF(H237="","£0.00",IF(AP237="4","£0.00",IF(AP237="5","£0.00",IF(AP237="1","£0.00",((AQ237*H237)*'Claim Details'!$F$111)/100))))</f>
        <v>£0.00</v>
      </c>
      <c r="BP237" s="202" t="str">
        <f>IF(T237="","£0.00",IF(AP237="4","£0.00",IF(AP237="5","£0.00",IF(AP237="1","£0.00",((AR237*T237)*'Claim Details'!$N$111)/100))))</f>
        <v>£0.00</v>
      </c>
      <c r="BQ237" s="202" t="str">
        <f>IF(AI237="","£0.00",IF(AP237="4","£0.00",IF(AP237="5","£0.00",IF(AP237="1","£0.00",((BI237*AI237)*'Claim Details'!$W$111)/100))))</f>
        <v>£0.00</v>
      </c>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row>
    <row r="238" spans="1:97" ht="15">
      <c r="A238" s="145"/>
      <c r="B238" s="91"/>
      <c r="C238" s="96"/>
      <c r="D238" s="97"/>
      <c r="E238" s="98"/>
      <c r="F238" s="89"/>
      <c r="G238" s="99"/>
      <c r="H238" s="100"/>
      <c r="I238" s="221" t="str">
        <f t="shared" si="49"/>
        <v>£0.00</v>
      </c>
      <c r="J238" s="101"/>
      <c r="K238" s="100"/>
      <c r="L238" s="221" t="str">
        <f t="shared" si="50"/>
        <v>£0.00</v>
      </c>
      <c r="M238" s="101"/>
      <c r="N238" s="102"/>
      <c r="O238" s="145"/>
      <c r="P238" s="77"/>
      <c r="Q238" s="87"/>
      <c r="R238" s="87"/>
      <c r="S238" s="87"/>
      <c r="T238" s="149" t="str">
        <f t="shared" si="51"/>
        <v/>
      </c>
      <c r="U238" s="87" t="str">
        <f t="shared" si="60"/>
        <v/>
      </c>
      <c r="V238" s="87"/>
      <c r="W238" s="53" t="str">
        <f t="shared" si="52"/>
        <v>£0.00</v>
      </c>
      <c r="X238" s="53"/>
      <c r="Y238" s="87"/>
      <c r="Z238" s="78"/>
      <c r="AA238" s="79"/>
      <c r="AB238" s="160"/>
      <c r="AC238" s="98"/>
      <c r="AD238" s="225"/>
      <c r="AE238" s="235" t="str">
        <f t="shared" si="53"/>
        <v/>
      </c>
      <c r="AF238" s="87" t="str">
        <f t="shared" si="54"/>
        <v/>
      </c>
      <c r="AG238" s="53"/>
      <c r="AH238" s="224"/>
      <c r="AI238" s="226" t="str">
        <f t="shared" si="46"/>
        <v/>
      </c>
      <c r="AJ238" s="236" t="str">
        <f t="shared" si="55"/>
        <v>£0.00</v>
      </c>
      <c r="AK238" s="31"/>
      <c r="AL238" s="1"/>
      <c r="AM238" s="1"/>
      <c r="AN238" s="1"/>
      <c r="AO238" s="1"/>
      <c r="AP238" s="1" t="str">
        <f t="shared" si="47"/>
        <v/>
      </c>
      <c r="AQ238" s="27">
        <f t="shared" si="48"/>
        <v>0</v>
      </c>
      <c r="AR238" s="189">
        <f t="shared" si="56"/>
        <v>0</v>
      </c>
      <c r="AS238" s="190" t="str">
        <f>IF(AND(C238="A",'Claim Details'!$E$28&gt;=Rates!$D$14,'Claim Details'!$E$28&lt;=Rates!$D$15,'Claim Details'!$E$19="Yes"),Rates!$E$17,IF(AND(C238="A",'Claim Details'!$E$28&gt;=Rates!$D$14,'Claim Details'!$E$28&lt;=Rates!$D$15,'Claim Details'!$E$19="No"),Rates!$D$17,IF(AND(C238="A",'Claim Details'!$E$28&gt;=Rates!$F$14,'Claim Details'!$E$28&lt;=Rates!$F$15,'Claim Details'!$E$19="Yes"),Rates!$G$17,IF(AND(C238="A",'Claim Details'!$E$28&gt;=Rates!$F$14,'Claim Details'!$E$28&lt;=Rates!$F$15,'Claim Details'!$E$19="No"),Rates!$F$17,IF(AND(C238="A",'Claim Details'!$E$28&gt;=Rates!$H$14,'Claim Details'!$E$28&lt;=Rates!$H$15,'Claim Details'!$E$19="Yes"),Rates!$I$17,IF(AND(C238="A",'Claim Details'!$E$28&gt;=Rates!$H$14,'Claim Details'!$E$28&lt;=Rates!$H$15,'Claim Details'!$E$19="No"),Rates!$H$17,IF(AND(C238="A",'Claim Details'!$E$28&gt;=Rates!$J$14,'Claim Details'!$E$28&lt;=Rates!$J$15,'Claim Details'!$E$19="Yes"),Rates!$K$17,IF(AND(C238="A",'Claim Details'!$E$28&gt;=Rates!$J$14,'Claim Details'!$E$28&lt;=Rates!$J$15,'Claim Details'!$E$19="No"),Rates!$J$17,IF(AND(C238="B",'Claim Details'!$E$28&gt;=Rates!$D$14,'Claim Details'!$E$28&lt;=Rates!$D$15,'Claim Details'!$E$19="Yes"),Rates!$E$18,IF(AND(C238="B",'Claim Details'!$E$28&gt;=Rates!$D$14,'Claim Details'!$E$28&lt;=Rates!$D$15,'Claim Details'!$E$19="No"),Rates!$D$18,IF(AND(C238="B",'Claim Details'!$E$28&gt;=Rates!$F$14,'Claim Details'!$E$28&lt;=Rates!$F$15,'Claim Details'!$E$19="Yes"),Rates!$G$18,IF(AND(C238="B",'Claim Details'!$E$28&gt;=Rates!$F$14,'Claim Details'!$E$28&lt;=Rates!$F$15,'Claim Details'!$E$19="No"),Rates!$F$18,IF(AND(C238="B",'Claim Details'!$E$28&gt;=Rates!$H$14,'Claim Details'!$E$28&lt;=Rates!$H$15,'Claim Details'!$E$19="Yes"),Rates!$I$18,IF(AND(C238="B",'Claim Details'!$E$28&gt;=Rates!$H$14,'Claim Details'!$E$28&lt;=Rates!$H$15,'Claim Details'!$E$19="No"),Rates!$H$18,IF(AND(C238="B",'Claim Details'!$E$28&gt;=Rates!$J$14,'Claim Details'!$E$28&lt;=Rates!$J$15,'Claim Details'!$E$19="Yes"),Rates!$K$18,IF(AND(C238="B",'Claim Details'!$E$28&gt;=Rates!$J$14,'Claim Details'!$E$28&lt;=Rates!$J$15,'Claim Details'!$E$19="No"),Rates!$J$18,IF(AND(C238="C",'Claim Details'!$E$28&gt;=Rates!$D$14,'Claim Details'!$E$28&lt;=Rates!$D$15,'Claim Details'!$E$19="Yes"),Rates!$E$19,IF(AND(C238="C",'Claim Details'!$E$28&gt;=Rates!$D$14,'Claim Details'!$E$28&lt;=Rates!$D$15,'Claim Details'!$E$19="No"),Rates!$D$19,IF(AND(C238="C",'Claim Details'!$E$28&gt;=Rates!$F$14,'Claim Details'!$E$28&lt;=Rates!$F$15,'Claim Details'!$E$19="Yes"),Rates!$G$19,IF(AND(C238="C",'Claim Details'!$E$28&gt;=Rates!$F$14,'Claim Details'!$E$28&lt;=Rates!$F$15,'Claim Details'!$E$19="No"),Rates!$F$19,IF(AND(C238="C",'Claim Details'!$E$28&gt;=Rates!$H$14,'Claim Details'!$E$28&lt;=Rates!$H$15,'Claim Details'!$E$19="Yes"),Rates!$I$19,IF(AND(C238="C",'Claim Details'!$E$28&gt;=Rates!$H$14,'Claim Details'!$E$28&lt;=Rates!$H$15,'Claim Details'!$E$19="No"),Rates!$H$19,IF(AND(C238="C",'Claim Details'!$E$28&gt;=Rates!$J$14,'Claim Details'!$E$28&lt;=Rates!$J$15,'Claim Details'!$E$19="Yes"),Rates!$K$19,IF(AND(C238="C",'Claim Details'!$E$28&gt;=Rates!$J$14,'Claim Details'!$E$28&lt;=Rates!$J$15,'Claim Details'!$E$19="No"),Rates!$J$19,"£0.00"))))))))))))))))))))))))</f>
        <v>£0.00</v>
      </c>
      <c r="AT238" s="189" t="str">
        <f>IF(AND(C238="A",'Claim Details'!$E$28&gt;=Rates!$D$14,'Claim Details'!$E$28&lt;=Rates!$D$15,'Claim Details'!$E$19="Yes"),Rates!$E$25,IF(AND(C238="A",'Claim Details'!$E$28&gt;=Rates!$D$14,'Claim Details'!$E$28&lt;=Rates!$D$15,'Claim Details'!$E$19="No"),Rates!$D$25,IF(AND(C238="A",'Claim Details'!$E$28&gt;=Rates!$F$14,'Claim Details'!$E$28&lt;=Rates!$F$15,'Claim Details'!$E$19="Yes"),Rates!$G$25,IF(AND(C238="A",'Claim Details'!$E$28&gt;=Rates!$F$14,'Claim Details'!$E$28&lt;=Rates!$F$15,'Claim Details'!$E$19="No"),Rates!$F$25,IF(AND(C238="A",'Claim Details'!$E$28&gt;=Rates!$H$14,'Claim Details'!$E$28&lt;=Rates!$H$15,'Claim Details'!$E$19="Yes"),Rates!$I$25,IF(AND(C238="A",'Claim Details'!$E$28&gt;=Rates!$H$14,'Claim Details'!$E$28&lt;=Rates!$H$15,'Claim Details'!$E$19="No"),Rates!$H$25,IF(AND(C238="A",'Claim Details'!$E$28&gt;=Rates!$J$14,'Claim Details'!$E$28&lt;=Rates!$J$15,'Claim Details'!$E$19="Yes"),Rates!$K$25,IF(AND(C238="A",'Claim Details'!$E$28&gt;=Rates!$J$14,'Claim Details'!$E$28&lt;=Rates!$J$15,'Claim Details'!$E$19="No"),Rates!$J$25,IF(AND(C238="B",'Claim Details'!$E$28&gt;=Rates!$D$14,'Claim Details'!$E$28&lt;=Rates!$D$15,'Claim Details'!$E$19="Yes"),Rates!$E$26,IF(AND(C238="B",'Claim Details'!$E$28&gt;=Rates!$D$14,'Claim Details'!$E$28&lt;=Rates!$D$15,'Claim Details'!$E$19="No"),Rates!$D$26,IF(AND(C238="B",'Claim Details'!$E$28&gt;=Rates!$F$14,'Claim Details'!$E$28&lt;=Rates!$F$15,'Claim Details'!$E$19="Yes"),Rates!$G$26,IF(AND(C238="B",'Claim Details'!$E$28&gt;=Rates!$F$14,'Claim Details'!$E$28&lt;=Rates!$F$15,'Claim Details'!$E$19="No"),Rates!$F$26,IF(AND(C238="B",'Claim Details'!$E$28&gt;=Rates!$H$14,'Claim Details'!$E$28&lt;=Rates!$H$15,'Claim Details'!$E$19="Yes"),Rates!$I$26,IF(AND(C238="B",'Claim Details'!$E$28&gt;=Rates!$H$14,'Claim Details'!$E$28&lt;=Rates!$H$15,'Claim Details'!$E$19="No"),Rates!$H$26,IF(AND(C238="B",'Claim Details'!$E$28&gt;=Rates!$J$14,'Claim Details'!$E$28&lt;=Rates!$J$15,'Claim Details'!$E$19="Yes"),Rates!$K$26,IF(AND(C238="B",'Claim Details'!$E$28&gt;=Rates!$J$14,'Claim Details'!$E$28&lt;=Rates!$J$15,'Claim Details'!$E$19="No"),Rates!$J$26,IF(AND(C238="C",'Claim Details'!$E$28&gt;=Rates!$D$14,'Claim Details'!$E$28&lt;=Rates!$D$15,'Claim Details'!$E$19="Yes"),Rates!$E$27,IF(AND(C238="C",'Claim Details'!$E$28&gt;=Rates!$D$14,'Claim Details'!$E$28&lt;=Rates!$D$15,'Claim Details'!$E$19="No"),Rates!$D$27,IF(AND(C238="C",'Claim Details'!$E$28&gt;=Rates!$F$14,'Claim Details'!$E$28&lt;=Rates!$F$15,'Claim Details'!$E$19="Yes"),Rates!$G$27,IF(AND(C238="C",'Claim Details'!$E$28&gt;=Rates!$F$14,'Claim Details'!$E$28&lt;=Rates!$F$15,'Claim Details'!$E$19="No"),Rates!$F$27,IF(AND(C238="C",'Claim Details'!$E$28&gt;=Rates!$H$14,'Claim Details'!$E$28&lt;=Rates!$H$15,'Claim Details'!$E$19="Yes"),Rates!$I$27,IF(AND(C238="C",'Claim Details'!$E$28&gt;=Rates!$H$14,'Claim Details'!$E$28&lt;=Rates!$H$15,'Claim Details'!$E$19="No"),Rates!$H$27,IF(AND(C238="C",'Claim Details'!$E$28&gt;=Rates!$J$14,'Claim Details'!$E$28&lt;=Rates!$J$15,'Claim Details'!$E$19="Yes"),Rates!$K$27,IF(AND(C238="C",'Claim Details'!$E$28&gt;=Rates!$J$14,'Claim Details'!$E$28&lt;=Rates!$J$15,'Claim Details'!$E$19="No"),Rates!$J$27,"£0.00"))))))))))))))))))))))))</f>
        <v>£0.00</v>
      </c>
      <c r="AU238" s="191" t="str">
        <f>IF(AND(C238="A",'Claim Details'!$E$28&gt;=Rates!$D$14,'Claim Details'!$E$28&lt;=Rates!$D$15,'Claim Details'!$E$19="Yes"),Rates!$E$20,IF(AND(C238="A",'Claim Details'!$E$28&gt;=Rates!$D$14,'Claim Details'!$E$28&lt;=Rates!$D$15,'Claim Details'!$E$19="No"),Rates!$D$20,IF(AND(C238="A",'Claim Details'!$E$28&gt;=Rates!$F$14,'Claim Details'!$E$28&lt;=Rates!$F$15,'Claim Details'!$E$19="Yes"),Rates!$G$20,IF(AND(C238="A",'Claim Details'!$E$28&gt;=Rates!$F$14,'Claim Details'!$E$28&lt;=Rates!$F$15,'Claim Details'!$E$19="No"),Rates!$F$20,IF(AND(C238="A",'Claim Details'!$E$28&gt;=Rates!$H$14,'Claim Details'!$E$28&lt;=Rates!$H$15,'Claim Details'!$E$19="Yes"),Rates!$I$20,IF(AND(C238="A",'Claim Details'!$E$28&gt;=Rates!$H$14,'Claim Details'!$E$28&lt;=Rates!$H$15,'Claim Details'!$E$19="No"),Rates!$H$20,IF(AND(C238="A",'Claim Details'!$E$28&gt;=Rates!$J$14,'Claim Details'!$E$28&lt;=Rates!$J$15,'Claim Details'!$E$19="Yes"),Rates!$K$20,IF(AND(C238="A",'Claim Details'!$E$28&gt;=Rates!$J$14,'Claim Details'!$E$28&lt;=Rates!$J$15,'Claim Details'!$E$19="No"),Rates!$J$20,IF(AND(C238="B",'Claim Details'!$E$28&gt;=Rates!$D$14,'Claim Details'!$E$28&lt;=Rates!$D$15,'Claim Details'!$E$19="Yes"),Rates!$E$21,IF(AND(C238="B",'Claim Details'!$E$28&gt;=Rates!$D$14,'Claim Details'!$E$28&lt;=Rates!$D$15,'Claim Details'!$E$19="No"),Rates!$D$21,IF(AND(C238="B",'Claim Details'!$E$28&gt;=Rates!$F$14,'Claim Details'!$E$28&lt;=Rates!$F$15,'Claim Details'!$E$19="Yes"),Rates!$G$21,IF(AND(C238="B",'Claim Details'!$E$28&gt;=Rates!$F$14,'Claim Details'!$E$28&lt;=Rates!$F$15,'Claim Details'!$E$19="No"),Rates!$F$21,IF(AND(C238="B",'Claim Details'!$E$28&gt;=Rates!$H$14,'Claim Details'!$E$28&lt;=Rates!$H$15,'Claim Details'!$E$19="Yes"),Rates!$I$21,IF(AND(C238="B",'Claim Details'!$E$28&gt;=Rates!$H$14,'Claim Details'!$E$28&lt;=Rates!$H$15,'Claim Details'!$E$19="No"),Rates!$H$21,IF(AND(C238="B",'Claim Details'!$E$28&gt;=Rates!$J$14,'Claim Details'!$E$28&lt;=Rates!$J$15,'Claim Details'!$E$19="Yes"),Rates!$K$21,IF(AND(C238="B",'Claim Details'!$E$28&gt;=Rates!$J$14,'Claim Details'!$E$28&lt;=Rates!$J$15,'Claim Details'!$E$19="No"),Rates!$J$21,"£0.00"))))))))))))))))</f>
        <v>£0.00</v>
      </c>
      <c r="AV238" s="191" t="str">
        <f>IF(AND(C238="A",'Claim Details'!$E$28&gt;=Rates!$D$14,'Claim Details'!$E$28&lt;=Rates!$D$15,'Claim Details'!$E$19="Yes"),Rates!$E$22,IF(AND(C238="A",'Claim Details'!$E$28&gt;=Rates!$D$14,'Claim Details'!$E$28&lt;=Rates!$D$15,'Claim Details'!$E$19="No"),Rates!$D$22,IF(AND(C238="A",'Claim Details'!$E$28&gt;=Rates!$F$14,'Claim Details'!$E$28&lt;=Rates!$F$15,'Claim Details'!$E$19="Yes"),Rates!$G$22,IF(AND(C238="A",'Claim Details'!$E$28&gt;=Rates!$F$14,'Claim Details'!$E$28&lt;=Rates!$F$15,'Claim Details'!$E$19="No"),Rates!$F$22,IF(AND(C238="A",'Claim Details'!$E$28&gt;=Rates!$H$14,'Claim Details'!$E$28&lt;=Rates!$H$15,'Claim Details'!$E$19="Yes"),Rates!$I$22,IF(AND(C238="A",'Claim Details'!$E$28&gt;=Rates!$H$14,'Claim Details'!$E$28&lt;=Rates!$H$15,'Claim Details'!$E$19="No"),Rates!$H$22,IF(AND(C238="A",'Claim Details'!$E$28&gt;=Rates!$J$14,'Claim Details'!$E$28&lt;=Rates!$J$15,'Claim Details'!$E$19="Yes"),Rates!$K$22,IF(AND(C238="A",'Claim Details'!$E$28&gt;=Rates!$J$14,'Claim Details'!$E$28&lt;=Rates!$J$15,'Claim Details'!$E$19="No"),Rates!$J$22,IF(AND(C238="B",'Claim Details'!$E$28&gt;=Rates!$D$14,'Claim Details'!$E$28&lt;=Rates!$D$15,'Claim Details'!$E$19="Yes"),Rates!$E$23,IF(AND(C238="B",'Claim Details'!$E$28&gt;=Rates!$D$14,'Claim Details'!$E$28&lt;=Rates!$D$15,'Claim Details'!$E$19="No"),Rates!$D$23,IF(AND(C238="B",'Claim Details'!$E$28&gt;=Rates!$F$14,'Claim Details'!$E$28&lt;=Rates!$F$15,'Claim Details'!$E$19="Yes"),Rates!$G$23,IF(AND(C238="B",'Claim Details'!$E$28&gt;=Rates!$F$14,'Claim Details'!$E$28&lt;=Rates!$F$15,'Claim Details'!$E$19="No"),Rates!$F$23,IF(AND(C238="B",'Claim Details'!$E$28&gt;=Rates!$H$14,'Claim Details'!$E$28&lt;=Rates!$H$15,'Claim Details'!$E$19="Yes"),Rates!$I$23,IF(AND(C238="B",'Claim Details'!$E$28&gt;=Rates!$H$14,'Claim Details'!$E$28&lt;=Rates!$H$15,'Claim Details'!$E$19="No"),Rates!$H$23,IF(AND(C238="B",'Claim Details'!$E$28&gt;=Rates!$J$14,'Claim Details'!$E$28&lt;=Rates!$J$15,'Claim Details'!$E$19="Yes"),Rates!$K$23,IF(AND(C238="B",'Claim Details'!$E$28&gt;=Rates!$J$14,'Claim Details'!$E$28&lt;=Rates!$J$15,'Claim Details'!$E$19="No"),Rates!$J$23,IF(AND(C238="C",'Claim Details'!$E$28&gt;=Rates!$D$14,'Claim Details'!$E$28&lt;=Rates!$D$15,'Claim Details'!$E$19="Yes"),Rates!$E$24,IF(AND(C238="C",'Claim Details'!$E$28&gt;=Rates!$D$14,'Claim Details'!$E$28&lt;=Rates!$D$15,'Claim Details'!$E$19="No"),Rates!$D$24,IF(AND(C238="C",'Claim Details'!$E$28&gt;=Rates!$F$14,'Claim Details'!$E$28&lt;=Rates!$F$15,'Claim Details'!$E$19="Yes"),Rates!$G$24,IF(AND(C238="C",'Claim Details'!$E$28&gt;=Rates!$F$14,'Claim Details'!$E$28&lt;=Rates!$F$15,'Claim Details'!$E$19="No"),Rates!$F$24,IF(AND(C238="C",'Claim Details'!$E$28&gt;=Rates!$H$14,'Claim Details'!$E$28&lt;=Rates!$H$15,'Claim Details'!$E$19="Yes"),Rates!$I$24,IF(AND(C238="C",'Claim Details'!$E$28&gt;=Rates!$H$14,'Claim Details'!$E$28&lt;=Rates!$H$15,'Claim Details'!$E$19="No"),Rates!$H$24,IF(AND(C238="C",'Claim Details'!$E$28&gt;=Rates!$J$14,'Claim Details'!$E$28&lt;=Rates!$J$15,'Claim Details'!$E$19="Yes"),Rates!$K$24,IF(AND(C238="C",'Claim Details'!$E$28&gt;=Rates!$J$14,'Claim Details'!$E$28&lt;=Rates!$J$15,'Claim Details'!$E$19="No"),Rates!$J$24,"£0.00"))))))))))))))))))))))))</f>
        <v>£0.00</v>
      </c>
      <c r="AW238" s="1"/>
      <c r="AX238" s="189" t="str">
        <f>IF(AND(U238="A",'Claim Details'!$I$28&gt;=Rates!$D$14,'Claim Details'!$I$28&lt;=Rates!$D$15,'Claim Details'!$I$19="Yes"),Rates!$J$17,IF(AND(U238="A",'Claim Details'!$I$28&gt;=Rates!$D$14,'Claim Details'!$I$28&lt;=Rates!$D$15,'Claim Details'!$I$19="No"),Rates!$D$17,IF(AND(U238="A",'Claim Details'!$I$28&gt;=Rates!$F$14,'Claim Details'!$I$28&lt;=Rates!$F$15,'Claim Details'!$I$19="Yes"),Rates!$G$17,IF(AND(U238="A",'Claim Details'!$I$28&gt;=Rates!$F$14,'Claim Details'!$I$28&lt;=Rates!$F$15,'Claim Details'!$I$19="No"),Rates!$F$17,IF(AND(U238="A",'Claim Details'!$I$28&gt;=Rates!$H$14,'Claim Details'!$I$28&lt;=Rates!$H$15,'Claim Details'!$I$19="Yes"),Rates!$I$17,IF(AND(U238="A",'Claim Details'!$I$28&gt;=Rates!$H$14,'Claim Details'!$I$28&lt;=Rates!$H$15,'Claim Details'!$I$19="No"),Rates!$H$17,IF(AND(U238="A",'Claim Details'!$I$28&gt;=Rates!$J$14,'Claim Details'!$I$28&lt;=Rates!$J$15,'Claim Details'!$I$19="Yes"),Rates!$K$17,IF(AND(U238="A",'Claim Details'!$I$28&gt;=Rates!$J$14,'Claim Details'!$I$28&lt;=Rates!$J$15,'Claim Details'!$I$19="No"),Rates!$J$17,IF(AND(U238="B",'Claim Details'!$I$28&gt;=Rates!$D$14,'Claim Details'!$I$28&lt;=Rates!$D$15,'Claim Details'!$I$19="Yes"),Rates!$E$18,IF(AND(U238="B",'Claim Details'!$I$28&gt;=Rates!$D$14,'Claim Details'!$I$28&lt;=Rates!$D$15,'Claim Details'!$I$19="No"),Rates!$D$18,IF(AND(U238="B",'Claim Details'!$I$28&gt;=Rates!$F$14,'Claim Details'!$I$28&lt;=Rates!$F$15,'Claim Details'!$I$19="Yes"),Rates!$G$18,IF(AND(U238="B",'Claim Details'!$I$28&gt;=Rates!$F$14,'Claim Details'!$I$28&lt;=Rates!$F$15,'Claim Details'!$I$19="No"),Rates!$F$18,IF(AND(U238="B",'Claim Details'!$I$28&gt;=Rates!$H$14,'Claim Details'!$I$28&lt;=Rates!$H$15,'Claim Details'!$I$19="Yes"),Rates!$I$18,IF(AND(U238="B",'Claim Details'!$I$28&gt;=Rates!$H$14,'Claim Details'!$I$28&lt;=Rates!$H$15,'Claim Details'!$I$19="No"),Rates!$H$18,IF(AND(U238="B",'Claim Details'!$I$28&gt;=Rates!$J$14,'Claim Details'!$I$28&lt;=Rates!$J$15,'Claim Details'!$I$19="Yes"),Rates!$K$18,IF(AND(U238="B",'Claim Details'!$I$28&gt;=Rates!$J$14,'Claim Details'!$I$28&lt;=Rates!$J$15,'Claim Details'!$I$19="No"),Rates!$J$18,IF(AND(U238="C",'Claim Details'!$I$28&gt;=Rates!$D$14,'Claim Details'!$I$28&lt;=Rates!$D$15,'Claim Details'!$I$19="Yes"),Rates!$E$19,IF(AND(U238="C",'Claim Details'!$I$28&gt;=Rates!$D$14,'Claim Details'!$I$28&lt;=Rates!$D$15,'Claim Details'!$I$19="No"),Rates!$D$19,IF(AND(U238="C",'Claim Details'!$I$28&gt;=Rates!$F$14,'Claim Details'!$I$28&lt;=Rates!$F$15,'Claim Details'!$I$19="Yes"),Rates!$G$19,IF(AND(U238="C",'Claim Details'!$I$28&gt;=Rates!$F$14,'Claim Details'!$I$28&lt;=Rates!$F$15,'Claim Details'!$I$19="No"),Rates!$F$19,IF(AND(U238="C",'Claim Details'!$I$28&gt;=Rates!$H$14,'Claim Details'!$I$28&lt;=Rates!$H$15,'Claim Details'!$I$19="Yes"),Rates!$I$19,IF(AND(U238="C",'Claim Details'!$I$28&gt;=Rates!$H$14,'Claim Details'!$I$28&lt;=Rates!$H$15,'Claim Details'!$I$19="No"),Rates!$H$19,IF(AND(U238="C",'Claim Details'!$I$28&gt;=Rates!$J$14,'Claim Details'!$I$28&lt;=Rates!$J$15,'Claim Details'!$I$19="Yes"),Rates!$K$19,IF(AND(U238="C",'Claim Details'!$I$28&gt;=Rates!$J$14,'Claim Details'!$I$28&lt;=Rates!$J$15,'Claim Details'!$I$19="No"),Rates!$J$19,"£0.00"))))))))))))))))))))))))</f>
        <v>£0.00</v>
      </c>
      <c r="AY238" s="189" t="str">
        <f>IF(AND(C238="A",'Claim Details'!$I$28&gt;=Rates!$D$14,'Claim Details'!$I$28&lt;=Rates!$D$15,'Claim Details'!$I$19="Yes"),Rates!$J$25,IF(AND(C238="A",'Claim Details'!$I$28&gt;=Rates!$D$14,'Claim Details'!$I$28&lt;=Rates!$D$15,'Claim Details'!$I$19="No"),Rates!$D$25,IF(AND(C238="A",'Claim Details'!$I$28&gt;=Rates!$F$14,'Claim Details'!$I$28&lt;=Rates!$F$15,'Claim Details'!$I$19="Yes"),Rates!$G$25,IF(AND(C238="A",'Claim Details'!$I$28&gt;=Rates!$F$14,'Claim Details'!$I$28&lt;=Rates!$F$15,'Claim Details'!$I$19="No"),Rates!$F$25,IF(AND(C238="A",'Claim Details'!$I$28&gt;=Rates!$H$14,'Claim Details'!$I$28&lt;=Rates!$H$15,'Claim Details'!$I$19="Yes"),Rates!$I$25,IF(AND(C238="A",'Claim Details'!$I$28&gt;=Rates!$H$14,'Claim Details'!$I$28&lt;=Rates!$H$15,'Claim Details'!$I$19="No"),Rates!$H$25,IF(AND(C238="A",'Claim Details'!$I$28&gt;=Rates!$J$14,'Claim Details'!$I$28&lt;=Rates!$J$15,'Claim Details'!$I$19="Yes"),Rates!$K$25,IF(AND(C238="A",'Claim Details'!$I$28&gt;=Rates!$J$14,'Claim Details'!$I$28&lt;=Rates!$J$15,'Claim Details'!$I$19="No"),Rates!$J$25,IF(AND(C238="B",'Claim Details'!$I$28&gt;=Rates!$D$14,'Claim Details'!$I$28&lt;=Rates!$D$15,'Claim Details'!$I$19="Yes"),Rates!$E$26,IF(AND(C238="B",'Claim Details'!$I$28&gt;=Rates!$D$14,'Claim Details'!$I$28&lt;=Rates!$D$15,'Claim Details'!$I$19="No"),Rates!$D$26,IF(AND(C238="B",'Claim Details'!$I$28&gt;=Rates!$F$14,'Claim Details'!$I$28&lt;=Rates!$F$15,'Claim Details'!$I$19="Yes"),Rates!$G$26,IF(AND(C238="B",'Claim Details'!$I$28&gt;=Rates!$F$14,'Claim Details'!$I$28&lt;=Rates!$F$15,'Claim Details'!$I$19="No"),Rates!$F$26,IF(AND(C238="B",'Claim Details'!$I$28&gt;=Rates!$H$14,'Claim Details'!$I$28&lt;=Rates!$H$15,'Claim Details'!$I$19="Yes"),Rates!$I$26,IF(AND(C238="B",'Claim Details'!$I$28&gt;=Rates!$H$14,'Claim Details'!$I$28&lt;=Rates!$H$15,'Claim Details'!$I$19="No"),Rates!$H$26,IF(AND(C238="B",'Claim Details'!$I$28&gt;=Rates!$J$14,'Claim Details'!$I$28&lt;=Rates!$J$15,'Claim Details'!$I$19="Yes"),Rates!$K$26,IF(AND(C238="B",'Claim Details'!$I$28&gt;=Rates!$J$14,'Claim Details'!$I$28&lt;=Rates!$J$15,'Claim Details'!$I$19="No"),Rates!$J$26,IF(AND(C238="C",'Claim Details'!$I$28&gt;=Rates!$D$14,'Claim Details'!$I$28&lt;=Rates!$D$15,'Claim Details'!$I$19="Yes"),Rates!$E$27,IF(AND(C238="C",'Claim Details'!$I$28&gt;=Rates!$D$14,'Claim Details'!$I$28&lt;=Rates!$D$15,'Claim Details'!$I$19="No"),Rates!$D$27,IF(AND(C238="C",'Claim Details'!$I$28&gt;=Rates!$F$14,'Claim Details'!$I$28&lt;=Rates!$F$15,'Claim Details'!$I$19="Yes"),Rates!$G$27,IF(AND(C238="C",'Claim Details'!$I$28&gt;=Rates!$F$14,'Claim Details'!$I$28&lt;=Rates!$F$15,'Claim Details'!$I$19="No"),Rates!$F$27,IF(AND(C238="C",'Claim Details'!$I$28&gt;=Rates!$H$14,'Claim Details'!$I$28&lt;=Rates!$H$15,'Claim Details'!$I$19="Yes"),Rates!$I$27,IF(AND(C238="C",'Claim Details'!$I$28&gt;=Rates!$H$14,'Claim Details'!$I$28&lt;=Rates!$H$15,'Claim Details'!$I$19="No"),Rates!$H$27,IF(AND(C238="C",'Claim Details'!$I$28&gt;=Rates!$J$14,'Claim Details'!$I$28&lt;=Rates!$J$15,'Claim Details'!$I$19="Yes"),Rates!$K$27,IF(AND(C238="C",'Claim Details'!$I$28&gt;=Rates!$J$14,'Claim Details'!$I$28&lt;=Rates!$J$15,'Claim Details'!$I$19="No"),Rates!$J$27,"£0.00"))))))))))))))))))))))))</f>
        <v>£0.00</v>
      </c>
      <c r="AZ238" s="189" t="str">
        <f>IF(AND(C238="A",'Claim Details'!$I$28&gt;=Rates!$D$14,'Claim Details'!$I$28&lt;=Rates!$D$15,'Claim Details'!$I$19="Yes"),Rates!$E$20,IF(AND(C238="A",'Claim Details'!$I$28&gt;=Rates!$D$14,'Claim Details'!$I$28&lt;=Rates!$D$15,'Claim Details'!$I$19="No"),Rates!$D$20,IF(AND(C238="A",'Claim Details'!$I$28&gt;=Rates!$F$14,'Claim Details'!$I$28&lt;=Rates!$F$15,'Claim Details'!$I$19="Yes"),Rates!$G$20,IF(AND(C238="A",'Claim Details'!$I$28&gt;=Rates!$F$14,'Claim Details'!$I$28&lt;=Rates!$F$15,'Claim Details'!$I$19="No"),Rates!$F$20,IF(AND(C238="A",'Claim Details'!$I$28&gt;=Rates!$H$14,'Claim Details'!$I$28&lt;=Rates!$H$15,'Claim Details'!$I$19="Yes"),Rates!$I$20,IF(AND(C238="A",'Claim Details'!$I$28&gt;=Rates!$H$14,'Claim Details'!$I$28&lt;=Rates!$H$15,'Claim Details'!$I$19="No"),Rates!$H$20,IF(AND(C238="A",'Claim Details'!$I$28&gt;=Rates!$J$14,'Claim Details'!$I$28&lt;=Rates!$J$15,'Claim Details'!$I$19="Yes"),Rates!$K$20,IF(AND(C238="A",'Claim Details'!$I$28&gt;=Rates!$J$14,'Claim Details'!$I$28&lt;=Rates!$J$15,'Claim Details'!$I$19="No"),Rates!$J$20,IF(AND(C238="B",'Claim Details'!$I$28&gt;=Rates!$D$14,'Claim Details'!$I$28&lt;=Rates!$D$15,'Claim Details'!$I$19="Yes"),Rates!$E$21,IF(AND(C238="B",'Claim Details'!$I$28&gt;=Rates!$D$14,'Claim Details'!$I$28&lt;=Rates!$D$15,'Claim Details'!$I$19="No"),Rates!$D$21,IF(AND(C238="B",'Claim Details'!$I$28&gt;=Rates!$F$14,'Claim Details'!$I$28&lt;=Rates!$F$15,'Claim Details'!$I$19="Yes"),Rates!$G$21,IF(AND(C238="B",'Claim Details'!$I$28&gt;=Rates!$F$14,'Claim Details'!$I$28&lt;=Rates!$F$15,'Claim Details'!$I$19="No"),Rates!$F$21,IF(AND(C238="B",'Claim Details'!$I$28&gt;=Rates!$H$14,'Claim Details'!$I$28&lt;=Rates!$H$15,'Claim Details'!$I$19="Yes"),Rates!$I$21,IF(AND(C238="B",'Claim Details'!$I$28&gt;=Rates!$H$14,'Claim Details'!$I$28&lt;=Rates!$H$15,'Claim Details'!$I$19="No"),Rates!$H$21,IF(AND(C238="B",'Claim Details'!$I$28&gt;=Rates!$J$14,'Claim Details'!$I$28&lt;=Rates!$J$15,'Claim Details'!$I$19="Yes"),Rates!$K$21,IF(AND(C238="B",'Claim Details'!$I$28&gt;=Rates!$J$14,'Claim Details'!$I$28&lt;=Rates!$J$15,'Claim Details'!$I$19="No"),Rates!$J$21,"£0.00"))))))))))))))))</f>
        <v>£0.00</v>
      </c>
      <c r="BA238" s="189" t="str">
        <f>IF(AND(C238="A",'Claim Details'!$I$28&gt;=Rates!$D$14,'Claim Details'!$I$28&lt;=Rates!$D$15,'Claim Details'!$I$19="Yes"),Rates!$E$22,IF(AND(C238="A",'Claim Details'!$I$28&gt;=Rates!$D$14,'Claim Details'!$I$28&lt;=Rates!$D$15,'Claim Details'!$I$19="No"),Rates!$D$22,IF(AND(C238="A",'Claim Details'!$I$28&gt;=Rates!$F$14,'Claim Details'!$I$28&lt;=Rates!$F$15,'Claim Details'!$I$19="Yes"),Rates!$G$22,IF(AND(C238="A",'Claim Details'!$I$28&gt;=Rates!$F$14,'Claim Details'!$I$28&lt;=Rates!$F$15,'Claim Details'!$I$19="No"),Rates!$F$22,IF(AND(C238="A",'Claim Details'!$I$28&gt;=Rates!$H$14,'Claim Details'!$I$28&lt;=Rates!$H$15,'Claim Details'!$I$19="Yes"),Rates!$I$22,IF(AND(C238="A",'Claim Details'!$I$28&gt;=Rates!$H$14,'Claim Details'!$I$28&lt;=Rates!$H$15,'Claim Details'!$I$19="No"),Rates!$H$22,IF(AND(C238="A",'Claim Details'!$I$28&gt;=Rates!$J$14,'Claim Details'!$I$28&lt;=Rates!$J$15,'Claim Details'!$I$19="Yes"),Rates!$K$22,IF(AND(C238="A",'Claim Details'!$I$28&gt;=Rates!$J$14,'Claim Details'!$I$28&lt;=Rates!$J$15,'Claim Details'!$I$19="No"),Rates!$J$22,IF(AND(C238="B",'Claim Details'!$I$28&gt;=Rates!$D$14,'Claim Details'!$I$28&lt;=Rates!$D$15,'Claim Details'!$I$19="Yes"),Rates!$E$23,IF(AND(C238="B",'Claim Details'!$I$28&gt;=Rates!$D$14,'Claim Details'!$I$28&lt;=Rates!$D$15,'Claim Details'!$I$19="No"),Rates!$D$23,IF(AND(C238="B",'Claim Details'!$I$28&gt;=Rates!$F$14,'Claim Details'!$I$28&lt;=Rates!$F$15,'Claim Details'!$I$19="Yes"),Rates!$G$23,IF(AND(C238="B",'Claim Details'!$I$28&gt;=Rates!$F$14,'Claim Details'!$I$28&lt;=Rates!$F$15,'Claim Details'!$I$19="No"),Rates!$F$23,IF(AND(C238="B",'Claim Details'!$I$28&gt;=Rates!$H$14,'Claim Details'!$I$28&lt;=Rates!$H$15,'Claim Details'!$I$19="Yes"),Rates!$I$23,IF(AND(C238="B",'Claim Details'!$I$28&gt;=Rates!$H$14,'Claim Details'!$I$28&lt;=Rates!$H$15,'Claim Details'!$I$19="No"),Rates!$H$23,IF(AND(C238="B",'Claim Details'!$I$28&gt;=Rates!$J$14,'Claim Details'!$I$28&lt;=Rates!$J$15,'Claim Details'!$I$19="Yes"),Rates!$K$23,IF(AND(C238="B",'Claim Details'!$I$28&gt;=Rates!$J$14,'Claim Details'!$I$28&lt;=Rates!$J$15,'Claim Details'!$I$19="No"),Rates!$J$23,IF(AND(C238="C",'Claim Details'!$I$28&gt;=Rates!$D$14,'Claim Details'!$I$28&lt;=Rates!$D$15,'Claim Details'!$I$19="Yes"),Rates!$E$24,IF(AND(C238="C",'Claim Details'!$I$28&gt;=Rates!$D$14,'Claim Details'!$I$28&lt;=Rates!$D$15,'Claim Details'!$I$19="No"),Rates!$D$24,IF(AND(C238="C",'Claim Details'!$I$28&gt;=Rates!$F$14,'Claim Details'!$I$28&lt;=Rates!$F$15,'Claim Details'!$I$19="Yes"),Rates!$G$24,IF(AND(C238="C",'Claim Details'!$I$28&gt;=Rates!$F$14,'Claim Details'!$I$28&lt;=Rates!$F$15,'Claim Details'!$I$19="No"),Rates!$F$24,IF(AND(C238="C",'Claim Details'!$I$28&gt;=Rates!$H$14,'Claim Details'!$I$28&lt;=Rates!$H$15,'Claim Details'!$I$19="Yes"),Rates!$I$24,IF(AND(C238="C",'Claim Details'!$I$28&gt;=Rates!$H$14,'Claim Details'!$I$28&lt;=Rates!$H$15,'Claim Details'!$I$19="No"),Rates!$H$24,IF(AND(C238="C",'Claim Details'!$I$28&gt;=Rates!$J$14,'Claim Details'!$I$28&lt;=Rates!$J$15,'Claim Details'!$I$19="Yes"),Rates!$K$24,IF(AND(C238="C",'Claim Details'!$I$28&gt;=Rates!$J$14,'Claim Details'!$I$28&lt;=Rates!$J$15,'Claim Details'!$I$19="No"),Rates!$J$24,"£0.00"))))))))))))))))))))))))</f>
        <v>£0.00</v>
      </c>
      <c r="BB238" s="189" t="str">
        <f t="shared" si="57"/>
        <v>£0.00</v>
      </c>
      <c r="BC238" s="1"/>
      <c r="BD238" s="189" t="str">
        <f>IF(AND(AE238="A",'Claim Details'!$I$28&gt;=Rates!$D$14,'Claim Details'!$I$28&lt;=Rates!$D$15,'Claim Details'!$I$19="Yes"),Rates!$J$17,IF(AND(AE238="A",'Claim Details'!$I$28&gt;=Rates!$D$14,'Claim Details'!$I$28&lt;=Rates!$D$15,'Claim Details'!$I$19="No"),Rates!$D$17,IF(AND(AE238="A",'Claim Details'!$I$28&gt;=Rates!$F$14,'Claim Details'!$I$28&lt;=Rates!$F$15,'Claim Details'!$I$19="Yes"),Rates!$G$17,IF(AND(AE238="A",'Claim Details'!$I$28&gt;=Rates!$F$14,'Claim Details'!$I$28&lt;=Rates!$F$15,'Claim Details'!$I$19="No"),Rates!$F$17,IF(AND(AE238="A",'Claim Details'!$I$28&gt;=Rates!$H$14,'Claim Details'!$I$28&lt;=Rates!$H$15,'Claim Details'!$I$19="Yes"),Rates!$I$17,IF(AND(AE238="A",'Claim Details'!$I$28&gt;=Rates!$H$14,'Claim Details'!$I$28&lt;=Rates!$H$15,'Claim Details'!$I$19="No"),Rates!$H$17,IF(AND(AE238="A",'Claim Details'!$I$28&gt;=Rates!$J$14,'Claim Details'!$I$28&lt;=Rates!$J$15,'Claim Details'!$I$19="Yes"),Rates!$K$17,IF(AND(AE238="A",'Claim Details'!$I$28&gt;=Rates!$J$14,'Claim Details'!$I$28&lt;=Rates!$J$15,'Claim Details'!$I$19="No"),Rates!$J$17,IF(AND(AE238="B",'Claim Details'!$I$28&gt;=Rates!$D$14,'Claim Details'!$I$28&lt;=Rates!$D$15,'Claim Details'!$I$19="Yes"),Rates!$E$18,IF(AND(AE238="B",'Claim Details'!$I$28&gt;=Rates!$D$14,'Claim Details'!$I$28&lt;=Rates!$D$15,'Claim Details'!$I$19="No"),Rates!$D$18,IF(AND(AE238="B",'Claim Details'!$I$28&gt;=Rates!$F$14,'Claim Details'!$I$28&lt;=Rates!$F$15,'Claim Details'!$I$19="Yes"),Rates!$G$18,IF(AND(AE238="B",'Claim Details'!$I$28&gt;=Rates!$F$14,'Claim Details'!$I$28&lt;=Rates!$F$15,'Claim Details'!$I$19="No"),Rates!$F$18,IF(AND(AE238="B",'Claim Details'!$I$28&gt;=Rates!$H$14,'Claim Details'!$I$28&lt;=Rates!$H$15,'Claim Details'!$I$19="Yes"),Rates!$I$18,IF(AND(AE238="B",'Claim Details'!$I$28&gt;=Rates!$H$14,'Claim Details'!$I$28&lt;=Rates!$H$15,'Claim Details'!$I$19="No"),Rates!$H$18,IF(AND(AE238="B",'Claim Details'!$I$28&gt;=Rates!$J$14,'Claim Details'!$I$28&lt;=Rates!$J$15,'Claim Details'!$I$19="Yes"),Rates!$K$18,IF(AND(AE238="B",'Claim Details'!$I$28&gt;=Rates!$J$14,'Claim Details'!$I$28&lt;=Rates!$J$15,'Claim Details'!$I$19="No"),Rates!$J$18,IF(AND(AE238="C",'Claim Details'!$I$28&gt;=Rates!$D$14,'Claim Details'!$I$28&lt;=Rates!$D$15,'Claim Details'!$I$19="Yes"),Rates!$E$19,IF(AND(AE238="C",'Claim Details'!$I$28&gt;=Rates!$D$14,'Claim Details'!$I$28&lt;=Rates!$D$15,'Claim Details'!$I$19="No"),Rates!$D$19,IF(AND(AE238="C",'Claim Details'!$I$28&gt;=Rates!$F$14,'Claim Details'!$I$28&lt;=Rates!$F$15,'Claim Details'!$I$19="Yes"),Rates!$G$19,IF(AND(AE238="C",'Claim Details'!$I$28&gt;=Rates!$F$14,'Claim Details'!$I$28&lt;=Rates!$F$15,'Claim Details'!$I$19="No"),Rates!$F$19,IF(AND(AE238="C",'Claim Details'!$I$28&gt;=Rates!$H$14,'Claim Details'!$I$28&lt;=Rates!$H$15,'Claim Details'!$I$19="Yes"),Rates!$I$19,IF(AND(AE238="C",'Claim Details'!$I$28&gt;=Rates!$H$14,'Claim Details'!$I$28&lt;=Rates!$H$15,'Claim Details'!$I$19="No"),Rates!$H$19,IF(AND(AE238="C",'Claim Details'!$I$28&gt;=Rates!$J$14,'Claim Details'!$I$28&lt;=Rates!$J$15,'Claim Details'!$I$19="Yes"),Rates!$K$19,IF(AND(AE238="C",'Claim Details'!$I$28&gt;=Rates!$J$14,'Claim Details'!$I$28&lt;=Rates!$J$15,'Claim Details'!$I$19="No"),Rates!$J$19,"£0.00"))))))))))))))))))))))))</f>
        <v>£0.00</v>
      </c>
      <c r="BE238" s="189" t="str">
        <f>IF(AND(AE238="A",'Claim Details'!$I$28&gt;=Rates!$D$14,'Claim Details'!$I$28&lt;=Rates!$D$15,'Claim Details'!$I$19="Yes"),Rates!$J$25,IF(AND(AE238="A",'Claim Details'!$I$28&gt;=Rates!$D$14,'Claim Details'!$I$28&lt;=Rates!$D$15,'Claim Details'!$I$19="No"),Rates!$D$25,IF(AND(AE238="A",'Claim Details'!$I$28&gt;=Rates!$F$14,'Claim Details'!$I$28&lt;=Rates!$F$15,'Claim Details'!$I$19="Yes"),Rates!$G$25,IF(AND(AE238="A",'Claim Details'!$I$28&gt;=Rates!$F$14,'Claim Details'!$I$28&lt;=Rates!$F$15,'Claim Details'!$I$19="No"),Rates!$F$25,IF(AND(AE238="A",'Claim Details'!$I$28&gt;=Rates!$H$14,'Claim Details'!$I$28&lt;=Rates!$H$15,'Claim Details'!$I$19="Yes"),Rates!$I$25,IF(AND(AE238="A",'Claim Details'!$I$28&gt;=Rates!$H$14,'Claim Details'!$I$28&lt;=Rates!$H$15,'Claim Details'!$I$19="No"),Rates!$H$25,IF(AND(AE238="A",'Claim Details'!$I$28&gt;=Rates!$J$14,'Claim Details'!$I$28&lt;=Rates!$J$15,'Claim Details'!$I$19="Yes"),Rates!$K$25,IF(AND(AE238="A",'Claim Details'!$I$28&gt;=Rates!$J$14,'Claim Details'!$I$28&lt;=Rates!$J$15,'Claim Details'!$I$19="No"),Rates!$J$25,IF(AND(AE238="B",'Claim Details'!$I$28&gt;=Rates!$D$14,'Claim Details'!$I$28&lt;=Rates!$D$15,'Claim Details'!$I$19="Yes"),Rates!$E$26,IF(AND(AE238="B",'Claim Details'!$I$28&gt;=Rates!$D$14,'Claim Details'!$I$28&lt;=Rates!$D$15,'Claim Details'!$I$19="No"),Rates!$D$26,IF(AND(AE238="B",'Claim Details'!$I$28&gt;=Rates!$F$14,'Claim Details'!$I$28&lt;=Rates!$F$15,'Claim Details'!$I$19="Yes"),Rates!$G$26,IF(AND(AE238="B",'Claim Details'!$I$28&gt;=Rates!$F$14,'Claim Details'!$I$28&lt;=Rates!$F$15,'Claim Details'!$I$19="No"),Rates!$F$26,IF(AND(AE238="B",'Claim Details'!$I$28&gt;=Rates!$H$14,'Claim Details'!$I$28&lt;=Rates!$H$15,'Claim Details'!$I$19="Yes"),Rates!$I$26,IF(AND(AE238="B",'Claim Details'!$I$28&gt;=Rates!$H$14,'Claim Details'!$I$28&lt;=Rates!$H$15,'Claim Details'!$I$19="No"),Rates!$H$26,IF(AND(AE238="B",'Claim Details'!$I$28&gt;=Rates!$J$14,'Claim Details'!$I$28&lt;=Rates!$J$15,'Claim Details'!$I$19="Yes"),Rates!$K$26,IF(AND(AE238="B",'Claim Details'!$I$28&gt;=Rates!$J$14,'Claim Details'!$I$28&lt;=Rates!$J$15,'Claim Details'!$I$19="No"),Rates!$J$26,IF(AND(AE238="C",'Claim Details'!$I$28&gt;=Rates!$D$14,'Claim Details'!$I$28&lt;=Rates!$D$15,'Claim Details'!$I$19="Yes"),Rates!$E$27,IF(AND(AE238="C",'Claim Details'!$I$28&gt;=Rates!$D$14,'Claim Details'!$I$28&lt;=Rates!$D$15,'Claim Details'!$I$19="No"),Rates!$D$27,IF(AND(AE238="C",'Claim Details'!$I$28&gt;=Rates!$F$14,'Claim Details'!$I$28&lt;=Rates!$F$15,'Claim Details'!$I$19="Yes"),Rates!$G$27,IF(AND(AE238="C",'Claim Details'!$I$28&gt;=Rates!$F$14,'Claim Details'!$I$28&lt;=Rates!$F$15,'Claim Details'!$I$19="No"),Rates!$F$27,IF(AND(AE238="C",'Claim Details'!$I$28&gt;=Rates!$H$14,'Claim Details'!$I$28&lt;=Rates!$H$15,'Claim Details'!$I$19="Yes"),Rates!$I$27,IF(AND(AE238="C",'Claim Details'!$I$28&gt;=Rates!$H$14,'Claim Details'!$I$28&lt;=Rates!$H$15,'Claim Details'!$I$19="No"),Rates!$H$27,IF(AND(AE238="C",'Claim Details'!$I$28&gt;=Rates!$J$14,'Claim Details'!$I$28&lt;=Rates!$J$15,'Claim Details'!$I$19="Yes"),Rates!$K$27,IF(AND(AE238="C",'Claim Details'!$I$28&gt;=Rates!$J$14,'Claim Details'!$I$28&lt;=Rates!$J$15,'Claim Details'!$I$19="No"),Rates!$J$27,"£0.00"))))))))))))))))))))))))</f>
        <v>£0.00</v>
      </c>
      <c r="BF238" s="189" t="str">
        <f>IF(AND(AE238="A",'Claim Details'!$I$28&gt;=Rates!$D$14,'Claim Details'!$I$28&lt;=Rates!$D$15,'Claim Details'!$I$19="Yes"),Rates!$E$20,IF(AND(AE238="A",'Claim Details'!$I$28&gt;=Rates!$D$14,'Claim Details'!$I$28&lt;=Rates!$D$15,'Claim Details'!$I$19="No"),Rates!$D$20,IF(AND(AE238="A",'Claim Details'!$I$28&gt;=Rates!$F$14,'Claim Details'!$I$28&lt;=Rates!$F$15,'Claim Details'!$I$19="Yes"),Rates!$G$20,IF(AND(AE238="A",'Claim Details'!$I$28&gt;=Rates!$F$14,'Claim Details'!$I$28&lt;=Rates!$F$15,'Claim Details'!$I$19="No"),Rates!$F$20,IF(AND(AE238="A",'Claim Details'!$I$28&gt;=Rates!$H$14,'Claim Details'!$I$28&lt;=Rates!$H$15,'Claim Details'!$I$19="Yes"),Rates!$I$20,IF(AND(AE238="A",'Claim Details'!$I$28&gt;=Rates!$H$14,'Claim Details'!$I$28&lt;=Rates!$H$15,'Claim Details'!$I$19="No"),Rates!$H$20,IF(AND(AE238="A",'Claim Details'!$I$28&gt;=Rates!$J$14,'Claim Details'!$I$28&lt;=Rates!$J$15,'Claim Details'!$I$19="Yes"),Rates!$K$20,IF(AND(AE238="A",'Claim Details'!$I$28&gt;=Rates!$J$14,'Claim Details'!$I$28&lt;=Rates!$J$15,'Claim Details'!$I$19="No"),Rates!$J$20,IF(AND(AE238="B",'Claim Details'!$I$28&gt;=Rates!$D$14,'Claim Details'!$I$28&lt;=Rates!$D$15,'Claim Details'!$I$19="Yes"),Rates!$E$21,IF(AND(AE238="B",'Claim Details'!$I$28&gt;=Rates!$D$14,'Claim Details'!$I$28&lt;=Rates!$D$15,'Claim Details'!$I$19="No"),Rates!$D$21,IF(AND(AE238="B",'Claim Details'!$I$28&gt;=Rates!$F$14,'Claim Details'!$I$28&lt;=Rates!$F$15,'Claim Details'!$I$19="Yes"),Rates!$G$21,IF(AND(AE238="B",'Claim Details'!$I$28&gt;=Rates!$F$14,'Claim Details'!$I$28&lt;=Rates!$F$15,'Claim Details'!$I$19="No"),Rates!$F$21,IF(AND(AE238="B",'Claim Details'!$I$28&gt;=Rates!$H$14,'Claim Details'!$I$28&lt;=Rates!$H$15,'Claim Details'!$I$19="Yes"),Rates!$I$21,IF(AND(AE238="B",'Claim Details'!$I$28&gt;=Rates!$H$14,'Claim Details'!$I$28&lt;=Rates!$H$15,'Claim Details'!$I$19="No"),Rates!$H$21,IF(AND(AE238="B",'Claim Details'!$I$28&gt;=Rates!$J$14,'Claim Details'!$I$28&lt;=Rates!$J$15,'Claim Details'!$I$19="Yes"),Rates!$K$21,IF(AND(AE238="B",'Claim Details'!$I$28&gt;=Rates!$J$14,'Claim Details'!$I$28&lt;=Rates!$J$15,'Claim Details'!$I$19="No"),Rates!$J$21,"£0.00"))))))))))))))))</f>
        <v>£0.00</v>
      </c>
      <c r="BG238" s="189" t="str">
        <f>IF(AND(AE238="A",'Claim Details'!$I$28&gt;=Rates!$D$14,'Claim Details'!$I$28&lt;=Rates!$D$15,'Claim Details'!$I$19="Yes"),Rates!$E$22,IF(AND(AE238="A",'Claim Details'!$I$28&gt;=Rates!$D$14,'Claim Details'!$I$28&lt;=Rates!$D$15,'Claim Details'!$I$19="No"),Rates!$D$22,IF(AND(AE238="A",'Claim Details'!$I$28&gt;=Rates!$F$14,'Claim Details'!$I$28&lt;=Rates!$F$15,'Claim Details'!$I$19="Yes"),Rates!$G$22,IF(AND(AE238="A",'Claim Details'!$I$28&gt;=Rates!$F$14,'Claim Details'!$I$28&lt;=Rates!$F$15,'Claim Details'!$I$19="No"),Rates!$F$22,IF(AND(AE238="A",'Claim Details'!$I$28&gt;=Rates!$H$14,'Claim Details'!$I$28&lt;=Rates!$H$15,'Claim Details'!$I$19="Yes"),Rates!$I$22,IF(AND(AE238="A",'Claim Details'!$I$28&gt;=Rates!$H$14,'Claim Details'!$I$28&lt;=Rates!$H$15,'Claim Details'!$I$19="No"),Rates!$H$22,IF(AND(AE238="A",'Claim Details'!$I$28&gt;=Rates!$J$14,'Claim Details'!$I$28&lt;=Rates!$J$15,'Claim Details'!$I$19="Yes"),Rates!$K$22,IF(AND(AE238="A",'Claim Details'!$I$28&gt;=Rates!$J$14,'Claim Details'!$I$28&lt;=Rates!$J$15,'Claim Details'!$I$19="No"),Rates!$J$22,IF(AND(AE238="B",'Claim Details'!$I$28&gt;=Rates!$D$14,'Claim Details'!$I$28&lt;=Rates!$D$15,'Claim Details'!$I$19="Yes"),Rates!$E$23,IF(AND(AE238="B",'Claim Details'!$I$28&gt;=Rates!$D$14,'Claim Details'!$I$28&lt;=Rates!$D$15,'Claim Details'!$I$19="No"),Rates!$D$23,IF(AND(AE238="B",'Claim Details'!$I$28&gt;=Rates!$F$14,'Claim Details'!$I$28&lt;=Rates!$F$15,'Claim Details'!$I$19="Yes"),Rates!$G$23,IF(AND(AE238="B",'Claim Details'!$I$28&gt;=Rates!$F$14,'Claim Details'!$I$28&lt;=Rates!$F$15,'Claim Details'!$I$19="No"),Rates!$F$23,IF(AND(AE238="B",'Claim Details'!$I$28&gt;=Rates!$H$14,'Claim Details'!$I$28&lt;=Rates!$H$15,'Claim Details'!$I$19="Yes"),Rates!$I$23,IF(AND(AE238="B",'Claim Details'!$I$28&gt;=Rates!$H$14,'Claim Details'!$I$28&lt;=Rates!$H$15,'Claim Details'!$I$19="No"),Rates!$H$23,IF(AND(AE238="B",'Claim Details'!$I$28&gt;=Rates!$J$14,'Claim Details'!$I$28&lt;=Rates!$J$15,'Claim Details'!$I$19="Yes"),Rates!$K$23,IF(AND(AE238="B",'Claim Details'!$I$28&gt;=Rates!$J$14,'Claim Details'!$I$28&lt;=Rates!$J$15,'Claim Details'!$I$19="No"),Rates!$J$23,IF(AND(AE238="C",'Claim Details'!$I$28&gt;=Rates!$D$14,'Claim Details'!$I$28&lt;=Rates!$D$15,'Claim Details'!$I$19="Yes"),Rates!$E$24,IF(AND(AE238="C",'Claim Details'!$I$28&gt;=Rates!$D$14,'Claim Details'!$I$28&lt;=Rates!$D$15,'Claim Details'!$I$19="No"),Rates!$D$24,IF(AND(AE238="C",'Claim Details'!$I$28&gt;=Rates!$F$14,'Claim Details'!$I$28&lt;=Rates!$F$15,'Claim Details'!$I$19="Yes"),Rates!$G$24,IF(AND(AE238="C",'Claim Details'!$I$28&gt;=Rates!$F$14,'Claim Details'!$I$28&lt;=Rates!$F$15,'Claim Details'!$I$19="No"),Rates!$F$24,IF(AND(AE238="C",'Claim Details'!$I$28&gt;=Rates!$H$14,'Claim Details'!$I$28&lt;=Rates!$H$15,'Claim Details'!$I$19="Yes"),Rates!$I$24,IF(AND(AE238="C",'Claim Details'!$I$28&gt;=Rates!$H$14,'Claim Details'!$I$28&lt;=Rates!$H$15,'Claim Details'!$I$19="No"),Rates!$H$24,IF(AND(AE238="C",'Claim Details'!$I$28&gt;=Rates!$J$14,'Claim Details'!$I$28&lt;=Rates!$J$15,'Claim Details'!$I$19="Yes"),Rates!$K$24,IF(AND(AE238="C",'Claim Details'!$I$28&gt;=Rates!$J$14,'Claim Details'!$I$28&lt;=Rates!$J$15,'Claim Details'!$I$19="No"),Rates!$J$24,"£0.00"))))))))))))))))))))))))</f>
        <v>£0.00</v>
      </c>
      <c r="BH238" s="189" t="str">
        <f t="shared" si="58"/>
        <v>£0.00</v>
      </c>
      <c r="BI238" s="189">
        <f t="shared" si="59"/>
        <v>0</v>
      </c>
      <c r="BO238" s="202" t="str">
        <f>IF(H238="","£0.00",IF(AP238="4","£0.00",IF(AP238="5","£0.00",IF(AP238="1","£0.00",((AQ238*H238)*'Claim Details'!$F$111)/100))))</f>
        <v>£0.00</v>
      </c>
      <c r="BP238" s="202" t="str">
        <f>IF(T238="","£0.00",IF(AP238="4","£0.00",IF(AP238="5","£0.00",IF(AP238="1","£0.00",((AR238*T238)*'Claim Details'!$N$111)/100))))</f>
        <v>£0.00</v>
      </c>
      <c r="BQ238" s="202" t="str">
        <f>IF(AI238="","£0.00",IF(AP238="4","£0.00",IF(AP238="5","£0.00",IF(AP238="1","£0.00",((BI238*AI238)*'Claim Details'!$W$111)/100))))</f>
        <v>£0.00</v>
      </c>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row>
    <row r="239" spans="1:97" ht="15">
      <c r="A239" s="145"/>
      <c r="B239" s="91"/>
      <c r="C239" s="96"/>
      <c r="D239" s="97"/>
      <c r="E239" s="98"/>
      <c r="F239" s="89"/>
      <c r="G239" s="99"/>
      <c r="H239" s="100"/>
      <c r="I239" s="221" t="str">
        <f t="shared" si="49"/>
        <v>£0.00</v>
      </c>
      <c r="J239" s="101"/>
      <c r="K239" s="100"/>
      <c r="L239" s="221" t="str">
        <f t="shared" si="50"/>
        <v>£0.00</v>
      </c>
      <c r="M239" s="101"/>
      <c r="N239" s="102"/>
      <c r="O239" s="145"/>
      <c r="P239" s="77"/>
      <c r="Q239" s="87"/>
      <c r="R239" s="87"/>
      <c r="S239" s="87"/>
      <c r="T239" s="149" t="str">
        <f t="shared" si="51"/>
        <v/>
      </c>
      <c r="U239" s="87" t="str">
        <f t="shared" si="60"/>
        <v/>
      </c>
      <c r="V239" s="87"/>
      <c r="W239" s="53" t="str">
        <f t="shared" si="52"/>
        <v>£0.00</v>
      </c>
      <c r="X239" s="53"/>
      <c r="Y239" s="87"/>
      <c r="Z239" s="78"/>
      <c r="AA239" s="79"/>
      <c r="AB239" s="160"/>
      <c r="AC239" s="98"/>
      <c r="AD239" s="225"/>
      <c r="AE239" s="235" t="str">
        <f t="shared" si="53"/>
        <v/>
      </c>
      <c r="AF239" s="87" t="str">
        <f t="shared" si="54"/>
        <v/>
      </c>
      <c r="AG239" s="53"/>
      <c r="AH239" s="224"/>
      <c r="AI239" s="226" t="str">
        <f t="shared" si="46"/>
        <v/>
      </c>
      <c r="AJ239" s="236" t="str">
        <f t="shared" si="55"/>
        <v>£0.00</v>
      </c>
      <c r="AK239" s="31"/>
      <c r="AL239" s="1"/>
      <c r="AM239" s="1"/>
      <c r="AN239" s="1"/>
      <c r="AO239" s="1"/>
      <c r="AP239" s="1" t="str">
        <f t="shared" si="47"/>
        <v/>
      </c>
      <c r="AQ239" s="27">
        <f t="shared" si="48"/>
        <v>0</v>
      </c>
      <c r="AR239" s="189">
        <f t="shared" si="56"/>
        <v>0</v>
      </c>
      <c r="AS239" s="190" t="str">
        <f>IF(AND(C239="A",'Claim Details'!$E$28&gt;=Rates!$D$14,'Claim Details'!$E$28&lt;=Rates!$D$15,'Claim Details'!$E$19="Yes"),Rates!$E$17,IF(AND(C239="A",'Claim Details'!$E$28&gt;=Rates!$D$14,'Claim Details'!$E$28&lt;=Rates!$D$15,'Claim Details'!$E$19="No"),Rates!$D$17,IF(AND(C239="A",'Claim Details'!$E$28&gt;=Rates!$F$14,'Claim Details'!$E$28&lt;=Rates!$F$15,'Claim Details'!$E$19="Yes"),Rates!$G$17,IF(AND(C239="A",'Claim Details'!$E$28&gt;=Rates!$F$14,'Claim Details'!$E$28&lt;=Rates!$F$15,'Claim Details'!$E$19="No"),Rates!$F$17,IF(AND(C239="A",'Claim Details'!$E$28&gt;=Rates!$H$14,'Claim Details'!$E$28&lt;=Rates!$H$15,'Claim Details'!$E$19="Yes"),Rates!$I$17,IF(AND(C239="A",'Claim Details'!$E$28&gt;=Rates!$H$14,'Claim Details'!$E$28&lt;=Rates!$H$15,'Claim Details'!$E$19="No"),Rates!$H$17,IF(AND(C239="A",'Claim Details'!$E$28&gt;=Rates!$J$14,'Claim Details'!$E$28&lt;=Rates!$J$15,'Claim Details'!$E$19="Yes"),Rates!$K$17,IF(AND(C239="A",'Claim Details'!$E$28&gt;=Rates!$J$14,'Claim Details'!$E$28&lt;=Rates!$J$15,'Claim Details'!$E$19="No"),Rates!$J$17,IF(AND(C239="B",'Claim Details'!$E$28&gt;=Rates!$D$14,'Claim Details'!$E$28&lt;=Rates!$D$15,'Claim Details'!$E$19="Yes"),Rates!$E$18,IF(AND(C239="B",'Claim Details'!$E$28&gt;=Rates!$D$14,'Claim Details'!$E$28&lt;=Rates!$D$15,'Claim Details'!$E$19="No"),Rates!$D$18,IF(AND(C239="B",'Claim Details'!$E$28&gt;=Rates!$F$14,'Claim Details'!$E$28&lt;=Rates!$F$15,'Claim Details'!$E$19="Yes"),Rates!$G$18,IF(AND(C239="B",'Claim Details'!$E$28&gt;=Rates!$F$14,'Claim Details'!$E$28&lt;=Rates!$F$15,'Claim Details'!$E$19="No"),Rates!$F$18,IF(AND(C239="B",'Claim Details'!$E$28&gt;=Rates!$H$14,'Claim Details'!$E$28&lt;=Rates!$H$15,'Claim Details'!$E$19="Yes"),Rates!$I$18,IF(AND(C239="B",'Claim Details'!$E$28&gt;=Rates!$H$14,'Claim Details'!$E$28&lt;=Rates!$H$15,'Claim Details'!$E$19="No"),Rates!$H$18,IF(AND(C239="B",'Claim Details'!$E$28&gt;=Rates!$J$14,'Claim Details'!$E$28&lt;=Rates!$J$15,'Claim Details'!$E$19="Yes"),Rates!$K$18,IF(AND(C239="B",'Claim Details'!$E$28&gt;=Rates!$J$14,'Claim Details'!$E$28&lt;=Rates!$J$15,'Claim Details'!$E$19="No"),Rates!$J$18,IF(AND(C239="C",'Claim Details'!$E$28&gt;=Rates!$D$14,'Claim Details'!$E$28&lt;=Rates!$D$15,'Claim Details'!$E$19="Yes"),Rates!$E$19,IF(AND(C239="C",'Claim Details'!$E$28&gt;=Rates!$D$14,'Claim Details'!$E$28&lt;=Rates!$D$15,'Claim Details'!$E$19="No"),Rates!$D$19,IF(AND(C239="C",'Claim Details'!$E$28&gt;=Rates!$F$14,'Claim Details'!$E$28&lt;=Rates!$F$15,'Claim Details'!$E$19="Yes"),Rates!$G$19,IF(AND(C239="C",'Claim Details'!$E$28&gt;=Rates!$F$14,'Claim Details'!$E$28&lt;=Rates!$F$15,'Claim Details'!$E$19="No"),Rates!$F$19,IF(AND(C239="C",'Claim Details'!$E$28&gt;=Rates!$H$14,'Claim Details'!$E$28&lt;=Rates!$H$15,'Claim Details'!$E$19="Yes"),Rates!$I$19,IF(AND(C239="C",'Claim Details'!$E$28&gt;=Rates!$H$14,'Claim Details'!$E$28&lt;=Rates!$H$15,'Claim Details'!$E$19="No"),Rates!$H$19,IF(AND(C239="C",'Claim Details'!$E$28&gt;=Rates!$J$14,'Claim Details'!$E$28&lt;=Rates!$J$15,'Claim Details'!$E$19="Yes"),Rates!$K$19,IF(AND(C239="C",'Claim Details'!$E$28&gt;=Rates!$J$14,'Claim Details'!$E$28&lt;=Rates!$J$15,'Claim Details'!$E$19="No"),Rates!$J$19,"£0.00"))))))))))))))))))))))))</f>
        <v>£0.00</v>
      </c>
      <c r="AT239" s="189" t="str">
        <f>IF(AND(C239="A",'Claim Details'!$E$28&gt;=Rates!$D$14,'Claim Details'!$E$28&lt;=Rates!$D$15,'Claim Details'!$E$19="Yes"),Rates!$E$25,IF(AND(C239="A",'Claim Details'!$E$28&gt;=Rates!$D$14,'Claim Details'!$E$28&lt;=Rates!$D$15,'Claim Details'!$E$19="No"),Rates!$D$25,IF(AND(C239="A",'Claim Details'!$E$28&gt;=Rates!$F$14,'Claim Details'!$E$28&lt;=Rates!$F$15,'Claim Details'!$E$19="Yes"),Rates!$G$25,IF(AND(C239="A",'Claim Details'!$E$28&gt;=Rates!$F$14,'Claim Details'!$E$28&lt;=Rates!$F$15,'Claim Details'!$E$19="No"),Rates!$F$25,IF(AND(C239="A",'Claim Details'!$E$28&gt;=Rates!$H$14,'Claim Details'!$E$28&lt;=Rates!$H$15,'Claim Details'!$E$19="Yes"),Rates!$I$25,IF(AND(C239="A",'Claim Details'!$E$28&gt;=Rates!$H$14,'Claim Details'!$E$28&lt;=Rates!$H$15,'Claim Details'!$E$19="No"),Rates!$H$25,IF(AND(C239="A",'Claim Details'!$E$28&gt;=Rates!$J$14,'Claim Details'!$E$28&lt;=Rates!$J$15,'Claim Details'!$E$19="Yes"),Rates!$K$25,IF(AND(C239="A",'Claim Details'!$E$28&gt;=Rates!$J$14,'Claim Details'!$E$28&lt;=Rates!$J$15,'Claim Details'!$E$19="No"),Rates!$J$25,IF(AND(C239="B",'Claim Details'!$E$28&gt;=Rates!$D$14,'Claim Details'!$E$28&lt;=Rates!$D$15,'Claim Details'!$E$19="Yes"),Rates!$E$26,IF(AND(C239="B",'Claim Details'!$E$28&gt;=Rates!$D$14,'Claim Details'!$E$28&lt;=Rates!$D$15,'Claim Details'!$E$19="No"),Rates!$D$26,IF(AND(C239="B",'Claim Details'!$E$28&gt;=Rates!$F$14,'Claim Details'!$E$28&lt;=Rates!$F$15,'Claim Details'!$E$19="Yes"),Rates!$G$26,IF(AND(C239="B",'Claim Details'!$E$28&gt;=Rates!$F$14,'Claim Details'!$E$28&lt;=Rates!$F$15,'Claim Details'!$E$19="No"),Rates!$F$26,IF(AND(C239="B",'Claim Details'!$E$28&gt;=Rates!$H$14,'Claim Details'!$E$28&lt;=Rates!$H$15,'Claim Details'!$E$19="Yes"),Rates!$I$26,IF(AND(C239="B",'Claim Details'!$E$28&gt;=Rates!$H$14,'Claim Details'!$E$28&lt;=Rates!$H$15,'Claim Details'!$E$19="No"),Rates!$H$26,IF(AND(C239="B",'Claim Details'!$E$28&gt;=Rates!$J$14,'Claim Details'!$E$28&lt;=Rates!$J$15,'Claim Details'!$E$19="Yes"),Rates!$K$26,IF(AND(C239="B",'Claim Details'!$E$28&gt;=Rates!$J$14,'Claim Details'!$E$28&lt;=Rates!$J$15,'Claim Details'!$E$19="No"),Rates!$J$26,IF(AND(C239="C",'Claim Details'!$E$28&gt;=Rates!$D$14,'Claim Details'!$E$28&lt;=Rates!$D$15,'Claim Details'!$E$19="Yes"),Rates!$E$27,IF(AND(C239="C",'Claim Details'!$E$28&gt;=Rates!$D$14,'Claim Details'!$E$28&lt;=Rates!$D$15,'Claim Details'!$E$19="No"),Rates!$D$27,IF(AND(C239="C",'Claim Details'!$E$28&gt;=Rates!$F$14,'Claim Details'!$E$28&lt;=Rates!$F$15,'Claim Details'!$E$19="Yes"),Rates!$G$27,IF(AND(C239="C",'Claim Details'!$E$28&gt;=Rates!$F$14,'Claim Details'!$E$28&lt;=Rates!$F$15,'Claim Details'!$E$19="No"),Rates!$F$27,IF(AND(C239="C",'Claim Details'!$E$28&gt;=Rates!$H$14,'Claim Details'!$E$28&lt;=Rates!$H$15,'Claim Details'!$E$19="Yes"),Rates!$I$27,IF(AND(C239="C",'Claim Details'!$E$28&gt;=Rates!$H$14,'Claim Details'!$E$28&lt;=Rates!$H$15,'Claim Details'!$E$19="No"),Rates!$H$27,IF(AND(C239="C",'Claim Details'!$E$28&gt;=Rates!$J$14,'Claim Details'!$E$28&lt;=Rates!$J$15,'Claim Details'!$E$19="Yes"),Rates!$K$27,IF(AND(C239="C",'Claim Details'!$E$28&gt;=Rates!$J$14,'Claim Details'!$E$28&lt;=Rates!$J$15,'Claim Details'!$E$19="No"),Rates!$J$27,"£0.00"))))))))))))))))))))))))</f>
        <v>£0.00</v>
      </c>
      <c r="AU239" s="191" t="str">
        <f>IF(AND(C239="A",'Claim Details'!$E$28&gt;=Rates!$D$14,'Claim Details'!$E$28&lt;=Rates!$D$15,'Claim Details'!$E$19="Yes"),Rates!$E$20,IF(AND(C239="A",'Claim Details'!$E$28&gt;=Rates!$D$14,'Claim Details'!$E$28&lt;=Rates!$D$15,'Claim Details'!$E$19="No"),Rates!$D$20,IF(AND(C239="A",'Claim Details'!$E$28&gt;=Rates!$F$14,'Claim Details'!$E$28&lt;=Rates!$F$15,'Claim Details'!$E$19="Yes"),Rates!$G$20,IF(AND(C239="A",'Claim Details'!$E$28&gt;=Rates!$F$14,'Claim Details'!$E$28&lt;=Rates!$F$15,'Claim Details'!$E$19="No"),Rates!$F$20,IF(AND(C239="A",'Claim Details'!$E$28&gt;=Rates!$H$14,'Claim Details'!$E$28&lt;=Rates!$H$15,'Claim Details'!$E$19="Yes"),Rates!$I$20,IF(AND(C239="A",'Claim Details'!$E$28&gt;=Rates!$H$14,'Claim Details'!$E$28&lt;=Rates!$H$15,'Claim Details'!$E$19="No"),Rates!$H$20,IF(AND(C239="A",'Claim Details'!$E$28&gt;=Rates!$J$14,'Claim Details'!$E$28&lt;=Rates!$J$15,'Claim Details'!$E$19="Yes"),Rates!$K$20,IF(AND(C239="A",'Claim Details'!$E$28&gt;=Rates!$J$14,'Claim Details'!$E$28&lt;=Rates!$J$15,'Claim Details'!$E$19="No"),Rates!$J$20,IF(AND(C239="B",'Claim Details'!$E$28&gt;=Rates!$D$14,'Claim Details'!$E$28&lt;=Rates!$D$15,'Claim Details'!$E$19="Yes"),Rates!$E$21,IF(AND(C239="B",'Claim Details'!$E$28&gt;=Rates!$D$14,'Claim Details'!$E$28&lt;=Rates!$D$15,'Claim Details'!$E$19="No"),Rates!$D$21,IF(AND(C239="B",'Claim Details'!$E$28&gt;=Rates!$F$14,'Claim Details'!$E$28&lt;=Rates!$F$15,'Claim Details'!$E$19="Yes"),Rates!$G$21,IF(AND(C239="B",'Claim Details'!$E$28&gt;=Rates!$F$14,'Claim Details'!$E$28&lt;=Rates!$F$15,'Claim Details'!$E$19="No"),Rates!$F$21,IF(AND(C239="B",'Claim Details'!$E$28&gt;=Rates!$H$14,'Claim Details'!$E$28&lt;=Rates!$H$15,'Claim Details'!$E$19="Yes"),Rates!$I$21,IF(AND(C239="B",'Claim Details'!$E$28&gt;=Rates!$H$14,'Claim Details'!$E$28&lt;=Rates!$H$15,'Claim Details'!$E$19="No"),Rates!$H$21,IF(AND(C239="B",'Claim Details'!$E$28&gt;=Rates!$J$14,'Claim Details'!$E$28&lt;=Rates!$J$15,'Claim Details'!$E$19="Yes"),Rates!$K$21,IF(AND(C239="B",'Claim Details'!$E$28&gt;=Rates!$J$14,'Claim Details'!$E$28&lt;=Rates!$J$15,'Claim Details'!$E$19="No"),Rates!$J$21,"£0.00"))))))))))))))))</f>
        <v>£0.00</v>
      </c>
      <c r="AV239" s="191" t="str">
        <f>IF(AND(C239="A",'Claim Details'!$E$28&gt;=Rates!$D$14,'Claim Details'!$E$28&lt;=Rates!$D$15,'Claim Details'!$E$19="Yes"),Rates!$E$22,IF(AND(C239="A",'Claim Details'!$E$28&gt;=Rates!$D$14,'Claim Details'!$E$28&lt;=Rates!$D$15,'Claim Details'!$E$19="No"),Rates!$D$22,IF(AND(C239="A",'Claim Details'!$E$28&gt;=Rates!$F$14,'Claim Details'!$E$28&lt;=Rates!$F$15,'Claim Details'!$E$19="Yes"),Rates!$G$22,IF(AND(C239="A",'Claim Details'!$E$28&gt;=Rates!$F$14,'Claim Details'!$E$28&lt;=Rates!$F$15,'Claim Details'!$E$19="No"),Rates!$F$22,IF(AND(C239="A",'Claim Details'!$E$28&gt;=Rates!$H$14,'Claim Details'!$E$28&lt;=Rates!$H$15,'Claim Details'!$E$19="Yes"),Rates!$I$22,IF(AND(C239="A",'Claim Details'!$E$28&gt;=Rates!$H$14,'Claim Details'!$E$28&lt;=Rates!$H$15,'Claim Details'!$E$19="No"),Rates!$H$22,IF(AND(C239="A",'Claim Details'!$E$28&gt;=Rates!$J$14,'Claim Details'!$E$28&lt;=Rates!$J$15,'Claim Details'!$E$19="Yes"),Rates!$K$22,IF(AND(C239="A",'Claim Details'!$E$28&gt;=Rates!$J$14,'Claim Details'!$E$28&lt;=Rates!$J$15,'Claim Details'!$E$19="No"),Rates!$J$22,IF(AND(C239="B",'Claim Details'!$E$28&gt;=Rates!$D$14,'Claim Details'!$E$28&lt;=Rates!$D$15,'Claim Details'!$E$19="Yes"),Rates!$E$23,IF(AND(C239="B",'Claim Details'!$E$28&gt;=Rates!$D$14,'Claim Details'!$E$28&lt;=Rates!$D$15,'Claim Details'!$E$19="No"),Rates!$D$23,IF(AND(C239="B",'Claim Details'!$E$28&gt;=Rates!$F$14,'Claim Details'!$E$28&lt;=Rates!$F$15,'Claim Details'!$E$19="Yes"),Rates!$G$23,IF(AND(C239="B",'Claim Details'!$E$28&gt;=Rates!$F$14,'Claim Details'!$E$28&lt;=Rates!$F$15,'Claim Details'!$E$19="No"),Rates!$F$23,IF(AND(C239="B",'Claim Details'!$E$28&gt;=Rates!$H$14,'Claim Details'!$E$28&lt;=Rates!$H$15,'Claim Details'!$E$19="Yes"),Rates!$I$23,IF(AND(C239="B",'Claim Details'!$E$28&gt;=Rates!$H$14,'Claim Details'!$E$28&lt;=Rates!$H$15,'Claim Details'!$E$19="No"),Rates!$H$23,IF(AND(C239="B",'Claim Details'!$E$28&gt;=Rates!$J$14,'Claim Details'!$E$28&lt;=Rates!$J$15,'Claim Details'!$E$19="Yes"),Rates!$K$23,IF(AND(C239="B",'Claim Details'!$E$28&gt;=Rates!$J$14,'Claim Details'!$E$28&lt;=Rates!$J$15,'Claim Details'!$E$19="No"),Rates!$J$23,IF(AND(C239="C",'Claim Details'!$E$28&gt;=Rates!$D$14,'Claim Details'!$E$28&lt;=Rates!$D$15,'Claim Details'!$E$19="Yes"),Rates!$E$24,IF(AND(C239="C",'Claim Details'!$E$28&gt;=Rates!$D$14,'Claim Details'!$E$28&lt;=Rates!$D$15,'Claim Details'!$E$19="No"),Rates!$D$24,IF(AND(C239="C",'Claim Details'!$E$28&gt;=Rates!$F$14,'Claim Details'!$E$28&lt;=Rates!$F$15,'Claim Details'!$E$19="Yes"),Rates!$G$24,IF(AND(C239="C",'Claim Details'!$E$28&gt;=Rates!$F$14,'Claim Details'!$E$28&lt;=Rates!$F$15,'Claim Details'!$E$19="No"),Rates!$F$24,IF(AND(C239="C",'Claim Details'!$E$28&gt;=Rates!$H$14,'Claim Details'!$E$28&lt;=Rates!$H$15,'Claim Details'!$E$19="Yes"),Rates!$I$24,IF(AND(C239="C",'Claim Details'!$E$28&gt;=Rates!$H$14,'Claim Details'!$E$28&lt;=Rates!$H$15,'Claim Details'!$E$19="No"),Rates!$H$24,IF(AND(C239="C",'Claim Details'!$E$28&gt;=Rates!$J$14,'Claim Details'!$E$28&lt;=Rates!$J$15,'Claim Details'!$E$19="Yes"),Rates!$K$24,IF(AND(C239="C",'Claim Details'!$E$28&gt;=Rates!$J$14,'Claim Details'!$E$28&lt;=Rates!$J$15,'Claim Details'!$E$19="No"),Rates!$J$24,"£0.00"))))))))))))))))))))))))</f>
        <v>£0.00</v>
      </c>
      <c r="AW239" s="1"/>
      <c r="AX239" s="189" t="str">
        <f>IF(AND(U239="A",'Claim Details'!$I$28&gt;=Rates!$D$14,'Claim Details'!$I$28&lt;=Rates!$D$15,'Claim Details'!$I$19="Yes"),Rates!$J$17,IF(AND(U239="A",'Claim Details'!$I$28&gt;=Rates!$D$14,'Claim Details'!$I$28&lt;=Rates!$D$15,'Claim Details'!$I$19="No"),Rates!$D$17,IF(AND(U239="A",'Claim Details'!$I$28&gt;=Rates!$F$14,'Claim Details'!$I$28&lt;=Rates!$F$15,'Claim Details'!$I$19="Yes"),Rates!$G$17,IF(AND(U239="A",'Claim Details'!$I$28&gt;=Rates!$F$14,'Claim Details'!$I$28&lt;=Rates!$F$15,'Claim Details'!$I$19="No"),Rates!$F$17,IF(AND(U239="A",'Claim Details'!$I$28&gt;=Rates!$H$14,'Claim Details'!$I$28&lt;=Rates!$H$15,'Claim Details'!$I$19="Yes"),Rates!$I$17,IF(AND(U239="A",'Claim Details'!$I$28&gt;=Rates!$H$14,'Claim Details'!$I$28&lt;=Rates!$H$15,'Claim Details'!$I$19="No"),Rates!$H$17,IF(AND(U239="A",'Claim Details'!$I$28&gt;=Rates!$J$14,'Claim Details'!$I$28&lt;=Rates!$J$15,'Claim Details'!$I$19="Yes"),Rates!$K$17,IF(AND(U239="A",'Claim Details'!$I$28&gt;=Rates!$J$14,'Claim Details'!$I$28&lt;=Rates!$J$15,'Claim Details'!$I$19="No"),Rates!$J$17,IF(AND(U239="B",'Claim Details'!$I$28&gt;=Rates!$D$14,'Claim Details'!$I$28&lt;=Rates!$D$15,'Claim Details'!$I$19="Yes"),Rates!$E$18,IF(AND(U239="B",'Claim Details'!$I$28&gt;=Rates!$D$14,'Claim Details'!$I$28&lt;=Rates!$D$15,'Claim Details'!$I$19="No"),Rates!$D$18,IF(AND(U239="B",'Claim Details'!$I$28&gt;=Rates!$F$14,'Claim Details'!$I$28&lt;=Rates!$F$15,'Claim Details'!$I$19="Yes"),Rates!$G$18,IF(AND(U239="B",'Claim Details'!$I$28&gt;=Rates!$F$14,'Claim Details'!$I$28&lt;=Rates!$F$15,'Claim Details'!$I$19="No"),Rates!$F$18,IF(AND(U239="B",'Claim Details'!$I$28&gt;=Rates!$H$14,'Claim Details'!$I$28&lt;=Rates!$H$15,'Claim Details'!$I$19="Yes"),Rates!$I$18,IF(AND(U239="B",'Claim Details'!$I$28&gt;=Rates!$H$14,'Claim Details'!$I$28&lt;=Rates!$H$15,'Claim Details'!$I$19="No"),Rates!$H$18,IF(AND(U239="B",'Claim Details'!$I$28&gt;=Rates!$J$14,'Claim Details'!$I$28&lt;=Rates!$J$15,'Claim Details'!$I$19="Yes"),Rates!$K$18,IF(AND(U239="B",'Claim Details'!$I$28&gt;=Rates!$J$14,'Claim Details'!$I$28&lt;=Rates!$J$15,'Claim Details'!$I$19="No"),Rates!$J$18,IF(AND(U239="C",'Claim Details'!$I$28&gt;=Rates!$D$14,'Claim Details'!$I$28&lt;=Rates!$D$15,'Claim Details'!$I$19="Yes"),Rates!$E$19,IF(AND(U239="C",'Claim Details'!$I$28&gt;=Rates!$D$14,'Claim Details'!$I$28&lt;=Rates!$D$15,'Claim Details'!$I$19="No"),Rates!$D$19,IF(AND(U239="C",'Claim Details'!$I$28&gt;=Rates!$F$14,'Claim Details'!$I$28&lt;=Rates!$F$15,'Claim Details'!$I$19="Yes"),Rates!$G$19,IF(AND(U239="C",'Claim Details'!$I$28&gt;=Rates!$F$14,'Claim Details'!$I$28&lt;=Rates!$F$15,'Claim Details'!$I$19="No"),Rates!$F$19,IF(AND(U239="C",'Claim Details'!$I$28&gt;=Rates!$H$14,'Claim Details'!$I$28&lt;=Rates!$H$15,'Claim Details'!$I$19="Yes"),Rates!$I$19,IF(AND(U239="C",'Claim Details'!$I$28&gt;=Rates!$H$14,'Claim Details'!$I$28&lt;=Rates!$H$15,'Claim Details'!$I$19="No"),Rates!$H$19,IF(AND(U239="C",'Claim Details'!$I$28&gt;=Rates!$J$14,'Claim Details'!$I$28&lt;=Rates!$J$15,'Claim Details'!$I$19="Yes"),Rates!$K$19,IF(AND(U239="C",'Claim Details'!$I$28&gt;=Rates!$J$14,'Claim Details'!$I$28&lt;=Rates!$J$15,'Claim Details'!$I$19="No"),Rates!$J$19,"£0.00"))))))))))))))))))))))))</f>
        <v>£0.00</v>
      </c>
      <c r="AY239" s="189" t="str">
        <f>IF(AND(C239="A",'Claim Details'!$I$28&gt;=Rates!$D$14,'Claim Details'!$I$28&lt;=Rates!$D$15,'Claim Details'!$I$19="Yes"),Rates!$J$25,IF(AND(C239="A",'Claim Details'!$I$28&gt;=Rates!$D$14,'Claim Details'!$I$28&lt;=Rates!$D$15,'Claim Details'!$I$19="No"),Rates!$D$25,IF(AND(C239="A",'Claim Details'!$I$28&gt;=Rates!$F$14,'Claim Details'!$I$28&lt;=Rates!$F$15,'Claim Details'!$I$19="Yes"),Rates!$G$25,IF(AND(C239="A",'Claim Details'!$I$28&gt;=Rates!$F$14,'Claim Details'!$I$28&lt;=Rates!$F$15,'Claim Details'!$I$19="No"),Rates!$F$25,IF(AND(C239="A",'Claim Details'!$I$28&gt;=Rates!$H$14,'Claim Details'!$I$28&lt;=Rates!$H$15,'Claim Details'!$I$19="Yes"),Rates!$I$25,IF(AND(C239="A",'Claim Details'!$I$28&gt;=Rates!$H$14,'Claim Details'!$I$28&lt;=Rates!$H$15,'Claim Details'!$I$19="No"),Rates!$H$25,IF(AND(C239="A",'Claim Details'!$I$28&gt;=Rates!$J$14,'Claim Details'!$I$28&lt;=Rates!$J$15,'Claim Details'!$I$19="Yes"),Rates!$K$25,IF(AND(C239="A",'Claim Details'!$I$28&gt;=Rates!$J$14,'Claim Details'!$I$28&lt;=Rates!$J$15,'Claim Details'!$I$19="No"),Rates!$J$25,IF(AND(C239="B",'Claim Details'!$I$28&gt;=Rates!$D$14,'Claim Details'!$I$28&lt;=Rates!$D$15,'Claim Details'!$I$19="Yes"),Rates!$E$26,IF(AND(C239="B",'Claim Details'!$I$28&gt;=Rates!$D$14,'Claim Details'!$I$28&lt;=Rates!$D$15,'Claim Details'!$I$19="No"),Rates!$D$26,IF(AND(C239="B",'Claim Details'!$I$28&gt;=Rates!$F$14,'Claim Details'!$I$28&lt;=Rates!$F$15,'Claim Details'!$I$19="Yes"),Rates!$G$26,IF(AND(C239="B",'Claim Details'!$I$28&gt;=Rates!$F$14,'Claim Details'!$I$28&lt;=Rates!$F$15,'Claim Details'!$I$19="No"),Rates!$F$26,IF(AND(C239="B",'Claim Details'!$I$28&gt;=Rates!$H$14,'Claim Details'!$I$28&lt;=Rates!$H$15,'Claim Details'!$I$19="Yes"),Rates!$I$26,IF(AND(C239="B",'Claim Details'!$I$28&gt;=Rates!$H$14,'Claim Details'!$I$28&lt;=Rates!$H$15,'Claim Details'!$I$19="No"),Rates!$H$26,IF(AND(C239="B",'Claim Details'!$I$28&gt;=Rates!$J$14,'Claim Details'!$I$28&lt;=Rates!$J$15,'Claim Details'!$I$19="Yes"),Rates!$K$26,IF(AND(C239="B",'Claim Details'!$I$28&gt;=Rates!$J$14,'Claim Details'!$I$28&lt;=Rates!$J$15,'Claim Details'!$I$19="No"),Rates!$J$26,IF(AND(C239="C",'Claim Details'!$I$28&gt;=Rates!$D$14,'Claim Details'!$I$28&lt;=Rates!$D$15,'Claim Details'!$I$19="Yes"),Rates!$E$27,IF(AND(C239="C",'Claim Details'!$I$28&gt;=Rates!$D$14,'Claim Details'!$I$28&lt;=Rates!$D$15,'Claim Details'!$I$19="No"),Rates!$D$27,IF(AND(C239="C",'Claim Details'!$I$28&gt;=Rates!$F$14,'Claim Details'!$I$28&lt;=Rates!$F$15,'Claim Details'!$I$19="Yes"),Rates!$G$27,IF(AND(C239="C",'Claim Details'!$I$28&gt;=Rates!$F$14,'Claim Details'!$I$28&lt;=Rates!$F$15,'Claim Details'!$I$19="No"),Rates!$F$27,IF(AND(C239="C",'Claim Details'!$I$28&gt;=Rates!$H$14,'Claim Details'!$I$28&lt;=Rates!$H$15,'Claim Details'!$I$19="Yes"),Rates!$I$27,IF(AND(C239="C",'Claim Details'!$I$28&gt;=Rates!$H$14,'Claim Details'!$I$28&lt;=Rates!$H$15,'Claim Details'!$I$19="No"),Rates!$H$27,IF(AND(C239="C",'Claim Details'!$I$28&gt;=Rates!$J$14,'Claim Details'!$I$28&lt;=Rates!$J$15,'Claim Details'!$I$19="Yes"),Rates!$K$27,IF(AND(C239="C",'Claim Details'!$I$28&gt;=Rates!$J$14,'Claim Details'!$I$28&lt;=Rates!$J$15,'Claim Details'!$I$19="No"),Rates!$J$27,"£0.00"))))))))))))))))))))))))</f>
        <v>£0.00</v>
      </c>
      <c r="AZ239" s="189" t="str">
        <f>IF(AND(C239="A",'Claim Details'!$I$28&gt;=Rates!$D$14,'Claim Details'!$I$28&lt;=Rates!$D$15,'Claim Details'!$I$19="Yes"),Rates!$E$20,IF(AND(C239="A",'Claim Details'!$I$28&gt;=Rates!$D$14,'Claim Details'!$I$28&lt;=Rates!$D$15,'Claim Details'!$I$19="No"),Rates!$D$20,IF(AND(C239="A",'Claim Details'!$I$28&gt;=Rates!$F$14,'Claim Details'!$I$28&lt;=Rates!$F$15,'Claim Details'!$I$19="Yes"),Rates!$G$20,IF(AND(C239="A",'Claim Details'!$I$28&gt;=Rates!$F$14,'Claim Details'!$I$28&lt;=Rates!$F$15,'Claim Details'!$I$19="No"),Rates!$F$20,IF(AND(C239="A",'Claim Details'!$I$28&gt;=Rates!$H$14,'Claim Details'!$I$28&lt;=Rates!$H$15,'Claim Details'!$I$19="Yes"),Rates!$I$20,IF(AND(C239="A",'Claim Details'!$I$28&gt;=Rates!$H$14,'Claim Details'!$I$28&lt;=Rates!$H$15,'Claim Details'!$I$19="No"),Rates!$H$20,IF(AND(C239="A",'Claim Details'!$I$28&gt;=Rates!$J$14,'Claim Details'!$I$28&lt;=Rates!$J$15,'Claim Details'!$I$19="Yes"),Rates!$K$20,IF(AND(C239="A",'Claim Details'!$I$28&gt;=Rates!$J$14,'Claim Details'!$I$28&lt;=Rates!$J$15,'Claim Details'!$I$19="No"),Rates!$J$20,IF(AND(C239="B",'Claim Details'!$I$28&gt;=Rates!$D$14,'Claim Details'!$I$28&lt;=Rates!$D$15,'Claim Details'!$I$19="Yes"),Rates!$E$21,IF(AND(C239="B",'Claim Details'!$I$28&gt;=Rates!$D$14,'Claim Details'!$I$28&lt;=Rates!$D$15,'Claim Details'!$I$19="No"),Rates!$D$21,IF(AND(C239="B",'Claim Details'!$I$28&gt;=Rates!$F$14,'Claim Details'!$I$28&lt;=Rates!$F$15,'Claim Details'!$I$19="Yes"),Rates!$G$21,IF(AND(C239="B",'Claim Details'!$I$28&gt;=Rates!$F$14,'Claim Details'!$I$28&lt;=Rates!$F$15,'Claim Details'!$I$19="No"),Rates!$F$21,IF(AND(C239="B",'Claim Details'!$I$28&gt;=Rates!$H$14,'Claim Details'!$I$28&lt;=Rates!$H$15,'Claim Details'!$I$19="Yes"),Rates!$I$21,IF(AND(C239="B",'Claim Details'!$I$28&gt;=Rates!$H$14,'Claim Details'!$I$28&lt;=Rates!$H$15,'Claim Details'!$I$19="No"),Rates!$H$21,IF(AND(C239="B",'Claim Details'!$I$28&gt;=Rates!$J$14,'Claim Details'!$I$28&lt;=Rates!$J$15,'Claim Details'!$I$19="Yes"),Rates!$K$21,IF(AND(C239="B",'Claim Details'!$I$28&gt;=Rates!$J$14,'Claim Details'!$I$28&lt;=Rates!$J$15,'Claim Details'!$I$19="No"),Rates!$J$21,"£0.00"))))))))))))))))</f>
        <v>£0.00</v>
      </c>
      <c r="BA239" s="189" t="str">
        <f>IF(AND(C239="A",'Claim Details'!$I$28&gt;=Rates!$D$14,'Claim Details'!$I$28&lt;=Rates!$D$15,'Claim Details'!$I$19="Yes"),Rates!$E$22,IF(AND(C239="A",'Claim Details'!$I$28&gt;=Rates!$D$14,'Claim Details'!$I$28&lt;=Rates!$D$15,'Claim Details'!$I$19="No"),Rates!$D$22,IF(AND(C239="A",'Claim Details'!$I$28&gt;=Rates!$F$14,'Claim Details'!$I$28&lt;=Rates!$F$15,'Claim Details'!$I$19="Yes"),Rates!$G$22,IF(AND(C239="A",'Claim Details'!$I$28&gt;=Rates!$F$14,'Claim Details'!$I$28&lt;=Rates!$F$15,'Claim Details'!$I$19="No"),Rates!$F$22,IF(AND(C239="A",'Claim Details'!$I$28&gt;=Rates!$H$14,'Claim Details'!$I$28&lt;=Rates!$H$15,'Claim Details'!$I$19="Yes"),Rates!$I$22,IF(AND(C239="A",'Claim Details'!$I$28&gt;=Rates!$H$14,'Claim Details'!$I$28&lt;=Rates!$H$15,'Claim Details'!$I$19="No"),Rates!$H$22,IF(AND(C239="A",'Claim Details'!$I$28&gt;=Rates!$J$14,'Claim Details'!$I$28&lt;=Rates!$J$15,'Claim Details'!$I$19="Yes"),Rates!$K$22,IF(AND(C239="A",'Claim Details'!$I$28&gt;=Rates!$J$14,'Claim Details'!$I$28&lt;=Rates!$J$15,'Claim Details'!$I$19="No"),Rates!$J$22,IF(AND(C239="B",'Claim Details'!$I$28&gt;=Rates!$D$14,'Claim Details'!$I$28&lt;=Rates!$D$15,'Claim Details'!$I$19="Yes"),Rates!$E$23,IF(AND(C239="B",'Claim Details'!$I$28&gt;=Rates!$D$14,'Claim Details'!$I$28&lt;=Rates!$D$15,'Claim Details'!$I$19="No"),Rates!$D$23,IF(AND(C239="B",'Claim Details'!$I$28&gt;=Rates!$F$14,'Claim Details'!$I$28&lt;=Rates!$F$15,'Claim Details'!$I$19="Yes"),Rates!$G$23,IF(AND(C239="B",'Claim Details'!$I$28&gt;=Rates!$F$14,'Claim Details'!$I$28&lt;=Rates!$F$15,'Claim Details'!$I$19="No"),Rates!$F$23,IF(AND(C239="B",'Claim Details'!$I$28&gt;=Rates!$H$14,'Claim Details'!$I$28&lt;=Rates!$H$15,'Claim Details'!$I$19="Yes"),Rates!$I$23,IF(AND(C239="B",'Claim Details'!$I$28&gt;=Rates!$H$14,'Claim Details'!$I$28&lt;=Rates!$H$15,'Claim Details'!$I$19="No"),Rates!$H$23,IF(AND(C239="B",'Claim Details'!$I$28&gt;=Rates!$J$14,'Claim Details'!$I$28&lt;=Rates!$J$15,'Claim Details'!$I$19="Yes"),Rates!$K$23,IF(AND(C239="B",'Claim Details'!$I$28&gt;=Rates!$J$14,'Claim Details'!$I$28&lt;=Rates!$J$15,'Claim Details'!$I$19="No"),Rates!$J$23,IF(AND(C239="C",'Claim Details'!$I$28&gt;=Rates!$D$14,'Claim Details'!$I$28&lt;=Rates!$D$15,'Claim Details'!$I$19="Yes"),Rates!$E$24,IF(AND(C239="C",'Claim Details'!$I$28&gt;=Rates!$D$14,'Claim Details'!$I$28&lt;=Rates!$D$15,'Claim Details'!$I$19="No"),Rates!$D$24,IF(AND(C239="C",'Claim Details'!$I$28&gt;=Rates!$F$14,'Claim Details'!$I$28&lt;=Rates!$F$15,'Claim Details'!$I$19="Yes"),Rates!$G$24,IF(AND(C239="C",'Claim Details'!$I$28&gt;=Rates!$F$14,'Claim Details'!$I$28&lt;=Rates!$F$15,'Claim Details'!$I$19="No"),Rates!$F$24,IF(AND(C239="C",'Claim Details'!$I$28&gt;=Rates!$H$14,'Claim Details'!$I$28&lt;=Rates!$H$15,'Claim Details'!$I$19="Yes"),Rates!$I$24,IF(AND(C239="C",'Claim Details'!$I$28&gt;=Rates!$H$14,'Claim Details'!$I$28&lt;=Rates!$H$15,'Claim Details'!$I$19="No"),Rates!$H$24,IF(AND(C239="C",'Claim Details'!$I$28&gt;=Rates!$J$14,'Claim Details'!$I$28&lt;=Rates!$J$15,'Claim Details'!$I$19="Yes"),Rates!$K$24,IF(AND(C239="C",'Claim Details'!$I$28&gt;=Rates!$J$14,'Claim Details'!$I$28&lt;=Rates!$J$15,'Claim Details'!$I$19="No"),Rates!$J$24,"£0.00"))))))))))))))))))))))))</f>
        <v>£0.00</v>
      </c>
      <c r="BB239" s="189" t="str">
        <f t="shared" si="57"/>
        <v>£0.00</v>
      </c>
      <c r="BC239" s="1"/>
      <c r="BD239" s="189" t="str">
        <f>IF(AND(AE239="A",'Claim Details'!$I$28&gt;=Rates!$D$14,'Claim Details'!$I$28&lt;=Rates!$D$15,'Claim Details'!$I$19="Yes"),Rates!$J$17,IF(AND(AE239="A",'Claim Details'!$I$28&gt;=Rates!$D$14,'Claim Details'!$I$28&lt;=Rates!$D$15,'Claim Details'!$I$19="No"),Rates!$D$17,IF(AND(AE239="A",'Claim Details'!$I$28&gt;=Rates!$F$14,'Claim Details'!$I$28&lt;=Rates!$F$15,'Claim Details'!$I$19="Yes"),Rates!$G$17,IF(AND(AE239="A",'Claim Details'!$I$28&gt;=Rates!$F$14,'Claim Details'!$I$28&lt;=Rates!$F$15,'Claim Details'!$I$19="No"),Rates!$F$17,IF(AND(AE239="A",'Claim Details'!$I$28&gt;=Rates!$H$14,'Claim Details'!$I$28&lt;=Rates!$H$15,'Claim Details'!$I$19="Yes"),Rates!$I$17,IF(AND(AE239="A",'Claim Details'!$I$28&gt;=Rates!$H$14,'Claim Details'!$I$28&lt;=Rates!$H$15,'Claim Details'!$I$19="No"),Rates!$H$17,IF(AND(AE239="A",'Claim Details'!$I$28&gt;=Rates!$J$14,'Claim Details'!$I$28&lt;=Rates!$J$15,'Claim Details'!$I$19="Yes"),Rates!$K$17,IF(AND(AE239="A",'Claim Details'!$I$28&gt;=Rates!$J$14,'Claim Details'!$I$28&lt;=Rates!$J$15,'Claim Details'!$I$19="No"),Rates!$J$17,IF(AND(AE239="B",'Claim Details'!$I$28&gt;=Rates!$D$14,'Claim Details'!$I$28&lt;=Rates!$D$15,'Claim Details'!$I$19="Yes"),Rates!$E$18,IF(AND(AE239="B",'Claim Details'!$I$28&gt;=Rates!$D$14,'Claim Details'!$I$28&lt;=Rates!$D$15,'Claim Details'!$I$19="No"),Rates!$D$18,IF(AND(AE239="B",'Claim Details'!$I$28&gt;=Rates!$F$14,'Claim Details'!$I$28&lt;=Rates!$F$15,'Claim Details'!$I$19="Yes"),Rates!$G$18,IF(AND(AE239="B",'Claim Details'!$I$28&gt;=Rates!$F$14,'Claim Details'!$I$28&lt;=Rates!$F$15,'Claim Details'!$I$19="No"),Rates!$F$18,IF(AND(AE239="B",'Claim Details'!$I$28&gt;=Rates!$H$14,'Claim Details'!$I$28&lt;=Rates!$H$15,'Claim Details'!$I$19="Yes"),Rates!$I$18,IF(AND(AE239="B",'Claim Details'!$I$28&gt;=Rates!$H$14,'Claim Details'!$I$28&lt;=Rates!$H$15,'Claim Details'!$I$19="No"),Rates!$H$18,IF(AND(AE239="B",'Claim Details'!$I$28&gt;=Rates!$J$14,'Claim Details'!$I$28&lt;=Rates!$J$15,'Claim Details'!$I$19="Yes"),Rates!$K$18,IF(AND(AE239="B",'Claim Details'!$I$28&gt;=Rates!$J$14,'Claim Details'!$I$28&lt;=Rates!$J$15,'Claim Details'!$I$19="No"),Rates!$J$18,IF(AND(AE239="C",'Claim Details'!$I$28&gt;=Rates!$D$14,'Claim Details'!$I$28&lt;=Rates!$D$15,'Claim Details'!$I$19="Yes"),Rates!$E$19,IF(AND(AE239="C",'Claim Details'!$I$28&gt;=Rates!$D$14,'Claim Details'!$I$28&lt;=Rates!$D$15,'Claim Details'!$I$19="No"),Rates!$D$19,IF(AND(AE239="C",'Claim Details'!$I$28&gt;=Rates!$F$14,'Claim Details'!$I$28&lt;=Rates!$F$15,'Claim Details'!$I$19="Yes"),Rates!$G$19,IF(AND(AE239="C",'Claim Details'!$I$28&gt;=Rates!$F$14,'Claim Details'!$I$28&lt;=Rates!$F$15,'Claim Details'!$I$19="No"),Rates!$F$19,IF(AND(AE239="C",'Claim Details'!$I$28&gt;=Rates!$H$14,'Claim Details'!$I$28&lt;=Rates!$H$15,'Claim Details'!$I$19="Yes"),Rates!$I$19,IF(AND(AE239="C",'Claim Details'!$I$28&gt;=Rates!$H$14,'Claim Details'!$I$28&lt;=Rates!$H$15,'Claim Details'!$I$19="No"),Rates!$H$19,IF(AND(AE239="C",'Claim Details'!$I$28&gt;=Rates!$J$14,'Claim Details'!$I$28&lt;=Rates!$J$15,'Claim Details'!$I$19="Yes"),Rates!$K$19,IF(AND(AE239="C",'Claim Details'!$I$28&gt;=Rates!$J$14,'Claim Details'!$I$28&lt;=Rates!$J$15,'Claim Details'!$I$19="No"),Rates!$J$19,"£0.00"))))))))))))))))))))))))</f>
        <v>£0.00</v>
      </c>
      <c r="BE239" s="189" t="str">
        <f>IF(AND(AE239="A",'Claim Details'!$I$28&gt;=Rates!$D$14,'Claim Details'!$I$28&lt;=Rates!$D$15,'Claim Details'!$I$19="Yes"),Rates!$J$25,IF(AND(AE239="A",'Claim Details'!$I$28&gt;=Rates!$D$14,'Claim Details'!$I$28&lt;=Rates!$D$15,'Claim Details'!$I$19="No"),Rates!$D$25,IF(AND(AE239="A",'Claim Details'!$I$28&gt;=Rates!$F$14,'Claim Details'!$I$28&lt;=Rates!$F$15,'Claim Details'!$I$19="Yes"),Rates!$G$25,IF(AND(AE239="A",'Claim Details'!$I$28&gt;=Rates!$F$14,'Claim Details'!$I$28&lt;=Rates!$F$15,'Claim Details'!$I$19="No"),Rates!$F$25,IF(AND(AE239="A",'Claim Details'!$I$28&gt;=Rates!$H$14,'Claim Details'!$I$28&lt;=Rates!$H$15,'Claim Details'!$I$19="Yes"),Rates!$I$25,IF(AND(AE239="A",'Claim Details'!$I$28&gt;=Rates!$H$14,'Claim Details'!$I$28&lt;=Rates!$H$15,'Claim Details'!$I$19="No"),Rates!$H$25,IF(AND(AE239="A",'Claim Details'!$I$28&gt;=Rates!$J$14,'Claim Details'!$I$28&lt;=Rates!$J$15,'Claim Details'!$I$19="Yes"),Rates!$K$25,IF(AND(AE239="A",'Claim Details'!$I$28&gt;=Rates!$J$14,'Claim Details'!$I$28&lt;=Rates!$J$15,'Claim Details'!$I$19="No"),Rates!$J$25,IF(AND(AE239="B",'Claim Details'!$I$28&gt;=Rates!$D$14,'Claim Details'!$I$28&lt;=Rates!$D$15,'Claim Details'!$I$19="Yes"),Rates!$E$26,IF(AND(AE239="B",'Claim Details'!$I$28&gt;=Rates!$D$14,'Claim Details'!$I$28&lt;=Rates!$D$15,'Claim Details'!$I$19="No"),Rates!$D$26,IF(AND(AE239="B",'Claim Details'!$I$28&gt;=Rates!$F$14,'Claim Details'!$I$28&lt;=Rates!$F$15,'Claim Details'!$I$19="Yes"),Rates!$G$26,IF(AND(AE239="B",'Claim Details'!$I$28&gt;=Rates!$F$14,'Claim Details'!$I$28&lt;=Rates!$F$15,'Claim Details'!$I$19="No"),Rates!$F$26,IF(AND(AE239="B",'Claim Details'!$I$28&gt;=Rates!$H$14,'Claim Details'!$I$28&lt;=Rates!$H$15,'Claim Details'!$I$19="Yes"),Rates!$I$26,IF(AND(AE239="B",'Claim Details'!$I$28&gt;=Rates!$H$14,'Claim Details'!$I$28&lt;=Rates!$H$15,'Claim Details'!$I$19="No"),Rates!$H$26,IF(AND(AE239="B",'Claim Details'!$I$28&gt;=Rates!$J$14,'Claim Details'!$I$28&lt;=Rates!$J$15,'Claim Details'!$I$19="Yes"),Rates!$K$26,IF(AND(AE239="B",'Claim Details'!$I$28&gt;=Rates!$J$14,'Claim Details'!$I$28&lt;=Rates!$J$15,'Claim Details'!$I$19="No"),Rates!$J$26,IF(AND(AE239="C",'Claim Details'!$I$28&gt;=Rates!$D$14,'Claim Details'!$I$28&lt;=Rates!$D$15,'Claim Details'!$I$19="Yes"),Rates!$E$27,IF(AND(AE239="C",'Claim Details'!$I$28&gt;=Rates!$D$14,'Claim Details'!$I$28&lt;=Rates!$D$15,'Claim Details'!$I$19="No"),Rates!$D$27,IF(AND(AE239="C",'Claim Details'!$I$28&gt;=Rates!$F$14,'Claim Details'!$I$28&lt;=Rates!$F$15,'Claim Details'!$I$19="Yes"),Rates!$G$27,IF(AND(AE239="C",'Claim Details'!$I$28&gt;=Rates!$F$14,'Claim Details'!$I$28&lt;=Rates!$F$15,'Claim Details'!$I$19="No"),Rates!$F$27,IF(AND(AE239="C",'Claim Details'!$I$28&gt;=Rates!$H$14,'Claim Details'!$I$28&lt;=Rates!$H$15,'Claim Details'!$I$19="Yes"),Rates!$I$27,IF(AND(AE239="C",'Claim Details'!$I$28&gt;=Rates!$H$14,'Claim Details'!$I$28&lt;=Rates!$H$15,'Claim Details'!$I$19="No"),Rates!$H$27,IF(AND(AE239="C",'Claim Details'!$I$28&gt;=Rates!$J$14,'Claim Details'!$I$28&lt;=Rates!$J$15,'Claim Details'!$I$19="Yes"),Rates!$K$27,IF(AND(AE239="C",'Claim Details'!$I$28&gt;=Rates!$J$14,'Claim Details'!$I$28&lt;=Rates!$J$15,'Claim Details'!$I$19="No"),Rates!$J$27,"£0.00"))))))))))))))))))))))))</f>
        <v>£0.00</v>
      </c>
      <c r="BF239" s="189" t="str">
        <f>IF(AND(AE239="A",'Claim Details'!$I$28&gt;=Rates!$D$14,'Claim Details'!$I$28&lt;=Rates!$D$15,'Claim Details'!$I$19="Yes"),Rates!$E$20,IF(AND(AE239="A",'Claim Details'!$I$28&gt;=Rates!$D$14,'Claim Details'!$I$28&lt;=Rates!$D$15,'Claim Details'!$I$19="No"),Rates!$D$20,IF(AND(AE239="A",'Claim Details'!$I$28&gt;=Rates!$F$14,'Claim Details'!$I$28&lt;=Rates!$F$15,'Claim Details'!$I$19="Yes"),Rates!$G$20,IF(AND(AE239="A",'Claim Details'!$I$28&gt;=Rates!$F$14,'Claim Details'!$I$28&lt;=Rates!$F$15,'Claim Details'!$I$19="No"),Rates!$F$20,IF(AND(AE239="A",'Claim Details'!$I$28&gt;=Rates!$H$14,'Claim Details'!$I$28&lt;=Rates!$H$15,'Claim Details'!$I$19="Yes"),Rates!$I$20,IF(AND(AE239="A",'Claim Details'!$I$28&gt;=Rates!$H$14,'Claim Details'!$I$28&lt;=Rates!$H$15,'Claim Details'!$I$19="No"),Rates!$H$20,IF(AND(AE239="A",'Claim Details'!$I$28&gt;=Rates!$J$14,'Claim Details'!$I$28&lt;=Rates!$J$15,'Claim Details'!$I$19="Yes"),Rates!$K$20,IF(AND(AE239="A",'Claim Details'!$I$28&gt;=Rates!$J$14,'Claim Details'!$I$28&lt;=Rates!$J$15,'Claim Details'!$I$19="No"),Rates!$J$20,IF(AND(AE239="B",'Claim Details'!$I$28&gt;=Rates!$D$14,'Claim Details'!$I$28&lt;=Rates!$D$15,'Claim Details'!$I$19="Yes"),Rates!$E$21,IF(AND(AE239="B",'Claim Details'!$I$28&gt;=Rates!$D$14,'Claim Details'!$I$28&lt;=Rates!$D$15,'Claim Details'!$I$19="No"),Rates!$D$21,IF(AND(AE239="B",'Claim Details'!$I$28&gt;=Rates!$F$14,'Claim Details'!$I$28&lt;=Rates!$F$15,'Claim Details'!$I$19="Yes"),Rates!$G$21,IF(AND(AE239="B",'Claim Details'!$I$28&gt;=Rates!$F$14,'Claim Details'!$I$28&lt;=Rates!$F$15,'Claim Details'!$I$19="No"),Rates!$F$21,IF(AND(AE239="B",'Claim Details'!$I$28&gt;=Rates!$H$14,'Claim Details'!$I$28&lt;=Rates!$H$15,'Claim Details'!$I$19="Yes"),Rates!$I$21,IF(AND(AE239="B",'Claim Details'!$I$28&gt;=Rates!$H$14,'Claim Details'!$I$28&lt;=Rates!$H$15,'Claim Details'!$I$19="No"),Rates!$H$21,IF(AND(AE239="B",'Claim Details'!$I$28&gt;=Rates!$J$14,'Claim Details'!$I$28&lt;=Rates!$J$15,'Claim Details'!$I$19="Yes"),Rates!$K$21,IF(AND(AE239="B",'Claim Details'!$I$28&gt;=Rates!$J$14,'Claim Details'!$I$28&lt;=Rates!$J$15,'Claim Details'!$I$19="No"),Rates!$J$21,"£0.00"))))))))))))))))</f>
        <v>£0.00</v>
      </c>
      <c r="BG239" s="189" t="str">
        <f>IF(AND(AE239="A",'Claim Details'!$I$28&gt;=Rates!$D$14,'Claim Details'!$I$28&lt;=Rates!$D$15,'Claim Details'!$I$19="Yes"),Rates!$E$22,IF(AND(AE239="A",'Claim Details'!$I$28&gt;=Rates!$D$14,'Claim Details'!$I$28&lt;=Rates!$D$15,'Claim Details'!$I$19="No"),Rates!$D$22,IF(AND(AE239="A",'Claim Details'!$I$28&gt;=Rates!$F$14,'Claim Details'!$I$28&lt;=Rates!$F$15,'Claim Details'!$I$19="Yes"),Rates!$G$22,IF(AND(AE239="A",'Claim Details'!$I$28&gt;=Rates!$F$14,'Claim Details'!$I$28&lt;=Rates!$F$15,'Claim Details'!$I$19="No"),Rates!$F$22,IF(AND(AE239="A",'Claim Details'!$I$28&gt;=Rates!$H$14,'Claim Details'!$I$28&lt;=Rates!$H$15,'Claim Details'!$I$19="Yes"),Rates!$I$22,IF(AND(AE239="A",'Claim Details'!$I$28&gt;=Rates!$H$14,'Claim Details'!$I$28&lt;=Rates!$H$15,'Claim Details'!$I$19="No"),Rates!$H$22,IF(AND(AE239="A",'Claim Details'!$I$28&gt;=Rates!$J$14,'Claim Details'!$I$28&lt;=Rates!$J$15,'Claim Details'!$I$19="Yes"),Rates!$K$22,IF(AND(AE239="A",'Claim Details'!$I$28&gt;=Rates!$J$14,'Claim Details'!$I$28&lt;=Rates!$J$15,'Claim Details'!$I$19="No"),Rates!$J$22,IF(AND(AE239="B",'Claim Details'!$I$28&gt;=Rates!$D$14,'Claim Details'!$I$28&lt;=Rates!$D$15,'Claim Details'!$I$19="Yes"),Rates!$E$23,IF(AND(AE239="B",'Claim Details'!$I$28&gt;=Rates!$D$14,'Claim Details'!$I$28&lt;=Rates!$D$15,'Claim Details'!$I$19="No"),Rates!$D$23,IF(AND(AE239="B",'Claim Details'!$I$28&gt;=Rates!$F$14,'Claim Details'!$I$28&lt;=Rates!$F$15,'Claim Details'!$I$19="Yes"),Rates!$G$23,IF(AND(AE239="B",'Claim Details'!$I$28&gt;=Rates!$F$14,'Claim Details'!$I$28&lt;=Rates!$F$15,'Claim Details'!$I$19="No"),Rates!$F$23,IF(AND(AE239="B",'Claim Details'!$I$28&gt;=Rates!$H$14,'Claim Details'!$I$28&lt;=Rates!$H$15,'Claim Details'!$I$19="Yes"),Rates!$I$23,IF(AND(AE239="B",'Claim Details'!$I$28&gt;=Rates!$H$14,'Claim Details'!$I$28&lt;=Rates!$H$15,'Claim Details'!$I$19="No"),Rates!$H$23,IF(AND(AE239="B",'Claim Details'!$I$28&gt;=Rates!$J$14,'Claim Details'!$I$28&lt;=Rates!$J$15,'Claim Details'!$I$19="Yes"),Rates!$K$23,IF(AND(AE239="B",'Claim Details'!$I$28&gt;=Rates!$J$14,'Claim Details'!$I$28&lt;=Rates!$J$15,'Claim Details'!$I$19="No"),Rates!$J$23,IF(AND(AE239="C",'Claim Details'!$I$28&gt;=Rates!$D$14,'Claim Details'!$I$28&lt;=Rates!$D$15,'Claim Details'!$I$19="Yes"),Rates!$E$24,IF(AND(AE239="C",'Claim Details'!$I$28&gt;=Rates!$D$14,'Claim Details'!$I$28&lt;=Rates!$D$15,'Claim Details'!$I$19="No"),Rates!$D$24,IF(AND(AE239="C",'Claim Details'!$I$28&gt;=Rates!$F$14,'Claim Details'!$I$28&lt;=Rates!$F$15,'Claim Details'!$I$19="Yes"),Rates!$G$24,IF(AND(AE239="C",'Claim Details'!$I$28&gt;=Rates!$F$14,'Claim Details'!$I$28&lt;=Rates!$F$15,'Claim Details'!$I$19="No"),Rates!$F$24,IF(AND(AE239="C",'Claim Details'!$I$28&gt;=Rates!$H$14,'Claim Details'!$I$28&lt;=Rates!$H$15,'Claim Details'!$I$19="Yes"),Rates!$I$24,IF(AND(AE239="C",'Claim Details'!$I$28&gt;=Rates!$H$14,'Claim Details'!$I$28&lt;=Rates!$H$15,'Claim Details'!$I$19="No"),Rates!$H$24,IF(AND(AE239="C",'Claim Details'!$I$28&gt;=Rates!$J$14,'Claim Details'!$I$28&lt;=Rates!$J$15,'Claim Details'!$I$19="Yes"),Rates!$K$24,IF(AND(AE239="C",'Claim Details'!$I$28&gt;=Rates!$J$14,'Claim Details'!$I$28&lt;=Rates!$J$15,'Claim Details'!$I$19="No"),Rates!$J$24,"£0.00"))))))))))))))))))))))))</f>
        <v>£0.00</v>
      </c>
      <c r="BH239" s="189" t="str">
        <f t="shared" si="58"/>
        <v>£0.00</v>
      </c>
      <c r="BI239" s="189">
        <f t="shared" si="59"/>
        <v>0</v>
      </c>
      <c r="BO239" s="202" t="str">
        <f>IF(H239="","£0.00",IF(AP239="4","£0.00",IF(AP239="5","£0.00",IF(AP239="1","£0.00",((AQ239*H239)*'Claim Details'!$F$111)/100))))</f>
        <v>£0.00</v>
      </c>
      <c r="BP239" s="202" t="str">
        <f>IF(T239="","£0.00",IF(AP239="4","£0.00",IF(AP239="5","£0.00",IF(AP239="1","£0.00",((AR239*T239)*'Claim Details'!$N$111)/100))))</f>
        <v>£0.00</v>
      </c>
      <c r="BQ239" s="202" t="str">
        <f>IF(AI239="","£0.00",IF(AP239="4","£0.00",IF(AP239="5","£0.00",IF(AP239="1","£0.00",((BI239*AI239)*'Claim Details'!$W$111)/100))))</f>
        <v>£0.00</v>
      </c>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row>
    <row r="240" spans="1:97" ht="15">
      <c r="A240" s="145"/>
      <c r="B240" s="91"/>
      <c r="C240" s="96"/>
      <c r="D240" s="97"/>
      <c r="E240" s="98"/>
      <c r="F240" s="89"/>
      <c r="G240" s="99"/>
      <c r="H240" s="100"/>
      <c r="I240" s="221" t="str">
        <f t="shared" si="49"/>
        <v>£0.00</v>
      </c>
      <c r="J240" s="101"/>
      <c r="K240" s="100"/>
      <c r="L240" s="221" t="str">
        <f t="shared" si="50"/>
        <v>£0.00</v>
      </c>
      <c r="M240" s="101"/>
      <c r="N240" s="102"/>
      <c r="O240" s="145"/>
      <c r="P240" s="77"/>
      <c r="Q240" s="87"/>
      <c r="R240" s="87"/>
      <c r="S240" s="87"/>
      <c r="T240" s="149" t="str">
        <f t="shared" si="51"/>
        <v/>
      </c>
      <c r="U240" s="87" t="str">
        <f t="shared" si="60"/>
        <v/>
      </c>
      <c r="V240" s="87"/>
      <c r="W240" s="53" t="str">
        <f t="shared" si="52"/>
        <v>£0.00</v>
      </c>
      <c r="X240" s="53"/>
      <c r="Y240" s="87"/>
      <c r="Z240" s="78"/>
      <c r="AA240" s="79"/>
      <c r="AB240" s="160"/>
      <c r="AC240" s="98"/>
      <c r="AD240" s="225"/>
      <c r="AE240" s="235" t="str">
        <f t="shared" si="53"/>
        <v/>
      </c>
      <c r="AF240" s="87" t="str">
        <f t="shared" si="54"/>
        <v/>
      </c>
      <c r="AG240" s="53"/>
      <c r="AH240" s="224"/>
      <c r="AI240" s="226" t="str">
        <f t="shared" si="46"/>
        <v/>
      </c>
      <c r="AJ240" s="236" t="str">
        <f t="shared" si="55"/>
        <v>£0.00</v>
      </c>
      <c r="AK240" s="31"/>
      <c r="AL240" s="1"/>
      <c r="AM240" s="1"/>
      <c r="AN240" s="1"/>
      <c r="AO240" s="1"/>
      <c r="AP240" s="1" t="str">
        <f t="shared" si="47"/>
        <v/>
      </c>
      <c r="AQ240" s="27">
        <f t="shared" si="48"/>
        <v>0</v>
      </c>
      <c r="AR240" s="189">
        <f t="shared" si="56"/>
        <v>0</v>
      </c>
      <c r="AS240" s="190" t="str">
        <f>IF(AND(C240="A",'Claim Details'!$E$28&gt;=Rates!$D$14,'Claim Details'!$E$28&lt;=Rates!$D$15,'Claim Details'!$E$19="Yes"),Rates!$E$17,IF(AND(C240="A",'Claim Details'!$E$28&gt;=Rates!$D$14,'Claim Details'!$E$28&lt;=Rates!$D$15,'Claim Details'!$E$19="No"),Rates!$D$17,IF(AND(C240="A",'Claim Details'!$E$28&gt;=Rates!$F$14,'Claim Details'!$E$28&lt;=Rates!$F$15,'Claim Details'!$E$19="Yes"),Rates!$G$17,IF(AND(C240="A",'Claim Details'!$E$28&gt;=Rates!$F$14,'Claim Details'!$E$28&lt;=Rates!$F$15,'Claim Details'!$E$19="No"),Rates!$F$17,IF(AND(C240="A",'Claim Details'!$E$28&gt;=Rates!$H$14,'Claim Details'!$E$28&lt;=Rates!$H$15,'Claim Details'!$E$19="Yes"),Rates!$I$17,IF(AND(C240="A",'Claim Details'!$E$28&gt;=Rates!$H$14,'Claim Details'!$E$28&lt;=Rates!$H$15,'Claim Details'!$E$19="No"),Rates!$H$17,IF(AND(C240="A",'Claim Details'!$E$28&gt;=Rates!$J$14,'Claim Details'!$E$28&lt;=Rates!$J$15,'Claim Details'!$E$19="Yes"),Rates!$K$17,IF(AND(C240="A",'Claim Details'!$E$28&gt;=Rates!$J$14,'Claim Details'!$E$28&lt;=Rates!$J$15,'Claim Details'!$E$19="No"),Rates!$J$17,IF(AND(C240="B",'Claim Details'!$E$28&gt;=Rates!$D$14,'Claim Details'!$E$28&lt;=Rates!$D$15,'Claim Details'!$E$19="Yes"),Rates!$E$18,IF(AND(C240="B",'Claim Details'!$E$28&gt;=Rates!$D$14,'Claim Details'!$E$28&lt;=Rates!$D$15,'Claim Details'!$E$19="No"),Rates!$D$18,IF(AND(C240="B",'Claim Details'!$E$28&gt;=Rates!$F$14,'Claim Details'!$E$28&lt;=Rates!$F$15,'Claim Details'!$E$19="Yes"),Rates!$G$18,IF(AND(C240="B",'Claim Details'!$E$28&gt;=Rates!$F$14,'Claim Details'!$E$28&lt;=Rates!$F$15,'Claim Details'!$E$19="No"),Rates!$F$18,IF(AND(C240="B",'Claim Details'!$E$28&gt;=Rates!$H$14,'Claim Details'!$E$28&lt;=Rates!$H$15,'Claim Details'!$E$19="Yes"),Rates!$I$18,IF(AND(C240="B",'Claim Details'!$E$28&gt;=Rates!$H$14,'Claim Details'!$E$28&lt;=Rates!$H$15,'Claim Details'!$E$19="No"),Rates!$H$18,IF(AND(C240="B",'Claim Details'!$E$28&gt;=Rates!$J$14,'Claim Details'!$E$28&lt;=Rates!$J$15,'Claim Details'!$E$19="Yes"),Rates!$K$18,IF(AND(C240="B",'Claim Details'!$E$28&gt;=Rates!$J$14,'Claim Details'!$E$28&lt;=Rates!$J$15,'Claim Details'!$E$19="No"),Rates!$J$18,IF(AND(C240="C",'Claim Details'!$E$28&gt;=Rates!$D$14,'Claim Details'!$E$28&lt;=Rates!$D$15,'Claim Details'!$E$19="Yes"),Rates!$E$19,IF(AND(C240="C",'Claim Details'!$E$28&gt;=Rates!$D$14,'Claim Details'!$E$28&lt;=Rates!$D$15,'Claim Details'!$E$19="No"),Rates!$D$19,IF(AND(C240="C",'Claim Details'!$E$28&gt;=Rates!$F$14,'Claim Details'!$E$28&lt;=Rates!$F$15,'Claim Details'!$E$19="Yes"),Rates!$G$19,IF(AND(C240="C",'Claim Details'!$E$28&gt;=Rates!$F$14,'Claim Details'!$E$28&lt;=Rates!$F$15,'Claim Details'!$E$19="No"),Rates!$F$19,IF(AND(C240="C",'Claim Details'!$E$28&gt;=Rates!$H$14,'Claim Details'!$E$28&lt;=Rates!$H$15,'Claim Details'!$E$19="Yes"),Rates!$I$19,IF(AND(C240="C",'Claim Details'!$E$28&gt;=Rates!$H$14,'Claim Details'!$E$28&lt;=Rates!$H$15,'Claim Details'!$E$19="No"),Rates!$H$19,IF(AND(C240="C",'Claim Details'!$E$28&gt;=Rates!$J$14,'Claim Details'!$E$28&lt;=Rates!$J$15,'Claim Details'!$E$19="Yes"),Rates!$K$19,IF(AND(C240="C",'Claim Details'!$E$28&gt;=Rates!$J$14,'Claim Details'!$E$28&lt;=Rates!$J$15,'Claim Details'!$E$19="No"),Rates!$J$19,"£0.00"))))))))))))))))))))))))</f>
        <v>£0.00</v>
      </c>
      <c r="AT240" s="189" t="str">
        <f>IF(AND(C240="A",'Claim Details'!$E$28&gt;=Rates!$D$14,'Claim Details'!$E$28&lt;=Rates!$D$15,'Claim Details'!$E$19="Yes"),Rates!$E$25,IF(AND(C240="A",'Claim Details'!$E$28&gt;=Rates!$D$14,'Claim Details'!$E$28&lt;=Rates!$D$15,'Claim Details'!$E$19="No"),Rates!$D$25,IF(AND(C240="A",'Claim Details'!$E$28&gt;=Rates!$F$14,'Claim Details'!$E$28&lt;=Rates!$F$15,'Claim Details'!$E$19="Yes"),Rates!$G$25,IF(AND(C240="A",'Claim Details'!$E$28&gt;=Rates!$F$14,'Claim Details'!$E$28&lt;=Rates!$F$15,'Claim Details'!$E$19="No"),Rates!$F$25,IF(AND(C240="A",'Claim Details'!$E$28&gt;=Rates!$H$14,'Claim Details'!$E$28&lt;=Rates!$H$15,'Claim Details'!$E$19="Yes"),Rates!$I$25,IF(AND(C240="A",'Claim Details'!$E$28&gt;=Rates!$H$14,'Claim Details'!$E$28&lt;=Rates!$H$15,'Claim Details'!$E$19="No"),Rates!$H$25,IF(AND(C240="A",'Claim Details'!$E$28&gt;=Rates!$J$14,'Claim Details'!$E$28&lt;=Rates!$J$15,'Claim Details'!$E$19="Yes"),Rates!$K$25,IF(AND(C240="A",'Claim Details'!$E$28&gt;=Rates!$J$14,'Claim Details'!$E$28&lt;=Rates!$J$15,'Claim Details'!$E$19="No"),Rates!$J$25,IF(AND(C240="B",'Claim Details'!$E$28&gt;=Rates!$D$14,'Claim Details'!$E$28&lt;=Rates!$D$15,'Claim Details'!$E$19="Yes"),Rates!$E$26,IF(AND(C240="B",'Claim Details'!$E$28&gt;=Rates!$D$14,'Claim Details'!$E$28&lt;=Rates!$D$15,'Claim Details'!$E$19="No"),Rates!$D$26,IF(AND(C240="B",'Claim Details'!$E$28&gt;=Rates!$F$14,'Claim Details'!$E$28&lt;=Rates!$F$15,'Claim Details'!$E$19="Yes"),Rates!$G$26,IF(AND(C240="B",'Claim Details'!$E$28&gt;=Rates!$F$14,'Claim Details'!$E$28&lt;=Rates!$F$15,'Claim Details'!$E$19="No"),Rates!$F$26,IF(AND(C240="B",'Claim Details'!$E$28&gt;=Rates!$H$14,'Claim Details'!$E$28&lt;=Rates!$H$15,'Claim Details'!$E$19="Yes"),Rates!$I$26,IF(AND(C240="B",'Claim Details'!$E$28&gt;=Rates!$H$14,'Claim Details'!$E$28&lt;=Rates!$H$15,'Claim Details'!$E$19="No"),Rates!$H$26,IF(AND(C240="B",'Claim Details'!$E$28&gt;=Rates!$J$14,'Claim Details'!$E$28&lt;=Rates!$J$15,'Claim Details'!$E$19="Yes"),Rates!$K$26,IF(AND(C240="B",'Claim Details'!$E$28&gt;=Rates!$J$14,'Claim Details'!$E$28&lt;=Rates!$J$15,'Claim Details'!$E$19="No"),Rates!$J$26,IF(AND(C240="C",'Claim Details'!$E$28&gt;=Rates!$D$14,'Claim Details'!$E$28&lt;=Rates!$D$15,'Claim Details'!$E$19="Yes"),Rates!$E$27,IF(AND(C240="C",'Claim Details'!$E$28&gt;=Rates!$D$14,'Claim Details'!$E$28&lt;=Rates!$D$15,'Claim Details'!$E$19="No"),Rates!$D$27,IF(AND(C240="C",'Claim Details'!$E$28&gt;=Rates!$F$14,'Claim Details'!$E$28&lt;=Rates!$F$15,'Claim Details'!$E$19="Yes"),Rates!$G$27,IF(AND(C240="C",'Claim Details'!$E$28&gt;=Rates!$F$14,'Claim Details'!$E$28&lt;=Rates!$F$15,'Claim Details'!$E$19="No"),Rates!$F$27,IF(AND(C240="C",'Claim Details'!$E$28&gt;=Rates!$H$14,'Claim Details'!$E$28&lt;=Rates!$H$15,'Claim Details'!$E$19="Yes"),Rates!$I$27,IF(AND(C240="C",'Claim Details'!$E$28&gt;=Rates!$H$14,'Claim Details'!$E$28&lt;=Rates!$H$15,'Claim Details'!$E$19="No"),Rates!$H$27,IF(AND(C240="C",'Claim Details'!$E$28&gt;=Rates!$J$14,'Claim Details'!$E$28&lt;=Rates!$J$15,'Claim Details'!$E$19="Yes"),Rates!$K$27,IF(AND(C240="C",'Claim Details'!$E$28&gt;=Rates!$J$14,'Claim Details'!$E$28&lt;=Rates!$J$15,'Claim Details'!$E$19="No"),Rates!$J$27,"£0.00"))))))))))))))))))))))))</f>
        <v>£0.00</v>
      </c>
      <c r="AU240" s="191" t="str">
        <f>IF(AND(C240="A",'Claim Details'!$E$28&gt;=Rates!$D$14,'Claim Details'!$E$28&lt;=Rates!$D$15,'Claim Details'!$E$19="Yes"),Rates!$E$20,IF(AND(C240="A",'Claim Details'!$E$28&gt;=Rates!$D$14,'Claim Details'!$E$28&lt;=Rates!$D$15,'Claim Details'!$E$19="No"),Rates!$D$20,IF(AND(C240="A",'Claim Details'!$E$28&gt;=Rates!$F$14,'Claim Details'!$E$28&lt;=Rates!$F$15,'Claim Details'!$E$19="Yes"),Rates!$G$20,IF(AND(C240="A",'Claim Details'!$E$28&gt;=Rates!$F$14,'Claim Details'!$E$28&lt;=Rates!$F$15,'Claim Details'!$E$19="No"),Rates!$F$20,IF(AND(C240="A",'Claim Details'!$E$28&gt;=Rates!$H$14,'Claim Details'!$E$28&lt;=Rates!$H$15,'Claim Details'!$E$19="Yes"),Rates!$I$20,IF(AND(C240="A",'Claim Details'!$E$28&gt;=Rates!$H$14,'Claim Details'!$E$28&lt;=Rates!$H$15,'Claim Details'!$E$19="No"),Rates!$H$20,IF(AND(C240="A",'Claim Details'!$E$28&gt;=Rates!$J$14,'Claim Details'!$E$28&lt;=Rates!$J$15,'Claim Details'!$E$19="Yes"),Rates!$K$20,IF(AND(C240="A",'Claim Details'!$E$28&gt;=Rates!$J$14,'Claim Details'!$E$28&lt;=Rates!$J$15,'Claim Details'!$E$19="No"),Rates!$J$20,IF(AND(C240="B",'Claim Details'!$E$28&gt;=Rates!$D$14,'Claim Details'!$E$28&lt;=Rates!$D$15,'Claim Details'!$E$19="Yes"),Rates!$E$21,IF(AND(C240="B",'Claim Details'!$E$28&gt;=Rates!$D$14,'Claim Details'!$E$28&lt;=Rates!$D$15,'Claim Details'!$E$19="No"),Rates!$D$21,IF(AND(C240="B",'Claim Details'!$E$28&gt;=Rates!$F$14,'Claim Details'!$E$28&lt;=Rates!$F$15,'Claim Details'!$E$19="Yes"),Rates!$G$21,IF(AND(C240="B",'Claim Details'!$E$28&gt;=Rates!$F$14,'Claim Details'!$E$28&lt;=Rates!$F$15,'Claim Details'!$E$19="No"),Rates!$F$21,IF(AND(C240="B",'Claim Details'!$E$28&gt;=Rates!$H$14,'Claim Details'!$E$28&lt;=Rates!$H$15,'Claim Details'!$E$19="Yes"),Rates!$I$21,IF(AND(C240="B",'Claim Details'!$E$28&gt;=Rates!$H$14,'Claim Details'!$E$28&lt;=Rates!$H$15,'Claim Details'!$E$19="No"),Rates!$H$21,IF(AND(C240="B",'Claim Details'!$E$28&gt;=Rates!$J$14,'Claim Details'!$E$28&lt;=Rates!$J$15,'Claim Details'!$E$19="Yes"),Rates!$K$21,IF(AND(C240="B",'Claim Details'!$E$28&gt;=Rates!$J$14,'Claim Details'!$E$28&lt;=Rates!$J$15,'Claim Details'!$E$19="No"),Rates!$J$21,"£0.00"))))))))))))))))</f>
        <v>£0.00</v>
      </c>
      <c r="AV240" s="191" t="str">
        <f>IF(AND(C240="A",'Claim Details'!$E$28&gt;=Rates!$D$14,'Claim Details'!$E$28&lt;=Rates!$D$15,'Claim Details'!$E$19="Yes"),Rates!$E$22,IF(AND(C240="A",'Claim Details'!$E$28&gt;=Rates!$D$14,'Claim Details'!$E$28&lt;=Rates!$D$15,'Claim Details'!$E$19="No"),Rates!$D$22,IF(AND(C240="A",'Claim Details'!$E$28&gt;=Rates!$F$14,'Claim Details'!$E$28&lt;=Rates!$F$15,'Claim Details'!$E$19="Yes"),Rates!$G$22,IF(AND(C240="A",'Claim Details'!$E$28&gt;=Rates!$F$14,'Claim Details'!$E$28&lt;=Rates!$F$15,'Claim Details'!$E$19="No"),Rates!$F$22,IF(AND(C240="A",'Claim Details'!$E$28&gt;=Rates!$H$14,'Claim Details'!$E$28&lt;=Rates!$H$15,'Claim Details'!$E$19="Yes"),Rates!$I$22,IF(AND(C240="A",'Claim Details'!$E$28&gt;=Rates!$H$14,'Claim Details'!$E$28&lt;=Rates!$H$15,'Claim Details'!$E$19="No"),Rates!$H$22,IF(AND(C240="A",'Claim Details'!$E$28&gt;=Rates!$J$14,'Claim Details'!$E$28&lt;=Rates!$J$15,'Claim Details'!$E$19="Yes"),Rates!$K$22,IF(AND(C240="A",'Claim Details'!$E$28&gt;=Rates!$J$14,'Claim Details'!$E$28&lt;=Rates!$J$15,'Claim Details'!$E$19="No"),Rates!$J$22,IF(AND(C240="B",'Claim Details'!$E$28&gt;=Rates!$D$14,'Claim Details'!$E$28&lt;=Rates!$D$15,'Claim Details'!$E$19="Yes"),Rates!$E$23,IF(AND(C240="B",'Claim Details'!$E$28&gt;=Rates!$D$14,'Claim Details'!$E$28&lt;=Rates!$D$15,'Claim Details'!$E$19="No"),Rates!$D$23,IF(AND(C240="B",'Claim Details'!$E$28&gt;=Rates!$F$14,'Claim Details'!$E$28&lt;=Rates!$F$15,'Claim Details'!$E$19="Yes"),Rates!$G$23,IF(AND(C240="B",'Claim Details'!$E$28&gt;=Rates!$F$14,'Claim Details'!$E$28&lt;=Rates!$F$15,'Claim Details'!$E$19="No"),Rates!$F$23,IF(AND(C240="B",'Claim Details'!$E$28&gt;=Rates!$H$14,'Claim Details'!$E$28&lt;=Rates!$H$15,'Claim Details'!$E$19="Yes"),Rates!$I$23,IF(AND(C240="B",'Claim Details'!$E$28&gt;=Rates!$H$14,'Claim Details'!$E$28&lt;=Rates!$H$15,'Claim Details'!$E$19="No"),Rates!$H$23,IF(AND(C240="B",'Claim Details'!$E$28&gt;=Rates!$J$14,'Claim Details'!$E$28&lt;=Rates!$J$15,'Claim Details'!$E$19="Yes"),Rates!$K$23,IF(AND(C240="B",'Claim Details'!$E$28&gt;=Rates!$J$14,'Claim Details'!$E$28&lt;=Rates!$J$15,'Claim Details'!$E$19="No"),Rates!$J$23,IF(AND(C240="C",'Claim Details'!$E$28&gt;=Rates!$D$14,'Claim Details'!$E$28&lt;=Rates!$D$15,'Claim Details'!$E$19="Yes"),Rates!$E$24,IF(AND(C240="C",'Claim Details'!$E$28&gt;=Rates!$D$14,'Claim Details'!$E$28&lt;=Rates!$D$15,'Claim Details'!$E$19="No"),Rates!$D$24,IF(AND(C240="C",'Claim Details'!$E$28&gt;=Rates!$F$14,'Claim Details'!$E$28&lt;=Rates!$F$15,'Claim Details'!$E$19="Yes"),Rates!$G$24,IF(AND(C240="C",'Claim Details'!$E$28&gt;=Rates!$F$14,'Claim Details'!$E$28&lt;=Rates!$F$15,'Claim Details'!$E$19="No"),Rates!$F$24,IF(AND(C240="C",'Claim Details'!$E$28&gt;=Rates!$H$14,'Claim Details'!$E$28&lt;=Rates!$H$15,'Claim Details'!$E$19="Yes"),Rates!$I$24,IF(AND(C240="C",'Claim Details'!$E$28&gt;=Rates!$H$14,'Claim Details'!$E$28&lt;=Rates!$H$15,'Claim Details'!$E$19="No"),Rates!$H$24,IF(AND(C240="C",'Claim Details'!$E$28&gt;=Rates!$J$14,'Claim Details'!$E$28&lt;=Rates!$J$15,'Claim Details'!$E$19="Yes"),Rates!$K$24,IF(AND(C240="C",'Claim Details'!$E$28&gt;=Rates!$J$14,'Claim Details'!$E$28&lt;=Rates!$J$15,'Claim Details'!$E$19="No"),Rates!$J$24,"£0.00"))))))))))))))))))))))))</f>
        <v>£0.00</v>
      </c>
      <c r="AW240" s="1"/>
      <c r="AX240" s="189" t="str">
        <f>IF(AND(U240="A",'Claim Details'!$I$28&gt;=Rates!$D$14,'Claim Details'!$I$28&lt;=Rates!$D$15,'Claim Details'!$I$19="Yes"),Rates!$J$17,IF(AND(U240="A",'Claim Details'!$I$28&gt;=Rates!$D$14,'Claim Details'!$I$28&lt;=Rates!$D$15,'Claim Details'!$I$19="No"),Rates!$D$17,IF(AND(U240="A",'Claim Details'!$I$28&gt;=Rates!$F$14,'Claim Details'!$I$28&lt;=Rates!$F$15,'Claim Details'!$I$19="Yes"),Rates!$G$17,IF(AND(U240="A",'Claim Details'!$I$28&gt;=Rates!$F$14,'Claim Details'!$I$28&lt;=Rates!$F$15,'Claim Details'!$I$19="No"),Rates!$F$17,IF(AND(U240="A",'Claim Details'!$I$28&gt;=Rates!$H$14,'Claim Details'!$I$28&lt;=Rates!$H$15,'Claim Details'!$I$19="Yes"),Rates!$I$17,IF(AND(U240="A",'Claim Details'!$I$28&gt;=Rates!$H$14,'Claim Details'!$I$28&lt;=Rates!$H$15,'Claim Details'!$I$19="No"),Rates!$H$17,IF(AND(U240="A",'Claim Details'!$I$28&gt;=Rates!$J$14,'Claim Details'!$I$28&lt;=Rates!$J$15,'Claim Details'!$I$19="Yes"),Rates!$K$17,IF(AND(U240="A",'Claim Details'!$I$28&gt;=Rates!$J$14,'Claim Details'!$I$28&lt;=Rates!$J$15,'Claim Details'!$I$19="No"),Rates!$J$17,IF(AND(U240="B",'Claim Details'!$I$28&gt;=Rates!$D$14,'Claim Details'!$I$28&lt;=Rates!$D$15,'Claim Details'!$I$19="Yes"),Rates!$E$18,IF(AND(U240="B",'Claim Details'!$I$28&gt;=Rates!$D$14,'Claim Details'!$I$28&lt;=Rates!$D$15,'Claim Details'!$I$19="No"),Rates!$D$18,IF(AND(U240="B",'Claim Details'!$I$28&gt;=Rates!$F$14,'Claim Details'!$I$28&lt;=Rates!$F$15,'Claim Details'!$I$19="Yes"),Rates!$G$18,IF(AND(U240="B",'Claim Details'!$I$28&gt;=Rates!$F$14,'Claim Details'!$I$28&lt;=Rates!$F$15,'Claim Details'!$I$19="No"),Rates!$F$18,IF(AND(U240="B",'Claim Details'!$I$28&gt;=Rates!$H$14,'Claim Details'!$I$28&lt;=Rates!$H$15,'Claim Details'!$I$19="Yes"),Rates!$I$18,IF(AND(U240="B",'Claim Details'!$I$28&gt;=Rates!$H$14,'Claim Details'!$I$28&lt;=Rates!$H$15,'Claim Details'!$I$19="No"),Rates!$H$18,IF(AND(U240="B",'Claim Details'!$I$28&gt;=Rates!$J$14,'Claim Details'!$I$28&lt;=Rates!$J$15,'Claim Details'!$I$19="Yes"),Rates!$K$18,IF(AND(U240="B",'Claim Details'!$I$28&gt;=Rates!$J$14,'Claim Details'!$I$28&lt;=Rates!$J$15,'Claim Details'!$I$19="No"),Rates!$J$18,IF(AND(U240="C",'Claim Details'!$I$28&gt;=Rates!$D$14,'Claim Details'!$I$28&lt;=Rates!$D$15,'Claim Details'!$I$19="Yes"),Rates!$E$19,IF(AND(U240="C",'Claim Details'!$I$28&gt;=Rates!$D$14,'Claim Details'!$I$28&lt;=Rates!$D$15,'Claim Details'!$I$19="No"),Rates!$D$19,IF(AND(U240="C",'Claim Details'!$I$28&gt;=Rates!$F$14,'Claim Details'!$I$28&lt;=Rates!$F$15,'Claim Details'!$I$19="Yes"),Rates!$G$19,IF(AND(U240="C",'Claim Details'!$I$28&gt;=Rates!$F$14,'Claim Details'!$I$28&lt;=Rates!$F$15,'Claim Details'!$I$19="No"),Rates!$F$19,IF(AND(U240="C",'Claim Details'!$I$28&gt;=Rates!$H$14,'Claim Details'!$I$28&lt;=Rates!$H$15,'Claim Details'!$I$19="Yes"),Rates!$I$19,IF(AND(U240="C",'Claim Details'!$I$28&gt;=Rates!$H$14,'Claim Details'!$I$28&lt;=Rates!$H$15,'Claim Details'!$I$19="No"),Rates!$H$19,IF(AND(U240="C",'Claim Details'!$I$28&gt;=Rates!$J$14,'Claim Details'!$I$28&lt;=Rates!$J$15,'Claim Details'!$I$19="Yes"),Rates!$K$19,IF(AND(U240="C",'Claim Details'!$I$28&gt;=Rates!$J$14,'Claim Details'!$I$28&lt;=Rates!$J$15,'Claim Details'!$I$19="No"),Rates!$J$19,"£0.00"))))))))))))))))))))))))</f>
        <v>£0.00</v>
      </c>
      <c r="AY240" s="189" t="str">
        <f>IF(AND(C240="A",'Claim Details'!$I$28&gt;=Rates!$D$14,'Claim Details'!$I$28&lt;=Rates!$D$15,'Claim Details'!$I$19="Yes"),Rates!$J$25,IF(AND(C240="A",'Claim Details'!$I$28&gt;=Rates!$D$14,'Claim Details'!$I$28&lt;=Rates!$D$15,'Claim Details'!$I$19="No"),Rates!$D$25,IF(AND(C240="A",'Claim Details'!$I$28&gt;=Rates!$F$14,'Claim Details'!$I$28&lt;=Rates!$F$15,'Claim Details'!$I$19="Yes"),Rates!$G$25,IF(AND(C240="A",'Claim Details'!$I$28&gt;=Rates!$F$14,'Claim Details'!$I$28&lt;=Rates!$F$15,'Claim Details'!$I$19="No"),Rates!$F$25,IF(AND(C240="A",'Claim Details'!$I$28&gt;=Rates!$H$14,'Claim Details'!$I$28&lt;=Rates!$H$15,'Claim Details'!$I$19="Yes"),Rates!$I$25,IF(AND(C240="A",'Claim Details'!$I$28&gt;=Rates!$H$14,'Claim Details'!$I$28&lt;=Rates!$H$15,'Claim Details'!$I$19="No"),Rates!$H$25,IF(AND(C240="A",'Claim Details'!$I$28&gt;=Rates!$J$14,'Claim Details'!$I$28&lt;=Rates!$J$15,'Claim Details'!$I$19="Yes"),Rates!$K$25,IF(AND(C240="A",'Claim Details'!$I$28&gt;=Rates!$J$14,'Claim Details'!$I$28&lt;=Rates!$J$15,'Claim Details'!$I$19="No"),Rates!$J$25,IF(AND(C240="B",'Claim Details'!$I$28&gt;=Rates!$D$14,'Claim Details'!$I$28&lt;=Rates!$D$15,'Claim Details'!$I$19="Yes"),Rates!$E$26,IF(AND(C240="B",'Claim Details'!$I$28&gt;=Rates!$D$14,'Claim Details'!$I$28&lt;=Rates!$D$15,'Claim Details'!$I$19="No"),Rates!$D$26,IF(AND(C240="B",'Claim Details'!$I$28&gt;=Rates!$F$14,'Claim Details'!$I$28&lt;=Rates!$F$15,'Claim Details'!$I$19="Yes"),Rates!$G$26,IF(AND(C240="B",'Claim Details'!$I$28&gt;=Rates!$F$14,'Claim Details'!$I$28&lt;=Rates!$F$15,'Claim Details'!$I$19="No"),Rates!$F$26,IF(AND(C240="B",'Claim Details'!$I$28&gt;=Rates!$H$14,'Claim Details'!$I$28&lt;=Rates!$H$15,'Claim Details'!$I$19="Yes"),Rates!$I$26,IF(AND(C240="B",'Claim Details'!$I$28&gt;=Rates!$H$14,'Claim Details'!$I$28&lt;=Rates!$H$15,'Claim Details'!$I$19="No"),Rates!$H$26,IF(AND(C240="B",'Claim Details'!$I$28&gt;=Rates!$J$14,'Claim Details'!$I$28&lt;=Rates!$J$15,'Claim Details'!$I$19="Yes"),Rates!$K$26,IF(AND(C240="B",'Claim Details'!$I$28&gt;=Rates!$J$14,'Claim Details'!$I$28&lt;=Rates!$J$15,'Claim Details'!$I$19="No"),Rates!$J$26,IF(AND(C240="C",'Claim Details'!$I$28&gt;=Rates!$D$14,'Claim Details'!$I$28&lt;=Rates!$D$15,'Claim Details'!$I$19="Yes"),Rates!$E$27,IF(AND(C240="C",'Claim Details'!$I$28&gt;=Rates!$D$14,'Claim Details'!$I$28&lt;=Rates!$D$15,'Claim Details'!$I$19="No"),Rates!$D$27,IF(AND(C240="C",'Claim Details'!$I$28&gt;=Rates!$F$14,'Claim Details'!$I$28&lt;=Rates!$F$15,'Claim Details'!$I$19="Yes"),Rates!$G$27,IF(AND(C240="C",'Claim Details'!$I$28&gt;=Rates!$F$14,'Claim Details'!$I$28&lt;=Rates!$F$15,'Claim Details'!$I$19="No"),Rates!$F$27,IF(AND(C240="C",'Claim Details'!$I$28&gt;=Rates!$H$14,'Claim Details'!$I$28&lt;=Rates!$H$15,'Claim Details'!$I$19="Yes"),Rates!$I$27,IF(AND(C240="C",'Claim Details'!$I$28&gt;=Rates!$H$14,'Claim Details'!$I$28&lt;=Rates!$H$15,'Claim Details'!$I$19="No"),Rates!$H$27,IF(AND(C240="C",'Claim Details'!$I$28&gt;=Rates!$J$14,'Claim Details'!$I$28&lt;=Rates!$J$15,'Claim Details'!$I$19="Yes"),Rates!$K$27,IF(AND(C240="C",'Claim Details'!$I$28&gt;=Rates!$J$14,'Claim Details'!$I$28&lt;=Rates!$J$15,'Claim Details'!$I$19="No"),Rates!$J$27,"£0.00"))))))))))))))))))))))))</f>
        <v>£0.00</v>
      </c>
      <c r="AZ240" s="189" t="str">
        <f>IF(AND(C240="A",'Claim Details'!$I$28&gt;=Rates!$D$14,'Claim Details'!$I$28&lt;=Rates!$D$15,'Claim Details'!$I$19="Yes"),Rates!$E$20,IF(AND(C240="A",'Claim Details'!$I$28&gt;=Rates!$D$14,'Claim Details'!$I$28&lt;=Rates!$D$15,'Claim Details'!$I$19="No"),Rates!$D$20,IF(AND(C240="A",'Claim Details'!$I$28&gt;=Rates!$F$14,'Claim Details'!$I$28&lt;=Rates!$F$15,'Claim Details'!$I$19="Yes"),Rates!$G$20,IF(AND(C240="A",'Claim Details'!$I$28&gt;=Rates!$F$14,'Claim Details'!$I$28&lt;=Rates!$F$15,'Claim Details'!$I$19="No"),Rates!$F$20,IF(AND(C240="A",'Claim Details'!$I$28&gt;=Rates!$H$14,'Claim Details'!$I$28&lt;=Rates!$H$15,'Claim Details'!$I$19="Yes"),Rates!$I$20,IF(AND(C240="A",'Claim Details'!$I$28&gt;=Rates!$H$14,'Claim Details'!$I$28&lt;=Rates!$H$15,'Claim Details'!$I$19="No"),Rates!$H$20,IF(AND(C240="A",'Claim Details'!$I$28&gt;=Rates!$J$14,'Claim Details'!$I$28&lt;=Rates!$J$15,'Claim Details'!$I$19="Yes"),Rates!$K$20,IF(AND(C240="A",'Claim Details'!$I$28&gt;=Rates!$J$14,'Claim Details'!$I$28&lt;=Rates!$J$15,'Claim Details'!$I$19="No"),Rates!$J$20,IF(AND(C240="B",'Claim Details'!$I$28&gt;=Rates!$D$14,'Claim Details'!$I$28&lt;=Rates!$D$15,'Claim Details'!$I$19="Yes"),Rates!$E$21,IF(AND(C240="B",'Claim Details'!$I$28&gt;=Rates!$D$14,'Claim Details'!$I$28&lt;=Rates!$D$15,'Claim Details'!$I$19="No"),Rates!$D$21,IF(AND(C240="B",'Claim Details'!$I$28&gt;=Rates!$F$14,'Claim Details'!$I$28&lt;=Rates!$F$15,'Claim Details'!$I$19="Yes"),Rates!$G$21,IF(AND(C240="B",'Claim Details'!$I$28&gt;=Rates!$F$14,'Claim Details'!$I$28&lt;=Rates!$F$15,'Claim Details'!$I$19="No"),Rates!$F$21,IF(AND(C240="B",'Claim Details'!$I$28&gt;=Rates!$H$14,'Claim Details'!$I$28&lt;=Rates!$H$15,'Claim Details'!$I$19="Yes"),Rates!$I$21,IF(AND(C240="B",'Claim Details'!$I$28&gt;=Rates!$H$14,'Claim Details'!$I$28&lt;=Rates!$H$15,'Claim Details'!$I$19="No"),Rates!$H$21,IF(AND(C240="B",'Claim Details'!$I$28&gt;=Rates!$J$14,'Claim Details'!$I$28&lt;=Rates!$J$15,'Claim Details'!$I$19="Yes"),Rates!$K$21,IF(AND(C240="B",'Claim Details'!$I$28&gt;=Rates!$J$14,'Claim Details'!$I$28&lt;=Rates!$J$15,'Claim Details'!$I$19="No"),Rates!$J$21,"£0.00"))))))))))))))))</f>
        <v>£0.00</v>
      </c>
      <c r="BA240" s="189" t="str">
        <f>IF(AND(C240="A",'Claim Details'!$I$28&gt;=Rates!$D$14,'Claim Details'!$I$28&lt;=Rates!$D$15,'Claim Details'!$I$19="Yes"),Rates!$E$22,IF(AND(C240="A",'Claim Details'!$I$28&gt;=Rates!$D$14,'Claim Details'!$I$28&lt;=Rates!$D$15,'Claim Details'!$I$19="No"),Rates!$D$22,IF(AND(C240="A",'Claim Details'!$I$28&gt;=Rates!$F$14,'Claim Details'!$I$28&lt;=Rates!$F$15,'Claim Details'!$I$19="Yes"),Rates!$G$22,IF(AND(C240="A",'Claim Details'!$I$28&gt;=Rates!$F$14,'Claim Details'!$I$28&lt;=Rates!$F$15,'Claim Details'!$I$19="No"),Rates!$F$22,IF(AND(C240="A",'Claim Details'!$I$28&gt;=Rates!$H$14,'Claim Details'!$I$28&lt;=Rates!$H$15,'Claim Details'!$I$19="Yes"),Rates!$I$22,IF(AND(C240="A",'Claim Details'!$I$28&gt;=Rates!$H$14,'Claim Details'!$I$28&lt;=Rates!$H$15,'Claim Details'!$I$19="No"),Rates!$H$22,IF(AND(C240="A",'Claim Details'!$I$28&gt;=Rates!$J$14,'Claim Details'!$I$28&lt;=Rates!$J$15,'Claim Details'!$I$19="Yes"),Rates!$K$22,IF(AND(C240="A",'Claim Details'!$I$28&gt;=Rates!$J$14,'Claim Details'!$I$28&lt;=Rates!$J$15,'Claim Details'!$I$19="No"),Rates!$J$22,IF(AND(C240="B",'Claim Details'!$I$28&gt;=Rates!$D$14,'Claim Details'!$I$28&lt;=Rates!$D$15,'Claim Details'!$I$19="Yes"),Rates!$E$23,IF(AND(C240="B",'Claim Details'!$I$28&gt;=Rates!$D$14,'Claim Details'!$I$28&lt;=Rates!$D$15,'Claim Details'!$I$19="No"),Rates!$D$23,IF(AND(C240="B",'Claim Details'!$I$28&gt;=Rates!$F$14,'Claim Details'!$I$28&lt;=Rates!$F$15,'Claim Details'!$I$19="Yes"),Rates!$G$23,IF(AND(C240="B",'Claim Details'!$I$28&gt;=Rates!$F$14,'Claim Details'!$I$28&lt;=Rates!$F$15,'Claim Details'!$I$19="No"),Rates!$F$23,IF(AND(C240="B",'Claim Details'!$I$28&gt;=Rates!$H$14,'Claim Details'!$I$28&lt;=Rates!$H$15,'Claim Details'!$I$19="Yes"),Rates!$I$23,IF(AND(C240="B",'Claim Details'!$I$28&gt;=Rates!$H$14,'Claim Details'!$I$28&lt;=Rates!$H$15,'Claim Details'!$I$19="No"),Rates!$H$23,IF(AND(C240="B",'Claim Details'!$I$28&gt;=Rates!$J$14,'Claim Details'!$I$28&lt;=Rates!$J$15,'Claim Details'!$I$19="Yes"),Rates!$K$23,IF(AND(C240="B",'Claim Details'!$I$28&gt;=Rates!$J$14,'Claim Details'!$I$28&lt;=Rates!$J$15,'Claim Details'!$I$19="No"),Rates!$J$23,IF(AND(C240="C",'Claim Details'!$I$28&gt;=Rates!$D$14,'Claim Details'!$I$28&lt;=Rates!$D$15,'Claim Details'!$I$19="Yes"),Rates!$E$24,IF(AND(C240="C",'Claim Details'!$I$28&gt;=Rates!$D$14,'Claim Details'!$I$28&lt;=Rates!$D$15,'Claim Details'!$I$19="No"),Rates!$D$24,IF(AND(C240="C",'Claim Details'!$I$28&gt;=Rates!$F$14,'Claim Details'!$I$28&lt;=Rates!$F$15,'Claim Details'!$I$19="Yes"),Rates!$G$24,IF(AND(C240="C",'Claim Details'!$I$28&gt;=Rates!$F$14,'Claim Details'!$I$28&lt;=Rates!$F$15,'Claim Details'!$I$19="No"),Rates!$F$24,IF(AND(C240="C",'Claim Details'!$I$28&gt;=Rates!$H$14,'Claim Details'!$I$28&lt;=Rates!$H$15,'Claim Details'!$I$19="Yes"),Rates!$I$24,IF(AND(C240="C",'Claim Details'!$I$28&gt;=Rates!$H$14,'Claim Details'!$I$28&lt;=Rates!$H$15,'Claim Details'!$I$19="No"),Rates!$H$24,IF(AND(C240="C",'Claim Details'!$I$28&gt;=Rates!$J$14,'Claim Details'!$I$28&lt;=Rates!$J$15,'Claim Details'!$I$19="Yes"),Rates!$K$24,IF(AND(C240="C",'Claim Details'!$I$28&gt;=Rates!$J$14,'Claim Details'!$I$28&lt;=Rates!$J$15,'Claim Details'!$I$19="No"),Rates!$J$24,"£0.00"))))))))))))))))))))))))</f>
        <v>£0.00</v>
      </c>
      <c r="BB240" s="189" t="str">
        <f t="shared" si="57"/>
        <v>£0.00</v>
      </c>
      <c r="BC240" s="1"/>
      <c r="BD240" s="189" t="str">
        <f>IF(AND(AE240="A",'Claim Details'!$I$28&gt;=Rates!$D$14,'Claim Details'!$I$28&lt;=Rates!$D$15,'Claim Details'!$I$19="Yes"),Rates!$J$17,IF(AND(AE240="A",'Claim Details'!$I$28&gt;=Rates!$D$14,'Claim Details'!$I$28&lt;=Rates!$D$15,'Claim Details'!$I$19="No"),Rates!$D$17,IF(AND(AE240="A",'Claim Details'!$I$28&gt;=Rates!$F$14,'Claim Details'!$I$28&lt;=Rates!$F$15,'Claim Details'!$I$19="Yes"),Rates!$G$17,IF(AND(AE240="A",'Claim Details'!$I$28&gt;=Rates!$F$14,'Claim Details'!$I$28&lt;=Rates!$F$15,'Claim Details'!$I$19="No"),Rates!$F$17,IF(AND(AE240="A",'Claim Details'!$I$28&gt;=Rates!$H$14,'Claim Details'!$I$28&lt;=Rates!$H$15,'Claim Details'!$I$19="Yes"),Rates!$I$17,IF(AND(AE240="A",'Claim Details'!$I$28&gt;=Rates!$H$14,'Claim Details'!$I$28&lt;=Rates!$H$15,'Claim Details'!$I$19="No"),Rates!$H$17,IF(AND(AE240="A",'Claim Details'!$I$28&gt;=Rates!$J$14,'Claim Details'!$I$28&lt;=Rates!$J$15,'Claim Details'!$I$19="Yes"),Rates!$K$17,IF(AND(AE240="A",'Claim Details'!$I$28&gt;=Rates!$J$14,'Claim Details'!$I$28&lt;=Rates!$J$15,'Claim Details'!$I$19="No"),Rates!$J$17,IF(AND(AE240="B",'Claim Details'!$I$28&gt;=Rates!$D$14,'Claim Details'!$I$28&lt;=Rates!$D$15,'Claim Details'!$I$19="Yes"),Rates!$E$18,IF(AND(AE240="B",'Claim Details'!$I$28&gt;=Rates!$D$14,'Claim Details'!$I$28&lt;=Rates!$D$15,'Claim Details'!$I$19="No"),Rates!$D$18,IF(AND(AE240="B",'Claim Details'!$I$28&gt;=Rates!$F$14,'Claim Details'!$I$28&lt;=Rates!$F$15,'Claim Details'!$I$19="Yes"),Rates!$G$18,IF(AND(AE240="B",'Claim Details'!$I$28&gt;=Rates!$F$14,'Claim Details'!$I$28&lt;=Rates!$F$15,'Claim Details'!$I$19="No"),Rates!$F$18,IF(AND(AE240="B",'Claim Details'!$I$28&gt;=Rates!$H$14,'Claim Details'!$I$28&lt;=Rates!$H$15,'Claim Details'!$I$19="Yes"),Rates!$I$18,IF(AND(AE240="B",'Claim Details'!$I$28&gt;=Rates!$H$14,'Claim Details'!$I$28&lt;=Rates!$H$15,'Claim Details'!$I$19="No"),Rates!$H$18,IF(AND(AE240="B",'Claim Details'!$I$28&gt;=Rates!$J$14,'Claim Details'!$I$28&lt;=Rates!$J$15,'Claim Details'!$I$19="Yes"),Rates!$K$18,IF(AND(AE240="B",'Claim Details'!$I$28&gt;=Rates!$J$14,'Claim Details'!$I$28&lt;=Rates!$J$15,'Claim Details'!$I$19="No"),Rates!$J$18,IF(AND(AE240="C",'Claim Details'!$I$28&gt;=Rates!$D$14,'Claim Details'!$I$28&lt;=Rates!$D$15,'Claim Details'!$I$19="Yes"),Rates!$E$19,IF(AND(AE240="C",'Claim Details'!$I$28&gt;=Rates!$D$14,'Claim Details'!$I$28&lt;=Rates!$D$15,'Claim Details'!$I$19="No"),Rates!$D$19,IF(AND(AE240="C",'Claim Details'!$I$28&gt;=Rates!$F$14,'Claim Details'!$I$28&lt;=Rates!$F$15,'Claim Details'!$I$19="Yes"),Rates!$G$19,IF(AND(AE240="C",'Claim Details'!$I$28&gt;=Rates!$F$14,'Claim Details'!$I$28&lt;=Rates!$F$15,'Claim Details'!$I$19="No"),Rates!$F$19,IF(AND(AE240="C",'Claim Details'!$I$28&gt;=Rates!$H$14,'Claim Details'!$I$28&lt;=Rates!$H$15,'Claim Details'!$I$19="Yes"),Rates!$I$19,IF(AND(AE240="C",'Claim Details'!$I$28&gt;=Rates!$H$14,'Claim Details'!$I$28&lt;=Rates!$H$15,'Claim Details'!$I$19="No"),Rates!$H$19,IF(AND(AE240="C",'Claim Details'!$I$28&gt;=Rates!$J$14,'Claim Details'!$I$28&lt;=Rates!$J$15,'Claim Details'!$I$19="Yes"),Rates!$K$19,IF(AND(AE240="C",'Claim Details'!$I$28&gt;=Rates!$J$14,'Claim Details'!$I$28&lt;=Rates!$J$15,'Claim Details'!$I$19="No"),Rates!$J$19,"£0.00"))))))))))))))))))))))))</f>
        <v>£0.00</v>
      </c>
      <c r="BE240" s="189" t="str">
        <f>IF(AND(AE240="A",'Claim Details'!$I$28&gt;=Rates!$D$14,'Claim Details'!$I$28&lt;=Rates!$D$15,'Claim Details'!$I$19="Yes"),Rates!$J$25,IF(AND(AE240="A",'Claim Details'!$I$28&gt;=Rates!$D$14,'Claim Details'!$I$28&lt;=Rates!$D$15,'Claim Details'!$I$19="No"),Rates!$D$25,IF(AND(AE240="A",'Claim Details'!$I$28&gt;=Rates!$F$14,'Claim Details'!$I$28&lt;=Rates!$F$15,'Claim Details'!$I$19="Yes"),Rates!$G$25,IF(AND(AE240="A",'Claim Details'!$I$28&gt;=Rates!$F$14,'Claim Details'!$I$28&lt;=Rates!$F$15,'Claim Details'!$I$19="No"),Rates!$F$25,IF(AND(AE240="A",'Claim Details'!$I$28&gt;=Rates!$H$14,'Claim Details'!$I$28&lt;=Rates!$H$15,'Claim Details'!$I$19="Yes"),Rates!$I$25,IF(AND(AE240="A",'Claim Details'!$I$28&gt;=Rates!$H$14,'Claim Details'!$I$28&lt;=Rates!$H$15,'Claim Details'!$I$19="No"),Rates!$H$25,IF(AND(AE240="A",'Claim Details'!$I$28&gt;=Rates!$J$14,'Claim Details'!$I$28&lt;=Rates!$J$15,'Claim Details'!$I$19="Yes"),Rates!$K$25,IF(AND(AE240="A",'Claim Details'!$I$28&gt;=Rates!$J$14,'Claim Details'!$I$28&lt;=Rates!$J$15,'Claim Details'!$I$19="No"),Rates!$J$25,IF(AND(AE240="B",'Claim Details'!$I$28&gt;=Rates!$D$14,'Claim Details'!$I$28&lt;=Rates!$D$15,'Claim Details'!$I$19="Yes"),Rates!$E$26,IF(AND(AE240="B",'Claim Details'!$I$28&gt;=Rates!$D$14,'Claim Details'!$I$28&lt;=Rates!$D$15,'Claim Details'!$I$19="No"),Rates!$D$26,IF(AND(AE240="B",'Claim Details'!$I$28&gt;=Rates!$F$14,'Claim Details'!$I$28&lt;=Rates!$F$15,'Claim Details'!$I$19="Yes"),Rates!$G$26,IF(AND(AE240="B",'Claim Details'!$I$28&gt;=Rates!$F$14,'Claim Details'!$I$28&lt;=Rates!$F$15,'Claim Details'!$I$19="No"),Rates!$F$26,IF(AND(AE240="B",'Claim Details'!$I$28&gt;=Rates!$H$14,'Claim Details'!$I$28&lt;=Rates!$H$15,'Claim Details'!$I$19="Yes"),Rates!$I$26,IF(AND(AE240="B",'Claim Details'!$I$28&gt;=Rates!$H$14,'Claim Details'!$I$28&lt;=Rates!$H$15,'Claim Details'!$I$19="No"),Rates!$H$26,IF(AND(AE240="B",'Claim Details'!$I$28&gt;=Rates!$J$14,'Claim Details'!$I$28&lt;=Rates!$J$15,'Claim Details'!$I$19="Yes"),Rates!$K$26,IF(AND(AE240="B",'Claim Details'!$I$28&gt;=Rates!$J$14,'Claim Details'!$I$28&lt;=Rates!$J$15,'Claim Details'!$I$19="No"),Rates!$J$26,IF(AND(AE240="C",'Claim Details'!$I$28&gt;=Rates!$D$14,'Claim Details'!$I$28&lt;=Rates!$D$15,'Claim Details'!$I$19="Yes"),Rates!$E$27,IF(AND(AE240="C",'Claim Details'!$I$28&gt;=Rates!$D$14,'Claim Details'!$I$28&lt;=Rates!$D$15,'Claim Details'!$I$19="No"),Rates!$D$27,IF(AND(AE240="C",'Claim Details'!$I$28&gt;=Rates!$F$14,'Claim Details'!$I$28&lt;=Rates!$F$15,'Claim Details'!$I$19="Yes"),Rates!$G$27,IF(AND(AE240="C",'Claim Details'!$I$28&gt;=Rates!$F$14,'Claim Details'!$I$28&lt;=Rates!$F$15,'Claim Details'!$I$19="No"),Rates!$F$27,IF(AND(AE240="C",'Claim Details'!$I$28&gt;=Rates!$H$14,'Claim Details'!$I$28&lt;=Rates!$H$15,'Claim Details'!$I$19="Yes"),Rates!$I$27,IF(AND(AE240="C",'Claim Details'!$I$28&gt;=Rates!$H$14,'Claim Details'!$I$28&lt;=Rates!$H$15,'Claim Details'!$I$19="No"),Rates!$H$27,IF(AND(AE240="C",'Claim Details'!$I$28&gt;=Rates!$J$14,'Claim Details'!$I$28&lt;=Rates!$J$15,'Claim Details'!$I$19="Yes"),Rates!$K$27,IF(AND(AE240="C",'Claim Details'!$I$28&gt;=Rates!$J$14,'Claim Details'!$I$28&lt;=Rates!$J$15,'Claim Details'!$I$19="No"),Rates!$J$27,"£0.00"))))))))))))))))))))))))</f>
        <v>£0.00</v>
      </c>
      <c r="BF240" s="189" t="str">
        <f>IF(AND(AE240="A",'Claim Details'!$I$28&gt;=Rates!$D$14,'Claim Details'!$I$28&lt;=Rates!$D$15,'Claim Details'!$I$19="Yes"),Rates!$E$20,IF(AND(AE240="A",'Claim Details'!$I$28&gt;=Rates!$D$14,'Claim Details'!$I$28&lt;=Rates!$D$15,'Claim Details'!$I$19="No"),Rates!$D$20,IF(AND(AE240="A",'Claim Details'!$I$28&gt;=Rates!$F$14,'Claim Details'!$I$28&lt;=Rates!$F$15,'Claim Details'!$I$19="Yes"),Rates!$G$20,IF(AND(AE240="A",'Claim Details'!$I$28&gt;=Rates!$F$14,'Claim Details'!$I$28&lt;=Rates!$F$15,'Claim Details'!$I$19="No"),Rates!$F$20,IF(AND(AE240="A",'Claim Details'!$I$28&gt;=Rates!$H$14,'Claim Details'!$I$28&lt;=Rates!$H$15,'Claim Details'!$I$19="Yes"),Rates!$I$20,IF(AND(AE240="A",'Claim Details'!$I$28&gt;=Rates!$H$14,'Claim Details'!$I$28&lt;=Rates!$H$15,'Claim Details'!$I$19="No"),Rates!$H$20,IF(AND(AE240="A",'Claim Details'!$I$28&gt;=Rates!$J$14,'Claim Details'!$I$28&lt;=Rates!$J$15,'Claim Details'!$I$19="Yes"),Rates!$K$20,IF(AND(AE240="A",'Claim Details'!$I$28&gt;=Rates!$J$14,'Claim Details'!$I$28&lt;=Rates!$J$15,'Claim Details'!$I$19="No"),Rates!$J$20,IF(AND(AE240="B",'Claim Details'!$I$28&gt;=Rates!$D$14,'Claim Details'!$I$28&lt;=Rates!$D$15,'Claim Details'!$I$19="Yes"),Rates!$E$21,IF(AND(AE240="B",'Claim Details'!$I$28&gt;=Rates!$D$14,'Claim Details'!$I$28&lt;=Rates!$D$15,'Claim Details'!$I$19="No"),Rates!$D$21,IF(AND(AE240="B",'Claim Details'!$I$28&gt;=Rates!$F$14,'Claim Details'!$I$28&lt;=Rates!$F$15,'Claim Details'!$I$19="Yes"),Rates!$G$21,IF(AND(AE240="B",'Claim Details'!$I$28&gt;=Rates!$F$14,'Claim Details'!$I$28&lt;=Rates!$F$15,'Claim Details'!$I$19="No"),Rates!$F$21,IF(AND(AE240="B",'Claim Details'!$I$28&gt;=Rates!$H$14,'Claim Details'!$I$28&lt;=Rates!$H$15,'Claim Details'!$I$19="Yes"),Rates!$I$21,IF(AND(AE240="B",'Claim Details'!$I$28&gt;=Rates!$H$14,'Claim Details'!$I$28&lt;=Rates!$H$15,'Claim Details'!$I$19="No"),Rates!$H$21,IF(AND(AE240="B",'Claim Details'!$I$28&gt;=Rates!$J$14,'Claim Details'!$I$28&lt;=Rates!$J$15,'Claim Details'!$I$19="Yes"),Rates!$K$21,IF(AND(AE240="B",'Claim Details'!$I$28&gt;=Rates!$J$14,'Claim Details'!$I$28&lt;=Rates!$J$15,'Claim Details'!$I$19="No"),Rates!$J$21,"£0.00"))))))))))))))))</f>
        <v>£0.00</v>
      </c>
      <c r="BG240" s="189" t="str">
        <f>IF(AND(AE240="A",'Claim Details'!$I$28&gt;=Rates!$D$14,'Claim Details'!$I$28&lt;=Rates!$D$15,'Claim Details'!$I$19="Yes"),Rates!$E$22,IF(AND(AE240="A",'Claim Details'!$I$28&gt;=Rates!$D$14,'Claim Details'!$I$28&lt;=Rates!$D$15,'Claim Details'!$I$19="No"),Rates!$D$22,IF(AND(AE240="A",'Claim Details'!$I$28&gt;=Rates!$F$14,'Claim Details'!$I$28&lt;=Rates!$F$15,'Claim Details'!$I$19="Yes"),Rates!$G$22,IF(AND(AE240="A",'Claim Details'!$I$28&gt;=Rates!$F$14,'Claim Details'!$I$28&lt;=Rates!$F$15,'Claim Details'!$I$19="No"),Rates!$F$22,IF(AND(AE240="A",'Claim Details'!$I$28&gt;=Rates!$H$14,'Claim Details'!$I$28&lt;=Rates!$H$15,'Claim Details'!$I$19="Yes"),Rates!$I$22,IF(AND(AE240="A",'Claim Details'!$I$28&gt;=Rates!$H$14,'Claim Details'!$I$28&lt;=Rates!$H$15,'Claim Details'!$I$19="No"),Rates!$H$22,IF(AND(AE240="A",'Claim Details'!$I$28&gt;=Rates!$J$14,'Claim Details'!$I$28&lt;=Rates!$J$15,'Claim Details'!$I$19="Yes"),Rates!$K$22,IF(AND(AE240="A",'Claim Details'!$I$28&gt;=Rates!$J$14,'Claim Details'!$I$28&lt;=Rates!$J$15,'Claim Details'!$I$19="No"),Rates!$J$22,IF(AND(AE240="B",'Claim Details'!$I$28&gt;=Rates!$D$14,'Claim Details'!$I$28&lt;=Rates!$D$15,'Claim Details'!$I$19="Yes"),Rates!$E$23,IF(AND(AE240="B",'Claim Details'!$I$28&gt;=Rates!$D$14,'Claim Details'!$I$28&lt;=Rates!$D$15,'Claim Details'!$I$19="No"),Rates!$D$23,IF(AND(AE240="B",'Claim Details'!$I$28&gt;=Rates!$F$14,'Claim Details'!$I$28&lt;=Rates!$F$15,'Claim Details'!$I$19="Yes"),Rates!$G$23,IF(AND(AE240="B",'Claim Details'!$I$28&gt;=Rates!$F$14,'Claim Details'!$I$28&lt;=Rates!$F$15,'Claim Details'!$I$19="No"),Rates!$F$23,IF(AND(AE240="B",'Claim Details'!$I$28&gt;=Rates!$H$14,'Claim Details'!$I$28&lt;=Rates!$H$15,'Claim Details'!$I$19="Yes"),Rates!$I$23,IF(AND(AE240="B",'Claim Details'!$I$28&gt;=Rates!$H$14,'Claim Details'!$I$28&lt;=Rates!$H$15,'Claim Details'!$I$19="No"),Rates!$H$23,IF(AND(AE240="B",'Claim Details'!$I$28&gt;=Rates!$J$14,'Claim Details'!$I$28&lt;=Rates!$J$15,'Claim Details'!$I$19="Yes"),Rates!$K$23,IF(AND(AE240="B",'Claim Details'!$I$28&gt;=Rates!$J$14,'Claim Details'!$I$28&lt;=Rates!$J$15,'Claim Details'!$I$19="No"),Rates!$J$23,IF(AND(AE240="C",'Claim Details'!$I$28&gt;=Rates!$D$14,'Claim Details'!$I$28&lt;=Rates!$D$15,'Claim Details'!$I$19="Yes"),Rates!$E$24,IF(AND(AE240="C",'Claim Details'!$I$28&gt;=Rates!$D$14,'Claim Details'!$I$28&lt;=Rates!$D$15,'Claim Details'!$I$19="No"),Rates!$D$24,IF(AND(AE240="C",'Claim Details'!$I$28&gt;=Rates!$F$14,'Claim Details'!$I$28&lt;=Rates!$F$15,'Claim Details'!$I$19="Yes"),Rates!$G$24,IF(AND(AE240="C",'Claim Details'!$I$28&gt;=Rates!$F$14,'Claim Details'!$I$28&lt;=Rates!$F$15,'Claim Details'!$I$19="No"),Rates!$F$24,IF(AND(AE240="C",'Claim Details'!$I$28&gt;=Rates!$H$14,'Claim Details'!$I$28&lt;=Rates!$H$15,'Claim Details'!$I$19="Yes"),Rates!$I$24,IF(AND(AE240="C",'Claim Details'!$I$28&gt;=Rates!$H$14,'Claim Details'!$I$28&lt;=Rates!$H$15,'Claim Details'!$I$19="No"),Rates!$H$24,IF(AND(AE240="C",'Claim Details'!$I$28&gt;=Rates!$J$14,'Claim Details'!$I$28&lt;=Rates!$J$15,'Claim Details'!$I$19="Yes"),Rates!$K$24,IF(AND(AE240="C",'Claim Details'!$I$28&gt;=Rates!$J$14,'Claim Details'!$I$28&lt;=Rates!$J$15,'Claim Details'!$I$19="No"),Rates!$J$24,"£0.00"))))))))))))))))))))))))</f>
        <v>£0.00</v>
      </c>
      <c r="BH240" s="189" t="str">
        <f t="shared" si="58"/>
        <v>£0.00</v>
      </c>
      <c r="BI240" s="189">
        <f t="shared" si="59"/>
        <v>0</v>
      </c>
      <c r="BO240" s="202" t="str">
        <f>IF(H240="","£0.00",IF(AP240="4","£0.00",IF(AP240="5","£0.00",IF(AP240="1","£0.00",((AQ240*H240)*'Claim Details'!$F$111)/100))))</f>
        <v>£0.00</v>
      </c>
      <c r="BP240" s="202" t="str">
        <f>IF(T240="","£0.00",IF(AP240="4","£0.00",IF(AP240="5","£0.00",IF(AP240="1","£0.00",((AR240*T240)*'Claim Details'!$N$111)/100))))</f>
        <v>£0.00</v>
      </c>
      <c r="BQ240" s="202" t="str">
        <f>IF(AI240="","£0.00",IF(AP240="4","£0.00",IF(AP240="5","£0.00",IF(AP240="1","£0.00",((BI240*AI240)*'Claim Details'!$W$111)/100))))</f>
        <v>£0.00</v>
      </c>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row>
    <row r="241" spans="1:97" ht="15">
      <c r="A241" s="145"/>
      <c r="B241" s="91"/>
      <c r="C241" s="96"/>
      <c r="D241" s="97"/>
      <c r="E241" s="98"/>
      <c r="F241" s="89"/>
      <c r="G241" s="99"/>
      <c r="H241" s="100"/>
      <c r="I241" s="221" t="str">
        <f t="shared" si="49"/>
        <v>£0.00</v>
      </c>
      <c r="J241" s="101"/>
      <c r="K241" s="100"/>
      <c r="L241" s="221" t="str">
        <f t="shared" si="50"/>
        <v>£0.00</v>
      </c>
      <c r="M241" s="101"/>
      <c r="N241" s="102"/>
      <c r="O241" s="145"/>
      <c r="P241" s="77"/>
      <c r="Q241" s="87"/>
      <c r="R241" s="87"/>
      <c r="S241" s="87"/>
      <c r="T241" s="149" t="str">
        <f t="shared" si="51"/>
        <v/>
      </c>
      <c r="U241" s="87" t="str">
        <f t="shared" si="60"/>
        <v/>
      </c>
      <c r="V241" s="87"/>
      <c r="W241" s="53" t="str">
        <f t="shared" si="52"/>
        <v>£0.00</v>
      </c>
      <c r="X241" s="53"/>
      <c r="Y241" s="87"/>
      <c r="Z241" s="78"/>
      <c r="AA241" s="79"/>
      <c r="AB241" s="160"/>
      <c r="AC241" s="98"/>
      <c r="AD241" s="225"/>
      <c r="AE241" s="235" t="str">
        <f t="shared" si="53"/>
        <v/>
      </c>
      <c r="AF241" s="87" t="str">
        <f t="shared" si="54"/>
        <v/>
      </c>
      <c r="AG241" s="53"/>
      <c r="AH241" s="224"/>
      <c r="AI241" s="226" t="str">
        <f t="shared" si="46"/>
        <v/>
      </c>
      <c r="AJ241" s="236" t="str">
        <f t="shared" si="55"/>
        <v>£0.00</v>
      </c>
      <c r="AK241" s="31"/>
      <c r="AL241" s="1"/>
      <c r="AM241" s="1"/>
      <c r="AN241" s="1"/>
      <c r="AO241" s="1"/>
      <c r="AP241" s="1" t="str">
        <f t="shared" si="47"/>
        <v/>
      </c>
      <c r="AQ241" s="27">
        <f t="shared" si="48"/>
        <v>0</v>
      </c>
      <c r="AR241" s="189">
        <f t="shared" si="56"/>
        <v>0</v>
      </c>
      <c r="AS241" s="190" t="str">
        <f>IF(AND(C241="A",'Claim Details'!$E$28&gt;=Rates!$D$14,'Claim Details'!$E$28&lt;=Rates!$D$15,'Claim Details'!$E$19="Yes"),Rates!$E$17,IF(AND(C241="A",'Claim Details'!$E$28&gt;=Rates!$D$14,'Claim Details'!$E$28&lt;=Rates!$D$15,'Claim Details'!$E$19="No"),Rates!$D$17,IF(AND(C241="A",'Claim Details'!$E$28&gt;=Rates!$F$14,'Claim Details'!$E$28&lt;=Rates!$F$15,'Claim Details'!$E$19="Yes"),Rates!$G$17,IF(AND(C241="A",'Claim Details'!$E$28&gt;=Rates!$F$14,'Claim Details'!$E$28&lt;=Rates!$F$15,'Claim Details'!$E$19="No"),Rates!$F$17,IF(AND(C241="A",'Claim Details'!$E$28&gt;=Rates!$H$14,'Claim Details'!$E$28&lt;=Rates!$H$15,'Claim Details'!$E$19="Yes"),Rates!$I$17,IF(AND(C241="A",'Claim Details'!$E$28&gt;=Rates!$H$14,'Claim Details'!$E$28&lt;=Rates!$H$15,'Claim Details'!$E$19="No"),Rates!$H$17,IF(AND(C241="A",'Claim Details'!$E$28&gt;=Rates!$J$14,'Claim Details'!$E$28&lt;=Rates!$J$15,'Claim Details'!$E$19="Yes"),Rates!$K$17,IF(AND(C241="A",'Claim Details'!$E$28&gt;=Rates!$J$14,'Claim Details'!$E$28&lt;=Rates!$J$15,'Claim Details'!$E$19="No"),Rates!$J$17,IF(AND(C241="B",'Claim Details'!$E$28&gt;=Rates!$D$14,'Claim Details'!$E$28&lt;=Rates!$D$15,'Claim Details'!$E$19="Yes"),Rates!$E$18,IF(AND(C241="B",'Claim Details'!$E$28&gt;=Rates!$D$14,'Claim Details'!$E$28&lt;=Rates!$D$15,'Claim Details'!$E$19="No"),Rates!$D$18,IF(AND(C241="B",'Claim Details'!$E$28&gt;=Rates!$F$14,'Claim Details'!$E$28&lt;=Rates!$F$15,'Claim Details'!$E$19="Yes"),Rates!$G$18,IF(AND(C241="B",'Claim Details'!$E$28&gt;=Rates!$F$14,'Claim Details'!$E$28&lt;=Rates!$F$15,'Claim Details'!$E$19="No"),Rates!$F$18,IF(AND(C241="B",'Claim Details'!$E$28&gt;=Rates!$H$14,'Claim Details'!$E$28&lt;=Rates!$H$15,'Claim Details'!$E$19="Yes"),Rates!$I$18,IF(AND(C241="B",'Claim Details'!$E$28&gt;=Rates!$H$14,'Claim Details'!$E$28&lt;=Rates!$H$15,'Claim Details'!$E$19="No"),Rates!$H$18,IF(AND(C241="B",'Claim Details'!$E$28&gt;=Rates!$J$14,'Claim Details'!$E$28&lt;=Rates!$J$15,'Claim Details'!$E$19="Yes"),Rates!$K$18,IF(AND(C241="B",'Claim Details'!$E$28&gt;=Rates!$J$14,'Claim Details'!$E$28&lt;=Rates!$J$15,'Claim Details'!$E$19="No"),Rates!$J$18,IF(AND(C241="C",'Claim Details'!$E$28&gt;=Rates!$D$14,'Claim Details'!$E$28&lt;=Rates!$D$15,'Claim Details'!$E$19="Yes"),Rates!$E$19,IF(AND(C241="C",'Claim Details'!$E$28&gt;=Rates!$D$14,'Claim Details'!$E$28&lt;=Rates!$D$15,'Claim Details'!$E$19="No"),Rates!$D$19,IF(AND(C241="C",'Claim Details'!$E$28&gt;=Rates!$F$14,'Claim Details'!$E$28&lt;=Rates!$F$15,'Claim Details'!$E$19="Yes"),Rates!$G$19,IF(AND(C241="C",'Claim Details'!$E$28&gt;=Rates!$F$14,'Claim Details'!$E$28&lt;=Rates!$F$15,'Claim Details'!$E$19="No"),Rates!$F$19,IF(AND(C241="C",'Claim Details'!$E$28&gt;=Rates!$H$14,'Claim Details'!$E$28&lt;=Rates!$H$15,'Claim Details'!$E$19="Yes"),Rates!$I$19,IF(AND(C241="C",'Claim Details'!$E$28&gt;=Rates!$H$14,'Claim Details'!$E$28&lt;=Rates!$H$15,'Claim Details'!$E$19="No"),Rates!$H$19,IF(AND(C241="C",'Claim Details'!$E$28&gt;=Rates!$J$14,'Claim Details'!$E$28&lt;=Rates!$J$15,'Claim Details'!$E$19="Yes"),Rates!$K$19,IF(AND(C241="C",'Claim Details'!$E$28&gt;=Rates!$J$14,'Claim Details'!$E$28&lt;=Rates!$J$15,'Claim Details'!$E$19="No"),Rates!$J$19,"£0.00"))))))))))))))))))))))))</f>
        <v>£0.00</v>
      </c>
      <c r="AT241" s="189" t="str">
        <f>IF(AND(C241="A",'Claim Details'!$E$28&gt;=Rates!$D$14,'Claim Details'!$E$28&lt;=Rates!$D$15,'Claim Details'!$E$19="Yes"),Rates!$E$25,IF(AND(C241="A",'Claim Details'!$E$28&gt;=Rates!$D$14,'Claim Details'!$E$28&lt;=Rates!$D$15,'Claim Details'!$E$19="No"),Rates!$D$25,IF(AND(C241="A",'Claim Details'!$E$28&gt;=Rates!$F$14,'Claim Details'!$E$28&lt;=Rates!$F$15,'Claim Details'!$E$19="Yes"),Rates!$G$25,IF(AND(C241="A",'Claim Details'!$E$28&gt;=Rates!$F$14,'Claim Details'!$E$28&lt;=Rates!$F$15,'Claim Details'!$E$19="No"),Rates!$F$25,IF(AND(C241="A",'Claim Details'!$E$28&gt;=Rates!$H$14,'Claim Details'!$E$28&lt;=Rates!$H$15,'Claim Details'!$E$19="Yes"),Rates!$I$25,IF(AND(C241="A",'Claim Details'!$E$28&gt;=Rates!$H$14,'Claim Details'!$E$28&lt;=Rates!$H$15,'Claim Details'!$E$19="No"),Rates!$H$25,IF(AND(C241="A",'Claim Details'!$E$28&gt;=Rates!$J$14,'Claim Details'!$E$28&lt;=Rates!$J$15,'Claim Details'!$E$19="Yes"),Rates!$K$25,IF(AND(C241="A",'Claim Details'!$E$28&gt;=Rates!$J$14,'Claim Details'!$E$28&lt;=Rates!$J$15,'Claim Details'!$E$19="No"),Rates!$J$25,IF(AND(C241="B",'Claim Details'!$E$28&gt;=Rates!$D$14,'Claim Details'!$E$28&lt;=Rates!$D$15,'Claim Details'!$E$19="Yes"),Rates!$E$26,IF(AND(C241="B",'Claim Details'!$E$28&gt;=Rates!$D$14,'Claim Details'!$E$28&lt;=Rates!$D$15,'Claim Details'!$E$19="No"),Rates!$D$26,IF(AND(C241="B",'Claim Details'!$E$28&gt;=Rates!$F$14,'Claim Details'!$E$28&lt;=Rates!$F$15,'Claim Details'!$E$19="Yes"),Rates!$G$26,IF(AND(C241="B",'Claim Details'!$E$28&gt;=Rates!$F$14,'Claim Details'!$E$28&lt;=Rates!$F$15,'Claim Details'!$E$19="No"),Rates!$F$26,IF(AND(C241="B",'Claim Details'!$E$28&gt;=Rates!$H$14,'Claim Details'!$E$28&lt;=Rates!$H$15,'Claim Details'!$E$19="Yes"),Rates!$I$26,IF(AND(C241="B",'Claim Details'!$E$28&gt;=Rates!$H$14,'Claim Details'!$E$28&lt;=Rates!$H$15,'Claim Details'!$E$19="No"),Rates!$H$26,IF(AND(C241="B",'Claim Details'!$E$28&gt;=Rates!$J$14,'Claim Details'!$E$28&lt;=Rates!$J$15,'Claim Details'!$E$19="Yes"),Rates!$K$26,IF(AND(C241="B",'Claim Details'!$E$28&gt;=Rates!$J$14,'Claim Details'!$E$28&lt;=Rates!$J$15,'Claim Details'!$E$19="No"),Rates!$J$26,IF(AND(C241="C",'Claim Details'!$E$28&gt;=Rates!$D$14,'Claim Details'!$E$28&lt;=Rates!$D$15,'Claim Details'!$E$19="Yes"),Rates!$E$27,IF(AND(C241="C",'Claim Details'!$E$28&gt;=Rates!$D$14,'Claim Details'!$E$28&lt;=Rates!$D$15,'Claim Details'!$E$19="No"),Rates!$D$27,IF(AND(C241="C",'Claim Details'!$E$28&gt;=Rates!$F$14,'Claim Details'!$E$28&lt;=Rates!$F$15,'Claim Details'!$E$19="Yes"),Rates!$G$27,IF(AND(C241="C",'Claim Details'!$E$28&gt;=Rates!$F$14,'Claim Details'!$E$28&lt;=Rates!$F$15,'Claim Details'!$E$19="No"),Rates!$F$27,IF(AND(C241="C",'Claim Details'!$E$28&gt;=Rates!$H$14,'Claim Details'!$E$28&lt;=Rates!$H$15,'Claim Details'!$E$19="Yes"),Rates!$I$27,IF(AND(C241="C",'Claim Details'!$E$28&gt;=Rates!$H$14,'Claim Details'!$E$28&lt;=Rates!$H$15,'Claim Details'!$E$19="No"),Rates!$H$27,IF(AND(C241="C",'Claim Details'!$E$28&gt;=Rates!$J$14,'Claim Details'!$E$28&lt;=Rates!$J$15,'Claim Details'!$E$19="Yes"),Rates!$K$27,IF(AND(C241="C",'Claim Details'!$E$28&gt;=Rates!$J$14,'Claim Details'!$E$28&lt;=Rates!$J$15,'Claim Details'!$E$19="No"),Rates!$J$27,"£0.00"))))))))))))))))))))))))</f>
        <v>£0.00</v>
      </c>
      <c r="AU241" s="191" t="str">
        <f>IF(AND(C241="A",'Claim Details'!$E$28&gt;=Rates!$D$14,'Claim Details'!$E$28&lt;=Rates!$D$15,'Claim Details'!$E$19="Yes"),Rates!$E$20,IF(AND(C241="A",'Claim Details'!$E$28&gt;=Rates!$D$14,'Claim Details'!$E$28&lt;=Rates!$D$15,'Claim Details'!$E$19="No"),Rates!$D$20,IF(AND(C241="A",'Claim Details'!$E$28&gt;=Rates!$F$14,'Claim Details'!$E$28&lt;=Rates!$F$15,'Claim Details'!$E$19="Yes"),Rates!$G$20,IF(AND(C241="A",'Claim Details'!$E$28&gt;=Rates!$F$14,'Claim Details'!$E$28&lt;=Rates!$F$15,'Claim Details'!$E$19="No"),Rates!$F$20,IF(AND(C241="A",'Claim Details'!$E$28&gt;=Rates!$H$14,'Claim Details'!$E$28&lt;=Rates!$H$15,'Claim Details'!$E$19="Yes"),Rates!$I$20,IF(AND(C241="A",'Claim Details'!$E$28&gt;=Rates!$H$14,'Claim Details'!$E$28&lt;=Rates!$H$15,'Claim Details'!$E$19="No"),Rates!$H$20,IF(AND(C241="A",'Claim Details'!$E$28&gt;=Rates!$J$14,'Claim Details'!$E$28&lt;=Rates!$J$15,'Claim Details'!$E$19="Yes"),Rates!$K$20,IF(AND(C241="A",'Claim Details'!$E$28&gt;=Rates!$J$14,'Claim Details'!$E$28&lt;=Rates!$J$15,'Claim Details'!$E$19="No"),Rates!$J$20,IF(AND(C241="B",'Claim Details'!$E$28&gt;=Rates!$D$14,'Claim Details'!$E$28&lt;=Rates!$D$15,'Claim Details'!$E$19="Yes"),Rates!$E$21,IF(AND(C241="B",'Claim Details'!$E$28&gt;=Rates!$D$14,'Claim Details'!$E$28&lt;=Rates!$D$15,'Claim Details'!$E$19="No"),Rates!$D$21,IF(AND(C241="B",'Claim Details'!$E$28&gt;=Rates!$F$14,'Claim Details'!$E$28&lt;=Rates!$F$15,'Claim Details'!$E$19="Yes"),Rates!$G$21,IF(AND(C241="B",'Claim Details'!$E$28&gt;=Rates!$F$14,'Claim Details'!$E$28&lt;=Rates!$F$15,'Claim Details'!$E$19="No"),Rates!$F$21,IF(AND(C241="B",'Claim Details'!$E$28&gt;=Rates!$H$14,'Claim Details'!$E$28&lt;=Rates!$H$15,'Claim Details'!$E$19="Yes"),Rates!$I$21,IF(AND(C241="B",'Claim Details'!$E$28&gt;=Rates!$H$14,'Claim Details'!$E$28&lt;=Rates!$H$15,'Claim Details'!$E$19="No"),Rates!$H$21,IF(AND(C241="B",'Claim Details'!$E$28&gt;=Rates!$J$14,'Claim Details'!$E$28&lt;=Rates!$J$15,'Claim Details'!$E$19="Yes"),Rates!$K$21,IF(AND(C241="B",'Claim Details'!$E$28&gt;=Rates!$J$14,'Claim Details'!$E$28&lt;=Rates!$J$15,'Claim Details'!$E$19="No"),Rates!$J$21,"£0.00"))))))))))))))))</f>
        <v>£0.00</v>
      </c>
      <c r="AV241" s="191" t="str">
        <f>IF(AND(C241="A",'Claim Details'!$E$28&gt;=Rates!$D$14,'Claim Details'!$E$28&lt;=Rates!$D$15,'Claim Details'!$E$19="Yes"),Rates!$E$22,IF(AND(C241="A",'Claim Details'!$E$28&gt;=Rates!$D$14,'Claim Details'!$E$28&lt;=Rates!$D$15,'Claim Details'!$E$19="No"),Rates!$D$22,IF(AND(C241="A",'Claim Details'!$E$28&gt;=Rates!$F$14,'Claim Details'!$E$28&lt;=Rates!$F$15,'Claim Details'!$E$19="Yes"),Rates!$G$22,IF(AND(C241="A",'Claim Details'!$E$28&gt;=Rates!$F$14,'Claim Details'!$E$28&lt;=Rates!$F$15,'Claim Details'!$E$19="No"),Rates!$F$22,IF(AND(C241="A",'Claim Details'!$E$28&gt;=Rates!$H$14,'Claim Details'!$E$28&lt;=Rates!$H$15,'Claim Details'!$E$19="Yes"),Rates!$I$22,IF(AND(C241="A",'Claim Details'!$E$28&gt;=Rates!$H$14,'Claim Details'!$E$28&lt;=Rates!$H$15,'Claim Details'!$E$19="No"),Rates!$H$22,IF(AND(C241="A",'Claim Details'!$E$28&gt;=Rates!$J$14,'Claim Details'!$E$28&lt;=Rates!$J$15,'Claim Details'!$E$19="Yes"),Rates!$K$22,IF(AND(C241="A",'Claim Details'!$E$28&gt;=Rates!$J$14,'Claim Details'!$E$28&lt;=Rates!$J$15,'Claim Details'!$E$19="No"),Rates!$J$22,IF(AND(C241="B",'Claim Details'!$E$28&gt;=Rates!$D$14,'Claim Details'!$E$28&lt;=Rates!$D$15,'Claim Details'!$E$19="Yes"),Rates!$E$23,IF(AND(C241="B",'Claim Details'!$E$28&gt;=Rates!$D$14,'Claim Details'!$E$28&lt;=Rates!$D$15,'Claim Details'!$E$19="No"),Rates!$D$23,IF(AND(C241="B",'Claim Details'!$E$28&gt;=Rates!$F$14,'Claim Details'!$E$28&lt;=Rates!$F$15,'Claim Details'!$E$19="Yes"),Rates!$G$23,IF(AND(C241="B",'Claim Details'!$E$28&gt;=Rates!$F$14,'Claim Details'!$E$28&lt;=Rates!$F$15,'Claim Details'!$E$19="No"),Rates!$F$23,IF(AND(C241="B",'Claim Details'!$E$28&gt;=Rates!$H$14,'Claim Details'!$E$28&lt;=Rates!$H$15,'Claim Details'!$E$19="Yes"),Rates!$I$23,IF(AND(C241="B",'Claim Details'!$E$28&gt;=Rates!$H$14,'Claim Details'!$E$28&lt;=Rates!$H$15,'Claim Details'!$E$19="No"),Rates!$H$23,IF(AND(C241="B",'Claim Details'!$E$28&gt;=Rates!$J$14,'Claim Details'!$E$28&lt;=Rates!$J$15,'Claim Details'!$E$19="Yes"),Rates!$K$23,IF(AND(C241="B",'Claim Details'!$E$28&gt;=Rates!$J$14,'Claim Details'!$E$28&lt;=Rates!$J$15,'Claim Details'!$E$19="No"),Rates!$J$23,IF(AND(C241="C",'Claim Details'!$E$28&gt;=Rates!$D$14,'Claim Details'!$E$28&lt;=Rates!$D$15,'Claim Details'!$E$19="Yes"),Rates!$E$24,IF(AND(C241="C",'Claim Details'!$E$28&gt;=Rates!$D$14,'Claim Details'!$E$28&lt;=Rates!$D$15,'Claim Details'!$E$19="No"),Rates!$D$24,IF(AND(C241="C",'Claim Details'!$E$28&gt;=Rates!$F$14,'Claim Details'!$E$28&lt;=Rates!$F$15,'Claim Details'!$E$19="Yes"),Rates!$G$24,IF(AND(C241="C",'Claim Details'!$E$28&gt;=Rates!$F$14,'Claim Details'!$E$28&lt;=Rates!$F$15,'Claim Details'!$E$19="No"),Rates!$F$24,IF(AND(C241="C",'Claim Details'!$E$28&gt;=Rates!$H$14,'Claim Details'!$E$28&lt;=Rates!$H$15,'Claim Details'!$E$19="Yes"),Rates!$I$24,IF(AND(C241="C",'Claim Details'!$E$28&gt;=Rates!$H$14,'Claim Details'!$E$28&lt;=Rates!$H$15,'Claim Details'!$E$19="No"),Rates!$H$24,IF(AND(C241="C",'Claim Details'!$E$28&gt;=Rates!$J$14,'Claim Details'!$E$28&lt;=Rates!$J$15,'Claim Details'!$E$19="Yes"),Rates!$K$24,IF(AND(C241="C",'Claim Details'!$E$28&gt;=Rates!$J$14,'Claim Details'!$E$28&lt;=Rates!$J$15,'Claim Details'!$E$19="No"),Rates!$J$24,"£0.00"))))))))))))))))))))))))</f>
        <v>£0.00</v>
      </c>
      <c r="AW241" s="1"/>
      <c r="AX241" s="189" t="str">
        <f>IF(AND(U241="A",'Claim Details'!$I$28&gt;=Rates!$D$14,'Claim Details'!$I$28&lt;=Rates!$D$15,'Claim Details'!$I$19="Yes"),Rates!$J$17,IF(AND(U241="A",'Claim Details'!$I$28&gt;=Rates!$D$14,'Claim Details'!$I$28&lt;=Rates!$D$15,'Claim Details'!$I$19="No"),Rates!$D$17,IF(AND(U241="A",'Claim Details'!$I$28&gt;=Rates!$F$14,'Claim Details'!$I$28&lt;=Rates!$F$15,'Claim Details'!$I$19="Yes"),Rates!$G$17,IF(AND(U241="A",'Claim Details'!$I$28&gt;=Rates!$F$14,'Claim Details'!$I$28&lt;=Rates!$F$15,'Claim Details'!$I$19="No"),Rates!$F$17,IF(AND(U241="A",'Claim Details'!$I$28&gt;=Rates!$H$14,'Claim Details'!$I$28&lt;=Rates!$H$15,'Claim Details'!$I$19="Yes"),Rates!$I$17,IF(AND(U241="A",'Claim Details'!$I$28&gt;=Rates!$H$14,'Claim Details'!$I$28&lt;=Rates!$H$15,'Claim Details'!$I$19="No"),Rates!$H$17,IF(AND(U241="A",'Claim Details'!$I$28&gt;=Rates!$J$14,'Claim Details'!$I$28&lt;=Rates!$J$15,'Claim Details'!$I$19="Yes"),Rates!$K$17,IF(AND(U241="A",'Claim Details'!$I$28&gt;=Rates!$J$14,'Claim Details'!$I$28&lt;=Rates!$J$15,'Claim Details'!$I$19="No"),Rates!$J$17,IF(AND(U241="B",'Claim Details'!$I$28&gt;=Rates!$D$14,'Claim Details'!$I$28&lt;=Rates!$D$15,'Claim Details'!$I$19="Yes"),Rates!$E$18,IF(AND(U241="B",'Claim Details'!$I$28&gt;=Rates!$D$14,'Claim Details'!$I$28&lt;=Rates!$D$15,'Claim Details'!$I$19="No"),Rates!$D$18,IF(AND(U241="B",'Claim Details'!$I$28&gt;=Rates!$F$14,'Claim Details'!$I$28&lt;=Rates!$F$15,'Claim Details'!$I$19="Yes"),Rates!$G$18,IF(AND(U241="B",'Claim Details'!$I$28&gt;=Rates!$F$14,'Claim Details'!$I$28&lt;=Rates!$F$15,'Claim Details'!$I$19="No"),Rates!$F$18,IF(AND(U241="B",'Claim Details'!$I$28&gt;=Rates!$H$14,'Claim Details'!$I$28&lt;=Rates!$H$15,'Claim Details'!$I$19="Yes"),Rates!$I$18,IF(AND(U241="B",'Claim Details'!$I$28&gt;=Rates!$H$14,'Claim Details'!$I$28&lt;=Rates!$H$15,'Claim Details'!$I$19="No"),Rates!$H$18,IF(AND(U241="B",'Claim Details'!$I$28&gt;=Rates!$J$14,'Claim Details'!$I$28&lt;=Rates!$J$15,'Claim Details'!$I$19="Yes"),Rates!$K$18,IF(AND(U241="B",'Claim Details'!$I$28&gt;=Rates!$J$14,'Claim Details'!$I$28&lt;=Rates!$J$15,'Claim Details'!$I$19="No"),Rates!$J$18,IF(AND(U241="C",'Claim Details'!$I$28&gt;=Rates!$D$14,'Claim Details'!$I$28&lt;=Rates!$D$15,'Claim Details'!$I$19="Yes"),Rates!$E$19,IF(AND(U241="C",'Claim Details'!$I$28&gt;=Rates!$D$14,'Claim Details'!$I$28&lt;=Rates!$D$15,'Claim Details'!$I$19="No"),Rates!$D$19,IF(AND(U241="C",'Claim Details'!$I$28&gt;=Rates!$F$14,'Claim Details'!$I$28&lt;=Rates!$F$15,'Claim Details'!$I$19="Yes"),Rates!$G$19,IF(AND(U241="C",'Claim Details'!$I$28&gt;=Rates!$F$14,'Claim Details'!$I$28&lt;=Rates!$F$15,'Claim Details'!$I$19="No"),Rates!$F$19,IF(AND(U241="C",'Claim Details'!$I$28&gt;=Rates!$H$14,'Claim Details'!$I$28&lt;=Rates!$H$15,'Claim Details'!$I$19="Yes"),Rates!$I$19,IF(AND(U241="C",'Claim Details'!$I$28&gt;=Rates!$H$14,'Claim Details'!$I$28&lt;=Rates!$H$15,'Claim Details'!$I$19="No"),Rates!$H$19,IF(AND(U241="C",'Claim Details'!$I$28&gt;=Rates!$J$14,'Claim Details'!$I$28&lt;=Rates!$J$15,'Claim Details'!$I$19="Yes"),Rates!$K$19,IF(AND(U241="C",'Claim Details'!$I$28&gt;=Rates!$J$14,'Claim Details'!$I$28&lt;=Rates!$J$15,'Claim Details'!$I$19="No"),Rates!$J$19,"£0.00"))))))))))))))))))))))))</f>
        <v>£0.00</v>
      </c>
      <c r="AY241" s="189" t="str">
        <f>IF(AND(C241="A",'Claim Details'!$I$28&gt;=Rates!$D$14,'Claim Details'!$I$28&lt;=Rates!$D$15,'Claim Details'!$I$19="Yes"),Rates!$J$25,IF(AND(C241="A",'Claim Details'!$I$28&gt;=Rates!$D$14,'Claim Details'!$I$28&lt;=Rates!$D$15,'Claim Details'!$I$19="No"),Rates!$D$25,IF(AND(C241="A",'Claim Details'!$I$28&gt;=Rates!$F$14,'Claim Details'!$I$28&lt;=Rates!$F$15,'Claim Details'!$I$19="Yes"),Rates!$G$25,IF(AND(C241="A",'Claim Details'!$I$28&gt;=Rates!$F$14,'Claim Details'!$I$28&lt;=Rates!$F$15,'Claim Details'!$I$19="No"),Rates!$F$25,IF(AND(C241="A",'Claim Details'!$I$28&gt;=Rates!$H$14,'Claim Details'!$I$28&lt;=Rates!$H$15,'Claim Details'!$I$19="Yes"),Rates!$I$25,IF(AND(C241="A",'Claim Details'!$I$28&gt;=Rates!$H$14,'Claim Details'!$I$28&lt;=Rates!$H$15,'Claim Details'!$I$19="No"),Rates!$H$25,IF(AND(C241="A",'Claim Details'!$I$28&gt;=Rates!$J$14,'Claim Details'!$I$28&lt;=Rates!$J$15,'Claim Details'!$I$19="Yes"),Rates!$K$25,IF(AND(C241="A",'Claim Details'!$I$28&gt;=Rates!$J$14,'Claim Details'!$I$28&lt;=Rates!$J$15,'Claim Details'!$I$19="No"),Rates!$J$25,IF(AND(C241="B",'Claim Details'!$I$28&gt;=Rates!$D$14,'Claim Details'!$I$28&lt;=Rates!$D$15,'Claim Details'!$I$19="Yes"),Rates!$E$26,IF(AND(C241="B",'Claim Details'!$I$28&gt;=Rates!$D$14,'Claim Details'!$I$28&lt;=Rates!$D$15,'Claim Details'!$I$19="No"),Rates!$D$26,IF(AND(C241="B",'Claim Details'!$I$28&gt;=Rates!$F$14,'Claim Details'!$I$28&lt;=Rates!$F$15,'Claim Details'!$I$19="Yes"),Rates!$G$26,IF(AND(C241="B",'Claim Details'!$I$28&gt;=Rates!$F$14,'Claim Details'!$I$28&lt;=Rates!$F$15,'Claim Details'!$I$19="No"),Rates!$F$26,IF(AND(C241="B",'Claim Details'!$I$28&gt;=Rates!$H$14,'Claim Details'!$I$28&lt;=Rates!$H$15,'Claim Details'!$I$19="Yes"),Rates!$I$26,IF(AND(C241="B",'Claim Details'!$I$28&gt;=Rates!$H$14,'Claim Details'!$I$28&lt;=Rates!$H$15,'Claim Details'!$I$19="No"),Rates!$H$26,IF(AND(C241="B",'Claim Details'!$I$28&gt;=Rates!$J$14,'Claim Details'!$I$28&lt;=Rates!$J$15,'Claim Details'!$I$19="Yes"),Rates!$K$26,IF(AND(C241="B",'Claim Details'!$I$28&gt;=Rates!$J$14,'Claim Details'!$I$28&lt;=Rates!$J$15,'Claim Details'!$I$19="No"),Rates!$J$26,IF(AND(C241="C",'Claim Details'!$I$28&gt;=Rates!$D$14,'Claim Details'!$I$28&lt;=Rates!$D$15,'Claim Details'!$I$19="Yes"),Rates!$E$27,IF(AND(C241="C",'Claim Details'!$I$28&gt;=Rates!$D$14,'Claim Details'!$I$28&lt;=Rates!$D$15,'Claim Details'!$I$19="No"),Rates!$D$27,IF(AND(C241="C",'Claim Details'!$I$28&gt;=Rates!$F$14,'Claim Details'!$I$28&lt;=Rates!$F$15,'Claim Details'!$I$19="Yes"),Rates!$G$27,IF(AND(C241="C",'Claim Details'!$I$28&gt;=Rates!$F$14,'Claim Details'!$I$28&lt;=Rates!$F$15,'Claim Details'!$I$19="No"),Rates!$F$27,IF(AND(C241="C",'Claim Details'!$I$28&gt;=Rates!$H$14,'Claim Details'!$I$28&lt;=Rates!$H$15,'Claim Details'!$I$19="Yes"),Rates!$I$27,IF(AND(C241="C",'Claim Details'!$I$28&gt;=Rates!$H$14,'Claim Details'!$I$28&lt;=Rates!$H$15,'Claim Details'!$I$19="No"),Rates!$H$27,IF(AND(C241="C",'Claim Details'!$I$28&gt;=Rates!$J$14,'Claim Details'!$I$28&lt;=Rates!$J$15,'Claim Details'!$I$19="Yes"),Rates!$K$27,IF(AND(C241="C",'Claim Details'!$I$28&gt;=Rates!$J$14,'Claim Details'!$I$28&lt;=Rates!$J$15,'Claim Details'!$I$19="No"),Rates!$J$27,"£0.00"))))))))))))))))))))))))</f>
        <v>£0.00</v>
      </c>
      <c r="AZ241" s="189" t="str">
        <f>IF(AND(C241="A",'Claim Details'!$I$28&gt;=Rates!$D$14,'Claim Details'!$I$28&lt;=Rates!$D$15,'Claim Details'!$I$19="Yes"),Rates!$E$20,IF(AND(C241="A",'Claim Details'!$I$28&gt;=Rates!$D$14,'Claim Details'!$I$28&lt;=Rates!$D$15,'Claim Details'!$I$19="No"),Rates!$D$20,IF(AND(C241="A",'Claim Details'!$I$28&gt;=Rates!$F$14,'Claim Details'!$I$28&lt;=Rates!$F$15,'Claim Details'!$I$19="Yes"),Rates!$G$20,IF(AND(C241="A",'Claim Details'!$I$28&gt;=Rates!$F$14,'Claim Details'!$I$28&lt;=Rates!$F$15,'Claim Details'!$I$19="No"),Rates!$F$20,IF(AND(C241="A",'Claim Details'!$I$28&gt;=Rates!$H$14,'Claim Details'!$I$28&lt;=Rates!$H$15,'Claim Details'!$I$19="Yes"),Rates!$I$20,IF(AND(C241="A",'Claim Details'!$I$28&gt;=Rates!$H$14,'Claim Details'!$I$28&lt;=Rates!$H$15,'Claim Details'!$I$19="No"),Rates!$H$20,IF(AND(C241="A",'Claim Details'!$I$28&gt;=Rates!$J$14,'Claim Details'!$I$28&lt;=Rates!$J$15,'Claim Details'!$I$19="Yes"),Rates!$K$20,IF(AND(C241="A",'Claim Details'!$I$28&gt;=Rates!$J$14,'Claim Details'!$I$28&lt;=Rates!$J$15,'Claim Details'!$I$19="No"),Rates!$J$20,IF(AND(C241="B",'Claim Details'!$I$28&gt;=Rates!$D$14,'Claim Details'!$I$28&lt;=Rates!$D$15,'Claim Details'!$I$19="Yes"),Rates!$E$21,IF(AND(C241="B",'Claim Details'!$I$28&gt;=Rates!$D$14,'Claim Details'!$I$28&lt;=Rates!$D$15,'Claim Details'!$I$19="No"),Rates!$D$21,IF(AND(C241="B",'Claim Details'!$I$28&gt;=Rates!$F$14,'Claim Details'!$I$28&lt;=Rates!$F$15,'Claim Details'!$I$19="Yes"),Rates!$G$21,IF(AND(C241="B",'Claim Details'!$I$28&gt;=Rates!$F$14,'Claim Details'!$I$28&lt;=Rates!$F$15,'Claim Details'!$I$19="No"),Rates!$F$21,IF(AND(C241="B",'Claim Details'!$I$28&gt;=Rates!$H$14,'Claim Details'!$I$28&lt;=Rates!$H$15,'Claim Details'!$I$19="Yes"),Rates!$I$21,IF(AND(C241="B",'Claim Details'!$I$28&gt;=Rates!$H$14,'Claim Details'!$I$28&lt;=Rates!$H$15,'Claim Details'!$I$19="No"),Rates!$H$21,IF(AND(C241="B",'Claim Details'!$I$28&gt;=Rates!$J$14,'Claim Details'!$I$28&lt;=Rates!$J$15,'Claim Details'!$I$19="Yes"),Rates!$K$21,IF(AND(C241="B",'Claim Details'!$I$28&gt;=Rates!$J$14,'Claim Details'!$I$28&lt;=Rates!$J$15,'Claim Details'!$I$19="No"),Rates!$J$21,"£0.00"))))))))))))))))</f>
        <v>£0.00</v>
      </c>
      <c r="BA241" s="189" t="str">
        <f>IF(AND(C241="A",'Claim Details'!$I$28&gt;=Rates!$D$14,'Claim Details'!$I$28&lt;=Rates!$D$15,'Claim Details'!$I$19="Yes"),Rates!$E$22,IF(AND(C241="A",'Claim Details'!$I$28&gt;=Rates!$D$14,'Claim Details'!$I$28&lt;=Rates!$D$15,'Claim Details'!$I$19="No"),Rates!$D$22,IF(AND(C241="A",'Claim Details'!$I$28&gt;=Rates!$F$14,'Claim Details'!$I$28&lt;=Rates!$F$15,'Claim Details'!$I$19="Yes"),Rates!$G$22,IF(AND(C241="A",'Claim Details'!$I$28&gt;=Rates!$F$14,'Claim Details'!$I$28&lt;=Rates!$F$15,'Claim Details'!$I$19="No"),Rates!$F$22,IF(AND(C241="A",'Claim Details'!$I$28&gt;=Rates!$H$14,'Claim Details'!$I$28&lt;=Rates!$H$15,'Claim Details'!$I$19="Yes"),Rates!$I$22,IF(AND(C241="A",'Claim Details'!$I$28&gt;=Rates!$H$14,'Claim Details'!$I$28&lt;=Rates!$H$15,'Claim Details'!$I$19="No"),Rates!$H$22,IF(AND(C241="A",'Claim Details'!$I$28&gt;=Rates!$J$14,'Claim Details'!$I$28&lt;=Rates!$J$15,'Claim Details'!$I$19="Yes"),Rates!$K$22,IF(AND(C241="A",'Claim Details'!$I$28&gt;=Rates!$J$14,'Claim Details'!$I$28&lt;=Rates!$J$15,'Claim Details'!$I$19="No"),Rates!$J$22,IF(AND(C241="B",'Claim Details'!$I$28&gt;=Rates!$D$14,'Claim Details'!$I$28&lt;=Rates!$D$15,'Claim Details'!$I$19="Yes"),Rates!$E$23,IF(AND(C241="B",'Claim Details'!$I$28&gt;=Rates!$D$14,'Claim Details'!$I$28&lt;=Rates!$D$15,'Claim Details'!$I$19="No"),Rates!$D$23,IF(AND(C241="B",'Claim Details'!$I$28&gt;=Rates!$F$14,'Claim Details'!$I$28&lt;=Rates!$F$15,'Claim Details'!$I$19="Yes"),Rates!$G$23,IF(AND(C241="B",'Claim Details'!$I$28&gt;=Rates!$F$14,'Claim Details'!$I$28&lt;=Rates!$F$15,'Claim Details'!$I$19="No"),Rates!$F$23,IF(AND(C241="B",'Claim Details'!$I$28&gt;=Rates!$H$14,'Claim Details'!$I$28&lt;=Rates!$H$15,'Claim Details'!$I$19="Yes"),Rates!$I$23,IF(AND(C241="B",'Claim Details'!$I$28&gt;=Rates!$H$14,'Claim Details'!$I$28&lt;=Rates!$H$15,'Claim Details'!$I$19="No"),Rates!$H$23,IF(AND(C241="B",'Claim Details'!$I$28&gt;=Rates!$J$14,'Claim Details'!$I$28&lt;=Rates!$J$15,'Claim Details'!$I$19="Yes"),Rates!$K$23,IF(AND(C241="B",'Claim Details'!$I$28&gt;=Rates!$J$14,'Claim Details'!$I$28&lt;=Rates!$J$15,'Claim Details'!$I$19="No"),Rates!$J$23,IF(AND(C241="C",'Claim Details'!$I$28&gt;=Rates!$D$14,'Claim Details'!$I$28&lt;=Rates!$D$15,'Claim Details'!$I$19="Yes"),Rates!$E$24,IF(AND(C241="C",'Claim Details'!$I$28&gt;=Rates!$D$14,'Claim Details'!$I$28&lt;=Rates!$D$15,'Claim Details'!$I$19="No"),Rates!$D$24,IF(AND(C241="C",'Claim Details'!$I$28&gt;=Rates!$F$14,'Claim Details'!$I$28&lt;=Rates!$F$15,'Claim Details'!$I$19="Yes"),Rates!$G$24,IF(AND(C241="C",'Claim Details'!$I$28&gt;=Rates!$F$14,'Claim Details'!$I$28&lt;=Rates!$F$15,'Claim Details'!$I$19="No"),Rates!$F$24,IF(AND(C241="C",'Claim Details'!$I$28&gt;=Rates!$H$14,'Claim Details'!$I$28&lt;=Rates!$H$15,'Claim Details'!$I$19="Yes"),Rates!$I$24,IF(AND(C241="C",'Claim Details'!$I$28&gt;=Rates!$H$14,'Claim Details'!$I$28&lt;=Rates!$H$15,'Claim Details'!$I$19="No"),Rates!$H$24,IF(AND(C241="C",'Claim Details'!$I$28&gt;=Rates!$J$14,'Claim Details'!$I$28&lt;=Rates!$J$15,'Claim Details'!$I$19="Yes"),Rates!$K$24,IF(AND(C241="C",'Claim Details'!$I$28&gt;=Rates!$J$14,'Claim Details'!$I$28&lt;=Rates!$J$15,'Claim Details'!$I$19="No"),Rates!$J$24,"£0.00"))))))))))))))))))))))))</f>
        <v>£0.00</v>
      </c>
      <c r="BB241" s="189" t="str">
        <f t="shared" si="57"/>
        <v>£0.00</v>
      </c>
      <c r="BC241" s="1"/>
      <c r="BD241" s="189" t="str">
        <f>IF(AND(AE241="A",'Claim Details'!$I$28&gt;=Rates!$D$14,'Claim Details'!$I$28&lt;=Rates!$D$15,'Claim Details'!$I$19="Yes"),Rates!$J$17,IF(AND(AE241="A",'Claim Details'!$I$28&gt;=Rates!$D$14,'Claim Details'!$I$28&lt;=Rates!$D$15,'Claim Details'!$I$19="No"),Rates!$D$17,IF(AND(AE241="A",'Claim Details'!$I$28&gt;=Rates!$F$14,'Claim Details'!$I$28&lt;=Rates!$F$15,'Claim Details'!$I$19="Yes"),Rates!$G$17,IF(AND(AE241="A",'Claim Details'!$I$28&gt;=Rates!$F$14,'Claim Details'!$I$28&lt;=Rates!$F$15,'Claim Details'!$I$19="No"),Rates!$F$17,IF(AND(AE241="A",'Claim Details'!$I$28&gt;=Rates!$H$14,'Claim Details'!$I$28&lt;=Rates!$H$15,'Claim Details'!$I$19="Yes"),Rates!$I$17,IF(AND(AE241="A",'Claim Details'!$I$28&gt;=Rates!$H$14,'Claim Details'!$I$28&lt;=Rates!$H$15,'Claim Details'!$I$19="No"),Rates!$H$17,IF(AND(AE241="A",'Claim Details'!$I$28&gt;=Rates!$J$14,'Claim Details'!$I$28&lt;=Rates!$J$15,'Claim Details'!$I$19="Yes"),Rates!$K$17,IF(AND(AE241="A",'Claim Details'!$I$28&gt;=Rates!$J$14,'Claim Details'!$I$28&lt;=Rates!$J$15,'Claim Details'!$I$19="No"),Rates!$J$17,IF(AND(AE241="B",'Claim Details'!$I$28&gt;=Rates!$D$14,'Claim Details'!$I$28&lt;=Rates!$D$15,'Claim Details'!$I$19="Yes"),Rates!$E$18,IF(AND(AE241="B",'Claim Details'!$I$28&gt;=Rates!$D$14,'Claim Details'!$I$28&lt;=Rates!$D$15,'Claim Details'!$I$19="No"),Rates!$D$18,IF(AND(AE241="B",'Claim Details'!$I$28&gt;=Rates!$F$14,'Claim Details'!$I$28&lt;=Rates!$F$15,'Claim Details'!$I$19="Yes"),Rates!$G$18,IF(AND(AE241="B",'Claim Details'!$I$28&gt;=Rates!$F$14,'Claim Details'!$I$28&lt;=Rates!$F$15,'Claim Details'!$I$19="No"),Rates!$F$18,IF(AND(AE241="B",'Claim Details'!$I$28&gt;=Rates!$H$14,'Claim Details'!$I$28&lt;=Rates!$H$15,'Claim Details'!$I$19="Yes"),Rates!$I$18,IF(AND(AE241="B",'Claim Details'!$I$28&gt;=Rates!$H$14,'Claim Details'!$I$28&lt;=Rates!$H$15,'Claim Details'!$I$19="No"),Rates!$H$18,IF(AND(AE241="B",'Claim Details'!$I$28&gt;=Rates!$J$14,'Claim Details'!$I$28&lt;=Rates!$J$15,'Claim Details'!$I$19="Yes"),Rates!$K$18,IF(AND(AE241="B",'Claim Details'!$I$28&gt;=Rates!$J$14,'Claim Details'!$I$28&lt;=Rates!$J$15,'Claim Details'!$I$19="No"),Rates!$J$18,IF(AND(AE241="C",'Claim Details'!$I$28&gt;=Rates!$D$14,'Claim Details'!$I$28&lt;=Rates!$D$15,'Claim Details'!$I$19="Yes"),Rates!$E$19,IF(AND(AE241="C",'Claim Details'!$I$28&gt;=Rates!$D$14,'Claim Details'!$I$28&lt;=Rates!$D$15,'Claim Details'!$I$19="No"),Rates!$D$19,IF(AND(AE241="C",'Claim Details'!$I$28&gt;=Rates!$F$14,'Claim Details'!$I$28&lt;=Rates!$F$15,'Claim Details'!$I$19="Yes"),Rates!$G$19,IF(AND(AE241="C",'Claim Details'!$I$28&gt;=Rates!$F$14,'Claim Details'!$I$28&lt;=Rates!$F$15,'Claim Details'!$I$19="No"),Rates!$F$19,IF(AND(AE241="C",'Claim Details'!$I$28&gt;=Rates!$H$14,'Claim Details'!$I$28&lt;=Rates!$H$15,'Claim Details'!$I$19="Yes"),Rates!$I$19,IF(AND(AE241="C",'Claim Details'!$I$28&gt;=Rates!$H$14,'Claim Details'!$I$28&lt;=Rates!$H$15,'Claim Details'!$I$19="No"),Rates!$H$19,IF(AND(AE241="C",'Claim Details'!$I$28&gt;=Rates!$J$14,'Claim Details'!$I$28&lt;=Rates!$J$15,'Claim Details'!$I$19="Yes"),Rates!$K$19,IF(AND(AE241="C",'Claim Details'!$I$28&gt;=Rates!$J$14,'Claim Details'!$I$28&lt;=Rates!$J$15,'Claim Details'!$I$19="No"),Rates!$J$19,"£0.00"))))))))))))))))))))))))</f>
        <v>£0.00</v>
      </c>
      <c r="BE241" s="189" t="str">
        <f>IF(AND(AE241="A",'Claim Details'!$I$28&gt;=Rates!$D$14,'Claim Details'!$I$28&lt;=Rates!$D$15,'Claim Details'!$I$19="Yes"),Rates!$J$25,IF(AND(AE241="A",'Claim Details'!$I$28&gt;=Rates!$D$14,'Claim Details'!$I$28&lt;=Rates!$D$15,'Claim Details'!$I$19="No"),Rates!$D$25,IF(AND(AE241="A",'Claim Details'!$I$28&gt;=Rates!$F$14,'Claim Details'!$I$28&lt;=Rates!$F$15,'Claim Details'!$I$19="Yes"),Rates!$G$25,IF(AND(AE241="A",'Claim Details'!$I$28&gt;=Rates!$F$14,'Claim Details'!$I$28&lt;=Rates!$F$15,'Claim Details'!$I$19="No"),Rates!$F$25,IF(AND(AE241="A",'Claim Details'!$I$28&gt;=Rates!$H$14,'Claim Details'!$I$28&lt;=Rates!$H$15,'Claim Details'!$I$19="Yes"),Rates!$I$25,IF(AND(AE241="A",'Claim Details'!$I$28&gt;=Rates!$H$14,'Claim Details'!$I$28&lt;=Rates!$H$15,'Claim Details'!$I$19="No"),Rates!$H$25,IF(AND(AE241="A",'Claim Details'!$I$28&gt;=Rates!$J$14,'Claim Details'!$I$28&lt;=Rates!$J$15,'Claim Details'!$I$19="Yes"),Rates!$K$25,IF(AND(AE241="A",'Claim Details'!$I$28&gt;=Rates!$J$14,'Claim Details'!$I$28&lt;=Rates!$J$15,'Claim Details'!$I$19="No"),Rates!$J$25,IF(AND(AE241="B",'Claim Details'!$I$28&gt;=Rates!$D$14,'Claim Details'!$I$28&lt;=Rates!$D$15,'Claim Details'!$I$19="Yes"),Rates!$E$26,IF(AND(AE241="B",'Claim Details'!$I$28&gt;=Rates!$D$14,'Claim Details'!$I$28&lt;=Rates!$D$15,'Claim Details'!$I$19="No"),Rates!$D$26,IF(AND(AE241="B",'Claim Details'!$I$28&gt;=Rates!$F$14,'Claim Details'!$I$28&lt;=Rates!$F$15,'Claim Details'!$I$19="Yes"),Rates!$G$26,IF(AND(AE241="B",'Claim Details'!$I$28&gt;=Rates!$F$14,'Claim Details'!$I$28&lt;=Rates!$F$15,'Claim Details'!$I$19="No"),Rates!$F$26,IF(AND(AE241="B",'Claim Details'!$I$28&gt;=Rates!$H$14,'Claim Details'!$I$28&lt;=Rates!$H$15,'Claim Details'!$I$19="Yes"),Rates!$I$26,IF(AND(AE241="B",'Claim Details'!$I$28&gt;=Rates!$H$14,'Claim Details'!$I$28&lt;=Rates!$H$15,'Claim Details'!$I$19="No"),Rates!$H$26,IF(AND(AE241="B",'Claim Details'!$I$28&gt;=Rates!$J$14,'Claim Details'!$I$28&lt;=Rates!$J$15,'Claim Details'!$I$19="Yes"),Rates!$K$26,IF(AND(AE241="B",'Claim Details'!$I$28&gt;=Rates!$J$14,'Claim Details'!$I$28&lt;=Rates!$J$15,'Claim Details'!$I$19="No"),Rates!$J$26,IF(AND(AE241="C",'Claim Details'!$I$28&gt;=Rates!$D$14,'Claim Details'!$I$28&lt;=Rates!$D$15,'Claim Details'!$I$19="Yes"),Rates!$E$27,IF(AND(AE241="C",'Claim Details'!$I$28&gt;=Rates!$D$14,'Claim Details'!$I$28&lt;=Rates!$D$15,'Claim Details'!$I$19="No"),Rates!$D$27,IF(AND(AE241="C",'Claim Details'!$I$28&gt;=Rates!$F$14,'Claim Details'!$I$28&lt;=Rates!$F$15,'Claim Details'!$I$19="Yes"),Rates!$G$27,IF(AND(AE241="C",'Claim Details'!$I$28&gt;=Rates!$F$14,'Claim Details'!$I$28&lt;=Rates!$F$15,'Claim Details'!$I$19="No"),Rates!$F$27,IF(AND(AE241="C",'Claim Details'!$I$28&gt;=Rates!$H$14,'Claim Details'!$I$28&lt;=Rates!$H$15,'Claim Details'!$I$19="Yes"),Rates!$I$27,IF(AND(AE241="C",'Claim Details'!$I$28&gt;=Rates!$H$14,'Claim Details'!$I$28&lt;=Rates!$H$15,'Claim Details'!$I$19="No"),Rates!$H$27,IF(AND(AE241="C",'Claim Details'!$I$28&gt;=Rates!$J$14,'Claim Details'!$I$28&lt;=Rates!$J$15,'Claim Details'!$I$19="Yes"),Rates!$K$27,IF(AND(AE241="C",'Claim Details'!$I$28&gt;=Rates!$J$14,'Claim Details'!$I$28&lt;=Rates!$J$15,'Claim Details'!$I$19="No"),Rates!$J$27,"£0.00"))))))))))))))))))))))))</f>
        <v>£0.00</v>
      </c>
      <c r="BF241" s="189" t="str">
        <f>IF(AND(AE241="A",'Claim Details'!$I$28&gt;=Rates!$D$14,'Claim Details'!$I$28&lt;=Rates!$D$15,'Claim Details'!$I$19="Yes"),Rates!$E$20,IF(AND(AE241="A",'Claim Details'!$I$28&gt;=Rates!$D$14,'Claim Details'!$I$28&lt;=Rates!$D$15,'Claim Details'!$I$19="No"),Rates!$D$20,IF(AND(AE241="A",'Claim Details'!$I$28&gt;=Rates!$F$14,'Claim Details'!$I$28&lt;=Rates!$F$15,'Claim Details'!$I$19="Yes"),Rates!$G$20,IF(AND(AE241="A",'Claim Details'!$I$28&gt;=Rates!$F$14,'Claim Details'!$I$28&lt;=Rates!$F$15,'Claim Details'!$I$19="No"),Rates!$F$20,IF(AND(AE241="A",'Claim Details'!$I$28&gt;=Rates!$H$14,'Claim Details'!$I$28&lt;=Rates!$H$15,'Claim Details'!$I$19="Yes"),Rates!$I$20,IF(AND(AE241="A",'Claim Details'!$I$28&gt;=Rates!$H$14,'Claim Details'!$I$28&lt;=Rates!$H$15,'Claim Details'!$I$19="No"),Rates!$H$20,IF(AND(AE241="A",'Claim Details'!$I$28&gt;=Rates!$J$14,'Claim Details'!$I$28&lt;=Rates!$J$15,'Claim Details'!$I$19="Yes"),Rates!$K$20,IF(AND(AE241="A",'Claim Details'!$I$28&gt;=Rates!$J$14,'Claim Details'!$I$28&lt;=Rates!$J$15,'Claim Details'!$I$19="No"),Rates!$J$20,IF(AND(AE241="B",'Claim Details'!$I$28&gt;=Rates!$D$14,'Claim Details'!$I$28&lt;=Rates!$D$15,'Claim Details'!$I$19="Yes"),Rates!$E$21,IF(AND(AE241="B",'Claim Details'!$I$28&gt;=Rates!$D$14,'Claim Details'!$I$28&lt;=Rates!$D$15,'Claim Details'!$I$19="No"),Rates!$D$21,IF(AND(AE241="B",'Claim Details'!$I$28&gt;=Rates!$F$14,'Claim Details'!$I$28&lt;=Rates!$F$15,'Claim Details'!$I$19="Yes"),Rates!$G$21,IF(AND(AE241="B",'Claim Details'!$I$28&gt;=Rates!$F$14,'Claim Details'!$I$28&lt;=Rates!$F$15,'Claim Details'!$I$19="No"),Rates!$F$21,IF(AND(AE241="B",'Claim Details'!$I$28&gt;=Rates!$H$14,'Claim Details'!$I$28&lt;=Rates!$H$15,'Claim Details'!$I$19="Yes"),Rates!$I$21,IF(AND(AE241="B",'Claim Details'!$I$28&gt;=Rates!$H$14,'Claim Details'!$I$28&lt;=Rates!$H$15,'Claim Details'!$I$19="No"),Rates!$H$21,IF(AND(AE241="B",'Claim Details'!$I$28&gt;=Rates!$J$14,'Claim Details'!$I$28&lt;=Rates!$J$15,'Claim Details'!$I$19="Yes"),Rates!$K$21,IF(AND(AE241="B",'Claim Details'!$I$28&gt;=Rates!$J$14,'Claim Details'!$I$28&lt;=Rates!$J$15,'Claim Details'!$I$19="No"),Rates!$J$21,"£0.00"))))))))))))))))</f>
        <v>£0.00</v>
      </c>
      <c r="BG241" s="189" t="str">
        <f>IF(AND(AE241="A",'Claim Details'!$I$28&gt;=Rates!$D$14,'Claim Details'!$I$28&lt;=Rates!$D$15,'Claim Details'!$I$19="Yes"),Rates!$E$22,IF(AND(AE241="A",'Claim Details'!$I$28&gt;=Rates!$D$14,'Claim Details'!$I$28&lt;=Rates!$D$15,'Claim Details'!$I$19="No"),Rates!$D$22,IF(AND(AE241="A",'Claim Details'!$I$28&gt;=Rates!$F$14,'Claim Details'!$I$28&lt;=Rates!$F$15,'Claim Details'!$I$19="Yes"),Rates!$G$22,IF(AND(AE241="A",'Claim Details'!$I$28&gt;=Rates!$F$14,'Claim Details'!$I$28&lt;=Rates!$F$15,'Claim Details'!$I$19="No"),Rates!$F$22,IF(AND(AE241="A",'Claim Details'!$I$28&gt;=Rates!$H$14,'Claim Details'!$I$28&lt;=Rates!$H$15,'Claim Details'!$I$19="Yes"),Rates!$I$22,IF(AND(AE241="A",'Claim Details'!$I$28&gt;=Rates!$H$14,'Claim Details'!$I$28&lt;=Rates!$H$15,'Claim Details'!$I$19="No"),Rates!$H$22,IF(AND(AE241="A",'Claim Details'!$I$28&gt;=Rates!$J$14,'Claim Details'!$I$28&lt;=Rates!$J$15,'Claim Details'!$I$19="Yes"),Rates!$K$22,IF(AND(AE241="A",'Claim Details'!$I$28&gt;=Rates!$J$14,'Claim Details'!$I$28&lt;=Rates!$J$15,'Claim Details'!$I$19="No"),Rates!$J$22,IF(AND(AE241="B",'Claim Details'!$I$28&gt;=Rates!$D$14,'Claim Details'!$I$28&lt;=Rates!$D$15,'Claim Details'!$I$19="Yes"),Rates!$E$23,IF(AND(AE241="B",'Claim Details'!$I$28&gt;=Rates!$D$14,'Claim Details'!$I$28&lt;=Rates!$D$15,'Claim Details'!$I$19="No"),Rates!$D$23,IF(AND(AE241="B",'Claim Details'!$I$28&gt;=Rates!$F$14,'Claim Details'!$I$28&lt;=Rates!$F$15,'Claim Details'!$I$19="Yes"),Rates!$G$23,IF(AND(AE241="B",'Claim Details'!$I$28&gt;=Rates!$F$14,'Claim Details'!$I$28&lt;=Rates!$F$15,'Claim Details'!$I$19="No"),Rates!$F$23,IF(AND(AE241="B",'Claim Details'!$I$28&gt;=Rates!$H$14,'Claim Details'!$I$28&lt;=Rates!$H$15,'Claim Details'!$I$19="Yes"),Rates!$I$23,IF(AND(AE241="B",'Claim Details'!$I$28&gt;=Rates!$H$14,'Claim Details'!$I$28&lt;=Rates!$H$15,'Claim Details'!$I$19="No"),Rates!$H$23,IF(AND(AE241="B",'Claim Details'!$I$28&gt;=Rates!$J$14,'Claim Details'!$I$28&lt;=Rates!$J$15,'Claim Details'!$I$19="Yes"),Rates!$K$23,IF(AND(AE241="B",'Claim Details'!$I$28&gt;=Rates!$J$14,'Claim Details'!$I$28&lt;=Rates!$J$15,'Claim Details'!$I$19="No"),Rates!$J$23,IF(AND(AE241="C",'Claim Details'!$I$28&gt;=Rates!$D$14,'Claim Details'!$I$28&lt;=Rates!$D$15,'Claim Details'!$I$19="Yes"),Rates!$E$24,IF(AND(AE241="C",'Claim Details'!$I$28&gt;=Rates!$D$14,'Claim Details'!$I$28&lt;=Rates!$D$15,'Claim Details'!$I$19="No"),Rates!$D$24,IF(AND(AE241="C",'Claim Details'!$I$28&gt;=Rates!$F$14,'Claim Details'!$I$28&lt;=Rates!$F$15,'Claim Details'!$I$19="Yes"),Rates!$G$24,IF(AND(AE241="C",'Claim Details'!$I$28&gt;=Rates!$F$14,'Claim Details'!$I$28&lt;=Rates!$F$15,'Claim Details'!$I$19="No"),Rates!$F$24,IF(AND(AE241="C",'Claim Details'!$I$28&gt;=Rates!$H$14,'Claim Details'!$I$28&lt;=Rates!$H$15,'Claim Details'!$I$19="Yes"),Rates!$I$24,IF(AND(AE241="C",'Claim Details'!$I$28&gt;=Rates!$H$14,'Claim Details'!$I$28&lt;=Rates!$H$15,'Claim Details'!$I$19="No"),Rates!$H$24,IF(AND(AE241="C",'Claim Details'!$I$28&gt;=Rates!$J$14,'Claim Details'!$I$28&lt;=Rates!$J$15,'Claim Details'!$I$19="Yes"),Rates!$K$24,IF(AND(AE241="C",'Claim Details'!$I$28&gt;=Rates!$J$14,'Claim Details'!$I$28&lt;=Rates!$J$15,'Claim Details'!$I$19="No"),Rates!$J$24,"£0.00"))))))))))))))))))))))))</f>
        <v>£0.00</v>
      </c>
      <c r="BH241" s="189" t="str">
        <f t="shared" si="58"/>
        <v>£0.00</v>
      </c>
      <c r="BI241" s="189">
        <f t="shared" si="59"/>
        <v>0</v>
      </c>
      <c r="BO241" s="202" t="str">
        <f>IF(H241="","£0.00",IF(AP241="4","£0.00",IF(AP241="5","£0.00",IF(AP241="1","£0.00",((AQ241*H241)*'Claim Details'!$F$111)/100))))</f>
        <v>£0.00</v>
      </c>
      <c r="BP241" s="202" t="str">
        <f>IF(T241="","£0.00",IF(AP241="4","£0.00",IF(AP241="5","£0.00",IF(AP241="1","£0.00",((AR241*T241)*'Claim Details'!$N$111)/100))))</f>
        <v>£0.00</v>
      </c>
      <c r="BQ241" s="202" t="str">
        <f>IF(AI241="","£0.00",IF(AP241="4","£0.00",IF(AP241="5","£0.00",IF(AP241="1","£0.00",((BI241*AI241)*'Claim Details'!$W$111)/100))))</f>
        <v>£0.00</v>
      </c>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row>
    <row r="242" spans="1:97" ht="15">
      <c r="A242" s="145"/>
      <c r="B242" s="91"/>
      <c r="C242" s="96"/>
      <c r="D242" s="97"/>
      <c r="E242" s="98"/>
      <c r="F242" s="89"/>
      <c r="G242" s="99"/>
      <c r="H242" s="100"/>
      <c r="I242" s="221" t="str">
        <f t="shared" si="49"/>
        <v>£0.00</v>
      </c>
      <c r="J242" s="101"/>
      <c r="K242" s="100"/>
      <c r="L242" s="221" t="str">
        <f t="shared" si="50"/>
        <v>£0.00</v>
      </c>
      <c r="M242" s="101"/>
      <c r="N242" s="102"/>
      <c r="O242" s="145"/>
      <c r="P242" s="77"/>
      <c r="Q242" s="87"/>
      <c r="R242" s="87"/>
      <c r="S242" s="87"/>
      <c r="T242" s="149" t="str">
        <f t="shared" si="51"/>
        <v/>
      </c>
      <c r="U242" s="87" t="str">
        <f t="shared" si="60"/>
        <v/>
      </c>
      <c r="V242" s="87"/>
      <c r="W242" s="53" t="str">
        <f t="shared" si="52"/>
        <v>£0.00</v>
      </c>
      <c r="X242" s="53"/>
      <c r="Y242" s="87"/>
      <c r="Z242" s="78"/>
      <c r="AA242" s="79"/>
      <c r="AB242" s="160"/>
      <c r="AC242" s="98"/>
      <c r="AD242" s="225"/>
      <c r="AE242" s="235" t="str">
        <f t="shared" si="53"/>
        <v/>
      </c>
      <c r="AF242" s="87" t="str">
        <f t="shared" si="54"/>
        <v/>
      </c>
      <c r="AG242" s="53"/>
      <c r="AH242" s="224"/>
      <c r="AI242" s="226" t="str">
        <f t="shared" si="46"/>
        <v/>
      </c>
      <c r="AJ242" s="236" t="str">
        <f t="shared" si="55"/>
        <v>£0.00</v>
      </c>
      <c r="AK242" s="31"/>
      <c r="AL242" s="1"/>
      <c r="AM242" s="1"/>
      <c r="AN242" s="1"/>
      <c r="AO242" s="1"/>
      <c r="AP242" s="1" t="str">
        <f t="shared" si="47"/>
        <v/>
      </c>
      <c r="AQ242" s="27">
        <f t="shared" si="48"/>
        <v>0</v>
      </c>
      <c r="AR242" s="189">
        <f t="shared" si="56"/>
        <v>0</v>
      </c>
      <c r="AS242" s="190" t="str">
        <f>IF(AND(C242="A",'Claim Details'!$E$28&gt;=Rates!$D$14,'Claim Details'!$E$28&lt;=Rates!$D$15,'Claim Details'!$E$19="Yes"),Rates!$E$17,IF(AND(C242="A",'Claim Details'!$E$28&gt;=Rates!$D$14,'Claim Details'!$E$28&lt;=Rates!$D$15,'Claim Details'!$E$19="No"),Rates!$D$17,IF(AND(C242="A",'Claim Details'!$E$28&gt;=Rates!$F$14,'Claim Details'!$E$28&lt;=Rates!$F$15,'Claim Details'!$E$19="Yes"),Rates!$G$17,IF(AND(C242="A",'Claim Details'!$E$28&gt;=Rates!$F$14,'Claim Details'!$E$28&lt;=Rates!$F$15,'Claim Details'!$E$19="No"),Rates!$F$17,IF(AND(C242="A",'Claim Details'!$E$28&gt;=Rates!$H$14,'Claim Details'!$E$28&lt;=Rates!$H$15,'Claim Details'!$E$19="Yes"),Rates!$I$17,IF(AND(C242="A",'Claim Details'!$E$28&gt;=Rates!$H$14,'Claim Details'!$E$28&lt;=Rates!$H$15,'Claim Details'!$E$19="No"),Rates!$H$17,IF(AND(C242="A",'Claim Details'!$E$28&gt;=Rates!$J$14,'Claim Details'!$E$28&lt;=Rates!$J$15,'Claim Details'!$E$19="Yes"),Rates!$K$17,IF(AND(C242="A",'Claim Details'!$E$28&gt;=Rates!$J$14,'Claim Details'!$E$28&lt;=Rates!$J$15,'Claim Details'!$E$19="No"),Rates!$J$17,IF(AND(C242="B",'Claim Details'!$E$28&gt;=Rates!$D$14,'Claim Details'!$E$28&lt;=Rates!$D$15,'Claim Details'!$E$19="Yes"),Rates!$E$18,IF(AND(C242="B",'Claim Details'!$E$28&gt;=Rates!$D$14,'Claim Details'!$E$28&lt;=Rates!$D$15,'Claim Details'!$E$19="No"),Rates!$D$18,IF(AND(C242="B",'Claim Details'!$E$28&gt;=Rates!$F$14,'Claim Details'!$E$28&lt;=Rates!$F$15,'Claim Details'!$E$19="Yes"),Rates!$G$18,IF(AND(C242="B",'Claim Details'!$E$28&gt;=Rates!$F$14,'Claim Details'!$E$28&lt;=Rates!$F$15,'Claim Details'!$E$19="No"),Rates!$F$18,IF(AND(C242="B",'Claim Details'!$E$28&gt;=Rates!$H$14,'Claim Details'!$E$28&lt;=Rates!$H$15,'Claim Details'!$E$19="Yes"),Rates!$I$18,IF(AND(C242="B",'Claim Details'!$E$28&gt;=Rates!$H$14,'Claim Details'!$E$28&lt;=Rates!$H$15,'Claim Details'!$E$19="No"),Rates!$H$18,IF(AND(C242="B",'Claim Details'!$E$28&gt;=Rates!$J$14,'Claim Details'!$E$28&lt;=Rates!$J$15,'Claim Details'!$E$19="Yes"),Rates!$K$18,IF(AND(C242="B",'Claim Details'!$E$28&gt;=Rates!$J$14,'Claim Details'!$E$28&lt;=Rates!$J$15,'Claim Details'!$E$19="No"),Rates!$J$18,IF(AND(C242="C",'Claim Details'!$E$28&gt;=Rates!$D$14,'Claim Details'!$E$28&lt;=Rates!$D$15,'Claim Details'!$E$19="Yes"),Rates!$E$19,IF(AND(C242="C",'Claim Details'!$E$28&gt;=Rates!$D$14,'Claim Details'!$E$28&lt;=Rates!$D$15,'Claim Details'!$E$19="No"),Rates!$D$19,IF(AND(C242="C",'Claim Details'!$E$28&gt;=Rates!$F$14,'Claim Details'!$E$28&lt;=Rates!$F$15,'Claim Details'!$E$19="Yes"),Rates!$G$19,IF(AND(C242="C",'Claim Details'!$E$28&gt;=Rates!$F$14,'Claim Details'!$E$28&lt;=Rates!$F$15,'Claim Details'!$E$19="No"),Rates!$F$19,IF(AND(C242="C",'Claim Details'!$E$28&gt;=Rates!$H$14,'Claim Details'!$E$28&lt;=Rates!$H$15,'Claim Details'!$E$19="Yes"),Rates!$I$19,IF(AND(C242="C",'Claim Details'!$E$28&gt;=Rates!$H$14,'Claim Details'!$E$28&lt;=Rates!$H$15,'Claim Details'!$E$19="No"),Rates!$H$19,IF(AND(C242="C",'Claim Details'!$E$28&gt;=Rates!$J$14,'Claim Details'!$E$28&lt;=Rates!$J$15,'Claim Details'!$E$19="Yes"),Rates!$K$19,IF(AND(C242="C",'Claim Details'!$E$28&gt;=Rates!$J$14,'Claim Details'!$E$28&lt;=Rates!$J$15,'Claim Details'!$E$19="No"),Rates!$J$19,"£0.00"))))))))))))))))))))))))</f>
        <v>£0.00</v>
      </c>
      <c r="AT242" s="189" t="str">
        <f>IF(AND(C242="A",'Claim Details'!$E$28&gt;=Rates!$D$14,'Claim Details'!$E$28&lt;=Rates!$D$15,'Claim Details'!$E$19="Yes"),Rates!$E$25,IF(AND(C242="A",'Claim Details'!$E$28&gt;=Rates!$D$14,'Claim Details'!$E$28&lt;=Rates!$D$15,'Claim Details'!$E$19="No"),Rates!$D$25,IF(AND(C242="A",'Claim Details'!$E$28&gt;=Rates!$F$14,'Claim Details'!$E$28&lt;=Rates!$F$15,'Claim Details'!$E$19="Yes"),Rates!$G$25,IF(AND(C242="A",'Claim Details'!$E$28&gt;=Rates!$F$14,'Claim Details'!$E$28&lt;=Rates!$F$15,'Claim Details'!$E$19="No"),Rates!$F$25,IF(AND(C242="A",'Claim Details'!$E$28&gt;=Rates!$H$14,'Claim Details'!$E$28&lt;=Rates!$H$15,'Claim Details'!$E$19="Yes"),Rates!$I$25,IF(AND(C242="A",'Claim Details'!$E$28&gt;=Rates!$H$14,'Claim Details'!$E$28&lt;=Rates!$H$15,'Claim Details'!$E$19="No"),Rates!$H$25,IF(AND(C242="A",'Claim Details'!$E$28&gt;=Rates!$J$14,'Claim Details'!$E$28&lt;=Rates!$J$15,'Claim Details'!$E$19="Yes"),Rates!$K$25,IF(AND(C242="A",'Claim Details'!$E$28&gt;=Rates!$J$14,'Claim Details'!$E$28&lt;=Rates!$J$15,'Claim Details'!$E$19="No"),Rates!$J$25,IF(AND(C242="B",'Claim Details'!$E$28&gt;=Rates!$D$14,'Claim Details'!$E$28&lt;=Rates!$D$15,'Claim Details'!$E$19="Yes"),Rates!$E$26,IF(AND(C242="B",'Claim Details'!$E$28&gt;=Rates!$D$14,'Claim Details'!$E$28&lt;=Rates!$D$15,'Claim Details'!$E$19="No"),Rates!$D$26,IF(AND(C242="B",'Claim Details'!$E$28&gt;=Rates!$F$14,'Claim Details'!$E$28&lt;=Rates!$F$15,'Claim Details'!$E$19="Yes"),Rates!$G$26,IF(AND(C242="B",'Claim Details'!$E$28&gt;=Rates!$F$14,'Claim Details'!$E$28&lt;=Rates!$F$15,'Claim Details'!$E$19="No"),Rates!$F$26,IF(AND(C242="B",'Claim Details'!$E$28&gt;=Rates!$H$14,'Claim Details'!$E$28&lt;=Rates!$H$15,'Claim Details'!$E$19="Yes"),Rates!$I$26,IF(AND(C242="B",'Claim Details'!$E$28&gt;=Rates!$H$14,'Claim Details'!$E$28&lt;=Rates!$H$15,'Claim Details'!$E$19="No"),Rates!$H$26,IF(AND(C242="B",'Claim Details'!$E$28&gt;=Rates!$J$14,'Claim Details'!$E$28&lt;=Rates!$J$15,'Claim Details'!$E$19="Yes"),Rates!$K$26,IF(AND(C242="B",'Claim Details'!$E$28&gt;=Rates!$J$14,'Claim Details'!$E$28&lt;=Rates!$J$15,'Claim Details'!$E$19="No"),Rates!$J$26,IF(AND(C242="C",'Claim Details'!$E$28&gt;=Rates!$D$14,'Claim Details'!$E$28&lt;=Rates!$D$15,'Claim Details'!$E$19="Yes"),Rates!$E$27,IF(AND(C242="C",'Claim Details'!$E$28&gt;=Rates!$D$14,'Claim Details'!$E$28&lt;=Rates!$D$15,'Claim Details'!$E$19="No"),Rates!$D$27,IF(AND(C242="C",'Claim Details'!$E$28&gt;=Rates!$F$14,'Claim Details'!$E$28&lt;=Rates!$F$15,'Claim Details'!$E$19="Yes"),Rates!$G$27,IF(AND(C242="C",'Claim Details'!$E$28&gt;=Rates!$F$14,'Claim Details'!$E$28&lt;=Rates!$F$15,'Claim Details'!$E$19="No"),Rates!$F$27,IF(AND(C242="C",'Claim Details'!$E$28&gt;=Rates!$H$14,'Claim Details'!$E$28&lt;=Rates!$H$15,'Claim Details'!$E$19="Yes"),Rates!$I$27,IF(AND(C242="C",'Claim Details'!$E$28&gt;=Rates!$H$14,'Claim Details'!$E$28&lt;=Rates!$H$15,'Claim Details'!$E$19="No"),Rates!$H$27,IF(AND(C242="C",'Claim Details'!$E$28&gt;=Rates!$J$14,'Claim Details'!$E$28&lt;=Rates!$J$15,'Claim Details'!$E$19="Yes"),Rates!$K$27,IF(AND(C242="C",'Claim Details'!$E$28&gt;=Rates!$J$14,'Claim Details'!$E$28&lt;=Rates!$J$15,'Claim Details'!$E$19="No"),Rates!$J$27,"£0.00"))))))))))))))))))))))))</f>
        <v>£0.00</v>
      </c>
      <c r="AU242" s="191" t="str">
        <f>IF(AND(C242="A",'Claim Details'!$E$28&gt;=Rates!$D$14,'Claim Details'!$E$28&lt;=Rates!$D$15,'Claim Details'!$E$19="Yes"),Rates!$E$20,IF(AND(C242="A",'Claim Details'!$E$28&gt;=Rates!$D$14,'Claim Details'!$E$28&lt;=Rates!$D$15,'Claim Details'!$E$19="No"),Rates!$D$20,IF(AND(C242="A",'Claim Details'!$E$28&gt;=Rates!$F$14,'Claim Details'!$E$28&lt;=Rates!$F$15,'Claim Details'!$E$19="Yes"),Rates!$G$20,IF(AND(C242="A",'Claim Details'!$E$28&gt;=Rates!$F$14,'Claim Details'!$E$28&lt;=Rates!$F$15,'Claim Details'!$E$19="No"),Rates!$F$20,IF(AND(C242="A",'Claim Details'!$E$28&gt;=Rates!$H$14,'Claim Details'!$E$28&lt;=Rates!$H$15,'Claim Details'!$E$19="Yes"),Rates!$I$20,IF(AND(C242="A",'Claim Details'!$E$28&gt;=Rates!$H$14,'Claim Details'!$E$28&lt;=Rates!$H$15,'Claim Details'!$E$19="No"),Rates!$H$20,IF(AND(C242="A",'Claim Details'!$E$28&gt;=Rates!$J$14,'Claim Details'!$E$28&lt;=Rates!$J$15,'Claim Details'!$E$19="Yes"),Rates!$K$20,IF(AND(C242="A",'Claim Details'!$E$28&gt;=Rates!$J$14,'Claim Details'!$E$28&lt;=Rates!$J$15,'Claim Details'!$E$19="No"),Rates!$J$20,IF(AND(C242="B",'Claim Details'!$E$28&gt;=Rates!$D$14,'Claim Details'!$E$28&lt;=Rates!$D$15,'Claim Details'!$E$19="Yes"),Rates!$E$21,IF(AND(C242="B",'Claim Details'!$E$28&gt;=Rates!$D$14,'Claim Details'!$E$28&lt;=Rates!$D$15,'Claim Details'!$E$19="No"),Rates!$D$21,IF(AND(C242="B",'Claim Details'!$E$28&gt;=Rates!$F$14,'Claim Details'!$E$28&lt;=Rates!$F$15,'Claim Details'!$E$19="Yes"),Rates!$G$21,IF(AND(C242="B",'Claim Details'!$E$28&gt;=Rates!$F$14,'Claim Details'!$E$28&lt;=Rates!$F$15,'Claim Details'!$E$19="No"),Rates!$F$21,IF(AND(C242="B",'Claim Details'!$E$28&gt;=Rates!$H$14,'Claim Details'!$E$28&lt;=Rates!$H$15,'Claim Details'!$E$19="Yes"),Rates!$I$21,IF(AND(C242="B",'Claim Details'!$E$28&gt;=Rates!$H$14,'Claim Details'!$E$28&lt;=Rates!$H$15,'Claim Details'!$E$19="No"),Rates!$H$21,IF(AND(C242="B",'Claim Details'!$E$28&gt;=Rates!$J$14,'Claim Details'!$E$28&lt;=Rates!$J$15,'Claim Details'!$E$19="Yes"),Rates!$K$21,IF(AND(C242="B",'Claim Details'!$E$28&gt;=Rates!$J$14,'Claim Details'!$E$28&lt;=Rates!$J$15,'Claim Details'!$E$19="No"),Rates!$J$21,"£0.00"))))))))))))))))</f>
        <v>£0.00</v>
      </c>
      <c r="AV242" s="191" t="str">
        <f>IF(AND(C242="A",'Claim Details'!$E$28&gt;=Rates!$D$14,'Claim Details'!$E$28&lt;=Rates!$D$15,'Claim Details'!$E$19="Yes"),Rates!$E$22,IF(AND(C242="A",'Claim Details'!$E$28&gt;=Rates!$D$14,'Claim Details'!$E$28&lt;=Rates!$D$15,'Claim Details'!$E$19="No"),Rates!$D$22,IF(AND(C242="A",'Claim Details'!$E$28&gt;=Rates!$F$14,'Claim Details'!$E$28&lt;=Rates!$F$15,'Claim Details'!$E$19="Yes"),Rates!$G$22,IF(AND(C242="A",'Claim Details'!$E$28&gt;=Rates!$F$14,'Claim Details'!$E$28&lt;=Rates!$F$15,'Claim Details'!$E$19="No"),Rates!$F$22,IF(AND(C242="A",'Claim Details'!$E$28&gt;=Rates!$H$14,'Claim Details'!$E$28&lt;=Rates!$H$15,'Claim Details'!$E$19="Yes"),Rates!$I$22,IF(AND(C242="A",'Claim Details'!$E$28&gt;=Rates!$H$14,'Claim Details'!$E$28&lt;=Rates!$H$15,'Claim Details'!$E$19="No"),Rates!$H$22,IF(AND(C242="A",'Claim Details'!$E$28&gt;=Rates!$J$14,'Claim Details'!$E$28&lt;=Rates!$J$15,'Claim Details'!$E$19="Yes"),Rates!$K$22,IF(AND(C242="A",'Claim Details'!$E$28&gt;=Rates!$J$14,'Claim Details'!$E$28&lt;=Rates!$J$15,'Claim Details'!$E$19="No"),Rates!$J$22,IF(AND(C242="B",'Claim Details'!$E$28&gt;=Rates!$D$14,'Claim Details'!$E$28&lt;=Rates!$D$15,'Claim Details'!$E$19="Yes"),Rates!$E$23,IF(AND(C242="B",'Claim Details'!$E$28&gt;=Rates!$D$14,'Claim Details'!$E$28&lt;=Rates!$D$15,'Claim Details'!$E$19="No"),Rates!$D$23,IF(AND(C242="B",'Claim Details'!$E$28&gt;=Rates!$F$14,'Claim Details'!$E$28&lt;=Rates!$F$15,'Claim Details'!$E$19="Yes"),Rates!$G$23,IF(AND(C242="B",'Claim Details'!$E$28&gt;=Rates!$F$14,'Claim Details'!$E$28&lt;=Rates!$F$15,'Claim Details'!$E$19="No"),Rates!$F$23,IF(AND(C242="B",'Claim Details'!$E$28&gt;=Rates!$H$14,'Claim Details'!$E$28&lt;=Rates!$H$15,'Claim Details'!$E$19="Yes"),Rates!$I$23,IF(AND(C242="B",'Claim Details'!$E$28&gt;=Rates!$H$14,'Claim Details'!$E$28&lt;=Rates!$H$15,'Claim Details'!$E$19="No"),Rates!$H$23,IF(AND(C242="B",'Claim Details'!$E$28&gt;=Rates!$J$14,'Claim Details'!$E$28&lt;=Rates!$J$15,'Claim Details'!$E$19="Yes"),Rates!$K$23,IF(AND(C242="B",'Claim Details'!$E$28&gt;=Rates!$J$14,'Claim Details'!$E$28&lt;=Rates!$J$15,'Claim Details'!$E$19="No"),Rates!$J$23,IF(AND(C242="C",'Claim Details'!$E$28&gt;=Rates!$D$14,'Claim Details'!$E$28&lt;=Rates!$D$15,'Claim Details'!$E$19="Yes"),Rates!$E$24,IF(AND(C242="C",'Claim Details'!$E$28&gt;=Rates!$D$14,'Claim Details'!$E$28&lt;=Rates!$D$15,'Claim Details'!$E$19="No"),Rates!$D$24,IF(AND(C242="C",'Claim Details'!$E$28&gt;=Rates!$F$14,'Claim Details'!$E$28&lt;=Rates!$F$15,'Claim Details'!$E$19="Yes"),Rates!$G$24,IF(AND(C242="C",'Claim Details'!$E$28&gt;=Rates!$F$14,'Claim Details'!$E$28&lt;=Rates!$F$15,'Claim Details'!$E$19="No"),Rates!$F$24,IF(AND(C242="C",'Claim Details'!$E$28&gt;=Rates!$H$14,'Claim Details'!$E$28&lt;=Rates!$H$15,'Claim Details'!$E$19="Yes"),Rates!$I$24,IF(AND(C242="C",'Claim Details'!$E$28&gt;=Rates!$H$14,'Claim Details'!$E$28&lt;=Rates!$H$15,'Claim Details'!$E$19="No"),Rates!$H$24,IF(AND(C242="C",'Claim Details'!$E$28&gt;=Rates!$J$14,'Claim Details'!$E$28&lt;=Rates!$J$15,'Claim Details'!$E$19="Yes"),Rates!$K$24,IF(AND(C242="C",'Claim Details'!$E$28&gt;=Rates!$J$14,'Claim Details'!$E$28&lt;=Rates!$J$15,'Claim Details'!$E$19="No"),Rates!$J$24,"£0.00"))))))))))))))))))))))))</f>
        <v>£0.00</v>
      </c>
      <c r="AW242" s="1"/>
      <c r="AX242" s="189" t="str">
        <f>IF(AND(U242="A",'Claim Details'!$I$28&gt;=Rates!$D$14,'Claim Details'!$I$28&lt;=Rates!$D$15,'Claim Details'!$I$19="Yes"),Rates!$J$17,IF(AND(U242="A",'Claim Details'!$I$28&gt;=Rates!$D$14,'Claim Details'!$I$28&lt;=Rates!$D$15,'Claim Details'!$I$19="No"),Rates!$D$17,IF(AND(U242="A",'Claim Details'!$I$28&gt;=Rates!$F$14,'Claim Details'!$I$28&lt;=Rates!$F$15,'Claim Details'!$I$19="Yes"),Rates!$G$17,IF(AND(U242="A",'Claim Details'!$I$28&gt;=Rates!$F$14,'Claim Details'!$I$28&lt;=Rates!$F$15,'Claim Details'!$I$19="No"),Rates!$F$17,IF(AND(U242="A",'Claim Details'!$I$28&gt;=Rates!$H$14,'Claim Details'!$I$28&lt;=Rates!$H$15,'Claim Details'!$I$19="Yes"),Rates!$I$17,IF(AND(U242="A",'Claim Details'!$I$28&gt;=Rates!$H$14,'Claim Details'!$I$28&lt;=Rates!$H$15,'Claim Details'!$I$19="No"),Rates!$H$17,IF(AND(U242="A",'Claim Details'!$I$28&gt;=Rates!$J$14,'Claim Details'!$I$28&lt;=Rates!$J$15,'Claim Details'!$I$19="Yes"),Rates!$K$17,IF(AND(U242="A",'Claim Details'!$I$28&gt;=Rates!$J$14,'Claim Details'!$I$28&lt;=Rates!$J$15,'Claim Details'!$I$19="No"),Rates!$J$17,IF(AND(U242="B",'Claim Details'!$I$28&gt;=Rates!$D$14,'Claim Details'!$I$28&lt;=Rates!$D$15,'Claim Details'!$I$19="Yes"),Rates!$E$18,IF(AND(U242="B",'Claim Details'!$I$28&gt;=Rates!$D$14,'Claim Details'!$I$28&lt;=Rates!$D$15,'Claim Details'!$I$19="No"),Rates!$D$18,IF(AND(U242="B",'Claim Details'!$I$28&gt;=Rates!$F$14,'Claim Details'!$I$28&lt;=Rates!$F$15,'Claim Details'!$I$19="Yes"),Rates!$G$18,IF(AND(U242="B",'Claim Details'!$I$28&gt;=Rates!$F$14,'Claim Details'!$I$28&lt;=Rates!$F$15,'Claim Details'!$I$19="No"),Rates!$F$18,IF(AND(U242="B",'Claim Details'!$I$28&gt;=Rates!$H$14,'Claim Details'!$I$28&lt;=Rates!$H$15,'Claim Details'!$I$19="Yes"),Rates!$I$18,IF(AND(U242="B",'Claim Details'!$I$28&gt;=Rates!$H$14,'Claim Details'!$I$28&lt;=Rates!$H$15,'Claim Details'!$I$19="No"),Rates!$H$18,IF(AND(U242="B",'Claim Details'!$I$28&gt;=Rates!$J$14,'Claim Details'!$I$28&lt;=Rates!$J$15,'Claim Details'!$I$19="Yes"),Rates!$K$18,IF(AND(U242="B",'Claim Details'!$I$28&gt;=Rates!$J$14,'Claim Details'!$I$28&lt;=Rates!$J$15,'Claim Details'!$I$19="No"),Rates!$J$18,IF(AND(U242="C",'Claim Details'!$I$28&gt;=Rates!$D$14,'Claim Details'!$I$28&lt;=Rates!$D$15,'Claim Details'!$I$19="Yes"),Rates!$E$19,IF(AND(U242="C",'Claim Details'!$I$28&gt;=Rates!$D$14,'Claim Details'!$I$28&lt;=Rates!$D$15,'Claim Details'!$I$19="No"),Rates!$D$19,IF(AND(U242="C",'Claim Details'!$I$28&gt;=Rates!$F$14,'Claim Details'!$I$28&lt;=Rates!$F$15,'Claim Details'!$I$19="Yes"),Rates!$G$19,IF(AND(U242="C",'Claim Details'!$I$28&gt;=Rates!$F$14,'Claim Details'!$I$28&lt;=Rates!$F$15,'Claim Details'!$I$19="No"),Rates!$F$19,IF(AND(U242="C",'Claim Details'!$I$28&gt;=Rates!$H$14,'Claim Details'!$I$28&lt;=Rates!$H$15,'Claim Details'!$I$19="Yes"),Rates!$I$19,IF(AND(U242="C",'Claim Details'!$I$28&gt;=Rates!$H$14,'Claim Details'!$I$28&lt;=Rates!$H$15,'Claim Details'!$I$19="No"),Rates!$H$19,IF(AND(U242="C",'Claim Details'!$I$28&gt;=Rates!$J$14,'Claim Details'!$I$28&lt;=Rates!$J$15,'Claim Details'!$I$19="Yes"),Rates!$K$19,IF(AND(U242="C",'Claim Details'!$I$28&gt;=Rates!$J$14,'Claim Details'!$I$28&lt;=Rates!$J$15,'Claim Details'!$I$19="No"),Rates!$J$19,"£0.00"))))))))))))))))))))))))</f>
        <v>£0.00</v>
      </c>
      <c r="AY242" s="189" t="str">
        <f>IF(AND(C242="A",'Claim Details'!$I$28&gt;=Rates!$D$14,'Claim Details'!$I$28&lt;=Rates!$D$15,'Claim Details'!$I$19="Yes"),Rates!$J$25,IF(AND(C242="A",'Claim Details'!$I$28&gt;=Rates!$D$14,'Claim Details'!$I$28&lt;=Rates!$D$15,'Claim Details'!$I$19="No"),Rates!$D$25,IF(AND(C242="A",'Claim Details'!$I$28&gt;=Rates!$F$14,'Claim Details'!$I$28&lt;=Rates!$F$15,'Claim Details'!$I$19="Yes"),Rates!$G$25,IF(AND(C242="A",'Claim Details'!$I$28&gt;=Rates!$F$14,'Claim Details'!$I$28&lt;=Rates!$F$15,'Claim Details'!$I$19="No"),Rates!$F$25,IF(AND(C242="A",'Claim Details'!$I$28&gt;=Rates!$H$14,'Claim Details'!$I$28&lt;=Rates!$H$15,'Claim Details'!$I$19="Yes"),Rates!$I$25,IF(AND(C242="A",'Claim Details'!$I$28&gt;=Rates!$H$14,'Claim Details'!$I$28&lt;=Rates!$H$15,'Claim Details'!$I$19="No"),Rates!$H$25,IF(AND(C242="A",'Claim Details'!$I$28&gt;=Rates!$J$14,'Claim Details'!$I$28&lt;=Rates!$J$15,'Claim Details'!$I$19="Yes"),Rates!$K$25,IF(AND(C242="A",'Claim Details'!$I$28&gt;=Rates!$J$14,'Claim Details'!$I$28&lt;=Rates!$J$15,'Claim Details'!$I$19="No"),Rates!$J$25,IF(AND(C242="B",'Claim Details'!$I$28&gt;=Rates!$D$14,'Claim Details'!$I$28&lt;=Rates!$D$15,'Claim Details'!$I$19="Yes"),Rates!$E$26,IF(AND(C242="B",'Claim Details'!$I$28&gt;=Rates!$D$14,'Claim Details'!$I$28&lt;=Rates!$D$15,'Claim Details'!$I$19="No"),Rates!$D$26,IF(AND(C242="B",'Claim Details'!$I$28&gt;=Rates!$F$14,'Claim Details'!$I$28&lt;=Rates!$F$15,'Claim Details'!$I$19="Yes"),Rates!$G$26,IF(AND(C242="B",'Claim Details'!$I$28&gt;=Rates!$F$14,'Claim Details'!$I$28&lt;=Rates!$F$15,'Claim Details'!$I$19="No"),Rates!$F$26,IF(AND(C242="B",'Claim Details'!$I$28&gt;=Rates!$H$14,'Claim Details'!$I$28&lt;=Rates!$H$15,'Claim Details'!$I$19="Yes"),Rates!$I$26,IF(AND(C242="B",'Claim Details'!$I$28&gt;=Rates!$H$14,'Claim Details'!$I$28&lt;=Rates!$H$15,'Claim Details'!$I$19="No"),Rates!$H$26,IF(AND(C242="B",'Claim Details'!$I$28&gt;=Rates!$J$14,'Claim Details'!$I$28&lt;=Rates!$J$15,'Claim Details'!$I$19="Yes"),Rates!$K$26,IF(AND(C242="B",'Claim Details'!$I$28&gt;=Rates!$J$14,'Claim Details'!$I$28&lt;=Rates!$J$15,'Claim Details'!$I$19="No"),Rates!$J$26,IF(AND(C242="C",'Claim Details'!$I$28&gt;=Rates!$D$14,'Claim Details'!$I$28&lt;=Rates!$D$15,'Claim Details'!$I$19="Yes"),Rates!$E$27,IF(AND(C242="C",'Claim Details'!$I$28&gt;=Rates!$D$14,'Claim Details'!$I$28&lt;=Rates!$D$15,'Claim Details'!$I$19="No"),Rates!$D$27,IF(AND(C242="C",'Claim Details'!$I$28&gt;=Rates!$F$14,'Claim Details'!$I$28&lt;=Rates!$F$15,'Claim Details'!$I$19="Yes"),Rates!$G$27,IF(AND(C242="C",'Claim Details'!$I$28&gt;=Rates!$F$14,'Claim Details'!$I$28&lt;=Rates!$F$15,'Claim Details'!$I$19="No"),Rates!$F$27,IF(AND(C242="C",'Claim Details'!$I$28&gt;=Rates!$H$14,'Claim Details'!$I$28&lt;=Rates!$H$15,'Claim Details'!$I$19="Yes"),Rates!$I$27,IF(AND(C242="C",'Claim Details'!$I$28&gt;=Rates!$H$14,'Claim Details'!$I$28&lt;=Rates!$H$15,'Claim Details'!$I$19="No"),Rates!$H$27,IF(AND(C242="C",'Claim Details'!$I$28&gt;=Rates!$J$14,'Claim Details'!$I$28&lt;=Rates!$J$15,'Claim Details'!$I$19="Yes"),Rates!$K$27,IF(AND(C242="C",'Claim Details'!$I$28&gt;=Rates!$J$14,'Claim Details'!$I$28&lt;=Rates!$J$15,'Claim Details'!$I$19="No"),Rates!$J$27,"£0.00"))))))))))))))))))))))))</f>
        <v>£0.00</v>
      </c>
      <c r="AZ242" s="189" t="str">
        <f>IF(AND(C242="A",'Claim Details'!$I$28&gt;=Rates!$D$14,'Claim Details'!$I$28&lt;=Rates!$D$15,'Claim Details'!$I$19="Yes"),Rates!$E$20,IF(AND(C242="A",'Claim Details'!$I$28&gt;=Rates!$D$14,'Claim Details'!$I$28&lt;=Rates!$D$15,'Claim Details'!$I$19="No"),Rates!$D$20,IF(AND(C242="A",'Claim Details'!$I$28&gt;=Rates!$F$14,'Claim Details'!$I$28&lt;=Rates!$F$15,'Claim Details'!$I$19="Yes"),Rates!$G$20,IF(AND(C242="A",'Claim Details'!$I$28&gt;=Rates!$F$14,'Claim Details'!$I$28&lt;=Rates!$F$15,'Claim Details'!$I$19="No"),Rates!$F$20,IF(AND(C242="A",'Claim Details'!$I$28&gt;=Rates!$H$14,'Claim Details'!$I$28&lt;=Rates!$H$15,'Claim Details'!$I$19="Yes"),Rates!$I$20,IF(AND(C242="A",'Claim Details'!$I$28&gt;=Rates!$H$14,'Claim Details'!$I$28&lt;=Rates!$H$15,'Claim Details'!$I$19="No"),Rates!$H$20,IF(AND(C242="A",'Claim Details'!$I$28&gt;=Rates!$J$14,'Claim Details'!$I$28&lt;=Rates!$J$15,'Claim Details'!$I$19="Yes"),Rates!$K$20,IF(AND(C242="A",'Claim Details'!$I$28&gt;=Rates!$J$14,'Claim Details'!$I$28&lt;=Rates!$J$15,'Claim Details'!$I$19="No"),Rates!$J$20,IF(AND(C242="B",'Claim Details'!$I$28&gt;=Rates!$D$14,'Claim Details'!$I$28&lt;=Rates!$D$15,'Claim Details'!$I$19="Yes"),Rates!$E$21,IF(AND(C242="B",'Claim Details'!$I$28&gt;=Rates!$D$14,'Claim Details'!$I$28&lt;=Rates!$D$15,'Claim Details'!$I$19="No"),Rates!$D$21,IF(AND(C242="B",'Claim Details'!$I$28&gt;=Rates!$F$14,'Claim Details'!$I$28&lt;=Rates!$F$15,'Claim Details'!$I$19="Yes"),Rates!$G$21,IF(AND(C242="B",'Claim Details'!$I$28&gt;=Rates!$F$14,'Claim Details'!$I$28&lt;=Rates!$F$15,'Claim Details'!$I$19="No"),Rates!$F$21,IF(AND(C242="B",'Claim Details'!$I$28&gt;=Rates!$H$14,'Claim Details'!$I$28&lt;=Rates!$H$15,'Claim Details'!$I$19="Yes"),Rates!$I$21,IF(AND(C242="B",'Claim Details'!$I$28&gt;=Rates!$H$14,'Claim Details'!$I$28&lt;=Rates!$H$15,'Claim Details'!$I$19="No"),Rates!$H$21,IF(AND(C242="B",'Claim Details'!$I$28&gt;=Rates!$J$14,'Claim Details'!$I$28&lt;=Rates!$J$15,'Claim Details'!$I$19="Yes"),Rates!$K$21,IF(AND(C242="B",'Claim Details'!$I$28&gt;=Rates!$J$14,'Claim Details'!$I$28&lt;=Rates!$J$15,'Claim Details'!$I$19="No"),Rates!$J$21,"£0.00"))))))))))))))))</f>
        <v>£0.00</v>
      </c>
      <c r="BA242" s="189" t="str">
        <f>IF(AND(C242="A",'Claim Details'!$I$28&gt;=Rates!$D$14,'Claim Details'!$I$28&lt;=Rates!$D$15,'Claim Details'!$I$19="Yes"),Rates!$E$22,IF(AND(C242="A",'Claim Details'!$I$28&gt;=Rates!$D$14,'Claim Details'!$I$28&lt;=Rates!$D$15,'Claim Details'!$I$19="No"),Rates!$D$22,IF(AND(C242="A",'Claim Details'!$I$28&gt;=Rates!$F$14,'Claim Details'!$I$28&lt;=Rates!$F$15,'Claim Details'!$I$19="Yes"),Rates!$G$22,IF(AND(C242="A",'Claim Details'!$I$28&gt;=Rates!$F$14,'Claim Details'!$I$28&lt;=Rates!$F$15,'Claim Details'!$I$19="No"),Rates!$F$22,IF(AND(C242="A",'Claim Details'!$I$28&gt;=Rates!$H$14,'Claim Details'!$I$28&lt;=Rates!$H$15,'Claim Details'!$I$19="Yes"),Rates!$I$22,IF(AND(C242="A",'Claim Details'!$I$28&gt;=Rates!$H$14,'Claim Details'!$I$28&lt;=Rates!$H$15,'Claim Details'!$I$19="No"),Rates!$H$22,IF(AND(C242="A",'Claim Details'!$I$28&gt;=Rates!$J$14,'Claim Details'!$I$28&lt;=Rates!$J$15,'Claim Details'!$I$19="Yes"),Rates!$K$22,IF(AND(C242="A",'Claim Details'!$I$28&gt;=Rates!$J$14,'Claim Details'!$I$28&lt;=Rates!$J$15,'Claim Details'!$I$19="No"),Rates!$J$22,IF(AND(C242="B",'Claim Details'!$I$28&gt;=Rates!$D$14,'Claim Details'!$I$28&lt;=Rates!$D$15,'Claim Details'!$I$19="Yes"),Rates!$E$23,IF(AND(C242="B",'Claim Details'!$I$28&gt;=Rates!$D$14,'Claim Details'!$I$28&lt;=Rates!$D$15,'Claim Details'!$I$19="No"),Rates!$D$23,IF(AND(C242="B",'Claim Details'!$I$28&gt;=Rates!$F$14,'Claim Details'!$I$28&lt;=Rates!$F$15,'Claim Details'!$I$19="Yes"),Rates!$G$23,IF(AND(C242="B",'Claim Details'!$I$28&gt;=Rates!$F$14,'Claim Details'!$I$28&lt;=Rates!$F$15,'Claim Details'!$I$19="No"),Rates!$F$23,IF(AND(C242="B",'Claim Details'!$I$28&gt;=Rates!$H$14,'Claim Details'!$I$28&lt;=Rates!$H$15,'Claim Details'!$I$19="Yes"),Rates!$I$23,IF(AND(C242="B",'Claim Details'!$I$28&gt;=Rates!$H$14,'Claim Details'!$I$28&lt;=Rates!$H$15,'Claim Details'!$I$19="No"),Rates!$H$23,IF(AND(C242="B",'Claim Details'!$I$28&gt;=Rates!$J$14,'Claim Details'!$I$28&lt;=Rates!$J$15,'Claim Details'!$I$19="Yes"),Rates!$K$23,IF(AND(C242="B",'Claim Details'!$I$28&gt;=Rates!$J$14,'Claim Details'!$I$28&lt;=Rates!$J$15,'Claim Details'!$I$19="No"),Rates!$J$23,IF(AND(C242="C",'Claim Details'!$I$28&gt;=Rates!$D$14,'Claim Details'!$I$28&lt;=Rates!$D$15,'Claim Details'!$I$19="Yes"),Rates!$E$24,IF(AND(C242="C",'Claim Details'!$I$28&gt;=Rates!$D$14,'Claim Details'!$I$28&lt;=Rates!$D$15,'Claim Details'!$I$19="No"),Rates!$D$24,IF(AND(C242="C",'Claim Details'!$I$28&gt;=Rates!$F$14,'Claim Details'!$I$28&lt;=Rates!$F$15,'Claim Details'!$I$19="Yes"),Rates!$G$24,IF(AND(C242="C",'Claim Details'!$I$28&gt;=Rates!$F$14,'Claim Details'!$I$28&lt;=Rates!$F$15,'Claim Details'!$I$19="No"),Rates!$F$24,IF(AND(C242="C",'Claim Details'!$I$28&gt;=Rates!$H$14,'Claim Details'!$I$28&lt;=Rates!$H$15,'Claim Details'!$I$19="Yes"),Rates!$I$24,IF(AND(C242="C",'Claim Details'!$I$28&gt;=Rates!$H$14,'Claim Details'!$I$28&lt;=Rates!$H$15,'Claim Details'!$I$19="No"),Rates!$H$24,IF(AND(C242="C",'Claim Details'!$I$28&gt;=Rates!$J$14,'Claim Details'!$I$28&lt;=Rates!$J$15,'Claim Details'!$I$19="Yes"),Rates!$K$24,IF(AND(C242="C",'Claim Details'!$I$28&gt;=Rates!$J$14,'Claim Details'!$I$28&lt;=Rates!$J$15,'Claim Details'!$I$19="No"),Rates!$J$24,"£0.00"))))))))))))))))))))))))</f>
        <v>£0.00</v>
      </c>
      <c r="BB242" s="189" t="str">
        <f t="shared" si="57"/>
        <v>£0.00</v>
      </c>
      <c r="BC242" s="1"/>
      <c r="BD242" s="189" t="str">
        <f>IF(AND(AE242="A",'Claim Details'!$I$28&gt;=Rates!$D$14,'Claim Details'!$I$28&lt;=Rates!$D$15,'Claim Details'!$I$19="Yes"),Rates!$J$17,IF(AND(AE242="A",'Claim Details'!$I$28&gt;=Rates!$D$14,'Claim Details'!$I$28&lt;=Rates!$D$15,'Claim Details'!$I$19="No"),Rates!$D$17,IF(AND(AE242="A",'Claim Details'!$I$28&gt;=Rates!$F$14,'Claim Details'!$I$28&lt;=Rates!$F$15,'Claim Details'!$I$19="Yes"),Rates!$G$17,IF(AND(AE242="A",'Claim Details'!$I$28&gt;=Rates!$F$14,'Claim Details'!$I$28&lt;=Rates!$F$15,'Claim Details'!$I$19="No"),Rates!$F$17,IF(AND(AE242="A",'Claim Details'!$I$28&gt;=Rates!$H$14,'Claim Details'!$I$28&lt;=Rates!$H$15,'Claim Details'!$I$19="Yes"),Rates!$I$17,IF(AND(AE242="A",'Claim Details'!$I$28&gt;=Rates!$H$14,'Claim Details'!$I$28&lt;=Rates!$H$15,'Claim Details'!$I$19="No"),Rates!$H$17,IF(AND(AE242="A",'Claim Details'!$I$28&gt;=Rates!$J$14,'Claim Details'!$I$28&lt;=Rates!$J$15,'Claim Details'!$I$19="Yes"),Rates!$K$17,IF(AND(AE242="A",'Claim Details'!$I$28&gt;=Rates!$J$14,'Claim Details'!$I$28&lt;=Rates!$J$15,'Claim Details'!$I$19="No"),Rates!$J$17,IF(AND(AE242="B",'Claim Details'!$I$28&gt;=Rates!$D$14,'Claim Details'!$I$28&lt;=Rates!$D$15,'Claim Details'!$I$19="Yes"),Rates!$E$18,IF(AND(AE242="B",'Claim Details'!$I$28&gt;=Rates!$D$14,'Claim Details'!$I$28&lt;=Rates!$D$15,'Claim Details'!$I$19="No"),Rates!$D$18,IF(AND(AE242="B",'Claim Details'!$I$28&gt;=Rates!$F$14,'Claim Details'!$I$28&lt;=Rates!$F$15,'Claim Details'!$I$19="Yes"),Rates!$G$18,IF(AND(AE242="B",'Claim Details'!$I$28&gt;=Rates!$F$14,'Claim Details'!$I$28&lt;=Rates!$F$15,'Claim Details'!$I$19="No"),Rates!$F$18,IF(AND(AE242="B",'Claim Details'!$I$28&gt;=Rates!$H$14,'Claim Details'!$I$28&lt;=Rates!$H$15,'Claim Details'!$I$19="Yes"),Rates!$I$18,IF(AND(AE242="B",'Claim Details'!$I$28&gt;=Rates!$H$14,'Claim Details'!$I$28&lt;=Rates!$H$15,'Claim Details'!$I$19="No"),Rates!$H$18,IF(AND(AE242="B",'Claim Details'!$I$28&gt;=Rates!$J$14,'Claim Details'!$I$28&lt;=Rates!$J$15,'Claim Details'!$I$19="Yes"),Rates!$K$18,IF(AND(AE242="B",'Claim Details'!$I$28&gt;=Rates!$J$14,'Claim Details'!$I$28&lt;=Rates!$J$15,'Claim Details'!$I$19="No"),Rates!$J$18,IF(AND(AE242="C",'Claim Details'!$I$28&gt;=Rates!$D$14,'Claim Details'!$I$28&lt;=Rates!$D$15,'Claim Details'!$I$19="Yes"),Rates!$E$19,IF(AND(AE242="C",'Claim Details'!$I$28&gt;=Rates!$D$14,'Claim Details'!$I$28&lt;=Rates!$D$15,'Claim Details'!$I$19="No"),Rates!$D$19,IF(AND(AE242="C",'Claim Details'!$I$28&gt;=Rates!$F$14,'Claim Details'!$I$28&lt;=Rates!$F$15,'Claim Details'!$I$19="Yes"),Rates!$G$19,IF(AND(AE242="C",'Claim Details'!$I$28&gt;=Rates!$F$14,'Claim Details'!$I$28&lt;=Rates!$F$15,'Claim Details'!$I$19="No"),Rates!$F$19,IF(AND(AE242="C",'Claim Details'!$I$28&gt;=Rates!$H$14,'Claim Details'!$I$28&lt;=Rates!$H$15,'Claim Details'!$I$19="Yes"),Rates!$I$19,IF(AND(AE242="C",'Claim Details'!$I$28&gt;=Rates!$H$14,'Claim Details'!$I$28&lt;=Rates!$H$15,'Claim Details'!$I$19="No"),Rates!$H$19,IF(AND(AE242="C",'Claim Details'!$I$28&gt;=Rates!$J$14,'Claim Details'!$I$28&lt;=Rates!$J$15,'Claim Details'!$I$19="Yes"),Rates!$K$19,IF(AND(AE242="C",'Claim Details'!$I$28&gt;=Rates!$J$14,'Claim Details'!$I$28&lt;=Rates!$J$15,'Claim Details'!$I$19="No"),Rates!$J$19,"£0.00"))))))))))))))))))))))))</f>
        <v>£0.00</v>
      </c>
      <c r="BE242" s="189" t="str">
        <f>IF(AND(AE242="A",'Claim Details'!$I$28&gt;=Rates!$D$14,'Claim Details'!$I$28&lt;=Rates!$D$15,'Claim Details'!$I$19="Yes"),Rates!$J$25,IF(AND(AE242="A",'Claim Details'!$I$28&gt;=Rates!$D$14,'Claim Details'!$I$28&lt;=Rates!$D$15,'Claim Details'!$I$19="No"),Rates!$D$25,IF(AND(AE242="A",'Claim Details'!$I$28&gt;=Rates!$F$14,'Claim Details'!$I$28&lt;=Rates!$F$15,'Claim Details'!$I$19="Yes"),Rates!$G$25,IF(AND(AE242="A",'Claim Details'!$I$28&gt;=Rates!$F$14,'Claim Details'!$I$28&lt;=Rates!$F$15,'Claim Details'!$I$19="No"),Rates!$F$25,IF(AND(AE242="A",'Claim Details'!$I$28&gt;=Rates!$H$14,'Claim Details'!$I$28&lt;=Rates!$H$15,'Claim Details'!$I$19="Yes"),Rates!$I$25,IF(AND(AE242="A",'Claim Details'!$I$28&gt;=Rates!$H$14,'Claim Details'!$I$28&lt;=Rates!$H$15,'Claim Details'!$I$19="No"),Rates!$H$25,IF(AND(AE242="A",'Claim Details'!$I$28&gt;=Rates!$J$14,'Claim Details'!$I$28&lt;=Rates!$J$15,'Claim Details'!$I$19="Yes"),Rates!$K$25,IF(AND(AE242="A",'Claim Details'!$I$28&gt;=Rates!$J$14,'Claim Details'!$I$28&lt;=Rates!$J$15,'Claim Details'!$I$19="No"),Rates!$J$25,IF(AND(AE242="B",'Claim Details'!$I$28&gt;=Rates!$D$14,'Claim Details'!$I$28&lt;=Rates!$D$15,'Claim Details'!$I$19="Yes"),Rates!$E$26,IF(AND(AE242="B",'Claim Details'!$I$28&gt;=Rates!$D$14,'Claim Details'!$I$28&lt;=Rates!$D$15,'Claim Details'!$I$19="No"),Rates!$D$26,IF(AND(AE242="B",'Claim Details'!$I$28&gt;=Rates!$F$14,'Claim Details'!$I$28&lt;=Rates!$F$15,'Claim Details'!$I$19="Yes"),Rates!$G$26,IF(AND(AE242="B",'Claim Details'!$I$28&gt;=Rates!$F$14,'Claim Details'!$I$28&lt;=Rates!$F$15,'Claim Details'!$I$19="No"),Rates!$F$26,IF(AND(AE242="B",'Claim Details'!$I$28&gt;=Rates!$H$14,'Claim Details'!$I$28&lt;=Rates!$H$15,'Claim Details'!$I$19="Yes"),Rates!$I$26,IF(AND(AE242="B",'Claim Details'!$I$28&gt;=Rates!$H$14,'Claim Details'!$I$28&lt;=Rates!$H$15,'Claim Details'!$I$19="No"),Rates!$H$26,IF(AND(AE242="B",'Claim Details'!$I$28&gt;=Rates!$J$14,'Claim Details'!$I$28&lt;=Rates!$J$15,'Claim Details'!$I$19="Yes"),Rates!$K$26,IF(AND(AE242="B",'Claim Details'!$I$28&gt;=Rates!$J$14,'Claim Details'!$I$28&lt;=Rates!$J$15,'Claim Details'!$I$19="No"),Rates!$J$26,IF(AND(AE242="C",'Claim Details'!$I$28&gt;=Rates!$D$14,'Claim Details'!$I$28&lt;=Rates!$D$15,'Claim Details'!$I$19="Yes"),Rates!$E$27,IF(AND(AE242="C",'Claim Details'!$I$28&gt;=Rates!$D$14,'Claim Details'!$I$28&lt;=Rates!$D$15,'Claim Details'!$I$19="No"),Rates!$D$27,IF(AND(AE242="C",'Claim Details'!$I$28&gt;=Rates!$F$14,'Claim Details'!$I$28&lt;=Rates!$F$15,'Claim Details'!$I$19="Yes"),Rates!$G$27,IF(AND(AE242="C",'Claim Details'!$I$28&gt;=Rates!$F$14,'Claim Details'!$I$28&lt;=Rates!$F$15,'Claim Details'!$I$19="No"),Rates!$F$27,IF(AND(AE242="C",'Claim Details'!$I$28&gt;=Rates!$H$14,'Claim Details'!$I$28&lt;=Rates!$H$15,'Claim Details'!$I$19="Yes"),Rates!$I$27,IF(AND(AE242="C",'Claim Details'!$I$28&gt;=Rates!$H$14,'Claim Details'!$I$28&lt;=Rates!$H$15,'Claim Details'!$I$19="No"),Rates!$H$27,IF(AND(AE242="C",'Claim Details'!$I$28&gt;=Rates!$J$14,'Claim Details'!$I$28&lt;=Rates!$J$15,'Claim Details'!$I$19="Yes"),Rates!$K$27,IF(AND(AE242="C",'Claim Details'!$I$28&gt;=Rates!$J$14,'Claim Details'!$I$28&lt;=Rates!$J$15,'Claim Details'!$I$19="No"),Rates!$J$27,"£0.00"))))))))))))))))))))))))</f>
        <v>£0.00</v>
      </c>
      <c r="BF242" s="189" t="str">
        <f>IF(AND(AE242="A",'Claim Details'!$I$28&gt;=Rates!$D$14,'Claim Details'!$I$28&lt;=Rates!$D$15,'Claim Details'!$I$19="Yes"),Rates!$E$20,IF(AND(AE242="A",'Claim Details'!$I$28&gt;=Rates!$D$14,'Claim Details'!$I$28&lt;=Rates!$D$15,'Claim Details'!$I$19="No"),Rates!$D$20,IF(AND(AE242="A",'Claim Details'!$I$28&gt;=Rates!$F$14,'Claim Details'!$I$28&lt;=Rates!$F$15,'Claim Details'!$I$19="Yes"),Rates!$G$20,IF(AND(AE242="A",'Claim Details'!$I$28&gt;=Rates!$F$14,'Claim Details'!$I$28&lt;=Rates!$F$15,'Claim Details'!$I$19="No"),Rates!$F$20,IF(AND(AE242="A",'Claim Details'!$I$28&gt;=Rates!$H$14,'Claim Details'!$I$28&lt;=Rates!$H$15,'Claim Details'!$I$19="Yes"),Rates!$I$20,IF(AND(AE242="A",'Claim Details'!$I$28&gt;=Rates!$H$14,'Claim Details'!$I$28&lt;=Rates!$H$15,'Claim Details'!$I$19="No"),Rates!$H$20,IF(AND(AE242="A",'Claim Details'!$I$28&gt;=Rates!$J$14,'Claim Details'!$I$28&lt;=Rates!$J$15,'Claim Details'!$I$19="Yes"),Rates!$K$20,IF(AND(AE242="A",'Claim Details'!$I$28&gt;=Rates!$J$14,'Claim Details'!$I$28&lt;=Rates!$J$15,'Claim Details'!$I$19="No"),Rates!$J$20,IF(AND(AE242="B",'Claim Details'!$I$28&gt;=Rates!$D$14,'Claim Details'!$I$28&lt;=Rates!$D$15,'Claim Details'!$I$19="Yes"),Rates!$E$21,IF(AND(AE242="B",'Claim Details'!$I$28&gt;=Rates!$D$14,'Claim Details'!$I$28&lt;=Rates!$D$15,'Claim Details'!$I$19="No"),Rates!$D$21,IF(AND(AE242="B",'Claim Details'!$I$28&gt;=Rates!$F$14,'Claim Details'!$I$28&lt;=Rates!$F$15,'Claim Details'!$I$19="Yes"),Rates!$G$21,IF(AND(AE242="B",'Claim Details'!$I$28&gt;=Rates!$F$14,'Claim Details'!$I$28&lt;=Rates!$F$15,'Claim Details'!$I$19="No"),Rates!$F$21,IF(AND(AE242="B",'Claim Details'!$I$28&gt;=Rates!$H$14,'Claim Details'!$I$28&lt;=Rates!$H$15,'Claim Details'!$I$19="Yes"),Rates!$I$21,IF(AND(AE242="B",'Claim Details'!$I$28&gt;=Rates!$H$14,'Claim Details'!$I$28&lt;=Rates!$H$15,'Claim Details'!$I$19="No"),Rates!$H$21,IF(AND(AE242="B",'Claim Details'!$I$28&gt;=Rates!$J$14,'Claim Details'!$I$28&lt;=Rates!$J$15,'Claim Details'!$I$19="Yes"),Rates!$K$21,IF(AND(AE242="B",'Claim Details'!$I$28&gt;=Rates!$J$14,'Claim Details'!$I$28&lt;=Rates!$J$15,'Claim Details'!$I$19="No"),Rates!$J$21,"£0.00"))))))))))))))))</f>
        <v>£0.00</v>
      </c>
      <c r="BG242" s="189" t="str">
        <f>IF(AND(AE242="A",'Claim Details'!$I$28&gt;=Rates!$D$14,'Claim Details'!$I$28&lt;=Rates!$D$15,'Claim Details'!$I$19="Yes"),Rates!$E$22,IF(AND(AE242="A",'Claim Details'!$I$28&gt;=Rates!$D$14,'Claim Details'!$I$28&lt;=Rates!$D$15,'Claim Details'!$I$19="No"),Rates!$D$22,IF(AND(AE242="A",'Claim Details'!$I$28&gt;=Rates!$F$14,'Claim Details'!$I$28&lt;=Rates!$F$15,'Claim Details'!$I$19="Yes"),Rates!$G$22,IF(AND(AE242="A",'Claim Details'!$I$28&gt;=Rates!$F$14,'Claim Details'!$I$28&lt;=Rates!$F$15,'Claim Details'!$I$19="No"),Rates!$F$22,IF(AND(AE242="A",'Claim Details'!$I$28&gt;=Rates!$H$14,'Claim Details'!$I$28&lt;=Rates!$H$15,'Claim Details'!$I$19="Yes"),Rates!$I$22,IF(AND(AE242="A",'Claim Details'!$I$28&gt;=Rates!$H$14,'Claim Details'!$I$28&lt;=Rates!$H$15,'Claim Details'!$I$19="No"),Rates!$H$22,IF(AND(AE242="A",'Claim Details'!$I$28&gt;=Rates!$J$14,'Claim Details'!$I$28&lt;=Rates!$J$15,'Claim Details'!$I$19="Yes"),Rates!$K$22,IF(AND(AE242="A",'Claim Details'!$I$28&gt;=Rates!$J$14,'Claim Details'!$I$28&lt;=Rates!$J$15,'Claim Details'!$I$19="No"),Rates!$J$22,IF(AND(AE242="B",'Claim Details'!$I$28&gt;=Rates!$D$14,'Claim Details'!$I$28&lt;=Rates!$D$15,'Claim Details'!$I$19="Yes"),Rates!$E$23,IF(AND(AE242="B",'Claim Details'!$I$28&gt;=Rates!$D$14,'Claim Details'!$I$28&lt;=Rates!$D$15,'Claim Details'!$I$19="No"),Rates!$D$23,IF(AND(AE242="B",'Claim Details'!$I$28&gt;=Rates!$F$14,'Claim Details'!$I$28&lt;=Rates!$F$15,'Claim Details'!$I$19="Yes"),Rates!$G$23,IF(AND(AE242="B",'Claim Details'!$I$28&gt;=Rates!$F$14,'Claim Details'!$I$28&lt;=Rates!$F$15,'Claim Details'!$I$19="No"),Rates!$F$23,IF(AND(AE242="B",'Claim Details'!$I$28&gt;=Rates!$H$14,'Claim Details'!$I$28&lt;=Rates!$H$15,'Claim Details'!$I$19="Yes"),Rates!$I$23,IF(AND(AE242="B",'Claim Details'!$I$28&gt;=Rates!$H$14,'Claim Details'!$I$28&lt;=Rates!$H$15,'Claim Details'!$I$19="No"),Rates!$H$23,IF(AND(AE242="B",'Claim Details'!$I$28&gt;=Rates!$J$14,'Claim Details'!$I$28&lt;=Rates!$J$15,'Claim Details'!$I$19="Yes"),Rates!$K$23,IF(AND(AE242="B",'Claim Details'!$I$28&gt;=Rates!$J$14,'Claim Details'!$I$28&lt;=Rates!$J$15,'Claim Details'!$I$19="No"),Rates!$J$23,IF(AND(AE242="C",'Claim Details'!$I$28&gt;=Rates!$D$14,'Claim Details'!$I$28&lt;=Rates!$D$15,'Claim Details'!$I$19="Yes"),Rates!$E$24,IF(AND(AE242="C",'Claim Details'!$I$28&gt;=Rates!$D$14,'Claim Details'!$I$28&lt;=Rates!$D$15,'Claim Details'!$I$19="No"),Rates!$D$24,IF(AND(AE242="C",'Claim Details'!$I$28&gt;=Rates!$F$14,'Claim Details'!$I$28&lt;=Rates!$F$15,'Claim Details'!$I$19="Yes"),Rates!$G$24,IF(AND(AE242="C",'Claim Details'!$I$28&gt;=Rates!$F$14,'Claim Details'!$I$28&lt;=Rates!$F$15,'Claim Details'!$I$19="No"),Rates!$F$24,IF(AND(AE242="C",'Claim Details'!$I$28&gt;=Rates!$H$14,'Claim Details'!$I$28&lt;=Rates!$H$15,'Claim Details'!$I$19="Yes"),Rates!$I$24,IF(AND(AE242="C",'Claim Details'!$I$28&gt;=Rates!$H$14,'Claim Details'!$I$28&lt;=Rates!$H$15,'Claim Details'!$I$19="No"),Rates!$H$24,IF(AND(AE242="C",'Claim Details'!$I$28&gt;=Rates!$J$14,'Claim Details'!$I$28&lt;=Rates!$J$15,'Claim Details'!$I$19="Yes"),Rates!$K$24,IF(AND(AE242="C",'Claim Details'!$I$28&gt;=Rates!$J$14,'Claim Details'!$I$28&lt;=Rates!$J$15,'Claim Details'!$I$19="No"),Rates!$J$24,"£0.00"))))))))))))))))))))))))</f>
        <v>£0.00</v>
      </c>
      <c r="BH242" s="189" t="str">
        <f t="shared" si="58"/>
        <v>£0.00</v>
      </c>
      <c r="BI242" s="189">
        <f t="shared" si="59"/>
        <v>0</v>
      </c>
      <c r="BO242" s="202" t="str">
        <f>IF(H242="","£0.00",IF(AP242="4","£0.00",IF(AP242="5","£0.00",IF(AP242="1","£0.00",((AQ242*H242)*'Claim Details'!$F$111)/100))))</f>
        <v>£0.00</v>
      </c>
      <c r="BP242" s="202" t="str">
        <f>IF(T242="","£0.00",IF(AP242="4","£0.00",IF(AP242="5","£0.00",IF(AP242="1","£0.00",((AR242*T242)*'Claim Details'!$N$111)/100))))</f>
        <v>£0.00</v>
      </c>
      <c r="BQ242" s="202" t="str">
        <f>IF(AI242="","£0.00",IF(AP242="4","£0.00",IF(AP242="5","£0.00",IF(AP242="1","£0.00",((BI242*AI242)*'Claim Details'!$W$111)/100))))</f>
        <v>£0.00</v>
      </c>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row>
    <row r="243" spans="1:97" ht="15">
      <c r="A243" s="145"/>
      <c r="B243" s="91"/>
      <c r="C243" s="96"/>
      <c r="D243" s="97"/>
      <c r="E243" s="98"/>
      <c r="F243" s="89"/>
      <c r="G243" s="99"/>
      <c r="H243" s="100"/>
      <c r="I243" s="221" t="str">
        <f t="shared" si="49"/>
        <v>£0.00</v>
      </c>
      <c r="J243" s="101"/>
      <c r="K243" s="100"/>
      <c r="L243" s="221" t="str">
        <f t="shared" si="50"/>
        <v>£0.00</v>
      </c>
      <c r="M243" s="101"/>
      <c r="N243" s="102"/>
      <c r="O243" s="145"/>
      <c r="P243" s="77"/>
      <c r="Q243" s="87"/>
      <c r="R243" s="87"/>
      <c r="S243" s="87"/>
      <c r="T243" s="149" t="str">
        <f t="shared" si="51"/>
        <v/>
      </c>
      <c r="U243" s="87" t="str">
        <f t="shared" si="60"/>
        <v/>
      </c>
      <c r="V243" s="87"/>
      <c r="W243" s="53" t="str">
        <f t="shared" si="52"/>
        <v>£0.00</v>
      </c>
      <c r="X243" s="53"/>
      <c r="Y243" s="87"/>
      <c r="Z243" s="78"/>
      <c r="AA243" s="79"/>
      <c r="AB243" s="160"/>
      <c r="AC243" s="98"/>
      <c r="AD243" s="225"/>
      <c r="AE243" s="235" t="str">
        <f t="shared" si="53"/>
        <v/>
      </c>
      <c r="AF243" s="87" t="str">
        <f t="shared" si="54"/>
        <v/>
      </c>
      <c r="AG243" s="53"/>
      <c r="AH243" s="224"/>
      <c r="AI243" s="226" t="str">
        <f t="shared" si="46"/>
        <v/>
      </c>
      <c r="AJ243" s="236" t="str">
        <f t="shared" si="55"/>
        <v>£0.00</v>
      </c>
      <c r="AK243" s="31"/>
      <c r="AL243" s="1"/>
      <c r="AM243" s="1"/>
      <c r="AN243" s="1"/>
      <c r="AO243" s="1"/>
      <c r="AP243" s="1" t="str">
        <f t="shared" si="47"/>
        <v/>
      </c>
      <c r="AQ243" s="27">
        <f t="shared" si="48"/>
        <v>0</v>
      </c>
      <c r="AR243" s="189">
        <f t="shared" si="56"/>
        <v>0</v>
      </c>
      <c r="AS243" s="190" t="str">
        <f>IF(AND(C243="A",'Claim Details'!$E$28&gt;=Rates!$D$14,'Claim Details'!$E$28&lt;=Rates!$D$15,'Claim Details'!$E$19="Yes"),Rates!$E$17,IF(AND(C243="A",'Claim Details'!$E$28&gt;=Rates!$D$14,'Claim Details'!$E$28&lt;=Rates!$D$15,'Claim Details'!$E$19="No"),Rates!$D$17,IF(AND(C243="A",'Claim Details'!$E$28&gt;=Rates!$F$14,'Claim Details'!$E$28&lt;=Rates!$F$15,'Claim Details'!$E$19="Yes"),Rates!$G$17,IF(AND(C243="A",'Claim Details'!$E$28&gt;=Rates!$F$14,'Claim Details'!$E$28&lt;=Rates!$F$15,'Claim Details'!$E$19="No"),Rates!$F$17,IF(AND(C243="A",'Claim Details'!$E$28&gt;=Rates!$H$14,'Claim Details'!$E$28&lt;=Rates!$H$15,'Claim Details'!$E$19="Yes"),Rates!$I$17,IF(AND(C243="A",'Claim Details'!$E$28&gt;=Rates!$H$14,'Claim Details'!$E$28&lt;=Rates!$H$15,'Claim Details'!$E$19="No"),Rates!$H$17,IF(AND(C243="A",'Claim Details'!$E$28&gt;=Rates!$J$14,'Claim Details'!$E$28&lt;=Rates!$J$15,'Claim Details'!$E$19="Yes"),Rates!$K$17,IF(AND(C243="A",'Claim Details'!$E$28&gt;=Rates!$J$14,'Claim Details'!$E$28&lt;=Rates!$J$15,'Claim Details'!$E$19="No"),Rates!$J$17,IF(AND(C243="B",'Claim Details'!$E$28&gt;=Rates!$D$14,'Claim Details'!$E$28&lt;=Rates!$D$15,'Claim Details'!$E$19="Yes"),Rates!$E$18,IF(AND(C243="B",'Claim Details'!$E$28&gt;=Rates!$D$14,'Claim Details'!$E$28&lt;=Rates!$D$15,'Claim Details'!$E$19="No"),Rates!$D$18,IF(AND(C243="B",'Claim Details'!$E$28&gt;=Rates!$F$14,'Claim Details'!$E$28&lt;=Rates!$F$15,'Claim Details'!$E$19="Yes"),Rates!$G$18,IF(AND(C243="B",'Claim Details'!$E$28&gt;=Rates!$F$14,'Claim Details'!$E$28&lt;=Rates!$F$15,'Claim Details'!$E$19="No"),Rates!$F$18,IF(AND(C243="B",'Claim Details'!$E$28&gt;=Rates!$H$14,'Claim Details'!$E$28&lt;=Rates!$H$15,'Claim Details'!$E$19="Yes"),Rates!$I$18,IF(AND(C243="B",'Claim Details'!$E$28&gt;=Rates!$H$14,'Claim Details'!$E$28&lt;=Rates!$H$15,'Claim Details'!$E$19="No"),Rates!$H$18,IF(AND(C243="B",'Claim Details'!$E$28&gt;=Rates!$J$14,'Claim Details'!$E$28&lt;=Rates!$J$15,'Claim Details'!$E$19="Yes"),Rates!$K$18,IF(AND(C243="B",'Claim Details'!$E$28&gt;=Rates!$J$14,'Claim Details'!$E$28&lt;=Rates!$J$15,'Claim Details'!$E$19="No"),Rates!$J$18,IF(AND(C243="C",'Claim Details'!$E$28&gt;=Rates!$D$14,'Claim Details'!$E$28&lt;=Rates!$D$15,'Claim Details'!$E$19="Yes"),Rates!$E$19,IF(AND(C243="C",'Claim Details'!$E$28&gt;=Rates!$D$14,'Claim Details'!$E$28&lt;=Rates!$D$15,'Claim Details'!$E$19="No"),Rates!$D$19,IF(AND(C243="C",'Claim Details'!$E$28&gt;=Rates!$F$14,'Claim Details'!$E$28&lt;=Rates!$F$15,'Claim Details'!$E$19="Yes"),Rates!$G$19,IF(AND(C243="C",'Claim Details'!$E$28&gt;=Rates!$F$14,'Claim Details'!$E$28&lt;=Rates!$F$15,'Claim Details'!$E$19="No"),Rates!$F$19,IF(AND(C243="C",'Claim Details'!$E$28&gt;=Rates!$H$14,'Claim Details'!$E$28&lt;=Rates!$H$15,'Claim Details'!$E$19="Yes"),Rates!$I$19,IF(AND(C243="C",'Claim Details'!$E$28&gt;=Rates!$H$14,'Claim Details'!$E$28&lt;=Rates!$H$15,'Claim Details'!$E$19="No"),Rates!$H$19,IF(AND(C243="C",'Claim Details'!$E$28&gt;=Rates!$J$14,'Claim Details'!$E$28&lt;=Rates!$J$15,'Claim Details'!$E$19="Yes"),Rates!$K$19,IF(AND(C243="C",'Claim Details'!$E$28&gt;=Rates!$J$14,'Claim Details'!$E$28&lt;=Rates!$J$15,'Claim Details'!$E$19="No"),Rates!$J$19,"£0.00"))))))))))))))))))))))))</f>
        <v>£0.00</v>
      </c>
      <c r="AT243" s="189" t="str">
        <f>IF(AND(C243="A",'Claim Details'!$E$28&gt;=Rates!$D$14,'Claim Details'!$E$28&lt;=Rates!$D$15,'Claim Details'!$E$19="Yes"),Rates!$E$25,IF(AND(C243="A",'Claim Details'!$E$28&gt;=Rates!$D$14,'Claim Details'!$E$28&lt;=Rates!$D$15,'Claim Details'!$E$19="No"),Rates!$D$25,IF(AND(C243="A",'Claim Details'!$E$28&gt;=Rates!$F$14,'Claim Details'!$E$28&lt;=Rates!$F$15,'Claim Details'!$E$19="Yes"),Rates!$G$25,IF(AND(C243="A",'Claim Details'!$E$28&gt;=Rates!$F$14,'Claim Details'!$E$28&lt;=Rates!$F$15,'Claim Details'!$E$19="No"),Rates!$F$25,IF(AND(C243="A",'Claim Details'!$E$28&gt;=Rates!$H$14,'Claim Details'!$E$28&lt;=Rates!$H$15,'Claim Details'!$E$19="Yes"),Rates!$I$25,IF(AND(C243="A",'Claim Details'!$E$28&gt;=Rates!$H$14,'Claim Details'!$E$28&lt;=Rates!$H$15,'Claim Details'!$E$19="No"),Rates!$H$25,IF(AND(C243="A",'Claim Details'!$E$28&gt;=Rates!$J$14,'Claim Details'!$E$28&lt;=Rates!$J$15,'Claim Details'!$E$19="Yes"),Rates!$K$25,IF(AND(C243="A",'Claim Details'!$E$28&gt;=Rates!$J$14,'Claim Details'!$E$28&lt;=Rates!$J$15,'Claim Details'!$E$19="No"),Rates!$J$25,IF(AND(C243="B",'Claim Details'!$E$28&gt;=Rates!$D$14,'Claim Details'!$E$28&lt;=Rates!$D$15,'Claim Details'!$E$19="Yes"),Rates!$E$26,IF(AND(C243="B",'Claim Details'!$E$28&gt;=Rates!$D$14,'Claim Details'!$E$28&lt;=Rates!$D$15,'Claim Details'!$E$19="No"),Rates!$D$26,IF(AND(C243="B",'Claim Details'!$E$28&gt;=Rates!$F$14,'Claim Details'!$E$28&lt;=Rates!$F$15,'Claim Details'!$E$19="Yes"),Rates!$G$26,IF(AND(C243="B",'Claim Details'!$E$28&gt;=Rates!$F$14,'Claim Details'!$E$28&lt;=Rates!$F$15,'Claim Details'!$E$19="No"),Rates!$F$26,IF(AND(C243="B",'Claim Details'!$E$28&gt;=Rates!$H$14,'Claim Details'!$E$28&lt;=Rates!$H$15,'Claim Details'!$E$19="Yes"),Rates!$I$26,IF(AND(C243="B",'Claim Details'!$E$28&gt;=Rates!$H$14,'Claim Details'!$E$28&lt;=Rates!$H$15,'Claim Details'!$E$19="No"),Rates!$H$26,IF(AND(C243="B",'Claim Details'!$E$28&gt;=Rates!$J$14,'Claim Details'!$E$28&lt;=Rates!$J$15,'Claim Details'!$E$19="Yes"),Rates!$K$26,IF(AND(C243="B",'Claim Details'!$E$28&gt;=Rates!$J$14,'Claim Details'!$E$28&lt;=Rates!$J$15,'Claim Details'!$E$19="No"),Rates!$J$26,IF(AND(C243="C",'Claim Details'!$E$28&gt;=Rates!$D$14,'Claim Details'!$E$28&lt;=Rates!$D$15,'Claim Details'!$E$19="Yes"),Rates!$E$27,IF(AND(C243="C",'Claim Details'!$E$28&gt;=Rates!$D$14,'Claim Details'!$E$28&lt;=Rates!$D$15,'Claim Details'!$E$19="No"),Rates!$D$27,IF(AND(C243="C",'Claim Details'!$E$28&gt;=Rates!$F$14,'Claim Details'!$E$28&lt;=Rates!$F$15,'Claim Details'!$E$19="Yes"),Rates!$G$27,IF(AND(C243="C",'Claim Details'!$E$28&gt;=Rates!$F$14,'Claim Details'!$E$28&lt;=Rates!$F$15,'Claim Details'!$E$19="No"),Rates!$F$27,IF(AND(C243="C",'Claim Details'!$E$28&gt;=Rates!$H$14,'Claim Details'!$E$28&lt;=Rates!$H$15,'Claim Details'!$E$19="Yes"),Rates!$I$27,IF(AND(C243="C",'Claim Details'!$E$28&gt;=Rates!$H$14,'Claim Details'!$E$28&lt;=Rates!$H$15,'Claim Details'!$E$19="No"),Rates!$H$27,IF(AND(C243="C",'Claim Details'!$E$28&gt;=Rates!$J$14,'Claim Details'!$E$28&lt;=Rates!$J$15,'Claim Details'!$E$19="Yes"),Rates!$K$27,IF(AND(C243="C",'Claim Details'!$E$28&gt;=Rates!$J$14,'Claim Details'!$E$28&lt;=Rates!$J$15,'Claim Details'!$E$19="No"),Rates!$J$27,"£0.00"))))))))))))))))))))))))</f>
        <v>£0.00</v>
      </c>
      <c r="AU243" s="191" t="str">
        <f>IF(AND(C243="A",'Claim Details'!$E$28&gt;=Rates!$D$14,'Claim Details'!$E$28&lt;=Rates!$D$15,'Claim Details'!$E$19="Yes"),Rates!$E$20,IF(AND(C243="A",'Claim Details'!$E$28&gt;=Rates!$D$14,'Claim Details'!$E$28&lt;=Rates!$D$15,'Claim Details'!$E$19="No"),Rates!$D$20,IF(AND(C243="A",'Claim Details'!$E$28&gt;=Rates!$F$14,'Claim Details'!$E$28&lt;=Rates!$F$15,'Claim Details'!$E$19="Yes"),Rates!$G$20,IF(AND(C243="A",'Claim Details'!$E$28&gt;=Rates!$F$14,'Claim Details'!$E$28&lt;=Rates!$F$15,'Claim Details'!$E$19="No"),Rates!$F$20,IF(AND(C243="A",'Claim Details'!$E$28&gt;=Rates!$H$14,'Claim Details'!$E$28&lt;=Rates!$H$15,'Claim Details'!$E$19="Yes"),Rates!$I$20,IF(AND(C243="A",'Claim Details'!$E$28&gt;=Rates!$H$14,'Claim Details'!$E$28&lt;=Rates!$H$15,'Claim Details'!$E$19="No"),Rates!$H$20,IF(AND(C243="A",'Claim Details'!$E$28&gt;=Rates!$J$14,'Claim Details'!$E$28&lt;=Rates!$J$15,'Claim Details'!$E$19="Yes"),Rates!$K$20,IF(AND(C243="A",'Claim Details'!$E$28&gt;=Rates!$J$14,'Claim Details'!$E$28&lt;=Rates!$J$15,'Claim Details'!$E$19="No"),Rates!$J$20,IF(AND(C243="B",'Claim Details'!$E$28&gt;=Rates!$D$14,'Claim Details'!$E$28&lt;=Rates!$D$15,'Claim Details'!$E$19="Yes"),Rates!$E$21,IF(AND(C243="B",'Claim Details'!$E$28&gt;=Rates!$D$14,'Claim Details'!$E$28&lt;=Rates!$D$15,'Claim Details'!$E$19="No"),Rates!$D$21,IF(AND(C243="B",'Claim Details'!$E$28&gt;=Rates!$F$14,'Claim Details'!$E$28&lt;=Rates!$F$15,'Claim Details'!$E$19="Yes"),Rates!$G$21,IF(AND(C243="B",'Claim Details'!$E$28&gt;=Rates!$F$14,'Claim Details'!$E$28&lt;=Rates!$F$15,'Claim Details'!$E$19="No"),Rates!$F$21,IF(AND(C243="B",'Claim Details'!$E$28&gt;=Rates!$H$14,'Claim Details'!$E$28&lt;=Rates!$H$15,'Claim Details'!$E$19="Yes"),Rates!$I$21,IF(AND(C243="B",'Claim Details'!$E$28&gt;=Rates!$H$14,'Claim Details'!$E$28&lt;=Rates!$H$15,'Claim Details'!$E$19="No"),Rates!$H$21,IF(AND(C243="B",'Claim Details'!$E$28&gt;=Rates!$J$14,'Claim Details'!$E$28&lt;=Rates!$J$15,'Claim Details'!$E$19="Yes"),Rates!$K$21,IF(AND(C243="B",'Claim Details'!$E$28&gt;=Rates!$J$14,'Claim Details'!$E$28&lt;=Rates!$J$15,'Claim Details'!$E$19="No"),Rates!$J$21,"£0.00"))))))))))))))))</f>
        <v>£0.00</v>
      </c>
      <c r="AV243" s="191" t="str">
        <f>IF(AND(C243="A",'Claim Details'!$E$28&gt;=Rates!$D$14,'Claim Details'!$E$28&lt;=Rates!$D$15,'Claim Details'!$E$19="Yes"),Rates!$E$22,IF(AND(C243="A",'Claim Details'!$E$28&gt;=Rates!$D$14,'Claim Details'!$E$28&lt;=Rates!$D$15,'Claim Details'!$E$19="No"),Rates!$D$22,IF(AND(C243="A",'Claim Details'!$E$28&gt;=Rates!$F$14,'Claim Details'!$E$28&lt;=Rates!$F$15,'Claim Details'!$E$19="Yes"),Rates!$G$22,IF(AND(C243="A",'Claim Details'!$E$28&gt;=Rates!$F$14,'Claim Details'!$E$28&lt;=Rates!$F$15,'Claim Details'!$E$19="No"),Rates!$F$22,IF(AND(C243="A",'Claim Details'!$E$28&gt;=Rates!$H$14,'Claim Details'!$E$28&lt;=Rates!$H$15,'Claim Details'!$E$19="Yes"),Rates!$I$22,IF(AND(C243="A",'Claim Details'!$E$28&gt;=Rates!$H$14,'Claim Details'!$E$28&lt;=Rates!$H$15,'Claim Details'!$E$19="No"),Rates!$H$22,IF(AND(C243="A",'Claim Details'!$E$28&gt;=Rates!$J$14,'Claim Details'!$E$28&lt;=Rates!$J$15,'Claim Details'!$E$19="Yes"),Rates!$K$22,IF(AND(C243="A",'Claim Details'!$E$28&gt;=Rates!$J$14,'Claim Details'!$E$28&lt;=Rates!$J$15,'Claim Details'!$E$19="No"),Rates!$J$22,IF(AND(C243="B",'Claim Details'!$E$28&gt;=Rates!$D$14,'Claim Details'!$E$28&lt;=Rates!$D$15,'Claim Details'!$E$19="Yes"),Rates!$E$23,IF(AND(C243="B",'Claim Details'!$E$28&gt;=Rates!$D$14,'Claim Details'!$E$28&lt;=Rates!$D$15,'Claim Details'!$E$19="No"),Rates!$D$23,IF(AND(C243="B",'Claim Details'!$E$28&gt;=Rates!$F$14,'Claim Details'!$E$28&lt;=Rates!$F$15,'Claim Details'!$E$19="Yes"),Rates!$G$23,IF(AND(C243="B",'Claim Details'!$E$28&gt;=Rates!$F$14,'Claim Details'!$E$28&lt;=Rates!$F$15,'Claim Details'!$E$19="No"),Rates!$F$23,IF(AND(C243="B",'Claim Details'!$E$28&gt;=Rates!$H$14,'Claim Details'!$E$28&lt;=Rates!$H$15,'Claim Details'!$E$19="Yes"),Rates!$I$23,IF(AND(C243="B",'Claim Details'!$E$28&gt;=Rates!$H$14,'Claim Details'!$E$28&lt;=Rates!$H$15,'Claim Details'!$E$19="No"),Rates!$H$23,IF(AND(C243="B",'Claim Details'!$E$28&gt;=Rates!$J$14,'Claim Details'!$E$28&lt;=Rates!$J$15,'Claim Details'!$E$19="Yes"),Rates!$K$23,IF(AND(C243="B",'Claim Details'!$E$28&gt;=Rates!$J$14,'Claim Details'!$E$28&lt;=Rates!$J$15,'Claim Details'!$E$19="No"),Rates!$J$23,IF(AND(C243="C",'Claim Details'!$E$28&gt;=Rates!$D$14,'Claim Details'!$E$28&lt;=Rates!$D$15,'Claim Details'!$E$19="Yes"),Rates!$E$24,IF(AND(C243="C",'Claim Details'!$E$28&gt;=Rates!$D$14,'Claim Details'!$E$28&lt;=Rates!$D$15,'Claim Details'!$E$19="No"),Rates!$D$24,IF(AND(C243="C",'Claim Details'!$E$28&gt;=Rates!$F$14,'Claim Details'!$E$28&lt;=Rates!$F$15,'Claim Details'!$E$19="Yes"),Rates!$G$24,IF(AND(C243="C",'Claim Details'!$E$28&gt;=Rates!$F$14,'Claim Details'!$E$28&lt;=Rates!$F$15,'Claim Details'!$E$19="No"),Rates!$F$24,IF(AND(C243="C",'Claim Details'!$E$28&gt;=Rates!$H$14,'Claim Details'!$E$28&lt;=Rates!$H$15,'Claim Details'!$E$19="Yes"),Rates!$I$24,IF(AND(C243="C",'Claim Details'!$E$28&gt;=Rates!$H$14,'Claim Details'!$E$28&lt;=Rates!$H$15,'Claim Details'!$E$19="No"),Rates!$H$24,IF(AND(C243="C",'Claim Details'!$E$28&gt;=Rates!$J$14,'Claim Details'!$E$28&lt;=Rates!$J$15,'Claim Details'!$E$19="Yes"),Rates!$K$24,IF(AND(C243="C",'Claim Details'!$E$28&gt;=Rates!$J$14,'Claim Details'!$E$28&lt;=Rates!$J$15,'Claim Details'!$E$19="No"),Rates!$J$24,"£0.00"))))))))))))))))))))))))</f>
        <v>£0.00</v>
      </c>
      <c r="AW243" s="1"/>
      <c r="AX243" s="189" t="str">
        <f>IF(AND(U243="A",'Claim Details'!$I$28&gt;=Rates!$D$14,'Claim Details'!$I$28&lt;=Rates!$D$15,'Claim Details'!$I$19="Yes"),Rates!$J$17,IF(AND(U243="A",'Claim Details'!$I$28&gt;=Rates!$D$14,'Claim Details'!$I$28&lt;=Rates!$D$15,'Claim Details'!$I$19="No"),Rates!$D$17,IF(AND(U243="A",'Claim Details'!$I$28&gt;=Rates!$F$14,'Claim Details'!$I$28&lt;=Rates!$F$15,'Claim Details'!$I$19="Yes"),Rates!$G$17,IF(AND(U243="A",'Claim Details'!$I$28&gt;=Rates!$F$14,'Claim Details'!$I$28&lt;=Rates!$F$15,'Claim Details'!$I$19="No"),Rates!$F$17,IF(AND(U243="A",'Claim Details'!$I$28&gt;=Rates!$H$14,'Claim Details'!$I$28&lt;=Rates!$H$15,'Claim Details'!$I$19="Yes"),Rates!$I$17,IF(AND(U243="A",'Claim Details'!$I$28&gt;=Rates!$H$14,'Claim Details'!$I$28&lt;=Rates!$H$15,'Claim Details'!$I$19="No"),Rates!$H$17,IF(AND(U243="A",'Claim Details'!$I$28&gt;=Rates!$J$14,'Claim Details'!$I$28&lt;=Rates!$J$15,'Claim Details'!$I$19="Yes"),Rates!$K$17,IF(AND(U243="A",'Claim Details'!$I$28&gt;=Rates!$J$14,'Claim Details'!$I$28&lt;=Rates!$J$15,'Claim Details'!$I$19="No"),Rates!$J$17,IF(AND(U243="B",'Claim Details'!$I$28&gt;=Rates!$D$14,'Claim Details'!$I$28&lt;=Rates!$D$15,'Claim Details'!$I$19="Yes"),Rates!$E$18,IF(AND(U243="B",'Claim Details'!$I$28&gt;=Rates!$D$14,'Claim Details'!$I$28&lt;=Rates!$D$15,'Claim Details'!$I$19="No"),Rates!$D$18,IF(AND(U243="B",'Claim Details'!$I$28&gt;=Rates!$F$14,'Claim Details'!$I$28&lt;=Rates!$F$15,'Claim Details'!$I$19="Yes"),Rates!$G$18,IF(AND(U243="B",'Claim Details'!$I$28&gt;=Rates!$F$14,'Claim Details'!$I$28&lt;=Rates!$F$15,'Claim Details'!$I$19="No"),Rates!$F$18,IF(AND(U243="B",'Claim Details'!$I$28&gt;=Rates!$H$14,'Claim Details'!$I$28&lt;=Rates!$H$15,'Claim Details'!$I$19="Yes"),Rates!$I$18,IF(AND(U243="B",'Claim Details'!$I$28&gt;=Rates!$H$14,'Claim Details'!$I$28&lt;=Rates!$H$15,'Claim Details'!$I$19="No"),Rates!$H$18,IF(AND(U243="B",'Claim Details'!$I$28&gt;=Rates!$J$14,'Claim Details'!$I$28&lt;=Rates!$J$15,'Claim Details'!$I$19="Yes"),Rates!$K$18,IF(AND(U243="B",'Claim Details'!$I$28&gt;=Rates!$J$14,'Claim Details'!$I$28&lt;=Rates!$J$15,'Claim Details'!$I$19="No"),Rates!$J$18,IF(AND(U243="C",'Claim Details'!$I$28&gt;=Rates!$D$14,'Claim Details'!$I$28&lt;=Rates!$D$15,'Claim Details'!$I$19="Yes"),Rates!$E$19,IF(AND(U243="C",'Claim Details'!$I$28&gt;=Rates!$D$14,'Claim Details'!$I$28&lt;=Rates!$D$15,'Claim Details'!$I$19="No"),Rates!$D$19,IF(AND(U243="C",'Claim Details'!$I$28&gt;=Rates!$F$14,'Claim Details'!$I$28&lt;=Rates!$F$15,'Claim Details'!$I$19="Yes"),Rates!$G$19,IF(AND(U243="C",'Claim Details'!$I$28&gt;=Rates!$F$14,'Claim Details'!$I$28&lt;=Rates!$F$15,'Claim Details'!$I$19="No"),Rates!$F$19,IF(AND(U243="C",'Claim Details'!$I$28&gt;=Rates!$H$14,'Claim Details'!$I$28&lt;=Rates!$H$15,'Claim Details'!$I$19="Yes"),Rates!$I$19,IF(AND(U243="C",'Claim Details'!$I$28&gt;=Rates!$H$14,'Claim Details'!$I$28&lt;=Rates!$H$15,'Claim Details'!$I$19="No"),Rates!$H$19,IF(AND(U243="C",'Claim Details'!$I$28&gt;=Rates!$J$14,'Claim Details'!$I$28&lt;=Rates!$J$15,'Claim Details'!$I$19="Yes"),Rates!$K$19,IF(AND(U243="C",'Claim Details'!$I$28&gt;=Rates!$J$14,'Claim Details'!$I$28&lt;=Rates!$J$15,'Claim Details'!$I$19="No"),Rates!$J$19,"£0.00"))))))))))))))))))))))))</f>
        <v>£0.00</v>
      </c>
      <c r="AY243" s="189" t="str">
        <f>IF(AND(C243="A",'Claim Details'!$I$28&gt;=Rates!$D$14,'Claim Details'!$I$28&lt;=Rates!$D$15,'Claim Details'!$I$19="Yes"),Rates!$J$25,IF(AND(C243="A",'Claim Details'!$I$28&gt;=Rates!$D$14,'Claim Details'!$I$28&lt;=Rates!$D$15,'Claim Details'!$I$19="No"),Rates!$D$25,IF(AND(C243="A",'Claim Details'!$I$28&gt;=Rates!$F$14,'Claim Details'!$I$28&lt;=Rates!$F$15,'Claim Details'!$I$19="Yes"),Rates!$G$25,IF(AND(C243="A",'Claim Details'!$I$28&gt;=Rates!$F$14,'Claim Details'!$I$28&lt;=Rates!$F$15,'Claim Details'!$I$19="No"),Rates!$F$25,IF(AND(C243="A",'Claim Details'!$I$28&gt;=Rates!$H$14,'Claim Details'!$I$28&lt;=Rates!$H$15,'Claim Details'!$I$19="Yes"),Rates!$I$25,IF(AND(C243="A",'Claim Details'!$I$28&gt;=Rates!$H$14,'Claim Details'!$I$28&lt;=Rates!$H$15,'Claim Details'!$I$19="No"),Rates!$H$25,IF(AND(C243="A",'Claim Details'!$I$28&gt;=Rates!$J$14,'Claim Details'!$I$28&lt;=Rates!$J$15,'Claim Details'!$I$19="Yes"),Rates!$K$25,IF(AND(C243="A",'Claim Details'!$I$28&gt;=Rates!$J$14,'Claim Details'!$I$28&lt;=Rates!$J$15,'Claim Details'!$I$19="No"),Rates!$J$25,IF(AND(C243="B",'Claim Details'!$I$28&gt;=Rates!$D$14,'Claim Details'!$I$28&lt;=Rates!$D$15,'Claim Details'!$I$19="Yes"),Rates!$E$26,IF(AND(C243="B",'Claim Details'!$I$28&gt;=Rates!$D$14,'Claim Details'!$I$28&lt;=Rates!$D$15,'Claim Details'!$I$19="No"),Rates!$D$26,IF(AND(C243="B",'Claim Details'!$I$28&gt;=Rates!$F$14,'Claim Details'!$I$28&lt;=Rates!$F$15,'Claim Details'!$I$19="Yes"),Rates!$G$26,IF(AND(C243="B",'Claim Details'!$I$28&gt;=Rates!$F$14,'Claim Details'!$I$28&lt;=Rates!$F$15,'Claim Details'!$I$19="No"),Rates!$F$26,IF(AND(C243="B",'Claim Details'!$I$28&gt;=Rates!$H$14,'Claim Details'!$I$28&lt;=Rates!$H$15,'Claim Details'!$I$19="Yes"),Rates!$I$26,IF(AND(C243="B",'Claim Details'!$I$28&gt;=Rates!$H$14,'Claim Details'!$I$28&lt;=Rates!$H$15,'Claim Details'!$I$19="No"),Rates!$H$26,IF(AND(C243="B",'Claim Details'!$I$28&gt;=Rates!$J$14,'Claim Details'!$I$28&lt;=Rates!$J$15,'Claim Details'!$I$19="Yes"),Rates!$K$26,IF(AND(C243="B",'Claim Details'!$I$28&gt;=Rates!$J$14,'Claim Details'!$I$28&lt;=Rates!$J$15,'Claim Details'!$I$19="No"),Rates!$J$26,IF(AND(C243="C",'Claim Details'!$I$28&gt;=Rates!$D$14,'Claim Details'!$I$28&lt;=Rates!$D$15,'Claim Details'!$I$19="Yes"),Rates!$E$27,IF(AND(C243="C",'Claim Details'!$I$28&gt;=Rates!$D$14,'Claim Details'!$I$28&lt;=Rates!$D$15,'Claim Details'!$I$19="No"),Rates!$D$27,IF(AND(C243="C",'Claim Details'!$I$28&gt;=Rates!$F$14,'Claim Details'!$I$28&lt;=Rates!$F$15,'Claim Details'!$I$19="Yes"),Rates!$G$27,IF(AND(C243="C",'Claim Details'!$I$28&gt;=Rates!$F$14,'Claim Details'!$I$28&lt;=Rates!$F$15,'Claim Details'!$I$19="No"),Rates!$F$27,IF(AND(C243="C",'Claim Details'!$I$28&gt;=Rates!$H$14,'Claim Details'!$I$28&lt;=Rates!$H$15,'Claim Details'!$I$19="Yes"),Rates!$I$27,IF(AND(C243="C",'Claim Details'!$I$28&gt;=Rates!$H$14,'Claim Details'!$I$28&lt;=Rates!$H$15,'Claim Details'!$I$19="No"),Rates!$H$27,IF(AND(C243="C",'Claim Details'!$I$28&gt;=Rates!$J$14,'Claim Details'!$I$28&lt;=Rates!$J$15,'Claim Details'!$I$19="Yes"),Rates!$K$27,IF(AND(C243="C",'Claim Details'!$I$28&gt;=Rates!$J$14,'Claim Details'!$I$28&lt;=Rates!$J$15,'Claim Details'!$I$19="No"),Rates!$J$27,"£0.00"))))))))))))))))))))))))</f>
        <v>£0.00</v>
      </c>
      <c r="AZ243" s="189" t="str">
        <f>IF(AND(C243="A",'Claim Details'!$I$28&gt;=Rates!$D$14,'Claim Details'!$I$28&lt;=Rates!$D$15,'Claim Details'!$I$19="Yes"),Rates!$E$20,IF(AND(C243="A",'Claim Details'!$I$28&gt;=Rates!$D$14,'Claim Details'!$I$28&lt;=Rates!$D$15,'Claim Details'!$I$19="No"),Rates!$D$20,IF(AND(C243="A",'Claim Details'!$I$28&gt;=Rates!$F$14,'Claim Details'!$I$28&lt;=Rates!$F$15,'Claim Details'!$I$19="Yes"),Rates!$G$20,IF(AND(C243="A",'Claim Details'!$I$28&gt;=Rates!$F$14,'Claim Details'!$I$28&lt;=Rates!$F$15,'Claim Details'!$I$19="No"),Rates!$F$20,IF(AND(C243="A",'Claim Details'!$I$28&gt;=Rates!$H$14,'Claim Details'!$I$28&lt;=Rates!$H$15,'Claim Details'!$I$19="Yes"),Rates!$I$20,IF(AND(C243="A",'Claim Details'!$I$28&gt;=Rates!$H$14,'Claim Details'!$I$28&lt;=Rates!$H$15,'Claim Details'!$I$19="No"),Rates!$H$20,IF(AND(C243="A",'Claim Details'!$I$28&gt;=Rates!$J$14,'Claim Details'!$I$28&lt;=Rates!$J$15,'Claim Details'!$I$19="Yes"),Rates!$K$20,IF(AND(C243="A",'Claim Details'!$I$28&gt;=Rates!$J$14,'Claim Details'!$I$28&lt;=Rates!$J$15,'Claim Details'!$I$19="No"),Rates!$J$20,IF(AND(C243="B",'Claim Details'!$I$28&gt;=Rates!$D$14,'Claim Details'!$I$28&lt;=Rates!$D$15,'Claim Details'!$I$19="Yes"),Rates!$E$21,IF(AND(C243="B",'Claim Details'!$I$28&gt;=Rates!$D$14,'Claim Details'!$I$28&lt;=Rates!$D$15,'Claim Details'!$I$19="No"),Rates!$D$21,IF(AND(C243="B",'Claim Details'!$I$28&gt;=Rates!$F$14,'Claim Details'!$I$28&lt;=Rates!$F$15,'Claim Details'!$I$19="Yes"),Rates!$G$21,IF(AND(C243="B",'Claim Details'!$I$28&gt;=Rates!$F$14,'Claim Details'!$I$28&lt;=Rates!$F$15,'Claim Details'!$I$19="No"),Rates!$F$21,IF(AND(C243="B",'Claim Details'!$I$28&gt;=Rates!$H$14,'Claim Details'!$I$28&lt;=Rates!$H$15,'Claim Details'!$I$19="Yes"),Rates!$I$21,IF(AND(C243="B",'Claim Details'!$I$28&gt;=Rates!$H$14,'Claim Details'!$I$28&lt;=Rates!$H$15,'Claim Details'!$I$19="No"),Rates!$H$21,IF(AND(C243="B",'Claim Details'!$I$28&gt;=Rates!$J$14,'Claim Details'!$I$28&lt;=Rates!$J$15,'Claim Details'!$I$19="Yes"),Rates!$K$21,IF(AND(C243="B",'Claim Details'!$I$28&gt;=Rates!$J$14,'Claim Details'!$I$28&lt;=Rates!$J$15,'Claim Details'!$I$19="No"),Rates!$J$21,"£0.00"))))))))))))))))</f>
        <v>£0.00</v>
      </c>
      <c r="BA243" s="189" t="str">
        <f>IF(AND(C243="A",'Claim Details'!$I$28&gt;=Rates!$D$14,'Claim Details'!$I$28&lt;=Rates!$D$15,'Claim Details'!$I$19="Yes"),Rates!$E$22,IF(AND(C243="A",'Claim Details'!$I$28&gt;=Rates!$D$14,'Claim Details'!$I$28&lt;=Rates!$D$15,'Claim Details'!$I$19="No"),Rates!$D$22,IF(AND(C243="A",'Claim Details'!$I$28&gt;=Rates!$F$14,'Claim Details'!$I$28&lt;=Rates!$F$15,'Claim Details'!$I$19="Yes"),Rates!$G$22,IF(AND(C243="A",'Claim Details'!$I$28&gt;=Rates!$F$14,'Claim Details'!$I$28&lt;=Rates!$F$15,'Claim Details'!$I$19="No"),Rates!$F$22,IF(AND(C243="A",'Claim Details'!$I$28&gt;=Rates!$H$14,'Claim Details'!$I$28&lt;=Rates!$H$15,'Claim Details'!$I$19="Yes"),Rates!$I$22,IF(AND(C243="A",'Claim Details'!$I$28&gt;=Rates!$H$14,'Claim Details'!$I$28&lt;=Rates!$H$15,'Claim Details'!$I$19="No"),Rates!$H$22,IF(AND(C243="A",'Claim Details'!$I$28&gt;=Rates!$J$14,'Claim Details'!$I$28&lt;=Rates!$J$15,'Claim Details'!$I$19="Yes"),Rates!$K$22,IF(AND(C243="A",'Claim Details'!$I$28&gt;=Rates!$J$14,'Claim Details'!$I$28&lt;=Rates!$J$15,'Claim Details'!$I$19="No"),Rates!$J$22,IF(AND(C243="B",'Claim Details'!$I$28&gt;=Rates!$D$14,'Claim Details'!$I$28&lt;=Rates!$D$15,'Claim Details'!$I$19="Yes"),Rates!$E$23,IF(AND(C243="B",'Claim Details'!$I$28&gt;=Rates!$D$14,'Claim Details'!$I$28&lt;=Rates!$D$15,'Claim Details'!$I$19="No"),Rates!$D$23,IF(AND(C243="B",'Claim Details'!$I$28&gt;=Rates!$F$14,'Claim Details'!$I$28&lt;=Rates!$F$15,'Claim Details'!$I$19="Yes"),Rates!$G$23,IF(AND(C243="B",'Claim Details'!$I$28&gt;=Rates!$F$14,'Claim Details'!$I$28&lt;=Rates!$F$15,'Claim Details'!$I$19="No"),Rates!$F$23,IF(AND(C243="B",'Claim Details'!$I$28&gt;=Rates!$H$14,'Claim Details'!$I$28&lt;=Rates!$H$15,'Claim Details'!$I$19="Yes"),Rates!$I$23,IF(AND(C243="B",'Claim Details'!$I$28&gt;=Rates!$H$14,'Claim Details'!$I$28&lt;=Rates!$H$15,'Claim Details'!$I$19="No"),Rates!$H$23,IF(AND(C243="B",'Claim Details'!$I$28&gt;=Rates!$J$14,'Claim Details'!$I$28&lt;=Rates!$J$15,'Claim Details'!$I$19="Yes"),Rates!$K$23,IF(AND(C243="B",'Claim Details'!$I$28&gt;=Rates!$J$14,'Claim Details'!$I$28&lt;=Rates!$J$15,'Claim Details'!$I$19="No"),Rates!$J$23,IF(AND(C243="C",'Claim Details'!$I$28&gt;=Rates!$D$14,'Claim Details'!$I$28&lt;=Rates!$D$15,'Claim Details'!$I$19="Yes"),Rates!$E$24,IF(AND(C243="C",'Claim Details'!$I$28&gt;=Rates!$D$14,'Claim Details'!$I$28&lt;=Rates!$D$15,'Claim Details'!$I$19="No"),Rates!$D$24,IF(AND(C243="C",'Claim Details'!$I$28&gt;=Rates!$F$14,'Claim Details'!$I$28&lt;=Rates!$F$15,'Claim Details'!$I$19="Yes"),Rates!$G$24,IF(AND(C243="C",'Claim Details'!$I$28&gt;=Rates!$F$14,'Claim Details'!$I$28&lt;=Rates!$F$15,'Claim Details'!$I$19="No"),Rates!$F$24,IF(AND(C243="C",'Claim Details'!$I$28&gt;=Rates!$H$14,'Claim Details'!$I$28&lt;=Rates!$H$15,'Claim Details'!$I$19="Yes"),Rates!$I$24,IF(AND(C243="C",'Claim Details'!$I$28&gt;=Rates!$H$14,'Claim Details'!$I$28&lt;=Rates!$H$15,'Claim Details'!$I$19="No"),Rates!$H$24,IF(AND(C243="C",'Claim Details'!$I$28&gt;=Rates!$J$14,'Claim Details'!$I$28&lt;=Rates!$J$15,'Claim Details'!$I$19="Yes"),Rates!$K$24,IF(AND(C243="C",'Claim Details'!$I$28&gt;=Rates!$J$14,'Claim Details'!$I$28&lt;=Rates!$J$15,'Claim Details'!$I$19="No"),Rates!$J$24,"£0.00"))))))))))))))))))))))))</f>
        <v>£0.00</v>
      </c>
      <c r="BB243" s="189" t="str">
        <f t="shared" si="57"/>
        <v>£0.00</v>
      </c>
      <c r="BC243" s="1"/>
      <c r="BD243" s="189" t="str">
        <f>IF(AND(AE243="A",'Claim Details'!$I$28&gt;=Rates!$D$14,'Claim Details'!$I$28&lt;=Rates!$D$15,'Claim Details'!$I$19="Yes"),Rates!$J$17,IF(AND(AE243="A",'Claim Details'!$I$28&gt;=Rates!$D$14,'Claim Details'!$I$28&lt;=Rates!$D$15,'Claim Details'!$I$19="No"),Rates!$D$17,IF(AND(AE243="A",'Claim Details'!$I$28&gt;=Rates!$F$14,'Claim Details'!$I$28&lt;=Rates!$F$15,'Claim Details'!$I$19="Yes"),Rates!$G$17,IF(AND(AE243="A",'Claim Details'!$I$28&gt;=Rates!$F$14,'Claim Details'!$I$28&lt;=Rates!$F$15,'Claim Details'!$I$19="No"),Rates!$F$17,IF(AND(AE243="A",'Claim Details'!$I$28&gt;=Rates!$H$14,'Claim Details'!$I$28&lt;=Rates!$H$15,'Claim Details'!$I$19="Yes"),Rates!$I$17,IF(AND(AE243="A",'Claim Details'!$I$28&gt;=Rates!$H$14,'Claim Details'!$I$28&lt;=Rates!$H$15,'Claim Details'!$I$19="No"),Rates!$H$17,IF(AND(AE243="A",'Claim Details'!$I$28&gt;=Rates!$J$14,'Claim Details'!$I$28&lt;=Rates!$J$15,'Claim Details'!$I$19="Yes"),Rates!$K$17,IF(AND(AE243="A",'Claim Details'!$I$28&gt;=Rates!$J$14,'Claim Details'!$I$28&lt;=Rates!$J$15,'Claim Details'!$I$19="No"),Rates!$J$17,IF(AND(AE243="B",'Claim Details'!$I$28&gt;=Rates!$D$14,'Claim Details'!$I$28&lt;=Rates!$D$15,'Claim Details'!$I$19="Yes"),Rates!$E$18,IF(AND(AE243="B",'Claim Details'!$I$28&gt;=Rates!$D$14,'Claim Details'!$I$28&lt;=Rates!$D$15,'Claim Details'!$I$19="No"),Rates!$D$18,IF(AND(AE243="B",'Claim Details'!$I$28&gt;=Rates!$F$14,'Claim Details'!$I$28&lt;=Rates!$F$15,'Claim Details'!$I$19="Yes"),Rates!$G$18,IF(AND(AE243="B",'Claim Details'!$I$28&gt;=Rates!$F$14,'Claim Details'!$I$28&lt;=Rates!$F$15,'Claim Details'!$I$19="No"),Rates!$F$18,IF(AND(AE243="B",'Claim Details'!$I$28&gt;=Rates!$H$14,'Claim Details'!$I$28&lt;=Rates!$H$15,'Claim Details'!$I$19="Yes"),Rates!$I$18,IF(AND(AE243="B",'Claim Details'!$I$28&gt;=Rates!$H$14,'Claim Details'!$I$28&lt;=Rates!$H$15,'Claim Details'!$I$19="No"),Rates!$H$18,IF(AND(AE243="B",'Claim Details'!$I$28&gt;=Rates!$J$14,'Claim Details'!$I$28&lt;=Rates!$J$15,'Claim Details'!$I$19="Yes"),Rates!$K$18,IF(AND(AE243="B",'Claim Details'!$I$28&gt;=Rates!$J$14,'Claim Details'!$I$28&lt;=Rates!$J$15,'Claim Details'!$I$19="No"),Rates!$J$18,IF(AND(AE243="C",'Claim Details'!$I$28&gt;=Rates!$D$14,'Claim Details'!$I$28&lt;=Rates!$D$15,'Claim Details'!$I$19="Yes"),Rates!$E$19,IF(AND(AE243="C",'Claim Details'!$I$28&gt;=Rates!$D$14,'Claim Details'!$I$28&lt;=Rates!$D$15,'Claim Details'!$I$19="No"),Rates!$D$19,IF(AND(AE243="C",'Claim Details'!$I$28&gt;=Rates!$F$14,'Claim Details'!$I$28&lt;=Rates!$F$15,'Claim Details'!$I$19="Yes"),Rates!$G$19,IF(AND(AE243="C",'Claim Details'!$I$28&gt;=Rates!$F$14,'Claim Details'!$I$28&lt;=Rates!$F$15,'Claim Details'!$I$19="No"),Rates!$F$19,IF(AND(AE243="C",'Claim Details'!$I$28&gt;=Rates!$H$14,'Claim Details'!$I$28&lt;=Rates!$H$15,'Claim Details'!$I$19="Yes"),Rates!$I$19,IF(AND(AE243="C",'Claim Details'!$I$28&gt;=Rates!$H$14,'Claim Details'!$I$28&lt;=Rates!$H$15,'Claim Details'!$I$19="No"),Rates!$H$19,IF(AND(AE243="C",'Claim Details'!$I$28&gt;=Rates!$J$14,'Claim Details'!$I$28&lt;=Rates!$J$15,'Claim Details'!$I$19="Yes"),Rates!$K$19,IF(AND(AE243="C",'Claim Details'!$I$28&gt;=Rates!$J$14,'Claim Details'!$I$28&lt;=Rates!$J$15,'Claim Details'!$I$19="No"),Rates!$J$19,"£0.00"))))))))))))))))))))))))</f>
        <v>£0.00</v>
      </c>
      <c r="BE243" s="189" t="str">
        <f>IF(AND(AE243="A",'Claim Details'!$I$28&gt;=Rates!$D$14,'Claim Details'!$I$28&lt;=Rates!$D$15,'Claim Details'!$I$19="Yes"),Rates!$J$25,IF(AND(AE243="A",'Claim Details'!$I$28&gt;=Rates!$D$14,'Claim Details'!$I$28&lt;=Rates!$D$15,'Claim Details'!$I$19="No"),Rates!$D$25,IF(AND(AE243="A",'Claim Details'!$I$28&gt;=Rates!$F$14,'Claim Details'!$I$28&lt;=Rates!$F$15,'Claim Details'!$I$19="Yes"),Rates!$G$25,IF(AND(AE243="A",'Claim Details'!$I$28&gt;=Rates!$F$14,'Claim Details'!$I$28&lt;=Rates!$F$15,'Claim Details'!$I$19="No"),Rates!$F$25,IF(AND(AE243="A",'Claim Details'!$I$28&gt;=Rates!$H$14,'Claim Details'!$I$28&lt;=Rates!$H$15,'Claim Details'!$I$19="Yes"),Rates!$I$25,IF(AND(AE243="A",'Claim Details'!$I$28&gt;=Rates!$H$14,'Claim Details'!$I$28&lt;=Rates!$H$15,'Claim Details'!$I$19="No"),Rates!$H$25,IF(AND(AE243="A",'Claim Details'!$I$28&gt;=Rates!$J$14,'Claim Details'!$I$28&lt;=Rates!$J$15,'Claim Details'!$I$19="Yes"),Rates!$K$25,IF(AND(AE243="A",'Claim Details'!$I$28&gt;=Rates!$J$14,'Claim Details'!$I$28&lt;=Rates!$J$15,'Claim Details'!$I$19="No"),Rates!$J$25,IF(AND(AE243="B",'Claim Details'!$I$28&gt;=Rates!$D$14,'Claim Details'!$I$28&lt;=Rates!$D$15,'Claim Details'!$I$19="Yes"),Rates!$E$26,IF(AND(AE243="B",'Claim Details'!$I$28&gt;=Rates!$D$14,'Claim Details'!$I$28&lt;=Rates!$D$15,'Claim Details'!$I$19="No"),Rates!$D$26,IF(AND(AE243="B",'Claim Details'!$I$28&gt;=Rates!$F$14,'Claim Details'!$I$28&lt;=Rates!$F$15,'Claim Details'!$I$19="Yes"),Rates!$G$26,IF(AND(AE243="B",'Claim Details'!$I$28&gt;=Rates!$F$14,'Claim Details'!$I$28&lt;=Rates!$F$15,'Claim Details'!$I$19="No"),Rates!$F$26,IF(AND(AE243="B",'Claim Details'!$I$28&gt;=Rates!$H$14,'Claim Details'!$I$28&lt;=Rates!$H$15,'Claim Details'!$I$19="Yes"),Rates!$I$26,IF(AND(AE243="B",'Claim Details'!$I$28&gt;=Rates!$H$14,'Claim Details'!$I$28&lt;=Rates!$H$15,'Claim Details'!$I$19="No"),Rates!$H$26,IF(AND(AE243="B",'Claim Details'!$I$28&gt;=Rates!$J$14,'Claim Details'!$I$28&lt;=Rates!$J$15,'Claim Details'!$I$19="Yes"),Rates!$K$26,IF(AND(AE243="B",'Claim Details'!$I$28&gt;=Rates!$J$14,'Claim Details'!$I$28&lt;=Rates!$J$15,'Claim Details'!$I$19="No"),Rates!$J$26,IF(AND(AE243="C",'Claim Details'!$I$28&gt;=Rates!$D$14,'Claim Details'!$I$28&lt;=Rates!$D$15,'Claim Details'!$I$19="Yes"),Rates!$E$27,IF(AND(AE243="C",'Claim Details'!$I$28&gt;=Rates!$D$14,'Claim Details'!$I$28&lt;=Rates!$D$15,'Claim Details'!$I$19="No"),Rates!$D$27,IF(AND(AE243="C",'Claim Details'!$I$28&gt;=Rates!$F$14,'Claim Details'!$I$28&lt;=Rates!$F$15,'Claim Details'!$I$19="Yes"),Rates!$G$27,IF(AND(AE243="C",'Claim Details'!$I$28&gt;=Rates!$F$14,'Claim Details'!$I$28&lt;=Rates!$F$15,'Claim Details'!$I$19="No"),Rates!$F$27,IF(AND(AE243="C",'Claim Details'!$I$28&gt;=Rates!$H$14,'Claim Details'!$I$28&lt;=Rates!$H$15,'Claim Details'!$I$19="Yes"),Rates!$I$27,IF(AND(AE243="C",'Claim Details'!$I$28&gt;=Rates!$H$14,'Claim Details'!$I$28&lt;=Rates!$H$15,'Claim Details'!$I$19="No"),Rates!$H$27,IF(AND(AE243="C",'Claim Details'!$I$28&gt;=Rates!$J$14,'Claim Details'!$I$28&lt;=Rates!$J$15,'Claim Details'!$I$19="Yes"),Rates!$K$27,IF(AND(AE243="C",'Claim Details'!$I$28&gt;=Rates!$J$14,'Claim Details'!$I$28&lt;=Rates!$J$15,'Claim Details'!$I$19="No"),Rates!$J$27,"£0.00"))))))))))))))))))))))))</f>
        <v>£0.00</v>
      </c>
      <c r="BF243" s="189" t="str">
        <f>IF(AND(AE243="A",'Claim Details'!$I$28&gt;=Rates!$D$14,'Claim Details'!$I$28&lt;=Rates!$D$15,'Claim Details'!$I$19="Yes"),Rates!$E$20,IF(AND(AE243="A",'Claim Details'!$I$28&gt;=Rates!$D$14,'Claim Details'!$I$28&lt;=Rates!$D$15,'Claim Details'!$I$19="No"),Rates!$D$20,IF(AND(AE243="A",'Claim Details'!$I$28&gt;=Rates!$F$14,'Claim Details'!$I$28&lt;=Rates!$F$15,'Claim Details'!$I$19="Yes"),Rates!$G$20,IF(AND(AE243="A",'Claim Details'!$I$28&gt;=Rates!$F$14,'Claim Details'!$I$28&lt;=Rates!$F$15,'Claim Details'!$I$19="No"),Rates!$F$20,IF(AND(AE243="A",'Claim Details'!$I$28&gt;=Rates!$H$14,'Claim Details'!$I$28&lt;=Rates!$H$15,'Claim Details'!$I$19="Yes"),Rates!$I$20,IF(AND(AE243="A",'Claim Details'!$I$28&gt;=Rates!$H$14,'Claim Details'!$I$28&lt;=Rates!$H$15,'Claim Details'!$I$19="No"),Rates!$H$20,IF(AND(AE243="A",'Claim Details'!$I$28&gt;=Rates!$J$14,'Claim Details'!$I$28&lt;=Rates!$J$15,'Claim Details'!$I$19="Yes"),Rates!$K$20,IF(AND(AE243="A",'Claim Details'!$I$28&gt;=Rates!$J$14,'Claim Details'!$I$28&lt;=Rates!$J$15,'Claim Details'!$I$19="No"),Rates!$J$20,IF(AND(AE243="B",'Claim Details'!$I$28&gt;=Rates!$D$14,'Claim Details'!$I$28&lt;=Rates!$D$15,'Claim Details'!$I$19="Yes"),Rates!$E$21,IF(AND(AE243="B",'Claim Details'!$I$28&gt;=Rates!$D$14,'Claim Details'!$I$28&lt;=Rates!$D$15,'Claim Details'!$I$19="No"),Rates!$D$21,IF(AND(AE243="B",'Claim Details'!$I$28&gt;=Rates!$F$14,'Claim Details'!$I$28&lt;=Rates!$F$15,'Claim Details'!$I$19="Yes"),Rates!$G$21,IF(AND(AE243="B",'Claim Details'!$I$28&gt;=Rates!$F$14,'Claim Details'!$I$28&lt;=Rates!$F$15,'Claim Details'!$I$19="No"),Rates!$F$21,IF(AND(AE243="B",'Claim Details'!$I$28&gt;=Rates!$H$14,'Claim Details'!$I$28&lt;=Rates!$H$15,'Claim Details'!$I$19="Yes"),Rates!$I$21,IF(AND(AE243="B",'Claim Details'!$I$28&gt;=Rates!$H$14,'Claim Details'!$I$28&lt;=Rates!$H$15,'Claim Details'!$I$19="No"),Rates!$H$21,IF(AND(AE243="B",'Claim Details'!$I$28&gt;=Rates!$J$14,'Claim Details'!$I$28&lt;=Rates!$J$15,'Claim Details'!$I$19="Yes"),Rates!$K$21,IF(AND(AE243="B",'Claim Details'!$I$28&gt;=Rates!$J$14,'Claim Details'!$I$28&lt;=Rates!$J$15,'Claim Details'!$I$19="No"),Rates!$J$21,"£0.00"))))))))))))))))</f>
        <v>£0.00</v>
      </c>
      <c r="BG243" s="189" t="str">
        <f>IF(AND(AE243="A",'Claim Details'!$I$28&gt;=Rates!$D$14,'Claim Details'!$I$28&lt;=Rates!$D$15,'Claim Details'!$I$19="Yes"),Rates!$E$22,IF(AND(AE243="A",'Claim Details'!$I$28&gt;=Rates!$D$14,'Claim Details'!$I$28&lt;=Rates!$D$15,'Claim Details'!$I$19="No"),Rates!$D$22,IF(AND(AE243="A",'Claim Details'!$I$28&gt;=Rates!$F$14,'Claim Details'!$I$28&lt;=Rates!$F$15,'Claim Details'!$I$19="Yes"),Rates!$G$22,IF(AND(AE243="A",'Claim Details'!$I$28&gt;=Rates!$F$14,'Claim Details'!$I$28&lt;=Rates!$F$15,'Claim Details'!$I$19="No"),Rates!$F$22,IF(AND(AE243="A",'Claim Details'!$I$28&gt;=Rates!$H$14,'Claim Details'!$I$28&lt;=Rates!$H$15,'Claim Details'!$I$19="Yes"),Rates!$I$22,IF(AND(AE243="A",'Claim Details'!$I$28&gt;=Rates!$H$14,'Claim Details'!$I$28&lt;=Rates!$H$15,'Claim Details'!$I$19="No"),Rates!$H$22,IF(AND(AE243="A",'Claim Details'!$I$28&gt;=Rates!$J$14,'Claim Details'!$I$28&lt;=Rates!$J$15,'Claim Details'!$I$19="Yes"),Rates!$K$22,IF(AND(AE243="A",'Claim Details'!$I$28&gt;=Rates!$J$14,'Claim Details'!$I$28&lt;=Rates!$J$15,'Claim Details'!$I$19="No"),Rates!$J$22,IF(AND(AE243="B",'Claim Details'!$I$28&gt;=Rates!$D$14,'Claim Details'!$I$28&lt;=Rates!$D$15,'Claim Details'!$I$19="Yes"),Rates!$E$23,IF(AND(AE243="B",'Claim Details'!$I$28&gt;=Rates!$D$14,'Claim Details'!$I$28&lt;=Rates!$D$15,'Claim Details'!$I$19="No"),Rates!$D$23,IF(AND(AE243="B",'Claim Details'!$I$28&gt;=Rates!$F$14,'Claim Details'!$I$28&lt;=Rates!$F$15,'Claim Details'!$I$19="Yes"),Rates!$G$23,IF(AND(AE243="B",'Claim Details'!$I$28&gt;=Rates!$F$14,'Claim Details'!$I$28&lt;=Rates!$F$15,'Claim Details'!$I$19="No"),Rates!$F$23,IF(AND(AE243="B",'Claim Details'!$I$28&gt;=Rates!$H$14,'Claim Details'!$I$28&lt;=Rates!$H$15,'Claim Details'!$I$19="Yes"),Rates!$I$23,IF(AND(AE243="B",'Claim Details'!$I$28&gt;=Rates!$H$14,'Claim Details'!$I$28&lt;=Rates!$H$15,'Claim Details'!$I$19="No"),Rates!$H$23,IF(AND(AE243="B",'Claim Details'!$I$28&gt;=Rates!$J$14,'Claim Details'!$I$28&lt;=Rates!$J$15,'Claim Details'!$I$19="Yes"),Rates!$K$23,IF(AND(AE243="B",'Claim Details'!$I$28&gt;=Rates!$J$14,'Claim Details'!$I$28&lt;=Rates!$J$15,'Claim Details'!$I$19="No"),Rates!$J$23,IF(AND(AE243="C",'Claim Details'!$I$28&gt;=Rates!$D$14,'Claim Details'!$I$28&lt;=Rates!$D$15,'Claim Details'!$I$19="Yes"),Rates!$E$24,IF(AND(AE243="C",'Claim Details'!$I$28&gt;=Rates!$D$14,'Claim Details'!$I$28&lt;=Rates!$D$15,'Claim Details'!$I$19="No"),Rates!$D$24,IF(AND(AE243="C",'Claim Details'!$I$28&gt;=Rates!$F$14,'Claim Details'!$I$28&lt;=Rates!$F$15,'Claim Details'!$I$19="Yes"),Rates!$G$24,IF(AND(AE243="C",'Claim Details'!$I$28&gt;=Rates!$F$14,'Claim Details'!$I$28&lt;=Rates!$F$15,'Claim Details'!$I$19="No"),Rates!$F$24,IF(AND(AE243="C",'Claim Details'!$I$28&gt;=Rates!$H$14,'Claim Details'!$I$28&lt;=Rates!$H$15,'Claim Details'!$I$19="Yes"),Rates!$I$24,IF(AND(AE243="C",'Claim Details'!$I$28&gt;=Rates!$H$14,'Claim Details'!$I$28&lt;=Rates!$H$15,'Claim Details'!$I$19="No"),Rates!$H$24,IF(AND(AE243="C",'Claim Details'!$I$28&gt;=Rates!$J$14,'Claim Details'!$I$28&lt;=Rates!$J$15,'Claim Details'!$I$19="Yes"),Rates!$K$24,IF(AND(AE243="C",'Claim Details'!$I$28&gt;=Rates!$J$14,'Claim Details'!$I$28&lt;=Rates!$J$15,'Claim Details'!$I$19="No"),Rates!$J$24,"£0.00"))))))))))))))))))))))))</f>
        <v>£0.00</v>
      </c>
      <c r="BH243" s="189" t="str">
        <f t="shared" si="58"/>
        <v>£0.00</v>
      </c>
      <c r="BI243" s="189">
        <f t="shared" si="59"/>
        <v>0</v>
      </c>
      <c r="BO243" s="202" t="str">
        <f>IF(H243="","£0.00",IF(AP243="4","£0.00",IF(AP243="5","£0.00",IF(AP243="1","£0.00",((AQ243*H243)*'Claim Details'!$F$111)/100))))</f>
        <v>£0.00</v>
      </c>
      <c r="BP243" s="202" t="str">
        <f>IF(T243="","£0.00",IF(AP243="4","£0.00",IF(AP243="5","£0.00",IF(AP243="1","£0.00",((AR243*T243)*'Claim Details'!$N$111)/100))))</f>
        <v>£0.00</v>
      </c>
      <c r="BQ243" s="202" t="str">
        <f>IF(AI243="","£0.00",IF(AP243="4","£0.00",IF(AP243="5","£0.00",IF(AP243="1","£0.00",((BI243*AI243)*'Claim Details'!$W$111)/100))))</f>
        <v>£0.00</v>
      </c>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row>
    <row r="244" spans="1:97" ht="15">
      <c r="A244" s="145"/>
      <c r="B244" s="91"/>
      <c r="C244" s="96"/>
      <c r="D244" s="97"/>
      <c r="E244" s="98"/>
      <c r="F244" s="89"/>
      <c r="G244" s="99"/>
      <c r="H244" s="100"/>
      <c r="I244" s="221" t="str">
        <f t="shared" si="49"/>
        <v>£0.00</v>
      </c>
      <c r="J244" s="101"/>
      <c r="K244" s="100"/>
      <c r="L244" s="221" t="str">
        <f t="shared" si="50"/>
        <v>£0.00</v>
      </c>
      <c r="M244" s="101"/>
      <c r="N244" s="102"/>
      <c r="O244" s="145"/>
      <c r="P244" s="77"/>
      <c r="Q244" s="87"/>
      <c r="R244" s="87"/>
      <c r="S244" s="87"/>
      <c r="T244" s="149" t="str">
        <f t="shared" si="51"/>
        <v/>
      </c>
      <c r="U244" s="87" t="str">
        <f t="shared" si="60"/>
        <v/>
      </c>
      <c r="V244" s="87"/>
      <c r="W244" s="53" t="str">
        <f t="shared" si="52"/>
        <v>£0.00</v>
      </c>
      <c r="X244" s="53"/>
      <c r="Y244" s="87"/>
      <c r="Z244" s="78"/>
      <c r="AA244" s="79"/>
      <c r="AB244" s="160"/>
      <c r="AC244" s="98"/>
      <c r="AD244" s="225"/>
      <c r="AE244" s="235" t="str">
        <f t="shared" si="53"/>
        <v/>
      </c>
      <c r="AF244" s="87" t="str">
        <f t="shared" si="54"/>
        <v/>
      </c>
      <c r="AG244" s="53"/>
      <c r="AH244" s="224"/>
      <c r="AI244" s="226" t="str">
        <f t="shared" si="46"/>
        <v/>
      </c>
      <c r="AJ244" s="236" t="str">
        <f t="shared" si="55"/>
        <v>£0.00</v>
      </c>
      <c r="AK244" s="31"/>
      <c r="AL244" s="1"/>
      <c r="AM244" s="1"/>
      <c r="AN244" s="1"/>
      <c r="AO244" s="1"/>
      <c r="AP244" s="1" t="str">
        <f t="shared" si="47"/>
        <v/>
      </c>
      <c r="AQ244" s="27">
        <f t="shared" si="48"/>
        <v>0</v>
      </c>
      <c r="AR244" s="189">
        <f t="shared" si="56"/>
        <v>0</v>
      </c>
      <c r="AS244" s="190" t="str">
        <f>IF(AND(C244="A",'Claim Details'!$E$28&gt;=Rates!$D$14,'Claim Details'!$E$28&lt;=Rates!$D$15,'Claim Details'!$E$19="Yes"),Rates!$E$17,IF(AND(C244="A",'Claim Details'!$E$28&gt;=Rates!$D$14,'Claim Details'!$E$28&lt;=Rates!$D$15,'Claim Details'!$E$19="No"),Rates!$D$17,IF(AND(C244="A",'Claim Details'!$E$28&gt;=Rates!$F$14,'Claim Details'!$E$28&lt;=Rates!$F$15,'Claim Details'!$E$19="Yes"),Rates!$G$17,IF(AND(C244="A",'Claim Details'!$E$28&gt;=Rates!$F$14,'Claim Details'!$E$28&lt;=Rates!$F$15,'Claim Details'!$E$19="No"),Rates!$F$17,IF(AND(C244="A",'Claim Details'!$E$28&gt;=Rates!$H$14,'Claim Details'!$E$28&lt;=Rates!$H$15,'Claim Details'!$E$19="Yes"),Rates!$I$17,IF(AND(C244="A",'Claim Details'!$E$28&gt;=Rates!$H$14,'Claim Details'!$E$28&lt;=Rates!$H$15,'Claim Details'!$E$19="No"),Rates!$H$17,IF(AND(C244="A",'Claim Details'!$E$28&gt;=Rates!$J$14,'Claim Details'!$E$28&lt;=Rates!$J$15,'Claim Details'!$E$19="Yes"),Rates!$K$17,IF(AND(C244="A",'Claim Details'!$E$28&gt;=Rates!$J$14,'Claim Details'!$E$28&lt;=Rates!$J$15,'Claim Details'!$E$19="No"),Rates!$J$17,IF(AND(C244="B",'Claim Details'!$E$28&gt;=Rates!$D$14,'Claim Details'!$E$28&lt;=Rates!$D$15,'Claim Details'!$E$19="Yes"),Rates!$E$18,IF(AND(C244="B",'Claim Details'!$E$28&gt;=Rates!$D$14,'Claim Details'!$E$28&lt;=Rates!$D$15,'Claim Details'!$E$19="No"),Rates!$D$18,IF(AND(C244="B",'Claim Details'!$E$28&gt;=Rates!$F$14,'Claim Details'!$E$28&lt;=Rates!$F$15,'Claim Details'!$E$19="Yes"),Rates!$G$18,IF(AND(C244="B",'Claim Details'!$E$28&gt;=Rates!$F$14,'Claim Details'!$E$28&lt;=Rates!$F$15,'Claim Details'!$E$19="No"),Rates!$F$18,IF(AND(C244="B",'Claim Details'!$E$28&gt;=Rates!$H$14,'Claim Details'!$E$28&lt;=Rates!$H$15,'Claim Details'!$E$19="Yes"),Rates!$I$18,IF(AND(C244="B",'Claim Details'!$E$28&gt;=Rates!$H$14,'Claim Details'!$E$28&lt;=Rates!$H$15,'Claim Details'!$E$19="No"),Rates!$H$18,IF(AND(C244="B",'Claim Details'!$E$28&gt;=Rates!$J$14,'Claim Details'!$E$28&lt;=Rates!$J$15,'Claim Details'!$E$19="Yes"),Rates!$K$18,IF(AND(C244="B",'Claim Details'!$E$28&gt;=Rates!$J$14,'Claim Details'!$E$28&lt;=Rates!$J$15,'Claim Details'!$E$19="No"),Rates!$J$18,IF(AND(C244="C",'Claim Details'!$E$28&gt;=Rates!$D$14,'Claim Details'!$E$28&lt;=Rates!$D$15,'Claim Details'!$E$19="Yes"),Rates!$E$19,IF(AND(C244="C",'Claim Details'!$E$28&gt;=Rates!$D$14,'Claim Details'!$E$28&lt;=Rates!$D$15,'Claim Details'!$E$19="No"),Rates!$D$19,IF(AND(C244="C",'Claim Details'!$E$28&gt;=Rates!$F$14,'Claim Details'!$E$28&lt;=Rates!$F$15,'Claim Details'!$E$19="Yes"),Rates!$G$19,IF(AND(C244="C",'Claim Details'!$E$28&gt;=Rates!$F$14,'Claim Details'!$E$28&lt;=Rates!$F$15,'Claim Details'!$E$19="No"),Rates!$F$19,IF(AND(C244="C",'Claim Details'!$E$28&gt;=Rates!$H$14,'Claim Details'!$E$28&lt;=Rates!$H$15,'Claim Details'!$E$19="Yes"),Rates!$I$19,IF(AND(C244="C",'Claim Details'!$E$28&gt;=Rates!$H$14,'Claim Details'!$E$28&lt;=Rates!$H$15,'Claim Details'!$E$19="No"),Rates!$H$19,IF(AND(C244="C",'Claim Details'!$E$28&gt;=Rates!$J$14,'Claim Details'!$E$28&lt;=Rates!$J$15,'Claim Details'!$E$19="Yes"),Rates!$K$19,IF(AND(C244="C",'Claim Details'!$E$28&gt;=Rates!$J$14,'Claim Details'!$E$28&lt;=Rates!$J$15,'Claim Details'!$E$19="No"),Rates!$J$19,"£0.00"))))))))))))))))))))))))</f>
        <v>£0.00</v>
      </c>
      <c r="AT244" s="189" t="str">
        <f>IF(AND(C244="A",'Claim Details'!$E$28&gt;=Rates!$D$14,'Claim Details'!$E$28&lt;=Rates!$D$15,'Claim Details'!$E$19="Yes"),Rates!$E$25,IF(AND(C244="A",'Claim Details'!$E$28&gt;=Rates!$D$14,'Claim Details'!$E$28&lt;=Rates!$D$15,'Claim Details'!$E$19="No"),Rates!$D$25,IF(AND(C244="A",'Claim Details'!$E$28&gt;=Rates!$F$14,'Claim Details'!$E$28&lt;=Rates!$F$15,'Claim Details'!$E$19="Yes"),Rates!$G$25,IF(AND(C244="A",'Claim Details'!$E$28&gt;=Rates!$F$14,'Claim Details'!$E$28&lt;=Rates!$F$15,'Claim Details'!$E$19="No"),Rates!$F$25,IF(AND(C244="A",'Claim Details'!$E$28&gt;=Rates!$H$14,'Claim Details'!$E$28&lt;=Rates!$H$15,'Claim Details'!$E$19="Yes"),Rates!$I$25,IF(AND(C244="A",'Claim Details'!$E$28&gt;=Rates!$H$14,'Claim Details'!$E$28&lt;=Rates!$H$15,'Claim Details'!$E$19="No"),Rates!$H$25,IF(AND(C244="A",'Claim Details'!$E$28&gt;=Rates!$J$14,'Claim Details'!$E$28&lt;=Rates!$J$15,'Claim Details'!$E$19="Yes"),Rates!$K$25,IF(AND(C244="A",'Claim Details'!$E$28&gt;=Rates!$J$14,'Claim Details'!$E$28&lt;=Rates!$J$15,'Claim Details'!$E$19="No"),Rates!$J$25,IF(AND(C244="B",'Claim Details'!$E$28&gt;=Rates!$D$14,'Claim Details'!$E$28&lt;=Rates!$D$15,'Claim Details'!$E$19="Yes"),Rates!$E$26,IF(AND(C244="B",'Claim Details'!$E$28&gt;=Rates!$D$14,'Claim Details'!$E$28&lt;=Rates!$D$15,'Claim Details'!$E$19="No"),Rates!$D$26,IF(AND(C244="B",'Claim Details'!$E$28&gt;=Rates!$F$14,'Claim Details'!$E$28&lt;=Rates!$F$15,'Claim Details'!$E$19="Yes"),Rates!$G$26,IF(AND(C244="B",'Claim Details'!$E$28&gt;=Rates!$F$14,'Claim Details'!$E$28&lt;=Rates!$F$15,'Claim Details'!$E$19="No"),Rates!$F$26,IF(AND(C244="B",'Claim Details'!$E$28&gt;=Rates!$H$14,'Claim Details'!$E$28&lt;=Rates!$H$15,'Claim Details'!$E$19="Yes"),Rates!$I$26,IF(AND(C244="B",'Claim Details'!$E$28&gt;=Rates!$H$14,'Claim Details'!$E$28&lt;=Rates!$H$15,'Claim Details'!$E$19="No"),Rates!$H$26,IF(AND(C244="B",'Claim Details'!$E$28&gt;=Rates!$J$14,'Claim Details'!$E$28&lt;=Rates!$J$15,'Claim Details'!$E$19="Yes"),Rates!$K$26,IF(AND(C244="B",'Claim Details'!$E$28&gt;=Rates!$J$14,'Claim Details'!$E$28&lt;=Rates!$J$15,'Claim Details'!$E$19="No"),Rates!$J$26,IF(AND(C244="C",'Claim Details'!$E$28&gt;=Rates!$D$14,'Claim Details'!$E$28&lt;=Rates!$D$15,'Claim Details'!$E$19="Yes"),Rates!$E$27,IF(AND(C244="C",'Claim Details'!$E$28&gt;=Rates!$D$14,'Claim Details'!$E$28&lt;=Rates!$D$15,'Claim Details'!$E$19="No"),Rates!$D$27,IF(AND(C244="C",'Claim Details'!$E$28&gt;=Rates!$F$14,'Claim Details'!$E$28&lt;=Rates!$F$15,'Claim Details'!$E$19="Yes"),Rates!$G$27,IF(AND(C244="C",'Claim Details'!$E$28&gt;=Rates!$F$14,'Claim Details'!$E$28&lt;=Rates!$F$15,'Claim Details'!$E$19="No"),Rates!$F$27,IF(AND(C244="C",'Claim Details'!$E$28&gt;=Rates!$H$14,'Claim Details'!$E$28&lt;=Rates!$H$15,'Claim Details'!$E$19="Yes"),Rates!$I$27,IF(AND(C244="C",'Claim Details'!$E$28&gt;=Rates!$H$14,'Claim Details'!$E$28&lt;=Rates!$H$15,'Claim Details'!$E$19="No"),Rates!$H$27,IF(AND(C244="C",'Claim Details'!$E$28&gt;=Rates!$J$14,'Claim Details'!$E$28&lt;=Rates!$J$15,'Claim Details'!$E$19="Yes"),Rates!$K$27,IF(AND(C244="C",'Claim Details'!$E$28&gt;=Rates!$J$14,'Claim Details'!$E$28&lt;=Rates!$J$15,'Claim Details'!$E$19="No"),Rates!$J$27,"£0.00"))))))))))))))))))))))))</f>
        <v>£0.00</v>
      </c>
      <c r="AU244" s="191" t="str">
        <f>IF(AND(C244="A",'Claim Details'!$E$28&gt;=Rates!$D$14,'Claim Details'!$E$28&lt;=Rates!$D$15,'Claim Details'!$E$19="Yes"),Rates!$E$20,IF(AND(C244="A",'Claim Details'!$E$28&gt;=Rates!$D$14,'Claim Details'!$E$28&lt;=Rates!$D$15,'Claim Details'!$E$19="No"),Rates!$D$20,IF(AND(C244="A",'Claim Details'!$E$28&gt;=Rates!$F$14,'Claim Details'!$E$28&lt;=Rates!$F$15,'Claim Details'!$E$19="Yes"),Rates!$G$20,IF(AND(C244="A",'Claim Details'!$E$28&gt;=Rates!$F$14,'Claim Details'!$E$28&lt;=Rates!$F$15,'Claim Details'!$E$19="No"),Rates!$F$20,IF(AND(C244="A",'Claim Details'!$E$28&gt;=Rates!$H$14,'Claim Details'!$E$28&lt;=Rates!$H$15,'Claim Details'!$E$19="Yes"),Rates!$I$20,IF(AND(C244="A",'Claim Details'!$E$28&gt;=Rates!$H$14,'Claim Details'!$E$28&lt;=Rates!$H$15,'Claim Details'!$E$19="No"),Rates!$H$20,IF(AND(C244="A",'Claim Details'!$E$28&gt;=Rates!$J$14,'Claim Details'!$E$28&lt;=Rates!$J$15,'Claim Details'!$E$19="Yes"),Rates!$K$20,IF(AND(C244="A",'Claim Details'!$E$28&gt;=Rates!$J$14,'Claim Details'!$E$28&lt;=Rates!$J$15,'Claim Details'!$E$19="No"),Rates!$J$20,IF(AND(C244="B",'Claim Details'!$E$28&gt;=Rates!$D$14,'Claim Details'!$E$28&lt;=Rates!$D$15,'Claim Details'!$E$19="Yes"),Rates!$E$21,IF(AND(C244="B",'Claim Details'!$E$28&gt;=Rates!$D$14,'Claim Details'!$E$28&lt;=Rates!$D$15,'Claim Details'!$E$19="No"),Rates!$D$21,IF(AND(C244="B",'Claim Details'!$E$28&gt;=Rates!$F$14,'Claim Details'!$E$28&lt;=Rates!$F$15,'Claim Details'!$E$19="Yes"),Rates!$G$21,IF(AND(C244="B",'Claim Details'!$E$28&gt;=Rates!$F$14,'Claim Details'!$E$28&lt;=Rates!$F$15,'Claim Details'!$E$19="No"),Rates!$F$21,IF(AND(C244="B",'Claim Details'!$E$28&gt;=Rates!$H$14,'Claim Details'!$E$28&lt;=Rates!$H$15,'Claim Details'!$E$19="Yes"),Rates!$I$21,IF(AND(C244="B",'Claim Details'!$E$28&gt;=Rates!$H$14,'Claim Details'!$E$28&lt;=Rates!$H$15,'Claim Details'!$E$19="No"),Rates!$H$21,IF(AND(C244="B",'Claim Details'!$E$28&gt;=Rates!$J$14,'Claim Details'!$E$28&lt;=Rates!$J$15,'Claim Details'!$E$19="Yes"),Rates!$K$21,IF(AND(C244="B",'Claim Details'!$E$28&gt;=Rates!$J$14,'Claim Details'!$E$28&lt;=Rates!$J$15,'Claim Details'!$E$19="No"),Rates!$J$21,"£0.00"))))))))))))))))</f>
        <v>£0.00</v>
      </c>
      <c r="AV244" s="191" t="str">
        <f>IF(AND(C244="A",'Claim Details'!$E$28&gt;=Rates!$D$14,'Claim Details'!$E$28&lt;=Rates!$D$15,'Claim Details'!$E$19="Yes"),Rates!$E$22,IF(AND(C244="A",'Claim Details'!$E$28&gt;=Rates!$D$14,'Claim Details'!$E$28&lt;=Rates!$D$15,'Claim Details'!$E$19="No"),Rates!$D$22,IF(AND(C244="A",'Claim Details'!$E$28&gt;=Rates!$F$14,'Claim Details'!$E$28&lt;=Rates!$F$15,'Claim Details'!$E$19="Yes"),Rates!$G$22,IF(AND(C244="A",'Claim Details'!$E$28&gt;=Rates!$F$14,'Claim Details'!$E$28&lt;=Rates!$F$15,'Claim Details'!$E$19="No"),Rates!$F$22,IF(AND(C244="A",'Claim Details'!$E$28&gt;=Rates!$H$14,'Claim Details'!$E$28&lt;=Rates!$H$15,'Claim Details'!$E$19="Yes"),Rates!$I$22,IF(AND(C244="A",'Claim Details'!$E$28&gt;=Rates!$H$14,'Claim Details'!$E$28&lt;=Rates!$H$15,'Claim Details'!$E$19="No"),Rates!$H$22,IF(AND(C244="A",'Claim Details'!$E$28&gt;=Rates!$J$14,'Claim Details'!$E$28&lt;=Rates!$J$15,'Claim Details'!$E$19="Yes"),Rates!$K$22,IF(AND(C244="A",'Claim Details'!$E$28&gt;=Rates!$J$14,'Claim Details'!$E$28&lt;=Rates!$J$15,'Claim Details'!$E$19="No"),Rates!$J$22,IF(AND(C244="B",'Claim Details'!$E$28&gt;=Rates!$D$14,'Claim Details'!$E$28&lt;=Rates!$D$15,'Claim Details'!$E$19="Yes"),Rates!$E$23,IF(AND(C244="B",'Claim Details'!$E$28&gt;=Rates!$D$14,'Claim Details'!$E$28&lt;=Rates!$D$15,'Claim Details'!$E$19="No"),Rates!$D$23,IF(AND(C244="B",'Claim Details'!$E$28&gt;=Rates!$F$14,'Claim Details'!$E$28&lt;=Rates!$F$15,'Claim Details'!$E$19="Yes"),Rates!$G$23,IF(AND(C244="B",'Claim Details'!$E$28&gt;=Rates!$F$14,'Claim Details'!$E$28&lt;=Rates!$F$15,'Claim Details'!$E$19="No"),Rates!$F$23,IF(AND(C244="B",'Claim Details'!$E$28&gt;=Rates!$H$14,'Claim Details'!$E$28&lt;=Rates!$H$15,'Claim Details'!$E$19="Yes"),Rates!$I$23,IF(AND(C244="B",'Claim Details'!$E$28&gt;=Rates!$H$14,'Claim Details'!$E$28&lt;=Rates!$H$15,'Claim Details'!$E$19="No"),Rates!$H$23,IF(AND(C244="B",'Claim Details'!$E$28&gt;=Rates!$J$14,'Claim Details'!$E$28&lt;=Rates!$J$15,'Claim Details'!$E$19="Yes"),Rates!$K$23,IF(AND(C244="B",'Claim Details'!$E$28&gt;=Rates!$J$14,'Claim Details'!$E$28&lt;=Rates!$J$15,'Claim Details'!$E$19="No"),Rates!$J$23,IF(AND(C244="C",'Claim Details'!$E$28&gt;=Rates!$D$14,'Claim Details'!$E$28&lt;=Rates!$D$15,'Claim Details'!$E$19="Yes"),Rates!$E$24,IF(AND(C244="C",'Claim Details'!$E$28&gt;=Rates!$D$14,'Claim Details'!$E$28&lt;=Rates!$D$15,'Claim Details'!$E$19="No"),Rates!$D$24,IF(AND(C244="C",'Claim Details'!$E$28&gt;=Rates!$F$14,'Claim Details'!$E$28&lt;=Rates!$F$15,'Claim Details'!$E$19="Yes"),Rates!$G$24,IF(AND(C244="C",'Claim Details'!$E$28&gt;=Rates!$F$14,'Claim Details'!$E$28&lt;=Rates!$F$15,'Claim Details'!$E$19="No"),Rates!$F$24,IF(AND(C244="C",'Claim Details'!$E$28&gt;=Rates!$H$14,'Claim Details'!$E$28&lt;=Rates!$H$15,'Claim Details'!$E$19="Yes"),Rates!$I$24,IF(AND(C244="C",'Claim Details'!$E$28&gt;=Rates!$H$14,'Claim Details'!$E$28&lt;=Rates!$H$15,'Claim Details'!$E$19="No"),Rates!$H$24,IF(AND(C244="C",'Claim Details'!$E$28&gt;=Rates!$J$14,'Claim Details'!$E$28&lt;=Rates!$J$15,'Claim Details'!$E$19="Yes"),Rates!$K$24,IF(AND(C244="C",'Claim Details'!$E$28&gt;=Rates!$J$14,'Claim Details'!$E$28&lt;=Rates!$J$15,'Claim Details'!$E$19="No"),Rates!$J$24,"£0.00"))))))))))))))))))))))))</f>
        <v>£0.00</v>
      </c>
      <c r="AW244" s="1"/>
      <c r="AX244" s="189" t="str">
        <f>IF(AND(U244="A",'Claim Details'!$I$28&gt;=Rates!$D$14,'Claim Details'!$I$28&lt;=Rates!$D$15,'Claim Details'!$I$19="Yes"),Rates!$J$17,IF(AND(U244="A",'Claim Details'!$I$28&gt;=Rates!$D$14,'Claim Details'!$I$28&lt;=Rates!$D$15,'Claim Details'!$I$19="No"),Rates!$D$17,IF(AND(U244="A",'Claim Details'!$I$28&gt;=Rates!$F$14,'Claim Details'!$I$28&lt;=Rates!$F$15,'Claim Details'!$I$19="Yes"),Rates!$G$17,IF(AND(U244="A",'Claim Details'!$I$28&gt;=Rates!$F$14,'Claim Details'!$I$28&lt;=Rates!$F$15,'Claim Details'!$I$19="No"),Rates!$F$17,IF(AND(U244="A",'Claim Details'!$I$28&gt;=Rates!$H$14,'Claim Details'!$I$28&lt;=Rates!$H$15,'Claim Details'!$I$19="Yes"),Rates!$I$17,IF(AND(U244="A",'Claim Details'!$I$28&gt;=Rates!$H$14,'Claim Details'!$I$28&lt;=Rates!$H$15,'Claim Details'!$I$19="No"),Rates!$H$17,IF(AND(U244="A",'Claim Details'!$I$28&gt;=Rates!$J$14,'Claim Details'!$I$28&lt;=Rates!$J$15,'Claim Details'!$I$19="Yes"),Rates!$K$17,IF(AND(U244="A",'Claim Details'!$I$28&gt;=Rates!$J$14,'Claim Details'!$I$28&lt;=Rates!$J$15,'Claim Details'!$I$19="No"),Rates!$J$17,IF(AND(U244="B",'Claim Details'!$I$28&gt;=Rates!$D$14,'Claim Details'!$I$28&lt;=Rates!$D$15,'Claim Details'!$I$19="Yes"),Rates!$E$18,IF(AND(U244="B",'Claim Details'!$I$28&gt;=Rates!$D$14,'Claim Details'!$I$28&lt;=Rates!$D$15,'Claim Details'!$I$19="No"),Rates!$D$18,IF(AND(U244="B",'Claim Details'!$I$28&gt;=Rates!$F$14,'Claim Details'!$I$28&lt;=Rates!$F$15,'Claim Details'!$I$19="Yes"),Rates!$G$18,IF(AND(U244="B",'Claim Details'!$I$28&gt;=Rates!$F$14,'Claim Details'!$I$28&lt;=Rates!$F$15,'Claim Details'!$I$19="No"),Rates!$F$18,IF(AND(U244="B",'Claim Details'!$I$28&gt;=Rates!$H$14,'Claim Details'!$I$28&lt;=Rates!$H$15,'Claim Details'!$I$19="Yes"),Rates!$I$18,IF(AND(U244="B",'Claim Details'!$I$28&gt;=Rates!$H$14,'Claim Details'!$I$28&lt;=Rates!$H$15,'Claim Details'!$I$19="No"),Rates!$H$18,IF(AND(U244="B",'Claim Details'!$I$28&gt;=Rates!$J$14,'Claim Details'!$I$28&lt;=Rates!$J$15,'Claim Details'!$I$19="Yes"),Rates!$K$18,IF(AND(U244="B",'Claim Details'!$I$28&gt;=Rates!$J$14,'Claim Details'!$I$28&lt;=Rates!$J$15,'Claim Details'!$I$19="No"),Rates!$J$18,IF(AND(U244="C",'Claim Details'!$I$28&gt;=Rates!$D$14,'Claim Details'!$I$28&lt;=Rates!$D$15,'Claim Details'!$I$19="Yes"),Rates!$E$19,IF(AND(U244="C",'Claim Details'!$I$28&gt;=Rates!$D$14,'Claim Details'!$I$28&lt;=Rates!$D$15,'Claim Details'!$I$19="No"),Rates!$D$19,IF(AND(U244="C",'Claim Details'!$I$28&gt;=Rates!$F$14,'Claim Details'!$I$28&lt;=Rates!$F$15,'Claim Details'!$I$19="Yes"),Rates!$G$19,IF(AND(U244="C",'Claim Details'!$I$28&gt;=Rates!$F$14,'Claim Details'!$I$28&lt;=Rates!$F$15,'Claim Details'!$I$19="No"),Rates!$F$19,IF(AND(U244="C",'Claim Details'!$I$28&gt;=Rates!$H$14,'Claim Details'!$I$28&lt;=Rates!$H$15,'Claim Details'!$I$19="Yes"),Rates!$I$19,IF(AND(U244="C",'Claim Details'!$I$28&gt;=Rates!$H$14,'Claim Details'!$I$28&lt;=Rates!$H$15,'Claim Details'!$I$19="No"),Rates!$H$19,IF(AND(U244="C",'Claim Details'!$I$28&gt;=Rates!$J$14,'Claim Details'!$I$28&lt;=Rates!$J$15,'Claim Details'!$I$19="Yes"),Rates!$K$19,IF(AND(U244="C",'Claim Details'!$I$28&gt;=Rates!$J$14,'Claim Details'!$I$28&lt;=Rates!$J$15,'Claim Details'!$I$19="No"),Rates!$J$19,"£0.00"))))))))))))))))))))))))</f>
        <v>£0.00</v>
      </c>
      <c r="AY244" s="189" t="str">
        <f>IF(AND(C244="A",'Claim Details'!$I$28&gt;=Rates!$D$14,'Claim Details'!$I$28&lt;=Rates!$D$15,'Claim Details'!$I$19="Yes"),Rates!$J$25,IF(AND(C244="A",'Claim Details'!$I$28&gt;=Rates!$D$14,'Claim Details'!$I$28&lt;=Rates!$D$15,'Claim Details'!$I$19="No"),Rates!$D$25,IF(AND(C244="A",'Claim Details'!$I$28&gt;=Rates!$F$14,'Claim Details'!$I$28&lt;=Rates!$F$15,'Claim Details'!$I$19="Yes"),Rates!$G$25,IF(AND(C244="A",'Claim Details'!$I$28&gt;=Rates!$F$14,'Claim Details'!$I$28&lt;=Rates!$F$15,'Claim Details'!$I$19="No"),Rates!$F$25,IF(AND(C244="A",'Claim Details'!$I$28&gt;=Rates!$H$14,'Claim Details'!$I$28&lt;=Rates!$H$15,'Claim Details'!$I$19="Yes"),Rates!$I$25,IF(AND(C244="A",'Claim Details'!$I$28&gt;=Rates!$H$14,'Claim Details'!$I$28&lt;=Rates!$H$15,'Claim Details'!$I$19="No"),Rates!$H$25,IF(AND(C244="A",'Claim Details'!$I$28&gt;=Rates!$J$14,'Claim Details'!$I$28&lt;=Rates!$J$15,'Claim Details'!$I$19="Yes"),Rates!$K$25,IF(AND(C244="A",'Claim Details'!$I$28&gt;=Rates!$J$14,'Claim Details'!$I$28&lt;=Rates!$J$15,'Claim Details'!$I$19="No"),Rates!$J$25,IF(AND(C244="B",'Claim Details'!$I$28&gt;=Rates!$D$14,'Claim Details'!$I$28&lt;=Rates!$D$15,'Claim Details'!$I$19="Yes"),Rates!$E$26,IF(AND(C244="B",'Claim Details'!$I$28&gt;=Rates!$D$14,'Claim Details'!$I$28&lt;=Rates!$D$15,'Claim Details'!$I$19="No"),Rates!$D$26,IF(AND(C244="B",'Claim Details'!$I$28&gt;=Rates!$F$14,'Claim Details'!$I$28&lt;=Rates!$F$15,'Claim Details'!$I$19="Yes"),Rates!$G$26,IF(AND(C244="B",'Claim Details'!$I$28&gt;=Rates!$F$14,'Claim Details'!$I$28&lt;=Rates!$F$15,'Claim Details'!$I$19="No"),Rates!$F$26,IF(AND(C244="B",'Claim Details'!$I$28&gt;=Rates!$H$14,'Claim Details'!$I$28&lt;=Rates!$H$15,'Claim Details'!$I$19="Yes"),Rates!$I$26,IF(AND(C244="B",'Claim Details'!$I$28&gt;=Rates!$H$14,'Claim Details'!$I$28&lt;=Rates!$H$15,'Claim Details'!$I$19="No"),Rates!$H$26,IF(AND(C244="B",'Claim Details'!$I$28&gt;=Rates!$J$14,'Claim Details'!$I$28&lt;=Rates!$J$15,'Claim Details'!$I$19="Yes"),Rates!$K$26,IF(AND(C244="B",'Claim Details'!$I$28&gt;=Rates!$J$14,'Claim Details'!$I$28&lt;=Rates!$J$15,'Claim Details'!$I$19="No"),Rates!$J$26,IF(AND(C244="C",'Claim Details'!$I$28&gt;=Rates!$D$14,'Claim Details'!$I$28&lt;=Rates!$D$15,'Claim Details'!$I$19="Yes"),Rates!$E$27,IF(AND(C244="C",'Claim Details'!$I$28&gt;=Rates!$D$14,'Claim Details'!$I$28&lt;=Rates!$D$15,'Claim Details'!$I$19="No"),Rates!$D$27,IF(AND(C244="C",'Claim Details'!$I$28&gt;=Rates!$F$14,'Claim Details'!$I$28&lt;=Rates!$F$15,'Claim Details'!$I$19="Yes"),Rates!$G$27,IF(AND(C244="C",'Claim Details'!$I$28&gt;=Rates!$F$14,'Claim Details'!$I$28&lt;=Rates!$F$15,'Claim Details'!$I$19="No"),Rates!$F$27,IF(AND(C244="C",'Claim Details'!$I$28&gt;=Rates!$H$14,'Claim Details'!$I$28&lt;=Rates!$H$15,'Claim Details'!$I$19="Yes"),Rates!$I$27,IF(AND(C244="C",'Claim Details'!$I$28&gt;=Rates!$H$14,'Claim Details'!$I$28&lt;=Rates!$H$15,'Claim Details'!$I$19="No"),Rates!$H$27,IF(AND(C244="C",'Claim Details'!$I$28&gt;=Rates!$J$14,'Claim Details'!$I$28&lt;=Rates!$J$15,'Claim Details'!$I$19="Yes"),Rates!$K$27,IF(AND(C244="C",'Claim Details'!$I$28&gt;=Rates!$J$14,'Claim Details'!$I$28&lt;=Rates!$J$15,'Claim Details'!$I$19="No"),Rates!$J$27,"£0.00"))))))))))))))))))))))))</f>
        <v>£0.00</v>
      </c>
      <c r="AZ244" s="189" t="str">
        <f>IF(AND(C244="A",'Claim Details'!$I$28&gt;=Rates!$D$14,'Claim Details'!$I$28&lt;=Rates!$D$15,'Claim Details'!$I$19="Yes"),Rates!$E$20,IF(AND(C244="A",'Claim Details'!$I$28&gt;=Rates!$D$14,'Claim Details'!$I$28&lt;=Rates!$D$15,'Claim Details'!$I$19="No"),Rates!$D$20,IF(AND(C244="A",'Claim Details'!$I$28&gt;=Rates!$F$14,'Claim Details'!$I$28&lt;=Rates!$F$15,'Claim Details'!$I$19="Yes"),Rates!$G$20,IF(AND(C244="A",'Claim Details'!$I$28&gt;=Rates!$F$14,'Claim Details'!$I$28&lt;=Rates!$F$15,'Claim Details'!$I$19="No"),Rates!$F$20,IF(AND(C244="A",'Claim Details'!$I$28&gt;=Rates!$H$14,'Claim Details'!$I$28&lt;=Rates!$H$15,'Claim Details'!$I$19="Yes"),Rates!$I$20,IF(AND(C244="A",'Claim Details'!$I$28&gt;=Rates!$H$14,'Claim Details'!$I$28&lt;=Rates!$H$15,'Claim Details'!$I$19="No"),Rates!$H$20,IF(AND(C244="A",'Claim Details'!$I$28&gt;=Rates!$J$14,'Claim Details'!$I$28&lt;=Rates!$J$15,'Claim Details'!$I$19="Yes"),Rates!$K$20,IF(AND(C244="A",'Claim Details'!$I$28&gt;=Rates!$J$14,'Claim Details'!$I$28&lt;=Rates!$J$15,'Claim Details'!$I$19="No"),Rates!$J$20,IF(AND(C244="B",'Claim Details'!$I$28&gt;=Rates!$D$14,'Claim Details'!$I$28&lt;=Rates!$D$15,'Claim Details'!$I$19="Yes"),Rates!$E$21,IF(AND(C244="B",'Claim Details'!$I$28&gt;=Rates!$D$14,'Claim Details'!$I$28&lt;=Rates!$D$15,'Claim Details'!$I$19="No"),Rates!$D$21,IF(AND(C244="B",'Claim Details'!$I$28&gt;=Rates!$F$14,'Claim Details'!$I$28&lt;=Rates!$F$15,'Claim Details'!$I$19="Yes"),Rates!$G$21,IF(AND(C244="B",'Claim Details'!$I$28&gt;=Rates!$F$14,'Claim Details'!$I$28&lt;=Rates!$F$15,'Claim Details'!$I$19="No"),Rates!$F$21,IF(AND(C244="B",'Claim Details'!$I$28&gt;=Rates!$H$14,'Claim Details'!$I$28&lt;=Rates!$H$15,'Claim Details'!$I$19="Yes"),Rates!$I$21,IF(AND(C244="B",'Claim Details'!$I$28&gt;=Rates!$H$14,'Claim Details'!$I$28&lt;=Rates!$H$15,'Claim Details'!$I$19="No"),Rates!$H$21,IF(AND(C244="B",'Claim Details'!$I$28&gt;=Rates!$J$14,'Claim Details'!$I$28&lt;=Rates!$J$15,'Claim Details'!$I$19="Yes"),Rates!$K$21,IF(AND(C244="B",'Claim Details'!$I$28&gt;=Rates!$J$14,'Claim Details'!$I$28&lt;=Rates!$J$15,'Claim Details'!$I$19="No"),Rates!$J$21,"£0.00"))))))))))))))))</f>
        <v>£0.00</v>
      </c>
      <c r="BA244" s="189" t="str">
        <f>IF(AND(C244="A",'Claim Details'!$I$28&gt;=Rates!$D$14,'Claim Details'!$I$28&lt;=Rates!$D$15,'Claim Details'!$I$19="Yes"),Rates!$E$22,IF(AND(C244="A",'Claim Details'!$I$28&gt;=Rates!$D$14,'Claim Details'!$I$28&lt;=Rates!$D$15,'Claim Details'!$I$19="No"),Rates!$D$22,IF(AND(C244="A",'Claim Details'!$I$28&gt;=Rates!$F$14,'Claim Details'!$I$28&lt;=Rates!$F$15,'Claim Details'!$I$19="Yes"),Rates!$G$22,IF(AND(C244="A",'Claim Details'!$I$28&gt;=Rates!$F$14,'Claim Details'!$I$28&lt;=Rates!$F$15,'Claim Details'!$I$19="No"),Rates!$F$22,IF(AND(C244="A",'Claim Details'!$I$28&gt;=Rates!$H$14,'Claim Details'!$I$28&lt;=Rates!$H$15,'Claim Details'!$I$19="Yes"),Rates!$I$22,IF(AND(C244="A",'Claim Details'!$I$28&gt;=Rates!$H$14,'Claim Details'!$I$28&lt;=Rates!$H$15,'Claim Details'!$I$19="No"),Rates!$H$22,IF(AND(C244="A",'Claim Details'!$I$28&gt;=Rates!$J$14,'Claim Details'!$I$28&lt;=Rates!$J$15,'Claim Details'!$I$19="Yes"),Rates!$K$22,IF(AND(C244="A",'Claim Details'!$I$28&gt;=Rates!$J$14,'Claim Details'!$I$28&lt;=Rates!$J$15,'Claim Details'!$I$19="No"),Rates!$J$22,IF(AND(C244="B",'Claim Details'!$I$28&gt;=Rates!$D$14,'Claim Details'!$I$28&lt;=Rates!$D$15,'Claim Details'!$I$19="Yes"),Rates!$E$23,IF(AND(C244="B",'Claim Details'!$I$28&gt;=Rates!$D$14,'Claim Details'!$I$28&lt;=Rates!$D$15,'Claim Details'!$I$19="No"),Rates!$D$23,IF(AND(C244="B",'Claim Details'!$I$28&gt;=Rates!$F$14,'Claim Details'!$I$28&lt;=Rates!$F$15,'Claim Details'!$I$19="Yes"),Rates!$G$23,IF(AND(C244="B",'Claim Details'!$I$28&gt;=Rates!$F$14,'Claim Details'!$I$28&lt;=Rates!$F$15,'Claim Details'!$I$19="No"),Rates!$F$23,IF(AND(C244="B",'Claim Details'!$I$28&gt;=Rates!$H$14,'Claim Details'!$I$28&lt;=Rates!$H$15,'Claim Details'!$I$19="Yes"),Rates!$I$23,IF(AND(C244="B",'Claim Details'!$I$28&gt;=Rates!$H$14,'Claim Details'!$I$28&lt;=Rates!$H$15,'Claim Details'!$I$19="No"),Rates!$H$23,IF(AND(C244="B",'Claim Details'!$I$28&gt;=Rates!$J$14,'Claim Details'!$I$28&lt;=Rates!$J$15,'Claim Details'!$I$19="Yes"),Rates!$K$23,IF(AND(C244="B",'Claim Details'!$I$28&gt;=Rates!$J$14,'Claim Details'!$I$28&lt;=Rates!$J$15,'Claim Details'!$I$19="No"),Rates!$J$23,IF(AND(C244="C",'Claim Details'!$I$28&gt;=Rates!$D$14,'Claim Details'!$I$28&lt;=Rates!$D$15,'Claim Details'!$I$19="Yes"),Rates!$E$24,IF(AND(C244="C",'Claim Details'!$I$28&gt;=Rates!$D$14,'Claim Details'!$I$28&lt;=Rates!$D$15,'Claim Details'!$I$19="No"),Rates!$D$24,IF(AND(C244="C",'Claim Details'!$I$28&gt;=Rates!$F$14,'Claim Details'!$I$28&lt;=Rates!$F$15,'Claim Details'!$I$19="Yes"),Rates!$G$24,IF(AND(C244="C",'Claim Details'!$I$28&gt;=Rates!$F$14,'Claim Details'!$I$28&lt;=Rates!$F$15,'Claim Details'!$I$19="No"),Rates!$F$24,IF(AND(C244="C",'Claim Details'!$I$28&gt;=Rates!$H$14,'Claim Details'!$I$28&lt;=Rates!$H$15,'Claim Details'!$I$19="Yes"),Rates!$I$24,IF(AND(C244="C",'Claim Details'!$I$28&gt;=Rates!$H$14,'Claim Details'!$I$28&lt;=Rates!$H$15,'Claim Details'!$I$19="No"),Rates!$H$24,IF(AND(C244="C",'Claim Details'!$I$28&gt;=Rates!$J$14,'Claim Details'!$I$28&lt;=Rates!$J$15,'Claim Details'!$I$19="Yes"),Rates!$K$24,IF(AND(C244="C",'Claim Details'!$I$28&gt;=Rates!$J$14,'Claim Details'!$I$28&lt;=Rates!$J$15,'Claim Details'!$I$19="No"),Rates!$J$24,"£0.00"))))))))))))))))))))))))</f>
        <v>£0.00</v>
      </c>
      <c r="BB244" s="189" t="str">
        <f t="shared" si="57"/>
        <v>£0.00</v>
      </c>
      <c r="BC244" s="1"/>
      <c r="BD244" s="189" t="str">
        <f>IF(AND(AE244="A",'Claim Details'!$I$28&gt;=Rates!$D$14,'Claim Details'!$I$28&lt;=Rates!$D$15,'Claim Details'!$I$19="Yes"),Rates!$J$17,IF(AND(AE244="A",'Claim Details'!$I$28&gt;=Rates!$D$14,'Claim Details'!$I$28&lt;=Rates!$D$15,'Claim Details'!$I$19="No"),Rates!$D$17,IF(AND(AE244="A",'Claim Details'!$I$28&gt;=Rates!$F$14,'Claim Details'!$I$28&lt;=Rates!$F$15,'Claim Details'!$I$19="Yes"),Rates!$G$17,IF(AND(AE244="A",'Claim Details'!$I$28&gt;=Rates!$F$14,'Claim Details'!$I$28&lt;=Rates!$F$15,'Claim Details'!$I$19="No"),Rates!$F$17,IF(AND(AE244="A",'Claim Details'!$I$28&gt;=Rates!$H$14,'Claim Details'!$I$28&lt;=Rates!$H$15,'Claim Details'!$I$19="Yes"),Rates!$I$17,IF(AND(AE244="A",'Claim Details'!$I$28&gt;=Rates!$H$14,'Claim Details'!$I$28&lt;=Rates!$H$15,'Claim Details'!$I$19="No"),Rates!$H$17,IF(AND(AE244="A",'Claim Details'!$I$28&gt;=Rates!$J$14,'Claim Details'!$I$28&lt;=Rates!$J$15,'Claim Details'!$I$19="Yes"),Rates!$K$17,IF(AND(AE244="A",'Claim Details'!$I$28&gt;=Rates!$J$14,'Claim Details'!$I$28&lt;=Rates!$J$15,'Claim Details'!$I$19="No"),Rates!$J$17,IF(AND(AE244="B",'Claim Details'!$I$28&gt;=Rates!$D$14,'Claim Details'!$I$28&lt;=Rates!$D$15,'Claim Details'!$I$19="Yes"),Rates!$E$18,IF(AND(AE244="B",'Claim Details'!$I$28&gt;=Rates!$D$14,'Claim Details'!$I$28&lt;=Rates!$D$15,'Claim Details'!$I$19="No"),Rates!$D$18,IF(AND(AE244="B",'Claim Details'!$I$28&gt;=Rates!$F$14,'Claim Details'!$I$28&lt;=Rates!$F$15,'Claim Details'!$I$19="Yes"),Rates!$G$18,IF(AND(AE244="B",'Claim Details'!$I$28&gt;=Rates!$F$14,'Claim Details'!$I$28&lt;=Rates!$F$15,'Claim Details'!$I$19="No"),Rates!$F$18,IF(AND(AE244="B",'Claim Details'!$I$28&gt;=Rates!$H$14,'Claim Details'!$I$28&lt;=Rates!$H$15,'Claim Details'!$I$19="Yes"),Rates!$I$18,IF(AND(AE244="B",'Claim Details'!$I$28&gt;=Rates!$H$14,'Claim Details'!$I$28&lt;=Rates!$H$15,'Claim Details'!$I$19="No"),Rates!$H$18,IF(AND(AE244="B",'Claim Details'!$I$28&gt;=Rates!$J$14,'Claim Details'!$I$28&lt;=Rates!$J$15,'Claim Details'!$I$19="Yes"),Rates!$K$18,IF(AND(AE244="B",'Claim Details'!$I$28&gt;=Rates!$J$14,'Claim Details'!$I$28&lt;=Rates!$J$15,'Claim Details'!$I$19="No"),Rates!$J$18,IF(AND(AE244="C",'Claim Details'!$I$28&gt;=Rates!$D$14,'Claim Details'!$I$28&lt;=Rates!$D$15,'Claim Details'!$I$19="Yes"),Rates!$E$19,IF(AND(AE244="C",'Claim Details'!$I$28&gt;=Rates!$D$14,'Claim Details'!$I$28&lt;=Rates!$D$15,'Claim Details'!$I$19="No"),Rates!$D$19,IF(AND(AE244="C",'Claim Details'!$I$28&gt;=Rates!$F$14,'Claim Details'!$I$28&lt;=Rates!$F$15,'Claim Details'!$I$19="Yes"),Rates!$G$19,IF(AND(AE244="C",'Claim Details'!$I$28&gt;=Rates!$F$14,'Claim Details'!$I$28&lt;=Rates!$F$15,'Claim Details'!$I$19="No"),Rates!$F$19,IF(AND(AE244="C",'Claim Details'!$I$28&gt;=Rates!$H$14,'Claim Details'!$I$28&lt;=Rates!$H$15,'Claim Details'!$I$19="Yes"),Rates!$I$19,IF(AND(AE244="C",'Claim Details'!$I$28&gt;=Rates!$H$14,'Claim Details'!$I$28&lt;=Rates!$H$15,'Claim Details'!$I$19="No"),Rates!$H$19,IF(AND(AE244="C",'Claim Details'!$I$28&gt;=Rates!$J$14,'Claim Details'!$I$28&lt;=Rates!$J$15,'Claim Details'!$I$19="Yes"),Rates!$K$19,IF(AND(AE244="C",'Claim Details'!$I$28&gt;=Rates!$J$14,'Claim Details'!$I$28&lt;=Rates!$J$15,'Claim Details'!$I$19="No"),Rates!$J$19,"£0.00"))))))))))))))))))))))))</f>
        <v>£0.00</v>
      </c>
      <c r="BE244" s="189" t="str">
        <f>IF(AND(AE244="A",'Claim Details'!$I$28&gt;=Rates!$D$14,'Claim Details'!$I$28&lt;=Rates!$D$15,'Claim Details'!$I$19="Yes"),Rates!$J$25,IF(AND(AE244="A",'Claim Details'!$I$28&gt;=Rates!$D$14,'Claim Details'!$I$28&lt;=Rates!$D$15,'Claim Details'!$I$19="No"),Rates!$D$25,IF(AND(AE244="A",'Claim Details'!$I$28&gt;=Rates!$F$14,'Claim Details'!$I$28&lt;=Rates!$F$15,'Claim Details'!$I$19="Yes"),Rates!$G$25,IF(AND(AE244="A",'Claim Details'!$I$28&gt;=Rates!$F$14,'Claim Details'!$I$28&lt;=Rates!$F$15,'Claim Details'!$I$19="No"),Rates!$F$25,IF(AND(AE244="A",'Claim Details'!$I$28&gt;=Rates!$H$14,'Claim Details'!$I$28&lt;=Rates!$H$15,'Claim Details'!$I$19="Yes"),Rates!$I$25,IF(AND(AE244="A",'Claim Details'!$I$28&gt;=Rates!$H$14,'Claim Details'!$I$28&lt;=Rates!$H$15,'Claim Details'!$I$19="No"),Rates!$H$25,IF(AND(AE244="A",'Claim Details'!$I$28&gt;=Rates!$J$14,'Claim Details'!$I$28&lt;=Rates!$J$15,'Claim Details'!$I$19="Yes"),Rates!$K$25,IF(AND(AE244="A",'Claim Details'!$I$28&gt;=Rates!$J$14,'Claim Details'!$I$28&lt;=Rates!$J$15,'Claim Details'!$I$19="No"),Rates!$J$25,IF(AND(AE244="B",'Claim Details'!$I$28&gt;=Rates!$D$14,'Claim Details'!$I$28&lt;=Rates!$D$15,'Claim Details'!$I$19="Yes"),Rates!$E$26,IF(AND(AE244="B",'Claim Details'!$I$28&gt;=Rates!$D$14,'Claim Details'!$I$28&lt;=Rates!$D$15,'Claim Details'!$I$19="No"),Rates!$D$26,IF(AND(AE244="B",'Claim Details'!$I$28&gt;=Rates!$F$14,'Claim Details'!$I$28&lt;=Rates!$F$15,'Claim Details'!$I$19="Yes"),Rates!$G$26,IF(AND(AE244="B",'Claim Details'!$I$28&gt;=Rates!$F$14,'Claim Details'!$I$28&lt;=Rates!$F$15,'Claim Details'!$I$19="No"),Rates!$F$26,IF(AND(AE244="B",'Claim Details'!$I$28&gt;=Rates!$H$14,'Claim Details'!$I$28&lt;=Rates!$H$15,'Claim Details'!$I$19="Yes"),Rates!$I$26,IF(AND(AE244="B",'Claim Details'!$I$28&gt;=Rates!$H$14,'Claim Details'!$I$28&lt;=Rates!$H$15,'Claim Details'!$I$19="No"),Rates!$H$26,IF(AND(AE244="B",'Claim Details'!$I$28&gt;=Rates!$J$14,'Claim Details'!$I$28&lt;=Rates!$J$15,'Claim Details'!$I$19="Yes"),Rates!$K$26,IF(AND(AE244="B",'Claim Details'!$I$28&gt;=Rates!$J$14,'Claim Details'!$I$28&lt;=Rates!$J$15,'Claim Details'!$I$19="No"),Rates!$J$26,IF(AND(AE244="C",'Claim Details'!$I$28&gt;=Rates!$D$14,'Claim Details'!$I$28&lt;=Rates!$D$15,'Claim Details'!$I$19="Yes"),Rates!$E$27,IF(AND(AE244="C",'Claim Details'!$I$28&gt;=Rates!$D$14,'Claim Details'!$I$28&lt;=Rates!$D$15,'Claim Details'!$I$19="No"),Rates!$D$27,IF(AND(AE244="C",'Claim Details'!$I$28&gt;=Rates!$F$14,'Claim Details'!$I$28&lt;=Rates!$F$15,'Claim Details'!$I$19="Yes"),Rates!$G$27,IF(AND(AE244="C",'Claim Details'!$I$28&gt;=Rates!$F$14,'Claim Details'!$I$28&lt;=Rates!$F$15,'Claim Details'!$I$19="No"),Rates!$F$27,IF(AND(AE244="C",'Claim Details'!$I$28&gt;=Rates!$H$14,'Claim Details'!$I$28&lt;=Rates!$H$15,'Claim Details'!$I$19="Yes"),Rates!$I$27,IF(AND(AE244="C",'Claim Details'!$I$28&gt;=Rates!$H$14,'Claim Details'!$I$28&lt;=Rates!$H$15,'Claim Details'!$I$19="No"),Rates!$H$27,IF(AND(AE244="C",'Claim Details'!$I$28&gt;=Rates!$J$14,'Claim Details'!$I$28&lt;=Rates!$J$15,'Claim Details'!$I$19="Yes"),Rates!$K$27,IF(AND(AE244="C",'Claim Details'!$I$28&gt;=Rates!$J$14,'Claim Details'!$I$28&lt;=Rates!$J$15,'Claim Details'!$I$19="No"),Rates!$J$27,"£0.00"))))))))))))))))))))))))</f>
        <v>£0.00</v>
      </c>
      <c r="BF244" s="189" t="str">
        <f>IF(AND(AE244="A",'Claim Details'!$I$28&gt;=Rates!$D$14,'Claim Details'!$I$28&lt;=Rates!$D$15,'Claim Details'!$I$19="Yes"),Rates!$E$20,IF(AND(AE244="A",'Claim Details'!$I$28&gt;=Rates!$D$14,'Claim Details'!$I$28&lt;=Rates!$D$15,'Claim Details'!$I$19="No"),Rates!$D$20,IF(AND(AE244="A",'Claim Details'!$I$28&gt;=Rates!$F$14,'Claim Details'!$I$28&lt;=Rates!$F$15,'Claim Details'!$I$19="Yes"),Rates!$G$20,IF(AND(AE244="A",'Claim Details'!$I$28&gt;=Rates!$F$14,'Claim Details'!$I$28&lt;=Rates!$F$15,'Claim Details'!$I$19="No"),Rates!$F$20,IF(AND(AE244="A",'Claim Details'!$I$28&gt;=Rates!$H$14,'Claim Details'!$I$28&lt;=Rates!$H$15,'Claim Details'!$I$19="Yes"),Rates!$I$20,IF(AND(AE244="A",'Claim Details'!$I$28&gt;=Rates!$H$14,'Claim Details'!$I$28&lt;=Rates!$H$15,'Claim Details'!$I$19="No"),Rates!$H$20,IF(AND(AE244="A",'Claim Details'!$I$28&gt;=Rates!$J$14,'Claim Details'!$I$28&lt;=Rates!$J$15,'Claim Details'!$I$19="Yes"),Rates!$K$20,IF(AND(AE244="A",'Claim Details'!$I$28&gt;=Rates!$J$14,'Claim Details'!$I$28&lt;=Rates!$J$15,'Claim Details'!$I$19="No"),Rates!$J$20,IF(AND(AE244="B",'Claim Details'!$I$28&gt;=Rates!$D$14,'Claim Details'!$I$28&lt;=Rates!$D$15,'Claim Details'!$I$19="Yes"),Rates!$E$21,IF(AND(AE244="B",'Claim Details'!$I$28&gt;=Rates!$D$14,'Claim Details'!$I$28&lt;=Rates!$D$15,'Claim Details'!$I$19="No"),Rates!$D$21,IF(AND(AE244="B",'Claim Details'!$I$28&gt;=Rates!$F$14,'Claim Details'!$I$28&lt;=Rates!$F$15,'Claim Details'!$I$19="Yes"),Rates!$G$21,IF(AND(AE244="B",'Claim Details'!$I$28&gt;=Rates!$F$14,'Claim Details'!$I$28&lt;=Rates!$F$15,'Claim Details'!$I$19="No"),Rates!$F$21,IF(AND(AE244="B",'Claim Details'!$I$28&gt;=Rates!$H$14,'Claim Details'!$I$28&lt;=Rates!$H$15,'Claim Details'!$I$19="Yes"),Rates!$I$21,IF(AND(AE244="B",'Claim Details'!$I$28&gt;=Rates!$H$14,'Claim Details'!$I$28&lt;=Rates!$H$15,'Claim Details'!$I$19="No"),Rates!$H$21,IF(AND(AE244="B",'Claim Details'!$I$28&gt;=Rates!$J$14,'Claim Details'!$I$28&lt;=Rates!$J$15,'Claim Details'!$I$19="Yes"),Rates!$K$21,IF(AND(AE244="B",'Claim Details'!$I$28&gt;=Rates!$J$14,'Claim Details'!$I$28&lt;=Rates!$J$15,'Claim Details'!$I$19="No"),Rates!$J$21,"£0.00"))))))))))))))))</f>
        <v>£0.00</v>
      </c>
      <c r="BG244" s="189" t="str">
        <f>IF(AND(AE244="A",'Claim Details'!$I$28&gt;=Rates!$D$14,'Claim Details'!$I$28&lt;=Rates!$D$15,'Claim Details'!$I$19="Yes"),Rates!$E$22,IF(AND(AE244="A",'Claim Details'!$I$28&gt;=Rates!$D$14,'Claim Details'!$I$28&lt;=Rates!$D$15,'Claim Details'!$I$19="No"),Rates!$D$22,IF(AND(AE244="A",'Claim Details'!$I$28&gt;=Rates!$F$14,'Claim Details'!$I$28&lt;=Rates!$F$15,'Claim Details'!$I$19="Yes"),Rates!$G$22,IF(AND(AE244="A",'Claim Details'!$I$28&gt;=Rates!$F$14,'Claim Details'!$I$28&lt;=Rates!$F$15,'Claim Details'!$I$19="No"),Rates!$F$22,IF(AND(AE244="A",'Claim Details'!$I$28&gt;=Rates!$H$14,'Claim Details'!$I$28&lt;=Rates!$H$15,'Claim Details'!$I$19="Yes"),Rates!$I$22,IF(AND(AE244="A",'Claim Details'!$I$28&gt;=Rates!$H$14,'Claim Details'!$I$28&lt;=Rates!$H$15,'Claim Details'!$I$19="No"),Rates!$H$22,IF(AND(AE244="A",'Claim Details'!$I$28&gt;=Rates!$J$14,'Claim Details'!$I$28&lt;=Rates!$J$15,'Claim Details'!$I$19="Yes"),Rates!$K$22,IF(AND(AE244="A",'Claim Details'!$I$28&gt;=Rates!$J$14,'Claim Details'!$I$28&lt;=Rates!$J$15,'Claim Details'!$I$19="No"),Rates!$J$22,IF(AND(AE244="B",'Claim Details'!$I$28&gt;=Rates!$D$14,'Claim Details'!$I$28&lt;=Rates!$D$15,'Claim Details'!$I$19="Yes"),Rates!$E$23,IF(AND(AE244="B",'Claim Details'!$I$28&gt;=Rates!$D$14,'Claim Details'!$I$28&lt;=Rates!$D$15,'Claim Details'!$I$19="No"),Rates!$D$23,IF(AND(AE244="B",'Claim Details'!$I$28&gt;=Rates!$F$14,'Claim Details'!$I$28&lt;=Rates!$F$15,'Claim Details'!$I$19="Yes"),Rates!$G$23,IF(AND(AE244="B",'Claim Details'!$I$28&gt;=Rates!$F$14,'Claim Details'!$I$28&lt;=Rates!$F$15,'Claim Details'!$I$19="No"),Rates!$F$23,IF(AND(AE244="B",'Claim Details'!$I$28&gt;=Rates!$H$14,'Claim Details'!$I$28&lt;=Rates!$H$15,'Claim Details'!$I$19="Yes"),Rates!$I$23,IF(AND(AE244="B",'Claim Details'!$I$28&gt;=Rates!$H$14,'Claim Details'!$I$28&lt;=Rates!$H$15,'Claim Details'!$I$19="No"),Rates!$H$23,IF(AND(AE244="B",'Claim Details'!$I$28&gt;=Rates!$J$14,'Claim Details'!$I$28&lt;=Rates!$J$15,'Claim Details'!$I$19="Yes"),Rates!$K$23,IF(AND(AE244="B",'Claim Details'!$I$28&gt;=Rates!$J$14,'Claim Details'!$I$28&lt;=Rates!$J$15,'Claim Details'!$I$19="No"),Rates!$J$23,IF(AND(AE244="C",'Claim Details'!$I$28&gt;=Rates!$D$14,'Claim Details'!$I$28&lt;=Rates!$D$15,'Claim Details'!$I$19="Yes"),Rates!$E$24,IF(AND(AE244="C",'Claim Details'!$I$28&gt;=Rates!$D$14,'Claim Details'!$I$28&lt;=Rates!$D$15,'Claim Details'!$I$19="No"),Rates!$D$24,IF(AND(AE244="C",'Claim Details'!$I$28&gt;=Rates!$F$14,'Claim Details'!$I$28&lt;=Rates!$F$15,'Claim Details'!$I$19="Yes"),Rates!$G$24,IF(AND(AE244="C",'Claim Details'!$I$28&gt;=Rates!$F$14,'Claim Details'!$I$28&lt;=Rates!$F$15,'Claim Details'!$I$19="No"),Rates!$F$24,IF(AND(AE244="C",'Claim Details'!$I$28&gt;=Rates!$H$14,'Claim Details'!$I$28&lt;=Rates!$H$15,'Claim Details'!$I$19="Yes"),Rates!$I$24,IF(AND(AE244="C",'Claim Details'!$I$28&gt;=Rates!$H$14,'Claim Details'!$I$28&lt;=Rates!$H$15,'Claim Details'!$I$19="No"),Rates!$H$24,IF(AND(AE244="C",'Claim Details'!$I$28&gt;=Rates!$J$14,'Claim Details'!$I$28&lt;=Rates!$J$15,'Claim Details'!$I$19="Yes"),Rates!$K$24,IF(AND(AE244="C",'Claim Details'!$I$28&gt;=Rates!$J$14,'Claim Details'!$I$28&lt;=Rates!$J$15,'Claim Details'!$I$19="No"),Rates!$J$24,"£0.00"))))))))))))))))))))))))</f>
        <v>£0.00</v>
      </c>
      <c r="BH244" s="189" t="str">
        <f t="shared" si="58"/>
        <v>£0.00</v>
      </c>
      <c r="BI244" s="189">
        <f t="shared" si="59"/>
        <v>0</v>
      </c>
      <c r="BO244" s="202" t="str">
        <f>IF(H244="","£0.00",IF(AP244="4","£0.00",IF(AP244="5","£0.00",IF(AP244="1","£0.00",((AQ244*H244)*'Claim Details'!$F$111)/100))))</f>
        <v>£0.00</v>
      </c>
      <c r="BP244" s="202" t="str">
        <f>IF(T244="","£0.00",IF(AP244="4","£0.00",IF(AP244="5","£0.00",IF(AP244="1","£0.00",((AR244*T244)*'Claim Details'!$N$111)/100))))</f>
        <v>£0.00</v>
      </c>
      <c r="BQ244" s="202" t="str">
        <f>IF(AI244="","£0.00",IF(AP244="4","£0.00",IF(AP244="5","£0.00",IF(AP244="1","£0.00",((BI244*AI244)*'Claim Details'!$W$111)/100))))</f>
        <v>£0.00</v>
      </c>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row>
    <row r="245" spans="1:97" ht="15">
      <c r="A245" s="145"/>
      <c r="B245" s="91"/>
      <c r="C245" s="96"/>
      <c r="D245" s="97"/>
      <c r="E245" s="98"/>
      <c r="F245" s="89"/>
      <c r="G245" s="99"/>
      <c r="H245" s="100"/>
      <c r="I245" s="221" t="str">
        <f t="shared" si="49"/>
        <v>£0.00</v>
      </c>
      <c r="J245" s="101"/>
      <c r="K245" s="100"/>
      <c r="L245" s="221" t="str">
        <f t="shared" si="50"/>
        <v>£0.00</v>
      </c>
      <c r="M245" s="101"/>
      <c r="N245" s="102"/>
      <c r="O245" s="145"/>
      <c r="P245" s="77"/>
      <c r="Q245" s="87"/>
      <c r="R245" s="87"/>
      <c r="S245" s="87"/>
      <c r="T245" s="149" t="str">
        <f t="shared" si="51"/>
        <v/>
      </c>
      <c r="U245" s="87" t="str">
        <f t="shared" si="60"/>
        <v/>
      </c>
      <c r="V245" s="87"/>
      <c r="W245" s="53" t="str">
        <f t="shared" si="52"/>
        <v>£0.00</v>
      </c>
      <c r="X245" s="53"/>
      <c r="Y245" s="87"/>
      <c r="Z245" s="78"/>
      <c r="AA245" s="79"/>
      <c r="AB245" s="160"/>
      <c r="AC245" s="98"/>
      <c r="AD245" s="225"/>
      <c r="AE245" s="235" t="str">
        <f t="shared" si="53"/>
        <v/>
      </c>
      <c r="AF245" s="87" t="str">
        <f t="shared" si="54"/>
        <v/>
      </c>
      <c r="AG245" s="53"/>
      <c r="AH245" s="224"/>
      <c r="AI245" s="226" t="str">
        <f t="shared" si="46"/>
        <v/>
      </c>
      <c r="AJ245" s="236" t="str">
        <f t="shared" si="55"/>
        <v>£0.00</v>
      </c>
      <c r="AK245" s="31"/>
      <c r="AL245" s="1"/>
      <c r="AM245" s="1"/>
      <c r="AN245" s="1"/>
      <c r="AO245" s="1"/>
      <c r="AP245" s="1" t="str">
        <f t="shared" si="47"/>
        <v/>
      </c>
      <c r="AQ245" s="27">
        <f t="shared" si="48"/>
        <v>0</v>
      </c>
      <c r="AR245" s="189">
        <f t="shared" si="56"/>
        <v>0</v>
      </c>
      <c r="AS245" s="190" t="str">
        <f>IF(AND(C245="A",'Claim Details'!$E$28&gt;=Rates!$D$14,'Claim Details'!$E$28&lt;=Rates!$D$15,'Claim Details'!$E$19="Yes"),Rates!$E$17,IF(AND(C245="A",'Claim Details'!$E$28&gt;=Rates!$D$14,'Claim Details'!$E$28&lt;=Rates!$D$15,'Claim Details'!$E$19="No"),Rates!$D$17,IF(AND(C245="A",'Claim Details'!$E$28&gt;=Rates!$F$14,'Claim Details'!$E$28&lt;=Rates!$F$15,'Claim Details'!$E$19="Yes"),Rates!$G$17,IF(AND(C245="A",'Claim Details'!$E$28&gt;=Rates!$F$14,'Claim Details'!$E$28&lt;=Rates!$F$15,'Claim Details'!$E$19="No"),Rates!$F$17,IF(AND(C245="A",'Claim Details'!$E$28&gt;=Rates!$H$14,'Claim Details'!$E$28&lt;=Rates!$H$15,'Claim Details'!$E$19="Yes"),Rates!$I$17,IF(AND(C245="A",'Claim Details'!$E$28&gt;=Rates!$H$14,'Claim Details'!$E$28&lt;=Rates!$H$15,'Claim Details'!$E$19="No"),Rates!$H$17,IF(AND(C245="A",'Claim Details'!$E$28&gt;=Rates!$J$14,'Claim Details'!$E$28&lt;=Rates!$J$15,'Claim Details'!$E$19="Yes"),Rates!$K$17,IF(AND(C245="A",'Claim Details'!$E$28&gt;=Rates!$J$14,'Claim Details'!$E$28&lt;=Rates!$J$15,'Claim Details'!$E$19="No"),Rates!$J$17,IF(AND(C245="B",'Claim Details'!$E$28&gt;=Rates!$D$14,'Claim Details'!$E$28&lt;=Rates!$D$15,'Claim Details'!$E$19="Yes"),Rates!$E$18,IF(AND(C245="B",'Claim Details'!$E$28&gt;=Rates!$D$14,'Claim Details'!$E$28&lt;=Rates!$D$15,'Claim Details'!$E$19="No"),Rates!$D$18,IF(AND(C245="B",'Claim Details'!$E$28&gt;=Rates!$F$14,'Claim Details'!$E$28&lt;=Rates!$F$15,'Claim Details'!$E$19="Yes"),Rates!$G$18,IF(AND(C245="B",'Claim Details'!$E$28&gt;=Rates!$F$14,'Claim Details'!$E$28&lt;=Rates!$F$15,'Claim Details'!$E$19="No"),Rates!$F$18,IF(AND(C245="B",'Claim Details'!$E$28&gt;=Rates!$H$14,'Claim Details'!$E$28&lt;=Rates!$H$15,'Claim Details'!$E$19="Yes"),Rates!$I$18,IF(AND(C245="B",'Claim Details'!$E$28&gt;=Rates!$H$14,'Claim Details'!$E$28&lt;=Rates!$H$15,'Claim Details'!$E$19="No"),Rates!$H$18,IF(AND(C245="B",'Claim Details'!$E$28&gt;=Rates!$J$14,'Claim Details'!$E$28&lt;=Rates!$J$15,'Claim Details'!$E$19="Yes"),Rates!$K$18,IF(AND(C245="B",'Claim Details'!$E$28&gt;=Rates!$J$14,'Claim Details'!$E$28&lt;=Rates!$J$15,'Claim Details'!$E$19="No"),Rates!$J$18,IF(AND(C245="C",'Claim Details'!$E$28&gt;=Rates!$D$14,'Claim Details'!$E$28&lt;=Rates!$D$15,'Claim Details'!$E$19="Yes"),Rates!$E$19,IF(AND(C245="C",'Claim Details'!$E$28&gt;=Rates!$D$14,'Claim Details'!$E$28&lt;=Rates!$D$15,'Claim Details'!$E$19="No"),Rates!$D$19,IF(AND(C245="C",'Claim Details'!$E$28&gt;=Rates!$F$14,'Claim Details'!$E$28&lt;=Rates!$F$15,'Claim Details'!$E$19="Yes"),Rates!$G$19,IF(AND(C245="C",'Claim Details'!$E$28&gt;=Rates!$F$14,'Claim Details'!$E$28&lt;=Rates!$F$15,'Claim Details'!$E$19="No"),Rates!$F$19,IF(AND(C245="C",'Claim Details'!$E$28&gt;=Rates!$H$14,'Claim Details'!$E$28&lt;=Rates!$H$15,'Claim Details'!$E$19="Yes"),Rates!$I$19,IF(AND(C245="C",'Claim Details'!$E$28&gt;=Rates!$H$14,'Claim Details'!$E$28&lt;=Rates!$H$15,'Claim Details'!$E$19="No"),Rates!$H$19,IF(AND(C245="C",'Claim Details'!$E$28&gt;=Rates!$J$14,'Claim Details'!$E$28&lt;=Rates!$J$15,'Claim Details'!$E$19="Yes"),Rates!$K$19,IF(AND(C245="C",'Claim Details'!$E$28&gt;=Rates!$J$14,'Claim Details'!$E$28&lt;=Rates!$J$15,'Claim Details'!$E$19="No"),Rates!$J$19,"£0.00"))))))))))))))))))))))))</f>
        <v>£0.00</v>
      </c>
      <c r="AT245" s="189" t="str">
        <f>IF(AND(C245="A",'Claim Details'!$E$28&gt;=Rates!$D$14,'Claim Details'!$E$28&lt;=Rates!$D$15,'Claim Details'!$E$19="Yes"),Rates!$E$25,IF(AND(C245="A",'Claim Details'!$E$28&gt;=Rates!$D$14,'Claim Details'!$E$28&lt;=Rates!$D$15,'Claim Details'!$E$19="No"),Rates!$D$25,IF(AND(C245="A",'Claim Details'!$E$28&gt;=Rates!$F$14,'Claim Details'!$E$28&lt;=Rates!$F$15,'Claim Details'!$E$19="Yes"),Rates!$G$25,IF(AND(C245="A",'Claim Details'!$E$28&gt;=Rates!$F$14,'Claim Details'!$E$28&lt;=Rates!$F$15,'Claim Details'!$E$19="No"),Rates!$F$25,IF(AND(C245="A",'Claim Details'!$E$28&gt;=Rates!$H$14,'Claim Details'!$E$28&lt;=Rates!$H$15,'Claim Details'!$E$19="Yes"),Rates!$I$25,IF(AND(C245="A",'Claim Details'!$E$28&gt;=Rates!$H$14,'Claim Details'!$E$28&lt;=Rates!$H$15,'Claim Details'!$E$19="No"),Rates!$H$25,IF(AND(C245="A",'Claim Details'!$E$28&gt;=Rates!$J$14,'Claim Details'!$E$28&lt;=Rates!$J$15,'Claim Details'!$E$19="Yes"),Rates!$K$25,IF(AND(C245="A",'Claim Details'!$E$28&gt;=Rates!$J$14,'Claim Details'!$E$28&lt;=Rates!$J$15,'Claim Details'!$E$19="No"),Rates!$J$25,IF(AND(C245="B",'Claim Details'!$E$28&gt;=Rates!$D$14,'Claim Details'!$E$28&lt;=Rates!$D$15,'Claim Details'!$E$19="Yes"),Rates!$E$26,IF(AND(C245="B",'Claim Details'!$E$28&gt;=Rates!$D$14,'Claim Details'!$E$28&lt;=Rates!$D$15,'Claim Details'!$E$19="No"),Rates!$D$26,IF(AND(C245="B",'Claim Details'!$E$28&gt;=Rates!$F$14,'Claim Details'!$E$28&lt;=Rates!$F$15,'Claim Details'!$E$19="Yes"),Rates!$G$26,IF(AND(C245="B",'Claim Details'!$E$28&gt;=Rates!$F$14,'Claim Details'!$E$28&lt;=Rates!$F$15,'Claim Details'!$E$19="No"),Rates!$F$26,IF(AND(C245="B",'Claim Details'!$E$28&gt;=Rates!$H$14,'Claim Details'!$E$28&lt;=Rates!$H$15,'Claim Details'!$E$19="Yes"),Rates!$I$26,IF(AND(C245="B",'Claim Details'!$E$28&gt;=Rates!$H$14,'Claim Details'!$E$28&lt;=Rates!$H$15,'Claim Details'!$E$19="No"),Rates!$H$26,IF(AND(C245="B",'Claim Details'!$E$28&gt;=Rates!$J$14,'Claim Details'!$E$28&lt;=Rates!$J$15,'Claim Details'!$E$19="Yes"),Rates!$K$26,IF(AND(C245="B",'Claim Details'!$E$28&gt;=Rates!$J$14,'Claim Details'!$E$28&lt;=Rates!$J$15,'Claim Details'!$E$19="No"),Rates!$J$26,IF(AND(C245="C",'Claim Details'!$E$28&gt;=Rates!$D$14,'Claim Details'!$E$28&lt;=Rates!$D$15,'Claim Details'!$E$19="Yes"),Rates!$E$27,IF(AND(C245="C",'Claim Details'!$E$28&gt;=Rates!$D$14,'Claim Details'!$E$28&lt;=Rates!$D$15,'Claim Details'!$E$19="No"),Rates!$D$27,IF(AND(C245="C",'Claim Details'!$E$28&gt;=Rates!$F$14,'Claim Details'!$E$28&lt;=Rates!$F$15,'Claim Details'!$E$19="Yes"),Rates!$G$27,IF(AND(C245="C",'Claim Details'!$E$28&gt;=Rates!$F$14,'Claim Details'!$E$28&lt;=Rates!$F$15,'Claim Details'!$E$19="No"),Rates!$F$27,IF(AND(C245="C",'Claim Details'!$E$28&gt;=Rates!$H$14,'Claim Details'!$E$28&lt;=Rates!$H$15,'Claim Details'!$E$19="Yes"),Rates!$I$27,IF(AND(C245="C",'Claim Details'!$E$28&gt;=Rates!$H$14,'Claim Details'!$E$28&lt;=Rates!$H$15,'Claim Details'!$E$19="No"),Rates!$H$27,IF(AND(C245="C",'Claim Details'!$E$28&gt;=Rates!$J$14,'Claim Details'!$E$28&lt;=Rates!$J$15,'Claim Details'!$E$19="Yes"),Rates!$K$27,IF(AND(C245="C",'Claim Details'!$E$28&gt;=Rates!$J$14,'Claim Details'!$E$28&lt;=Rates!$J$15,'Claim Details'!$E$19="No"),Rates!$J$27,"£0.00"))))))))))))))))))))))))</f>
        <v>£0.00</v>
      </c>
      <c r="AU245" s="191" t="str">
        <f>IF(AND(C245="A",'Claim Details'!$E$28&gt;=Rates!$D$14,'Claim Details'!$E$28&lt;=Rates!$D$15,'Claim Details'!$E$19="Yes"),Rates!$E$20,IF(AND(C245="A",'Claim Details'!$E$28&gt;=Rates!$D$14,'Claim Details'!$E$28&lt;=Rates!$D$15,'Claim Details'!$E$19="No"),Rates!$D$20,IF(AND(C245="A",'Claim Details'!$E$28&gt;=Rates!$F$14,'Claim Details'!$E$28&lt;=Rates!$F$15,'Claim Details'!$E$19="Yes"),Rates!$G$20,IF(AND(C245="A",'Claim Details'!$E$28&gt;=Rates!$F$14,'Claim Details'!$E$28&lt;=Rates!$F$15,'Claim Details'!$E$19="No"),Rates!$F$20,IF(AND(C245="A",'Claim Details'!$E$28&gt;=Rates!$H$14,'Claim Details'!$E$28&lt;=Rates!$H$15,'Claim Details'!$E$19="Yes"),Rates!$I$20,IF(AND(C245="A",'Claim Details'!$E$28&gt;=Rates!$H$14,'Claim Details'!$E$28&lt;=Rates!$H$15,'Claim Details'!$E$19="No"),Rates!$H$20,IF(AND(C245="A",'Claim Details'!$E$28&gt;=Rates!$J$14,'Claim Details'!$E$28&lt;=Rates!$J$15,'Claim Details'!$E$19="Yes"),Rates!$K$20,IF(AND(C245="A",'Claim Details'!$E$28&gt;=Rates!$J$14,'Claim Details'!$E$28&lt;=Rates!$J$15,'Claim Details'!$E$19="No"),Rates!$J$20,IF(AND(C245="B",'Claim Details'!$E$28&gt;=Rates!$D$14,'Claim Details'!$E$28&lt;=Rates!$D$15,'Claim Details'!$E$19="Yes"),Rates!$E$21,IF(AND(C245="B",'Claim Details'!$E$28&gt;=Rates!$D$14,'Claim Details'!$E$28&lt;=Rates!$D$15,'Claim Details'!$E$19="No"),Rates!$D$21,IF(AND(C245="B",'Claim Details'!$E$28&gt;=Rates!$F$14,'Claim Details'!$E$28&lt;=Rates!$F$15,'Claim Details'!$E$19="Yes"),Rates!$G$21,IF(AND(C245="B",'Claim Details'!$E$28&gt;=Rates!$F$14,'Claim Details'!$E$28&lt;=Rates!$F$15,'Claim Details'!$E$19="No"),Rates!$F$21,IF(AND(C245="B",'Claim Details'!$E$28&gt;=Rates!$H$14,'Claim Details'!$E$28&lt;=Rates!$H$15,'Claim Details'!$E$19="Yes"),Rates!$I$21,IF(AND(C245="B",'Claim Details'!$E$28&gt;=Rates!$H$14,'Claim Details'!$E$28&lt;=Rates!$H$15,'Claim Details'!$E$19="No"),Rates!$H$21,IF(AND(C245="B",'Claim Details'!$E$28&gt;=Rates!$J$14,'Claim Details'!$E$28&lt;=Rates!$J$15,'Claim Details'!$E$19="Yes"),Rates!$K$21,IF(AND(C245="B",'Claim Details'!$E$28&gt;=Rates!$J$14,'Claim Details'!$E$28&lt;=Rates!$J$15,'Claim Details'!$E$19="No"),Rates!$J$21,"£0.00"))))))))))))))))</f>
        <v>£0.00</v>
      </c>
      <c r="AV245" s="191" t="str">
        <f>IF(AND(C245="A",'Claim Details'!$E$28&gt;=Rates!$D$14,'Claim Details'!$E$28&lt;=Rates!$D$15,'Claim Details'!$E$19="Yes"),Rates!$E$22,IF(AND(C245="A",'Claim Details'!$E$28&gt;=Rates!$D$14,'Claim Details'!$E$28&lt;=Rates!$D$15,'Claim Details'!$E$19="No"),Rates!$D$22,IF(AND(C245="A",'Claim Details'!$E$28&gt;=Rates!$F$14,'Claim Details'!$E$28&lt;=Rates!$F$15,'Claim Details'!$E$19="Yes"),Rates!$G$22,IF(AND(C245="A",'Claim Details'!$E$28&gt;=Rates!$F$14,'Claim Details'!$E$28&lt;=Rates!$F$15,'Claim Details'!$E$19="No"),Rates!$F$22,IF(AND(C245="A",'Claim Details'!$E$28&gt;=Rates!$H$14,'Claim Details'!$E$28&lt;=Rates!$H$15,'Claim Details'!$E$19="Yes"),Rates!$I$22,IF(AND(C245="A",'Claim Details'!$E$28&gt;=Rates!$H$14,'Claim Details'!$E$28&lt;=Rates!$H$15,'Claim Details'!$E$19="No"),Rates!$H$22,IF(AND(C245="A",'Claim Details'!$E$28&gt;=Rates!$J$14,'Claim Details'!$E$28&lt;=Rates!$J$15,'Claim Details'!$E$19="Yes"),Rates!$K$22,IF(AND(C245="A",'Claim Details'!$E$28&gt;=Rates!$J$14,'Claim Details'!$E$28&lt;=Rates!$J$15,'Claim Details'!$E$19="No"),Rates!$J$22,IF(AND(C245="B",'Claim Details'!$E$28&gt;=Rates!$D$14,'Claim Details'!$E$28&lt;=Rates!$D$15,'Claim Details'!$E$19="Yes"),Rates!$E$23,IF(AND(C245="B",'Claim Details'!$E$28&gt;=Rates!$D$14,'Claim Details'!$E$28&lt;=Rates!$D$15,'Claim Details'!$E$19="No"),Rates!$D$23,IF(AND(C245="B",'Claim Details'!$E$28&gt;=Rates!$F$14,'Claim Details'!$E$28&lt;=Rates!$F$15,'Claim Details'!$E$19="Yes"),Rates!$G$23,IF(AND(C245="B",'Claim Details'!$E$28&gt;=Rates!$F$14,'Claim Details'!$E$28&lt;=Rates!$F$15,'Claim Details'!$E$19="No"),Rates!$F$23,IF(AND(C245="B",'Claim Details'!$E$28&gt;=Rates!$H$14,'Claim Details'!$E$28&lt;=Rates!$H$15,'Claim Details'!$E$19="Yes"),Rates!$I$23,IF(AND(C245="B",'Claim Details'!$E$28&gt;=Rates!$H$14,'Claim Details'!$E$28&lt;=Rates!$H$15,'Claim Details'!$E$19="No"),Rates!$H$23,IF(AND(C245="B",'Claim Details'!$E$28&gt;=Rates!$J$14,'Claim Details'!$E$28&lt;=Rates!$J$15,'Claim Details'!$E$19="Yes"),Rates!$K$23,IF(AND(C245="B",'Claim Details'!$E$28&gt;=Rates!$J$14,'Claim Details'!$E$28&lt;=Rates!$J$15,'Claim Details'!$E$19="No"),Rates!$J$23,IF(AND(C245="C",'Claim Details'!$E$28&gt;=Rates!$D$14,'Claim Details'!$E$28&lt;=Rates!$D$15,'Claim Details'!$E$19="Yes"),Rates!$E$24,IF(AND(C245="C",'Claim Details'!$E$28&gt;=Rates!$D$14,'Claim Details'!$E$28&lt;=Rates!$D$15,'Claim Details'!$E$19="No"),Rates!$D$24,IF(AND(C245="C",'Claim Details'!$E$28&gt;=Rates!$F$14,'Claim Details'!$E$28&lt;=Rates!$F$15,'Claim Details'!$E$19="Yes"),Rates!$G$24,IF(AND(C245="C",'Claim Details'!$E$28&gt;=Rates!$F$14,'Claim Details'!$E$28&lt;=Rates!$F$15,'Claim Details'!$E$19="No"),Rates!$F$24,IF(AND(C245="C",'Claim Details'!$E$28&gt;=Rates!$H$14,'Claim Details'!$E$28&lt;=Rates!$H$15,'Claim Details'!$E$19="Yes"),Rates!$I$24,IF(AND(C245="C",'Claim Details'!$E$28&gt;=Rates!$H$14,'Claim Details'!$E$28&lt;=Rates!$H$15,'Claim Details'!$E$19="No"),Rates!$H$24,IF(AND(C245="C",'Claim Details'!$E$28&gt;=Rates!$J$14,'Claim Details'!$E$28&lt;=Rates!$J$15,'Claim Details'!$E$19="Yes"),Rates!$K$24,IF(AND(C245="C",'Claim Details'!$E$28&gt;=Rates!$J$14,'Claim Details'!$E$28&lt;=Rates!$J$15,'Claim Details'!$E$19="No"),Rates!$J$24,"£0.00"))))))))))))))))))))))))</f>
        <v>£0.00</v>
      </c>
      <c r="AW245" s="1"/>
      <c r="AX245" s="189" t="str">
        <f>IF(AND(U245="A",'Claim Details'!$I$28&gt;=Rates!$D$14,'Claim Details'!$I$28&lt;=Rates!$D$15,'Claim Details'!$I$19="Yes"),Rates!$J$17,IF(AND(U245="A",'Claim Details'!$I$28&gt;=Rates!$D$14,'Claim Details'!$I$28&lt;=Rates!$D$15,'Claim Details'!$I$19="No"),Rates!$D$17,IF(AND(U245="A",'Claim Details'!$I$28&gt;=Rates!$F$14,'Claim Details'!$I$28&lt;=Rates!$F$15,'Claim Details'!$I$19="Yes"),Rates!$G$17,IF(AND(U245="A",'Claim Details'!$I$28&gt;=Rates!$F$14,'Claim Details'!$I$28&lt;=Rates!$F$15,'Claim Details'!$I$19="No"),Rates!$F$17,IF(AND(U245="A",'Claim Details'!$I$28&gt;=Rates!$H$14,'Claim Details'!$I$28&lt;=Rates!$H$15,'Claim Details'!$I$19="Yes"),Rates!$I$17,IF(AND(U245="A",'Claim Details'!$I$28&gt;=Rates!$H$14,'Claim Details'!$I$28&lt;=Rates!$H$15,'Claim Details'!$I$19="No"),Rates!$H$17,IF(AND(U245="A",'Claim Details'!$I$28&gt;=Rates!$J$14,'Claim Details'!$I$28&lt;=Rates!$J$15,'Claim Details'!$I$19="Yes"),Rates!$K$17,IF(AND(U245="A",'Claim Details'!$I$28&gt;=Rates!$J$14,'Claim Details'!$I$28&lt;=Rates!$J$15,'Claim Details'!$I$19="No"),Rates!$J$17,IF(AND(U245="B",'Claim Details'!$I$28&gt;=Rates!$D$14,'Claim Details'!$I$28&lt;=Rates!$D$15,'Claim Details'!$I$19="Yes"),Rates!$E$18,IF(AND(U245="B",'Claim Details'!$I$28&gt;=Rates!$D$14,'Claim Details'!$I$28&lt;=Rates!$D$15,'Claim Details'!$I$19="No"),Rates!$D$18,IF(AND(U245="B",'Claim Details'!$I$28&gt;=Rates!$F$14,'Claim Details'!$I$28&lt;=Rates!$F$15,'Claim Details'!$I$19="Yes"),Rates!$G$18,IF(AND(U245="B",'Claim Details'!$I$28&gt;=Rates!$F$14,'Claim Details'!$I$28&lt;=Rates!$F$15,'Claim Details'!$I$19="No"),Rates!$F$18,IF(AND(U245="B",'Claim Details'!$I$28&gt;=Rates!$H$14,'Claim Details'!$I$28&lt;=Rates!$H$15,'Claim Details'!$I$19="Yes"),Rates!$I$18,IF(AND(U245="B",'Claim Details'!$I$28&gt;=Rates!$H$14,'Claim Details'!$I$28&lt;=Rates!$H$15,'Claim Details'!$I$19="No"),Rates!$H$18,IF(AND(U245="B",'Claim Details'!$I$28&gt;=Rates!$J$14,'Claim Details'!$I$28&lt;=Rates!$J$15,'Claim Details'!$I$19="Yes"),Rates!$K$18,IF(AND(U245="B",'Claim Details'!$I$28&gt;=Rates!$J$14,'Claim Details'!$I$28&lt;=Rates!$J$15,'Claim Details'!$I$19="No"),Rates!$J$18,IF(AND(U245="C",'Claim Details'!$I$28&gt;=Rates!$D$14,'Claim Details'!$I$28&lt;=Rates!$D$15,'Claim Details'!$I$19="Yes"),Rates!$E$19,IF(AND(U245="C",'Claim Details'!$I$28&gt;=Rates!$D$14,'Claim Details'!$I$28&lt;=Rates!$D$15,'Claim Details'!$I$19="No"),Rates!$D$19,IF(AND(U245="C",'Claim Details'!$I$28&gt;=Rates!$F$14,'Claim Details'!$I$28&lt;=Rates!$F$15,'Claim Details'!$I$19="Yes"),Rates!$G$19,IF(AND(U245="C",'Claim Details'!$I$28&gt;=Rates!$F$14,'Claim Details'!$I$28&lt;=Rates!$F$15,'Claim Details'!$I$19="No"),Rates!$F$19,IF(AND(U245="C",'Claim Details'!$I$28&gt;=Rates!$H$14,'Claim Details'!$I$28&lt;=Rates!$H$15,'Claim Details'!$I$19="Yes"),Rates!$I$19,IF(AND(U245="C",'Claim Details'!$I$28&gt;=Rates!$H$14,'Claim Details'!$I$28&lt;=Rates!$H$15,'Claim Details'!$I$19="No"),Rates!$H$19,IF(AND(U245="C",'Claim Details'!$I$28&gt;=Rates!$J$14,'Claim Details'!$I$28&lt;=Rates!$J$15,'Claim Details'!$I$19="Yes"),Rates!$K$19,IF(AND(U245="C",'Claim Details'!$I$28&gt;=Rates!$J$14,'Claim Details'!$I$28&lt;=Rates!$J$15,'Claim Details'!$I$19="No"),Rates!$J$19,"£0.00"))))))))))))))))))))))))</f>
        <v>£0.00</v>
      </c>
      <c r="AY245" s="189" t="str">
        <f>IF(AND(C245="A",'Claim Details'!$I$28&gt;=Rates!$D$14,'Claim Details'!$I$28&lt;=Rates!$D$15,'Claim Details'!$I$19="Yes"),Rates!$J$25,IF(AND(C245="A",'Claim Details'!$I$28&gt;=Rates!$D$14,'Claim Details'!$I$28&lt;=Rates!$D$15,'Claim Details'!$I$19="No"),Rates!$D$25,IF(AND(C245="A",'Claim Details'!$I$28&gt;=Rates!$F$14,'Claim Details'!$I$28&lt;=Rates!$F$15,'Claim Details'!$I$19="Yes"),Rates!$G$25,IF(AND(C245="A",'Claim Details'!$I$28&gt;=Rates!$F$14,'Claim Details'!$I$28&lt;=Rates!$F$15,'Claim Details'!$I$19="No"),Rates!$F$25,IF(AND(C245="A",'Claim Details'!$I$28&gt;=Rates!$H$14,'Claim Details'!$I$28&lt;=Rates!$H$15,'Claim Details'!$I$19="Yes"),Rates!$I$25,IF(AND(C245="A",'Claim Details'!$I$28&gt;=Rates!$H$14,'Claim Details'!$I$28&lt;=Rates!$H$15,'Claim Details'!$I$19="No"),Rates!$H$25,IF(AND(C245="A",'Claim Details'!$I$28&gt;=Rates!$J$14,'Claim Details'!$I$28&lt;=Rates!$J$15,'Claim Details'!$I$19="Yes"),Rates!$K$25,IF(AND(C245="A",'Claim Details'!$I$28&gt;=Rates!$J$14,'Claim Details'!$I$28&lt;=Rates!$J$15,'Claim Details'!$I$19="No"),Rates!$J$25,IF(AND(C245="B",'Claim Details'!$I$28&gt;=Rates!$D$14,'Claim Details'!$I$28&lt;=Rates!$D$15,'Claim Details'!$I$19="Yes"),Rates!$E$26,IF(AND(C245="B",'Claim Details'!$I$28&gt;=Rates!$D$14,'Claim Details'!$I$28&lt;=Rates!$D$15,'Claim Details'!$I$19="No"),Rates!$D$26,IF(AND(C245="B",'Claim Details'!$I$28&gt;=Rates!$F$14,'Claim Details'!$I$28&lt;=Rates!$F$15,'Claim Details'!$I$19="Yes"),Rates!$G$26,IF(AND(C245="B",'Claim Details'!$I$28&gt;=Rates!$F$14,'Claim Details'!$I$28&lt;=Rates!$F$15,'Claim Details'!$I$19="No"),Rates!$F$26,IF(AND(C245="B",'Claim Details'!$I$28&gt;=Rates!$H$14,'Claim Details'!$I$28&lt;=Rates!$H$15,'Claim Details'!$I$19="Yes"),Rates!$I$26,IF(AND(C245="B",'Claim Details'!$I$28&gt;=Rates!$H$14,'Claim Details'!$I$28&lt;=Rates!$H$15,'Claim Details'!$I$19="No"),Rates!$H$26,IF(AND(C245="B",'Claim Details'!$I$28&gt;=Rates!$J$14,'Claim Details'!$I$28&lt;=Rates!$J$15,'Claim Details'!$I$19="Yes"),Rates!$K$26,IF(AND(C245="B",'Claim Details'!$I$28&gt;=Rates!$J$14,'Claim Details'!$I$28&lt;=Rates!$J$15,'Claim Details'!$I$19="No"),Rates!$J$26,IF(AND(C245="C",'Claim Details'!$I$28&gt;=Rates!$D$14,'Claim Details'!$I$28&lt;=Rates!$D$15,'Claim Details'!$I$19="Yes"),Rates!$E$27,IF(AND(C245="C",'Claim Details'!$I$28&gt;=Rates!$D$14,'Claim Details'!$I$28&lt;=Rates!$D$15,'Claim Details'!$I$19="No"),Rates!$D$27,IF(AND(C245="C",'Claim Details'!$I$28&gt;=Rates!$F$14,'Claim Details'!$I$28&lt;=Rates!$F$15,'Claim Details'!$I$19="Yes"),Rates!$G$27,IF(AND(C245="C",'Claim Details'!$I$28&gt;=Rates!$F$14,'Claim Details'!$I$28&lt;=Rates!$F$15,'Claim Details'!$I$19="No"),Rates!$F$27,IF(AND(C245="C",'Claim Details'!$I$28&gt;=Rates!$H$14,'Claim Details'!$I$28&lt;=Rates!$H$15,'Claim Details'!$I$19="Yes"),Rates!$I$27,IF(AND(C245="C",'Claim Details'!$I$28&gt;=Rates!$H$14,'Claim Details'!$I$28&lt;=Rates!$H$15,'Claim Details'!$I$19="No"),Rates!$H$27,IF(AND(C245="C",'Claim Details'!$I$28&gt;=Rates!$J$14,'Claim Details'!$I$28&lt;=Rates!$J$15,'Claim Details'!$I$19="Yes"),Rates!$K$27,IF(AND(C245="C",'Claim Details'!$I$28&gt;=Rates!$J$14,'Claim Details'!$I$28&lt;=Rates!$J$15,'Claim Details'!$I$19="No"),Rates!$J$27,"£0.00"))))))))))))))))))))))))</f>
        <v>£0.00</v>
      </c>
      <c r="AZ245" s="189" t="str">
        <f>IF(AND(C245="A",'Claim Details'!$I$28&gt;=Rates!$D$14,'Claim Details'!$I$28&lt;=Rates!$D$15,'Claim Details'!$I$19="Yes"),Rates!$E$20,IF(AND(C245="A",'Claim Details'!$I$28&gt;=Rates!$D$14,'Claim Details'!$I$28&lt;=Rates!$D$15,'Claim Details'!$I$19="No"),Rates!$D$20,IF(AND(C245="A",'Claim Details'!$I$28&gt;=Rates!$F$14,'Claim Details'!$I$28&lt;=Rates!$F$15,'Claim Details'!$I$19="Yes"),Rates!$G$20,IF(AND(C245="A",'Claim Details'!$I$28&gt;=Rates!$F$14,'Claim Details'!$I$28&lt;=Rates!$F$15,'Claim Details'!$I$19="No"),Rates!$F$20,IF(AND(C245="A",'Claim Details'!$I$28&gt;=Rates!$H$14,'Claim Details'!$I$28&lt;=Rates!$H$15,'Claim Details'!$I$19="Yes"),Rates!$I$20,IF(AND(C245="A",'Claim Details'!$I$28&gt;=Rates!$H$14,'Claim Details'!$I$28&lt;=Rates!$H$15,'Claim Details'!$I$19="No"),Rates!$H$20,IF(AND(C245="A",'Claim Details'!$I$28&gt;=Rates!$J$14,'Claim Details'!$I$28&lt;=Rates!$J$15,'Claim Details'!$I$19="Yes"),Rates!$K$20,IF(AND(C245="A",'Claim Details'!$I$28&gt;=Rates!$J$14,'Claim Details'!$I$28&lt;=Rates!$J$15,'Claim Details'!$I$19="No"),Rates!$J$20,IF(AND(C245="B",'Claim Details'!$I$28&gt;=Rates!$D$14,'Claim Details'!$I$28&lt;=Rates!$D$15,'Claim Details'!$I$19="Yes"),Rates!$E$21,IF(AND(C245="B",'Claim Details'!$I$28&gt;=Rates!$D$14,'Claim Details'!$I$28&lt;=Rates!$D$15,'Claim Details'!$I$19="No"),Rates!$D$21,IF(AND(C245="B",'Claim Details'!$I$28&gt;=Rates!$F$14,'Claim Details'!$I$28&lt;=Rates!$F$15,'Claim Details'!$I$19="Yes"),Rates!$G$21,IF(AND(C245="B",'Claim Details'!$I$28&gt;=Rates!$F$14,'Claim Details'!$I$28&lt;=Rates!$F$15,'Claim Details'!$I$19="No"),Rates!$F$21,IF(AND(C245="B",'Claim Details'!$I$28&gt;=Rates!$H$14,'Claim Details'!$I$28&lt;=Rates!$H$15,'Claim Details'!$I$19="Yes"),Rates!$I$21,IF(AND(C245="B",'Claim Details'!$I$28&gt;=Rates!$H$14,'Claim Details'!$I$28&lt;=Rates!$H$15,'Claim Details'!$I$19="No"),Rates!$H$21,IF(AND(C245="B",'Claim Details'!$I$28&gt;=Rates!$J$14,'Claim Details'!$I$28&lt;=Rates!$J$15,'Claim Details'!$I$19="Yes"),Rates!$K$21,IF(AND(C245="B",'Claim Details'!$I$28&gt;=Rates!$J$14,'Claim Details'!$I$28&lt;=Rates!$J$15,'Claim Details'!$I$19="No"),Rates!$J$21,"£0.00"))))))))))))))))</f>
        <v>£0.00</v>
      </c>
      <c r="BA245" s="189" t="str">
        <f>IF(AND(C245="A",'Claim Details'!$I$28&gt;=Rates!$D$14,'Claim Details'!$I$28&lt;=Rates!$D$15,'Claim Details'!$I$19="Yes"),Rates!$E$22,IF(AND(C245="A",'Claim Details'!$I$28&gt;=Rates!$D$14,'Claim Details'!$I$28&lt;=Rates!$D$15,'Claim Details'!$I$19="No"),Rates!$D$22,IF(AND(C245="A",'Claim Details'!$I$28&gt;=Rates!$F$14,'Claim Details'!$I$28&lt;=Rates!$F$15,'Claim Details'!$I$19="Yes"),Rates!$G$22,IF(AND(C245="A",'Claim Details'!$I$28&gt;=Rates!$F$14,'Claim Details'!$I$28&lt;=Rates!$F$15,'Claim Details'!$I$19="No"),Rates!$F$22,IF(AND(C245="A",'Claim Details'!$I$28&gt;=Rates!$H$14,'Claim Details'!$I$28&lt;=Rates!$H$15,'Claim Details'!$I$19="Yes"),Rates!$I$22,IF(AND(C245="A",'Claim Details'!$I$28&gt;=Rates!$H$14,'Claim Details'!$I$28&lt;=Rates!$H$15,'Claim Details'!$I$19="No"),Rates!$H$22,IF(AND(C245="A",'Claim Details'!$I$28&gt;=Rates!$J$14,'Claim Details'!$I$28&lt;=Rates!$J$15,'Claim Details'!$I$19="Yes"),Rates!$K$22,IF(AND(C245="A",'Claim Details'!$I$28&gt;=Rates!$J$14,'Claim Details'!$I$28&lt;=Rates!$J$15,'Claim Details'!$I$19="No"),Rates!$J$22,IF(AND(C245="B",'Claim Details'!$I$28&gt;=Rates!$D$14,'Claim Details'!$I$28&lt;=Rates!$D$15,'Claim Details'!$I$19="Yes"),Rates!$E$23,IF(AND(C245="B",'Claim Details'!$I$28&gt;=Rates!$D$14,'Claim Details'!$I$28&lt;=Rates!$D$15,'Claim Details'!$I$19="No"),Rates!$D$23,IF(AND(C245="B",'Claim Details'!$I$28&gt;=Rates!$F$14,'Claim Details'!$I$28&lt;=Rates!$F$15,'Claim Details'!$I$19="Yes"),Rates!$G$23,IF(AND(C245="B",'Claim Details'!$I$28&gt;=Rates!$F$14,'Claim Details'!$I$28&lt;=Rates!$F$15,'Claim Details'!$I$19="No"),Rates!$F$23,IF(AND(C245="B",'Claim Details'!$I$28&gt;=Rates!$H$14,'Claim Details'!$I$28&lt;=Rates!$H$15,'Claim Details'!$I$19="Yes"),Rates!$I$23,IF(AND(C245="B",'Claim Details'!$I$28&gt;=Rates!$H$14,'Claim Details'!$I$28&lt;=Rates!$H$15,'Claim Details'!$I$19="No"),Rates!$H$23,IF(AND(C245="B",'Claim Details'!$I$28&gt;=Rates!$J$14,'Claim Details'!$I$28&lt;=Rates!$J$15,'Claim Details'!$I$19="Yes"),Rates!$K$23,IF(AND(C245="B",'Claim Details'!$I$28&gt;=Rates!$J$14,'Claim Details'!$I$28&lt;=Rates!$J$15,'Claim Details'!$I$19="No"),Rates!$J$23,IF(AND(C245="C",'Claim Details'!$I$28&gt;=Rates!$D$14,'Claim Details'!$I$28&lt;=Rates!$D$15,'Claim Details'!$I$19="Yes"),Rates!$E$24,IF(AND(C245="C",'Claim Details'!$I$28&gt;=Rates!$D$14,'Claim Details'!$I$28&lt;=Rates!$D$15,'Claim Details'!$I$19="No"),Rates!$D$24,IF(AND(C245="C",'Claim Details'!$I$28&gt;=Rates!$F$14,'Claim Details'!$I$28&lt;=Rates!$F$15,'Claim Details'!$I$19="Yes"),Rates!$G$24,IF(AND(C245="C",'Claim Details'!$I$28&gt;=Rates!$F$14,'Claim Details'!$I$28&lt;=Rates!$F$15,'Claim Details'!$I$19="No"),Rates!$F$24,IF(AND(C245="C",'Claim Details'!$I$28&gt;=Rates!$H$14,'Claim Details'!$I$28&lt;=Rates!$H$15,'Claim Details'!$I$19="Yes"),Rates!$I$24,IF(AND(C245="C",'Claim Details'!$I$28&gt;=Rates!$H$14,'Claim Details'!$I$28&lt;=Rates!$H$15,'Claim Details'!$I$19="No"),Rates!$H$24,IF(AND(C245="C",'Claim Details'!$I$28&gt;=Rates!$J$14,'Claim Details'!$I$28&lt;=Rates!$J$15,'Claim Details'!$I$19="Yes"),Rates!$K$24,IF(AND(C245="C",'Claim Details'!$I$28&gt;=Rates!$J$14,'Claim Details'!$I$28&lt;=Rates!$J$15,'Claim Details'!$I$19="No"),Rates!$J$24,"£0.00"))))))))))))))))))))))))</f>
        <v>£0.00</v>
      </c>
      <c r="BB245" s="189" t="str">
        <f t="shared" si="57"/>
        <v>£0.00</v>
      </c>
      <c r="BC245" s="1"/>
      <c r="BD245" s="189" t="str">
        <f>IF(AND(AE245="A",'Claim Details'!$I$28&gt;=Rates!$D$14,'Claim Details'!$I$28&lt;=Rates!$D$15,'Claim Details'!$I$19="Yes"),Rates!$J$17,IF(AND(AE245="A",'Claim Details'!$I$28&gt;=Rates!$D$14,'Claim Details'!$I$28&lt;=Rates!$D$15,'Claim Details'!$I$19="No"),Rates!$D$17,IF(AND(AE245="A",'Claim Details'!$I$28&gt;=Rates!$F$14,'Claim Details'!$I$28&lt;=Rates!$F$15,'Claim Details'!$I$19="Yes"),Rates!$G$17,IF(AND(AE245="A",'Claim Details'!$I$28&gt;=Rates!$F$14,'Claim Details'!$I$28&lt;=Rates!$F$15,'Claim Details'!$I$19="No"),Rates!$F$17,IF(AND(AE245="A",'Claim Details'!$I$28&gt;=Rates!$H$14,'Claim Details'!$I$28&lt;=Rates!$H$15,'Claim Details'!$I$19="Yes"),Rates!$I$17,IF(AND(AE245="A",'Claim Details'!$I$28&gt;=Rates!$H$14,'Claim Details'!$I$28&lt;=Rates!$H$15,'Claim Details'!$I$19="No"),Rates!$H$17,IF(AND(AE245="A",'Claim Details'!$I$28&gt;=Rates!$J$14,'Claim Details'!$I$28&lt;=Rates!$J$15,'Claim Details'!$I$19="Yes"),Rates!$K$17,IF(AND(AE245="A",'Claim Details'!$I$28&gt;=Rates!$J$14,'Claim Details'!$I$28&lt;=Rates!$J$15,'Claim Details'!$I$19="No"),Rates!$J$17,IF(AND(AE245="B",'Claim Details'!$I$28&gt;=Rates!$D$14,'Claim Details'!$I$28&lt;=Rates!$D$15,'Claim Details'!$I$19="Yes"),Rates!$E$18,IF(AND(AE245="B",'Claim Details'!$I$28&gt;=Rates!$D$14,'Claim Details'!$I$28&lt;=Rates!$D$15,'Claim Details'!$I$19="No"),Rates!$D$18,IF(AND(AE245="B",'Claim Details'!$I$28&gt;=Rates!$F$14,'Claim Details'!$I$28&lt;=Rates!$F$15,'Claim Details'!$I$19="Yes"),Rates!$G$18,IF(AND(AE245="B",'Claim Details'!$I$28&gt;=Rates!$F$14,'Claim Details'!$I$28&lt;=Rates!$F$15,'Claim Details'!$I$19="No"),Rates!$F$18,IF(AND(AE245="B",'Claim Details'!$I$28&gt;=Rates!$H$14,'Claim Details'!$I$28&lt;=Rates!$H$15,'Claim Details'!$I$19="Yes"),Rates!$I$18,IF(AND(AE245="B",'Claim Details'!$I$28&gt;=Rates!$H$14,'Claim Details'!$I$28&lt;=Rates!$H$15,'Claim Details'!$I$19="No"),Rates!$H$18,IF(AND(AE245="B",'Claim Details'!$I$28&gt;=Rates!$J$14,'Claim Details'!$I$28&lt;=Rates!$J$15,'Claim Details'!$I$19="Yes"),Rates!$K$18,IF(AND(AE245="B",'Claim Details'!$I$28&gt;=Rates!$J$14,'Claim Details'!$I$28&lt;=Rates!$J$15,'Claim Details'!$I$19="No"),Rates!$J$18,IF(AND(AE245="C",'Claim Details'!$I$28&gt;=Rates!$D$14,'Claim Details'!$I$28&lt;=Rates!$D$15,'Claim Details'!$I$19="Yes"),Rates!$E$19,IF(AND(AE245="C",'Claim Details'!$I$28&gt;=Rates!$D$14,'Claim Details'!$I$28&lt;=Rates!$D$15,'Claim Details'!$I$19="No"),Rates!$D$19,IF(AND(AE245="C",'Claim Details'!$I$28&gt;=Rates!$F$14,'Claim Details'!$I$28&lt;=Rates!$F$15,'Claim Details'!$I$19="Yes"),Rates!$G$19,IF(AND(AE245="C",'Claim Details'!$I$28&gt;=Rates!$F$14,'Claim Details'!$I$28&lt;=Rates!$F$15,'Claim Details'!$I$19="No"),Rates!$F$19,IF(AND(AE245="C",'Claim Details'!$I$28&gt;=Rates!$H$14,'Claim Details'!$I$28&lt;=Rates!$H$15,'Claim Details'!$I$19="Yes"),Rates!$I$19,IF(AND(AE245="C",'Claim Details'!$I$28&gt;=Rates!$H$14,'Claim Details'!$I$28&lt;=Rates!$H$15,'Claim Details'!$I$19="No"),Rates!$H$19,IF(AND(AE245="C",'Claim Details'!$I$28&gt;=Rates!$J$14,'Claim Details'!$I$28&lt;=Rates!$J$15,'Claim Details'!$I$19="Yes"),Rates!$K$19,IF(AND(AE245="C",'Claim Details'!$I$28&gt;=Rates!$J$14,'Claim Details'!$I$28&lt;=Rates!$J$15,'Claim Details'!$I$19="No"),Rates!$J$19,"£0.00"))))))))))))))))))))))))</f>
        <v>£0.00</v>
      </c>
      <c r="BE245" s="189" t="str">
        <f>IF(AND(AE245="A",'Claim Details'!$I$28&gt;=Rates!$D$14,'Claim Details'!$I$28&lt;=Rates!$D$15,'Claim Details'!$I$19="Yes"),Rates!$J$25,IF(AND(AE245="A",'Claim Details'!$I$28&gt;=Rates!$D$14,'Claim Details'!$I$28&lt;=Rates!$D$15,'Claim Details'!$I$19="No"),Rates!$D$25,IF(AND(AE245="A",'Claim Details'!$I$28&gt;=Rates!$F$14,'Claim Details'!$I$28&lt;=Rates!$F$15,'Claim Details'!$I$19="Yes"),Rates!$G$25,IF(AND(AE245="A",'Claim Details'!$I$28&gt;=Rates!$F$14,'Claim Details'!$I$28&lt;=Rates!$F$15,'Claim Details'!$I$19="No"),Rates!$F$25,IF(AND(AE245="A",'Claim Details'!$I$28&gt;=Rates!$H$14,'Claim Details'!$I$28&lt;=Rates!$H$15,'Claim Details'!$I$19="Yes"),Rates!$I$25,IF(AND(AE245="A",'Claim Details'!$I$28&gt;=Rates!$H$14,'Claim Details'!$I$28&lt;=Rates!$H$15,'Claim Details'!$I$19="No"),Rates!$H$25,IF(AND(AE245="A",'Claim Details'!$I$28&gt;=Rates!$J$14,'Claim Details'!$I$28&lt;=Rates!$J$15,'Claim Details'!$I$19="Yes"),Rates!$K$25,IF(AND(AE245="A",'Claim Details'!$I$28&gt;=Rates!$J$14,'Claim Details'!$I$28&lt;=Rates!$J$15,'Claim Details'!$I$19="No"),Rates!$J$25,IF(AND(AE245="B",'Claim Details'!$I$28&gt;=Rates!$D$14,'Claim Details'!$I$28&lt;=Rates!$D$15,'Claim Details'!$I$19="Yes"),Rates!$E$26,IF(AND(AE245="B",'Claim Details'!$I$28&gt;=Rates!$D$14,'Claim Details'!$I$28&lt;=Rates!$D$15,'Claim Details'!$I$19="No"),Rates!$D$26,IF(AND(AE245="B",'Claim Details'!$I$28&gt;=Rates!$F$14,'Claim Details'!$I$28&lt;=Rates!$F$15,'Claim Details'!$I$19="Yes"),Rates!$G$26,IF(AND(AE245="B",'Claim Details'!$I$28&gt;=Rates!$F$14,'Claim Details'!$I$28&lt;=Rates!$F$15,'Claim Details'!$I$19="No"),Rates!$F$26,IF(AND(AE245="B",'Claim Details'!$I$28&gt;=Rates!$H$14,'Claim Details'!$I$28&lt;=Rates!$H$15,'Claim Details'!$I$19="Yes"),Rates!$I$26,IF(AND(AE245="B",'Claim Details'!$I$28&gt;=Rates!$H$14,'Claim Details'!$I$28&lt;=Rates!$H$15,'Claim Details'!$I$19="No"),Rates!$H$26,IF(AND(AE245="B",'Claim Details'!$I$28&gt;=Rates!$J$14,'Claim Details'!$I$28&lt;=Rates!$J$15,'Claim Details'!$I$19="Yes"),Rates!$K$26,IF(AND(AE245="B",'Claim Details'!$I$28&gt;=Rates!$J$14,'Claim Details'!$I$28&lt;=Rates!$J$15,'Claim Details'!$I$19="No"),Rates!$J$26,IF(AND(AE245="C",'Claim Details'!$I$28&gt;=Rates!$D$14,'Claim Details'!$I$28&lt;=Rates!$D$15,'Claim Details'!$I$19="Yes"),Rates!$E$27,IF(AND(AE245="C",'Claim Details'!$I$28&gt;=Rates!$D$14,'Claim Details'!$I$28&lt;=Rates!$D$15,'Claim Details'!$I$19="No"),Rates!$D$27,IF(AND(AE245="C",'Claim Details'!$I$28&gt;=Rates!$F$14,'Claim Details'!$I$28&lt;=Rates!$F$15,'Claim Details'!$I$19="Yes"),Rates!$G$27,IF(AND(AE245="C",'Claim Details'!$I$28&gt;=Rates!$F$14,'Claim Details'!$I$28&lt;=Rates!$F$15,'Claim Details'!$I$19="No"),Rates!$F$27,IF(AND(AE245="C",'Claim Details'!$I$28&gt;=Rates!$H$14,'Claim Details'!$I$28&lt;=Rates!$H$15,'Claim Details'!$I$19="Yes"),Rates!$I$27,IF(AND(AE245="C",'Claim Details'!$I$28&gt;=Rates!$H$14,'Claim Details'!$I$28&lt;=Rates!$H$15,'Claim Details'!$I$19="No"),Rates!$H$27,IF(AND(AE245="C",'Claim Details'!$I$28&gt;=Rates!$J$14,'Claim Details'!$I$28&lt;=Rates!$J$15,'Claim Details'!$I$19="Yes"),Rates!$K$27,IF(AND(AE245="C",'Claim Details'!$I$28&gt;=Rates!$J$14,'Claim Details'!$I$28&lt;=Rates!$J$15,'Claim Details'!$I$19="No"),Rates!$J$27,"£0.00"))))))))))))))))))))))))</f>
        <v>£0.00</v>
      </c>
      <c r="BF245" s="189" t="str">
        <f>IF(AND(AE245="A",'Claim Details'!$I$28&gt;=Rates!$D$14,'Claim Details'!$I$28&lt;=Rates!$D$15,'Claim Details'!$I$19="Yes"),Rates!$E$20,IF(AND(AE245="A",'Claim Details'!$I$28&gt;=Rates!$D$14,'Claim Details'!$I$28&lt;=Rates!$D$15,'Claim Details'!$I$19="No"),Rates!$D$20,IF(AND(AE245="A",'Claim Details'!$I$28&gt;=Rates!$F$14,'Claim Details'!$I$28&lt;=Rates!$F$15,'Claim Details'!$I$19="Yes"),Rates!$G$20,IF(AND(AE245="A",'Claim Details'!$I$28&gt;=Rates!$F$14,'Claim Details'!$I$28&lt;=Rates!$F$15,'Claim Details'!$I$19="No"),Rates!$F$20,IF(AND(AE245="A",'Claim Details'!$I$28&gt;=Rates!$H$14,'Claim Details'!$I$28&lt;=Rates!$H$15,'Claim Details'!$I$19="Yes"),Rates!$I$20,IF(AND(AE245="A",'Claim Details'!$I$28&gt;=Rates!$H$14,'Claim Details'!$I$28&lt;=Rates!$H$15,'Claim Details'!$I$19="No"),Rates!$H$20,IF(AND(AE245="A",'Claim Details'!$I$28&gt;=Rates!$J$14,'Claim Details'!$I$28&lt;=Rates!$J$15,'Claim Details'!$I$19="Yes"),Rates!$K$20,IF(AND(AE245="A",'Claim Details'!$I$28&gt;=Rates!$J$14,'Claim Details'!$I$28&lt;=Rates!$J$15,'Claim Details'!$I$19="No"),Rates!$J$20,IF(AND(AE245="B",'Claim Details'!$I$28&gt;=Rates!$D$14,'Claim Details'!$I$28&lt;=Rates!$D$15,'Claim Details'!$I$19="Yes"),Rates!$E$21,IF(AND(AE245="B",'Claim Details'!$I$28&gt;=Rates!$D$14,'Claim Details'!$I$28&lt;=Rates!$D$15,'Claim Details'!$I$19="No"),Rates!$D$21,IF(AND(AE245="B",'Claim Details'!$I$28&gt;=Rates!$F$14,'Claim Details'!$I$28&lt;=Rates!$F$15,'Claim Details'!$I$19="Yes"),Rates!$G$21,IF(AND(AE245="B",'Claim Details'!$I$28&gt;=Rates!$F$14,'Claim Details'!$I$28&lt;=Rates!$F$15,'Claim Details'!$I$19="No"),Rates!$F$21,IF(AND(AE245="B",'Claim Details'!$I$28&gt;=Rates!$H$14,'Claim Details'!$I$28&lt;=Rates!$H$15,'Claim Details'!$I$19="Yes"),Rates!$I$21,IF(AND(AE245="B",'Claim Details'!$I$28&gt;=Rates!$H$14,'Claim Details'!$I$28&lt;=Rates!$H$15,'Claim Details'!$I$19="No"),Rates!$H$21,IF(AND(AE245="B",'Claim Details'!$I$28&gt;=Rates!$J$14,'Claim Details'!$I$28&lt;=Rates!$J$15,'Claim Details'!$I$19="Yes"),Rates!$K$21,IF(AND(AE245="B",'Claim Details'!$I$28&gt;=Rates!$J$14,'Claim Details'!$I$28&lt;=Rates!$J$15,'Claim Details'!$I$19="No"),Rates!$J$21,"£0.00"))))))))))))))))</f>
        <v>£0.00</v>
      </c>
      <c r="BG245" s="189" t="str">
        <f>IF(AND(AE245="A",'Claim Details'!$I$28&gt;=Rates!$D$14,'Claim Details'!$I$28&lt;=Rates!$D$15,'Claim Details'!$I$19="Yes"),Rates!$E$22,IF(AND(AE245="A",'Claim Details'!$I$28&gt;=Rates!$D$14,'Claim Details'!$I$28&lt;=Rates!$D$15,'Claim Details'!$I$19="No"),Rates!$D$22,IF(AND(AE245="A",'Claim Details'!$I$28&gt;=Rates!$F$14,'Claim Details'!$I$28&lt;=Rates!$F$15,'Claim Details'!$I$19="Yes"),Rates!$G$22,IF(AND(AE245="A",'Claim Details'!$I$28&gt;=Rates!$F$14,'Claim Details'!$I$28&lt;=Rates!$F$15,'Claim Details'!$I$19="No"),Rates!$F$22,IF(AND(AE245="A",'Claim Details'!$I$28&gt;=Rates!$H$14,'Claim Details'!$I$28&lt;=Rates!$H$15,'Claim Details'!$I$19="Yes"),Rates!$I$22,IF(AND(AE245="A",'Claim Details'!$I$28&gt;=Rates!$H$14,'Claim Details'!$I$28&lt;=Rates!$H$15,'Claim Details'!$I$19="No"),Rates!$H$22,IF(AND(AE245="A",'Claim Details'!$I$28&gt;=Rates!$J$14,'Claim Details'!$I$28&lt;=Rates!$J$15,'Claim Details'!$I$19="Yes"),Rates!$K$22,IF(AND(AE245="A",'Claim Details'!$I$28&gt;=Rates!$J$14,'Claim Details'!$I$28&lt;=Rates!$J$15,'Claim Details'!$I$19="No"),Rates!$J$22,IF(AND(AE245="B",'Claim Details'!$I$28&gt;=Rates!$D$14,'Claim Details'!$I$28&lt;=Rates!$D$15,'Claim Details'!$I$19="Yes"),Rates!$E$23,IF(AND(AE245="B",'Claim Details'!$I$28&gt;=Rates!$D$14,'Claim Details'!$I$28&lt;=Rates!$D$15,'Claim Details'!$I$19="No"),Rates!$D$23,IF(AND(AE245="B",'Claim Details'!$I$28&gt;=Rates!$F$14,'Claim Details'!$I$28&lt;=Rates!$F$15,'Claim Details'!$I$19="Yes"),Rates!$G$23,IF(AND(AE245="B",'Claim Details'!$I$28&gt;=Rates!$F$14,'Claim Details'!$I$28&lt;=Rates!$F$15,'Claim Details'!$I$19="No"),Rates!$F$23,IF(AND(AE245="B",'Claim Details'!$I$28&gt;=Rates!$H$14,'Claim Details'!$I$28&lt;=Rates!$H$15,'Claim Details'!$I$19="Yes"),Rates!$I$23,IF(AND(AE245="B",'Claim Details'!$I$28&gt;=Rates!$H$14,'Claim Details'!$I$28&lt;=Rates!$H$15,'Claim Details'!$I$19="No"),Rates!$H$23,IF(AND(AE245="B",'Claim Details'!$I$28&gt;=Rates!$J$14,'Claim Details'!$I$28&lt;=Rates!$J$15,'Claim Details'!$I$19="Yes"),Rates!$K$23,IF(AND(AE245="B",'Claim Details'!$I$28&gt;=Rates!$J$14,'Claim Details'!$I$28&lt;=Rates!$J$15,'Claim Details'!$I$19="No"),Rates!$J$23,IF(AND(AE245="C",'Claim Details'!$I$28&gt;=Rates!$D$14,'Claim Details'!$I$28&lt;=Rates!$D$15,'Claim Details'!$I$19="Yes"),Rates!$E$24,IF(AND(AE245="C",'Claim Details'!$I$28&gt;=Rates!$D$14,'Claim Details'!$I$28&lt;=Rates!$D$15,'Claim Details'!$I$19="No"),Rates!$D$24,IF(AND(AE245="C",'Claim Details'!$I$28&gt;=Rates!$F$14,'Claim Details'!$I$28&lt;=Rates!$F$15,'Claim Details'!$I$19="Yes"),Rates!$G$24,IF(AND(AE245="C",'Claim Details'!$I$28&gt;=Rates!$F$14,'Claim Details'!$I$28&lt;=Rates!$F$15,'Claim Details'!$I$19="No"),Rates!$F$24,IF(AND(AE245="C",'Claim Details'!$I$28&gt;=Rates!$H$14,'Claim Details'!$I$28&lt;=Rates!$H$15,'Claim Details'!$I$19="Yes"),Rates!$I$24,IF(AND(AE245="C",'Claim Details'!$I$28&gt;=Rates!$H$14,'Claim Details'!$I$28&lt;=Rates!$H$15,'Claim Details'!$I$19="No"),Rates!$H$24,IF(AND(AE245="C",'Claim Details'!$I$28&gt;=Rates!$J$14,'Claim Details'!$I$28&lt;=Rates!$J$15,'Claim Details'!$I$19="Yes"),Rates!$K$24,IF(AND(AE245="C",'Claim Details'!$I$28&gt;=Rates!$J$14,'Claim Details'!$I$28&lt;=Rates!$J$15,'Claim Details'!$I$19="No"),Rates!$J$24,"£0.00"))))))))))))))))))))))))</f>
        <v>£0.00</v>
      </c>
      <c r="BH245" s="189" t="str">
        <f t="shared" si="58"/>
        <v>£0.00</v>
      </c>
      <c r="BI245" s="189">
        <f t="shared" si="59"/>
        <v>0</v>
      </c>
      <c r="BO245" s="202" t="str">
        <f>IF(H245="","£0.00",IF(AP245="4","£0.00",IF(AP245="5","£0.00",IF(AP245="1","£0.00",((AQ245*H245)*'Claim Details'!$F$111)/100))))</f>
        <v>£0.00</v>
      </c>
      <c r="BP245" s="202" t="str">
        <f>IF(T245="","£0.00",IF(AP245="4","£0.00",IF(AP245="5","£0.00",IF(AP245="1","£0.00",((AR245*T245)*'Claim Details'!$N$111)/100))))</f>
        <v>£0.00</v>
      </c>
      <c r="BQ245" s="202" t="str">
        <f>IF(AI245="","£0.00",IF(AP245="4","£0.00",IF(AP245="5","£0.00",IF(AP245="1","£0.00",((BI245*AI245)*'Claim Details'!$W$111)/100))))</f>
        <v>£0.00</v>
      </c>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row>
    <row r="246" spans="1:97" ht="15">
      <c r="A246" s="145"/>
      <c r="B246" s="91"/>
      <c r="C246" s="96"/>
      <c r="D246" s="97"/>
      <c r="E246" s="98"/>
      <c r="F246" s="89"/>
      <c r="G246" s="99"/>
      <c r="H246" s="100"/>
      <c r="I246" s="221" t="str">
        <f t="shared" si="49"/>
        <v>£0.00</v>
      </c>
      <c r="J246" s="101"/>
      <c r="K246" s="100"/>
      <c r="L246" s="221" t="str">
        <f t="shared" si="50"/>
        <v>£0.00</v>
      </c>
      <c r="M246" s="101"/>
      <c r="N246" s="102"/>
      <c r="O246" s="145"/>
      <c r="P246" s="77"/>
      <c r="Q246" s="87"/>
      <c r="R246" s="87"/>
      <c r="S246" s="87"/>
      <c r="T246" s="149" t="str">
        <f t="shared" si="51"/>
        <v/>
      </c>
      <c r="U246" s="87" t="str">
        <f t="shared" si="60"/>
        <v/>
      </c>
      <c r="V246" s="87"/>
      <c r="W246" s="53" t="str">
        <f t="shared" si="52"/>
        <v>£0.00</v>
      </c>
      <c r="X246" s="53"/>
      <c r="Y246" s="87"/>
      <c r="Z246" s="78"/>
      <c r="AA246" s="79"/>
      <c r="AB246" s="160"/>
      <c r="AC246" s="98"/>
      <c r="AD246" s="225"/>
      <c r="AE246" s="235" t="str">
        <f t="shared" si="53"/>
        <v/>
      </c>
      <c r="AF246" s="87" t="str">
        <f t="shared" si="54"/>
        <v/>
      </c>
      <c r="AG246" s="53"/>
      <c r="AH246" s="224"/>
      <c r="AI246" s="226" t="str">
        <f t="shared" si="46"/>
        <v/>
      </c>
      <c r="AJ246" s="236" t="str">
        <f t="shared" si="55"/>
        <v>£0.00</v>
      </c>
      <c r="AK246" s="31"/>
      <c r="AL246" s="1"/>
      <c r="AM246" s="1"/>
      <c r="AN246" s="1"/>
      <c r="AO246" s="1"/>
      <c r="AP246" s="1" t="str">
        <f t="shared" si="47"/>
        <v/>
      </c>
      <c r="AQ246" s="27">
        <f t="shared" si="48"/>
        <v>0</v>
      </c>
      <c r="AR246" s="189">
        <f t="shared" si="56"/>
        <v>0</v>
      </c>
      <c r="AS246" s="190" t="str">
        <f>IF(AND(C246="A",'Claim Details'!$E$28&gt;=Rates!$D$14,'Claim Details'!$E$28&lt;=Rates!$D$15,'Claim Details'!$E$19="Yes"),Rates!$E$17,IF(AND(C246="A",'Claim Details'!$E$28&gt;=Rates!$D$14,'Claim Details'!$E$28&lt;=Rates!$D$15,'Claim Details'!$E$19="No"),Rates!$D$17,IF(AND(C246="A",'Claim Details'!$E$28&gt;=Rates!$F$14,'Claim Details'!$E$28&lt;=Rates!$F$15,'Claim Details'!$E$19="Yes"),Rates!$G$17,IF(AND(C246="A",'Claim Details'!$E$28&gt;=Rates!$F$14,'Claim Details'!$E$28&lt;=Rates!$F$15,'Claim Details'!$E$19="No"),Rates!$F$17,IF(AND(C246="A",'Claim Details'!$E$28&gt;=Rates!$H$14,'Claim Details'!$E$28&lt;=Rates!$H$15,'Claim Details'!$E$19="Yes"),Rates!$I$17,IF(AND(C246="A",'Claim Details'!$E$28&gt;=Rates!$H$14,'Claim Details'!$E$28&lt;=Rates!$H$15,'Claim Details'!$E$19="No"),Rates!$H$17,IF(AND(C246="A",'Claim Details'!$E$28&gt;=Rates!$J$14,'Claim Details'!$E$28&lt;=Rates!$J$15,'Claim Details'!$E$19="Yes"),Rates!$K$17,IF(AND(C246="A",'Claim Details'!$E$28&gt;=Rates!$J$14,'Claim Details'!$E$28&lt;=Rates!$J$15,'Claim Details'!$E$19="No"),Rates!$J$17,IF(AND(C246="B",'Claim Details'!$E$28&gt;=Rates!$D$14,'Claim Details'!$E$28&lt;=Rates!$D$15,'Claim Details'!$E$19="Yes"),Rates!$E$18,IF(AND(C246="B",'Claim Details'!$E$28&gt;=Rates!$D$14,'Claim Details'!$E$28&lt;=Rates!$D$15,'Claim Details'!$E$19="No"),Rates!$D$18,IF(AND(C246="B",'Claim Details'!$E$28&gt;=Rates!$F$14,'Claim Details'!$E$28&lt;=Rates!$F$15,'Claim Details'!$E$19="Yes"),Rates!$G$18,IF(AND(C246="B",'Claim Details'!$E$28&gt;=Rates!$F$14,'Claim Details'!$E$28&lt;=Rates!$F$15,'Claim Details'!$E$19="No"),Rates!$F$18,IF(AND(C246="B",'Claim Details'!$E$28&gt;=Rates!$H$14,'Claim Details'!$E$28&lt;=Rates!$H$15,'Claim Details'!$E$19="Yes"),Rates!$I$18,IF(AND(C246="B",'Claim Details'!$E$28&gt;=Rates!$H$14,'Claim Details'!$E$28&lt;=Rates!$H$15,'Claim Details'!$E$19="No"),Rates!$H$18,IF(AND(C246="B",'Claim Details'!$E$28&gt;=Rates!$J$14,'Claim Details'!$E$28&lt;=Rates!$J$15,'Claim Details'!$E$19="Yes"),Rates!$K$18,IF(AND(C246="B",'Claim Details'!$E$28&gt;=Rates!$J$14,'Claim Details'!$E$28&lt;=Rates!$J$15,'Claim Details'!$E$19="No"),Rates!$J$18,IF(AND(C246="C",'Claim Details'!$E$28&gt;=Rates!$D$14,'Claim Details'!$E$28&lt;=Rates!$D$15,'Claim Details'!$E$19="Yes"),Rates!$E$19,IF(AND(C246="C",'Claim Details'!$E$28&gt;=Rates!$D$14,'Claim Details'!$E$28&lt;=Rates!$D$15,'Claim Details'!$E$19="No"),Rates!$D$19,IF(AND(C246="C",'Claim Details'!$E$28&gt;=Rates!$F$14,'Claim Details'!$E$28&lt;=Rates!$F$15,'Claim Details'!$E$19="Yes"),Rates!$G$19,IF(AND(C246="C",'Claim Details'!$E$28&gt;=Rates!$F$14,'Claim Details'!$E$28&lt;=Rates!$F$15,'Claim Details'!$E$19="No"),Rates!$F$19,IF(AND(C246="C",'Claim Details'!$E$28&gt;=Rates!$H$14,'Claim Details'!$E$28&lt;=Rates!$H$15,'Claim Details'!$E$19="Yes"),Rates!$I$19,IF(AND(C246="C",'Claim Details'!$E$28&gt;=Rates!$H$14,'Claim Details'!$E$28&lt;=Rates!$H$15,'Claim Details'!$E$19="No"),Rates!$H$19,IF(AND(C246="C",'Claim Details'!$E$28&gt;=Rates!$J$14,'Claim Details'!$E$28&lt;=Rates!$J$15,'Claim Details'!$E$19="Yes"),Rates!$K$19,IF(AND(C246="C",'Claim Details'!$E$28&gt;=Rates!$J$14,'Claim Details'!$E$28&lt;=Rates!$J$15,'Claim Details'!$E$19="No"),Rates!$J$19,"£0.00"))))))))))))))))))))))))</f>
        <v>£0.00</v>
      </c>
      <c r="AT246" s="189" t="str">
        <f>IF(AND(C246="A",'Claim Details'!$E$28&gt;=Rates!$D$14,'Claim Details'!$E$28&lt;=Rates!$D$15,'Claim Details'!$E$19="Yes"),Rates!$E$25,IF(AND(C246="A",'Claim Details'!$E$28&gt;=Rates!$D$14,'Claim Details'!$E$28&lt;=Rates!$D$15,'Claim Details'!$E$19="No"),Rates!$D$25,IF(AND(C246="A",'Claim Details'!$E$28&gt;=Rates!$F$14,'Claim Details'!$E$28&lt;=Rates!$F$15,'Claim Details'!$E$19="Yes"),Rates!$G$25,IF(AND(C246="A",'Claim Details'!$E$28&gt;=Rates!$F$14,'Claim Details'!$E$28&lt;=Rates!$F$15,'Claim Details'!$E$19="No"),Rates!$F$25,IF(AND(C246="A",'Claim Details'!$E$28&gt;=Rates!$H$14,'Claim Details'!$E$28&lt;=Rates!$H$15,'Claim Details'!$E$19="Yes"),Rates!$I$25,IF(AND(C246="A",'Claim Details'!$E$28&gt;=Rates!$H$14,'Claim Details'!$E$28&lt;=Rates!$H$15,'Claim Details'!$E$19="No"),Rates!$H$25,IF(AND(C246="A",'Claim Details'!$E$28&gt;=Rates!$J$14,'Claim Details'!$E$28&lt;=Rates!$J$15,'Claim Details'!$E$19="Yes"),Rates!$K$25,IF(AND(C246="A",'Claim Details'!$E$28&gt;=Rates!$J$14,'Claim Details'!$E$28&lt;=Rates!$J$15,'Claim Details'!$E$19="No"),Rates!$J$25,IF(AND(C246="B",'Claim Details'!$E$28&gt;=Rates!$D$14,'Claim Details'!$E$28&lt;=Rates!$D$15,'Claim Details'!$E$19="Yes"),Rates!$E$26,IF(AND(C246="B",'Claim Details'!$E$28&gt;=Rates!$D$14,'Claim Details'!$E$28&lt;=Rates!$D$15,'Claim Details'!$E$19="No"),Rates!$D$26,IF(AND(C246="B",'Claim Details'!$E$28&gt;=Rates!$F$14,'Claim Details'!$E$28&lt;=Rates!$F$15,'Claim Details'!$E$19="Yes"),Rates!$G$26,IF(AND(C246="B",'Claim Details'!$E$28&gt;=Rates!$F$14,'Claim Details'!$E$28&lt;=Rates!$F$15,'Claim Details'!$E$19="No"),Rates!$F$26,IF(AND(C246="B",'Claim Details'!$E$28&gt;=Rates!$H$14,'Claim Details'!$E$28&lt;=Rates!$H$15,'Claim Details'!$E$19="Yes"),Rates!$I$26,IF(AND(C246="B",'Claim Details'!$E$28&gt;=Rates!$H$14,'Claim Details'!$E$28&lt;=Rates!$H$15,'Claim Details'!$E$19="No"),Rates!$H$26,IF(AND(C246="B",'Claim Details'!$E$28&gt;=Rates!$J$14,'Claim Details'!$E$28&lt;=Rates!$J$15,'Claim Details'!$E$19="Yes"),Rates!$K$26,IF(AND(C246="B",'Claim Details'!$E$28&gt;=Rates!$J$14,'Claim Details'!$E$28&lt;=Rates!$J$15,'Claim Details'!$E$19="No"),Rates!$J$26,IF(AND(C246="C",'Claim Details'!$E$28&gt;=Rates!$D$14,'Claim Details'!$E$28&lt;=Rates!$D$15,'Claim Details'!$E$19="Yes"),Rates!$E$27,IF(AND(C246="C",'Claim Details'!$E$28&gt;=Rates!$D$14,'Claim Details'!$E$28&lt;=Rates!$D$15,'Claim Details'!$E$19="No"),Rates!$D$27,IF(AND(C246="C",'Claim Details'!$E$28&gt;=Rates!$F$14,'Claim Details'!$E$28&lt;=Rates!$F$15,'Claim Details'!$E$19="Yes"),Rates!$G$27,IF(AND(C246="C",'Claim Details'!$E$28&gt;=Rates!$F$14,'Claim Details'!$E$28&lt;=Rates!$F$15,'Claim Details'!$E$19="No"),Rates!$F$27,IF(AND(C246="C",'Claim Details'!$E$28&gt;=Rates!$H$14,'Claim Details'!$E$28&lt;=Rates!$H$15,'Claim Details'!$E$19="Yes"),Rates!$I$27,IF(AND(C246="C",'Claim Details'!$E$28&gt;=Rates!$H$14,'Claim Details'!$E$28&lt;=Rates!$H$15,'Claim Details'!$E$19="No"),Rates!$H$27,IF(AND(C246="C",'Claim Details'!$E$28&gt;=Rates!$J$14,'Claim Details'!$E$28&lt;=Rates!$J$15,'Claim Details'!$E$19="Yes"),Rates!$K$27,IF(AND(C246="C",'Claim Details'!$E$28&gt;=Rates!$J$14,'Claim Details'!$E$28&lt;=Rates!$J$15,'Claim Details'!$E$19="No"),Rates!$J$27,"£0.00"))))))))))))))))))))))))</f>
        <v>£0.00</v>
      </c>
      <c r="AU246" s="191" t="str">
        <f>IF(AND(C246="A",'Claim Details'!$E$28&gt;=Rates!$D$14,'Claim Details'!$E$28&lt;=Rates!$D$15,'Claim Details'!$E$19="Yes"),Rates!$E$20,IF(AND(C246="A",'Claim Details'!$E$28&gt;=Rates!$D$14,'Claim Details'!$E$28&lt;=Rates!$D$15,'Claim Details'!$E$19="No"),Rates!$D$20,IF(AND(C246="A",'Claim Details'!$E$28&gt;=Rates!$F$14,'Claim Details'!$E$28&lt;=Rates!$F$15,'Claim Details'!$E$19="Yes"),Rates!$G$20,IF(AND(C246="A",'Claim Details'!$E$28&gt;=Rates!$F$14,'Claim Details'!$E$28&lt;=Rates!$F$15,'Claim Details'!$E$19="No"),Rates!$F$20,IF(AND(C246="A",'Claim Details'!$E$28&gt;=Rates!$H$14,'Claim Details'!$E$28&lt;=Rates!$H$15,'Claim Details'!$E$19="Yes"),Rates!$I$20,IF(AND(C246="A",'Claim Details'!$E$28&gt;=Rates!$H$14,'Claim Details'!$E$28&lt;=Rates!$H$15,'Claim Details'!$E$19="No"),Rates!$H$20,IF(AND(C246="A",'Claim Details'!$E$28&gt;=Rates!$J$14,'Claim Details'!$E$28&lt;=Rates!$J$15,'Claim Details'!$E$19="Yes"),Rates!$K$20,IF(AND(C246="A",'Claim Details'!$E$28&gt;=Rates!$J$14,'Claim Details'!$E$28&lt;=Rates!$J$15,'Claim Details'!$E$19="No"),Rates!$J$20,IF(AND(C246="B",'Claim Details'!$E$28&gt;=Rates!$D$14,'Claim Details'!$E$28&lt;=Rates!$D$15,'Claim Details'!$E$19="Yes"),Rates!$E$21,IF(AND(C246="B",'Claim Details'!$E$28&gt;=Rates!$D$14,'Claim Details'!$E$28&lt;=Rates!$D$15,'Claim Details'!$E$19="No"),Rates!$D$21,IF(AND(C246="B",'Claim Details'!$E$28&gt;=Rates!$F$14,'Claim Details'!$E$28&lt;=Rates!$F$15,'Claim Details'!$E$19="Yes"),Rates!$G$21,IF(AND(C246="B",'Claim Details'!$E$28&gt;=Rates!$F$14,'Claim Details'!$E$28&lt;=Rates!$F$15,'Claim Details'!$E$19="No"),Rates!$F$21,IF(AND(C246="B",'Claim Details'!$E$28&gt;=Rates!$H$14,'Claim Details'!$E$28&lt;=Rates!$H$15,'Claim Details'!$E$19="Yes"),Rates!$I$21,IF(AND(C246="B",'Claim Details'!$E$28&gt;=Rates!$H$14,'Claim Details'!$E$28&lt;=Rates!$H$15,'Claim Details'!$E$19="No"),Rates!$H$21,IF(AND(C246="B",'Claim Details'!$E$28&gt;=Rates!$J$14,'Claim Details'!$E$28&lt;=Rates!$J$15,'Claim Details'!$E$19="Yes"),Rates!$K$21,IF(AND(C246="B",'Claim Details'!$E$28&gt;=Rates!$J$14,'Claim Details'!$E$28&lt;=Rates!$J$15,'Claim Details'!$E$19="No"),Rates!$J$21,"£0.00"))))))))))))))))</f>
        <v>£0.00</v>
      </c>
      <c r="AV246" s="191" t="str">
        <f>IF(AND(C246="A",'Claim Details'!$E$28&gt;=Rates!$D$14,'Claim Details'!$E$28&lt;=Rates!$D$15,'Claim Details'!$E$19="Yes"),Rates!$E$22,IF(AND(C246="A",'Claim Details'!$E$28&gt;=Rates!$D$14,'Claim Details'!$E$28&lt;=Rates!$D$15,'Claim Details'!$E$19="No"),Rates!$D$22,IF(AND(C246="A",'Claim Details'!$E$28&gt;=Rates!$F$14,'Claim Details'!$E$28&lt;=Rates!$F$15,'Claim Details'!$E$19="Yes"),Rates!$G$22,IF(AND(C246="A",'Claim Details'!$E$28&gt;=Rates!$F$14,'Claim Details'!$E$28&lt;=Rates!$F$15,'Claim Details'!$E$19="No"),Rates!$F$22,IF(AND(C246="A",'Claim Details'!$E$28&gt;=Rates!$H$14,'Claim Details'!$E$28&lt;=Rates!$H$15,'Claim Details'!$E$19="Yes"),Rates!$I$22,IF(AND(C246="A",'Claim Details'!$E$28&gt;=Rates!$H$14,'Claim Details'!$E$28&lt;=Rates!$H$15,'Claim Details'!$E$19="No"),Rates!$H$22,IF(AND(C246="A",'Claim Details'!$E$28&gt;=Rates!$J$14,'Claim Details'!$E$28&lt;=Rates!$J$15,'Claim Details'!$E$19="Yes"),Rates!$K$22,IF(AND(C246="A",'Claim Details'!$E$28&gt;=Rates!$J$14,'Claim Details'!$E$28&lt;=Rates!$J$15,'Claim Details'!$E$19="No"),Rates!$J$22,IF(AND(C246="B",'Claim Details'!$E$28&gt;=Rates!$D$14,'Claim Details'!$E$28&lt;=Rates!$D$15,'Claim Details'!$E$19="Yes"),Rates!$E$23,IF(AND(C246="B",'Claim Details'!$E$28&gt;=Rates!$D$14,'Claim Details'!$E$28&lt;=Rates!$D$15,'Claim Details'!$E$19="No"),Rates!$D$23,IF(AND(C246="B",'Claim Details'!$E$28&gt;=Rates!$F$14,'Claim Details'!$E$28&lt;=Rates!$F$15,'Claim Details'!$E$19="Yes"),Rates!$G$23,IF(AND(C246="B",'Claim Details'!$E$28&gt;=Rates!$F$14,'Claim Details'!$E$28&lt;=Rates!$F$15,'Claim Details'!$E$19="No"),Rates!$F$23,IF(AND(C246="B",'Claim Details'!$E$28&gt;=Rates!$H$14,'Claim Details'!$E$28&lt;=Rates!$H$15,'Claim Details'!$E$19="Yes"),Rates!$I$23,IF(AND(C246="B",'Claim Details'!$E$28&gt;=Rates!$H$14,'Claim Details'!$E$28&lt;=Rates!$H$15,'Claim Details'!$E$19="No"),Rates!$H$23,IF(AND(C246="B",'Claim Details'!$E$28&gt;=Rates!$J$14,'Claim Details'!$E$28&lt;=Rates!$J$15,'Claim Details'!$E$19="Yes"),Rates!$K$23,IF(AND(C246="B",'Claim Details'!$E$28&gt;=Rates!$J$14,'Claim Details'!$E$28&lt;=Rates!$J$15,'Claim Details'!$E$19="No"),Rates!$J$23,IF(AND(C246="C",'Claim Details'!$E$28&gt;=Rates!$D$14,'Claim Details'!$E$28&lt;=Rates!$D$15,'Claim Details'!$E$19="Yes"),Rates!$E$24,IF(AND(C246="C",'Claim Details'!$E$28&gt;=Rates!$D$14,'Claim Details'!$E$28&lt;=Rates!$D$15,'Claim Details'!$E$19="No"),Rates!$D$24,IF(AND(C246="C",'Claim Details'!$E$28&gt;=Rates!$F$14,'Claim Details'!$E$28&lt;=Rates!$F$15,'Claim Details'!$E$19="Yes"),Rates!$G$24,IF(AND(C246="C",'Claim Details'!$E$28&gt;=Rates!$F$14,'Claim Details'!$E$28&lt;=Rates!$F$15,'Claim Details'!$E$19="No"),Rates!$F$24,IF(AND(C246="C",'Claim Details'!$E$28&gt;=Rates!$H$14,'Claim Details'!$E$28&lt;=Rates!$H$15,'Claim Details'!$E$19="Yes"),Rates!$I$24,IF(AND(C246="C",'Claim Details'!$E$28&gt;=Rates!$H$14,'Claim Details'!$E$28&lt;=Rates!$H$15,'Claim Details'!$E$19="No"),Rates!$H$24,IF(AND(C246="C",'Claim Details'!$E$28&gt;=Rates!$J$14,'Claim Details'!$E$28&lt;=Rates!$J$15,'Claim Details'!$E$19="Yes"),Rates!$K$24,IF(AND(C246="C",'Claim Details'!$E$28&gt;=Rates!$J$14,'Claim Details'!$E$28&lt;=Rates!$J$15,'Claim Details'!$E$19="No"),Rates!$J$24,"£0.00"))))))))))))))))))))))))</f>
        <v>£0.00</v>
      </c>
      <c r="AW246" s="1"/>
      <c r="AX246" s="189" t="str">
        <f>IF(AND(U246="A",'Claim Details'!$I$28&gt;=Rates!$D$14,'Claim Details'!$I$28&lt;=Rates!$D$15,'Claim Details'!$I$19="Yes"),Rates!$J$17,IF(AND(U246="A",'Claim Details'!$I$28&gt;=Rates!$D$14,'Claim Details'!$I$28&lt;=Rates!$D$15,'Claim Details'!$I$19="No"),Rates!$D$17,IF(AND(U246="A",'Claim Details'!$I$28&gt;=Rates!$F$14,'Claim Details'!$I$28&lt;=Rates!$F$15,'Claim Details'!$I$19="Yes"),Rates!$G$17,IF(AND(U246="A",'Claim Details'!$I$28&gt;=Rates!$F$14,'Claim Details'!$I$28&lt;=Rates!$F$15,'Claim Details'!$I$19="No"),Rates!$F$17,IF(AND(U246="A",'Claim Details'!$I$28&gt;=Rates!$H$14,'Claim Details'!$I$28&lt;=Rates!$H$15,'Claim Details'!$I$19="Yes"),Rates!$I$17,IF(AND(U246="A",'Claim Details'!$I$28&gt;=Rates!$H$14,'Claim Details'!$I$28&lt;=Rates!$H$15,'Claim Details'!$I$19="No"),Rates!$H$17,IF(AND(U246="A",'Claim Details'!$I$28&gt;=Rates!$J$14,'Claim Details'!$I$28&lt;=Rates!$J$15,'Claim Details'!$I$19="Yes"),Rates!$K$17,IF(AND(U246="A",'Claim Details'!$I$28&gt;=Rates!$J$14,'Claim Details'!$I$28&lt;=Rates!$J$15,'Claim Details'!$I$19="No"),Rates!$J$17,IF(AND(U246="B",'Claim Details'!$I$28&gt;=Rates!$D$14,'Claim Details'!$I$28&lt;=Rates!$D$15,'Claim Details'!$I$19="Yes"),Rates!$E$18,IF(AND(U246="B",'Claim Details'!$I$28&gt;=Rates!$D$14,'Claim Details'!$I$28&lt;=Rates!$D$15,'Claim Details'!$I$19="No"),Rates!$D$18,IF(AND(U246="B",'Claim Details'!$I$28&gt;=Rates!$F$14,'Claim Details'!$I$28&lt;=Rates!$F$15,'Claim Details'!$I$19="Yes"),Rates!$G$18,IF(AND(U246="B",'Claim Details'!$I$28&gt;=Rates!$F$14,'Claim Details'!$I$28&lt;=Rates!$F$15,'Claim Details'!$I$19="No"),Rates!$F$18,IF(AND(U246="B",'Claim Details'!$I$28&gt;=Rates!$H$14,'Claim Details'!$I$28&lt;=Rates!$H$15,'Claim Details'!$I$19="Yes"),Rates!$I$18,IF(AND(U246="B",'Claim Details'!$I$28&gt;=Rates!$H$14,'Claim Details'!$I$28&lt;=Rates!$H$15,'Claim Details'!$I$19="No"),Rates!$H$18,IF(AND(U246="B",'Claim Details'!$I$28&gt;=Rates!$J$14,'Claim Details'!$I$28&lt;=Rates!$J$15,'Claim Details'!$I$19="Yes"),Rates!$K$18,IF(AND(U246="B",'Claim Details'!$I$28&gt;=Rates!$J$14,'Claim Details'!$I$28&lt;=Rates!$J$15,'Claim Details'!$I$19="No"),Rates!$J$18,IF(AND(U246="C",'Claim Details'!$I$28&gt;=Rates!$D$14,'Claim Details'!$I$28&lt;=Rates!$D$15,'Claim Details'!$I$19="Yes"),Rates!$E$19,IF(AND(U246="C",'Claim Details'!$I$28&gt;=Rates!$D$14,'Claim Details'!$I$28&lt;=Rates!$D$15,'Claim Details'!$I$19="No"),Rates!$D$19,IF(AND(U246="C",'Claim Details'!$I$28&gt;=Rates!$F$14,'Claim Details'!$I$28&lt;=Rates!$F$15,'Claim Details'!$I$19="Yes"),Rates!$G$19,IF(AND(U246="C",'Claim Details'!$I$28&gt;=Rates!$F$14,'Claim Details'!$I$28&lt;=Rates!$F$15,'Claim Details'!$I$19="No"),Rates!$F$19,IF(AND(U246="C",'Claim Details'!$I$28&gt;=Rates!$H$14,'Claim Details'!$I$28&lt;=Rates!$H$15,'Claim Details'!$I$19="Yes"),Rates!$I$19,IF(AND(U246="C",'Claim Details'!$I$28&gt;=Rates!$H$14,'Claim Details'!$I$28&lt;=Rates!$H$15,'Claim Details'!$I$19="No"),Rates!$H$19,IF(AND(U246="C",'Claim Details'!$I$28&gt;=Rates!$J$14,'Claim Details'!$I$28&lt;=Rates!$J$15,'Claim Details'!$I$19="Yes"),Rates!$K$19,IF(AND(U246="C",'Claim Details'!$I$28&gt;=Rates!$J$14,'Claim Details'!$I$28&lt;=Rates!$J$15,'Claim Details'!$I$19="No"),Rates!$J$19,"£0.00"))))))))))))))))))))))))</f>
        <v>£0.00</v>
      </c>
      <c r="AY246" s="189" t="str">
        <f>IF(AND(C246="A",'Claim Details'!$I$28&gt;=Rates!$D$14,'Claim Details'!$I$28&lt;=Rates!$D$15,'Claim Details'!$I$19="Yes"),Rates!$J$25,IF(AND(C246="A",'Claim Details'!$I$28&gt;=Rates!$D$14,'Claim Details'!$I$28&lt;=Rates!$D$15,'Claim Details'!$I$19="No"),Rates!$D$25,IF(AND(C246="A",'Claim Details'!$I$28&gt;=Rates!$F$14,'Claim Details'!$I$28&lt;=Rates!$F$15,'Claim Details'!$I$19="Yes"),Rates!$G$25,IF(AND(C246="A",'Claim Details'!$I$28&gt;=Rates!$F$14,'Claim Details'!$I$28&lt;=Rates!$F$15,'Claim Details'!$I$19="No"),Rates!$F$25,IF(AND(C246="A",'Claim Details'!$I$28&gt;=Rates!$H$14,'Claim Details'!$I$28&lt;=Rates!$H$15,'Claim Details'!$I$19="Yes"),Rates!$I$25,IF(AND(C246="A",'Claim Details'!$I$28&gt;=Rates!$H$14,'Claim Details'!$I$28&lt;=Rates!$H$15,'Claim Details'!$I$19="No"),Rates!$H$25,IF(AND(C246="A",'Claim Details'!$I$28&gt;=Rates!$J$14,'Claim Details'!$I$28&lt;=Rates!$J$15,'Claim Details'!$I$19="Yes"),Rates!$K$25,IF(AND(C246="A",'Claim Details'!$I$28&gt;=Rates!$J$14,'Claim Details'!$I$28&lt;=Rates!$J$15,'Claim Details'!$I$19="No"),Rates!$J$25,IF(AND(C246="B",'Claim Details'!$I$28&gt;=Rates!$D$14,'Claim Details'!$I$28&lt;=Rates!$D$15,'Claim Details'!$I$19="Yes"),Rates!$E$26,IF(AND(C246="B",'Claim Details'!$I$28&gt;=Rates!$D$14,'Claim Details'!$I$28&lt;=Rates!$D$15,'Claim Details'!$I$19="No"),Rates!$D$26,IF(AND(C246="B",'Claim Details'!$I$28&gt;=Rates!$F$14,'Claim Details'!$I$28&lt;=Rates!$F$15,'Claim Details'!$I$19="Yes"),Rates!$G$26,IF(AND(C246="B",'Claim Details'!$I$28&gt;=Rates!$F$14,'Claim Details'!$I$28&lt;=Rates!$F$15,'Claim Details'!$I$19="No"),Rates!$F$26,IF(AND(C246="B",'Claim Details'!$I$28&gt;=Rates!$H$14,'Claim Details'!$I$28&lt;=Rates!$H$15,'Claim Details'!$I$19="Yes"),Rates!$I$26,IF(AND(C246="B",'Claim Details'!$I$28&gt;=Rates!$H$14,'Claim Details'!$I$28&lt;=Rates!$H$15,'Claim Details'!$I$19="No"),Rates!$H$26,IF(AND(C246="B",'Claim Details'!$I$28&gt;=Rates!$J$14,'Claim Details'!$I$28&lt;=Rates!$J$15,'Claim Details'!$I$19="Yes"),Rates!$K$26,IF(AND(C246="B",'Claim Details'!$I$28&gt;=Rates!$J$14,'Claim Details'!$I$28&lt;=Rates!$J$15,'Claim Details'!$I$19="No"),Rates!$J$26,IF(AND(C246="C",'Claim Details'!$I$28&gt;=Rates!$D$14,'Claim Details'!$I$28&lt;=Rates!$D$15,'Claim Details'!$I$19="Yes"),Rates!$E$27,IF(AND(C246="C",'Claim Details'!$I$28&gt;=Rates!$D$14,'Claim Details'!$I$28&lt;=Rates!$D$15,'Claim Details'!$I$19="No"),Rates!$D$27,IF(AND(C246="C",'Claim Details'!$I$28&gt;=Rates!$F$14,'Claim Details'!$I$28&lt;=Rates!$F$15,'Claim Details'!$I$19="Yes"),Rates!$G$27,IF(AND(C246="C",'Claim Details'!$I$28&gt;=Rates!$F$14,'Claim Details'!$I$28&lt;=Rates!$F$15,'Claim Details'!$I$19="No"),Rates!$F$27,IF(AND(C246="C",'Claim Details'!$I$28&gt;=Rates!$H$14,'Claim Details'!$I$28&lt;=Rates!$H$15,'Claim Details'!$I$19="Yes"),Rates!$I$27,IF(AND(C246="C",'Claim Details'!$I$28&gt;=Rates!$H$14,'Claim Details'!$I$28&lt;=Rates!$H$15,'Claim Details'!$I$19="No"),Rates!$H$27,IF(AND(C246="C",'Claim Details'!$I$28&gt;=Rates!$J$14,'Claim Details'!$I$28&lt;=Rates!$J$15,'Claim Details'!$I$19="Yes"),Rates!$K$27,IF(AND(C246="C",'Claim Details'!$I$28&gt;=Rates!$J$14,'Claim Details'!$I$28&lt;=Rates!$J$15,'Claim Details'!$I$19="No"),Rates!$J$27,"£0.00"))))))))))))))))))))))))</f>
        <v>£0.00</v>
      </c>
      <c r="AZ246" s="189" t="str">
        <f>IF(AND(C246="A",'Claim Details'!$I$28&gt;=Rates!$D$14,'Claim Details'!$I$28&lt;=Rates!$D$15,'Claim Details'!$I$19="Yes"),Rates!$E$20,IF(AND(C246="A",'Claim Details'!$I$28&gt;=Rates!$D$14,'Claim Details'!$I$28&lt;=Rates!$D$15,'Claim Details'!$I$19="No"),Rates!$D$20,IF(AND(C246="A",'Claim Details'!$I$28&gt;=Rates!$F$14,'Claim Details'!$I$28&lt;=Rates!$F$15,'Claim Details'!$I$19="Yes"),Rates!$G$20,IF(AND(C246="A",'Claim Details'!$I$28&gt;=Rates!$F$14,'Claim Details'!$I$28&lt;=Rates!$F$15,'Claim Details'!$I$19="No"),Rates!$F$20,IF(AND(C246="A",'Claim Details'!$I$28&gt;=Rates!$H$14,'Claim Details'!$I$28&lt;=Rates!$H$15,'Claim Details'!$I$19="Yes"),Rates!$I$20,IF(AND(C246="A",'Claim Details'!$I$28&gt;=Rates!$H$14,'Claim Details'!$I$28&lt;=Rates!$H$15,'Claim Details'!$I$19="No"),Rates!$H$20,IF(AND(C246="A",'Claim Details'!$I$28&gt;=Rates!$J$14,'Claim Details'!$I$28&lt;=Rates!$J$15,'Claim Details'!$I$19="Yes"),Rates!$K$20,IF(AND(C246="A",'Claim Details'!$I$28&gt;=Rates!$J$14,'Claim Details'!$I$28&lt;=Rates!$J$15,'Claim Details'!$I$19="No"),Rates!$J$20,IF(AND(C246="B",'Claim Details'!$I$28&gt;=Rates!$D$14,'Claim Details'!$I$28&lt;=Rates!$D$15,'Claim Details'!$I$19="Yes"),Rates!$E$21,IF(AND(C246="B",'Claim Details'!$I$28&gt;=Rates!$D$14,'Claim Details'!$I$28&lt;=Rates!$D$15,'Claim Details'!$I$19="No"),Rates!$D$21,IF(AND(C246="B",'Claim Details'!$I$28&gt;=Rates!$F$14,'Claim Details'!$I$28&lt;=Rates!$F$15,'Claim Details'!$I$19="Yes"),Rates!$G$21,IF(AND(C246="B",'Claim Details'!$I$28&gt;=Rates!$F$14,'Claim Details'!$I$28&lt;=Rates!$F$15,'Claim Details'!$I$19="No"),Rates!$F$21,IF(AND(C246="B",'Claim Details'!$I$28&gt;=Rates!$H$14,'Claim Details'!$I$28&lt;=Rates!$H$15,'Claim Details'!$I$19="Yes"),Rates!$I$21,IF(AND(C246="B",'Claim Details'!$I$28&gt;=Rates!$H$14,'Claim Details'!$I$28&lt;=Rates!$H$15,'Claim Details'!$I$19="No"),Rates!$H$21,IF(AND(C246="B",'Claim Details'!$I$28&gt;=Rates!$J$14,'Claim Details'!$I$28&lt;=Rates!$J$15,'Claim Details'!$I$19="Yes"),Rates!$K$21,IF(AND(C246="B",'Claim Details'!$I$28&gt;=Rates!$J$14,'Claim Details'!$I$28&lt;=Rates!$J$15,'Claim Details'!$I$19="No"),Rates!$J$21,"£0.00"))))))))))))))))</f>
        <v>£0.00</v>
      </c>
      <c r="BA246" s="189" t="str">
        <f>IF(AND(C246="A",'Claim Details'!$I$28&gt;=Rates!$D$14,'Claim Details'!$I$28&lt;=Rates!$D$15,'Claim Details'!$I$19="Yes"),Rates!$E$22,IF(AND(C246="A",'Claim Details'!$I$28&gt;=Rates!$D$14,'Claim Details'!$I$28&lt;=Rates!$D$15,'Claim Details'!$I$19="No"),Rates!$D$22,IF(AND(C246="A",'Claim Details'!$I$28&gt;=Rates!$F$14,'Claim Details'!$I$28&lt;=Rates!$F$15,'Claim Details'!$I$19="Yes"),Rates!$G$22,IF(AND(C246="A",'Claim Details'!$I$28&gt;=Rates!$F$14,'Claim Details'!$I$28&lt;=Rates!$F$15,'Claim Details'!$I$19="No"),Rates!$F$22,IF(AND(C246="A",'Claim Details'!$I$28&gt;=Rates!$H$14,'Claim Details'!$I$28&lt;=Rates!$H$15,'Claim Details'!$I$19="Yes"),Rates!$I$22,IF(AND(C246="A",'Claim Details'!$I$28&gt;=Rates!$H$14,'Claim Details'!$I$28&lt;=Rates!$H$15,'Claim Details'!$I$19="No"),Rates!$H$22,IF(AND(C246="A",'Claim Details'!$I$28&gt;=Rates!$J$14,'Claim Details'!$I$28&lt;=Rates!$J$15,'Claim Details'!$I$19="Yes"),Rates!$K$22,IF(AND(C246="A",'Claim Details'!$I$28&gt;=Rates!$J$14,'Claim Details'!$I$28&lt;=Rates!$J$15,'Claim Details'!$I$19="No"),Rates!$J$22,IF(AND(C246="B",'Claim Details'!$I$28&gt;=Rates!$D$14,'Claim Details'!$I$28&lt;=Rates!$D$15,'Claim Details'!$I$19="Yes"),Rates!$E$23,IF(AND(C246="B",'Claim Details'!$I$28&gt;=Rates!$D$14,'Claim Details'!$I$28&lt;=Rates!$D$15,'Claim Details'!$I$19="No"),Rates!$D$23,IF(AND(C246="B",'Claim Details'!$I$28&gt;=Rates!$F$14,'Claim Details'!$I$28&lt;=Rates!$F$15,'Claim Details'!$I$19="Yes"),Rates!$G$23,IF(AND(C246="B",'Claim Details'!$I$28&gt;=Rates!$F$14,'Claim Details'!$I$28&lt;=Rates!$F$15,'Claim Details'!$I$19="No"),Rates!$F$23,IF(AND(C246="B",'Claim Details'!$I$28&gt;=Rates!$H$14,'Claim Details'!$I$28&lt;=Rates!$H$15,'Claim Details'!$I$19="Yes"),Rates!$I$23,IF(AND(C246="B",'Claim Details'!$I$28&gt;=Rates!$H$14,'Claim Details'!$I$28&lt;=Rates!$H$15,'Claim Details'!$I$19="No"),Rates!$H$23,IF(AND(C246="B",'Claim Details'!$I$28&gt;=Rates!$J$14,'Claim Details'!$I$28&lt;=Rates!$J$15,'Claim Details'!$I$19="Yes"),Rates!$K$23,IF(AND(C246="B",'Claim Details'!$I$28&gt;=Rates!$J$14,'Claim Details'!$I$28&lt;=Rates!$J$15,'Claim Details'!$I$19="No"),Rates!$J$23,IF(AND(C246="C",'Claim Details'!$I$28&gt;=Rates!$D$14,'Claim Details'!$I$28&lt;=Rates!$D$15,'Claim Details'!$I$19="Yes"),Rates!$E$24,IF(AND(C246="C",'Claim Details'!$I$28&gt;=Rates!$D$14,'Claim Details'!$I$28&lt;=Rates!$D$15,'Claim Details'!$I$19="No"),Rates!$D$24,IF(AND(C246="C",'Claim Details'!$I$28&gt;=Rates!$F$14,'Claim Details'!$I$28&lt;=Rates!$F$15,'Claim Details'!$I$19="Yes"),Rates!$G$24,IF(AND(C246="C",'Claim Details'!$I$28&gt;=Rates!$F$14,'Claim Details'!$I$28&lt;=Rates!$F$15,'Claim Details'!$I$19="No"),Rates!$F$24,IF(AND(C246="C",'Claim Details'!$I$28&gt;=Rates!$H$14,'Claim Details'!$I$28&lt;=Rates!$H$15,'Claim Details'!$I$19="Yes"),Rates!$I$24,IF(AND(C246="C",'Claim Details'!$I$28&gt;=Rates!$H$14,'Claim Details'!$I$28&lt;=Rates!$H$15,'Claim Details'!$I$19="No"),Rates!$H$24,IF(AND(C246="C",'Claim Details'!$I$28&gt;=Rates!$J$14,'Claim Details'!$I$28&lt;=Rates!$J$15,'Claim Details'!$I$19="Yes"),Rates!$K$24,IF(AND(C246="C",'Claim Details'!$I$28&gt;=Rates!$J$14,'Claim Details'!$I$28&lt;=Rates!$J$15,'Claim Details'!$I$19="No"),Rates!$J$24,"£0.00"))))))))))))))))))))))))</f>
        <v>£0.00</v>
      </c>
      <c r="BB246" s="189" t="str">
        <f t="shared" si="57"/>
        <v>£0.00</v>
      </c>
      <c r="BC246" s="1"/>
      <c r="BD246" s="189" t="str">
        <f>IF(AND(AE246="A",'Claim Details'!$I$28&gt;=Rates!$D$14,'Claim Details'!$I$28&lt;=Rates!$D$15,'Claim Details'!$I$19="Yes"),Rates!$J$17,IF(AND(AE246="A",'Claim Details'!$I$28&gt;=Rates!$D$14,'Claim Details'!$I$28&lt;=Rates!$D$15,'Claim Details'!$I$19="No"),Rates!$D$17,IF(AND(AE246="A",'Claim Details'!$I$28&gt;=Rates!$F$14,'Claim Details'!$I$28&lt;=Rates!$F$15,'Claim Details'!$I$19="Yes"),Rates!$G$17,IF(AND(AE246="A",'Claim Details'!$I$28&gt;=Rates!$F$14,'Claim Details'!$I$28&lt;=Rates!$F$15,'Claim Details'!$I$19="No"),Rates!$F$17,IF(AND(AE246="A",'Claim Details'!$I$28&gt;=Rates!$H$14,'Claim Details'!$I$28&lt;=Rates!$H$15,'Claim Details'!$I$19="Yes"),Rates!$I$17,IF(AND(AE246="A",'Claim Details'!$I$28&gt;=Rates!$H$14,'Claim Details'!$I$28&lt;=Rates!$H$15,'Claim Details'!$I$19="No"),Rates!$H$17,IF(AND(AE246="A",'Claim Details'!$I$28&gt;=Rates!$J$14,'Claim Details'!$I$28&lt;=Rates!$J$15,'Claim Details'!$I$19="Yes"),Rates!$K$17,IF(AND(AE246="A",'Claim Details'!$I$28&gt;=Rates!$J$14,'Claim Details'!$I$28&lt;=Rates!$J$15,'Claim Details'!$I$19="No"),Rates!$J$17,IF(AND(AE246="B",'Claim Details'!$I$28&gt;=Rates!$D$14,'Claim Details'!$I$28&lt;=Rates!$D$15,'Claim Details'!$I$19="Yes"),Rates!$E$18,IF(AND(AE246="B",'Claim Details'!$I$28&gt;=Rates!$D$14,'Claim Details'!$I$28&lt;=Rates!$D$15,'Claim Details'!$I$19="No"),Rates!$D$18,IF(AND(AE246="B",'Claim Details'!$I$28&gt;=Rates!$F$14,'Claim Details'!$I$28&lt;=Rates!$F$15,'Claim Details'!$I$19="Yes"),Rates!$G$18,IF(AND(AE246="B",'Claim Details'!$I$28&gt;=Rates!$F$14,'Claim Details'!$I$28&lt;=Rates!$F$15,'Claim Details'!$I$19="No"),Rates!$F$18,IF(AND(AE246="B",'Claim Details'!$I$28&gt;=Rates!$H$14,'Claim Details'!$I$28&lt;=Rates!$H$15,'Claim Details'!$I$19="Yes"),Rates!$I$18,IF(AND(AE246="B",'Claim Details'!$I$28&gt;=Rates!$H$14,'Claim Details'!$I$28&lt;=Rates!$H$15,'Claim Details'!$I$19="No"),Rates!$H$18,IF(AND(AE246="B",'Claim Details'!$I$28&gt;=Rates!$J$14,'Claim Details'!$I$28&lt;=Rates!$J$15,'Claim Details'!$I$19="Yes"),Rates!$K$18,IF(AND(AE246="B",'Claim Details'!$I$28&gt;=Rates!$J$14,'Claim Details'!$I$28&lt;=Rates!$J$15,'Claim Details'!$I$19="No"),Rates!$J$18,IF(AND(AE246="C",'Claim Details'!$I$28&gt;=Rates!$D$14,'Claim Details'!$I$28&lt;=Rates!$D$15,'Claim Details'!$I$19="Yes"),Rates!$E$19,IF(AND(AE246="C",'Claim Details'!$I$28&gt;=Rates!$D$14,'Claim Details'!$I$28&lt;=Rates!$D$15,'Claim Details'!$I$19="No"),Rates!$D$19,IF(AND(AE246="C",'Claim Details'!$I$28&gt;=Rates!$F$14,'Claim Details'!$I$28&lt;=Rates!$F$15,'Claim Details'!$I$19="Yes"),Rates!$G$19,IF(AND(AE246="C",'Claim Details'!$I$28&gt;=Rates!$F$14,'Claim Details'!$I$28&lt;=Rates!$F$15,'Claim Details'!$I$19="No"),Rates!$F$19,IF(AND(AE246="C",'Claim Details'!$I$28&gt;=Rates!$H$14,'Claim Details'!$I$28&lt;=Rates!$H$15,'Claim Details'!$I$19="Yes"),Rates!$I$19,IF(AND(AE246="C",'Claim Details'!$I$28&gt;=Rates!$H$14,'Claim Details'!$I$28&lt;=Rates!$H$15,'Claim Details'!$I$19="No"),Rates!$H$19,IF(AND(AE246="C",'Claim Details'!$I$28&gt;=Rates!$J$14,'Claim Details'!$I$28&lt;=Rates!$J$15,'Claim Details'!$I$19="Yes"),Rates!$K$19,IF(AND(AE246="C",'Claim Details'!$I$28&gt;=Rates!$J$14,'Claim Details'!$I$28&lt;=Rates!$J$15,'Claim Details'!$I$19="No"),Rates!$J$19,"£0.00"))))))))))))))))))))))))</f>
        <v>£0.00</v>
      </c>
      <c r="BE246" s="189" t="str">
        <f>IF(AND(AE246="A",'Claim Details'!$I$28&gt;=Rates!$D$14,'Claim Details'!$I$28&lt;=Rates!$D$15,'Claim Details'!$I$19="Yes"),Rates!$J$25,IF(AND(AE246="A",'Claim Details'!$I$28&gt;=Rates!$D$14,'Claim Details'!$I$28&lt;=Rates!$D$15,'Claim Details'!$I$19="No"),Rates!$D$25,IF(AND(AE246="A",'Claim Details'!$I$28&gt;=Rates!$F$14,'Claim Details'!$I$28&lt;=Rates!$F$15,'Claim Details'!$I$19="Yes"),Rates!$G$25,IF(AND(AE246="A",'Claim Details'!$I$28&gt;=Rates!$F$14,'Claim Details'!$I$28&lt;=Rates!$F$15,'Claim Details'!$I$19="No"),Rates!$F$25,IF(AND(AE246="A",'Claim Details'!$I$28&gt;=Rates!$H$14,'Claim Details'!$I$28&lt;=Rates!$H$15,'Claim Details'!$I$19="Yes"),Rates!$I$25,IF(AND(AE246="A",'Claim Details'!$I$28&gt;=Rates!$H$14,'Claim Details'!$I$28&lt;=Rates!$H$15,'Claim Details'!$I$19="No"),Rates!$H$25,IF(AND(AE246="A",'Claim Details'!$I$28&gt;=Rates!$J$14,'Claim Details'!$I$28&lt;=Rates!$J$15,'Claim Details'!$I$19="Yes"),Rates!$K$25,IF(AND(AE246="A",'Claim Details'!$I$28&gt;=Rates!$J$14,'Claim Details'!$I$28&lt;=Rates!$J$15,'Claim Details'!$I$19="No"),Rates!$J$25,IF(AND(AE246="B",'Claim Details'!$I$28&gt;=Rates!$D$14,'Claim Details'!$I$28&lt;=Rates!$D$15,'Claim Details'!$I$19="Yes"),Rates!$E$26,IF(AND(AE246="B",'Claim Details'!$I$28&gt;=Rates!$D$14,'Claim Details'!$I$28&lt;=Rates!$D$15,'Claim Details'!$I$19="No"),Rates!$D$26,IF(AND(AE246="B",'Claim Details'!$I$28&gt;=Rates!$F$14,'Claim Details'!$I$28&lt;=Rates!$F$15,'Claim Details'!$I$19="Yes"),Rates!$G$26,IF(AND(AE246="B",'Claim Details'!$I$28&gt;=Rates!$F$14,'Claim Details'!$I$28&lt;=Rates!$F$15,'Claim Details'!$I$19="No"),Rates!$F$26,IF(AND(AE246="B",'Claim Details'!$I$28&gt;=Rates!$H$14,'Claim Details'!$I$28&lt;=Rates!$H$15,'Claim Details'!$I$19="Yes"),Rates!$I$26,IF(AND(AE246="B",'Claim Details'!$I$28&gt;=Rates!$H$14,'Claim Details'!$I$28&lt;=Rates!$H$15,'Claim Details'!$I$19="No"),Rates!$H$26,IF(AND(AE246="B",'Claim Details'!$I$28&gt;=Rates!$J$14,'Claim Details'!$I$28&lt;=Rates!$J$15,'Claim Details'!$I$19="Yes"),Rates!$K$26,IF(AND(AE246="B",'Claim Details'!$I$28&gt;=Rates!$J$14,'Claim Details'!$I$28&lt;=Rates!$J$15,'Claim Details'!$I$19="No"),Rates!$J$26,IF(AND(AE246="C",'Claim Details'!$I$28&gt;=Rates!$D$14,'Claim Details'!$I$28&lt;=Rates!$D$15,'Claim Details'!$I$19="Yes"),Rates!$E$27,IF(AND(AE246="C",'Claim Details'!$I$28&gt;=Rates!$D$14,'Claim Details'!$I$28&lt;=Rates!$D$15,'Claim Details'!$I$19="No"),Rates!$D$27,IF(AND(AE246="C",'Claim Details'!$I$28&gt;=Rates!$F$14,'Claim Details'!$I$28&lt;=Rates!$F$15,'Claim Details'!$I$19="Yes"),Rates!$G$27,IF(AND(AE246="C",'Claim Details'!$I$28&gt;=Rates!$F$14,'Claim Details'!$I$28&lt;=Rates!$F$15,'Claim Details'!$I$19="No"),Rates!$F$27,IF(AND(AE246="C",'Claim Details'!$I$28&gt;=Rates!$H$14,'Claim Details'!$I$28&lt;=Rates!$H$15,'Claim Details'!$I$19="Yes"),Rates!$I$27,IF(AND(AE246="C",'Claim Details'!$I$28&gt;=Rates!$H$14,'Claim Details'!$I$28&lt;=Rates!$H$15,'Claim Details'!$I$19="No"),Rates!$H$27,IF(AND(AE246="C",'Claim Details'!$I$28&gt;=Rates!$J$14,'Claim Details'!$I$28&lt;=Rates!$J$15,'Claim Details'!$I$19="Yes"),Rates!$K$27,IF(AND(AE246="C",'Claim Details'!$I$28&gt;=Rates!$J$14,'Claim Details'!$I$28&lt;=Rates!$J$15,'Claim Details'!$I$19="No"),Rates!$J$27,"£0.00"))))))))))))))))))))))))</f>
        <v>£0.00</v>
      </c>
      <c r="BF246" s="189" t="str">
        <f>IF(AND(AE246="A",'Claim Details'!$I$28&gt;=Rates!$D$14,'Claim Details'!$I$28&lt;=Rates!$D$15,'Claim Details'!$I$19="Yes"),Rates!$E$20,IF(AND(AE246="A",'Claim Details'!$I$28&gt;=Rates!$D$14,'Claim Details'!$I$28&lt;=Rates!$D$15,'Claim Details'!$I$19="No"),Rates!$D$20,IF(AND(AE246="A",'Claim Details'!$I$28&gt;=Rates!$F$14,'Claim Details'!$I$28&lt;=Rates!$F$15,'Claim Details'!$I$19="Yes"),Rates!$G$20,IF(AND(AE246="A",'Claim Details'!$I$28&gt;=Rates!$F$14,'Claim Details'!$I$28&lt;=Rates!$F$15,'Claim Details'!$I$19="No"),Rates!$F$20,IF(AND(AE246="A",'Claim Details'!$I$28&gt;=Rates!$H$14,'Claim Details'!$I$28&lt;=Rates!$H$15,'Claim Details'!$I$19="Yes"),Rates!$I$20,IF(AND(AE246="A",'Claim Details'!$I$28&gt;=Rates!$H$14,'Claim Details'!$I$28&lt;=Rates!$H$15,'Claim Details'!$I$19="No"),Rates!$H$20,IF(AND(AE246="A",'Claim Details'!$I$28&gt;=Rates!$J$14,'Claim Details'!$I$28&lt;=Rates!$J$15,'Claim Details'!$I$19="Yes"),Rates!$K$20,IF(AND(AE246="A",'Claim Details'!$I$28&gt;=Rates!$J$14,'Claim Details'!$I$28&lt;=Rates!$J$15,'Claim Details'!$I$19="No"),Rates!$J$20,IF(AND(AE246="B",'Claim Details'!$I$28&gt;=Rates!$D$14,'Claim Details'!$I$28&lt;=Rates!$D$15,'Claim Details'!$I$19="Yes"),Rates!$E$21,IF(AND(AE246="B",'Claim Details'!$I$28&gt;=Rates!$D$14,'Claim Details'!$I$28&lt;=Rates!$D$15,'Claim Details'!$I$19="No"),Rates!$D$21,IF(AND(AE246="B",'Claim Details'!$I$28&gt;=Rates!$F$14,'Claim Details'!$I$28&lt;=Rates!$F$15,'Claim Details'!$I$19="Yes"),Rates!$G$21,IF(AND(AE246="B",'Claim Details'!$I$28&gt;=Rates!$F$14,'Claim Details'!$I$28&lt;=Rates!$F$15,'Claim Details'!$I$19="No"),Rates!$F$21,IF(AND(AE246="B",'Claim Details'!$I$28&gt;=Rates!$H$14,'Claim Details'!$I$28&lt;=Rates!$H$15,'Claim Details'!$I$19="Yes"),Rates!$I$21,IF(AND(AE246="B",'Claim Details'!$I$28&gt;=Rates!$H$14,'Claim Details'!$I$28&lt;=Rates!$H$15,'Claim Details'!$I$19="No"),Rates!$H$21,IF(AND(AE246="B",'Claim Details'!$I$28&gt;=Rates!$J$14,'Claim Details'!$I$28&lt;=Rates!$J$15,'Claim Details'!$I$19="Yes"),Rates!$K$21,IF(AND(AE246="B",'Claim Details'!$I$28&gt;=Rates!$J$14,'Claim Details'!$I$28&lt;=Rates!$J$15,'Claim Details'!$I$19="No"),Rates!$J$21,"£0.00"))))))))))))))))</f>
        <v>£0.00</v>
      </c>
      <c r="BG246" s="189" t="str">
        <f>IF(AND(AE246="A",'Claim Details'!$I$28&gt;=Rates!$D$14,'Claim Details'!$I$28&lt;=Rates!$D$15,'Claim Details'!$I$19="Yes"),Rates!$E$22,IF(AND(AE246="A",'Claim Details'!$I$28&gt;=Rates!$D$14,'Claim Details'!$I$28&lt;=Rates!$D$15,'Claim Details'!$I$19="No"),Rates!$D$22,IF(AND(AE246="A",'Claim Details'!$I$28&gt;=Rates!$F$14,'Claim Details'!$I$28&lt;=Rates!$F$15,'Claim Details'!$I$19="Yes"),Rates!$G$22,IF(AND(AE246="A",'Claim Details'!$I$28&gt;=Rates!$F$14,'Claim Details'!$I$28&lt;=Rates!$F$15,'Claim Details'!$I$19="No"),Rates!$F$22,IF(AND(AE246="A",'Claim Details'!$I$28&gt;=Rates!$H$14,'Claim Details'!$I$28&lt;=Rates!$H$15,'Claim Details'!$I$19="Yes"),Rates!$I$22,IF(AND(AE246="A",'Claim Details'!$I$28&gt;=Rates!$H$14,'Claim Details'!$I$28&lt;=Rates!$H$15,'Claim Details'!$I$19="No"),Rates!$H$22,IF(AND(AE246="A",'Claim Details'!$I$28&gt;=Rates!$J$14,'Claim Details'!$I$28&lt;=Rates!$J$15,'Claim Details'!$I$19="Yes"),Rates!$K$22,IF(AND(AE246="A",'Claim Details'!$I$28&gt;=Rates!$J$14,'Claim Details'!$I$28&lt;=Rates!$J$15,'Claim Details'!$I$19="No"),Rates!$J$22,IF(AND(AE246="B",'Claim Details'!$I$28&gt;=Rates!$D$14,'Claim Details'!$I$28&lt;=Rates!$D$15,'Claim Details'!$I$19="Yes"),Rates!$E$23,IF(AND(AE246="B",'Claim Details'!$I$28&gt;=Rates!$D$14,'Claim Details'!$I$28&lt;=Rates!$D$15,'Claim Details'!$I$19="No"),Rates!$D$23,IF(AND(AE246="B",'Claim Details'!$I$28&gt;=Rates!$F$14,'Claim Details'!$I$28&lt;=Rates!$F$15,'Claim Details'!$I$19="Yes"),Rates!$G$23,IF(AND(AE246="B",'Claim Details'!$I$28&gt;=Rates!$F$14,'Claim Details'!$I$28&lt;=Rates!$F$15,'Claim Details'!$I$19="No"),Rates!$F$23,IF(AND(AE246="B",'Claim Details'!$I$28&gt;=Rates!$H$14,'Claim Details'!$I$28&lt;=Rates!$H$15,'Claim Details'!$I$19="Yes"),Rates!$I$23,IF(AND(AE246="B",'Claim Details'!$I$28&gt;=Rates!$H$14,'Claim Details'!$I$28&lt;=Rates!$H$15,'Claim Details'!$I$19="No"),Rates!$H$23,IF(AND(AE246="B",'Claim Details'!$I$28&gt;=Rates!$J$14,'Claim Details'!$I$28&lt;=Rates!$J$15,'Claim Details'!$I$19="Yes"),Rates!$K$23,IF(AND(AE246="B",'Claim Details'!$I$28&gt;=Rates!$J$14,'Claim Details'!$I$28&lt;=Rates!$J$15,'Claim Details'!$I$19="No"),Rates!$J$23,IF(AND(AE246="C",'Claim Details'!$I$28&gt;=Rates!$D$14,'Claim Details'!$I$28&lt;=Rates!$D$15,'Claim Details'!$I$19="Yes"),Rates!$E$24,IF(AND(AE246="C",'Claim Details'!$I$28&gt;=Rates!$D$14,'Claim Details'!$I$28&lt;=Rates!$D$15,'Claim Details'!$I$19="No"),Rates!$D$24,IF(AND(AE246="C",'Claim Details'!$I$28&gt;=Rates!$F$14,'Claim Details'!$I$28&lt;=Rates!$F$15,'Claim Details'!$I$19="Yes"),Rates!$G$24,IF(AND(AE246="C",'Claim Details'!$I$28&gt;=Rates!$F$14,'Claim Details'!$I$28&lt;=Rates!$F$15,'Claim Details'!$I$19="No"),Rates!$F$24,IF(AND(AE246="C",'Claim Details'!$I$28&gt;=Rates!$H$14,'Claim Details'!$I$28&lt;=Rates!$H$15,'Claim Details'!$I$19="Yes"),Rates!$I$24,IF(AND(AE246="C",'Claim Details'!$I$28&gt;=Rates!$H$14,'Claim Details'!$I$28&lt;=Rates!$H$15,'Claim Details'!$I$19="No"),Rates!$H$24,IF(AND(AE246="C",'Claim Details'!$I$28&gt;=Rates!$J$14,'Claim Details'!$I$28&lt;=Rates!$J$15,'Claim Details'!$I$19="Yes"),Rates!$K$24,IF(AND(AE246="C",'Claim Details'!$I$28&gt;=Rates!$J$14,'Claim Details'!$I$28&lt;=Rates!$J$15,'Claim Details'!$I$19="No"),Rates!$J$24,"£0.00"))))))))))))))))))))))))</f>
        <v>£0.00</v>
      </c>
      <c r="BH246" s="189" t="str">
        <f t="shared" si="58"/>
        <v>£0.00</v>
      </c>
      <c r="BI246" s="189">
        <f t="shared" si="59"/>
        <v>0</v>
      </c>
      <c r="BO246" s="202" t="str">
        <f>IF(H246="","£0.00",IF(AP246="4","£0.00",IF(AP246="5","£0.00",IF(AP246="1","£0.00",((AQ246*H246)*'Claim Details'!$F$111)/100))))</f>
        <v>£0.00</v>
      </c>
      <c r="BP246" s="202" t="str">
        <f>IF(T246="","£0.00",IF(AP246="4","£0.00",IF(AP246="5","£0.00",IF(AP246="1","£0.00",((AR246*T246)*'Claim Details'!$N$111)/100))))</f>
        <v>£0.00</v>
      </c>
      <c r="BQ246" s="202" t="str">
        <f>IF(AI246="","£0.00",IF(AP246="4","£0.00",IF(AP246="5","£0.00",IF(AP246="1","£0.00",((BI246*AI246)*'Claim Details'!$W$111)/100))))</f>
        <v>£0.00</v>
      </c>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row>
    <row r="247" spans="1:97" ht="15">
      <c r="A247" s="145"/>
      <c r="B247" s="91"/>
      <c r="C247" s="96"/>
      <c r="D247" s="97"/>
      <c r="E247" s="98"/>
      <c r="F247" s="89"/>
      <c r="G247" s="99"/>
      <c r="H247" s="100"/>
      <c r="I247" s="221" t="str">
        <f t="shared" si="49"/>
        <v>£0.00</v>
      </c>
      <c r="J247" s="101"/>
      <c r="K247" s="100"/>
      <c r="L247" s="221" t="str">
        <f t="shared" si="50"/>
        <v>£0.00</v>
      </c>
      <c r="M247" s="101"/>
      <c r="N247" s="102"/>
      <c r="O247" s="145"/>
      <c r="P247" s="77"/>
      <c r="Q247" s="87"/>
      <c r="R247" s="87"/>
      <c r="S247" s="87"/>
      <c r="T247" s="149" t="str">
        <f t="shared" si="51"/>
        <v/>
      </c>
      <c r="U247" s="87" t="str">
        <f t="shared" si="60"/>
        <v/>
      </c>
      <c r="V247" s="87"/>
      <c r="W247" s="53" t="str">
        <f t="shared" si="52"/>
        <v>£0.00</v>
      </c>
      <c r="X247" s="53"/>
      <c r="Y247" s="87"/>
      <c r="Z247" s="78"/>
      <c r="AA247" s="79"/>
      <c r="AB247" s="160"/>
      <c r="AC247" s="98"/>
      <c r="AD247" s="225"/>
      <c r="AE247" s="235" t="str">
        <f t="shared" si="53"/>
        <v/>
      </c>
      <c r="AF247" s="87" t="str">
        <f t="shared" si="54"/>
        <v/>
      </c>
      <c r="AG247" s="53"/>
      <c r="AH247" s="224"/>
      <c r="AI247" s="226" t="str">
        <f t="shared" si="46"/>
        <v/>
      </c>
      <c r="AJ247" s="236" t="str">
        <f t="shared" si="55"/>
        <v>£0.00</v>
      </c>
      <c r="AK247" s="31"/>
      <c r="AL247" s="1"/>
      <c r="AM247" s="1"/>
      <c r="AN247" s="1"/>
      <c r="AO247" s="1"/>
      <c r="AP247" s="1" t="str">
        <f t="shared" si="47"/>
        <v/>
      </c>
      <c r="AQ247" s="27">
        <f t="shared" si="48"/>
        <v>0</v>
      </c>
      <c r="AR247" s="189">
        <f t="shared" si="56"/>
        <v>0</v>
      </c>
      <c r="AS247" s="190" t="str">
        <f>IF(AND(C247="A",'Claim Details'!$E$28&gt;=Rates!$D$14,'Claim Details'!$E$28&lt;=Rates!$D$15,'Claim Details'!$E$19="Yes"),Rates!$E$17,IF(AND(C247="A",'Claim Details'!$E$28&gt;=Rates!$D$14,'Claim Details'!$E$28&lt;=Rates!$D$15,'Claim Details'!$E$19="No"),Rates!$D$17,IF(AND(C247="A",'Claim Details'!$E$28&gt;=Rates!$F$14,'Claim Details'!$E$28&lt;=Rates!$F$15,'Claim Details'!$E$19="Yes"),Rates!$G$17,IF(AND(C247="A",'Claim Details'!$E$28&gt;=Rates!$F$14,'Claim Details'!$E$28&lt;=Rates!$F$15,'Claim Details'!$E$19="No"),Rates!$F$17,IF(AND(C247="A",'Claim Details'!$E$28&gt;=Rates!$H$14,'Claim Details'!$E$28&lt;=Rates!$H$15,'Claim Details'!$E$19="Yes"),Rates!$I$17,IF(AND(C247="A",'Claim Details'!$E$28&gt;=Rates!$H$14,'Claim Details'!$E$28&lt;=Rates!$H$15,'Claim Details'!$E$19="No"),Rates!$H$17,IF(AND(C247="A",'Claim Details'!$E$28&gt;=Rates!$J$14,'Claim Details'!$E$28&lt;=Rates!$J$15,'Claim Details'!$E$19="Yes"),Rates!$K$17,IF(AND(C247="A",'Claim Details'!$E$28&gt;=Rates!$J$14,'Claim Details'!$E$28&lt;=Rates!$J$15,'Claim Details'!$E$19="No"),Rates!$J$17,IF(AND(C247="B",'Claim Details'!$E$28&gt;=Rates!$D$14,'Claim Details'!$E$28&lt;=Rates!$D$15,'Claim Details'!$E$19="Yes"),Rates!$E$18,IF(AND(C247="B",'Claim Details'!$E$28&gt;=Rates!$D$14,'Claim Details'!$E$28&lt;=Rates!$D$15,'Claim Details'!$E$19="No"),Rates!$D$18,IF(AND(C247="B",'Claim Details'!$E$28&gt;=Rates!$F$14,'Claim Details'!$E$28&lt;=Rates!$F$15,'Claim Details'!$E$19="Yes"),Rates!$G$18,IF(AND(C247="B",'Claim Details'!$E$28&gt;=Rates!$F$14,'Claim Details'!$E$28&lt;=Rates!$F$15,'Claim Details'!$E$19="No"),Rates!$F$18,IF(AND(C247="B",'Claim Details'!$E$28&gt;=Rates!$H$14,'Claim Details'!$E$28&lt;=Rates!$H$15,'Claim Details'!$E$19="Yes"),Rates!$I$18,IF(AND(C247="B",'Claim Details'!$E$28&gt;=Rates!$H$14,'Claim Details'!$E$28&lt;=Rates!$H$15,'Claim Details'!$E$19="No"),Rates!$H$18,IF(AND(C247="B",'Claim Details'!$E$28&gt;=Rates!$J$14,'Claim Details'!$E$28&lt;=Rates!$J$15,'Claim Details'!$E$19="Yes"),Rates!$K$18,IF(AND(C247="B",'Claim Details'!$E$28&gt;=Rates!$J$14,'Claim Details'!$E$28&lt;=Rates!$J$15,'Claim Details'!$E$19="No"),Rates!$J$18,IF(AND(C247="C",'Claim Details'!$E$28&gt;=Rates!$D$14,'Claim Details'!$E$28&lt;=Rates!$D$15,'Claim Details'!$E$19="Yes"),Rates!$E$19,IF(AND(C247="C",'Claim Details'!$E$28&gt;=Rates!$D$14,'Claim Details'!$E$28&lt;=Rates!$D$15,'Claim Details'!$E$19="No"),Rates!$D$19,IF(AND(C247="C",'Claim Details'!$E$28&gt;=Rates!$F$14,'Claim Details'!$E$28&lt;=Rates!$F$15,'Claim Details'!$E$19="Yes"),Rates!$G$19,IF(AND(C247="C",'Claim Details'!$E$28&gt;=Rates!$F$14,'Claim Details'!$E$28&lt;=Rates!$F$15,'Claim Details'!$E$19="No"),Rates!$F$19,IF(AND(C247="C",'Claim Details'!$E$28&gt;=Rates!$H$14,'Claim Details'!$E$28&lt;=Rates!$H$15,'Claim Details'!$E$19="Yes"),Rates!$I$19,IF(AND(C247="C",'Claim Details'!$E$28&gt;=Rates!$H$14,'Claim Details'!$E$28&lt;=Rates!$H$15,'Claim Details'!$E$19="No"),Rates!$H$19,IF(AND(C247="C",'Claim Details'!$E$28&gt;=Rates!$J$14,'Claim Details'!$E$28&lt;=Rates!$J$15,'Claim Details'!$E$19="Yes"),Rates!$K$19,IF(AND(C247="C",'Claim Details'!$E$28&gt;=Rates!$J$14,'Claim Details'!$E$28&lt;=Rates!$J$15,'Claim Details'!$E$19="No"),Rates!$J$19,"£0.00"))))))))))))))))))))))))</f>
        <v>£0.00</v>
      </c>
      <c r="AT247" s="189" t="str">
        <f>IF(AND(C247="A",'Claim Details'!$E$28&gt;=Rates!$D$14,'Claim Details'!$E$28&lt;=Rates!$D$15,'Claim Details'!$E$19="Yes"),Rates!$E$25,IF(AND(C247="A",'Claim Details'!$E$28&gt;=Rates!$D$14,'Claim Details'!$E$28&lt;=Rates!$D$15,'Claim Details'!$E$19="No"),Rates!$D$25,IF(AND(C247="A",'Claim Details'!$E$28&gt;=Rates!$F$14,'Claim Details'!$E$28&lt;=Rates!$F$15,'Claim Details'!$E$19="Yes"),Rates!$G$25,IF(AND(C247="A",'Claim Details'!$E$28&gt;=Rates!$F$14,'Claim Details'!$E$28&lt;=Rates!$F$15,'Claim Details'!$E$19="No"),Rates!$F$25,IF(AND(C247="A",'Claim Details'!$E$28&gt;=Rates!$H$14,'Claim Details'!$E$28&lt;=Rates!$H$15,'Claim Details'!$E$19="Yes"),Rates!$I$25,IF(AND(C247="A",'Claim Details'!$E$28&gt;=Rates!$H$14,'Claim Details'!$E$28&lt;=Rates!$H$15,'Claim Details'!$E$19="No"),Rates!$H$25,IF(AND(C247="A",'Claim Details'!$E$28&gt;=Rates!$J$14,'Claim Details'!$E$28&lt;=Rates!$J$15,'Claim Details'!$E$19="Yes"),Rates!$K$25,IF(AND(C247="A",'Claim Details'!$E$28&gt;=Rates!$J$14,'Claim Details'!$E$28&lt;=Rates!$J$15,'Claim Details'!$E$19="No"),Rates!$J$25,IF(AND(C247="B",'Claim Details'!$E$28&gt;=Rates!$D$14,'Claim Details'!$E$28&lt;=Rates!$D$15,'Claim Details'!$E$19="Yes"),Rates!$E$26,IF(AND(C247="B",'Claim Details'!$E$28&gt;=Rates!$D$14,'Claim Details'!$E$28&lt;=Rates!$D$15,'Claim Details'!$E$19="No"),Rates!$D$26,IF(AND(C247="B",'Claim Details'!$E$28&gt;=Rates!$F$14,'Claim Details'!$E$28&lt;=Rates!$F$15,'Claim Details'!$E$19="Yes"),Rates!$G$26,IF(AND(C247="B",'Claim Details'!$E$28&gt;=Rates!$F$14,'Claim Details'!$E$28&lt;=Rates!$F$15,'Claim Details'!$E$19="No"),Rates!$F$26,IF(AND(C247="B",'Claim Details'!$E$28&gt;=Rates!$H$14,'Claim Details'!$E$28&lt;=Rates!$H$15,'Claim Details'!$E$19="Yes"),Rates!$I$26,IF(AND(C247="B",'Claim Details'!$E$28&gt;=Rates!$H$14,'Claim Details'!$E$28&lt;=Rates!$H$15,'Claim Details'!$E$19="No"),Rates!$H$26,IF(AND(C247="B",'Claim Details'!$E$28&gt;=Rates!$J$14,'Claim Details'!$E$28&lt;=Rates!$J$15,'Claim Details'!$E$19="Yes"),Rates!$K$26,IF(AND(C247="B",'Claim Details'!$E$28&gt;=Rates!$J$14,'Claim Details'!$E$28&lt;=Rates!$J$15,'Claim Details'!$E$19="No"),Rates!$J$26,IF(AND(C247="C",'Claim Details'!$E$28&gt;=Rates!$D$14,'Claim Details'!$E$28&lt;=Rates!$D$15,'Claim Details'!$E$19="Yes"),Rates!$E$27,IF(AND(C247="C",'Claim Details'!$E$28&gt;=Rates!$D$14,'Claim Details'!$E$28&lt;=Rates!$D$15,'Claim Details'!$E$19="No"),Rates!$D$27,IF(AND(C247="C",'Claim Details'!$E$28&gt;=Rates!$F$14,'Claim Details'!$E$28&lt;=Rates!$F$15,'Claim Details'!$E$19="Yes"),Rates!$G$27,IF(AND(C247="C",'Claim Details'!$E$28&gt;=Rates!$F$14,'Claim Details'!$E$28&lt;=Rates!$F$15,'Claim Details'!$E$19="No"),Rates!$F$27,IF(AND(C247="C",'Claim Details'!$E$28&gt;=Rates!$H$14,'Claim Details'!$E$28&lt;=Rates!$H$15,'Claim Details'!$E$19="Yes"),Rates!$I$27,IF(AND(C247="C",'Claim Details'!$E$28&gt;=Rates!$H$14,'Claim Details'!$E$28&lt;=Rates!$H$15,'Claim Details'!$E$19="No"),Rates!$H$27,IF(AND(C247="C",'Claim Details'!$E$28&gt;=Rates!$J$14,'Claim Details'!$E$28&lt;=Rates!$J$15,'Claim Details'!$E$19="Yes"),Rates!$K$27,IF(AND(C247="C",'Claim Details'!$E$28&gt;=Rates!$J$14,'Claim Details'!$E$28&lt;=Rates!$J$15,'Claim Details'!$E$19="No"),Rates!$J$27,"£0.00"))))))))))))))))))))))))</f>
        <v>£0.00</v>
      </c>
      <c r="AU247" s="191" t="str">
        <f>IF(AND(C247="A",'Claim Details'!$E$28&gt;=Rates!$D$14,'Claim Details'!$E$28&lt;=Rates!$D$15,'Claim Details'!$E$19="Yes"),Rates!$E$20,IF(AND(C247="A",'Claim Details'!$E$28&gt;=Rates!$D$14,'Claim Details'!$E$28&lt;=Rates!$D$15,'Claim Details'!$E$19="No"),Rates!$D$20,IF(AND(C247="A",'Claim Details'!$E$28&gt;=Rates!$F$14,'Claim Details'!$E$28&lt;=Rates!$F$15,'Claim Details'!$E$19="Yes"),Rates!$G$20,IF(AND(C247="A",'Claim Details'!$E$28&gt;=Rates!$F$14,'Claim Details'!$E$28&lt;=Rates!$F$15,'Claim Details'!$E$19="No"),Rates!$F$20,IF(AND(C247="A",'Claim Details'!$E$28&gt;=Rates!$H$14,'Claim Details'!$E$28&lt;=Rates!$H$15,'Claim Details'!$E$19="Yes"),Rates!$I$20,IF(AND(C247="A",'Claim Details'!$E$28&gt;=Rates!$H$14,'Claim Details'!$E$28&lt;=Rates!$H$15,'Claim Details'!$E$19="No"),Rates!$H$20,IF(AND(C247="A",'Claim Details'!$E$28&gt;=Rates!$J$14,'Claim Details'!$E$28&lt;=Rates!$J$15,'Claim Details'!$E$19="Yes"),Rates!$K$20,IF(AND(C247="A",'Claim Details'!$E$28&gt;=Rates!$J$14,'Claim Details'!$E$28&lt;=Rates!$J$15,'Claim Details'!$E$19="No"),Rates!$J$20,IF(AND(C247="B",'Claim Details'!$E$28&gt;=Rates!$D$14,'Claim Details'!$E$28&lt;=Rates!$D$15,'Claim Details'!$E$19="Yes"),Rates!$E$21,IF(AND(C247="B",'Claim Details'!$E$28&gt;=Rates!$D$14,'Claim Details'!$E$28&lt;=Rates!$D$15,'Claim Details'!$E$19="No"),Rates!$D$21,IF(AND(C247="B",'Claim Details'!$E$28&gt;=Rates!$F$14,'Claim Details'!$E$28&lt;=Rates!$F$15,'Claim Details'!$E$19="Yes"),Rates!$G$21,IF(AND(C247="B",'Claim Details'!$E$28&gt;=Rates!$F$14,'Claim Details'!$E$28&lt;=Rates!$F$15,'Claim Details'!$E$19="No"),Rates!$F$21,IF(AND(C247="B",'Claim Details'!$E$28&gt;=Rates!$H$14,'Claim Details'!$E$28&lt;=Rates!$H$15,'Claim Details'!$E$19="Yes"),Rates!$I$21,IF(AND(C247="B",'Claim Details'!$E$28&gt;=Rates!$H$14,'Claim Details'!$E$28&lt;=Rates!$H$15,'Claim Details'!$E$19="No"),Rates!$H$21,IF(AND(C247="B",'Claim Details'!$E$28&gt;=Rates!$J$14,'Claim Details'!$E$28&lt;=Rates!$J$15,'Claim Details'!$E$19="Yes"),Rates!$K$21,IF(AND(C247="B",'Claim Details'!$E$28&gt;=Rates!$J$14,'Claim Details'!$E$28&lt;=Rates!$J$15,'Claim Details'!$E$19="No"),Rates!$J$21,"£0.00"))))))))))))))))</f>
        <v>£0.00</v>
      </c>
      <c r="AV247" s="191" t="str">
        <f>IF(AND(C247="A",'Claim Details'!$E$28&gt;=Rates!$D$14,'Claim Details'!$E$28&lt;=Rates!$D$15,'Claim Details'!$E$19="Yes"),Rates!$E$22,IF(AND(C247="A",'Claim Details'!$E$28&gt;=Rates!$D$14,'Claim Details'!$E$28&lt;=Rates!$D$15,'Claim Details'!$E$19="No"),Rates!$D$22,IF(AND(C247="A",'Claim Details'!$E$28&gt;=Rates!$F$14,'Claim Details'!$E$28&lt;=Rates!$F$15,'Claim Details'!$E$19="Yes"),Rates!$G$22,IF(AND(C247="A",'Claim Details'!$E$28&gt;=Rates!$F$14,'Claim Details'!$E$28&lt;=Rates!$F$15,'Claim Details'!$E$19="No"),Rates!$F$22,IF(AND(C247="A",'Claim Details'!$E$28&gt;=Rates!$H$14,'Claim Details'!$E$28&lt;=Rates!$H$15,'Claim Details'!$E$19="Yes"),Rates!$I$22,IF(AND(C247="A",'Claim Details'!$E$28&gt;=Rates!$H$14,'Claim Details'!$E$28&lt;=Rates!$H$15,'Claim Details'!$E$19="No"),Rates!$H$22,IF(AND(C247="A",'Claim Details'!$E$28&gt;=Rates!$J$14,'Claim Details'!$E$28&lt;=Rates!$J$15,'Claim Details'!$E$19="Yes"),Rates!$K$22,IF(AND(C247="A",'Claim Details'!$E$28&gt;=Rates!$J$14,'Claim Details'!$E$28&lt;=Rates!$J$15,'Claim Details'!$E$19="No"),Rates!$J$22,IF(AND(C247="B",'Claim Details'!$E$28&gt;=Rates!$D$14,'Claim Details'!$E$28&lt;=Rates!$D$15,'Claim Details'!$E$19="Yes"),Rates!$E$23,IF(AND(C247="B",'Claim Details'!$E$28&gt;=Rates!$D$14,'Claim Details'!$E$28&lt;=Rates!$D$15,'Claim Details'!$E$19="No"),Rates!$D$23,IF(AND(C247="B",'Claim Details'!$E$28&gt;=Rates!$F$14,'Claim Details'!$E$28&lt;=Rates!$F$15,'Claim Details'!$E$19="Yes"),Rates!$G$23,IF(AND(C247="B",'Claim Details'!$E$28&gt;=Rates!$F$14,'Claim Details'!$E$28&lt;=Rates!$F$15,'Claim Details'!$E$19="No"),Rates!$F$23,IF(AND(C247="B",'Claim Details'!$E$28&gt;=Rates!$H$14,'Claim Details'!$E$28&lt;=Rates!$H$15,'Claim Details'!$E$19="Yes"),Rates!$I$23,IF(AND(C247="B",'Claim Details'!$E$28&gt;=Rates!$H$14,'Claim Details'!$E$28&lt;=Rates!$H$15,'Claim Details'!$E$19="No"),Rates!$H$23,IF(AND(C247="B",'Claim Details'!$E$28&gt;=Rates!$J$14,'Claim Details'!$E$28&lt;=Rates!$J$15,'Claim Details'!$E$19="Yes"),Rates!$K$23,IF(AND(C247="B",'Claim Details'!$E$28&gt;=Rates!$J$14,'Claim Details'!$E$28&lt;=Rates!$J$15,'Claim Details'!$E$19="No"),Rates!$J$23,IF(AND(C247="C",'Claim Details'!$E$28&gt;=Rates!$D$14,'Claim Details'!$E$28&lt;=Rates!$D$15,'Claim Details'!$E$19="Yes"),Rates!$E$24,IF(AND(C247="C",'Claim Details'!$E$28&gt;=Rates!$D$14,'Claim Details'!$E$28&lt;=Rates!$D$15,'Claim Details'!$E$19="No"),Rates!$D$24,IF(AND(C247="C",'Claim Details'!$E$28&gt;=Rates!$F$14,'Claim Details'!$E$28&lt;=Rates!$F$15,'Claim Details'!$E$19="Yes"),Rates!$G$24,IF(AND(C247="C",'Claim Details'!$E$28&gt;=Rates!$F$14,'Claim Details'!$E$28&lt;=Rates!$F$15,'Claim Details'!$E$19="No"),Rates!$F$24,IF(AND(C247="C",'Claim Details'!$E$28&gt;=Rates!$H$14,'Claim Details'!$E$28&lt;=Rates!$H$15,'Claim Details'!$E$19="Yes"),Rates!$I$24,IF(AND(C247="C",'Claim Details'!$E$28&gt;=Rates!$H$14,'Claim Details'!$E$28&lt;=Rates!$H$15,'Claim Details'!$E$19="No"),Rates!$H$24,IF(AND(C247="C",'Claim Details'!$E$28&gt;=Rates!$J$14,'Claim Details'!$E$28&lt;=Rates!$J$15,'Claim Details'!$E$19="Yes"),Rates!$K$24,IF(AND(C247="C",'Claim Details'!$E$28&gt;=Rates!$J$14,'Claim Details'!$E$28&lt;=Rates!$J$15,'Claim Details'!$E$19="No"),Rates!$J$24,"£0.00"))))))))))))))))))))))))</f>
        <v>£0.00</v>
      </c>
      <c r="AW247" s="1"/>
      <c r="AX247" s="189" t="str">
        <f>IF(AND(U247="A",'Claim Details'!$I$28&gt;=Rates!$D$14,'Claim Details'!$I$28&lt;=Rates!$D$15,'Claim Details'!$I$19="Yes"),Rates!$J$17,IF(AND(U247="A",'Claim Details'!$I$28&gt;=Rates!$D$14,'Claim Details'!$I$28&lt;=Rates!$D$15,'Claim Details'!$I$19="No"),Rates!$D$17,IF(AND(U247="A",'Claim Details'!$I$28&gt;=Rates!$F$14,'Claim Details'!$I$28&lt;=Rates!$F$15,'Claim Details'!$I$19="Yes"),Rates!$G$17,IF(AND(U247="A",'Claim Details'!$I$28&gt;=Rates!$F$14,'Claim Details'!$I$28&lt;=Rates!$F$15,'Claim Details'!$I$19="No"),Rates!$F$17,IF(AND(U247="A",'Claim Details'!$I$28&gt;=Rates!$H$14,'Claim Details'!$I$28&lt;=Rates!$H$15,'Claim Details'!$I$19="Yes"),Rates!$I$17,IF(AND(U247="A",'Claim Details'!$I$28&gt;=Rates!$H$14,'Claim Details'!$I$28&lt;=Rates!$H$15,'Claim Details'!$I$19="No"),Rates!$H$17,IF(AND(U247="A",'Claim Details'!$I$28&gt;=Rates!$J$14,'Claim Details'!$I$28&lt;=Rates!$J$15,'Claim Details'!$I$19="Yes"),Rates!$K$17,IF(AND(U247="A",'Claim Details'!$I$28&gt;=Rates!$J$14,'Claim Details'!$I$28&lt;=Rates!$J$15,'Claim Details'!$I$19="No"),Rates!$J$17,IF(AND(U247="B",'Claim Details'!$I$28&gt;=Rates!$D$14,'Claim Details'!$I$28&lt;=Rates!$D$15,'Claim Details'!$I$19="Yes"),Rates!$E$18,IF(AND(U247="B",'Claim Details'!$I$28&gt;=Rates!$D$14,'Claim Details'!$I$28&lt;=Rates!$D$15,'Claim Details'!$I$19="No"),Rates!$D$18,IF(AND(U247="B",'Claim Details'!$I$28&gt;=Rates!$F$14,'Claim Details'!$I$28&lt;=Rates!$F$15,'Claim Details'!$I$19="Yes"),Rates!$G$18,IF(AND(U247="B",'Claim Details'!$I$28&gt;=Rates!$F$14,'Claim Details'!$I$28&lt;=Rates!$F$15,'Claim Details'!$I$19="No"),Rates!$F$18,IF(AND(U247="B",'Claim Details'!$I$28&gt;=Rates!$H$14,'Claim Details'!$I$28&lt;=Rates!$H$15,'Claim Details'!$I$19="Yes"),Rates!$I$18,IF(AND(U247="B",'Claim Details'!$I$28&gt;=Rates!$H$14,'Claim Details'!$I$28&lt;=Rates!$H$15,'Claim Details'!$I$19="No"),Rates!$H$18,IF(AND(U247="B",'Claim Details'!$I$28&gt;=Rates!$J$14,'Claim Details'!$I$28&lt;=Rates!$J$15,'Claim Details'!$I$19="Yes"),Rates!$K$18,IF(AND(U247="B",'Claim Details'!$I$28&gt;=Rates!$J$14,'Claim Details'!$I$28&lt;=Rates!$J$15,'Claim Details'!$I$19="No"),Rates!$J$18,IF(AND(U247="C",'Claim Details'!$I$28&gt;=Rates!$D$14,'Claim Details'!$I$28&lt;=Rates!$D$15,'Claim Details'!$I$19="Yes"),Rates!$E$19,IF(AND(U247="C",'Claim Details'!$I$28&gt;=Rates!$D$14,'Claim Details'!$I$28&lt;=Rates!$D$15,'Claim Details'!$I$19="No"),Rates!$D$19,IF(AND(U247="C",'Claim Details'!$I$28&gt;=Rates!$F$14,'Claim Details'!$I$28&lt;=Rates!$F$15,'Claim Details'!$I$19="Yes"),Rates!$G$19,IF(AND(U247="C",'Claim Details'!$I$28&gt;=Rates!$F$14,'Claim Details'!$I$28&lt;=Rates!$F$15,'Claim Details'!$I$19="No"),Rates!$F$19,IF(AND(U247="C",'Claim Details'!$I$28&gt;=Rates!$H$14,'Claim Details'!$I$28&lt;=Rates!$H$15,'Claim Details'!$I$19="Yes"),Rates!$I$19,IF(AND(U247="C",'Claim Details'!$I$28&gt;=Rates!$H$14,'Claim Details'!$I$28&lt;=Rates!$H$15,'Claim Details'!$I$19="No"),Rates!$H$19,IF(AND(U247="C",'Claim Details'!$I$28&gt;=Rates!$J$14,'Claim Details'!$I$28&lt;=Rates!$J$15,'Claim Details'!$I$19="Yes"),Rates!$K$19,IF(AND(U247="C",'Claim Details'!$I$28&gt;=Rates!$J$14,'Claim Details'!$I$28&lt;=Rates!$J$15,'Claim Details'!$I$19="No"),Rates!$J$19,"£0.00"))))))))))))))))))))))))</f>
        <v>£0.00</v>
      </c>
      <c r="AY247" s="189" t="str">
        <f>IF(AND(C247="A",'Claim Details'!$I$28&gt;=Rates!$D$14,'Claim Details'!$I$28&lt;=Rates!$D$15,'Claim Details'!$I$19="Yes"),Rates!$J$25,IF(AND(C247="A",'Claim Details'!$I$28&gt;=Rates!$D$14,'Claim Details'!$I$28&lt;=Rates!$D$15,'Claim Details'!$I$19="No"),Rates!$D$25,IF(AND(C247="A",'Claim Details'!$I$28&gt;=Rates!$F$14,'Claim Details'!$I$28&lt;=Rates!$F$15,'Claim Details'!$I$19="Yes"),Rates!$G$25,IF(AND(C247="A",'Claim Details'!$I$28&gt;=Rates!$F$14,'Claim Details'!$I$28&lt;=Rates!$F$15,'Claim Details'!$I$19="No"),Rates!$F$25,IF(AND(C247="A",'Claim Details'!$I$28&gt;=Rates!$H$14,'Claim Details'!$I$28&lt;=Rates!$H$15,'Claim Details'!$I$19="Yes"),Rates!$I$25,IF(AND(C247="A",'Claim Details'!$I$28&gt;=Rates!$H$14,'Claim Details'!$I$28&lt;=Rates!$H$15,'Claim Details'!$I$19="No"),Rates!$H$25,IF(AND(C247="A",'Claim Details'!$I$28&gt;=Rates!$J$14,'Claim Details'!$I$28&lt;=Rates!$J$15,'Claim Details'!$I$19="Yes"),Rates!$K$25,IF(AND(C247="A",'Claim Details'!$I$28&gt;=Rates!$J$14,'Claim Details'!$I$28&lt;=Rates!$J$15,'Claim Details'!$I$19="No"),Rates!$J$25,IF(AND(C247="B",'Claim Details'!$I$28&gt;=Rates!$D$14,'Claim Details'!$I$28&lt;=Rates!$D$15,'Claim Details'!$I$19="Yes"),Rates!$E$26,IF(AND(C247="B",'Claim Details'!$I$28&gt;=Rates!$D$14,'Claim Details'!$I$28&lt;=Rates!$D$15,'Claim Details'!$I$19="No"),Rates!$D$26,IF(AND(C247="B",'Claim Details'!$I$28&gt;=Rates!$F$14,'Claim Details'!$I$28&lt;=Rates!$F$15,'Claim Details'!$I$19="Yes"),Rates!$G$26,IF(AND(C247="B",'Claim Details'!$I$28&gt;=Rates!$F$14,'Claim Details'!$I$28&lt;=Rates!$F$15,'Claim Details'!$I$19="No"),Rates!$F$26,IF(AND(C247="B",'Claim Details'!$I$28&gt;=Rates!$H$14,'Claim Details'!$I$28&lt;=Rates!$H$15,'Claim Details'!$I$19="Yes"),Rates!$I$26,IF(AND(C247="B",'Claim Details'!$I$28&gt;=Rates!$H$14,'Claim Details'!$I$28&lt;=Rates!$H$15,'Claim Details'!$I$19="No"),Rates!$H$26,IF(AND(C247="B",'Claim Details'!$I$28&gt;=Rates!$J$14,'Claim Details'!$I$28&lt;=Rates!$J$15,'Claim Details'!$I$19="Yes"),Rates!$K$26,IF(AND(C247="B",'Claim Details'!$I$28&gt;=Rates!$J$14,'Claim Details'!$I$28&lt;=Rates!$J$15,'Claim Details'!$I$19="No"),Rates!$J$26,IF(AND(C247="C",'Claim Details'!$I$28&gt;=Rates!$D$14,'Claim Details'!$I$28&lt;=Rates!$D$15,'Claim Details'!$I$19="Yes"),Rates!$E$27,IF(AND(C247="C",'Claim Details'!$I$28&gt;=Rates!$D$14,'Claim Details'!$I$28&lt;=Rates!$D$15,'Claim Details'!$I$19="No"),Rates!$D$27,IF(AND(C247="C",'Claim Details'!$I$28&gt;=Rates!$F$14,'Claim Details'!$I$28&lt;=Rates!$F$15,'Claim Details'!$I$19="Yes"),Rates!$G$27,IF(AND(C247="C",'Claim Details'!$I$28&gt;=Rates!$F$14,'Claim Details'!$I$28&lt;=Rates!$F$15,'Claim Details'!$I$19="No"),Rates!$F$27,IF(AND(C247="C",'Claim Details'!$I$28&gt;=Rates!$H$14,'Claim Details'!$I$28&lt;=Rates!$H$15,'Claim Details'!$I$19="Yes"),Rates!$I$27,IF(AND(C247="C",'Claim Details'!$I$28&gt;=Rates!$H$14,'Claim Details'!$I$28&lt;=Rates!$H$15,'Claim Details'!$I$19="No"),Rates!$H$27,IF(AND(C247="C",'Claim Details'!$I$28&gt;=Rates!$J$14,'Claim Details'!$I$28&lt;=Rates!$J$15,'Claim Details'!$I$19="Yes"),Rates!$K$27,IF(AND(C247="C",'Claim Details'!$I$28&gt;=Rates!$J$14,'Claim Details'!$I$28&lt;=Rates!$J$15,'Claim Details'!$I$19="No"),Rates!$J$27,"£0.00"))))))))))))))))))))))))</f>
        <v>£0.00</v>
      </c>
      <c r="AZ247" s="189" t="str">
        <f>IF(AND(C247="A",'Claim Details'!$I$28&gt;=Rates!$D$14,'Claim Details'!$I$28&lt;=Rates!$D$15,'Claim Details'!$I$19="Yes"),Rates!$E$20,IF(AND(C247="A",'Claim Details'!$I$28&gt;=Rates!$D$14,'Claim Details'!$I$28&lt;=Rates!$D$15,'Claim Details'!$I$19="No"),Rates!$D$20,IF(AND(C247="A",'Claim Details'!$I$28&gt;=Rates!$F$14,'Claim Details'!$I$28&lt;=Rates!$F$15,'Claim Details'!$I$19="Yes"),Rates!$G$20,IF(AND(C247="A",'Claim Details'!$I$28&gt;=Rates!$F$14,'Claim Details'!$I$28&lt;=Rates!$F$15,'Claim Details'!$I$19="No"),Rates!$F$20,IF(AND(C247="A",'Claim Details'!$I$28&gt;=Rates!$H$14,'Claim Details'!$I$28&lt;=Rates!$H$15,'Claim Details'!$I$19="Yes"),Rates!$I$20,IF(AND(C247="A",'Claim Details'!$I$28&gt;=Rates!$H$14,'Claim Details'!$I$28&lt;=Rates!$H$15,'Claim Details'!$I$19="No"),Rates!$H$20,IF(AND(C247="A",'Claim Details'!$I$28&gt;=Rates!$J$14,'Claim Details'!$I$28&lt;=Rates!$J$15,'Claim Details'!$I$19="Yes"),Rates!$K$20,IF(AND(C247="A",'Claim Details'!$I$28&gt;=Rates!$J$14,'Claim Details'!$I$28&lt;=Rates!$J$15,'Claim Details'!$I$19="No"),Rates!$J$20,IF(AND(C247="B",'Claim Details'!$I$28&gt;=Rates!$D$14,'Claim Details'!$I$28&lt;=Rates!$D$15,'Claim Details'!$I$19="Yes"),Rates!$E$21,IF(AND(C247="B",'Claim Details'!$I$28&gt;=Rates!$D$14,'Claim Details'!$I$28&lt;=Rates!$D$15,'Claim Details'!$I$19="No"),Rates!$D$21,IF(AND(C247="B",'Claim Details'!$I$28&gt;=Rates!$F$14,'Claim Details'!$I$28&lt;=Rates!$F$15,'Claim Details'!$I$19="Yes"),Rates!$G$21,IF(AND(C247="B",'Claim Details'!$I$28&gt;=Rates!$F$14,'Claim Details'!$I$28&lt;=Rates!$F$15,'Claim Details'!$I$19="No"),Rates!$F$21,IF(AND(C247="B",'Claim Details'!$I$28&gt;=Rates!$H$14,'Claim Details'!$I$28&lt;=Rates!$H$15,'Claim Details'!$I$19="Yes"),Rates!$I$21,IF(AND(C247="B",'Claim Details'!$I$28&gt;=Rates!$H$14,'Claim Details'!$I$28&lt;=Rates!$H$15,'Claim Details'!$I$19="No"),Rates!$H$21,IF(AND(C247="B",'Claim Details'!$I$28&gt;=Rates!$J$14,'Claim Details'!$I$28&lt;=Rates!$J$15,'Claim Details'!$I$19="Yes"),Rates!$K$21,IF(AND(C247="B",'Claim Details'!$I$28&gt;=Rates!$J$14,'Claim Details'!$I$28&lt;=Rates!$J$15,'Claim Details'!$I$19="No"),Rates!$J$21,"£0.00"))))))))))))))))</f>
        <v>£0.00</v>
      </c>
      <c r="BA247" s="189" t="str">
        <f>IF(AND(C247="A",'Claim Details'!$I$28&gt;=Rates!$D$14,'Claim Details'!$I$28&lt;=Rates!$D$15,'Claim Details'!$I$19="Yes"),Rates!$E$22,IF(AND(C247="A",'Claim Details'!$I$28&gt;=Rates!$D$14,'Claim Details'!$I$28&lt;=Rates!$D$15,'Claim Details'!$I$19="No"),Rates!$D$22,IF(AND(C247="A",'Claim Details'!$I$28&gt;=Rates!$F$14,'Claim Details'!$I$28&lt;=Rates!$F$15,'Claim Details'!$I$19="Yes"),Rates!$G$22,IF(AND(C247="A",'Claim Details'!$I$28&gt;=Rates!$F$14,'Claim Details'!$I$28&lt;=Rates!$F$15,'Claim Details'!$I$19="No"),Rates!$F$22,IF(AND(C247="A",'Claim Details'!$I$28&gt;=Rates!$H$14,'Claim Details'!$I$28&lt;=Rates!$H$15,'Claim Details'!$I$19="Yes"),Rates!$I$22,IF(AND(C247="A",'Claim Details'!$I$28&gt;=Rates!$H$14,'Claim Details'!$I$28&lt;=Rates!$H$15,'Claim Details'!$I$19="No"),Rates!$H$22,IF(AND(C247="A",'Claim Details'!$I$28&gt;=Rates!$J$14,'Claim Details'!$I$28&lt;=Rates!$J$15,'Claim Details'!$I$19="Yes"),Rates!$K$22,IF(AND(C247="A",'Claim Details'!$I$28&gt;=Rates!$J$14,'Claim Details'!$I$28&lt;=Rates!$J$15,'Claim Details'!$I$19="No"),Rates!$J$22,IF(AND(C247="B",'Claim Details'!$I$28&gt;=Rates!$D$14,'Claim Details'!$I$28&lt;=Rates!$D$15,'Claim Details'!$I$19="Yes"),Rates!$E$23,IF(AND(C247="B",'Claim Details'!$I$28&gt;=Rates!$D$14,'Claim Details'!$I$28&lt;=Rates!$D$15,'Claim Details'!$I$19="No"),Rates!$D$23,IF(AND(C247="B",'Claim Details'!$I$28&gt;=Rates!$F$14,'Claim Details'!$I$28&lt;=Rates!$F$15,'Claim Details'!$I$19="Yes"),Rates!$G$23,IF(AND(C247="B",'Claim Details'!$I$28&gt;=Rates!$F$14,'Claim Details'!$I$28&lt;=Rates!$F$15,'Claim Details'!$I$19="No"),Rates!$F$23,IF(AND(C247="B",'Claim Details'!$I$28&gt;=Rates!$H$14,'Claim Details'!$I$28&lt;=Rates!$H$15,'Claim Details'!$I$19="Yes"),Rates!$I$23,IF(AND(C247="B",'Claim Details'!$I$28&gt;=Rates!$H$14,'Claim Details'!$I$28&lt;=Rates!$H$15,'Claim Details'!$I$19="No"),Rates!$H$23,IF(AND(C247="B",'Claim Details'!$I$28&gt;=Rates!$J$14,'Claim Details'!$I$28&lt;=Rates!$J$15,'Claim Details'!$I$19="Yes"),Rates!$K$23,IF(AND(C247="B",'Claim Details'!$I$28&gt;=Rates!$J$14,'Claim Details'!$I$28&lt;=Rates!$J$15,'Claim Details'!$I$19="No"),Rates!$J$23,IF(AND(C247="C",'Claim Details'!$I$28&gt;=Rates!$D$14,'Claim Details'!$I$28&lt;=Rates!$D$15,'Claim Details'!$I$19="Yes"),Rates!$E$24,IF(AND(C247="C",'Claim Details'!$I$28&gt;=Rates!$D$14,'Claim Details'!$I$28&lt;=Rates!$D$15,'Claim Details'!$I$19="No"),Rates!$D$24,IF(AND(C247="C",'Claim Details'!$I$28&gt;=Rates!$F$14,'Claim Details'!$I$28&lt;=Rates!$F$15,'Claim Details'!$I$19="Yes"),Rates!$G$24,IF(AND(C247="C",'Claim Details'!$I$28&gt;=Rates!$F$14,'Claim Details'!$I$28&lt;=Rates!$F$15,'Claim Details'!$I$19="No"),Rates!$F$24,IF(AND(C247="C",'Claim Details'!$I$28&gt;=Rates!$H$14,'Claim Details'!$I$28&lt;=Rates!$H$15,'Claim Details'!$I$19="Yes"),Rates!$I$24,IF(AND(C247="C",'Claim Details'!$I$28&gt;=Rates!$H$14,'Claim Details'!$I$28&lt;=Rates!$H$15,'Claim Details'!$I$19="No"),Rates!$H$24,IF(AND(C247="C",'Claim Details'!$I$28&gt;=Rates!$J$14,'Claim Details'!$I$28&lt;=Rates!$J$15,'Claim Details'!$I$19="Yes"),Rates!$K$24,IF(AND(C247="C",'Claim Details'!$I$28&gt;=Rates!$J$14,'Claim Details'!$I$28&lt;=Rates!$J$15,'Claim Details'!$I$19="No"),Rates!$J$24,"£0.00"))))))))))))))))))))))))</f>
        <v>£0.00</v>
      </c>
      <c r="BB247" s="189" t="str">
        <f t="shared" si="57"/>
        <v>£0.00</v>
      </c>
      <c r="BC247" s="1"/>
      <c r="BD247" s="189" t="str">
        <f>IF(AND(AE247="A",'Claim Details'!$I$28&gt;=Rates!$D$14,'Claim Details'!$I$28&lt;=Rates!$D$15,'Claim Details'!$I$19="Yes"),Rates!$J$17,IF(AND(AE247="A",'Claim Details'!$I$28&gt;=Rates!$D$14,'Claim Details'!$I$28&lt;=Rates!$D$15,'Claim Details'!$I$19="No"),Rates!$D$17,IF(AND(AE247="A",'Claim Details'!$I$28&gt;=Rates!$F$14,'Claim Details'!$I$28&lt;=Rates!$F$15,'Claim Details'!$I$19="Yes"),Rates!$G$17,IF(AND(AE247="A",'Claim Details'!$I$28&gt;=Rates!$F$14,'Claim Details'!$I$28&lt;=Rates!$F$15,'Claim Details'!$I$19="No"),Rates!$F$17,IF(AND(AE247="A",'Claim Details'!$I$28&gt;=Rates!$H$14,'Claim Details'!$I$28&lt;=Rates!$H$15,'Claim Details'!$I$19="Yes"),Rates!$I$17,IF(AND(AE247="A",'Claim Details'!$I$28&gt;=Rates!$H$14,'Claim Details'!$I$28&lt;=Rates!$H$15,'Claim Details'!$I$19="No"),Rates!$H$17,IF(AND(AE247="A",'Claim Details'!$I$28&gt;=Rates!$J$14,'Claim Details'!$I$28&lt;=Rates!$J$15,'Claim Details'!$I$19="Yes"),Rates!$K$17,IF(AND(AE247="A",'Claim Details'!$I$28&gt;=Rates!$J$14,'Claim Details'!$I$28&lt;=Rates!$J$15,'Claim Details'!$I$19="No"),Rates!$J$17,IF(AND(AE247="B",'Claim Details'!$I$28&gt;=Rates!$D$14,'Claim Details'!$I$28&lt;=Rates!$D$15,'Claim Details'!$I$19="Yes"),Rates!$E$18,IF(AND(AE247="B",'Claim Details'!$I$28&gt;=Rates!$D$14,'Claim Details'!$I$28&lt;=Rates!$D$15,'Claim Details'!$I$19="No"),Rates!$D$18,IF(AND(AE247="B",'Claim Details'!$I$28&gt;=Rates!$F$14,'Claim Details'!$I$28&lt;=Rates!$F$15,'Claim Details'!$I$19="Yes"),Rates!$G$18,IF(AND(AE247="B",'Claim Details'!$I$28&gt;=Rates!$F$14,'Claim Details'!$I$28&lt;=Rates!$F$15,'Claim Details'!$I$19="No"),Rates!$F$18,IF(AND(AE247="B",'Claim Details'!$I$28&gt;=Rates!$H$14,'Claim Details'!$I$28&lt;=Rates!$H$15,'Claim Details'!$I$19="Yes"),Rates!$I$18,IF(AND(AE247="B",'Claim Details'!$I$28&gt;=Rates!$H$14,'Claim Details'!$I$28&lt;=Rates!$H$15,'Claim Details'!$I$19="No"),Rates!$H$18,IF(AND(AE247="B",'Claim Details'!$I$28&gt;=Rates!$J$14,'Claim Details'!$I$28&lt;=Rates!$J$15,'Claim Details'!$I$19="Yes"),Rates!$K$18,IF(AND(AE247="B",'Claim Details'!$I$28&gt;=Rates!$J$14,'Claim Details'!$I$28&lt;=Rates!$J$15,'Claim Details'!$I$19="No"),Rates!$J$18,IF(AND(AE247="C",'Claim Details'!$I$28&gt;=Rates!$D$14,'Claim Details'!$I$28&lt;=Rates!$D$15,'Claim Details'!$I$19="Yes"),Rates!$E$19,IF(AND(AE247="C",'Claim Details'!$I$28&gt;=Rates!$D$14,'Claim Details'!$I$28&lt;=Rates!$D$15,'Claim Details'!$I$19="No"),Rates!$D$19,IF(AND(AE247="C",'Claim Details'!$I$28&gt;=Rates!$F$14,'Claim Details'!$I$28&lt;=Rates!$F$15,'Claim Details'!$I$19="Yes"),Rates!$G$19,IF(AND(AE247="C",'Claim Details'!$I$28&gt;=Rates!$F$14,'Claim Details'!$I$28&lt;=Rates!$F$15,'Claim Details'!$I$19="No"),Rates!$F$19,IF(AND(AE247="C",'Claim Details'!$I$28&gt;=Rates!$H$14,'Claim Details'!$I$28&lt;=Rates!$H$15,'Claim Details'!$I$19="Yes"),Rates!$I$19,IF(AND(AE247="C",'Claim Details'!$I$28&gt;=Rates!$H$14,'Claim Details'!$I$28&lt;=Rates!$H$15,'Claim Details'!$I$19="No"),Rates!$H$19,IF(AND(AE247="C",'Claim Details'!$I$28&gt;=Rates!$J$14,'Claim Details'!$I$28&lt;=Rates!$J$15,'Claim Details'!$I$19="Yes"),Rates!$K$19,IF(AND(AE247="C",'Claim Details'!$I$28&gt;=Rates!$J$14,'Claim Details'!$I$28&lt;=Rates!$J$15,'Claim Details'!$I$19="No"),Rates!$J$19,"£0.00"))))))))))))))))))))))))</f>
        <v>£0.00</v>
      </c>
      <c r="BE247" s="189" t="str">
        <f>IF(AND(AE247="A",'Claim Details'!$I$28&gt;=Rates!$D$14,'Claim Details'!$I$28&lt;=Rates!$D$15,'Claim Details'!$I$19="Yes"),Rates!$J$25,IF(AND(AE247="A",'Claim Details'!$I$28&gt;=Rates!$D$14,'Claim Details'!$I$28&lt;=Rates!$D$15,'Claim Details'!$I$19="No"),Rates!$D$25,IF(AND(AE247="A",'Claim Details'!$I$28&gt;=Rates!$F$14,'Claim Details'!$I$28&lt;=Rates!$F$15,'Claim Details'!$I$19="Yes"),Rates!$G$25,IF(AND(AE247="A",'Claim Details'!$I$28&gt;=Rates!$F$14,'Claim Details'!$I$28&lt;=Rates!$F$15,'Claim Details'!$I$19="No"),Rates!$F$25,IF(AND(AE247="A",'Claim Details'!$I$28&gt;=Rates!$H$14,'Claim Details'!$I$28&lt;=Rates!$H$15,'Claim Details'!$I$19="Yes"),Rates!$I$25,IF(AND(AE247="A",'Claim Details'!$I$28&gt;=Rates!$H$14,'Claim Details'!$I$28&lt;=Rates!$H$15,'Claim Details'!$I$19="No"),Rates!$H$25,IF(AND(AE247="A",'Claim Details'!$I$28&gt;=Rates!$J$14,'Claim Details'!$I$28&lt;=Rates!$J$15,'Claim Details'!$I$19="Yes"),Rates!$K$25,IF(AND(AE247="A",'Claim Details'!$I$28&gt;=Rates!$J$14,'Claim Details'!$I$28&lt;=Rates!$J$15,'Claim Details'!$I$19="No"),Rates!$J$25,IF(AND(AE247="B",'Claim Details'!$I$28&gt;=Rates!$D$14,'Claim Details'!$I$28&lt;=Rates!$D$15,'Claim Details'!$I$19="Yes"),Rates!$E$26,IF(AND(AE247="B",'Claim Details'!$I$28&gt;=Rates!$D$14,'Claim Details'!$I$28&lt;=Rates!$D$15,'Claim Details'!$I$19="No"),Rates!$D$26,IF(AND(AE247="B",'Claim Details'!$I$28&gt;=Rates!$F$14,'Claim Details'!$I$28&lt;=Rates!$F$15,'Claim Details'!$I$19="Yes"),Rates!$G$26,IF(AND(AE247="B",'Claim Details'!$I$28&gt;=Rates!$F$14,'Claim Details'!$I$28&lt;=Rates!$F$15,'Claim Details'!$I$19="No"),Rates!$F$26,IF(AND(AE247="B",'Claim Details'!$I$28&gt;=Rates!$H$14,'Claim Details'!$I$28&lt;=Rates!$H$15,'Claim Details'!$I$19="Yes"),Rates!$I$26,IF(AND(AE247="B",'Claim Details'!$I$28&gt;=Rates!$H$14,'Claim Details'!$I$28&lt;=Rates!$H$15,'Claim Details'!$I$19="No"),Rates!$H$26,IF(AND(AE247="B",'Claim Details'!$I$28&gt;=Rates!$J$14,'Claim Details'!$I$28&lt;=Rates!$J$15,'Claim Details'!$I$19="Yes"),Rates!$K$26,IF(AND(AE247="B",'Claim Details'!$I$28&gt;=Rates!$J$14,'Claim Details'!$I$28&lt;=Rates!$J$15,'Claim Details'!$I$19="No"),Rates!$J$26,IF(AND(AE247="C",'Claim Details'!$I$28&gt;=Rates!$D$14,'Claim Details'!$I$28&lt;=Rates!$D$15,'Claim Details'!$I$19="Yes"),Rates!$E$27,IF(AND(AE247="C",'Claim Details'!$I$28&gt;=Rates!$D$14,'Claim Details'!$I$28&lt;=Rates!$D$15,'Claim Details'!$I$19="No"),Rates!$D$27,IF(AND(AE247="C",'Claim Details'!$I$28&gt;=Rates!$F$14,'Claim Details'!$I$28&lt;=Rates!$F$15,'Claim Details'!$I$19="Yes"),Rates!$G$27,IF(AND(AE247="C",'Claim Details'!$I$28&gt;=Rates!$F$14,'Claim Details'!$I$28&lt;=Rates!$F$15,'Claim Details'!$I$19="No"),Rates!$F$27,IF(AND(AE247="C",'Claim Details'!$I$28&gt;=Rates!$H$14,'Claim Details'!$I$28&lt;=Rates!$H$15,'Claim Details'!$I$19="Yes"),Rates!$I$27,IF(AND(AE247="C",'Claim Details'!$I$28&gt;=Rates!$H$14,'Claim Details'!$I$28&lt;=Rates!$H$15,'Claim Details'!$I$19="No"),Rates!$H$27,IF(AND(AE247="C",'Claim Details'!$I$28&gt;=Rates!$J$14,'Claim Details'!$I$28&lt;=Rates!$J$15,'Claim Details'!$I$19="Yes"),Rates!$K$27,IF(AND(AE247="C",'Claim Details'!$I$28&gt;=Rates!$J$14,'Claim Details'!$I$28&lt;=Rates!$J$15,'Claim Details'!$I$19="No"),Rates!$J$27,"£0.00"))))))))))))))))))))))))</f>
        <v>£0.00</v>
      </c>
      <c r="BF247" s="189" t="str">
        <f>IF(AND(AE247="A",'Claim Details'!$I$28&gt;=Rates!$D$14,'Claim Details'!$I$28&lt;=Rates!$D$15,'Claim Details'!$I$19="Yes"),Rates!$E$20,IF(AND(AE247="A",'Claim Details'!$I$28&gt;=Rates!$D$14,'Claim Details'!$I$28&lt;=Rates!$D$15,'Claim Details'!$I$19="No"),Rates!$D$20,IF(AND(AE247="A",'Claim Details'!$I$28&gt;=Rates!$F$14,'Claim Details'!$I$28&lt;=Rates!$F$15,'Claim Details'!$I$19="Yes"),Rates!$G$20,IF(AND(AE247="A",'Claim Details'!$I$28&gt;=Rates!$F$14,'Claim Details'!$I$28&lt;=Rates!$F$15,'Claim Details'!$I$19="No"),Rates!$F$20,IF(AND(AE247="A",'Claim Details'!$I$28&gt;=Rates!$H$14,'Claim Details'!$I$28&lt;=Rates!$H$15,'Claim Details'!$I$19="Yes"),Rates!$I$20,IF(AND(AE247="A",'Claim Details'!$I$28&gt;=Rates!$H$14,'Claim Details'!$I$28&lt;=Rates!$H$15,'Claim Details'!$I$19="No"),Rates!$H$20,IF(AND(AE247="A",'Claim Details'!$I$28&gt;=Rates!$J$14,'Claim Details'!$I$28&lt;=Rates!$J$15,'Claim Details'!$I$19="Yes"),Rates!$K$20,IF(AND(AE247="A",'Claim Details'!$I$28&gt;=Rates!$J$14,'Claim Details'!$I$28&lt;=Rates!$J$15,'Claim Details'!$I$19="No"),Rates!$J$20,IF(AND(AE247="B",'Claim Details'!$I$28&gt;=Rates!$D$14,'Claim Details'!$I$28&lt;=Rates!$D$15,'Claim Details'!$I$19="Yes"),Rates!$E$21,IF(AND(AE247="B",'Claim Details'!$I$28&gt;=Rates!$D$14,'Claim Details'!$I$28&lt;=Rates!$D$15,'Claim Details'!$I$19="No"),Rates!$D$21,IF(AND(AE247="B",'Claim Details'!$I$28&gt;=Rates!$F$14,'Claim Details'!$I$28&lt;=Rates!$F$15,'Claim Details'!$I$19="Yes"),Rates!$G$21,IF(AND(AE247="B",'Claim Details'!$I$28&gt;=Rates!$F$14,'Claim Details'!$I$28&lt;=Rates!$F$15,'Claim Details'!$I$19="No"),Rates!$F$21,IF(AND(AE247="B",'Claim Details'!$I$28&gt;=Rates!$H$14,'Claim Details'!$I$28&lt;=Rates!$H$15,'Claim Details'!$I$19="Yes"),Rates!$I$21,IF(AND(AE247="B",'Claim Details'!$I$28&gt;=Rates!$H$14,'Claim Details'!$I$28&lt;=Rates!$H$15,'Claim Details'!$I$19="No"),Rates!$H$21,IF(AND(AE247="B",'Claim Details'!$I$28&gt;=Rates!$J$14,'Claim Details'!$I$28&lt;=Rates!$J$15,'Claim Details'!$I$19="Yes"),Rates!$K$21,IF(AND(AE247="B",'Claim Details'!$I$28&gt;=Rates!$J$14,'Claim Details'!$I$28&lt;=Rates!$J$15,'Claim Details'!$I$19="No"),Rates!$J$21,"£0.00"))))))))))))))))</f>
        <v>£0.00</v>
      </c>
      <c r="BG247" s="189" t="str">
        <f>IF(AND(AE247="A",'Claim Details'!$I$28&gt;=Rates!$D$14,'Claim Details'!$I$28&lt;=Rates!$D$15,'Claim Details'!$I$19="Yes"),Rates!$E$22,IF(AND(AE247="A",'Claim Details'!$I$28&gt;=Rates!$D$14,'Claim Details'!$I$28&lt;=Rates!$D$15,'Claim Details'!$I$19="No"),Rates!$D$22,IF(AND(AE247="A",'Claim Details'!$I$28&gt;=Rates!$F$14,'Claim Details'!$I$28&lt;=Rates!$F$15,'Claim Details'!$I$19="Yes"),Rates!$G$22,IF(AND(AE247="A",'Claim Details'!$I$28&gt;=Rates!$F$14,'Claim Details'!$I$28&lt;=Rates!$F$15,'Claim Details'!$I$19="No"),Rates!$F$22,IF(AND(AE247="A",'Claim Details'!$I$28&gt;=Rates!$H$14,'Claim Details'!$I$28&lt;=Rates!$H$15,'Claim Details'!$I$19="Yes"),Rates!$I$22,IF(AND(AE247="A",'Claim Details'!$I$28&gt;=Rates!$H$14,'Claim Details'!$I$28&lt;=Rates!$H$15,'Claim Details'!$I$19="No"),Rates!$H$22,IF(AND(AE247="A",'Claim Details'!$I$28&gt;=Rates!$J$14,'Claim Details'!$I$28&lt;=Rates!$J$15,'Claim Details'!$I$19="Yes"),Rates!$K$22,IF(AND(AE247="A",'Claim Details'!$I$28&gt;=Rates!$J$14,'Claim Details'!$I$28&lt;=Rates!$J$15,'Claim Details'!$I$19="No"),Rates!$J$22,IF(AND(AE247="B",'Claim Details'!$I$28&gt;=Rates!$D$14,'Claim Details'!$I$28&lt;=Rates!$D$15,'Claim Details'!$I$19="Yes"),Rates!$E$23,IF(AND(AE247="B",'Claim Details'!$I$28&gt;=Rates!$D$14,'Claim Details'!$I$28&lt;=Rates!$D$15,'Claim Details'!$I$19="No"),Rates!$D$23,IF(AND(AE247="B",'Claim Details'!$I$28&gt;=Rates!$F$14,'Claim Details'!$I$28&lt;=Rates!$F$15,'Claim Details'!$I$19="Yes"),Rates!$G$23,IF(AND(AE247="B",'Claim Details'!$I$28&gt;=Rates!$F$14,'Claim Details'!$I$28&lt;=Rates!$F$15,'Claim Details'!$I$19="No"),Rates!$F$23,IF(AND(AE247="B",'Claim Details'!$I$28&gt;=Rates!$H$14,'Claim Details'!$I$28&lt;=Rates!$H$15,'Claim Details'!$I$19="Yes"),Rates!$I$23,IF(AND(AE247="B",'Claim Details'!$I$28&gt;=Rates!$H$14,'Claim Details'!$I$28&lt;=Rates!$H$15,'Claim Details'!$I$19="No"),Rates!$H$23,IF(AND(AE247="B",'Claim Details'!$I$28&gt;=Rates!$J$14,'Claim Details'!$I$28&lt;=Rates!$J$15,'Claim Details'!$I$19="Yes"),Rates!$K$23,IF(AND(AE247="B",'Claim Details'!$I$28&gt;=Rates!$J$14,'Claim Details'!$I$28&lt;=Rates!$J$15,'Claim Details'!$I$19="No"),Rates!$J$23,IF(AND(AE247="C",'Claim Details'!$I$28&gt;=Rates!$D$14,'Claim Details'!$I$28&lt;=Rates!$D$15,'Claim Details'!$I$19="Yes"),Rates!$E$24,IF(AND(AE247="C",'Claim Details'!$I$28&gt;=Rates!$D$14,'Claim Details'!$I$28&lt;=Rates!$D$15,'Claim Details'!$I$19="No"),Rates!$D$24,IF(AND(AE247="C",'Claim Details'!$I$28&gt;=Rates!$F$14,'Claim Details'!$I$28&lt;=Rates!$F$15,'Claim Details'!$I$19="Yes"),Rates!$G$24,IF(AND(AE247="C",'Claim Details'!$I$28&gt;=Rates!$F$14,'Claim Details'!$I$28&lt;=Rates!$F$15,'Claim Details'!$I$19="No"),Rates!$F$24,IF(AND(AE247="C",'Claim Details'!$I$28&gt;=Rates!$H$14,'Claim Details'!$I$28&lt;=Rates!$H$15,'Claim Details'!$I$19="Yes"),Rates!$I$24,IF(AND(AE247="C",'Claim Details'!$I$28&gt;=Rates!$H$14,'Claim Details'!$I$28&lt;=Rates!$H$15,'Claim Details'!$I$19="No"),Rates!$H$24,IF(AND(AE247="C",'Claim Details'!$I$28&gt;=Rates!$J$14,'Claim Details'!$I$28&lt;=Rates!$J$15,'Claim Details'!$I$19="Yes"),Rates!$K$24,IF(AND(AE247="C",'Claim Details'!$I$28&gt;=Rates!$J$14,'Claim Details'!$I$28&lt;=Rates!$J$15,'Claim Details'!$I$19="No"),Rates!$J$24,"£0.00"))))))))))))))))))))))))</f>
        <v>£0.00</v>
      </c>
      <c r="BH247" s="189" t="str">
        <f t="shared" si="58"/>
        <v>£0.00</v>
      </c>
      <c r="BI247" s="189">
        <f t="shared" si="59"/>
        <v>0</v>
      </c>
      <c r="BO247" s="202" t="str">
        <f>IF(H247="","£0.00",IF(AP247="4","£0.00",IF(AP247="5","£0.00",IF(AP247="1","£0.00",((AQ247*H247)*'Claim Details'!$F$111)/100))))</f>
        <v>£0.00</v>
      </c>
      <c r="BP247" s="202" t="str">
        <f>IF(T247="","£0.00",IF(AP247="4","£0.00",IF(AP247="5","£0.00",IF(AP247="1","£0.00",((AR247*T247)*'Claim Details'!$N$111)/100))))</f>
        <v>£0.00</v>
      </c>
      <c r="BQ247" s="202" t="str">
        <f>IF(AI247="","£0.00",IF(AP247="4","£0.00",IF(AP247="5","£0.00",IF(AP247="1","£0.00",((BI247*AI247)*'Claim Details'!$W$111)/100))))</f>
        <v>£0.00</v>
      </c>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row>
    <row r="248" spans="1:97" ht="15">
      <c r="A248" s="145"/>
      <c r="B248" s="91"/>
      <c r="C248" s="96"/>
      <c r="D248" s="97"/>
      <c r="E248" s="98"/>
      <c r="F248" s="89"/>
      <c r="G248" s="99"/>
      <c r="H248" s="100"/>
      <c r="I248" s="221" t="str">
        <f t="shared" si="49"/>
        <v>£0.00</v>
      </c>
      <c r="J248" s="101"/>
      <c r="K248" s="100"/>
      <c r="L248" s="221" t="str">
        <f t="shared" si="50"/>
        <v>£0.00</v>
      </c>
      <c r="M248" s="101"/>
      <c r="N248" s="102"/>
      <c r="O248" s="145"/>
      <c r="P248" s="77"/>
      <c r="Q248" s="87"/>
      <c r="R248" s="87"/>
      <c r="S248" s="87"/>
      <c r="T248" s="149" t="str">
        <f t="shared" si="51"/>
        <v/>
      </c>
      <c r="U248" s="87" t="str">
        <f t="shared" si="60"/>
        <v/>
      </c>
      <c r="V248" s="87"/>
      <c r="W248" s="53" t="str">
        <f t="shared" si="52"/>
        <v>£0.00</v>
      </c>
      <c r="X248" s="53"/>
      <c r="Y248" s="87"/>
      <c r="Z248" s="78"/>
      <c r="AA248" s="79"/>
      <c r="AB248" s="160"/>
      <c r="AC248" s="98"/>
      <c r="AD248" s="225"/>
      <c r="AE248" s="235" t="str">
        <f t="shared" si="53"/>
        <v/>
      </c>
      <c r="AF248" s="87" t="str">
        <f t="shared" si="54"/>
        <v/>
      </c>
      <c r="AG248" s="53"/>
      <c r="AH248" s="224"/>
      <c r="AI248" s="226" t="str">
        <f t="shared" si="46"/>
        <v/>
      </c>
      <c r="AJ248" s="236" t="str">
        <f t="shared" si="55"/>
        <v>£0.00</v>
      </c>
      <c r="AK248" s="31"/>
      <c r="AL248" s="1"/>
      <c r="AM248" s="1"/>
      <c r="AN248" s="1"/>
      <c r="AO248" s="1"/>
      <c r="AP248" s="1" t="str">
        <f t="shared" si="47"/>
        <v/>
      </c>
      <c r="AQ248" s="27">
        <f t="shared" si="48"/>
        <v>0</v>
      </c>
      <c r="AR248" s="189">
        <f t="shared" si="56"/>
        <v>0</v>
      </c>
      <c r="AS248" s="190" t="str">
        <f>IF(AND(C248="A",'Claim Details'!$E$28&gt;=Rates!$D$14,'Claim Details'!$E$28&lt;=Rates!$D$15,'Claim Details'!$E$19="Yes"),Rates!$E$17,IF(AND(C248="A",'Claim Details'!$E$28&gt;=Rates!$D$14,'Claim Details'!$E$28&lt;=Rates!$D$15,'Claim Details'!$E$19="No"),Rates!$D$17,IF(AND(C248="A",'Claim Details'!$E$28&gt;=Rates!$F$14,'Claim Details'!$E$28&lt;=Rates!$F$15,'Claim Details'!$E$19="Yes"),Rates!$G$17,IF(AND(C248="A",'Claim Details'!$E$28&gt;=Rates!$F$14,'Claim Details'!$E$28&lt;=Rates!$F$15,'Claim Details'!$E$19="No"),Rates!$F$17,IF(AND(C248="A",'Claim Details'!$E$28&gt;=Rates!$H$14,'Claim Details'!$E$28&lt;=Rates!$H$15,'Claim Details'!$E$19="Yes"),Rates!$I$17,IF(AND(C248="A",'Claim Details'!$E$28&gt;=Rates!$H$14,'Claim Details'!$E$28&lt;=Rates!$H$15,'Claim Details'!$E$19="No"),Rates!$H$17,IF(AND(C248="A",'Claim Details'!$E$28&gt;=Rates!$J$14,'Claim Details'!$E$28&lt;=Rates!$J$15,'Claim Details'!$E$19="Yes"),Rates!$K$17,IF(AND(C248="A",'Claim Details'!$E$28&gt;=Rates!$J$14,'Claim Details'!$E$28&lt;=Rates!$J$15,'Claim Details'!$E$19="No"),Rates!$J$17,IF(AND(C248="B",'Claim Details'!$E$28&gt;=Rates!$D$14,'Claim Details'!$E$28&lt;=Rates!$D$15,'Claim Details'!$E$19="Yes"),Rates!$E$18,IF(AND(C248="B",'Claim Details'!$E$28&gt;=Rates!$D$14,'Claim Details'!$E$28&lt;=Rates!$D$15,'Claim Details'!$E$19="No"),Rates!$D$18,IF(AND(C248="B",'Claim Details'!$E$28&gt;=Rates!$F$14,'Claim Details'!$E$28&lt;=Rates!$F$15,'Claim Details'!$E$19="Yes"),Rates!$G$18,IF(AND(C248="B",'Claim Details'!$E$28&gt;=Rates!$F$14,'Claim Details'!$E$28&lt;=Rates!$F$15,'Claim Details'!$E$19="No"),Rates!$F$18,IF(AND(C248="B",'Claim Details'!$E$28&gt;=Rates!$H$14,'Claim Details'!$E$28&lt;=Rates!$H$15,'Claim Details'!$E$19="Yes"),Rates!$I$18,IF(AND(C248="B",'Claim Details'!$E$28&gt;=Rates!$H$14,'Claim Details'!$E$28&lt;=Rates!$H$15,'Claim Details'!$E$19="No"),Rates!$H$18,IF(AND(C248="B",'Claim Details'!$E$28&gt;=Rates!$J$14,'Claim Details'!$E$28&lt;=Rates!$J$15,'Claim Details'!$E$19="Yes"),Rates!$K$18,IF(AND(C248="B",'Claim Details'!$E$28&gt;=Rates!$J$14,'Claim Details'!$E$28&lt;=Rates!$J$15,'Claim Details'!$E$19="No"),Rates!$J$18,IF(AND(C248="C",'Claim Details'!$E$28&gt;=Rates!$D$14,'Claim Details'!$E$28&lt;=Rates!$D$15,'Claim Details'!$E$19="Yes"),Rates!$E$19,IF(AND(C248="C",'Claim Details'!$E$28&gt;=Rates!$D$14,'Claim Details'!$E$28&lt;=Rates!$D$15,'Claim Details'!$E$19="No"),Rates!$D$19,IF(AND(C248="C",'Claim Details'!$E$28&gt;=Rates!$F$14,'Claim Details'!$E$28&lt;=Rates!$F$15,'Claim Details'!$E$19="Yes"),Rates!$G$19,IF(AND(C248="C",'Claim Details'!$E$28&gt;=Rates!$F$14,'Claim Details'!$E$28&lt;=Rates!$F$15,'Claim Details'!$E$19="No"),Rates!$F$19,IF(AND(C248="C",'Claim Details'!$E$28&gt;=Rates!$H$14,'Claim Details'!$E$28&lt;=Rates!$H$15,'Claim Details'!$E$19="Yes"),Rates!$I$19,IF(AND(C248="C",'Claim Details'!$E$28&gt;=Rates!$H$14,'Claim Details'!$E$28&lt;=Rates!$H$15,'Claim Details'!$E$19="No"),Rates!$H$19,IF(AND(C248="C",'Claim Details'!$E$28&gt;=Rates!$J$14,'Claim Details'!$E$28&lt;=Rates!$J$15,'Claim Details'!$E$19="Yes"),Rates!$K$19,IF(AND(C248="C",'Claim Details'!$E$28&gt;=Rates!$J$14,'Claim Details'!$E$28&lt;=Rates!$J$15,'Claim Details'!$E$19="No"),Rates!$J$19,"£0.00"))))))))))))))))))))))))</f>
        <v>£0.00</v>
      </c>
      <c r="AT248" s="189" t="str">
        <f>IF(AND(C248="A",'Claim Details'!$E$28&gt;=Rates!$D$14,'Claim Details'!$E$28&lt;=Rates!$D$15,'Claim Details'!$E$19="Yes"),Rates!$E$25,IF(AND(C248="A",'Claim Details'!$E$28&gt;=Rates!$D$14,'Claim Details'!$E$28&lt;=Rates!$D$15,'Claim Details'!$E$19="No"),Rates!$D$25,IF(AND(C248="A",'Claim Details'!$E$28&gt;=Rates!$F$14,'Claim Details'!$E$28&lt;=Rates!$F$15,'Claim Details'!$E$19="Yes"),Rates!$G$25,IF(AND(C248="A",'Claim Details'!$E$28&gt;=Rates!$F$14,'Claim Details'!$E$28&lt;=Rates!$F$15,'Claim Details'!$E$19="No"),Rates!$F$25,IF(AND(C248="A",'Claim Details'!$E$28&gt;=Rates!$H$14,'Claim Details'!$E$28&lt;=Rates!$H$15,'Claim Details'!$E$19="Yes"),Rates!$I$25,IF(AND(C248="A",'Claim Details'!$E$28&gt;=Rates!$H$14,'Claim Details'!$E$28&lt;=Rates!$H$15,'Claim Details'!$E$19="No"),Rates!$H$25,IF(AND(C248="A",'Claim Details'!$E$28&gt;=Rates!$J$14,'Claim Details'!$E$28&lt;=Rates!$J$15,'Claim Details'!$E$19="Yes"),Rates!$K$25,IF(AND(C248="A",'Claim Details'!$E$28&gt;=Rates!$J$14,'Claim Details'!$E$28&lt;=Rates!$J$15,'Claim Details'!$E$19="No"),Rates!$J$25,IF(AND(C248="B",'Claim Details'!$E$28&gt;=Rates!$D$14,'Claim Details'!$E$28&lt;=Rates!$D$15,'Claim Details'!$E$19="Yes"),Rates!$E$26,IF(AND(C248="B",'Claim Details'!$E$28&gt;=Rates!$D$14,'Claim Details'!$E$28&lt;=Rates!$D$15,'Claim Details'!$E$19="No"),Rates!$D$26,IF(AND(C248="B",'Claim Details'!$E$28&gt;=Rates!$F$14,'Claim Details'!$E$28&lt;=Rates!$F$15,'Claim Details'!$E$19="Yes"),Rates!$G$26,IF(AND(C248="B",'Claim Details'!$E$28&gt;=Rates!$F$14,'Claim Details'!$E$28&lt;=Rates!$F$15,'Claim Details'!$E$19="No"),Rates!$F$26,IF(AND(C248="B",'Claim Details'!$E$28&gt;=Rates!$H$14,'Claim Details'!$E$28&lt;=Rates!$H$15,'Claim Details'!$E$19="Yes"),Rates!$I$26,IF(AND(C248="B",'Claim Details'!$E$28&gt;=Rates!$H$14,'Claim Details'!$E$28&lt;=Rates!$H$15,'Claim Details'!$E$19="No"),Rates!$H$26,IF(AND(C248="B",'Claim Details'!$E$28&gt;=Rates!$J$14,'Claim Details'!$E$28&lt;=Rates!$J$15,'Claim Details'!$E$19="Yes"),Rates!$K$26,IF(AND(C248="B",'Claim Details'!$E$28&gt;=Rates!$J$14,'Claim Details'!$E$28&lt;=Rates!$J$15,'Claim Details'!$E$19="No"),Rates!$J$26,IF(AND(C248="C",'Claim Details'!$E$28&gt;=Rates!$D$14,'Claim Details'!$E$28&lt;=Rates!$D$15,'Claim Details'!$E$19="Yes"),Rates!$E$27,IF(AND(C248="C",'Claim Details'!$E$28&gt;=Rates!$D$14,'Claim Details'!$E$28&lt;=Rates!$D$15,'Claim Details'!$E$19="No"),Rates!$D$27,IF(AND(C248="C",'Claim Details'!$E$28&gt;=Rates!$F$14,'Claim Details'!$E$28&lt;=Rates!$F$15,'Claim Details'!$E$19="Yes"),Rates!$G$27,IF(AND(C248="C",'Claim Details'!$E$28&gt;=Rates!$F$14,'Claim Details'!$E$28&lt;=Rates!$F$15,'Claim Details'!$E$19="No"),Rates!$F$27,IF(AND(C248="C",'Claim Details'!$E$28&gt;=Rates!$H$14,'Claim Details'!$E$28&lt;=Rates!$H$15,'Claim Details'!$E$19="Yes"),Rates!$I$27,IF(AND(C248="C",'Claim Details'!$E$28&gt;=Rates!$H$14,'Claim Details'!$E$28&lt;=Rates!$H$15,'Claim Details'!$E$19="No"),Rates!$H$27,IF(AND(C248="C",'Claim Details'!$E$28&gt;=Rates!$J$14,'Claim Details'!$E$28&lt;=Rates!$J$15,'Claim Details'!$E$19="Yes"),Rates!$K$27,IF(AND(C248="C",'Claim Details'!$E$28&gt;=Rates!$J$14,'Claim Details'!$E$28&lt;=Rates!$J$15,'Claim Details'!$E$19="No"),Rates!$J$27,"£0.00"))))))))))))))))))))))))</f>
        <v>£0.00</v>
      </c>
      <c r="AU248" s="191" t="str">
        <f>IF(AND(C248="A",'Claim Details'!$E$28&gt;=Rates!$D$14,'Claim Details'!$E$28&lt;=Rates!$D$15,'Claim Details'!$E$19="Yes"),Rates!$E$20,IF(AND(C248="A",'Claim Details'!$E$28&gt;=Rates!$D$14,'Claim Details'!$E$28&lt;=Rates!$D$15,'Claim Details'!$E$19="No"),Rates!$D$20,IF(AND(C248="A",'Claim Details'!$E$28&gt;=Rates!$F$14,'Claim Details'!$E$28&lt;=Rates!$F$15,'Claim Details'!$E$19="Yes"),Rates!$G$20,IF(AND(C248="A",'Claim Details'!$E$28&gt;=Rates!$F$14,'Claim Details'!$E$28&lt;=Rates!$F$15,'Claim Details'!$E$19="No"),Rates!$F$20,IF(AND(C248="A",'Claim Details'!$E$28&gt;=Rates!$H$14,'Claim Details'!$E$28&lt;=Rates!$H$15,'Claim Details'!$E$19="Yes"),Rates!$I$20,IF(AND(C248="A",'Claim Details'!$E$28&gt;=Rates!$H$14,'Claim Details'!$E$28&lt;=Rates!$H$15,'Claim Details'!$E$19="No"),Rates!$H$20,IF(AND(C248="A",'Claim Details'!$E$28&gt;=Rates!$J$14,'Claim Details'!$E$28&lt;=Rates!$J$15,'Claim Details'!$E$19="Yes"),Rates!$K$20,IF(AND(C248="A",'Claim Details'!$E$28&gt;=Rates!$J$14,'Claim Details'!$E$28&lt;=Rates!$J$15,'Claim Details'!$E$19="No"),Rates!$J$20,IF(AND(C248="B",'Claim Details'!$E$28&gt;=Rates!$D$14,'Claim Details'!$E$28&lt;=Rates!$D$15,'Claim Details'!$E$19="Yes"),Rates!$E$21,IF(AND(C248="B",'Claim Details'!$E$28&gt;=Rates!$D$14,'Claim Details'!$E$28&lt;=Rates!$D$15,'Claim Details'!$E$19="No"),Rates!$D$21,IF(AND(C248="B",'Claim Details'!$E$28&gt;=Rates!$F$14,'Claim Details'!$E$28&lt;=Rates!$F$15,'Claim Details'!$E$19="Yes"),Rates!$G$21,IF(AND(C248="B",'Claim Details'!$E$28&gt;=Rates!$F$14,'Claim Details'!$E$28&lt;=Rates!$F$15,'Claim Details'!$E$19="No"),Rates!$F$21,IF(AND(C248="B",'Claim Details'!$E$28&gt;=Rates!$H$14,'Claim Details'!$E$28&lt;=Rates!$H$15,'Claim Details'!$E$19="Yes"),Rates!$I$21,IF(AND(C248="B",'Claim Details'!$E$28&gt;=Rates!$H$14,'Claim Details'!$E$28&lt;=Rates!$H$15,'Claim Details'!$E$19="No"),Rates!$H$21,IF(AND(C248="B",'Claim Details'!$E$28&gt;=Rates!$J$14,'Claim Details'!$E$28&lt;=Rates!$J$15,'Claim Details'!$E$19="Yes"),Rates!$K$21,IF(AND(C248="B",'Claim Details'!$E$28&gt;=Rates!$J$14,'Claim Details'!$E$28&lt;=Rates!$J$15,'Claim Details'!$E$19="No"),Rates!$J$21,"£0.00"))))))))))))))))</f>
        <v>£0.00</v>
      </c>
      <c r="AV248" s="191" t="str">
        <f>IF(AND(C248="A",'Claim Details'!$E$28&gt;=Rates!$D$14,'Claim Details'!$E$28&lt;=Rates!$D$15,'Claim Details'!$E$19="Yes"),Rates!$E$22,IF(AND(C248="A",'Claim Details'!$E$28&gt;=Rates!$D$14,'Claim Details'!$E$28&lt;=Rates!$D$15,'Claim Details'!$E$19="No"),Rates!$D$22,IF(AND(C248="A",'Claim Details'!$E$28&gt;=Rates!$F$14,'Claim Details'!$E$28&lt;=Rates!$F$15,'Claim Details'!$E$19="Yes"),Rates!$G$22,IF(AND(C248="A",'Claim Details'!$E$28&gt;=Rates!$F$14,'Claim Details'!$E$28&lt;=Rates!$F$15,'Claim Details'!$E$19="No"),Rates!$F$22,IF(AND(C248="A",'Claim Details'!$E$28&gt;=Rates!$H$14,'Claim Details'!$E$28&lt;=Rates!$H$15,'Claim Details'!$E$19="Yes"),Rates!$I$22,IF(AND(C248="A",'Claim Details'!$E$28&gt;=Rates!$H$14,'Claim Details'!$E$28&lt;=Rates!$H$15,'Claim Details'!$E$19="No"),Rates!$H$22,IF(AND(C248="A",'Claim Details'!$E$28&gt;=Rates!$J$14,'Claim Details'!$E$28&lt;=Rates!$J$15,'Claim Details'!$E$19="Yes"),Rates!$K$22,IF(AND(C248="A",'Claim Details'!$E$28&gt;=Rates!$J$14,'Claim Details'!$E$28&lt;=Rates!$J$15,'Claim Details'!$E$19="No"),Rates!$J$22,IF(AND(C248="B",'Claim Details'!$E$28&gt;=Rates!$D$14,'Claim Details'!$E$28&lt;=Rates!$D$15,'Claim Details'!$E$19="Yes"),Rates!$E$23,IF(AND(C248="B",'Claim Details'!$E$28&gt;=Rates!$D$14,'Claim Details'!$E$28&lt;=Rates!$D$15,'Claim Details'!$E$19="No"),Rates!$D$23,IF(AND(C248="B",'Claim Details'!$E$28&gt;=Rates!$F$14,'Claim Details'!$E$28&lt;=Rates!$F$15,'Claim Details'!$E$19="Yes"),Rates!$G$23,IF(AND(C248="B",'Claim Details'!$E$28&gt;=Rates!$F$14,'Claim Details'!$E$28&lt;=Rates!$F$15,'Claim Details'!$E$19="No"),Rates!$F$23,IF(AND(C248="B",'Claim Details'!$E$28&gt;=Rates!$H$14,'Claim Details'!$E$28&lt;=Rates!$H$15,'Claim Details'!$E$19="Yes"),Rates!$I$23,IF(AND(C248="B",'Claim Details'!$E$28&gt;=Rates!$H$14,'Claim Details'!$E$28&lt;=Rates!$H$15,'Claim Details'!$E$19="No"),Rates!$H$23,IF(AND(C248="B",'Claim Details'!$E$28&gt;=Rates!$J$14,'Claim Details'!$E$28&lt;=Rates!$J$15,'Claim Details'!$E$19="Yes"),Rates!$K$23,IF(AND(C248="B",'Claim Details'!$E$28&gt;=Rates!$J$14,'Claim Details'!$E$28&lt;=Rates!$J$15,'Claim Details'!$E$19="No"),Rates!$J$23,IF(AND(C248="C",'Claim Details'!$E$28&gt;=Rates!$D$14,'Claim Details'!$E$28&lt;=Rates!$D$15,'Claim Details'!$E$19="Yes"),Rates!$E$24,IF(AND(C248="C",'Claim Details'!$E$28&gt;=Rates!$D$14,'Claim Details'!$E$28&lt;=Rates!$D$15,'Claim Details'!$E$19="No"),Rates!$D$24,IF(AND(C248="C",'Claim Details'!$E$28&gt;=Rates!$F$14,'Claim Details'!$E$28&lt;=Rates!$F$15,'Claim Details'!$E$19="Yes"),Rates!$G$24,IF(AND(C248="C",'Claim Details'!$E$28&gt;=Rates!$F$14,'Claim Details'!$E$28&lt;=Rates!$F$15,'Claim Details'!$E$19="No"),Rates!$F$24,IF(AND(C248="C",'Claim Details'!$E$28&gt;=Rates!$H$14,'Claim Details'!$E$28&lt;=Rates!$H$15,'Claim Details'!$E$19="Yes"),Rates!$I$24,IF(AND(C248="C",'Claim Details'!$E$28&gt;=Rates!$H$14,'Claim Details'!$E$28&lt;=Rates!$H$15,'Claim Details'!$E$19="No"),Rates!$H$24,IF(AND(C248="C",'Claim Details'!$E$28&gt;=Rates!$J$14,'Claim Details'!$E$28&lt;=Rates!$J$15,'Claim Details'!$E$19="Yes"),Rates!$K$24,IF(AND(C248="C",'Claim Details'!$E$28&gt;=Rates!$J$14,'Claim Details'!$E$28&lt;=Rates!$J$15,'Claim Details'!$E$19="No"),Rates!$J$24,"£0.00"))))))))))))))))))))))))</f>
        <v>£0.00</v>
      </c>
      <c r="AW248" s="1"/>
      <c r="AX248" s="189" t="str">
        <f>IF(AND(U248="A",'Claim Details'!$I$28&gt;=Rates!$D$14,'Claim Details'!$I$28&lt;=Rates!$D$15,'Claim Details'!$I$19="Yes"),Rates!$J$17,IF(AND(U248="A",'Claim Details'!$I$28&gt;=Rates!$D$14,'Claim Details'!$I$28&lt;=Rates!$D$15,'Claim Details'!$I$19="No"),Rates!$D$17,IF(AND(U248="A",'Claim Details'!$I$28&gt;=Rates!$F$14,'Claim Details'!$I$28&lt;=Rates!$F$15,'Claim Details'!$I$19="Yes"),Rates!$G$17,IF(AND(U248="A",'Claim Details'!$I$28&gt;=Rates!$F$14,'Claim Details'!$I$28&lt;=Rates!$F$15,'Claim Details'!$I$19="No"),Rates!$F$17,IF(AND(U248="A",'Claim Details'!$I$28&gt;=Rates!$H$14,'Claim Details'!$I$28&lt;=Rates!$H$15,'Claim Details'!$I$19="Yes"),Rates!$I$17,IF(AND(U248="A",'Claim Details'!$I$28&gt;=Rates!$H$14,'Claim Details'!$I$28&lt;=Rates!$H$15,'Claim Details'!$I$19="No"),Rates!$H$17,IF(AND(U248="A",'Claim Details'!$I$28&gt;=Rates!$J$14,'Claim Details'!$I$28&lt;=Rates!$J$15,'Claim Details'!$I$19="Yes"),Rates!$K$17,IF(AND(U248="A",'Claim Details'!$I$28&gt;=Rates!$J$14,'Claim Details'!$I$28&lt;=Rates!$J$15,'Claim Details'!$I$19="No"),Rates!$J$17,IF(AND(U248="B",'Claim Details'!$I$28&gt;=Rates!$D$14,'Claim Details'!$I$28&lt;=Rates!$D$15,'Claim Details'!$I$19="Yes"),Rates!$E$18,IF(AND(U248="B",'Claim Details'!$I$28&gt;=Rates!$D$14,'Claim Details'!$I$28&lt;=Rates!$D$15,'Claim Details'!$I$19="No"),Rates!$D$18,IF(AND(U248="B",'Claim Details'!$I$28&gt;=Rates!$F$14,'Claim Details'!$I$28&lt;=Rates!$F$15,'Claim Details'!$I$19="Yes"),Rates!$G$18,IF(AND(U248="B",'Claim Details'!$I$28&gt;=Rates!$F$14,'Claim Details'!$I$28&lt;=Rates!$F$15,'Claim Details'!$I$19="No"),Rates!$F$18,IF(AND(U248="B",'Claim Details'!$I$28&gt;=Rates!$H$14,'Claim Details'!$I$28&lt;=Rates!$H$15,'Claim Details'!$I$19="Yes"),Rates!$I$18,IF(AND(U248="B",'Claim Details'!$I$28&gt;=Rates!$H$14,'Claim Details'!$I$28&lt;=Rates!$H$15,'Claim Details'!$I$19="No"),Rates!$H$18,IF(AND(U248="B",'Claim Details'!$I$28&gt;=Rates!$J$14,'Claim Details'!$I$28&lt;=Rates!$J$15,'Claim Details'!$I$19="Yes"),Rates!$K$18,IF(AND(U248="B",'Claim Details'!$I$28&gt;=Rates!$J$14,'Claim Details'!$I$28&lt;=Rates!$J$15,'Claim Details'!$I$19="No"),Rates!$J$18,IF(AND(U248="C",'Claim Details'!$I$28&gt;=Rates!$D$14,'Claim Details'!$I$28&lt;=Rates!$D$15,'Claim Details'!$I$19="Yes"),Rates!$E$19,IF(AND(U248="C",'Claim Details'!$I$28&gt;=Rates!$D$14,'Claim Details'!$I$28&lt;=Rates!$D$15,'Claim Details'!$I$19="No"),Rates!$D$19,IF(AND(U248="C",'Claim Details'!$I$28&gt;=Rates!$F$14,'Claim Details'!$I$28&lt;=Rates!$F$15,'Claim Details'!$I$19="Yes"),Rates!$G$19,IF(AND(U248="C",'Claim Details'!$I$28&gt;=Rates!$F$14,'Claim Details'!$I$28&lt;=Rates!$F$15,'Claim Details'!$I$19="No"),Rates!$F$19,IF(AND(U248="C",'Claim Details'!$I$28&gt;=Rates!$H$14,'Claim Details'!$I$28&lt;=Rates!$H$15,'Claim Details'!$I$19="Yes"),Rates!$I$19,IF(AND(U248="C",'Claim Details'!$I$28&gt;=Rates!$H$14,'Claim Details'!$I$28&lt;=Rates!$H$15,'Claim Details'!$I$19="No"),Rates!$H$19,IF(AND(U248="C",'Claim Details'!$I$28&gt;=Rates!$J$14,'Claim Details'!$I$28&lt;=Rates!$J$15,'Claim Details'!$I$19="Yes"),Rates!$K$19,IF(AND(U248="C",'Claim Details'!$I$28&gt;=Rates!$J$14,'Claim Details'!$I$28&lt;=Rates!$J$15,'Claim Details'!$I$19="No"),Rates!$J$19,"£0.00"))))))))))))))))))))))))</f>
        <v>£0.00</v>
      </c>
      <c r="AY248" s="189" t="str">
        <f>IF(AND(C248="A",'Claim Details'!$I$28&gt;=Rates!$D$14,'Claim Details'!$I$28&lt;=Rates!$D$15,'Claim Details'!$I$19="Yes"),Rates!$J$25,IF(AND(C248="A",'Claim Details'!$I$28&gt;=Rates!$D$14,'Claim Details'!$I$28&lt;=Rates!$D$15,'Claim Details'!$I$19="No"),Rates!$D$25,IF(AND(C248="A",'Claim Details'!$I$28&gt;=Rates!$F$14,'Claim Details'!$I$28&lt;=Rates!$F$15,'Claim Details'!$I$19="Yes"),Rates!$G$25,IF(AND(C248="A",'Claim Details'!$I$28&gt;=Rates!$F$14,'Claim Details'!$I$28&lt;=Rates!$F$15,'Claim Details'!$I$19="No"),Rates!$F$25,IF(AND(C248="A",'Claim Details'!$I$28&gt;=Rates!$H$14,'Claim Details'!$I$28&lt;=Rates!$H$15,'Claim Details'!$I$19="Yes"),Rates!$I$25,IF(AND(C248="A",'Claim Details'!$I$28&gt;=Rates!$H$14,'Claim Details'!$I$28&lt;=Rates!$H$15,'Claim Details'!$I$19="No"),Rates!$H$25,IF(AND(C248="A",'Claim Details'!$I$28&gt;=Rates!$J$14,'Claim Details'!$I$28&lt;=Rates!$J$15,'Claim Details'!$I$19="Yes"),Rates!$K$25,IF(AND(C248="A",'Claim Details'!$I$28&gt;=Rates!$J$14,'Claim Details'!$I$28&lt;=Rates!$J$15,'Claim Details'!$I$19="No"),Rates!$J$25,IF(AND(C248="B",'Claim Details'!$I$28&gt;=Rates!$D$14,'Claim Details'!$I$28&lt;=Rates!$D$15,'Claim Details'!$I$19="Yes"),Rates!$E$26,IF(AND(C248="B",'Claim Details'!$I$28&gt;=Rates!$D$14,'Claim Details'!$I$28&lt;=Rates!$D$15,'Claim Details'!$I$19="No"),Rates!$D$26,IF(AND(C248="B",'Claim Details'!$I$28&gt;=Rates!$F$14,'Claim Details'!$I$28&lt;=Rates!$F$15,'Claim Details'!$I$19="Yes"),Rates!$G$26,IF(AND(C248="B",'Claim Details'!$I$28&gt;=Rates!$F$14,'Claim Details'!$I$28&lt;=Rates!$F$15,'Claim Details'!$I$19="No"),Rates!$F$26,IF(AND(C248="B",'Claim Details'!$I$28&gt;=Rates!$H$14,'Claim Details'!$I$28&lt;=Rates!$H$15,'Claim Details'!$I$19="Yes"),Rates!$I$26,IF(AND(C248="B",'Claim Details'!$I$28&gt;=Rates!$H$14,'Claim Details'!$I$28&lt;=Rates!$H$15,'Claim Details'!$I$19="No"),Rates!$H$26,IF(AND(C248="B",'Claim Details'!$I$28&gt;=Rates!$J$14,'Claim Details'!$I$28&lt;=Rates!$J$15,'Claim Details'!$I$19="Yes"),Rates!$K$26,IF(AND(C248="B",'Claim Details'!$I$28&gt;=Rates!$J$14,'Claim Details'!$I$28&lt;=Rates!$J$15,'Claim Details'!$I$19="No"),Rates!$J$26,IF(AND(C248="C",'Claim Details'!$I$28&gt;=Rates!$D$14,'Claim Details'!$I$28&lt;=Rates!$D$15,'Claim Details'!$I$19="Yes"),Rates!$E$27,IF(AND(C248="C",'Claim Details'!$I$28&gt;=Rates!$D$14,'Claim Details'!$I$28&lt;=Rates!$D$15,'Claim Details'!$I$19="No"),Rates!$D$27,IF(AND(C248="C",'Claim Details'!$I$28&gt;=Rates!$F$14,'Claim Details'!$I$28&lt;=Rates!$F$15,'Claim Details'!$I$19="Yes"),Rates!$G$27,IF(AND(C248="C",'Claim Details'!$I$28&gt;=Rates!$F$14,'Claim Details'!$I$28&lt;=Rates!$F$15,'Claim Details'!$I$19="No"),Rates!$F$27,IF(AND(C248="C",'Claim Details'!$I$28&gt;=Rates!$H$14,'Claim Details'!$I$28&lt;=Rates!$H$15,'Claim Details'!$I$19="Yes"),Rates!$I$27,IF(AND(C248="C",'Claim Details'!$I$28&gt;=Rates!$H$14,'Claim Details'!$I$28&lt;=Rates!$H$15,'Claim Details'!$I$19="No"),Rates!$H$27,IF(AND(C248="C",'Claim Details'!$I$28&gt;=Rates!$J$14,'Claim Details'!$I$28&lt;=Rates!$J$15,'Claim Details'!$I$19="Yes"),Rates!$K$27,IF(AND(C248="C",'Claim Details'!$I$28&gt;=Rates!$J$14,'Claim Details'!$I$28&lt;=Rates!$J$15,'Claim Details'!$I$19="No"),Rates!$J$27,"£0.00"))))))))))))))))))))))))</f>
        <v>£0.00</v>
      </c>
      <c r="AZ248" s="189" t="str">
        <f>IF(AND(C248="A",'Claim Details'!$I$28&gt;=Rates!$D$14,'Claim Details'!$I$28&lt;=Rates!$D$15,'Claim Details'!$I$19="Yes"),Rates!$E$20,IF(AND(C248="A",'Claim Details'!$I$28&gt;=Rates!$D$14,'Claim Details'!$I$28&lt;=Rates!$D$15,'Claim Details'!$I$19="No"),Rates!$D$20,IF(AND(C248="A",'Claim Details'!$I$28&gt;=Rates!$F$14,'Claim Details'!$I$28&lt;=Rates!$F$15,'Claim Details'!$I$19="Yes"),Rates!$G$20,IF(AND(C248="A",'Claim Details'!$I$28&gt;=Rates!$F$14,'Claim Details'!$I$28&lt;=Rates!$F$15,'Claim Details'!$I$19="No"),Rates!$F$20,IF(AND(C248="A",'Claim Details'!$I$28&gt;=Rates!$H$14,'Claim Details'!$I$28&lt;=Rates!$H$15,'Claim Details'!$I$19="Yes"),Rates!$I$20,IF(AND(C248="A",'Claim Details'!$I$28&gt;=Rates!$H$14,'Claim Details'!$I$28&lt;=Rates!$H$15,'Claim Details'!$I$19="No"),Rates!$H$20,IF(AND(C248="A",'Claim Details'!$I$28&gt;=Rates!$J$14,'Claim Details'!$I$28&lt;=Rates!$J$15,'Claim Details'!$I$19="Yes"),Rates!$K$20,IF(AND(C248="A",'Claim Details'!$I$28&gt;=Rates!$J$14,'Claim Details'!$I$28&lt;=Rates!$J$15,'Claim Details'!$I$19="No"),Rates!$J$20,IF(AND(C248="B",'Claim Details'!$I$28&gt;=Rates!$D$14,'Claim Details'!$I$28&lt;=Rates!$D$15,'Claim Details'!$I$19="Yes"),Rates!$E$21,IF(AND(C248="B",'Claim Details'!$I$28&gt;=Rates!$D$14,'Claim Details'!$I$28&lt;=Rates!$D$15,'Claim Details'!$I$19="No"),Rates!$D$21,IF(AND(C248="B",'Claim Details'!$I$28&gt;=Rates!$F$14,'Claim Details'!$I$28&lt;=Rates!$F$15,'Claim Details'!$I$19="Yes"),Rates!$G$21,IF(AND(C248="B",'Claim Details'!$I$28&gt;=Rates!$F$14,'Claim Details'!$I$28&lt;=Rates!$F$15,'Claim Details'!$I$19="No"),Rates!$F$21,IF(AND(C248="B",'Claim Details'!$I$28&gt;=Rates!$H$14,'Claim Details'!$I$28&lt;=Rates!$H$15,'Claim Details'!$I$19="Yes"),Rates!$I$21,IF(AND(C248="B",'Claim Details'!$I$28&gt;=Rates!$H$14,'Claim Details'!$I$28&lt;=Rates!$H$15,'Claim Details'!$I$19="No"),Rates!$H$21,IF(AND(C248="B",'Claim Details'!$I$28&gt;=Rates!$J$14,'Claim Details'!$I$28&lt;=Rates!$J$15,'Claim Details'!$I$19="Yes"),Rates!$K$21,IF(AND(C248="B",'Claim Details'!$I$28&gt;=Rates!$J$14,'Claim Details'!$I$28&lt;=Rates!$J$15,'Claim Details'!$I$19="No"),Rates!$J$21,"£0.00"))))))))))))))))</f>
        <v>£0.00</v>
      </c>
      <c r="BA248" s="189" t="str">
        <f>IF(AND(C248="A",'Claim Details'!$I$28&gt;=Rates!$D$14,'Claim Details'!$I$28&lt;=Rates!$D$15,'Claim Details'!$I$19="Yes"),Rates!$E$22,IF(AND(C248="A",'Claim Details'!$I$28&gt;=Rates!$D$14,'Claim Details'!$I$28&lt;=Rates!$D$15,'Claim Details'!$I$19="No"),Rates!$D$22,IF(AND(C248="A",'Claim Details'!$I$28&gt;=Rates!$F$14,'Claim Details'!$I$28&lt;=Rates!$F$15,'Claim Details'!$I$19="Yes"),Rates!$G$22,IF(AND(C248="A",'Claim Details'!$I$28&gt;=Rates!$F$14,'Claim Details'!$I$28&lt;=Rates!$F$15,'Claim Details'!$I$19="No"),Rates!$F$22,IF(AND(C248="A",'Claim Details'!$I$28&gt;=Rates!$H$14,'Claim Details'!$I$28&lt;=Rates!$H$15,'Claim Details'!$I$19="Yes"),Rates!$I$22,IF(AND(C248="A",'Claim Details'!$I$28&gt;=Rates!$H$14,'Claim Details'!$I$28&lt;=Rates!$H$15,'Claim Details'!$I$19="No"),Rates!$H$22,IF(AND(C248="A",'Claim Details'!$I$28&gt;=Rates!$J$14,'Claim Details'!$I$28&lt;=Rates!$J$15,'Claim Details'!$I$19="Yes"),Rates!$K$22,IF(AND(C248="A",'Claim Details'!$I$28&gt;=Rates!$J$14,'Claim Details'!$I$28&lt;=Rates!$J$15,'Claim Details'!$I$19="No"),Rates!$J$22,IF(AND(C248="B",'Claim Details'!$I$28&gt;=Rates!$D$14,'Claim Details'!$I$28&lt;=Rates!$D$15,'Claim Details'!$I$19="Yes"),Rates!$E$23,IF(AND(C248="B",'Claim Details'!$I$28&gt;=Rates!$D$14,'Claim Details'!$I$28&lt;=Rates!$D$15,'Claim Details'!$I$19="No"),Rates!$D$23,IF(AND(C248="B",'Claim Details'!$I$28&gt;=Rates!$F$14,'Claim Details'!$I$28&lt;=Rates!$F$15,'Claim Details'!$I$19="Yes"),Rates!$G$23,IF(AND(C248="B",'Claim Details'!$I$28&gt;=Rates!$F$14,'Claim Details'!$I$28&lt;=Rates!$F$15,'Claim Details'!$I$19="No"),Rates!$F$23,IF(AND(C248="B",'Claim Details'!$I$28&gt;=Rates!$H$14,'Claim Details'!$I$28&lt;=Rates!$H$15,'Claim Details'!$I$19="Yes"),Rates!$I$23,IF(AND(C248="B",'Claim Details'!$I$28&gt;=Rates!$H$14,'Claim Details'!$I$28&lt;=Rates!$H$15,'Claim Details'!$I$19="No"),Rates!$H$23,IF(AND(C248="B",'Claim Details'!$I$28&gt;=Rates!$J$14,'Claim Details'!$I$28&lt;=Rates!$J$15,'Claim Details'!$I$19="Yes"),Rates!$K$23,IF(AND(C248="B",'Claim Details'!$I$28&gt;=Rates!$J$14,'Claim Details'!$I$28&lt;=Rates!$J$15,'Claim Details'!$I$19="No"),Rates!$J$23,IF(AND(C248="C",'Claim Details'!$I$28&gt;=Rates!$D$14,'Claim Details'!$I$28&lt;=Rates!$D$15,'Claim Details'!$I$19="Yes"),Rates!$E$24,IF(AND(C248="C",'Claim Details'!$I$28&gt;=Rates!$D$14,'Claim Details'!$I$28&lt;=Rates!$D$15,'Claim Details'!$I$19="No"),Rates!$D$24,IF(AND(C248="C",'Claim Details'!$I$28&gt;=Rates!$F$14,'Claim Details'!$I$28&lt;=Rates!$F$15,'Claim Details'!$I$19="Yes"),Rates!$G$24,IF(AND(C248="C",'Claim Details'!$I$28&gt;=Rates!$F$14,'Claim Details'!$I$28&lt;=Rates!$F$15,'Claim Details'!$I$19="No"),Rates!$F$24,IF(AND(C248="C",'Claim Details'!$I$28&gt;=Rates!$H$14,'Claim Details'!$I$28&lt;=Rates!$H$15,'Claim Details'!$I$19="Yes"),Rates!$I$24,IF(AND(C248="C",'Claim Details'!$I$28&gt;=Rates!$H$14,'Claim Details'!$I$28&lt;=Rates!$H$15,'Claim Details'!$I$19="No"),Rates!$H$24,IF(AND(C248="C",'Claim Details'!$I$28&gt;=Rates!$J$14,'Claim Details'!$I$28&lt;=Rates!$J$15,'Claim Details'!$I$19="Yes"),Rates!$K$24,IF(AND(C248="C",'Claim Details'!$I$28&gt;=Rates!$J$14,'Claim Details'!$I$28&lt;=Rates!$J$15,'Claim Details'!$I$19="No"),Rates!$J$24,"£0.00"))))))))))))))))))))))))</f>
        <v>£0.00</v>
      </c>
      <c r="BB248" s="189" t="str">
        <f t="shared" si="57"/>
        <v>£0.00</v>
      </c>
      <c r="BC248" s="1"/>
      <c r="BD248" s="189" t="str">
        <f>IF(AND(AE248="A",'Claim Details'!$I$28&gt;=Rates!$D$14,'Claim Details'!$I$28&lt;=Rates!$D$15,'Claim Details'!$I$19="Yes"),Rates!$J$17,IF(AND(AE248="A",'Claim Details'!$I$28&gt;=Rates!$D$14,'Claim Details'!$I$28&lt;=Rates!$D$15,'Claim Details'!$I$19="No"),Rates!$D$17,IF(AND(AE248="A",'Claim Details'!$I$28&gt;=Rates!$F$14,'Claim Details'!$I$28&lt;=Rates!$F$15,'Claim Details'!$I$19="Yes"),Rates!$G$17,IF(AND(AE248="A",'Claim Details'!$I$28&gt;=Rates!$F$14,'Claim Details'!$I$28&lt;=Rates!$F$15,'Claim Details'!$I$19="No"),Rates!$F$17,IF(AND(AE248="A",'Claim Details'!$I$28&gt;=Rates!$H$14,'Claim Details'!$I$28&lt;=Rates!$H$15,'Claim Details'!$I$19="Yes"),Rates!$I$17,IF(AND(AE248="A",'Claim Details'!$I$28&gt;=Rates!$H$14,'Claim Details'!$I$28&lt;=Rates!$H$15,'Claim Details'!$I$19="No"),Rates!$H$17,IF(AND(AE248="A",'Claim Details'!$I$28&gt;=Rates!$J$14,'Claim Details'!$I$28&lt;=Rates!$J$15,'Claim Details'!$I$19="Yes"),Rates!$K$17,IF(AND(AE248="A",'Claim Details'!$I$28&gt;=Rates!$J$14,'Claim Details'!$I$28&lt;=Rates!$J$15,'Claim Details'!$I$19="No"),Rates!$J$17,IF(AND(AE248="B",'Claim Details'!$I$28&gt;=Rates!$D$14,'Claim Details'!$I$28&lt;=Rates!$D$15,'Claim Details'!$I$19="Yes"),Rates!$E$18,IF(AND(AE248="B",'Claim Details'!$I$28&gt;=Rates!$D$14,'Claim Details'!$I$28&lt;=Rates!$D$15,'Claim Details'!$I$19="No"),Rates!$D$18,IF(AND(AE248="B",'Claim Details'!$I$28&gt;=Rates!$F$14,'Claim Details'!$I$28&lt;=Rates!$F$15,'Claim Details'!$I$19="Yes"),Rates!$G$18,IF(AND(AE248="B",'Claim Details'!$I$28&gt;=Rates!$F$14,'Claim Details'!$I$28&lt;=Rates!$F$15,'Claim Details'!$I$19="No"),Rates!$F$18,IF(AND(AE248="B",'Claim Details'!$I$28&gt;=Rates!$H$14,'Claim Details'!$I$28&lt;=Rates!$H$15,'Claim Details'!$I$19="Yes"),Rates!$I$18,IF(AND(AE248="B",'Claim Details'!$I$28&gt;=Rates!$H$14,'Claim Details'!$I$28&lt;=Rates!$H$15,'Claim Details'!$I$19="No"),Rates!$H$18,IF(AND(AE248="B",'Claim Details'!$I$28&gt;=Rates!$J$14,'Claim Details'!$I$28&lt;=Rates!$J$15,'Claim Details'!$I$19="Yes"),Rates!$K$18,IF(AND(AE248="B",'Claim Details'!$I$28&gt;=Rates!$J$14,'Claim Details'!$I$28&lt;=Rates!$J$15,'Claim Details'!$I$19="No"),Rates!$J$18,IF(AND(AE248="C",'Claim Details'!$I$28&gt;=Rates!$D$14,'Claim Details'!$I$28&lt;=Rates!$D$15,'Claim Details'!$I$19="Yes"),Rates!$E$19,IF(AND(AE248="C",'Claim Details'!$I$28&gt;=Rates!$D$14,'Claim Details'!$I$28&lt;=Rates!$D$15,'Claim Details'!$I$19="No"),Rates!$D$19,IF(AND(AE248="C",'Claim Details'!$I$28&gt;=Rates!$F$14,'Claim Details'!$I$28&lt;=Rates!$F$15,'Claim Details'!$I$19="Yes"),Rates!$G$19,IF(AND(AE248="C",'Claim Details'!$I$28&gt;=Rates!$F$14,'Claim Details'!$I$28&lt;=Rates!$F$15,'Claim Details'!$I$19="No"),Rates!$F$19,IF(AND(AE248="C",'Claim Details'!$I$28&gt;=Rates!$H$14,'Claim Details'!$I$28&lt;=Rates!$H$15,'Claim Details'!$I$19="Yes"),Rates!$I$19,IF(AND(AE248="C",'Claim Details'!$I$28&gt;=Rates!$H$14,'Claim Details'!$I$28&lt;=Rates!$H$15,'Claim Details'!$I$19="No"),Rates!$H$19,IF(AND(AE248="C",'Claim Details'!$I$28&gt;=Rates!$J$14,'Claim Details'!$I$28&lt;=Rates!$J$15,'Claim Details'!$I$19="Yes"),Rates!$K$19,IF(AND(AE248="C",'Claim Details'!$I$28&gt;=Rates!$J$14,'Claim Details'!$I$28&lt;=Rates!$J$15,'Claim Details'!$I$19="No"),Rates!$J$19,"£0.00"))))))))))))))))))))))))</f>
        <v>£0.00</v>
      </c>
      <c r="BE248" s="189" t="str">
        <f>IF(AND(AE248="A",'Claim Details'!$I$28&gt;=Rates!$D$14,'Claim Details'!$I$28&lt;=Rates!$D$15,'Claim Details'!$I$19="Yes"),Rates!$J$25,IF(AND(AE248="A",'Claim Details'!$I$28&gt;=Rates!$D$14,'Claim Details'!$I$28&lt;=Rates!$D$15,'Claim Details'!$I$19="No"),Rates!$D$25,IF(AND(AE248="A",'Claim Details'!$I$28&gt;=Rates!$F$14,'Claim Details'!$I$28&lt;=Rates!$F$15,'Claim Details'!$I$19="Yes"),Rates!$G$25,IF(AND(AE248="A",'Claim Details'!$I$28&gt;=Rates!$F$14,'Claim Details'!$I$28&lt;=Rates!$F$15,'Claim Details'!$I$19="No"),Rates!$F$25,IF(AND(AE248="A",'Claim Details'!$I$28&gt;=Rates!$H$14,'Claim Details'!$I$28&lt;=Rates!$H$15,'Claim Details'!$I$19="Yes"),Rates!$I$25,IF(AND(AE248="A",'Claim Details'!$I$28&gt;=Rates!$H$14,'Claim Details'!$I$28&lt;=Rates!$H$15,'Claim Details'!$I$19="No"),Rates!$H$25,IF(AND(AE248="A",'Claim Details'!$I$28&gt;=Rates!$J$14,'Claim Details'!$I$28&lt;=Rates!$J$15,'Claim Details'!$I$19="Yes"),Rates!$K$25,IF(AND(AE248="A",'Claim Details'!$I$28&gt;=Rates!$J$14,'Claim Details'!$I$28&lt;=Rates!$J$15,'Claim Details'!$I$19="No"),Rates!$J$25,IF(AND(AE248="B",'Claim Details'!$I$28&gt;=Rates!$D$14,'Claim Details'!$I$28&lt;=Rates!$D$15,'Claim Details'!$I$19="Yes"),Rates!$E$26,IF(AND(AE248="B",'Claim Details'!$I$28&gt;=Rates!$D$14,'Claim Details'!$I$28&lt;=Rates!$D$15,'Claim Details'!$I$19="No"),Rates!$D$26,IF(AND(AE248="B",'Claim Details'!$I$28&gt;=Rates!$F$14,'Claim Details'!$I$28&lt;=Rates!$F$15,'Claim Details'!$I$19="Yes"),Rates!$G$26,IF(AND(AE248="B",'Claim Details'!$I$28&gt;=Rates!$F$14,'Claim Details'!$I$28&lt;=Rates!$F$15,'Claim Details'!$I$19="No"),Rates!$F$26,IF(AND(AE248="B",'Claim Details'!$I$28&gt;=Rates!$H$14,'Claim Details'!$I$28&lt;=Rates!$H$15,'Claim Details'!$I$19="Yes"),Rates!$I$26,IF(AND(AE248="B",'Claim Details'!$I$28&gt;=Rates!$H$14,'Claim Details'!$I$28&lt;=Rates!$H$15,'Claim Details'!$I$19="No"),Rates!$H$26,IF(AND(AE248="B",'Claim Details'!$I$28&gt;=Rates!$J$14,'Claim Details'!$I$28&lt;=Rates!$J$15,'Claim Details'!$I$19="Yes"),Rates!$K$26,IF(AND(AE248="B",'Claim Details'!$I$28&gt;=Rates!$J$14,'Claim Details'!$I$28&lt;=Rates!$J$15,'Claim Details'!$I$19="No"),Rates!$J$26,IF(AND(AE248="C",'Claim Details'!$I$28&gt;=Rates!$D$14,'Claim Details'!$I$28&lt;=Rates!$D$15,'Claim Details'!$I$19="Yes"),Rates!$E$27,IF(AND(AE248="C",'Claim Details'!$I$28&gt;=Rates!$D$14,'Claim Details'!$I$28&lt;=Rates!$D$15,'Claim Details'!$I$19="No"),Rates!$D$27,IF(AND(AE248="C",'Claim Details'!$I$28&gt;=Rates!$F$14,'Claim Details'!$I$28&lt;=Rates!$F$15,'Claim Details'!$I$19="Yes"),Rates!$G$27,IF(AND(AE248="C",'Claim Details'!$I$28&gt;=Rates!$F$14,'Claim Details'!$I$28&lt;=Rates!$F$15,'Claim Details'!$I$19="No"),Rates!$F$27,IF(AND(AE248="C",'Claim Details'!$I$28&gt;=Rates!$H$14,'Claim Details'!$I$28&lt;=Rates!$H$15,'Claim Details'!$I$19="Yes"),Rates!$I$27,IF(AND(AE248="C",'Claim Details'!$I$28&gt;=Rates!$H$14,'Claim Details'!$I$28&lt;=Rates!$H$15,'Claim Details'!$I$19="No"),Rates!$H$27,IF(AND(AE248="C",'Claim Details'!$I$28&gt;=Rates!$J$14,'Claim Details'!$I$28&lt;=Rates!$J$15,'Claim Details'!$I$19="Yes"),Rates!$K$27,IF(AND(AE248="C",'Claim Details'!$I$28&gt;=Rates!$J$14,'Claim Details'!$I$28&lt;=Rates!$J$15,'Claim Details'!$I$19="No"),Rates!$J$27,"£0.00"))))))))))))))))))))))))</f>
        <v>£0.00</v>
      </c>
      <c r="BF248" s="189" t="str">
        <f>IF(AND(AE248="A",'Claim Details'!$I$28&gt;=Rates!$D$14,'Claim Details'!$I$28&lt;=Rates!$D$15,'Claim Details'!$I$19="Yes"),Rates!$E$20,IF(AND(AE248="A",'Claim Details'!$I$28&gt;=Rates!$D$14,'Claim Details'!$I$28&lt;=Rates!$D$15,'Claim Details'!$I$19="No"),Rates!$D$20,IF(AND(AE248="A",'Claim Details'!$I$28&gt;=Rates!$F$14,'Claim Details'!$I$28&lt;=Rates!$F$15,'Claim Details'!$I$19="Yes"),Rates!$G$20,IF(AND(AE248="A",'Claim Details'!$I$28&gt;=Rates!$F$14,'Claim Details'!$I$28&lt;=Rates!$F$15,'Claim Details'!$I$19="No"),Rates!$F$20,IF(AND(AE248="A",'Claim Details'!$I$28&gt;=Rates!$H$14,'Claim Details'!$I$28&lt;=Rates!$H$15,'Claim Details'!$I$19="Yes"),Rates!$I$20,IF(AND(AE248="A",'Claim Details'!$I$28&gt;=Rates!$H$14,'Claim Details'!$I$28&lt;=Rates!$H$15,'Claim Details'!$I$19="No"),Rates!$H$20,IF(AND(AE248="A",'Claim Details'!$I$28&gt;=Rates!$J$14,'Claim Details'!$I$28&lt;=Rates!$J$15,'Claim Details'!$I$19="Yes"),Rates!$K$20,IF(AND(AE248="A",'Claim Details'!$I$28&gt;=Rates!$J$14,'Claim Details'!$I$28&lt;=Rates!$J$15,'Claim Details'!$I$19="No"),Rates!$J$20,IF(AND(AE248="B",'Claim Details'!$I$28&gt;=Rates!$D$14,'Claim Details'!$I$28&lt;=Rates!$D$15,'Claim Details'!$I$19="Yes"),Rates!$E$21,IF(AND(AE248="B",'Claim Details'!$I$28&gt;=Rates!$D$14,'Claim Details'!$I$28&lt;=Rates!$D$15,'Claim Details'!$I$19="No"),Rates!$D$21,IF(AND(AE248="B",'Claim Details'!$I$28&gt;=Rates!$F$14,'Claim Details'!$I$28&lt;=Rates!$F$15,'Claim Details'!$I$19="Yes"),Rates!$G$21,IF(AND(AE248="B",'Claim Details'!$I$28&gt;=Rates!$F$14,'Claim Details'!$I$28&lt;=Rates!$F$15,'Claim Details'!$I$19="No"),Rates!$F$21,IF(AND(AE248="B",'Claim Details'!$I$28&gt;=Rates!$H$14,'Claim Details'!$I$28&lt;=Rates!$H$15,'Claim Details'!$I$19="Yes"),Rates!$I$21,IF(AND(AE248="B",'Claim Details'!$I$28&gt;=Rates!$H$14,'Claim Details'!$I$28&lt;=Rates!$H$15,'Claim Details'!$I$19="No"),Rates!$H$21,IF(AND(AE248="B",'Claim Details'!$I$28&gt;=Rates!$J$14,'Claim Details'!$I$28&lt;=Rates!$J$15,'Claim Details'!$I$19="Yes"),Rates!$K$21,IF(AND(AE248="B",'Claim Details'!$I$28&gt;=Rates!$J$14,'Claim Details'!$I$28&lt;=Rates!$J$15,'Claim Details'!$I$19="No"),Rates!$J$21,"£0.00"))))))))))))))))</f>
        <v>£0.00</v>
      </c>
      <c r="BG248" s="189" t="str">
        <f>IF(AND(AE248="A",'Claim Details'!$I$28&gt;=Rates!$D$14,'Claim Details'!$I$28&lt;=Rates!$D$15,'Claim Details'!$I$19="Yes"),Rates!$E$22,IF(AND(AE248="A",'Claim Details'!$I$28&gt;=Rates!$D$14,'Claim Details'!$I$28&lt;=Rates!$D$15,'Claim Details'!$I$19="No"),Rates!$D$22,IF(AND(AE248="A",'Claim Details'!$I$28&gt;=Rates!$F$14,'Claim Details'!$I$28&lt;=Rates!$F$15,'Claim Details'!$I$19="Yes"),Rates!$G$22,IF(AND(AE248="A",'Claim Details'!$I$28&gt;=Rates!$F$14,'Claim Details'!$I$28&lt;=Rates!$F$15,'Claim Details'!$I$19="No"),Rates!$F$22,IF(AND(AE248="A",'Claim Details'!$I$28&gt;=Rates!$H$14,'Claim Details'!$I$28&lt;=Rates!$H$15,'Claim Details'!$I$19="Yes"),Rates!$I$22,IF(AND(AE248="A",'Claim Details'!$I$28&gt;=Rates!$H$14,'Claim Details'!$I$28&lt;=Rates!$H$15,'Claim Details'!$I$19="No"),Rates!$H$22,IF(AND(AE248="A",'Claim Details'!$I$28&gt;=Rates!$J$14,'Claim Details'!$I$28&lt;=Rates!$J$15,'Claim Details'!$I$19="Yes"),Rates!$K$22,IF(AND(AE248="A",'Claim Details'!$I$28&gt;=Rates!$J$14,'Claim Details'!$I$28&lt;=Rates!$J$15,'Claim Details'!$I$19="No"),Rates!$J$22,IF(AND(AE248="B",'Claim Details'!$I$28&gt;=Rates!$D$14,'Claim Details'!$I$28&lt;=Rates!$D$15,'Claim Details'!$I$19="Yes"),Rates!$E$23,IF(AND(AE248="B",'Claim Details'!$I$28&gt;=Rates!$D$14,'Claim Details'!$I$28&lt;=Rates!$D$15,'Claim Details'!$I$19="No"),Rates!$D$23,IF(AND(AE248="B",'Claim Details'!$I$28&gt;=Rates!$F$14,'Claim Details'!$I$28&lt;=Rates!$F$15,'Claim Details'!$I$19="Yes"),Rates!$G$23,IF(AND(AE248="B",'Claim Details'!$I$28&gt;=Rates!$F$14,'Claim Details'!$I$28&lt;=Rates!$F$15,'Claim Details'!$I$19="No"),Rates!$F$23,IF(AND(AE248="B",'Claim Details'!$I$28&gt;=Rates!$H$14,'Claim Details'!$I$28&lt;=Rates!$H$15,'Claim Details'!$I$19="Yes"),Rates!$I$23,IF(AND(AE248="B",'Claim Details'!$I$28&gt;=Rates!$H$14,'Claim Details'!$I$28&lt;=Rates!$H$15,'Claim Details'!$I$19="No"),Rates!$H$23,IF(AND(AE248="B",'Claim Details'!$I$28&gt;=Rates!$J$14,'Claim Details'!$I$28&lt;=Rates!$J$15,'Claim Details'!$I$19="Yes"),Rates!$K$23,IF(AND(AE248="B",'Claim Details'!$I$28&gt;=Rates!$J$14,'Claim Details'!$I$28&lt;=Rates!$J$15,'Claim Details'!$I$19="No"),Rates!$J$23,IF(AND(AE248="C",'Claim Details'!$I$28&gt;=Rates!$D$14,'Claim Details'!$I$28&lt;=Rates!$D$15,'Claim Details'!$I$19="Yes"),Rates!$E$24,IF(AND(AE248="C",'Claim Details'!$I$28&gt;=Rates!$D$14,'Claim Details'!$I$28&lt;=Rates!$D$15,'Claim Details'!$I$19="No"),Rates!$D$24,IF(AND(AE248="C",'Claim Details'!$I$28&gt;=Rates!$F$14,'Claim Details'!$I$28&lt;=Rates!$F$15,'Claim Details'!$I$19="Yes"),Rates!$G$24,IF(AND(AE248="C",'Claim Details'!$I$28&gt;=Rates!$F$14,'Claim Details'!$I$28&lt;=Rates!$F$15,'Claim Details'!$I$19="No"),Rates!$F$24,IF(AND(AE248="C",'Claim Details'!$I$28&gt;=Rates!$H$14,'Claim Details'!$I$28&lt;=Rates!$H$15,'Claim Details'!$I$19="Yes"),Rates!$I$24,IF(AND(AE248="C",'Claim Details'!$I$28&gt;=Rates!$H$14,'Claim Details'!$I$28&lt;=Rates!$H$15,'Claim Details'!$I$19="No"),Rates!$H$24,IF(AND(AE248="C",'Claim Details'!$I$28&gt;=Rates!$J$14,'Claim Details'!$I$28&lt;=Rates!$J$15,'Claim Details'!$I$19="Yes"),Rates!$K$24,IF(AND(AE248="C",'Claim Details'!$I$28&gt;=Rates!$J$14,'Claim Details'!$I$28&lt;=Rates!$J$15,'Claim Details'!$I$19="No"),Rates!$J$24,"£0.00"))))))))))))))))))))))))</f>
        <v>£0.00</v>
      </c>
      <c r="BH248" s="189" t="str">
        <f t="shared" si="58"/>
        <v>£0.00</v>
      </c>
      <c r="BI248" s="189">
        <f t="shared" si="59"/>
        <v>0</v>
      </c>
      <c r="BO248" s="202" t="str">
        <f>IF(H248="","£0.00",IF(AP248="4","£0.00",IF(AP248="5","£0.00",IF(AP248="1","£0.00",((AQ248*H248)*'Claim Details'!$F$111)/100))))</f>
        <v>£0.00</v>
      </c>
      <c r="BP248" s="202" t="str">
        <f>IF(T248="","£0.00",IF(AP248="4","£0.00",IF(AP248="5","£0.00",IF(AP248="1","£0.00",((AR248*T248)*'Claim Details'!$N$111)/100))))</f>
        <v>£0.00</v>
      </c>
      <c r="BQ248" s="202" t="str">
        <f>IF(AI248="","£0.00",IF(AP248="4","£0.00",IF(AP248="5","£0.00",IF(AP248="1","£0.00",((BI248*AI248)*'Claim Details'!$W$111)/100))))</f>
        <v>£0.00</v>
      </c>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row>
    <row r="249" spans="1:97" ht="15">
      <c r="A249" s="145"/>
      <c r="B249" s="91"/>
      <c r="C249" s="96"/>
      <c r="D249" s="97"/>
      <c r="E249" s="98"/>
      <c r="F249" s="89"/>
      <c r="G249" s="99"/>
      <c r="H249" s="100"/>
      <c r="I249" s="221" t="str">
        <f t="shared" si="49"/>
        <v>£0.00</v>
      </c>
      <c r="J249" s="101"/>
      <c r="K249" s="100"/>
      <c r="L249" s="221" t="str">
        <f t="shared" si="50"/>
        <v>£0.00</v>
      </c>
      <c r="M249" s="101"/>
      <c r="N249" s="102"/>
      <c r="O249" s="145"/>
      <c r="P249" s="77"/>
      <c r="Q249" s="87"/>
      <c r="R249" s="87"/>
      <c r="S249" s="87"/>
      <c r="T249" s="149" t="str">
        <f t="shared" si="51"/>
        <v/>
      </c>
      <c r="U249" s="87" t="str">
        <f t="shared" si="60"/>
        <v/>
      </c>
      <c r="V249" s="87"/>
      <c r="W249" s="53" t="str">
        <f t="shared" si="52"/>
        <v>£0.00</v>
      </c>
      <c r="X249" s="53"/>
      <c r="Y249" s="87"/>
      <c r="Z249" s="78"/>
      <c r="AA249" s="79"/>
      <c r="AB249" s="160"/>
      <c r="AC249" s="98"/>
      <c r="AD249" s="225"/>
      <c r="AE249" s="235" t="str">
        <f t="shared" si="53"/>
        <v/>
      </c>
      <c r="AF249" s="87" t="str">
        <f t="shared" si="54"/>
        <v/>
      </c>
      <c r="AG249" s="53"/>
      <c r="AH249" s="224"/>
      <c r="AI249" s="226" t="str">
        <f t="shared" si="46"/>
        <v/>
      </c>
      <c r="AJ249" s="236" t="str">
        <f t="shared" si="55"/>
        <v>£0.00</v>
      </c>
      <c r="AK249" s="31"/>
      <c r="AL249" s="1"/>
      <c r="AM249" s="1"/>
      <c r="AN249" s="1"/>
      <c r="AO249" s="1"/>
      <c r="AP249" s="1" t="str">
        <f t="shared" si="47"/>
        <v/>
      </c>
      <c r="AQ249" s="27">
        <f t="shared" si="48"/>
        <v>0</v>
      </c>
      <c r="AR249" s="189">
        <f t="shared" si="56"/>
        <v>0</v>
      </c>
      <c r="AS249" s="190" t="str">
        <f>IF(AND(C249="A",'Claim Details'!$E$28&gt;=Rates!$D$14,'Claim Details'!$E$28&lt;=Rates!$D$15,'Claim Details'!$E$19="Yes"),Rates!$E$17,IF(AND(C249="A",'Claim Details'!$E$28&gt;=Rates!$D$14,'Claim Details'!$E$28&lt;=Rates!$D$15,'Claim Details'!$E$19="No"),Rates!$D$17,IF(AND(C249="A",'Claim Details'!$E$28&gt;=Rates!$F$14,'Claim Details'!$E$28&lt;=Rates!$F$15,'Claim Details'!$E$19="Yes"),Rates!$G$17,IF(AND(C249="A",'Claim Details'!$E$28&gt;=Rates!$F$14,'Claim Details'!$E$28&lt;=Rates!$F$15,'Claim Details'!$E$19="No"),Rates!$F$17,IF(AND(C249="A",'Claim Details'!$E$28&gt;=Rates!$H$14,'Claim Details'!$E$28&lt;=Rates!$H$15,'Claim Details'!$E$19="Yes"),Rates!$I$17,IF(AND(C249="A",'Claim Details'!$E$28&gt;=Rates!$H$14,'Claim Details'!$E$28&lt;=Rates!$H$15,'Claim Details'!$E$19="No"),Rates!$H$17,IF(AND(C249="A",'Claim Details'!$E$28&gt;=Rates!$J$14,'Claim Details'!$E$28&lt;=Rates!$J$15,'Claim Details'!$E$19="Yes"),Rates!$K$17,IF(AND(C249="A",'Claim Details'!$E$28&gt;=Rates!$J$14,'Claim Details'!$E$28&lt;=Rates!$J$15,'Claim Details'!$E$19="No"),Rates!$J$17,IF(AND(C249="B",'Claim Details'!$E$28&gt;=Rates!$D$14,'Claim Details'!$E$28&lt;=Rates!$D$15,'Claim Details'!$E$19="Yes"),Rates!$E$18,IF(AND(C249="B",'Claim Details'!$E$28&gt;=Rates!$D$14,'Claim Details'!$E$28&lt;=Rates!$D$15,'Claim Details'!$E$19="No"),Rates!$D$18,IF(AND(C249="B",'Claim Details'!$E$28&gt;=Rates!$F$14,'Claim Details'!$E$28&lt;=Rates!$F$15,'Claim Details'!$E$19="Yes"),Rates!$G$18,IF(AND(C249="B",'Claim Details'!$E$28&gt;=Rates!$F$14,'Claim Details'!$E$28&lt;=Rates!$F$15,'Claim Details'!$E$19="No"),Rates!$F$18,IF(AND(C249="B",'Claim Details'!$E$28&gt;=Rates!$H$14,'Claim Details'!$E$28&lt;=Rates!$H$15,'Claim Details'!$E$19="Yes"),Rates!$I$18,IF(AND(C249="B",'Claim Details'!$E$28&gt;=Rates!$H$14,'Claim Details'!$E$28&lt;=Rates!$H$15,'Claim Details'!$E$19="No"),Rates!$H$18,IF(AND(C249="B",'Claim Details'!$E$28&gt;=Rates!$J$14,'Claim Details'!$E$28&lt;=Rates!$J$15,'Claim Details'!$E$19="Yes"),Rates!$K$18,IF(AND(C249="B",'Claim Details'!$E$28&gt;=Rates!$J$14,'Claim Details'!$E$28&lt;=Rates!$J$15,'Claim Details'!$E$19="No"),Rates!$J$18,IF(AND(C249="C",'Claim Details'!$E$28&gt;=Rates!$D$14,'Claim Details'!$E$28&lt;=Rates!$D$15,'Claim Details'!$E$19="Yes"),Rates!$E$19,IF(AND(C249="C",'Claim Details'!$E$28&gt;=Rates!$D$14,'Claim Details'!$E$28&lt;=Rates!$D$15,'Claim Details'!$E$19="No"),Rates!$D$19,IF(AND(C249="C",'Claim Details'!$E$28&gt;=Rates!$F$14,'Claim Details'!$E$28&lt;=Rates!$F$15,'Claim Details'!$E$19="Yes"),Rates!$G$19,IF(AND(C249="C",'Claim Details'!$E$28&gt;=Rates!$F$14,'Claim Details'!$E$28&lt;=Rates!$F$15,'Claim Details'!$E$19="No"),Rates!$F$19,IF(AND(C249="C",'Claim Details'!$E$28&gt;=Rates!$H$14,'Claim Details'!$E$28&lt;=Rates!$H$15,'Claim Details'!$E$19="Yes"),Rates!$I$19,IF(AND(C249="C",'Claim Details'!$E$28&gt;=Rates!$H$14,'Claim Details'!$E$28&lt;=Rates!$H$15,'Claim Details'!$E$19="No"),Rates!$H$19,IF(AND(C249="C",'Claim Details'!$E$28&gt;=Rates!$J$14,'Claim Details'!$E$28&lt;=Rates!$J$15,'Claim Details'!$E$19="Yes"),Rates!$K$19,IF(AND(C249="C",'Claim Details'!$E$28&gt;=Rates!$J$14,'Claim Details'!$E$28&lt;=Rates!$J$15,'Claim Details'!$E$19="No"),Rates!$J$19,"£0.00"))))))))))))))))))))))))</f>
        <v>£0.00</v>
      </c>
      <c r="AT249" s="189" t="str">
        <f>IF(AND(C249="A",'Claim Details'!$E$28&gt;=Rates!$D$14,'Claim Details'!$E$28&lt;=Rates!$D$15,'Claim Details'!$E$19="Yes"),Rates!$E$25,IF(AND(C249="A",'Claim Details'!$E$28&gt;=Rates!$D$14,'Claim Details'!$E$28&lt;=Rates!$D$15,'Claim Details'!$E$19="No"),Rates!$D$25,IF(AND(C249="A",'Claim Details'!$E$28&gt;=Rates!$F$14,'Claim Details'!$E$28&lt;=Rates!$F$15,'Claim Details'!$E$19="Yes"),Rates!$G$25,IF(AND(C249="A",'Claim Details'!$E$28&gt;=Rates!$F$14,'Claim Details'!$E$28&lt;=Rates!$F$15,'Claim Details'!$E$19="No"),Rates!$F$25,IF(AND(C249="A",'Claim Details'!$E$28&gt;=Rates!$H$14,'Claim Details'!$E$28&lt;=Rates!$H$15,'Claim Details'!$E$19="Yes"),Rates!$I$25,IF(AND(C249="A",'Claim Details'!$E$28&gt;=Rates!$H$14,'Claim Details'!$E$28&lt;=Rates!$H$15,'Claim Details'!$E$19="No"),Rates!$H$25,IF(AND(C249="A",'Claim Details'!$E$28&gt;=Rates!$J$14,'Claim Details'!$E$28&lt;=Rates!$J$15,'Claim Details'!$E$19="Yes"),Rates!$K$25,IF(AND(C249="A",'Claim Details'!$E$28&gt;=Rates!$J$14,'Claim Details'!$E$28&lt;=Rates!$J$15,'Claim Details'!$E$19="No"),Rates!$J$25,IF(AND(C249="B",'Claim Details'!$E$28&gt;=Rates!$D$14,'Claim Details'!$E$28&lt;=Rates!$D$15,'Claim Details'!$E$19="Yes"),Rates!$E$26,IF(AND(C249="B",'Claim Details'!$E$28&gt;=Rates!$D$14,'Claim Details'!$E$28&lt;=Rates!$D$15,'Claim Details'!$E$19="No"),Rates!$D$26,IF(AND(C249="B",'Claim Details'!$E$28&gt;=Rates!$F$14,'Claim Details'!$E$28&lt;=Rates!$F$15,'Claim Details'!$E$19="Yes"),Rates!$G$26,IF(AND(C249="B",'Claim Details'!$E$28&gt;=Rates!$F$14,'Claim Details'!$E$28&lt;=Rates!$F$15,'Claim Details'!$E$19="No"),Rates!$F$26,IF(AND(C249="B",'Claim Details'!$E$28&gt;=Rates!$H$14,'Claim Details'!$E$28&lt;=Rates!$H$15,'Claim Details'!$E$19="Yes"),Rates!$I$26,IF(AND(C249="B",'Claim Details'!$E$28&gt;=Rates!$H$14,'Claim Details'!$E$28&lt;=Rates!$H$15,'Claim Details'!$E$19="No"),Rates!$H$26,IF(AND(C249="B",'Claim Details'!$E$28&gt;=Rates!$J$14,'Claim Details'!$E$28&lt;=Rates!$J$15,'Claim Details'!$E$19="Yes"),Rates!$K$26,IF(AND(C249="B",'Claim Details'!$E$28&gt;=Rates!$J$14,'Claim Details'!$E$28&lt;=Rates!$J$15,'Claim Details'!$E$19="No"),Rates!$J$26,IF(AND(C249="C",'Claim Details'!$E$28&gt;=Rates!$D$14,'Claim Details'!$E$28&lt;=Rates!$D$15,'Claim Details'!$E$19="Yes"),Rates!$E$27,IF(AND(C249="C",'Claim Details'!$E$28&gt;=Rates!$D$14,'Claim Details'!$E$28&lt;=Rates!$D$15,'Claim Details'!$E$19="No"),Rates!$D$27,IF(AND(C249="C",'Claim Details'!$E$28&gt;=Rates!$F$14,'Claim Details'!$E$28&lt;=Rates!$F$15,'Claim Details'!$E$19="Yes"),Rates!$G$27,IF(AND(C249="C",'Claim Details'!$E$28&gt;=Rates!$F$14,'Claim Details'!$E$28&lt;=Rates!$F$15,'Claim Details'!$E$19="No"),Rates!$F$27,IF(AND(C249="C",'Claim Details'!$E$28&gt;=Rates!$H$14,'Claim Details'!$E$28&lt;=Rates!$H$15,'Claim Details'!$E$19="Yes"),Rates!$I$27,IF(AND(C249="C",'Claim Details'!$E$28&gt;=Rates!$H$14,'Claim Details'!$E$28&lt;=Rates!$H$15,'Claim Details'!$E$19="No"),Rates!$H$27,IF(AND(C249="C",'Claim Details'!$E$28&gt;=Rates!$J$14,'Claim Details'!$E$28&lt;=Rates!$J$15,'Claim Details'!$E$19="Yes"),Rates!$K$27,IF(AND(C249="C",'Claim Details'!$E$28&gt;=Rates!$J$14,'Claim Details'!$E$28&lt;=Rates!$J$15,'Claim Details'!$E$19="No"),Rates!$J$27,"£0.00"))))))))))))))))))))))))</f>
        <v>£0.00</v>
      </c>
      <c r="AU249" s="191" t="str">
        <f>IF(AND(C249="A",'Claim Details'!$E$28&gt;=Rates!$D$14,'Claim Details'!$E$28&lt;=Rates!$D$15,'Claim Details'!$E$19="Yes"),Rates!$E$20,IF(AND(C249="A",'Claim Details'!$E$28&gt;=Rates!$D$14,'Claim Details'!$E$28&lt;=Rates!$D$15,'Claim Details'!$E$19="No"),Rates!$D$20,IF(AND(C249="A",'Claim Details'!$E$28&gt;=Rates!$F$14,'Claim Details'!$E$28&lt;=Rates!$F$15,'Claim Details'!$E$19="Yes"),Rates!$G$20,IF(AND(C249="A",'Claim Details'!$E$28&gt;=Rates!$F$14,'Claim Details'!$E$28&lt;=Rates!$F$15,'Claim Details'!$E$19="No"),Rates!$F$20,IF(AND(C249="A",'Claim Details'!$E$28&gt;=Rates!$H$14,'Claim Details'!$E$28&lt;=Rates!$H$15,'Claim Details'!$E$19="Yes"),Rates!$I$20,IF(AND(C249="A",'Claim Details'!$E$28&gt;=Rates!$H$14,'Claim Details'!$E$28&lt;=Rates!$H$15,'Claim Details'!$E$19="No"),Rates!$H$20,IF(AND(C249="A",'Claim Details'!$E$28&gt;=Rates!$J$14,'Claim Details'!$E$28&lt;=Rates!$J$15,'Claim Details'!$E$19="Yes"),Rates!$K$20,IF(AND(C249="A",'Claim Details'!$E$28&gt;=Rates!$J$14,'Claim Details'!$E$28&lt;=Rates!$J$15,'Claim Details'!$E$19="No"),Rates!$J$20,IF(AND(C249="B",'Claim Details'!$E$28&gt;=Rates!$D$14,'Claim Details'!$E$28&lt;=Rates!$D$15,'Claim Details'!$E$19="Yes"),Rates!$E$21,IF(AND(C249="B",'Claim Details'!$E$28&gt;=Rates!$D$14,'Claim Details'!$E$28&lt;=Rates!$D$15,'Claim Details'!$E$19="No"),Rates!$D$21,IF(AND(C249="B",'Claim Details'!$E$28&gt;=Rates!$F$14,'Claim Details'!$E$28&lt;=Rates!$F$15,'Claim Details'!$E$19="Yes"),Rates!$G$21,IF(AND(C249="B",'Claim Details'!$E$28&gt;=Rates!$F$14,'Claim Details'!$E$28&lt;=Rates!$F$15,'Claim Details'!$E$19="No"),Rates!$F$21,IF(AND(C249="B",'Claim Details'!$E$28&gt;=Rates!$H$14,'Claim Details'!$E$28&lt;=Rates!$H$15,'Claim Details'!$E$19="Yes"),Rates!$I$21,IF(AND(C249="B",'Claim Details'!$E$28&gt;=Rates!$H$14,'Claim Details'!$E$28&lt;=Rates!$H$15,'Claim Details'!$E$19="No"),Rates!$H$21,IF(AND(C249="B",'Claim Details'!$E$28&gt;=Rates!$J$14,'Claim Details'!$E$28&lt;=Rates!$J$15,'Claim Details'!$E$19="Yes"),Rates!$K$21,IF(AND(C249="B",'Claim Details'!$E$28&gt;=Rates!$J$14,'Claim Details'!$E$28&lt;=Rates!$J$15,'Claim Details'!$E$19="No"),Rates!$J$21,"£0.00"))))))))))))))))</f>
        <v>£0.00</v>
      </c>
      <c r="AV249" s="191" t="str">
        <f>IF(AND(C249="A",'Claim Details'!$E$28&gt;=Rates!$D$14,'Claim Details'!$E$28&lt;=Rates!$D$15,'Claim Details'!$E$19="Yes"),Rates!$E$22,IF(AND(C249="A",'Claim Details'!$E$28&gt;=Rates!$D$14,'Claim Details'!$E$28&lt;=Rates!$D$15,'Claim Details'!$E$19="No"),Rates!$D$22,IF(AND(C249="A",'Claim Details'!$E$28&gt;=Rates!$F$14,'Claim Details'!$E$28&lt;=Rates!$F$15,'Claim Details'!$E$19="Yes"),Rates!$G$22,IF(AND(C249="A",'Claim Details'!$E$28&gt;=Rates!$F$14,'Claim Details'!$E$28&lt;=Rates!$F$15,'Claim Details'!$E$19="No"),Rates!$F$22,IF(AND(C249="A",'Claim Details'!$E$28&gt;=Rates!$H$14,'Claim Details'!$E$28&lt;=Rates!$H$15,'Claim Details'!$E$19="Yes"),Rates!$I$22,IF(AND(C249="A",'Claim Details'!$E$28&gt;=Rates!$H$14,'Claim Details'!$E$28&lt;=Rates!$H$15,'Claim Details'!$E$19="No"),Rates!$H$22,IF(AND(C249="A",'Claim Details'!$E$28&gt;=Rates!$J$14,'Claim Details'!$E$28&lt;=Rates!$J$15,'Claim Details'!$E$19="Yes"),Rates!$K$22,IF(AND(C249="A",'Claim Details'!$E$28&gt;=Rates!$J$14,'Claim Details'!$E$28&lt;=Rates!$J$15,'Claim Details'!$E$19="No"),Rates!$J$22,IF(AND(C249="B",'Claim Details'!$E$28&gt;=Rates!$D$14,'Claim Details'!$E$28&lt;=Rates!$D$15,'Claim Details'!$E$19="Yes"),Rates!$E$23,IF(AND(C249="B",'Claim Details'!$E$28&gt;=Rates!$D$14,'Claim Details'!$E$28&lt;=Rates!$D$15,'Claim Details'!$E$19="No"),Rates!$D$23,IF(AND(C249="B",'Claim Details'!$E$28&gt;=Rates!$F$14,'Claim Details'!$E$28&lt;=Rates!$F$15,'Claim Details'!$E$19="Yes"),Rates!$G$23,IF(AND(C249="B",'Claim Details'!$E$28&gt;=Rates!$F$14,'Claim Details'!$E$28&lt;=Rates!$F$15,'Claim Details'!$E$19="No"),Rates!$F$23,IF(AND(C249="B",'Claim Details'!$E$28&gt;=Rates!$H$14,'Claim Details'!$E$28&lt;=Rates!$H$15,'Claim Details'!$E$19="Yes"),Rates!$I$23,IF(AND(C249="B",'Claim Details'!$E$28&gt;=Rates!$H$14,'Claim Details'!$E$28&lt;=Rates!$H$15,'Claim Details'!$E$19="No"),Rates!$H$23,IF(AND(C249="B",'Claim Details'!$E$28&gt;=Rates!$J$14,'Claim Details'!$E$28&lt;=Rates!$J$15,'Claim Details'!$E$19="Yes"),Rates!$K$23,IF(AND(C249="B",'Claim Details'!$E$28&gt;=Rates!$J$14,'Claim Details'!$E$28&lt;=Rates!$J$15,'Claim Details'!$E$19="No"),Rates!$J$23,IF(AND(C249="C",'Claim Details'!$E$28&gt;=Rates!$D$14,'Claim Details'!$E$28&lt;=Rates!$D$15,'Claim Details'!$E$19="Yes"),Rates!$E$24,IF(AND(C249="C",'Claim Details'!$E$28&gt;=Rates!$D$14,'Claim Details'!$E$28&lt;=Rates!$D$15,'Claim Details'!$E$19="No"),Rates!$D$24,IF(AND(C249="C",'Claim Details'!$E$28&gt;=Rates!$F$14,'Claim Details'!$E$28&lt;=Rates!$F$15,'Claim Details'!$E$19="Yes"),Rates!$G$24,IF(AND(C249="C",'Claim Details'!$E$28&gt;=Rates!$F$14,'Claim Details'!$E$28&lt;=Rates!$F$15,'Claim Details'!$E$19="No"),Rates!$F$24,IF(AND(C249="C",'Claim Details'!$E$28&gt;=Rates!$H$14,'Claim Details'!$E$28&lt;=Rates!$H$15,'Claim Details'!$E$19="Yes"),Rates!$I$24,IF(AND(C249="C",'Claim Details'!$E$28&gt;=Rates!$H$14,'Claim Details'!$E$28&lt;=Rates!$H$15,'Claim Details'!$E$19="No"),Rates!$H$24,IF(AND(C249="C",'Claim Details'!$E$28&gt;=Rates!$J$14,'Claim Details'!$E$28&lt;=Rates!$J$15,'Claim Details'!$E$19="Yes"),Rates!$K$24,IF(AND(C249="C",'Claim Details'!$E$28&gt;=Rates!$J$14,'Claim Details'!$E$28&lt;=Rates!$J$15,'Claim Details'!$E$19="No"),Rates!$J$24,"£0.00"))))))))))))))))))))))))</f>
        <v>£0.00</v>
      </c>
      <c r="AW249" s="1"/>
      <c r="AX249" s="189" t="str">
        <f>IF(AND(U249="A",'Claim Details'!$I$28&gt;=Rates!$D$14,'Claim Details'!$I$28&lt;=Rates!$D$15,'Claim Details'!$I$19="Yes"),Rates!$J$17,IF(AND(U249="A",'Claim Details'!$I$28&gt;=Rates!$D$14,'Claim Details'!$I$28&lt;=Rates!$D$15,'Claim Details'!$I$19="No"),Rates!$D$17,IF(AND(U249="A",'Claim Details'!$I$28&gt;=Rates!$F$14,'Claim Details'!$I$28&lt;=Rates!$F$15,'Claim Details'!$I$19="Yes"),Rates!$G$17,IF(AND(U249="A",'Claim Details'!$I$28&gt;=Rates!$F$14,'Claim Details'!$I$28&lt;=Rates!$F$15,'Claim Details'!$I$19="No"),Rates!$F$17,IF(AND(U249="A",'Claim Details'!$I$28&gt;=Rates!$H$14,'Claim Details'!$I$28&lt;=Rates!$H$15,'Claim Details'!$I$19="Yes"),Rates!$I$17,IF(AND(U249="A",'Claim Details'!$I$28&gt;=Rates!$H$14,'Claim Details'!$I$28&lt;=Rates!$H$15,'Claim Details'!$I$19="No"),Rates!$H$17,IF(AND(U249="A",'Claim Details'!$I$28&gt;=Rates!$J$14,'Claim Details'!$I$28&lt;=Rates!$J$15,'Claim Details'!$I$19="Yes"),Rates!$K$17,IF(AND(U249="A",'Claim Details'!$I$28&gt;=Rates!$J$14,'Claim Details'!$I$28&lt;=Rates!$J$15,'Claim Details'!$I$19="No"),Rates!$J$17,IF(AND(U249="B",'Claim Details'!$I$28&gt;=Rates!$D$14,'Claim Details'!$I$28&lt;=Rates!$D$15,'Claim Details'!$I$19="Yes"),Rates!$E$18,IF(AND(U249="B",'Claim Details'!$I$28&gt;=Rates!$D$14,'Claim Details'!$I$28&lt;=Rates!$D$15,'Claim Details'!$I$19="No"),Rates!$D$18,IF(AND(U249="B",'Claim Details'!$I$28&gt;=Rates!$F$14,'Claim Details'!$I$28&lt;=Rates!$F$15,'Claim Details'!$I$19="Yes"),Rates!$G$18,IF(AND(U249="B",'Claim Details'!$I$28&gt;=Rates!$F$14,'Claim Details'!$I$28&lt;=Rates!$F$15,'Claim Details'!$I$19="No"),Rates!$F$18,IF(AND(U249="B",'Claim Details'!$I$28&gt;=Rates!$H$14,'Claim Details'!$I$28&lt;=Rates!$H$15,'Claim Details'!$I$19="Yes"),Rates!$I$18,IF(AND(U249="B",'Claim Details'!$I$28&gt;=Rates!$H$14,'Claim Details'!$I$28&lt;=Rates!$H$15,'Claim Details'!$I$19="No"),Rates!$H$18,IF(AND(U249="B",'Claim Details'!$I$28&gt;=Rates!$J$14,'Claim Details'!$I$28&lt;=Rates!$J$15,'Claim Details'!$I$19="Yes"),Rates!$K$18,IF(AND(U249="B",'Claim Details'!$I$28&gt;=Rates!$J$14,'Claim Details'!$I$28&lt;=Rates!$J$15,'Claim Details'!$I$19="No"),Rates!$J$18,IF(AND(U249="C",'Claim Details'!$I$28&gt;=Rates!$D$14,'Claim Details'!$I$28&lt;=Rates!$D$15,'Claim Details'!$I$19="Yes"),Rates!$E$19,IF(AND(U249="C",'Claim Details'!$I$28&gt;=Rates!$D$14,'Claim Details'!$I$28&lt;=Rates!$D$15,'Claim Details'!$I$19="No"),Rates!$D$19,IF(AND(U249="C",'Claim Details'!$I$28&gt;=Rates!$F$14,'Claim Details'!$I$28&lt;=Rates!$F$15,'Claim Details'!$I$19="Yes"),Rates!$G$19,IF(AND(U249="C",'Claim Details'!$I$28&gt;=Rates!$F$14,'Claim Details'!$I$28&lt;=Rates!$F$15,'Claim Details'!$I$19="No"),Rates!$F$19,IF(AND(U249="C",'Claim Details'!$I$28&gt;=Rates!$H$14,'Claim Details'!$I$28&lt;=Rates!$H$15,'Claim Details'!$I$19="Yes"),Rates!$I$19,IF(AND(U249="C",'Claim Details'!$I$28&gt;=Rates!$H$14,'Claim Details'!$I$28&lt;=Rates!$H$15,'Claim Details'!$I$19="No"),Rates!$H$19,IF(AND(U249="C",'Claim Details'!$I$28&gt;=Rates!$J$14,'Claim Details'!$I$28&lt;=Rates!$J$15,'Claim Details'!$I$19="Yes"),Rates!$K$19,IF(AND(U249="C",'Claim Details'!$I$28&gt;=Rates!$J$14,'Claim Details'!$I$28&lt;=Rates!$J$15,'Claim Details'!$I$19="No"),Rates!$J$19,"£0.00"))))))))))))))))))))))))</f>
        <v>£0.00</v>
      </c>
      <c r="AY249" s="189" t="str">
        <f>IF(AND(C249="A",'Claim Details'!$I$28&gt;=Rates!$D$14,'Claim Details'!$I$28&lt;=Rates!$D$15,'Claim Details'!$I$19="Yes"),Rates!$J$25,IF(AND(C249="A",'Claim Details'!$I$28&gt;=Rates!$D$14,'Claim Details'!$I$28&lt;=Rates!$D$15,'Claim Details'!$I$19="No"),Rates!$D$25,IF(AND(C249="A",'Claim Details'!$I$28&gt;=Rates!$F$14,'Claim Details'!$I$28&lt;=Rates!$F$15,'Claim Details'!$I$19="Yes"),Rates!$G$25,IF(AND(C249="A",'Claim Details'!$I$28&gt;=Rates!$F$14,'Claim Details'!$I$28&lt;=Rates!$F$15,'Claim Details'!$I$19="No"),Rates!$F$25,IF(AND(C249="A",'Claim Details'!$I$28&gt;=Rates!$H$14,'Claim Details'!$I$28&lt;=Rates!$H$15,'Claim Details'!$I$19="Yes"),Rates!$I$25,IF(AND(C249="A",'Claim Details'!$I$28&gt;=Rates!$H$14,'Claim Details'!$I$28&lt;=Rates!$H$15,'Claim Details'!$I$19="No"),Rates!$H$25,IF(AND(C249="A",'Claim Details'!$I$28&gt;=Rates!$J$14,'Claim Details'!$I$28&lt;=Rates!$J$15,'Claim Details'!$I$19="Yes"),Rates!$K$25,IF(AND(C249="A",'Claim Details'!$I$28&gt;=Rates!$J$14,'Claim Details'!$I$28&lt;=Rates!$J$15,'Claim Details'!$I$19="No"),Rates!$J$25,IF(AND(C249="B",'Claim Details'!$I$28&gt;=Rates!$D$14,'Claim Details'!$I$28&lt;=Rates!$D$15,'Claim Details'!$I$19="Yes"),Rates!$E$26,IF(AND(C249="B",'Claim Details'!$I$28&gt;=Rates!$D$14,'Claim Details'!$I$28&lt;=Rates!$D$15,'Claim Details'!$I$19="No"),Rates!$D$26,IF(AND(C249="B",'Claim Details'!$I$28&gt;=Rates!$F$14,'Claim Details'!$I$28&lt;=Rates!$F$15,'Claim Details'!$I$19="Yes"),Rates!$G$26,IF(AND(C249="B",'Claim Details'!$I$28&gt;=Rates!$F$14,'Claim Details'!$I$28&lt;=Rates!$F$15,'Claim Details'!$I$19="No"),Rates!$F$26,IF(AND(C249="B",'Claim Details'!$I$28&gt;=Rates!$H$14,'Claim Details'!$I$28&lt;=Rates!$H$15,'Claim Details'!$I$19="Yes"),Rates!$I$26,IF(AND(C249="B",'Claim Details'!$I$28&gt;=Rates!$H$14,'Claim Details'!$I$28&lt;=Rates!$H$15,'Claim Details'!$I$19="No"),Rates!$H$26,IF(AND(C249="B",'Claim Details'!$I$28&gt;=Rates!$J$14,'Claim Details'!$I$28&lt;=Rates!$J$15,'Claim Details'!$I$19="Yes"),Rates!$K$26,IF(AND(C249="B",'Claim Details'!$I$28&gt;=Rates!$J$14,'Claim Details'!$I$28&lt;=Rates!$J$15,'Claim Details'!$I$19="No"),Rates!$J$26,IF(AND(C249="C",'Claim Details'!$I$28&gt;=Rates!$D$14,'Claim Details'!$I$28&lt;=Rates!$D$15,'Claim Details'!$I$19="Yes"),Rates!$E$27,IF(AND(C249="C",'Claim Details'!$I$28&gt;=Rates!$D$14,'Claim Details'!$I$28&lt;=Rates!$D$15,'Claim Details'!$I$19="No"),Rates!$D$27,IF(AND(C249="C",'Claim Details'!$I$28&gt;=Rates!$F$14,'Claim Details'!$I$28&lt;=Rates!$F$15,'Claim Details'!$I$19="Yes"),Rates!$G$27,IF(AND(C249="C",'Claim Details'!$I$28&gt;=Rates!$F$14,'Claim Details'!$I$28&lt;=Rates!$F$15,'Claim Details'!$I$19="No"),Rates!$F$27,IF(AND(C249="C",'Claim Details'!$I$28&gt;=Rates!$H$14,'Claim Details'!$I$28&lt;=Rates!$H$15,'Claim Details'!$I$19="Yes"),Rates!$I$27,IF(AND(C249="C",'Claim Details'!$I$28&gt;=Rates!$H$14,'Claim Details'!$I$28&lt;=Rates!$H$15,'Claim Details'!$I$19="No"),Rates!$H$27,IF(AND(C249="C",'Claim Details'!$I$28&gt;=Rates!$J$14,'Claim Details'!$I$28&lt;=Rates!$J$15,'Claim Details'!$I$19="Yes"),Rates!$K$27,IF(AND(C249="C",'Claim Details'!$I$28&gt;=Rates!$J$14,'Claim Details'!$I$28&lt;=Rates!$J$15,'Claim Details'!$I$19="No"),Rates!$J$27,"£0.00"))))))))))))))))))))))))</f>
        <v>£0.00</v>
      </c>
      <c r="AZ249" s="189" t="str">
        <f>IF(AND(C249="A",'Claim Details'!$I$28&gt;=Rates!$D$14,'Claim Details'!$I$28&lt;=Rates!$D$15,'Claim Details'!$I$19="Yes"),Rates!$E$20,IF(AND(C249="A",'Claim Details'!$I$28&gt;=Rates!$D$14,'Claim Details'!$I$28&lt;=Rates!$D$15,'Claim Details'!$I$19="No"),Rates!$D$20,IF(AND(C249="A",'Claim Details'!$I$28&gt;=Rates!$F$14,'Claim Details'!$I$28&lt;=Rates!$F$15,'Claim Details'!$I$19="Yes"),Rates!$G$20,IF(AND(C249="A",'Claim Details'!$I$28&gt;=Rates!$F$14,'Claim Details'!$I$28&lt;=Rates!$F$15,'Claim Details'!$I$19="No"),Rates!$F$20,IF(AND(C249="A",'Claim Details'!$I$28&gt;=Rates!$H$14,'Claim Details'!$I$28&lt;=Rates!$H$15,'Claim Details'!$I$19="Yes"),Rates!$I$20,IF(AND(C249="A",'Claim Details'!$I$28&gt;=Rates!$H$14,'Claim Details'!$I$28&lt;=Rates!$H$15,'Claim Details'!$I$19="No"),Rates!$H$20,IF(AND(C249="A",'Claim Details'!$I$28&gt;=Rates!$J$14,'Claim Details'!$I$28&lt;=Rates!$J$15,'Claim Details'!$I$19="Yes"),Rates!$K$20,IF(AND(C249="A",'Claim Details'!$I$28&gt;=Rates!$J$14,'Claim Details'!$I$28&lt;=Rates!$J$15,'Claim Details'!$I$19="No"),Rates!$J$20,IF(AND(C249="B",'Claim Details'!$I$28&gt;=Rates!$D$14,'Claim Details'!$I$28&lt;=Rates!$D$15,'Claim Details'!$I$19="Yes"),Rates!$E$21,IF(AND(C249="B",'Claim Details'!$I$28&gt;=Rates!$D$14,'Claim Details'!$I$28&lt;=Rates!$D$15,'Claim Details'!$I$19="No"),Rates!$D$21,IF(AND(C249="B",'Claim Details'!$I$28&gt;=Rates!$F$14,'Claim Details'!$I$28&lt;=Rates!$F$15,'Claim Details'!$I$19="Yes"),Rates!$G$21,IF(AND(C249="B",'Claim Details'!$I$28&gt;=Rates!$F$14,'Claim Details'!$I$28&lt;=Rates!$F$15,'Claim Details'!$I$19="No"),Rates!$F$21,IF(AND(C249="B",'Claim Details'!$I$28&gt;=Rates!$H$14,'Claim Details'!$I$28&lt;=Rates!$H$15,'Claim Details'!$I$19="Yes"),Rates!$I$21,IF(AND(C249="B",'Claim Details'!$I$28&gt;=Rates!$H$14,'Claim Details'!$I$28&lt;=Rates!$H$15,'Claim Details'!$I$19="No"),Rates!$H$21,IF(AND(C249="B",'Claim Details'!$I$28&gt;=Rates!$J$14,'Claim Details'!$I$28&lt;=Rates!$J$15,'Claim Details'!$I$19="Yes"),Rates!$K$21,IF(AND(C249="B",'Claim Details'!$I$28&gt;=Rates!$J$14,'Claim Details'!$I$28&lt;=Rates!$J$15,'Claim Details'!$I$19="No"),Rates!$J$21,"£0.00"))))))))))))))))</f>
        <v>£0.00</v>
      </c>
      <c r="BA249" s="189" t="str">
        <f>IF(AND(C249="A",'Claim Details'!$I$28&gt;=Rates!$D$14,'Claim Details'!$I$28&lt;=Rates!$D$15,'Claim Details'!$I$19="Yes"),Rates!$E$22,IF(AND(C249="A",'Claim Details'!$I$28&gt;=Rates!$D$14,'Claim Details'!$I$28&lt;=Rates!$D$15,'Claim Details'!$I$19="No"),Rates!$D$22,IF(AND(C249="A",'Claim Details'!$I$28&gt;=Rates!$F$14,'Claim Details'!$I$28&lt;=Rates!$F$15,'Claim Details'!$I$19="Yes"),Rates!$G$22,IF(AND(C249="A",'Claim Details'!$I$28&gt;=Rates!$F$14,'Claim Details'!$I$28&lt;=Rates!$F$15,'Claim Details'!$I$19="No"),Rates!$F$22,IF(AND(C249="A",'Claim Details'!$I$28&gt;=Rates!$H$14,'Claim Details'!$I$28&lt;=Rates!$H$15,'Claim Details'!$I$19="Yes"),Rates!$I$22,IF(AND(C249="A",'Claim Details'!$I$28&gt;=Rates!$H$14,'Claim Details'!$I$28&lt;=Rates!$H$15,'Claim Details'!$I$19="No"),Rates!$H$22,IF(AND(C249="A",'Claim Details'!$I$28&gt;=Rates!$J$14,'Claim Details'!$I$28&lt;=Rates!$J$15,'Claim Details'!$I$19="Yes"),Rates!$K$22,IF(AND(C249="A",'Claim Details'!$I$28&gt;=Rates!$J$14,'Claim Details'!$I$28&lt;=Rates!$J$15,'Claim Details'!$I$19="No"),Rates!$J$22,IF(AND(C249="B",'Claim Details'!$I$28&gt;=Rates!$D$14,'Claim Details'!$I$28&lt;=Rates!$D$15,'Claim Details'!$I$19="Yes"),Rates!$E$23,IF(AND(C249="B",'Claim Details'!$I$28&gt;=Rates!$D$14,'Claim Details'!$I$28&lt;=Rates!$D$15,'Claim Details'!$I$19="No"),Rates!$D$23,IF(AND(C249="B",'Claim Details'!$I$28&gt;=Rates!$F$14,'Claim Details'!$I$28&lt;=Rates!$F$15,'Claim Details'!$I$19="Yes"),Rates!$G$23,IF(AND(C249="B",'Claim Details'!$I$28&gt;=Rates!$F$14,'Claim Details'!$I$28&lt;=Rates!$F$15,'Claim Details'!$I$19="No"),Rates!$F$23,IF(AND(C249="B",'Claim Details'!$I$28&gt;=Rates!$H$14,'Claim Details'!$I$28&lt;=Rates!$H$15,'Claim Details'!$I$19="Yes"),Rates!$I$23,IF(AND(C249="B",'Claim Details'!$I$28&gt;=Rates!$H$14,'Claim Details'!$I$28&lt;=Rates!$H$15,'Claim Details'!$I$19="No"),Rates!$H$23,IF(AND(C249="B",'Claim Details'!$I$28&gt;=Rates!$J$14,'Claim Details'!$I$28&lt;=Rates!$J$15,'Claim Details'!$I$19="Yes"),Rates!$K$23,IF(AND(C249="B",'Claim Details'!$I$28&gt;=Rates!$J$14,'Claim Details'!$I$28&lt;=Rates!$J$15,'Claim Details'!$I$19="No"),Rates!$J$23,IF(AND(C249="C",'Claim Details'!$I$28&gt;=Rates!$D$14,'Claim Details'!$I$28&lt;=Rates!$D$15,'Claim Details'!$I$19="Yes"),Rates!$E$24,IF(AND(C249="C",'Claim Details'!$I$28&gt;=Rates!$D$14,'Claim Details'!$I$28&lt;=Rates!$D$15,'Claim Details'!$I$19="No"),Rates!$D$24,IF(AND(C249="C",'Claim Details'!$I$28&gt;=Rates!$F$14,'Claim Details'!$I$28&lt;=Rates!$F$15,'Claim Details'!$I$19="Yes"),Rates!$G$24,IF(AND(C249="C",'Claim Details'!$I$28&gt;=Rates!$F$14,'Claim Details'!$I$28&lt;=Rates!$F$15,'Claim Details'!$I$19="No"),Rates!$F$24,IF(AND(C249="C",'Claim Details'!$I$28&gt;=Rates!$H$14,'Claim Details'!$I$28&lt;=Rates!$H$15,'Claim Details'!$I$19="Yes"),Rates!$I$24,IF(AND(C249="C",'Claim Details'!$I$28&gt;=Rates!$H$14,'Claim Details'!$I$28&lt;=Rates!$H$15,'Claim Details'!$I$19="No"),Rates!$H$24,IF(AND(C249="C",'Claim Details'!$I$28&gt;=Rates!$J$14,'Claim Details'!$I$28&lt;=Rates!$J$15,'Claim Details'!$I$19="Yes"),Rates!$K$24,IF(AND(C249="C",'Claim Details'!$I$28&gt;=Rates!$J$14,'Claim Details'!$I$28&lt;=Rates!$J$15,'Claim Details'!$I$19="No"),Rates!$J$24,"£0.00"))))))))))))))))))))))))</f>
        <v>£0.00</v>
      </c>
      <c r="BB249" s="189" t="str">
        <f t="shared" si="57"/>
        <v>£0.00</v>
      </c>
      <c r="BC249" s="1"/>
      <c r="BD249" s="189" t="str">
        <f>IF(AND(AE249="A",'Claim Details'!$I$28&gt;=Rates!$D$14,'Claim Details'!$I$28&lt;=Rates!$D$15,'Claim Details'!$I$19="Yes"),Rates!$J$17,IF(AND(AE249="A",'Claim Details'!$I$28&gt;=Rates!$D$14,'Claim Details'!$I$28&lt;=Rates!$D$15,'Claim Details'!$I$19="No"),Rates!$D$17,IF(AND(AE249="A",'Claim Details'!$I$28&gt;=Rates!$F$14,'Claim Details'!$I$28&lt;=Rates!$F$15,'Claim Details'!$I$19="Yes"),Rates!$G$17,IF(AND(AE249="A",'Claim Details'!$I$28&gt;=Rates!$F$14,'Claim Details'!$I$28&lt;=Rates!$F$15,'Claim Details'!$I$19="No"),Rates!$F$17,IF(AND(AE249="A",'Claim Details'!$I$28&gt;=Rates!$H$14,'Claim Details'!$I$28&lt;=Rates!$H$15,'Claim Details'!$I$19="Yes"),Rates!$I$17,IF(AND(AE249="A",'Claim Details'!$I$28&gt;=Rates!$H$14,'Claim Details'!$I$28&lt;=Rates!$H$15,'Claim Details'!$I$19="No"),Rates!$H$17,IF(AND(AE249="A",'Claim Details'!$I$28&gt;=Rates!$J$14,'Claim Details'!$I$28&lt;=Rates!$J$15,'Claim Details'!$I$19="Yes"),Rates!$K$17,IF(AND(AE249="A",'Claim Details'!$I$28&gt;=Rates!$J$14,'Claim Details'!$I$28&lt;=Rates!$J$15,'Claim Details'!$I$19="No"),Rates!$J$17,IF(AND(AE249="B",'Claim Details'!$I$28&gt;=Rates!$D$14,'Claim Details'!$I$28&lt;=Rates!$D$15,'Claim Details'!$I$19="Yes"),Rates!$E$18,IF(AND(AE249="B",'Claim Details'!$I$28&gt;=Rates!$D$14,'Claim Details'!$I$28&lt;=Rates!$D$15,'Claim Details'!$I$19="No"),Rates!$D$18,IF(AND(AE249="B",'Claim Details'!$I$28&gt;=Rates!$F$14,'Claim Details'!$I$28&lt;=Rates!$F$15,'Claim Details'!$I$19="Yes"),Rates!$G$18,IF(AND(AE249="B",'Claim Details'!$I$28&gt;=Rates!$F$14,'Claim Details'!$I$28&lt;=Rates!$F$15,'Claim Details'!$I$19="No"),Rates!$F$18,IF(AND(AE249="B",'Claim Details'!$I$28&gt;=Rates!$H$14,'Claim Details'!$I$28&lt;=Rates!$H$15,'Claim Details'!$I$19="Yes"),Rates!$I$18,IF(AND(AE249="B",'Claim Details'!$I$28&gt;=Rates!$H$14,'Claim Details'!$I$28&lt;=Rates!$H$15,'Claim Details'!$I$19="No"),Rates!$H$18,IF(AND(AE249="B",'Claim Details'!$I$28&gt;=Rates!$J$14,'Claim Details'!$I$28&lt;=Rates!$J$15,'Claim Details'!$I$19="Yes"),Rates!$K$18,IF(AND(AE249="B",'Claim Details'!$I$28&gt;=Rates!$J$14,'Claim Details'!$I$28&lt;=Rates!$J$15,'Claim Details'!$I$19="No"),Rates!$J$18,IF(AND(AE249="C",'Claim Details'!$I$28&gt;=Rates!$D$14,'Claim Details'!$I$28&lt;=Rates!$D$15,'Claim Details'!$I$19="Yes"),Rates!$E$19,IF(AND(AE249="C",'Claim Details'!$I$28&gt;=Rates!$D$14,'Claim Details'!$I$28&lt;=Rates!$D$15,'Claim Details'!$I$19="No"),Rates!$D$19,IF(AND(AE249="C",'Claim Details'!$I$28&gt;=Rates!$F$14,'Claim Details'!$I$28&lt;=Rates!$F$15,'Claim Details'!$I$19="Yes"),Rates!$G$19,IF(AND(AE249="C",'Claim Details'!$I$28&gt;=Rates!$F$14,'Claim Details'!$I$28&lt;=Rates!$F$15,'Claim Details'!$I$19="No"),Rates!$F$19,IF(AND(AE249="C",'Claim Details'!$I$28&gt;=Rates!$H$14,'Claim Details'!$I$28&lt;=Rates!$H$15,'Claim Details'!$I$19="Yes"),Rates!$I$19,IF(AND(AE249="C",'Claim Details'!$I$28&gt;=Rates!$H$14,'Claim Details'!$I$28&lt;=Rates!$H$15,'Claim Details'!$I$19="No"),Rates!$H$19,IF(AND(AE249="C",'Claim Details'!$I$28&gt;=Rates!$J$14,'Claim Details'!$I$28&lt;=Rates!$J$15,'Claim Details'!$I$19="Yes"),Rates!$K$19,IF(AND(AE249="C",'Claim Details'!$I$28&gt;=Rates!$J$14,'Claim Details'!$I$28&lt;=Rates!$J$15,'Claim Details'!$I$19="No"),Rates!$J$19,"£0.00"))))))))))))))))))))))))</f>
        <v>£0.00</v>
      </c>
      <c r="BE249" s="189" t="str">
        <f>IF(AND(AE249="A",'Claim Details'!$I$28&gt;=Rates!$D$14,'Claim Details'!$I$28&lt;=Rates!$D$15,'Claim Details'!$I$19="Yes"),Rates!$J$25,IF(AND(AE249="A",'Claim Details'!$I$28&gt;=Rates!$D$14,'Claim Details'!$I$28&lt;=Rates!$D$15,'Claim Details'!$I$19="No"),Rates!$D$25,IF(AND(AE249="A",'Claim Details'!$I$28&gt;=Rates!$F$14,'Claim Details'!$I$28&lt;=Rates!$F$15,'Claim Details'!$I$19="Yes"),Rates!$G$25,IF(AND(AE249="A",'Claim Details'!$I$28&gt;=Rates!$F$14,'Claim Details'!$I$28&lt;=Rates!$F$15,'Claim Details'!$I$19="No"),Rates!$F$25,IF(AND(AE249="A",'Claim Details'!$I$28&gt;=Rates!$H$14,'Claim Details'!$I$28&lt;=Rates!$H$15,'Claim Details'!$I$19="Yes"),Rates!$I$25,IF(AND(AE249="A",'Claim Details'!$I$28&gt;=Rates!$H$14,'Claim Details'!$I$28&lt;=Rates!$H$15,'Claim Details'!$I$19="No"),Rates!$H$25,IF(AND(AE249="A",'Claim Details'!$I$28&gt;=Rates!$J$14,'Claim Details'!$I$28&lt;=Rates!$J$15,'Claim Details'!$I$19="Yes"),Rates!$K$25,IF(AND(AE249="A",'Claim Details'!$I$28&gt;=Rates!$J$14,'Claim Details'!$I$28&lt;=Rates!$J$15,'Claim Details'!$I$19="No"),Rates!$J$25,IF(AND(AE249="B",'Claim Details'!$I$28&gt;=Rates!$D$14,'Claim Details'!$I$28&lt;=Rates!$D$15,'Claim Details'!$I$19="Yes"),Rates!$E$26,IF(AND(AE249="B",'Claim Details'!$I$28&gt;=Rates!$D$14,'Claim Details'!$I$28&lt;=Rates!$D$15,'Claim Details'!$I$19="No"),Rates!$D$26,IF(AND(AE249="B",'Claim Details'!$I$28&gt;=Rates!$F$14,'Claim Details'!$I$28&lt;=Rates!$F$15,'Claim Details'!$I$19="Yes"),Rates!$G$26,IF(AND(AE249="B",'Claim Details'!$I$28&gt;=Rates!$F$14,'Claim Details'!$I$28&lt;=Rates!$F$15,'Claim Details'!$I$19="No"),Rates!$F$26,IF(AND(AE249="B",'Claim Details'!$I$28&gt;=Rates!$H$14,'Claim Details'!$I$28&lt;=Rates!$H$15,'Claim Details'!$I$19="Yes"),Rates!$I$26,IF(AND(AE249="B",'Claim Details'!$I$28&gt;=Rates!$H$14,'Claim Details'!$I$28&lt;=Rates!$H$15,'Claim Details'!$I$19="No"),Rates!$H$26,IF(AND(AE249="B",'Claim Details'!$I$28&gt;=Rates!$J$14,'Claim Details'!$I$28&lt;=Rates!$J$15,'Claim Details'!$I$19="Yes"),Rates!$K$26,IF(AND(AE249="B",'Claim Details'!$I$28&gt;=Rates!$J$14,'Claim Details'!$I$28&lt;=Rates!$J$15,'Claim Details'!$I$19="No"),Rates!$J$26,IF(AND(AE249="C",'Claim Details'!$I$28&gt;=Rates!$D$14,'Claim Details'!$I$28&lt;=Rates!$D$15,'Claim Details'!$I$19="Yes"),Rates!$E$27,IF(AND(AE249="C",'Claim Details'!$I$28&gt;=Rates!$D$14,'Claim Details'!$I$28&lt;=Rates!$D$15,'Claim Details'!$I$19="No"),Rates!$D$27,IF(AND(AE249="C",'Claim Details'!$I$28&gt;=Rates!$F$14,'Claim Details'!$I$28&lt;=Rates!$F$15,'Claim Details'!$I$19="Yes"),Rates!$G$27,IF(AND(AE249="C",'Claim Details'!$I$28&gt;=Rates!$F$14,'Claim Details'!$I$28&lt;=Rates!$F$15,'Claim Details'!$I$19="No"),Rates!$F$27,IF(AND(AE249="C",'Claim Details'!$I$28&gt;=Rates!$H$14,'Claim Details'!$I$28&lt;=Rates!$H$15,'Claim Details'!$I$19="Yes"),Rates!$I$27,IF(AND(AE249="C",'Claim Details'!$I$28&gt;=Rates!$H$14,'Claim Details'!$I$28&lt;=Rates!$H$15,'Claim Details'!$I$19="No"),Rates!$H$27,IF(AND(AE249="C",'Claim Details'!$I$28&gt;=Rates!$J$14,'Claim Details'!$I$28&lt;=Rates!$J$15,'Claim Details'!$I$19="Yes"),Rates!$K$27,IF(AND(AE249="C",'Claim Details'!$I$28&gt;=Rates!$J$14,'Claim Details'!$I$28&lt;=Rates!$J$15,'Claim Details'!$I$19="No"),Rates!$J$27,"£0.00"))))))))))))))))))))))))</f>
        <v>£0.00</v>
      </c>
      <c r="BF249" s="189" t="str">
        <f>IF(AND(AE249="A",'Claim Details'!$I$28&gt;=Rates!$D$14,'Claim Details'!$I$28&lt;=Rates!$D$15,'Claim Details'!$I$19="Yes"),Rates!$E$20,IF(AND(AE249="A",'Claim Details'!$I$28&gt;=Rates!$D$14,'Claim Details'!$I$28&lt;=Rates!$D$15,'Claim Details'!$I$19="No"),Rates!$D$20,IF(AND(AE249="A",'Claim Details'!$I$28&gt;=Rates!$F$14,'Claim Details'!$I$28&lt;=Rates!$F$15,'Claim Details'!$I$19="Yes"),Rates!$G$20,IF(AND(AE249="A",'Claim Details'!$I$28&gt;=Rates!$F$14,'Claim Details'!$I$28&lt;=Rates!$F$15,'Claim Details'!$I$19="No"),Rates!$F$20,IF(AND(AE249="A",'Claim Details'!$I$28&gt;=Rates!$H$14,'Claim Details'!$I$28&lt;=Rates!$H$15,'Claim Details'!$I$19="Yes"),Rates!$I$20,IF(AND(AE249="A",'Claim Details'!$I$28&gt;=Rates!$H$14,'Claim Details'!$I$28&lt;=Rates!$H$15,'Claim Details'!$I$19="No"),Rates!$H$20,IF(AND(AE249="A",'Claim Details'!$I$28&gt;=Rates!$J$14,'Claim Details'!$I$28&lt;=Rates!$J$15,'Claim Details'!$I$19="Yes"),Rates!$K$20,IF(AND(AE249="A",'Claim Details'!$I$28&gt;=Rates!$J$14,'Claim Details'!$I$28&lt;=Rates!$J$15,'Claim Details'!$I$19="No"),Rates!$J$20,IF(AND(AE249="B",'Claim Details'!$I$28&gt;=Rates!$D$14,'Claim Details'!$I$28&lt;=Rates!$D$15,'Claim Details'!$I$19="Yes"),Rates!$E$21,IF(AND(AE249="B",'Claim Details'!$I$28&gt;=Rates!$D$14,'Claim Details'!$I$28&lt;=Rates!$D$15,'Claim Details'!$I$19="No"),Rates!$D$21,IF(AND(AE249="B",'Claim Details'!$I$28&gt;=Rates!$F$14,'Claim Details'!$I$28&lt;=Rates!$F$15,'Claim Details'!$I$19="Yes"),Rates!$G$21,IF(AND(AE249="B",'Claim Details'!$I$28&gt;=Rates!$F$14,'Claim Details'!$I$28&lt;=Rates!$F$15,'Claim Details'!$I$19="No"),Rates!$F$21,IF(AND(AE249="B",'Claim Details'!$I$28&gt;=Rates!$H$14,'Claim Details'!$I$28&lt;=Rates!$H$15,'Claim Details'!$I$19="Yes"),Rates!$I$21,IF(AND(AE249="B",'Claim Details'!$I$28&gt;=Rates!$H$14,'Claim Details'!$I$28&lt;=Rates!$H$15,'Claim Details'!$I$19="No"),Rates!$H$21,IF(AND(AE249="B",'Claim Details'!$I$28&gt;=Rates!$J$14,'Claim Details'!$I$28&lt;=Rates!$J$15,'Claim Details'!$I$19="Yes"),Rates!$K$21,IF(AND(AE249="B",'Claim Details'!$I$28&gt;=Rates!$J$14,'Claim Details'!$I$28&lt;=Rates!$J$15,'Claim Details'!$I$19="No"),Rates!$J$21,"£0.00"))))))))))))))))</f>
        <v>£0.00</v>
      </c>
      <c r="BG249" s="189" t="str">
        <f>IF(AND(AE249="A",'Claim Details'!$I$28&gt;=Rates!$D$14,'Claim Details'!$I$28&lt;=Rates!$D$15,'Claim Details'!$I$19="Yes"),Rates!$E$22,IF(AND(AE249="A",'Claim Details'!$I$28&gt;=Rates!$D$14,'Claim Details'!$I$28&lt;=Rates!$D$15,'Claim Details'!$I$19="No"),Rates!$D$22,IF(AND(AE249="A",'Claim Details'!$I$28&gt;=Rates!$F$14,'Claim Details'!$I$28&lt;=Rates!$F$15,'Claim Details'!$I$19="Yes"),Rates!$G$22,IF(AND(AE249="A",'Claim Details'!$I$28&gt;=Rates!$F$14,'Claim Details'!$I$28&lt;=Rates!$F$15,'Claim Details'!$I$19="No"),Rates!$F$22,IF(AND(AE249="A",'Claim Details'!$I$28&gt;=Rates!$H$14,'Claim Details'!$I$28&lt;=Rates!$H$15,'Claim Details'!$I$19="Yes"),Rates!$I$22,IF(AND(AE249="A",'Claim Details'!$I$28&gt;=Rates!$H$14,'Claim Details'!$I$28&lt;=Rates!$H$15,'Claim Details'!$I$19="No"),Rates!$H$22,IF(AND(AE249="A",'Claim Details'!$I$28&gt;=Rates!$J$14,'Claim Details'!$I$28&lt;=Rates!$J$15,'Claim Details'!$I$19="Yes"),Rates!$K$22,IF(AND(AE249="A",'Claim Details'!$I$28&gt;=Rates!$J$14,'Claim Details'!$I$28&lt;=Rates!$J$15,'Claim Details'!$I$19="No"),Rates!$J$22,IF(AND(AE249="B",'Claim Details'!$I$28&gt;=Rates!$D$14,'Claim Details'!$I$28&lt;=Rates!$D$15,'Claim Details'!$I$19="Yes"),Rates!$E$23,IF(AND(AE249="B",'Claim Details'!$I$28&gt;=Rates!$D$14,'Claim Details'!$I$28&lt;=Rates!$D$15,'Claim Details'!$I$19="No"),Rates!$D$23,IF(AND(AE249="B",'Claim Details'!$I$28&gt;=Rates!$F$14,'Claim Details'!$I$28&lt;=Rates!$F$15,'Claim Details'!$I$19="Yes"),Rates!$G$23,IF(AND(AE249="B",'Claim Details'!$I$28&gt;=Rates!$F$14,'Claim Details'!$I$28&lt;=Rates!$F$15,'Claim Details'!$I$19="No"),Rates!$F$23,IF(AND(AE249="B",'Claim Details'!$I$28&gt;=Rates!$H$14,'Claim Details'!$I$28&lt;=Rates!$H$15,'Claim Details'!$I$19="Yes"),Rates!$I$23,IF(AND(AE249="B",'Claim Details'!$I$28&gt;=Rates!$H$14,'Claim Details'!$I$28&lt;=Rates!$H$15,'Claim Details'!$I$19="No"),Rates!$H$23,IF(AND(AE249="B",'Claim Details'!$I$28&gt;=Rates!$J$14,'Claim Details'!$I$28&lt;=Rates!$J$15,'Claim Details'!$I$19="Yes"),Rates!$K$23,IF(AND(AE249="B",'Claim Details'!$I$28&gt;=Rates!$J$14,'Claim Details'!$I$28&lt;=Rates!$J$15,'Claim Details'!$I$19="No"),Rates!$J$23,IF(AND(AE249="C",'Claim Details'!$I$28&gt;=Rates!$D$14,'Claim Details'!$I$28&lt;=Rates!$D$15,'Claim Details'!$I$19="Yes"),Rates!$E$24,IF(AND(AE249="C",'Claim Details'!$I$28&gt;=Rates!$D$14,'Claim Details'!$I$28&lt;=Rates!$D$15,'Claim Details'!$I$19="No"),Rates!$D$24,IF(AND(AE249="C",'Claim Details'!$I$28&gt;=Rates!$F$14,'Claim Details'!$I$28&lt;=Rates!$F$15,'Claim Details'!$I$19="Yes"),Rates!$G$24,IF(AND(AE249="C",'Claim Details'!$I$28&gt;=Rates!$F$14,'Claim Details'!$I$28&lt;=Rates!$F$15,'Claim Details'!$I$19="No"),Rates!$F$24,IF(AND(AE249="C",'Claim Details'!$I$28&gt;=Rates!$H$14,'Claim Details'!$I$28&lt;=Rates!$H$15,'Claim Details'!$I$19="Yes"),Rates!$I$24,IF(AND(AE249="C",'Claim Details'!$I$28&gt;=Rates!$H$14,'Claim Details'!$I$28&lt;=Rates!$H$15,'Claim Details'!$I$19="No"),Rates!$H$24,IF(AND(AE249="C",'Claim Details'!$I$28&gt;=Rates!$J$14,'Claim Details'!$I$28&lt;=Rates!$J$15,'Claim Details'!$I$19="Yes"),Rates!$K$24,IF(AND(AE249="C",'Claim Details'!$I$28&gt;=Rates!$J$14,'Claim Details'!$I$28&lt;=Rates!$J$15,'Claim Details'!$I$19="No"),Rates!$J$24,"£0.00"))))))))))))))))))))))))</f>
        <v>£0.00</v>
      </c>
      <c r="BH249" s="189" t="str">
        <f t="shared" si="58"/>
        <v>£0.00</v>
      </c>
      <c r="BI249" s="189">
        <f t="shared" si="59"/>
        <v>0</v>
      </c>
      <c r="BO249" s="202" t="str">
        <f>IF(H249="","£0.00",IF(AP249="4","£0.00",IF(AP249="5","£0.00",IF(AP249="1","£0.00",((AQ249*H249)*'Claim Details'!$F$111)/100))))</f>
        <v>£0.00</v>
      </c>
      <c r="BP249" s="202" t="str">
        <f>IF(T249="","£0.00",IF(AP249="4","£0.00",IF(AP249="5","£0.00",IF(AP249="1","£0.00",((AR249*T249)*'Claim Details'!$N$111)/100))))</f>
        <v>£0.00</v>
      </c>
      <c r="BQ249" s="202" t="str">
        <f>IF(AI249="","£0.00",IF(AP249="4","£0.00",IF(AP249="5","£0.00",IF(AP249="1","£0.00",((BI249*AI249)*'Claim Details'!$W$111)/100))))</f>
        <v>£0.00</v>
      </c>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row>
    <row r="250" spans="1:97" ht="15">
      <c r="A250" s="145"/>
      <c r="B250" s="91"/>
      <c r="C250" s="96"/>
      <c r="D250" s="97"/>
      <c r="E250" s="98"/>
      <c r="F250" s="89"/>
      <c r="G250" s="99"/>
      <c r="H250" s="100"/>
      <c r="I250" s="221" t="str">
        <f t="shared" si="49"/>
        <v>£0.00</v>
      </c>
      <c r="J250" s="101"/>
      <c r="K250" s="100"/>
      <c r="L250" s="221" t="str">
        <f t="shared" si="50"/>
        <v>£0.00</v>
      </c>
      <c r="M250" s="101"/>
      <c r="N250" s="102"/>
      <c r="O250" s="145"/>
      <c r="P250" s="77"/>
      <c r="Q250" s="87"/>
      <c r="R250" s="87"/>
      <c r="S250" s="87"/>
      <c r="T250" s="149" t="str">
        <f t="shared" si="51"/>
        <v/>
      </c>
      <c r="U250" s="87" t="str">
        <f t="shared" si="60"/>
        <v/>
      </c>
      <c r="V250" s="87"/>
      <c r="W250" s="53" t="str">
        <f t="shared" si="52"/>
        <v>£0.00</v>
      </c>
      <c r="X250" s="53"/>
      <c r="Y250" s="87"/>
      <c r="Z250" s="78"/>
      <c r="AA250" s="79"/>
      <c r="AB250" s="160"/>
      <c r="AC250" s="98"/>
      <c r="AD250" s="225"/>
      <c r="AE250" s="235" t="str">
        <f t="shared" si="53"/>
        <v/>
      </c>
      <c r="AF250" s="87" t="str">
        <f t="shared" si="54"/>
        <v/>
      </c>
      <c r="AG250" s="53"/>
      <c r="AH250" s="224"/>
      <c r="AI250" s="226" t="str">
        <f t="shared" si="46"/>
        <v/>
      </c>
      <c r="AJ250" s="236" t="str">
        <f t="shared" si="55"/>
        <v>£0.00</v>
      </c>
      <c r="AK250" s="31"/>
      <c r="AL250" s="1"/>
      <c r="AM250" s="1"/>
      <c r="AN250" s="1"/>
      <c r="AO250" s="1"/>
      <c r="AP250" s="1" t="str">
        <f t="shared" si="47"/>
        <v/>
      </c>
      <c r="AQ250" s="27">
        <f t="shared" si="48"/>
        <v>0</v>
      </c>
      <c r="AR250" s="189">
        <f t="shared" si="56"/>
        <v>0</v>
      </c>
      <c r="AS250" s="190" t="str">
        <f>IF(AND(C250="A",'Claim Details'!$E$28&gt;=Rates!$D$14,'Claim Details'!$E$28&lt;=Rates!$D$15,'Claim Details'!$E$19="Yes"),Rates!$E$17,IF(AND(C250="A",'Claim Details'!$E$28&gt;=Rates!$D$14,'Claim Details'!$E$28&lt;=Rates!$D$15,'Claim Details'!$E$19="No"),Rates!$D$17,IF(AND(C250="A",'Claim Details'!$E$28&gt;=Rates!$F$14,'Claim Details'!$E$28&lt;=Rates!$F$15,'Claim Details'!$E$19="Yes"),Rates!$G$17,IF(AND(C250="A",'Claim Details'!$E$28&gt;=Rates!$F$14,'Claim Details'!$E$28&lt;=Rates!$F$15,'Claim Details'!$E$19="No"),Rates!$F$17,IF(AND(C250="A",'Claim Details'!$E$28&gt;=Rates!$H$14,'Claim Details'!$E$28&lt;=Rates!$H$15,'Claim Details'!$E$19="Yes"),Rates!$I$17,IF(AND(C250="A",'Claim Details'!$E$28&gt;=Rates!$H$14,'Claim Details'!$E$28&lt;=Rates!$H$15,'Claim Details'!$E$19="No"),Rates!$H$17,IF(AND(C250="A",'Claim Details'!$E$28&gt;=Rates!$J$14,'Claim Details'!$E$28&lt;=Rates!$J$15,'Claim Details'!$E$19="Yes"),Rates!$K$17,IF(AND(C250="A",'Claim Details'!$E$28&gt;=Rates!$J$14,'Claim Details'!$E$28&lt;=Rates!$J$15,'Claim Details'!$E$19="No"),Rates!$J$17,IF(AND(C250="B",'Claim Details'!$E$28&gt;=Rates!$D$14,'Claim Details'!$E$28&lt;=Rates!$D$15,'Claim Details'!$E$19="Yes"),Rates!$E$18,IF(AND(C250="B",'Claim Details'!$E$28&gt;=Rates!$D$14,'Claim Details'!$E$28&lt;=Rates!$D$15,'Claim Details'!$E$19="No"),Rates!$D$18,IF(AND(C250="B",'Claim Details'!$E$28&gt;=Rates!$F$14,'Claim Details'!$E$28&lt;=Rates!$F$15,'Claim Details'!$E$19="Yes"),Rates!$G$18,IF(AND(C250="B",'Claim Details'!$E$28&gt;=Rates!$F$14,'Claim Details'!$E$28&lt;=Rates!$F$15,'Claim Details'!$E$19="No"),Rates!$F$18,IF(AND(C250="B",'Claim Details'!$E$28&gt;=Rates!$H$14,'Claim Details'!$E$28&lt;=Rates!$H$15,'Claim Details'!$E$19="Yes"),Rates!$I$18,IF(AND(C250="B",'Claim Details'!$E$28&gt;=Rates!$H$14,'Claim Details'!$E$28&lt;=Rates!$H$15,'Claim Details'!$E$19="No"),Rates!$H$18,IF(AND(C250="B",'Claim Details'!$E$28&gt;=Rates!$J$14,'Claim Details'!$E$28&lt;=Rates!$J$15,'Claim Details'!$E$19="Yes"),Rates!$K$18,IF(AND(C250="B",'Claim Details'!$E$28&gt;=Rates!$J$14,'Claim Details'!$E$28&lt;=Rates!$J$15,'Claim Details'!$E$19="No"),Rates!$J$18,IF(AND(C250="C",'Claim Details'!$E$28&gt;=Rates!$D$14,'Claim Details'!$E$28&lt;=Rates!$D$15,'Claim Details'!$E$19="Yes"),Rates!$E$19,IF(AND(C250="C",'Claim Details'!$E$28&gt;=Rates!$D$14,'Claim Details'!$E$28&lt;=Rates!$D$15,'Claim Details'!$E$19="No"),Rates!$D$19,IF(AND(C250="C",'Claim Details'!$E$28&gt;=Rates!$F$14,'Claim Details'!$E$28&lt;=Rates!$F$15,'Claim Details'!$E$19="Yes"),Rates!$G$19,IF(AND(C250="C",'Claim Details'!$E$28&gt;=Rates!$F$14,'Claim Details'!$E$28&lt;=Rates!$F$15,'Claim Details'!$E$19="No"),Rates!$F$19,IF(AND(C250="C",'Claim Details'!$E$28&gt;=Rates!$H$14,'Claim Details'!$E$28&lt;=Rates!$H$15,'Claim Details'!$E$19="Yes"),Rates!$I$19,IF(AND(C250="C",'Claim Details'!$E$28&gt;=Rates!$H$14,'Claim Details'!$E$28&lt;=Rates!$H$15,'Claim Details'!$E$19="No"),Rates!$H$19,IF(AND(C250="C",'Claim Details'!$E$28&gt;=Rates!$J$14,'Claim Details'!$E$28&lt;=Rates!$J$15,'Claim Details'!$E$19="Yes"),Rates!$K$19,IF(AND(C250="C",'Claim Details'!$E$28&gt;=Rates!$J$14,'Claim Details'!$E$28&lt;=Rates!$J$15,'Claim Details'!$E$19="No"),Rates!$J$19,"£0.00"))))))))))))))))))))))))</f>
        <v>£0.00</v>
      </c>
      <c r="AT250" s="189" t="str">
        <f>IF(AND(C250="A",'Claim Details'!$E$28&gt;=Rates!$D$14,'Claim Details'!$E$28&lt;=Rates!$D$15,'Claim Details'!$E$19="Yes"),Rates!$E$25,IF(AND(C250="A",'Claim Details'!$E$28&gt;=Rates!$D$14,'Claim Details'!$E$28&lt;=Rates!$D$15,'Claim Details'!$E$19="No"),Rates!$D$25,IF(AND(C250="A",'Claim Details'!$E$28&gt;=Rates!$F$14,'Claim Details'!$E$28&lt;=Rates!$F$15,'Claim Details'!$E$19="Yes"),Rates!$G$25,IF(AND(C250="A",'Claim Details'!$E$28&gt;=Rates!$F$14,'Claim Details'!$E$28&lt;=Rates!$F$15,'Claim Details'!$E$19="No"),Rates!$F$25,IF(AND(C250="A",'Claim Details'!$E$28&gt;=Rates!$H$14,'Claim Details'!$E$28&lt;=Rates!$H$15,'Claim Details'!$E$19="Yes"),Rates!$I$25,IF(AND(C250="A",'Claim Details'!$E$28&gt;=Rates!$H$14,'Claim Details'!$E$28&lt;=Rates!$H$15,'Claim Details'!$E$19="No"),Rates!$H$25,IF(AND(C250="A",'Claim Details'!$E$28&gt;=Rates!$J$14,'Claim Details'!$E$28&lt;=Rates!$J$15,'Claim Details'!$E$19="Yes"),Rates!$K$25,IF(AND(C250="A",'Claim Details'!$E$28&gt;=Rates!$J$14,'Claim Details'!$E$28&lt;=Rates!$J$15,'Claim Details'!$E$19="No"),Rates!$J$25,IF(AND(C250="B",'Claim Details'!$E$28&gt;=Rates!$D$14,'Claim Details'!$E$28&lt;=Rates!$D$15,'Claim Details'!$E$19="Yes"),Rates!$E$26,IF(AND(C250="B",'Claim Details'!$E$28&gt;=Rates!$D$14,'Claim Details'!$E$28&lt;=Rates!$D$15,'Claim Details'!$E$19="No"),Rates!$D$26,IF(AND(C250="B",'Claim Details'!$E$28&gt;=Rates!$F$14,'Claim Details'!$E$28&lt;=Rates!$F$15,'Claim Details'!$E$19="Yes"),Rates!$G$26,IF(AND(C250="B",'Claim Details'!$E$28&gt;=Rates!$F$14,'Claim Details'!$E$28&lt;=Rates!$F$15,'Claim Details'!$E$19="No"),Rates!$F$26,IF(AND(C250="B",'Claim Details'!$E$28&gt;=Rates!$H$14,'Claim Details'!$E$28&lt;=Rates!$H$15,'Claim Details'!$E$19="Yes"),Rates!$I$26,IF(AND(C250="B",'Claim Details'!$E$28&gt;=Rates!$H$14,'Claim Details'!$E$28&lt;=Rates!$H$15,'Claim Details'!$E$19="No"),Rates!$H$26,IF(AND(C250="B",'Claim Details'!$E$28&gt;=Rates!$J$14,'Claim Details'!$E$28&lt;=Rates!$J$15,'Claim Details'!$E$19="Yes"),Rates!$K$26,IF(AND(C250="B",'Claim Details'!$E$28&gt;=Rates!$J$14,'Claim Details'!$E$28&lt;=Rates!$J$15,'Claim Details'!$E$19="No"),Rates!$J$26,IF(AND(C250="C",'Claim Details'!$E$28&gt;=Rates!$D$14,'Claim Details'!$E$28&lt;=Rates!$D$15,'Claim Details'!$E$19="Yes"),Rates!$E$27,IF(AND(C250="C",'Claim Details'!$E$28&gt;=Rates!$D$14,'Claim Details'!$E$28&lt;=Rates!$D$15,'Claim Details'!$E$19="No"),Rates!$D$27,IF(AND(C250="C",'Claim Details'!$E$28&gt;=Rates!$F$14,'Claim Details'!$E$28&lt;=Rates!$F$15,'Claim Details'!$E$19="Yes"),Rates!$G$27,IF(AND(C250="C",'Claim Details'!$E$28&gt;=Rates!$F$14,'Claim Details'!$E$28&lt;=Rates!$F$15,'Claim Details'!$E$19="No"),Rates!$F$27,IF(AND(C250="C",'Claim Details'!$E$28&gt;=Rates!$H$14,'Claim Details'!$E$28&lt;=Rates!$H$15,'Claim Details'!$E$19="Yes"),Rates!$I$27,IF(AND(C250="C",'Claim Details'!$E$28&gt;=Rates!$H$14,'Claim Details'!$E$28&lt;=Rates!$H$15,'Claim Details'!$E$19="No"),Rates!$H$27,IF(AND(C250="C",'Claim Details'!$E$28&gt;=Rates!$J$14,'Claim Details'!$E$28&lt;=Rates!$J$15,'Claim Details'!$E$19="Yes"),Rates!$K$27,IF(AND(C250="C",'Claim Details'!$E$28&gt;=Rates!$J$14,'Claim Details'!$E$28&lt;=Rates!$J$15,'Claim Details'!$E$19="No"),Rates!$J$27,"£0.00"))))))))))))))))))))))))</f>
        <v>£0.00</v>
      </c>
      <c r="AU250" s="191" t="str">
        <f>IF(AND(C250="A",'Claim Details'!$E$28&gt;=Rates!$D$14,'Claim Details'!$E$28&lt;=Rates!$D$15,'Claim Details'!$E$19="Yes"),Rates!$E$20,IF(AND(C250="A",'Claim Details'!$E$28&gt;=Rates!$D$14,'Claim Details'!$E$28&lt;=Rates!$D$15,'Claim Details'!$E$19="No"),Rates!$D$20,IF(AND(C250="A",'Claim Details'!$E$28&gt;=Rates!$F$14,'Claim Details'!$E$28&lt;=Rates!$F$15,'Claim Details'!$E$19="Yes"),Rates!$G$20,IF(AND(C250="A",'Claim Details'!$E$28&gt;=Rates!$F$14,'Claim Details'!$E$28&lt;=Rates!$F$15,'Claim Details'!$E$19="No"),Rates!$F$20,IF(AND(C250="A",'Claim Details'!$E$28&gt;=Rates!$H$14,'Claim Details'!$E$28&lt;=Rates!$H$15,'Claim Details'!$E$19="Yes"),Rates!$I$20,IF(AND(C250="A",'Claim Details'!$E$28&gt;=Rates!$H$14,'Claim Details'!$E$28&lt;=Rates!$H$15,'Claim Details'!$E$19="No"),Rates!$H$20,IF(AND(C250="A",'Claim Details'!$E$28&gt;=Rates!$J$14,'Claim Details'!$E$28&lt;=Rates!$J$15,'Claim Details'!$E$19="Yes"),Rates!$K$20,IF(AND(C250="A",'Claim Details'!$E$28&gt;=Rates!$J$14,'Claim Details'!$E$28&lt;=Rates!$J$15,'Claim Details'!$E$19="No"),Rates!$J$20,IF(AND(C250="B",'Claim Details'!$E$28&gt;=Rates!$D$14,'Claim Details'!$E$28&lt;=Rates!$D$15,'Claim Details'!$E$19="Yes"),Rates!$E$21,IF(AND(C250="B",'Claim Details'!$E$28&gt;=Rates!$D$14,'Claim Details'!$E$28&lt;=Rates!$D$15,'Claim Details'!$E$19="No"),Rates!$D$21,IF(AND(C250="B",'Claim Details'!$E$28&gt;=Rates!$F$14,'Claim Details'!$E$28&lt;=Rates!$F$15,'Claim Details'!$E$19="Yes"),Rates!$G$21,IF(AND(C250="B",'Claim Details'!$E$28&gt;=Rates!$F$14,'Claim Details'!$E$28&lt;=Rates!$F$15,'Claim Details'!$E$19="No"),Rates!$F$21,IF(AND(C250="B",'Claim Details'!$E$28&gt;=Rates!$H$14,'Claim Details'!$E$28&lt;=Rates!$H$15,'Claim Details'!$E$19="Yes"),Rates!$I$21,IF(AND(C250="B",'Claim Details'!$E$28&gt;=Rates!$H$14,'Claim Details'!$E$28&lt;=Rates!$H$15,'Claim Details'!$E$19="No"),Rates!$H$21,IF(AND(C250="B",'Claim Details'!$E$28&gt;=Rates!$J$14,'Claim Details'!$E$28&lt;=Rates!$J$15,'Claim Details'!$E$19="Yes"),Rates!$K$21,IF(AND(C250="B",'Claim Details'!$E$28&gt;=Rates!$J$14,'Claim Details'!$E$28&lt;=Rates!$J$15,'Claim Details'!$E$19="No"),Rates!$J$21,"£0.00"))))))))))))))))</f>
        <v>£0.00</v>
      </c>
      <c r="AV250" s="191" t="str">
        <f>IF(AND(C250="A",'Claim Details'!$E$28&gt;=Rates!$D$14,'Claim Details'!$E$28&lt;=Rates!$D$15,'Claim Details'!$E$19="Yes"),Rates!$E$22,IF(AND(C250="A",'Claim Details'!$E$28&gt;=Rates!$D$14,'Claim Details'!$E$28&lt;=Rates!$D$15,'Claim Details'!$E$19="No"),Rates!$D$22,IF(AND(C250="A",'Claim Details'!$E$28&gt;=Rates!$F$14,'Claim Details'!$E$28&lt;=Rates!$F$15,'Claim Details'!$E$19="Yes"),Rates!$G$22,IF(AND(C250="A",'Claim Details'!$E$28&gt;=Rates!$F$14,'Claim Details'!$E$28&lt;=Rates!$F$15,'Claim Details'!$E$19="No"),Rates!$F$22,IF(AND(C250="A",'Claim Details'!$E$28&gt;=Rates!$H$14,'Claim Details'!$E$28&lt;=Rates!$H$15,'Claim Details'!$E$19="Yes"),Rates!$I$22,IF(AND(C250="A",'Claim Details'!$E$28&gt;=Rates!$H$14,'Claim Details'!$E$28&lt;=Rates!$H$15,'Claim Details'!$E$19="No"),Rates!$H$22,IF(AND(C250="A",'Claim Details'!$E$28&gt;=Rates!$J$14,'Claim Details'!$E$28&lt;=Rates!$J$15,'Claim Details'!$E$19="Yes"),Rates!$K$22,IF(AND(C250="A",'Claim Details'!$E$28&gt;=Rates!$J$14,'Claim Details'!$E$28&lt;=Rates!$J$15,'Claim Details'!$E$19="No"),Rates!$J$22,IF(AND(C250="B",'Claim Details'!$E$28&gt;=Rates!$D$14,'Claim Details'!$E$28&lt;=Rates!$D$15,'Claim Details'!$E$19="Yes"),Rates!$E$23,IF(AND(C250="B",'Claim Details'!$E$28&gt;=Rates!$D$14,'Claim Details'!$E$28&lt;=Rates!$D$15,'Claim Details'!$E$19="No"),Rates!$D$23,IF(AND(C250="B",'Claim Details'!$E$28&gt;=Rates!$F$14,'Claim Details'!$E$28&lt;=Rates!$F$15,'Claim Details'!$E$19="Yes"),Rates!$G$23,IF(AND(C250="B",'Claim Details'!$E$28&gt;=Rates!$F$14,'Claim Details'!$E$28&lt;=Rates!$F$15,'Claim Details'!$E$19="No"),Rates!$F$23,IF(AND(C250="B",'Claim Details'!$E$28&gt;=Rates!$H$14,'Claim Details'!$E$28&lt;=Rates!$H$15,'Claim Details'!$E$19="Yes"),Rates!$I$23,IF(AND(C250="B",'Claim Details'!$E$28&gt;=Rates!$H$14,'Claim Details'!$E$28&lt;=Rates!$H$15,'Claim Details'!$E$19="No"),Rates!$H$23,IF(AND(C250="B",'Claim Details'!$E$28&gt;=Rates!$J$14,'Claim Details'!$E$28&lt;=Rates!$J$15,'Claim Details'!$E$19="Yes"),Rates!$K$23,IF(AND(C250="B",'Claim Details'!$E$28&gt;=Rates!$J$14,'Claim Details'!$E$28&lt;=Rates!$J$15,'Claim Details'!$E$19="No"),Rates!$J$23,IF(AND(C250="C",'Claim Details'!$E$28&gt;=Rates!$D$14,'Claim Details'!$E$28&lt;=Rates!$D$15,'Claim Details'!$E$19="Yes"),Rates!$E$24,IF(AND(C250="C",'Claim Details'!$E$28&gt;=Rates!$D$14,'Claim Details'!$E$28&lt;=Rates!$D$15,'Claim Details'!$E$19="No"),Rates!$D$24,IF(AND(C250="C",'Claim Details'!$E$28&gt;=Rates!$F$14,'Claim Details'!$E$28&lt;=Rates!$F$15,'Claim Details'!$E$19="Yes"),Rates!$G$24,IF(AND(C250="C",'Claim Details'!$E$28&gt;=Rates!$F$14,'Claim Details'!$E$28&lt;=Rates!$F$15,'Claim Details'!$E$19="No"),Rates!$F$24,IF(AND(C250="C",'Claim Details'!$E$28&gt;=Rates!$H$14,'Claim Details'!$E$28&lt;=Rates!$H$15,'Claim Details'!$E$19="Yes"),Rates!$I$24,IF(AND(C250="C",'Claim Details'!$E$28&gt;=Rates!$H$14,'Claim Details'!$E$28&lt;=Rates!$H$15,'Claim Details'!$E$19="No"),Rates!$H$24,IF(AND(C250="C",'Claim Details'!$E$28&gt;=Rates!$J$14,'Claim Details'!$E$28&lt;=Rates!$J$15,'Claim Details'!$E$19="Yes"),Rates!$K$24,IF(AND(C250="C",'Claim Details'!$E$28&gt;=Rates!$J$14,'Claim Details'!$E$28&lt;=Rates!$J$15,'Claim Details'!$E$19="No"),Rates!$J$24,"£0.00"))))))))))))))))))))))))</f>
        <v>£0.00</v>
      </c>
      <c r="AW250" s="1"/>
      <c r="AX250" s="189" t="str">
        <f>IF(AND(U250="A",'Claim Details'!$I$28&gt;=Rates!$D$14,'Claim Details'!$I$28&lt;=Rates!$D$15,'Claim Details'!$I$19="Yes"),Rates!$J$17,IF(AND(U250="A",'Claim Details'!$I$28&gt;=Rates!$D$14,'Claim Details'!$I$28&lt;=Rates!$D$15,'Claim Details'!$I$19="No"),Rates!$D$17,IF(AND(U250="A",'Claim Details'!$I$28&gt;=Rates!$F$14,'Claim Details'!$I$28&lt;=Rates!$F$15,'Claim Details'!$I$19="Yes"),Rates!$G$17,IF(AND(U250="A",'Claim Details'!$I$28&gt;=Rates!$F$14,'Claim Details'!$I$28&lt;=Rates!$F$15,'Claim Details'!$I$19="No"),Rates!$F$17,IF(AND(U250="A",'Claim Details'!$I$28&gt;=Rates!$H$14,'Claim Details'!$I$28&lt;=Rates!$H$15,'Claim Details'!$I$19="Yes"),Rates!$I$17,IF(AND(U250="A",'Claim Details'!$I$28&gt;=Rates!$H$14,'Claim Details'!$I$28&lt;=Rates!$H$15,'Claim Details'!$I$19="No"),Rates!$H$17,IF(AND(U250="A",'Claim Details'!$I$28&gt;=Rates!$J$14,'Claim Details'!$I$28&lt;=Rates!$J$15,'Claim Details'!$I$19="Yes"),Rates!$K$17,IF(AND(U250="A",'Claim Details'!$I$28&gt;=Rates!$J$14,'Claim Details'!$I$28&lt;=Rates!$J$15,'Claim Details'!$I$19="No"),Rates!$J$17,IF(AND(U250="B",'Claim Details'!$I$28&gt;=Rates!$D$14,'Claim Details'!$I$28&lt;=Rates!$D$15,'Claim Details'!$I$19="Yes"),Rates!$E$18,IF(AND(U250="B",'Claim Details'!$I$28&gt;=Rates!$D$14,'Claim Details'!$I$28&lt;=Rates!$D$15,'Claim Details'!$I$19="No"),Rates!$D$18,IF(AND(U250="B",'Claim Details'!$I$28&gt;=Rates!$F$14,'Claim Details'!$I$28&lt;=Rates!$F$15,'Claim Details'!$I$19="Yes"),Rates!$G$18,IF(AND(U250="B",'Claim Details'!$I$28&gt;=Rates!$F$14,'Claim Details'!$I$28&lt;=Rates!$F$15,'Claim Details'!$I$19="No"),Rates!$F$18,IF(AND(U250="B",'Claim Details'!$I$28&gt;=Rates!$H$14,'Claim Details'!$I$28&lt;=Rates!$H$15,'Claim Details'!$I$19="Yes"),Rates!$I$18,IF(AND(U250="B",'Claim Details'!$I$28&gt;=Rates!$H$14,'Claim Details'!$I$28&lt;=Rates!$H$15,'Claim Details'!$I$19="No"),Rates!$H$18,IF(AND(U250="B",'Claim Details'!$I$28&gt;=Rates!$J$14,'Claim Details'!$I$28&lt;=Rates!$J$15,'Claim Details'!$I$19="Yes"),Rates!$K$18,IF(AND(U250="B",'Claim Details'!$I$28&gt;=Rates!$J$14,'Claim Details'!$I$28&lt;=Rates!$J$15,'Claim Details'!$I$19="No"),Rates!$J$18,IF(AND(U250="C",'Claim Details'!$I$28&gt;=Rates!$D$14,'Claim Details'!$I$28&lt;=Rates!$D$15,'Claim Details'!$I$19="Yes"),Rates!$E$19,IF(AND(U250="C",'Claim Details'!$I$28&gt;=Rates!$D$14,'Claim Details'!$I$28&lt;=Rates!$D$15,'Claim Details'!$I$19="No"),Rates!$D$19,IF(AND(U250="C",'Claim Details'!$I$28&gt;=Rates!$F$14,'Claim Details'!$I$28&lt;=Rates!$F$15,'Claim Details'!$I$19="Yes"),Rates!$G$19,IF(AND(U250="C",'Claim Details'!$I$28&gt;=Rates!$F$14,'Claim Details'!$I$28&lt;=Rates!$F$15,'Claim Details'!$I$19="No"),Rates!$F$19,IF(AND(U250="C",'Claim Details'!$I$28&gt;=Rates!$H$14,'Claim Details'!$I$28&lt;=Rates!$H$15,'Claim Details'!$I$19="Yes"),Rates!$I$19,IF(AND(U250="C",'Claim Details'!$I$28&gt;=Rates!$H$14,'Claim Details'!$I$28&lt;=Rates!$H$15,'Claim Details'!$I$19="No"),Rates!$H$19,IF(AND(U250="C",'Claim Details'!$I$28&gt;=Rates!$J$14,'Claim Details'!$I$28&lt;=Rates!$J$15,'Claim Details'!$I$19="Yes"),Rates!$K$19,IF(AND(U250="C",'Claim Details'!$I$28&gt;=Rates!$J$14,'Claim Details'!$I$28&lt;=Rates!$J$15,'Claim Details'!$I$19="No"),Rates!$J$19,"£0.00"))))))))))))))))))))))))</f>
        <v>£0.00</v>
      </c>
      <c r="AY250" s="189" t="str">
        <f>IF(AND(C250="A",'Claim Details'!$I$28&gt;=Rates!$D$14,'Claim Details'!$I$28&lt;=Rates!$D$15,'Claim Details'!$I$19="Yes"),Rates!$J$25,IF(AND(C250="A",'Claim Details'!$I$28&gt;=Rates!$D$14,'Claim Details'!$I$28&lt;=Rates!$D$15,'Claim Details'!$I$19="No"),Rates!$D$25,IF(AND(C250="A",'Claim Details'!$I$28&gt;=Rates!$F$14,'Claim Details'!$I$28&lt;=Rates!$F$15,'Claim Details'!$I$19="Yes"),Rates!$G$25,IF(AND(C250="A",'Claim Details'!$I$28&gt;=Rates!$F$14,'Claim Details'!$I$28&lt;=Rates!$F$15,'Claim Details'!$I$19="No"),Rates!$F$25,IF(AND(C250="A",'Claim Details'!$I$28&gt;=Rates!$H$14,'Claim Details'!$I$28&lt;=Rates!$H$15,'Claim Details'!$I$19="Yes"),Rates!$I$25,IF(AND(C250="A",'Claim Details'!$I$28&gt;=Rates!$H$14,'Claim Details'!$I$28&lt;=Rates!$H$15,'Claim Details'!$I$19="No"),Rates!$H$25,IF(AND(C250="A",'Claim Details'!$I$28&gt;=Rates!$J$14,'Claim Details'!$I$28&lt;=Rates!$J$15,'Claim Details'!$I$19="Yes"),Rates!$K$25,IF(AND(C250="A",'Claim Details'!$I$28&gt;=Rates!$J$14,'Claim Details'!$I$28&lt;=Rates!$J$15,'Claim Details'!$I$19="No"),Rates!$J$25,IF(AND(C250="B",'Claim Details'!$I$28&gt;=Rates!$D$14,'Claim Details'!$I$28&lt;=Rates!$D$15,'Claim Details'!$I$19="Yes"),Rates!$E$26,IF(AND(C250="B",'Claim Details'!$I$28&gt;=Rates!$D$14,'Claim Details'!$I$28&lt;=Rates!$D$15,'Claim Details'!$I$19="No"),Rates!$D$26,IF(AND(C250="B",'Claim Details'!$I$28&gt;=Rates!$F$14,'Claim Details'!$I$28&lt;=Rates!$F$15,'Claim Details'!$I$19="Yes"),Rates!$G$26,IF(AND(C250="B",'Claim Details'!$I$28&gt;=Rates!$F$14,'Claim Details'!$I$28&lt;=Rates!$F$15,'Claim Details'!$I$19="No"),Rates!$F$26,IF(AND(C250="B",'Claim Details'!$I$28&gt;=Rates!$H$14,'Claim Details'!$I$28&lt;=Rates!$H$15,'Claim Details'!$I$19="Yes"),Rates!$I$26,IF(AND(C250="B",'Claim Details'!$I$28&gt;=Rates!$H$14,'Claim Details'!$I$28&lt;=Rates!$H$15,'Claim Details'!$I$19="No"),Rates!$H$26,IF(AND(C250="B",'Claim Details'!$I$28&gt;=Rates!$J$14,'Claim Details'!$I$28&lt;=Rates!$J$15,'Claim Details'!$I$19="Yes"),Rates!$K$26,IF(AND(C250="B",'Claim Details'!$I$28&gt;=Rates!$J$14,'Claim Details'!$I$28&lt;=Rates!$J$15,'Claim Details'!$I$19="No"),Rates!$J$26,IF(AND(C250="C",'Claim Details'!$I$28&gt;=Rates!$D$14,'Claim Details'!$I$28&lt;=Rates!$D$15,'Claim Details'!$I$19="Yes"),Rates!$E$27,IF(AND(C250="C",'Claim Details'!$I$28&gt;=Rates!$D$14,'Claim Details'!$I$28&lt;=Rates!$D$15,'Claim Details'!$I$19="No"),Rates!$D$27,IF(AND(C250="C",'Claim Details'!$I$28&gt;=Rates!$F$14,'Claim Details'!$I$28&lt;=Rates!$F$15,'Claim Details'!$I$19="Yes"),Rates!$G$27,IF(AND(C250="C",'Claim Details'!$I$28&gt;=Rates!$F$14,'Claim Details'!$I$28&lt;=Rates!$F$15,'Claim Details'!$I$19="No"),Rates!$F$27,IF(AND(C250="C",'Claim Details'!$I$28&gt;=Rates!$H$14,'Claim Details'!$I$28&lt;=Rates!$H$15,'Claim Details'!$I$19="Yes"),Rates!$I$27,IF(AND(C250="C",'Claim Details'!$I$28&gt;=Rates!$H$14,'Claim Details'!$I$28&lt;=Rates!$H$15,'Claim Details'!$I$19="No"),Rates!$H$27,IF(AND(C250="C",'Claim Details'!$I$28&gt;=Rates!$J$14,'Claim Details'!$I$28&lt;=Rates!$J$15,'Claim Details'!$I$19="Yes"),Rates!$K$27,IF(AND(C250="C",'Claim Details'!$I$28&gt;=Rates!$J$14,'Claim Details'!$I$28&lt;=Rates!$J$15,'Claim Details'!$I$19="No"),Rates!$J$27,"£0.00"))))))))))))))))))))))))</f>
        <v>£0.00</v>
      </c>
      <c r="AZ250" s="189" t="str">
        <f>IF(AND(C250="A",'Claim Details'!$I$28&gt;=Rates!$D$14,'Claim Details'!$I$28&lt;=Rates!$D$15,'Claim Details'!$I$19="Yes"),Rates!$E$20,IF(AND(C250="A",'Claim Details'!$I$28&gt;=Rates!$D$14,'Claim Details'!$I$28&lt;=Rates!$D$15,'Claim Details'!$I$19="No"),Rates!$D$20,IF(AND(C250="A",'Claim Details'!$I$28&gt;=Rates!$F$14,'Claim Details'!$I$28&lt;=Rates!$F$15,'Claim Details'!$I$19="Yes"),Rates!$G$20,IF(AND(C250="A",'Claim Details'!$I$28&gt;=Rates!$F$14,'Claim Details'!$I$28&lt;=Rates!$F$15,'Claim Details'!$I$19="No"),Rates!$F$20,IF(AND(C250="A",'Claim Details'!$I$28&gt;=Rates!$H$14,'Claim Details'!$I$28&lt;=Rates!$H$15,'Claim Details'!$I$19="Yes"),Rates!$I$20,IF(AND(C250="A",'Claim Details'!$I$28&gt;=Rates!$H$14,'Claim Details'!$I$28&lt;=Rates!$H$15,'Claim Details'!$I$19="No"),Rates!$H$20,IF(AND(C250="A",'Claim Details'!$I$28&gt;=Rates!$J$14,'Claim Details'!$I$28&lt;=Rates!$J$15,'Claim Details'!$I$19="Yes"),Rates!$K$20,IF(AND(C250="A",'Claim Details'!$I$28&gt;=Rates!$J$14,'Claim Details'!$I$28&lt;=Rates!$J$15,'Claim Details'!$I$19="No"),Rates!$J$20,IF(AND(C250="B",'Claim Details'!$I$28&gt;=Rates!$D$14,'Claim Details'!$I$28&lt;=Rates!$D$15,'Claim Details'!$I$19="Yes"),Rates!$E$21,IF(AND(C250="B",'Claim Details'!$I$28&gt;=Rates!$D$14,'Claim Details'!$I$28&lt;=Rates!$D$15,'Claim Details'!$I$19="No"),Rates!$D$21,IF(AND(C250="B",'Claim Details'!$I$28&gt;=Rates!$F$14,'Claim Details'!$I$28&lt;=Rates!$F$15,'Claim Details'!$I$19="Yes"),Rates!$G$21,IF(AND(C250="B",'Claim Details'!$I$28&gt;=Rates!$F$14,'Claim Details'!$I$28&lt;=Rates!$F$15,'Claim Details'!$I$19="No"),Rates!$F$21,IF(AND(C250="B",'Claim Details'!$I$28&gt;=Rates!$H$14,'Claim Details'!$I$28&lt;=Rates!$H$15,'Claim Details'!$I$19="Yes"),Rates!$I$21,IF(AND(C250="B",'Claim Details'!$I$28&gt;=Rates!$H$14,'Claim Details'!$I$28&lt;=Rates!$H$15,'Claim Details'!$I$19="No"),Rates!$H$21,IF(AND(C250="B",'Claim Details'!$I$28&gt;=Rates!$J$14,'Claim Details'!$I$28&lt;=Rates!$J$15,'Claim Details'!$I$19="Yes"),Rates!$K$21,IF(AND(C250="B",'Claim Details'!$I$28&gt;=Rates!$J$14,'Claim Details'!$I$28&lt;=Rates!$J$15,'Claim Details'!$I$19="No"),Rates!$J$21,"£0.00"))))))))))))))))</f>
        <v>£0.00</v>
      </c>
      <c r="BA250" s="189" t="str">
        <f>IF(AND(C250="A",'Claim Details'!$I$28&gt;=Rates!$D$14,'Claim Details'!$I$28&lt;=Rates!$D$15,'Claim Details'!$I$19="Yes"),Rates!$E$22,IF(AND(C250="A",'Claim Details'!$I$28&gt;=Rates!$D$14,'Claim Details'!$I$28&lt;=Rates!$D$15,'Claim Details'!$I$19="No"),Rates!$D$22,IF(AND(C250="A",'Claim Details'!$I$28&gt;=Rates!$F$14,'Claim Details'!$I$28&lt;=Rates!$F$15,'Claim Details'!$I$19="Yes"),Rates!$G$22,IF(AND(C250="A",'Claim Details'!$I$28&gt;=Rates!$F$14,'Claim Details'!$I$28&lt;=Rates!$F$15,'Claim Details'!$I$19="No"),Rates!$F$22,IF(AND(C250="A",'Claim Details'!$I$28&gt;=Rates!$H$14,'Claim Details'!$I$28&lt;=Rates!$H$15,'Claim Details'!$I$19="Yes"),Rates!$I$22,IF(AND(C250="A",'Claim Details'!$I$28&gt;=Rates!$H$14,'Claim Details'!$I$28&lt;=Rates!$H$15,'Claim Details'!$I$19="No"),Rates!$H$22,IF(AND(C250="A",'Claim Details'!$I$28&gt;=Rates!$J$14,'Claim Details'!$I$28&lt;=Rates!$J$15,'Claim Details'!$I$19="Yes"),Rates!$K$22,IF(AND(C250="A",'Claim Details'!$I$28&gt;=Rates!$J$14,'Claim Details'!$I$28&lt;=Rates!$J$15,'Claim Details'!$I$19="No"),Rates!$J$22,IF(AND(C250="B",'Claim Details'!$I$28&gt;=Rates!$D$14,'Claim Details'!$I$28&lt;=Rates!$D$15,'Claim Details'!$I$19="Yes"),Rates!$E$23,IF(AND(C250="B",'Claim Details'!$I$28&gt;=Rates!$D$14,'Claim Details'!$I$28&lt;=Rates!$D$15,'Claim Details'!$I$19="No"),Rates!$D$23,IF(AND(C250="B",'Claim Details'!$I$28&gt;=Rates!$F$14,'Claim Details'!$I$28&lt;=Rates!$F$15,'Claim Details'!$I$19="Yes"),Rates!$G$23,IF(AND(C250="B",'Claim Details'!$I$28&gt;=Rates!$F$14,'Claim Details'!$I$28&lt;=Rates!$F$15,'Claim Details'!$I$19="No"),Rates!$F$23,IF(AND(C250="B",'Claim Details'!$I$28&gt;=Rates!$H$14,'Claim Details'!$I$28&lt;=Rates!$H$15,'Claim Details'!$I$19="Yes"),Rates!$I$23,IF(AND(C250="B",'Claim Details'!$I$28&gt;=Rates!$H$14,'Claim Details'!$I$28&lt;=Rates!$H$15,'Claim Details'!$I$19="No"),Rates!$H$23,IF(AND(C250="B",'Claim Details'!$I$28&gt;=Rates!$J$14,'Claim Details'!$I$28&lt;=Rates!$J$15,'Claim Details'!$I$19="Yes"),Rates!$K$23,IF(AND(C250="B",'Claim Details'!$I$28&gt;=Rates!$J$14,'Claim Details'!$I$28&lt;=Rates!$J$15,'Claim Details'!$I$19="No"),Rates!$J$23,IF(AND(C250="C",'Claim Details'!$I$28&gt;=Rates!$D$14,'Claim Details'!$I$28&lt;=Rates!$D$15,'Claim Details'!$I$19="Yes"),Rates!$E$24,IF(AND(C250="C",'Claim Details'!$I$28&gt;=Rates!$D$14,'Claim Details'!$I$28&lt;=Rates!$D$15,'Claim Details'!$I$19="No"),Rates!$D$24,IF(AND(C250="C",'Claim Details'!$I$28&gt;=Rates!$F$14,'Claim Details'!$I$28&lt;=Rates!$F$15,'Claim Details'!$I$19="Yes"),Rates!$G$24,IF(AND(C250="C",'Claim Details'!$I$28&gt;=Rates!$F$14,'Claim Details'!$I$28&lt;=Rates!$F$15,'Claim Details'!$I$19="No"),Rates!$F$24,IF(AND(C250="C",'Claim Details'!$I$28&gt;=Rates!$H$14,'Claim Details'!$I$28&lt;=Rates!$H$15,'Claim Details'!$I$19="Yes"),Rates!$I$24,IF(AND(C250="C",'Claim Details'!$I$28&gt;=Rates!$H$14,'Claim Details'!$I$28&lt;=Rates!$H$15,'Claim Details'!$I$19="No"),Rates!$H$24,IF(AND(C250="C",'Claim Details'!$I$28&gt;=Rates!$J$14,'Claim Details'!$I$28&lt;=Rates!$J$15,'Claim Details'!$I$19="Yes"),Rates!$K$24,IF(AND(C250="C",'Claim Details'!$I$28&gt;=Rates!$J$14,'Claim Details'!$I$28&lt;=Rates!$J$15,'Claim Details'!$I$19="No"),Rates!$J$24,"£0.00"))))))))))))))))))))))))</f>
        <v>£0.00</v>
      </c>
      <c r="BB250" s="189" t="str">
        <f t="shared" si="57"/>
        <v>£0.00</v>
      </c>
      <c r="BC250" s="1"/>
      <c r="BD250" s="189" t="str">
        <f>IF(AND(AE250="A",'Claim Details'!$I$28&gt;=Rates!$D$14,'Claim Details'!$I$28&lt;=Rates!$D$15,'Claim Details'!$I$19="Yes"),Rates!$J$17,IF(AND(AE250="A",'Claim Details'!$I$28&gt;=Rates!$D$14,'Claim Details'!$I$28&lt;=Rates!$D$15,'Claim Details'!$I$19="No"),Rates!$D$17,IF(AND(AE250="A",'Claim Details'!$I$28&gt;=Rates!$F$14,'Claim Details'!$I$28&lt;=Rates!$F$15,'Claim Details'!$I$19="Yes"),Rates!$G$17,IF(AND(AE250="A",'Claim Details'!$I$28&gt;=Rates!$F$14,'Claim Details'!$I$28&lt;=Rates!$F$15,'Claim Details'!$I$19="No"),Rates!$F$17,IF(AND(AE250="A",'Claim Details'!$I$28&gt;=Rates!$H$14,'Claim Details'!$I$28&lt;=Rates!$H$15,'Claim Details'!$I$19="Yes"),Rates!$I$17,IF(AND(AE250="A",'Claim Details'!$I$28&gt;=Rates!$H$14,'Claim Details'!$I$28&lt;=Rates!$H$15,'Claim Details'!$I$19="No"),Rates!$H$17,IF(AND(AE250="A",'Claim Details'!$I$28&gt;=Rates!$J$14,'Claim Details'!$I$28&lt;=Rates!$J$15,'Claim Details'!$I$19="Yes"),Rates!$K$17,IF(AND(AE250="A",'Claim Details'!$I$28&gt;=Rates!$J$14,'Claim Details'!$I$28&lt;=Rates!$J$15,'Claim Details'!$I$19="No"),Rates!$J$17,IF(AND(AE250="B",'Claim Details'!$I$28&gt;=Rates!$D$14,'Claim Details'!$I$28&lt;=Rates!$D$15,'Claim Details'!$I$19="Yes"),Rates!$E$18,IF(AND(AE250="B",'Claim Details'!$I$28&gt;=Rates!$D$14,'Claim Details'!$I$28&lt;=Rates!$D$15,'Claim Details'!$I$19="No"),Rates!$D$18,IF(AND(AE250="B",'Claim Details'!$I$28&gt;=Rates!$F$14,'Claim Details'!$I$28&lt;=Rates!$F$15,'Claim Details'!$I$19="Yes"),Rates!$G$18,IF(AND(AE250="B",'Claim Details'!$I$28&gt;=Rates!$F$14,'Claim Details'!$I$28&lt;=Rates!$F$15,'Claim Details'!$I$19="No"),Rates!$F$18,IF(AND(AE250="B",'Claim Details'!$I$28&gt;=Rates!$H$14,'Claim Details'!$I$28&lt;=Rates!$H$15,'Claim Details'!$I$19="Yes"),Rates!$I$18,IF(AND(AE250="B",'Claim Details'!$I$28&gt;=Rates!$H$14,'Claim Details'!$I$28&lt;=Rates!$H$15,'Claim Details'!$I$19="No"),Rates!$H$18,IF(AND(AE250="B",'Claim Details'!$I$28&gt;=Rates!$J$14,'Claim Details'!$I$28&lt;=Rates!$J$15,'Claim Details'!$I$19="Yes"),Rates!$K$18,IF(AND(AE250="B",'Claim Details'!$I$28&gt;=Rates!$J$14,'Claim Details'!$I$28&lt;=Rates!$J$15,'Claim Details'!$I$19="No"),Rates!$J$18,IF(AND(AE250="C",'Claim Details'!$I$28&gt;=Rates!$D$14,'Claim Details'!$I$28&lt;=Rates!$D$15,'Claim Details'!$I$19="Yes"),Rates!$E$19,IF(AND(AE250="C",'Claim Details'!$I$28&gt;=Rates!$D$14,'Claim Details'!$I$28&lt;=Rates!$D$15,'Claim Details'!$I$19="No"),Rates!$D$19,IF(AND(AE250="C",'Claim Details'!$I$28&gt;=Rates!$F$14,'Claim Details'!$I$28&lt;=Rates!$F$15,'Claim Details'!$I$19="Yes"),Rates!$G$19,IF(AND(AE250="C",'Claim Details'!$I$28&gt;=Rates!$F$14,'Claim Details'!$I$28&lt;=Rates!$F$15,'Claim Details'!$I$19="No"),Rates!$F$19,IF(AND(AE250="C",'Claim Details'!$I$28&gt;=Rates!$H$14,'Claim Details'!$I$28&lt;=Rates!$H$15,'Claim Details'!$I$19="Yes"),Rates!$I$19,IF(AND(AE250="C",'Claim Details'!$I$28&gt;=Rates!$H$14,'Claim Details'!$I$28&lt;=Rates!$H$15,'Claim Details'!$I$19="No"),Rates!$H$19,IF(AND(AE250="C",'Claim Details'!$I$28&gt;=Rates!$J$14,'Claim Details'!$I$28&lt;=Rates!$J$15,'Claim Details'!$I$19="Yes"),Rates!$K$19,IF(AND(AE250="C",'Claim Details'!$I$28&gt;=Rates!$J$14,'Claim Details'!$I$28&lt;=Rates!$J$15,'Claim Details'!$I$19="No"),Rates!$J$19,"£0.00"))))))))))))))))))))))))</f>
        <v>£0.00</v>
      </c>
      <c r="BE250" s="189" t="str">
        <f>IF(AND(AE250="A",'Claim Details'!$I$28&gt;=Rates!$D$14,'Claim Details'!$I$28&lt;=Rates!$D$15,'Claim Details'!$I$19="Yes"),Rates!$J$25,IF(AND(AE250="A",'Claim Details'!$I$28&gt;=Rates!$D$14,'Claim Details'!$I$28&lt;=Rates!$D$15,'Claim Details'!$I$19="No"),Rates!$D$25,IF(AND(AE250="A",'Claim Details'!$I$28&gt;=Rates!$F$14,'Claim Details'!$I$28&lt;=Rates!$F$15,'Claim Details'!$I$19="Yes"),Rates!$G$25,IF(AND(AE250="A",'Claim Details'!$I$28&gt;=Rates!$F$14,'Claim Details'!$I$28&lt;=Rates!$F$15,'Claim Details'!$I$19="No"),Rates!$F$25,IF(AND(AE250="A",'Claim Details'!$I$28&gt;=Rates!$H$14,'Claim Details'!$I$28&lt;=Rates!$H$15,'Claim Details'!$I$19="Yes"),Rates!$I$25,IF(AND(AE250="A",'Claim Details'!$I$28&gt;=Rates!$H$14,'Claim Details'!$I$28&lt;=Rates!$H$15,'Claim Details'!$I$19="No"),Rates!$H$25,IF(AND(AE250="A",'Claim Details'!$I$28&gt;=Rates!$J$14,'Claim Details'!$I$28&lt;=Rates!$J$15,'Claim Details'!$I$19="Yes"),Rates!$K$25,IF(AND(AE250="A",'Claim Details'!$I$28&gt;=Rates!$J$14,'Claim Details'!$I$28&lt;=Rates!$J$15,'Claim Details'!$I$19="No"),Rates!$J$25,IF(AND(AE250="B",'Claim Details'!$I$28&gt;=Rates!$D$14,'Claim Details'!$I$28&lt;=Rates!$D$15,'Claim Details'!$I$19="Yes"),Rates!$E$26,IF(AND(AE250="B",'Claim Details'!$I$28&gt;=Rates!$D$14,'Claim Details'!$I$28&lt;=Rates!$D$15,'Claim Details'!$I$19="No"),Rates!$D$26,IF(AND(AE250="B",'Claim Details'!$I$28&gt;=Rates!$F$14,'Claim Details'!$I$28&lt;=Rates!$F$15,'Claim Details'!$I$19="Yes"),Rates!$G$26,IF(AND(AE250="B",'Claim Details'!$I$28&gt;=Rates!$F$14,'Claim Details'!$I$28&lt;=Rates!$F$15,'Claim Details'!$I$19="No"),Rates!$F$26,IF(AND(AE250="B",'Claim Details'!$I$28&gt;=Rates!$H$14,'Claim Details'!$I$28&lt;=Rates!$H$15,'Claim Details'!$I$19="Yes"),Rates!$I$26,IF(AND(AE250="B",'Claim Details'!$I$28&gt;=Rates!$H$14,'Claim Details'!$I$28&lt;=Rates!$H$15,'Claim Details'!$I$19="No"),Rates!$H$26,IF(AND(AE250="B",'Claim Details'!$I$28&gt;=Rates!$J$14,'Claim Details'!$I$28&lt;=Rates!$J$15,'Claim Details'!$I$19="Yes"),Rates!$K$26,IF(AND(AE250="B",'Claim Details'!$I$28&gt;=Rates!$J$14,'Claim Details'!$I$28&lt;=Rates!$J$15,'Claim Details'!$I$19="No"),Rates!$J$26,IF(AND(AE250="C",'Claim Details'!$I$28&gt;=Rates!$D$14,'Claim Details'!$I$28&lt;=Rates!$D$15,'Claim Details'!$I$19="Yes"),Rates!$E$27,IF(AND(AE250="C",'Claim Details'!$I$28&gt;=Rates!$D$14,'Claim Details'!$I$28&lt;=Rates!$D$15,'Claim Details'!$I$19="No"),Rates!$D$27,IF(AND(AE250="C",'Claim Details'!$I$28&gt;=Rates!$F$14,'Claim Details'!$I$28&lt;=Rates!$F$15,'Claim Details'!$I$19="Yes"),Rates!$G$27,IF(AND(AE250="C",'Claim Details'!$I$28&gt;=Rates!$F$14,'Claim Details'!$I$28&lt;=Rates!$F$15,'Claim Details'!$I$19="No"),Rates!$F$27,IF(AND(AE250="C",'Claim Details'!$I$28&gt;=Rates!$H$14,'Claim Details'!$I$28&lt;=Rates!$H$15,'Claim Details'!$I$19="Yes"),Rates!$I$27,IF(AND(AE250="C",'Claim Details'!$I$28&gt;=Rates!$H$14,'Claim Details'!$I$28&lt;=Rates!$H$15,'Claim Details'!$I$19="No"),Rates!$H$27,IF(AND(AE250="C",'Claim Details'!$I$28&gt;=Rates!$J$14,'Claim Details'!$I$28&lt;=Rates!$J$15,'Claim Details'!$I$19="Yes"),Rates!$K$27,IF(AND(AE250="C",'Claim Details'!$I$28&gt;=Rates!$J$14,'Claim Details'!$I$28&lt;=Rates!$J$15,'Claim Details'!$I$19="No"),Rates!$J$27,"£0.00"))))))))))))))))))))))))</f>
        <v>£0.00</v>
      </c>
      <c r="BF250" s="189" t="str">
        <f>IF(AND(AE250="A",'Claim Details'!$I$28&gt;=Rates!$D$14,'Claim Details'!$I$28&lt;=Rates!$D$15,'Claim Details'!$I$19="Yes"),Rates!$E$20,IF(AND(AE250="A",'Claim Details'!$I$28&gt;=Rates!$D$14,'Claim Details'!$I$28&lt;=Rates!$D$15,'Claim Details'!$I$19="No"),Rates!$D$20,IF(AND(AE250="A",'Claim Details'!$I$28&gt;=Rates!$F$14,'Claim Details'!$I$28&lt;=Rates!$F$15,'Claim Details'!$I$19="Yes"),Rates!$G$20,IF(AND(AE250="A",'Claim Details'!$I$28&gt;=Rates!$F$14,'Claim Details'!$I$28&lt;=Rates!$F$15,'Claim Details'!$I$19="No"),Rates!$F$20,IF(AND(AE250="A",'Claim Details'!$I$28&gt;=Rates!$H$14,'Claim Details'!$I$28&lt;=Rates!$H$15,'Claim Details'!$I$19="Yes"),Rates!$I$20,IF(AND(AE250="A",'Claim Details'!$I$28&gt;=Rates!$H$14,'Claim Details'!$I$28&lt;=Rates!$H$15,'Claim Details'!$I$19="No"),Rates!$H$20,IF(AND(AE250="A",'Claim Details'!$I$28&gt;=Rates!$J$14,'Claim Details'!$I$28&lt;=Rates!$J$15,'Claim Details'!$I$19="Yes"),Rates!$K$20,IF(AND(AE250="A",'Claim Details'!$I$28&gt;=Rates!$J$14,'Claim Details'!$I$28&lt;=Rates!$J$15,'Claim Details'!$I$19="No"),Rates!$J$20,IF(AND(AE250="B",'Claim Details'!$I$28&gt;=Rates!$D$14,'Claim Details'!$I$28&lt;=Rates!$D$15,'Claim Details'!$I$19="Yes"),Rates!$E$21,IF(AND(AE250="B",'Claim Details'!$I$28&gt;=Rates!$D$14,'Claim Details'!$I$28&lt;=Rates!$D$15,'Claim Details'!$I$19="No"),Rates!$D$21,IF(AND(AE250="B",'Claim Details'!$I$28&gt;=Rates!$F$14,'Claim Details'!$I$28&lt;=Rates!$F$15,'Claim Details'!$I$19="Yes"),Rates!$G$21,IF(AND(AE250="B",'Claim Details'!$I$28&gt;=Rates!$F$14,'Claim Details'!$I$28&lt;=Rates!$F$15,'Claim Details'!$I$19="No"),Rates!$F$21,IF(AND(AE250="B",'Claim Details'!$I$28&gt;=Rates!$H$14,'Claim Details'!$I$28&lt;=Rates!$H$15,'Claim Details'!$I$19="Yes"),Rates!$I$21,IF(AND(AE250="B",'Claim Details'!$I$28&gt;=Rates!$H$14,'Claim Details'!$I$28&lt;=Rates!$H$15,'Claim Details'!$I$19="No"),Rates!$H$21,IF(AND(AE250="B",'Claim Details'!$I$28&gt;=Rates!$J$14,'Claim Details'!$I$28&lt;=Rates!$J$15,'Claim Details'!$I$19="Yes"),Rates!$K$21,IF(AND(AE250="B",'Claim Details'!$I$28&gt;=Rates!$J$14,'Claim Details'!$I$28&lt;=Rates!$J$15,'Claim Details'!$I$19="No"),Rates!$J$21,"£0.00"))))))))))))))))</f>
        <v>£0.00</v>
      </c>
      <c r="BG250" s="189" t="str">
        <f>IF(AND(AE250="A",'Claim Details'!$I$28&gt;=Rates!$D$14,'Claim Details'!$I$28&lt;=Rates!$D$15,'Claim Details'!$I$19="Yes"),Rates!$E$22,IF(AND(AE250="A",'Claim Details'!$I$28&gt;=Rates!$D$14,'Claim Details'!$I$28&lt;=Rates!$D$15,'Claim Details'!$I$19="No"),Rates!$D$22,IF(AND(AE250="A",'Claim Details'!$I$28&gt;=Rates!$F$14,'Claim Details'!$I$28&lt;=Rates!$F$15,'Claim Details'!$I$19="Yes"),Rates!$G$22,IF(AND(AE250="A",'Claim Details'!$I$28&gt;=Rates!$F$14,'Claim Details'!$I$28&lt;=Rates!$F$15,'Claim Details'!$I$19="No"),Rates!$F$22,IF(AND(AE250="A",'Claim Details'!$I$28&gt;=Rates!$H$14,'Claim Details'!$I$28&lt;=Rates!$H$15,'Claim Details'!$I$19="Yes"),Rates!$I$22,IF(AND(AE250="A",'Claim Details'!$I$28&gt;=Rates!$H$14,'Claim Details'!$I$28&lt;=Rates!$H$15,'Claim Details'!$I$19="No"),Rates!$H$22,IF(AND(AE250="A",'Claim Details'!$I$28&gt;=Rates!$J$14,'Claim Details'!$I$28&lt;=Rates!$J$15,'Claim Details'!$I$19="Yes"),Rates!$K$22,IF(AND(AE250="A",'Claim Details'!$I$28&gt;=Rates!$J$14,'Claim Details'!$I$28&lt;=Rates!$J$15,'Claim Details'!$I$19="No"),Rates!$J$22,IF(AND(AE250="B",'Claim Details'!$I$28&gt;=Rates!$D$14,'Claim Details'!$I$28&lt;=Rates!$D$15,'Claim Details'!$I$19="Yes"),Rates!$E$23,IF(AND(AE250="B",'Claim Details'!$I$28&gt;=Rates!$D$14,'Claim Details'!$I$28&lt;=Rates!$D$15,'Claim Details'!$I$19="No"),Rates!$D$23,IF(AND(AE250="B",'Claim Details'!$I$28&gt;=Rates!$F$14,'Claim Details'!$I$28&lt;=Rates!$F$15,'Claim Details'!$I$19="Yes"),Rates!$G$23,IF(AND(AE250="B",'Claim Details'!$I$28&gt;=Rates!$F$14,'Claim Details'!$I$28&lt;=Rates!$F$15,'Claim Details'!$I$19="No"),Rates!$F$23,IF(AND(AE250="B",'Claim Details'!$I$28&gt;=Rates!$H$14,'Claim Details'!$I$28&lt;=Rates!$H$15,'Claim Details'!$I$19="Yes"),Rates!$I$23,IF(AND(AE250="B",'Claim Details'!$I$28&gt;=Rates!$H$14,'Claim Details'!$I$28&lt;=Rates!$H$15,'Claim Details'!$I$19="No"),Rates!$H$23,IF(AND(AE250="B",'Claim Details'!$I$28&gt;=Rates!$J$14,'Claim Details'!$I$28&lt;=Rates!$J$15,'Claim Details'!$I$19="Yes"),Rates!$K$23,IF(AND(AE250="B",'Claim Details'!$I$28&gt;=Rates!$J$14,'Claim Details'!$I$28&lt;=Rates!$J$15,'Claim Details'!$I$19="No"),Rates!$J$23,IF(AND(AE250="C",'Claim Details'!$I$28&gt;=Rates!$D$14,'Claim Details'!$I$28&lt;=Rates!$D$15,'Claim Details'!$I$19="Yes"),Rates!$E$24,IF(AND(AE250="C",'Claim Details'!$I$28&gt;=Rates!$D$14,'Claim Details'!$I$28&lt;=Rates!$D$15,'Claim Details'!$I$19="No"),Rates!$D$24,IF(AND(AE250="C",'Claim Details'!$I$28&gt;=Rates!$F$14,'Claim Details'!$I$28&lt;=Rates!$F$15,'Claim Details'!$I$19="Yes"),Rates!$G$24,IF(AND(AE250="C",'Claim Details'!$I$28&gt;=Rates!$F$14,'Claim Details'!$I$28&lt;=Rates!$F$15,'Claim Details'!$I$19="No"),Rates!$F$24,IF(AND(AE250="C",'Claim Details'!$I$28&gt;=Rates!$H$14,'Claim Details'!$I$28&lt;=Rates!$H$15,'Claim Details'!$I$19="Yes"),Rates!$I$24,IF(AND(AE250="C",'Claim Details'!$I$28&gt;=Rates!$H$14,'Claim Details'!$I$28&lt;=Rates!$H$15,'Claim Details'!$I$19="No"),Rates!$H$24,IF(AND(AE250="C",'Claim Details'!$I$28&gt;=Rates!$J$14,'Claim Details'!$I$28&lt;=Rates!$J$15,'Claim Details'!$I$19="Yes"),Rates!$K$24,IF(AND(AE250="C",'Claim Details'!$I$28&gt;=Rates!$J$14,'Claim Details'!$I$28&lt;=Rates!$J$15,'Claim Details'!$I$19="No"),Rates!$J$24,"£0.00"))))))))))))))))))))))))</f>
        <v>£0.00</v>
      </c>
      <c r="BH250" s="189" t="str">
        <f t="shared" si="58"/>
        <v>£0.00</v>
      </c>
      <c r="BI250" s="189">
        <f t="shared" si="59"/>
        <v>0</v>
      </c>
      <c r="BO250" s="202" t="str">
        <f>IF(H250="","£0.00",IF(AP250="4","£0.00",IF(AP250="5","£0.00",IF(AP250="1","£0.00",((AQ250*H250)*'Claim Details'!$F$111)/100))))</f>
        <v>£0.00</v>
      </c>
      <c r="BP250" s="202" t="str">
        <f>IF(T250="","£0.00",IF(AP250="4","£0.00",IF(AP250="5","£0.00",IF(AP250="1","£0.00",((AR250*T250)*'Claim Details'!$N$111)/100))))</f>
        <v>£0.00</v>
      </c>
      <c r="BQ250" s="202" t="str">
        <f>IF(AI250="","£0.00",IF(AP250="4","£0.00",IF(AP250="5","£0.00",IF(AP250="1","£0.00",((BI250*AI250)*'Claim Details'!$W$111)/100))))</f>
        <v>£0.00</v>
      </c>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row>
    <row r="251" spans="1:97" ht="15">
      <c r="A251" s="145"/>
      <c r="B251" s="91"/>
      <c r="C251" s="96"/>
      <c r="D251" s="97"/>
      <c r="E251" s="98"/>
      <c r="F251" s="89"/>
      <c r="G251" s="99"/>
      <c r="H251" s="100"/>
      <c r="I251" s="221" t="str">
        <f t="shared" si="49"/>
        <v>£0.00</v>
      </c>
      <c r="J251" s="101"/>
      <c r="K251" s="100"/>
      <c r="L251" s="221" t="str">
        <f t="shared" si="50"/>
        <v>£0.00</v>
      </c>
      <c r="M251" s="101"/>
      <c r="N251" s="102"/>
      <c r="O251" s="145"/>
      <c r="P251" s="77"/>
      <c r="Q251" s="87"/>
      <c r="R251" s="87"/>
      <c r="S251" s="87"/>
      <c r="T251" s="149" t="str">
        <f t="shared" si="51"/>
        <v/>
      </c>
      <c r="U251" s="87" t="str">
        <f t="shared" si="60"/>
        <v/>
      </c>
      <c r="V251" s="87"/>
      <c r="W251" s="53" t="str">
        <f t="shared" si="52"/>
        <v>£0.00</v>
      </c>
      <c r="X251" s="53"/>
      <c r="Y251" s="87"/>
      <c r="Z251" s="78"/>
      <c r="AA251" s="79"/>
      <c r="AB251" s="160"/>
      <c r="AC251" s="98"/>
      <c r="AD251" s="225"/>
      <c r="AE251" s="235" t="str">
        <f t="shared" si="53"/>
        <v/>
      </c>
      <c r="AF251" s="87" t="str">
        <f t="shared" si="54"/>
        <v/>
      </c>
      <c r="AG251" s="53"/>
      <c r="AH251" s="224"/>
      <c r="AI251" s="226" t="str">
        <f t="shared" si="46"/>
        <v/>
      </c>
      <c r="AJ251" s="236" t="str">
        <f t="shared" si="55"/>
        <v>£0.00</v>
      </c>
      <c r="AK251" s="31"/>
      <c r="AL251" s="1"/>
      <c r="AM251" s="1"/>
      <c r="AN251" s="1"/>
      <c r="AO251" s="1"/>
      <c r="AP251" s="1" t="str">
        <f t="shared" si="47"/>
        <v/>
      </c>
      <c r="AQ251" s="27">
        <f t="shared" si="48"/>
        <v>0</v>
      </c>
      <c r="AR251" s="189">
        <f t="shared" si="56"/>
        <v>0</v>
      </c>
      <c r="AS251" s="190" t="str">
        <f>IF(AND(C251="A",'Claim Details'!$E$28&gt;=Rates!$D$14,'Claim Details'!$E$28&lt;=Rates!$D$15,'Claim Details'!$E$19="Yes"),Rates!$E$17,IF(AND(C251="A",'Claim Details'!$E$28&gt;=Rates!$D$14,'Claim Details'!$E$28&lt;=Rates!$D$15,'Claim Details'!$E$19="No"),Rates!$D$17,IF(AND(C251="A",'Claim Details'!$E$28&gt;=Rates!$F$14,'Claim Details'!$E$28&lt;=Rates!$F$15,'Claim Details'!$E$19="Yes"),Rates!$G$17,IF(AND(C251="A",'Claim Details'!$E$28&gt;=Rates!$F$14,'Claim Details'!$E$28&lt;=Rates!$F$15,'Claim Details'!$E$19="No"),Rates!$F$17,IF(AND(C251="A",'Claim Details'!$E$28&gt;=Rates!$H$14,'Claim Details'!$E$28&lt;=Rates!$H$15,'Claim Details'!$E$19="Yes"),Rates!$I$17,IF(AND(C251="A",'Claim Details'!$E$28&gt;=Rates!$H$14,'Claim Details'!$E$28&lt;=Rates!$H$15,'Claim Details'!$E$19="No"),Rates!$H$17,IF(AND(C251="A",'Claim Details'!$E$28&gt;=Rates!$J$14,'Claim Details'!$E$28&lt;=Rates!$J$15,'Claim Details'!$E$19="Yes"),Rates!$K$17,IF(AND(C251="A",'Claim Details'!$E$28&gt;=Rates!$J$14,'Claim Details'!$E$28&lt;=Rates!$J$15,'Claim Details'!$E$19="No"),Rates!$J$17,IF(AND(C251="B",'Claim Details'!$E$28&gt;=Rates!$D$14,'Claim Details'!$E$28&lt;=Rates!$D$15,'Claim Details'!$E$19="Yes"),Rates!$E$18,IF(AND(C251="B",'Claim Details'!$E$28&gt;=Rates!$D$14,'Claim Details'!$E$28&lt;=Rates!$D$15,'Claim Details'!$E$19="No"),Rates!$D$18,IF(AND(C251="B",'Claim Details'!$E$28&gt;=Rates!$F$14,'Claim Details'!$E$28&lt;=Rates!$F$15,'Claim Details'!$E$19="Yes"),Rates!$G$18,IF(AND(C251="B",'Claim Details'!$E$28&gt;=Rates!$F$14,'Claim Details'!$E$28&lt;=Rates!$F$15,'Claim Details'!$E$19="No"),Rates!$F$18,IF(AND(C251="B",'Claim Details'!$E$28&gt;=Rates!$H$14,'Claim Details'!$E$28&lt;=Rates!$H$15,'Claim Details'!$E$19="Yes"),Rates!$I$18,IF(AND(C251="B",'Claim Details'!$E$28&gt;=Rates!$H$14,'Claim Details'!$E$28&lt;=Rates!$H$15,'Claim Details'!$E$19="No"),Rates!$H$18,IF(AND(C251="B",'Claim Details'!$E$28&gt;=Rates!$J$14,'Claim Details'!$E$28&lt;=Rates!$J$15,'Claim Details'!$E$19="Yes"),Rates!$K$18,IF(AND(C251="B",'Claim Details'!$E$28&gt;=Rates!$J$14,'Claim Details'!$E$28&lt;=Rates!$J$15,'Claim Details'!$E$19="No"),Rates!$J$18,IF(AND(C251="C",'Claim Details'!$E$28&gt;=Rates!$D$14,'Claim Details'!$E$28&lt;=Rates!$D$15,'Claim Details'!$E$19="Yes"),Rates!$E$19,IF(AND(C251="C",'Claim Details'!$E$28&gt;=Rates!$D$14,'Claim Details'!$E$28&lt;=Rates!$D$15,'Claim Details'!$E$19="No"),Rates!$D$19,IF(AND(C251="C",'Claim Details'!$E$28&gt;=Rates!$F$14,'Claim Details'!$E$28&lt;=Rates!$F$15,'Claim Details'!$E$19="Yes"),Rates!$G$19,IF(AND(C251="C",'Claim Details'!$E$28&gt;=Rates!$F$14,'Claim Details'!$E$28&lt;=Rates!$F$15,'Claim Details'!$E$19="No"),Rates!$F$19,IF(AND(C251="C",'Claim Details'!$E$28&gt;=Rates!$H$14,'Claim Details'!$E$28&lt;=Rates!$H$15,'Claim Details'!$E$19="Yes"),Rates!$I$19,IF(AND(C251="C",'Claim Details'!$E$28&gt;=Rates!$H$14,'Claim Details'!$E$28&lt;=Rates!$H$15,'Claim Details'!$E$19="No"),Rates!$H$19,IF(AND(C251="C",'Claim Details'!$E$28&gt;=Rates!$J$14,'Claim Details'!$E$28&lt;=Rates!$J$15,'Claim Details'!$E$19="Yes"),Rates!$K$19,IF(AND(C251="C",'Claim Details'!$E$28&gt;=Rates!$J$14,'Claim Details'!$E$28&lt;=Rates!$J$15,'Claim Details'!$E$19="No"),Rates!$J$19,"£0.00"))))))))))))))))))))))))</f>
        <v>£0.00</v>
      </c>
      <c r="AT251" s="189" t="str">
        <f>IF(AND(C251="A",'Claim Details'!$E$28&gt;=Rates!$D$14,'Claim Details'!$E$28&lt;=Rates!$D$15,'Claim Details'!$E$19="Yes"),Rates!$E$25,IF(AND(C251="A",'Claim Details'!$E$28&gt;=Rates!$D$14,'Claim Details'!$E$28&lt;=Rates!$D$15,'Claim Details'!$E$19="No"),Rates!$D$25,IF(AND(C251="A",'Claim Details'!$E$28&gt;=Rates!$F$14,'Claim Details'!$E$28&lt;=Rates!$F$15,'Claim Details'!$E$19="Yes"),Rates!$G$25,IF(AND(C251="A",'Claim Details'!$E$28&gt;=Rates!$F$14,'Claim Details'!$E$28&lt;=Rates!$F$15,'Claim Details'!$E$19="No"),Rates!$F$25,IF(AND(C251="A",'Claim Details'!$E$28&gt;=Rates!$H$14,'Claim Details'!$E$28&lt;=Rates!$H$15,'Claim Details'!$E$19="Yes"),Rates!$I$25,IF(AND(C251="A",'Claim Details'!$E$28&gt;=Rates!$H$14,'Claim Details'!$E$28&lt;=Rates!$H$15,'Claim Details'!$E$19="No"),Rates!$H$25,IF(AND(C251="A",'Claim Details'!$E$28&gt;=Rates!$J$14,'Claim Details'!$E$28&lt;=Rates!$J$15,'Claim Details'!$E$19="Yes"),Rates!$K$25,IF(AND(C251="A",'Claim Details'!$E$28&gt;=Rates!$J$14,'Claim Details'!$E$28&lt;=Rates!$J$15,'Claim Details'!$E$19="No"),Rates!$J$25,IF(AND(C251="B",'Claim Details'!$E$28&gt;=Rates!$D$14,'Claim Details'!$E$28&lt;=Rates!$D$15,'Claim Details'!$E$19="Yes"),Rates!$E$26,IF(AND(C251="B",'Claim Details'!$E$28&gt;=Rates!$D$14,'Claim Details'!$E$28&lt;=Rates!$D$15,'Claim Details'!$E$19="No"),Rates!$D$26,IF(AND(C251="B",'Claim Details'!$E$28&gt;=Rates!$F$14,'Claim Details'!$E$28&lt;=Rates!$F$15,'Claim Details'!$E$19="Yes"),Rates!$G$26,IF(AND(C251="B",'Claim Details'!$E$28&gt;=Rates!$F$14,'Claim Details'!$E$28&lt;=Rates!$F$15,'Claim Details'!$E$19="No"),Rates!$F$26,IF(AND(C251="B",'Claim Details'!$E$28&gt;=Rates!$H$14,'Claim Details'!$E$28&lt;=Rates!$H$15,'Claim Details'!$E$19="Yes"),Rates!$I$26,IF(AND(C251="B",'Claim Details'!$E$28&gt;=Rates!$H$14,'Claim Details'!$E$28&lt;=Rates!$H$15,'Claim Details'!$E$19="No"),Rates!$H$26,IF(AND(C251="B",'Claim Details'!$E$28&gt;=Rates!$J$14,'Claim Details'!$E$28&lt;=Rates!$J$15,'Claim Details'!$E$19="Yes"),Rates!$K$26,IF(AND(C251="B",'Claim Details'!$E$28&gt;=Rates!$J$14,'Claim Details'!$E$28&lt;=Rates!$J$15,'Claim Details'!$E$19="No"),Rates!$J$26,IF(AND(C251="C",'Claim Details'!$E$28&gt;=Rates!$D$14,'Claim Details'!$E$28&lt;=Rates!$D$15,'Claim Details'!$E$19="Yes"),Rates!$E$27,IF(AND(C251="C",'Claim Details'!$E$28&gt;=Rates!$D$14,'Claim Details'!$E$28&lt;=Rates!$D$15,'Claim Details'!$E$19="No"),Rates!$D$27,IF(AND(C251="C",'Claim Details'!$E$28&gt;=Rates!$F$14,'Claim Details'!$E$28&lt;=Rates!$F$15,'Claim Details'!$E$19="Yes"),Rates!$G$27,IF(AND(C251="C",'Claim Details'!$E$28&gt;=Rates!$F$14,'Claim Details'!$E$28&lt;=Rates!$F$15,'Claim Details'!$E$19="No"),Rates!$F$27,IF(AND(C251="C",'Claim Details'!$E$28&gt;=Rates!$H$14,'Claim Details'!$E$28&lt;=Rates!$H$15,'Claim Details'!$E$19="Yes"),Rates!$I$27,IF(AND(C251="C",'Claim Details'!$E$28&gt;=Rates!$H$14,'Claim Details'!$E$28&lt;=Rates!$H$15,'Claim Details'!$E$19="No"),Rates!$H$27,IF(AND(C251="C",'Claim Details'!$E$28&gt;=Rates!$J$14,'Claim Details'!$E$28&lt;=Rates!$J$15,'Claim Details'!$E$19="Yes"),Rates!$K$27,IF(AND(C251="C",'Claim Details'!$E$28&gt;=Rates!$J$14,'Claim Details'!$E$28&lt;=Rates!$J$15,'Claim Details'!$E$19="No"),Rates!$J$27,"£0.00"))))))))))))))))))))))))</f>
        <v>£0.00</v>
      </c>
      <c r="AU251" s="191" t="str">
        <f>IF(AND(C251="A",'Claim Details'!$E$28&gt;=Rates!$D$14,'Claim Details'!$E$28&lt;=Rates!$D$15,'Claim Details'!$E$19="Yes"),Rates!$E$20,IF(AND(C251="A",'Claim Details'!$E$28&gt;=Rates!$D$14,'Claim Details'!$E$28&lt;=Rates!$D$15,'Claim Details'!$E$19="No"),Rates!$D$20,IF(AND(C251="A",'Claim Details'!$E$28&gt;=Rates!$F$14,'Claim Details'!$E$28&lt;=Rates!$F$15,'Claim Details'!$E$19="Yes"),Rates!$G$20,IF(AND(C251="A",'Claim Details'!$E$28&gt;=Rates!$F$14,'Claim Details'!$E$28&lt;=Rates!$F$15,'Claim Details'!$E$19="No"),Rates!$F$20,IF(AND(C251="A",'Claim Details'!$E$28&gt;=Rates!$H$14,'Claim Details'!$E$28&lt;=Rates!$H$15,'Claim Details'!$E$19="Yes"),Rates!$I$20,IF(AND(C251="A",'Claim Details'!$E$28&gt;=Rates!$H$14,'Claim Details'!$E$28&lt;=Rates!$H$15,'Claim Details'!$E$19="No"),Rates!$H$20,IF(AND(C251="A",'Claim Details'!$E$28&gt;=Rates!$J$14,'Claim Details'!$E$28&lt;=Rates!$J$15,'Claim Details'!$E$19="Yes"),Rates!$K$20,IF(AND(C251="A",'Claim Details'!$E$28&gt;=Rates!$J$14,'Claim Details'!$E$28&lt;=Rates!$J$15,'Claim Details'!$E$19="No"),Rates!$J$20,IF(AND(C251="B",'Claim Details'!$E$28&gt;=Rates!$D$14,'Claim Details'!$E$28&lt;=Rates!$D$15,'Claim Details'!$E$19="Yes"),Rates!$E$21,IF(AND(C251="B",'Claim Details'!$E$28&gt;=Rates!$D$14,'Claim Details'!$E$28&lt;=Rates!$D$15,'Claim Details'!$E$19="No"),Rates!$D$21,IF(AND(C251="B",'Claim Details'!$E$28&gt;=Rates!$F$14,'Claim Details'!$E$28&lt;=Rates!$F$15,'Claim Details'!$E$19="Yes"),Rates!$G$21,IF(AND(C251="B",'Claim Details'!$E$28&gt;=Rates!$F$14,'Claim Details'!$E$28&lt;=Rates!$F$15,'Claim Details'!$E$19="No"),Rates!$F$21,IF(AND(C251="B",'Claim Details'!$E$28&gt;=Rates!$H$14,'Claim Details'!$E$28&lt;=Rates!$H$15,'Claim Details'!$E$19="Yes"),Rates!$I$21,IF(AND(C251="B",'Claim Details'!$E$28&gt;=Rates!$H$14,'Claim Details'!$E$28&lt;=Rates!$H$15,'Claim Details'!$E$19="No"),Rates!$H$21,IF(AND(C251="B",'Claim Details'!$E$28&gt;=Rates!$J$14,'Claim Details'!$E$28&lt;=Rates!$J$15,'Claim Details'!$E$19="Yes"),Rates!$K$21,IF(AND(C251="B",'Claim Details'!$E$28&gt;=Rates!$J$14,'Claim Details'!$E$28&lt;=Rates!$J$15,'Claim Details'!$E$19="No"),Rates!$J$21,"£0.00"))))))))))))))))</f>
        <v>£0.00</v>
      </c>
      <c r="AV251" s="191" t="str">
        <f>IF(AND(C251="A",'Claim Details'!$E$28&gt;=Rates!$D$14,'Claim Details'!$E$28&lt;=Rates!$D$15,'Claim Details'!$E$19="Yes"),Rates!$E$22,IF(AND(C251="A",'Claim Details'!$E$28&gt;=Rates!$D$14,'Claim Details'!$E$28&lt;=Rates!$D$15,'Claim Details'!$E$19="No"),Rates!$D$22,IF(AND(C251="A",'Claim Details'!$E$28&gt;=Rates!$F$14,'Claim Details'!$E$28&lt;=Rates!$F$15,'Claim Details'!$E$19="Yes"),Rates!$G$22,IF(AND(C251="A",'Claim Details'!$E$28&gt;=Rates!$F$14,'Claim Details'!$E$28&lt;=Rates!$F$15,'Claim Details'!$E$19="No"),Rates!$F$22,IF(AND(C251="A",'Claim Details'!$E$28&gt;=Rates!$H$14,'Claim Details'!$E$28&lt;=Rates!$H$15,'Claim Details'!$E$19="Yes"),Rates!$I$22,IF(AND(C251="A",'Claim Details'!$E$28&gt;=Rates!$H$14,'Claim Details'!$E$28&lt;=Rates!$H$15,'Claim Details'!$E$19="No"),Rates!$H$22,IF(AND(C251="A",'Claim Details'!$E$28&gt;=Rates!$J$14,'Claim Details'!$E$28&lt;=Rates!$J$15,'Claim Details'!$E$19="Yes"),Rates!$K$22,IF(AND(C251="A",'Claim Details'!$E$28&gt;=Rates!$J$14,'Claim Details'!$E$28&lt;=Rates!$J$15,'Claim Details'!$E$19="No"),Rates!$J$22,IF(AND(C251="B",'Claim Details'!$E$28&gt;=Rates!$D$14,'Claim Details'!$E$28&lt;=Rates!$D$15,'Claim Details'!$E$19="Yes"),Rates!$E$23,IF(AND(C251="B",'Claim Details'!$E$28&gt;=Rates!$D$14,'Claim Details'!$E$28&lt;=Rates!$D$15,'Claim Details'!$E$19="No"),Rates!$D$23,IF(AND(C251="B",'Claim Details'!$E$28&gt;=Rates!$F$14,'Claim Details'!$E$28&lt;=Rates!$F$15,'Claim Details'!$E$19="Yes"),Rates!$G$23,IF(AND(C251="B",'Claim Details'!$E$28&gt;=Rates!$F$14,'Claim Details'!$E$28&lt;=Rates!$F$15,'Claim Details'!$E$19="No"),Rates!$F$23,IF(AND(C251="B",'Claim Details'!$E$28&gt;=Rates!$H$14,'Claim Details'!$E$28&lt;=Rates!$H$15,'Claim Details'!$E$19="Yes"),Rates!$I$23,IF(AND(C251="B",'Claim Details'!$E$28&gt;=Rates!$H$14,'Claim Details'!$E$28&lt;=Rates!$H$15,'Claim Details'!$E$19="No"),Rates!$H$23,IF(AND(C251="B",'Claim Details'!$E$28&gt;=Rates!$J$14,'Claim Details'!$E$28&lt;=Rates!$J$15,'Claim Details'!$E$19="Yes"),Rates!$K$23,IF(AND(C251="B",'Claim Details'!$E$28&gt;=Rates!$J$14,'Claim Details'!$E$28&lt;=Rates!$J$15,'Claim Details'!$E$19="No"),Rates!$J$23,IF(AND(C251="C",'Claim Details'!$E$28&gt;=Rates!$D$14,'Claim Details'!$E$28&lt;=Rates!$D$15,'Claim Details'!$E$19="Yes"),Rates!$E$24,IF(AND(C251="C",'Claim Details'!$E$28&gt;=Rates!$D$14,'Claim Details'!$E$28&lt;=Rates!$D$15,'Claim Details'!$E$19="No"),Rates!$D$24,IF(AND(C251="C",'Claim Details'!$E$28&gt;=Rates!$F$14,'Claim Details'!$E$28&lt;=Rates!$F$15,'Claim Details'!$E$19="Yes"),Rates!$G$24,IF(AND(C251="C",'Claim Details'!$E$28&gt;=Rates!$F$14,'Claim Details'!$E$28&lt;=Rates!$F$15,'Claim Details'!$E$19="No"),Rates!$F$24,IF(AND(C251="C",'Claim Details'!$E$28&gt;=Rates!$H$14,'Claim Details'!$E$28&lt;=Rates!$H$15,'Claim Details'!$E$19="Yes"),Rates!$I$24,IF(AND(C251="C",'Claim Details'!$E$28&gt;=Rates!$H$14,'Claim Details'!$E$28&lt;=Rates!$H$15,'Claim Details'!$E$19="No"),Rates!$H$24,IF(AND(C251="C",'Claim Details'!$E$28&gt;=Rates!$J$14,'Claim Details'!$E$28&lt;=Rates!$J$15,'Claim Details'!$E$19="Yes"),Rates!$K$24,IF(AND(C251="C",'Claim Details'!$E$28&gt;=Rates!$J$14,'Claim Details'!$E$28&lt;=Rates!$J$15,'Claim Details'!$E$19="No"),Rates!$J$24,"£0.00"))))))))))))))))))))))))</f>
        <v>£0.00</v>
      </c>
      <c r="AW251" s="1"/>
      <c r="AX251" s="189" t="str">
        <f>IF(AND(U251="A",'Claim Details'!$I$28&gt;=Rates!$D$14,'Claim Details'!$I$28&lt;=Rates!$D$15,'Claim Details'!$I$19="Yes"),Rates!$J$17,IF(AND(U251="A",'Claim Details'!$I$28&gt;=Rates!$D$14,'Claim Details'!$I$28&lt;=Rates!$D$15,'Claim Details'!$I$19="No"),Rates!$D$17,IF(AND(U251="A",'Claim Details'!$I$28&gt;=Rates!$F$14,'Claim Details'!$I$28&lt;=Rates!$F$15,'Claim Details'!$I$19="Yes"),Rates!$G$17,IF(AND(U251="A",'Claim Details'!$I$28&gt;=Rates!$F$14,'Claim Details'!$I$28&lt;=Rates!$F$15,'Claim Details'!$I$19="No"),Rates!$F$17,IF(AND(U251="A",'Claim Details'!$I$28&gt;=Rates!$H$14,'Claim Details'!$I$28&lt;=Rates!$H$15,'Claim Details'!$I$19="Yes"),Rates!$I$17,IF(AND(U251="A",'Claim Details'!$I$28&gt;=Rates!$H$14,'Claim Details'!$I$28&lt;=Rates!$H$15,'Claim Details'!$I$19="No"),Rates!$H$17,IF(AND(U251="A",'Claim Details'!$I$28&gt;=Rates!$J$14,'Claim Details'!$I$28&lt;=Rates!$J$15,'Claim Details'!$I$19="Yes"),Rates!$K$17,IF(AND(U251="A",'Claim Details'!$I$28&gt;=Rates!$J$14,'Claim Details'!$I$28&lt;=Rates!$J$15,'Claim Details'!$I$19="No"),Rates!$J$17,IF(AND(U251="B",'Claim Details'!$I$28&gt;=Rates!$D$14,'Claim Details'!$I$28&lt;=Rates!$D$15,'Claim Details'!$I$19="Yes"),Rates!$E$18,IF(AND(U251="B",'Claim Details'!$I$28&gt;=Rates!$D$14,'Claim Details'!$I$28&lt;=Rates!$D$15,'Claim Details'!$I$19="No"),Rates!$D$18,IF(AND(U251="B",'Claim Details'!$I$28&gt;=Rates!$F$14,'Claim Details'!$I$28&lt;=Rates!$F$15,'Claim Details'!$I$19="Yes"),Rates!$G$18,IF(AND(U251="B",'Claim Details'!$I$28&gt;=Rates!$F$14,'Claim Details'!$I$28&lt;=Rates!$F$15,'Claim Details'!$I$19="No"),Rates!$F$18,IF(AND(U251="B",'Claim Details'!$I$28&gt;=Rates!$H$14,'Claim Details'!$I$28&lt;=Rates!$H$15,'Claim Details'!$I$19="Yes"),Rates!$I$18,IF(AND(U251="B",'Claim Details'!$I$28&gt;=Rates!$H$14,'Claim Details'!$I$28&lt;=Rates!$H$15,'Claim Details'!$I$19="No"),Rates!$H$18,IF(AND(U251="B",'Claim Details'!$I$28&gt;=Rates!$J$14,'Claim Details'!$I$28&lt;=Rates!$J$15,'Claim Details'!$I$19="Yes"),Rates!$K$18,IF(AND(U251="B",'Claim Details'!$I$28&gt;=Rates!$J$14,'Claim Details'!$I$28&lt;=Rates!$J$15,'Claim Details'!$I$19="No"),Rates!$J$18,IF(AND(U251="C",'Claim Details'!$I$28&gt;=Rates!$D$14,'Claim Details'!$I$28&lt;=Rates!$D$15,'Claim Details'!$I$19="Yes"),Rates!$E$19,IF(AND(U251="C",'Claim Details'!$I$28&gt;=Rates!$D$14,'Claim Details'!$I$28&lt;=Rates!$D$15,'Claim Details'!$I$19="No"),Rates!$D$19,IF(AND(U251="C",'Claim Details'!$I$28&gt;=Rates!$F$14,'Claim Details'!$I$28&lt;=Rates!$F$15,'Claim Details'!$I$19="Yes"),Rates!$G$19,IF(AND(U251="C",'Claim Details'!$I$28&gt;=Rates!$F$14,'Claim Details'!$I$28&lt;=Rates!$F$15,'Claim Details'!$I$19="No"),Rates!$F$19,IF(AND(U251="C",'Claim Details'!$I$28&gt;=Rates!$H$14,'Claim Details'!$I$28&lt;=Rates!$H$15,'Claim Details'!$I$19="Yes"),Rates!$I$19,IF(AND(U251="C",'Claim Details'!$I$28&gt;=Rates!$H$14,'Claim Details'!$I$28&lt;=Rates!$H$15,'Claim Details'!$I$19="No"),Rates!$H$19,IF(AND(U251="C",'Claim Details'!$I$28&gt;=Rates!$J$14,'Claim Details'!$I$28&lt;=Rates!$J$15,'Claim Details'!$I$19="Yes"),Rates!$K$19,IF(AND(U251="C",'Claim Details'!$I$28&gt;=Rates!$J$14,'Claim Details'!$I$28&lt;=Rates!$J$15,'Claim Details'!$I$19="No"),Rates!$J$19,"£0.00"))))))))))))))))))))))))</f>
        <v>£0.00</v>
      </c>
      <c r="AY251" s="189" t="str">
        <f>IF(AND(C251="A",'Claim Details'!$I$28&gt;=Rates!$D$14,'Claim Details'!$I$28&lt;=Rates!$D$15,'Claim Details'!$I$19="Yes"),Rates!$J$25,IF(AND(C251="A",'Claim Details'!$I$28&gt;=Rates!$D$14,'Claim Details'!$I$28&lt;=Rates!$D$15,'Claim Details'!$I$19="No"),Rates!$D$25,IF(AND(C251="A",'Claim Details'!$I$28&gt;=Rates!$F$14,'Claim Details'!$I$28&lt;=Rates!$F$15,'Claim Details'!$I$19="Yes"),Rates!$G$25,IF(AND(C251="A",'Claim Details'!$I$28&gt;=Rates!$F$14,'Claim Details'!$I$28&lt;=Rates!$F$15,'Claim Details'!$I$19="No"),Rates!$F$25,IF(AND(C251="A",'Claim Details'!$I$28&gt;=Rates!$H$14,'Claim Details'!$I$28&lt;=Rates!$H$15,'Claim Details'!$I$19="Yes"),Rates!$I$25,IF(AND(C251="A",'Claim Details'!$I$28&gt;=Rates!$H$14,'Claim Details'!$I$28&lt;=Rates!$H$15,'Claim Details'!$I$19="No"),Rates!$H$25,IF(AND(C251="A",'Claim Details'!$I$28&gt;=Rates!$J$14,'Claim Details'!$I$28&lt;=Rates!$J$15,'Claim Details'!$I$19="Yes"),Rates!$K$25,IF(AND(C251="A",'Claim Details'!$I$28&gt;=Rates!$J$14,'Claim Details'!$I$28&lt;=Rates!$J$15,'Claim Details'!$I$19="No"),Rates!$J$25,IF(AND(C251="B",'Claim Details'!$I$28&gt;=Rates!$D$14,'Claim Details'!$I$28&lt;=Rates!$D$15,'Claim Details'!$I$19="Yes"),Rates!$E$26,IF(AND(C251="B",'Claim Details'!$I$28&gt;=Rates!$D$14,'Claim Details'!$I$28&lt;=Rates!$D$15,'Claim Details'!$I$19="No"),Rates!$D$26,IF(AND(C251="B",'Claim Details'!$I$28&gt;=Rates!$F$14,'Claim Details'!$I$28&lt;=Rates!$F$15,'Claim Details'!$I$19="Yes"),Rates!$G$26,IF(AND(C251="B",'Claim Details'!$I$28&gt;=Rates!$F$14,'Claim Details'!$I$28&lt;=Rates!$F$15,'Claim Details'!$I$19="No"),Rates!$F$26,IF(AND(C251="B",'Claim Details'!$I$28&gt;=Rates!$H$14,'Claim Details'!$I$28&lt;=Rates!$H$15,'Claim Details'!$I$19="Yes"),Rates!$I$26,IF(AND(C251="B",'Claim Details'!$I$28&gt;=Rates!$H$14,'Claim Details'!$I$28&lt;=Rates!$H$15,'Claim Details'!$I$19="No"),Rates!$H$26,IF(AND(C251="B",'Claim Details'!$I$28&gt;=Rates!$J$14,'Claim Details'!$I$28&lt;=Rates!$J$15,'Claim Details'!$I$19="Yes"),Rates!$K$26,IF(AND(C251="B",'Claim Details'!$I$28&gt;=Rates!$J$14,'Claim Details'!$I$28&lt;=Rates!$J$15,'Claim Details'!$I$19="No"),Rates!$J$26,IF(AND(C251="C",'Claim Details'!$I$28&gt;=Rates!$D$14,'Claim Details'!$I$28&lt;=Rates!$D$15,'Claim Details'!$I$19="Yes"),Rates!$E$27,IF(AND(C251="C",'Claim Details'!$I$28&gt;=Rates!$D$14,'Claim Details'!$I$28&lt;=Rates!$D$15,'Claim Details'!$I$19="No"),Rates!$D$27,IF(AND(C251="C",'Claim Details'!$I$28&gt;=Rates!$F$14,'Claim Details'!$I$28&lt;=Rates!$F$15,'Claim Details'!$I$19="Yes"),Rates!$G$27,IF(AND(C251="C",'Claim Details'!$I$28&gt;=Rates!$F$14,'Claim Details'!$I$28&lt;=Rates!$F$15,'Claim Details'!$I$19="No"),Rates!$F$27,IF(AND(C251="C",'Claim Details'!$I$28&gt;=Rates!$H$14,'Claim Details'!$I$28&lt;=Rates!$H$15,'Claim Details'!$I$19="Yes"),Rates!$I$27,IF(AND(C251="C",'Claim Details'!$I$28&gt;=Rates!$H$14,'Claim Details'!$I$28&lt;=Rates!$H$15,'Claim Details'!$I$19="No"),Rates!$H$27,IF(AND(C251="C",'Claim Details'!$I$28&gt;=Rates!$J$14,'Claim Details'!$I$28&lt;=Rates!$J$15,'Claim Details'!$I$19="Yes"),Rates!$K$27,IF(AND(C251="C",'Claim Details'!$I$28&gt;=Rates!$J$14,'Claim Details'!$I$28&lt;=Rates!$J$15,'Claim Details'!$I$19="No"),Rates!$J$27,"£0.00"))))))))))))))))))))))))</f>
        <v>£0.00</v>
      </c>
      <c r="AZ251" s="189" t="str">
        <f>IF(AND(C251="A",'Claim Details'!$I$28&gt;=Rates!$D$14,'Claim Details'!$I$28&lt;=Rates!$D$15,'Claim Details'!$I$19="Yes"),Rates!$E$20,IF(AND(C251="A",'Claim Details'!$I$28&gt;=Rates!$D$14,'Claim Details'!$I$28&lt;=Rates!$D$15,'Claim Details'!$I$19="No"),Rates!$D$20,IF(AND(C251="A",'Claim Details'!$I$28&gt;=Rates!$F$14,'Claim Details'!$I$28&lt;=Rates!$F$15,'Claim Details'!$I$19="Yes"),Rates!$G$20,IF(AND(C251="A",'Claim Details'!$I$28&gt;=Rates!$F$14,'Claim Details'!$I$28&lt;=Rates!$F$15,'Claim Details'!$I$19="No"),Rates!$F$20,IF(AND(C251="A",'Claim Details'!$I$28&gt;=Rates!$H$14,'Claim Details'!$I$28&lt;=Rates!$H$15,'Claim Details'!$I$19="Yes"),Rates!$I$20,IF(AND(C251="A",'Claim Details'!$I$28&gt;=Rates!$H$14,'Claim Details'!$I$28&lt;=Rates!$H$15,'Claim Details'!$I$19="No"),Rates!$H$20,IF(AND(C251="A",'Claim Details'!$I$28&gt;=Rates!$J$14,'Claim Details'!$I$28&lt;=Rates!$J$15,'Claim Details'!$I$19="Yes"),Rates!$K$20,IF(AND(C251="A",'Claim Details'!$I$28&gt;=Rates!$J$14,'Claim Details'!$I$28&lt;=Rates!$J$15,'Claim Details'!$I$19="No"),Rates!$J$20,IF(AND(C251="B",'Claim Details'!$I$28&gt;=Rates!$D$14,'Claim Details'!$I$28&lt;=Rates!$D$15,'Claim Details'!$I$19="Yes"),Rates!$E$21,IF(AND(C251="B",'Claim Details'!$I$28&gt;=Rates!$D$14,'Claim Details'!$I$28&lt;=Rates!$D$15,'Claim Details'!$I$19="No"),Rates!$D$21,IF(AND(C251="B",'Claim Details'!$I$28&gt;=Rates!$F$14,'Claim Details'!$I$28&lt;=Rates!$F$15,'Claim Details'!$I$19="Yes"),Rates!$G$21,IF(AND(C251="B",'Claim Details'!$I$28&gt;=Rates!$F$14,'Claim Details'!$I$28&lt;=Rates!$F$15,'Claim Details'!$I$19="No"),Rates!$F$21,IF(AND(C251="B",'Claim Details'!$I$28&gt;=Rates!$H$14,'Claim Details'!$I$28&lt;=Rates!$H$15,'Claim Details'!$I$19="Yes"),Rates!$I$21,IF(AND(C251="B",'Claim Details'!$I$28&gt;=Rates!$H$14,'Claim Details'!$I$28&lt;=Rates!$H$15,'Claim Details'!$I$19="No"),Rates!$H$21,IF(AND(C251="B",'Claim Details'!$I$28&gt;=Rates!$J$14,'Claim Details'!$I$28&lt;=Rates!$J$15,'Claim Details'!$I$19="Yes"),Rates!$K$21,IF(AND(C251="B",'Claim Details'!$I$28&gt;=Rates!$J$14,'Claim Details'!$I$28&lt;=Rates!$J$15,'Claim Details'!$I$19="No"),Rates!$J$21,"£0.00"))))))))))))))))</f>
        <v>£0.00</v>
      </c>
      <c r="BA251" s="189" t="str">
        <f>IF(AND(C251="A",'Claim Details'!$I$28&gt;=Rates!$D$14,'Claim Details'!$I$28&lt;=Rates!$D$15,'Claim Details'!$I$19="Yes"),Rates!$E$22,IF(AND(C251="A",'Claim Details'!$I$28&gt;=Rates!$D$14,'Claim Details'!$I$28&lt;=Rates!$D$15,'Claim Details'!$I$19="No"),Rates!$D$22,IF(AND(C251="A",'Claim Details'!$I$28&gt;=Rates!$F$14,'Claim Details'!$I$28&lt;=Rates!$F$15,'Claim Details'!$I$19="Yes"),Rates!$G$22,IF(AND(C251="A",'Claim Details'!$I$28&gt;=Rates!$F$14,'Claim Details'!$I$28&lt;=Rates!$F$15,'Claim Details'!$I$19="No"),Rates!$F$22,IF(AND(C251="A",'Claim Details'!$I$28&gt;=Rates!$H$14,'Claim Details'!$I$28&lt;=Rates!$H$15,'Claim Details'!$I$19="Yes"),Rates!$I$22,IF(AND(C251="A",'Claim Details'!$I$28&gt;=Rates!$H$14,'Claim Details'!$I$28&lt;=Rates!$H$15,'Claim Details'!$I$19="No"),Rates!$H$22,IF(AND(C251="A",'Claim Details'!$I$28&gt;=Rates!$J$14,'Claim Details'!$I$28&lt;=Rates!$J$15,'Claim Details'!$I$19="Yes"),Rates!$K$22,IF(AND(C251="A",'Claim Details'!$I$28&gt;=Rates!$J$14,'Claim Details'!$I$28&lt;=Rates!$J$15,'Claim Details'!$I$19="No"),Rates!$J$22,IF(AND(C251="B",'Claim Details'!$I$28&gt;=Rates!$D$14,'Claim Details'!$I$28&lt;=Rates!$D$15,'Claim Details'!$I$19="Yes"),Rates!$E$23,IF(AND(C251="B",'Claim Details'!$I$28&gt;=Rates!$D$14,'Claim Details'!$I$28&lt;=Rates!$D$15,'Claim Details'!$I$19="No"),Rates!$D$23,IF(AND(C251="B",'Claim Details'!$I$28&gt;=Rates!$F$14,'Claim Details'!$I$28&lt;=Rates!$F$15,'Claim Details'!$I$19="Yes"),Rates!$G$23,IF(AND(C251="B",'Claim Details'!$I$28&gt;=Rates!$F$14,'Claim Details'!$I$28&lt;=Rates!$F$15,'Claim Details'!$I$19="No"),Rates!$F$23,IF(AND(C251="B",'Claim Details'!$I$28&gt;=Rates!$H$14,'Claim Details'!$I$28&lt;=Rates!$H$15,'Claim Details'!$I$19="Yes"),Rates!$I$23,IF(AND(C251="B",'Claim Details'!$I$28&gt;=Rates!$H$14,'Claim Details'!$I$28&lt;=Rates!$H$15,'Claim Details'!$I$19="No"),Rates!$H$23,IF(AND(C251="B",'Claim Details'!$I$28&gt;=Rates!$J$14,'Claim Details'!$I$28&lt;=Rates!$J$15,'Claim Details'!$I$19="Yes"),Rates!$K$23,IF(AND(C251="B",'Claim Details'!$I$28&gt;=Rates!$J$14,'Claim Details'!$I$28&lt;=Rates!$J$15,'Claim Details'!$I$19="No"),Rates!$J$23,IF(AND(C251="C",'Claim Details'!$I$28&gt;=Rates!$D$14,'Claim Details'!$I$28&lt;=Rates!$D$15,'Claim Details'!$I$19="Yes"),Rates!$E$24,IF(AND(C251="C",'Claim Details'!$I$28&gt;=Rates!$D$14,'Claim Details'!$I$28&lt;=Rates!$D$15,'Claim Details'!$I$19="No"),Rates!$D$24,IF(AND(C251="C",'Claim Details'!$I$28&gt;=Rates!$F$14,'Claim Details'!$I$28&lt;=Rates!$F$15,'Claim Details'!$I$19="Yes"),Rates!$G$24,IF(AND(C251="C",'Claim Details'!$I$28&gt;=Rates!$F$14,'Claim Details'!$I$28&lt;=Rates!$F$15,'Claim Details'!$I$19="No"),Rates!$F$24,IF(AND(C251="C",'Claim Details'!$I$28&gt;=Rates!$H$14,'Claim Details'!$I$28&lt;=Rates!$H$15,'Claim Details'!$I$19="Yes"),Rates!$I$24,IF(AND(C251="C",'Claim Details'!$I$28&gt;=Rates!$H$14,'Claim Details'!$I$28&lt;=Rates!$H$15,'Claim Details'!$I$19="No"),Rates!$H$24,IF(AND(C251="C",'Claim Details'!$I$28&gt;=Rates!$J$14,'Claim Details'!$I$28&lt;=Rates!$J$15,'Claim Details'!$I$19="Yes"),Rates!$K$24,IF(AND(C251="C",'Claim Details'!$I$28&gt;=Rates!$J$14,'Claim Details'!$I$28&lt;=Rates!$J$15,'Claim Details'!$I$19="No"),Rates!$J$24,"£0.00"))))))))))))))))))))))))</f>
        <v>£0.00</v>
      </c>
      <c r="BB251" s="189" t="str">
        <f t="shared" si="57"/>
        <v>£0.00</v>
      </c>
      <c r="BC251" s="1"/>
      <c r="BD251" s="189" t="str">
        <f>IF(AND(AE251="A",'Claim Details'!$I$28&gt;=Rates!$D$14,'Claim Details'!$I$28&lt;=Rates!$D$15,'Claim Details'!$I$19="Yes"),Rates!$J$17,IF(AND(AE251="A",'Claim Details'!$I$28&gt;=Rates!$D$14,'Claim Details'!$I$28&lt;=Rates!$D$15,'Claim Details'!$I$19="No"),Rates!$D$17,IF(AND(AE251="A",'Claim Details'!$I$28&gt;=Rates!$F$14,'Claim Details'!$I$28&lt;=Rates!$F$15,'Claim Details'!$I$19="Yes"),Rates!$G$17,IF(AND(AE251="A",'Claim Details'!$I$28&gt;=Rates!$F$14,'Claim Details'!$I$28&lt;=Rates!$F$15,'Claim Details'!$I$19="No"),Rates!$F$17,IF(AND(AE251="A",'Claim Details'!$I$28&gt;=Rates!$H$14,'Claim Details'!$I$28&lt;=Rates!$H$15,'Claim Details'!$I$19="Yes"),Rates!$I$17,IF(AND(AE251="A",'Claim Details'!$I$28&gt;=Rates!$H$14,'Claim Details'!$I$28&lt;=Rates!$H$15,'Claim Details'!$I$19="No"),Rates!$H$17,IF(AND(AE251="A",'Claim Details'!$I$28&gt;=Rates!$J$14,'Claim Details'!$I$28&lt;=Rates!$J$15,'Claim Details'!$I$19="Yes"),Rates!$K$17,IF(AND(AE251="A",'Claim Details'!$I$28&gt;=Rates!$J$14,'Claim Details'!$I$28&lt;=Rates!$J$15,'Claim Details'!$I$19="No"),Rates!$J$17,IF(AND(AE251="B",'Claim Details'!$I$28&gt;=Rates!$D$14,'Claim Details'!$I$28&lt;=Rates!$D$15,'Claim Details'!$I$19="Yes"),Rates!$E$18,IF(AND(AE251="B",'Claim Details'!$I$28&gt;=Rates!$D$14,'Claim Details'!$I$28&lt;=Rates!$D$15,'Claim Details'!$I$19="No"),Rates!$D$18,IF(AND(AE251="B",'Claim Details'!$I$28&gt;=Rates!$F$14,'Claim Details'!$I$28&lt;=Rates!$F$15,'Claim Details'!$I$19="Yes"),Rates!$G$18,IF(AND(AE251="B",'Claim Details'!$I$28&gt;=Rates!$F$14,'Claim Details'!$I$28&lt;=Rates!$F$15,'Claim Details'!$I$19="No"),Rates!$F$18,IF(AND(AE251="B",'Claim Details'!$I$28&gt;=Rates!$H$14,'Claim Details'!$I$28&lt;=Rates!$H$15,'Claim Details'!$I$19="Yes"),Rates!$I$18,IF(AND(AE251="B",'Claim Details'!$I$28&gt;=Rates!$H$14,'Claim Details'!$I$28&lt;=Rates!$H$15,'Claim Details'!$I$19="No"),Rates!$H$18,IF(AND(AE251="B",'Claim Details'!$I$28&gt;=Rates!$J$14,'Claim Details'!$I$28&lt;=Rates!$J$15,'Claim Details'!$I$19="Yes"),Rates!$K$18,IF(AND(AE251="B",'Claim Details'!$I$28&gt;=Rates!$J$14,'Claim Details'!$I$28&lt;=Rates!$J$15,'Claim Details'!$I$19="No"),Rates!$J$18,IF(AND(AE251="C",'Claim Details'!$I$28&gt;=Rates!$D$14,'Claim Details'!$I$28&lt;=Rates!$D$15,'Claim Details'!$I$19="Yes"),Rates!$E$19,IF(AND(AE251="C",'Claim Details'!$I$28&gt;=Rates!$D$14,'Claim Details'!$I$28&lt;=Rates!$D$15,'Claim Details'!$I$19="No"),Rates!$D$19,IF(AND(AE251="C",'Claim Details'!$I$28&gt;=Rates!$F$14,'Claim Details'!$I$28&lt;=Rates!$F$15,'Claim Details'!$I$19="Yes"),Rates!$G$19,IF(AND(AE251="C",'Claim Details'!$I$28&gt;=Rates!$F$14,'Claim Details'!$I$28&lt;=Rates!$F$15,'Claim Details'!$I$19="No"),Rates!$F$19,IF(AND(AE251="C",'Claim Details'!$I$28&gt;=Rates!$H$14,'Claim Details'!$I$28&lt;=Rates!$H$15,'Claim Details'!$I$19="Yes"),Rates!$I$19,IF(AND(AE251="C",'Claim Details'!$I$28&gt;=Rates!$H$14,'Claim Details'!$I$28&lt;=Rates!$H$15,'Claim Details'!$I$19="No"),Rates!$H$19,IF(AND(AE251="C",'Claim Details'!$I$28&gt;=Rates!$J$14,'Claim Details'!$I$28&lt;=Rates!$J$15,'Claim Details'!$I$19="Yes"),Rates!$K$19,IF(AND(AE251="C",'Claim Details'!$I$28&gt;=Rates!$J$14,'Claim Details'!$I$28&lt;=Rates!$J$15,'Claim Details'!$I$19="No"),Rates!$J$19,"£0.00"))))))))))))))))))))))))</f>
        <v>£0.00</v>
      </c>
      <c r="BE251" s="189" t="str">
        <f>IF(AND(AE251="A",'Claim Details'!$I$28&gt;=Rates!$D$14,'Claim Details'!$I$28&lt;=Rates!$D$15,'Claim Details'!$I$19="Yes"),Rates!$J$25,IF(AND(AE251="A",'Claim Details'!$I$28&gt;=Rates!$D$14,'Claim Details'!$I$28&lt;=Rates!$D$15,'Claim Details'!$I$19="No"),Rates!$D$25,IF(AND(AE251="A",'Claim Details'!$I$28&gt;=Rates!$F$14,'Claim Details'!$I$28&lt;=Rates!$F$15,'Claim Details'!$I$19="Yes"),Rates!$G$25,IF(AND(AE251="A",'Claim Details'!$I$28&gt;=Rates!$F$14,'Claim Details'!$I$28&lt;=Rates!$F$15,'Claim Details'!$I$19="No"),Rates!$F$25,IF(AND(AE251="A",'Claim Details'!$I$28&gt;=Rates!$H$14,'Claim Details'!$I$28&lt;=Rates!$H$15,'Claim Details'!$I$19="Yes"),Rates!$I$25,IF(AND(AE251="A",'Claim Details'!$I$28&gt;=Rates!$H$14,'Claim Details'!$I$28&lt;=Rates!$H$15,'Claim Details'!$I$19="No"),Rates!$H$25,IF(AND(AE251="A",'Claim Details'!$I$28&gt;=Rates!$J$14,'Claim Details'!$I$28&lt;=Rates!$J$15,'Claim Details'!$I$19="Yes"),Rates!$K$25,IF(AND(AE251="A",'Claim Details'!$I$28&gt;=Rates!$J$14,'Claim Details'!$I$28&lt;=Rates!$J$15,'Claim Details'!$I$19="No"),Rates!$J$25,IF(AND(AE251="B",'Claim Details'!$I$28&gt;=Rates!$D$14,'Claim Details'!$I$28&lt;=Rates!$D$15,'Claim Details'!$I$19="Yes"),Rates!$E$26,IF(AND(AE251="B",'Claim Details'!$I$28&gt;=Rates!$D$14,'Claim Details'!$I$28&lt;=Rates!$D$15,'Claim Details'!$I$19="No"),Rates!$D$26,IF(AND(AE251="B",'Claim Details'!$I$28&gt;=Rates!$F$14,'Claim Details'!$I$28&lt;=Rates!$F$15,'Claim Details'!$I$19="Yes"),Rates!$G$26,IF(AND(AE251="B",'Claim Details'!$I$28&gt;=Rates!$F$14,'Claim Details'!$I$28&lt;=Rates!$F$15,'Claim Details'!$I$19="No"),Rates!$F$26,IF(AND(AE251="B",'Claim Details'!$I$28&gt;=Rates!$H$14,'Claim Details'!$I$28&lt;=Rates!$H$15,'Claim Details'!$I$19="Yes"),Rates!$I$26,IF(AND(AE251="B",'Claim Details'!$I$28&gt;=Rates!$H$14,'Claim Details'!$I$28&lt;=Rates!$H$15,'Claim Details'!$I$19="No"),Rates!$H$26,IF(AND(AE251="B",'Claim Details'!$I$28&gt;=Rates!$J$14,'Claim Details'!$I$28&lt;=Rates!$J$15,'Claim Details'!$I$19="Yes"),Rates!$K$26,IF(AND(AE251="B",'Claim Details'!$I$28&gt;=Rates!$J$14,'Claim Details'!$I$28&lt;=Rates!$J$15,'Claim Details'!$I$19="No"),Rates!$J$26,IF(AND(AE251="C",'Claim Details'!$I$28&gt;=Rates!$D$14,'Claim Details'!$I$28&lt;=Rates!$D$15,'Claim Details'!$I$19="Yes"),Rates!$E$27,IF(AND(AE251="C",'Claim Details'!$I$28&gt;=Rates!$D$14,'Claim Details'!$I$28&lt;=Rates!$D$15,'Claim Details'!$I$19="No"),Rates!$D$27,IF(AND(AE251="C",'Claim Details'!$I$28&gt;=Rates!$F$14,'Claim Details'!$I$28&lt;=Rates!$F$15,'Claim Details'!$I$19="Yes"),Rates!$G$27,IF(AND(AE251="C",'Claim Details'!$I$28&gt;=Rates!$F$14,'Claim Details'!$I$28&lt;=Rates!$F$15,'Claim Details'!$I$19="No"),Rates!$F$27,IF(AND(AE251="C",'Claim Details'!$I$28&gt;=Rates!$H$14,'Claim Details'!$I$28&lt;=Rates!$H$15,'Claim Details'!$I$19="Yes"),Rates!$I$27,IF(AND(AE251="C",'Claim Details'!$I$28&gt;=Rates!$H$14,'Claim Details'!$I$28&lt;=Rates!$H$15,'Claim Details'!$I$19="No"),Rates!$H$27,IF(AND(AE251="C",'Claim Details'!$I$28&gt;=Rates!$J$14,'Claim Details'!$I$28&lt;=Rates!$J$15,'Claim Details'!$I$19="Yes"),Rates!$K$27,IF(AND(AE251="C",'Claim Details'!$I$28&gt;=Rates!$J$14,'Claim Details'!$I$28&lt;=Rates!$J$15,'Claim Details'!$I$19="No"),Rates!$J$27,"£0.00"))))))))))))))))))))))))</f>
        <v>£0.00</v>
      </c>
      <c r="BF251" s="189" t="str">
        <f>IF(AND(AE251="A",'Claim Details'!$I$28&gt;=Rates!$D$14,'Claim Details'!$I$28&lt;=Rates!$D$15,'Claim Details'!$I$19="Yes"),Rates!$E$20,IF(AND(AE251="A",'Claim Details'!$I$28&gt;=Rates!$D$14,'Claim Details'!$I$28&lt;=Rates!$D$15,'Claim Details'!$I$19="No"),Rates!$D$20,IF(AND(AE251="A",'Claim Details'!$I$28&gt;=Rates!$F$14,'Claim Details'!$I$28&lt;=Rates!$F$15,'Claim Details'!$I$19="Yes"),Rates!$G$20,IF(AND(AE251="A",'Claim Details'!$I$28&gt;=Rates!$F$14,'Claim Details'!$I$28&lt;=Rates!$F$15,'Claim Details'!$I$19="No"),Rates!$F$20,IF(AND(AE251="A",'Claim Details'!$I$28&gt;=Rates!$H$14,'Claim Details'!$I$28&lt;=Rates!$H$15,'Claim Details'!$I$19="Yes"),Rates!$I$20,IF(AND(AE251="A",'Claim Details'!$I$28&gt;=Rates!$H$14,'Claim Details'!$I$28&lt;=Rates!$H$15,'Claim Details'!$I$19="No"),Rates!$H$20,IF(AND(AE251="A",'Claim Details'!$I$28&gt;=Rates!$J$14,'Claim Details'!$I$28&lt;=Rates!$J$15,'Claim Details'!$I$19="Yes"),Rates!$K$20,IF(AND(AE251="A",'Claim Details'!$I$28&gt;=Rates!$J$14,'Claim Details'!$I$28&lt;=Rates!$J$15,'Claim Details'!$I$19="No"),Rates!$J$20,IF(AND(AE251="B",'Claim Details'!$I$28&gt;=Rates!$D$14,'Claim Details'!$I$28&lt;=Rates!$D$15,'Claim Details'!$I$19="Yes"),Rates!$E$21,IF(AND(AE251="B",'Claim Details'!$I$28&gt;=Rates!$D$14,'Claim Details'!$I$28&lt;=Rates!$D$15,'Claim Details'!$I$19="No"),Rates!$D$21,IF(AND(AE251="B",'Claim Details'!$I$28&gt;=Rates!$F$14,'Claim Details'!$I$28&lt;=Rates!$F$15,'Claim Details'!$I$19="Yes"),Rates!$G$21,IF(AND(AE251="B",'Claim Details'!$I$28&gt;=Rates!$F$14,'Claim Details'!$I$28&lt;=Rates!$F$15,'Claim Details'!$I$19="No"),Rates!$F$21,IF(AND(AE251="B",'Claim Details'!$I$28&gt;=Rates!$H$14,'Claim Details'!$I$28&lt;=Rates!$H$15,'Claim Details'!$I$19="Yes"),Rates!$I$21,IF(AND(AE251="B",'Claim Details'!$I$28&gt;=Rates!$H$14,'Claim Details'!$I$28&lt;=Rates!$H$15,'Claim Details'!$I$19="No"),Rates!$H$21,IF(AND(AE251="B",'Claim Details'!$I$28&gt;=Rates!$J$14,'Claim Details'!$I$28&lt;=Rates!$J$15,'Claim Details'!$I$19="Yes"),Rates!$K$21,IF(AND(AE251="B",'Claim Details'!$I$28&gt;=Rates!$J$14,'Claim Details'!$I$28&lt;=Rates!$J$15,'Claim Details'!$I$19="No"),Rates!$J$21,"£0.00"))))))))))))))))</f>
        <v>£0.00</v>
      </c>
      <c r="BG251" s="189" t="str">
        <f>IF(AND(AE251="A",'Claim Details'!$I$28&gt;=Rates!$D$14,'Claim Details'!$I$28&lt;=Rates!$D$15,'Claim Details'!$I$19="Yes"),Rates!$E$22,IF(AND(AE251="A",'Claim Details'!$I$28&gt;=Rates!$D$14,'Claim Details'!$I$28&lt;=Rates!$D$15,'Claim Details'!$I$19="No"),Rates!$D$22,IF(AND(AE251="A",'Claim Details'!$I$28&gt;=Rates!$F$14,'Claim Details'!$I$28&lt;=Rates!$F$15,'Claim Details'!$I$19="Yes"),Rates!$G$22,IF(AND(AE251="A",'Claim Details'!$I$28&gt;=Rates!$F$14,'Claim Details'!$I$28&lt;=Rates!$F$15,'Claim Details'!$I$19="No"),Rates!$F$22,IF(AND(AE251="A",'Claim Details'!$I$28&gt;=Rates!$H$14,'Claim Details'!$I$28&lt;=Rates!$H$15,'Claim Details'!$I$19="Yes"),Rates!$I$22,IF(AND(AE251="A",'Claim Details'!$I$28&gt;=Rates!$H$14,'Claim Details'!$I$28&lt;=Rates!$H$15,'Claim Details'!$I$19="No"),Rates!$H$22,IF(AND(AE251="A",'Claim Details'!$I$28&gt;=Rates!$J$14,'Claim Details'!$I$28&lt;=Rates!$J$15,'Claim Details'!$I$19="Yes"),Rates!$K$22,IF(AND(AE251="A",'Claim Details'!$I$28&gt;=Rates!$J$14,'Claim Details'!$I$28&lt;=Rates!$J$15,'Claim Details'!$I$19="No"),Rates!$J$22,IF(AND(AE251="B",'Claim Details'!$I$28&gt;=Rates!$D$14,'Claim Details'!$I$28&lt;=Rates!$D$15,'Claim Details'!$I$19="Yes"),Rates!$E$23,IF(AND(AE251="B",'Claim Details'!$I$28&gt;=Rates!$D$14,'Claim Details'!$I$28&lt;=Rates!$D$15,'Claim Details'!$I$19="No"),Rates!$D$23,IF(AND(AE251="B",'Claim Details'!$I$28&gt;=Rates!$F$14,'Claim Details'!$I$28&lt;=Rates!$F$15,'Claim Details'!$I$19="Yes"),Rates!$G$23,IF(AND(AE251="B",'Claim Details'!$I$28&gt;=Rates!$F$14,'Claim Details'!$I$28&lt;=Rates!$F$15,'Claim Details'!$I$19="No"),Rates!$F$23,IF(AND(AE251="B",'Claim Details'!$I$28&gt;=Rates!$H$14,'Claim Details'!$I$28&lt;=Rates!$H$15,'Claim Details'!$I$19="Yes"),Rates!$I$23,IF(AND(AE251="B",'Claim Details'!$I$28&gt;=Rates!$H$14,'Claim Details'!$I$28&lt;=Rates!$H$15,'Claim Details'!$I$19="No"),Rates!$H$23,IF(AND(AE251="B",'Claim Details'!$I$28&gt;=Rates!$J$14,'Claim Details'!$I$28&lt;=Rates!$J$15,'Claim Details'!$I$19="Yes"),Rates!$K$23,IF(AND(AE251="B",'Claim Details'!$I$28&gt;=Rates!$J$14,'Claim Details'!$I$28&lt;=Rates!$J$15,'Claim Details'!$I$19="No"),Rates!$J$23,IF(AND(AE251="C",'Claim Details'!$I$28&gt;=Rates!$D$14,'Claim Details'!$I$28&lt;=Rates!$D$15,'Claim Details'!$I$19="Yes"),Rates!$E$24,IF(AND(AE251="C",'Claim Details'!$I$28&gt;=Rates!$D$14,'Claim Details'!$I$28&lt;=Rates!$D$15,'Claim Details'!$I$19="No"),Rates!$D$24,IF(AND(AE251="C",'Claim Details'!$I$28&gt;=Rates!$F$14,'Claim Details'!$I$28&lt;=Rates!$F$15,'Claim Details'!$I$19="Yes"),Rates!$G$24,IF(AND(AE251="C",'Claim Details'!$I$28&gt;=Rates!$F$14,'Claim Details'!$I$28&lt;=Rates!$F$15,'Claim Details'!$I$19="No"),Rates!$F$24,IF(AND(AE251="C",'Claim Details'!$I$28&gt;=Rates!$H$14,'Claim Details'!$I$28&lt;=Rates!$H$15,'Claim Details'!$I$19="Yes"),Rates!$I$24,IF(AND(AE251="C",'Claim Details'!$I$28&gt;=Rates!$H$14,'Claim Details'!$I$28&lt;=Rates!$H$15,'Claim Details'!$I$19="No"),Rates!$H$24,IF(AND(AE251="C",'Claim Details'!$I$28&gt;=Rates!$J$14,'Claim Details'!$I$28&lt;=Rates!$J$15,'Claim Details'!$I$19="Yes"),Rates!$K$24,IF(AND(AE251="C",'Claim Details'!$I$28&gt;=Rates!$J$14,'Claim Details'!$I$28&lt;=Rates!$J$15,'Claim Details'!$I$19="No"),Rates!$J$24,"£0.00"))))))))))))))))))))))))</f>
        <v>£0.00</v>
      </c>
      <c r="BH251" s="189" t="str">
        <f t="shared" si="58"/>
        <v>£0.00</v>
      </c>
      <c r="BI251" s="189">
        <f t="shared" si="59"/>
        <v>0</v>
      </c>
      <c r="BO251" s="202" t="str">
        <f>IF(H251="","£0.00",IF(AP251="4","£0.00",IF(AP251="5","£0.00",IF(AP251="1","£0.00",((AQ251*H251)*'Claim Details'!$F$111)/100))))</f>
        <v>£0.00</v>
      </c>
      <c r="BP251" s="202" t="str">
        <f>IF(T251="","£0.00",IF(AP251="4","£0.00",IF(AP251="5","£0.00",IF(AP251="1","£0.00",((AR251*T251)*'Claim Details'!$N$111)/100))))</f>
        <v>£0.00</v>
      </c>
      <c r="BQ251" s="202" t="str">
        <f>IF(AI251="","£0.00",IF(AP251="4","£0.00",IF(AP251="5","£0.00",IF(AP251="1","£0.00",((BI251*AI251)*'Claim Details'!$W$111)/100))))</f>
        <v>£0.00</v>
      </c>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row>
    <row r="252" spans="1:97" ht="15">
      <c r="A252" s="145"/>
      <c r="B252" s="91"/>
      <c r="C252" s="96"/>
      <c r="D252" s="97"/>
      <c r="E252" s="98"/>
      <c r="F252" s="89"/>
      <c r="G252" s="99"/>
      <c r="H252" s="100"/>
      <c r="I252" s="221" t="str">
        <f t="shared" si="49"/>
        <v>£0.00</v>
      </c>
      <c r="J252" s="101"/>
      <c r="K252" s="100"/>
      <c r="L252" s="221" t="str">
        <f t="shared" si="50"/>
        <v>£0.00</v>
      </c>
      <c r="M252" s="101"/>
      <c r="N252" s="102"/>
      <c r="O252" s="145"/>
      <c r="P252" s="77"/>
      <c r="Q252" s="87"/>
      <c r="R252" s="87"/>
      <c r="S252" s="87"/>
      <c r="T252" s="149" t="str">
        <f t="shared" si="51"/>
        <v/>
      </c>
      <c r="U252" s="87" t="str">
        <f t="shared" si="60"/>
        <v/>
      </c>
      <c r="V252" s="87"/>
      <c r="W252" s="53" t="str">
        <f t="shared" si="52"/>
        <v>£0.00</v>
      </c>
      <c r="X252" s="53"/>
      <c r="Y252" s="87"/>
      <c r="Z252" s="78"/>
      <c r="AA252" s="79"/>
      <c r="AB252" s="160"/>
      <c r="AC252" s="98"/>
      <c r="AD252" s="225"/>
      <c r="AE252" s="235" t="str">
        <f t="shared" si="53"/>
        <v/>
      </c>
      <c r="AF252" s="87" t="str">
        <f t="shared" si="54"/>
        <v/>
      </c>
      <c r="AG252" s="53"/>
      <c r="AH252" s="224"/>
      <c r="AI252" s="226" t="str">
        <f t="shared" si="46"/>
        <v/>
      </c>
      <c r="AJ252" s="236" t="str">
        <f t="shared" si="55"/>
        <v>£0.00</v>
      </c>
      <c r="AK252" s="31"/>
      <c r="AL252" s="1"/>
      <c r="AM252" s="1"/>
      <c r="AN252" s="1"/>
      <c r="AO252" s="1"/>
      <c r="AP252" s="1" t="str">
        <f t="shared" si="47"/>
        <v/>
      </c>
      <c r="AQ252" s="27">
        <f t="shared" si="48"/>
        <v>0</v>
      </c>
      <c r="AR252" s="189">
        <f t="shared" si="56"/>
        <v>0</v>
      </c>
      <c r="AS252" s="190" t="str">
        <f>IF(AND(C252="A",'Claim Details'!$E$28&gt;=Rates!$D$14,'Claim Details'!$E$28&lt;=Rates!$D$15,'Claim Details'!$E$19="Yes"),Rates!$E$17,IF(AND(C252="A",'Claim Details'!$E$28&gt;=Rates!$D$14,'Claim Details'!$E$28&lt;=Rates!$D$15,'Claim Details'!$E$19="No"),Rates!$D$17,IF(AND(C252="A",'Claim Details'!$E$28&gt;=Rates!$F$14,'Claim Details'!$E$28&lt;=Rates!$F$15,'Claim Details'!$E$19="Yes"),Rates!$G$17,IF(AND(C252="A",'Claim Details'!$E$28&gt;=Rates!$F$14,'Claim Details'!$E$28&lt;=Rates!$F$15,'Claim Details'!$E$19="No"),Rates!$F$17,IF(AND(C252="A",'Claim Details'!$E$28&gt;=Rates!$H$14,'Claim Details'!$E$28&lt;=Rates!$H$15,'Claim Details'!$E$19="Yes"),Rates!$I$17,IF(AND(C252="A",'Claim Details'!$E$28&gt;=Rates!$H$14,'Claim Details'!$E$28&lt;=Rates!$H$15,'Claim Details'!$E$19="No"),Rates!$H$17,IF(AND(C252="A",'Claim Details'!$E$28&gt;=Rates!$J$14,'Claim Details'!$E$28&lt;=Rates!$J$15,'Claim Details'!$E$19="Yes"),Rates!$K$17,IF(AND(C252="A",'Claim Details'!$E$28&gt;=Rates!$J$14,'Claim Details'!$E$28&lt;=Rates!$J$15,'Claim Details'!$E$19="No"),Rates!$J$17,IF(AND(C252="B",'Claim Details'!$E$28&gt;=Rates!$D$14,'Claim Details'!$E$28&lt;=Rates!$D$15,'Claim Details'!$E$19="Yes"),Rates!$E$18,IF(AND(C252="B",'Claim Details'!$E$28&gt;=Rates!$D$14,'Claim Details'!$E$28&lt;=Rates!$D$15,'Claim Details'!$E$19="No"),Rates!$D$18,IF(AND(C252="B",'Claim Details'!$E$28&gt;=Rates!$F$14,'Claim Details'!$E$28&lt;=Rates!$F$15,'Claim Details'!$E$19="Yes"),Rates!$G$18,IF(AND(C252="B",'Claim Details'!$E$28&gt;=Rates!$F$14,'Claim Details'!$E$28&lt;=Rates!$F$15,'Claim Details'!$E$19="No"),Rates!$F$18,IF(AND(C252="B",'Claim Details'!$E$28&gt;=Rates!$H$14,'Claim Details'!$E$28&lt;=Rates!$H$15,'Claim Details'!$E$19="Yes"),Rates!$I$18,IF(AND(C252="B",'Claim Details'!$E$28&gt;=Rates!$H$14,'Claim Details'!$E$28&lt;=Rates!$H$15,'Claim Details'!$E$19="No"),Rates!$H$18,IF(AND(C252="B",'Claim Details'!$E$28&gt;=Rates!$J$14,'Claim Details'!$E$28&lt;=Rates!$J$15,'Claim Details'!$E$19="Yes"),Rates!$K$18,IF(AND(C252="B",'Claim Details'!$E$28&gt;=Rates!$J$14,'Claim Details'!$E$28&lt;=Rates!$J$15,'Claim Details'!$E$19="No"),Rates!$J$18,IF(AND(C252="C",'Claim Details'!$E$28&gt;=Rates!$D$14,'Claim Details'!$E$28&lt;=Rates!$D$15,'Claim Details'!$E$19="Yes"),Rates!$E$19,IF(AND(C252="C",'Claim Details'!$E$28&gt;=Rates!$D$14,'Claim Details'!$E$28&lt;=Rates!$D$15,'Claim Details'!$E$19="No"),Rates!$D$19,IF(AND(C252="C",'Claim Details'!$E$28&gt;=Rates!$F$14,'Claim Details'!$E$28&lt;=Rates!$F$15,'Claim Details'!$E$19="Yes"),Rates!$G$19,IF(AND(C252="C",'Claim Details'!$E$28&gt;=Rates!$F$14,'Claim Details'!$E$28&lt;=Rates!$F$15,'Claim Details'!$E$19="No"),Rates!$F$19,IF(AND(C252="C",'Claim Details'!$E$28&gt;=Rates!$H$14,'Claim Details'!$E$28&lt;=Rates!$H$15,'Claim Details'!$E$19="Yes"),Rates!$I$19,IF(AND(C252="C",'Claim Details'!$E$28&gt;=Rates!$H$14,'Claim Details'!$E$28&lt;=Rates!$H$15,'Claim Details'!$E$19="No"),Rates!$H$19,IF(AND(C252="C",'Claim Details'!$E$28&gt;=Rates!$J$14,'Claim Details'!$E$28&lt;=Rates!$J$15,'Claim Details'!$E$19="Yes"),Rates!$K$19,IF(AND(C252="C",'Claim Details'!$E$28&gt;=Rates!$J$14,'Claim Details'!$E$28&lt;=Rates!$J$15,'Claim Details'!$E$19="No"),Rates!$J$19,"£0.00"))))))))))))))))))))))))</f>
        <v>£0.00</v>
      </c>
      <c r="AT252" s="189" t="str">
        <f>IF(AND(C252="A",'Claim Details'!$E$28&gt;=Rates!$D$14,'Claim Details'!$E$28&lt;=Rates!$D$15,'Claim Details'!$E$19="Yes"),Rates!$E$25,IF(AND(C252="A",'Claim Details'!$E$28&gt;=Rates!$D$14,'Claim Details'!$E$28&lt;=Rates!$D$15,'Claim Details'!$E$19="No"),Rates!$D$25,IF(AND(C252="A",'Claim Details'!$E$28&gt;=Rates!$F$14,'Claim Details'!$E$28&lt;=Rates!$F$15,'Claim Details'!$E$19="Yes"),Rates!$G$25,IF(AND(C252="A",'Claim Details'!$E$28&gt;=Rates!$F$14,'Claim Details'!$E$28&lt;=Rates!$F$15,'Claim Details'!$E$19="No"),Rates!$F$25,IF(AND(C252="A",'Claim Details'!$E$28&gt;=Rates!$H$14,'Claim Details'!$E$28&lt;=Rates!$H$15,'Claim Details'!$E$19="Yes"),Rates!$I$25,IF(AND(C252="A",'Claim Details'!$E$28&gt;=Rates!$H$14,'Claim Details'!$E$28&lt;=Rates!$H$15,'Claim Details'!$E$19="No"),Rates!$H$25,IF(AND(C252="A",'Claim Details'!$E$28&gt;=Rates!$J$14,'Claim Details'!$E$28&lt;=Rates!$J$15,'Claim Details'!$E$19="Yes"),Rates!$K$25,IF(AND(C252="A",'Claim Details'!$E$28&gt;=Rates!$J$14,'Claim Details'!$E$28&lt;=Rates!$J$15,'Claim Details'!$E$19="No"),Rates!$J$25,IF(AND(C252="B",'Claim Details'!$E$28&gt;=Rates!$D$14,'Claim Details'!$E$28&lt;=Rates!$D$15,'Claim Details'!$E$19="Yes"),Rates!$E$26,IF(AND(C252="B",'Claim Details'!$E$28&gt;=Rates!$D$14,'Claim Details'!$E$28&lt;=Rates!$D$15,'Claim Details'!$E$19="No"),Rates!$D$26,IF(AND(C252="B",'Claim Details'!$E$28&gt;=Rates!$F$14,'Claim Details'!$E$28&lt;=Rates!$F$15,'Claim Details'!$E$19="Yes"),Rates!$G$26,IF(AND(C252="B",'Claim Details'!$E$28&gt;=Rates!$F$14,'Claim Details'!$E$28&lt;=Rates!$F$15,'Claim Details'!$E$19="No"),Rates!$F$26,IF(AND(C252="B",'Claim Details'!$E$28&gt;=Rates!$H$14,'Claim Details'!$E$28&lt;=Rates!$H$15,'Claim Details'!$E$19="Yes"),Rates!$I$26,IF(AND(C252="B",'Claim Details'!$E$28&gt;=Rates!$H$14,'Claim Details'!$E$28&lt;=Rates!$H$15,'Claim Details'!$E$19="No"),Rates!$H$26,IF(AND(C252="B",'Claim Details'!$E$28&gt;=Rates!$J$14,'Claim Details'!$E$28&lt;=Rates!$J$15,'Claim Details'!$E$19="Yes"),Rates!$K$26,IF(AND(C252="B",'Claim Details'!$E$28&gt;=Rates!$J$14,'Claim Details'!$E$28&lt;=Rates!$J$15,'Claim Details'!$E$19="No"),Rates!$J$26,IF(AND(C252="C",'Claim Details'!$E$28&gt;=Rates!$D$14,'Claim Details'!$E$28&lt;=Rates!$D$15,'Claim Details'!$E$19="Yes"),Rates!$E$27,IF(AND(C252="C",'Claim Details'!$E$28&gt;=Rates!$D$14,'Claim Details'!$E$28&lt;=Rates!$D$15,'Claim Details'!$E$19="No"),Rates!$D$27,IF(AND(C252="C",'Claim Details'!$E$28&gt;=Rates!$F$14,'Claim Details'!$E$28&lt;=Rates!$F$15,'Claim Details'!$E$19="Yes"),Rates!$G$27,IF(AND(C252="C",'Claim Details'!$E$28&gt;=Rates!$F$14,'Claim Details'!$E$28&lt;=Rates!$F$15,'Claim Details'!$E$19="No"),Rates!$F$27,IF(AND(C252="C",'Claim Details'!$E$28&gt;=Rates!$H$14,'Claim Details'!$E$28&lt;=Rates!$H$15,'Claim Details'!$E$19="Yes"),Rates!$I$27,IF(AND(C252="C",'Claim Details'!$E$28&gt;=Rates!$H$14,'Claim Details'!$E$28&lt;=Rates!$H$15,'Claim Details'!$E$19="No"),Rates!$H$27,IF(AND(C252="C",'Claim Details'!$E$28&gt;=Rates!$J$14,'Claim Details'!$E$28&lt;=Rates!$J$15,'Claim Details'!$E$19="Yes"),Rates!$K$27,IF(AND(C252="C",'Claim Details'!$E$28&gt;=Rates!$J$14,'Claim Details'!$E$28&lt;=Rates!$J$15,'Claim Details'!$E$19="No"),Rates!$J$27,"£0.00"))))))))))))))))))))))))</f>
        <v>£0.00</v>
      </c>
      <c r="AU252" s="191" t="str">
        <f>IF(AND(C252="A",'Claim Details'!$E$28&gt;=Rates!$D$14,'Claim Details'!$E$28&lt;=Rates!$D$15,'Claim Details'!$E$19="Yes"),Rates!$E$20,IF(AND(C252="A",'Claim Details'!$E$28&gt;=Rates!$D$14,'Claim Details'!$E$28&lt;=Rates!$D$15,'Claim Details'!$E$19="No"),Rates!$D$20,IF(AND(C252="A",'Claim Details'!$E$28&gt;=Rates!$F$14,'Claim Details'!$E$28&lt;=Rates!$F$15,'Claim Details'!$E$19="Yes"),Rates!$G$20,IF(AND(C252="A",'Claim Details'!$E$28&gt;=Rates!$F$14,'Claim Details'!$E$28&lt;=Rates!$F$15,'Claim Details'!$E$19="No"),Rates!$F$20,IF(AND(C252="A",'Claim Details'!$E$28&gt;=Rates!$H$14,'Claim Details'!$E$28&lt;=Rates!$H$15,'Claim Details'!$E$19="Yes"),Rates!$I$20,IF(AND(C252="A",'Claim Details'!$E$28&gt;=Rates!$H$14,'Claim Details'!$E$28&lt;=Rates!$H$15,'Claim Details'!$E$19="No"),Rates!$H$20,IF(AND(C252="A",'Claim Details'!$E$28&gt;=Rates!$J$14,'Claim Details'!$E$28&lt;=Rates!$J$15,'Claim Details'!$E$19="Yes"),Rates!$K$20,IF(AND(C252="A",'Claim Details'!$E$28&gt;=Rates!$J$14,'Claim Details'!$E$28&lt;=Rates!$J$15,'Claim Details'!$E$19="No"),Rates!$J$20,IF(AND(C252="B",'Claim Details'!$E$28&gt;=Rates!$D$14,'Claim Details'!$E$28&lt;=Rates!$D$15,'Claim Details'!$E$19="Yes"),Rates!$E$21,IF(AND(C252="B",'Claim Details'!$E$28&gt;=Rates!$D$14,'Claim Details'!$E$28&lt;=Rates!$D$15,'Claim Details'!$E$19="No"),Rates!$D$21,IF(AND(C252="B",'Claim Details'!$E$28&gt;=Rates!$F$14,'Claim Details'!$E$28&lt;=Rates!$F$15,'Claim Details'!$E$19="Yes"),Rates!$G$21,IF(AND(C252="B",'Claim Details'!$E$28&gt;=Rates!$F$14,'Claim Details'!$E$28&lt;=Rates!$F$15,'Claim Details'!$E$19="No"),Rates!$F$21,IF(AND(C252="B",'Claim Details'!$E$28&gt;=Rates!$H$14,'Claim Details'!$E$28&lt;=Rates!$H$15,'Claim Details'!$E$19="Yes"),Rates!$I$21,IF(AND(C252="B",'Claim Details'!$E$28&gt;=Rates!$H$14,'Claim Details'!$E$28&lt;=Rates!$H$15,'Claim Details'!$E$19="No"),Rates!$H$21,IF(AND(C252="B",'Claim Details'!$E$28&gt;=Rates!$J$14,'Claim Details'!$E$28&lt;=Rates!$J$15,'Claim Details'!$E$19="Yes"),Rates!$K$21,IF(AND(C252="B",'Claim Details'!$E$28&gt;=Rates!$J$14,'Claim Details'!$E$28&lt;=Rates!$J$15,'Claim Details'!$E$19="No"),Rates!$J$21,"£0.00"))))))))))))))))</f>
        <v>£0.00</v>
      </c>
      <c r="AV252" s="191" t="str">
        <f>IF(AND(C252="A",'Claim Details'!$E$28&gt;=Rates!$D$14,'Claim Details'!$E$28&lt;=Rates!$D$15,'Claim Details'!$E$19="Yes"),Rates!$E$22,IF(AND(C252="A",'Claim Details'!$E$28&gt;=Rates!$D$14,'Claim Details'!$E$28&lt;=Rates!$D$15,'Claim Details'!$E$19="No"),Rates!$D$22,IF(AND(C252="A",'Claim Details'!$E$28&gt;=Rates!$F$14,'Claim Details'!$E$28&lt;=Rates!$F$15,'Claim Details'!$E$19="Yes"),Rates!$G$22,IF(AND(C252="A",'Claim Details'!$E$28&gt;=Rates!$F$14,'Claim Details'!$E$28&lt;=Rates!$F$15,'Claim Details'!$E$19="No"),Rates!$F$22,IF(AND(C252="A",'Claim Details'!$E$28&gt;=Rates!$H$14,'Claim Details'!$E$28&lt;=Rates!$H$15,'Claim Details'!$E$19="Yes"),Rates!$I$22,IF(AND(C252="A",'Claim Details'!$E$28&gt;=Rates!$H$14,'Claim Details'!$E$28&lt;=Rates!$H$15,'Claim Details'!$E$19="No"),Rates!$H$22,IF(AND(C252="A",'Claim Details'!$E$28&gt;=Rates!$J$14,'Claim Details'!$E$28&lt;=Rates!$J$15,'Claim Details'!$E$19="Yes"),Rates!$K$22,IF(AND(C252="A",'Claim Details'!$E$28&gt;=Rates!$J$14,'Claim Details'!$E$28&lt;=Rates!$J$15,'Claim Details'!$E$19="No"),Rates!$J$22,IF(AND(C252="B",'Claim Details'!$E$28&gt;=Rates!$D$14,'Claim Details'!$E$28&lt;=Rates!$D$15,'Claim Details'!$E$19="Yes"),Rates!$E$23,IF(AND(C252="B",'Claim Details'!$E$28&gt;=Rates!$D$14,'Claim Details'!$E$28&lt;=Rates!$D$15,'Claim Details'!$E$19="No"),Rates!$D$23,IF(AND(C252="B",'Claim Details'!$E$28&gt;=Rates!$F$14,'Claim Details'!$E$28&lt;=Rates!$F$15,'Claim Details'!$E$19="Yes"),Rates!$G$23,IF(AND(C252="B",'Claim Details'!$E$28&gt;=Rates!$F$14,'Claim Details'!$E$28&lt;=Rates!$F$15,'Claim Details'!$E$19="No"),Rates!$F$23,IF(AND(C252="B",'Claim Details'!$E$28&gt;=Rates!$H$14,'Claim Details'!$E$28&lt;=Rates!$H$15,'Claim Details'!$E$19="Yes"),Rates!$I$23,IF(AND(C252="B",'Claim Details'!$E$28&gt;=Rates!$H$14,'Claim Details'!$E$28&lt;=Rates!$H$15,'Claim Details'!$E$19="No"),Rates!$H$23,IF(AND(C252="B",'Claim Details'!$E$28&gt;=Rates!$J$14,'Claim Details'!$E$28&lt;=Rates!$J$15,'Claim Details'!$E$19="Yes"),Rates!$K$23,IF(AND(C252="B",'Claim Details'!$E$28&gt;=Rates!$J$14,'Claim Details'!$E$28&lt;=Rates!$J$15,'Claim Details'!$E$19="No"),Rates!$J$23,IF(AND(C252="C",'Claim Details'!$E$28&gt;=Rates!$D$14,'Claim Details'!$E$28&lt;=Rates!$D$15,'Claim Details'!$E$19="Yes"),Rates!$E$24,IF(AND(C252="C",'Claim Details'!$E$28&gt;=Rates!$D$14,'Claim Details'!$E$28&lt;=Rates!$D$15,'Claim Details'!$E$19="No"),Rates!$D$24,IF(AND(C252="C",'Claim Details'!$E$28&gt;=Rates!$F$14,'Claim Details'!$E$28&lt;=Rates!$F$15,'Claim Details'!$E$19="Yes"),Rates!$G$24,IF(AND(C252="C",'Claim Details'!$E$28&gt;=Rates!$F$14,'Claim Details'!$E$28&lt;=Rates!$F$15,'Claim Details'!$E$19="No"),Rates!$F$24,IF(AND(C252="C",'Claim Details'!$E$28&gt;=Rates!$H$14,'Claim Details'!$E$28&lt;=Rates!$H$15,'Claim Details'!$E$19="Yes"),Rates!$I$24,IF(AND(C252="C",'Claim Details'!$E$28&gt;=Rates!$H$14,'Claim Details'!$E$28&lt;=Rates!$H$15,'Claim Details'!$E$19="No"),Rates!$H$24,IF(AND(C252="C",'Claim Details'!$E$28&gt;=Rates!$J$14,'Claim Details'!$E$28&lt;=Rates!$J$15,'Claim Details'!$E$19="Yes"),Rates!$K$24,IF(AND(C252="C",'Claim Details'!$E$28&gt;=Rates!$J$14,'Claim Details'!$E$28&lt;=Rates!$J$15,'Claim Details'!$E$19="No"),Rates!$J$24,"£0.00"))))))))))))))))))))))))</f>
        <v>£0.00</v>
      </c>
      <c r="AW252" s="1"/>
      <c r="AX252" s="189" t="str">
        <f>IF(AND(U252="A",'Claim Details'!$I$28&gt;=Rates!$D$14,'Claim Details'!$I$28&lt;=Rates!$D$15,'Claim Details'!$I$19="Yes"),Rates!$J$17,IF(AND(U252="A",'Claim Details'!$I$28&gt;=Rates!$D$14,'Claim Details'!$I$28&lt;=Rates!$D$15,'Claim Details'!$I$19="No"),Rates!$D$17,IF(AND(U252="A",'Claim Details'!$I$28&gt;=Rates!$F$14,'Claim Details'!$I$28&lt;=Rates!$F$15,'Claim Details'!$I$19="Yes"),Rates!$G$17,IF(AND(U252="A",'Claim Details'!$I$28&gt;=Rates!$F$14,'Claim Details'!$I$28&lt;=Rates!$F$15,'Claim Details'!$I$19="No"),Rates!$F$17,IF(AND(U252="A",'Claim Details'!$I$28&gt;=Rates!$H$14,'Claim Details'!$I$28&lt;=Rates!$H$15,'Claim Details'!$I$19="Yes"),Rates!$I$17,IF(AND(U252="A",'Claim Details'!$I$28&gt;=Rates!$H$14,'Claim Details'!$I$28&lt;=Rates!$H$15,'Claim Details'!$I$19="No"),Rates!$H$17,IF(AND(U252="A",'Claim Details'!$I$28&gt;=Rates!$J$14,'Claim Details'!$I$28&lt;=Rates!$J$15,'Claim Details'!$I$19="Yes"),Rates!$K$17,IF(AND(U252="A",'Claim Details'!$I$28&gt;=Rates!$J$14,'Claim Details'!$I$28&lt;=Rates!$J$15,'Claim Details'!$I$19="No"),Rates!$J$17,IF(AND(U252="B",'Claim Details'!$I$28&gt;=Rates!$D$14,'Claim Details'!$I$28&lt;=Rates!$D$15,'Claim Details'!$I$19="Yes"),Rates!$E$18,IF(AND(U252="B",'Claim Details'!$I$28&gt;=Rates!$D$14,'Claim Details'!$I$28&lt;=Rates!$D$15,'Claim Details'!$I$19="No"),Rates!$D$18,IF(AND(U252="B",'Claim Details'!$I$28&gt;=Rates!$F$14,'Claim Details'!$I$28&lt;=Rates!$F$15,'Claim Details'!$I$19="Yes"),Rates!$G$18,IF(AND(U252="B",'Claim Details'!$I$28&gt;=Rates!$F$14,'Claim Details'!$I$28&lt;=Rates!$F$15,'Claim Details'!$I$19="No"),Rates!$F$18,IF(AND(U252="B",'Claim Details'!$I$28&gt;=Rates!$H$14,'Claim Details'!$I$28&lt;=Rates!$H$15,'Claim Details'!$I$19="Yes"),Rates!$I$18,IF(AND(U252="B",'Claim Details'!$I$28&gt;=Rates!$H$14,'Claim Details'!$I$28&lt;=Rates!$H$15,'Claim Details'!$I$19="No"),Rates!$H$18,IF(AND(U252="B",'Claim Details'!$I$28&gt;=Rates!$J$14,'Claim Details'!$I$28&lt;=Rates!$J$15,'Claim Details'!$I$19="Yes"),Rates!$K$18,IF(AND(U252="B",'Claim Details'!$I$28&gt;=Rates!$J$14,'Claim Details'!$I$28&lt;=Rates!$J$15,'Claim Details'!$I$19="No"),Rates!$J$18,IF(AND(U252="C",'Claim Details'!$I$28&gt;=Rates!$D$14,'Claim Details'!$I$28&lt;=Rates!$D$15,'Claim Details'!$I$19="Yes"),Rates!$E$19,IF(AND(U252="C",'Claim Details'!$I$28&gt;=Rates!$D$14,'Claim Details'!$I$28&lt;=Rates!$D$15,'Claim Details'!$I$19="No"),Rates!$D$19,IF(AND(U252="C",'Claim Details'!$I$28&gt;=Rates!$F$14,'Claim Details'!$I$28&lt;=Rates!$F$15,'Claim Details'!$I$19="Yes"),Rates!$G$19,IF(AND(U252="C",'Claim Details'!$I$28&gt;=Rates!$F$14,'Claim Details'!$I$28&lt;=Rates!$F$15,'Claim Details'!$I$19="No"),Rates!$F$19,IF(AND(U252="C",'Claim Details'!$I$28&gt;=Rates!$H$14,'Claim Details'!$I$28&lt;=Rates!$H$15,'Claim Details'!$I$19="Yes"),Rates!$I$19,IF(AND(U252="C",'Claim Details'!$I$28&gt;=Rates!$H$14,'Claim Details'!$I$28&lt;=Rates!$H$15,'Claim Details'!$I$19="No"),Rates!$H$19,IF(AND(U252="C",'Claim Details'!$I$28&gt;=Rates!$J$14,'Claim Details'!$I$28&lt;=Rates!$J$15,'Claim Details'!$I$19="Yes"),Rates!$K$19,IF(AND(U252="C",'Claim Details'!$I$28&gt;=Rates!$J$14,'Claim Details'!$I$28&lt;=Rates!$J$15,'Claim Details'!$I$19="No"),Rates!$J$19,"£0.00"))))))))))))))))))))))))</f>
        <v>£0.00</v>
      </c>
      <c r="AY252" s="189" t="str">
        <f>IF(AND(C252="A",'Claim Details'!$I$28&gt;=Rates!$D$14,'Claim Details'!$I$28&lt;=Rates!$D$15,'Claim Details'!$I$19="Yes"),Rates!$J$25,IF(AND(C252="A",'Claim Details'!$I$28&gt;=Rates!$D$14,'Claim Details'!$I$28&lt;=Rates!$D$15,'Claim Details'!$I$19="No"),Rates!$D$25,IF(AND(C252="A",'Claim Details'!$I$28&gt;=Rates!$F$14,'Claim Details'!$I$28&lt;=Rates!$F$15,'Claim Details'!$I$19="Yes"),Rates!$G$25,IF(AND(C252="A",'Claim Details'!$I$28&gt;=Rates!$F$14,'Claim Details'!$I$28&lt;=Rates!$F$15,'Claim Details'!$I$19="No"),Rates!$F$25,IF(AND(C252="A",'Claim Details'!$I$28&gt;=Rates!$H$14,'Claim Details'!$I$28&lt;=Rates!$H$15,'Claim Details'!$I$19="Yes"),Rates!$I$25,IF(AND(C252="A",'Claim Details'!$I$28&gt;=Rates!$H$14,'Claim Details'!$I$28&lt;=Rates!$H$15,'Claim Details'!$I$19="No"),Rates!$H$25,IF(AND(C252="A",'Claim Details'!$I$28&gt;=Rates!$J$14,'Claim Details'!$I$28&lt;=Rates!$J$15,'Claim Details'!$I$19="Yes"),Rates!$K$25,IF(AND(C252="A",'Claim Details'!$I$28&gt;=Rates!$J$14,'Claim Details'!$I$28&lt;=Rates!$J$15,'Claim Details'!$I$19="No"),Rates!$J$25,IF(AND(C252="B",'Claim Details'!$I$28&gt;=Rates!$D$14,'Claim Details'!$I$28&lt;=Rates!$D$15,'Claim Details'!$I$19="Yes"),Rates!$E$26,IF(AND(C252="B",'Claim Details'!$I$28&gt;=Rates!$D$14,'Claim Details'!$I$28&lt;=Rates!$D$15,'Claim Details'!$I$19="No"),Rates!$D$26,IF(AND(C252="B",'Claim Details'!$I$28&gt;=Rates!$F$14,'Claim Details'!$I$28&lt;=Rates!$F$15,'Claim Details'!$I$19="Yes"),Rates!$G$26,IF(AND(C252="B",'Claim Details'!$I$28&gt;=Rates!$F$14,'Claim Details'!$I$28&lt;=Rates!$F$15,'Claim Details'!$I$19="No"),Rates!$F$26,IF(AND(C252="B",'Claim Details'!$I$28&gt;=Rates!$H$14,'Claim Details'!$I$28&lt;=Rates!$H$15,'Claim Details'!$I$19="Yes"),Rates!$I$26,IF(AND(C252="B",'Claim Details'!$I$28&gt;=Rates!$H$14,'Claim Details'!$I$28&lt;=Rates!$H$15,'Claim Details'!$I$19="No"),Rates!$H$26,IF(AND(C252="B",'Claim Details'!$I$28&gt;=Rates!$J$14,'Claim Details'!$I$28&lt;=Rates!$J$15,'Claim Details'!$I$19="Yes"),Rates!$K$26,IF(AND(C252="B",'Claim Details'!$I$28&gt;=Rates!$J$14,'Claim Details'!$I$28&lt;=Rates!$J$15,'Claim Details'!$I$19="No"),Rates!$J$26,IF(AND(C252="C",'Claim Details'!$I$28&gt;=Rates!$D$14,'Claim Details'!$I$28&lt;=Rates!$D$15,'Claim Details'!$I$19="Yes"),Rates!$E$27,IF(AND(C252="C",'Claim Details'!$I$28&gt;=Rates!$D$14,'Claim Details'!$I$28&lt;=Rates!$D$15,'Claim Details'!$I$19="No"),Rates!$D$27,IF(AND(C252="C",'Claim Details'!$I$28&gt;=Rates!$F$14,'Claim Details'!$I$28&lt;=Rates!$F$15,'Claim Details'!$I$19="Yes"),Rates!$G$27,IF(AND(C252="C",'Claim Details'!$I$28&gt;=Rates!$F$14,'Claim Details'!$I$28&lt;=Rates!$F$15,'Claim Details'!$I$19="No"),Rates!$F$27,IF(AND(C252="C",'Claim Details'!$I$28&gt;=Rates!$H$14,'Claim Details'!$I$28&lt;=Rates!$H$15,'Claim Details'!$I$19="Yes"),Rates!$I$27,IF(AND(C252="C",'Claim Details'!$I$28&gt;=Rates!$H$14,'Claim Details'!$I$28&lt;=Rates!$H$15,'Claim Details'!$I$19="No"),Rates!$H$27,IF(AND(C252="C",'Claim Details'!$I$28&gt;=Rates!$J$14,'Claim Details'!$I$28&lt;=Rates!$J$15,'Claim Details'!$I$19="Yes"),Rates!$K$27,IF(AND(C252="C",'Claim Details'!$I$28&gt;=Rates!$J$14,'Claim Details'!$I$28&lt;=Rates!$J$15,'Claim Details'!$I$19="No"),Rates!$J$27,"£0.00"))))))))))))))))))))))))</f>
        <v>£0.00</v>
      </c>
      <c r="AZ252" s="189" t="str">
        <f>IF(AND(C252="A",'Claim Details'!$I$28&gt;=Rates!$D$14,'Claim Details'!$I$28&lt;=Rates!$D$15,'Claim Details'!$I$19="Yes"),Rates!$E$20,IF(AND(C252="A",'Claim Details'!$I$28&gt;=Rates!$D$14,'Claim Details'!$I$28&lt;=Rates!$D$15,'Claim Details'!$I$19="No"),Rates!$D$20,IF(AND(C252="A",'Claim Details'!$I$28&gt;=Rates!$F$14,'Claim Details'!$I$28&lt;=Rates!$F$15,'Claim Details'!$I$19="Yes"),Rates!$G$20,IF(AND(C252="A",'Claim Details'!$I$28&gt;=Rates!$F$14,'Claim Details'!$I$28&lt;=Rates!$F$15,'Claim Details'!$I$19="No"),Rates!$F$20,IF(AND(C252="A",'Claim Details'!$I$28&gt;=Rates!$H$14,'Claim Details'!$I$28&lt;=Rates!$H$15,'Claim Details'!$I$19="Yes"),Rates!$I$20,IF(AND(C252="A",'Claim Details'!$I$28&gt;=Rates!$H$14,'Claim Details'!$I$28&lt;=Rates!$H$15,'Claim Details'!$I$19="No"),Rates!$H$20,IF(AND(C252="A",'Claim Details'!$I$28&gt;=Rates!$J$14,'Claim Details'!$I$28&lt;=Rates!$J$15,'Claim Details'!$I$19="Yes"),Rates!$K$20,IF(AND(C252="A",'Claim Details'!$I$28&gt;=Rates!$J$14,'Claim Details'!$I$28&lt;=Rates!$J$15,'Claim Details'!$I$19="No"),Rates!$J$20,IF(AND(C252="B",'Claim Details'!$I$28&gt;=Rates!$D$14,'Claim Details'!$I$28&lt;=Rates!$D$15,'Claim Details'!$I$19="Yes"),Rates!$E$21,IF(AND(C252="B",'Claim Details'!$I$28&gt;=Rates!$D$14,'Claim Details'!$I$28&lt;=Rates!$D$15,'Claim Details'!$I$19="No"),Rates!$D$21,IF(AND(C252="B",'Claim Details'!$I$28&gt;=Rates!$F$14,'Claim Details'!$I$28&lt;=Rates!$F$15,'Claim Details'!$I$19="Yes"),Rates!$G$21,IF(AND(C252="B",'Claim Details'!$I$28&gt;=Rates!$F$14,'Claim Details'!$I$28&lt;=Rates!$F$15,'Claim Details'!$I$19="No"),Rates!$F$21,IF(AND(C252="B",'Claim Details'!$I$28&gt;=Rates!$H$14,'Claim Details'!$I$28&lt;=Rates!$H$15,'Claim Details'!$I$19="Yes"),Rates!$I$21,IF(AND(C252="B",'Claim Details'!$I$28&gt;=Rates!$H$14,'Claim Details'!$I$28&lt;=Rates!$H$15,'Claim Details'!$I$19="No"),Rates!$H$21,IF(AND(C252="B",'Claim Details'!$I$28&gt;=Rates!$J$14,'Claim Details'!$I$28&lt;=Rates!$J$15,'Claim Details'!$I$19="Yes"),Rates!$K$21,IF(AND(C252="B",'Claim Details'!$I$28&gt;=Rates!$J$14,'Claim Details'!$I$28&lt;=Rates!$J$15,'Claim Details'!$I$19="No"),Rates!$J$21,"£0.00"))))))))))))))))</f>
        <v>£0.00</v>
      </c>
      <c r="BA252" s="189" t="str">
        <f>IF(AND(C252="A",'Claim Details'!$I$28&gt;=Rates!$D$14,'Claim Details'!$I$28&lt;=Rates!$D$15,'Claim Details'!$I$19="Yes"),Rates!$E$22,IF(AND(C252="A",'Claim Details'!$I$28&gt;=Rates!$D$14,'Claim Details'!$I$28&lt;=Rates!$D$15,'Claim Details'!$I$19="No"),Rates!$D$22,IF(AND(C252="A",'Claim Details'!$I$28&gt;=Rates!$F$14,'Claim Details'!$I$28&lt;=Rates!$F$15,'Claim Details'!$I$19="Yes"),Rates!$G$22,IF(AND(C252="A",'Claim Details'!$I$28&gt;=Rates!$F$14,'Claim Details'!$I$28&lt;=Rates!$F$15,'Claim Details'!$I$19="No"),Rates!$F$22,IF(AND(C252="A",'Claim Details'!$I$28&gt;=Rates!$H$14,'Claim Details'!$I$28&lt;=Rates!$H$15,'Claim Details'!$I$19="Yes"),Rates!$I$22,IF(AND(C252="A",'Claim Details'!$I$28&gt;=Rates!$H$14,'Claim Details'!$I$28&lt;=Rates!$H$15,'Claim Details'!$I$19="No"),Rates!$H$22,IF(AND(C252="A",'Claim Details'!$I$28&gt;=Rates!$J$14,'Claim Details'!$I$28&lt;=Rates!$J$15,'Claim Details'!$I$19="Yes"),Rates!$K$22,IF(AND(C252="A",'Claim Details'!$I$28&gt;=Rates!$J$14,'Claim Details'!$I$28&lt;=Rates!$J$15,'Claim Details'!$I$19="No"),Rates!$J$22,IF(AND(C252="B",'Claim Details'!$I$28&gt;=Rates!$D$14,'Claim Details'!$I$28&lt;=Rates!$D$15,'Claim Details'!$I$19="Yes"),Rates!$E$23,IF(AND(C252="B",'Claim Details'!$I$28&gt;=Rates!$D$14,'Claim Details'!$I$28&lt;=Rates!$D$15,'Claim Details'!$I$19="No"),Rates!$D$23,IF(AND(C252="B",'Claim Details'!$I$28&gt;=Rates!$F$14,'Claim Details'!$I$28&lt;=Rates!$F$15,'Claim Details'!$I$19="Yes"),Rates!$G$23,IF(AND(C252="B",'Claim Details'!$I$28&gt;=Rates!$F$14,'Claim Details'!$I$28&lt;=Rates!$F$15,'Claim Details'!$I$19="No"),Rates!$F$23,IF(AND(C252="B",'Claim Details'!$I$28&gt;=Rates!$H$14,'Claim Details'!$I$28&lt;=Rates!$H$15,'Claim Details'!$I$19="Yes"),Rates!$I$23,IF(AND(C252="B",'Claim Details'!$I$28&gt;=Rates!$H$14,'Claim Details'!$I$28&lt;=Rates!$H$15,'Claim Details'!$I$19="No"),Rates!$H$23,IF(AND(C252="B",'Claim Details'!$I$28&gt;=Rates!$J$14,'Claim Details'!$I$28&lt;=Rates!$J$15,'Claim Details'!$I$19="Yes"),Rates!$K$23,IF(AND(C252="B",'Claim Details'!$I$28&gt;=Rates!$J$14,'Claim Details'!$I$28&lt;=Rates!$J$15,'Claim Details'!$I$19="No"),Rates!$J$23,IF(AND(C252="C",'Claim Details'!$I$28&gt;=Rates!$D$14,'Claim Details'!$I$28&lt;=Rates!$D$15,'Claim Details'!$I$19="Yes"),Rates!$E$24,IF(AND(C252="C",'Claim Details'!$I$28&gt;=Rates!$D$14,'Claim Details'!$I$28&lt;=Rates!$D$15,'Claim Details'!$I$19="No"),Rates!$D$24,IF(AND(C252="C",'Claim Details'!$I$28&gt;=Rates!$F$14,'Claim Details'!$I$28&lt;=Rates!$F$15,'Claim Details'!$I$19="Yes"),Rates!$G$24,IF(AND(C252="C",'Claim Details'!$I$28&gt;=Rates!$F$14,'Claim Details'!$I$28&lt;=Rates!$F$15,'Claim Details'!$I$19="No"),Rates!$F$24,IF(AND(C252="C",'Claim Details'!$I$28&gt;=Rates!$H$14,'Claim Details'!$I$28&lt;=Rates!$H$15,'Claim Details'!$I$19="Yes"),Rates!$I$24,IF(AND(C252="C",'Claim Details'!$I$28&gt;=Rates!$H$14,'Claim Details'!$I$28&lt;=Rates!$H$15,'Claim Details'!$I$19="No"),Rates!$H$24,IF(AND(C252="C",'Claim Details'!$I$28&gt;=Rates!$J$14,'Claim Details'!$I$28&lt;=Rates!$J$15,'Claim Details'!$I$19="Yes"),Rates!$K$24,IF(AND(C252="C",'Claim Details'!$I$28&gt;=Rates!$J$14,'Claim Details'!$I$28&lt;=Rates!$J$15,'Claim Details'!$I$19="No"),Rates!$J$24,"£0.00"))))))))))))))))))))))))</f>
        <v>£0.00</v>
      </c>
      <c r="BB252" s="189" t="str">
        <f t="shared" si="57"/>
        <v>£0.00</v>
      </c>
      <c r="BC252" s="1"/>
      <c r="BD252" s="189" t="str">
        <f>IF(AND(AE252="A",'Claim Details'!$I$28&gt;=Rates!$D$14,'Claim Details'!$I$28&lt;=Rates!$D$15,'Claim Details'!$I$19="Yes"),Rates!$J$17,IF(AND(AE252="A",'Claim Details'!$I$28&gt;=Rates!$D$14,'Claim Details'!$I$28&lt;=Rates!$D$15,'Claim Details'!$I$19="No"),Rates!$D$17,IF(AND(AE252="A",'Claim Details'!$I$28&gt;=Rates!$F$14,'Claim Details'!$I$28&lt;=Rates!$F$15,'Claim Details'!$I$19="Yes"),Rates!$G$17,IF(AND(AE252="A",'Claim Details'!$I$28&gt;=Rates!$F$14,'Claim Details'!$I$28&lt;=Rates!$F$15,'Claim Details'!$I$19="No"),Rates!$F$17,IF(AND(AE252="A",'Claim Details'!$I$28&gt;=Rates!$H$14,'Claim Details'!$I$28&lt;=Rates!$H$15,'Claim Details'!$I$19="Yes"),Rates!$I$17,IF(AND(AE252="A",'Claim Details'!$I$28&gt;=Rates!$H$14,'Claim Details'!$I$28&lt;=Rates!$H$15,'Claim Details'!$I$19="No"),Rates!$H$17,IF(AND(AE252="A",'Claim Details'!$I$28&gt;=Rates!$J$14,'Claim Details'!$I$28&lt;=Rates!$J$15,'Claim Details'!$I$19="Yes"),Rates!$K$17,IF(AND(AE252="A",'Claim Details'!$I$28&gt;=Rates!$J$14,'Claim Details'!$I$28&lt;=Rates!$J$15,'Claim Details'!$I$19="No"),Rates!$J$17,IF(AND(AE252="B",'Claim Details'!$I$28&gt;=Rates!$D$14,'Claim Details'!$I$28&lt;=Rates!$D$15,'Claim Details'!$I$19="Yes"),Rates!$E$18,IF(AND(AE252="B",'Claim Details'!$I$28&gt;=Rates!$D$14,'Claim Details'!$I$28&lt;=Rates!$D$15,'Claim Details'!$I$19="No"),Rates!$D$18,IF(AND(AE252="B",'Claim Details'!$I$28&gt;=Rates!$F$14,'Claim Details'!$I$28&lt;=Rates!$F$15,'Claim Details'!$I$19="Yes"),Rates!$G$18,IF(AND(AE252="B",'Claim Details'!$I$28&gt;=Rates!$F$14,'Claim Details'!$I$28&lt;=Rates!$F$15,'Claim Details'!$I$19="No"),Rates!$F$18,IF(AND(AE252="B",'Claim Details'!$I$28&gt;=Rates!$H$14,'Claim Details'!$I$28&lt;=Rates!$H$15,'Claim Details'!$I$19="Yes"),Rates!$I$18,IF(AND(AE252="B",'Claim Details'!$I$28&gt;=Rates!$H$14,'Claim Details'!$I$28&lt;=Rates!$H$15,'Claim Details'!$I$19="No"),Rates!$H$18,IF(AND(AE252="B",'Claim Details'!$I$28&gt;=Rates!$J$14,'Claim Details'!$I$28&lt;=Rates!$J$15,'Claim Details'!$I$19="Yes"),Rates!$K$18,IF(AND(AE252="B",'Claim Details'!$I$28&gt;=Rates!$J$14,'Claim Details'!$I$28&lt;=Rates!$J$15,'Claim Details'!$I$19="No"),Rates!$J$18,IF(AND(AE252="C",'Claim Details'!$I$28&gt;=Rates!$D$14,'Claim Details'!$I$28&lt;=Rates!$D$15,'Claim Details'!$I$19="Yes"),Rates!$E$19,IF(AND(AE252="C",'Claim Details'!$I$28&gt;=Rates!$D$14,'Claim Details'!$I$28&lt;=Rates!$D$15,'Claim Details'!$I$19="No"),Rates!$D$19,IF(AND(AE252="C",'Claim Details'!$I$28&gt;=Rates!$F$14,'Claim Details'!$I$28&lt;=Rates!$F$15,'Claim Details'!$I$19="Yes"),Rates!$G$19,IF(AND(AE252="C",'Claim Details'!$I$28&gt;=Rates!$F$14,'Claim Details'!$I$28&lt;=Rates!$F$15,'Claim Details'!$I$19="No"),Rates!$F$19,IF(AND(AE252="C",'Claim Details'!$I$28&gt;=Rates!$H$14,'Claim Details'!$I$28&lt;=Rates!$H$15,'Claim Details'!$I$19="Yes"),Rates!$I$19,IF(AND(AE252="C",'Claim Details'!$I$28&gt;=Rates!$H$14,'Claim Details'!$I$28&lt;=Rates!$H$15,'Claim Details'!$I$19="No"),Rates!$H$19,IF(AND(AE252="C",'Claim Details'!$I$28&gt;=Rates!$J$14,'Claim Details'!$I$28&lt;=Rates!$J$15,'Claim Details'!$I$19="Yes"),Rates!$K$19,IF(AND(AE252="C",'Claim Details'!$I$28&gt;=Rates!$J$14,'Claim Details'!$I$28&lt;=Rates!$J$15,'Claim Details'!$I$19="No"),Rates!$J$19,"£0.00"))))))))))))))))))))))))</f>
        <v>£0.00</v>
      </c>
      <c r="BE252" s="189" t="str">
        <f>IF(AND(AE252="A",'Claim Details'!$I$28&gt;=Rates!$D$14,'Claim Details'!$I$28&lt;=Rates!$D$15,'Claim Details'!$I$19="Yes"),Rates!$J$25,IF(AND(AE252="A",'Claim Details'!$I$28&gt;=Rates!$D$14,'Claim Details'!$I$28&lt;=Rates!$D$15,'Claim Details'!$I$19="No"),Rates!$D$25,IF(AND(AE252="A",'Claim Details'!$I$28&gt;=Rates!$F$14,'Claim Details'!$I$28&lt;=Rates!$F$15,'Claim Details'!$I$19="Yes"),Rates!$G$25,IF(AND(AE252="A",'Claim Details'!$I$28&gt;=Rates!$F$14,'Claim Details'!$I$28&lt;=Rates!$F$15,'Claim Details'!$I$19="No"),Rates!$F$25,IF(AND(AE252="A",'Claim Details'!$I$28&gt;=Rates!$H$14,'Claim Details'!$I$28&lt;=Rates!$H$15,'Claim Details'!$I$19="Yes"),Rates!$I$25,IF(AND(AE252="A",'Claim Details'!$I$28&gt;=Rates!$H$14,'Claim Details'!$I$28&lt;=Rates!$H$15,'Claim Details'!$I$19="No"),Rates!$H$25,IF(AND(AE252="A",'Claim Details'!$I$28&gt;=Rates!$J$14,'Claim Details'!$I$28&lt;=Rates!$J$15,'Claim Details'!$I$19="Yes"),Rates!$K$25,IF(AND(AE252="A",'Claim Details'!$I$28&gt;=Rates!$J$14,'Claim Details'!$I$28&lt;=Rates!$J$15,'Claim Details'!$I$19="No"),Rates!$J$25,IF(AND(AE252="B",'Claim Details'!$I$28&gt;=Rates!$D$14,'Claim Details'!$I$28&lt;=Rates!$D$15,'Claim Details'!$I$19="Yes"),Rates!$E$26,IF(AND(AE252="B",'Claim Details'!$I$28&gt;=Rates!$D$14,'Claim Details'!$I$28&lt;=Rates!$D$15,'Claim Details'!$I$19="No"),Rates!$D$26,IF(AND(AE252="B",'Claim Details'!$I$28&gt;=Rates!$F$14,'Claim Details'!$I$28&lt;=Rates!$F$15,'Claim Details'!$I$19="Yes"),Rates!$G$26,IF(AND(AE252="B",'Claim Details'!$I$28&gt;=Rates!$F$14,'Claim Details'!$I$28&lt;=Rates!$F$15,'Claim Details'!$I$19="No"),Rates!$F$26,IF(AND(AE252="B",'Claim Details'!$I$28&gt;=Rates!$H$14,'Claim Details'!$I$28&lt;=Rates!$H$15,'Claim Details'!$I$19="Yes"),Rates!$I$26,IF(AND(AE252="B",'Claim Details'!$I$28&gt;=Rates!$H$14,'Claim Details'!$I$28&lt;=Rates!$H$15,'Claim Details'!$I$19="No"),Rates!$H$26,IF(AND(AE252="B",'Claim Details'!$I$28&gt;=Rates!$J$14,'Claim Details'!$I$28&lt;=Rates!$J$15,'Claim Details'!$I$19="Yes"),Rates!$K$26,IF(AND(AE252="B",'Claim Details'!$I$28&gt;=Rates!$J$14,'Claim Details'!$I$28&lt;=Rates!$J$15,'Claim Details'!$I$19="No"),Rates!$J$26,IF(AND(AE252="C",'Claim Details'!$I$28&gt;=Rates!$D$14,'Claim Details'!$I$28&lt;=Rates!$D$15,'Claim Details'!$I$19="Yes"),Rates!$E$27,IF(AND(AE252="C",'Claim Details'!$I$28&gt;=Rates!$D$14,'Claim Details'!$I$28&lt;=Rates!$D$15,'Claim Details'!$I$19="No"),Rates!$D$27,IF(AND(AE252="C",'Claim Details'!$I$28&gt;=Rates!$F$14,'Claim Details'!$I$28&lt;=Rates!$F$15,'Claim Details'!$I$19="Yes"),Rates!$G$27,IF(AND(AE252="C",'Claim Details'!$I$28&gt;=Rates!$F$14,'Claim Details'!$I$28&lt;=Rates!$F$15,'Claim Details'!$I$19="No"),Rates!$F$27,IF(AND(AE252="C",'Claim Details'!$I$28&gt;=Rates!$H$14,'Claim Details'!$I$28&lt;=Rates!$H$15,'Claim Details'!$I$19="Yes"),Rates!$I$27,IF(AND(AE252="C",'Claim Details'!$I$28&gt;=Rates!$H$14,'Claim Details'!$I$28&lt;=Rates!$H$15,'Claim Details'!$I$19="No"),Rates!$H$27,IF(AND(AE252="C",'Claim Details'!$I$28&gt;=Rates!$J$14,'Claim Details'!$I$28&lt;=Rates!$J$15,'Claim Details'!$I$19="Yes"),Rates!$K$27,IF(AND(AE252="C",'Claim Details'!$I$28&gt;=Rates!$J$14,'Claim Details'!$I$28&lt;=Rates!$J$15,'Claim Details'!$I$19="No"),Rates!$J$27,"£0.00"))))))))))))))))))))))))</f>
        <v>£0.00</v>
      </c>
      <c r="BF252" s="189" t="str">
        <f>IF(AND(AE252="A",'Claim Details'!$I$28&gt;=Rates!$D$14,'Claim Details'!$I$28&lt;=Rates!$D$15,'Claim Details'!$I$19="Yes"),Rates!$E$20,IF(AND(AE252="A",'Claim Details'!$I$28&gt;=Rates!$D$14,'Claim Details'!$I$28&lt;=Rates!$D$15,'Claim Details'!$I$19="No"),Rates!$D$20,IF(AND(AE252="A",'Claim Details'!$I$28&gt;=Rates!$F$14,'Claim Details'!$I$28&lt;=Rates!$F$15,'Claim Details'!$I$19="Yes"),Rates!$G$20,IF(AND(AE252="A",'Claim Details'!$I$28&gt;=Rates!$F$14,'Claim Details'!$I$28&lt;=Rates!$F$15,'Claim Details'!$I$19="No"),Rates!$F$20,IF(AND(AE252="A",'Claim Details'!$I$28&gt;=Rates!$H$14,'Claim Details'!$I$28&lt;=Rates!$H$15,'Claim Details'!$I$19="Yes"),Rates!$I$20,IF(AND(AE252="A",'Claim Details'!$I$28&gt;=Rates!$H$14,'Claim Details'!$I$28&lt;=Rates!$H$15,'Claim Details'!$I$19="No"),Rates!$H$20,IF(AND(AE252="A",'Claim Details'!$I$28&gt;=Rates!$J$14,'Claim Details'!$I$28&lt;=Rates!$J$15,'Claim Details'!$I$19="Yes"),Rates!$K$20,IF(AND(AE252="A",'Claim Details'!$I$28&gt;=Rates!$J$14,'Claim Details'!$I$28&lt;=Rates!$J$15,'Claim Details'!$I$19="No"),Rates!$J$20,IF(AND(AE252="B",'Claim Details'!$I$28&gt;=Rates!$D$14,'Claim Details'!$I$28&lt;=Rates!$D$15,'Claim Details'!$I$19="Yes"),Rates!$E$21,IF(AND(AE252="B",'Claim Details'!$I$28&gt;=Rates!$D$14,'Claim Details'!$I$28&lt;=Rates!$D$15,'Claim Details'!$I$19="No"),Rates!$D$21,IF(AND(AE252="B",'Claim Details'!$I$28&gt;=Rates!$F$14,'Claim Details'!$I$28&lt;=Rates!$F$15,'Claim Details'!$I$19="Yes"),Rates!$G$21,IF(AND(AE252="B",'Claim Details'!$I$28&gt;=Rates!$F$14,'Claim Details'!$I$28&lt;=Rates!$F$15,'Claim Details'!$I$19="No"),Rates!$F$21,IF(AND(AE252="B",'Claim Details'!$I$28&gt;=Rates!$H$14,'Claim Details'!$I$28&lt;=Rates!$H$15,'Claim Details'!$I$19="Yes"),Rates!$I$21,IF(AND(AE252="B",'Claim Details'!$I$28&gt;=Rates!$H$14,'Claim Details'!$I$28&lt;=Rates!$H$15,'Claim Details'!$I$19="No"),Rates!$H$21,IF(AND(AE252="B",'Claim Details'!$I$28&gt;=Rates!$J$14,'Claim Details'!$I$28&lt;=Rates!$J$15,'Claim Details'!$I$19="Yes"),Rates!$K$21,IF(AND(AE252="B",'Claim Details'!$I$28&gt;=Rates!$J$14,'Claim Details'!$I$28&lt;=Rates!$J$15,'Claim Details'!$I$19="No"),Rates!$J$21,"£0.00"))))))))))))))))</f>
        <v>£0.00</v>
      </c>
      <c r="BG252" s="189" t="str">
        <f>IF(AND(AE252="A",'Claim Details'!$I$28&gt;=Rates!$D$14,'Claim Details'!$I$28&lt;=Rates!$D$15,'Claim Details'!$I$19="Yes"),Rates!$E$22,IF(AND(AE252="A",'Claim Details'!$I$28&gt;=Rates!$D$14,'Claim Details'!$I$28&lt;=Rates!$D$15,'Claim Details'!$I$19="No"),Rates!$D$22,IF(AND(AE252="A",'Claim Details'!$I$28&gt;=Rates!$F$14,'Claim Details'!$I$28&lt;=Rates!$F$15,'Claim Details'!$I$19="Yes"),Rates!$G$22,IF(AND(AE252="A",'Claim Details'!$I$28&gt;=Rates!$F$14,'Claim Details'!$I$28&lt;=Rates!$F$15,'Claim Details'!$I$19="No"),Rates!$F$22,IF(AND(AE252="A",'Claim Details'!$I$28&gt;=Rates!$H$14,'Claim Details'!$I$28&lt;=Rates!$H$15,'Claim Details'!$I$19="Yes"),Rates!$I$22,IF(AND(AE252="A",'Claim Details'!$I$28&gt;=Rates!$H$14,'Claim Details'!$I$28&lt;=Rates!$H$15,'Claim Details'!$I$19="No"),Rates!$H$22,IF(AND(AE252="A",'Claim Details'!$I$28&gt;=Rates!$J$14,'Claim Details'!$I$28&lt;=Rates!$J$15,'Claim Details'!$I$19="Yes"),Rates!$K$22,IF(AND(AE252="A",'Claim Details'!$I$28&gt;=Rates!$J$14,'Claim Details'!$I$28&lt;=Rates!$J$15,'Claim Details'!$I$19="No"),Rates!$J$22,IF(AND(AE252="B",'Claim Details'!$I$28&gt;=Rates!$D$14,'Claim Details'!$I$28&lt;=Rates!$D$15,'Claim Details'!$I$19="Yes"),Rates!$E$23,IF(AND(AE252="B",'Claim Details'!$I$28&gt;=Rates!$D$14,'Claim Details'!$I$28&lt;=Rates!$D$15,'Claim Details'!$I$19="No"),Rates!$D$23,IF(AND(AE252="B",'Claim Details'!$I$28&gt;=Rates!$F$14,'Claim Details'!$I$28&lt;=Rates!$F$15,'Claim Details'!$I$19="Yes"),Rates!$G$23,IF(AND(AE252="B",'Claim Details'!$I$28&gt;=Rates!$F$14,'Claim Details'!$I$28&lt;=Rates!$F$15,'Claim Details'!$I$19="No"),Rates!$F$23,IF(AND(AE252="B",'Claim Details'!$I$28&gt;=Rates!$H$14,'Claim Details'!$I$28&lt;=Rates!$H$15,'Claim Details'!$I$19="Yes"),Rates!$I$23,IF(AND(AE252="B",'Claim Details'!$I$28&gt;=Rates!$H$14,'Claim Details'!$I$28&lt;=Rates!$H$15,'Claim Details'!$I$19="No"),Rates!$H$23,IF(AND(AE252="B",'Claim Details'!$I$28&gt;=Rates!$J$14,'Claim Details'!$I$28&lt;=Rates!$J$15,'Claim Details'!$I$19="Yes"),Rates!$K$23,IF(AND(AE252="B",'Claim Details'!$I$28&gt;=Rates!$J$14,'Claim Details'!$I$28&lt;=Rates!$J$15,'Claim Details'!$I$19="No"),Rates!$J$23,IF(AND(AE252="C",'Claim Details'!$I$28&gt;=Rates!$D$14,'Claim Details'!$I$28&lt;=Rates!$D$15,'Claim Details'!$I$19="Yes"),Rates!$E$24,IF(AND(AE252="C",'Claim Details'!$I$28&gt;=Rates!$D$14,'Claim Details'!$I$28&lt;=Rates!$D$15,'Claim Details'!$I$19="No"),Rates!$D$24,IF(AND(AE252="C",'Claim Details'!$I$28&gt;=Rates!$F$14,'Claim Details'!$I$28&lt;=Rates!$F$15,'Claim Details'!$I$19="Yes"),Rates!$G$24,IF(AND(AE252="C",'Claim Details'!$I$28&gt;=Rates!$F$14,'Claim Details'!$I$28&lt;=Rates!$F$15,'Claim Details'!$I$19="No"),Rates!$F$24,IF(AND(AE252="C",'Claim Details'!$I$28&gt;=Rates!$H$14,'Claim Details'!$I$28&lt;=Rates!$H$15,'Claim Details'!$I$19="Yes"),Rates!$I$24,IF(AND(AE252="C",'Claim Details'!$I$28&gt;=Rates!$H$14,'Claim Details'!$I$28&lt;=Rates!$H$15,'Claim Details'!$I$19="No"),Rates!$H$24,IF(AND(AE252="C",'Claim Details'!$I$28&gt;=Rates!$J$14,'Claim Details'!$I$28&lt;=Rates!$J$15,'Claim Details'!$I$19="Yes"),Rates!$K$24,IF(AND(AE252="C",'Claim Details'!$I$28&gt;=Rates!$J$14,'Claim Details'!$I$28&lt;=Rates!$J$15,'Claim Details'!$I$19="No"),Rates!$J$24,"£0.00"))))))))))))))))))))))))</f>
        <v>£0.00</v>
      </c>
      <c r="BH252" s="189" t="str">
        <f t="shared" si="58"/>
        <v>£0.00</v>
      </c>
      <c r="BI252" s="189">
        <f t="shared" si="59"/>
        <v>0</v>
      </c>
      <c r="BO252" s="202" t="str">
        <f>IF(H252="","£0.00",IF(AP252="4","£0.00",IF(AP252="5","£0.00",IF(AP252="1","£0.00",((AQ252*H252)*'Claim Details'!$F$111)/100))))</f>
        <v>£0.00</v>
      </c>
      <c r="BP252" s="202" t="str">
        <f>IF(T252="","£0.00",IF(AP252="4","£0.00",IF(AP252="5","£0.00",IF(AP252="1","£0.00",((AR252*T252)*'Claim Details'!$N$111)/100))))</f>
        <v>£0.00</v>
      </c>
      <c r="BQ252" s="202" t="str">
        <f>IF(AI252="","£0.00",IF(AP252="4","£0.00",IF(AP252="5","£0.00",IF(AP252="1","£0.00",((BI252*AI252)*'Claim Details'!$W$111)/100))))</f>
        <v>£0.00</v>
      </c>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row>
    <row r="253" spans="1:97" ht="15">
      <c r="A253" s="145"/>
      <c r="B253" s="91"/>
      <c r="C253" s="96"/>
      <c r="D253" s="97"/>
      <c r="E253" s="98"/>
      <c r="F253" s="89"/>
      <c r="G253" s="99"/>
      <c r="H253" s="100"/>
      <c r="I253" s="221" t="str">
        <f t="shared" si="49"/>
        <v>£0.00</v>
      </c>
      <c r="J253" s="101"/>
      <c r="K253" s="100"/>
      <c r="L253" s="221" t="str">
        <f t="shared" si="50"/>
        <v>£0.00</v>
      </c>
      <c r="M253" s="101"/>
      <c r="N253" s="102"/>
      <c r="O253" s="145"/>
      <c r="P253" s="77"/>
      <c r="Q253" s="87"/>
      <c r="R253" s="87"/>
      <c r="S253" s="87"/>
      <c r="T253" s="149" t="str">
        <f t="shared" si="51"/>
        <v/>
      </c>
      <c r="U253" s="87" t="str">
        <f t="shared" si="60"/>
        <v/>
      </c>
      <c r="V253" s="87"/>
      <c r="W253" s="53" t="str">
        <f t="shared" si="52"/>
        <v>£0.00</v>
      </c>
      <c r="X253" s="53"/>
      <c r="Y253" s="87"/>
      <c r="Z253" s="78"/>
      <c r="AA253" s="79"/>
      <c r="AB253" s="160"/>
      <c r="AC253" s="98"/>
      <c r="AD253" s="225"/>
      <c r="AE253" s="235" t="str">
        <f t="shared" si="53"/>
        <v/>
      </c>
      <c r="AF253" s="87" t="str">
        <f t="shared" si="54"/>
        <v/>
      </c>
      <c r="AG253" s="53"/>
      <c r="AH253" s="224"/>
      <c r="AI253" s="226" t="str">
        <f t="shared" si="46"/>
        <v/>
      </c>
      <c r="AJ253" s="236" t="str">
        <f t="shared" si="55"/>
        <v>£0.00</v>
      </c>
      <c r="AK253" s="31"/>
      <c r="AL253" s="1"/>
      <c r="AM253" s="1"/>
      <c r="AN253" s="1"/>
      <c r="AO253" s="1"/>
      <c r="AP253" s="1" t="str">
        <f t="shared" si="47"/>
        <v/>
      </c>
      <c r="AQ253" s="27">
        <f t="shared" si="48"/>
        <v>0</v>
      </c>
      <c r="AR253" s="189">
        <f t="shared" si="56"/>
        <v>0</v>
      </c>
      <c r="AS253" s="190" t="str">
        <f>IF(AND(C253="A",'Claim Details'!$E$28&gt;=Rates!$D$14,'Claim Details'!$E$28&lt;=Rates!$D$15,'Claim Details'!$E$19="Yes"),Rates!$E$17,IF(AND(C253="A",'Claim Details'!$E$28&gt;=Rates!$D$14,'Claim Details'!$E$28&lt;=Rates!$D$15,'Claim Details'!$E$19="No"),Rates!$D$17,IF(AND(C253="A",'Claim Details'!$E$28&gt;=Rates!$F$14,'Claim Details'!$E$28&lt;=Rates!$F$15,'Claim Details'!$E$19="Yes"),Rates!$G$17,IF(AND(C253="A",'Claim Details'!$E$28&gt;=Rates!$F$14,'Claim Details'!$E$28&lt;=Rates!$F$15,'Claim Details'!$E$19="No"),Rates!$F$17,IF(AND(C253="A",'Claim Details'!$E$28&gt;=Rates!$H$14,'Claim Details'!$E$28&lt;=Rates!$H$15,'Claim Details'!$E$19="Yes"),Rates!$I$17,IF(AND(C253="A",'Claim Details'!$E$28&gt;=Rates!$H$14,'Claim Details'!$E$28&lt;=Rates!$H$15,'Claim Details'!$E$19="No"),Rates!$H$17,IF(AND(C253="A",'Claim Details'!$E$28&gt;=Rates!$J$14,'Claim Details'!$E$28&lt;=Rates!$J$15,'Claim Details'!$E$19="Yes"),Rates!$K$17,IF(AND(C253="A",'Claim Details'!$E$28&gt;=Rates!$J$14,'Claim Details'!$E$28&lt;=Rates!$J$15,'Claim Details'!$E$19="No"),Rates!$J$17,IF(AND(C253="B",'Claim Details'!$E$28&gt;=Rates!$D$14,'Claim Details'!$E$28&lt;=Rates!$D$15,'Claim Details'!$E$19="Yes"),Rates!$E$18,IF(AND(C253="B",'Claim Details'!$E$28&gt;=Rates!$D$14,'Claim Details'!$E$28&lt;=Rates!$D$15,'Claim Details'!$E$19="No"),Rates!$D$18,IF(AND(C253="B",'Claim Details'!$E$28&gt;=Rates!$F$14,'Claim Details'!$E$28&lt;=Rates!$F$15,'Claim Details'!$E$19="Yes"),Rates!$G$18,IF(AND(C253="B",'Claim Details'!$E$28&gt;=Rates!$F$14,'Claim Details'!$E$28&lt;=Rates!$F$15,'Claim Details'!$E$19="No"),Rates!$F$18,IF(AND(C253="B",'Claim Details'!$E$28&gt;=Rates!$H$14,'Claim Details'!$E$28&lt;=Rates!$H$15,'Claim Details'!$E$19="Yes"),Rates!$I$18,IF(AND(C253="B",'Claim Details'!$E$28&gt;=Rates!$H$14,'Claim Details'!$E$28&lt;=Rates!$H$15,'Claim Details'!$E$19="No"),Rates!$H$18,IF(AND(C253="B",'Claim Details'!$E$28&gt;=Rates!$J$14,'Claim Details'!$E$28&lt;=Rates!$J$15,'Claim Details'!$E$19="Yes"),Rates!$K$18,IF(AND(C253="B",'Claim Details'!$E$28&gt;=Rates!$J$14,'Claim Details'!$E$28&lt;=Rates!$J$15,'Claim Details'!$E$19="No"),Rates!$J$18,IF(AND(C253="C",'Claim Details'!$E$28&gt;=Rates!$D$14,'Claim Details'!$E$28&lt;=Rates!$D$15,'Claim Details'!$E$19="Yes"),Rates!$E$19,IF(AND(C253="C",'Claim Details'!$E$28&gt;=Rates!$D$14,'Claim Details'!$E$28&lt;=Rates!$D$15,'Claim Details'!$E$19="No"),Rates!$D$19,IF(AND(C253="C",'Claim Details'!$E$28&gt;=Rates!$F$14,'Claim Details'!$E$28&lt;=Rates!$F$15,'Claim Details'!$E$19="Yes"),Rates!$G$19,IF(AND(C253="C",'Claim Details'!$E$28&gt;=Rates!$F$14,'Claim Details'!$E$28&lt;=Rates!$F$15,'Claim Details'!$E$19="No"),Rates!$F$19,IF(AND(C253="C",'Claim Details'!$E$28&gt;=Rates!$H$14,'Claim Details'!$E$28&lt;=Rates!$H$15,'Claim Details'!$E$19="Yes"),Rates!$I$19,IF(AND(C253="C",'Claim Details'!$E$28&gt;=Rates!$H$14,'Claim Details'!$E$28&lt;=Rates!$H$15,'Claim Details'!$E$19="No"),Rates!$H$19,IF(AND(C253="C",'Claim Details'!$E$28&gt;=Rates!$J$14,'Claim Details'!$E$28&lt;=Rates!$J$15,'Claim Details'!$E$19="Yes"),Rates!$K$19,IF(AND(C253="C",'Claim Details'!$E$28&gt;=Rates!$J$14,'Claim Details'!$E$28&lt;=Rates!$J$15,'Claim Details'!$E$19="No"),Rates!$J$19,"£0.00"))))))))))))))))))))))))</f>
        <v>£0.00</v>
      </c>
      <c r="AT253" s="189" t="str">
        <f>IF(AND(C253="A",'Claim Details'!$E$28&gt;=Rates!$D$14,'Claim Details'!$E$28&lt;=Rates!$D$15,'Claim Details'!$E$19="Yes"),Rates!$E$25,IF(AND(C253="A",'Claim Details'!$E$28&gt;=Rates!$D$14,'Claim Details'!$E$28&lt;=Rates!$D$15,'Claim Details'!$E$19="No"),Rates!$D$25,IF(AND(C253="A",'Claim Details'!$E$28&gt;=Rates!$F$14,'Claim Details'!$E$28&lt;=Rates!$F$15,'Claim Details'!$E$19="Yes"),Rates!$G$25,IF(AND(C253="A",'Claim Details'!$E$28&gt;=Rates!$F$14,'Claim Details'!$E$28&lt;=Rates!$F$15,'Claim Details'!$E$19="No"),Rates!$F$25,IF(AND(C253="A",'Claim Details'!$E$28&gt;=Rates!$H$14,'Claim Details'!$E$28&lt;=Rates!$H$15,'Claim Details'!$E$19="Yes"),Rates!$I$25,IF(AND(C253="A",'Claim Details'!$E$28&gt;=Rates!$H$14,'Claim Details'!$E$28&lt;=Rates!$H$15,'Claim Details'!$E$19="No"),Rates!$H$25,IF(AND(C253="A",'Claim Details'!$E$28&gt;=Rates!$J$14,'Claim Details'!$E$28&lt;=Rates!$J$15,'Claim Details'!$E$19="Yes"),Rates!$K$25,IF(AND(C253="A",'Claim Details'!$E$28&gt;=Rates!$J$14,'Claim Details'!$E$28&lt;=Rates!$J$15,'Claim Details'!$E$19="No"),Rates!$J$25,IF(AND(C253="B",'Claim Details'!$E$28&gt;=Rates!$D$14,'Claim Details'!$E$28&lt;=Rates!$D$15,'Claim Details'!$E$19="Yes"),Rates!$E$26,IF(AND(C253="B",'Claim Details'!$E$28&gt;=Rates!$D$14,'Claim Details'!$E$28&lt;=Rates!$D$15,'Claim Details'!$E$19="No"),Rates!$D$26,IF(AND(C253="B",'Claim Details'!$E$28&gt;=Rates!$F$14,'Claim Details'!$E$28&lt;=Rates!$F$15,'Claim Details'!$E$19="Yes"),Rates!$G$26,IF(AND(C253="B",'Claim Details'!$E$28&gt;=Rates!$F$14,'Claim Details'!$E$28&lt;=Rates!$F$15,'Claim Details'!$E$19="No"),Rates!$F$26,IF(AND(C253="B",'Claim Details'!$E$28&gt;=Rates!$H$14,'Claim Details'!$E$28&lt;=Rates!$H$15,'Claim Details'!$E$19="Yes"),Rates!$I$26,IF(AND(C253="B",'Claim Details'!$E$28&gt;=Rates!$H$14,'Claim Details'!$E$28&lt;=Rates!$H$15,'Claim Details'!$E$19="No"),Rates!$H$26,IF(AND(C253="B",'Claim Details'!$E$28&gt;=Rates!$J$14,'Claim Details'!$E$28&lt;=Rates!$J$15,'Claim Details'!$E$19="Yes"),Rates!$K$26,IF(AND(C253="B",'Claim Details'!$E$28&gt;=Rates!$J$14,'Claim Details'!$E$28&lt;=Rates!$J$15,'Claim Details'!$E$19="No"),Rates!$J$26,IF(AND(C253="C",'Claim Details'!$E$28&gt;=Rates!$D$14,'Claim Details'!$E$28&lt;=Rates!$D$15,'Claim Details'!$E$19="Yes"),Rates!$E$27,IF(AND(C253="C",'Claim Details'!$E$28&gt;=Rates!$D$14,'Claim Details'!$E$28&lt;=Rates!$D$15,'Claim Details'!$E$19="No"),Rates!$D$27,IF(AND(C253="C",'Claim Details'!$E$28&gt;=Rates!$F$14,'Claim Details'!$E$28&lt;=Rates!$F$15,'Claim Details'!$E$19="Yes"),Rates!$G$27,IF(AND(C253="C",'Claim Details'!$E$28&gt;=Rates!$F$14,'Claim Details'!$E$28&lt;=Rates!$F$15,'Claim Details'!$E$19="No"),Rates!$F$27,IF(AND(C253="C",'Claim Details'!$E$28&gt;=Rates!$H$14,'Claim Details'!$E$28&lt;=Rates!$H$15,'Claim Details'!$E$19="Yes"),Rates!$I$27,IF(AND(C253="C",'Claim Details'!$E$28&gt;=Rates!$H$14,'Claim Details'!$E$28&lt;=Rates!$H$15,'Claim Details'!$E$19="No"),Rates!$H$27,IF(AND(C253="C",'Claim Details'!$E$28&gt;=Rates!$J$14,'Claim Details'!$E$28&lt;=Rates!$J$15,'Claim Details'!$E$19="Yes"),Rates!$K$27,IF(AND(C253="C",'Claim Details'!$E$28&gt;=Rates!$J$14,'Claim Details'!$E$28&lt;=Rates!$J$15,'Claim Details'!$E$19="No"),Rates!$J$27,"£0.00"))))))))))))))))))))))))</f>
        <v>£0.00</v>
      </c>
      <c r="AU253" s="191" t="str">
        <f>IF(AND(C253="A",'Claim Details'!$E$28&gt;=Rates!$D$14,'Claim Details'!$E$28&lt;=Rates!$D$15,'Claim Details'!$E$19="Yes"),Rates!$E$20,IF(AND(C253="A",'Claim Details'!$E$28&gt;=Rates!$D$14,'Claim Details'!$E$28&lt;=Rates!$D$15,'Claim Details'!$E$19="No"),Rates!$D$20,IF(AND(C253="A",'Claim Details'!$E$28&gt;=Rates!$F$14,'Claim Details'!$E$28&lt;=Rates!$F$15,'Claim Details'!$E$19="Yes"),Rates!$G$20,IF(AND(C253="A",'Claim Details'!$E$28&gt;=Rates!$F$14,'Claim Details'!$E$28&lt;=Rates!$F$15,'Claim Details'!$E$19="No"),Rates!$F$20,IF(AND(C253="A",'Claim Details'!$E$28&gt;=Rates!$H$14,'Claim Details'!$E$28&lt;=Rates!$H$15,'Claim Details'!$E$19="Yes"),Rates!$I$20,IF(AND(C253="A",'Claim Details'!$E$28&gt;=Rates!$H$14,'Claim Details'!$E$28&lt;=Rates!$H$15,'Claim Details'!$E$19="No"),Rates!$H$20,IF(AND(C253="A",'Claim Details'!$E$28&gt;=Rates!$J$14,'Claim Details'!$E$28&lt;=Rates!$J$15,'Claim Details'!$E$19="Yes"),Rates!$K$20,IF(AND(C253="A",'Claim Details'!$E$28&gt;=Rates!$J$14,'Claim Details'!$E$28&lt;=Rates!$J$15,'Claim Details'!$E$19="No"),Rates!$J$20,IF(AND(C253="B",'Claim Details'!$E$28&gt;=Rates!$D$14,'Claim Details'!$E$28&lt;=Rates!$D$15,'Claim Details'!$E$19="Yes"),Rates!$E$21,IF(AND(C253="B",'Claim Details'!$E$28&gt;=Rates!$D$14,'Claim Details'!$E$28&lt;=Rates!$D$15,'Claim Details'!$E$19="No"),Rates!$D$21,IF(AND(C253="B",'Claim Details'!$E$28&gt;=Rates!$F$14,'Claim Details'!$E$28&lt;=Rates!$F$15,'Claim Details'!$E$19="Yes"),Rates!$G$21,IF(AND(C253="B",'Claim Details'!$E$28&gt;=Rates!$F$14,'Claim Details'!$E$28&lt;=Rates!$F$15,'Claim Details'!$E$19="No"),Rates!$F$21,IF(AND(C253="B",'Claim Details'!$E$28&gt;=Rates!$H$14,'Claim Details'!$E$28&lt;=Rates!$H$15,'Claim Details'!$E$19="Yes"),Rates!$I$21,IF(AND(C253="B",'Claim Details'!$E$28&gt;=Rates!$H$14,'Claim Details'!$E$28&lt;=Rates!$H$15,'Claim Details'!$E$19="No"),Rates!$H$21,IF(AND(C253="B",'Claim Details'!$E$28&gt;=Rates!$J$14,'Claim Details'!$E$28&lt;=Rates!$J$15,'Claim Details'!$E$19="Yes"),Rates!$K$21,IF(AND(C253="B",'Claim Details'!$E$28&gt;=Rates!$J$14,'Claim Details'!$E$28&lt;=Rates!$J$15,'Claim Details'!$E$19="No"),Rates!$J$21,"£0.00"))))))))))))))))</f>
        <v>£0.00</v>
      </c>
      <c r="AV253" s="191" t="str">
        <f>IF(AND(C253="A",'Claim Details'!$E$28&gt;=Rates!$D$14,'Claim Details'!$E$28&lt;=Rates!$D$15,'Claim Details'!$E$19="Yes"),Rates!$E$22,IF(AND(C253="A",'Claim Details'!$E$28&gt;=Rates!$D$14,'Claim Details'!$E$28&lt;=Rates!$D$15,'Claim Details'!$E$19="No"),Rates!$D$22,IF(AND(C253="A",'Claim Details'!$E$28&gt;=Rates!$F$14,'Claim Details'!$E$28&lt;=Rates!$F$15,'Claim Details'!$E$19="Yes"),Rates!$G$22,IF(AND(C253="A",'Claim Details'!$E$28&gt;=Rates!$F$14,'Claim Details'!$E$28&lt;=Rates!$F$15,'Claim Details'!$E$19="No"),Rates!$F$22,IF(AND(C253="A",'Claim Details'!$E$28&gt;=Rates!$H$14,'Claim Details'!$E$28&lt;=Rates!$H$15,'Claim Details'!$E$19="Yes"),Rates!$I$22,IF(AND(C253="A",'Claim Details'!$E$28&gt;=Rates!$H$14,'Claim Details'!$E$28&lt;=Rates!$H$15,'Claim Details'!$E$19="No"),Rates!$H$22,IF(AND(C253="A",'Claim Details'!$E$28&gt;=Rates!$J$14,'Claim Details'!$E$28&lt;=Rates!$J$15,'Claim Details'!$E$19="Yes"),Rates!$K$22,IF(AND(C253="A",'Claim Details'!$E$28&gt;=Rates!$J$14,'Claim Details'!$E$28&lt;=Rates!$J$15,'Claim Details'!$E$19="No"),Rates!$J$22,IF(AND(C253="B",'Claim Details'!$E$28&gt;=Rates!$D$14,'Claim Details'!$E$28&lt;=Rates!$D$15,'Claim Details'!$E$19="Yes"),Rates!$E$23,IF(AND(C253="B",'Claim Details'!$E$28&gt;=Rates!$D$14,'Claim Details'!$E$28&lt;=Rates!$D$15,'Claim Details'!$E$19="No"),Rates!$D$23,IF(AND(C253="B",'Claim Details'!$E$28&gt;=Rates!$F$14,'Claim Details'!$E$28&lt;=Rates!$F$15,'Claim Details'!$E$19="Yes"),Rates!$G$23,IF(AND(C253="B",'Claim Details'!$E$28&gt;=Rates!$F$14,'Claim Details'!$E$28&lt;=Rates!$F$15,'Claim Details'!$E$19="No"),Rates!$F$23,IF(AND(C253="B",'Claim Details'!$E$28&gt;=Rates!$H$14,'Claim Details'!$E$28&lt;=Rates!$H$15,'Claim Details'!$E$19="Yes"),Rates!$I$23,IF(AND(C253="B",'Claim Details'!$E$28&gt;=Rates!$H$14,'Claim Details'!$E$28&lt;=Rates!$H$15,'Claim Details'!$E$19="No"),Rates!$H$23,IF(AND(C253="B",'Claim Details'!$E$28&gt;=Rates!$J$14,'Claim Details'!$E$28&lt;=Rates!$J$15,'Claim Details'!$E$19="Yes"),Rates!$K$23,IF(AND(C253="B",'Claim Details'!$E$28&gt;=Rates!$J$14,'Claim Details'!$E$28&lt;=Rates!$J$15,'Claim Details'!$E$19="No"),Rates!$J$23,IF(AND(C253="C",'Claim Details'!$E$28&gt;=Rates!$D$14,'Claim Details'!$E$28&lt;=Rates!$D$15,'Claim Details'!$E$19="Yes"),Rates!$E$24,IF(AND(C253="C",'Claim Details'!$E$28&gt;=Rates!$D$14,'Claim Details'!$E$28&lt;=Rates!$D$15,'Claim Details'!$E$19="No"),Rates!$D$24,IF(AND(C253="C",'Claim Details'!$E$28&gt;=Rates!$F$14,'Claim Details'!$E$28&lt;=Rates!$F$15,'Claim Details'!$E$19="Yes"),Rates!$G$24,IF(AND(C253="C",'Claim Details'!$E$28&gt;=Rates!$F$14,'Claim Details'!$E$28&lt;=Rates!$F$15,'Claim Details'!$E$19="No"),Rates!$F$24,IF(AND(C253="C",'Claim Details'!$E$28&gt;=Rates!$H$14,'Claim Details'!$E$28&lt;=Rates!$H$15,'Claim Details'!$E$19="Yes"),Rates!$I$24,IF(AND(C253="C",'Claim Details'!$E$28&gt;=Rates!$H$14,'Claim Details'!$E$28&lt;=Rates!$H$15,'Claim Details'!$E$19="No"),Rates!$H$24,IF(AND(C253="C",'Claim Details'!$E$28&gt;=Rates!$J$14,'Claim Details'!$E$28&lt;=Rates!$J$15,'Claim Details'!$E$19="Yes"),Rates!$K$24,IF(AND(C253="C",'Claim Details'!$E$28&gt;=Rates!$J$14,'Claim Details'!$E$28&lt;=Rates!$J$15,'Claim Details'!$E$19="No"),Rates!$J$24,"£0.00"))))))))))))))))))))))))</f>
        <v>£0.00</v>
      </c>
      <c r="AW253" s="1"/>
      <c r="AX253" s="189" t="str">
        <f>IF(AND(U253="A",'Claim Details'!$I$28&gt;=Rates!$D$14,'Claim Details'!$I$28&lt;=Rates!$D$15,'Claim Details'!$I$19="Yes"),Rates!$J$17,IF(AND(U253="A",'Claim Details'!$I$28&gt;=Rates!$D$14,'Claim Details'!$I$28&lt;=Rates!$D$15,'Claim Details'!$I$19="No"),Rates!$D$17,IF(AND(U253="A",'Claim Details'!$I$28&gt;=Rates!$F$14,'Claim Details'!$I$28&lt;=Rates!$F$15,'Claim Details'!$I$19="Yes"),Rates!$G$17,IF(AND(U253="A",'Claim Details'!$I$28&gt;=Rates!$F$14,'Claim Details'!$I$28&lt;=Rates!$F$15,'Claim Details'!$I$19="No"),Rates!$F$17,IF(AND(U253="A",'Claim Details'!$I$28&gt;=Rates!$H$14,'Claim Details'!$I$28&lt;=Rates!$H$15,'Claim Details'!$I$19="Yes"),Rates!$I$17,IF(AND(U253="A",'Claim Details'!$I$28&gt;=Rates!$H$14,'Claim Details'!$I$28&lt;=Rates!$H$15,'Claim Details'!$I$19="No"),Rates!$H$17,IF(AND(U253="A",'Claim Details'!$I$28&gt;=Rates!$J$14,'Claim Details'!$I$28&lt;=Rates!$J$15,'Claim Details'!$I$19="Yes"),Rates!$K$17,IF(AND(U253="A",'Claim Details'!$I$28&gt;=Rates!$J$14,'Claim Details'!$I$28&lt;=Rates!$J$15,'Claim Details'!$I$19="No"),Rates!$J$17,IF(AND(U253="B",'Claim Details'!$I$28&gt;=Rates!$D$14,'Claim Details'!$I$28&lt;=Rates!$D$15,'Claim Details'!$I$19="Yes"),Rates!$E$18,IF(AND(U253="B",'Claim Details'!$I$28&gt;=Rates!$D$14,'Claim Details'!$I$28&lt;=Rates!$D$15,'Claim Details'!$I$19="No"),Rates!$D$18,IF(AND(U253="B",'Claim Details'!$I$28&gt;=Rates!$F$14,'Claim Details'!$I$28&lt;=Rates!$F$15,'Claim Details'!$I$19="Yes"),Rates!$G$18,IF(AND(U253="B",'Claim Details'!$I$28&gt;=Rates!$F$14,'Claim Details'!$I$28&lt;=Rates!$F$15,'Claim Details'!$I$19="No"),Rates!$F$18,IF(AND(U253="B",'Claim Details'!$I$28&gt;=Rates!$H$14,'Claim Details'!$I$28&lt;=Rates!$H$15,'Claim Details'!$I$19="Yes"),Rates!$I$18,IF(AND(U253="B",'Claim Details'!$I$28&gt;=Rates!$H$14,'Claim Details'!$I$28&lt;=Rates!$H$15,'Claim Details'!$I$19="No"),Rates!$H$18,IF(AND(U253="B",'Claim Details'!$I$28&gt;=Rates!$J$14,'Claim Details'!$I$28&lt;=Rates!$J$15,'Claim Details'!$I$19="Yes"),Rates!$K$18,IF(AND(U253="B",'Claim Details'!$I$28&gt;=Rates!$J$14,'Claim Details'!$I$28&lt;=Rates!$J$15,'Claim Details'!$I$19="No"),Rates!$J$18,IF(AND(U253="C",'Claim Details'!$I$28&gt;=Rates!$D$14,'Claim Details'!$I$28&lt;=Rates!$D$15,'Claim Details'!$I$19="Yes"),Rates!$E$19,IF(AND(U253="C",'Claim Details'!$I$28&gt;=Rates!$D$14,'Claim Details'!$I$28&lt;=Rates!$D$15,'Claim Details'!$I$19="No"),Rates!$D$19,IF(AND(U253="C",'Claim Details'!$I$28&gt;=Rates!$F$14,'Claim Details'!$I$28&lt;=Rates!$F$15,'Claim Details'!$I$19="Yes"),Rates!$G$19,IF(AND(U253="C",'Claim Details'!$I$28&gt;=Rates!$F$14,'Claim Details'!$I$28&lt;=Rates!$F$15,'Claim Details'!$I$19="No"),Rates!$F$19,IF(AND(U253="C",'Claim Details'!$I$28&gt;=Rates!$H$14,'Claim Details'!$I$28&lt;=Rates!$H$15,'Claim Details'!$I$19="Yes"),Rates!$I$19,IF(AND(U253="C",'Claim Details'!$I$28&gt;=Rates!$H$14,'Claim Details'!$I$28&lt;=Rates!$H$15,'Claim Details'!$I$19="No"),Rates!$H$19,IF(AND(U253="C",'Claim Details'!$I$28&gt;=Rates!$J$14,'Claim Details'!$I$28&lt;=Rates!$J$15,'Claim Details'!$I$19="Yes"),Rates!$K$19,IF(AND(U253="C",'Claim Details'!$I$28&gt;=Rates!$J$14,'Claim Details'!$I$28&lt;=Rates!$J$15,'Claim Details'!$I$19="No"),Rates!$J$19,"£0.00"))))))))))))))))))))))))</f>
        <v>£0.00</v>
      </c>
      <c r="AY253" s="189" t="str">
        <f>IF(AND(C253="A",'Claim Details'!$I$28&gt;=Rates!$D$14,'Claim Details'!$I$28&lt;=Rates!$D$15,'Claim Details'!$I$19="Yes"),Rates!$J$25,IF(AND(C253="A",'Claim Details'!$I$28&gt;=Rates!$D$14,'Claim Details'!$I$28&lt;=Rates!$D$15,'Claim Details'!$I$19="No"),Rates!$D$25,IF(AND(C253="A",'Claim Details'!$I$28&gt;=Rates!$F$14,'Claim Details'!$I$28&lt;=Rates!$F$15,'Claim Details'!$I$19="Yes"),Rates!$G$25,IF(AND(C253="A",'Claim Details'!$I$28&gt;=Rates!$F$14,'Claim Details'!$I$28&lt;=Rates!$F$15,'Claim Details'!$I$19="No"),Rates!$F$25,IF(AND(C253="A",'Claim Details'!$I$28&gt;=Rates!$H$14,'Claim Details'!$I$28&lt;=Rates!$H$15,'Claim Details'!$I$19="Yes"),Rates!$I$25,IF(AND(C253="A",'Claim Details'!$I$28&gt;=Rates!$H$14,'Claim Details'!$I$28&lt;=Rates!$H$15,'Claim Details'!$I$19="No"),Rates!$H$25,IF(AND(C253="A",'Claim Details'!$I$28&gt;=Rates!$J$14,'Claim Details'!$I$28&lt;=Rates!$J$15,'Claim Details'!$I$19="Yes"),Rates!$K$25,IF(AND(C253="A",'Claim Details'!$I$28&gt;=Rates!$J$14,'Claim Details'!$I$28&lt;=Rates!$J$15,'Claim Details'!$I$19="No"),Rates!$J$25,IF(AND(C253="B",'Claim Details'!$I$28&gt;=Rates!$D$14,'Claim Details'!$I$28&lt;=Rates!$D$15,'Claim Details'!$I$19="Yes"),Rates!$E$26,IF(AND(C253="B",'Claim Details'!$I$28&gt;=Rates!$D$14,'Claim Details'!$I$28&lt;=Rates!$D$15,'Claim Details'!$I$19="No"),Rates!$D$26,IF(AND(C253="B",'Claim Details'!$I$28&gt;=Rates!$F$14,'Claim Details'!$I$28&lt;=Rates!$F$15,'Claim Details'!$I$19="Yes"),Rates!$G$26,IF(AND(C253="B",'Claim Details'!$I$28&gt;=Rates!$F$14,'Claim Details'!$I$28&lt;=Rates!$F$15,'Claim Details'!$I$19="No"),Rates!$F$26,IF(AND(C253="B",'Claim Details'!$I$28&gt;=Rates!$H$14,'Claim Details'!$I$28&lt;=Rates!$H$15,'Claim Details'!$I$19="Yes"),Rates!$I$26,IF(AND(C253="B",'Claim Details'!$I$28&gt;=Rates!$H$14,'Claim Details'!$I$28&lt;=Rates!$H$15,'Claim Details'!$I$19="No"),Rates!$H$26,IF(AND(C253="B",'Claim Details'!$I$28&gt;=Rates!$J$14,'Claim Details'!$I$28&lt;=Rates!$J$15,'Claim Details'!$I$19="Yes"),Rates!$K$26,IF(AND(C253="B",'Claim Details'!$I$28&gt;=Rates!$J$14,'Claim Details'!$I$28&lt;=Rates!$J$15,'Claim Details'!$I$19="No"),Rates!$J$26,IF(AND(C253="C",'Claim Details'!$I$28&gt;=Rates!$D$14,'Claim Details'!$I$28&lt;=Rates!$D$15,'Claim Details'!$I$19="Yes"),Rates!$E$27,IF(AND(C253="C",'Claim Details'!$I$28&gt;=Rates!$D$14,'Claim Details'!$I$28&lt;=Rates!$D$15,'Claim Details'!$I$19="No"),Rates!$D$27,IF(AND(C253="C",'Claim Details'!$I$28&gt;=Rates!$F$14,'Claim Details'!$I$28&lt;=Rates!$F$15,'Claim Details'!$I$19="Yes"),Rates!$G$27,IF(AND(C253="C",'Claim Details'!$I$28&gt;=Rates!$F$14,'Claim Details'!$I$28&lt;=Rates!$F$15,'Claim Details'!$I$19="No"),Rates!$F$27,IF(AND(C253="C",'Claim Details'!$I$28&gt;=Rates!$H$14,'Claim Details'!$I$28&lt;=Rates!$H$15,'Claim Details'!$I$19="Yes"),Rates!$I$27,IF(AND(C253="C",'Claim Details'!$I$28&gt;=Rates!$H$14,'Claim Details'!$I$28&lt;=Rates!$H$15,'Claim Details'!$I$19="No"),Rates!$H$27,IF(AND(C253="C",'Claim Details'!$I$28&gt;=Rates!$J$14,'Claim Details'!$I$28&lt;=Rates!$J$15,'Claim Details'!$I$19="Yes"),Rates!$K$27,IF(AND(C253="C",'Claim Details'!$I$28&gt;=Rates!$J$14,'Claim Details'!$I$28&lt;=Rates!$J$15,'Claim Details'!$I$19="No"),Rates!$J$27,"£0.00"))))))))))))))))))))))))</f>
        <v>£0.00</v>
      </c>
      <c r="AZ253" s="189" t="str">
        <f>IF(AND(C253="A",'Claim Details'!$I$28&gt;=Rates!$D$14,'Claim Details'!$I$28&lt;=Rates!$D$15,'Claim Details'!$I$19="Yes"),Rates!$E$20,IF(AND(C253="A",'Claim Details'!$I$28&gt;=Rates!$D$14,'Claim Details'!$I$28&lt;=Rates!$D$15,'Claim Details'!$I$19="No"),Rates!$D$20,IF(AND(C253="A",'Claim Details'!$I$28&gt;=Rates!$F$14,'Claim Details'!$I$28&lt;=Rates!$F$15,'Claim Details'!$I$19="Yes"),Rates!$G$20,IF(AND(C253="A",'Claim Details'!$I$28&gt;=Rates!$F$14,'Claim Details'!$I$28&lt;=Rates!$F$15,'Claim Details'!$I$19="No"),Rates!$F$20,IF(AND(C253="A",'Claim Details'!$I$28&gt;=Rates!$H$14,'Claim Details'!$I$28&lt;=Rates!$H$15,'Claim Details'!$I$19="Yes"),Rates!$I$20,IF(AND(C253="A",'Claim Details'!$I$28&gt;=Rates!$H$14,'Claim Details'!$I$28&lt;=Rates!$H$15,'Claim Details'!$I$19="No"),Rates!$H$20,IF(AND(C253="A",'Claim Details'!$I$28&gt;=Rates!$J$14,'Claim Details'!$I$28&lt;=Rates!$J$15,'Claim Details'!$I$19="Yes"),Rates!$K$20,IF(AND(C253="A",'Claim Details'!$I$28&gt;=Rates!$J$14,'Claim Details'!$I$28&lt;=Rates!$J$15,'Claim Details'!$I$19="No"),Rates!$J$20,IF(AND(C253="B",'Claim Details'!$I$28&gt;=Rates!$D$14,'Claim Details'!$I$28&lt;=Rates!$D$15,'Claim Details'!$I$19="Yes"),Rates!$E$21,IF(AND(C253="B",'Claim Details'!$I$28&gt;=Rates!$D$14,'Claim Details'!$I$28&lt;=Rates!$D$15,'Claim Details'!$I$19="No"),Rates!$D$21,IF(AND(C253="B",'Claim Details'!$I$28&gt;=Rates!$F$14,'Claim Details'!$I$28&lt;=Rates!$F$15,'Claim Details'!$I$19="Yes"),Rates!$G$21,IF(AND(C253="B",'Claim Details'!$I$28&gt;=Rates!$F$14,'Claim Details'!$I$28&lt;=Rates!$F$15,'Claim Details'!$I$19="No"),Rates!$F$21,IF(AND(C253="B",'Claim Details'!$I$28&gt;=Rates!$H$14,'Claim Details'!$I$28&lt;=Rates!$H$15,'Claim Details'!$I$19="Yes"),Rates!$I$21,IF(AND(C253="B",'Claim Details'!$I$28&gt;=Rates!$H$14,'Claim Details'!$I$28&lt;=Rates!$H$15,'Claim Details'!$I$19="No"),Rates!$H$21,IF(AND(C253="B",'Claim Details'!$I$28&gt;=Rates!$J$14,'Claim Details'!$I$28&lt;=Rates!$J$15,'Claim Details'!$I$19="Yes"),Rates!$K$21,IF(AND(C253="B",'Claim Details'!$I$28&gt;=Rates!$J$14,'Claim Details'!$I$28&lt;=Rates!$J$15,'Claim Details'!$I$19="No"),Rates!$J$21,"£0.00"))))))))))))))))</f>
        <v>£0.00</v>
      </c>
      <c r="BA253" s="189" t="str">
        <f>IF(AND(C253="A",'Claim Details'!$I$28&gt;=Rates!$D$14,'Claim Details'!$I$28&lt;=Rates!$D$15,'Claim Details'!$I$19="Yes"),Rates!$E$22,IF(AND(C253="A",'Claim Details'!$I$28&gt;=Rates!$D$14,'Claim Details'!$I$28&lt;=Rates!$D$15,'Claim Details'!$I$19="No"),Rates!$D$22,IF(AND(C253="A",'Claim Details'!$I$28&gt;=Rates!$F$14,'Claim Details'!$I$28&lt;=Rates!$F$15,'Claim Details'!$I$19="Yes"),Rates!$G$22,IF(AND(C253="A",'Claim Details'!$I$28&gt;=Rates!$F$14,'Claim Details'!$I$28&lt;=Rates!$F$15,'Claim Details'!$I$19="No"),Rates!$F$22,IF(AND(C253="A",'Claim Details'!$I$28&gt;=Rates!$H$14,'Claim Details'!$I$28&lt;=Rates!$H$15,'Claim Details'!$I$19="Yes"),Rates!$I$22,IF(AND(C253="A",'Claim Details'!$I$28&gt;=Rates!$H$14,'Claim Details'!$I$28&lt;=Rates!$H$15,'Claim Details'!$I$19="No"),Rates!$H$22,IF(AND(C253="A",'Claim Details'!$I$28&gt;=Rates!$J$14,'Claim Details'!$I$28&lt;=Rates!$J$15,'Claim Details'!$I$19="Yes"),Rates!$K$22,IF(AND(C253="A",'Claim Details'!$I$28&gt;=Rates!$J$14,'Claim Details'!$I$28&lt;=Rates!$J$15,'Claim Details'!$I$19="No"),Rates!$J$22,IF(AND(C253="B",'Claim Details'!$I$28&gt;=Rates!$D$14,'Claim Details'!$I$28&lt;=Rates!$D$15,'Claim Details'!$I$19="Yes"),Rates!$E$23,IF(AND(C253="B",'Claim Details'!$I$28&gt;=Rates!$D$14,'Claim Details'!$I$28&lt;=Rates!$D$15,'Claim Details'!$I$19="No"),Rates!$D$23,IF(AND(C253="B",'Claim Details'!$I$28&gt;=Rates!$F$14,'Claim Details'!$I$28&lt;=Rates!$F$15,'Claim Details'!$I$19="Yes"),Rates!$G$23,IF(AND(C253="B",'Claim Details'!$I$28&gt;=Rates!$F$14,'Claim Details'!$I$28&lt;=Rates!$F$15,'Claim Details'!$I$19="No"),Rates!$F$23,IF(AND(C253="B",'Claim Details'!$I$28&gt;=Rates!$H$14,'Claim Details'!$I$28&lt;=Rates!$H$15,'Claim Details'!$I$19="Yes"),Rates!$I$23,IF(AND(C253="B",'Claim Details'!$I$28&gt;=Rates!$H$14,'Claim Details'!$I$28&lt;=Rates!$H$15,'Claim Details'!$I$19="No"),Rates!$H$23,IF(AND(C253="B",'Claim Details'!$I$28&gt;=Rates!$J$14,'Claim Details'!$I$28&lt;=Rates!$J$15,'Claim Details'!$I$19="Yes"),Rates!$K$23,IF(AND(C253="B",'Claim Details'!$I$28&gt;=Rates!$J$14,'Claim Details'!$I$28&lt;=Rates!$J$15,'Claim Details'!$I$19="No"),Rates!$J$23,IF(AND(C253="C",'Claim Details'!$I$28&gt;=Rates!$D$14,'Claim Details'!$I$28&lt;=Rates!$D$15,'Claim Details'!$I$19="Yes"),Rates!$E$24,IF(AND(C253="C",'Claim Details'!$I$28&gt;=Rates!$D$14,'Claim Details'!$I$28&lt;=Rates!$D$15,'Claim Details'!$I$19="No"),Rates!$D$24,IF(AND(C253="C",'Claim Details'!$I$28&gt;=Rates!$F$14,'Claim Details'!$I$28&lt;=Rates!$F$15,'Claim Details'!$I$19="Yes"),Rates!$G$24,IF(AND(C253="C",'Claim Details'!$I$28&gt;=Rates!$F$14,'Claim Details'!$I$28&lt;=Rates!$F$15,'Claim Details'!$I$19="No"),Rates!$F$24,IF(AND(C253="C",'Claim Details'!$I$28&gt;=Rates!$H$14,'Claim Details'!$I$28&lt;=Rates!$H$15,'Claim Details'!$I$19="Yes"),Rates!$I$24,IF(AND(C253="C",'Claim Details'!$I$28&gt;=Rates!$H$14,'Claim Details'!$I$28&lt;=Rates!$H$15,'Claim Details'!$I$19="No"),Rates!$H$24,IF(AND(C253="C",'Claim Details'!$I$28&gt;=Rates!$J$14,'Claim Details'!$I$28&lt;=Rates!$J$15,'Claim Details'!$I$19="Yes"),Rates!$K$24,IF(AND(C253="C",'Claim Details'!$I$28&gt;=Rates!$J$14,'Claim Details'!$I$28&lt;=Rates!$J$15,'Claim Details'!$I$19="No"),Rates!$J$24,"£0.00"))))))))))))))))))))))))</f>
        <v>£0.00</v>
      </c>
      <c r="BB253" s="189" t="str">
        <f t="shared" si="57"/>
        <v>£0.00</v>
      </c>
      <c r="BC253" s="1"/>
      <c r="BD253" s="189" t="str">
        <f>IF(AND(AE253="A",'Claim Details'!$I$28&gt;=Rates!$D$14,'Claim Details'!$I$28&lt;=Rates!$D$15,'Claim Details'!$I$19="Yes"),Rates!$J$17,IF(AND(AE253="A",'Claim Details'!$I$28&gt;=Rates!$D$14,'Claim Details'!$I$28&lt;=Rates!$D$15,'Claim Details'!$I$19="No"),Rates!$D$17,IF(AND(AE253="A",'Claim Details'!$I$28&gt;=Rates!$F$14,'Claim Details'!$I$28&lt;=Rates!$F$15,'Claim Details'!$I$19="Yes"),Rates!$G$17,IF(AND(AE253="A",'Claim Details'!$I$28&gt;=Rates!$F$14,'Claim Details'!$I$28&lt;=Rates!$F$15,'Claim Details'!$I$19="No"),Rates!$F$17,IF(AND(AE253="A",'Claim Details'!$I$28&gt;=Rates!$H$14,'Claim Details'!$I$28&lt;=Rates!$H$15,'Claim Details'!$I$19="Yes"),Rates!$I$17,IF(AND(AE253="A",'Claim Details'!$I$28&gt;=Rates!$H$14,'Claim Details'!$I$28&lt;=Rates!$H$15,'Claim Details'!$I$19="No"),Rates!$H$17,IF(AND(AE253="A",'Claim Details'!$I$28&gt;=Rates!$J$14,'Claim Details'!$I$28&lt;=Rates!$J$15,'Claim Details'!$I$19="Yes"),Rates!$K$17,IF(AND(AE253="A",'Claim Details'!$I$28&gt;=Rates!$J$14,'Claim Details'!$I$28&lt;=Rates!$J$15,'Claim Details'!$I$19="No"),Rates!$J$17,IF(AND(AE253="B",'Claim Details'!$I$28&gt;=Rates!$D$14,'Claim Details'!$I$28&lt;=Rates!$D$15,'Claim Details'!$I$19="Yes"),Rates!$E$18,IF(AND(AE253="B",'Claim Details'!$I$28&gt;=Rates!$D$14,'Claim Details'!$I$28&lt;=Rates!$D$15,'Claim Details'!$I$19="No"),Rates!$D$18,IF(AND(AE253="B",'Claim Details'!$I$28&gt;=Rates!$F$14,'Claim Details'!$I$28&lt;=Rates!$F$15,'Claim Details'!$I$19="Yes"),Rates!$G$18,IF(AND(AE253="B",'Claim Details'!$I$28&gt;=Rates!$F$14,'Claim Details'!$I$28&lt;=Rates!$F$15,'Claim Details'!$I$19="No"),Rates!$F$18,IF(AND(AE253="B",'Claim Details'!$I$28&gt;=Rates!$H$14,'Claim Details'!$I$28&lt;=Rates!$H$15,'Claim Details'!$I$19="Yes"),Rates!$I$18,IF(AND(AE253="B",'Claim Details'!$I$28&gt;=Rates!$H$14,'Claim Details'!$I$28&lt;=Rates!$H$15,'Claim Details'!$I$19="No"),Rates!$H$18,IF(AND(AE253="B",'Claim Details'!$I$28&gt;=Rates!$J$14,'Claim Details'!$I$28&lt;=Rates!$J$15,'Claim Details'!$I$19="Yes"),Rates!$K$18,IF(AND(AE253="B",'Claim Details'!$I$28&gt;=Rates!$J$14,'Claim Details'!$I$28&lt;=Rates!$J$15,'Claim Details'!$I$19="No"),Rates!$J$18,IF(AND(AE253="C",'Claim Details'!$I$28&gt;=Rates!$D$14,'Claim Details'!$I$28&lt;=Rates!$D$15,'Claim Details'!$I$19="Yes"),Rates!$E$19,IF(AND(AE253="C",'Claim Details'!$I$28&gt;=Rates!$D$14,'Claim Details'!$I$28&lt;=Rates!$D$15,'Claim Details'!$I$19="No"),Rates!$D$19,IF(AND(AE253="C",'Claim Details'!$I$28&gt;=Rates!$F$14,'Claim Details'!$I$28&lt;=Rates!$F$15,'Claim Details'!$I$19="Yes"),Rates!$G$19,IF(AND(AE253="C",'Claim Details'!$I$28&gt;=Rates!$F$14,'Claim Details'!$I$28&lt;=Rates!$F$15,'Claim Details'!$I$19="No"),Rates!$F$19,IF(AND(AE253="C",'Claim Details'!$I$28&gt;=Rates!$H$14,'Claim Details'!$I$28&lt;=Rates!$H$15,'Claim Details'!$I$19="Yes"),Rates!$I$19,IF(AND(AE253="C",'Claim Details'!$I$28&gt;=Rates!$H$14,'Claim Details'!$I$28&lt;=Rates!$H$15,'Claim Details'!$I$19="No"),Rates!$H$19,IF(AND(AE253="C",'Claim Details'!$I$28&gt;=Rates!$J$14,'Claim Details'!$I$28&lt;=Rates!$J$15,'Claim Details'!$I$19="Yes"),Rates!$K$19,IF(AND(AE253="C",'Claim Details'!$I$28&gt;=Rates!$J$14,'Claim Details'!$I$28&lt;=Rates!$J$15,'Claim Details'!$I$19="No"),Rates!$J$19,"£0.00"))))))))))))))))))))))))</f>
        <v>£0.00</v>
      </c>
      <c r="BE253" s="189" t="str">
        <f>IF(AND(AE253="A",'Claim Details'!$I$28&gt;=Rates!$D$14,'Claim Details'!$I$28&lt;=Rates!$D$15,'Claim Details'!$I$19="Yes"),Rates!$J$25,IF(AND(AE253="A",'Claim Details'!$I$28&gt;=Rates!$D$14,'Claim Details'!$I$28&lt;=Rates!$D$15,'Claim Details'!$I$19="No"),Rates!$D$25,IF(AND(AE253="A",'Claim Details'!$I$28&gt;=Rates!$F$14,'Claim Details'!$I$28&lt;=Rates!$F$15,'Claim Details'!$I$19="Yes"),Rates!$G$25,IF(AND(AE253="A",'Claim Details'!$I$28&gt;=Rates!$F$14,'Claim Details'!$I$28&lt;=Rates!$F$15,'Claim Details'!$I$19="No"),Rates!$F$25,IF(AND(AE253="A",'Claim Details'!$I$28&gt;=Rates!$H$14,'Claim Details'!$I$28&lt;=Rates!$H$15,'Claim Details'!$I$19="Yes"),Rates!$I$25,IF(AND(AE253="A",'Claim Details'!$I$28&gt;=Rates!$H$14,'Claim Details'!$I$28&lt;=Rates!$H$15,'Claim Details'!$I$19="No"),Rates!$H$25,IF(AND(AE253="A",'Claim Details'!$I$28&gt;=Rates!$J$14,'Claim Details'!$I$28&lt;=Rates!$J$15,'Claim Details'!$I$19="Yes"),Rates!$K$25,IF(AND(AE253="A",'Claim Details'!$I$28&gt;=Rates!$J$14,'Claim Details'!$I$28&lt;=Rates!$J$15,'Claim Details'!$I$19="No"),Rates!$J$25,IF(AND(AE253="B",'Claim Details'!$I$28&gt;=Rates!$D$14,'Claim Details'!$I$28&lt;=Rates!$D$15,'Claim Details'!$I$19="Yes"),Rates!$E$26,IF(AND(AE253="B",'Claim Details'!$I$28&gt;=Rates!$D$14,'Claim Details'!$I$28&lt;=Rates!$D$15,'Claim Details'!$I$19="No"),Rates!$D$26,IF(AND(AE253="B",'Claim Details'!$I$28&gt;=Rates!$F$14,'Claim Details'!$I$28&lt;=Rates!$F$15,'Claim Details'!$I$19="Yes"),Rates!$G$26,IF(AND(AE253="B",'Claim Details'!$I$28&gt;=Rates!$F$14,'Claim Details'!$I$28&lt;=Rates!$F$15,'Claim Details'!$I$19="No"),Rates!$F$26,IF(AND(AE253="B",'Claim Details'!$I$28&gt;=Rates!$H$14,'Claim Details'!$I$28&lt;=Rates!$H$15,'Claim Details'!$I$19="Yes"),Rates!$I$26,IF(AND(AE253="B",'Claim Details'!$I$28&gt;=Rates!$H$14,'Claim Details'!$I$28&lt;=Rates!$H$15,'Claim Details'!$I$19="No"),Rates!$H$26,IF(AND(AE253="B",'Claim Details'!$I$28&gt;=Rates!$J$14,'Claim Details'!$I$28&lt;=Rates!$J$15,'Claim Details'!$I$19="Yes"),Rates!$K$26,IF(AND(AE253="B",'Claim Details'!$I$28&gt;=Rates!$J$14,'Claim Details'!$I$28&lt;=Rates!$J$15,'Claim Details'!$I$19="No"),Rates!$J$26,IF(AND(AE253="C",'Claim Details'!$I$28&gt;=Rates!$D$14,'Claim Details'!$I$28&lt;=Rates!$D$15,'Claim Details'!$I$19="Yes"),Rates!$E$27,IF(AND(AE253="C",'Claim Details'!$I$28&gt;=Rates!$D$14,'Claim Details'!$I$28&lt;=Rates!$D$15,'Claim Details'!$I$19="No"),Rates!$D$27,IF(AND(AE253="C",'Claim Details'!$I$28&gt;=Rates!$F$14,'Claim Details'!$I$28&lt;=Rates!$F$15,'Claim Details'!$I$19="Yes"),Rates!$G$27,IF(AND(AE253="C",'Claim Details'!$I$28&gt;=Rates!$F$14,'Claim Details'!$I$28&lt;=Rates!$F$15,'Claim Details'!$I$19="No"),Rates!$F$27,IF(AND(AE253="C",'Claim Details'!$I$28&gt;=Rates!$H$14,'Claim Details'!$I$28&lt;=Rates!$H$15,'Claim Details'!$I$19="Yes"),Rates!$I$27,IF(AND(AE253="C",'Claim Details'!$I$28&gt;=Rates!$H$14,'Claim Details'!$I$28&lt;=Rates!$H$15,'Claim Details'!$I$19="No"),Rates!$H$27,IF(AND(AE253="C",'Claim Details'!$I$28&gt;=Rates!$J$14,'Claim Details'!$I$28&lt;=Rates!$J$15,'Claim Details'!$I$19="Yes"),Rates!$K$27,IF(AND(AE253="C",'Claim Details'!$I$28&gt;=Rates!$J$14,'Claim Details'!$I$28&lt;=Rates!$J$15,'Claim Details'!$I$19="No"),Rates!$J$27,"£0.00"))))))))))))))))))))))))</f>
        <v>£0.00</v>
      </c>
      <c r="BF253" s="189" t="str">
        <f>IF(AND(AE253="A",'Claim Details'!$I$28&gt;=Rates!$D$14,'Claim Details'!$I$28&lt;=Rates!$D$15,'Claim Details'!$I$19="Yes"),Rates!$E$20,IF(AND(AE253="A",'Claim Details'!$I$28&gt;=Rates!$D$14,'Claim Details'!$I$28&lt;=Rates!$D$15,'Claim Details'!$I$19="No"),Rates!$D$20,IF(AND(AE253="A",'Claim Details'!$I$28&gt;=Rates!$F$14,'Claim Details'!$I$28&lt;=Rates!$F$15,'Claim Details'!$I$19="Yes"),Rates!$G$20,IF(AND(AE253="A",'Claim Details'!$I$28&gt;=Rates!$F$14,'Claim Details'!$I$28&lt;=Rates!$F$15,'Claim Details'!$I$19="No"),Rates!$F$20,IF(AND(AE253="A",'Claim Details'!$I$28&gt;=Rates!$H$14,'Claim Details'!$I$28&lt;=Rates!$H$15,'Claim Details'!$I$19="Yes"),Rates!$I$20,IF(AND(AE253="A",'Claim Details'!$I$28&gt;=Rates!$H$14,'Claim Details'!$I$28&lt;=Rates!$H$15,'Claim Details'!$I$19="No"),Rates!$H$20,IF(AND(AE253="A",'Claim Details'!$I$28&gt;=Rates!$J$14,'Claim Details'!$I$28&lt;=Rates!$J$15,'Claim Details'!$I$19="Yes"),Rates!$K$20,IF(AND(AE253="A",'Claim Details'!$I$28&gt;=Rates!$J$14,'Claim Details'!$I$28&lt;=Rates!$J$15,'Claim Details'!$I$19="No"),Rates!$J$20,IF(AND(AE253="B",'Claim Details'!$I$28&gt;=Rates!$D$14,'Claim Details'!$I$28&lt;=Rates!$D$15,'Claim Details'!$I$19="Yes"),Rates!$E$21,IF(AND(AE253="B",'Claim Details'!$I$28&gt;=Rates!$D$14,'Claim Details'!$I$28&lt;=Rates!$D$15,'Claim Details'!$I$19="No"),Rates!$D$21,IF(AND(AE253="B",'Claim Details'!$I$28&gt;=Rates!$F$14,'Claim Details'!$I$28&lt;=Rates!$F$15,'Claim Details'!$I$19="Yes"),Rates!$G$21,IF(AND(AE253="B",'Claim Details'!$I$28&gt;=Rates!$F$14,'Claim Details'!$I$28&lt;=Rates!$F$15,'Claim Details'!$I$19="No"),Rates!$F$21,IF(AND(AE253="B",'Claim Details'!$I$28&gt;=Rates!$H$14,'Claim Details'!$I$28&lt;=Rates!$H$15,'Claim Details'!$I$19="Yes"),Rates!$I$21,IF(AND(AE253="B",'Claim Details'!$I$28&gt;=Rates!$H$14,'Claim Details'!$I$28&lt;=Rates!$H$15,'Claim Details'!$I$19="No"),Rates!$H$21,IF(AND(AE253="B",'Claim Details'!$I$28&gt;=Rates!$J$14,'Claim Details'!$I$28&lt;=Rates!$J$15,'Claim Details'!$I$19="Yes"),Rates!$K$21,IF(AND(AE253="B",'Claim Details'!$I$28&gt;=Rates!$J$14,'Claim Details'!$I$28&lt;=Rates!$J$15,'Claim Details'!$I$19="No"),Rates!$J$21,"£0.00"))))))))))))))))</f>
        <v>£0.00</v>
      </c>
      <c r="BG253" s="189" t="str">
        <f>IF(AND(AE253="A",'Claim Details'!$I$28&gt;=Rates!$D$14,'Claim Details'!$I$28&lt;=Rates!$D$15,'Claim Details'!$I$19="Yes"),Rates!$E$22,IF(AND(AE253="A",'Claim Details'!$I$28&gt;=Rates!$D$14,'Claim Details'!$I$28&lt;=Rates!$D$15,'Claim Details'!$I$19="No"),Rates!$D$22,IF(AND(AE253="A",'Claim Details'!$I$28&gt;=Rates!$F$14,'Claim Details'!$I$28&lt;=Rates!$F$15,'Claim Details'!$I$19="Yes"),Rates!$G$22,IF(AND(AE253="A",'Claim Details'!$I$28&gt;=Rates!$F$14,'Claim Details'!$I$28&lt;=Rates!$F$15,'Claim Details'!$I$19="No"),Rates!$F$22,IF(AND(AE253="A",'Claim Details'!$I$28&gt;=Rates!$H$14,'Claim Details'!$I$28&lt;=Rates!$H$15,'Claim Details'!$I$19="Yes"),Rates!$I$22,IF(AND(AE253="A",'Claim Details'!$I$28&gt;=Rates!$H$14,'Claim Details'!$I$28&lt;=Rates!$H$15,'Claim Details'!$I$19="No"),Rates!$H$22,IF(AND(AE253="A",'Claim Details'!$I$28&gt;=Rates!$J$14,'Claim Details'!$I$28&lt;=Rates!$J$15,'Claim Details'!$I$19="Yes"),Rates!$K$22,IF(AND(AE253="A",'Claim Details'!$I$28&gt;=Rates!$J$14,'Claim Details'!$I$28&lt;=Rates!$J$15,'Claim Details'!$I$19="No"),Rates!$J$22,IF(AND(AE253="B",'Claim Details'!$I$28&gt;=Rates!$D$14,'Claim Details'!$I$28&lt;=Rates!$D$15,'Claim Details'!$I$19="Yes"),Rates!$E$23,IF(AND(AE253="B",'Claim Details'!$I$28&gt;=Rates!$D$14,'Claim Details'!$I$28&lt;=Rates!$D$15,'Claim Details'!$I$19="No"),Rates!$D$23,IF(AND(AE253="B",'Claim Details'!$I$28&gt;=Rates!$F$14,'Claim Details'!$I$28&lt;=Rates!$F$15,'Claim Details'!$I$19="Yes"),Rates!$G$23,IF(AND(AE253="B",'Claim Details'!$I$28&gt;=Rates!$F$14,'Claim Details'!$I$28&lt;=Rates!$F$15,'Claim Details'!$I$19="No"),Rates!$F$23,IF(AND(AE253="B",'Claim Details'!$I$28&gt;=Rates!$H$14,'Claim Details'!$I$28&lt;=Rates!$H$15,'Claim Details'!$I$19="Yes"),Rates!$I$23,IF(AND(AE253="B",'Claim Details'!$I$28&gt;=Rates!$H$14,'Claim Details'!$I$28&lt;=Rates!$H$15,'Claim Details'!$I$19="No"),Rates!$H$23,IF(AND(AE253="B",'Claim Details'!$I$28&gt;=Rates!$J$14,'Claim Details'!$I$28&lt;=Rates!$J$15,'Claim Details'!$I$19="Yes"),Rates!$K$23,IF(AND(AE253="B",'Claim Details'!$I$28&gt;=Rates!$J$14,'Claim Details'!$I$28&lt;=Rates!$J$15,'Claim Details'!$I$19="No"),Rates!$J$23,IF(AND(AE253="C",'Claim Details'!$I$28&gt;=Rates!$D$14,'Claim Details'!$I$28&lt;=Rates!$D$15,'Claim Details'!$I$19="Yes"),Rates!$E$24,IF(AND(AE253="C",'Claim Details'!$I$28&gt;=Rates!$D$14,'Claim Details'!$I$28&lt;=Rates!$D$15,'Claim Details'!$I$19="No"),Rates!$D$24,IF(AND(AE253="C",'Claim Details'!$I$28&gt;=Rates!$F$14,'Claim Details'!$I$28&lt;=Rates!$F$15,'Claim Details'!$I$19="Yes"),Rates!$G$24,IF(AND(AE253="C",'Claim Details'!$I$28&gt;=Rates!$F$14,'Claim Details'!$I$28&lt;=Rates!$F$15,'Claim Details'!$I$19="No"),Rates!$F$24,IF(AND(AE253="C",'Claim Details'!$I$28&gt;=Rates!$H$14,'Claim Details'!$I$28&lt;=Rates!$H$15,'Claim Details'!$I$19="Yes"),Rates!$I$24,IF(AND(AE253="C",'Claim Details'!$I$28&gt;=Rates!$H$14,'Claim Details'!$I$28&lt;=Rates!$H$15,'Claim Details'!$I$19="No"),Rates!$H$24,IF(AND(AE253="C",'Claim Details'!$I$28&gt;=Rates!$J$14,'Claim Details'!$I$28&lt;=Rates!$J$15,'Claim Details'!$I$19="Yes"),Rates!$K$24,IF(AND(AE253="C",'Claim Details'!$I$28&gt;=Rates!$J$14,'Claim Details'!$I$28&lt;=Rates!$J$15,'Claim Details'!$I$19="No"),Rates!$J$24,"£0.00"))))))))))))))))))))))))</f>
        <v>£0.00</v>
      </c>
      <c r="BH253" s="189" t="str">
        <f t="shared" si="58"/>
        <v>£0.00</v>
      </c>
      <c r="BI253" s="189">
        <f t="shared" si="59"/>
        <v>0</v>
      </c>
      <c r="BO253" s="202" t="str">
        <f>IF(H253="","£0.00",IF(AP253="4","£0.00",IF(AP253="5","£0.00",IF(AP253="1","£0.00",((AQ253*H253)*'Claim Details'!$F$111)/100))))</f>
        <v>£0.00</v>
      </c>
      <c r="BP253" s="202" t="str">
        <f>IF(T253="","£0.00",IF(AP253="4","£0.00",IF(AP253="5","£0.00",IF(AP253="1","£0.00",((AR253*T253)*'Claim Details'!$N$111)/100))))</f>
        <v>£0.00</v>
      </c>
      <c r="BQ253" s="202" t="str">
        <f>IF(AI253="","£0.00",IF(AP253="4","£0.00",IF(AP253="5","£0.00",IF(AP253="1","£0.00",((BI253*AI253)*'Claim Details'!$W$111)/100))))</f>
        <v>£0.00</v>
      </c>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row>
    <row r="254" spans="1:97" ht="15">
      <c r="A254" s="145"/>
      <c r="B254" s="91"/>
      <c r="C254" s="96"/>
      <c r="D254" s="97"/>
      <c r="E254" s="98"/>
      <c r="F254" s="89"/>
      <c r="G254" s="99"/>
      <c r="H254" s="100"/>
      <c r="I254" s="221" t="str">
        <f t="shared" si="49"/>
        <v>£0.00</v>
      </c>
      <c r="J254" s="101"/>
      <c r="K254" s="100"/>
      <c r="L254" s="221" t="str">
        <f t="shared" si="50"/>
        <v>£0.00</v>
      </c>
      <c r="M254" s="101"/>
      <c r="N254" s="102"/>
      <c r="O254" s="145"/>
      <c r="P254" s="77"/>
      <c r="Q254" s="87"/>
      <c r="R254" s="87"/>
      <c r="S254" s="87"/>
      <c r="T254" s="149" t="str">
        <f t="shared" si="51"/>
        <v/>
      </c>
      <c r="U254" s="87" t="str">
        <f t="shared" si="60"/>
        <v/>
      </c>
      <c r="V254" s="87"/>
      <c r="W254" s="53" t="str">
        <f t="shared" si="52"/>
        <v>£0.00</v>
      </c>
      <c r="X254" s="53"/>
      <c r="Y254" s="87"/>
      <c r="Z254" s="78"/>
      <c r="AA254" s="79"/>
      <c r="AB254" s="160"/>
      <c r="AC254" s="98"/>
      <c r="AD254" s="225"/>
      <c r="AE254" s="235" t="str">
        <f t="shared" si="53"/>
        <v/>
      </c>
      <c r="AF254" s="87" t="str">
        <f t="shared" si="54"/>
        <v/>
      </c>
      <c r="AG254" s="53"/>
      <c r="AH254" s="224"/>
      <c r="AI254" s="226" t="str">
        <f t="shared" si="46"/>
        <v/>
      </c>
      <c r="AJ254" s="236" t="str">
        <f t="shared" si="55"/>
        <v>£0.00</v>
      </c>
      <c r="AK254" s="31"/>
      <c r="AL254" s="1"/>
      <c r="AM254" s="1"/>
      <c r="AN254" s="1"/>
      <c r="AO254" s="1"/>
      <c r="AP254" s="1" t="str">
        <f t="shared" si="47"/>
        <v/>
      </c>
      <c r="AQ254" s="27">
        <f t="shared" si="48"/>
        <v>0</v>
      </c>
      <c r="AR254" s="189">
        <f t="shared" si="56"/>
        <v>0</v>
      </c>
      <c r="AS254" s="190" t="str">
        <f>IF(AND(C254="A",'Claim Details'!$E$28&gt;=Rates!$D$14,'Claim Details'!$E$28&lt;=Rates!$D$15,'Claim Details'!$E$19="Yes"),Rates!$E$17,IF(AND(C254="A",'Claim Details'!$E$28&gt;=Rates!$D$14,'Claim Details'!$E$28&lt;=Rates!$D$15,'Claim Details'!$E$19="No"),Rates!$D$17,IF(AND(C254="A",'Claim Details'!$E$28&gt;=Rates!$F$14,'Claim Details'!$E$28&lt;=Rates!$F$15,'Claim Details'!$E$19="Yes"),Rates!$G$17,IF(AND(C254="A",'Claim Details'!$E$28&gt;=Rates!$F$14,'Claim Details'!$E$28&lt;=Rates!$F$15,'Claim Details'!$E$19="No"),Rates!$F$17,IF(AND(C254="A",'Claim Details'!$E$28&gt;=Rates!$H$14,'Claim Details'!$E$28&lt;=Rates!$H$15,'Claim Details'!$E$19="Yes"),Rates!$I$17,IF(AND(C254="A",'Claim Details'!$E$28&gt;=Rates!$H$14,'Claim Details'!$E$28&lt;=Rates!$H$15,'Claim Details'!$E$19="No"),Rates!$H$17,IF(AND(C254="A",'Claim Details'!$E$28&gt;=Rates!$J$14,'Claim Details'!$E$28&lt;=Rates!$J$15,'Claim Details'!$E$19="Yes"),Rates!$K$17,IF(AND(C254="A",'Claim Details'!$E$28&gt;=Rates!$J$14,'Claim Details'!$E$28&lt;=Rates!$J$15,'Claim Details'!$E$19="No"),Rates!$J$17,IF(AND(C254="B",'Claim Details'!$E$28&gt;=Rates!$D$14,'Claim Details'!$E$28&lt;=Rates!$D$15,'Claim Details'!$E$19="Yes"),Rates!$E$18,IF(AND(C254="B",'Claim Details'!$E$28&gt;=Rates!$D$14,'Claim Details'!$E$28&lt;=Rates!$D$15,'Claim Details'!$E$19="No"),Rates!$D$18,IF(AND(C254="B",'Claim Details'!$E$28&gt;=Rates!$F$14,'Claim Details'!$E$28&lt;=Rates!$F$15,'Claim Details'!$E$19="Yes"),Rates!$G$18,IF(AND(C254="B",'Claim Details'!$E$28&gt;=Rates!$F$14,'Claim Details'!$E$28&lt;=Rates!$F$15,'Claim Details'!$E$19="No"),Rates!$F$18,IF(AND(C254="B",'Claim Details'!$E$28&gt;=Rates!$H$14,'Claim Details'!$E$28&lt;=Rates!$H$15,'Claim Details'!$E$19="Yes"),Rates!$I$18,IF(AND(C254="B",'Claim Details'!$E$28&gt;=Rates!$H$14,'Claim Details'!$E$28&lt;=Rates!$H$15,'Claim Details'!$E$19="No"),Rates!$H$18,IF(AND(C254="B",'Claim Details'!$E$28&gt;=Rates!$J$14,'Claim Details'!$E$28&lt;=Rates!$J$15,'Claim Details'!$E$19="Yes"),Rates!$K$18,IF(AND(C254="B",'Claim Details'!$E$28&gt;=Rates!$J$14,'Claim Details'!$E$28&lt;=Rates!$J$15,'Claim Details'!$E$19="No"),Rates!$J$18,IF(AND(C254="C",'Claim Details'!$E$28&gt;=Rates!$D$14,'Claim Details'!$E$28&lt;=Rates!$D$15,'Claim Details'!$E$19="Yes"),Rates!$E$19,IF(AND(C254="C",'Claim Details'!$E$28&gt;=Rates!$D$14,'Claim Details'!$E$28&lt;=Rates!$D$15,'Claim Details'!$E$19="No"),Rates!$D$19,IF(AND(C254="C",'Claim Details'!$E$28&gt;=Rates!$F$14,'Claim Details'!$E$28&lt;=Rates!$F$15,'Claim Details'!$E$19="Yes"),Rates!$G$19,IF(AND(C254="C",'Claim Details'!$E$28&gt;=Rates!$F$14,'Claim Details'!$E$28&lt;=Rates!$F$15,'Claim Details'!$E$19="No"),Rates!$F$19,IF(AND(C254="C",'Claim Details'!$E$28&gt;=Rates!$H$14,'Claim Details'!$E$28&lt;=Rates!$H$15,'Claim Details'!$E$19="Yes"),Rates!$I$19,IF(AND(C254="C",'Claim Details'!$E$28&gt;=Rates!$H$14,'Claim Details'!$E$28&lt;=Rates!$H$15,'Claim Details'!$E$19="No"),Rates!$H$19,IF(AND(C254="C",'Claim Details'!$E$28&gt;=Rates!$J$14,'Claim Details'!$E$28&lt;=Rates!$J$15,'Claim Details'!$E$19="Yes"),Rates!$K$19,IF(AND(C254="C",'Claim Details'!$E$28&gt;=Rates!$J$14,'Claim Details'!$E$28&lt;=Rates!$J$15,'Claim Details'!$E$19="No"),Rates!$J$19,"£0.00"))))))))))))))))))))))))</f>
        <v>£0.00</v>
      </c>
      <c r="AT254" s="189" t="str">
        <f>IF(AND(C254="A",'Claim Details'!$E$28&gt;=Rates!$D$14,'Claim Details'!$E$28&lt;=Rates!$D$15,'Claim Details'!$E$19="Yes"),Rates!$E$25,IF(AND(C254="A",'Claim Details'!$E$28&gt;=Rates!$D$14,'Claim Details'!$E$28&lt;=Rates!$D$15,'Claim Details'!$E$19="No"),Rates!$D$25,IF(AND(C254="A",'Claim Details'!$E$28&gt;=Rates!$F$14,'Claim Details'!$E$28&lt;=Rates!$F$15,'Claim Details'!$E$19="Yes"),Rates!$G$25,IF(AND(C254="A",'Claim Details'!$E$28&gt;=Rates!$F$14,'Claim Details'!$E$28&lt;=Rates!$F$15,'Claim Details'!$E$19="No"),Rates!$F$25,IF(AND(C254="A",'Claim Details'!$E$28&gt;=Rates!$H$14,'Claim Details'!$E$28&lt;=Rates!$H$15,'Claim Details'!$E$19="Yes"),Rates!$I$25,IF(AND(C254="A",'Claim Details'!$E$28&gt;=Rates!$H$14,'Claim Details'!$E$28&lt;=Rates!$H$15,'Claim Details'!$E$19="No"),Rates!$H$25,IF(AND(C254="A",'Claim Details'!$E$28&gt;=Rates!$J$14,'Claim Details'!$E$28&lt;=Rates!$J$15,'Claim Details'!$E$19="Yes"),Rates!$K$25,IF(AND(C254="A",'Claim Details'!$E$28&gt;=Rates!$J$14,'Claim Details'!$E$28&lt;=Rates!$J$15,'Claim Details'!$E$19="No"),Rates!$J$25,IF(AND(C254="B",'Claim Details'!$E$28&gt;=Rates!$D$14,'Claim Details'!$E$28&lt;=Rates!$D$15,'Claim Details'!$E$19="Yes"),Rates!$E$26,IF(AND(C254="B",'Claim Details'!$E$28&gt;=Rates!$D$14,'Claim Details'!$E$28&lt;=Rates!$D$15,'Claim Details'!$E$19="No"),Rates!$D$26,IF(AND(C254="B",'Claim Details'!$E$28&gt;=Rates!$F$14,'Claim Details'!$E$28&lt;=Rates!$F$15,'Claim Details'!$E$19="Yes"),Rates!$G$26,IF(AND(C254="B",'Claim Details'!$E$28&gt;=Rates!$F$14,'Claim Details'!$E$28&lt;=Rates!$F$15,'Claim Details'!$E$19="No"),Rates!$F$26,IF(AND(C254="B",'Claim Details'!$E$28&gt;=Rates!$H$14,'Claim Details'!$E$28&lt;=Rates!$H$15,'Claim Details'!$E$19="Yes"),Rates!$I$26,IF(AND(C254="B",'Claim Details'!$E$28&gt;=Rates!$H$14,'Claim Details'!$E$28&lt;=Rates!$H$15,'Claim Details'!$E$19="No"),Rates!$H$26,IF(AND(C254="B",'Claim Details'!$E$28&gt;=Rates!$J$14,'Claim Details'!$E$28&lt;=Rates!$J$15,'Claim Details'!$E$19="Yes"),Rates!$K$26,IF(AND(C254="B",'Claim Details'!$E$28&gt;=Rates!$J$14,'Claim Details'!$E$28&lt;=Rates!$J$15,'Claim Details'!$E$19="No"),Rates!$J$26,IF(AND(C254="C",'Claim Details'!$E$28&gt;=Rates!$D$14,'Claim Details'!$E$28&lt;=Rates!$D$15,'Claim Details'!$E$19="Yes"),Rates!$E$27,IF(AND(C254="C",'Claim Details'!$E$28&gt;=Rates!$D$14,'Claim Details'!$E$28&lt;=Rates!$D$15,'Claim Details'!$E$19="No"),Rates!$D$27,IF(AND(C254="C",'Claim Details'!$E$28&gt;=Rates!$F$14,'Claim Details'!$E$28&lt;=Rates!$F$15,'Claim Details'!$E$19="Yes"),Rates!$G$27,IF(AND(C254="C",'Claim Details'!$E$28&gt;=Rates!$F$14,'Claim Details'!$E$28&lt;=Rates!$F$15,'Claim Details'!$E$19="No"),Rates!$F$27,IF(AND(C254="C",'Claim Details'!$E$28&gt;=Rates!$H$14,'Claim Details'!$E$28&lt;=Rates!$H$15,'Claim Details'!$E$19="Yes"),Rates!$I$27,IF(AND(C254="C",'Claim Details'!$E$28&gt;=Rates!$H$14,'Claim Details'!$E$28&lt;=Rates!$H$15,'Claim Details'!$E$19="No"),Rates!$H$27,IF(AND(C254="C",'Claim Details'!$E$28&gt;=Rates!$J$14,'Claim Details'!$E$28&lt;=Rates!$J$15,'Claim Details'!$E$19="Yes"),Rates!$K$27,IF(AND(C254="C",'Claim Details'!$E$28&gt;=Rates!$J$14,'Claim Details'!$E$28&lt;=Rates!$J$15,'Claim Details'!$E$19="No"),Rates!$J$27,"£0.00"))))))))))))))))))))))))</f>
        <v>£0.00</v>
      </c>
      <c r="AU254" s="191" t="str">
        <f>IF(AND(C254="A",'Claim Details'!$E$28&gt;=Rates!$D$14,'Claim Details'!$E$28&lt;=Rates!$D$15,'Claim Details'!$E$19="Yes"),Rates!$E$20,IF(AND(C254="A",'Claim Details'!$E$28&gt;=Rates!$D$14,'Claim Details'!$E$28&lt;=Rates!$D$15,'Claim Details'!$E$19="No"),Rates!$D$20,IF(AND(C254="A",'Claim Details'!$E$28&gt;=Rates!$F$14,'Claim Details'!$E$28&lt;=Rates!$F$15,'Claim Details'!$E$19="Yes"),Rates!$G$20,IF(AND(C254="A",'Claim Details'!$E$28&gt;=Rates!$F$14,'Claim Details'!$E$28&lt;=Rates!$F$15,'Claim Details'!$E$19="No"),Rates!$F$20,IF(AND(C254="A",'Claim Details'!$E$28&gt;=Rates!$H$14,'Claim Details'!$E$28&lt;=Rates!$H$15,'Claim Details'!$E$19="Yes"),Rates!$I$20,IF(AND(C254="A",'Claim Details'!$E$28&gt;=Rates!$H$14,'Claim Details'!$E$28&lt;=Rates!$H$15,'Claim Details'!$E$19="No"),Rates!$H$20,IF(AND(C254="A",'Claim Details'!$E$28&gt;=Rates!$J$14,'Claim Details'!$E$28&lt;=Rates!$J$15,'Claim Details'!$E$19="Yes"),Rates!$K$20,IF(AND(C254="A",'Claim Details'!$E$28&gt;=Rates!$J$14,'Claim Details'!$E$28&lt;=Rates!$J$15,'Claim Details'!$E$19="No"),Rates!$J$20,IF(AND(C254="B",'Claim Details'!$E$28&gt;=Rates!$D$14,'Claim Details'!$E$28&lt;=Rates!$D$15,'Claim Details'!$E$19="Yes"),Rates!$E$21,IF(AND(C254="B",'Claim Details'!$E$28&gt;=Rates!$D$14,'Claim Details'!$E$28&lt;=Rates!$D$15,'Claim Details'!$E$19="No"),Rates!$D$21,IF(AND(C254="B",'Claim Details'!$E$28&gt;=Rates!$F$14,'Claim Details'!$E$28&lt;=Rates!$F$15,'Claim Details'!$E$19="Yes"),Rates!$G$21,IF(AND(C254="B",'Claim Details'!$E$28&gt;=Rates!$F$14,'Claim Details'!$E$28&lt;=Rates!$F$15,'Claim Details'!$E$19="No"),Rates!$F$21,IF(AND(C254="B",'Claim Details'!$E$28&gt;=Rates!$H$14,'Claim Details'!$E$28&lt;=Rates!$H$15,'Claim Details'!$E$19="Yes"),Rates!$I$21,IF(AND(C254="B",'Claim Details'!$E$28&gt;=Rates!$H$14,'Claim Details'!$E$28&lt;=Rates!$H$15,'Claim Details'!$E$19="No"),Rates!$H$21,IF(AND(C254="B",'Claim Details'!$E$28&gt;=Rates!$J$14,'Claim Details'!$E$28&lt;=Rates!$J$15,'Claim Details'!$E$19="Yes"),Rates!$K$21,IF(AND(C254="B",'Claim Details'!$E$28&gt;=Rates!$J$14,'Claim Details'!$E$28&lt;=Rates!$J$15,'Claim Details'!$E$19="No"),Rates!$J$21,"£0.00"))))))))))))))))</f>
        <v>£0.00</v>
      </c>
      <c r="AV254" s="191" t="str">
        <f>IF(AND(C254="A",'Claim Details'!$E$28&gt;=Rates!$D$14,'Claim Details'!$E$28&lt;=Rates!$D$15,'Claim Details'!$E$19="Yes"),Rates!$E$22,IF(AND(C254="A",'Claim Details'!$E$28&gt;=Rates!$D$14,'Claim Details'!$E$28&lt;=Rates!$D$15,'Claim Details'!$E$19="No"),Rates!$D$22,IF(AND(C254="A",'Claim Details'!$E$28&gt;=Rates!$F$14,'Claim Details'!$E$28&lt;=Rates!$F$15,'Claim Details'!$E$19="Yes"),Rates!$G$22,IF(AND(C254="A",'Claim Details'!$E$28&gt;=Rates!$F$14,'Claim Details'!$E$28&lt;=Rates!$F$15,'Claim Details'!$E$19="No"),Rates!$F$22,IF(AND(C254="A",'Claim Details'!$E$28&gt;=Rates!$H$14,'Claim Details'!$E$28&lt;=Rates!$H$15,'Claim Details'!$E$19="Yes"),Rates!$I$22,IF(AND(C254="A",'Claim Details'!$E$28&gt;=Rates!$H$14,'Claim Details'!$E$28&lt;=Rates!$H$15,'Claim Details'!$E$19="No"),Rates!$H$22,IF(AND(C254="A",'Claim Details'!$E$28&gt;=Rates!$J$14,'Claim Details'!$E$28&lt;=Rates!$J$15,'Claim Details'!$E$19="Yes"),Rates!$K$22,IF(AND(C254="A",'Claim Details'!$E$28&gt;=Rates!$J$14,'Claim Details'!$E$28&lt;=Rates!$J$15,'Claim Details'!$E$19="No"),Rates!$J$22,IF(AND(C254="B",'Claim Details'!$E$28&gt;=Rates!$D$14,'Claim Details'!$E$28&lt;=Rates!$D$15,'Claim Details'!$E$19="Yes"),Rates!$E$23,IF(AND(C254="B",'Claim Details'!$E$28&gt;=Rates!$D$14,'Claim Details'!$E$28&lt;=Rates!$D$15,'Claim Details'!$E$19="No"),Rates!$D$23,IF(AND(C254="B",'Claim Details'!$E$28&gt;=Rates!$F$14,'Claim Details'!$E$28&lt;=Rates!$F$15,'Claim Details'!$E$19="Yes"),Rates!$G$23,IF(AND(C254="B",'Claim Details'!$E$28&gt;=Rates!$F$14,'Claim Details'!$E$28&lt;=Rates!$F$15,'Claim Details'!$E$19="No"),Rates!$F$23,IF(AND(C254="B",'Claim Details'!$E$28&gt;=Rates!$H$14,'Claim Details'!$E$28&lt;=Rates!$H$15,'Claim Details'!$E$19="Yes"),Rates!$I$23,IF(AND(C254="B",'Claim Details'!$E$28&gt;=Rates!$H$14,'Claim Details'!$E$28&lt;=Rates!$H$15,'Claim Details'!$E$19="No"),Rates!$H$23,IF(AND(C254="B",'Claim Details'!$E$28&gt;=Rates!$J$14,'Claim Details'!$E$28&lt;=Rates!$J$15,'Claim Details'!$E$19="Yes"),Rates!$K$23,IF(AND(C254="B",'Claim Details'!$E$28&gt;=Rates!$J$14,'Claim Details'!$E$28&lt;=Rates!$J$15,'Claim Details'!$E$19="No"),Rates!$J$23,IF(AND(C254="C",'Claim Details'!$E$28&gt;=Rates!$D$14,'Claim Details'!$E$28&lt;=Rates!$D$15,'Claim Details'!$E$19="Yes"),Rates!$E$24,IF(AND(C254="C",'Claim Details'!$E$28&gt;=Rates!$D$14,'Claim Details'!$E$28&lt;=Rates!$D$15,'Claim Details'!$E$19="No"),Rates!$D$24,IF(AND(C254="C",'Claim Details'!$E$28&gt;=Rates!$F$14,'Claim Details'!$E$28&lt;=Rates!$F$15,'Claim Details'!$E$19="Yes"),Rates!$G$24,IF(AND(C254="C",'Claim Details'!$E$28&gt;=Rates!$F$14,'Claim Details'!$E$28&lt;=Rates!$F$15,'Claim Details'!$E$19="No"),Rates!$F$24,IF(AND(C254="C",'Claim Details'!$E$28&gt;=Rates!$H$14,'Claim Details'!$E$28&lt;=Rates!$H$15,'Claim Details'!$E$19="Yes"),Rates!$I$24,IF(AND(C254="C",'Claim Details'!$E$28&gt;=Rates!$H$14,'Claim Details'!$E$28&lt;=Rates!$H$15,'Claim Details'!$E$19="No"),Rates!$H$24,IF(AND(C254="C",'Claim Details'!$E$28&gt;=Rates!$J$14,'Claim Details'!$E$28&lt;=Rates!$J$15,'Claim Details'!$E$19="Yes"),Rates!$K$24,IF(AND(C254="C",'Claim Details'!$E$28&gt;=Rates!$J$14,'Claim Details'!$E$28&lt;=Rates!$J$15,'Claim Details'!$E$19="No"),Rates!$J$24,"£0.00"))))))))))))))))))))))))</f>
        <v>£0.00</v>
      </c>
      <c r="AW254" s="1"/>
      <c r="AX254" s="189" t="str">
        <f>IF(AND(U254="A",'Claim Details'!$I$28&gt;=Rates!$D$14,'Claim Details'!$I$28&lt;=Rates!$D$15,'Claim Details'!$I$19="Yes"),Rates!$J$17,IF(AND(U254="A",'Claim Details'!$I$28&gt;=Rates!$D$14,'Claim Details'!$I$28&lt;=Rates!$D$15,'Claim Details'!$I$19="No"),Rates!$D$17,IF(AND(U254="A",'Claim Details'!$I$28&gt;=Rates!$F$14,'Claim Details'!$I$28&lt;=Rates!$F$15,'Claim Details'!$I$19="Yes"),Rates!$G$17,IF(AND(U254="A",'Claim Details'!$I$28&gt;=Rates!$F$14,'Claim Details'!$I$28&lt;=Rates!$F$15,'Claim Details'!$I$19="No"),Rates!$F$17,IF(AND(U254="A",'Claim Details'!$I$28&gt;=Rates!$H$14,'Claim Details'!$I$28&lt;=Rates!$H$15,'Claim Details'!$I$19="Yes"),Rates!$I$17,IF(AND(U254="A",'Claim Details'!$I$28&gt;=Rates!$H$14,'Claim Details'!$I$28&lt;=Rates!$H$15,'Claim Details'!$I$19="No"),Rates!$H$17,IF(AND(U254="A",'Claim Details'!$I$28&gt;=Rates!$J$14,'Claim Details'!$I$28&lt;=Rates!$J$15,'Claim Details'!$I$19="Yes"),Rates!$K$17,IF(AND(U254="A",'Claim Details'!$I$28&gt;=Rates!$J$14,'Claim Details'!$I$28&lt;=Rates!$J$15,'Claim Details'!$I$19="No"),Rates!$J$17,IF(AND(U254="B",'Claim Details'!$I$28&gt;=Rates!$D$14,'Claim Details'!$I$28&lt;=Rates!$D$15,'Claim Details'!$I$19="Yes"),Rates!$E$18,IF(AND(U254="B",'Claim Details'!$I$28&gt;=Rates!$D$14,'Claim Details'!$I$28&lt;=Rates!$D$15,'Claim Details'!$I$19="No"),Rates!$D$18,IF(AND(U254="B",'Claim Details'!$I$28&gt;=Rates!$F$14,'Claim Details'!$I$28&lt;=Rates!$F$15,'Claim Details'!$I$19="Yes"),Rates!$G$18,IF(AND(U254="B",'Claim Details'!$I$28&gt;=Rates!$F$14,'Claim Details'!$I$28&lt;=Rates!$F$15,'Claim Details'!$I$19="No"),Rates!$F$18,IF(AND(U254="B",'Claim Details'!$I$28&gt;=Rates!$H$14,'Claim Details'!$I$28&lt;=Rates!$H$15,'Claim Details'!$I$19="Yes"),Rates!$I$18,IF(AND(U254="B",'Claim Details'!$I$28&gt;=Rates!$H$14,'Claim Details'!$I$28&lt;=Rates!$H$15,'Claim Details'!$I$19="No"),Rates!$H$18,IF(AND(U254="B",'Claim Details'!$I$28&gt;=Rates!$J$14,'Claim Details'!$I$28&lt;=Rates!$J$15,'Claim Details'!$I$19="Yes"),Rates!$K$18,IF(AND(U254="B",'Claim Details'!$I$28&gt;=Rates!$J$14,'Claim Details'!$I$28&lt;=Rates!$J$15,'Claim Details'!$I$19="No"),Rates!$J$18,IF(AND(U254="C",'Claim Details'!$I$28&gt;=Rates!$D$14,'Claim Details'!$I$28&lt;=Rates!$D$15,'Claim Details'!$I$19="Yes"),Rates!$E$19,IF(AND(U254="C",'Claim Details'!$I$28&gt;=Rates!$D$14,'Claim Details'!$I$28&lt;=Rates!$D$15,'Claim Details'!$I$19="No"),Rates!$D$19,IF(AND(U254="C",'Claim Details'!$I$28&gt;=Rates!$F$14,'Claim Details'!$I$28&lt;=Rates!$F$15,'Claim Details'!$I$19="Yes"),Rates!$G$19,IF(AND(U254="C",'Claim Details'!$I$28&gt;=Rates!$F$14,'Claim Details'!$I$28&lt;=Rates!$F$15,'Claim Details'!$I$19="No"),Rates!$F$19,IF(AND(U254="C",'Claim Details'!$I$28&gt;=Rates!$H$14,'Claim Details'!$I$28&lt;=Rates!$H$15,'Claim Details'!$I$19="Yes"),Rates!$I$19,IF(AND(U254="C",'Claim Details'!$I$28&gt;=Rates!$H$14,'Claim Details'!$I$28&lt;=Rates!$H$15,'Claim Details'!$I$19="No"),Rates!$H$19,IF(AND(U254="C",'Claim Details'!$I$28&gt;=Rates!$J$14,'Claim Details'!$I$28&lt;=Rates!$J$15,'Claim Details'!$I$19="Yes"),Rates!$K$19,IF(AND(U254="C",'Claim Details'!$I$28&gt;=Rates!$J$14,'Claim Details'!$I$28&lt;=Rates!$J$15,'Claim Details'!$I$19="No"),Rates!$J$19,"£0.00"))))))))))))))))))))))))</f>
        <v>£0.00</v>
      </c>
      <c r="AY254" s="189" t="str">
        <f>IF(AND(C254="A",'Claim Details'!$I$28&gt;=Rates!$D$14,'Claim Details'!$I$28&lt;=Rates!$D$15,'Claim Details'!$I$19="Yes"),Rates!$J$25,IF(AND(C254="A",'Claim Details'!$I$28&gt;=Rates!$D$14,'Claim Details'!$I$28&lt;=Rates!$D$15,'Claim Details'!$I$19="No"),Rates!$D$25,IF(AND(C254="A",'Claim Details'!$I$28&gt;=Rates!$F$14,'Claim Details'!$I$28&lt;=Rates!$F$15,'Claim Details'!$I$19="Yes"),Rates!$G$25,IF(AND(C254="A",'Claim Details'!$I$28&gt;=Rates!$F$14,'Claim Details'!$I$28&lt;=Rates!$F$15,'Claim Details'!$I$19="No"),Rates!$F$25,IF(AND(C254="A",'Claim Details'!$I$28&gt;=Rates!$H$14,'Claim Details'!$I$28&lt;=Rates!$H$15,'Claim Details'!$I$19="Yes"),Rates!$I$25,IF(AND(C254="A",'Claim Details'!$I$28&gt;=Rates!$H$14,'Claim Details'!$I$28&lt;=Rates!$H$15,'Claim Details'!$I$19="No"),Rates!$H$25,IF(AND(C254="A",'Claim Details'!$I$28&gt;=Rates!$J$14,'Claim Details'!$I$28&lt;=Rates!$J$15,'Claim Details'!$I$19="Yes"),Rates!$K$25,IF(AND(C254="A",'Claim Details'!$I$28&gt;=Rates!$J$14,'Claim Details'!$I$28&lt;=Rates!$J$15,'Claim Details'!$I$19="No"),Rates!$J$25,IF(AND(C254="B",'Claim Details'!$I$28&gt;=Rates!$D$14,'Claim Details'!$I$28&lt;=Rates!$D$15,'Claim Details'!$I$19="Yes"),Rates!$E$26,IF(AND(C254="B",'Claim Details'!$I$28&gt;=Rates!$D$14,'Claim Details'!$I$28&lt;=Rates!$D$15,'Claim Details'!$I$19="No"),Rates!$D$26,IF(AND(C254="B",'Claim Details'!$I$28&gt;=Rates!$F$14,'Claim Details'!$I$28&lt;=Rates!$F$15,'Claim Details'!$I$19="Yes"),Rates!$G$26,IF(AND(C254="B",'Claim Details'!$I$28&gt;=Rates!$F$14,'Claim Details'!$I$28&lt;=Rates!$F$15,'Claim Details'!$I$19="No"),Rates!$F$26,IF(AND(C254="B",'Claim Details'!$I$28&gt;=Rates!$H$14,'Claim Details'!$I$28&lt;=Rates!$H$15,'Claim Details'!$I$19="Yes"),Rates!$I$26,IF(AND(C254="B",'Claim Details'!$I$28&gt;=Rates!$H$14,'Claim Details'!$I$28&lt;=Rates!$H$15,'Claim Details'!$I$19="No"),Rates!$H$26,IF(AND(C254="B",'Claim Details'!$I$28&gt;=Rates!$J$14,'Claim Details'!$I$28&lt;=Rates!$J$15,'Claim Details'!$I$19="Yes"),Rates!$K$26,IF(AND(C254="B",'Claim Details'!$I$28&gt;=Rates!$J$14,'Claim Details'!$I$28&lt;=Rates!$J$15,'Claim Details'!$I$19="No"),Rates!$J$26,IF(AND(C254="C",'Claim Details'!$I$28&gt;=Rates!$D$14,'Claim Details'!$I$28&lt;=Rates!$D$15,'Claim Details'!$I$19="Yes"),Rates!$E$27,IF(AND(C254="C",'Claim Details'!$I$28&gt;=Rates!$D$14,'Claim Details'!$I$28&lt;=Rates!$D$15,'Claim Details'!$I$19="No"),Rates!$D$27,IF(AND(C254="C",'Claim Details'!$I$28&gt;=Rates!$F$14,'Claim Details'!$I$28&lt;=Rates!$F$15,'Claim Details'!$I$19="Yes"),Rates!$G$27,IF(AND(C254="C",'Claim Details'!$I$28&gt;=Rates!$F$14,'Claim Details'!$I$28&lt;=Rates!$F$15,'Claim Details'!$I$19="No"),Rates!$F$27,IF(AND(C254="C",'Claim Details'!$I$28&gt;=Rates!$H$14,'Claim Details'!$I$28&lt;=Rates!$H$15,'Claim Details'!$I$19="Yes"),Rates!$I$27,IF(AND(C254="C",'Claim Details'!$I$28&gt;=Rates!$H$14,'Claim Details'!$I$28&lt;=Rates!$H$15,'Claim Details'!$I$19="No"),Rates!$H$27,IF(AND(C254="C",'Claim Details'!$I$28&gt;=Rates!$J$14,'Claim Details'!$I$28&lt;=Rates!$J$15,'Claim Details'!$I$19="Yes"),Rates!$K$27,IF(AND(C254="C",'Claim Details'!$I$28&gt;=Rates!$J$14,'Claim Details'!$I$28&lt;=Rates!$J$15,'Claim Details'!$I$19="No"),Rates!$J$27,"£0.00"))))))))))))))))))))))))</f>
        <v>£0.00</v>
      </c>
      <c r="AZ254" s="189" t="str">
        <f>IF(AND(C254="A",'Claim Details'!$I$28&gt;=Rates!$D$14,'Claim Details'!$I$28&lt;=Rates!$D$15,'Claim Details'!$I$19="Yes"),Rates!$E$20,IF(AND(C254="A",'Claim Details'!$I$28&gt;=Rates!$D$14,'Claim Details'!$I$28&lt;=Rates!$D$15,'Claim Details'!$I$19="No"),Rates!$D$20,IF(AND(C254="A",'Claim Details'!$I$28&gt;=Rates!$F$14,'Claim Details'!$I$28&lt;=Rates!$F$15,'Claim Details'!$I$19="Yes"),Rates!$G$20,IF(AND(C254="A",'Claim Details'!$I$28&gt;=Rates!$F$14,'Claim Details'!$I$28&lt;=Rates!$F$15,'Claim Details'!$I$19="No"),Rates!$F$20,IF(AND(C254="A",'Claim Details'!$I$28&gt;=Rates!$H$14,'Claim Details'!$I$28&lt;=Rates!$H$15,'Claim Details'!$I$19="Yes"),Rates!$I$20,IF(AND(C254="A",'Claim Details'!$I$28&gt;=Rates!$H$14,'Claim Details'!$I$28&lt;=Rates!$H$15,'Claim Details'!$I$19="No"),Rates!$H$20,IF(AND(C254="A",'Claim Details'!$I$28&gt;=Rates!$J$14,'Claim Details'!$I$28&lt;=Rates!$J$15,'Claim Details'!$I$19="Yes"),Rates!$K$20,IF(AND(C254="A",'Claim Details'!$I$28&gt;=Rates!$J$14,'Claim Details'!$I$28&lt;=Rates!$J$15,'Claim Details'!$I$19="No"),Rates!$J$20,IF(AND(C254="B",'Claim Details'!$I$28&gt;=Rates!$D$14,'Claim Details'!$I$28&lt;=Rates!$D$15,'Claim Details'!$I$19="Yes"),Rates!$E$21,IF(AND(C254="B",'Claim Details'!$I$28&gt;=Rates!$D$14,'Claim Details'!$I$28&lt;=Rates!$D$15,'Claim Details'!$I$19="No"),Rates!$D$21,IF(AND(C254="B",'Claim Details'!$I$28&gt;=Rates!$F$14,'Claim Details'!$I$28&lt;=Rates!$F$15,'Claim Details'!$I$19="Yes"),Rates!$G$21,IF(AND(C254="B",'Claim Details'!$I$28&gt;=Rates!$F$14,'Claim Details'!$I$28&lt;=Rates!$F$15,'Claim Details'!$I$19="No"),Rates!$F$21,IF(AND(C254="B",'Claim Details'!$I$28&gt;=Rates!$H$14,'Claim Details'!$I$28&lt;=Rates!$H$15,'Claim Details'!$I$19="Yes"),Rates!$I$21,IF(AND(C254="B",'Claim Details'!$I$28&gt;=Rates!$H$14,'Claim Details'!$I$28&lt;=Rates!$H$15,'Claim Details'!$I$19="No"),Rates!$H$21,IF(AND(C254="B",'Claim Details'!$I$28&gt;=Rates!$J$14,'Claim Details'!$I$28&lt;=Rates!$J$15,'Claim Details'!$I$19="Yes"),Rates!$K$21,IF(AND(C254="B",'Claim Details'!$I$28&gt;=Rates!$J$14,'Claim Details'!$I$28&lt;=Rates!$J$15,'Claim Details'!$I$19="No"),Rates!$J$21,"£0.00"))))))))))))))))</f>
        <v>£0.00</v>
      </c>
      <c r="BA254" s="189" t="str">
        <f>IF(AND(C254="A",'Claim Details'!$I$28&gt;=Rates!$D$14,'Claim Details'!$I$28&lt;=Rates!$D$15,'Claim Details'!$I$19="Yes"),Rates!$E$22,IF(AND(C254="A",'Claim Details'!$I$28&gt;=Rates!$D$14,'Claim Details'!$I$28&lt;=Rates!$D$15,'Claim Details'!$I$19="No"),Rates!$D$22,IF(AND(C254="A",'Claim Details'!$I$28&gt;=Rates!$F$14,'Claim Details'!$I$28&lt;=Rates!$F$15,'Claim Details'!$I$19="Yes"),Rates!$G$22,IF(AND(C254="A",'Claim Details'!$I$28&gt;=Rates!$F$14,'Claim Details'!$I$28&lt;=Rates!$F$15,'Claim Details'!$I$19="No"),Rates!$F$22,IF(AND(C254="A",'Claim Details'!$I$28&gt;=Rates!$H$14,'Claim Details'!$I$28&lt;=Rates!$H$15,'Claim Details'!$I$19="Yes"),Rates!$I$22,IF(AND(C254="A",'Claim Details'!$I$28&gt;=Rates!$H$14,'Claim Details'!$I$28&lt;=Rates!$H$15,'Claim Details'!$I$19="No"),Rates!$H$22,IF(AND(C254="A",'Claim Details'!$I$28&gt;=Rates!$J$14,'Claim Details'!$I$28&lt;=Rates!$J$15,'Claim Details'!$I$19="Yes"),Rates!$K$22,IF(AND(C254="A",'Claim Details'!$I$28&gt;=Rates!$J$14,'Claim Details'!$I$28&lt;=Rates!$J$15,'Claim Details'!$I$19="No"),Rates!$J$22,IF(AND(C254="B",'Claim Details'!$I$28&gt;=Rates!$D$14,'Claim Details'!$I$28&lt;=Rates!$D$15,'Claim Details'!$I$19="Yes"),Rates!$E$23,IF(AND(C254="B",'Claim Details'!$I$28&gt;=Rates!$D$14,'Claim Details'!$I$28&lt;=Rates!$D$15,'Claim Details'!$I$19="No"),Rates!$D$23,IF(AND(C254="B",'Claim Details'!$I$28&gt;=Rates!$F$14,'Claim Details'!$I$28&lt;=Rates!$F$15,'Claim Details'!$I$19="Yes"),Rates!$G$23,IF(AND(C254="B",'Claim Details'!$I$28&gt;=Rates!$F$14,'Claim Details'!$I$28&lt;=Rates!$F$15,'Claim Details'!$I$19="No"),Rates!$F$23,IF(AND(C254="B",'Claim Details'!$I$28&gt;=Rates!$H$14,'Claim Details'!$I$28&lt;=Rates!$H$15,'Claim Details'!$I$19="Yes"),Rates!$I$23,IF(AND(C254="B",'Claim Details'!$I$28&gt;=Rates!$H$14,'Claim Details'!$I$28&lt;=Rates!$H$15,'Claim Details'!$I$19="No"),Rates!$H$23,IF(AND(C254="B",'Claim Details'!$I$28&gt;=Rates!$J$14,'Claim Details'!$I$28&lt;=Rates!$J$15,'Claim Details'!$I$19="Yes"),Rates!$K$23,IF(AND(C254="B",'Claim Details'!$I$28&gt;=Rates!$J$14,'Claim Details'!$I$28&lt;=Rates!$J$15,'Claim Details'!$I$19="No"),Rates!$J$23,IF(AND(C254="C",'Claim Details'!$I$28&gt;=Rates!$D$14,'Claim Details'!$I$28&lt;=Rates!$D$15,'Claim Details'!$I$19="Yes"),Rates!$E$24,IF(AND(C254="C",'Claim Details'!$I$28&gt;=Rates!$D$14,'Claim Details'!$I$28&lt;=Rates!$D$15,'Claim Details'!$I$19="No"),Rates!$D$24,IF(AND(C254="C",'Claim Details'!$I$28&gt;=Rates!$F$14,'Claim Details'!$I$28&lt;=Rates!$F$15,'Claim Details'!$I$19="Yes"),Rates!$G$24,IF(AND(C254="C",'Claim Details'!$I$28&gt;=Rates!$F$14,'Claim Details'!$I$28&lt;=Rates!$F$15,'Claim Details'!$I$19="No"),Rates!$F$24,IF(AND(C254="C",'Claim Details'!$I$28&gt;=Rates!$H$14,'Claim Details'!$I$28&lt;=Rates!$H$15,'Claim Details'!$I$19="Yes"),Rates!$I$24,IF(AND(C254="C",'Claim Details'!$I$28&gt;=Rates!$H$14,'Claim Details'!$I$28&lt;=Rates!$H$15,'Claim Details'!$I$19="No"),Rates!$H$24,IF(AND(C254="C",'Claim Details'!$I$28&gt;=Rates!$J$14,'Claim Details'!$I$28&lt;=Rates!$J$15,'Claim Details'!$I$19="Yes"),Rates!$K$24,IF(AND(C254="C",'Claim Details'!$I$28&gt;=Rates!$J$14,'Claim Details'!$I$28&lt;=Rates!$J$15,'Claim Details'!$I$19="No"),Rates!$J$24,"£0.00"))))))))))))))))))))))))</f>
        <v>£0.00</v>
      </c>
      <c r="BB254" s="189" t="str">
        <f t="shared" si="57"/>
        <v>£0.00</v>
      </c>
      <c r="BC254" s="1"/>
      <c r="BD254" s="189" t="str">
        <f>IF(AND(AE254="A",'Claim Details'!$I$28&gt;=Rates!$D$14,'Claim Details'!$I$28&lt;=Rates!$D$15,'Claim Details'!$I$19="Yes"),Rates!$J$17,IF(AND(AE254="A",'Claim Details'!$I$28&gt;=Rates!$D$14,'Claim Details'!$I$28&lt;=Rates!$D$15,'Claim Details'!$I$19="No"),Rates!$D$17,IF(AND(AE254="A",'Claim Details'!$I$28&gt;=Rates!$F$14,'Claim Details'!$I$28&lt;=Rates!$F$15,'Claim Details'!$I$19="Yes"),Rates!$G$17,IF(AND(AE254="A",'Claim Details'!$I$28&gt;=Rates!$F$14,'Claim Details'!$I$28&lt;=Rates!$F$15,'Claim Details'!$I$19="No"),Rates!$F$17,IF(AND(AE254="A",'Claim Details'!$I$28&gt;=Rates!$H$14,'Claim Details'!$I$28&lt;=Rates!$H$15,'Claim Details'!$I$19="Yes"),Rates!$I$17,IF(AND(AE254="A",'Claim Details'!$I$28&gt;=Rates!$H$14,'Claim Details'!$I$28&lt;=Rates!$H$15,'Claim Details'!$I$19="No"),Rates!$H$17,IF(AND(AE254="A",'Claim Details'!$I$28&gt;=Rates!$J$14,'Claim Details'!$I$28&lt;=Rates!$J$15,'Claim Details'!$I$19="Yes"),Rates!$K$17,IF(AND(AE254="A",'Claim Details'!$I$28&gt;=Rates!$J$14,'Claim Details'!$I$28&lt;=Rates!$J$15,'Claim Details'!$I$19="No"),Rates!$J$17,IF(AND(AE254="B",'Claim Details'!$I$28&gt;=Rates!$D$14,'Claim Details'!$I$28&lt;=Rates!$D$15,'Claim Details'!$I$19="Yes"),Rates!$E$18,IF(AND(AE254="B",'Claim Details'!$I$28&gt;=Rates!$D$14,'Claim Details'!$I$28&lt;=Rates!$D$15,'Claim Details'!$I$19="No"),Rates!$D$18,IF(AND(AE254="B",'Claim Details'!$I$28&gt;=Rates!$F$14,'Claim Details'!$I$28&lt;=Rates!$F$15,'Claim Details'!$I$19="Yes"),Rates!$G$18,IF(AND(AE254="B",'Claim Details'!$I$28&gt;=Rates!$F$14,'Claim Details'!$I$28&lt;=Rates!$F$15,'Claim Details'!$I$19="No"),Rates!$F$18,IF(AND(AE254="B",'Claim Details'!$I$28&gt;=Rates!$H$14,'Claim Details'!$I$28&lt;=Rates!$H$15,'Claim Details'!$I$19="Yes"),Rates!$I$18,IF(AND(AE254="B",'Claim Details'!$I$28&gt;=Rates!$H$14,'Claim Details'!$I$28&lt;=Rates!$H$15,'Claim Details'!$I$19="No"),Rates!$H$18,IF(AND(AE254="B",'Claim Details'!$I$28&gt;=Rates!$J$14,'Claim Details'!$I$28&lt;=Rates!$J$15,'Claim Details'!$I$19="Yes"),Rates!$K$18,IF(AND(AE254="B",'Claim Details'!$I$28&gt;=Rates!$J$14,'Claim Details'!$I$28&lt;=Rates!$J$15,'Claim Details'!$I$19="No"),Rates!$J$18,IF(AND(AE254="C",'Claim Details'!$I$28&gt;=Rates!$D$14,'Claim Details'!$I$28&lt;=Rates!$D$15,'Claim Details'!$I$19="Yes"),Rates!$E$19,IF(AND(AE254="C",'Claim Details'!$I$28&gt;=Rates!$D$14,'Claim Details'!$I$28&lt;=Rates!$D$15,'Claim Details'!$I$19="No"),Rates!$D$19,IF(AND(AE254="C",'Claim Details'!$I$28&gt;=Rates!$F$14,'Claim Details'!$I$28&lt;=Rates!$F$15,'Claim Details'!$I$19="Yes"),Rates!$G$19,IF(AND(AE254="C",'Claim Details'!$I$28&gt;=Rates!$F$14,'Claim Details'!$I$28&lt;=Rates!$F$15,'Claim Details'!$I$19="No"),Rates!$F$19,IF(AND(AE254="C",'Claim Details'!$I$28&gt;=Rates!$H$14,'Claim Details'!$I$28&lt;=Rates!$H$15,'Claim Details'!$I$19="Yes"),Rates!$I$19,IF(AND(AE254="C",'Claim Details'!$I$28&gt;=Rates!$H$14,'Claim Details'!$I$28&lt;=Rates!$H$15,'Claim Details'!$I$19="No"),Rates!$H$19,IF(AND(AE254="C",'Claim Details'!$I$28&gt;=Rates!$J$14,'Claim Details'!$I$28&lt;=Rates!$J$15,'Claim Details'!$I$19="Yes"),Rates!$K$19,IF(AND(AE254="C",'Claim Details'!$I$28&gt;=Rates!$J$14,'Claim Details'!$I$28&lt;=Rates!$J$15,'Claim Details'!$I$19="No"),Rates!$J$19,"£0.00"))))))))))))))))))))))))</f>
        <v>£0.00</v>
      </c>
      <c r="BE254" s="189" t="str">
        <f>IF(AND(AE254="A",'Claim Details'!$I$28&gt;=Rates!$D$14,'Claim Details'!$I$28&lt;=Rates!$D$15,'Claim Details'!$I$19="Yes"),Rates!$J$25,IF(AND(AE254="A",'Claim Details'!$I$28&gt;=Rates!$D$14,'Claim Details'!$I$28&lt;=Rates!$D$15,'Claim Details'!$I$19="No"),Rates!$D$25,IF(AND(AE254="A",'Claim Details'!$I$28&gt;=Rates!$F$14,'Claim Details'!$I$28&lt;=Rates!$F$15,'Claim Details'!$I$19="Yes"),Rates!$G$25,IF(AND(AE254="A",'Claim Details'!$I$28&gt;=Rates!$F$14,'Claim Details'!$I$28&lt;=Rates!$F$15,'Claim Details'!$I$19="No"),Rates!$F$25,IF(AND(AE254="A",'Claim Details'!$I$28&gt;=Rates!$H$14,'Claim Details'!$I$28&lt;=Rates!$H$15,'Claim Details'!$I$19="Yes"),Rates!$I$25,IF(AND(AE254="A",'Claim Details'!$I$28&gt;=Rates!$H$14,'Claim Details'!$I$28&lt;=Rates!$H$15,'Claim Details'!$I$19="No"),Rates!$H$25,IF(AND(AE254="A",'Claim Details'!$I$28&gt;=Rates!$J$14,'Claim Details'!$I$28&lt;=Rates!$J$15,'Claim Details'!$I$19="Yes"),Rates!$K$25,IF(AND(AE254="A",'Claim Details'!$I$28&gt;=Rates!$J$14,'Claim Details'!$I$28&lt;=Rates!$J$15,'Claim Details'!$I$19="No"),Rates!$J$25,IF(AND(AE254="B",'Claim Details'!$I$28&gt;=Rates!$D$14,'Claim Details'!$I$28&lt;=Rates!$D$15,'Claim Details'!$I$19="Yes"),Rates!$E$26,IF(AND(AE254="B",'Claim Details'!$I$28&gt;=Rates!$D$14,'Claim Details'!$I$28&lt;=Rates!$D$15,'Claim Details'!$I$19="No"),Rates!$D$26,IF(AND(AE254="B",'Claim Details'!$I$28&gt;=Rates!$F$14,'Claim Details'!$I$28&lt;=Rates!$F$15,'Claim Details'!$I$19="Yes"),Rates!$G$26,IF(AND(AE254="B",'Claim Details'!$I$28&gt;=Rates!$F$14,'Claim Details'!$I$28&lt;=Rates!$F$15,'Claim Details'!$I$19="No"),Rates!$F$26,IF(AND(AE254="B",'Claim Details'!$I$28&gt;=Rates!$H$14,'Claim Details'!$I$28&lt;=Rates!$H$15,'Claim Details'!$I$19="Yes"),Rates!$I$26,IF(AND(AE254="B",'Claim Details'!$I$28&gt;=Rates!$H$14,'Claim Details'!$I$28&lt;=Rates!$H$15,'Claim Details'!$I$19="No"),Rates!$H$26,IF(AND(AE254="B",'Claim Details'!$I$28&gt;=Rates!$J$14,'Claim Details'!$I$28&lt;=Rates!$J$15,'Claim Details'!$I$19="Yes"),Rates!$K$26,IF(AND(AE254="B",'Claim Details'!$I$28&gt;=Rates!$J$14,'Claim Details'!$I$28&lt;=Rates!$J$15,'Claim Details'!$I$19="No"),Rates!$J$26,IF(AND(AE254="C",'Claim Details'!$I$28&gt;=Rates!$D$14,'Claim Details'!$I$28&lt;=Rates!$D$15,'Claim Details'!$I$19="Yes"),Rates!$E$27,IF(AND(AE254="C",'Claim Details'!$I$28&gt;=Rates!$D$14,'Claim Details'!$I$28&lt;=Rates!$D$15,'Claim Details'!$I$19="No"),Rates!$D$27,IF(AND(AE254="C",'Claim Details'!$I$28&gt;=Rates!$F$14,'Claim Details'!$I$28&lt;=Rates!$F$15,'Claim Details'!$I$19="Yes"),Rates!$G$27,IF(AND(AE254="C",'Claim Details'!$I$28&gt;=Rates!$F$14,'Claim Details'!$I$28&lt;=Rates!$F$15,'Claim Details'!$I$19="No"),Rates!$F$27,IF(AND(AE254="C",'Claim Details'!$I$28&gt;=Rates!$H$14,'Claim Details'!$I$28&lt;=Rates!$H$15,'Claim Details'!$I$19="Yes"),Rates!$I$27,IF(AND(AE254="C",'Claim Details'!$I$28&gt;=Rates!$H$14,'Claim Details'!$I$28&lt;=Rates!$H$15,'Claim Details'!$I$19="No"),Rates!$H$27,IF(AND(AE254="C",'Claim Details'!$I$28&gt;=Rates!$J$14,'Claim Details'!$I$28&lt;=Rates!$J$15,'Claim Details'!$I$19="Yes"),Rates!$K$27,IF(AND(AE254="C",'Claim Details'!$I$28&gt;=Rates!$J$14,'Claim Details'!$I$28&lt;=Rates!$J$15,'Claim Details'!$I$19="No"),Rates!$J$27,"£0.00"))))))))))))))))))))))))</f>
        <v>£0.00</v>
      </c>
      <c r="BF254" s="189" t="str">
        <f>IF(AND(AE254="A",'Claim Details'!$I$28&gt;=Rates!$D$14,'Claim Details'!$I$28&lt;=Rates!$D$15,'Claim Details'!$I$19="Yes"),Rates!$E$20,IF(AND(AE254="A",'Claim Details'!$I$28&gt;=Rates!$D$14,'Claim Details'!$I$28&lt;=Rates!$D$15,'Claim Details'!$I$19="No"),Rates!$D$20,IF(AND(AE254="A",'Claim Details'!$I$28&gt;=Rates!$F$14,'Claim Details'!$I$28&lt;=Rates!$F$15,'Claim Details'!$I$19="Yes"),Rates!$G$20,IF(AND(AE254="A",'Claim Details'!$I$28&gt;=Rates!$F$14,'Claim Details'!$I$28&lt;=Rates!$F$15,'Claim Details'!$I$19="No"),Rates!$F$20,IF(AND(AE254="A",'Claim Details'!$I$28&gt;=Rates!$H$14,'Claim Details'!$I$28&lt;=Rates!$H$15,'Claim Details'!$I$19="Yes"),Rates!$I$20,IF(AND(AE254="A",'Claim Details'!$I$28&gt;=Rates!$H$14,'Claim Details'!$I$28&lt;=Rates!$H$15,'Claim Details'!$I$19="No"),Rates!$H$20,IF(AND(AE254="A",'Claim Details'!$I$28&gt;=Rates!$J$14,'Claim Details'!$I$28&lt;=Rates!$J$15,'Claim Details'!$I$19="Yes"),Rates!$K$20,IF(AND(AE254="A",'Claim Details'!$I$28&gt;=Rates!$J$14,'Claim Details'!$I$28&lt;=Rates!$J$15,'Claim Details'!$I$19="No"),Rates!$J$20,IF(AND(AE254="B",'Claim Details'!$I$28&gt;=Rates!$D$14,'Claim Details'!$I$28&lt;=Rates!$D$15,'Claim Details'!$I$19="Yes"),Rates!$E$21,IF(AND(AE254="B",'Claim Details'!$I$28&gt;=Rates!$D$14,'Claim Details'!$I$28&lt;=Rates!$D$15,'Claim Details'!$I$19="No"),Rates!$D$21,IF(AND(AE254="B",'Claim Details'!$I$28&gt;=Rates!$F$14,'Claim Details'!$I$28&lt;=Rates!$F$15,'Claim Details'!$I$19="Yes"),Rates!$G$21,IF(AND(AE254="B",'Claim Details'!$I$28&gt;=Rates!$F$14,'Claim Details'!$I$28&lt;=Rates!$F$15,'Claim Details'!$I$19="No"),Rates!$F$21,IF(AND(AE254="B",'Claim Details'!$I$28&gt;=Rates!$H$14,'Claim Details'!$I$28&lt;=Rates!$H$15,'Claim Details'!$I$19="Yes"),Rates!$I$21,IF(AND(AE254="B",'Claim Details'!$I$28&gt;=Rates!$H$14,'Claim Details'!$I$28&lt;=Rates!$H$15,'Claim Details'!$I$19="No"),Rates!$H$21,IF(AND(AE254="B",'Claim Details'!$I$28&gt;=Rates!$J$14,'Claim Details'!$I$28&lt;=Rates!$J$15,'Claim Details'!$I$19="Yes"),Rates!$K$21,IF(AND(AE254="B",'Claim Details'!$I$28&gt;=Rates!$J$14,'Claim Details'!$I$28&lt;=Rates!$J$15,'Claim Details'!$I$19="No"),Rates!$J$21,"£0.00"))))))))))))))))</f>
        <v>£0.00</v>
      </c>
      <c r="BG254" s="189" t="str">
        <f>IF(AND(AE254="A",'Claim Details'!$I$28&gt;=Rates!$D$14,'Claim Details'!$I$28&lt;=Rates!$D$15,'Claim Details'!$I$19="Yes"),Rates!$E$22,IF(AND(AE254="A",'Claim Details'!$I$28&gt;=Rates!$D$14,'Claim Details'!$I$28&lt;=Rates!$D$15,'Claim Details'!$I$19="No"),Rates!$D$22,IF(AND(AE254="A",'Claim Details'!$I$28&gt;=Rates!$F$14,'Claim Details'!$I$28&lt;=Rates!$F$15,'Claim Details'!$I$19="Yes"),Rates!$G$22,IF(AND(AE254="A",'Claim Details'!$I$28&gt;=Rates!$F$14,'Claim Details'!$I$28&lt;=Rates!$F$15,'Claim Details'!$I$19="No"),Rates!$F$22,IF(AND(AE254="A",'Claim Details'!$I$28&gt;=Rates!$H$14,'Claim Details'!$I$28&lt;=Rates!$H$15,'Claim Details'!$I$19="Yes"),Rates!$I$22,IF(AND(AE254="A",'Claim Details'!$I$28&gt;=Rates!$H$14,'Claim Details'!$I$28&lt;=Rates!$H$15,'Claim Details'!$I$19="No"),Rates!$H$22,IF(AND(AE254="A",'Claim Details'!$I$28&gt;=Rates!$J$14,'Claim Details'!$I$28&lt;=Rates!$J$15,'Claim Details'!$I$19="Yes"),Rates!$K$22,IF(AND(AE254="A",'Claim Details'!$I$28&gt;=Rates!$J$14,'Claim Details'!$I$28&lt;=Rates!$J$15,'Claim Details'!$I$19="No"),Rates!$J$22,IF(AND(AE254="B",'Claim Details'!$I$28&gt;=Rates!$D$14,'Claim Details'!$I$28&lt;=Rates!$D$15,'Claim Details'!$I$19="Yes"),Rates!$E$23,IF(AND(AE254="B",'Claim Details'!$I$28&gt;=Rates!$D$14,'Claim Details'!$I$28&lt;=Rates!$D$15,'Claim Details'!$I$19="No"),Rates!$D$23,IF(AND(AE254="B",'Claim Details'!$I$28&gt;=Rates!$F$14,'Claim Details'!$I$28&lt;=Rates!$F$15,'Claim Details'!$I$19="Yes"),Rates!$G$23,IF(AND(AE254="B",'Claim Details'!$I$28&gt;=Rates!$F$14,'Claim Details'!$I$28&lt;=Rates!$F$15,'Claim Details'!$I$19="No"),Rates!$F$23,IF(AND(AE254="B",'Claim Details'!$I$28&gt;=Rates!$H$14,'Claim Details'!$I$28&lt;=Rates!$H$15,'Claim Details'!$I$19="Yes"),Rates!$I$23,IF(AND(AE254="B",'Claim Details'!$I$28&gt;=Rates!$H$14,'Claim Details'!$I$28&lt;=Rates!$H$15,'Claim Details'!$I$19="No"),Rates!$H$23,IF(AND(AE254="B",'Claim Details'!$I$28&gt;=Rates!$J$14,'Claim Details'!$I$28&lt;=Rates!$J$15,'Claim Details'!$I$19="Yes"),Rates!$K$23,IF(AND(AE254="B",'Claim Details'!$I$28&gt;=Rates!$J$14,'Claim Details'!$I$28&lt;=Rates!$J$15,'Claim Details'!$I$19="No"),Rates!$J$23,IF(AND(AE254="C",'Claim Details'!$I$28&gt;=Rates!$D$14,'Claim Details'!$I$28&lt;=Rates!$D$15,'Claim Details'!$I$19="Yes"),Rates!$E$24,IF(AND(AE254="C",'Claim Details'!$I$28&gt;=Rates!$D$14,'Claim Details'!$I$28&lt;=Rates!$D$15,'Claim Details'!$I$19="No"),Rates!$D$24,IF(AND(AE254="C",'Claim Details'!$I$28&gt;=Rates!$F$14,'Claim Details'!$I$28&lt;=Rates!$F$15,'Claim Details'!$I$19="Yes"),Rates!$G$24,IF(AND(AE254="C",'Claim Details'!$I$28&gt;=Rates!$F$14,'Claim Details'!$I$28&lt;=Rates!$F$15,'Claim Details'!$I$19="No"),Rates!$F$24,IF(AND(AE254="C",'Claim Details'!$I$28&gt;=Rates!$H$14,'Claim Details'!$I$28&lt;=Rates!$H$15,'Claim Details'!$I$19="Yes"),Rates!$I$24,IF(AND(AE254="C",'Claim Details'!$I$28&gt;=Rates!$H$14,'Claim Details'!$I$28&lt;=Rates!$H$15,'Claim Details'!$I$19="No"),Rates!$H$24,IF(AND(AE254="C",'Claim Details'!$I$28&gt;=Rates!$J$14,'Claim Details'!$I$28&lt;=Rates!$J$15,'Claim Details'!$I$19="Yes"),Rates!$K$24,IF(AND(AE254="C",'Claim Details'!$I$28&gt;=Rates!$J$14,'Claim Details'!$I$28&lt;=Rates!$J$15,'Claim Details'!$I$19="No"),Rates!$J$24,"£0.00"))))))))))))))))))))))))</f>
        <v>£0.00</v>
      </c>
      <c r="BH254" s="189" t="str">
        <f t="shared" si="58"/>
        <v>£0.00</v>
      </c>
      <c r="BI254" s="189">
        <f t="shared" si="59"/>
        <v>0</v>
      </c>
      <c r="BO254" s="202" t="str">
        <f>IF(H254="","£0.00",IF(AP254="4","£0.00",IF(AP254="5","£0.00",IF(AP254="1","£0.00",((AQ254*H254)*'Claim Details'!$F$111)/100))))</f>
        <v>£0.00</v>
      </c>
      <c r="BP254" s="202" t="str">
        <f>IF(T254="","£0.00",IF(AP254="4","£0.00",IF(AP254="5","£0.00",IF(AP254="1","£0.00",((AR254*T254)*'Claim Details'!$N$111)/100))))</f>
        <v>£0.00</v>
      </c>
      <c r="BQ254" s="202" t="str">
        <f>IF(AI254="","£0.00",IF(AP254="4","£0.00",IF(AP254="5","£0.00",IF(AP254="1","£0.00",((BI254*AI254)*'Claim Details'!$W$111)/100))))</f>
        <v>£0.00</v>
      </c>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row>
    <row r="255" spans="1:97" ht="15">
      <c r="A255" s="145"/>
      <c r="B255" s="91"/>
      <c r="C255" s="96"/>
      <c r="D255" s="97"/>
      <c r="E255" s="98"/>
      <c r="F255" s="89"/>
      <c r="G255" s="99"/>
      <c r="H255" s="100"/>
      <c r="I255" s="221" t="str">
        <f t="shared" si="49"/>
        <v>£0.00</v>
      </c>
      <c r="J255" s="101"/>
      <c r="K255" s="100"/>
      <c r="L255" s="221" t="str">
        <f t="shared" si="50"/>
        <v>£0.00</v>
      </c>
      <c r="M255" s="101"/>
      <c r="N255" s="102"/>
      <c r="O255" s="145"/>
      <c r="P255" s="77"/>
      <c r="Q255" s="87"/>
      <c r="R255" s="87"/>
      <c r="S255" s="87"/>
      <c r="T255" s="149" t="str">
        <f t="shared" si="51"/>
        <v/>
      </c>
      <c r="U255" s="87" t="str">
        <f t="shared" si="60"/>
        <v/>
      </c>
      <c r="V255" s="87"/>
      <c r="W255" s="53" t="str">
        <f t="shared" si="52"/>
        <v>£0.00</v>
      </c>
      <c r="X255" s="53"/>
      <c r="Y255" s="87"/>
      <c r="Z255" s="78"/>
      <c r="AA255" s="79"/>
      <c r="AB255" s="160"/>
      <c r="AC255" s="98"/>
      <c r="AD255" s="225"/>
      <c r="AE255" s="235" t="str">
        <f t="shared" si="53"/>
        <v/>
      </c>
      <c r="AF255" s="87" t="str">
        <f t="shared" si="54"/>
        <v/>
      </c>
      <c r="AG255" s="53"/>
      <c r="AH255" s="224"/>
      <c r="AI255" s="226" t="str">
        <f t="shared" si="46"/>
        <v/>
      </c>
      <c r="AJ255" s="236" t="str">
        <f t="shared" si="55"/>
        <v>£0.00</v>
      </c>
      <c r="AK255" s="31"/>
      <c r="AL255" s="1"/>
      <c r="AM255" s="1"/>
      <c r="AN255" s="1"/>
      <c r="AO255" s="1"/>
      <c r="AP255" s="1" t="str">
        <f t="shared" si="47"/>
        <v/>
      </c>
      <c r="AQ255" s="27">
        <f t="shared" si="48"/>
        <v>0</v>
      </c>
      <c r="AR255" s="189">
        <f t="shared" si="56"/>
        <v>0</v>
      </c>
      <c r="AS255" s="190" t="str">
        <f>IF(AND(C255="A",'Claim Details'!$E$28&gt;=Rates!$D$14,'Claim Details'!$E$28&lt;=Rates!$D$15,'Claim Details'!$E$19="Yes"),Rates!$E$17,IF(AND(C255="A",'Claim Details'!$E$28&gt;=Rates!$D$14,'Claim Details'!$E$28&lt;=Rates!$D$15,'Claim Details'!$E$19="No"),Rates!$D$17,IF(AND(C255="A",'Claim Details'!$E$28&gt;=Rates!$F$14,'Claim Details'!$E$28&lt;=Rates!$F$15,'Claim Details'!$E$19="Yes"),Rates!$G$17,IF(AND(C255="A",'Claim Details'!$E$28&gt;=Rates!$F$14,'Claim Details'!$E$28&lt;=Rates!$F$15,'Claim Details'!$E$19="No"),Rates!$F$17,IF(AND(C255="A",'Claim Details'!$E$28&gt;=Rates!$H$14,'Claim Details'!$E$28&lt;=Rates!$H$15,'Claim Details'!$E$19="Yes"),Rates!$I$17,IF(AND(C255="A",'Claim Details'!$E$28&gt;=Rates!$H$14,'Claim Details'!$E$28&lt;=Rates!$H$15,'Claim Details'!$E$19="No"),Rates!$H$17,IF(AND(C255="A",'Claim Details'!$E$28&gt;=Rates!$J$14,'Claim Details'!$E$28&lt;=Rates!$J$15,'Claim Details'!$E$19="Yes"),Rates!$K$17,IF(AND(C255="A",'Claim Details'!$E$28&gt;=Rates!$J$14,'Claim Details'!$E$28&lt;=Rates!$J$15,'Claim Details'!$E$19="No"),Rates!$J$17,IF(AND(C255="B",'Claim Details'!$E$28&gt;=Rates!$D$14,'Claim Details'!$E$28&lt;=Rates!$D$15,'Claim Details'!$E$19="Yes"),Rates!$E$18,IF(AND(C255="B",'Claim Details'!$E$28&gt;=Rates!$D$14,'Claim Details'!$E$28&lt;=Rates!$D$15,'Claim Details'!$E$19="No"),Rates!$D$18,IF(AND(C255="B",'Claim Details'!$E$28&gt;=Rates!$F$14,'Claim Details'!$E$28&lt;=Rates!$F$15,'Claim Details'!$E$19="Yes"),Rates!$G$18,IF(AND(C255="B",'Claim Details'!$E$28&gt;=Rates!$F$14,'Claim Details'!$E$28&lt;=Rates!$F$15,'Claim Details'!$E$19="No"),Rates!$F$18,IF(AND(C255="B",'Claim Details'!$E$28&gt;=Rates!$H$14,'Claim Details'!$E$28&lt;=Rates!$H$15,'Claim Details'!$E$19="Yes"),Rates!$I$18,IF(AND(C255="B",'Claim Details'!$E$28&gt;=Rates!$H$14,'Claim Details'!$E$28&lt;=Rates!$H$15,'Claim Details'!$E$19="No"),Rates!$H$18,IF(AND(C255="B",'Claim Details'!$E$28&gt;=Rates!$J$14,'Claim Details'!$E$28&lt;=Rates!$J$15,'Claim Details'!$E$19="Yes"),Rates!$K$18,IF(AND(C255="B",'Claim Details'!$E$28&gt;=Rates!$J$14,'Claim Details'!$E$28&lt;=Rates!$J$15,'Claim Details'!$E$19="No"),Rates!$J$18,IF(AND(C255="C",'Claim Details'!$E$28&gt;=Rates!$D$14,'Claim Details'!$E$28&lt;=Rates!$D$15,'Claim Details'!$E$19="Yes"),Rates!$E$19,IF(AND(C255="C",'Claim Details'!$E$28&gt;=Rates!$D$14,'Claim Details'!$E$28&lt;=Rates!$D$15,'Claim Details'!$E$19="No"),Rates!$D$19,IF(AND(C255="C",'Claim Details'!$E$28&gt;=Rates!$F$14,'Claim Details'!$E$28&lt;=Rates!$F$15,'Claim Details'!$E$19="Yes"),Rates!$G$19,IF(AND(C255="C",'Claim Details'!$E$28&gt;=Rates!$F$14,'Claim Details'!$E$28&lt;=Rates!$F$15,'Claim Details'!$E$19="No"),Rates!$F$19,IF(AND(C255="C",'Claim Details'!$E$28&gt;=Rates!$H$14,'Claim Details'!$E$28&lt;=Rates!$H$15,'Claim Details'!$E$19="Yes"),Rates!$I$19,IF(AND(C255="C",'Claim Details'!$E$28&gt;=Rates!$H$14,'Claim Details'!$E$28&lt;=Rates!$H$15,'Claim Details'!$E$19="No"),Rates!$H$19,IF(AND(C255="C",'Claim Details'!$E$28&gt;=Rates!$J$14,'Claim Details'!$E$28&lt;=Rates!$J$15,'Claim Details'!$E$19="Yes"),Rates!$K$19,IF(AND(C255="C",'Claim Details'!$E$28&gt;=Rates!$J$14,'Claim Details'!$E$28&lt;=Rates!$J$15,'Claim Details'!$E$19="No"),Rates!$J$19,"£0.00"))))))))))))))))))))))))</f>
        <v>£0.00</v>
      </c>
      <c r="AT255" s="189" t="str">
        <f>IF(AND(C255="A",'Claim Details'!$E$28&gt;=Rates!$D$14,'Claim Details'!$E$28&lt;=Rates!$D$15,'Claim Details'!$E$19="Yes"),Rates!$E$25,IF(AND(C255="A",'Claim Details'!$E$28&gt;=Rates!$D$14,'Claim Details'!$E$28&lt;=Rates!$D$15,'Claim Details'!$E$19="No"),Rates!$D$25,IF(AND(C255="A",'Claim Details'!$E$28&gt;=Rates!$F$14,'Claim Details'!$E$28&lt;=Rates!$F$15,'Claim Details'!$E$19="Yes"),Rates!$G$25,IF(AND(C255="A",'Claim Details'!$E$28&gt;=Rates!$F$14,'Claim Details'!$E$28&lt;=Rates!$F$15,'Claim Details'!$E$19="No"),Rates!$F$25,IF(AND(C255="A",'Claim Details'!$E$28&gt;=Rates!$H$14,'Claim Details'!$E$28&lt;=Rates!$H$15,'Claim Details'!$E$19="Yes"),Rates!$I$25,IF(AND(C255="A",'Claim Details'!$E$28&gt;=Rates!$H$14,'Claim Details'!$E$28&lt;=Rates!$H$15,'Claim Details'!$E$19="No"),Rates!$H$25,IF(AND(C255="A",'Claim Details'!$E$28&gt;=Rates!$J$14,'Claim Details'!$E$28&lt;=Rates!$J$15,'Claim Details'!$E$19="Yes"),Rates!$K$25,IF(AND(C255="A",'Claim Details'!$E$28&gt;=Rates!$J$14,'Claim Details'!$E$28&lt;=Rates!$J$15,'Claim Details'!$E$19="No"),Rates!$J$25,IF(AND(C255="B",'Claim Details'!$E$28&gt;=Rates!$D$14,'Claim Details'!$E$28&lt;=Rates!$D$15,'Claim Details'!$E$19="Yes"),Rates!$E$26,IF(AND(C255="B",'Claim Details'!$E$28&gt;=Rates!$D$14,'Claim Details'!$E$28&lt;=Rates!$D$15,'Claim Details'!$E$19="No"),Rates!$D$26,IF(AND(C255="B",'Claim Details'!$E$28&gt;=Rates!$F$14,'Claim Details'!$E$28&lt;=Rates!$F$15,'Claim Details'!$E$19="Yes"),Rates!$G$26,IF(AND(C255="B",'Claim Details'!$E$28&gt;=Rates!$F$14,'Claim Details'!$E$28&lt;=Rates!$F$15,'Claim Details'!$E$19="No"),Rates!$F$26,IF(AND(C255="B",'Claim Details'!$E$28&gt;=Rates!$H$14,'Claim Details'!$E$28&lt;=Rates!$H$15,'Claim Details'!$E$19="Yes"),Rates!$I$26,IF(AND(C255="B",'Claim Details'!$E$28&gt;=Rates!$H$14,'Claim Details'!$E$28&lt;=Rates!$H$15,'Claim Details'!$E$19="No"),Rates!$H$26,IF(AND(C255="B",'Claim Details'!$E$28&gt;=Rates!$J$14,'Claim Details'!$E$28&lt;=Rates!$J$15,'Claim Details'!$E$19="Yes"),Rates!$K$26,IF(AND(C255="B",'Claim Details'!$E$28&gt;=Rates!$J$14,'Claim Details'!$E$28&lt;=Rates!$J$15,'Claim Details'!$E$19="No"),Rates!$J$26,IF(AND(C255="C",'Claim Details'!$E$28&gt;=Rates!$D$14,'Claim Details'!$E$28&lt;=Rates!$D$15,'Claim Details'!$E$19="Yes"),Rates!$E$27,IF(AND(C255="C",'Claim Details'!$E$28&gt;=Rates!$D$14,'Claim Details'!$E$28&lt;=Rates!$D$15,'Claim Details'!$E$19="No"),Rates!$D$27,IF(AND(C255="C",'Claim Details'!$E$28&gt;=Rates!$F$14,'Claim Details'!$E$28&lt;=Rates!$F$15,'Claim Details'!$E$19="Yes"),Rates!$G$27,IF(AND(C255="C",'Claim Details'!$E$28&gt;=Rates!$F$14,'Claim Details'!$E$28&lt;=Rates!$F$15,'Claim Details'!$E$19="No"),Rates!$F$27,IF(AND(C255="C",'Claim Details'!$E$28&gt;=Rates!$H$14,'Claim Details'!$E$28&lt;=Rates!$H$15,'Claim Details'!$E$19="Yes"),Rates!$I$27,IF(AND(C255="C",'Claim Details'!$E$28&gt;=Rates!$H$14,'Claim Details'!$E$28&lt;=Rates!$H$15,'Claim Details'!$E$19="No"),Rates!$H$27,IF(AND(C255="C",'Claim Details'!$E$28&gt;=Rates!$J$14,'Claim Details'!$E$28&lt;=Rates!$J$15,'Claim Details'!$E$19="Yes"),Rates!$K$27,IF(AND(C255="C",'Claim Details'!$E$28&gt;=Rates!$J$14,'Claim Details'!$E$28&lt;=Rates!$J$15,'Claim Details'!$E$19="No"),Rates!$J$27,"£0.00"))))))))))))))))))))))))</f>
        <v>£0.00</v>
      </c>
      <c r="AU255" s="191" t="str">
        <f>IF(AND(C255="A",'Claim Details'!$E$28&gt;=Rates!$D$14,'Claim Details'!$E$28&lt;=Rates!$D$15,'Claim Details'!$E$19="Yes"),Rates!$E$20,IF(AND(C255="A",'Claim Details'!$E$28&gt;=Rates!$D$14,'Claim Details'!$E$28&lt;=Rates!$D$15,'Claim Details'!$E$19="No"),Rates!$D$20,IF(AND(C255="A",'Claim Details'!$E$28&gt;=Rates!$F$14,'Claim Details'!$E$28&lt;=Rates!$F$15,'Claim Details'!$E$19="Yes"),Rates!$G$20,IF(AND(C255="A",'Claim Details'!$E$28&gt;=Rates!$F$14,'Claim Details'!$E$28&lt;=Rates!$F$15,'Claim Details'!$E$19="No"),Rates!$F$20,IF(AND(C255="A",'Claim Details'!$E$28&gt;=Rates!$H$14,'Claim Details'!$E$28&lt;=Rates!$H$15,'Claim Details'!$E$19="Yes"),Rates!$I$20,IF(AND(C255="A",'Claim Details'!$E$28&gt;=Rates!$H$14,'Claim Details'!$E$28&lt;=Rates!$H$15,'Claim Details'!$E$19="No"),Rates!$H$20,IF(AND(C255="A",'Claim Details'!$E$28&gt;=Rates!$J$14,'Claim Details'!$E$28&lt;=Rates!$J$15,'Claim Details'!$E$19="Yes"),Rates!$K$20,IF(AND(C255="A",'Claim Details'!$E$28&gt;=Rates!$J$14,'Claim Details'!$E$28&lt;=Rates!$J$15,'Claim Details'!$E$19="No"),Rates!$J$20,IF(AND(C255="B",'Claim Details'!$E$28&gt;=Rates!$D$14,'Claim Details'!$E$28&lt;=Rates!$D$15,'Claim Details'!$E$19="Yes"),Rates!$E$21,IF(AND(C255="B",'Claim Details'!$E$28&gt;=Rates!$D$14,'Claim Details'!$E$28&lt;=Rates!$D$15,'Claim Details'!$E$19="No"),Rates!$D$21,IF(AND(C255="B",'Claim Details'!$E$28&gt;=Rates!$F$14,'Claim Details'!$E$28&lt;=Rates!$F$15,'Claim Details'!$E$19="Yes"),Rates!$G$21,IF(AND(C255="B",'Claim Details'!$E$28&gt;=Rates!$F$14,'Claim Details'!$E$28&lt;=Rates!$F$15,'Claim Details'!$E$19="No"),Rates!$F$21,IF(AND(C255="B",'Claim Details'!$E$28&gt;=Rates!$H$14,'Claim Details'!$E$28&lt;=Rates!$H$15,'Claim Details'!$E$19="Yes"),Rates!$I$21,IF(AND(C255="B",'Claim Details'!$E$28&gt;=Rates!$H$14,'Claim Details'!$E$28&lt;=Rates!$H$15,'Claim Details'!$E$19="No"),Rates!$H$21,IF(AND(C255="B",'Claim Details'!$E$28&gt;=Rates!$J$14,'Claim Details'!$E$28&lt;=Rates!$J$15,'Claim Details'!$E$19="Yes"),Rates!$K$21,IF(AND(C255="B",'Claim Details'!$E$28&gt;=Rates!$J$14,'Claim Details'!$E$28&lt;=Rates!$J$15,'Claim Details'!$E$19="No"),Rates!$J$21,"£0.00"))))))))))))))))</f>
        <v>£0.00</v>
      </c>
      <c r="AV255" s="191" t="str">
        <f>IF(AND(C255="A",'Claim Details'!$E$28&gt;=Rates!$D$14,'Claim Details'!$E$28&lt;=Rates!$D$15,'Claim Details'!$E$19="Yes"),Rates!$E$22,IF(AND(C255="A",'Claim Details'!$E$28&gt;=Rates!$D$14,'Claim Details'!$E$28&lt;=Rates!$D$15,'Claim Details'!$E$19="No"),Rates!$D$22,IF(AND(C255="A",'Claim Details'!$E$28&gt;=Rates!$F$14,'Claim Details'!$E$28&lt;=Rates!$F$15,'Claim Details'!$E$19="Yes"),Rates!$G$22,IF(AND(C255="A",'Claim Details'!$E$28&gt;=Rates!$F$14,'Claim Details'!$E$28&lt;=Rates!$F$15,'Claim Details'!$E$19="No"),Rates!$F$22,IF(AND(C255="A",'Claim Details'!$E$28&gt;=Rates!$H$14,'Claim Details'!$E$28&lt;=Rates!$H$15,'Claim Details'!$E$19="Yes"),Rates!$I$22,IF(AND(C255="A",'Claim Details'!$E$28&gt;=Rates!$H$14,'Claim Details'!$E$28&lt;=Rates!$H$15,'Claim Details'!$E$19="No"),Rates!$H$22,IF(AND(C255="A",'Claim Details'!$E$28&gt;=Rates!$J$14,'Claim Details'!$E$28&lt;=Rates!$J$15,'Claim Details'!$E$19="Yes"),Rates!$K$22,IF(AND(C255="A",'Claim Details'!$E$28&gt;=Rates!$J$14,'Claim Details'!$E$28&lt;=Rates!$J$15,'Claim Details'!$E$19="No"),Rates!$J$22,IF(AND(C255="B",'Claim Details'!$E$28&gt;=Rates!$D$14,'Claim Details'!$E$28&lt;=Rates!$D$15,'Claim Details'!$E$19="Yes"),Rates!$E$23,IF(AND(C255="B",'Claim Details'!$E$28&gt;=Rates!$D$14,'Claim Details'!$E$28&lt;=Rates!$D$15,'Claim Details'!$E$19="No"),Rates!$D$23,IF(AND(C255="B",'Claim Details'!$E$28&gt;=Rates!$F$14,'Claim Details'!$E$28&lt;=Rates!$F$15,'Claim Details'!$E$19="Yes"),Rates!$G$23,IF(AND(C255="B",'Claim Details'!$E$28&gt;=Rates!$F$14,'Claim Details'!$E$28&lt;=Rates!$F$15,'Claim Details'!$E$19="No"),Rates!$F$23,IF(AND(C255="B",'Claim Details'!$E$28&gt;=Rates!$H$14,'Claim Details'!$E$28&lt;=Rates!$H$15,'Claim Details'!$E$19="Yes"),Rates!$I$23,IF(AND(C255="B",'Claim Details'!$E$28&gt;=Rates!$H$14,'Claim Details'!$E$28&lt;=Rates!$H$15,'Claim Details'!$E$19="No"),Rates!$H$23,IF(AND(C255="B",'Claim Details'!$E$28&gt;=Rates!$J$14,'Claim Details'!$E$28&lt;=Rates!$J$15,'Claim Details'!$E$19="Yes"),Rates!$K$23,IF(AND(C255="B",'Claim Details'!$E$28&gt;=Rates!$J$14,'Claim Details'!$E$28&lt;=Rates!$J$15,'Claim Details'!$E$19="No"),Rates!$J$23,IF(AND(C255="C",'Claim Details'!$E$28&gt;=Rates!$D$14,'Claim Details'!$E$28&lt;=Rates!$D$15,'Claim Details'!$E$19="Yes"),Rates!$E$24,IF(AND(C255="C",'Claim Details'!$E$28&gt;=Rates!$D$14,'Claim Details'!$E$28&lt;=Rates!$D$15,'Claim Details'!$E$19="No"),Rates!$D$24,IF(AND(C255="C",'Claim Details'!$E$28&gt;=Rates!$F$14,'Claim Details'!$E$28&lt;=Rates!$F$15,'Claim Details'!$E$19="Yes"),Rates!$G$24,IF(AND(C255="C",'Claim Details'!$E$28&gt;=Rates!$F$14,'Claim Details'!$E$28&lt;=Rates!$F$15,'Claim Details'!$E$19="No"),Rates!$F$24,IF(AND(C255="C",'Claim Details'!$E$28&gt;=Rates!$H$14,'Claim Details'!$E$28&lt;=Rates!$H$15,'Claim Details'!$E$19="Yes"),Rates!$I$24,IF(AND(C255="C",'Claim Details'!$E$28&gt;=Rates!$H$14,'Claim Details'!$E$28&lt;=Rates!$H$15,'Claim Details'!$E$19="No"),Rates!$H$24,IF(AND(C255="C",'Claim Details'!$E$28&gt;=Rates!$J$14,'Claim Details'!$E$28&lt;=Rates!$J$15,'Claim Details'!$E$19="Yes"),Rates!$K$24,IF(AND(C255="C",'Claim Details'!$E$28&gt;=Rates!$J$14,'Claim Details'!$E$28&lt;=Rates!$J$15,'Claim Details'!$E$19="No"),Rates!$J$24,"£0.00"))))))))))))))))))))))))</f>
        <v>£0.00</v>
      </c>
      <c r="AW255" s="1"/>
      <c r="AX255" s="189" t="str">
        <f>IF(AND(U255="A",'Claim Details'!$I$28&gt;=Rates!$D$14,'Claim Details'!$I$28&lt;=Rates!$D$15,'Claim Details'!$I$19="Yes"),Rates!$J$17,IF(AND(U255="A",'Claim Details'!$I$28&gt;=Rates!$D$14,'Claim Details'!$I$28&lt;=Rates!$D$15,'Claim Details'!$I$19="No"),Rates!$D$17,IF(AND(U255="A",'Claim Details'!$I$28&gt;=Rates!$F$14,'Claim Details'!$I$28&lt;=Rates!$F$15,'Claim Details'!$I$19="Yes"),Rates!$G$17,IF(AND(U255="A",'Claim Details'!$I$28&gt;=Rates!$F$14,'Claim Details'!$I$28&lt;=Rates!$F$15,'Claim Details'!$I$19="No"),Rates!$F$17,IF(AND(U255="A",'Claim Details'!$I$28&gt;=Rates!$H$14,'Claim Details'!$I$28&lt;=Rates!$H$15,'Claim Details'!$I$19="Yes"),Rates!$I$17,IF(AND(U255="A",'Claim Details'!$I$28&gt;=Rates!$H$14,'Claim Details'!$I$28&lt;=Rates!$H$15,'Claim Details'!$I$19="No"),Rates!$H$17,IF(AND(U255="A",'Claim Details'!$I$28&gt;=Rates!$J$14,'Claim Details'!$I$28&lt;=Rates!$J$15,'Claim Details'!$I$19="Yes"),Rates!$K$17,IF(AND(U255="A",'Claim Details'!$I$28&gt;=Rates!$J$14,'Claim Details'!$I$28&lt;=Rates!$J$15,'Claim Details'!$I$19="No"),Rates!$J$17,IF(AND(U255="B",'Claim Details'!$I$28&gt;=Rates!$D$14,'Claim Details'!$I$28&lt;=Rates!$D$15,'Claim Details'!$I$19="Yes"),Rates!$E$18,IF(AND(U255="B",'Claim Details'!$I$28&gt;=Rates!$D$14,'Claim Details'!$I$28&lt;=Rates!$D$15,'Claim Details'!$I$19="No"),Rates!$D$18,IF(AND(U255="B",'Claim Details'!$I$28&gt;=Rates!$F$14,'Claim Details'!$I$28&lt;=Rates!$F$15,'Claim Details'!$I$19="Yes"),Rates!$G$18,IF(AND(U255="B",'Claim Details'!$I$28&gt;=Rates!$F$14,'Claim Details'!$I$28&lt;=Rates!$F$15,'Claim Details'!$I$19="No"),Rates!$F$18,IF(AND(U255="B",'Claim Details'!$I$28&gt;=Rates!$H$14,'Claim Details'!$I$28&lt;=Rates!$H$15,'Claim Details'!$I$19="Yes"),Rates!$I$18,IF(AND(U255="B",'Claim Details'!$I$28&gt;=Rates!$H$14,'Claim Details'!$I$28&lt;=Rates!$H$15,'Claim Details'!$I$19="No"),Rates!$H$18,IF(AND(U255="B",'Claim Details'!$I$28&gt;=Rates!$J$14,'Claim Details'!$I$28&lt;=Rates!$J$15,'Claim Details'!$I$19="Yes"),Rates!$K$18,IF(AND(U255="B",'Claim Details'!$I$28&gt;=Rates!$J$14,'Claim Details'!$I$28&lt;=Rates!$J$15,'Claim Details'!$I$19="No"),Rates!$J$18,IF(AND(U255="C",'Claim Details'!$I$28&gt;=Rates!$D$14,'Claim Details'!$I$28&lt;=Rates!$D$15,'Claim Details'!$I$19="Yes"),Rates!$E$19,IF(AND(U255="C",'Claim Details'!$I$28&gt;=Rates!$D$14,'Claim Details'!$I$28&lt;=Rates!$D$15,'Claim Details'!$I$19="No"),Rates!$D$19,IF(AND(U255="C",'Claim Details'!$I$28&gt;=Rates!$F$14,'Claim Details'!$I$28&lt;=Rates!$F$15,'Claim Details'!$I$19="Yes"),Rates!$G$19,IF(AND(U255="C",'Claim Details'!$I$28&gt;=Rates!$F$14,'Claim Details'!$I$28&lt;=Rates!$F$15,'Claim Details'!$I$19="No"),Rates!$F$19,IF(AND(U255="C",'Claim Details'!$I$28&gt;=Rates!$H$14,'Claim Details'!$I$28&lt;=Rates!$H$15,'Claim Details'!$I$19="Yes"),Rates!$I$19,IF(AND(U255="C",'Claim Details'!$I$28&gt;=Rates!$H$14,'Claim Details'!$I$28&lt;=Rates!$H$15,'Claim Details'!$I$19="No"),Rates!$H$19,IF(AND(U255="C",'Claim Details'!$I$28&gt;=Rates!$J$14,'Claim Details'!$I$28&lt;=Rates!$J$15,'Claim Details'!$I$19="Yes"),Rates!$K$19,IF(AND(U255="C",'Claim Details'!$I$28&gt;=Rates!$J$14,'Claim Details'!$I$28&lt;=Rates!$J$15,'Claim Details'!$I$19="No"),Rates!$J$19,"£0.00"))))))))))))))))))))))))</f>
        <v>£0.00</v>
      </c>
      <c r="AY255" s="189" t="str">
        <f>IF(AND(C255="A",'Claim Details'!$I$28&gt;=Rates!$D$14,'Claim Details'!$I$28&lt;=Rates!$D$15,'Claim Details'!$I$19="Yes"),Rates!$J$25,IF(AND(C255="A",'Claim Details'!$I$28&gt;=Rates!$D$14,'Claim Details'!$I$28&lt;=Rates!$D$15,'Claim Details'!$I$19="No"),Rates!$D$25,IF(AND(C255="A",'Claim Details'!$I$28&gt;=Rates!$F$14,'Claim Details'!$I$28&lt;=Rates!$F$15,'Claim Details'!$I$19="Yes"),Rates!$G$25,IF(AND(C255="A",'Claim Details'!$I$28&gt;=Rates!$F$14,'Claim Details'!$I$28&lt;=Rates!$F$15,'Claim Details'!$I$19="No"),Rates!$F$25,IF(AND(C255="A",'Claim Details'!$I$28&gt;=Rates!$H$14,'Claim Details'!$I$28&lt;=Rates!$H$15,'Claim Details'!$I$19="Yes"),Rates!$I$25,IF(AND(C255="A",'Claim Details'!$I$28&gt;=Rates!$H$14,'Claim Details'!$I$28&lt;=Rates!$H$15,'Claim Details'!$I$19="No"),Rates!$H$25,IF(AND(C255="A",'Claim Details'!$I$28&gt;=Rates!$J$14,'Claim Details'!$I$28&lt;=Rates!$J$15,'Claim Details'!$I$19="Yes"),Rates!$K$25,IF(AND(C255="A",'Claim Details'!$I$28&gt;=Rates!$J$14,'Claim Details'!$I$28&lt;=Rates!$J$15,'Claim Details'!$I$19="No"),Rates!$J$25,IF(AND(C255="B",'Claim Details'!$I$28&gt;=Rates!$D$14,'Claim Details'!$I$28&lt;=Rates!$D$15,'Claim Details'!$I$19="Yes"),Rates!$E$26,IF(AND(C255="B",'Claim Details'!$I$28&gt;=Rates!$D$14,'Claim Details'!$I$28&lt;=Rates!$D$15,'Claim Details'!$I$19="No"),Rates!$D$26,IF(AND(C255="B",'Claim Details'!$I$28&gt;=Rates!$F$14,'Claim Details'!$I$28&lt;=Rates!$F$15,'Claim Details'!$I$19="Yes"),Rates!$G$26,IF(AND(C255="B",'Claim Details'!$I$28&gt;=Rates!$F$14,'Claim Details'!$I$28&lt;=Rates!$F$15,'Claim Details'!$I$19="No"),Rates!$F$26,IF(AND(C255="B",'Claim Details'!$I$28&gt;=Rates!$H$14,'Claim Details'!$I$28&lt;=Rates!$H$15,'Claim Details'!$I$19="Yes"),Rates!$I$26,IF(AND(C255="B",'Claim Details'!$I$28&gt;=Rates!$H$14,'Claim Details'!$I$28&lt;=Rates!$H$15,'Claim Details'!$I$19="No"),Rates!$H$26,IF(AND(C255="B",'Claim Details'!$I$28&gt;=Rates!$J$14,'Claim Details'!$I$28&lt;=Rates!$J$15,'Claim Details'!$I$19="Yes"),Rates!$K$26,IF(AND(C255="B",'Claim Details'!$I$28&gt;=Rates!$J$14,'Claim Details'!$I$28&lt;=Rates!$J$15,'Claim Details'!$I$19="No"),Rates!$J$26,IF(AND(C255="C",'Claim Details'!$I$28&gt;=Rates!$D$14,'Claim Details'!$I$28&lt;=Rates!$D$15,'Claim Details'!$I$19="Yes"),Rates!$E$27,IF(AND(C255="C",'Claim Details'!$I$28&gt;=Rates!$D$14,'Claim Details'!$I$28&lt;=Rates!$D$15,'Claim Details'!$I$19="No"),Rates!$D$27,IF(AND(C255="C",'Claim Details'!$I$28&gt;=Rates!$F$14,'Claim Details'!$I$28&lt;=Rates!$F$15,'Claim Details'!$I$19="Yes"),Rates!$G$27,IF(AND(C255="C",'Claim Details'!$I$28&gt;=Rates!$F$14,'Claim Details'!$I$28&lt;=Rates!$F$15,'Claim Details'!$I$19="No"),Rates!$F$27,IF(AND(C255="C",'Claim Details'!$I$28&gt;=Rates!$H$14,'Claim Details'!$I$28&lt;=Rates!$H$15,'Claim Details'!$I$19="Yes"),Rates!$I$27,IF(AND(C255="C",'Claim Details'!$I$28&gt;=Rates!$H$14,'Claim Details'!$I$28&lt;=Rates!$H$15,'Claim Details'!$I$19="No"),Rates!$H$27,IF(AND(C255="C",'Claim Details'!$I$28&gt;=Rates!$J$14,'Claim Details'!$I$28&lt;=Rates!$J$15,'Claim Details'!$I$19="Yes"),Rates!$K$27,IF(AND(C255="C",'Claim Details'!$I$28&gt;=Rates!$J$14,'Claim Details'!$I$28&lt;=Rates!$J$15,'Claim Details'!$I$19="No"),Rates!$J$27,"£0.00"))))))))))))))))))))))))</f>
        <v>£0.00</v>
      </c>
      <c r="AZ255" s="189" t="str">
        <f>IF(AND(C255="A",'Claim Details'!$I$28&gt;=Rates!$D$14,'Claim Details'!$I$28&lt;=Rates!$D$15,'Claim Details'!$I$19="Yes"),Rates!$E$20,IF(AND(C255="A",'Claim Details'!$I$28&gt;=Rates!$D$14,'Claim Details'!$I$28&lt;=Rates!$D$15,'Claim Details'!$I$19="No"),Rates!$D$20,IF(AND(C255="A",'Claim Details'!$I$28&gt;=Rates!$F$14,'Claim Details'!$I$28&lt;=Rates!$F$15,'Claim Details'!$I$19="Yes"),Rates!$G$20,IF(AND(C255="A",'Claim Details'!$I$28&gt;=Rates!$F$14,'Claim Details'!$I$28&lt;=Rates!$F$15,'Claim Details'!$I$19="No"),Rates!$F$20,IF(AND(C255="A",'Claim Details'!$I$28&gt;=Rates!$H$14,'Claim Details'!$I$28&lt;=Rates!$H$15,'Claim Details'!$I$19="Yes"),Rates!$I$20,IF(AND(C255="A",'Claim Details'!$I$28&gt;=Rates!$H$14,'Claim Details'!$I$28&lt;=Rates!$H$15,'Claim Details'!$I$19="No"),Rates!$H$20,IF(AND(C255="A",'Claim Details'!$I$28&gt;=Rates!$J$14,'Claim Details'!$I$28&lt;=Rates!$J$15,'Claim Details'!$I$19="Yes"),Rates!$K$20,IF(AND(C255="A",'Claim Details'!$I$28&gt;=Rates!$J$14,'Claim Details'!$I$28&lt;=Rates!$J$15,'Claim Details'!$I$19="No"),Rates!$J$20,IF(AND(C255="B",'Claim Details'!$I$28&gt;=Rates!$D$14,'Claim Details'!$I$28&lt;=Rates!$D$15,'Claim Details'!$I$19="Yes"),Rates!$E$21,IF(AND(C255="B",'Claim Details'!$I$28&gt;=Rates!$D$14,'Claim Details'!$I$28&lt;=Rates!$D$15,'Claim Details'!$I$19="No"),Rates!$D$21,IF(AND(C255="B",'Claim Details'!$I$28&gt;=Rates!$F$14,'Claim Details'!$I$28&lt;=Rates!$F$15,'Claim Details'!$I$19="Yes"),Rates!$G$21,IF(AND(C255="B",'Claim Details'!$I$28&gt;=Rates!$F$14,'Claim Details'!$I$28&lt;=Rates!$F$15,'Claim Details'!$I$19="No"),Rates!$F$21,IF(AND(C255="B",'Claim Details'!$I$28&gt;=Rates!$H$14,'Claim Details'!$I$28&lt;=Rates!$H$15,'Claim Details'!$I$19="Yes"),Rates!$I$21,IF(AND(C255="B",'Claim Details'!$I$28&gt;=Rates!$H$14,'Claim Details'!$I$28&lt;=Rates!$H$15,'Claim Details'!$I$19="No"),Rates!$H$21,IF(AND(C255="B",'Claim Details'!$I$28&gt;=Rates!$J$14,'Claim Details'!$I$28&lt;=Rates!$J$15,'Claim Details'!$I$19="Yes"),Rates!$K$21,IF(AND(C255="B",'Claim Details'!$I$28&gt;=Rates!$J$14,'Claim Details'!$I$28&lt;=Rates!$J$15,'Claim Details'!$I$19="No"),Rates!$J$21,"£0.00"))))))))))))))))</f>
        <v>£0.00</v>
      </c>
      <c r="BA255" s="189" t="str">
        <f>IF(AND(C255="A",'Claim Details'!$I$28&gt;=Rates!$D$14,'Claim Details'!$I$28&lt;=Rates!$D$15,'Claim Details'!$I$19="Yes"),Rates!$E$22,IF(AND(C255="A",'Claim Details'!$I$28&gt;=Rates!$D$14,'Claim Details'!$I$28&lt;=Rates!$D$15,'Claim Details'!$I$19="No"),Rates!$D$22,IF(AND(C255="A",'Claim Details'!$I$28&gt;=Rates!$F$14,'Claim Details'!$I$28&lt;=Rates!$F$15,'Claim Details'!$I$19="Yes"),Rates!$G$22,IF(AND(C255="A",'Claim Details'!$I$28&gt;=Rates!$F$14,'Claim Details'!$I$28&lt;=Rates!$F$15,'Claim Details'!$I$19="No"),Rates!$F$22,IF(AND(C255="A",'Claim Details'!$I$28&gt;=Rates!$H$14,'Claim Details'!$I$28&lt;=Rates!$H$15,'Claim Details'!$I$19="Yes"),Rates!$I$22,IF(AND(C255="A",'Claim Details'!$I$28&gt;=Rates!$H$14,'Claim Details'!$I$28&lt;=Rates!$H$15,'Claim Details'!$I$19="No"),Rates!$H$22,IF(AND(C255="A",'Claim Details'!$I$28&gt;=Rates!$J$14,'Claim Details'!$I$28&lt;=Rates!$J$15,'Claim Details'!$I$19="Yes"),Rates!$K$22,IF(AND(C255="A",'Claim Details'!$I$28&gt;=Rates!$J$14,'Claim Details'!$I$28&lt;=Rates!$J$15,'Claim Details'!$I$19="No"),Rates!$J$22,IF(AND(C255="B",'Claim Details'!$I$28&gt;=Rates!$D$14,'Claim Details'!$I$28&lt;=Rates!$D$15,'Claim Details'!$I$19="Yes"),Rates!$E$23,IF(AND(C255="B",'Claim Details'!$I$28&gt;=Rates!$D$14,'Claim Details'!$I$28&lt;=Rates!$D$15,'Claim Details'!$I$19="No"),Rates!$D$23,IF(AND(C255="B",'Claim Details'!$I$28&gt;=Rates!$F$14,'Claim Details'!$I$28&lt;=Rates!$F$15,'Claim Details'!$I$19="Yes"),Rates!$G$23,IF(AND(C255="B",'Claim Details'!$I$28&gt;=Rates!$F$14,'Claim Details'!$I$28&lt;=Rates!$F$15,'Claim Details'!$I$19="No"),Rates!$F$23,IF(AND(C255="B",'Claim Details'!$I$28&gt;=Rates!$H$14,'Claim Details'!$I$28&lt;=Rates!$H$15,'Claim Details'!$I$19="Yes"),Rates!$I$23,IF(AND(C255="B",'Claim Details'!$I$28&gt;=Rates!$H$14,'Claim Details'!$I$28&lt;=Rates!$H$15,'Claim Details'!$I$19="No"),Rates!$H$23,IF(AND(C255="B",'Claim Details'!$I$28&gt;=Rates!$J$14,'Claim Details'!$I$28&lt;=Rates!$J$15,'Claim Details'!$I$19="Yes"),Rates!$K$23,IF(AND(C255="B",'Claim Details'!$I$28&gt;=Rates!$J$14,'Claim Details'!$I$28&lt;=Rates!$J$15,'Claim Details'!$I$19="No"),Rates!$J$23,IF(AND(C255="C",'Claim Details'!$I$28&gt;=Rates!$D$14,'Claim Details'!$I$28&lt;=Rates!$D$15,'Claim Details'!$I$19="Yes"),Rates!$E$24,IF(AND(C255="C",'Claim Details'!$I$28&gt;=Rates!$D$14,'Claim Details'!$I$28&lt;=Rates!$D$15,'Claim Details'!$I$19="No"),Rates!$D$24,IF(AND(C255="C",'Claim Details'!$I$28&gt;=Rates!$F$14,'Claim Details'!$I$28&lt;=Rates!$F$15,'Claim Details'!$I$19="Yes"),Rates!$G$24,IF(AND(C255="C",'Claim Details'!$I$28&gt;=Rates!$F$14,'Claim Details'!$I$28&lt;=Rates!$F$15,'Claim Details'!$I$19="No"),Rates!$F$24,IF(AND(C255="C",'Claim Details'!$I$28&gt;=Rates!$H$14,'Claim Details'!$I$28&lt;=Rates!$H$15,'Claim Details'!$I$19="Yes"),Rates!$I$24,IF(AND(C255="C",'Claim Details'!$I$28&gt;=Rates!$H$14,'Claim Details'!$I$28&lt;=Rates!$H$15,'Claim Details'!$I$19="No"),Rates!$H$24,IF(AND(C255="C",'Claim Details'!$I$28&gt;=Rates!$J$14,'Claim Details'!$I$28&lt;=Rates!$J$15,'Claim Details'!$I$19="Yes"),Rates!$K$24,IF(AND(C255="C",'Claim Details'!$I$28&gt;=Rates!$J$14,'Claim Details'!$I$28&lt;=Rates!$J$15,'Claim Details'!$I$19="No"),Rates!$J$24,"£0.00"))))))))))))))))))))))))</f>
        <v>£0.00</v>
      </c>
      <c r="BB255" s="189" t="str">
        <f t="shared" si="57"/>
        <v>£0.00</v>
      </c>
      <c r="BC255" s="1"/>
      <c r="BD255" s="189" t="str">
        <f>IF(AND(AE255="A",'Claim Details'!$I$28&gt;=Rates!$D$14,'Claim Details'!$I$28&lt;=Rates!$D$15,'Claim Details'!$I$19="Yes"),Rates!$J$17,IF(AND(AE255="A",'Claim Details'!$I$28&gt;=Rates!$D$14,'Claim Details'!$I$28&lt;=Rates!$D$15,'Claim Details'!$I$19="No"),Rates!$D$17,IF(AND(AE255="A",'Claim Details'!$I$28&gt;=Rates!$F$14,'Claim Details'!$I$28&lt;=Rates!$F$15,'Claim Details'!$I$19="Yes"),Rates!$G$17,IF(AND(AE255="A",'Claim Details'!$I$28&gt;=Rates!$F$14,'Claim Details'!$I$28&lt;=Rates!$F$15,'Claim Details'!$I$19="No"),Rates!$F$17,IF(AND(AE255="A",'Claim Details'!$I$28&gt;=Rates!$H$14,'Claim Details'!$I$28&lt;=Rates!$H$15,'Claim Details'!$I$19="Yes"),Rates!$I$17,IF(AND(AE255="A",'Claim Details'!$I$28&gt;=Rates!$H$14,'Claim Details'!$I$28&lt;=Rates!$H$15,'Claim Details'!$I$19="No"),Rates!$H$17,IF(AND(AE255="A",'Claim Details'!$I$28&gt;=Rates!$J$14,'Claim Details'!$I$28&lt;=Rates!$J$15,'Claim Details'!$I$19="Yes"),Rates!$K$17,IF(AND(AE255="A",'Claim Details'!$I$28&gt;=Rates!$J$14,'Claim Details'!$I$28&lt;=Rates!$J$15,'Claim Details'!$I$19="No"),Rates!$J$17,IF(AND(AE255="B",'Claim Details'!$I$28&gt;=Rates!$D$14,'Claim Details'!$I$28&lt;=Rates!$D$15,'Claim Details'!$I$19="Yes"),Rates!$E$18,IF(AND(AE255="B",'Claim Details'!$I$28&gt;=Rates!$D$14,'Claim Details'!$I$28&lt;=Rates!$D$15,'Claim Details'!$I$19="No"),Rates!$D$18,IF(AND(AE255="B",'Claim Details'!$I$28&gt;=Rates!$F$14,'Claim Details'!$I$28&lt;=Rates!$F$15,'Claim Details'!$I$19="Yes"),Rates!$G$18,IF(AND(AE255="B",'Claim Details'!$I$28&gt;=Rates!$F$14,'Claim Details'!$I$28&lt;=Rates!$F$15,'Claim Details'!$I$19="No"),Rates!$F$18,IF(AND(AE255="B",'Claim Details'!$I$28&gt;=Rates!$H$14,'Claim Details'!$I$28&lt;=Rates!$H$15,'Claim Details'!$I$19="Yes"),Rates!$I$18,IF(AND(AE255="B",'Claim Details'!$I$28&gt;=Rates!$H$14,'Claim Details'!$I$28&lt;=Rates!$H$15,'Claim Details'!$I$19="No"),Rates!$H$18,IF(AND(AE255="B",'Claim Details'!$I$28&gt;=Rates!$J$14,'Claim Details'!$I$28&lt;=Rates!$J$15,'Claim Details'!$I$19="Yes"),Rates!$K$18,IF(AND(AE255="B",'Claim Details'!$I$28&gt;=Rates!$J$14,'Claim Details'!$I$28&lt;=Rates!$J$15,'Claim Details'!$I$19="No"),Rates!$J$18,IF(AND(AE255="C",'Claim Details'!$I$28&gt;=Rates!$D$14,'Claim Details'!$I$28&lt;=Rates!$D$15,'Claim Details'!$I$19="Yes"),Rates!$E$19,IF(AND(AE255="C",'Claim Details'!$I$28&gt;=Rates!$D$14,'Claim Details'!$I$28&lt;=Rates!$D$15,'Claim Details'!$I$19="No"),Rates!$D$19,IF(AND(AE255="C",'Claim Details'!$I$28&gt;=Rates!$F$14,'Claim Details'!$I$28&lt;=Rates!$F$15,'Claim Details'!$I$19="Yes"),Rates!$G$19,IF(AND(AE255="C",'Claim Details'!$I$28&gt;=Rates!$F$14,'Claim Details'!$I$28&lt;=Rates!$F$15,'Claim Details'!$I$19="No"),Rates!$F$19,IF(AND(AE255="C",'Claim Details'!$I$28&gt;=Rates!$H$14,'Claim Details'!$I$28&lt;=Rates!$H$15,'Claim Details'!$I$19="Yes"),Rates!$I$19,IF(AND(AE255="C",'Claim Details'!$I$28&gt;=Rates!$H$14,'Claim Details'!$I$28&lt;=Rates!$H$15,'Claim Details'!$I$19="No"),Rates!$H$19,IF(AND(AE255="C",'Claim Details'!$I$28&gt;=Rates!$J$14,'Claim Details'!$I$28&lt;=Rates!$J$15,'Claim Details'!$I$19="Yes"),Rates!$K$19,IF(AND(AE255="C",'Claim Details'!$I$28&gt;=Rates!$J$14,'Claim Details'!$I$28&lt;=Rates!$J$15,'Claim Details'!$I$19="No"),Rates!$J$19,"£0.00"))))))))))))))))))))))))</f>
        <v>£0.00</v>
      </c>
      <c r="BE255" s="189" t="str">
        <f>IF(AND(AE255="A",'Claim Details'!$I$28&gt;=Rates!$D$14,'Claim Details'!$I$28&lt;=Rates!$D$15,'Claim Details'!$I$19="Yes"),Rates!$J$25,IF(AND(AE255="A",'Claim Details'!$I$28&gt;=Rates!$D$14,'Claim Details'!$I$28&lt;=Rates!$D$15,'Claim Details'!$I$19="No"),Rates!$D$25,IF(AND(AE255="A",'Claim Details'!$I$28&gt;=Rates!$F$14,'Claim Details'!$I$28&lt;=Rates!$F$15,'Claim Details'!$I$19="Yes"),Rates!$G$25,IF(AND(AE255="A",'Claim Details'!$I$28&gt;=Rates!$F$14,'Claim Details'!$I$28&lt;=Rates!$F$15,'Claim Details'!$I$19="No"),Rates!$F$25,IF(AND(AE255="A",'Claim Details'!$I$28&gt;=Rates!$H$14,'Claim Details'!$I$28&lt;=Rates!$H$15,'Claim Details'!$I$19="Yes"),Rates!$I$25,IF(AND(AE255="A",'Claim Details'!$I$28&gt;=Rates!$H$14,'Claim Details'!$I$28&lt;=Rates!$H$15,'Claim Details'!$I$19="No"),Rates!$H$25,IF(AND(AE255="A",'Claim Details'!$I$28&gt;=Rates!$J$14,'Claim Details'!$I$28&lt;=Rates!$J$15,'Claim Details'!$I$19="Yes"),Rates!$K$25,IF(AND(AE255="A",'Claim Details'!$I$28&gt;=Rates!$J$14,'Claim Details'!$I$28&lt;=Rates!$J$15,'Claim Details'!$I$19="No"),Rates!$J$25,IF(AND(AE255="B",'Claim Details'!$I$28&gt;=Rates!$D$14,'Claim Details'!$I$28&lt;=Rates!$D$15,'Claim Details'!$I$19="Yes"),Rates!$E$26,IF(AND(AE255="B",'Claim Details'!$I$28&gt;=Rates!$D$14,'Claim Details'!$I$28&lt;=Rates!$D$15,'Claim Details'!$I$19="No"),Rates!$D$26,IF(AND(AE255="B",'Claim Details'!$I$28&gt;=Rates!$F$14,'Claim Details'!$I$28&lt;=Rates!$F$15,'Claim Details'!$I$19="Yes"),Rates!$G$26,IF(AND(AE255="B",'Claim Details'!$I$28&gt;=Rates!$F$14,'Claim Details'!$I$28&lt;=Rates!$F$15,'Claim Details'!$I$19="No"),Rates!$F$26,IF(AND(AE255="B",'Claim Details'!$I$28&gt;=Rates!$H$14,'Claim Details'!$I$28&lt;=Rates!$H$15,'Claim Details'!$I$19="Yes"),Rates!$I$26,IF(AND(AE255="B",'Claim Details'!$I$28&gt;=Rates!$H$14,'Claim Details'!$I$28&lt;=Rates!$H$15,'Claim Details'!$I$19="No"),Rates!$H$26,IF(AND(AE255="B",'Claim Details'!$I$28&gt;=Rates!$J$14,'Claim Details'!$I$28&lt;=Rates!$J$15,'Claim Details'!$I$19="Yes"),Rates!$K$26,IF(AND(AE255="B",'Claim Details'!$I$28&gt;=Rates!$J$14,'Claim Details'!$I$28&lt;=Rates!$J$15,'Claim Details'!$I$19="No"),Rates!$J$26,IF(AND(AE255="C",'Claim Details'!$I$28&gt;=Rates!$D$14,'Claim Details'!$I$28&lt;=Rates!$D$15,'Claim Details'!$I$19="Yes"),Rates!$E$27,IF(AND(AE255="C",'Claim Details'!$I$28&gt;=Rates!$D$14,'Claim Details'!$I$28&lt;=Rates!$D$15,'Claim Details'!$I$19="No"),Rates!$D$27,IF(AND(AE255="C",'Claim Details'!$I$28&gt;=Rates!$F$14,'Claim Details'!$I$28&lt;=Rates!$F$15,'Claim Details'!$I$19="Yes"),Rates!$G$27,IF(AND(AE255="C",'Claim Details'!$I$28&gt;=Rates!$F$14,'Claim Details'!$I$28&lt;=Rates!$F$15,'Claim Details'!$I$19="No"),Rates!$F$27,IF(AND(AE255="C",'Claim Details'!$I$28&gt;=Rates!$H$14,'Claim Details'!$I$28&lt;=Rates!$H$15,'Claim Details'!$I$19="Yes"),Rates!$I$27,IF(AND(AE255="C",'Claim Details'!$I$28&gt;=Rates!$H$14,'Claim Details'!$I$28&lt;=Rates!$H$15,'Claim Details'!$I$19="No"),Rates!$H$27,IF(AND(AE255="C",'Claim Details'!$I$28&gt;=Rates!$J$14,'Claim Details'!$I$28&lt;=Rates!$J$15,'Claim Details'!$I$19="Yes"),Rates!$K$27,IF(AND(AE255="C",'Claim Details'!$I$28&gt;=Rates!$J$14,'Claim Details'!$I$28&lt;=Rates!$J$15,'Claim Details'!$I$19="No"),Rates!$J$27,"£0.00"))))))))))))))))))))))))</f>
        <v>£0.00</v>
      </c>
      <c r="BF255" s="189" t="str">
        <f>IF(AND(AE255="A",'Claim Details'!$I$28&gt;=Rates!$D$14,'Claim Details'!$I$28&lt;=Rates!$D$15,'Claim Details'!$I$19="Yes"),Rates!$E$20,IF(AND(AE255="A",'Claim Details'!$I$28&gt;=Rates!$D$14,'Claim Details'!$I$28&lt;=Rates!$D$15,'Claim Details'!$I$19="No"),Rates!$D$20,IF(AND(AE255="A",'Claim Details'!$I$28&gt;=Rates!$F$14,'Claim Details'!$I$28&lt;=Rates!$F$15,'Claim Details'!$I$19="Yes"),Rates!$G$20,IF(AND(AE255="A",'Claim Details'!$I$28&gt;=Rates!$F$14,'Claim Details'!$I$28&lt;=Rates!$F$15,'Claim Details'!$I$19="No"),Rates!$F$20,IF(AND(AE255="A",'Claim Details'!$I$28&gt;=Rates!$H$14,'Claim Details'!$I$28&lt;=Rates!$H$15,'Claim Details'!$I$19="Yes"),Rates!$I$20,IF(AND(AE255="A",'Claim Details'!$I$28&gt;=Rates!$H$14,'Claim Details'!$I$28&lt;=Rates!$H$15,'Claim Details'!$I$19="No"),Rates!$H$20,IF(AND(AE255="A",'Claim Details'!$I$28&gt;=Rates!$J$14,'Claim Details'!$I$28&lt;=Rates!$J$15,'Claim Details'!$I$19="Yes"),Rates!$K$20,IF(AND(AE255="A",'Claim Details'!$I$28&gt;=Rates!$J$14,'Claim Details'!$I$28&lt;=Rates!$J$15,'Claim Details'!$I$19="No"),Rates!$J$20,IF(AND(AE255="B",'Claim Details'!$I$28&gt;=Rates!$D$14,'Claim Details'!$I$28&lt;=Rates!$D$15,'Claim Details'!$I$19="Yes"),Rates!$E$21,IF(AND(AE255="B",'Claim Details'!$I$28&gt;=Rates!$D$14,'Claim Details'!$I$28&lt;=Rates!$D$15,'Claim Details'!$I$19="No"),Rates!$D$21,IF(AND(AE255="B",'Claim Details'!$I$28&gt;=Rates!$F$14,'Claim Details'!$I$28&lt;=Rates!$F$15,'Claim Details'!$I$19="Yes"),Rates!$G$21,IF(AND(AE255="B",'Claim Details'!$I$28&gt;=Rates!$F$14,'Claim Details'!$I$28&lt;=Rates!$F$15,'Claim Details'!$I$19="No"),Rates!$F$21,IF(AND(AE255="B",'Claim Details'!$I$28&gt;=Rates!$H$14,'Claim Details'!$I$28&lt;=Rates!$H$15,'Claim Details'!$I$19="Yes"),Rates!$I$21,IF(AND(AE255="B",'Claim Details'!$I$28&gt;=Rates!$H$14,'Claim Details'!$I$28&lt;=Rates!$H$15,'Claim Details'!$I$19="No"),Rates!$H$21,IF(AND(AE255="B",'Claim Details'!$I$28&gt;=Rates!$J$14,'Claim Details'!$I$28&lt;=Rates!$J$15,'Claim Details'!$I$19="Yes"),Rates!$K$21,IF(AND(AE255="B",'Claim Details'!$I$28&gt;=Rates!$J$14,'Claim Details'!$I$28&lt;=Rates!$J$15,'Claim Details'!$I$19="No"),Rates!$J$21,"£0.00"))))))))))))))))</f>
        <v>£0.00</v>
      </c>
      <c r="BG255" s="189" t="str">
        <f>IF(AND(AE255="A",'Claim Details'!$I$28&gt;=Rates!$D$14,'Claim Details'!$I$28&lt;=Rates!$D$15,'Claim Details'!$I$19="Yes"),Rates!$E$22,IF(AND(AE255="A",'Claim Details'!$I$28&gt;=Rates!$D$14,'Claim Details'!$I$28&lt;=Rates!$D$15,'Claim Details'!$I$19="No"),Rates!$D$22,IF(AND(AE255="A",'Claim Details'!$I$28&gt;=Rates!$F$14,'Claim Details'!$I$28&lt;=Rates!$F$15,'Claim Details'!$I$19="Yes"),Rates!$G$22,IF(AND(AE255="A",'Claim Details'!$I$28&gt;=Rates!$F$14,'Claim Details'!$I$28&lt;=Rates!$F$15,'Claim Details'!$I$19="No"),Rates!$F$22,IF(AND(AE255="A",'Claim Details'!$I$28&gt;=Rates!$H$14,'Claim Details'!$I$28&lt;=Rates!$H$15,'Claim Details'!$I$19="Yes"),Rates!$I$22,IF(AND(AE255="A",'Claim Details'!$I$28&gt;=Rates!$H$14,'Claim Details'!$I$28&lt;=Rates!$H$15,'Claim Details'!$I$19="No"),Rates!$H$22,IF(AND(AE255="A",'Claim Details'!$I$28&gt;=Rates!$J$14,'Claim Details'!$I$28&lt;=Rates!$J$15,'Claim Details'!$I$19="Yes"),Rates!$K$22,IF(AND(AE255="A",'Claim Details'!$I$28&gt;=Rates!$J$14,'Claim Details'!$I$28&lt;=Rates!$J$15,'Claim Details'!$I$19="No"),Rates!$J$22,IF(AND(AE255="B",'Claim Details'!$I$28&gt;=Rates!$D$14,'Claim Details'!$I$28&lt;=Rates!$D$15,'Claim Details'!$I$19="Yes"),Rates!$E$23,IF(AND(AE255="B",'Claim Details'!$I$28&gt;=Rates!$D$14,'Claim Details'!$I$28&lt;=Rates!$D$15,'Claim Details'!$I$19="No"),Rates!$D$23,IF(AND(AE255="B",'Claim Details'!$I$28&gt;=Rates!$F$14,'Claim Details'!$I$28&lt;=Rates!$F$15,'Claim Details'!$I$19="Yes"),Rates!$G$23,IF(AND(AE255="B",'Claim Details'!$I$28&gt;=Rates!$F$14,'Claim Details'!$I$28&lt;=Rates!$F$15,'Claim Details'!$I$19="No"),Rates!$F$23,IF(AND(AE255="B",'Claim Details'!$I$28&gt;=Rates!$H$14,'Claim Details'!$I$28&lt;=Rates!$H$15,'Claim Details'!$I$19="Yes"),Rates!$I$23,IF(AND(AE255="B",'Claim Details'!$I$28&gt;=Rates!$H$14,'Claim Details'!$I$28&lt;=Rates!$H$15,'Claim Details'!$I$19="No"),Rates!$H$23,IF(AND(AE255="B",'Claim Details'!$I$28&gt;=Rates!$J$14,'Claim Details'!$I$28&lt;=Rates!$J$15,'Claim Details'!$I$19="Yes"),Rates!$K$23,IF(AND(AE255="B",'Claim Details'!$I$28&gt;=Rates!$J$14,'Claim Details'!$I$28&lt;=Rates!$J$15,'Claim Details'!$I$19="No"),Rates!$J$23,IF(AND(AE255="C",'Claim Details'!$I$28&gt;=Rates!$D$14,'Claim Details'!$I$28&lt;=Rates!$D$15,'Claim Details'!$I$19="Yes"),Rates!$E$24,IF(AND(AE255="C",'Claim Details'!$I$28&gt;=Rates!$D$14,'Claim Details'!$I$28&lt;=Rates!$D$15,'Claim Details'!$I$19="No"),Rates!$D$24,IF(AND(AE255="C",'Claim Details'!$I$28&gt;=Rates!$F$14,'Claim Details'!$I$28&lt;=Rates!$F$15,'Claim Details'!$I$19="Yes"),Rates!$G$24,IF(AND(AE255="C",'Claim Details'!$I$28&gt;=Rates!$F$14,'Claim Details'!$I$28&lt;=Rates!$F$15,'Claim Details'!$I$19="No"),Rates!$F$24,IF(AND(AE255="C",'Claim Details'!$I$28&gt;=Rates!$H$14,'Claim Details'!$I$28&lt;=Rates!$H$15,'Claim Details'!$I$19="Yes"),Rates!$I$24,IF(AND(AE255="C",'Claim Details'!$I$28&gt;=Rates!$H$14,'Claim Details'!$I$28&lt;=Rates!$H$15,'Claim Details'!$I$19="No"),Rates!$H$24,IF(AND(AE255="C",'Claim Details'!$I$28&gt;=Rates!$J$14,'Claim Details'!$I$28&lt;=Rates!$J$15,'Claim Details'!$I$19="Yes"),Rates!$K$24,IF(AND(AE255="C",'Claim Details'!$I$28&gt;=Rates!$J$14,'Claim Details'!$I$28&lt;=Rates!$J$15,'Claim Details'!$I$19="No"),Rates!$J$24,"£0.00"))))))))))))))))))))))))</f>
        <v>£0.00</v>
      </c>
      <c r="BH255" s="189" t="str">
        <f t="shared" si="58"/>
        <v>£0.00</v>
      </c>
      <c r="BI255" s="189">
        <f t="shared" si="59"/>
        <v>0</v>
      </c>
      <c r="BO255" s="202" t="str">
        <f>IF(H255="","£0.00",IF(AP255="4","£0.00",IF(AP255="5","£0.00",IF(AP255="1","£0.00",((AQ255*H255)*'Claim Details'!$F$111)/100))))</f>
        <v>£0.00</v>
      </c>
      <c r="BP255" s="202" t="str">
        <f>IF(T255="","£0.00",IF(AP255="4","£0.00",IF(AP255="5","£0.00",IF(AP255="1","£0.00",((AR255*T255)*'Claim Details'!$N$111)/100))))</f>
        <v>£0.00</v>
      </c>
      <c r="BQ255" s="202" t="str">
        <f>IF(AI255="","£0.00",IF(AP255="4","£0.00",IF(AP255="5","£0.00",IF(AP255="1","£0.00",((BI255*AI255)*'Claim Details'!$W$111)/100))))</f>
        <v>£0.00</v>
      </c>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row>
    <row r="256" spans="1:97" ht="15">
      <c r="A256" s="145"/>
      <c r="B256" s="91"/>
      <c r="C256" s="96"/>
      <c r="D256" s="97"/>
      <c r="E256" s="98"/>
      <c r="F256" s="89"/>
      <c r="G256" s="99"/>
      <c r="H256" s="100"/>
      <c r="I256" s="221" t="str">
        <f t="shared" si="49"/>
        <v>£0.00</v>
      </c>
      <c r="J256" s="101"/>
      <c r="K256" s="100"/>
      <c r="L256" s="221" t="str">
        <f t="shared" si="50"/>
        <v>£0.00</v>
      </c>
      <c r="M256" s="101"/>
      <c r="N256" s="102"/>
      <c r="O256" s="145"/>
      <c r="P256" s="77"/>
      <c r="Q256" s="87"/>
      <c r="R256" s="87"/>
      <c r="S256" s="87"/>
      <c r="T256" s="149" t="str">
        <f t="shared" si="51"/>
        <v/>
      </c>
      <c r="U256" s="87" t="str">
        <f t="shared" si="60"/>
        <v/>
      </c>
      <c r="V256" s="87"/>
      <c r="W256" s="53" t="str">
        <f t="shared" si="52"/>
        <v>£0.00</v>
      </c>
      <c r="X256" s="53"/>
      <c r="Y256" s="87"/>
      <c r="Z256" s="78"/>
      <c r="AA256" s="79"/>
      <c r="AB256" s="160"/>
      <c r="AC256" s="98"/>
      <c r="AD256" s="225"/>
      <c r="AE256" s="235" t="str">
        <f t="shared" si="53"/>
        <v/>
      </c>
      <c r="AF256" s="87" t="str">
        <f t="shared" si="54"/>
        <v/>
      </c>
      <c r="AG256" s="53"/>
      <c r="AH256" s="224"/>
      <c r="AI256" s="226" t="str">
        <f t="shared" si="46"/>
        <v/>
      </c>
      <c r="AJ256" s="236" t="str">
        <f t="shared" si="55"/>
        <v>£0.00</v>
      </c>
      <c r="AK256" s="31"/>
      <c r="AL256" s="1"/>
      <c r="AM256" s="1"/>
      <c r="AN256" s="1"/>
      <c r="AO256" s="1"/>
      <c r="AP256" s="1" t="str">
        <f t="shared" si="47"/>
        <v/>
      </c>
      <c r="AQ256" s="27">
        <f t="shared" si="48"/>
        <v>0</v>
      </c>
      <c r="AR256" s="189">
        <f t="shared" si="56"/>
        <v>0</v>
      </c>
      <c r="AS256" s="190" t="str">
        <f>IF(AND(C256="A",'Claim Details'!$E$28&gt;=Rates!$D$14,'Claim Details'!$E$28&lt;=Rates!$D$15,'Claim Details'!$E$19="Yes"),Rates!$E$17,IF(AND(C256="A",'Claim Details'!$E$28&gt;=Rates!$D$14,'Claim Details'!$E$28&lt;=Rates!$D$15,'Claim Details'!$E$19="No"),Rates!$D$17,IF(AND(C256="A",'Claim Details'!$E$28&gt;=Rates!$F$14,'Claim Details'!$E$28&lt;=Rates!$F$15,'Claim Details'!$E$19="Yes"),Rates!$G$17,IF(AND(C256="A",'Claim Details'!$E$28&gt;=Rates!$F$14,'Claim Details'!$E$28&lt;=Rates!$F$15,'Claim Details'!$E$19="No"),Rates!$F$17,IF(AND(C256="A",'Claim Details'!$E$28&gt;=Rates!$H$14,'Claim Details'!$E$28&lt;=Rates!$H$15,'Claim Details'!$E$19="Yes"),Rates!$I$17,IF(AND(C256="A",'Claim Details'!$E$28&gt;=Rates!$H$14,'Claim Details'!$E$28&lt;=Rates!$H$15,'Claim Details'!$E$19="No"),Rates!$H$17,IF(AND(C256="A",'Claim Details'!$E$28&gt;=Rates!$J$14,'Claim Details'!$E$28&lt;=Rates!$J$15,'Claim Details'!$E$19="Yes"),Rates!$K$17,IF(AND(C256="A",'Claim Details'!$E$28&gt;=Rates!$J$14,'Claim Details'!$E$28&lt;=Rates!$J$15,'Claim Details'!$E$19="No"),Rates!$J$17,IF(AND(C256="B",'Claim Details'!$E$28&gt;=Rates!$D$14,'Claim Details'!$E$28&lt;=Rates!$D$15,'Claim Details'!$E$19="Yes"),Rates!$E$18,IF(AND(C256="B",'Claim Details'!$E$28&gt;=Rates!$D$14,'Claim Details'!$E$28&lt;=Rates!$D$15,'Claim Details'!$E$19="No"),Rates!$D$18,IF(AND(C256="B",'Claim Details'!$E$28&gt;=Rates!$F$14,'Claim Details'!$E$28&lt;=Rates!$F$15,'Claim Details'!$E$19="Yes"),Rates!$G$18,IF(AND(C256="B",'Claim Details'!$E$28&gt;=Rates!$F$14,'Claim Details'!$E$28&lt;=Rates!$F$15,'Claim Details'!$E$19="No"),Rates!$F$18,IF(AND(C256="B",'Claim Details'!$E$28&gt;=Rates!$H$14,'Claim Details'!$E$28&lt;=Rates!$H$15,'Claim Details'!$E$19="Yes"),Rates!$I$18,IF(AND(C256="B",'Claim Details'!$E$28&gt;=Rates!$H$14,'Claim Details'!$E$28&lt;=Rates!$H$15,'Claim Details'!$E$19="No"),Rates!$H$18,IF(AND(C256="B",'Claim Details'!$E$28&gt;=Rates!$J$14,'Claim Details'!$E$28&lt;=Rates!$J$15,'Claim Details'!$E$19="Yes"),Rates!$K$18,IF(AND(C256="B",'Claim Details'!$E$28&gt;=Rates!$J$14,'Claim Details'!$E$28&lt;=Rates!$J$15,'Claim Details'!$E$19="No"),Rates!$J$18,IF(AND(C256="C",'Claim Details'!$E$28&gt;=Rates!$D$14,'Claim Details'!$E$28&lt;=Rates!$D$15,'Claim Details'!$E$19="Yes"),Rates!$E$19,IF(AND(C256="C",'Claim Details'!$E$28&gt;=Rates!$D$14,'Claim Details'!$E$28&lt;=Rates!$D$15,'Claim Details'!$E$19="No"),Rates!$D$19,IF(AND(C256="C",'Claim Details'!$E$28&gt;=Rates!$F$14,'Claim Details'!$E$28&lt;=Rates!$F$15,'Claim Details'!$E$19="Yes"),Rates!$G$19,IF(AND(C256="C",'Claim Details'!$E$28&gt;=Rates!$F$14,'Claim Details'!$E$28&lt;=Rates!$F$15,'Claim Details'!$E$19="No"),Rates!$F$19,IF(AND(C256="C",'Claim Details'!$E$28&gt;=Rates!$H$14,'Claim Details'!$E$28&lt;=Rates!$H$15,'Claim Details'!$E$19="Yes"),Rates!$I$19,IF(AND(C256="C",'Claim Details'!$E$28&gt;=Rates!$H$14,'Claim Details'!$E$28&lt;=Rates!$H$15,'Claim Details'!$E$19="No"),Rates!$H$19,IF(AND(C256="C",'Claim Details'!$E$28&gt;=Rates!$J$14,'Claim Details'!$E$28&lt;=Rates!$J$15,'Claim Details'!$E$19="Yes"),Rates!$K$19,IF(AND(C256="C",'Claim Details'!$E$28&gt;=Rates!$J$14,'Claim Details'!$E$28&lt;=Rates!$J$15,'Claim Details'!$E$19="No"),Rates!$J$19,"£0.00"))))))))))))))))))))))))</f>
        <v>£0.00</v>
      </c>
      <c r="AT256" s="189" t="str">
        <f>IF(AND(C256="A",'Claim Details'!$E$28&gt;=Rates!$D$14,'Claim Details'!$E$28&lt;=Rates!$D$15,'Claim Details'!$E$19="Yes"),Rates!$E$25,IF(AND(C256="A",'Claim Details'!$E$28&gt;=Rates!$D$14,'Claim Details'!$E$28&lt;=Rates!$D$15,'Claim Details'!$E$19="No"),Rates!$D$25,IF(AND(C256="A",'Claim Details'!$E$28&gt;=Rates!$F$14,'Claim Details'!$E$28&lt;=Rates!$F$15,'Claim Details'!$E$19="Yes"),Rates!$G$25,IF(AND(C256="A",'Claim Details'!$E$28&gt;=Rates!$F$14,'Claim Details'!$E$28&lt;=Rates!$F$15,'Claim Details'!$E$19="No"),Rates!$F$25,IF(AND(C256="A",'Claim Details'!$E$28&gt;=Rates!$H$14,'Claim Details'!$E$28&lt;=Rates!$H$15,'Claim Details'!$E$19="Yes"),Rates!$I$25,IF(AND(C256="A",'Claim Details'!$E$28&gt;=Rates!$H$14,'Claim Details'!$E$28&lt;=Rates!$H$15,'Claim Details'!$E$19="No"),Rates!$H$25,IF(AND(C256="A",'Claim Details'!$E$28&gt;=Rates!$J$14,'Claim Details'!$E$28&lt;=Rates!$J$15,'Claim Details'!$E$19="Yes"),Rates!$K$25,IF(AND(C256="A",'Claim Details'!$E$28&gt;=Rates!$J$14,'Claim Details'!$E$28&lt;=Rates!$J$15,'Claim Details'!$E$19="No"),Rates!$J$25,IF(AND(C256="B",'Claim Details'!$E$28&gt;=Rates!$D$14,'Claim Details'!$E$28&lt;=Rates!$D$15,'Claim Details'!$E$19="Yes"),Rates!$E$26,IF(AND(C256="B",'Claim Details'!$E$28&gt;=Rates!$D$14,'Claim Details'!$E$28&lt;=Rates!$D$15,'Claim Details'!$E$19="No"),Rates!$D$26,IF(AND(C256="B",'Claim Details'!$E$28&gt;=Rates!$F$14,'Claim Details'!$E$28&lt;=Rates!$F$15,'Claim Details'!$E$19="Yes"),Rates!$G$26,IF(AND(C256="B",'Claim Details'!$E$28&gt;=Rates!$F$14,'Claim Details'!$E$28&lt;=Rates!$F$15,'Claim Details'!$E$19="No"),Rates!$F$26,IF(AND(C256="B",'Claim Details'!$E$28&gt;=Rates!$H$14,'Claim Details'!$E$28&lt;=Rates!$H$15,'Claim Details'!$E$19="Yes"),Rates!$I$26,IF(AND(C256="B",'Claim Details'!$E$28&gt;=Rates!$H$14,'Claim Details'!$E$28&lt;=Rates!$H$15,'Claim Details'!$E$19="No"),Rates!$H$26,IF(AND(C256="B",'Claim Details'!$E$28&gt;=Rates!$J$14,'Claim Details'!$E$28&lt;=Rates!$J$15,'Claim Details'!$E$19="Yes"),Rates!$K$26,IF(AND(C256="B",'Claim Details'!$E$28&gt;=Rates!$J$14,'Claim Details'!$E$28&lt;=Rates!$J$15,'Claim Details'!$E$19="No"),Rates!$J$26,IF(AND(C256="C",'Claim Details'!$E$28&gt;=Rates!$D$14,'Claim Details'!$E$28&lt;=Rates!$D$15,'Claim Details'!$E$19="Yes"),Rates!$E$27,IF(AND(C256="C",'Claim Details'!$E$28&gt;=Rates!$D$14,'Claim Details'!$E$28&lt;=Rates!$D$15,'Claim Details'!$E$19="No"),Rates!$D$27,IF(AND(C256="C",'Claim Details'!$E$28&gt;=Rates!$F$14,'Claim Details'!$E$28&lt;=Rates!$F$15,'Claim Details'!$E$19="Yes"),Rates!$G$27,IF(AND(C256="C",'Claim Details'!$E$28&gt;=Rates!$F$14,'Claim Details'!$E$28&lt;=Rates!$F$15,'Claim Details'!$E$19="No"),Rates!$F$27,IF(AND(C256="C",'Claim Details'!$E$28&gt;=Rates!$H$14,'Claim Details'!$E$28&lt;=Rates!$H$15,'Claim Details'!$E$19="Yes"),Rates!$I$27,IF(AND(C256="C",'Claim Details'!$E$28&gt;=Rates!$H$14,'Claim Details'!$E$28&lt;=Rates!$H$15,'Claim Details'!$E$19="No"),Rates!$H$27,IF(AND(C256="C",'Claim Details'!$E$28&gt;=Rates!$J$14,'Claim Details'!$E$28&lt;=Rates!$J$15,'Claim Details'!$E$19="Yes"),Rates!$K$27,IF(AND(C256="C",'Claim Details'!$E$28&gt;=Rates!$J$14,'Claim Details'!$E$28&lt;=Rates!$J$15,'Claim Details'!$E$19="No"),Rates!$J$27,"£0.00"))))))))))))))))))))))))</f>
        <v>£0.00</v>
      </c>
      <c r="AU256" s="191" t="str">
        <f>IF(AND(C256="A",'Claim Details'!$E$28&gt;=Rates!$D$14,'Claim Details'!$E$28&lt;=Rates!$D$15,'Claim Details'!$E$19="Yes"),Rates!$E$20,IF(AND(C256="A",'Claim Details'!$E$28&gt;=Rates!$D$14,'Claim Details'!$E$28&lt;=Rates!$D$15,'Claim Details'!$E$19="No"),Rates!$D$20,IF(AND(C256="A",'Claim Details'!$E$28&gt;=Rates!$F$14,'Claim Details'!$E$28&lt;=Rates!$F$15,'Claim Details'!$E$19="Yes"),Rates!$G$20,IF(AND(C256="A",'Claim Details'!$E$28&gt;=Rates!$F$14,'Claim Details'!$E$28&lt;=Rates!$F$15,'Claim Details'!$E$19="No"),Rates!$F$20,IF(AND(C256="A",'Claim Details'!$E$28&gt;=Rates!$H$14,'Claim Details'!$E$28&lt;=Rates!$H$15,'Claim Details'!$E$19="Yes"),Rates!$I$20,IF(AND(C256="A",'Claim Details'!$E$28&gt;=Rates!$H$14,'Claim Details'!$E$28&lt;=Rates!$H$15,'Claim Details'!$E$19="No"),Rates!$H$20,IF(AND(C256="A",'Claim Details'!$E$28&gt;=Rates!$J$14,'Claim Details'!$E$28&lt;=Rates!$J$15,'Claim Details'!$E$19="Yes"),Rates!$K$20,IF(AND(C256="A",'Claim Details'!$E$28&gt;=Rates!$J$14,'Claim Details'!$E$28&lt;=Rates!$J$15,'Claim Details'!$E$19="No"),Rates!$J$20,IF(AND(C256="B",'Claim Details'!$E$28&gt;=Rates!$D$14,'Claim Details'!$E$28&lt;=Rates!$D$15,'Claim Details'!$E$19="Yes"),Rates!$E$21,IF(AND(C256="B",'Claim Details'!$E$28&gt;=Rates!$D$14,'Claim Details'!$E$28&lt;=Rates!$D$15,'Claim Details'!$E$19="No"),Rates!$D$21,IF(AND(C256="B",'Claim Details'!$E$28&gt;=Rates!$F$14,'Claim Details'!$E$28&lt;=Rates!$F$15,'Claim Details'!$E$19="Yes"),Rates!$G$21,IF(AND(C256="B",'Claim Details'!$E$28&gt;=Rates!$F$14,'Claim Details'!$E$28&lt;=Rates!$F$15,'Claim Details'!$E$19="No"),Rates!$F$21,IF(AND(C256="B",'Claim Details'!$E$28&gt;=Rates!$H$14,'Claim Details'!$E$28&lt;=Rates!$H$15,'Claim Details'!$E$19="Yes"),Rates!$I$21,IF(AND(C256="B",'Claim Details'!$E$28&gt;=Rates!$H$14,'Claim Details'!$E$28&lt;=Rates!$H$15,'Claim Details'!$E$19="No"),Rates!$H$21,IF(AND(C256="B",'Claim Details'!$E$28&gt;=Rates!$J$14,'Claim Details'!$E$28&lt;=Rates!$J$15,'Claim Details'!$E$19="Yes"),Rates!$K$21,IF(AND(C256="B",'Claim Details'!$E$28&gt;=Rates!$J$14,'Claim Details'!$E$28&lt;=Rates!$J$15,'Claim Details'!$E$19="No"),Rates!$J$21,"£0.00"))))))))))))))))</f>
        <v>£0.00</v>
      </c>
      <c r="AV256" s="191" t="str">
        <f>IF(AND(C256="A",'Claim Details'!$E$28&gt;=Rates!$D$14,'Claim Details'!$E$28&lt;=Rates!$D$15,'Claim Details'!$E$19="Yes"),Rates!$E$22,IF(AND(C256="A",'Claim Details'!$E$28&gt;=Rates!$D$14,'Claim Details'!$E$28&lt;=Rates!$D$15,'Claim Details'!$E$19="No"),Rates!$D$22,IF(AND(C256="A",'Claim Details'!$E$28&gt;=Rates!$F$14,'Claim Details'!$E$28&lt;=Rates!$F$15,'Claim Details'!$E$19="Yes"),Rates!$G$22,IF(AND(C256="A",'Claim Details'!$E$28&gt;=Rates!$F$14,'Claim Details'!$E$28&lt;=Rates!$F$15,'Claim Details'!$E$19="No"),Rates!$F$22,IF(AND(C256="A",'Claim Details'!$E$28&gt;=Rates!$H$14,'Claim Details'!$E$28&lt;=Rates!$H$15,'Claim Details'!$E$19="Yes"),Rates!$I$22,IF(AND(C256="A",'Claim Details'!$E$28&gt;=Rates!$H$14,'Claim Details'!$E$28&lt;=Rates!$H$15,'Claim Details'!$E$19="No"),Rates!$H$22,IF(AND(C256="A",'Claim Details'!$E$28&gt;=Rates!$J$14,'Claim Details'!$E$28&lt;=Rates!$J$15,'Claim Details'!$E$19="Yes"),Rates!$K$22,IF(AND(C256="A",'Claim Details'!$E$28&gt;=Rates!$J$14,'Claim Details'!$E$28&lt;=Rates!$J$15,'Claim Details'!$E$19="No"),Rates!$J$22,IF(AND(C256="B",'Claim Details'!$E$28&gt;=Rates!$D$14,'Claim Details'!$E$28&lt;=Rates!$D$15,'Claim Details'!$E$19="Yes"),Rates!$E$23,IF(AND(C256="B",'Claim Details'!$E$28&gt;=Rates!$D$14,'Claim Details'!$E$28&lt;=Rates!$D$15,'Claim Details'!$E$19="No"),Rates!$D$23,IF(AND(C256="B",'Claim Details'!$E$28&gt;=Rates!$F$14,'Claim Details'!$E$28&lt;=Rates!$F$15,'Claim Details'!$E$19="Yes"),Rates!$G$23,IF(AND(C256="B",'Claim Details'!$E$28&gt;=Rates!$F$14,'Claim Details'!$E$28&lt;=Rates!$F$15,'Claim Details'!$E$19="No"),Rates!$F$23,IF(AND(C256="B",'Claim Details'!$E$28&gt;=Rates!$H$14,'Claim Details'!$E$28&lt;=Rates!$H$15,'Claim Details'!$E$19="Yes"),Rates!$I$23,IF(AND(C256="B",'Claim Details'!$E$28&gt;=Rates!$H$14,'Claim Details'!$E$28&lt;=Rates!$H$15,'Claim Details'!$E$19="No"),Rates!$H$23,IF(AND(C256="B",'Claim Details'!$E$28&gt;=Rates!$J$14,'Claim Details'!$E$28&lt;=Rates!$J$15,'Claim Details'!$E$19="Yes"),Rates!$K$23,IF(AND(C256="B",'Claim Details'!$E$28&gt;=Rates!$J$14,'Claim Details'!$E$28&lt;=Rates!$J$15,'Claim Details'!$E$19="No"),Rates!$J$23,IF(AND(C256="C",'Claim Details'!$E$28&gt;=Rates!$D$14,'Claim Details'!$E$28&lt;=Rates!$D$15,'Claim Details'!$E$19="Yes"),Rates!$E$24,IF(AND(C256="C",'Claim Details'!$E$28&gt;=Rates!$D$14,'Claim Details'!$E$28&lt;=Rates!$D$15,'Claim Details'!$E$19="No"),Rates!$D$24,IF(AND(C256="C",'Claim Details'!$E$28&gt;=Rates!$F$14,'Claim Details'!$E$28&lt;=Rates!$F$15,'Claim Details'!$E$19="Yes"),Rates!$G$24,IF(AND(C256="C",'Claim Details'!$E$28&gt;=Rates!$F$14,'Claim Details'!$E$28&lt;=Rates!$F$15,'Claim Details'!$E$19="No"),Rates!$F$24,IF(AND(C256="C",'Claim Details'!$E$28&gt;=Rates!$H$14,'Claim Details'!$E$28&lt;=Rates!$H$15,'Claim Details'!$E$19="Yes"),Rates!$I$24,IF(AND(C256="C",'Claim Details'!$E$28&gt;=Rates!$H$14,'Claim Details'!$E$28&lt;=Rates!$H$15,'Claim Details'!$E$19="No"),Rates!$H$24,IF(AND(C256="C",'Claim Details'!$E$28&gt;=Rates!$J$14,'Claim Details'!$E$28&lt;=Rates!$J$15,'Claim Details'!$E$19="Yes"),Rates!$K$24,IF(AND(C256="C",'Claim Details'!$E$28&gt;=Rates!$J$14,'Claim Details'!$E$28&lt;=Rates!$J$15,'Claim Details'!$E$19="No"),Rates!$J$24,"£0.00"))))))))))))))))))))))))</f>
        <v>£0.00</v>
      </c>
      <c r="AW256" s="1"/>
      <c r="AX256" s="189" t="str">
        <f>IF(AND(U256="A",'Claim Details'!$I$28&gt;=Rates!$D$14,'Claim Details'!$I$28&lt;=Rates!$D$15,'Claim Details'!$I$19="Yes"),Rates!$J$17,IF(AND(U256="A",'Claim Details'!$I$28&gt;=Rates!$D$14,'Claim Details'!$I$28&lt;=Rates!$D$15,'Claim Details'!$I$19="No"),Rates!$D$17,IF(AND(U256="A",'Claim Details'!$I$28&gt;=Rates!$F$14,'Claim Details'!$I$28&lt;=Rates!$F$15,'Claim Details'!$I$19="Yes"),Rates!$G$17,IF(AND(U256="A",'Claim Details'!$I$28&gt;=Rates!$F$14,'Claim Details'!$I$28&lt;=Rates!$F$15,'Claim Details'!$I$19="No"),Rates!$F$17,IF(AND(U256="A",'Claim Details'!$I$28&gt;=Rates!$H$14,'Claim Details'!$I$28&lt;=Rates!$H$15,'Claim Details'!$I$19="Yes"),Rates!$I$17,IF(AND(U256="A",'Claim Details'!$I$28&gt;=Rates!$H$14,'Claim Details'!$I$28&lt;=Rates!$H$15,'Claim Details'!$I$19="No"),Rates!$H$17,IF(AND(U256="A",'Claim Details'!$I$28&gt;=Rates!$J$14,'Claim Details'!$I$28&lt;=Rates!$J$15,'Claim Details'!$I$19="Yes"),Rates!$K$17,IF(AND(U256="A",'Claim Details'!$I$28&gt;=Rates!$J$14,'Claim Details'!$I$28&lt;=Rates!$J$15,'Claim Details'!$I$19="No"),Rates!$J$17,IF(AND(U256="B",'Claim Details'!$I$28&gt;=Rates!$D$14,'Claim Details'!$I$28&lt;=Rates!$D$15,'Claim Details'!$I$19="Yes"),Rates!$E$18,IF(AND(U256="B",'Claim Details'!$I$28&gt;=Rates!$D$14,'Claim Details'!$I$28&lt;=Rates!$D$15,'Claim Details'!$I$19="No"),Rates!$D$18,IF(AND(U256="B",'Claim Details'!$I$28&gt;=Rates!$F$14,'Claim Details'!$I$28&lt;=Rates!$F$15,'Claim Details'!$I$19="Yes"),Rates!$G$18,IF(AND(U256="B",'Claim Details'!$I$28&gt;=Rates!$F$14,'Claim Details'!$I$28&lt;=Rates!$F$15,'Claim Details'!$I$19="No"),Rates!$F$18,IF(AND(U256="B",'Claim Details'!$I$28&gt;=Rates!$H$14,'Claim Details'!$I$28&lt;=Rates!$H$15,'Claim Details'!$I$19="Yes"),Rates!$I$18,IF(AND(U256="B",'Claim Details'!$I$28&gt;=Rates!$H$14,'Claim Details'!$I$28&lt;=Rates!$H$15,'Claim Details'!$I$19="No"),Rates!$H$18,IF(AND(U256="B",'Claim Details'!$I$28&gt;=Rates!$J$14,'Claim Details'!$I$28&lt;=Rates!$J$15,'Claim Details'!$I$19="Yes"),Rates!$K$18,IF(AND(U256="B",'Claim Details'!$I$28&gt;=Rates!$J$14,'Claim Details'!$I$28&lt;=Rates!$J$15,'Claim Details'!$I$19="No"),Rates!$J$18,IF(AND(U256="C",'Claim Details'!$I$28&gt;=Rates!$D$14,'Claim Details'!$I$28&lt;=Rates!$D$15,'Claim Details'!$I$19="Yes"),Rates!$E$19,IF(AND(U256="C",'Claim Details'!$I$28&gt;=Rates!$D$14,'Claim Details'!$I$28&lt;=Rates!$D$15,'Claim Details'!$I$19="No"),Rates!$D$19,IF(AND(U256="C",'Claim Details'!$I$28&gt;=Rates!$F$14,'Claim Details'!$I$28&lt;=Rates!$F$15,'Claim Details'!$I$19="Yes"),Rates!$G$19,IF(AND(U256="C",'Claim Details'!$I$28&gt;=Rates!$F$14,'Claim Details'!$I$28&lt;=Rates!$F$15,'Claim Details'!$I$19="No"),Rates!$F$19,IF(AND(U256="C",'Claim Details'!$I$28&gt;=Rates!$H$14,'Claim Details'!$I$28&lt;=Rates!$H$15,'Claim Details'!$I$19="Yes"),Rates!$I$19,IF(AND(U256="C",'Claim Details'!$I$28&gt;=Rates!$H$14,'Claim Details'!$I$28&lt;=Rates!$H$15,'Claim Details'!$I$19="No"),Rates!$H$19,IF(AND(U256="C",'Claim Details'!$I$28&gt;=Rates!$J$14,'Claim Details'!$I$28&lt;=Rates!$J$15,'Claim Details'!$I$19="Yes"),Rates!$K$19,IF(AND(U256="C",'Claim Details'!$I$28&gt;=Rates!$J$14,'Claim Details'!$I$28&lt;=Rates!$J$15,'Claim Details'!$I$19="No"),Rates!$J$19,"£0.00"))))))))))))))))))))))))</f>
        <v>£0.00</v>
      </c>
      <c r="AY256" s="189" t="str">
        <f>IF(AND(C256="A",'Claim Details'!$I$28&gt;=Rates!$D$14,'Claim Details'!$I$28&lt;=Rates!$D$15,'Claim Details'!$I$19="Yes"),Rates!$J$25,IF(AND(C256="A",'Claim Details'!$I$28&gt;=Rates!$D$14,'Claim Details'!$I$28&lt;=Rates!$D$15,'Claim Details'!$I$19="No"),Rates!$D$25,IF(AND(C256="A",'Claim Details'!$I$28&gt;=Rates!$F$14,'Claim Details'!$I$28&lt;=Rates!$F$15,'Claim Details'!$I$19="Yes"),Rates!$G$25,IF(AND(C256="A",'Claim Details'!$I$28&gt;=Rates!$F$14,'Claim Details'!$I$28&lt;=Rates!$F$15,'Claim Details'!$I$19="No"),Rates!$F$25,IF(AND(C256="A",'Claim Details'!$I$28&gt;=Rates!$H$14,'Claim Details'!$I$28&lt;=Rates!$H$15,'Claim Details'!$I$19="Yes"),Rates!$I$25,IF(AND(C256="A",'Claim Details'!$I$28&gt;=Rates!$H$14,'Claim Details'!$I$28&lt;=Rates!$H$15,'Claim Details'!$I$19="No"),Rates!$H$25,IF(AND(C256="A",'Claim Details'!$I$28&gt;=Rates!$J$14,'Claim Details'!$I$28&lt;=Rates!$J$15,'Claim Details'!$I$19="Yes"),Rates!$K$25,IF(AND(C256="A",'Claim Details'!$I$28&gt;=Rates!$J$14,'Claim Details'!$I$28&lt;=Rates!$J$15,'Claim Details'!$I$19="No"),Rates!$J$25,IF(AND(C256="B",'Claim Details'!$I$28&gt;=Rates!$D$14,'Claim Details'!$I$28&lt;=Rates!$D$15,'Claim Details'!$I$19="Yes"),Rates!$E$26,IF(AND(C256="B",'Claim Details'!$I$28&gt;=Rates!$D$14,'Claim Details'!$I$28&lt;=Rates!$D$15,'Claim Details'!$I$19="No"),Rates!$D$26,IF(AND(C256="B",'Claim Details'!$I$28&gt;=Rates!$F$14,'Claim Details'!$I$28&lt;=Rates!$F$15,'Claim Details'!$I$19="Yes"),Rates!$G$26,IF(AND(C256="B",'Claim Details'!$I$28&gt;=Rates!$F$14,'Claim Details'!$I$28&lt;=Rates!$F$15,'Claim Details'!$I$19="No"),Rates!$F$26,IF(AND(C256="B",'Claim Details'!$I$28&gt;=Rates!$H$14,'Claim Details'!$I$28&lt;=Rates!$H$15,'Claim Details'!$I$19="Yes"),Rates!$I$26,IF(AND(C256="B",'Claim Details'!$I$28&gt;=Rates!$H$14,'Claim Details'!$I$28&lt;=Rates!$H$15,'Claim Details'!$I$19="No"),Rates!$H$26,IF(AND(C256="B",'Claim Details'!$I$28&gt;=Rates!$J$14,'Claim Details'!$I$28&lt;=Rates!$J$15,'Claim Details'!$I$19="Yes"),Rates!$K$26,IF(AND(C256="B",'Claim Details'!$I$28&gt;=Rates!$J$14,'Claim Details'!$I$28&lt;=Rates!$J$15,'Claim Details'!$I$19="No"),Rates!$J$26,IF(AND(C256="C",'Claim Details'!$I$28&gt;=Rates!$D$14,'Claim Details'!$I$28&lt;=Rates!$D$15,'Claim Details'!$I$19="Yes"),Rates!$E$27,IF(AND(C256="C",'Claim Details'!$I$28&gt;=Rates!$D$14,'Claim Details'!$I$28&lt;=Rates!$D$15,'Claim Details'!$I$19="No"),Rates!$D$27,IF(AND(C256="C",'Claim Details'!$I$28&gt;=Rates!$F$14,'Claim Details'!$I$28&lt;=Rates!$F$15,'Claim Details'!$I$19="Yes"),Rates!$G$27,IF(AND(C256="C",'Claim Details'!$I$28&gt;=Rates!$F$14,'Claim Details'!$I$28&lt;=Rates!$F$15,'Claim Details'!$I$19="No"),Rates!$F$27,IF(AND(C256="C",'Claim Details'!$I$28&gt;=Rates!$H$14,'Claim Details'!$I$28&lt;=Rates!$H$15,'Claim Details'!$I$19="Yes"),Rates!$I$27,IF(AND(C256="C",'Claim Details'!$I$28&gt;=Rates!$H$14,'Claim Details'!$I$28&lt;=Rates!$H$15,'Claim Details'!$I$19="No"),Rates!$H$27,IF(AND(C256="C",'Claim Details'!$I$28&gt;=Rates!$J$14,'Claim Details'!$I$28&lt;=Rates!$J$15,'Claim Details'!$I$19="Yes"),Rates!$K$27,IF(AND(C256="C",'Claim Details'!$I$28&gt;=Rates!$J$14,'Claim Details'!$I$28&lt;=Rates!$J$15,'Claim Details'!$I$19="No"),Rates!$J$27,"£0.00"))))))))))))))))))))))))</f>
        <v>£0.00</v>
      </c>
      <c r="AZ256" s="189" t="str">
        <f>IF(AND(C256="A",'Claim Details'!$I$28&gt;=Rates!$D$14,'Claim Details'!$I$28&lt;=Rates!$D$15,'Claim Details'!$I$19="Yes"),Rates!$E$20,IF(AND(C256="A",'Claim Details'!$I$28&gt;=Rates!$D$14,'Claim Details'!$I$28&lt;=Rates!$D$15,'Claim Details'!$I$19="No"),Rates!$D$20,IF(AND(C256="A",'Claim Details'!$I$28&gt;=Rates!$F$14,'Claim Details'!$I$28&lt;=Rates!$F$15,'Claim Details'!$I$19="Yes"),Rates!$G$20,IF(AND(C256="A",'Claim Details'!$I$28&gt;=Rates!$F$14,'Claim Details'!$I$28&lt;=Rates!$F$15,'Claim Details'!$I$19="No"),Rates!$F$20,IF(AND(C256="A",'Claim Details'!$I$28&gt;=Rates!$H$14,'Claim Details'!$I$28&lt;=Rates!$H$15,'Claim Details'!$I$19="Yes"),Rates!$I$20,IF(AND(C256="A",'Claim Details'!$I$28&gt;=Rates!$H$14,'Claim Details'!$I$28&lt;=Rates!$H$15,'Claim Details'!$I$19="No"),Rates!$H$20,IF(AND(C256="A",'Claim Details'!$I$28&gt;=Rates!$J$14,'Claim Details'!$I$28&lt;=Rates!$J$15,'Claim Details'!$I$19="Yes"),Rates!$K$20,IF(AND(C256="A",'Claim Details'!$I$28&gt;=Rates!$J$14,'Claim Details'!$I$28&lt;=Rates!$J$15,'Claim Details'!$I$19="No"),Rates!$J$20,IF(AND(C256="B",'Claim Details'!$I$28&gt;=Rates!$D$14,'Claim Details'!$I$28&lt;=Rates!$D$15,'Claim Details'!$I$19="Yes"),Rates!$E$21,IF(AND(C256="B",'Claim Details'!$I$28&gt;=Rates!$D$14,'Claim Details'!$I$28&lt;=Rates!$D$15,'Claim Details'!$I$19="No"),Rates!$D$21,IF(AND(C256="B",'Claim Details'!$I$28&gt;=Rates!$F$14,'Claim Details'!$I$28&lt;=Rates!$F$15,'Claim Details'!$I$19="Yes"),Rates!$G$21,IF(AND(C256="B",'Claim Details'!$I$28&gt;=Rates!$F$14,'Claim Details'!$I$28&lt;=Rates!$F$15,'Claim Details'!$I$19="No"),Rates!$F$21,IF(AND(C256="B",'Claim Details'!$I$28&gt;=Rates!$H$14,'Claim Details'!$I$28&lt;=Rates!$H$15,'Claim Details'!$I$19="Yes"),Rates!$I$21,IF(AND(C256="B",'Claim Details'!$I$28&gt;=Rates!$H$14,'Claim Details'!$I$28&lt;=Rates!$H$15,'Claim Details'!$I$19="No"),Rates!$H$21,IF(AND(C256="B",'Claim Details'!$I$28&gt;=Rates!$J$14,'Claim Details'!$I$28&lt;=Rates!$J$15,'Claim Details'!$I$19="Yes"),Rates!$K$21,IF(AND(C256="B",'Claim Details'!$I$28&gt;=Rates!$J$14,'Claim Details'!$I$28&lt;=Rates!$J$15,'Claim Details'!$I$19="No"),Rates!$J$21,"£0.00"))))))))))))))))</f>
        <v>£0.00</v>
      </c>
      <c r="BA256" s="189" t="str">
        <f>IF(AND(C256="A",'Claim Details'!$I$28&gt;=Rates!$D$14,'Claim Details'!$I$28&lt;=Rates!$D$15,'Claim Details'!$I$19="Yes"),Rates!$E$22,IF(AND(C256="A",'Claim Details'!$I$28&gt;=Rates!$D$14,'Claim Details'!$I$28&lt;=Rates!$D$15,'Claim Details'!$I$19="No"),Rates!$D$22,IF(AND(C256="A",'Claim Details'!$I$28&gt;=Rates!$F$14,'Claim Details'!$I$28&lt;=Rates!$F$15,'Claim Details'!$I$19="Yes"),Rates!$G$22,IF(AND(C256="A",'Claim Details'!$I$28&gt;=Rates!$F$14,'Claim Details'!$I$28&lt;=Rates!$F$15,'Claim Details'!$I$19="No"),Rates!$F$22,IF(AND(C256="A",'Claim Details'!$I$28&gt;=Rates!$H$14,'Claim Details'!$I$28&lt;=Rates!$H$15,'Claim Details'!$I$19="Yes"),Rates!$I$22,IF(AND(C256="A",'Claim Details'!$I$28&gt;=Rates!$H$14,'Claim Details'!$I$28&lt;=Rates!$H$15,'Claim Details'!$I$19="No"),Rates!$H$22,IF(AND(C256="A",'Claim Details'!$I$28&gt;=Rates!$J$14,'Claim Details'!$I$28&lt;=Rates!$J$15,'Claim Details'!$I$19="Yes"),Rates!$K$22,IF(AND(C256="A",'Claim Details'!$I$28&gt;=Rates!$J$14,'Claim Details'!$I$28&lt;=Rates!$J$15,'Claim Details'!$I$19="No"),Rates!$J$22,IF(AND(C256="B",'Claim Details'!$I$28&gt;=Rates!$D$14,'Claim Details'!$I$28&lt;=Rates!$D$15,'Claim Details'!$I$19="Yes"),Rates!$E$23,IF(AND(C256="B",'Claim Details'!$I$28&gt;=Rates!$D$14,'Claim Details'!$I$28&lt;=Rates!$D$15,'Claim Details'!$I$19="No"),Rates!$D$23,IF(AND(C256="B",'Claim Details'!$I$28&gt;=Rates!$F$14,'Claim Details'!$I$28&lt;=Rates!$F$15,'Claim Details'!$I$19="Yes"),Rates!$G$23,IF(AND(C256="B",'Claim Details'!$I$28&gt;=Rates!$F$14,'Claim Details'!$I$28&lt;=Rates!$F$15,'Claim Details'!$I$19="No"),Rates!$F$23,IF(AND(C256="B",'Claim Details'!$I$28&gt;=Rates!$H$14,'Claim Details'!$I$28&lt;=Rates!$H$15,'Claim Details'!$I$19="Yes"),Rates!$I$23,IF(AND(C256="B",'Claim Details'!$I$28&gt;=Rates!$H$14,'Claim Details'!$I$28&lt;=Rates!$H$15,'Claim Details'!$I$19="No"),Rates!$H$23,IF(AND(C256="B",'Claim Details'!$I$28&gt;=Rates!$J$14,'Claim Details'!$I$28&lt;=Rates!$J$15,'Claim Details'!$I$19="Yes"),Rates!$K$23,IF(AND(C256="B",'Claim Details'!$I$28&gt;=Rates!$J$14,'Claim Details'!$I$28&lt;=Rates!$J$15,'Claim Details'!$I$19="No"),Rates!$J$23,IF(AND(C256="C",'Claim Details'!$I$28&gt;=Rates!$D$14,'Claim Details'!$I$28&lt;=Rates!$D$15,'Claim Details'!$I$19="Yes"),Rates!$E$24,IF(AND(C256="C",'Claim Details'!$I$28&gt;=Rates!$D$14,'Claim Details'!$I$28&lt;=Rates!$D$15,'Claim Details'!$I$19="No"),Rates!$D$24,IF(AND(C256="C",'Claim Details'!$I$28&gt;=Rates!$F$14,'Claim Details'!$I$28&lt;=Rates!$F$15,'Claim Details'!$I$19="Yes"),Rates!$G$24,IF(AND(C256="C",'Claim Details'!$I$28&gt;=Rates!$F$14,'Claim Details'!$I$28&lt;=Rates!$F$15,'Claim Details'!$I$19="No"),Rates!$F$24,IF(AND(C256="C",'Claim Details'!$I$28&gt;=Rates!$H$14,'Claim Details'!$I$28&lt;=Rates!$H$15,'Claim Details'!$I$19="Yes"),Rates!$I$24,IF(AND(C256="C",'Claim Details'!$I$28&gt;=Rates!$H$14,'Claim Details'!$I$28&lt;=Rates!$H$15,'Claim Details'!$I$19="No"),Rates!$H$24,IF(AND(C256="C",'Claim Details'!$I$28&gt;=Rates!$J$14,'Claim Details'!$I$28&lt;=Rates!$J$15,'Claim Details'!$I$19="Yes"),Rates!$K$24,IF(AND(C256="C",'Claim Details'!$I$28&gt;=Rates!$J$14,'Claim Details'!$I$28&lt;=Rates!$J$15,'Claim Details'!$I$19="No"),Rates!$J$24,"£0.00"))))))))))))))))))))))))</f>
        <v>£0.00</v>
      </c>
      <c r="BB256" s="189" t="str">
        <f t="shared" si="57"/>
        <v>£0.00</v>
      </c>
      <c r="BC256" s="1"/>
      <c r="BD256" s="189" t="str">
        <f>IF(AND(AE256="A",'Claim Details'!$I$28&gt;=Rates!$D$14,'Claim Details'!$I$28&lt;=Rates!$D$15,'Claim Details'!$I$19="Yes"),Rates!$J$17,IF(AND(AE256="A",'Claim Details'!$I$28&gt;=Rates!$D$14,'Claim Details'!$I$28&lt;=Rates!$D$15,'Claim Details'!$I$19="No"),Rates!$D$17,IF(AND(AE256="A",'Claim Details'!$I$28&gt;=Rates!$F$14,'Claim Details'!$I$28&lt;=Rates!$F$15,'Claim Details'!$I$19="Yes"),Rates!$G$17,IF(AND(AE256="A",'Claim Details'!$I$28&gt;=Rates!$F$14,'Claim Details'!$I$28&lt;=Rates!$F$15,'Claim Details'!$I$19="No"),Rates!$F$17,IF(AND(AE256="A",'Claim Details'!$I$28&gt;=Rates!$H$14,'Claim Details'!$I$28&lt;=Rates!$H$15,'Claim Details'!$I$19="Yes"),Rates!$I$17,IF(AND(AE256="A",'Claim Details'!$I$28&gt;=Rates!$H$14,'Claim Details'!$I$28&lt;=Rates!$H$15,'Claim Details'!$I$19="No"),Rates!$H$17,IF(AND(AE256="A",'Claim Details'!$I$28&gt;=Rates!$J$14,'Claim Details'!$I$28&lt;=Rates!$J$15,'Claim Details'!$I$19="Yes"),Rates!$K$17,IF(AND(AE256="A",'Claim Details'!$I$28&gt;=Rates!$J$14,'Claim Details'!$I$28&lt;=Rates!$J$15,'Claim Details'!$I$19="No"),Rates!$J$17,IF(AND(AE256="B",'Claim Details'!$I$28&gt;=Rates!$D$14,'Claim Details'!$I$28&lt;=Rates!$D$15,'Claim Details'!$I$19="Yes"),Rates!$E$18,IF(AND(AE256="B",'Claim Details'!$I$28&gt;=Rates!$D$14,'Claim Details'!$I$28&lt;=Rates!$D$15,'Claim Details'!$I$19="No"),Rates!$D$18,IF(AND(AE256="B",'Claim Details'!$I$28&gt;=Rates!$F$14,'Claim Details'!$I$28&lt;=Rates!$F$15,'Claim Details'!$I$19="Yes"),Rates!$G$18,IF(AND(AE256="B",'Claim Details'!$I$28&gt;=Rates!$F$14,'Claim Details'!$I$28&lt;=Rates!$F$15,'Claim Details'!$I$19="No"),Rates!$F$18,IF(AND(AE256="B",'Claim Details'!$I$28&gt;=Rates!$H$14,'Claim Details'!$I$28&lt;=Rates!$H$15,'Claim Details'!$I$19="Yes"),Rates!$I$18,IF(AND(AE256="B",'Claim Details'!$I$28&gt;=Rates!$H$14,'Claim Details'!$I$28&lt;=Rates!$H$15,'Claim Details'!$I$19="No"),Rates!$H$18,IF(AND(AE256="B",'Claim Details'!$I$28&gt;=Rates!$J$14,'Claim Details'!$I$28&lt;=Rates!$J$15,'Claim Details'!$I$19="Yes"),Rates!$K$18,IF(AND(AE256="B",'Claim Details'!$I$28&gt;=Rates!$J$14,'Claim Details'!$I$28&lt;=Rates!$J$15,'Claim Details'!$I$19="No"),Rates!$J$18,IF(AND(AE256="C",'Claim Details'!$I$28&gt;=Rates!$D$14,'Claim Details'!$I$28&lt;=Rates!$D$15,'Claim Details'!$I$19="Yes"),Rates!$E$19,IF(AND(AE256="C",'Claim Details'!$I$28&gt;=Rates!$D$14,'Claim Details'!$I$28&lt;=Rates!$D$15,'Claim Details'!$I$19="No"),Rates!$D$19,IF(AND(AE256="C",'Claim Details'!$I$28&gt;=Rates!$F$14,'Claim Details'!$I$28&lt;=Rates!$F$15,'Claim Details'!$I$19="Yes"),Rates!$G$19,IF(AND(AE256="C",'Claim Details'!$I$28&gt;=Rates!$F$14,'Claim Details'!$I$28&lt;=Rates!$F$15,'Claim Details'!$I$19="No"),Rates!$F$19,IF(AND(AE256="C",'Claim Details'!$I$28&gt;=Rates!$H$14,'Claim Details'!$I$28&lt;=Rates!$H$15,'Claim Details'!$I$19="Yes"),Rates!$I$19,IF(AND(AE256="C",'Claim Details'!$I$28&gt;=Rates!$H$14,'Claim Details'!$I$28&lt;=Rates!$H$15,'Claim Details'!$I$19="No"),Rates!$H$19,IF(AND(AE256="C",'Claim Details'!$I$28&gt;=Rates!$J$14,'Claim Details'!$I$28&lt;=Rates!$J$15,'Claim Details'!$I$19="Yes"),Rates!$K$19,IF(AND(AE256="C",'Claim Details'!$I$28&gt;=Rates!$J$14,'Claim Details'!$I$28&lt;=Rates!$J$15,'Claim Details'!$I$19="No"),Rates!$J$19,"£0.00"))))))))))))))))))))))))</f>
        <v>£0.00</v>
      </c>
      <c r="BE256" s="189" t="str">
        <f>IF(AND(AE256="A",'Claim Details'!$I$28&gt;=Rates!$D$14,'Claim Details'!$I$28&lt;=Rates!$D$15,'Claim Details'!$I$19="Yes"),Rates!$J$25,IF(AND(AE256="A",'Claim Details'!$I$28&gt;=Rates!$D$14,'Claim Details'!$I$28&lt;=Rates!$D$15,'Claim Details'!$I$19="No"),Rates!$D$25,IF(AND(AE256="A",'Claim Details'!$I$28&gt;=Rates!$F$14,'Claim Details'!$I$28&lt;=Rates!$F$15,'Claim Details'!$I$19="Yes"),Rates!$G$25,IF(AND(AE256="A",'Claim Details'!$I$28&gt;=Rates!$F$14,'Claim Details'!$I$28&lt;=Rates!$F$15,'Claim Details'!$I$19="No"),Rates!$F$25,IF(AND(AE256="A",'Claim Details'!$I$28&gt;=Rates!$H$14,'Claim Details'!$I$28&lt;=Rates!$H$15,'Claim Details'!$I$19="Yes"),Rates!$I$25,IF(AND(AE256="A",'Claim Details'!$I$28&gt;=Rates!$H$14,'Claim Details'!$I$28&lt;=Rates!$H$15,'Claim Details'!$I$19="No"),Rates!$H$25,IF(AND(AE256="A",'Claim Details'!$I$28&gt;=Rates!$J$14,'Claim Details'!$I$28&lt;=Rates!$J$15,'Claim Details'!$I$19="Yes"),Rates!$K$25,IF(AND(AE256="A",'Claim Details'!$I$28&gt;=Rates!$J$14,'Claim Details'!$I$28&lt;=Rates!$J$15,'Claim Details'!$I$19="No"),Rates!$J$25,IF(AND(AE256="B",'Claim Details'!$I$28&gt;=Rates!$D$14,'Claim Details'!$I$28&lt;=Rates!$D$15,'Claim Details'!$I$19="Yes"),Rates!$E$26,IF(AND(AE256="B",'Claim Details'!$I$28&gt;=Rates!$D$14,'Claim Details'!$I$28&lt;=Rates!$D$15,'Claim Details'!$I$19="No"),Rates!$D$26,IF(AND(AE256="B",'Claim Details'!$I$28&gt;=Rates!$F$14,'Claim Details'!$I$28&lt;=Rates!$F$15,'Claim Details'!$I$19="Yes"),Rates!$G$26,IF(AND(AE256="B",'Claim Details'!$I$28&gt;=Rates!$F$14,'Claim Details'!$I$28&lt;=Rates!$F$15,'Claim Details'!$I$19="No"),Rates!$F$26,IF(AND(AE256="B",'Claim Details'!$I$28&gt;=Rates!$H$14,'Claim Details'!$I$28&lt;=Rates!$H$15,'Claim Details'!$I$19="Yes"),Rates!$I$26,IF(AND(AE256="B",'Claim Details'!$I$28&gt;=Rates!$H$14,'Claim Details'!$I$28&lt;=Rates!$H$15,'Claim Details'!$I$19="No"),Rates!$H$26,IF(AND(AE256="B",'Claim Details'!$I$28&gt;=Rates!$J$14,'Claim Details'!$I$28&lt;=Rates!$J$15,'Claim Details'!$I$19="Yes"),Rates!$K$26,IF(AND(AE256="B",'Claim Details'!$I$28&gt;=Rates!$J$14,'Claim Details'!$I$28&lt;=Rates!$J$15,'Claim Details'!$I$19="No"),Rates!$J$26,IF(AND(AE256="C",'Claim Details'!$I$28&gt;=Rates!$D$14,'Claim Details'!$I$28&lt;=Rates!$D$15,'Claim Details'!$I$19="Yes"),Rates!$E$27,IF(AND(AE256="C",'Claim Details'!$I$28&gt;=Rates!$D$14,'Claim Details'!$I$28&lt;=Rates!$D$15,'Claim Details'!$I$19="No"),Rates!$D$27,IF(AND(AE256="C",'Claim Details'!$I$28&gt;=Rates!$F$14,'Claim Details'!$I$28&lt;=Rates!$F$15,'Claim Details'!$I$19="Yes"),Rates!$G$27,IF(AND(AE256="C",'Claim Details'!$I$28&gt;=Rates!$F$14,'Claim Details'!$I$28&lt;=Rates!$F$15,'Claim Details'!$I$19="No"),Rates!$F$27,IF(AND(AE256="C",'Claim Details'!$I$28&gt;=Rates!$H$14,'Claim Details'!$I$28&lt;=Rates!$H$15,'Claim Details'!$I$19="Yes"),Rates!$I$27,IF(AND(AE256="C",'Claim Details'!$I$28&gt;=Rates!$H$14,'Claim Details'!$I$28&lt;=Rates!$H$15,'Claim Details'!$I$19="No"),Rates!$H$27,IF(AND(AE256="C",'Claim Details'!$I$28&gt;=Rates!$J$14,'Claim Details'!$I$28&lt;=Rates!$J$15,'Claim Details'!$I$19="Yes"),Rates!$K$27,IF(AND(AE256="C",'Claim Details'!$I$28&gt;=Rates!$J$14,'Claim Details'!$I$28&lt;=Rates!$J$15,'Claim Details'!$I$19="No"),Rates!$J$27,"£0.00"))))))))))))))))))))))))</f>
        <v>£0.00</v>
      </c>
      <c r="BF256" s="189" t="str">
        <f>IF(AND(AE256="A",'Claim Details'!$I$28&gt;=Rates!$D$14,'Claim Details'!$I$28&lt;=Rates!$D$15,'Claim Details'!$I$19="Yes"),Rates!$E$20,IF(AND(AE256="A",'Claim Details'!$I$28&gt;=Rates!$D$14,'Claim Details'!$I$28&lt;=Rates!$D$15,'Claim Details'!$I$19="No"),Rates!$D$20,IF(AND(AE256="A",'Claim Details'!$I$28&gt;=Rates!$F$14,'Claim Details'!$I$28&lt;=Rates!$F$15,'Claim Details'!$I$19="Yes"),Rates!$G$20,IF(AND(AE256="A",'Claim Details'!$I$28&gt;=Rates!$F$14,'Claim Details'!$I$28&lt;=Rates!$F$15,'Claim Details'!$I$19="No"),Rates!$F$20,IF(AND(AE256="A",'Claim Details'!$I$28&gt;=Rates!$H$14,'Claim Details'!$I$28&lt;=Rates!$H$15,'Claim Details'!$I$19="Yes"),Rates!$I$20,IF(AND(AE256="A",'Claim Details'!$I$28&gt;=Rates!$H$14,'Claim Details'!$I$28&lt;=Rates!$H$15,'Claim Details'!$I$19="No"),Rates!$H$20,IF(AND(AE256="A",'Claim Details'!$I$28&gt;=Rates!$J$14,'Claim Details'!$I$28&lt;=Rates!$J$15,'Claim Details'!$I$19="Yes"),Rates!$K$20,IF(AND(AE256="A",'Claim Details'!$I$28&gt;=Rates!$J$14,'Claim Details'!$I$28&lt;=Rates!$J$15,'Claim Details'!$I$19="No"),Rates!$J$20,IF(AND(AE256="B",'Claim Details'!$I$28&gt;=Rates!$D$14,'Claim Details'!$I$28&lt;=Rates!$D$15,'Claim Details'!$I$19="Yes"),Rates!$E$21,IF(AND(AE256="B",'Claim Details'!$I$28&gt;=Rates!$D$14,'Claim Details'!$I$28&lt;=Rates!$D$15,'Claim Details'!$I$19="No"),Rates!$D$21,IF(AND(AE256="B",'Claim Details'!$I$28&gt;=Rates!$F$14,'Claim Details'!$I$28&lt;=Rates!$F$15,'Claim Details'!$I$19="Yes"),Rates!$G$21,IF(AND(AE256="B",'Claim Details'!$I$28&gt;=Rates!$F$14,'Claim Details'!$I$28&lt;=Rates!$F$15,'Claim Details'!$I$19="No"),Rates!$F$21,IF(AND(AE256="B",'Claim Details'!$I$28&gt;=Rates!$H$14,'Claim Details'!$I$28&lt;=Rates!$H$15,'Claim Details'!$I$19="Yes"),Rates!$I$21,IF(AND(AE256="B",'Claim Details'!$I$28&gt;=Rates!$H$14,'Claim Details'!$I$28&lt;=Rates!$H$15,'Claim Details'!$I$19="No"),Rates!$H$21,IF(AND(AE256="B",'Claim Details'!$I$28&gt;=Rates!$J$14,'Claim Details'!$I$28&lt;=Rates!$J$15,'Claim Details'!$I$19="Yes"),Rates!$K$21,IF(AND(AE256="B",'Claim Details'!$I$28&gt;=Rates!$J$14,'Claim Details'!$I$28&lt;=Rates!$J$15,'Claim Details'!$I$19="No"),Rates!$J$21,"£0.00"))))))))))))))))</f>
        <v>£0.00</v>
      </c>
      <c r="BG256" s="189" t="str">
        <f>IF(AND(AE256="A",'Claim Details'!$I$28&gt;=Rates!$D$14,'Claim Details'!$I$28&lt;=Rates!$D$15,'Claim Details'!$I$19="Yes"),Rates!$E$22,IF(AND(AE256="A",'Claim Details'!$I$28&gt;=Rates!$D$14,'Claim Details'!$I$28&lt;=Rates!$D$15,'Claim Details'!$I$19="No"),Rates!$D$22,IF(AND(AE256="A",'Claim Details'!$I$28&gt;=Rates!$F$14,'Claim Details'!$I$28&lt;=Rates!$F$15,'Claim Details'!$I$19="Yes"),Rates!$G$22,IF(AND(AE256="A",'Claim Details'!$I$28&gt;=Rates!$F$14,'Claim Details'!$I$28&lt;=Rates!$F$15,'Claim Details'!$I$19="No"),Rates!$F$22,IF(AND(AE256="A",'Claim Details'!$I$28&gt;=Rates!$H$14,'Claim Details'!$I$28&lt;=Rates!$H$15,'Claim Details'!$I$19="Yes"),Rates!$I$22,IF(AND(AE256="A",'Claim Details'!$I$28&gt;=Rates!$H$14,'Claim Details'!$I$28&lt;=Rates!$H$15,'Claim Details'!$I$19="No"),Rates!$H$22,IF(AND(AE256="A",'Claim Details'!$I$28&gt;=Rates!$J$14,'Claim Details'!$I$28&lt;=Rates!$J$15,'Claim Details'!$I$19="Yes"),Rates!$K$22,IF(AND(AE256="A",'Claim Details'!$I$28&gt;=Rates!$J$14,'Claim Details'!$I$28&lt;=Rates!$J$15,'Claim Details'!$I$19="No"),Rates!$J$22,IF(AND(AE256="B",'Claim Details'!$I$28&gt;=Rates!$D$14,'Claim Details'!$I$28&lt;=Rates!$D$15,'Claim Details'!$I$19="Yes"),Rates!$E$23,IF(AND(AE256="B",'Claim Details'!$I$28&gt;=Rates!$D$14,'Claim Details'!$I$28&lt;=Rates!$D$15,'Claim Details'!$I$19="No"),Rates!$D$23,IF(AND(AE256="B",'Claim Details'!$I$28&gt;=Rates!$F$14,'Claim Details'!$I$28&lt;=Rates!$F$15,'Claim Details'!$I$19="Yes"),Rates!$G$23,IF(AND(AE256="B",'Claim Details'!$I$28&gt;=Rates!$F$14,'Claim Details'!$I$28&lt;=Rates!$F$15,'Claim Details'!$I$19="No"),Rates!$F$23,IF(AND(AE256="B",'Claim Details'!$I$28&gt;=Rates!$H$14,'Claim Details'!$I$28&lt;=Rates!$H$15,'Claim Details'!$I$19="Yes"),Rates!$I$23,IF(AND(AE256="B",'Claim Details'!$I$28&gt;=Rates!$H$14,'Claim Details'!$I$28&lt;=Rates!$H$15,'Claim Details'!$I$19="No"),Rates!$H$23,IF(AND(AE256="B",'Claim Details'!$I$28&gt;=Rates!$J$14,'Claim Details'!$I$28&lt;=Rates!$J$15,'Claim Details'!$I$19="Yes"),Rates!$K$23,IF(AND(AE256="B",'Claim Details'!$I$28&gt;=Rates!$J$14,'Claim Details'!$I$28&lt;=Rates!$J$15,'Claim Details'!$I$19="No"),Rates!$J$23,IF(AND(AE256="C",'Claim Details'!$I$28&gt;=Rates!$D$14,'Claim Details'!$I$28&lt;=Rates!$D$15,'Claim Details'!$I$19="Yes"),Rates!$E$24,IF(AND(AE256="C",'Claim Details'!$I$28&gt;=Rates!$D$14,'Claim Details'!$I$28&lt;=Rates!$D$15,'Claim Details'!$I$19="No"),Rates!$D$24,IF(AND(AE256="C",'Claim Details'!$I$28&gt;=Rates!$F$14,'Claim Details'!$I$28&lt;=Rates!$F$15,'Claim Details'!$I$19="Yes"),Rates!$G$24,IF(AND(AE256="C",'Claim Details'!$I$28&gt;=Rates!$F$14,'Claim Details'!$I$28&lt;=Rates!$F$15,'Claim Details'!$I$19="No"),Rates!$F$24,IF(AND(AE256="C",'Claim Details'!$I$28&gt;=Rates!$H$14,'Claim Details'!$I$28&lt;=Rates!$H$15,'Claim Details'!$I$19="Yes"),Rates!$I$24,IF(AND(AE256="C",'Claim Details'!$I$28&gt;=Rates!$H$14,'Claim Details'!$I$28&lt;=Rates!$H$15,'Claim Details'!$I$19="No"),Rates!$H$24,IF(AND(AE256="C",'Claim Details'!$I$28&gt;=Rates!$J$14,'Claim Details'!$I$28&lt;=Rates!$J$15,'Claim Details'!$I$19="Yes"),Rates!$K$24,IF(AND(AE256="C",'Claim Details'!$I$28&gt;=Rates!$J$14,'Claim Details'!$I$28&lt;=Rates!$J$15,'Claim Details'!$I$19="No"),Rates!$J$24,"£0.00"))))))))))))))))))))))))</f>
        <v>£0.00</v>
      </c>
      <c r="BH256" s="189" t="str">
        <f t="shared" si="58"/>
        <v>£0.00</v>
      </c>
      <c r="BI256" s="189">
        <f t="shared" si="59"/>
        <v>0</v>
      </c>
      <c r="BO256" s="202" t="str">
        <f>IF(H256="","£0.00",IF(AP256="4","£0.00",IF(AP256="5","£0.00",IF(AP256="1","£0.00",((AQ256*H256)*'Claim Details'!$F$111)/100))))</f>
        <v>£0.00</v>
      </c>
      <c r="BP256" s="202" t="str">
        <f>IF(T256="","£0.00",IF(AP256="4","£0.00",IF(AP256="5","£0.00",IF(AP256="1","£0.00",((AR256*T256)*'Claim Details'!$N$111)/100))))</f>
        <v>£0.00</v>
      </c>
      <c r="BQ256" s="202" t="str">
        <f>IF(AI256="","£0.00",IF(AP256="4","£0.00",IF(AP256="5","£0.00",IF(AP256="1","£0.00",((BI256*AI256)*'Claim Details'!$W$111)/100))))</f>
        <v>£0.00</v>
      </c>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row>
    <row r="257" spans="1:97" ht="15">
      <c r="A257" s="145"/>
      <c r="B257" s="91"/>
      <c r="C257" s="96"/>
      <c r="D257" s="97"/>
      <c r="E257" s="98"/>
      <c r="F257" s="89"/>
      <c r="G257" s="99"/>
      <c r="H257" s="100"/>
      <c r="I257" s="221" t="str">
        <f t="shared" si="49"/>
        <v>£0.00</v>
      </c>
      <c r="J257" s="101"/>
      <c r="K257" s="100"/>
      <c r="L257" s="221" t="str">
        <f t="shared" si="50"/>
        <v>£0.00</v>
      </c>
      <c r="M257" s="101"/>
      <c r="N257" s="102"/>
      <c r="O257" s="145"/>
      <c r="P257" s="77"/>
      <c r="Q257" s="87"/>
      <c r="R257" s="87"/>
      <c r="S257" s="87"/>
      <c r="T257" s="149" t="str">
        <f t="shared" si="51"/>
        <v/>
      </c>
      <c r="U257" s="87" t="str">
        <f t="shared" si="60"/>
        <v/>
      </c>
      <c r="V257" s="87"/>
      <c r="W257" s="53" t="str">
        <f t="shared" si="52"/>
        <v>£0.00</v>
      </c>
      <c r="X257" s="53"/>
      <c r="Y257" s="87"/>
      <c r="Z257" s="78"/>
      <c r="AA257" s="79"/>
      <c r="AB257" s="160"/>
      <c r="AC257" s="98"/>
      <c r="AD257" s="225"/>
      <c r="AE257" s="235" t="str">
        <f t="shared" si="53"/>
        <v/>
      </c>
      <c r="AF257" s="87" t="str">
        <f t="shared" si="54"/>
        <v/>
      </c>
      <c r="AG257" s="53"/>
      <c r="AH257" s="224"/>
      <c r="AI257" s="226" t="str">
        <f t="shared" si="46"/>
        <v/>
      </c>
      <c r="AJ257" s="236" t="str">
        <f t="shared" si="55"/>
        <v>£0.00</v>
      </c>
      <c r="AK257" s="31"/>
      <c r="AL257" s="1"/>
      <c r="AM257" s="1"/>
      <c r="AN257" s="1"/>
      <c r="AO257" s="1"/>
      <c r="AP257" s="1" t="str">
        <f t="shared" si="47"/>
        <v/>
      </c>
      <c r="AQ257" s="27">
        <f t="shared" si="48"/>
        <v>0</v>
      </c>
      <c r="AR257" s="189">
        <f t="shared" si="56"/>
        <v>0</v>
      </c>
      <c r="AS257" s="190" t="str">
        <f>IF(AND(C257="A",'Claim Details'!$E$28&gt;=Rates!$D$14,'Claim Details'!$E$28&lt;=Rates!$D$15,'Claim Details'!$E$19="Yes"),Rates!$E$17,IF(AND(C257="A",'Claim Details'!$E$28&gt;=Rates!$D$14,'Claim Details'!$E$28&lt;=Rates!$D$15,'Claim Details'!$E$19="No"),Rates!$D$17,IF(AND(C257="A",'Claim Details'!$E$28&gt;=Rates!$F$14,'Claim Details'!$E$28&lt;=Rates!$F$15,'Claim Details'!$E$19="Yes"),Rates!$G$17,IF(AND(C257="A",'Claim Details'!$E$28&gt;=Rates!$F$14,'Claim Details'!$E$28&lt;=Rates!$F$15,'Claim Details'!$E$19="No"),Rates!$F$17,IF(AND(C257="A",'Claim Details'!$E$28&gt;=Rates!$H$14,'Claim Details'!$E$28&lt;=Rates!$H$15,'Claim Details'!$E$19="Yes"),Rates!$I$17,IF(AND(C257="A",'Claim Details'!$E$28&gt;=Rates!$H$14,'Claim Details'!$E$28&lt;=Rates!$H$15,'Claim Details'!$E$19="No"),Rates!$H$17,IF(AND(C257="A",'Claim Details'!$E$28&gt;=Rates!$J$14,'Claim Details'!$E$28&lt;=Rates!$J$15,'Claim Details'!$E$19="Yes"),Rates!$K$17,IF(AND(C257="A",'Claim Details'!$E$28&gt;=Rates!$J$14,'Claim Details'!$E$28&lt;=Rates!$J$15,'Claim Details'!$E$19="No"),Rates!$J$17,IF(AND(C257="B",'Claim Details'!$E$28&gt;=Rates!$D$14,'Claim Details'!$E$28&lt;=Rates!$D$15,'Claim Details'!$E$19="Yes"),Rates!$E$18,IF(AND(C257="B",'Claim Details'!$E$28&gt;=Rates!$D$14,'Claim Details'!$E$28&lt;=Rates!$D$15,'Claim Details'!$E$19="No"),Rates!$D$18,IF(AND(C257="B",'Claim Details'!$E$28&gt;=Rates!$F$14,'Claim Details'!$E$28&lt;=Rates!$F$15,'Claim Details'!$E$19="Yes"),Rates!$G$18,IF(AND(C257="B",'Claim Details'!$E$28&gt;=Rates!$F$14,'Claim Details'!$E$28&lt;=Rates!$F$15,'Claim Details'!$E$19="No"),Rates!$F$18,IF(AND(C257="B",'Claim Details'!$E$28&gt;=Rates!$H$14,'Claim Details'!$E$28&lt;=Rates!$H$15,'Claim Details'!$E$19="Yes"),Rates!$I$18,IF(AND(C257="B",'Claim Details'!$E$28&gt;=Rates!$H$14,'Claim Details'!$E$28&lt;=Rates!$H$15,'Claim Details'!$E$19="No"),Rates!$H$18,IF(AND(C257="B",'Claim Details'!$E$28&gt;=Rates!$J$14,'Claim Details'!$E$28&lt;=Rates!$J$15,'Claim Details'!$E$19="Yes"),Rates!$K$18,IF(AND(C257="B",'Claim Details'!$E$28&gt;=Rates!$J$14,'Claim Details'!$E$28&lt;=Rates!$J$15,'Claim Details'!$E$19="No"),Rates!$J$18,IF(AND(C257="C",'Claim Details'!$E$28&gt;=Rates!$D$14,'Claim Details'!$E$28&lt;=Rates!$D$15,'Claim Details'!$E$19="Yes"),Rates!$E$19,IF(AND(C257="C",'Claim Details'!$E$28&gt;=Rates!$D$14,'Claim Details'!$E$28&lt;=Rates!$D$15,'Claim Details'!$E$19="No"),Rates!$D$19,IF(AND(C257="C",'Claim Details'!$E$28&gt;=Rates!$F$14,'Claim Details'!$E$28&lt;=Rates!$F$15,'Claim Details'!$E$19="Yes"),Rates!$G$19,IF(AND(C257="C",'Claim Details'!$E$28&gt;=Rates!$F$14,'Claim Details'!$E$28&lt;=Rates!$F$15,'Claim Details'!$E$19="No"),Rates!$F$19,IF(AND(C257="C",'Claim Details'!$E$28&gt;=Rates!$H$14,'Claim Details'!$E$28&lt;=Rates!$H$15,'Claim Details'!$E$19="Yes"),Rates!$I$19,IF(AND(C257="C",'Claim Details'!$E$28&gt;=Rates!$H$14,'Claim Details'!$E$28&lt;=Rates!$H$15,'Claim Details'!$E$19="No"),Rates!$H$19,IF(AND(C257="C",'Claim Details'!$E$28&gt;=Rates!$J$14,'Claim Details'!$E$28&lt;=Rates!$J$15,'Claim Details'!$E$19="Yes"),Rates!$K$19,IF(AND(C257="C",'Claim Details'!$E$28&gt;=Rates!$J$14,'Claim Details'!$E$28&lt;=Rates!$J$15,'Claim Details'!$E$19="No"),Rates!$J$19,"£0.00"))))))))))))))))))))))))</f>
        <v>£0.00</v>
      </c>
      <c r="AT257" s="189" t="str">
        <f>IF(AND(C257="A",'Claim Details'!$E$28&gt;=Rates!$D$14,'Claim Details'!$E$28&lt;=Rates!$D$15,'Claim Details'!$E$19="Yes"),Rates!$E$25,IF(AND(C257="A",'Claim Details'!$E$28&gt;=Rates!$D$14,'Claim Details'!$E$28&lt;=Rates!$D$15,'Claim Details'!$E$19="No"),Rates!$D$25,IF(AND(C257="A",'Claim Details'!$E$28&gt;=Rates!$F$14,'Claim Details'!$E$28&lt;=Rates!$F$15,'Claim Details'!$E$19="Yes"),Rates!$G$25,IF(AND(C257="A",'Claim Details'!$E$28&gt;=Rates!$F$14,'Claim Details'!$E$28&lt;=Rates!$F$15,'Claim Details'!$E$19="No"),Rates!$F$25,IF(AND(C257="A",'Claim Details'!$E$28&gt;=Rates!$H$14,'Claim Details'!$E$28&lt;=Rates!$H$15,'Claim Details'!$E$19="Yes"),Rates!$I$25,IF(AND(C257="A",'Claim Details'!$E$28&gt;=Rates!$H$14,'Claim Details'!$E$28&lt;=Rates!$H$15,'Claim Details'!$E$19="No"),Rates!$H$25,IF(AND(C257="A",'Claim Details'!$E$28&gt;=Rates!$J$14,'Claim Details'!$E$28&lt;=Rates!$J$15,'Claim Details'!$E$19="Yes"),Rates!$K$25,IF(AND(C257="A",'Claim Details'!$E$28&gt;=Rates!$J$14,'Claim Details'!$E$28&lt;=Rates!$J$15,'Claim Details'!$E$19="No"),Rates!$J$25,IF(AND(C257="B",'Claim Details'!$E$28&gt;=Rates!$D$14,'Claim Details'!$E$28&lt;=Rates!$D$15,'Claim Details'!$E$19="Yes"),Rates!$E$26,IF(AND(C257="B",'Claim Details'!$E$28&gt;=Rates!$D$14,'Claim Details'!$E$28&lt;=Rates!$D$15,'Claim Details'!$E$19="No"),Rates!$D$26,IF(AND(C257="B",'Claim Details'!$E$28&gt;=Rates!$F$14,'Claim Details'!$E$28&lt;=Rates!$F$15,'Claim Details'!$E$19="Yes"),Rates!$G$26,IF(AND(C257="B",'Claim Details'!$E$28&gt;=Rates!$F$14,'Claim Details'!$E$28&lt;=Rates!$F$15,'Claim Details'!$E$19="No"),Rates!$F$26,IF(AND(C257="B",'Claim Details'!$E$28&gt;=Rates!$H$14,'Claim Details'!$E$28&lt;=Rates!$H$15,'Claim Details'!$E$19="Yes"),Rates!$I$26,IF(AND(C257="B",'Claim Details'!$E$28&gt;=Rates!$H$14,'Claim Details'!$E$28&lt;=Rates!$H$15,'Claim Details'!$E$19="No"),Rates!$H$26,IF(AND(C257="B",'Claim Details'!$E$28&gt;=Rates!$J$14,'Claim Details'!$E$28&lt;=Rates!$J$15,'Claim Details'!$E$19="Yes"),Rates!$K$26,IF(AND(C257="B",'Claim Details'!$E$28&gt;=Rates!$J$14,'Claim Details'!$E$28&lt;=Rates!$J$15,'Claim Details'!$E$19="No"),Rates!$J$26,IF(AND(C257="C",'Claim Details'!$E$28&gt;=Rates!$D$14,'Claim Details'!$E$28&lt;=Rates!$D$15,'Claim Details'!$E$19="Yes"),Rates!$E$27,IF(AND(C257="C",'Claim Details'!$E$28&gt;=Rates!$D$14,'Claim Details'!$E$28&lt;=Rates!$D$15,'Claim Details'!$E$19="No"),Rates!$D$27,IF(AND(C257="C",'Claim Details'!$E$28&gt;=Rates!$F$14,'Claim Details'!$E$28&lt;=Rates!$F$15,'Claim Details'!$E$19="Yes"),Rates!$G$27,IF(AND(C257="C",'Claim Details'!$E$28&gt;=Rates!$F$14,'Claim Details'!$E$28&lt;=Rates!$F$15,'Claim Details'!$E$19="No"),Rates!$F$27,IF(AND(C257="C",'Claim Details'!$E$28&gt;=Rates!$H$14,'Claim Details'!$E$28&lt;=Rates!$H$15,'Claim Details'!$E$19="Yes"),Rates!$I$27,IF(AND(C257="C",'Claim Details'!$E$28&gt;=Rates!$H$14,'Claim Details'!$E$28&lt;=Rates!$H$15,'Claim Details'!$E$19="No"),Rates!$H$27,IF(AND(C257="C",'Claim Details'!$E$28&gt;=Rates!$J$14,'Claim Details'!$E$28&lt;=Rates!$J$15,'Claim Details'!$E$19="Yes"),Rates!$K$27,IF(AND(C257="C",'Claim Details'!$E$28&gt;=Rates!$J$14,'Claim Details'!$E$28&lt;=Rates!$J$15,'Claim Details'!$E$19="No"),Rates!$J$27,"£0.00"))))))))))))))))))))))))</f>
        <v>£0.00</v>
      </c>
      <c r="AU257" s="191" t="str">
        <f>IF(AND(C257="A",'Claim Details'!$E$28&gt;=Rates!$D$14,'Claim Details'!$E$28&lt;=Rates!$D$15,'Claim Details'!$E$19="Yes"),Rates!$E$20,IF(AND(C257="A",'Claim Details'!$E$28&gt;=Rates!$D$14,'Claim Details'!$E$28&lt;=Rates!$D$15,'Claim Details'!$E$19="No"),Rates!$D$20,IF(AND(C257="A",'Claim Details'!$E$28&gt;=Rates!$F$14,'Claim Details'!$E$28&lt;=Rates!$F$15,'Claim Details'!$E$19="Yes"),Rates!$G$20,IF(AND(C257="A",'Claim Details'!$E$28&gt;=Rates!$F$14,'Claim Details'!$E$28&lt;=Rates!$F$15,'Claim Details'!$E$19="No"),Rates!$F$20,IF(AND(C257="A",'Claim Details'!$E$28&gt;=Rates!$H$14,'Claim Details'!$E$28&lt;=Rates!$H$15,'Claim Details'!$E$19="Yes"),Rates!$I$20,IF(AND(C257="A",'Claim Details'!$E$28&gt;=Rates!$H$14,'Claim Details'!$E$28&lt;=Rates!$H$15,'Claim Details'!$E$19="No"),Rates!$H$20,IF(AND(C257="A",'Claim Details'!$E$28&gt;=Rates!$J$14,'Claim Details'!$E$28&lt;=Rates!$J$15,'Claim Details'!$E$19="Yes"),Rates!$K$20,IF(AND(C257="A",'Claim Details'!$E$28&gt;=Rates!$J$14,'Claim Details'!$E$28&lt;=Rates!$J$15,'Claim Details'!$E$19="No"),Rates!$J$20,IF(AND(C257="B",'Claim Details'!$E$28&gt;=Rates!$D$14,'Claim Details'!$E$28&lt;=Rates!$D$15,'Claim Details'!$E$19="Yes"),Rates!$E$21,IF(AND(C257="B",'Claim Details'!$E$28&gt;=Rates!$D$14,'Claim Details'!$E$28&lt;=Rates!$D$15,'Claim Details'!$E$19="No"),Rates!$D$21,IF(AND(C257="B",'Claim Details'!$E$28&gt;=Rates!$F$14,'Claim Details'!$E$28&lt;=Rates!$F$15,'Claim Details'!$E$19="Yes"),Rates!$G$21,IF(AND(C257="B",'Claim Details'!$E$28&gt;=Rates!$F$14,'Claim Details'!$E$28&lt;=Rates!$F$15,'Claim Details'!$E$19="No"),Rates!$F$21,IF(AND(C257="B",'Claim Details'!$E$28&gt;=Rates!$H$14,'Claim Details'!$E$28&lt;=Rates!$H$15,'Claim Details'!$E$19="Yes"),Rates!$I$21,IF(AND(C257="B",'Claim Details'!$E$28&gt;=Rates!$H$14,'Claim Details'!$E$28&lt;=Rates!$H$15,'Claim Details'!$E$19="No"),Rates!$H$21,IF(AND(C257="B",'Claim Details'!$E$28&gt;=Rates!$J$14,'Claim Details'!$E$28&lt;=Rates!$J$15,'Claim Details'!$E$19="Yes"),Rates!$K$21,IF(AND(C257="B",'Claim Details'!$E$28&gt;=Rates!$J$14,'Claim Details'!$E$28&lt;=Rates!$J$15,'Claim Details'!$E$19="No"),Rates!$J$21,"£0.00"))))))))))))))))</f>
        <v>£0.00</v>
      </c>
      <c r="AV257" s="191" t="str">
        <f>IF(AND(C257="A",'Claim Details'!$E$28&gt;=Rates!$D$14,'Claim Details'!$E$28&lt;=Rates!$D$15,'Claim Details'!$E$19="Yes"),Rates!$E$22,IF(AND(C257="A",'Claim Details'!$E$28&gt;=Rates!$D$14,'Claim Details'!$E$28&lt;=Rates!$D$15,'Claim Details'!$E$19="No"),Rates!$D$22,IF(AND(C257="A",'Claim Details'!$E$28&gt;=Rates!$F$14,'Claim Details'!$E$28&lt;=Rates!$F$15,'Claim Details'!$E$19="Yes"),Rates!$G$22,IF(AND(C257="A",'Claim Details'!$E$28&gt;=Rates!$F$14,'Claim Details'!$E$28&lt;=Rates!$F$15,'Claim Details'!$E$19="No"),Rates!$F$22,IF(AND(C257="A",'Claim Details'!$E$28&gt;=Rates!$H$14,'Claim Details'!$E$28&lt;=Rates!$H$15,'Claim Details'!$E$19="Yes"),Rates!$I$22,IF(AND(C257="A",'Claim Details'!$E$28&gt;=Rates!$H$14,'Claim Details'!$E$28&lt;=Rates!$H$15,'Claim Details'!$E$19="No"),Rates!$H$22,IF(AND(C257="A",'Claim Details'!$E$28&gt;=Rates!$J$14,'Claim Details'!$E$28&lt;=Rates!$J$15,'Claim Details'!$E$19="Yes"),Rates!$K$22,IF(AND(C257="A",'Claim Details'!$E$28&gt;=Rates!$J$14,'Claim Details'!$E$28&lt;=Rates!$J$15,'Claim Details'!$E$19="No"),Rates!$J$22,IF(AND(C257="B",'Claim Details'!$E$28&gt;=Rates!$D$14,'Claim Details'!$E$28&lt;=Rates!$D$15,'Claim Details'!$E$19="Yes"),Rates!$E$23,IF(AND(C257="B",'Claim Details'!$E$28&gt;=Rates!$D$14,'Claim Details'!$E$28&lt;=Rates!$D$15,'Claim Details'!$E$19="No"),Rates!$D$23,IF(AND(C257="B",'Claim Details'!$E$28&gt;=Rates!$F$14,'Claim Details'!$E$28&lt;=Rates!$F$15,'Claim Details'!$E$19="Yes"),Rates!$G$23,IF(AND(C257="B",'Claim Details'!$E$28&gt;=Rates!$F$14,'Claim Details'!$E$28&lt;=Rates!$F$15,'Claim Details'!$E$19="No"),Rates!$F$23,IF(AND(C257="B",'Claim Details'!$E$28&gt;=Rates!$H$14,'Claim Details'!$E$28&lt;=Rates!$H$15,'Claim Details'!$E$19="Yes"),Rates!$I$23,IF(AND(C257="B",'Claim Details'!$E$28&gt;=Rates!$H$14,'Claim Details'!$E$28&lt;=Rates!$H$15,'Claim Details'!$E$19="No"),Rates!$H$23,IF(AND(C257="B",'Claim Details'!$E$28&gt;=Rates!$J$14,'Claim Details'!$E$28&lt;=Rates!$J$15,'Claim Details'!$E$19="Yes"),Rates!$K$23,IF(AND(C257="B",'Claim Details'!$E$28&gt;=Rates!$J$14,'Claim Details'!$E$28&lt;=Rates!$J$15,'Claim Details'!$E$19="No"),Rates!$J$23,IF(AND(C257="C",'Claim Details'!$E$28&gt;=Rates!$D$14,'Claim Details'!$E$28&lt;=Rates!$D$15,'Claim Details'!$E$19="Yes"),Rates!$E$24,IF(AND(C257="C",'Claim Details'!$E$28&gt;=Rates!$D$14,'Claim Details'!$E$28&lt;=Rates!$D$15,'Claim Details'!$E$19="No"),Rates!$D$24,IF(AND(C257="C",'Claim Details'!$E$28&gt;=Rates!$F$14,'Claim Details'!$E$28&lt;=Rates!$F$15,'Claim Details'!$E$19="Yes"),Rates!$G$24,IF(AND(C257="C",'Claim Details'!$E$28&gt;=Rates!$F$14,'Claim Details'!$E$28&lt;=Rates!$F$15,'Claim Details'!$E$19="No"),Rates!$F$24,IF(AND(C257="C",'Claim Details'!$E$28&gt;=Rates!$H$14,'Claim Details'!$E$28&lt;=Rates!$H$15,'Claim Details'!$E$19="Yes"),Rates!$I$24,IF(AND(C257="C",'Claim Details'!$E$28&gt;=Rates!$H$14,'Claim Details'!$E$28&lt;=Rates!$H$15,'Claim Details'!$E$19="No"),Rates!$H$24,IF(AND(C257="C",'Claim Details'!$E$28&gt;=Rates!$J$14,'Claim Details'!$E$28&lt;=Rates!$J$15,'Claim Details'!$E$19="Yes"),Rates!$K$24,IF(AND(C257="C",'Claim Details'!$E$28&gt;=Rates!$J$14,'Claim Details'!$E$28&lt;=Rates!$J$15,'Claim Details'!$E$19="No"),Rates!$J$24,"£0.00"))))))))))))))))))))))))</f>
        <v>£0.00</v>
      </c>
      <c r="AW257" s="1"/>
      <c r="AX257" s="189" t="str">
        <f>IF(AND(U257="A",'Claim Details'!$I$28&gt;=Rates!$D$14,'Claim Details'!$I$28&lt;=Rates!$D$15,'Claim Details'!$I$19="Yes"),Rates!$J$17,IF(AND(U257="A",'Claim Details'!$I$28&gt;=Rates!$D$14,'Claim Details'!$I$28&lt;=Rates!$D$15,'Claim Details'!$I$19="No"),Rates!$D$17,IF(AND(U257="A",'Claim Details'!$I$28&gt;=Rates!$F$14,'Claim Details'!$I$28&lt;=Rates!$F$15,'Claim Details'!$I$19="Yes"),Rates!$G$17,IF(AND(U257="A",'Claim Details'!$I$28&gt;=Rates!$F$14,'Claim Details'!$I$28&lt;=Rates!$F$15,'Claim Details'!$I$19="No"),Rates!$F$17,IF(AND(U257="A",'Claim Details'!$I$28&gt;=Rates!$H$14,'Claim Details'!$I$28&lt;=Rates!$H$15,'Claim Details'!$I$19="Yes"),Rates!$I$17,IF(AND(U257="A",'Claim Details'!$I$28&gt;=Rates!$H$14,'Claim Details'!$I$28&lt;=Rates!$H$15,'Claim Details'!$I$19="No"),Rates!$H$17,IF(AND(U257="A",'Claim Details'!$I$28&gt;=Rates!$J$14,'Claim Details'!$I$28&lt;=Rates!$J$15,'Claim Details'!$I$19="Yes"),Rates!$K$17,IF(AND(U257="A",'Claim Details'!$I$28&gt;=Rates!$J$14,'Claim Details'!$I$28&lt;=Rates!$J$15,'Claim Details'!$I$19="No"),Rates!$J$17,IF(AND(U257="B",'Claim Details'!$I$28&gt;=Rates!$D$14,'Claim Details'!$I$28&lt;=Rates!$D$15,'Claim Details'!$I$19="Yes"),Rates!$E$18,IF(AND(U257="B",'Claim Details'!$I$28&gt;=Rates!$D$14,'Claim Details'!$I$28&lt;=Rates!$D$15,'Claim Details'!$I$19="No"),Rates!$D$18,IF(AND(U257="B",'Claim Details'!$I$28&gt;=Rates!$F$14,'Claim Details'!$I$28&lt;=Rates!$F$15,'Claim Details'!$I$19="Yes"),Rates!$G$18,IF(AND(U257="B",'Claim Details'!$I$28&gt;=Rates!$F$14,'Claim Details'!$I$28&lt;=Rates!$F$15,'Claim Details'!$I$19="No"),Rates!$F$18,IF(AND(U257="B",'Claim Details'!$I$28&gt;=Rates!$H$14,'Claim Details'!$I$28&lt;=Rates!$H$15,'Claim Details'!$I$19="Yes"),Rates!$I$18,IF(AND(U257="B",'Claim Details'!$I$28&gt;=Rates!$H$14,'Claim Details'!$I$28&lt;=Rates!$H$15,'Claim Details'!$I$19="No"),Rates!$H$18,IF(AND(U257="B",'Claim Details'!$I$28&gt;=Rates!$J$14,'Claim Details'!$I$28&lt;=Rates!$J$15,'Claim Details'!$I$19="Yes"),Rates!$K$18,IF(AND(U257="B",'Claim Details'!$I$28&gt;=Rates!$J$14,'Claim Details'!$I$28&lt;=Rates!$J$15,'Claim Details'!$I$19="No"),Rates!$J$18,IF(AND(U257="C",'Claim Details'!$I$28&gt;=Rates!$D$14,'Claim Details'!$I$28&lt;=Rates!$D$15,'Claim Details'!$I$19="Yes"),Rates!$E$19,IF(AND(U257="C",'Claim Details'!$I$28&gt;=Rates!$D$14,'Claim Details'!$I$28&lt;=Rates!$D$15,'Claim Details'!$I$19="No"),Rates!$D$19,IF(AND(U257="C",'Claim Details'!$I$28&gt;=Rates!$F$14,'Claim Details'!$I$28&lt;=Rates!$F$15,'Claim Details'!$I$19="Yes"),Rates!$G$19,IF(AND(U257="C",'Claim Details'!$I$28&gt;=Rates!$F$14,'Claim Details'!$I$28&lt;=Rates!$F$15,'Claim Details'!$I$19="No"),Rates!$F$19,IF(AND(U257="C",'Claim Details'!$I$28&gt;=Rates!$H$14,'Claim Details'!$I$28&lt;=Rates!$H$15,'Claim Details'!$I$19="Yes"),Rates!$I$19,IF(AND(U257="C",'Claim Details'!$I$28&gt;=Rates!$H$14,'Claim Details'!$I$28&lt;=Rates!$H$15,'Claim Details'!$I$19="No"),Rates!$H$19,IF(AND(U257="C",'Claim Details'!$I$28&gt;=Rates!$J$14,'Claim Details'!$I$28&lt;=Rates!$J$15,'Claim Details'!$I$19="Yes"),Rates!$K$19,IF(AND(U257="C",'Claim Details'!$I$28&gt;=Rates!$J$14,'Claim Details'!$I$28&lt;=Rates!$J$15,'Claim Details'!$I$19="No"),Rates!$J$19,"£0.00"))))))))))))))))))))))))</f>
        <v>£0.00</v>
      </c>
      <c r="AY257" s="189" t="str">
        <f>IF(AND(C257="A",'Claim Details'!$I$28&gt;=Rates!$D$14,'Claim Details'!$I$28&lt;=Rates!$D$15,'Claim Details'!$I$19="Yes"),Rates!$J$25,IF(AND(C257="A",'Claim Details'!$I$28&gt;=Rates!$D$14,'Claim Details'!$I$28&lt;=Rates!$D$15,'Claim Details'!$I$19="No"),Rates!$D$25,IF(AND(C257="A",'Claim Details'!$I$28&gt;=Rates!$F$14,'Claim Details'!$I$28&lt;=Rates!$F$15,'Claim Details'!$I$19="Yes"),Rates!$G$25,IF(AND(C257="A",'Claim Details'!$I$28&gt;=Rates!$F$14,'Claim Details'!$I$28&lt;=Rates!$F$15,'Claim Details'!$I$19="No"),Rates!$F$25,IF(AND(C257="A",'Claim Details'!$I$28&gt;=Rates!$H$14,'Claim Details'!$I$28&lt;=Rates!$H$15,'Claim Details'!$I$19="Yes"),Rates!$I$25,IF(AND(C257="A",'Claim Details'!$I$28&gt;=Rates!$H$14,'Claim Details'!$I$28&lt;=Rates!$H$15,'Claim Details'!$I$19="No"),Rates!$H$25,IF(AND(C257="A",'Claim Details'!$I$28&gt;=Rates!$J$14,'Claim Details'!$I$28&lt;=Rates!$J$15,'Claim Details'!$I$19="Yes"),Rates!$K$25,IF(AND(C257="A",'Claim Details'!$I$28&gt;=Rates!$J$14,'Claim Details'!$I$28&lt;=Rates!$J$15,'Claim Details'!$I$19="No"),Rates!$J$25,IF(AND(C257="B",'Claim Details'!$I$28&gt;=Rates!$D$14,'Claim Details'!$I$28&lt;=Rates!$D$15,'Claim Details'!$I$19="Yes"),Rates!$E$26,IF(AND(C257="B",'Claim Details'!$I$28&gt;=Rates!$D$14,'Claim Details'!$I$28&lt;=Rates!$D$15,'Claim Details'!$I$19="No"),Rates!$D$26,IF(AND(C257="B",'Claim Details'!$I$28&gt;=Rates!$F$14,'Claim Details'!$I$28&lt;=Rates!$F$15,'Claim Details'!$I$19="Yes"),Rates!$G$26,IF(AND(C257="B",'Claim Details'!$I$28&gt;=Rates!$F$14,'Claim Details'!$I$28&lt;=Rates!$F$15,'Claim Details'!$I$19="No"),Rates!$F$26,IF(AND(C257="B",'Claim Details'!$I$28&gt;=Rates!$H$14,'Claim Details'!$I$28&lt;=Rates!$H$15,'Claim Details'!$I$19="Yes"),Rates!$I$26,IF(AND(C257="B",'Claim Details'!$I$28&gt;=Rates!$H$14,'Claim Details'!$I$28&lt;=Rates!$H$15,'Claim Details'!$I$19="No"),Rates!$H$26,IF(AND(C257="B",'Claim Details'!$I$28&gt;=Rates!$J$14,'Claim Details'!$I$28&lt;=Rates!$J$15,'Claim Details'!$I$19="Yes"),Rates!$K$26,IF(AND(C257="B",'Claim Details'!$I$28&gt;=Rates!$J$14,'Claim Details'!$I$28&lt;=Rates!$J$15,'Claim Details'!$I$19="No"),Rates!$J$26,IF(AND(C257="C",'Claim Details'!$I$28&gt;=Rates!$D$14,'Claim Details'!$I$28&lt;=Rates!$D$15,'Claim Details'!$I$19="Yes"),Rates!$E$27,IF(AND(C257="C",'Claim Details'!$I$28&gt;=Rates!$D$14,'Claim Details'!$I$28&lt;=Rates!$D$15,'Claim Details'!$I$19="No"),Rates!$D$27,IF(AND(C257="C",'Claim Details'!$I$28&gt;=Rates!$F$14,'Claim Details'!$I$28&lt;=Rates!$F$15,'Claim Details'!$I$19="Yes"),Rates!$G$27,IF(AND(C257="C",'Claim Details'!$I$28&gt;=Rates!$F$14,'Claim Details'!$I$28&lt;=Rates!$F$15,'Claim Details'!$I$19="No"),Rates!$F$27,IF(AND(C257="C",'Claim Details'!$I$28&gt;=Rates!$H$14,'Claim Details'!$I$28&lt;=Rates!$H$15,'Claim Details'!$I$19="Yes"),Rates!$I$27,IF(AND(C257="C",'Claim Details'!$I$28&gt;=Rates!$H$14,'Claim Details'!$I$28&lt;=Rates!$H$15,'Claim Details'!$I$19="No"),Rates!$H$27,IF(AND(C257="C",'Claim Details'!$I$28&gt;=Rates!$J$14,'Claim Details'!$I$28&lt;=Rates!$J$15,'Claim Details'!$I$19="Yes"),Rates!$K$27,IF(AND(C257="C",'Claim Details'!$I$28&gt;=Rates!$J$14,'Claim Details'!$I$28&lt;=Rates!$J$15,'Claim Details'!$I$19="No"),Rates!$J$27,"£0.00"))))))))))))))))))))))))</f>
        <v>£0.00</v>
      </c>
      <c r="AZ257" s="189" t="str">
        <f>IF(AND(C257="A",'Claim Details'!$I$28&gt;=Rates!$D$14,'Claim Details'!$I$28&lt;=Rates!$D$15,'Claim Details'!$I$19="Yes"),Rates!$E$20,IF(AND(C257="A",'Claim Details'!$I$28&gt;=Rates!$D$14,'Claim Details'!$I$28&lt;=Rates!$D$15,'Claim Details'!$I$19="No"),Rates!$D$20,IF(AND(C257="A",'Claim Details'!$I$28&gt;=Rates!$F$14,'Claim Details'!$I$28&lt;=Rates!$F$15,'Claim Details'!$I$19="Yes"),Rates!$G$20,IF(AND(C257="A",'Claim Details'!$I$28&gt;=Rates!$F$14,'Claim Details'!$I$28&lt;=Rates!$F$15,'Claim Details'!$I$19="No"),Rates!$F$20,IF(AND(C257="A",'Claim Details'!$I$28&gt;=Rates!$H$14,'Claim Details'!$I$28&lt;=Rates!$H$15,'Claim Details'!$I$19="Yes"),Rates!$I$20,IF(AND(C257="A",'Claim Details'!$I$28&gt;=Rates!$H$14,'Claim Details'!$I$28&lt;=Rates!$H$15,'Claim Details'!$I$19="No"),Rates!$H$20,IF(AND(C257="A",'Claim Details'!$I$28&gt;=Rates!$J$14,'Claim Details'!$I$28&lt;=Rates!$J$15,'Claim Details'!$I$19="Yes"),Rates!$K$20,IF(AND(C257="A",'Claim Details'!$I$28&gt;=Rates!$J$14,'Claim Details'!$I$28&lt;=Rates!$J$15,'Claim Details'!$I$19="No"),Rates!$J$20,IF(AND(C257="B",'Claim Details'!$I$28&gt;=Rates!$D$14,'Claim Details'!$I$28&lt;=Rates!$D$15,'Claim Details'!$I$19="Yes"),Rates!$E$21,IF(AND(C257="B",'Claim Details'!$I$28&gt;=Rates!$D$14,'Claim Details'!$I$28&lt;=Rates!$D$15,'Claim Details'!$I$19="No"),Rates!$D$21,IF(AND(C257="B",'Claim Details'!$I$28&gt;=Rates!$F$14,'Claim Details'!$I$28&lt;=Rates!$F$15,'Claim Details'!$I$19="Yes"),Rates!$G$21,IF(AND(C257="B",'Claim Details'!$I$28&gt;=Rates!$F$14,'Claim Details'!$I$28&lt;=Rates!$F$15,'Claim Details'!$I$19="No"),Rates!$F$21,IF(AND(C257="B",'Claim Details'!$I$28&gt;=Rates!$H$14,'Claim Details'!$I$28&lt;=Rates!$H$15,'Claim Details'!$I$19="Yes"),Rates!$I$21,IF(AND(C257="B",'Claim Details'!$I$28&gt;=Rates!$H$14,'Claim Details'!$I$28&lt;=Rates!$H$15,'Claim Details'!$I$19="No"),Rates!$H$21,IF(AND(C257="B",'Claim Details'!$I$28&gt;=Rates!$J$14,'Claim Details'!$I$28&lt;=Rates!$J$15,'Claim Details'!$I$19="Yes"),Rates!$K$21,IF(AND(C257="B",'Claim Details'!$I$28&gt;=Rates!$J$14,'Claim Details'!$I$28&lt;=Rates!$J$15,'Claim Details'!$I$19="No"),Rates!$J$21,"£0.00"))))))))))))))))</f>
        <v>£0.00</v>
      </c>
      <c r="BA257" s="189" t="str">
        <f>IF(AND(C257="A",'Claim Details'!$I$28&gt;=Rates!$D$14,'Claim Details'!$I$28&lt;=Rates!$D$15,'Claim Details'!$I$19="Yes"),Rates!$E$22,IF(AND(C257="A",'Claim Details'!$I$28&gt;=Rates!$D$14,'Claim Details'!$I$28&lt;=Rates!$D$15,'Claim Details'!$I$19="No"),Rates!$D$22,IF(AND(C257="A",'Claim Details'!$I$28&gt;=Rates!$F$14,'Claim Details'!$I$28&lt;=Rates!$F$15,'Claim Details'!$I$19="Yes"),Rates!$G$22,IF(AND(C257="A",'Claim Details'!$I$28&gt;=Rates!$F$14,'Claim Details'!$I$28&lt;=Rates!$F$15,'Claim Details'!$I$19="No"),Rates!$F$22,IF(AND(C257="A",'Claim Details'!$I$28&gt;=Rates!$H$14,'Claim Details'!$I$28&lt;=Rates!$H$15,'Claim Details'!$I$19="Yes"),Rates!$I$22,IF(AND(C257="A",'Claim Details'!$I$28&gt;=Rates!$H$14,'Claim Details'!$I$28&lt;=Rates!$H$15,'Claim Details'!$I$19="No"),Rates!$H$22,IF(AND(C257="A",'Claim Details'!$I$28&gt;=Rates!$J$14,'Claim Details'!$I$28&lt;=Rates!$J$15,'Claim Details'!$I$19="Yes"),Rates!$K$22,IF(AND(C257="A",'Claim Details'!$I$28&gt;=Rates!$J$14,'Claim Details'!$I$28&lt;=Rates!$J$15,'Claim Details'!$I$19="No"),Rates!$J$22,IF(AND(C257="B",'Claim Details'!$I$28&gt;=Rates!$D$14,'Claim Details'!$I$28&lt;=Rates!$D$15,'Claim Details'!$I$19="Yes"),Rates!$E$23,IF(AND(C257="B",'Claim Details'!$I$28&gt;=Rates!$D$14,'Claim Details'!$I$28&lt;=Rates!$D$15,'Claim Details'!$I$19="No"),Rates!$D$23,IF(AND(C257="B",'Claim Details'!$I$28&gt;=Rates!$F$14,'Claim Details'!$I$28&lt;=Rates!$F$15,'Claim Details'!$I$19="Yes"),Rates!$G$23,IF(AND(C257="B",'Claim Details'!$I$28&gt;=Rates!$F$14,'Claim Details'!$I$28&lt;=Rates!$F$15,'Claim Details'!$I$19="No"),Rates!$F$23,IF(AND(C257="B",'Claim Details'!$I$28&gt;=Rates!$H$14,'Claim Details'!$I$28&lt;=Rates!$H$15,'Claim Details'!$I$19="Yes"),Rates!$I$23,IF(AND(C257="B",'Claim Details'!$I$28&gt;=Rates!$H$14,'Claim Details'!$I$28&lt;=Rates!$H$15,'Claim Details'!$I$19="No"),Rates!$H$23,IF(AND(C257="B",'Claim Details'!$I$28&gt;=Rates!$J$14,'Claim Details'!$I$28&lt;=Rates!$J$15,'Claim Details'!$I$19="Yes"),Rates!$K$23,IF(AND(C257="B",'Claim Details'!$I$28&gt;=Rates!$J$14,'Claim Details'!$I$28&lt;=Rates!$J$15,'Claim Details'!$I$19="No"),Rates!$J$23,IF(AND(C257="C",'Claim Details'!$I$28&gt;=Rates!$D$14,'Claim Details'!$I$28&lt;=Rates!$D$15,'Claim Details'!$I$19="Yes"),Rates!$E$24,IF(AND(C257="C",'Claim Details'!$I$28&gt;=Rates!$D$14,'Claim Details'!$I$28&lt;=Rates!$D$15,'Claim Details'!$I$19="No"),Rates!$D$24,IF(AND(C257="C",'Claim Details'!$I$28&gt;=Rates!$F$14,'Claim Details'!$I$28&lt;=Rates!$F$15,'Claim Details'!$I$19="Yes"),Rates!$G$24,IF(AND(C257="C",'Claim Details'!$I$28&gt;=Rates!$F$14,'Claim Details'!$I$28&lt;=Rates!$F$15,'Claim Details'!$I$19="No"),Rates!$F$24,IF(AND(C257="C",'Claim Details'!$I$28&gt;=Rates!$H$14,'Claim Details'!$I$28&lt;=Rates!$H$15,'Claim Details'!$I$19="Yes"),Rates!$I$24,IF(AND(C257="C",'Claim Details'!$I$28&gt;=Rates!$H$14,'Claim Details'!$I$28&lt;=Rates!$H$15,'Claim Details'!$I$19="No"),Rates!$H$24,IF(AND(C257="C",'Claim Details'!$I$28&gt;=Rates!$J$14,'Claim Details'!$I$28&lt;=Rates!$J$15,'Claim Details'!$I$19="Yes"),Rates!$K$24,IF(AND(C257="C",'Claim Details'!$I$28&gt;=Rates!$J$14,'Claim Details'!$I$28&lt;=Rates!$J$15,'Claim Details'!$I$19="No"),Rates!$J$24,"£0.00"))))))))))))))))))))))))</f>
        <v>£0.00</v>
      </c>
      <c r="BB257" s="189" t="str">
        <f t="shared" si="57"/>
        <v>£0.00</v>
      </c>
      <c r="BC257" s="1"/>
      <c r="BD257" s="189" t="str">
        <f>IF(AND(AE257="A",'Claim Details'!$I$28&gt;=Rates!$D$14,'Claim Details'!$I$28&lt;=Rates!$D$15,'Claim Details'!$I$19="Yes"),Rates!$J$17,IF(AND(AE257="A",'Claim Details'!$I$28&gt;=Rates!$D$14,'Claim Details'!$I$28&lt;=Rates!$D$15,'Claim Details'!$I$19="No"),Rates!$D$17,IF(AND(AE257="A",'Claim Details'!$I$28&gt;=Rates!$F$14,'Claim Details'!$I$28&lt;=Rates!$F$15,'Claim Details'!$I$19="Yes"),Rates!$G$17,IF(AND(AE257="A",'Claim Details'!$I$28&gt;=Rates!$F$14,'Claim Details'!$I$28&lt;=Rates!$F$15,'Claim Details'!$I$19="No"),Rates!$F$17,IF(AND(AE257="A",'Claim Details'!$I$28&gt;=Rates!$H$14,'Claim Details'!$I$28&lt;=Rates!$H$15,'Claim Details'!$I$19="Yes"),Rates!$I$17,IF(AND(AE257="A",'Claim Details'!$I$28&gt;=Rates!$H$14,'Claim Details'!$I$28&lt;=Rates!$H$15,'Claim Details'!$I$19="No"),Rates!$H$17,IF(AND(AE257="A",'Claim Details'!$I$28&gt;=Rates!$J$14,'Claim Details'!$I$28&lt;=Rates!$J$15,'Claim Details'!$I$19="Yes"),Rates!$K$17,IF(AND(AE257="A",'Claim Details'!$I$28&gt;=Rates!$J$14,'Claim Details'!$I$28&lt;=Rates!$J$15,'Claim Details'!$I$19="No"),Rates!$J$17,IF(AND(AE257="B",'Claim Details'!$I$28&gt;=Rates!$D$14,'Claim Details'!$I$28&lt;=Rates!$D$15,'Claim Details'!$I$19="Yes"),Rates!$E$18,IF(AND(AE257="B",'Claim Details'!$I$28&gt;=Rates!$D$14,'Claim Details'!$I$28&lt;=Rates!$D$15,'Claim Details'!$I$19="No"),Rates!$D$18,IF(AND(AE257="B",'Claim Details'!$I$28&gt;=Rates!$F$14,'Claim Details'!$I$28&lt;=Rates!$F$15,'Claim Details'!$I$19="Yes"),Rates!$G$18,IF(AND(AE257="B",'Claim Details'!$I$28&gt;=Rates!$F$14,'Claim Details'!$I$28&lt;=Rates!$F$15,'Claim Details'!$I$19="No"),Rates!$F$18,IF(AND(AE257="B",'Claim Details'!$I$28&gt;=Rates!$H$14,'Claim Details'!$I$28&lt;=Rates!$H$15,'Claim Details'!$I$19="Yes"),Rates!$I$18,IF(AND(AE257="B",'Claim Details'!$I$28&gt;=Rates!$H$14,'Claim Details'!$I$28&lt;=Rates!$H$15,'Claim Details'!$I$19="No"),Rates!$H$18,IF(AND(AE257="B",'Claim Details'!$I$28&gt;=Rates!$J$14,'Claim Details'!$I$28&lt;=Rates!$J$15,'Claim Details'!$I$19="Yes"),Rates!$K$18,IF(AND(AE257="B",'Claim Details'!$I$28&gt;=Rates!$J$14,'Claim Details'!$I$28&lt;=Rates!$J$15,'Claim Details'!$I$19="No"),Rates!$J$18,IF(AND(AE257="C",'Claim Details'!$I$28&gt;=Rates!$D$14,'Claim Details'!$I$28&lt;=Rates!$D$15,'Claim Details'!$I$19="Yes"),Rates!$E$19,IF(AND(AE257="C",'Claim Details'!$I$28&gt;=Rates!$D$14,'Claim Details'!$I$28&lt;=Rates!$D$15,'Claim Details'!$I$19="No"),Rates!$D$19,IF(AND(AE257="C",'Claim Details'!$I$28&gt;=Rates!$F$14,'Claim Details'!$I$28&lt;=Rates!$F$15,'Claim Details'!$I$19="Yes"),Rates!$G$19,IF(AND(AE257="C",'Claim Details'!$I$28&gt;=Rates!$F$14,'Claim Details'!$I$28&lt;=Rates!$F$15,'Claim Details'!$I$19="No"),Rates!$F$19,IF(AND(AE257="C",'Claim Details'!$I$28&gt;=Rates!$H$14,'Claim Details'!$I$28&lt;=Rates!$H$15,'Claim Details'!$I$19="Yes"),Rates!$I$19,IF(AND(AE257="C",'Claim Details'!$I$28&gt;=Rates!$H$14,'Claim Details'!$I$28&lt;=Rates!$H$15,'Claim Details'!$I$19="No"),Rates!$H$19,IF(AND(AE257="C",'Claim Details'!$I$28&gt;=Rates!$J$14,'Claim Details'!$I$28&lt;=Rates!$J$15,'Claim Details'!$I$19="Yes"),Rates!$K$19,IF(AND(AE257="C",'Claim Details'!$I$28&gt;=Rates!$J$14,'Claim Details'!$I$28&lt;=Rates!$J$15,'Claim Details'!$I$19="No"),Rates!$J$19,"£0.00"))))))))))))))))))))))))</f>
        <v>£0.00</v>
      </c>
      <c r="BE257" s="189" t="str">
        <f>IF(AND(AE257="A",'Claim Details'!$I$28&gt;=Rates!$D$14,'Claim Details'!$I$28&lt;=Rates!$D$15,'Claim Details'!$I$19="Yes"),Rates!$J$25,IF(AND(AE257="A",'Claim Details'!$I$28&gt;=Rates!$D$14,'Claim Details'!$I$28&lt;=Rates!$D$15,'Claim Details'!$I$19="No"),Rates!$D$25,IF(AND(AE257="A",'Claim Details'!$I$28&gt;=Rates!$F$14,'Claim Details'!$I$28&lt;=Rates!$F$15,'Claim Details'!$I$19="Yes"),Rates!$G$25,IF(AND(AE257="A",'Claim Details'!$I$28&gt;=Rates!$F$14,'Claim Details'!$I$28&lt;=Rates!$F$15,'Claim Details'!$I$19="No"),Rates!$F$25,IF(AND(AE257="A",'Claim Details'!$I$28&gt;=Rates!$H$14,'Claim Details'!$I$28&lt;=Rates!$H$15,'Claim Details'!$I$19="Yes"),Rates!$I$25,IF(AND(AE257="A",'Claim Details'!$I$28&gt;=Rates!$H$14,'Claim Details'!$I$28&lt;=Rates!$H$15,'Claim Details'!$I$19="No"),Rates!$H$25,IF(AND(AE257="A",'Claim Details'!$I$28&gt;=Rates!$J$14,'Claim Details'!$I$28&lt;=Rates!$J$15,'Claim Details'!$I$19="Yes"),Rates!$K$25,IF(AND(AE257="A",'Claim Details'!$I$28&gt;=Rates!$J$14,'Claim Details'!$I$28&lt;=Rates!$J$15,'Claim Details'!$I$19="No"),Rates!$J$25,IF(AND(AE257="B",'Claim Details'!$I$28&gt;=Rates!$D$14,'Claim Details'!$I$28&lt;=Rates!$D$15,'Claim Details'!$I$19="Yes"),Rates!$E$26,IF(AND(AE257="B",'Claim Details'!$I$28&gt;=Rates!$D$14,'Claim Details'!$I$28&lt;=Rates!$D$15,'Claim Details'!$I$19="No"),Rates!$D$26,IF(AND(AE257="B",'Claim Details'!$I$28&gt;=Rates!$F$14,'Claim Details'!$I$28&lt;=Rates!$F$15,'Claim Details'!$I$19="Yes"),Rates!$G$26,IF(AND(AE257="B",'Claim Details'!$I$28&gt;=Rates!$F$14,'Claim Details'!$I$28&lt;=Rates!$F$15,'Claim Details'!$I$19="No"),Rates!$F$26,IF(AND(AE257="B",'Claim Details'!$I$28&gt;=Rates!$H$14,'Claim Details'!$I$28&lt;=Rates!$H$15,'Claim Details'!$I$19="Yes"),Rates!$I$26,IF(AND(AE257="B",'Claim Details'!$I$28&gt;=Rates!$H$14,'Claim Details'!$I$28&lt;=Rates!$H$15,'Claim Details'!$I$19="No"),Rates!$H$26,IF(AND(AE257="B",'Claim Details'!$I$28&gt;=Rates!$J$14,'Claim Details'!$I$28&lt;=Rates!$J$15,'Claim Details'!$I$19="Yes"),Rates!$K$26,IF(AND(AE257="B",'Claim Details'!$I$28&gt;=Rates!$J$14,'Claim Details'!$I$28&lt;=Rates!$J$15,'Claim Details'!$I$19="No"),Rates!$J$26,IF(AND(AE257="C",'Claim Details'!$I$28&gt;=Rates!$D$14,'Claim Details'!$I$28&lt;=Rates!$D$15,'Claim Details'!$I$19="Yes"),Rates!$E$27,IF(AND(AE257="C",'Claim Details'!$I$28&gt;=Rates!$D$14,'Claim Details'!$I$28&lt;=Rates!$D$15,'Claim Details'!$I$19="No"),Rates!$D$27,IF(AND(AE257="C",'Claim Details'!$I$28&gt;=Rates!$F$14,'Claim Details'!$I$28&lt;=Rates!$F$15,'Claim Details'!$I$19="Yes"),Rates!$G$27,IF(AND(AE257="C",'Claim Details'!$I$28&gt;=Rates!$F$14,'Claim Details'!$I$28&lt;=Rates!$F$15,'Claim Details'!$I$19="No"),Rates!$F$27,IF(AND(AE257="C",'Claim Details'!$I$28&gt;=Rates!$H$14,'Claim Details'!$I$28&lt;=Rates!$H$15,'Claim Details'!$I$19="Yes"),Rates!$I$27,IF(AND(AE257="C",'Claim Details'!$I$28&gt;=Rates!$H$14,'Claim Details'!$I$28&lt;=Rates!$H$15,'Claim Details'!$I$19="No"),Rates!$H$27,IF(AND(AE257="C",'Claim Details'!$I$28&gt;=Rates!$J$14,'Claim Details'!$I$28&lt;=Rates!$J$15,'Claim Details'!$I$19="Yes"),Rates!$K$27,IF(AND(AE257="C",'Claim Details'!$I$28&gt;=Rates!$J$14,'Claim Details'!$I$28&lt;=Rates!$J$15,'Claim Details'!$I$19="No"),Rates!$J$27,"£0.00"))))))))))))))))))))))))</f>
        <v>£0.00</v>
      </c>
      <c r="BF257" s="189" t="str">
        <f>IF(AND(AE257="A",'Claim Details'!$I$28&gt;=Rates!$D$14,'Claim Details'!$I$28&lt;=Rates!$D$15,'Claim Details'!$I$19="Yes"),Rates!$E$20,IF(AND(AE257="A",'Claim Details'!$I$28&gt;=Rates!$D$14,'Claim Details'!$I$28&lt;=Rates!$D$15,'Claim Details'!$I$19="No"),Rates!$D$20,IF(AND(AE257="A",'Claim Details'!$I$28&gt;=Rates!$F$14,'Claim Details'!$I$28&lt;=Rates!$F$15,'Claim Details'!$I$19="Yes"),Rates!$G$20,IF(AND(AE257="A",'Claim Details'!$I$28&gt;=Rates!$F$14,'Claim Details'!$I$28&lt;=Rates!$F$15,'Claim Details'!$I$19="No"),Rates!$F$20,IF(AND(AE257="A",'Claim Details'!$I$28&gt;=Rates!$H$14,'Claim Details'!$I$28&lt;=Rates!$H$15,'Claim Details'!$I$19="Yes"),Rates!$I$20,IF(AND(AE257="A",'Claim Details'!$I$28&gt;=Rates!$H$14,'Claim Details'!$I$28&lt;=Rates!$H$15,'Claim Details'!$I$19="No"),Rates!$H$20,IF(AND(AE257="A",'Claim Details'!$I$28&gt;=Rates!$J$14,'Claim Details'!$I$28&lt;=Rates!$J$15,'Claim Details'!$I$19="Yes"),Rates!$K$20,IF(AND(AE257="A",'Claim Details'!$I$28&gt;=Rates!$J$14,'Claim Details'!$I$28&lt;=Rates!$J$15,'Claim Details'!$I$19="No"),Rates!$J$20,IF(AND(AE257="B",'Claim Details'!$I$28&gt;=Rates!$D$14,'Claim Details'!$I$28&lt;=Rates!$D$15,'Claim Details'!$I$19="Yes"),Rates!$E$21,IF(AND(AE257="B",'Claim Details'!$I$28&gt;=Rates!$D$14,'Claim Details'!$I$28&lt;=Rates!$D$15,'Claim Details'!$I$19="No"),Rates!$D$21,IF(AND(AE257="B",'Claim Details'!$I$28&gt;=Rates!$F$14,'Claim Details'!$I$28&lt;=Rates!$F$15,'Claim Details'!$I$19="Yes"),Rates!$G$21,IF(AND(AE257="B",'Claim Details'!$I$28&gt;=Rates!$F$14,'Claim Details'!$I$28&lt;=Rates!$F$15,'Claim Details'!$I$19="No"),Rates!$F$21,IF(AND(AE257="B",'Claim Details'!$I$28&gt;=Rates!$H$14,'Claim Details'!$I$28&lt;=Rates!$H$15,'Claim Details'!$I$19="Yes"),Rates!$I$21,IF(AND(AE257="B",'Claim Details'!$I$28&gt;=Rates!$H$14,'Claim Details'!$I$28&lt;=Rates!$H$15,'Claim Details'!$I$19="No"),Rates!$H$21,IF(AND(AE257="B",'Claim Details'!$I$28&gt;=Rates!$J$14,'Claim Details'!$I$28&lt;=Rates!$J$15,'Claim Details'!$I$19="Yes"),Rates!$K$21,IF(AND(AE257="B",'Claim Details'!$I$28&gt;=Rates!$J$14,'Claim Details'!$I$28&lt;=Rates!$J$15,'Claim Details'!$I$19="No"),Rates!$J$21,"£0.00"))))))))))))))))</f>
        <v>£0.00</v>
      </c>
      <c r="BG257" s="189" t="str">
        <f>IF(AND(AE257="A",'Claim Details'!$I$28&gt;=Rates!$D$14,'Claim Details'!$I$28&lt;=Rates!$D$15,'Claim Details'!$I$19="Yes"),Rates!$E$22,IF(AND(AE257="A",'Claim Details'!$I$28&gt;=Rates!$D$14,'Claim Details'!$I$28&lt;=Rates!$D$15,'Claim Details'!$I$19="No"),Rates!$D$22,IF(AND(AE257="A",'Claim Details'!$I$28&gt;=Rates!$F$14,'Claim Details'!$I$28&lt;=Rates!$F$15,'Claim Details'!$I$19="Yes"),Rates!$G$22,IF(AND(AE257="A",'Claim Details'!$I$28&gt;=Rates!$F$14,'Claim Details'!$I$28&lt;=Rates!$F$15,'Claim Details'!$I$19="No"),Rates!$F$22,IF(AND(AE257="A",'Claim Details'!$I$28&gt;=Rates!$H$14,'Claim Details'!$I$28&lt;=Rates!$H$15,'Claim Details'!$I$19="Yes"),Rates!$I$22,IF(AND(AE257="A",'Claim Details'!$I$28&gt;=Rates!$H$14,'Claim Details'!$I$28&lt;=Rates!$H$15,'Claim Details'!$I$19="No"),Rates!$H$22,IF(AND(AE257="A",'Claim Details'!$I$28&gt;=Rates!$J$14,'Claim Details'!$I$28&lt;=Rates!$J$15,'Claim Details'!$I$19="Yes"),Rates!$K$22,IF(AND(AE257="A",'Claim Details'!$I$28&gt;=Rates!$J$14,'Claim Details'!$I$28&lt;=Rates!$J$15,'Claim Details'!$I$19="No"),Rates!$J$22,IF(AND(AE257="B",'Claim Details'!$I$28&gt;=Rates!$D$14,'Claim Details'!$I$28&lt;=Rates!$D$15,'Claim Details'!$I$19="Yes"),Rates!$E$23,IF(AND(AE257="B",'Claim Details'!$I$28&gt;=Rates!$D$14,'Claim Details'!$I$28&lt;=Rates!$D$15,'Claim Details'!$I$19="No"),Rates!$D$23,IF(AND(AE257="B",'Claim Details'!$I$28&gt;=Rates!$F$14,'Claim Details'!$I$28&lt;=Rates!$F$15,'Claim Details'!$I$19="Yes"),Rates!$G$23,IF(AND(AE257="B",'Claim Details'!$I$28&gt;=Rates!$F$14,'Claim Details'!$I$28&lt;=Rates!$F$15,'Claim Details'!$I$19="No"),Rates!$F$23,IF(AND(AE257="B",'Claim Details'!$I$28&gt;=Rates!$H$14,'Claim Details'!$I$28&lt;=Rates!$H$15,'Claim Details'!$I$19="Yes"),Rates!$I$23,IF(AND(AE257="B",'Claim Details'!$I$28&gt;=Rates!$H$14,'Claim Details'!$I$28&lt;=Rates!$H$15,'Claim Details'!$I$19="No"),Rates!$H$23,IF(AND(AE257="B",'Claim Details'!$I$28&gt;=Rates!$J$14,'Claim Details'!$I$28&lt;=Rates!$J$15,'Claim Details'!$I$19="Yes"),Rates!$K$23,IF(AND(AE257="B",'Claim Details'!$I$28&gt;=Rates!$J$14,'Claim Details'!$I$28&lt;=Rates!$J$15,'Claim Details'!$I$19="No"),Rates!$J$23,IF(AND(AE257="C",'Claim Details'!$I$28&gt;=Rates!$D$14,'Claim Details'!$I$28&lt;=Rates!$D$15,'Claim Details'!$I$19="Yes"),Rates!$E$24,IF(AND(AE257="C",'Claim Details'!$I$28&gt;=Rates!$D$14,'Claim Details'!$I$28&lt;=Rates!$D$15,'Claim Details'!$I$19="No"),Rates!$D$24,IF(AND(AE257="C",'Claim Details'!$I$28&gt;=Rates!$F$14,'Claim Details'!$I$28&lt;=Rates!$F$15,'Claim Details'!$I$19="Yes"),Rates!$G$24,IF(AND(AE257="C",'Claim Details'!$I$28&gt;=Rates!$F$14,'Claim Details'!$I$28&lt;=Rates!$F$15,'Claim Details'!$I$19="No"),Rates!$F$24,IF(AND(AE257="C",'Claim Details'!$I$28&gt;=Rates!$H$14,'Claim Details'!$I$28&lt;=Rates!$H$15,'Claim Details'!$I$19="Yes"),Rates!$I$24,IF(AND(AE257="C",'Claim Details'!$I$28&gt;=Rates!$H$14,'Claim Details'!$I$28&lt;=Rates!$H$15,'Claim Details'!$I$19="No"),Rates!$H$24,IF(AND(AE257="C",'Claim Details'!$I$28&gt;=Rates!$J$14,'Claim Details'!$I$28&lt;=Rates!$J$15,'Claim Details'!$I$19="Yes"),Rates!$K$24,IF(AND(AE257="C",'Claim Details'!$I$28&gt;=Rates!$J$14,'Claim Details'!$I$28&lt;=Rates!$J$15,'Claim Details'!$I$19="No"),Rates!$J$24,"£0.00"))))))))))))))))))))))))</f>
        <v>£0.00</v>
      </c>
      <c r="BH257" s="189" t="str">
        <f t="shared" si="58"/>
        <v>£0.00</v>
      </c>
      <c r="BI257" s="189">
        <f t="shared" si="59"/>
        <v>0</v>
      </c>
      <c r="BO257" s="202" t="str">
        <f>IF(H257="","£0.00",IF(AP257="4","£0.00",IF(AP257="5","£0.00",IF(AP257="1","£0.00",((AQ257*H257)*'Claim Details'!$F$111)/100))))</f>
        <v>£0.00</v>
      </c>
      <c r="BP257" s="202" t="str">
        <f>IF(T257="","£0.00",IF(AP257="4","£0.00",IF(AP257="5","£0.00",IF(AP257="1","£0.00",((AR257*T257)*'Claim Details'!$N$111)/100))))</f>
        <v>£0.00</v>
      </c>
      <c r="BQ257" s="202" t="str">
        <f>IF(AI257="","£0.00",IF(AP257="4","£0.00",IF(AP257="5","£0.00",IF(AP257="1","£0.00",((BI257*AI257)*'Claim Details'!$W$111)/100))))</f>
        <v>£0.00</v>
      </c>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row>
    <row r="258" spans="1:97" ht="15">
      <c r="A258" s="145"/>
      <c r="B258" s="91"/>
      <c r="C258" s="96"/>
      <c r="D258" s="97"/>
      <c r="E258" s="98"/>
      <c r="F258" s="89"/>
      <c r="G258" s="99"/>
      <c r="H258" s="100"/>
      <c r="I258" s="221" t="str">
        <f t="shared" si="49"/>
        <v>£0.00</v>
      </c>
      <c r="J258" s="101"/>
      <c r="K258" s="100"/>
      <c r="L258" s="221" t="str">
        <f t="shared" si="50"/>
        <v>£0.00</v>
      </c>
      <c r="M258" s="101"/>
      <c r="N258" s="102"/>
      <c r="O258" s="145"/>
      <c r="P258" s="77"/>
      <c r="Q258" s="87"/>
      <c r="R258" s="87"/>
      <c r="S258" s="87"/>
      <c r="T258" s="149" t="str">
        <f t="shared" si="51"/>
        <v/>
      </c>
      <c r="U258" s="87" t="str">
        <f t="shared" si="60"/>
        <v/>
      </c>
      <c r="V258" s="87"/>
      <c r="W258" s="53" t="str">
        <f t="shared" si="52"/>
        <v>£0.00</v>
      </c>
      <c r="X258" s="53"/>
      <c r="Y258" s="87"/>
      <c r="Z258" s="78"/>
      <c r="AA258" s="79"/>
      <c r="AB258" s="160"/>
      <c r="AC258" s="98"/>
      <c r="AD258" s="225"/>
      <c r="AE258" s="235" t="str">
        <f t="shared" si="53"/>
        <v/>
      </c>
      <c r="AF258" s="87" t="str">
        <f t="shared" si="54"/>
        <v/>
      </c>
      <c r="AG258" s="53"/>
      <c r="AH258" s="224"/>
      <c r="AI258" s="226" t="str">
        <f t="shared" si="46"/>
        <v/>
      </c>
      <c r="AJ258" s="236" t="str">
        <f t="shared" si="55"/>
        <v>£0.00</v>
      </c>
      <c r="AK258" s="31"/>
      <c r="AL258" s="1"/>
      <c r="AM258" s="1"/>
      <c r="AN258" s="1"/>
      <c r="AO258" s="1"/>
      <c r="AP258" s="1" t="str">
        <f t="shared" si="47"/>
        <v/>
      </c>
      <c r="AQ258" s="27">
        <f t="shared" si="48"/>
        <v>0</v>
      </c>
      <c r="AR258" s="189">
        <f t="shared" si="56"/>
        <v>0</v>
      </c>
      <c r="AS258" s="190" t="str">
        <f>IF(AND(C258="A",'Claim Details'!$E$28&gt;=Rates!$D$14,'Claim Details'!$E$28&lt;=Rates!$D$15,'Claim Details'!$E$19="Yes"),Rates!$E$17,IF(AND(C258="A",'Claim Details'!$E$28&gt;=Rates!$D$14,'Claim Details'!$E$28&lt;=Rates!$D$15,'Claim Details'!$E$19="No"),Rates!$D$17,IF(AND(C258="A",'Claim Details'!$E$28&gt;=Rates!$F$14,'Claim Details'!$E$28&lt;=Rates!$F$15,'Claim Details'!$E$19="Yes"),Rates!$G$17,IF(AND(C258="A",'Claim Details'!$E$28&gt;=Rates!$F$14,'Claim Details'!$E$28&lt;=Rates!$F$15,'Claim Details'!$E$19="No"),Rates!$F$17,IF(AND(C258="A",'Claim Details'!$E$28&gt;=Rates!$H$14,'Claim Details'!$E$28&lt;=Rates!$H$15,'Claim Details'!$E$19="Yes"),Rates!$I$17,IF(AND(C258="A",'Claim Details'!$E$28&gt;=Rates!$H$14,'Claim Details'!$E$28&lt;=Rates!$H$15,'Claim Details'!$E$19="No"),Rates!$H$17,IF(AND(C258="A",'Claim Details'!$E$28&gt;=Rates!$J$14,'Claim Details'!$E$28&lt;=Rates!$J$15,'Claim Details'!$E$19="Yes"),Rates!$K$17,IF(AND(C258="A",'Claim Details'!$E$28&gt;=Rates!$J$14,'Claim Details'!$E$28&lt;=Rates!$J$15,'Claim Details'!$E$19="No"),Rates!$J$17,IF(AND(C258="B",'Claim Details'!$E$28&gt;=Rates!$D$14,'Claim Details'!$E$28&lt;=Rates!$D$15,'Claim Details'!$E$19="Yes"),Rates!$E$18,IF(AND(C258="B",'Claim Details'!$E$28&gt;=Rates!$D$14,'Claim Details'!$E$28&lt;=Rates!$D$15,'Claim Details'!$E$19="No"),Rates!$D$18,IF(AND(C258="B",'Claim Details'!$E$28&gt;=Rates!$F$14,'Claim Details'!$E$28&lt;=Rates!$F$15,'Claim Details'!$E$19="Yes"),Rates!$G$18,IF(AND(C258="B",'Claim Details'!$E$28&gt;=Rates!$F$14,'Claim Details'!$E$28&lt;=Rates!$F$15,'Claim Details'!$E$19="No"),Rates!$F$18,IF(AND(C258="B",'Claim Details'!$E$28&gt;=Rates!$H$14,'Claim Details'!$E$28&lt;=Rates!$H$15,'Claim Details'!$E$19="Yes"),Rates!$I$18,IF(AND(C258="B",'Claim Details'!$E$28&gt;=Rates!$H$14,'Claim Details'!$E$28&lt;=Rates!$H$15,'Claim Details'!$E$19="No"),Rates!$H$18,IF(AND(C258="B",'Claim Details'!$E$28&gt;=Rates!$J$14,'Claim Details'!$E$28&lt;=Rates!$J$15,'Claim Details'!$E$19="Yes"),Rates!$K$18,IF(AND(C258="B",'Claim Details'!$E$28&gt;=Rates!$J$14,'Claim Details'!$E$28&lt;=Rates!$J$15,'Claim Details'!$E$19="No"),Rates!$J$18,IF(AND(C258="C",'Claim Details'!$E$28&gt;=Rates!$D$14,'Claim Details'!$E$28&lt;=Rates!$D$15,'Claim Details'!$E$19="Yes"),Rates!$E$19,IF(AND(C258="C",'Claim Details'!$E$28&gt;=Rates!$D$14,'Claim Details'!$E$28&lt;=Rates!$D$15,'Claim Details'!$E$19="No"),Rates!$D$19,IF(AND(C258="C",'Claim Details'!$E$28&gt;=Rates!$F$14,'Claim Details'!$E$28&lt;=Rates!$F$15,'Claim Details'!$E$19="Yes"),Rates!$G$19,IF(AND(C258="C",'Claim Details'!$E$28&gt;=Rates!$F$14,'Claim Details'!$E$28&lt;=Rates!$F$15,'Claim Details'!$E$19="No"),Rates!$F$19,IF(AND(C258="C",'Claim Details'!$E$28&gt;=Rates!$H$14,'Claim Details'!$E$28&lt;=Rates!$H$15,'Claim Details'!$E$19="Yes"),Rates!$I$19,IF(AND(C258="C",'Claim Details'!$E$28&gt;=Rates!$H$14,'Claim Details'!$E$28&lt;=Rates!$H$15,'Claim Details'!$E$19="No"),Rates!$H$19,IF(AND(C258="C",'Claim Details'!$E$28&gt;=Rates!$J$14,'Claim Details'!$E$28&lt;=Rates!$J$15,'Claim Details'!$E$19="Yes"),Rates!$K$19,IF(AND(C258="C",'Claim Details'!$E$28&gt;=Rates!$J$14,'Claim Details'!$E$28&lt;=Rates!$J$15,'Claim Details'!$E$19="No"),Rates!$J$19,"£0.00"))))))))))))))))))))))))</f>
        <v>£0.00</v>
      </c>
      <c r="AT258" s="189" t="str">
        <f>IF(AND(C258="A",'Claim Details'!$E$28&gt;=Rates!$D$14,'Claim Details'!$E$28&lt;=Rates!$D$15,'Claim Details'!$E$19="Yes"),Rates!$E$25,IF(AND(C258="A",'Claim Details'!$E$28&gt;=Rates!$D$14,'Claim Details'!$E$28&lt;=Rates!$D$15,'Claim Details'!$E$19="No"),Rates!$D$25,IF(AND(C258="A",'Claim Details'!$E$28&gt;=Rates!$F$14,'Claim Details'!$E$28&lt;=Rates!$F$15,'Claim Details'!$E$19="Yes"),Rates!$G$25,IF(AND(C258="A",'Claim Details'!$E$28&gt;=Rates!$F$14,'Claim Details'!$E$28&lt;=Rates!$F$15,'Claim Details'!$E$19="No"),Rates!$F$25,IF(AND(C258="A",'Claim Details'!$E$28&gt;=Rates!$H$14,'Claim Details'!$E$28&lt;=Rates!$H$15,'Claim Details'!$E$19="Yes"),Rates!$I$25,IF(AND(C258="A",'Claim Details'!$E$28&gt;=Rates!$H$14,'Claim Details'!$E$28&lt;=Rates!$H$15,'Claim Details'!$E$19="No"),Rates!$H$25,IF(AND(C258="A",'Claim Details'!$E$28&gt;=Rates!$J$14,'Claim Details'!$E$28&lt;=Rates!$J$15,'Claim Details'!$E$19="Yes"),Rates!$K$25,IF(AND(C258="A",'Claim Details'!$E$28&gt;=Rates!$J$14,'Claim Details'!$E$28&lt;=Rates!$J$15,'Claim Details'!$E$19="No"),Rates!$J$25,IF(AND(C258="B",'Claim Details'!$E$28&gt;=Rates!$D$14,'Claim Details'!$E$28&lt;=Rates!$D$15,'Claim Details'!$E$19="Yes"),Rates!$E$26,IF(AND(C258="B",'Claim Details'!$E$28&gt;=Rates!$D$14,'Claim Details'!$E$28&lt;=Rates!$D$15,'Claim Details'!$E$19="No"),Rates!$D$26,IF(AND(C258="B",'Claim Details'!$E$28&gt;=Rates!$F$14,'Claim Details'!$E$28&lt;=Rates!$F$15,'Claim Details'!$E$19="Yes"),Rates!$G$26,IF(AND(C258="B",'Claim Details'!$E$28&gt;=Rates!$F$14,'Claim Details'!$E$28&lt;=Rates!$F$15,'Claim Details'!$E$19="No"),Rates!$F$26,IF(AND(C258="B",'Claim Details'!$E$28&gt;=Rates!$H$14,'Claim Details'!$E$28&lt;=Rates!$H$15,'Claim Details'!$E$19="Yes"),Rates!$I$26,IF(AND(C258="B",'Claim Details'!$E$28&gt;=Rates!$H$14,'Claim Details'!$E$28&lt;=Rates!$H$15,'Claim Details'!$E$19="No"),Rates!$H$26,IF(AND(C258="B",'Claim Details'!$E$28&gt;=Rates!$J$14,'Claim Details'!$E$28&lt;=Rates!$J$15,'Claim Details'!$E$19="Yes"),Rates!$K$26,IF(AND(C258="B",'Claim Details'!$E$28&gt;=Rates!$J$14,'Claim Details'!$E$28&lt;=Rates!$J$15,'Claim Details'!$E$19="No"),Rates!$J$26,IF(AND(C258="C",'Claim Details'!$E$28&gt;=Rates!$D$14,'Claim Details'!$E$28&lt;=Rates!$D$15,'Claim Details'!$E$19="Yes"),Rates!$E$27,IF(AND(C258="C",'Claim Details'!$E$28&gt;=Rates!$D$14,'Claim Details'!$E$28&lt;=Rates!$D$15,'Claim Details'!$E$19="No"),Rates!$D$27,IF(AND(C258="C",'Claim Details'!$E$28&gt;=Rates!$F$14,'Claim Details'!$E$28&lt;=Rates!$F$15,'Claim Details'!$E$19="Yes"),Rates!$G$27,IF(AND(C258="C",'Claim Details'!$E$28&gt;=Rates!$F$14,'Claim Details'!$E$28&lt;=Rates!$F$15,'Claim Details'!$E$19="No"),Rates!$F$27,IF(AND(C258="C",'Claim Details'!$E$28&gt;=Rates!$H$14,'Claim Details'!$E$28&lt;=Rates!$H$15,'Claim Details'!$E$19="Yes"),Rates!$I$27,IF(AND(C258="C",'Claim Details'!$E$28&gt;=Rates!$H$14,'Claim Details'!$E$28&lt;=Rates!$H$15,'Claim Details'!$E$19="No"),Rates!$H$27,IF(AND(C258="C",'Claim Details'!$E$28&gt;=Rates!$J$14,'Claim Details'!$E$28&lt;=Rates!$J$15,'Claim Details'!$E$19="Yes"),Rates!$K$27,IF(AND(C258="C",'Claim Details'!$E$28&gt;=Rates!$J$14,'Claim Details'!$E$28&lt;=Rates!$J$15,'Claim Details'!$E$19="No"),Rates!$J$27,"£0.00"))))))))))))))))))))))))</f>
        <v>£0.00</v>
      </c>
      <c r="AU258" s="191" t="str">
        <f>IF(AND(C258="A",'Claim Details'!$E$28&gt;=Rates!$D$14,'Claim Details'!$E$28&lt;=Rates!$D$15,'Claim Details'!$E$19="Yes"),Rates!$E$20,IF(AND(C258="A",'Claim Details'!$E$28&gt;=Rates!$D$14,'Claim Details'!$E$28&lt;=Rates!$D$15,'Claim Details'!$E$19="No"),Rates!$D$20,IF(AND(C258="A",'Claim Details'!$E$28&gt;=Rates!$F$14,'Claim Details'!$E$28&lt;=Rates!$F$15,'Claim Details'!$E$19="Yes"),Rates!$G$20,IF(AND(C258="A",'Claim Details'!$E$28&gt;=Rates!$F$14,'Claim Details'!$E$28&lt;=Rates!$F$15,'Claim Details'!$E$19="No"),Rates!$F$20,IF(AND(C258="A",'Claim Details'!$E$28&gt;=Rates!$H$14,'Claim Details'!$E$28&lt;=Rates!$H$15,'Claim Details'!$E$19="Yes"),Rates!$I$20,IF(AND(C258="A",'Claim Details'!$E$28&gt;=Rates!$H$14,'Claim Details'!$E$28&lt;=Rates!$H$15,'Claim Details'!$E$19="No"),Rates!$H$20,IF(AND(C258="A",'Claim Details'!$E$28&gt;=Rates!$J$14,'Claim Details'!$E$28&lt;=Rates!$J$15,'Claim Details'!$E$19="Yes"),Rates!$K$20,IF(AND(C258="A",'Claim Details'!$E$28&gt;=Rates!$J$14,'Claim Details'!$E$28&lt;=Rates!$J$15,'Claim Details'!$E$19="No"),Rates!$J$20,IF(AND(C258="B",'Claim Details'!$E$28&gt;=Rates!$D$14,'Claim Details'!$E$28&lt;=Rates!$D$15,'Claim Details'!$E$19="Yes"),Rates!$E$21,IF(AND(C258="B",'Claim Details'!$E$28&gt;=Rates!$D$14,'Claim Details'!$E$28&lt;=Rates!$D$15,'Claim Details'!$E$19="No"),Rates!$D$21,IF(AND(C258="B",'Claim Details'!$E$28&gt;=Rates!$F$14,'Claim Details'!$E$28&lt;=Rates!$F$15,'Claim Details'!$E$19="Yes"),Rates!$G$21,IF(AND(C258="B",'Claim Details'!$E$28&gt;=Rates!$F$14,'Claim Details'!$E$28&lt;=Rates!$F$15,'Claim Details'!$E$19="No"),Rates!$F$21,IF(AND(C258="B",'Claim Details'!$E$28&gt;=Rates!$H$14,'Claim Details'!$E$28&lt;=Rates!$H$15,'Claim Details'!$E$19="Yes"),Rates!$I$21,IF(AND(C258="B",'Claim Details'!$E$28&gt;=Rates!$H$14,'Claim Details'!$E$28&lt;=Rates!$H$15,'Claim Details'!$E$19="No"),Rates!$H$21,IF(AND(C258="B",'Claim Details'!$E$28&gt;=Rates!$J$14,'Claim Details'!$E$28&lt;=Rates!$J$15,'Claim Details'!$E$19="Yes"),Rates!$K$21,IF(AND(C258="B",'Claim Details'!$E$28&gt;=Rates!$J$14,'Claim Details'!$E$28&lt;=Rates!$J$15,'Claim Details'!$E$19="No"),Rates!$J$21,"£0.00"))))))))))))))))</f>
        <v>£0.00</v>
      </c>
      <c r="AV258" s="191" t="str">
        <f>IF(AND(C258="A",'Claim Details'!$E$28&gt;=Rates!$D$14,'Claim Details'!$E$28&lt;=Rates!$D$15,'Claim Details'!$E$19="Yes"),Rates!$E$22,IF(AND(C258="A",'Claim Details'!$E$28&gt;=Rates!$D$14,'Claim Details'!$E$28&lt;=Rates!$D$15,'Claim Details'!$E$19="No"),Rates!$D$22,IF(AND(C258="A",'Claim Details'!$E$28&gt;=Rates!$F$14,'Claim Details'!$E$28&lt;=Rates!$F$15,'Claim Details'!$E$19="Yes"),Rates!$G$22,IF(AND(C258="A",'Claim Details'!$E$28&gt;=Rates!$F$14,'Claim Details'!$E$28&lt;=Rates!$F$15,'Claim Details'!$E$19="No"),Rates!$F$22,IF(AND(C258="A",'Claim Details'!$E$28&gt;=Rates!$H$14,'Claim Details'!$E$28&lt;=Rates!$H$15,'Claim Details'!$E$19="Yes"),Rates!$I$22,IF(AND(C258="A",'Claim Details'!$E$28&gt;=Rates!$H$14,'Claim Details'!$E$28&lt;=Rates!$H$15,'Claim Details'!$E$19="No"),Rates!$H$22,IF(AND(C258="A",'Claim Details'!$E$28&gt;=Rates!$J$14,'Claim Details'!$E$28&lt;=Rates!$J$15,'Claim Details'!$E$19="Yes"),Rates!$K$22,IF(AND(C258="A",'Claim Details'!$E$28&gt;=Rates!$J$14,'Claim Details'!$E$28&lt;=Rates!$J$15,'Claim Details'!$E$19="No"),Rates!$J$22,IF(AND(C258="B",'Claim Details'!$E$28&gt;=Rates!$D$14,'Claim Details'!$E$28&lt;=Rates!$D$15,'Claim Details'!$E$19="Yes"),Rates!$E$23,IF(AND(C258="B",'Claim Details'!$E$28&gt;=Rates!$D$14,'Claim Details'!$E$28&lt;=Rates!$D$15,'Claim Details'!$E$19="No"),Rates!$D$23,IF(AND(C258="B",'Claim Details'!$E$28&gt;=Rates!$F$14,'Claim Details'!$E$28&lt;=Rates!$F$15,'Claim Details'!$E$19="Yes"),Rates!$G$23,IF(AND(C258="B",'Claim Details'!$E$28&gt;=Rates!$F$14,'Claim Details'!$E$28&lt;=Rates!$F$15,'Claim Details'!$E$19="No"),Rates!$F$23,IF(AND(C258="B",'Claim Details'!$E$28&gt;=Rates!$H$14,'Claim Details'!$E$28&lt;=Rates!$H$15,'Claim Details'!$E$19="Yes"),Rates!$I$23,IF(AND(C258="B",'Claim Details'!$E$28&gt;=Rates!$H$14,'Claim Details'!$E$28&lt;=Rates!$H$15,'Claim Details'!$E$19="No"),Rates!$H$23,IF(AND(C258="B",'Claim Details'!$E$28&gt;=Rates!$J$14,'Claim Details'!$E$28&lt;=Rates!$J$15,'Claim Details'!$E$19="Yes"),Rates!$K$23,IF(AND(C258="B",'Claim Details'!$E$28&gt;=Rates!$J$14,'Claim Details'!$E$28&lt;=Rates!$J$15,'Claim Details'!$E$19="No"),Rates!$J$23,IF(AND(C258="C",'Claim Details'!$E$28&gt;=Rates!$D$14,'Claim Details'!$E$28&lt;=Rates!$D$15,'Claim Details'!$E$19="Yes"),Rates!$E$24,IF(AND(C258="C",'Claim Details'!$E$28&gt;=Rates!$D$14,'Claim Details'!$E$28&lt;=Rates!$D$15,'Claim Details'!$E$19="No"),Rates!$D$24,IF(AND(C258="C",'Claim Details'!$E$28&gt;=Rates!$F$14,'Claim Details'!$E$28&lt;=Rates!$F$15,'Claim Details'!$E$19="Yes"),Rates!$G$24,IF(AND(C258="C",'Claim Details'!$E$28&gt;=Rates!$F$14,'Claim Details'!$E$28&lt;=Rates!$F$15,'Claim Details'!$E$19="No"),Rates!$F$24,IF(AND(C258="C",'Claim Details'!$E$28&gt;=Rates!$H$14,'Claim Details'!$E$28&lt;=Rates!$H$15,'Claim Details'!$E$19="Yes"),Rates!$I$24,IF(AND(C258="C",'Claim Details'!$E$28&gt;=Rates!$H$14,'Claim Details'!$E$28&lt;=Rates!$H$15,'Claim Details'!$E$19="No"),Rates!$H$24,IF(AND(C258="C",'Claim Details'!$E$28&gt;=Rates!$J$14,'Claim Details'!$E$28&lt;=Rates!$J$15,'Claim Details'!$E$19="Yes"),Rates!$K$24,IF(AND(C258="C",'Claim Details'!$E$28&gt;=Rates!$J$14,'Claim Details'!$E$28&lt;=Rates!$J$15,'Claim Details'!$E$19="No"),Rates!$J$24,"£0.00"))))))))))))))))))))))))</f>
        <v>£0.00</v>
      </c>
      <c r="AW258" s="1"/>
      <c r="AX258" s="189" t="str">
        <f>IF(AND(U258="A",'Claim Details'!$I$28&gt;=Rates!$D$14,'Claim Details'!$I$28&lt;=Rates!$D$15,'Claim Details'!$I$19="Yes"),Rates!$J$17,IF(AND(U258="A",'Claim Details'!$I$28&gt;=Rates!$D$14,'Claim Details'!$I$28&lt;=Rates!$D$15,'Claim Details'!$I$19="No"),Rates!$D$17,IF(AND(U258="A",'Claim Details'!$I$28&gt;=Rates!$F$14,'Claim Details'!$I$28&lt;=Rates!$F$15,'Claim Details'!$I$19="Yes"),Rates!$G$17,IF(AND(U258="A",'Claim Details'!$I$28&gt;=Rates!$F$14,'Claim Details'!$I$28&lt;=Rates!$F$15,'Claim Details'!$I$19="No"),Rates!$F$17,IF(AND(U258="A",'Claim Details'!$I$28&gt;=Rates!$H$14,'Claim Details'!$I$28&lt;=Rates!$H$15,'Claim Details'!$I$19="Yes"),Rates!$I$17,IF(AND(U258="A",'Claim Details'!$I$28&gt;=Rates!$H$14,'Claim Details'!$I$28&lt;=Rates!$H$15,'Claim Details'!$I$19="No"),Rates!$H$17,IF(AND(U258="A",'Claim Details'!$I$28&gt;=Rates!$J$14,'Claim Details'!$I$28&lt;=Rates!$J$15,'Claim Details'!$I$19="Yes"),Rates!$K$17,IF(AND(U258="A",'Claim Details'!$I$28&gt;=Rates!$J$14,'Claim Details'!$I$28&lt;=Rates!$J$15,'Claim Details'!$I$19="No"),Rates!$J$17,IF(AND(U258="B",'Claim Details'!$I$28&gt;=Rates!$D$14,'Claim Details'!$I$28&lt;=Rates!$D$15,'Claim Details'!$I$19="Yes"),Rates!$E$18,IF(AND(U258="B",'Claim Details'!$I$28&gt;=Rates!$D$14,'Claim Details'!$I$28&lt;=Rates!$D$15,'Claim Details'!$I$19="No"),Rates!$D$18,IF(AND(U258="B",'Claim Details'!$I$28&gt;=Rates!$F$14,'Claim Details'!$I$28&lt;=Rates!$F$15,'Claim Details'!$I$19="Yes"),Rates!$G$18,IF(AND(U258="B",'Claim Details'!$I$28&gt;=Rates!$F$14,'Claim Details'!$I$28&lt;=Rates!$F$15,'Claim Details'!$I$19="No"),Rates!$F$18,IF(AND(U258="B",'Claim Details'!$I$28&gt;=Rates!$H$14,'Claim Details'!$I$28&lt;=Rates!$H$15,'Claim Details'!$I$19="Yes"),Rates!$I$18,IF(AND(U258="B",'Claim Details'!$I$28&gt;=Rates!$H$14,'Claim Details'!$I$28&lt;=Rates!$H$15,'Claim Details'!$I$19="No"),Rates!$H$18,IF(AND(U258="B",'Claim Details'!$I$28&gt;=Rates!$J$14,'Claim Details'!$I$28&lt;=Rates!$J$15,'Claim Details'!$I$19="Yes"),Rates!$K$18,IF(AND(U258="B",'Claim Details'!$I$28&gt;=Rates!$J$14,'Claim Details'!$I$28&lt;=Rates!$J$15,'Claim Details'!$I$19="No"),Rates!$J$18,IF(AND(U258="C",'Claim Details'!$I$28&gt;=Rates!$D$14,'Claim Details'!$I$28&lt;=Rates!$D$15,'Claim Details'!$I$19="Yes"),Rates!$E$19,IF(AND(U258="C",'Claim Details'!$I$28&gt;=Rates!$D$14,'Claim Details'!$I$28&lt;=Rates!$D$15,'Claim Details'!$I$19="No"),Rates!$D$19,IF(AND(U258="C",'Claim Details'!$I$28&gt;=Rates!$F$14,'Claim Details'!$I$28&lt;=Rates!$F$15,'Claim Details'!$I$19="Yes"),Rates!$G$19,IF(AND(U258="C",'Claim Details'!$I$28&gt;=Rates!$F$14,'Claim Details'!$I$28&lt;=Rates!$F$15,'Claim Details'!$I$19="No"),Rates!$F$19,IF(AND(U258="C",'Claim Details'!$I$28&gt;=Rates!$H$14,'Claim Details'!$I$28&lt;=Rates!$H$15,'Claim Details'!$I$19="Yes"),Rates!$I$19,IF(AND(U258="C",'Claim Details'!$I$28&gt;=Rates!$H$14,'Claim Details'!$I$28&lt;=Rates!$H$15,'Claim Details'!$I$19="No"),Rates!$H$19,IF(AND(U258="C",'Claim Details'!$I$28&gt;=Rates!$J$14,'Claim Details'!$I$28&lt;=Rates!$J$15,'Claim Details'!$I$19="Yes"),Rates!$K$19,IF(AND(U258="C",'Claim Details'!$I$28&gt;=Rates!$J$14,'Claim Details'!$I$28&lt;=Rates!$J$15,'Claim Details'!$I$19="No"),Rates!$J$19,"£0.00"))))))))))))))))))))))))</f>
        <v>£0.00</v>
      </c>
      <c r="AY258" s="189" t="str">
        <f>IF(AND(C258="A",'Claim Details'!$I$28&gt;=Rates!$D$14,'Claim Details'!$I$28&lt;=Rates!$D$15,'Claim Details'!$I$19="Yes"),Rates!$J$25,IF(AND(C258="A",'Claim Details'!$I$28&gt;=Rates!$D$14,'Claim Details'!$I$28&lt;=Rates!$D$15,'Claim Details'!$I$19="No"),Rates!$D$25,IF(AND(C258="A",'Claim Details'!$I$28&gt;=Rates!$F$14,'Claim Details'!$I$28&lt;=Rates!$F$15,'Claim Details'!$I$19="Yes"),Rates!$G$25,IF(AND(C258="A",'Claim Details'!$I$28&gt;=Rates!$F$14,'Claim Details'!$I$28&lt;=Rates!$F$15,'Claim Details'!$I$19="No"),Rates!$F$25,IF(AND(C258="A",'Claim Details'!$I$28&gt;=Rates!$H$14,'Claim Details'!$I$28&lt;=Rates!$H$15,'Claim Details'!$I$19="Yes"),Rates!$I$25,IF(AND(C258="A",'Claim Details'!$I$28&gt;=Rates!$H$14,'Claim Details'!$I$28&lt;=Rates!$H$15,'Claim Details'!$I$19="No"),Rates!$H$25,IF(AND(C258="A",'Claim Details'!$I$28&gt;=Rates!$J$14,'Claim Details'!$I$28&lt;=Rates!$J$15,'Claim Details'!$I$19="Yes"),Rates!$K$25,IF(AND(C258="A",'Claim Details'!$I$28&gt;=Rates!$J$14,'Claim Details'!$I$28&lt;=Rates!$J$15,'Claim Details'!$I$19="No"),Rates!$J$25,IF(AND(C258="B",'Claim Details'!$I$28&gt;=Rates!$D$14,'Claim Details'!$I$28&lt;=Rates!$D$15,'Claim Details'!$I$19="Yes"),Rates!$E$26,IF(AND(C258="B",'Claim Details'!$I$28&gt;=Rates!$D$14,'Claim Details'!$I$28&lt;=Rates!$D$15,'Claim Details'!$I$19="No"),Rates!$D$26,IF(AND(C258="B",'Claim Details'!$I$28&gt;=Rates!$F$14,'Claim Details'!$I$28&lt;=Rates!$F$15,'Claim Details'!$I$19="Yes"),Rates!$G$26,IF(AND(C258="B",'Claim Details'!$I$28&gt;=Rates!$F$14,'Claim Details'!$I$28&lt;=Rates!$F$15,'Claim Details'!$I$19="No"),Rates!$F$26,IF(AND(C258="B",'Claim Details'!$I$28&gt;=Rates!$H$14,'Claim Details'!$I$28&lt;=Rates!$H$15,'Claim Details'!$I$19="Yes"),Rates!$I$26,IF(AND(C258="B",'Claim Details'!$I$28&gt;=Rates!$H$14,'Claim Details'!$I$28&lt;=Rates!$H$15,'Claim Details'!$I$19="No"),Rates!$H$26,IF(AND(C258="B",'Claim Details'!$I$28&gt;=Rates!$J$14,'Claim Details'!$I$28&lt;=Rates!$J$15,'Claim Details'!$I$19="Yes"),Rates!$K$26,IF(AND(C258="B",'Claim Details'!$I$28&gt;=Rates!$J$14,'Claim Details'!$I$28&lt;=Rates!$J$15,'Claim Details'!$I$19="No"),Rates!$J$26,IF(AND(C258="C",'Claim Details'!$I$28&gt;=Rates!$D$14,'Claim Details'!$I$28&lt;=Rates!$D$15,'Claim Details'!$I$19="Yes"),Rates!$E$27,IF(AND(C258="C",'Claim Details'!$I$28&gt;=Rates!$D$14,'Claim Details'!$I$28&lt;=Rates!$D$15,'Claim Details'!$I$19="No"),Rates!$D$27,IF(AND(C258="C",'Claim Details'!$I$28&gt;=Rates!$F$14,'Claim Details'!$I$28&lt;=Rates!$F$15,'Claim Details'!$I$19="Yes"),Rates!$G$27,IF(AND(C258="C",'Claim Details'!$I$28&gt;=Rates!$F$14,'Claim Details'!$I$28&lt;=Rates!$F$15,'Claim Details'!$I$19="No"),Rates!$F$27,IF(AND(C258="C",'Claim Details'!$I$28&gt;=Rates!$H$14,'Claim Details'!$I$28&lt;=Rates!$H$15,'Claim Details'!$I$19="Yes"),Rates!$I$27,IF(AND(C258="C",'Claim Details'!$I$28&gt;=Rates!$H$14,'Claim Details'!$I$28&lt;=Rates!$H$15,'Claim Details'!$I$19="No"),Rates!$H$27,IF(AND(C258="C",'Claim Details'!$I$28&gt;=Rates!$J$14,'Claim Details'!$I$28&lt;=Rates!$J$15,'Claim Details'!$I$19="Yes"),Rates!$K$27,IF(AND(C258="C",'Claim Details'!$I$28&gt;=Rates!$J$14,'Claim Details'!$I$28&lt;=Rates!$J$15,'Claim Details'!$I$19="No"),Rates!$J$27,"£0.00"))))))))))))))))))))))))</f>
        <v>£0.00</v>
      </c>
      <c r="AZ258" s="189" t="str">
        <f>IF(AND(C258="A",'Claim Details'!$I$28&gt;=Rates!$D$14,'Claim Details'!$I$28&lt;=Rates!$D$15,'Claim Details'!$I$19="Yes"),Rates!$E$20,IF(AND(C258="A",'Claim Details'!$I$28&gt;=Rates!$D$14,'Claim Details'!$I$28&lt;=Rates!$D$15,'Claim Details'!$I$19="No"),Rates!$D$20,IF(AND(C258="A",'Claim Details'!$I$28&gt;=Rates!$F$14,'Claim Details'!$I$28&lt;=Rates!$F$15,'Claim Details'!$I$19="Yes"),Rates!$G$20,IF(AND(C258="A",'Claim Details'!$I$28&gt;=Rates!$F$14,'Claim Details'!$I$28&lt;=Rates!$F$15,'Claim Details'!$I$19="No"),Rates!$F$20,IF(AND(C258="A",'Claim Details'!$I$28&gt;=Rates!$H$14,'Claim Details'!$I$28&lt;=Rates!$H$15,'Claim Details'!$I$19="Yes"),Rates!$I$20,IF(AND(C258="A",'Claim Details'!$I$28&gt;=Rates!$H$14,'Claim Details'!$I$28&lt;=Rates!$H$15,'Claim Details'!$I$19="No"),Rates!$H$20,IF(AND(C258="A",'Claim Details'!$I$28&gt;=Rates!$J$14,'Claim Details'!$I$28&lt;=Rates!$J$15,'Claim Details'!$I$19="Yes"),Rates!$K$20,IF(AND(C258="A",'Claim Details'!$I$28&gt;=Rates!$J$14,'Claim Details'!$I$28&lt;=Rates!$J$15,'Claim Details'!$I$19="No"),Rates!$J$20,IF(AND(C258="B",'Claim Details'!$I$28&gt;=Rates!$D$14,'Claim Details'!$I$28&lt;=Rates!$D$15,'Claim Details'!$I$19="Yes"),Rates!$E$21,IF(AND(C258="B",'Claim Details'!$I$28&gt;=Rates!$D$14,'Claim Details'!$I$28&lt;=Rates!$D$15,'Claim Details'!$I$19="No"),Rates!$D$21,IF(AND(C258="B",'Claim Details'!$I$28&gt;=Rates!$F$14,'Claim Details'!$I$28&lt;=Rates!$F$15,'Claim Details'!$I$19="Yes"),Rates!$G$21,IF(AND(C258="B",'Claim Details'!$I$28&gt;=Rates!$F$14,'Claim Details'!$I$28&lt;=Rates!$F$15,'Claim Details'!$I$19="No"),Rates!$F$21,IF(AND(C258="B",'Claim Details'!$I$28&gt;=Rates!$H$14,'Claim Details'!$I$28&lt;=Rates!$H$15,'Claim Details'!$I$19="Yes"),Rates!$I$21,IF(AND(C258="B",'Claim Details'!$I$28&gt;=Rates!$H$14,'Claim Details'!$I$28&lt;=Rates!$H$15,'Claim Details'!$I$19="No"),Rates!$H$21,IF(AND(C258="B",'Claim Details'!$I$28&gt;=Rates!$J$14,'Claim Details'!$I$28&lt;=Rates!$J$15,'Claim Details'!$I$19="Yes"),Rates!$K$21,IF(AND(C258="B",'Claim Details'!$I$28&gt;=Rates!$J$14,'Claim Details'!$I$28&lt;=Rates!$J$15,'Claim Details'!$I$19="No"),Rates!$J$21,"£0.00"))))))))))))))))</f>
        <v>£0.00</v>
      </c>
      <c r="BA258" s="189" t="str">
        <f>IF(AND(C258="A",'Claim Details'!$I$28&gt;=Rates!$D$14,'Claim Details'!$I$28&lt;=Rates!$D$15,'Claim Details'!$I$19="Yes"),Rates!$E$22,IF(AND(C258="A",'Claim Details'!$I$28&gt;=Rates!$D$14,'Claim Details'!$I$28&lt;=Rates!$D$15,'Claim Details'!$I$19="No"),Rates!$D$22,IF(AND(C258="A",'Claim Details'!$I$28&gt;=Rates!$F$14,'Claim Details'!$I$28&lt;=Rates!$F$15,'Claim Details'!$I$19="Yes"),Rates!$G$22,IF(AND(C258="A",'Claim Details'!$I$28&gt;=Rates!$F$14,'Claim Details'!$I$28&lt;=Rates!$F$15,'Claim Details'!$I$19="No"),Rates!$F$22,IF(AND(C258="A",'Claim Details'!$I$28&gt;=Rates!$H$14,'Claim Details'!$I$28&lt;=Rates!$H$15,'Claim Details'!$I$19="Yes"),Rates!$I$22,IF(AND(C258="A",'Claim Details'!$I$28&gt;=Rates!$H$14,'Claim Details'!$I$28&lt;=Rates!$H$15,'Claim Details'!$I$19="No"),Rates!$H$22,IF(AND(C258="A",'Claim Details'!$I$28&gt;=Rates!$J$14,'Claim Details'!$I$28&lt;=Rates!$J$15,'Claim Details'!$I$19="Yes"),Rates!$K$22,IF(AND(C258="A",'Claim Details'!$I$28&gt;=Rates!$J$14,'Claim Details'!$I$28&lt;=Rates!$J$15,'Claim Details'!$I$19="No"),Rates!$J$22,IF(AND(C258="B",'Claim Details'!$I$28&gt;=Rates!$D$14,'Claim Details'!$I$28&lt;=Rates!$D$15,'Claim Details'!$I$19="Yes"),Rates!$E$23,IF(AND(C258="B",'Claim Details'!$I$28&gt;=Rates!$D$14,'Claim Details'!$I$28&lt;=Rates!$D$15,'Claim Details'!$I$19="No"),Rates!$D$23,IF(AND(C258="B",'Claim Details'!$I$28&gt;=Rates!$F$14,'Claim Details'!$I$28&lt;=Rates!$F$15,'Claim Details'!$I$19="Yes"),Rates!$G$23,IF(AND(C258="B",'Claim Details'!$I$28&gt;=Rates!$F$14,'Claim Details'!$I$28&lt;=Rates!$F$15,'Claim Details'!$I$19="No"),Rates!$F$23,IF(AND(C258="B",'Claim Details'!$I$28&gt;=Rates!$H$14,'Claim Details'!$I$28&lt;=Rates!$H$15,'Claim Details'!$I$19="Yes"),Rates!$I$23,IF(AND(C258="B",'Claim Details'!$I$28&gt;=Rates!$H$14,'Claim Details'!$I$28&lt;=Rates!$H$15,'Claim Details'!$I$19="No"),Rates!$H$23,IF(AND(C258="B",'Claim Details'!$I$28&gt;=Rates!$J$14,'Claim Details'!$I$28&lt;=Rates!$J$15,'Claim Details'!$I$19="Yes"),Rates!$K$23,IF(AND(C258="B",'Claim Details'!$I$28&gt;=Rates!$J$14,'Claim Details'!$I$28&lt;=Rates!$J$15,'Claim Details'!$I$19="No"),Rates!$J$23,IF(AND(C258="C",'Claim Details'!$I$28&gt;=Rates!$D$14,'Claim Details'!$I$28&lt;=Rates!$D$15,'Claim Details'!$I$19="Yes"),Rates!$E$24,IF(AND(C258="C",'Claim Details'!$I$28&gt;=Rates!$D$14,'Claim Details'!$I$28&lt;=Rates!$D$15,'Claim Details'!$I$19="No"),Rates!$D$24,IF(AND(C258="C",'Claim Details'!$I$28&gt;=Rates!$F$14,'Claim Details'!$I$28&lt;=Rates!$F$15,'Claim Details'!$I$19="Yes"),Rates!$G$24,IF(AND(C258="C",'Claim Details'!$I$28&gt;=Rates!$F$14,'Claim Details'!$I$28&lt;=Rates!$F$15,'Claim Details'!$I$19="No"),Rates!$F$24,IF(AND(C258="C",'Claim Details'!$I$28&gt;=Rates!$H$14,'Claim Details'!$I$28&lt;=Rates!$H$15,'Claim Details'!$I$19="Yes"),Rates!$I$24,IF(AND(C258="C",'Claim Details'!$I$28&gt;=Rates!$H$14,'Claim Details'!$I$28&lt;=Rates!$H$15,'Claim Details'!$I$19="No"),Rates!$H$24,IF(AND(C258="C",'Claim Details'!$I$28&gt;=Rates!$J$14,'Claim Details'!$I$28&lt;=Rates!$J$15,'Claim Details'!$I$19="Yes"),Rates!$K$24,IF(AND(C258="C",'Claim Details'!$I$28&gt;=Rates!$J$14,'Claim Details'!$I$28&lt;=Rates!$J$15,'Claim Details'!$I$19="No"),Rates!$J$24,"£0.00"))))))))))))))))))))))))</f>
        <v>£0.00</v>
      </c>
      <c r="BB258" s="189" t="str">
        <f t="shared" si="57"/>
        <v>£0.00</v>
      </c>
      <c r="BC258" s="1"/>
      <c r="BD258" s="189" t="str">
        <f>IF(AND(AE258="A",'Claim Details'!$I$28&gt;=Rates!$D$14,'Claim Details'!$I$28&lt;=Rates!$D$15,'Claim Details'!$I$19="Yes"),Rates!$J$17,IF(AND(AE258="A",'Claim Details'!$I$28&gt;=Rates!$D$14,'Claim Details'!$I$28&lt;=Rates!$D$15,'Claim Details'!$I$19="No"),Rates!$D$17,IF(AND(AE258="A",'Claim Details'!$I$28&gt;=Rates!$F$14,'Claim Details'!$I$28&lt;=Rates!$F$15,'Claim Details'!$I$19="Yes"),Rates!$G$17,IF(AND(AE258="A",'Claim Details'!$I$28&gt;=Rates!$F$14,'Claim Details'!$I$28&lt;=Rates!$F$15,'Claim Details'!$I$19="No"),Rates!$F$17,IF(AND(AE258="A",'Claim Details'!$I$28&gt;=Rates!$H$14,'Claim Details'!$I$28&lt;=Rates!$H$15,'Claim Details'!$I$19="Yes"),Rates!$I$17,IF(AND(AE258="A",'Claim Details'!$I$28&gt;=Rates!$H$14,'Claim Details'!$I$28&lt;=Rates!$H$15,'Claim Details'!$I$19="No"),Rates!$H$17,IF(AND(AE258="A",'Claim Details'!$I$28&gt;=Rates!$J$14,'Claim Details'!$I$28&lt;=Rates!$J$15,'Claim Details'!$I$19="Yes"),Rates!$K$17,IF(AND(AE258="A",'Claim Details'!$I$28&gt;=Rates!$J$14,'Claim Details'!$I$28&lt;=Rates!$J$15,'Claim Details'!$I$19="No"),Rates!$J$17,IF(AND(AE258="B",'Claim Details'!$I$28&gt;=Rates!$D$14,'Claim Details'!$I$28&lt;=Rates!$D$15,'Claim Details'!$I$19="Yes"),Rates!$E$18,IF(AND(AE258="B",'Claim Details'!$I$28&gt;=Rates!$D$14,'Claim Details'!$I$28&lt;=Rates!$D$15,'Claim Details'!$I$19="No"),Rates!$D$18,IF(AND(AE258="B",'Claim Details'!$I$28&gt;=Rates!$F$14,'Claim Details'!$I$28&lt;=Rates!$F$15,'Claim Details'!$I$19="Yes"),Rates!$G$18,IF(AND(AE258="B",'Claim Details'!$I$28&gt;=Rates!$F$14,'Claim Details'!$I$28&lt;=Rates!$F$15,'Claim Details'!$I$19="No"),Rates!$F$18,IF(AND(AE258="B",'Claim Details'!$I$28&gt;=Rates!$H$14,'Claim Details'!$I$28&lt;=Rates!$H$15,'Claim Details'!$I$19="Yes"),Rates!$I$18,IF(AND(AE258="B",'Claim Details'!$I$28&gt;=Rates!$H$14,'Claim Details'!$I$28&lt;=Rates!$H$15,'Claim Details'!$I$19="No"),Rates!$H$18,IF(AND(AE258="B",'Claim Details'!$I$28&gt;=Rates!$J$14,'Claim Details'!$I$28&lt;=Rates!$J$15,'Claim Details'!$I$19="Yes"),Rates!$K$18,IF(AND(AE258="B",'Claim Details'!$I$28&gt;=Rates!$J$14,'Claim Details'!$I$28&lt;=Rates!$J$15,'Claim Details'!$I$19="No"),Rates!$J$18,IF(AND(AE258="C",'Claim Details'!$I$28&gt;=Rates!$D$14,'Claim Details'!$I$28&lt;=Rates!$D$15,'Claim Details'!$I$19="Yes"),Rates!$E$19,IF(AND(AE258="C",'Claim Details'!$I$28&gt;=Rates!$D$14,'Claim Details'!$I$28&lt;=Rates!$D$15,'Claim Details'!$I$19="No"),Rates!$D$19,IF(AND(AE258="C",'Claim Details'!$I$28&gt;=Rates!$F$14,'Claim Details'!$I$28&lt;=Rates!$F$15,'Claim Details'!$I$19="Yes"),Rates!$G$19,IF(AND(AE258="C",'Claim Details'!$I$28&gt;=Rates!$F$14,'Claim Details'!$I$28&lt;=Rates!$F$15,'Claim Details'!$I$19="No"),Rates!$F$19,IF(AND(AE258="C",'Claim Details'!$I$28&gt;=Rates!$H$14,'Claim Details'!$I$28&lt;=Rates!$H$15,'Claim Details'!$I$19="Yes"),Rates!$I$19,IF(AND(AE258="C",'Claim Details'!$I$28&gt;=Rates!$H$14,'Claim Details'!$I$28&lt;=Rates!$H$15,'Claim Details'!$I$19="No"),Rates!$H$19,IF(AND(AE258="C",'Claim Details'!$I$28&gt;=Rates!$J$14,'Claim Details'!$I$28&lt;=Rates!$J$15,'Claim Details'!$I$19="Yes"),Rates!$K$19,IF(AND(AE258="C",'Claim Details'!$I$28&gt;=Rates!$J$14,'Claim Details'!$I$28&lt;=Rates!$J$15,'Claim Details'!$I$19="No"),Rates!$J$19,"£0.00"))))))))))))))))))))))))</f>
        <v>£0.00</v>
      </c>
      <c r="BE258" s="189" t="str">
        <f>IF(AND(AE258="A",'Claim Details'!$I$28&gt;=Rates!$D$14,'Claim Details'!$I$28&lt;=Rates!$D$15,'Claim Details'!$I$19="Yes"),Rates!$J$25,IF(AND(AE258="A",'Claim Details'!$I$28&gt;=Rates!$D$14,'Claim Details'!$I$28&lt;=Rates!$D$15,'Claim Details'!$I$19="No"),Rates!$D$25,IF(AND(AE258="A",'Claim Details'!$I$28&gt;=Rates!$F$14,'Claim Details'!$I$28&lt;=Rates!$F$15,'Claim Details'!$I$19="Yes"),Rates!$G$25,IF(AND(AE258="A",'Claim Details'!$I$28&gt;=Rates!$F$14,'Claim Details'!$I$28&lt;=Rates!$F$15,'Claim Details'!$I$19="No"),Rates!$F$25,IF(AND(AE258="A",'Claim Details'!$I$28&gt;=Rates!$H$14,'Claim Details'!$I$28&lt;=Rates!$H$15,'Claim Details'!$I$19="Yes"),Rates!$I$25,IF(AND(AE258="A",'Claim Details'!$I$28&gt;=Rates!$H$14,'Claim Details'!$I$28&lt;=Rates!$H$15,'Claim Details'!$I$19="No"),Rates!$H$25,IF(AND(AE258="A",'Claim Details'!$I$28&gt;=Rates!$J$14,'Claim Details'!$I$28&lt;=Rates!$J$15,'Claim Details'!$I$19="Yes"),Rates!$K$25,IF(AND(AE258="A",'Claim Details'!$I$28&gt;=Rates!$J$14,'Claim Details'!$I$28&lt;=Rates!$J$15,'Claim Details'!$I$19="No"),Rates!$J$25,IF(AND(AE258="B",'Claim Details'!$I$28&gt;=Rates!$D$14,'Claim Details'!$I$28&lt;=Rates!$D$15,'Claim Details'!$I$19="Yes"),Rates!$E$26,IF(AND(AE258="B",'Claim Details'!$I$28&gt;=Rates!$D$14,'Claim Details'!$I$28&lt;=Rates!$D$15,'Claim Details'!$I$19="No"),Rates!$D$26,IF(AND(AE258="B",'Claim Details'!$I$28&gt;=Rates!$F$14,'Claim Details'!$I$28&lt;=Rates!$F$15,'Claim Details'!$I$19="Yes"),Rates!$G$26,IF(AND(AE258="B",'Claim Details'!$I$28&gt;=Rates!$F$14,'Claim Details'!$I$28&lt;=Rates!$F$15,'Claim Details'!$I$19="No"),Rates!$F$26,IF(AND(AE258="B",'Claim Details'!$I$28&gt;=Rates!$H$14,'Claim Details'!$I$28&lt;=Rates!$H$15,'Claim Details'!$I$19="Yes"),Rates!$I$26,IF(AND(AE258="B",'Claim Details'!$I$28&gt;=Rates!$H$14,'Claim Details'!$I$28&lt;=Rates!$H$15,'Claim Details'!$I$19="No"),Rates!$H$26,IF(AND(AE258="B",'Claim Details'!$I$28&gt;=Rates!$J$14,'Claim Details'!$I$28&lt;=Rates!$J$15,'Claim Details'!$I$19="Yes"),Rates!$K$26,IF(AND(AE258="B",'Claim Details'!$I$28&gt;=Rates!$J$14,'Claim Details'!$I$28&lt;=Rates!$J$15,'Claim Details'!$I$19="No"),Rates!$J$26,IF(AND(AE258="C",'Claim Details'!$I$28&gt;=Rates!$D$14,'Claim Details'!$I$28&lt;=Rates!$D$15,'Claim Details'!$I$19="Yes"),Rates!$E$27,IF(AND(AE258="C",'Claim Details'!$I$28&gt;=Rates!$D$14,'Claim Details'!$I$28&lt;=Rates!$D$15,'Claim Details'!$I$19="No"),Rates!$D$27,IF(AND(AE258="C",'Claim Details'!$I$28&gt;=Rates!$F$14,'Claim Details'!$I$28&lt;=Rates!$F$15,'Claim Details'!$I$19="Yes"),Rates!$G$27,IF(AND(AE258="C",'Claim Details'!$I$28&gt;=Rates!$F$14,'Claim Details'!$I$28&lt;=Rates!$F$15,'Claim Details'!$I$19="No"),Rates!$F$27,IF(AND(AE258="C",'Claim Details'!$I$28&gt;=Rates!$H$14,'Claim Details'!$I$28&lt;=Rates!$H$15,'Claim Details'!$I$19="Yes"),Rates!$I$27,IF(AND(AE258="C",'Claim Details'!$I$28&gt;=Rates!$H$14,'Claim Details'!$I$28&lt;=Rates!$H$15,'Claim Details'!$I$19="No"),Rates!$H$27,IF(AND(AE258="C",'Claim Details'!$I$28&gt;=Rates!$J$14,'Claim Details'!$I$28&lt;=Rates!$J$15,'Claim Details'!$I$19="Yes"),Rates!$K$27,IF(AND(AE258="C",'Claim Details'!$I$28&gt;=Rates!$J$14,'Claim Details'!$I$28&lt;=Rates!$J$15,'Claim Details'!$I$19="No"),Rates!$J$27,"£0.00"))))))))))))))))))))))))</f>
        <v>£0.00</v>
      </c>
      <c r="BF258" s="189" t="str">
        <f>IF(AND(AE258="A",'Claim Details'!$I$28&gt;=Rates!$D$14,'Claim Details'!$I$28&lt;=Rates!$D$15,'Claim Details'!$I$19="Yes"),Rates!$E$20,IF(AND(AE258="A",'Claim Details'!$I$28&gt;=Rates!$D$14,'Claim Details'!$I$28&lt;=Rates!$D$15,'Claim Details'!$I$19="No"),Rates!$D$20,IF(AND(AE258="A",'Claim Details'!$I$28&gt;=Rates!$F$14,'Claim Details'!$I$28&lt;=Rates!$F$15,'Claim Details'!$I$19="Yes"),Rates!$G$20,IF(AND(AE258="A",'Claim Details'!$I$28&gt;=Rates!$F$14,'Claim Details'!$I$28&lt;=Rates!$F$15,'Claim Details'!$I$19="No"),Rates!$F$20,IF(AND(AE258="A",'Claim Details'!$I$28&gt;=Rates!$H$14,'Claim Details'!$I$28&lt;=Rates!$H$15,'Claim Details'!$I$19="Yes"),Rates!$I$20,IF(AND(AE258="A",'Claim Details'!$I$28&gt;=Rates!$H$14,'Claim Details'!$I$28&lt;=Rates!$H$15,'Claim Details'!$I$19="No"),Rates!$H$20,IF(AND(AE258="A",'Claim Details'!$I$28&gt;=Rates!$J$14,'Claim Details'!$I$28&lt;=Rates!$J$15,'Claim Details'!$I$19="Yes"),Rates!$K$20,IF(AND(AE258="A",'Claim Details'!$I$28&gt;=Rates!$J$14,'Claim Details'!$I$28&lt;=Rates!$J$15,'Claim Details'!$I$19="No"),Rates!$J$20,IF(AND(AE258="B",'Claim Details'!$I$28&gt;=Rates!$D$14,'Claim Details'!$I$28&lt;=Rates!$D$15,'Claim Details'!$I$19="Yes"),Rates!$E$21,IF(AND(AE258="B",'Claim Details'!$I$28&gt;=Rates!$D$14,'Claim Details'!$I$28&lt;=Rates!$D$15,'Claim Details'!$I$19="No"),Rates!$D$21,IF(AND(AE258="B",'Claim Details'!$I$28&gt;=Rates!$F$14,'Claim Details'!$I$28&lt;=Rates!$F$15,'Claim Details'!$I$19="Yes"),Rates!$G$21,IF(AND(AE258="B",'Claim Details'!$I$28&gt;=Rates!$F$14,'Claim Details'!$I$28&lt;=Rates!$F$15,'Claim Details'!$I$19="No"),Rates!$F$21,IF(AND(AE258="B",'Claim Details'!$I$28&gt;=Rates!$H$14,'Claim Details'!$I$28&lt;=Rates!$H$15,'Claim Details'!$I$19="Yes"),Rates!$I$21,IF(AND(AE258="B",'Claim Details'!$I$28&gt;=Rates!$H$14,'Claim Details'!$I$28&lt;=Rates!$H$15,'Claim Details'!$I$19="No"),Rates!$H$21,IF(AND(AE258="B",'Claim Details'!$I$28&gt;=Rates!$J$14,'Claim Details'!$I$28&lt;=Rates!$J$15,'Claim Details'!$I$19="Yes"),Rates!$K$21,IF(AND(AE258="B",'Claim Details'!$I$28&gt;=Rates!$J$14,'Claim Details'!$I$28&lt;=Rates!$J$15,'Claim Details'!$I$19="No"),Rates!$J$21,"£0.00"))))))))))))))))</f>
        <v>£0.00</v>
      </c>
      <c r="BG258" s="189" t="str">
        <f>IF(AND(AE258="A",'Claim Details'!$I$28&gt;=Rates!$D$14,'Claim Details'!$I$28&lt;=Rates!$D$15,'Claim Details'!$I$19="Yes"),Rates!$E$22,IF(AND(AE258="A",'Claim Details'!$I$28&gt;=Rates!$D$14,'Claim Details'!$I$28&lt;=Rates!$D$15,'Claim Details'!$I$19="No"),Rates!$D$22,IF(AND(AE258="A",'Claim Details'!$I$28&gt;=Rates!$F$14,'Claim Details'!$I$28&lt;=Rates!$F$15,'Claim Details'!$I$19="Yes"),Rates!$G$22,IF(AND(AE258="A",'Claim Details'!$I$28&gt;=Rates!$F$14,'Claim Details'!$I$28&lt;=Rates!$F$15,'Claim Details'!$I$19="No"),Rates!$F$22,IF(AND(AE258="A",'Claim Details'!$I$28&gt;=Rates!$H$14,'Claim Details'!$I$28&lt;=Rates!$H$15,'Claim Details'!$I$19="Yes"),Rates!$I$22,IF(AND(AE258="A",'Claim Details'!$I$28&gt;=Rates!$H$14,'Claim Details'!$I$28&lt;=Rates!$H$15,'Claim Details'!$I$19="No"),Rates!$H$22,IF(AND(AE258="A",'Claim Details'!$I$28&gt;=Rates!$J$14,'Claim Details'!$I$28&lt;=Rates!$J$15,'Claim Details'!$I$19="Yes"),Rates!$K$22,IF(AND(AE258="A",'Claim Details'!$I$28&gt;=Rates!$J$14,'Claim Details'!$I$28&lt;=Rates!$J$15,'Claim Details'!$I$19="No"),Rates!$J$22,IF(AND(AE258="B",'Claim Details'!$I$28&gt;=Rates!$D$14,'Claim Details'!$I$28&lt;=Rates!$D$15,'Claim Details'!$I$19="Yes"),Rates!$E$23,IF(AND(AE258="B",'Claim Details'!$I$28&gt;=Rates!$D$14,'Claim Details'!$I$28&lt;=Rates!$D$15,'Claim Details'!$I$19="No"),Rates!$D$23,IF(AND(AE258="B",'Claim Details'!$I$28&gt;=Rates!$F$14,'Claim Details'!$I$28&lt;=Rates!$F$15,'Claim Details'!$I$19="Yes"),Rates!$G$23,IF(AND(AE258="B",'Claim Details'!$I$28&gt;=Rates!$F$14,'Claim Details'!$I$28&lt;=Rates!$F$15,'Claim Details'!$I$19="No"),Rates!$F$23,IF(AND(AE258="B",'Claim Details'!$I$28&gt;=Rates!$H$14,'Claim Details'!$I$28&lt;=Rates!$H$15,'Claim Details'!$I$19="Yes"),Rates!$I$23,IF(AND(AE258="B",'Claim Details'!$I$28&gt;=Rates!$H$14,'Claim Details'!$I$28&lt;=Rates!$H$15,'Claim Details'!$I$19="No"),Rates!$H$23,IF(AND(AE258="B",'Claim Details'!$I$28&gt;=Rates!$J$14,'Claim Details'!$I$28&lt;=Rates!$J$15,'Claim Details'!$I$19="Yes"),Rates!$K$23,IF(AND(AE258="B",'Claim Details'!$I$28&gt;=Rates!$J$14,'Claim Details'!$I$28&lt;=Rates!$J$15,'Claim Details'!$I$19="No"),Rates!$J$23,IF(AND(AE258="C",'Claim Details'!$I$28&gt;=Rates!$D$14,'Claim Details'!$I$28&lt;=Rates!$D$15,'Claim Details'!$I$19="Yes"),Rates!$E$24,IF(AND(AE258="C",'Claim Details'!$I$28&gt;=Rates!$D$14,'Claim Details'!$I$28&lt;=Rates!$D$15,'Claim Details'!$I$19="No"),Rates!$D$24,IF(AND(AE258="C",'Claim Details'!$I$28&gt;=Rates!$F$14,'Claim Details'!$I$28&lt;=Rates!$F$15,'Claim Details'!$I$19="Yes"),Rates!$G$24,IF(AND(AE258="C",'Claim Details'!$I$28&gt;=Rates!$F$14,'Claim Details'!$I$28&lt;=Rates!$F$15,'Claim Details'!$I$19="No"),Rates!$F$24,IF(AND(AE258="C",'Claim Details'!$I$28&gt;=Rates!$H$14,'Claim Details'!$I$28&lt;=Rates!$H$15,'Claim Details'!$I$19="Yes"),Rates!$I$24,IF(AND(AE258="C",'Claim Details'!$I$28&gt;=Rates!$H$14,'Claim Details'!$I$28&lt;=Rates!$H$15,'Claim Details'!$I$19="No"),Rates!$H$24,IF(AND(AE258="C",'Claim Details'!$I$28&gt;=Rates!$J$14,'Claim Details'!$I$28&lt;=Rates!$J$15,'Claim Details'!$I$19="Yes"),Rates!$K$24,IF(AND(AE258="C",'Claim Details'!$I$28&gt;=Rates!$J$14,'Claim Details'!$I$28&lt;=Rates!$J$15,'Claim Details'!$I$19="No"),Rates!$J$24,"£0.00"))))))))))))))))))))))))</f>
        <v>£0.00</v>
      </c>
      <c r="BH258" s="189" t="str">
        <f t="shared" si="58"/>
        <v>£0.00</v>
      </c>
      <c r="BI258" s="189">
        <f t="shared" si="59"/>
        <v>0</v>
      </c>
      <c r="BO258" s="202" t="str">
        <f>IF(H258="","£0.00",IF(AP258="4","£0.00",IF(AP258="5","£0.00",IF(AP258="1","£0.00",((AQ258*H258)*'Claim Details'!$F$111)/100))))</f>
        <v>£0.00</v>
      </c>
      <c r="BP258" s="202" t="str">
        <f>IF(T258="","£0.00",IF(AP258="4","£0.00",IF(AP258="5","£0.00",IF(AP258="1","£0.00",((AR258*T258)*'Claim Details'!$N$111)/100))))</f>
        <v>£0.00</v>
      </c>
      <c r="BQ258" s="202" t="str">
        <f>IF(AI258="","£0.00",IF(AP258="4","£0.00",IF(AP258="5","£0.00",IF(AP258="1","£0.00",((BI258*AI258)*'Claim Details'!$W$111)/100))))</f>
        <v>£0.00</v>
      </c>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row>
    <row r="259" spans="1:97" ht="15">
      <c r="A259" s="145"/>
      <c r="B259" s="91"/>
      <c r="C259" s="96"/>
      <c r="D259" s="97"/>
      <c r="E259" s="98"/>
      <c r="F259" s="89"/>
      <c r="G259" s="99"/>
      <c r="H259" s="100"/>
      <c r="I259" s="221" t="str">
        <f t="shared" si="49"/>
        <v>£0.00</v>
      </c>
      <c r="J259" s="101"/>
      <c r="K259" s="100"/>
      <c r="L259" s="221" t="str">
        <f t="shared" si="50"/>
        <v>£0.00</v>
      </c>
      <c r="M259" s="101"/>
      <c r="N259" s="102"/>
      <c r="O259" s="145"/>
      <c r="P259" s="77"/>
      <c r="Q259" s="87"/>
      <c r="R259" s="87"/>
      <c r="S259" s="87"/>
      <c r="T259" s="149" t="str">
        <f t="shared" si="51"/>
        <v/>
      </c>
      <c r="U259" s="87" t="str">
        <f t="shared" si="60"/>
        <v/>
      </c>
      <c r="V259" s="87"/>
      <c r="W259" s="53" t="str">
        <f t="shared" si="52"/>
        <v>£0.00</v>
      </c>
      <c r="X259" s="53"/>
      <c r="Y259" s="87"/>
      <c r="Z259" s="78"/>
      <c r="AA259" s="79"/>
      <c r="AB259" s="160"/>
      <c r="AC259" s="98"/>
      <c r="AD259" s="225"/>
      <c r="AE259" s="235" t="str">
        <f t="shared" si="53"/>
        <v/>
      </c>
      <c r="AF259" s="87" t="str">
        <f t="shared" si="54"/>
        <v/>
      </c>
      <c r="AG259" s="53"/>
      <c r="AH259" s="224"/>
      <c r="AI259" s="226" t="str">
        <f t="shared" si="46"/>
        <v/>
      </c>
      <c r="AJ259" s="236" t="str">
        <f t="shared" si="55"/>
        <v>£0.00</v>
      </c>
      <c r="AK259" s="31"/>
      <c r="AL259" s="1"/>
      <c r="AM259" s="1"/>
      <c r="AN259" s="1"/>
      <c r="AO259" s="1"/>
      <c r="AP259" s="1" t="str">
        <f t="shared" si="47"/>
        <v/>
      </c>
      <c r="AQ259" s="27">
        <f t="shared" si="48"/>
        <v>0</v>
      </c>
      <c r="AR259" s="189">
        <f t="shared" si="56"/>
        <v>0</v>
      </c>
      <c r="AS259" s="190" t="str">
        <f>IF(AND(C259="A",'Claim Details'!$E$28&gt;=Rates!$D$14,'Claim Details'!$E$28&lt;=Rates!$D$15,'Claim Details'!$E$19="Yes"),Rates!$E$17,IF(AND(C259="A",'Claim Details'!$E$28&gt;=Rates!$D$14,'Claim Details'!$E$28&lt;=Rates!$D$15,'Claim Details'!$E$19="No"),Rates!$D$17,IF(AND(C259="A",'Claim Details'!$E$28&gt;=Rates!$F$14,'Claim Details'!$E$28&lt;=Rates!$F$15,'Claim Details'!$E$19="Yes"),Rates!$G$17,IF(AND(C259="A",'Claim Details'!$E$28&gt;=Rates!$F$14,'Claim Details'!$E$28&lt;=Rates!$F$15,'Claim Details'!$E$19="No"),Rates!$F$17,IF(AND(C259="A",'Claim Details'!$E$28&gt;=Rates!$H$14,'Claim Details'!$E$28&lt;=Rates!$H$15,'Claim Details'!$E$19="Yes"),Rates!$I$17,IF(AND(C259="A",'Claim Details'!$E$28&gt;=Rates!$H$14,'Claim Details'!$E$28&lt;=Rates!$H$15,'Claim Details'!$E$19="No"),Rates!$H$17,IF(AND(C259="A",'Claim Details'!$E$28&gt;=Rates!$J$14,'Claim Details'!$E$28&lt;=Rates!$J$15,'Claim Details'!$E$19="Yes"),Rates!$K$17,IF(AND(C259="A",'Claim Details'!$E$28&gt;=Rates!$J$14,'Claim Details'!$E$28&lt;=Rates!$J$15,'Claim Details'!$E$19="No"),Rates!$J$17,IF(AND(C259="B",'Claim Details'!$E$28&gt;=Rates!$D$14,'Claim Details'!$E$28&lt;=Rates!$D$15,'Claim Details'!$E$19="Yes"),Rates!$E$18,IF(AND(C259="B",'Claim Details'!$E$28&gt;=Rates!$D$14,'Claim Details'!$E$28&lt;=Rates!$D$15,'Claim Details'!$E$19="No"),Rates!$D$18,IF(AND(C259="B",'Claim Details'!$E$28&gt;=Rates!$F$14,'Claim Details'!$E$28&lt;=Rates!$F$15,'Claim Details'!$E$19="Yes"),Rates!$G$18,IF(AND(C259="B",'Claim Details'!$E$28&gt;=Rates!$F$14,'Claim Details'!$E$28&lt;=Rates!$F$15,'Claim Details'!$E$19="No"),Rates!$F$18,IF(AND(C259="B",'Claim Details'!$E$28&gt;=Rates!$H$14,'Claim Details'!$E$28&lt;=Rates!$H$15,'Claim Details'!$E$19="Yes"),Rates!$I$18,IF(AND(C259="B",'Claim Details'!$E$28&gt;=Rates!$H$14,'Claim Details'!$E$28&lt;=Rates!$H$15,'Claim Details'!$E$19="No"),Rates!$H$18,IF(AND(C259="B",'Claim Details'!$E$28&gt;=Rates!$J$14,'Claim Details'!$E$28&lt;=Rates!$J$15,'Claim Details'!$E$19="Yes"),Rates!$K$18,IF(AND(C259="B",'Claim Details'!$E$28&gt;=Rates!$J$14,'Claim Details'!$E$28&lt;=Rates!$J$15,'Claim Details'!$E$19="No"),Rates!$J$18,IF(AND(C259="C",'Claim Details'!$E$28&gt;=Rates!$D$14,'Claim Details'!$E$28&lt;=Rates!$D$15,'Claim Details'!$E$19="Yes"),Rates!$E$19,IF(AND(C259="C",'Claim Details'!$E$28&gt;=Rates!$D$14,'Claim Details'!$E$28&lt;=Rates!$D$15,'Claim Details'!$E$19="No"),Rates!$D$19,IF(AND(C259="C",'Claim Details'!$E$28&gt;=Rates!$F$14,'Claim Details'!$E$28&lt;=Rates!$F$15,'Claim Details'!$E$19="Yes"),Rates!$G$19,IF(AND(C259="C",'Claim Details'!$E$28&gt;=Rates!$F$14,'Claim Details'!$E$28&lt;=Rates!$F$15,'Claim Details'!$E$19="No"),Rates!$F$19,IF(AND(C259="C",'Claim Details'!$E$28&gt;=Rates!$H$14,'Claim Details'!$E$28&lt;=Rates!$H$15,'Claim Details'!$E$19="Yes"),Rates!$I$19,IF(AND(C259="C",'Claim Details'!$E$28&gt;=Rates!$H$14,'Claim Details'!$E$28&lt;=Rates!$H$15,'Claim Details'!$E$19="No"),Rates!$H$19,IF(AND(C259="C",'Claim Details'!$E$28&gt;=Rates!$J$14,'Claim Details'!$E$28&lt;=Rates!$J$15,'Claim Details'!$E$19="Yes"),Rates!$K$19,IF(AND(C259="C",'Claim Details'!$E$28&gt;=Rates!$J$14,'Claim Details'!$E$28&lt;=Rates!$J$15,'Claim Details'!$E$19="No"),Rates!$J$19,"£0.00"))))))))))))))))))))))))</f>
        <v>£0.00</v>
      </c>
      <c r="AT259" s="189" t="str">
        <f>IF(AND(C259="A",'Claim Details'!$E$28&gt;=Rates!$D$14,'Claim Details'!$E$28&lt;=Rates!$D$15,'Claim Details'!$E$19="Yes"),Rates!$E$25,IF(AND(C259="A",'Claim Details'!$E$28&gt;=Rates!$D$14,'Claim Details'!$E$28&lt;=Rates!$D$15,'Claim Details'!$E$19="No"),Rates!$D$25,IF(AND(C259="A",'Claim Details'!$E$28&gt;=Rates!$F$14,'Claim Details'!$E$28&lt;=Rates!$F$15,'Claim Details'!$E$19="Yes"),Rates!$G$25,IF(AND(C259="A",'Claim Details'!$E$28&gt;=Rates!$F$14,'Claim Details'!$E$28&lt;=Rates!$F$15,'Claim Details'!$E$19="No"),Rates!$F$25,IF(AND(C259="A",'Claim Details'!$E$28&gt;=Rates!$H$14,'Claim Details'!$E$28&lt;=Rates!$H$15,'Claim Details'!$E$19="Yes"),Rates!$I$25,IF(AND(C259="A",'Claim Details'!$E$28&gt;=Rates!$H$14,'Claim Details'!$E$28&lt;=Rates!$H$15,'Claim Details'!$E$19="No"),Rates!$H$25,IF(AND(C259="A",'Claim Details'!$E$28&gt;=Rates!$J$14,'Claim Details'!$E$28&lt;=Rates!$J$15,'Claim Details'!$E$19="Yes"),Rates!$K$25,IF(AND(C259="A",'Claim Details'!$E$28&gt;=Rates!$J$14,'Claim Details'!$E$28&lt;=Rates!$J$15,'Claim Details'!$E$19="No"),Rates!$J$25,IF(AND(C259="B",'Claim Details'!$E$28&gt;=Rates!$D$14,'Claim Details'!$E$28&lt;=Rates!$D$15,'Claim Details'!$E$19="Yes"),Rates!$E$26,IF(AND(C259="B",'Claim Details'!$E$28&gt;=Rates!$D$14,'Claim Details'!$E$28&lt;=Rates!$D$15,'Claim Details'!$E$19="No"),Rates!$D$26,IF(AND(C259="B",'Claim Details'!$E$28&gt;=Rates!$F$14,'Claim Details'!$E$28&lt;=Rates!$F$15,'Claim Details'!$E$19="Yes"),Rates!$G$26,IF(AND(C259="B",'Claim Details'!$E$28&gt;=Rates!$F$14,'Claim Details'!$E$28&lt;=Rates!$F$15,'Claim Details'!$E$19="No"),Rates!$F$26,IF(AND(C259="B",'Claim Details'!$E$28&gt;=Rates!$H$14,'Claim Details'!$E$28&lt;=Rates!$H$15,'Claim Details'!$E$19="Yes"),Rates!$I$26,IF(AND(C259="B",'Claim Details'!$E$28&gt;=Rates!$H$14,'Claim Details'!$E$28&lt;=Rates!$H$15,'Claim Details'!$E$19="No"),Rates!$H$26,IF(AND(C259="B",'Claim Details'!$E$28&gt;=Rates!$J$14,'Claim Details'!$E$28&lt;=Rates!$J$15,'Claim Details'!$E$19="Yes"),Rates!$K$26,IF(AND(C259="B",'Claim Details'!$E$28&gt;=Rates!$J$14,'Claim Details'!$E$28&lt;=Rates!$J$15,'Claim Details'!$E$19="No"),Rates!$J$26,IF(AND(C259="C",'Claim Details'!$E$28&gt;=Rates!$D$14,'Claim Details'!$E$28&lt;=Rates!$D$15,'Claim Details'!$E$19="Yes"),Rates!$E$27,IF(AND(C259="C",'Claim Details'!$E$28&gt;=Rates!$D$14,'Claim Details'!$E$28&lt;=Rates!$D$15,'Claim Details'!$E$19="No"),Rates!$D$27,IF(AND(C259="C",'Claim Details'!$E$28&gt;=Rates!$F$14,'Claim Details'!$E$28&lt;=Rates!$F$15,'Claim Details'!$E$19="Yes"),Rates!$G$27,IF(AND(C259="C",'Claim Details'!$E$28&gt;=Rates!$F$14,'Claim Details'!$E$28&lt;=Rates!$F$15,'Claim Details'!$E$19="No"),Rates!$F$27,IF(AND(C259="C",'Claim Details'!$E$28&gt;=Rates!$H$14,'Claim Details'!$E$28&lt;=Rates!$H$15,'Claim Details'!$E$19="Yes"),Rates!$I$27,IF(AND(C259="C",'Claim Details'!$E$28&gt;=Rates!$H$14,'Claim Details'!$E$28&lt;=Rates!$H$15,'Claim Details'!$E$19="No"),Rates!$H$27,IF(AND(C259="C",'Claim Details'!$E$28&gt;=Rates!$J$14,'Claim Details'!$E$28&lt;=Rates!$J$15,'Claim Details'!$E$19="Yes"),Rates!$K$27,IF(AND(C259="C",'Claim Details'!$E$28&gt;=Rates!$J$14,'Claim Details'!$E$28&lt;=Rates!$J$15,'Claim Details'!$E$19="No"),Rates!$J$27,"£0.00"))))))))))))))))))))))))</f>
        <v>£0.00</v>
      </c>
      <c r="AU259" s="191" t="str">
        <f>IF(AND(C259="A",'Claim Details'!$E$28&gt;=Rates!$D$14,'Claim Details'!$E$28&lt;=Rates!$D$15,'Claim Details'!$E$19="Yes"),Rates!$E$20,IF(AND(C259="A",'Claim Details'!$E$28&gt;=Rates!$D$14,'Claim Details'!$E$28&lt;=Rates!$D$15,'Claim Details'!$E$19="No"),Rates!$D$20,IF(AND(C259="A",'Claim Details'!$E$28&gt;=Rates!$F$14,'Claim Details'!$E$28&lt;=Rates!$F$15,'Claim Details'!$E$19="Yes"),Rates!$G$20,IF(AND(C259="A",'Claim Details'!$E$28&gt;=Rates!$F$14,'Claim Details'!$E$28&lt;=Rates!$F$15,'Claim Details'!$E$19="No"),Rates!$F$20,IF(AND(C259="A",'Claim Details'!$E$28&gt;=Rates!$H$14,'Claim Details'!$E$28&lt;=Rates!$H$15,'Claim Details'!$E$19="Yes"),Rates!$I$20,IF(AND(C259="A",'Claim Details'!$E$28&gt;=Rates!$H$14,'Claim Details'!$E$28&lt;=Rates!$H$15,'Claim Details'!$E$19="No"),Rates!$H$20,IF(AND(C259="A",'Claim Details'!$E$28&gt;=Rates!$J$14,'Claim Details'!$E$28&lt;=Rates!$J$15,'Claim Details'!$E$19="Yes"),Rates!$K$20,IF(AND(C259="A",'Claim Details'!$E$28&gt;=Rates!$J$14,'Claim Details'!$E$28&lt;=Rates!$J$15,'Claim Details'!$E$19="No"),Rates!$J$20,IF(AND(C259="B",'Claim Details'!$E$28&gt;=Rates!$D$14,'Claim Details'!$E$28&lt;=Rates!$D$15,'Claim Details'!$E$19="Yes"),Rates!$E$21,IF(AND(C259="B",'Claim Details'!$E$28&gt;=Rates!$D$14,'Claim Details'!$E$28&lt;=Rates!$D$15,'Claim Details'!$E$19="No"),Rates!$D$21,IF(AND(C259="B",'Claim Details'!$E$28&gt;=Rates!$F$14,'Claim Details'!$E$28&lt;=Rates!$F$15,'Claim Details'!$E$19="Yes"),Rates!$G$21,IF(AND(C259="B",'Claim Details'!$E$28&gt;=Rates!$F$14,'Claim Details'!$E$28&lt;=Rates!$F$15,'Claim Details'!$E$19="No"),Rates!$F$21,IF(AND(C259="B",'Claim Details'!$E$28&gt;=Rates!$H$14,'Claim Details'!$E$28&lt;=Rates!$H$15,'Claim Details'!$E$19="Yes"),Rates!$I$21,IF(AND(C259="B",'Claim Details'!$E$28&gt;=Rates!$H$14,'Claim Details'!$E$28&lt;=Rates!$H$15,'Claim Details'!$E$19="No"),Rates!$H$21,IF(AND(C259="B",'Claim Details'!$E$28&gt;=Rates!$J$14,'Claim Details'!$E$28&lt;=Rates!$J$15,'Claim Details'!$E$19="Yes"),Rates!$K$21,IF(AND(C259="B",'Claim Details'!$E$28&gt;=Rates!$J$14,'Claim Details'!$E$28&lt;=Rates!$J$15,'Claim Details'!$E$19="No"),Rates!$J$21,"£0.00"))))))))))))))))</f>
        <v>£0.00</v>
      </c>
      <c r="AV259" s="191" t="str">
        <f>IF(AND(C259="A",'Claim Details'!$E$28&gt;=Rates!$D$14,'Claim Details'!$E$28&lt;=Rates!$D$15,'Claim Details'!$E$19="Yes"),Rates!$E$22,IF(AND(C259="A",'Claim Details'!$E$28&gt;=Rates!$D$14,'Claim Details'!$E$28&lt;=Rates!$D$15,'Claim Details'!$E$19="No"),Rates!$D$22,IF(AND(C259="A",'Claim Details'!$E$28&gt;=Rates!$F$14,'Claim Details'!$E$28&lt;=Rates!$F$15,'Claim Details'!$E$19="Yes"),Rates!$G$22,IF(AND(C259="A",'Claim Details'!$E$28&gt;=Rates!$F$14,'Claim Details'!$E$28&lt;=Rates!$F$15,'Claim Details'!$E$19="No"),Rates!$F$22,IF(AND(C259="A",'Claim Details'!$E$28&gt;=Rates!$H$14,'Claim Details'!$E$28&lt;=Rates!$H$15,'Claim Details'!$E$19="Yes"),Rates!$I$22,IF(AND(C259="A",'Claim Details'!$E$28&gt;=Rates!$H$14,'Claim Details'!$E$28&lt;=Rates!$H$15,'Claim Details'!$E$19="No"),Rates!$H$22,IF(AND(C259="A",'Claim Details'!$E$28&gt;=Rates!$J$14,'Claim Details'!$E$28&lt;=Rates!$J$15,'Claim Details'!$E$19="Yes"),Rates!$K$22,IF(AND(C259="A",'Claim Details'!$E$28&gt;=Rates!$J$14,'Claim Details'!$E$28&lt;=Rates!$J$15,'Claim Details'!$E$19="No"),Rates!$J$22,IF(AND(C259="B",'Claim Details'!$E$28&gt;=Rates!$D$14,'Claim Details'!$E$28&lt;=Rates!$D$15,'Claim Details'!$E$19="Yes"),Rates!$E$23,IF(AND(C259="B",'Claim Details'!$E$28&gt;=Rates!$D$14,'Claim Details'!$E$28&lt;=Rates!$D$15,'Claim Details'!$E$19="No"),Rates!$D$23,IF(AND(C259="B",'Claim Details'!$E$28&gt;=Rates!$F$14,'Claim Details'!$E$28&lt;=Rates!$F$15,'Claim Details'!$E$19="Yes"),Rates!$G$23,IF(AND(C259="B",'Claim Details'!$E$28&gt;=Rates!$F$14,'Claim Details'!$E$28&lt;=Rates!$F$15,'Claim Details'!$E$19="No"),Rates!$F$23,IF(AND(C259="B",'Claim Details'!$E$28&gt;=Rates!$H$14,'Claim Details'!$E$28&lt;=Rates!$H$15,'Claim Details'!$E$19="Yes"),Rates!$I$23,IF(AND(C259="B",'Claim Details'!$E$28&gt;=Rates!$H$14,'Claim Details'!$E$28&lt;=Rates!$H$15,'Claim Details'!$E$19="No"),Rates!$H$23,IF(AND(C259="B",'Claim Details'!$E$28&gt;=Rates!$J$14,'Claim Details'!$E$28&lt;=Rates!$J$15,'Claim Details'!$E$19="Yes"),Rates!$K$23,IF(AND(C259="B",'Claim Details'!$E$28&gt;=Rates!$J$14,'Claim Details'!$E$28&lt;=Rates!$J$15,'Claim Details'!$E$19="No"),Rates!$J$23,IF(AND(C259="C",'Claim Details'!$E$28&gt;=Rates!$D$14,'Claim Details'!$E$28&lt;=Rates!$D$15,'Claim Details'!$E$19="Yes"),Rates!$E$24,IF(AND(C259="C",'Claim Details'!$E$28&gt;=Rates!$D$14,'Claim Details'!$E$28&lt;=Rates!$D$15,'Claim Details'!$E$19="No"),Rates!$D$24,IF(AND(C259="C",'Claim Details'!$E$28&gt;=Rates!$F$14,'Claim Details'!$E$28&lt;=Rates!$F$15,'Claim Details'!$E$19="Yes"),Rates!$G$24,IF(AND(C259="C",'Claim Details'!$E$28&gt;=Rates!$F$14,'Claim Details'!$E$28&lt;=Rates!$F$15,'Claim Details'!$E$19="No"),Rates!$F$24,IF(AND(C259="C",'Claim Details'!$E$28&gt;=Rates!$H$14,'Claim Details'!$E$28&lt;=Rates!$H$15,'Claim Details'!$E$19="Yes"),Rates!$I$24,IF(AND(C259="C",'Claim Details'!$E$28&gt;=Rates!$H$14,'Claim Details'!$E$28&lt;=Rates!$H$15,'Claim Details'!$E$19="No"),Rates!$H$24,IF(AND(C259="C",'Claim Details'!$E$28&gt;=Rates!$J$14,'Claim Details'!$E$28&lt;=Rates!$J$15,'Claim Details'!$E$19="Yes"),Rates!$K$24,IF(AND(C259="C",'Claim Details'!$E$28&gt;=Rates!$J$14,'Claim Details'!$E$28&lt;=Rates!$J$15,'Claim Details'!$E$19="No"),Rates!$J$24,"£0.00"))))))))))))))))))))))))</f>
        <v>£0.00</v>
      </c>
      <c r="AW259" s="1"/>
      <c r="AX259" s="189" t="str">
        <f>IF(AND(U259="A",'Claim Details'!$I$28&gt;=Rates!$D$14,'Claim Details'!$I$28&lt;=Rates!$D$15,'Claim Details'!$I$19="Yes"),Rates!$J$17,IF(AND(U259="A",'Claim Details'!$I$28&gt;=Rates!$D$14,'Claim Details'!$I$28&lt;=Rates!$D$15,'Claim Details'!$I$19="No"),Rates!$D$17,IF(AND(U259="A",'Claim Details'!$I$28&gt;=Rates!$F$14,'Claim Details'!$I$28&lt;=Rates!$F$15,'Claim Details'!$I$19="Yes"),Rates!$G$17,IF(AND(U259="A",'Claim Details'!$I$28&gt;=Rates!$F$14,'Claim Details'!$I$28&lt;=Rates!$F$15,'Claim Details'!$I$19="No"),Rates!$F$17,IF(AND(U259="A",'Claim Details'!$I$28&gt;=Rates!$H$14,'Claim Details'!$I$28&lt;=Rates!$H$15,'Claim Details'!$I$19="Yes"),Rates!$I$17,IF(AND(U259="A",'Claim Details'!$I$28&gt;=Rates!$H$14,'Claim Details'!$I$28&lt;=Rates!$H$15,'Claim Details'!$I$19="No"),Rates!$H$17,IF(AND(U259="A",'Claim Details'!$I$28&gt;=Rates!$J$14,'Claim Details'!$I$28&lt;=Rates!$J$15,'Claim Details'!$I$19="Yes"),Rates!$K$17,IF(AND(U259="A",'Claim Details'!$I$28&gt;=Rates!$J$14,'Claim Details'!$I$28&lt;=Rates!$J$15,'Claim Details'!$I$19="No"),Rates!$J$17,IF(AND(U259="B",'Claim Details'!$I$28&gt;=Rates!$D$14,'Claim Details'!$I$28&lt;=Rates!$D$15,'Claim Details'!$I$19="Yes"),Rates!$E$18,IF(AND(U259="B",'Claim Details'!$I$28&gt;=Rates!$D$14,'Claim Details'!$I$28&lt;=Rates!$D$15,'Claim Details'!$I$19="No"),Rates!$D$18,IF(AND(U259="B",'Claim Details'!$I$28&gt;=Rates!$F$14,'Claim Details'!$I$28&lt;=Rates!$F$15,'Claim Details'!$I$19="Yes"),Rates!$G$18,IF(AND(U259="B",'Claim Details'!$I$28&gt;=Rates!$F$14,'Claim Details'!$I$28&lt;=Rates!$F$15,'Claim Details'!$I$19="No"),Rates!$F$18,IF(AND(U259="B",'Claim Details'!$I$28&gt;=Rates!$H$14,'Claim Details'!$I$28&lt;=Rates!$H$15,'Claim Details'!$I$19="Yes"),Rates!$I$18,IF(AND(U259="B",'Claim Details'!$I$28&gt;=Rates!$H$14,'Claim Details'!$I$28&lt;=Rates!$H$15,'Claim Details'!$I$19="No"),Rates!$H$18,IF(AND(U259="B",'Claim Details'!$I$28&gt;=Rates!$J$14,'Claim Details'!$I$28&lt;=Rates!$J$15,'Claim Details'!$I$19="Yes"),Rates!$K$18,IF(AND(U259="B",'Claim Details'!$I$28&gt;=Rates!$J$14,'Claim Details'!$I$28&lt;=Rates!$J$15,'Claim Details'!$I$19="No"),Rates!$J$18,IF(AND(U259="C",'Claim Details'!$I$28&gt;=Rates!$D$14,'Claim Details'!$I$28&lt;=Rates!$D$15,'Claim Details'!$I$19="Yes"),Rates!$E$19,IF(AND(U259="C",'Claim Details'!$I$28&gt;=Rates!$D$14,'Claim Details'!$I$28&lt;=Rates!$D$15,'Claim Details'!$I$19="No"),Rates!$D$19,IF(AND(U259="C",'Claim Details'!$I$28&gt;=Rates!$F$14,'Claim Details'!$I$28&lt;=Rates!$F$15,'Claim Details'!$I$19="Yes"),Rates!$G$19,IF(AND(U259="C",'Claim Details'!$I$28&gt;=Rates!$F$14,'Claim Details'!$I$28&lt;=Rates!$F$15,'Claim Details'!$I$19="No"),Rates!$F$19,IF(AND(U259="C",'Claim Details'!$I$28&gt;=Rates!$H$14,'Claim Details'!$I$28&lt;=Rates!$H$15,'Claim Details'!$I$19="Yes"),Rates!$I$19,IF(AND(U259="C",'Claim Details'!$I$28&gt;=Rates!$H$14,'Claim Details'!$I$28&lt;=Rates!$H$15,'Claim Details'!$I$19="No"),Rates!$H$19,IF(AND(U259="C",'Claim Details'!$I$28&gt;=Rates!$J$14,'Claim Details'!$I$28&lt;=Rates!$J$15,'Claim Details'!$I$19="Yes"),Rates!$K$19,IF(AND(U259="C",'Claim Details'!$I$28&gt;=Rates!$J$14,'Claim Details'!$I$28&lt;=Rates!$J$15,'Claim Details'!$I$19="No"),Rates!$J$19,"£0.00"))))))))))))))))))))))))</f>
        <v>£0.00</v>
      </c>
      <c r="AY259" s="189" t="str">
        <f>IF(AND(C259="A",'Claim Details'!$I$28&gt;=Rates!$D$14,'Claim Details'!$I$28&lt;=Rates!$D$15,'Claim Details'!$I$19="Yes"),Rates!$J$25,IF(AND(C259="A",'Claim Details'!$I$28&gt;=Rates!$D$14,'Claim Details'!$I$28&lt;=Rates!$D$15,'Claim Details'!$I$19="No"),Rates!$D$25,IF(AND(C259="A",'Claim Details'!$I$28&gt;=Rates!$F$14,'Claim Details'!$I$28&lt;=Rates!$F$15,'Claim Details'!$I$19="Yes"),Rates!$G$25,IF(AND(C259="A",'Claim Details'!$I$28&gt;=Rates!$F$14,'Claim Details'!$I$28&lt;=Rates!$F$15,'Claim Details'!$I$19="No"),Rates!$F$25,IF(AND(C259="A",'Claim Details'!$I$28&gt;=Rates!$H$14,'Claim Details'!$I$28&lt;=Rates!$H$15,'Claim Details'!$I$19="Yes"),Rates!$I$25,IF(AND(C259="A",'Claim Details'!$I$28&gt;=Rates!$H$14,'Claim Details'!$I$28&lt;=Rates!$H$15,'Claim Details'!$I$19="No"),Rates!$H$25,IF(AND(C259="A",'Claim Details'!$I$28&gt;=Rates!$J$14,'Claim Details'!$I$28&lt;=Rates!$J$15,'Claim Details'!$I$19="Yes"),Rates!$K$25,IF(AND(C259="A",'Claim Details'!$I$28&gt;=Rates!$J$14,'Claim Details'!$I$28&lt;=Rates!$J$15,'Claim Details'!$I$19="No"),Rates!$J$25,IF(AND(C259="B",'Claim Details'!$I$28&gt;=Rates!$D$14,'Claim Details'!$I$28&lt;=Rates!$D$15,'Claim Details'!$I$19="Yes"),Rates!$E$26,IF(AND(C259="B",'Claim Details'!$I$28&gt;=Rates!$D$14,'Claim Details'!$I$28&lt;=Rates!$D$15,'Claim Details'!$I$19="No"),Rates!$D$26,IF(AND(C259="B",'Claim Details'!$I$28&gt;=Rates!$F$14,'Claim Details'!$I$28&lt;=Rates!$F$15,'Claim Details'!$I$19="Yes"),Rates!$G$26,IF(AND(C259="B",'Claim Details'!$I$28&gt;=Rates!$F$14,'Claim Details'!$I$28&lt;=Rates!$F$15,'Claim Details'!$I$19="No"),Rates!$F$26,IF(AND(C259="B",'Claim Details'!$I$28&gt;=Rates!$H$14,'Claim Details'!$I$28&lt;=Rates!$H$15,'Claim Details'!$I$19="Yes"),Rates!$I$26,IF(AND(C259="B",'Claim Details'!$I$28&gt;=Rates!$H$14,'Claim Details'!$I$28&lt;=Rates!$H$15,'Claim Details'!$I$19="No"),Rates!$H$26,IF(AND(C259="B",'Claim Details'!$I$28&gt;=Rates!$J$14,'Claim Details'!$I$28&lt;=Rates!$J$15,'Claim Details'!$I$19="Yes"),Rates!$K$26,IF(AND(C259="B",'Claim Details'!$I$28&gt;=Rates!$J$14,'Claim Details'!$I$28&lt;=Rates!$J$15,'Claim Details'!$I$19="No"),Rates!$J$26,IF(AND(C259="C",'Claim Details'!$I$28&gt;=Rates!$D$14,'Claim Details'!$I$28&lt;=Rates!$D$15,'Claim Details'!$I$19="Yes"),Rates!$E$27,IF(AND(C259="C",'Claim Details'!$I$28&gt;=Rates!$D$14,'Claim Details'!$I$28&lt;=Rates!$D$15,'Claim Details'!$I$19="No"),Rates!$D$27,IF(AND(C259="C",'Claim Details'!$I$28&gt;=Rates!$F$14,'Claim Details'!$I$28&lt;=Rates!$F$15,'Claim Details'!$I$19="Yes"),Rates!$G$27,IF(AND(C259="C",'Claim Details'!$I$28&gt;=Rates!$F$14,'Claim Details'!$I$28&lt;=Rates!$F$15,'Claim Details'!$I$19="No"),Rates!$F$27,IF(AND(C259="C",'Claim Details'!$I$28&gt;=Rates!$H$14,'Claim Details'!$I$28&lt;=Rates!$H$15,'Claim Details'!$I$19="Yes"),Rates!$I$27,IF(AND(C259="C",'Claim Details'!$I$28&gt;=Rates!$H$14,'Claim Details'!$I$28&lt;=Rates!$H$15,'Claim Details'!$I$19="No"),Rates!$H$27,IF(AND(C259="C",'Claim Details'!$I$28&gt;=Rates!$J$14,'Claim Details'!$I$28&lt;=Rates!$J$15,'Claim Details'!$I$19="Yes"),Rates!$K$27,IF(AND(C259="C",'Claim Details'!$I$28&gt;=Rates!$J$14,'Claim Details'!$I$28&lt;=Rates!$J$15,'Claim Details'!$I$19="No"),Rates!$J$27,"£0.00"))))))))))))))))))))))))</f>
        <v>£0.00</v>
      </c>
      <c r="AZ259" s="189" t="str">
        <f>IF(AND(C259="A",'Claim Details'!$I$28&gt;=Rates!$D$14,'Claim Details'!$I$28&lt;=Rates!$D$15,'Claim Details'!$I$19="Yes"),Rates!$E$20,IF(AND(C259="A",'Claim Details'!$I$28&gt;=Rates!$D$14,'Claim Details'!$I$28&lt;=Rates!$D$15,'Claim Details'!$I$19="No"),Rates!$D$20,IF(AND(C259="A",'Claim Details'!$I$28&gt;=Rates!$F$14,'Claim Details'!$I$28&lt;=Rates!$F$15,'Claim Details'!$I$19="Yes"),Rates!$G$20,IF(AND(C259="A",'Claim Details'!$I$28&gt;=Rates!$F$14,'Claim Details'!$I$28&lt;=Rates!$F$15,'Claim Details'!$I$19="No"),Rates!$F$20,IF(AND(C259="A",'Claim Details'!$I$28&gt;=Rates!$H$14,'Claim Details'!$I$28&lt;=Rates!$H$15,'Claim Details'!$I$19="Yes"),Rates!$I$20,IF(AND(C259="A",'Claim Details'!$I$28&gt;=Rates!$H$14,'Claim Details'!$I$28&lt;=Rates!$H$15,'Claim Details'!$I$19="No"),Rates!$H$20,IF(AND(C259="A",'Claim Details'!$I$28&gt;=Rates!$J$14,'Claim Details'!$I$28&lt;=Rates!$J$15,'Claim Details'!$I$19="Yes"),Rates!$K$20,IF(AND(C259="A",'Claim Details'!$I$28&gt;=Rates!$J$14,'Claim Details'!$I$28&lt;=Rates!$J$15,'Claim Details'!$I$19="No"),Rates!$J$20,IF(AND(C259="B",'Claim Details'!$I$28&gt;=Rates!$D$14,'Claim Details'!$I$28&lt;=Rates!$D$15,'Claim Details'!$I$19="Yes"),Rates!$E$21,IF(AND(C259="B",'Claim Details'!$I$28&gt;=Rates!$D$14,'Claim Details'!$I$28&lt;=Rates!$D$15,'Claim Details'!$I$19="No"),Rates!$D$21,IF(AND(C259="B",'Claim Details'!$I$28&gt;=Rates!$F$14,'Claim Details'!$I$28&lt;=Rates!$F$15,'Claim Details'!$I$19="Yes"),Rates!$G$21,IF(AND(C259="B",'Claim Details'!$I$28&gt;=Rates!$F$14,'Claim Details'!$I$28&lt;=Rates!$F$15,'Claim Details'!$I$19="No"),Rates!$F$21,IF(AND(C259="B",'Claim Details'!$I$28&gt;=Rates!$H$14,'Claim Details'!$I$28&lt;=Rates!$H$15,'Claim Details'!$I$19="Yes"),Rates!$I$21,IF(AND(C259="B",'Claim Details'!$I$28&gt;=Rates!$H$14,'Claim Details'!$I$28&lt;=Rates!$H$15,'Claim Details'!$I$19="No"),Rates!$H$21,IF(AND(C259="B",'Claim Details'!$I$28&gt;=Rates!$J$14,'Claim Details'!$I$28&lt;=Rates!$J$15,'Claim Details'!$I$19="Yes"),Rates!$K$21,IF(AND(C259="B",'Claim Details'!$I$28&gt;=Rates!$J$14,'Claim Details'!$I$28&lt;=Rates!$J$15,'Claim Details'!$I$19="No"),Rates!$J$21,"£0.00"))))))))))))))))</f>
        <v>£0.00</v>
      </c>
      <c r="BA259" s="189" t="str">
        <f>IF(AND(C259="A",'Claim Details'!$I$28&gt;=Rates!$D$14,'Claim Details'!$I$28&lt;=Rates!$D$15,'Claim Details'!$I$19="Yes"),Rates!$E$22,IF(AND(C259="A",'Claim Details'!$I$28&gt;=Rates!$D$14,'Claim Details'!$I$28&lt;=Rates!$D$15,'Claim Details'!$I$19="No"),Rates!$D$22,IF(AND(C259="A",'Claim Details'!$I$28&gt;=Rates!$F$14,'Claim Details'!$I$28&lt;=Rates!$F$15,'Claim Details'!$I$19="Yes"),Rates!$G$22,IF(AND(C259="A",'Claim Details'!$I$28&gt;=Rates!$F$14,'Claim Details'!$I$28&lt;=Rates!$F$15,'Claim Details'!$I$19="No"),Rates!$F$22,IF(AND(C259="A",'Claim Details'!$I$28&gt;=Rates!$H$14,'Claim Details'!$I$28&lt;=Rates!$H$15,'Claim Details'!$I$19="Yes"),Rates!$I$22,IF(AND(C259="A",'Claim Details'!$I$28&gt;=Rates!$H$14,'Claim Details'!$I$28&lt;=Rates!$H$15,'Claim Details'!$I$19="No"),Rates!$H$22,IF(AND(C259="A",'Claim Details'!$I$28&gt;=Rates!$J$14,'Claim Details'!$I$28&lt;=Rates!$J$15,'Claim Details'!$I$19="Yes"),Rates!$K$22,IF(AND(C259="A",'Claim Details'!$I$28&gt;=Rates!$J$14,'Claim Details'!$I$28&lt;=Rates!$J$15,'Claim Details'!$I$19="No"),Rates!$J$22,IF(AND(C259="B",'Claim Details'!$I$28&gt;=Rates!$D$14,'Claim Details'!$I$28&lt;=Rates!$D$15,'Claim Details'!$I$19="Yes"),Rates!$E$23,IF(AND(C259="B",'Claim Details'!$I$28&gt;=Rates!$D$14,'Claim Details'!$I$28&lt;=Rates!$D$15,'Claim Details'!$I$19="No"),Rates!$D$23,IF(AND(C259="B",'Claim Details'!$I$28&gt;=Rates!$F$14,'Claim Details'!$I$28&lt;=Rates!$F$15,'Claim Details'!$I$19="Yes"),Rates!$G$23,IF(AND(C259="B",'Claim Details'!$I$28&gt;=Rates!$F$14,'Claim Details'!$I$28&lt;=Rates!$F$15,'Claim Details'!$I$19="No"),Rates!$F$23,IF(AND(C259="B",'Claim Details'!$I$28&gt;=Rates!$H$14,'Claim Details'!$I$28&lt;=Rates!$H$15,'Claim Details'!$I$19="Yes"),Rates!$I$23,IF(AND(C259="B",'Claim Details'!$I$28&gt;=Rates!$H$14,'Claim Details'!$I$28&lt;=Rates!$H$15,'Claim Details'!$I$19="No"),Rates!$H$23,IF(AND(C259="B",'Claim Details'!$I$28&gt;=Rates!$J$14,'Claim Details'!$I$28&lt;=Rates!$J$15,'Claim Details'!$I$19="Yes"),Rates!$K$23,IF(AND(C259="B",'Claim Details'!$I$28&gt;=Rates!$J$14,'Claim Details'!$I$28&lt;=Rates!$J$15,'Claim Details'!$I$19="No"),Rates!$J$23,IF(AND(C259="C",'Claim Details'!$I$28&gt;=Rates!$D$14,'Claim Details'!$I$28&lt;=Rates!$D$15,'Claim Details'!$I$19="Yes"),Rates!$E$24,IF(AND(C259="C",'Claim Details'!$I$28&gt;=Rates!$D$14,'Claim Details'!$I$28&lt;=Rates!$D$15,'Claim Details'!$I$19="No"),Rates!$D$24,IF(AND(C259="C",'Claim Details'!$I$28&gt;=Rates!$F$14,'Claim Details'!$I$28&lt;=Rates!$F$15,'Claim Details'!$I$19="Yes"),Rates!$G$24,IF(AND(C259="C",'Claim Details'!$I$28&gt;=Rates!$F$14,'Claim Details'!$I$28&lt;=Rates!$F$15,'Claim Details'!$I$19="No"),Rates!$F$24,IF(AND(C259="C",'Claim Details'!$I$28&gt;=Rates!$H$14,'Claim Details'!$I$28&lt;=Rates!$H$15,'Claim Details'!$I$19="Yes"),Rates!$I$24,IF(AND(C259="C",'Claim Details'!$I$28&gt;=Rates!$H$14,'Claim Details'!$I$28&lt;=Rates!$H$15,'Claim Details'!$I$19="No"),Rates!$H$24,IF(AND(C259="C",'Claim Details'!$I$28&gt;=Rates!$J$14,'Claim Details'!$I$28&lt;=Rates!$J$15,'Claim Details'!$I$19="Yes"),Rates!$K$24,IF(AND(C259="C",'Claim Details'!$I$28&gt;=Rates!$J$14,'Claim Details'!$I$28&lt;=Rates!$J$15,'Claim Details'!$I$19="No"),Rates!$J$24,"£0.00"))))))))))))))))))))))))</f>
        <v>£0.00</v>
      </c>
      <c r="BB259" s="189" t="str">
        <f t="shared" si="57"/>
        <v>£0.00</v>
      </c>
      <c r="BC259" s="1"/>
      <c r="BD259" s="189" t="str">
        <f>IF(AND(AE259="A",'Claim Details'!$I$28&gt;=Rates!$D$14,'Claim Details'!$I$28&lt;=Rates!$D$15,'Claim Details'!$I$19="Yes"),Rates!$J$17,IF(AND(AE259="A",'Claim Details'!$I$28&gt;=Rates!$D$14,'Claim Details'!$I$28&lt;=Rates!$D$15,'Claim Details'!$I$19="No"),Rates!$D$17,IF(AND(AE259="A",'Claim Details'!$I$28&gt;=Rates!$F$14,'Claim Details'!$I$28&lt;=Rates!$F$15,'Claim Details'!$I$19="Yes"),Rates!$G$17,IF(AND(AE259="A",'Claim Details'!$I$28&gt;=Rates!$F$14,'Claim Details'!$I$28&lt;=Rates!$F$15,'Claim Details'!$I$19="No"),Rates!$F$17,IF(AND(AE259="A",'Claim Details'!$I$28&gt;=Rates!$H$14,'Claim Details'!$I$28&lt;=Rates!$H$15,'Claim Details'!$I$19="Yes"),Rates!$I$17,IF(AND(AE259="A",'Claim Details'!$I$28&gt;=Rates!$H$14,'Claim Details'!$I$28&lt;=Rates!$H$15,'Claim Details'!$I$19="No"),Rates!$H$17,IF(AND(AE259="A",'Claim Details'!$I$28&gt;=Rates!$J$14,'Claim Details'!$I$28&lt;=Rates!$J$15,'Claim Details'!$I$19="Yes"),Rates!$K$17,IF(AND(AE259="A",'Claim Details'!$I$28&gt;=Rates!$J$14,'Claim Details'!$I$28&lt;=Rates!$J$15,'Claim Details'!$I$19="No"),Rates!$J$17,IF(AND(AE259="B",'Claim Details'!$I$28&gt;=Rates!$D$14,'Claim Details'!$I$28&lt;=Rates!$D$15,'Claim Details'!$I$19="Yes"),Rates!$E$18,IF(AND(AE259="B",'Claim Details'!$I$28&gt;=Rates!$D$14,'Claim Details'!$I$28&lt;=Rates!$D$15,'Claim Details'!$I$19="No"),Rates!$D$18,IF(AND(AE259="B",'Claim Details'!$I$28&gt;=Rates!$F$14,'Claim Details'!$I$28&lt;=Rates!$F$15,'Claim Details'!$I$19="Yes"),Rates!$G$18,IF(AND(AE259="B",'Claim Details'!$I$28&gt;=Rates!$F$14,'Claim Details'!$I$28&lt;=Rates!$F$15,'Claim Details'!$I$19="No"),Rates!$F$18,IF(AND(AE259="B",'Claim Details'!$I$28&gt;=Rates!$H$14,'Claim Details'!$I$28&lt;=Rates!$H$15,'Claim Details'!$I$19="Yes"),Rates!$I$18,IF(AND(AE259="B",'Claim Details'!$I$28&gt;=Rates!$H$14,'Claim Details'!$I$28&lt;=Rates!$H$15,'Claim Details'!$I$19="No"),Rates!$H$18,IF(AND(AE259="B",'Claim Details'!$I$28&gt;=Rates!$J$14,'Claim Details'!$I$28&lt;=Rates!$J$15,'Claim Details'!$I$19="Yes"),Rates!$K$18,IF(AND(AE259="B",'Claim Details'!$I$28&gt;=Rates!$J$14,'Claim Details'!$I$28&lt;=Rates!$J$15,'Claim Details'!$I$19="No"),Rates!$J$18,IF(AND(AE259="C",'Claim Details'!$I$28&gt;=Rates!$D$14,'Claim Details'!$I$28&lt;=Rates!$D$15,'Claim Details'!$I$19="Yes"),Rates!$E$19,IF(AND(AE259="C",'Claim Details'!$I$28&gt;=Rates!$D$14,'Claim Details'!$I$28&lt;=Rates!$D$15,'Claim Details'!$I$19="No"),Rates!$D$19,IF(AND(AE259="C",'Claim Details'!$I$28&gt;=Rates!$F$14,'Claim Details'!$I$28&lt;=Rates!$F$15,'Claim Details'!$I$19="Yes"),Rates!$G$19,IF(AND(AE259="C",'Claim Details'!$I$28&gt;=Rates!$F$14,'Claim Details'!$I$28&lt;=Rates!$F$15,'Claim Details'!$I$19="No"),Rates!$F$19,IF(AND(AE259="C",'Claim Details'!$I$28&gt;=Rates!$H$14,'Claim Details'!$I$28&lt;=Rates!$H$15,'Claim Details'!$I$19="Yes"),Rates!$I$19,IF(AND(AE259="C",'Claim Details'!$I$28&gt;=Rates!$H$14,'Claim Details'!$I$28&lt;=Rates!$H$15,'Claim Details'!$I$19="No"),Rates!$H$19,IF(AND(AE259="C",'Claim Details'!$I$28&gt;=Rates!$J$14,'Claim Details'!$I$28&lt;=Rates!$J$15,'Claim Details'!$I$19="Yes"),Rates!$K$19,IF(AND(AE259="C",'Claim Details'!$I$28&gt;=Rates!$J$14,'Claim Details'!$I$28&lt;=Rates!$J$15,'Claim Details'!$I$19="No"),Rates!$J$19,"£0.00"))))))))))))))))))))))))</f>
        <v>£0.00</v>
      </c>
      <c r="BE259" s="189" t="str">
        <f>IF(AND(AE259="A",'Claim Details'!$I$28&gt;=Rates!$D$14,'Claim Details'!$I$28&lt;=Rates!$D$15,'Claim Details'!$I$19="Yes"),Rates!$J$25,IF(AND(AE259="A",'Claim Details'!$I$28&gt;=Rates!$D$14,'Claim Details'!$I$28&lt;=Rates!$D$15,'Claim Details'!$I$19="No"),Rates!$D$25,IF(AND(AE259="A",'Claim Details'!$I$28&gt;=Rates!$F$14,'Claim Details'!$I$28&lt;=Rates!$F$15,'Claim Details'!$I$19="Yes"),Rates!$G$25,IF(AND(AE259="A",'Claim Details'!$I$28&gt;=Rates!$F$14,'Claim Details'!$I$28&lt;=Rates!$F$15,'Claim Details'!$I$19="No"),Rates!$F$25,IF(AND(AE259="A",'Claim Details'!$I$28&gt;=Rates!$H$14,'Claim Details'!$I$28&lt;=Rates!$H$15,'Claim Details'!$I$19="Yes"),Rates!$I$25,IF(AND(AE259="A",'Claim Details'!$I$28&gt;=Rates!$H$14,'Claim Details'!$I$28&lt;=Rates!$H$15,'Claim Details'!$I$19="No"),Rates!$H$25,IF(AND(AE259="A",'Claim Details'!$I$28&gt;=Rates!$J$14,'Claim Details'!$I$28&lt;=Rates!$J$15,'Claim Details'!$I$19="Yes"),Rates!$K$25,IF(AND(AE259="A",'Claim Details'!$I$28&gt;=Rates!$J$14,'Claim Details'!$I$28&lt;=Rates!$J$15,'Claim Details'!$I$19="No"),Rates!$J$25,IF(AND(AE259="B",'Claim Details'!$I$28&gt;=Rates!$D$14,'Claim Details'!$I$28&lt;=Rates!$D$15,'Claim Details'!$I$19="Yes"),Rates!$E$26,IF(AND(AE259="B",'Claim Details'!$I$28&gt;=Rates!$D$14,'Claim Details'!$I$28&lt;=Rates!$D$15,'Claim Details'!$I$19="No"),Rates!$D$26,IF(AND(AE259="B",'Claim Details'!$I$28&gt;=Rates!$F$14,'Claim Details'!$I$28&lt;=Rates!$F$15,'Claim Details'!$I$19="Yes"),Rates!$G$26,IF(AND(AE259="B",'Claim Details'!$I$28&gt;=Rates!$F$14,'Claim Details'!$I$28&lt;=Rates!$F$15,'Claim Details'!$I$19="No"),Rates!$F$26,IF(AND(AE259="B",'Claim Details'!$I$28&gt;=Rates!$H$14,'Claim Details'!$I$28&lt;=Rates!$H$15,'Claim Details'!$I$19="Yes"),Rates!$I$26,IF(AND(AE259="B",'Claim Details'!$I$28&gt;=Rates!$H$14,'Claim Details'!$I$28&lt;=Rates!$H$15,'Claim Details'!$I$19="No"),Rates!$H$26,IF(AND(AE259="B",'Claim Details'!$I$28&gt;=Rates!$J$14,'Claim Details'!$I$28&lt;=Rates!$J$15,'Claim Details'!$I$19="Yes"),Rates!$K$26,IF(AND(AE259="B",'Claim Details'!$I$28&gt;=Rates!$J$14,'Claim Details'!$I$28&lt;=Rates!$J$15,'Claim Details'!$I$19="No"),Rates!$J$26,IF(AND(AE259="C",'Claim Details'!$I$28&gt;=Rates!$D$14,'Claim Details'!$I$28&lt;=Rates!$D$15,'Claim Details'!$I$19="Yes"),Rates!$E$27,IF(AND(AE259="C",'Claim Details'!$I$28&gt;=Rates!$D$14,'Claim Details'!$I$28&lt;=Rates!$D$15,'Claim Details'!$I$19="No"),Rates!$D$27,IF(AND(AE259="C",'Claim Details'!$I$28&gt;=Rates!$F$14,'Claim Details'!$I$28&lt;=Rates!$F$15,'Claim Details'!$I$19="Yes"),Rates!$G$27,IF(AND(AE259="C",'Claim Details'!$I$28&gt;=Rates!$F$14,'Claim Details'!$I$28&lt;=Rates!$F$15,'Claim Details'!$I$19="No"),Rates!$F$27,IF(AND(AE259="C",'Claim Details'!$I$28&gt;=Rates!$H$14,'Claim Details'!$I$28&lt;=Rates!$H$15,'Claim Details'!$I$19="Yes"),Rates!$I$27,IF(AND(AE259="C",'Claim Details'!$I$28&gt;=Rates!$H$14,'Claim Details'!$I$28&lt;=Rates!$H$15,'Claim Details'!$I$19="No"),Rates!$H$27,IF(AND(AE259="C",'Claim Details'!$I$28&gt;=Rates!$J$14,'Claim Details'!$I$28&lt;=Rates!$J$15,'Claim Details'!$I$19="Yes"),Rates!$K$27,IF(AND(AE259="C",'Claim Details'!$I$28&gt;=Rates!$J$14,'Claim Details'!$I$28&lt;=Rates!$J$15,'Claim Details'!$I$19="No"),Rates!$J$27,"£0.00"))))))))))))))))))))))))</f>
        <v>£0.00</v>
      </c>
      <c r="BF259" s="189" t="str">
        <f>IF(AND(AE259="A",'Claim Details'!$I$28&gt;=Rates!$D$14,'Claim Details'!$I$28&lt;=Rates!$D$15,'Claim Details'!$I$19="Yes"),Rates!$E$20,IF(AND(AE259="A",'Claim Details'!$I$28&gt;=Rates!$D$14,'Claim Details'!$I$28&lt;=Rates!$D$15,'Claim Details'!$I$19="No"),Rates!$D$20,IF(AND(AE259="A",'Claim Details'!$I$28&gt;=Rates!$F$14,'Claim Details'!$I$28&lt;=Rates!$F$15,'Claim Details'!$I$19="Yes"),Rates!$G$20,IF(AND(AE259="A",'Claim Details'!$I$28&gt;=Rates!$F$14,'Claim Details'!$I$28&lt;=Rates!$F$15,'Claim Details'!$I$19="No"),Rates!$F$20,IF(AND(AE259="A",'Claim Details'!$I$28&gt;=Rates!$H$14,'Claim Details'!$I$28&lt;=Rates!$H$15,'Claim Details'!$I$19="Yes"),Rates!$I$20,IF(AND(AE259="A",'Claim Details'!$I$28&gt;=Rates!$H$14,'Claim Details'!$I$28&lt;=Rates!$H$15,'Claim Details'!$I$19="No"),Rates!$H$20,IF(AND(AE259="A",'Claim Details'!$I$28&gt;=Rates!$J$14,'Claim Details'!$I$28&lt;=Rates!$J$15,'Claim Details'!$I$19="Yes"),Rates!$K$20,IF(AND(AE259="A",'Claim Details'!$I$28&gt;=Rates!$J$14,'Claim Details'!$I$28&lt;=Rates!$J$15,'Claim Details'!$I$19="No"),Rates!$J$20,IF(AND(AE259="B",'Claim Details'!$I$28&gt;=Rates!$D$14,'Claim Details'!$I$28&lt;=Rates!$D$15,'Claim Details'!$I$19="Yes"),Rates!$E$21,IF(AND(AE259="B",'Claim Details'!$I$28&gt;=Rates!$D$14,'Claim Details'!$I$28&lt;=Rates!$D$15,'Claim Details'!$I$19="No"),Rates!$D$21,IF(AND(AE259="B",'Claim Details'!$I$28&gt;=Rates!$F$14,'Claim Details'!$I$28&lt;=Rates!$F$15,'Claim Details'!$I$19="Yes"),Rates!$G$21,IF(AND(AE259="B",'Claim Details'!$I$28&gt;=Rates!$F$14,'Claim Details'!$I$28&lt;=Rates!$F$15,'Claim Details'!$I$19="No"),Rates!$F$21,IF(AND(AE259="B",'Claim Details'!$I$28&gt;=Rates!$H$14,'Claim Details'!$I$28&lt;=Rates!$H$15,'Claim Details'!$I$19="Yes"),Rates!$I$21,IF(AND(AE259="B",'Claim Details'!$I$28&gt;=Rates!$H$14,'Claim Details'!$I$28&lt;=Rates!$H$15,'Claim Details'!$I$19="No"),Rates!$H$21,IF(AND(AE259="B",'Claim Details'!$I$28&gt;=Rates!$J$14,'Claim Details'!$I$28&lt;=Rates!$J$15,'Claim Details'!$I$19="Yes"),Rates!$K$21,IF(AND(AE259="B",'Claim Details'!$I$28&gt;=Rates!$J$14,'Claim Details'!$I$28&lt;=Rates!$J$15,'Claim Details'!$I$19="No"),Rates!$J$21,"£0.00"))))))))))))))))</f>
        <v>£0.00</v>
      </c>
      <c r="BG259" s="189" t="str">
        <f>IF(AND(AE259="A",'Claim Details'!$I$28&gt;=Rates!$D$14,'Claim Details'!$I$28&lt;=Rates!$D$15,'Claim Details'!$I$19="Yes"),Rates!$E$22,IF(AND(AE259="A",'Claim Details'!$I$28&gt;=Rates!$D$14,'Claim Details'!$I$28&lt;=Rates!$D$15,'Claim Details'!$I$19="No"),Rates!$D$22,IF(AND(AE259="A",'Claim Details'!$I$28&gt;=Rates!$F$14,'Claim Details'!$I$28&lt;=Rates!$F$15,'Claim Details'!$I$19="Yes"),Rates!$G$22,IF(AND(AE259="A",'Claim Details'!$I$28&gt;=Rates!$F$14,'Claim Details'!$I$28&lt;=Rates!$F$15,'Claim Details'!$I$19="No"),Rates!$F$22,IF(AND(AE259="A",'Claim Details'!$I$28&gt;=Rates!$H$14,'Claim Details'!$I$28&lt;=Rates!$H$15,'Claim Details'!$I$19="Yes"),Rates!$I$22,IF(AND(AE259="A",'Claim Details'!$I$28&gt;=Rates!$H$14,'Claim Details'!$I$28&lt;=Rates!$H$15,'Claim Details'!$I$19="No"),Rates!$H$22,IF(AND(AE259="A",'Claim Details'!$I$28&gt;=Rates!$J$14,'Claim Details'!$I$28&lt;=Rates!$J$15,'Claim Details'!$I$19="Yes"),Rates!$K$22,IF(AND(AE259="A",'Claim Details'!$I$28&gt;=Rates!$J$14,'Claim Details'!$I$28&lt;=Rates!$J$15,'Claim Details'!$I$19="No"),Rates!$J$22,IF(AND(AE259="B",'Claim Details'!$I$28&gt;=Rates!$D$14,'Claim Details'!$I$28&lt;=Rates!$D$15,'Claim Details'!$I$19="Yes"),Rates!$E$23,IF(AND(AE259="B",'Claim Details'!$I$28&gt;=Rates!$D$14,'Claim Details'!$I$28&lt;=Rates!$D$15,'Claim Details'!$I$19="No"),Rates!$D$23,IF(AND(AE259="B",'Claim Details'!$I$28&gt;=Rates!$F$14,'Claim Details'!$I$28&lt;=Rates!$F$15,'Claim Details'!$I$19="Yes"),Rates!$G$23,IF(AND(AE259="B",'Claim Details'!$I$28&gt;=Rates!$F$14,'Claim Details'!$I$28&lt;=Rates!$F$15,'Claim Details'!$I$19="No"),Rates!$F$23,IF(AND(AE259="B",'Claim Details'!$I$28&gt;=Rates!$H$14,'Claim Details'!$I$28&lt;=Rates!$H$15,'Claim Details'!$I$19="Yes"),Rates!$I$23,IF(AND(AE259="B",'Claim Details'!$I$28&gt;=Rates!$H$14,'Claim Details'!$I$28&lt;=Rates!$H$15,'Claim Details'!$I$19="No"),Rates!$H$23,IF(AND(AE259="B",'Claim Details'!$I$28&gt;=Rates!$J$14,'Claim Details'!$I$28&lt;=Rates!$J$15,'Claim Details'!$I$19="Yes"),Rates!$K$23,IF(AND(AE259="B",'Claim Details'!$I$28&gt;=Rates!$J$14,'Claim Details'!$I$28&lt;=Rates!$J$15,'Claim Details'!$I$19="No"),Rates!$J$23,IF(AND(AE259="C",'Claim Details'!$I$28&gt;=Rates!$D$14,'Claim Details'!$I$28&lt;=Rates!$D$15,'Claim Details'!$I$19="Yes"),Rates!$E$24,IF(AND(AE259="C",'Claim Details'!$I$28&gt;=Rates!$D$14,'Claim Details'!$I$28&lt;=Rates!$D$15,'Claim Details'!$I$19="No"),Rates!$D$24,IF(AND(AE259="C",'Claim Details'!$I$28&gt;=Rates!$F$14,'Claim Details'!$I$28&lt;=Rates!$F$15,'Claim Details'!$I$19="Yes"),Rates!$G$24,IF(AND(AE259="C",'Claim Details'!$I$28&gt;=Rates!$F$14,'Claim Details'!$I$28&lt;=Rates!$F$15,'Claim Details'!$I$19="No"),Rates!$F$24,IF(AND(AE259="C",'Claim Details'!$I$28&gt;=Rates!$H$14,'Claim Details'!$I$28&lt;=Rates!$H$15,'Claim Details'!$I$19="Yes"),Rates!$I$24,IF(AND(AE259="C",'Claim Details'!$I$28&gt;=Rates!$H$14,'Claim Details'!$I$28&lt;=Rates!$H$15,'Claim Details'!$I$19="No"),Rates!$H$24,IF(AND(AE259="C",'Claim Details'!$I$28&gt;=Rates!$J$14,'Claim Details'!$I$28&lt;=Rates!$J$15,'Claim Details'!$I$19="Yes"),Rates!$K$24,IF(AND(AE259="C",'Claim Details'!$I$28&gt;=Rates!$J$14,'Claim Details'!$I$28&lt;=Rates!$J$15,'Claim Details'!$I$19="No"),Rates!$J$24,"£0.00"))))))))))))))))))))))))</f>
        <v>£0.00</v>
      </c>
      <c r="BH259" s="189" t="str">
        <f t="shared" si="58"/>
        <v>£0.00</v>
      </c>
      <c r="BI259" s="189">
        <f t="shared" si="59"/>
        <v>0</v>
      </c>
      <c r="BO259" s="202" t="str">
        <f>IF(H259="","£0.00",IF(AP259="4","£0.00",IF(AP259="5","£0.00",IF(AP259="1","£0.00",((AQ259*H259)*'Claim Details'!$F$111)/100))))</f>
        <v>£0.00</v>
      </c>
      <c r="BP259" s="202" t="str">
        <f>IF(T259="","£0.00",IF(AP259="4","£0.00",IF(AP259="5","£0.00",IF(AP259="1","£0.00",((AR259*T259)*'Claim Details'!$N$111)/100))))</f>
        <v>£0.00</v>
      </c>
      <c r="BQ259" s="202" t="str">
        <f>IF(AI259="","£0.00",IF(AP259="4","£0.00",IF(AP259="5","£0.00",IF(AP259="1","£0.00",((BI259*AI259)*'Claim Details'!$W$111)/100))))</f>
        <v>£0.00</v>
      </c>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row>
    <row r="260" spans="1:97" ht="15">
      <c r="A260" s="145"/>
      <c r="B260" s="91"/>
      <c r="C260" s="96"/>
      <c r="D260" s="97"/>
      <c r="E260" s="98"/>
      <c r="F260" s="89"/>
      <c r="G260" s="99"/>
      <c r="H260" s="100"/>
      <c r="I260" s="221" t="str">
        <f t="shared" si="49"/>
        <v>£0.00</v>
      </c>
      <c r="J260" s="101"/>
      <c r="K260" s="100"/>
      <c r="L260" s="221" t="str">
        <f t="shared" si="50"/>
        <v>£0.00</v>
      </c>
      <c r="M260" s="101"/>
      <c r="N260" s="102"/>
      <c r="O260" s="145"/>
      <c r="P260" s="77"/>
      <c r="Q260" s="87"/>
      <c r="R260" s="87"/>
      <c r="S260" s="87"/>
      <c r="T260" s="149" t="str">
        <f t="shared" si="51"/>
        <v/>
      </c>
      <c r="U260" s="87" t="str">
        <f t="shared" si="60"/>
        <v/>
      </c>
      <c r="V260" s="87"/>
      <c r="W260" s="53" t="str">
        <f t="shared" si="52"/>
        <v>£0.00</v>
      </c>
      <c r="X260" s="53"/>
      <c r="Y260" s="87"/>
      <c r="Z260" s="78"/>
      <c r="AA260" s="79"/>
      <c r="AB260" s="160"/>
      <c r="AC260" s="98"/>
      <c r="AD260" s="225"/>
      <c r="AE260" s="235" t="str">
        <f t="shared" si="53"/>
        <v/>
      </c>
      <c r="AF260" s="87" t="str">
        <f t="shared" si="54"/>
        <v/>
      </c>
      <c r="AG260" s="53"/>
      <c r="AH260" s="224"/>
      <c r="AI260" s="226" t="str">
        <f t="shared" si="46"/>
        <v/>
      </c>
      <c r="AJ260" s="236" t="str">
        <f t="shared" si="55"/>
        <v>£0.00</v>
      </c>
      <c r="AK260" s="31"/>
      <c r="AL260" s="1"/>
      <c r="AM260" s="1"/>
      <c r="AN260" s="1"/>
      <c r="AO260" s="1"/>
      <c r="AP260" s="1" t="str">
        <f t="shared" si="47"/>
        <v/>
      </c>
      <c r="AQ260" s="27">
        <f t="shared" si="48"/>
        <v>0</v>
      </c>
      <c r="AR260" s="189">
        <f t="shared" si="56"/>
        <v>0</v>
      </c>
      <c r="AS260" s="190" t="str">
        <f>IF(AND(C260="A",'Claim Details'!$E$28&gt;=Rates!$D$14,'Claim Details'!$E$28&lt;=Rates!$D$15,'Claim Details'!$E$19="Yes"),Rates!$E$17,IF(AND(C260="A",'Claim Details'!$E$28&gt;=Rates!$D$14,'Claim Details'!$E$28&lt;=Rates!$D$15,'Claim Details'!$E$19="No"),Rates!$D$17,IF(AND(C260="A",'Claim Details'!$E$28&gt;=Rates!$F$14,'Claim Details'!$E$28&lt;=Rates!$F$15,'Claim Details'!$E$19="Yes"),Rates!$G$17,IF(AND(C260="A",'Claim Details'!$E$28&gt;=Rates!$F$14,'Claim Details'!$E$28&lt;=Rates!$F$15,'Claim Details'!$E$19="No"),Rates!$F$17,IF(AND(C260="A",'Claim Details'!$E$28&gt;=Rates!$H$14,'Claim Details'!$E$28&lt;=Rates!$H$15,'Claim Details'!$E$19="Yes"),Rates!$I$17,IF(AND(C260="A",'Claim Details'!$E$28&gt;=Rates!$H$14,'Claim Details'!$E$28&lt;=Rates!$H$15,'Claim Details'!$E$19="No"),Rates!$H$17,IF(AND(C260="A",'Claim Details'!$E$28&gt;=Rates!$J$14,'Claim Details'!$E$28&lt;=Rates!$J$15,'Claim Details'!$E$19="Yes"),Rates!$K$17,IF(AND(C260="A",'Claim Details'!$E$28&gt;=Rates!$J$14,'Claim Details'!$E$28&lt;=Rates!$J$15,'Claim Details'!$E$19="No"),Rates!$J$17,IF(AND(C260="B",'Claim Details'!$E$28&gt;=Rates!$D$14,'Claim Details'!$E$28&lt;=Rates!$D$15,'Claim Details'!$E$19="Yes"),Rates!$E$18,IF(AND(C260="B",'Claim Details'!$E$28&gt;=Rates!$D$14,'Claim Details'!$E$28&lt;=Rates!$D$15,'Claim Details'!$E$19="No"),Rates!$D$18,IF(AND(C260="B",'Claim Details'!$E$28&gt;=Rates!$F$14,'Claim Details'!$E$28&lt;=Rates!$F$15,'Claim Details'!$E$19="Yes"),Rates!$G$18,IF(AND(C260="B",'Claim Details'!$E$28&gt;=Rates!$F$14,'Claim Details'!$E$28&lt;=Rates!$F$15,'Claim Details'!$E$19="No"),Rates!$F$18,IF(AND(C260="B",'Claim Details'!$E$28&gt;=Rates!$H$14,'Claim Details'!$E$28&lt;=Rates!$H$15,'Claim Details'!$E$19="Yes"),Rates!$I$18,IF(AND(C260="B",'Claim Details'!$E$28&gt;=Rates!$H$14,'Claim Details'!$E$28&lt;=Rates!$H$15,'Claim Details'!$E$19="No"),Rates!$H$18,IF(AND(C260="B",'Claim Details'!$E$28&gt;=Rates!$J$14,'Claim Details'!$E$28&lt;=Rates!$J$15,'Claim Details'!$E$19="Yes"),Rates!$K$18,IF(AND(C260="B",'Claim Details'!$E$28&gt;=Rates!$J$14,'Claim Details'!$E$28&lt;=Rates!$J$15,'Claim Details'!$E$19="No"),Rates!$J$18,IF(AND(C260="C",'Claim Details'!$E$28&gt;=Rates!$D$14,'Claim Details'!$E$28&lt;=Rates!$D$15,'Claim Details'!$E$19="Yes"),Rates!$E$19,IF(AND(C260="C",'Claim Details'!$E$28&gt;=Rates!$D$14,'Claim Details'!$E$28&lt;=Rates!$D$15,'Claim Details'!$E$19="No"),Rates!$D$19,IF(AND(C260="C",'Claim Details'!$E$28&gt;=Rates!$F$14,'Claim Details'!$E$28&lt;=Rates!$F$15,'Claim Details'!$E$19="Yes"),Rates!$G$19,IF(AND(C260="C",'Claim Details'!$E$28&gt;=Rates!$F$14,'Claim Details'!$E$28&lt;=Rates!$F$15,'Claim Details'!$E$19="No"),Rates!$F$19,IF(AND(C260="C",'Claim Details'!$E$28&gt;=Rates!$H$14,'Claim Details'!$E$28&lt;=Rates!$H$15,'Claim Details'!$E$19="Yes"),Rates!$I$19,IF(AND(C260="C",'Claim Details'!$E$28&gt;=Rates!$H$14,'Claim Details'!$E$28&lt;=Rates!$H$15,'Claim Details'!$E$19="No"),Rates!$H$19,IF(AND(C260="C",'Claim Details'!$E$28&gt;=Rates!$J$14,'Claim Details'!$E$28&lt;=Rates!$J$15,'Claim Details'!$E$19="Yes"),Rates!$K$19,IF(AND(C260="C",'Claim Details'!$E$28&gt;=Rates!$J$14,'Claim Details'!$E$28&lt;=Rates!$J$15,'Claim Details'!$E$19="No"),Rates!$J$19,"£0.00"))))))))))))))))))))))))</f>
        <v>£0.00</v>
      </c>
      <c r="AT260" s="189" t="str">
        <f>IF(AND(C260="A",'Claim Details'!$E$28&gt;=Rates!$D$14,'Claim Details'!$E$28&lt;=Rates!$D$15,'Claim Details'!$E$19="Yes"),Rates!$E$25,IF(AND(C260="A",'Claim Details'!$E$28&gt;=Rates!$D$14,'Claim Details'!$E$28&lt;=Rates!$D$15,'Claim Details'!$E$19="No"),Rates!$D$25,IF(AND(C260="A",'Claim Details'!$E$28&gt;=Rates!$F$14,'Claim Details'!$E$28&lt;=Rates!$F$15,'Claim Details'!$E$19="Yes"),Rates!$G$25,IF(AND(C260="A",'Claim Details'!$E$28&gt;=Rates!$F$14,'Claim Details'!$E$28&lt;=Rates!$F$15,'Claim Details'!$E$19="No"),Rates!$F$25,IF(AND(C260="A",'Claim Details'!$E$28&gt;=Rates!$H$14,'Claim Details'!$E$28&lt;=Rates!$H$15,'Claim Details'!$E$19="Yes"),Rates!$I$25,IF(AND(C260="A",'Claim Details'!$E$28&gt;=Rates!$H$14,'Claim Details'!$E$28&lt;=Rates!$H$15,'Claim Details'!$E$19="No"),Rates!$H$25,IF(AND(C260="A",'Claim Details'!$E$28&gt;=Rates!$J$14,'Claim Details'!$E$28&lt;=Rates!$J$15,'Claim Details'!$E$19="Yes"),Rates!$K$25,IF(AND(C260="A",'Claim Details'!$E$28&gt;=Rates!$J$14,'Claim Details'!$E$28&lt;=Rates!$J$15,'Claim Details'!$E$19="No"),Rates!$J$25,IF(AND(C260="B",'Claim Details'!$E$28&gt;=Rates!$D$14,'Claim Details'!$E$28&lt;=Rates!$D$15,'Claim Details'!$E$19="Yes"),Rates!$E$26,IF(AND(C260="B",'Claim Details'!$E$28&gt;=Rates!$D$14,'Claim Details'!$E$28&lt;=Rates!$D$15,'Claim Details'!$E$19="No"),Rates!$D$26,IF(AND(C260="B",'Claim Details'!$E$28&gt;=Rates!$F$14,'Claim Details'!$E$28&lt;=Rates!$F$15,'Claim Details'!$E$19="Yes"),Rates!$G$26,IF(AND(C260="B",'Claim Details'!$E$28&gt;=Rates!$F$14,'Claim Details'!$E$28&lt;=Rates!$F$15,'Claim Details'!$E$19="No"),Rates!$F$26,IF(AND(C260="B",'Claim Details'!$E$28&gt;=Rates!$H$14,'Claim Details'!$E$28&lt;=Rates!$H$15,'Claim Details'!$E$19="Yes"),Rates!$I$26,IF(AND(C260="B",'Claim Details'!$E$28&gt;=Rates!$H$14,'Claim Details'!$E$28&lt;=Rates!$H$15,'Claim Details'!$E$19="No"),Rates!$H$26,IF(AND(C260="B",'Claim Details'!$E$28&gt;=Rates!$J$14,'Claim Details'!$E$28&lt;=Rates!$J$15,'Claim Details'!$E$19="Yes"),Rates!$K$26,IF(AND(C260="B",'Claim Details'!$E$28&gt;=Rates!$J$14,'Claim Details'!$E$28&lt;=Rates!$J$15,'Claim Details'!$E$19="No"),Rates!$J$26,IF(AND(C260="C",'Claim Details'!$E$28&gt;=Rates!$D$14,'Claim Details'!$E$28&lt;=Rates!$D$15,'Claim Details'!$E$19="Yes"),Rates!$E$27,IF(AND(C260="C",'Claim Details'!$E$28&gt;=Rates!$D$14,'Claim Details'!$E$28&lt;=Rates!$D$15,'Claim Details'!$E$19="No"),Rates!$D$27,IF(AND(C260="C",'Claim Details'!$E$28&gt;=Rates!$F$14,'Claim Details'!$E$28&lt;=Rates!$F$15,'Claim Details'!$E$19="Yes"),Rates!$G$27,IF(AND(C260="C",'Claim Details'!$E$28&gt;=Rates!$F$14,'Claim Details'!$E$28&lt;=Rates!$F$15,'Claim Details'!$E$19="No"),Rates!$F$27,IF(AND(C260="C",'Claim Details'!$E$28&gt;=Rates!$H$14,'Claim Details'!$E$28&lt;=Rates!$H$15,'Claim Details'!$E$19="Yes"),Rates!$I$27,IF(AND(C260="C",'Claim Details'!$E$28&gt;=Rates!$H$14,'Claim Details'!$E$28&lt;=Rates!$H$15,'Claim Details'!$E$19="No"),Rates!$H$27,IF(AND(C260="C",'Claim Details'!$E$28&gt;=Rates!$J$14,'Claim Details'!$E$28&lt;=Rates!$J$15,'Claim Details'!$E$19="Yes"),Rates!$K$27,IF(AND(C260="C",'Claim Details'!$E$28&gt;=Rates!$J$14,'Claim Details'!$E$28&lt;=Rates!$J$15,'Claim Details'!$E$19="No"),Rates!$J$27,"£0.00"))))))))))))))))))))))))</f>
        <v>£0.00</v>
      </c>
      <c r="AU260" s="191" t="str">
        <f>IF(AND(C260="A",'Claim Details'!$E$28&gt;=Rates!$D$14,'Claim Details'!$E$28&lt;=Rates!$D$15,'Claim Details'!$E$19="Yes"),Rates!$E$20,IF(AND(C260="A",'Claim Details'!$E$28&gt;=Rates!$D$14,'Claim Details'!$E$28&lt;=Rates!$D$15,'Claim Details'!$E$19="No"),Rates!$D$20,IF(AND(C260="A",'Claim Details'!$E$28&gt;=Rates!$F$14,'Claim Details'!$E$28&lt;=Rates!$F$15,'Claim Details'!$E$19="Yes"),Rates!$G$20,IF(AND(C260="A",'Claim Details'!$E$28&gt;=Rates!$F$14,'Claim Details'!$E$28&lt;=Rates!$F$15,'Claim Details'!$E$19="No"),Rates!$F$20,IF(AND(C260="A",'Claim Details'!$E$28&gt;=Rates!$H$14,'Claim Details'!$E$28&lt;=Rates!$H$15,'Claim Details'!$E$19="Yes"),Rates!$I$20,IF(AND(C260="A",'Claim Details'!$E$28&gt;=Rates!$H$14,'Claim Details'!$E$28&lt;=Rates!$H$15,'Claim Details'!$E$19="No"),Rates!$H$20,IF(AND(C260="A",'Claim Details'!$E$28&gt;=Rates!$J$14,'Claim Details'!$E$28&lt;=Rates!$J$15,'Claim Details'!$E$19="Yes"),Rates!$K$20,IF(AND(C260="A",'Claim Details'!$E$28&gt;=Rates!$J$14,'Claim Details'!$E$28&lt;=Rates!$J$15,'Claim Details'!$E$19="No"),Rates!$J$20,IF(AND(C260="B",'Claim Details'!$E$28&gt;=Rates!$D$14,'Claim Details'!$E$28&lt;=Rates!$D$15,'Claim Details'!$E$19="Yes"),Rates!$E$21,IF(AND(C260="B",'Claim Details'!$E$28&gt;=Rates!$D$14,'Claim Details'!$E$28&lt;=Rates!$D$15,'Claim Details'!$E$19="No"),Rates!$D$21,IF(AND(C260="B",'Claim Details'!$E$28&gt;=Rates!$F$14,'Claim Details'!$E$28&lt;=Rates!$F$15,'Claim Details'!$E$19="Yes"),Rates!$G$21,IF(AND(C260="B",'Claim Details'!$E$28&gt;=Rates!$F$14,'Claim Details'!$E$28&lt;=Rates!$F$15,'Claim Details'!$E$19="No"),Rates!$F$21,IF(AND(C260="B",'Claim Details'!$E$28&gt;=Rates!$H$14,'Claim Details'!$E$28&lt;=Rates!$H$15,'Claim Details'!$E$19="Yes"),Rates!$I$21,IF(AND(C260="B",'Claim Details'!$E$28&gt;=Rates!$H$14,'Claim Details'!$E$28&lt;=Rates!$H$15,'Claim Details'!$E$19="No"),Rates!$H$21,IF(AND(C260="B",'Claim Details'!$E$28&gt;=Rates!$J$14,'Claim Details'!$E$28&lt;=Rates!$J$15,'Claim Details'!$E$19="Yes"),Rates!$K$21,IF(AND(C260="B",'Claim Details'!$E$28&gt;=Rates!$J$14,'Claim Details'!$E$28&lt;=Rates!$J$15,'Claim Details'!$E$19="No"),Rates!$J$21,"£0.00"))))))))))))))))</f>
        <v>£0.00</v>
      </c>
      <c r="AV260" s="191" t="str">
        <f>IF(AND(C260="A",'Claim Details'!$E$28&gt;=Rates!$D$14,'Claim Details'!$E$28&lt;=Rates!$D$15,'Claim Details'!$E$19="Yes"),Rates!$E$22,IF(AND(C260="A",'Claim Details'!$E$28&gt;=Rates!$D$14,'Claim Details'!$E$28&lt;=Rates!$D$15,'Claim Details'!$E$19="No"),Rates!$D$22,IF(AND(C260="A",'Claim Details'!$E$28&gt;=Rates!$F$14,'Claim Details'!$E$28&lt;=Rates!$F$15,'Claim Details'!$E$19="Yes"),Rates!$G$22,IF(AND(C260="A",'Claim Details'!$E$28&gt;=Rates!$F$14,'Claim Details'!$E$28&lt;=Rates!$F$15,'Claim Details'!$E$19="No"),Rates!$F$22,IF(AND(C260="A",'Claim Details'!$E$28&gt;=Rates!$H$14,'Claim Details'!$E$28&lt;=Rates!$H$15,'Claim Details'!$E$19="Yes"),Rates!$I$22,IF(AND(C260="A",'Claim Details'!$E$28&gt;=Rates!$H$14,'Claim Details'!$E$28&lt;=Rates!$H$15,'Claim Details'!$E$19="No"),Rates!$H$22,IF(AND(C260="A",'Claim Details'!$E$28&gt;=Rates!$J$14,'Claim Details'!$E$28&lt;=Rates!$J$15,'Claim Details'!$E$19="Yes"),Rates!$K$22,IF(AND(C260="A",'Claim Details'!$E$28&gt;=Rates!$J$14,'Claim Details'!$E$28&lt;=Rates!$J$15,'Claim Details'!$E$19="No"),Rates!$J$22,IF(AND(C260="B",'Claim Details'!$E$28&gt;=Rates!$D$14,'Claim Details'!$E$28&lt;=Rates!$D$15,'Claim Details'!$E$19="Yes"),Rates!$E$23,IF(AND(C260="B",'Claim Details'!$E$28&gt;=Rates!$D$14,'Claim Details'!$E$28&lt;=Rates!$D$15,'Claim Details'!$E$19="No"),Rates!$D$23,IF(AND(C260="B",'Claim Details'!$E$28&gt;=Rates!$F$14,'Claim Details'!$E$28&lt;=Rates!$F$15,'Claim Details'!$E$19="Yes"),Rates!$G$23,IF(AND(C260="B",'Claim Details'!$E$28&gt;=Rates!$F$14,'Claim Details'!$E$28&lt;=Rates!$F$15,'Claim Details'!$E$19="No"),Rates!$F$23,IF(AND(C260="B",'Claim Details'!$E$28&gt;=Rates!$H$14,'Claim Details'!$E$28&lt;=Rates!$H$15,'Claim Details'!$E$19="Yes"),Rates!$I$23,IF(AND(C260="B",'Claim Details'!$E$28&gt;=Rates!$H$14,'Claim Details'!$E$28&lt;=Rates!$H$15,'Claim Details'!$E$19="No"),Rates!$H$23,IF(AND(C260="B",'Claim Details'!$E$28&gt;=Rates!$J$14,'Claim Details'!$E$28&lt;=Rates!$J$15,'Claim Details'!$E$19="Yes"),Rates!$K$23,IF(AND(C260="B",'Claim Details'!$E$28&gt;=Rates!$J$14,'Claim Details'!$E$28&lt;=Rates!$J$15,'Claim Details'!$E$19="No"),Rates!$J$23,IF(AND(C260="C",'Claim Details'!$E$28&gt;=Rates!$D$14,'Claim Details'!$E$28&lt;=Rates!$D$15,'Claim Details'!$E$19="Yes"),Rates!$E$24,IF(AND(C260="C",'Claim Details'!$E$28&gt;=Rates!$D$14,'Claim Details'!$E$28&lt;=Rates!$D$15,'Claim Details'!$E$19="No"),Rates!$D$24,IF(AND(C260="C",'Claim Details'!$E$28&gt;=Rates!$F$14,'Claim Details'!$E$28&lt;=Rates!$F$15,'Claim Details'!$E$19="Yes"),Rates!$G$24,IF(AND(C260="C",'Claim Details'!$E$28&gt;=Rates!$F$14,'Claim Details'!$E$28&lt;=Rates!$F$15,'Claim Details'!$E$19="No"),Rates!$F$24,IF(AND(C260="C",'Claim Details'!$E$28&gt;=Rates!$H$14,'Claim Details'!$E$28&lt;=Rates!$H$15,'Claim Details'!$E$19="Yes"),Rates!$I$24,IF(AND(C260="C",'Claim Details'!$E$28&gt;=Rates!$H$14,'Claim Details'!$E$28&lt;=Rates!$H$15,'Claim Details'!$E$19="No"),Rates!$H$24,IF(AND(C260="C",'Claim Details'!$E$28&gt;=Rates!$J$14,'Claim Details'!$E$28&lt;=Rates!$J$15,'Claim Details'!$E$19="Yes"),Rates!$K$24,IF(AND(C260="C",'Claim Details'!$E$28&gt;=Rates!$J$14,'Claim Details'!$E$28&lt;=Rates!$J$15,'Claim Details'!$E$19="No"),Rates!$J$24,"£0.00"))))))))))))))))))))))))</f>
        <v>£0.00</v>
      </c>
      <c r="AW260" s="1"/>
      <c r="AX260" s="189" t="str">
        <f>IF(AND(U260="A",'Claim Details'!$I$28&gt;=Rates!$D$14,'Claim Details'!$I$28&lt;=Rates!$D$15,'Claim Details'!$I$19="Yes"),Rates!$J$17,IF(AND(U260="A",'Claim Details'!$I$28&gt;=Rates!$D$14,'Claim Details'!$I$28&lt;=Rates!$D$15,'Claim Details'!$I$19="No"),Rates!$D$17,IF(AND(U260="A",'Claim Details'!$I$28&gt;=Rates!$F$14,'Claim Details'!$I$28&lt;=Rates!$F$15,'Claim Details'!$I$19="Yes"),Rates!$G$17,IF(AND(U260="A",'Claim Details'!$I$28&gt;=Rates!$F$14,'Claim Details'!$I$28&lt;=Rates!$F$15,'Claim Details'!$I$19="No"),Rates!$F$17,IF(AND(U260="A",'Claim Details'!$I$28&gt;=Rates!$H$14,'Claim Details'!$I$28&lt;=Rates!$H$15,'Claim Details'!$I$19="Yes"),Rates!$I$17,IF(AND(U260="A",'Claim Details'!$I$28&gt;=Rates!$H$14,'Claim Details'!$I$28&lt;=Rates!$H$15,'Claim Details'!$I$19="No"),Rates!$H$17,IF(AND(U260="A",'Claim Details'!$I$28&gt;=Rates!$J$14,'Claim Details'!$I$28&lt;=Rates!$J$15,'Claim Details'!$I$19="Yes"),Rates!$K$17,IF(AND(U260="A",'Claim Details'!$I$28&gt;=Rates!$J$14,'Claim Details'!$I$28&lt;=Rates!$J$15,'Claim Details'!$I$19="No"),Rates!$J$17,IF(AND(U260="B",'Claim Details'!$I$28&gt;=Rates!$D$14,'Claim Details'!$I$28&lt;=Rates!$D$15,'Claim Details'!$I$19="Yes"),Rates!$E$18,IF(AND(U260="B",'Claim Details'!$I$28&gt;=Rates!$D$14,'Claim Details'!$I$28&lt;=Rates!$D$15,'Claim Details'!$I$19="No"),Rates!$D$18,IF(AND(U260="B",'Claim Details'!$I$28&gt;=Rates!$F$14,'Claim Details'!$I$28&lt;=Rates!$F$15,'Claim Details'!$I$19="Yes"),Rates!$G$18,IF(AND(U260="B",'Claim Details'!$I$28&gt;=Rates!$F$14,'Claim Details'!$I$28&lt;=Rates!$F$15,'Claim Details'!$I$19="No"),Rates!$F$18,IF(AND(U260="B",'Claim Details'!$I$28&gt;=Rates!$H$14,'Claim Details'!$I$28&lt;=Rates!$H$15,'Claim Details'!$I$19="Yes"),Rates!$I$18,IF(AND(U260="B",'Claim Details'!$I$28&gt;=Rates!$H$14,'Claim Details'!$I$28&lt;=Rates!$H$15,'Claim Details'!$I$19="No"),Rates!$H$18,IF(AND(U260="B",'Claim Details'!$I$28&gt;=Rates!$J$14,'Claim Details'!$I$28&lt;=Rates!$J$15,'Claim Details'!$I$19="Yes"),Rates!$K$18,IF(AND(U260="B",'Claim Details'!$I$28&gt;=Rates!$J$14,'Claim Details'!$I$28&lt;=Rates!$J$15,'Claim Details'!$I$19="No"),Rates!$J$18,IF(AND(U260="C",'Claim Details'!$I$28&gt;=Rates!$D$14,'Claim Details'!$I$28&lt;=Rates!$D$15,'Claim Details'!$I$19="Yes"),Rates!$E$19,IF(AND(U260="C",'Claim Details'!$I$28&gt;=Rates!$D$14,'Claim Details'!$I$28&lt;=Rates!$D$15,'Claim Details'!$I$19="No"),Rates!$D$19,IF(AND(U260="C",'Claim Details'!$I$28&gt;=Rates!$F$14,'Claim Details'!$I$28&lt;=Rates!$F$15,'Claim Details'!$I$19="Yes"),Rates!$G$19,IF(AND(U260="C",'Claim Details'!$I$28&gt;=Rates!$F$14,'Claim Details'!$I$28&lt;=Rates!$F$15,'Claim Details'!$I$19="No"),Rates!$F$19,IF(AND(U260="C",'Claim Details'!$I$28&gt;=Rates!$H$14,'Claim Details'!$I$28&lt;=Rates!$H$15,'Claim Details'!$I$19="Yes"),Rates!$I$19,IF(AND(U260="C",'Claim Details'!$I$28&gt;=Rates!$H$14,'Claim Details'!$I$28&lt;=Rates!$H$15,'Claim Details'!$I$19="No"),Rates!$H$19,IF(AND(U260="C",'Claim Details'!$I$28&gt;=Rates!$J$14,'Claim Details'!$I$28&lt;=Rates!$J$15,'Claim Details'!$I$19="Yes"),Rates!$K$19,IF(AND(U260="C",'Claim Details'!$I$28&gt;=Rates!$J$14,'Claim Details'!$I$28&lt;=Rates!$J$15,'Claim Details'!$I$19="No"),Rates!$J$19,"£0.00"))))))))))))))))))))))))</f>
        <v>£0.00</v>
      </c>
      <c r="AY260" s="189" t="str">
        <f>IF(AND(C260="A",'Claim Details'!$I$28&gt;=Rates!$D$14,'Claim Details'!$I$28&lt;=Rates!$D$15,'Claim Details'!$I$19="Yes"),Rates!$J$25,IF(AND(C260="A",'Claim Details'!$I$28&gt;=Rates!$D$14,'Claim Details'!$I$28&lt;=Rates!$D$15,'Claim Details'!$I$19="No"),Rates!$D$25,IF(AND(C260="A",'Claim Details'!$I$28&gt;=Rates!$F$14,'Claim Details'!$I$28&lt;=Rates!$F$15,'Claim Details'!$I$19="Yes"),Rates!$G$25,IF(AND(C260="A",'Claim Details'!$I$28&gt;=Rates!$F$14,'Claim Details'!$I$28&lt;=Rates!$F$15,'Claim Details'!$I$19="No"),Rates!$F$25,IF(AND(C260="A",'Claim Details'!$I$28&gt;=Rates!$H$14,'Claim Details'!$I$28&lt;=Rates!$H$15,'Claim Details'!$I$19="Yes"),Rates!$I$25,IF(AND(C260="A",'Claim Details'!$I$28&gt;=Rates!$H$14,'Claim Details'!$I$28&lt;=Rates!$H$15,'Claim Details'!$I$19="No"),Rates!$H$25,IF(AND(C260="A",'Claim Details'!$I$28&gt;=Rates!$J$14,'Claim Details'!$I$28&lt;=Rates!$J$15,'Claim Details'!$I$19="Yes"),Rates!$K$25,IF(AND(C260="A",'Claim Details'!$I$28&gt;=Rates!$J$14,'Claim Details'!$I$28&lt;=Rates!$J$15,'Claim Details'!$I$19="No"),Rates!$J$25,IF(AND(C260="B",'Claim Details'!$I$28&gt;=Rates!$D$14,'Claim Details'!$I$28&lt;=Rates!$D$15,'Claim Details'!$I$19="Yes"),Rates!$E$26,IF(AND(C260="B",'Claim Details'!$I$28&gt;=Rates!$D$14,'Claim Details'!$I$28&lt;=Rates!$D$15,'Claim Details'!$I$19="No"),Rates!$D$26,IF(AND(C260="B",'Claim Details'!$I$28&gt;=Rates!$F$14,'Claim Details'!$I$28&lt;=Rates!$F$15,'Claim Details'!$I$19="Yes"),Rates!$G$26,IF(AND(C260="B",'Claim Details'!$I$28&gt;=Rates!$F$14,'Claim Details'!$I$28&lt;=Rates!$F$15,'Claim Details'!$I$19="No"),Rates!$F$26,IF(AND(C260="B",'Claim Details'!$I$28&gt;=Rates!$H$14,'Claim Details'!$I$28&lt;=Rates!$H$15,'Claim Details'!$I$19="Yes"),Rates!$I$26,IF(AND(C260="B",'Claim Details'!$I$28&gt;=Rates!$H$14,'Claim Details'!$I$28&lt;=Rates!$H$15,'Claim Details'!$I$19="No"),Rates!$H$26,IF(AND(C260="B",'Claim Details'!$I$28&gt;=Rates!$J$14,'Claim Details'!$I$28&lt;=Rates!$J$15,'Claim Details'!$I$19="Yes"),Rates!$K$26,IF(AND(C260="B",'Claim Details'!$I$28&gt;=Rates!$J$14,'Claim Details'!$I$28&lt;=Rates!$J$15,'Claim Details'!$I$19="No"),Rates!$J$26,IF(AND(C260="C",'Claim Details'!$I$28&gt;=Rates!$D$14,'Claim Details'!$I$28&lt;=Rates!$D$15,'Claim Details'!$I$19="Yes"),Rates!$E$27,IF(AND(C260="C",'Claim Details'!$I$28&gt;=Rates!$D$14,'Claim Details'!$I$28&lt;=Rates!$D$15,'Claim Details'!$I$19="No"),Rates!$D$27,IF(AND(C260="C",'Claim Details'!$I$28&gt;=Rates!$F$14,'Claim Details'!$I$28&lt;=Rates!$F$15,'Claim Details'!$I$19="Yes"),Rates!$G$27,IF(AND(C260="C",'Claim Details'!$I$28&gt;=Rates!$F$14,'Claim Details'!$I$28&lt;=Rates!$F$15,'Claim Details'!$I$19="No"),Rates!$F$27,IF(AND(C260="C",'Claim Details'!$I$28&gt;=Rates!$H$14,'Claim Details'!$I$28&lt;=Rates!$H$15,'Claim Details'!$I$19="Yes"),Rates!$I$27,IF(AND(C260="C",'Claim Details'!$I$28&gt;=Rates!$H$14,'Claim Details'!$I$28&lt;=Rates!$H$15,'Claim Details'!$I$19="No"),Rates!$H$27,IF(AND(C260="C",'Claim Details'!$I$28&gt;=Rates!$J$14,'Claim Details'!$I$28&lt;=Rates!$J$15,'Claim Details'!$I$19="Yes"),Rates!$K$27,IF(AND(C260="C",'Claim Details'!$I$28&gt;=Rates!$J$14,'Claim Details'!$I$28&lt;=Rates!$J$15,'Claim Details'!$I$19="No"),Rates!$J$27,"£0.00"))))))))))))))))))))))))</f>
        <v>£0.00</v>
      </c>
      <c r="AZ260" s="189" t="str">
        <f>IF(AND(C260="A",'Claim Details'!$I$28&gt;=Rates!$D$14,'Claim Details'!$I$28&lt;=Rates!$D$15,'Claim Details'!$I$19="Yes"),Rates!$E$20,IF(AND(C260="A",'Claim Details'!$I$28&gt;=Rates!$D$14,'Claim Details'!$I$28&lt;=Rates!$D$15,'Claim Details'!$I$19="No"),Rates!$D$20,IF(AND(C260="A",'Claim Details'!$I$28&gt;=Rates!$F$14,'Claim Details'!$I$28&lt;=Rates!$F$15,'Claim Details'!$I$19="Yes"),Rates!$G$20,IF(AND(C260="A",'Claim Details'!$I$28&gt;=Rates!$F$14,'Claim Details'!$I$28&lt;=Rates!$F$15,'Claim Details'!$I$19="No"),Rates!$F$20,IF(AND(C260="A",'Claim Details'!$I$28&gt;=Rates!$H$14,'Claim Details'!$I$28&lt;=Rates!$H$15,'Claim Details'!$I$19="Yes"),Rates!$I$20,IF(AND(C260="A",'Claim Details'!$I$28&gt;=Rates!$H$14,'Claim Details'!$I$28&lt;=Rates!$H$15,'Claim Details'!$I$19="No"),Rates!$H$20,IF(AND(C260="A",'Claim Details'!$I$28&gt;=Rates!$J$14,'Claim Details'!$I$28&lt;=Rates!$J$15,'Claim Details'!$I$19="Yes"),Rates!$K$20,IF(AND(C260="A",'Claim Details'!$I$28&gt;=Rates!$J$14,'Claim Details'!$I$28&lt;=Rates!$J$15,'Claim Details'!$I$19="No"),Rates!$J$20,IF(AND(C260="B",'Claim Details'!$I$28&gt;=Rates!$D$14,'Claim Details'!$I$28&lt;=Rates!$D$15,'Claim Details'!$I$19="Yes"),Rates!$E$21,IF(AND(C260="B",'Claim Details'!$I$28&gt;=Rates!$D$14,'Claim Details'!$I$28&lt;=Rates!$D$15,'Claim Details'!$I$19="No"),Rates!$D$21,IF(AND(C260="B",'Claim Details'!$I$28&gt;=Rates!$F$14,'Claim Details'!$I$28&lt;=Rates!$F$15,'Claim Details'!$I$19="Yes"),Rates!$G$21,IF(AND(C260="B",'Claim Details'!$I$28&gt;=Rates!$F$14,'Claim Details'!$I$28&lt;=Rates!$F$15,'Claim Details'!$I$19="No"),Rates!$F$21,IF(AND(C260="B",'Claim Details'!$I$28&gt;=Rates!$H$14,'Claim Details'!$I$28&lt;=Rates!$H$15,'Claim Details'!$I$19="Yes"),Rates!$I$21,IF(AND(C260="B",'Claim Details'!$I$28&gt;=Rates!$H$14,'Claim Details'!$I$28&lt;=Rates!$H$15,'Claim Details'!$I$19="No"),Rates!$H$21,IF(AND(C260="B",'Claim Details'!$I$28&gt;=Rates!$J$14,'Claim Details'!$I$28&lt;=Rates!$J$15,'Claim Details'!$I$19="Yes"),Rates!$K$21,IF(AND(C260="B",'Claim Details'!$I$28&gt;=Rates!$J$14,'Claim Details'!$I$28&lt;=Rates!$J$15,'Claim Details'!$I$19="No"),Rates!$J$21,"£0.00"))))))))))))))))</f>
        <v>£0.00</v>
      </c>
      <c r="BA260" s="189" t="str">
        <f>IF(AND(C260="A",'Claim Details'!$I$28&gt;=Rates!$D$14,'Claim Details'!$I$28&lt;=Rates!$D$15,'Claim Details'!$I$19="Yes"),Rates!$E$22,IF(AND(C260="A",'Claim Details'!$I$28&gt;=Rates!$D$14,'Claim Details'!$I$28&lt;=Rates!$D$15,'Claim Details'!$I$19="No"),Rates!$D$22,IF(AND(C260="A",'Claim Details'!$I$28&gt;=Rates!$F$14,'Claim Details'!$I$28&lt;=Rates!$F$15,'Claim Details'!$I$19="Yes"),Rates!$G$22,IF(AND(C260="A",'Claim Details'!$I$28&gt;=Rates!$F$14,'Claim Details'!$I$28&lt;=Rates!$F$15,'Claim Details'!$I$19="No"),Rates!$F$22,IF(AND(C260="A",'Claim Details'!$I$28&gt;=Rates!$H$14,'Claim Details'!$I$28&lt;=Rates!$H$15,'Claim Details'!$I$19="Yes"),Rates!$I$22,IF(AND(C260="A",'Claim Details'!$I$28&gt;=Rates!$H$14,'Claim Details'!$I$28&lt;=Rates!$H$15,'Claim Details'!$I$19="No"),Rates!$H$22,IF(AND(C260="A",'Claim Details'!$I$28&gt;=Rates!$J$14,'Claim Details'!$I$28&lt;=Rates!$J$15,'Claim Details'!$I$19="Yes"),Rates!$K$22,IF(AND(C260="A",'Claim Details'!$I$28&gt;=Rates!$J$14,'Claim Details'!$I$28&lt;=Rates!$J$15,'Claim Details'!$I$19="No"),Rates!$J$22,IF(AND(C260="B",'Claim Details'!$I$28&gt;=Rates!$D$14,'Claim Details'!$I$28&lt;=Rates!$D$15,'Claim Details'!$I$19="Yes"),Rates!$E$23,IF(AND(C260="B",'Claim Details'!$I$28&gt;=Rates!$D$14,'Claim Details'!$I$28&lt;=Rates!$D$15,'Claim Details'!$I$19="No"),Rates!$D$23,IF(AND(C260="B",'Claim Details'!$I$28&gt;=Rates!$F$14,'Claim Details'!$I$28&lt;=Rates!$F$15,'Claim Details'!$I$19="Yes"),Rates!$G$23,IF(AND(C260="B",'Claim Details'!$I$28&gt;=Rates!$F$14,'Claim Details'!$I$28&lt;=Rates!$F$15,'Claim Details'!$I$19="No"),Rates!$F$23,IF(AND(C260="B",'Claim Details'!$I$28&gt;=Rates!$H$14,'Claim Details'!$I$28&lt;=Rates!$H$15,'Claim Details'!$I$19="Yes"),Rates!$I$23,IF(AND(C260="B",'Claim Details'!$I$28&gt;=Rates!$H$14,'Claim Details'!$I$28&lt;=Rates!$H$15,'Claim Details'!$I$19="No"),Rates!$H$23,IF(AND(C260="B",'Claim Details'!$I$28&gt;=Rates!$J$14,'Claim Details'!$I$28&lt;=Rates!$J$15,'Claim Details'!$I$19="Yes"),Rates!$K$23,IF(AND(C260="B",'Claim Details'!$I$28&gt;=Rates!$J$14,'Claim Details'!$I$28&lt;=Rates!$J$15,'Claim Details'!$I$19="No"),Rates!$J$23,IF(AND(C260="C",'Claim Details'!$I$28&gt;=Rates!$D$14,'Claim Details'!$I$28&lt;=Rates!$D$15,'Claim Details'!$I$19="Yes"),Rates!$E$24,IF(AND(C260="C",'Claim Details'!$I$28&gt;=Rates!$D$14,'Claim Details'!$I$28&lt;=Rates!$D$15,'Claim Details'!$I$19="No"),Rates!$D$24,IF(AND(C260="C",'Claim Details'!$I$28&gt;=Rates!$F$14,'Claim Details'!$I$28&lt;=Rates!$F$15,'Claim Details'!$I$19="Yes"),Rates!$G$24,IF(AND(C260="C",'Claim Details'!$I$28&gt;=Rates!$F$14,'Claim Details'!$I$28&lt;=Rates!$F$15,'Claim Details'!$I$19="No"),Rates!$F$24,IF(AND(C260="C",'Claim Details'!$I$28&gt;=Rates!$H$14,'Claim Details'!$I$28&lt;=Rates!$H$15,'Claim Details'!$I$19="Yes"),Rates!$I$24,IF(AND(C260="C",'Claim Details'!$I$28&gt;=Rates!$H$14,'Claim Details'!$I$28&lt;=Rates!$H$15,'Claim Details'!$I$19="No"),Rates!$H$24,IF(AND(C260="C",'Claim Details'!$I$28&gt;=Rates!$J$14,'Claim Details'!$I$28&lt;=Rates!$J$15,'Claim Details'!$I$19="Yes"),Rates!$K$24,IF(AND(C260="C",'Claim Details'!$I$28&gt;=Rates!$J$14,'Claim Details'!$I$28&lt;=Rates!$J$15,'Claim Details'!$I$19="No"),Rates!$J$24,"£0.00"))))))))))))))))))))))))</f>
        <v>£0.00</v>
      </c>
      <c r="BB260" s="189" t="str">
        <f t="shared" si="57"/>
        <v>£0.00</v>
      </c>
      <c r="BC260" s="1"/>
      <c r="BD260" s="189" t="str">
        <f>IF(AND(AE260="A",'Claim Details'!$I$28&gt;=Rates!$D$14,'Claim Details'!$I$28&lt;=Rates!$D$15,'Claim Details'!$I$19="Yes"),Rates!$J$17,IF(AND(AE260="A",'Claim Details'!$I$28&gt;=Rates!$D$14,'Claim Details'!$I$28&lt;=Rates!$D$15,'Claim Details'!$I$19="No"),Rates!$D$17,IF(AND(AE260="A",'Claim Details'!$I$28&gt;=Rates!$F$14,'Claim Details'!$I$28&lt;=Rates!$F$15,'Claim Details'!$I$19="Yes"),Rates!$G$17,IF(AND(AE260="A",'Claim Details'!$I$28&gt;=Rates!$F$14,'Claim Details'!$I$28&lt;=Rates!$F$15,'Claim Details'!$I$19="No"),Rates!$F$17,IF(AND(AE260="A",'Claim Details'!$I$28&gt;=Rates!$H$14,'Claim Details'!$I$28&lt;=Rates!$H$15,'Claim Details'!$I$19="Yes"),Rates!$I$17,IF(AND(AE260="A",'Claim Details'!$I$28&gt;=Rates!$H$14,'Claim Details'!$I$28&lt;=Rates!$H$15,'Claim Details'!$I$19="No"),Rates!$H$17,IF(AND(AE260="A",'Claim Details'!$I$28&gt;=Rates!$J$14,'Claim Details'!$I$28&lt;=Rates!$J$15,'Claim Details'!$I$19="Yes"),Rates!$K$17,IF(AND(AE260="A",'Claim Details'!$I$28&gt;=Rates!$J$14,'Claim Details'!$I$28&lt;=Rates!$J$15,'Claim Details'!$I$19="No"),Rates!$J$17,IF(AND(AE260="B",'Claim Details'!$I$28&gt;=Rates!$D$14,'Claim Details'!$I$28&lt;=Rates!$D$15,'Claim Details'!$I$19="Yes"),Rates!$E$18,IF(AND(AE260="B",'Claim Details'!$I$28&gt;=Rates!$D$14,'Claim Details'!$I$28&lt;=Rates!$D$15,'Claim Details'!$I$19="No"),Rates!$D$18,IF(AND(AE260="B",'Claim Details'!$I$28&gt;=Rates!$F$14,'Claim Details'!$I$28&lt;=Rates!$F$15,'Claim Details'!$I$19="Yes"),Rates!$G$18,IF(AND(AE260="B",'Claim Details'!$I$28&gt;=Rates!$F$14,'Claim Details'!$I$28&lt;=Rates!$F$15,'Claim Details'!$I$19="No"),Rates!$F$18,IF(AND(AE260="B",'Claim Details'!$I$28&gt;=Rates!$H$14,'Claim Details'!$I$28&lt;=Rates!$H$15,'Claim Details'!$I$19="Yes"),Rates!$I$18,IF(AND(AE260="B",'Claim Details'!$I$28&gt;=Rates!$H$14,'Claim Details'!$I$28&lt;=Rates!$H$15,'Claim Details'!$I$19="No"),Rates!$H$18,IF(AND(AE260="B",'Claim Details'!$I$28&gt;=Rates!$J$14,'Claim Details'!$I$28&lt;=Rates!$J$15,'Claim Details'!$I$19="Yes"),Rates!$K$18,IF(AND(AE260="B",'Claim Details'!$I$28&gt;=Rates!$J$14,'Claim Details'!$I$28&lt;=Rates!$J$15,'Claim Details'!$I$19="No"),Rates!$J$18,IF(AND(AE260="C",'Claim Details'!$I$28&gt;=Rates!$D$14,'Claim Details'!$I$28&lt;=Rates!$D$15,'Claim Details'!$I$19="Yes"),Rates!$E$19,IF(AND(AE260="C",'Claim Details'!$I$28&gt;=Rates!$D$14,'Claim Details'!$I$28&lt;=Rates!$D$15,'Claim Details'!$I$19="No"),Rates!$D$19,IF(AND(AE260="C",'Claim Details'!$I$28&gt;=Rates!$F$14,'Claim Details'!$I$28&lt;=Rates!$F$15,'Claim Details'!$I$19="Yes"),Rates!$G$19,IF(AND(AE260="C",'Claim Details'!$I$28&gt;=Rates!$F$14,'Claim Details'!$I$28&lt;=Rates!$F$15,'Claim Details'!$I$19="No"),Rates!$F$19,IF(AND(AE260="C",'Claim Details'!$I$28&gt;=Rates!$H$14,'Claim Details'!$I$28&lt;=Rates!$H$15,'Claim Details'!$I$19="Yes"),Rates!$I$19,IF(AND(AE260="C",'Claim Details'!$I$28&gt;=Rates!$H$14,'Claim Details'!$I$28&lt;=Rates!$H$15,'Claim Details'!$I$19="No"),Rates!$H$19,IF(AND(AE260="C",'Claim Details'!$I$28&gt;=Rates!$J$14,'Claim Details'!$I$28&lt;=Rates!$J$15,'Claim Details'!$I$19="Yes"),Rates!$K$19,IF(AND(AE260="C",'Claim Details'!$I$28&gt;=Rates!$J$14,'Claim Details'!$I$28&lt;=Rates!$J$15,'Claim Details'!$I$19="No"),Rates!$J$19,"£0.00"))))))))))))))))))))))))</f>
        <v>£0.00</v>
      </c>
      <c r="BE260" s="189" t="str">
        <f>IF(AND(AE260="A",'Claim Details'!$I$28&gt;=Rates!$D$14,'Claim Details'!$I$28&lt;=Rates!$D$15,'Claim Details'!$I$19="Yes"),Rates!$J$25,IF(AND(AE260="A",'Claim Details'!$I$28&gt;=Rates!$D$14,'Claim Details'!$I$28&lt;=Rates!$D$15,'Claim Details'!$I$19="No"),Rates!$D$25,IF(AND(AE260="A",'Claim Details'!$I$28&gt;=Rates!$F$14,'Claim Details'!$I$28&lt;=Rates!$F$15,'Claim Details'!$I$19="Yes"),Rates!$G$25,IF(AND(AE260="A",'Claim Details'!$I$28&gt;=Rates!$F$14,'Claim Details'!$I$28&lt;=Rates!$F$15,'Claim Details'!$I$19="No"),Rates!$F$25,IF(AND(AE260="A",'Claim Details'!$I$28&gt;=Rates!$H$14,'Claim Details'!$I$28&lt;=Rates!$H$15,'Claim Details'!$I$19="Yes"),Rates!$I$25,IF(AND(AE260="A",'Claim Details'!$I$28&gt;=Rates!$H$14,'Claim Details'!$I$28&lt;=Rates!$H$15,'Claim Details'!$I$19="No"),Rates!$H$25,IF(AND(AE260="A",'Claim Details'!$I$28&gt;=Rates!$J$14,'Claim Details'!$I$28&lt;=Rates!$J$15,'Claim Details'!$I$19="Yes"),Rates!$K$25,IF(AND(AE260="A",'Claim Details'!$I$28&gt;=Rates!$J$14,'Claim Details'!$I$28&lt;=Rates!$J$15,'Claim Details'!$I$19="No"),Rates!$J$25,IF(AND(AE260="B",'Claim Details'!$I$28&gt;=Rates!$D$14,'Claim Details'!$I$28&lt;=Rates!$D$15,'Claim Details'!$I$19="Yes"),Rates!$E$26,IF(AND(AE260="B",'Claim Details'!$I$28&gt;=Rates!$D$14,'Claim Details'!$I$28&lt;=Rates!$D$15,'Claim Details'!$I$19="No"),Rates!$D$26,IF(AND(AE260="B",'Claim Details'!$I$28&gt;=Rates!$F$14,'Claim Details'!$I$28&lt;=Rates!$F$15,'Claim Details'!$I$19="Yes"),Rates!$G$26,IF(AND(AE260="B",'Claim Details'!$I$28&gt;=Rates!$F$14,'Claim Details'!$I$28&lt;=Rates!$F$15,'Claim Details'!$I$19="No"),Rates!$F$26,IF(AND(AE260="B",'Claim Details'!$I$28&gt;=Rates!$H$14,'Claim Details'!$I$28&lt;=Rates!$H$15,'Claim Details'!$I$19="Yes"),Rates!$I$26,IF(AND(AE260="B",'Claim Details'!$I$28&gt;=Rates!$H$14,'Claim Details'!$I$28&lt;=Rates!$H$15,'Claim Details'!$I$19="No"),Rates!$H$26,IF(AND(AE260="B",'Claim Details'!$I$28&gt;=Rates!$J$14,'Claim Details'!$I$28&lt;=Rates!$J$15,'Claim Details'!$I$19="Yes"),Rates!$K$26,IF(AND(AE260="B",'Claim Details'!$I$28&gt;=Rates!$J$14,'Claim Details'!$I$28&lt;=Rates!$J$15,'Claim Details'!$I$19="No"),Rates!$J$26,IF(AND(AE260="C",'Claim Details'!$I$28&gt;=Rates!$D$14,'Claim Details'!$I$28&lt;=Rates!$D$15,'Claim Details'!$I$19="Yes"),Rates!$E$27,IF(AND(AE260="C",'Claim Details'!$I$28&gt;=Rates!$D$14,'Claim Details'!$I$28&lt;=Rates!$D$15,'Claim Details'!$I$19="No"),Rates!$D$27,IF(AND(AE260="C",'Claim Details'!$I$28&gt;=Rates!$F$14,'Claim Details'!$I$28&lt;=Rates!$F$15,'Claim Details'!$I$19="Yes"),Rates!$G$27,IF(AND(AE260="C",'Claim Details'!$I$28&gt;=Rates!$F$14,'Claim Details'!$I$28&lt;=Rates!$F$15,'Claim Details'!$I$19="No"),Rates!$F$27,IF(AND(AE260="C",'Claim Details'!$I$28&gt;=Rates!$H$14,'Claim Details'!$I$28&lt;=Rates!$H$15,'Claim Details'!$I$19="Yes"),Rates!$I$27,IF(AND(AE260="C",'Claim Details'!$I$28&gt;=Rates!$H$14,'Claim Details'!$I$28&lt;=Rates!$H$15,'Claim Details'!$I$19="No"),Rates!$H$27,IF(AND(AE260="C",'Claim Details'!$I$28&gt;=Rates!$J$14,'Claim Details'!$I$28&lt;=Rates!$J$15,'Claim Details'!$I$19="Yes"),Rates!$K$27,IF(AND(AE260="C",'Claim Details'!$I$28&gt;=Rates!$J$14,'Claim Details'!$I$28&lt;=Rates!$J$15,'Claim Details'!$I$19="No"),Rates!$J$27,"£0.00"))))))))))))))))))))))))</f>
        <v>£0.00</v>
      </c>
      <c r="BF260" s="189" t="str">
        <f>IF(AND(AE260="A",'Claim Details'!$I$28&gt;=Rates!$D$14,'Claim Details'!$I$28&lt;=Rates!$D$15,'Claim Details'!$I$19="Yes"),Rates!$E$20,IF(AND(AE260="A",'Claim Details'!$I$28&gt;=Rates!$D$14,'Claim Details'!$I$28&lt;=Rates!$D$15,'Claim Details'!$I$19="No"),Rates!$D$20,IF(AND(AE260="A",'Claim Details'!$I$28&gt;=Rates!$F$14,'Claim Details'!$I$28&lt;=Rates!$F$15,'Claim Details'!$I$19="Yes"),Rates!$G$20,IF(AND(AE260="A",'Claim Details'!$I$28&gt;=Rates!$F$14,'Claim Details'!$I$28&lt;=Rates!$F$15,'Claim Details'!$I$19="No"),Rates!$F$20,IF(AND(AE260="A",'Claim Details'!$I$28&gt;=Rates!$H$14,'Claim Details'!$I$28&lt;=Rates!$H$15,'Claim Details'!$I$19="Yes"),Rates!$I$20,IF(AND(AE260="A",'Claim Details'!$I$28&gt;=Rates!$H$14,'Claim Details'!$I$28&lt;=Rates!$H$15,'Claim Details'!$I$19="No"),Rates!$H$20,IF(AND(AE260="A",'Claim Details'!$I$28&gt;=Rates!$J$14,'Claim Details'!$I$28&lt;=Rates!$J$15,'Claim Details'!$I$19="Yes"),Rates!$K$20,IF(AND(AE260="A",'Claim Details'!$I$28&gt;=Rates!$J$14,'Claim Details'!$I$28&lt;=Rates!$J$15,'Claim Details'!$I$19="No"),Rates!$J$20,IF(AND(AE260="B",'Claim Details'!$I$28&gt;=Rates!$D$14,'Claim Details'!$I$28&lt;=Rates!$D$15,'Claim Details'!$I$19="Yes"),Rates!$E$21,IF(AND(AE260="B",'Claim Details'!$I$28&gt;=Rates!$D$14,'Claim Details'!$I$28&lt;=Rates!$D$15,'Claim Details'!$I$19="No"),Rates!$D$21,IF(AND(AE260="B",'Claim Details'!$I$28&gt;=Rates!$F$14,'Claim Details'!$I$28&lt;=Rates!$F$15,'Claim Details'!$I$19="Yes"),Rates!$G$21,IF(AND(AE260="B",'Claim Details'!$I$28&gt;=Rates!$F$14,'Claim Details'!$I$28&lt;=Rates!$F$15,'Claim Details'!$I$19="No"),Rates!$F$21,IF(AND(AE260="B",'Claim Details'!$I$28&gt;=Rates!$H$14,'Claim Details'!$I$28&lt;=Rates!$H$15,'Claim Details'!$I$19="Yes"),Rates!$I$21,IF(AND(AE260="B",'Claim Details'!$I$28&gt;=Rates!$H$14,'Claim Details'!$I$28&lt;=Rates!$H$15,'Claim Details'!$I$19="No"),Rates!$H$21,IF(AND(AE260="B",'Claim Details'!$I$28&gt;=Rates!$J$14,'Claim Details'!$I$28&lt;=Rates!$J$15,'Claim Details'!$I$19="Yes"),Rates!$K$21,IF(AND(AE260="B",'Claim Details'!$I$28&gt;=Rates!$J$14,'Claim Details'!$I$28&lt;=Rates!$J$15,'Claim Details'!$I$19="No"),Rates!$J$21,"£0.00"))))))))))))))))</f>
        <v>£0.00</v>
      </c>
      <c r="BG260" s="189" t="str">
        <f>IF(AND(AE260="A",'Claim Details'!$I$28&gt;=Rates!$D$14,'Claim Details'!$I$28&lt;=Rates!$D$15,'Claim Details'!$I$19="Yes"),Rates!$E$22,IF(AND(AE260="A",'Claim Details'!$I$28&gt;=Rates!$D$14,'Claim Details'!$I$28&lt;=Rates!$D$15,'Claim Details'!$I$19="No"),Rates!$D$22,IF(AND(AE260="A",'Claim Details'!$I$28&gt;=Rates!$F$14,'Claim Details'!$I$28&lt;=Rates!$F$15,'Claim Details'!$I$19="Yes"),Rates!$G$22,IF(AND(AE260="A",'Claim Details'!$I$28&gt;=Rates!$F$14,'Claim Details'!$I$28&lt;=Rates!$F$15,'Claim Details'!$I$19="No"),Rates!$F$22,IF(AND(AE260="A",'Claim Details'!$I$28&gt;=Rates!$H$14,'Claim Details'!$I$28&lt;=Rates!$H$15,'Claim Details'!$I$19="Yes"),Rates!$I$22,IF(AND(AE260="A",'Claim Details'!$I$28&gt;=Rates!$H$14,'Claim Details'!$I$28&lt;=Rates!$H$15,'Claim Details'!$I$19="No"),Rates!$H$22,IF(AND(AE260="A",'Claim Details'!$I$28&gt;=Rates!$J$14,'Claim Details'!$I$28&lt;=Rates!$J$15,'Claim Details'!$I$19="Yes"),Rates!$K$22,IF(AND(AE260="A",'Claim Details'!$I$28&gt;=Rates!$J$14,'Claim Details'!$I$28&lt;=Rates!$J$15,'Claim Details'!$I$19="No"),Rates!$J$22,IF(AND(AE260="B",'Claim Details'!$I$28&gt;=Rates!$D$14,'Claim Details'!$I$28&lt;=Rates!$D$15,'Claim Details'!$I$19="Yes"),Rates!$E$23,IF(AND(AE260="B",'Claim Details'!$I$28&gt;=Rates!$D$14,'Claim Details'!$I$28&lt;=Rates!$D$15,'Claim Details'!$I$19="No"),Rates!$D$23,IF(AND(AE260="B",'Claim Details'!$I$28&gt;=Rates!$F$14,'Claim Details'!$I$28&lt;=Rates!$F$15,'Claim Details'!$I$19="Yes"),Rates!$G$23,IF(AND(AE260="B",'Claim Details'!$I$28&gt;=Rates!$F$14,'Claim Details'!$I$28&lt;=Rates!$F$15,'Claim Details'!$I$19="No"),Rates!$F$23,IF(AND(AE260="B",'Claim Details'!$I$28&gt;=Rates!$H$14,'Claim Details'!$I$28&lt;=Rates!$H$15,'Claim Details'!$I$19="Yes"),Rates!$I$23,IF(AND(AE260="B",'Claim Details'!$I$28&gt;=Rates!$H$14,'Claim Details'!$I$28&lt;=Rates!$H$15,'Claim Details'!$I$19="No"),Rates!$H$23,IF(AND(AE260="B",'Claim Details'!$I$28&gt;=Rates!$J$14,'Claim Details'!$I$28&lt;=Rates!$J$15,'Claim Details'!$I$19="Yes"),Rates!$K$23,IF(AND(AE260="B",'Claim Details'!$I$28&gt;=Rates!$J$14,'Claim Details'!$I$28&lt;=Rates!$J$15,'Claim Details'!$I$19="No"),Rates!$J$23,IF(AND(AE260="C",'Claim Details'!$I$28&gt;=Rates!$D$14,'Claim Details'!$I$28&lt;=Rates!$D$15,'Claim Details'!$I$19="Yes"),Rates!$E$24,IF(AND(AE260="C",'Claim Details'!$I$28&gt;=Rates!$D$14,'Claim Details'!$I$28&lt;=Rates!$D$15,'Claim Details'!$I$19="No"),Rates!$D$24,IF(AND(AE260="C",'Claim Details'!$I$28&gt;=Rates!$F$14,'Claim Details'!$I$28&lt;=Rates!$F$15,'Claim Details'!$I$19="Yes"),Rates!$G$24,IF(AND(AE260="C",'Claim Details'!$I$28&gt;=Rates!$F$14,'Claim Details'!$I$28&lt;=Rates!$F$15,'Claim Details'!$I$19="No"),Rates!$F$24,IF(AND(AE260="C",'Claim Details'!$I$28&gt;=Rates!$H$14,'Claim Details'!$I$28&lt;=Rates!$H$15,'Claim Details'!$I$19="Yes"),Rates!$I$24,IF(AND(AE260="C",'Claim Details'!$I$28&gt;=Rates!$H$14,'Claim Details'!$I$28&lt;=Rates!$H$15,'Claim Details'!$I$19="No"),Rates!$H$24,IF(AND(AE260="C",'Claim Details'!$I$28&gt;=Rates!$J$14,'Claim Details'!$I$28&lt;=Rates!$J$15,'Claim Details'!$I$19="Yes"),Rates!$K$24,IF(AND(AE260="C",'Claim Details'!$I$28&gt;=Rates!$J$14,'Claim Details'!$I$28&lt;=Rates!$J$15,'Claim Details'!$I$19="No"),Rates!$J$24,"£0.00"))))))))))))))))))))))))</f>
        <v>£0.00</v>
      </c>
      <c r="BH260" s="189" t="str">
        <f t="shared" si="58"/>
        <v>£0.00</v>
      </c>
      <c r="BI260" s="189">
        <f t="shared" si="59"/>
        <v>0</v>
      </c>
      <c r="BO260" s="202" t="str">
        <f>IF(H260="","£0.00",IF(AP260="4","£0.00",IF(AP260="5","£0.00",IF(AP260="1","£0.00",((AQ260*H260)*'Claim Details'!$F$111)/100))))</f>
        <v>£0.00</v>
      </c>
      <c r="BP260" s="202" t="str">
        <f>IF(T260="","£0.00",IF(AP260="4","£0.00",IF(AP260="5","£0.00",IF(AP260="1","£0.00",((AR260*T260)*'Claim Details'!$N$111)/100))))</f>
        <v>£0.00</v>
      </c>
      <c r="BQ260" s="202" t="str">
        <f>IF(AI260="","£0.00",IF(AP260="4","£0.00",IF(AP260="5","£0.00",IF(AP260="1","£0.00",((BI260*AI260)*'Claim Details'!$W$111)/100))))</f>
        <v>£0.00</v>
      </c>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row>
    <row r="261" spans="1:97" ht="15">
      <c r="A261" s="145"/>
      <c r="B261" s="91"/>
      <c r="C261" s="96"/>
      <c r="D261" s="97"/>
      <c r="E261" s="98"/>
      <c r="F261" s="89"/>
      <c r="G261" s="99"/>
      <c r="H261" s="100"/>
      <c r="I261" s="221" t="str">
        <f t="shared" si="49"/>
        <v>£0.00</v>
      </c>
      <c r="J261" s="101"/>
      <c r="K261" s="100"/>
      <c r="L261" s="221" t="str">
        <f t="shared" si="50"/>
        <v>£0.00</v>
      </c>
      <c r="M261" s="101"/>
      <c r="N261" s="102"/>
      <c r="O261" s="145"/>
      <c r="P261" s="77"/>
      <c r="Q261" s="87"/>
      <c r="R261" s="87"/>
      <c r="S261" s="87"/>
      <c r="T261" s="149" t="str">
        <f t="shared" si="51"/>
        <v/>
      </c>
      <c r="U261" s="87" t="str">
        <f t="shared" si="60"/>
        <v/>
      </c>
      <c r="V261" s="87"/>
      <c r="W261" s="53" t="str">
        <f t="shared" si="52"/>
        <v>£0.00</v>
      </c>
      <c r="X261" s="53"/>
      <c r="Y261" s="87"/>
      <c r="Z261" s="78"/>
      <c r="AA261" s="79"/>
      <c r="AB261" s="160"/>
      <c r="AC261" s="98"/>
      <c r="AD261" s="225"/>
      <c r="AE261" s="235" t="str">
        <f t="shared" si="53"/>
        <v/>
      </c>
      <c r="AF261" s="87" t="str">
        <f t="shared" si="54"/>
        <v/>
      </c>
      <c r="AG261" s="53"/>
      <c r="AH261" s="224"/>
      <c r="AI261" s="226" t="str">
        <f t="shared" ref="AI261:AI300" si="61">IF(AD261="",T261,IF(T261="",AD261,AD261+T261))</f>
        <v/>
      </c>
      <c r="AJ261" s="236" t="str">
        <f t="shared" si="55"/>
        <v>£0.00</v>
      </c>
      <c r="AK261" s="31"/>
      <c r="AL261" s="1"/>
      <c r="AM261" s="1"/>
      <c r="AN261" s="1"/>
      <c r="AO261" s="1"/>
      <c r="AP261" s="1" t="str">
        <f t="shared" ref="AP261:AP300" si="62">IF(E261="", "", IF(E261="Travel","1",IF(E261="Waiting","1",IF(E261="Advocacy","2",IF(E261="Attendance at court","3", IF(E261="Appeal: Sentence", "4", IF(E261="Appeal: Conviction and sentence", "5", "6")))))))</f>
        <v/>
      </c>
      <c r="AQ261" s="27">
        <f t="shared" ref="AQ261:AQ300" si="63">MIN(J261, I261)</f>
        <v>0</v>
      </c>
      <c r="AR261" s="189">
        <f t="shared" si="56"/>
        <v>0</v>
      </c>
      <c r="AS261" s="190" t="str">
        <f>IF(AND(C261="A",'Claim Details'!$E$28&gt;=Rates!$D$14,'Claim Details'!$E$28&lt;=Rates!$D$15,'Claim Details'!$E$19="Yes"),Rates!$E$17,IF(AND(C261="A",'Claim Details'!$E$28&gt;=Rates!$D$14,'Claim Details'!$E$28&lt;=Rates!$D$15,'Claim Details'!$E$19="No"),Rates!$D$17,IF(AND(C261="A",'Claim Details'!$E$28&gt;=Rates!$F$14,'Claim Details'!$E$28&lt;=Rates!$F$15,'Claim Details'!$E$19="Yes"),Rates!$G$17,IF(AND(C261="A",'Claim Details'!$E$28&gt;=Rates!$F$14,'Claim Details'!$E$28&lt;=Rates!$F$15,'Claim Details'!$E$19="No"),Rates!$F$17,IF(AND(C261="A",'Claim Details'!$E$28&gt;=Rates!$H$14,'Claim Details'!$E$28&lt;=Rates!$H$15,'Claim Details'!$E$19="Yes"),Rates!$I$17,IF(AND(C261="A",'Claim Details'!$E$28&gt;=Rates!$H$14,'Claim Details'!$E$28&lt;=Rates!$H$15,'Claim Details'!$E$19="No"),Rates!$H$17,IF(AND(C261="A",'Claim Details'!$E$28&gt;=Rates!$J$14,'Claim Details'!$E$28&lt;=Rates!$J$15,'Claim Details'!$E$19="Yes"),Rates!$K$17,IF(AND(C261="A",'Claim Details'!$E$28&gt;=Rates!$J$14,'Claim Details'!$E$28&lt;=Rates!$J$15,'Claim Details'!$E$19="No"),Rates!$J$17,IF(AND(C261="B",'Claim Details'!$E$28&gt;=Rates!$D$14,'Claim Details'!$E$28&lt;=Rates!$D$15,'Claim Details'!$E$19="Yes"),Rates!$E$18,IF(AND(C261="B",'Claim Details'!$E$28&gt;=Rates!$D$14,'Claim Details'!$E$28&lt;=Rates!$D$15,'Claim Details'!$E$19="No"),Rates!$D$18,IF(AND(C261="B",'Claim Details'!$E$28&gt;=Rates!$F$14,'Claim Details'!$E$28&lt;=Rates!$F$15,'Claim Details'!$E$19="Yes"),Rates!$G$18,IF(AND(C261="B",'Claim Details'!$E$28&gt;=Rates!$F$14,'Claim Details'!$E$28&lt;=Rates!$F$15,'Claim Details'!$E$19="No"),Rates!$F$18,IF(AND(C261="B",'Claim Details'!$E$28&gt;=Rates!$H$14,'Claim Details'!$E$28&lt;=Rates!$H$15,'Claim Details'!$E$19="Yes"),Rates!$I$18,IF(AND(C261="B",'Claim Details'!$E$28&gt;=Rates!$H$14,'Claim Details'!$E$28&lt;=Rates!$H$15,'Claim Details'!$E$19="No"),Rates!$H$18,IF(AND(C261="B",'Claim Details'!$E$28&gt;=Rates!$J$14,'Claim Details'!$E$28&lt;=Rates!$J$15,'Claim Details'!$E$19="Yes"),Rates!$K$18,IF(AND(C261="B",'Claim Details'!$E$28&gt;=Rates!$J$14,'Claim Details'!$E$28&lt;=Rates!$J$15,'Claim Details'!$E$19="No"),Rates!$J$18,IF(AND(C261="C",'Claim Details'!$E$28&gt;=Rates!$D$14,'Claim Details'!$E$28&lt;=Rates!$D$15,'Claim Details'!$E$19="Yes"),Rates!$E$19,IF(AND(C261="C",'Claim Details'!$E$28&gt;=Rates!$D$14,'Claim Details'!$E$28&lt;=Rates!$D$15,'Claim Details'!$E$19="No"),Rates!$D$19,IF(AND(C261="C",'Claim Details'!$E$28&gt;=Rates!$F$14,'Claim Details'!$E$28&lt;=Rates!$F$15,'Claim Details'!$E$19="Yes"),Rates!$G$19,IF(AND(C261="C",'Claim Details'!$E$28&gt;=Rates!$F$14,'Claim Details'!$E$28&lt;=Rates!$F$15,'Claim Details'!$E$19="No"),Rates!$F$19,IF(AND(C261="C",'Claim Details'!$E$28&gt;=Rates!$H$14,'Claim Details'!$E$28&lt;=Rates!$H$15,'Claim Details'!$E$19="Yes"),Rates!$I$19,IF(AND(C261="C",'Claim Details'!$E$28&gt;=Rates!$H$14,'Claim Details'!$E$28&lt;=Rates!$H$15,'Claim Details'!$E$19="No"),Rates!$H$19,IF(AND(C261="C",'Claim Details'!$E$28&gt;=Rates!$J$14,'Claim Details'!$E$28&lt;=Rates!$J$15,'Claim Details'!$E$19="Yes"),Rates!$K$19,IF(AND(C261="C",'Claim Details'!$E$28&gt;=Rates!$J$14,'Claim Details'!$E$28&lt;=Rates!$J$15,'Claim Details'!$E$19="No"),Rates!$J$19,"£0.00"))))))))))))))))))))))))</f>
        <v>£0.00</v>
      </c>
      <c r="AT261" s="189" t="str">
        <f>IF(AND(C261="A",'Claim Details'!$E$28&gt;=Rates!$D$14,'Claim Details'!$E$28&lt;=Rates!$D$15,'Claim Details'!$E$19="Yes"),Rates!$E$25,IF(AND(C261="A",'Claim Details'!$E$28&gt;=Rates!$D$14,'Claim Details'!$E$28&lt;=Rates!$D$15,'Claim Details'!$E$19="No"),Rates!$D$25,IF(AND(C261="A",'Claim Details'!$E$28&gt;=Rates!$F$14,'Claim Details'!$E$28&lt;=Rates!$F$15,'Claim Details'!$E$19="Yes"),Rates!$G$25,IF(AND(C261="A",'Claim Details'!$E$28&gt;=Rates!$F$14,'Claim Details'!$E$28&lt;=Rates!$F$15,'Claim Details'!$E$19="No"),Rates!$F$25,IF(AND(C261="A",'Claim Details'!$E$28&gt;=Rates!$H$14,'Claim Details'!$E$28&lt;=Rates!$H$15,'Claim Details'!$E$19="Yes"),Rates!$I$25,IF(AND(C261="A",'Claim Details'!$E$28&gt;=Rates!$H$14,'Claim Details'!$E$28&lt;=Rates!$H$15,'Claim Details'!$E$19="No"),Rates!$H$25,IF(AND(C261="A",'Claim Details'!$E$28&gt;=Rates!$J$14,'Claim Details'!$E$28&lt;=Rates!$J$15,'Claim Details'!$E$19="Yes"),Rates!$K$25,IF(AND(C261="A",'Claim Details'!$E$28&gt;=Rates!$J$14,'Claim Details'!$E$28&lt;=Rates!$J$15,'Claim Details'!$E$19="No"),Rates!$J$25,IF(AND(C261="B",'Claim Details'!$E$28&gt;=Rates!$D$14,'Claim Details'!$E$28&lt;=Rates!$D$15,'Claim Details'!$E$19="Yes"),Rates!$E$26,IF(AND(C261="B",'Claim Details'!$E$28&gt;=Rates!$D$14,'Claim Details'!$E$28&lt;=Rates!$D$15,'Claim Details'!$E$19="No"),Rates!$D$26,IF(AND(C261="B",'Claim Details'!$E$28&gt;=Rates!$F$14,'Claim Details'!$E$28&lt;=Rates!$F$15,'Claim Details'!$E$19="Yes"),Rates!$G$26,IF(AND(C261="B",'Claim Details'!$E$28&gt;=Rates!$F$14,'Claim Details'!$E$28&lt;=Rates!$F$15,'Claim Details'!$E$19="No"),Rates!$F$26,IF(AND(C261="B",'Claim Details'!$E$28&gt;=Rates!$H$14,'Claim Details'!$E$28&lt;=Rates!$H$15,'Claim Details'!$E$19="Yes"),Rates!$I$26,IF(AND(C261="B",'Claim Details'!$E$28&gt;=Rates!$H$14,'Claim Details'!$E$28&lt;=Rates!$H$15,'Claim Details'!$E$19="No"),Rates!$H$26,IF(AND(C261="B",'Claim Details'!$E$28&gt;=Rates!$J$14,'Claim Details'!$E$28&lt;=Rates!$J$15,'Claim Details'!$E$19="Yes"),Rates!$K$26,IF(AND(C261="B",'Claim Details'!$E$28&gt;=Rates!$J$14,'Claim Details'!$E$28&lt;=Rates!$J$15,'Claim Details'!$E$19="No"),Rates!$J$26,IF(AND(C261="C",'Claim Details'!$E$28&gt;=Rates!$D$14,'Claim Details'!$E$28&lt;=Rates!$D$15,'Claim Details'!$E$19="Yes"),Rates!$E$27,IF(AND(C261="C",'Claim Details'!$E$28&gt;=Rates!$D$14,'Claim Details'!$E$28&lt;=Rates!$D$15,'Claim Details'!$E$19="No"),Rates!$D$27,IF(AND(C261="C",'Claim Details'!$E$28&gt;=Rates!$F$14,'Claim Details'!$E$28&lt;=Rates!$F$15,'Claim Details'!$E$19="Yes"),Rates!$G$27,IF(AND(C261="C",'Claim Details'!$E$28&gt;=Rates!$F$14,'Claim Details'!$E$28&lt;=Rates!$F$15,'Claim Details'!$E$19="No"),Rates!$F$27,IF(AND(C261="C",'Claim Details'!$E$28&gt;=Rates!$H$14,'Claim Details'!$E$28&lt;=Rates!$H$15,'Claim Details'!$E$19="Yes"),Rates!$I$27,IF(AND(C261="C",'Claim Details'!$E$28&gt;=Rates!$H$14,'Claim Details'!$E$28&lt;=Rates!$H$15,'Claim Details'!$E$19="No"),Rates!$H$27,IF(AND(C261="C",'Claim Details'!$E$28&gt;=Rates!$J$14,'Claim Details'!$E$28&lt;=Rates!$J$15,'Claim Details'!$E$19="Yes"),Rates!$K$27,IF(AND(C261="C",'Claim Details'!$E$28&gt;=Rates!$J$14,'Claim Details'!$E$28&lt;=Rates!$J$15,'Claim Details'!$E$19="No"),Rates!$J$27,"£0.00"))))))))))))))))))))))))</f>
        <v>£0.00</v>
      </c>
      <c r="AU261" s="191" t="str">
        <f>IF(AND(C261="A",'Claim Details'!$E$28&gt;=Rates!$D$14,'Claim Details'!$E$28&lt;=Rates!$D$15,'Claim Details'!$E$19="Yes"),Rates!$E$20,IF(AND(C261="A",'Claim Details'!$E$28&gt;=Rates!$D$14,'Claim Details'!$E$28&lt;=Rates!$D$15,'Claim Details'!$E$19="No"),Rates!$D$20,IF(AND(C261="A",'Claim Details'!$E$28&gt;=Rates!$F$14,'Claim Details'!$E$28&lt;=Rates!$F$15,'Claim Details'!$E$19="Yes"),Rates!$G$20,IF(AND(C261="A",'Claim Details'!$E$28&gt;=Rates!$F$14,'Claim Details'!$E$28&lt;=Rates!$F$15,'Claim Details'!$E$19="No"),Rates!$F$20,IF(AND(C261="A",'Claim Details'!$E$28&gt;=Rates!$H$14,'Claim Details'!$E$28&lt;=Rates!$H$15,'Claim Details'!$E$19="Yes"),Rates!$I$20,IF(AND(C261="A",'Claim Details'!$E$28&gt;=Rates!$H$14,'Claim Details'!$E$28&lt;=Rates!$H$15,'Claim Details'!$E$19="No"),Rates!$H$20,IF(AND(C261="A",'Claim Details'!$E$28&gt;=Rates!$J$14,'Claim Details'!$E$28&lt;=Rates!$J$15,'Claim Details'!$E$19="Yes"),Rates!$K$20,IF(AND(C261="A",'Claim Details'!$E$28&gt;=Rates!$J$14,'Claim Details'!$E$28&lt;=Rates!$J$15,'Claim Details'!$E$19="No"),Rates!$J$20,IF(AND(C261="B",'Claim Details'!$E$28&gt;=Rates!$D$14,'Claim Details'!$E$28&lt;=Rates!$D$15,'Claim Details'!$E$19="Yes"),Rates!$E$21,IF(AND(C261="B",'Claim Details'!$E$28&gt;=Rates!$D$14,'Claim Details'!$E$28&lt;=Rates!$D$15,'Claim Details'!$E$19="No"),Rates!$D$21,IF(AND(C261="B",'Claim Details'!$E$28&gt;=Rates!$F$14,'Claim Details'!$E$28&lt;=Rates!$F$15,'Claim Details'!$E$19="Yes"),Rates!$G$21,IF(AND(C261="B",'Claim Details'!$E$28&gt;=Rates!$F$14,'Claim Details'!$E$28&lt;=Rates!$F$15,'Claim Details'!$E$19="No"),Rates!$F$21,IF(AND(C261="B",'Claim Details'!$E$28&gt;=Rates!$H$14,'Claim Details'!$E$28&lt;=Rates!$H$15,'Claim Details'!$E$19="Yes"),Rates!$I$21,IF(AND(C261="B",'Claim Details'!$E$28&gt;=Rates!$H$14,'Claim Details'!$E$28&lt;=Rates!$H$15,'Claim Details'!$E$19="No"),Rates!$H$21,IF(AND(C261="B",'Claim Details'!$E$28&gt;=Rates!$J$14,'Claim Details'!$E$28&lt;=Rates!$J$15,'Claim Details'!$E$19="Yes"),Rates!$K$21,IF(AND(C261="B",'Claim Details'!$E$28&gt;=Rates!$J$14,'Claim Details'!$E$28&lt;=Rates!$J$15,'Claim Details'!$E$19="No"),Rates!$J$21,"£0.00"))))))))))))))))</f>
        <v>£0.00</v>
      </c>
      <c r="AV261" s="191" t="str">
        <f>IF(AND(C261="A",'Claim Details'!$E$28&gt;=Rates!$D$14,'Claim Details'!$E$28&lt;=Rates!$D$15,'Claim Details'!$E$19="Yes"),Rates!$E$22,IF(AND(C261="A",'Claim Details'!$E$28&gt;=Rates!$D$14,'Claim Details'!$E$28&lt;=Rates!$D$15,'Claim Details'!$E$19="No"),Rates!$D$22,IF(AND(C261="A",'Claim Details'!$E$28&gt;=Rates!$F$14,'Claim Details'!$E$28&lt;=Rates!$F$15,'Claim Details'!$E$19="Yes"),Rates!$G$22,IF(AND(C261="A",'Claim Details'!$E$28&gt;=Rates!$F$14,'Claim Details'!$E$28&lt;=Rates!$F$15,'Claim Details'!$E$19="No"),Rates!$F$22,IF(AND(C261="A",'Claim Details'!$E$28&gt;=Rates!$H$14,'Claim Details'!$E$28&lt;=Rates!$H$15,'Claim Details'!$E$19="Yes"),Rates!$I$22,IF(AND(C261="A",'Claim Details'!$E$28&gt;=Rates!$H$14,'Claim Details'!$E$28&lt;=Rates!$H$15,'Claim Details'!$E$19="No"),Rates!$H$22,IF(AND(C261="A",'Claim Details'!$E$28&gt;=Rates!$J$14,'Claim Details'!$E$28&lt;=Rates!$J$15,'Claim Details'!$E$19="Yes"),Rates!$K$22,IF(AND(C261="A",'Claim Details'!$E$28&gt;=Rates!$J$14,'Claim Details'!$E$28&lt;=Rates!$J$15,'Claim Details'!$E$19="No"),Rates!$J$22,IF(AND(C261="B",'Claim Details'!$E$28&gt;=Rates!$D$14,'Claim Details'!$E$28&lt;=Rates!$D$15,'Claim Details'!$E$19="Yes"),Rates!$E$23,IF(AND(C261="B",'Claim Details'!$E$28&gt;=Rates!$D$14,'Claim Details'!$E$28&lt;=Rates!$D$15,'Claim Details'!$E$19="No"),Rates!$D$23,IF(AND(C261="B",'Claim Details'!$E$28&gt;=Rates!$F$14,'Claim Details'!$E$28&lt;=Rates!$F$15,'Claim Details'!$E$19="Yes"),Rates!$G$23,IF(AND(C261="B",'Claim Details'!$E$28&gt;=Rates!$F$14,'Claim Details'!$E$28&lt;=Rates!$F$15,'Claim Details'!$E$19="No"),Rates!$F$23,IF(AND(C261="B",'Claim Details'!$E$28&gt;=Rates!$H$14,'Claim Details'!$E$28&lt;=Rates!$H$15,'Claim Details'!$E$19="Yes"),Rates!$I$23,IF(AND(C261="B",'Claim Details'!$E$28&gt;=Rates!$H$14,'Claim Details'!$E$28&lt;=Rates!$H$15,'Claim Details'!$E$19="No"),Rates!$H$23,IF(AND(C261="B",'Claim Details'!$E$28&gt;=Rates!$J$14,'Claim Details'!$E$28&lt;=Rates!$J$15,'Claim Details'!$E$19="Yes"),Rates!$K$23,IF(AND(C261="B",'Claim Details'!$E$28&gt;=Rates!$J$14,'Claim Details'!$E$28&lt;=Rates!$J$15,'Claim Details'!$E$19="No"),Rates!$J$23,IF(AND(C261="C",'Claim Details'!$E$28&gt;=Rates!$D$14,'Claim Details'!$E$28&lt;=Rates!$D$15,'Claim Details'!$E$19="Yes"),Rates!$E$24,IF(AND(C261="C",'Claim Details'!$E$28&gt;=Rates!$D$14,'Claim Details'!$E$28&lt;=Rates!$D$15,'Claim Details'!$E$19="No"),Rates!$D$24,IF(AND(C261="C",'Claim Details'!$E$28&gt;=Rates!$F$14,'Claim Details'!$E$28&lt;=Rates!$F$15,'Claim Details'!$E$19="Yes"),Rates!$G$24,IF(AND(C261="C",'Claim Details'!$E$28&gt;=Rates!$F$14,'Claim Details'!$E$28&lt;=Rates!$F$15,'Claim Details'!$E$19="No"),Rates!$F$24,IF(AND(C261="C",'Claim Details'!$E$28&gt;=Rates!$H$14,'Claim Details'!$E$28&lt;=Rates!$H$15,'Claim Details'!$E$19="Yes"),Rates!$I$24,IF(AND(C261="C",'Claim Details'!$E$28&gt;=Rates!$H$14,'Claim Details'!$E$28&lt;=Rates!$H$15,'Claim Details'!$E$19="No"),Rates!$H$24,IF(AND(C261="C",'Claim Details'!$E$28&gt;=Rates!$J$14,'Claim Details'!$E$28&lt;=Rates!$J$15,'Claim Details'!$E$19="Yes"),Rates!$K$24,IF(AND(C261="C",'Claim Details'!$E$28&gt;=Rates!$J$14,'Claim Details'!$E$28&lt;=Rates!$J$15,'Claim Details'!$E$19="No"),Rates!$J$24,"£0.00"))))))))))))))))))))))))</f>
        <v>£0.00</v>
      </c>
      <c r="AW261" s="1"/>
      <c r="AX261" s="189" t="str">
        <f>IF(AND(U261="A",'Claim Details'!$I$28&gt;=Rates!$D$14,'Claim Details'!$I$28&lt;=Rates!$D$15,'Claim Details'!$I$19="Yes"),Rates!$J$17,IF(AND(U261="A",'Claim Details'!$I$28&gt;=Rates!$D$14,'Claim Details'!$I$28&lt;=Rates!$D$15,'Claim Details'!$I$19="No"),Rates!$D$17,IF(AND(U261="A",'Claim Details'!$I$28&gt;=Rates!$F$14,'Claim Details'!$I$28&lt;=Rates!$F$15,'Claim Details'!$I$19="Yes"),Rates!$G$17,IF(AND(U261="A",'Claim Details'!$I$28&gt;=Rates!$F$14,'Claim Details'!$I$28&lt;=Rates!$F$15,'Claim Details'!$I$19="No"),Rates!$F$17,IF(AND(U261="A",'Claim Details'!$I$28&gt;=Rates!$H$14,'Claim Details'!$I$28&lt;=Rates!$H$15,'Claim Details'!$I$19="Yes"),Rates!$I$17,IF(AND(U261="A",'Claim Details'!$I$28&gt;=Rates!$H$14,'Claim Details'!$I$28&lt;=Rates!$H$15,'Claim Details'!$I$19="No"),Rates!$H$17,IF(AND(U261="A",'Claim Details'!$I$28&gt;=Rates!$J$14,'Claim Details'!$I$28&lt;=Rates!$J$15,'Claim Details'!$I$19="Yes"),Rates!$K$17,IF(AND(U261="A",'Claim Details'!$I$28&gt;=Rates!$J$14,'Claim Details'!$I$28&lt;=Rates!$J$15,'Claim Details'!$I$19="No"),Rates!$J$17,IF(AND(U261="B",'Claim Details'!$I$28&gt;=Rates!$D$14,'Claim Details'!$I$28&lt;=Rates!$D$15,'Claim Details'!$I$19="Yes"),Rates!$E$18,IF(AND(U261="B",'Claim Details'!$I$28&gt;=Rates!$D$14,'Claim Details'!$I$28&lt;=Rates!$D$15,'Claim Details'!$I$19="No"),Rates!$D$18,IF(AND(U261="B",'Claim Details'!$I$28&gt;=Rates!$F$14,'Claim Details'!$I$28&lt;=Rates!$F$15,'Claim Details'!$I$19="Yes"),Rates!$G$18,IF(AND(U261="B",'Claim Details'!$I$28&gt;=Rates!$F$14,'Claim Details'!$I$28&lt;=Rates!$F$15,'Claim Details'!$I$19="No"),Rates!$F$18,IF(AND(U261="B",'Claim Details'!$I$28&gt;=Rates!$H$14,'Claim Details'!$I$28&lt;=Rates!$H$15,'Claim Details'!$I$19="Yes"),Rates!$I$18,IF(AND(U261="B",'Claim Details'!$I$28&gt;=Rates!$H$14,'Claim Details'!$I$28&lt;=Rates!$H$15,'Claim Details'!$I$19="No"),Rates!$H$18,IF(AND(U261="B",'Claim Details'!$I$28&gt;=Rates!$J$14,'Claim Details'!$I$28&lt;=Rates!$J$15,'Claim Details'!$I$19="Yes"),Rates!$K$18,IF(AND(U261="B",'Claim Details'!$I$28&gt;=Rates!$J$14,'Claim Details'!$I$28&lt;=Rates!$J$15,'Claim Details'!$I$19="No"),Rates!$J$18,IF(AND(U261="C",'Claim Details'!$I$28&gt;=Rates!$D$14,'Claim Details'!$I$28&lt;=Rates!$D$15,'Claim Details'!$I$19="Yes"),Rates!$E$19,IF(AND(U261="C",'Claim Details'!$I$28&gt;=Rates!$D$14,'Claim Details'!$I$28&lt;=Rates!$D$15,'Claim Details'!$I$19="No"),Rates!$D$19,IF(AND(U261="C",'Claim Details'!$I$28&gt;=Rates!$F$14,'Claim Details'!$I$28&lt;=Rates!$F$15,'Claim Details'!$I$19="Yes"),Rates!$G$19,IF(AND(U261="C",'Claim Details'!$I$28&gt;=Rates!$F$14,'Claim Details'!$I$28&lt;=Rates!$F$15,'Claim Details'!$I$19="No"),Rates!$F$19,IF(AND(U261="C",'Claim Details'!$I$28&gt;=Rates!$H$14,'Claim Details'!$I$28&lt;=Rates!$H$15,'Claim Details'!$I$19="Yes"),Rates!$I$19,IF(AND(U261="C",'Claim Details'!$I$28&gt;=Rates!$H$14,'Claim Details'!$I$28&lt;=Rates!$H$15,'Claim Details'!$I$19="No"),Rates!$H$19,IF(AND(U261="C",'Claim Details'!$I$28&gt;=Rates!$J$14,'Claim Details'!$I$28&lt;=Rates!$J$15,'Claim Details'!$I$19="Yes"),Rates!$K$19,IF(AND(U261="C",'Claim Details'!$I$28&gt;=Rates!$J$14,'Claim Details'!$I$28&lt;=Rates!$J$15,'Claim Details'!$I$19="No"),Rates!$J$19,"£0.00"))))))))))))))))))))))))</f>
        <v>£0.00</v>
      </c>
      <c r="AY261" s="189" t="str">
        <f>IF(AND(C261="A",'Claim Details'!$I$28&gt;=Rates!$D$14,'Claim Details'!$I$28&lt;=Rates!$D$15,'Claim Details'!$I$19="Yes"),Rates!$J$25,IF(AND(C261="A",'Claim Details'!$I$28&gt;=Rates!$D$14,'Claim Details'!$I$28&lt;=Rates!$D$15,'Claim Details'!$I$19="No"),Rates!$D$25,IF(AND(C261="A",'Claim Details'!$I$28&gt;=Rates!$F$14,'Claim Details'!$I$28&lt;=Rates!$F$15,'Claim Details'!$I$19="Yes"),Rates!$G$25,IF(AND(C261="A",'Claim Details'!$I$28&gt;=Rates!$F$14,'Claim Details'!$I$28&lt;=Rates!$F$15,'Claim Details'!$I$19="No"),Rates!$F$25,IF(AND(C261="A",'Claim Details'!$I$28&gt;=Rates!$H$14,'Claim Details'!$I$28&lt;=Rates!$H$15,'Claim Details'!$I$19="Yes"),Rates!$I$25,IF(AND(C261="A",'Claim Details'!$I$28&gt;=Rates!$H$14,'Claim Details'!$I$28&lt;=Rates!$H$15,'Claim Details'!$I$19="No"),Rates!$H$25,IF(AND(C261="A",'Claim Details'!$I$28&gt;=Rates!$J$14,'Claim Details'!$I$28&lt;=Rates!$J$15,'Claim Details'!$I$19="Yes"),Rates!$K$25,IF(AND(C261="A",'Claim Details'!$I$28&gt;=Rates!$J$14,'Claim Details'!$I$28&lt;=Rates!$J$15,'Claim Details'!$I$19="No"),Rates!$J$25,IF(AND(C261="B",'Claim Details'!$I$28&gt;=Rates!$D$14,'Claim Details'!$I$28&lt;=Rates!$D$15,'Claim Details'!$I$19="Yes"),Rates!$E$26,IF(AND(C261="B",'Claim Details'!$I$28&gt;=Rates!$D$14,'Claim Details'!$I$28&lt;=Rates!$D$15,'Claim Details'!$I$19="No"),Rates!$D$26,IF(AND(C261="B",'Claim Details'!$I$28&gt;=Rates!$F$14,'Claim Details'!$I$28&lt;=Rates!$F$15,'Claim Details'!$I$19="Yes"),Rates!$G$26,IF(AND(C261="B",'Claim Details'!$I$28&gt;=Rates!$F$14,'Claim Details'!$I$28&lt;=Rates!$F$15,'Claim Details'!$I$19="No"),Rates!$F$26,IF(AND(C261="B",'Claim Details'!$I$28&gt;=Rates!$H$14,'Claim Details'!$I$28&lt;=Rates!$H$15,'Claim Details'!$I$19="Yes"),Rates!$I$26,IF(AND(C261="B",'Claim Details'!$I$28&gt;=Rates!$H$14,'Claim Details'!$I$28&lt;=Rates!$H$15,'Claim Details'!$I$19="No"),Rates!$H$26,IF(AND(C261="B",'Claim Details'!$I$28&gt;=Rates!$J$14,'Claim Details'!$I$28&lt;=Rates!$J$15,'Claim Details'!$I$19="Yes"),Rates!$K$26,IF(AND(C261="B",'Claim Details'!$I$28&gt;=Rates!$J$14,'Claim Details'!$I$28&lt;=Rates!$J$15,'Claim Details'!$I$19="No"),Rates!$J$26,IF(AND(C261="C",'Claim Details'!$I$28&gt;=Rates!$D$14,'Claim Details'!$I$28&lt;=Rates!$D$15,'Claim Details'!$I$19="Yes"),Rates!$E$27,IF(AND(C261="C",'Claim Details'!$I$28&gt;=Rates!$D$14,'Claim Details'!$I$28&lt;=Rates!$D$15,'Claim Details'!$I$19="No"),Rates!$D$27,IF(AND(C261="C",'Claim Details'!$I$28&gt;=Rates!$F$14,'Claim Details'!$I$28&lt;=Rates!$F$15,'Claim Details'!$I$19="Yes"),Rates!$G$27,IF(AND(C261="C",'Claim Details'!$I$28&gt;=Rates!$F$14,'Claim Details'!$I$28&lt;=Rates!$F$15,'Claim Details'!$I$19="No"),Rates!$F$27,IF(AND(C261="C",'Claim Details'!$I$28&gt;=Rates!$H$14,'Claim Details'!$I$28&lt;=Rates!$H$15,'Claim Details'!$I$19="Yes"),Rates!$I$27,IF(AND(C261="C",'Claim Details'!$I$28&gt;=Rates!$H$14,'Claim Details'!$I$28&lt;=Rates!$H$15,'Claim Details'!$I$19="No"),Rates!$H$27,IF(AND(C261="C",'Claim Details'!$I$28&gt;=Rates!$J$14,'Claim Details'!$I$28&lt;=Rates!$J$15,'Claim Details'!$I$19="Yes"),Rates!$K$27,IF(AND(C261="C",'Claim Details'!$I$28&gt;=Rates!$J$14,'Claim Details'!$I$28&lt;=Rates!$J$15,'Claim Details'!$I$19="No"),Rates!$J$27,"£0.00"))))))))))))))))))))))))</f>
        <v>£0.00</v>
      </c>
      <c r="AZ261" s="189" t="str">
        <f>IF(AND(C261="A",'Claim Details'!$I$28&gt;=Rates!$D$14,'Claim Details'!$I$28&lt;=Rates!$D$15,'Claim Details'!$I$19="Yes"),Rates!$E$20,IF(AND(C261="A",'Claim Details'!$I$28&gt;=Rates!$D$14,'Claim Details'!$I$28&lt;=Rates!$D$15,'Claim Details'!$I$19="No"),Rates!$D$20,IF(AND(C261="A",'Claim Details'!$I$28&gt;=Rates!$F$14,'Claim Details'!$I$28&lt;=Rates!$F$15,'Claim Details'!$I$19="Yes"),Rates!$G$20,IF(AND(C261="A",'Claim Details'!$I$28&gt;=Rates!$F$14,'Claim Details'!$I$28&lt;=Rates!$F$15,'Claim Details'!$I$19="No"),Rates!$F$20,IF(AND(C261="A",'Claim Details'!$I$28&gt;=Rates!$H$14,'Claim Details'!$I$28&lt;=Rates!$H$15,'Claim Details'!$I$19="Yes"),Rates!$I$20,IF(AND(C261="A",'Claim Details'!$I$28&gt;=Rates!$H$14,'Claim Details'!$I$28&lt;=Rates!$H$15,'Claim Details'!$I$19="No"),Rates!$H$20,IF(AND(C261="A",'Claim Details'!$I$28&gt;=Rates!$J$14,'Claim Details'!$I$28&lt;=Rates!$J$15,'Claim Details'!$I$19="Yes"),Rates!$K$20,IF(AND(C261="A",'Claim Details'!$I$28&gt;=Rates!$J$14,'Claim Details'!$I$28&lt;=Rates!$J$15,'Claim Details'!$I$19="No"),Rates!$J$20,IF(AND(C261="B",'Claim Details'!$I$28&gt;=Rates!$D$14,'Claim Details'!$I$28&lt;=Rates!$D$15,'Claim Details'!$I$19="Yes"),Rates!$E$21,IF(AND(C261="B",'Claim Details'!$I$28&gt;=Rates!$D$14,'Claim Details'!$I$28&lt;=Rates!$D$15,'Claim Details'!$I$19="No"),Rates!$D$21,IF(AND(C261="B",'Claim Details'!$I$28&gt;=Rates!$F$14,'Claim Details'!$I$28&lt;=Rates!$F$15,'Claim Details'!$I$19="Yes"),Rates!$G$21,IF(AND(C261="B",'Claim Details'!$I$28&gt;=Rates!$F$14,'Claim Details'!$I$28&lt;=Rates!$F$15,'Claim Details'!$I$19="No"),Rates!$F$21,IF(AND(C261="B",'Claim Details'!$I$28&gt;=Rates!$H$14,'Claim Details'!$I$28&lt;=Rates!$H$15,'Claim Details'!$I$19="Yes"),Rates!$I$21,IF(AND(C261="B",'Claim Details'!$I$28&gt;=Rates!$H$14,'Claim Details'!$I$28&lt;=Rates!$H$15,'Claim Details'!$I$19="No"),Rates!$H$21,IF(AND(C261="B",'Claim Details'!$I$28&gt;=Rates!$J$14,'Claim Details'!$I$28&lt;=Rates!$J$15,'Claim Details'!$I$19="Yes"),Rates!$K$21,IF(AND(C261="B",'Claim Details'!$I$28&gt;=Rates!$J$14,'Claim Details'!$I$28&lt;=Rates!$J$15,'Claim Details'!$I$19="No"),Rates!$J$21,"£0.00"))))))))))))))))</f>
        <v>£0.00</v>
      </c>
      <c r="BA261" s="189" t="str">
        <f>IF(AND(C261="A",'Claim Details'!$I$28&gt;=Rates!$D$14,'Claim Details'!$I$28&lt;=Rates!$D$15,'Claim Details'!$I$19="Yes"),Rates!$E$22,IF(AND(C261="A",'Claim Details'!$I$28&gt;=Rates!$D$14,'Claim Details'!$I$28&lt;=Rates!$D$15,'Claim Details'!$I$19="No"),Rates!$D$22,IF(AND(C261="A",'Claim Details'!$I$28&gt;=Rates!$F$14,'Claim Details'!$I$28&lt;=Rates!$F$15,'Claim Details'!$I$19="Yes"),Rates!$G$22,IF(AND(C261="A",'Claim Details'!$I$28&gt;=Rates!$F$14,'Claim Details'!$I$28&lt;=Rates!$F$15,'Claim Details'!$I$19="No"),Rates!$F$22,IF(AND(C261="A",'Claim Details'!$I$28&gt;=Rates!$H$14,'Claim Details'!$I$28&lt;=Rates!$H$15,'Claim Details'!$I$19="Yes"),Rates!$I$22,IF(AND(C261="A",'Claim Details'!$I$28&gt;=Rates!$H$14,'Claim Details'!$I$28&lt;=Rates!$H$15,'Claim Details'!$I$19="No"),Rates!$H$22,IF(AND(C261="A",'Claim Details'!$I$28&gt;=Rates!$J$14,'Claim Details'!$I$28&lt;=Rates!$J$15,'Claim Details'!$I$19="Yes"),Rates!$K$22,IF(AND(C261="A",'Claim Details'!$I$28&gt;=Rates!$J$14,'Claim Details'!$I$28&lt;=Rates!$J$15,'Claim Details'!$I$19="No"),Rates!$J$22,IF(AND(C261="B",'Claim Details'!$I$28&gt;=Rates!$D$14,'Claim Details'!$I$28&lt;=Rates!$D$15,'Claim Details'!$I$19="Yes"),Rates!$E$23,IF(AND(C261="B",'Claim Details'!$I$28&gt;=Rates!$D$14,'Claim Details'!$I$28&lt;=Rates!$D$15,'Claim Details'!$I$19="No"),Rates!$D$23,IF(AND(C261="B",'Claim Details'!$I$28&gt;=Rates!$F$14,'Claim Details'!$I$28&lt;=Rates!$F$15,'Claim Details'!$I$19="Yes"),Rates!$G$23,IF(AND(C261="B",'Claim Details'!$I$28&gt;=Rates!$F$14,'Claim Details'!$I$28&lt;=Rates!$F$15,'Claim Details'!$I$19="No"),Rates!$F$23,IF(AND(C261="B",'Claim Details'!$I$28&gt;=Rates!$H$14,'Claim Details'!$I$28&lt;=Rates!$H$15,'Claim Details'!$I$19="Yes"),Rates!$I$23,IF(AND(C261="B",'Claim Details'!$I$28&gt;=Rates!$H$14,'Claim Details'!$I$28&lt;=Rates!$H$15,'Claim Details'!$I$19="No"),Rates!$H$23,IF(AND(C261="B",'Claim Details'!$I$28&gt;=Rates!$J$14,'Claim Details'!$I$28&lt;=Rates!$J$15,'Claim Details'!$I$19="Yes"),Rates!$K$23,IF(AND(C261="B",'Claim Details'!$I$28&gt;=Rates!$J$14,'Claim Details'!$I$28&lt;=Rates!$J$15,'Claim Details'!$I$19="No"),Rates!$J$23,IF(AND(C261="C",'Claim Details'!$I$28&gt;=Rates!$D$14,'Claim Details'!$I$28&lt;=Rates!$D$15,'Claim Details'!$I$19="Yes"),Rates!$E$24,IF(AND(C261="C",'Claim Details'!$I$28&gt;=Rates!$D$14,'Claim Details'!$I$28&lt;=Rates!$D$15,'Claim Details'!$I$19="No"),Rates!$D$24,IF(AND(C261="C",'Claim Details'!$I$28&gt;=Rates!$F$14,'Claim Details'!$I$28&lt;=Rates!$F$15,'Claim Details'!$I$19="Yes"),Rates!$G$24,IF(AND(C261="C",'Claim Details'!$I$28&gt;=Rates!$F$14,'Claim Details'!$I$28&lt;=Rates!$F$15,'Claim Details'!$I$19="No"),Rates!$F$24,IF(AND(C261="C",'Claim Details'!$I$28&gt;=Rates!$H$14,'Claim Details'!$I$28&lt;=Rates!$H$15,'Claim Details'!$I$19="Yes"),Rates!$I$24,IF(AND(C261="C",'Claim Details'!$I$28&gt;=Rates!$H$14,'Claim Details'!$I$28&lt;=Rates!$H$15,'Claim Details'!$I$19="No"),Rates!$H$24,IF(AND(C261="C",'Claim Details'!$I$28&gt;=Rates!$J$14,'Claim Details'!$I$28&lt;=Rates!$J$15,'Claim Details'!$I$19="Yes"),Rates!$K$24,IF(AND(C261="C",'Claim Details'!$I$28&gt;=Rates!$J$14,'Claim Details'!$I$28&lt;=Rates!$J$15,'Claim Details'!$I$19="No"),Rates!$J$24,"£0.00"))))))))))))))))))))))))</f>
        <v>£0.00</v>
      </c>
      <c r="BB261" s="189" t="str">
        <f t="shared" si="57"/>
        <v>£0.00</v>
      </c>
      <c r="BC261" s="1"/>
      <c r="BD261" s="189" t="str">
        <f>IF(AND(AE261="A",'Claim Details'!$I$28&gt;=Rates!$D$14,'Claim Details'!$I$28&lt;=Rates!$D$15,'Claim Details'!$I$19="Yes"),Rates!$J$17,IF(AND(AE261="A",'Claim Details'!$I$28&gt;=Rates!$D$14,'Claim Details'!$I$28&lt;=Rates!$D$15,'Claim Details'!$I$19="No"),Rates!$D$17,IF(AND(AE261="A",'Claim Details'!$I$28&gt;=Rates!$F$14,'Claim Details'!$I$28&lt;=Rates!$F$15,'Claim Details'!$I$19="Yes"),Rates!$G$17,IF(AND(AE261="A",'Claim Details'!$I$28&gt;=Rates!$F$14,'Claim Details'!$I$28&lt;=Rates!$F$15,'Claim Details'!$I$19="No"),Rates!$F$17,IF(AND(AE261="A",'Claim Details'!$I$28&gt;=Rates!$H$14,'Claim Details'!$I$28&lt;=Rates!$H$15,'Claim Details'!$I$19="Yes"),Rates!$I$17,IF(AND(AE261="A",'Claim Details'!$I$28&gt;=Rates!$H$14,'Claim Details'!$I$28&lt;=Rates!$H$15,'Claim Details'!$I$19="No"),Rates!$H$17,IF(AND(AE261="A",'Claim Details'!$I$28&gt;=Rates!$J$14,'Claim Details'!$I$28&lt;=Rates!$J$15,'Claim Details'!$I$19="Yes"),Rates!$K$17,IF(AND(AE261="A",'Claim Details'!$I$28&gt;=Rates!$J$14,'Claim Details'!$I$28&lt;=Rates!$J$15,'Claim Details'!$I$19="No"),Rates!$J$17,IF(AND(AE261="B",'Claim Details'!$I$28&gt;=Rates!$D$14,'Claim Details'!$I$28&lt;=Rates!$D$15,'Claim Details'!$I$19="Yes"),Rates!$E$18,IF(AND(AE261="B",'Claim Details'!$I$28&gt;=Rates!$D$14,'Claim Details'!$I$28&lt;=Rates!$D$15,'Claim Details'!$I$19="No"),Rates!$D$18,IF(AND(AE261="B",'Claim Details'!$I$28&gt;=Rates!$F$14,'Claim Details'!$I$28&lt;=Rates!$F$15,'Claim Details'!$I$19="Yes"),Rates!$G$18,IF(AND(AE261="B",'Claim Details'!$I$28&gt;=Rates!$F$14,'Claim Details'!$I$28&lt;=Rates!$F$15,'Claim Details'!$I$19="No"),Rates!$F$18,IF(AND(AE261="B",'Claim Details'!$I$28&gt;=Rates!$H$14,'Claim Details'!$I$28&lt;=Rates!$H$15,'Claim Details'!$I$19="Yes"),Rates!$I$18,IF(AND(AE261="B",'Claim Details'!$I$28&gt;=Rates!$H$14,'Claim Details'!$I$28&lt;=Rates!$H$15,'Claim Details'!$I$19="No"),Rates!$H$18,IF(AND(AE261="B",'Claim Details'!$I$28&gt;=Rates!$J$14,'Claim Details'!$I$28&lt;=Rates!$J$15,'Claim Details'!$I$19="Yes"),Rates!$K$18,IF(AND(AE261="B",'Claim Details'!$I$28&gt;=Rates!$J$14,'Claim Details'!$I$28&lt;=Rates!$J$15,'Claim Details'!$I$19="No"),Rates!$J$18,IF(AND(AE261="C",'Claim Details'!$I$28&gt;=Rates!$D$14,'Claim Details'!$I$28&lt;=Rates!$D$15,'Claim Details'!$I$19="Yes"),Rates!$E$19,IF(AND(AE261="C",'Claim Details'!$I$28&gt;=Rates!$D$14,'Claim Details'!$I$28&lt;=Rates!$D$15,'Claim Details'!$I$19="No"),Rates!$D$19,IF(AND(AE261="C",'Claim Details'!$I$28&gt;=Rates!$F$14,'Claim Details'!$I$28&lt;=Rates!$F$15,'Claim Details'!$I$19="Yes"),Rates!$G$19,IF(AND(AE261="C",'Claim Details'!$I$28&gt;=Rates!$F$14,'Claim Details'!$I$28&lt;=Rates!$F$15,'Claim Details'!$I$19="No"),Rates!$F$19,IF(AND(AE261="C",'Claim Details'!$I$28&gt;=Rates!$H$14,'Claim Details'!$I$28&lt;=Rates!$H$15,'Claim Details'!$I$19="Yes"),Rates!$I$19,IF(AND(AE261="C",'Claim Details'!$I$28&gt;=Rates!$H$14,'Claim Details'!$I$28&lt;=Rates!$H$15,'Claim Details'!$I$19="No"),Rates!$H$19,IF(AND(AE261="C",'Claim Details'!$I$28&gt;=Rates!$J$14,'Claim Details'!$I$28&lt;=Rates!$J$15,'Claim Details'!$I$19="Yes"),Rates!$K$19,IF(AND(AE261="C",'Claim Details'!$I$28&gt;=Rates!$J$14,'Claim Details'!$I$28&lt;=Rates!$J$15,'Claim Details'!$I$19="No"),Rates!$J$19,"£0.00"))))))))))))))))))))))))</f>
        <v>£0.00</v>
      </c>
      <c r="BE261" s="189" t="str">
        <f>IF(AND(AE261="A",'Claim Details'!$I$28&gt;=Rates!$D$14,'Claim Details'!$I$28&lt;=Rates!$D$15,'Claim Details'!$I$19="Yes"),Rates!$J$25,IF(AND(AE261="A",'Claim Details'!$I$28&gt;=Rates!$D$14,'Claim Details'!$I$28&lt;=Rates!$D$15,'Claim Details'!$I$19="No"),Rates!$D$25,IF(AND(AE261="A",'Claim Details'!$I$28&gt;=Rates!$F$14,'Claim Details'!$I$28&lt;=Rates!$F$15,'Claim Details'!$I$19="Yes"),Rates!$G$25,IF(AND(AE261="A",'Claim Details'!$I$28&gt;=Rates!$F$14,'Claim Details'!$I$28&lt;=Rates!$F$15,'Claim Details'!$I$19="No"),Rates!$F$25,IF(AND(AE261="A",'Claim Details'!$I$28&gt;=Rates!$H$14,'Claim Details'!$I$28&lt;=Rates!$H$15,'Claim Details'!$I$19="Yes"),Rates!$I$25,IF(AND(AE261="A",'Claim Details'!$I$28&gt;=Rates!$H$14,'Claim Details'!$I$28&lt;=Rates!$H$15,'Claim Details'!$I$19="No"),Rates!$H$25,IF(AND(AE261="A",'Claim Details'!$I$28&gt;=Rates!$J$14,'Claim Details'!$I$28&lt;=Rates!$J$15,'Claim Details'!$I$19="Yes"),Rates!$K$25,IF(AND(AE261="A",'Claim Details'!$I$28&gt;=Rates!$J$14,'Claim Details'!$I$28&lt;=Rates!$J$15,'Claim Details'!$I$19="No"),Rates!$J$25,IF(AND(AE261="B",'Claim Details'!$I$28&gt;=Rates!$D$14,'Claim Details'!$I$28&lt;=Rates!$D$15,'Claim Details'!$I$19="Yes"),Rates!$E$26,IF(AND(AE261="B",'Claim Details'!$I$28&gt;=Rates!$D$14,'Claim Details'!$I$28&lt;=Rates!$D$15,'Claim Details'!$I$19="No"),Rates!$D$26,IF(AND(AE261="B",'Claim Details'!$I$28&gt;=Rates!$F$14,'Claim Details'!$I$28&lt;=Rates!$F$15,'Claim Details'!$I$19="Yes"),Rates!$G$26,IF(AND(AE261="B",'Claim Details'!$I$28&gt;=Rates!$F$14,'Claim Details'!$I$28&lt;=Rates!$F$15,'Claim Details'!$I$19="No"),Rates!$F$26,IF(AND(AE261="B",'Claim Details'!$I$28&gt;=Rates!$H$14,'Claim Details'!$I$28&lt;=Rates!$H$15,'Claim Details'!$I$19="Yes"),Rates!$I$26,IF(AND(AE261="B",'Claim Details'!$I$28&gt;=Rates!$H$14,'Claim Details'!$I$28&lt;=Rates!$H$15,'Claim Details'!$I$19="No"),Rates!$H$26,IF(AND(AE261="B",'Claim Details'!$I$28&gt;=Rates!$J$14,'Claim Details'!$I$28&lt;=Rates!$J$15,'Claim Details'!$I$19="Yes"),Rates!$K$26,IF(AND(AE261="B",'Claim Details'!$I$28&gt;=Rates!$J$14,'Claim Details'!$I$28&lt;=Rates!$J$15,'Claim Details'!$I$19="No"),Rates!$J$26,IF(AND(AE261="C",'Claim Details'!$I$28&gt;=Rates!$D$14,'Claim Details'!$I$28&lt;=Rates!$D$15,'Claim Details'!$I$19="Yes"),Rates!$E$27,IF(AND(AE261="C",'Claim Details'!$I$28&gt;=Rates!$D$14,'Claim Details'!$I$28&lt;=Rates!$D$15,'Claim Details'!$I$19="No"),Rates!$D$27,IF(AND(AE261="C",'Claim Details'!$I$28&gt;=Rates!$F$14,'Claim Details'!$I$28&lt;=Rates!$F$15,'Claim Details'!$I$19="Yes"),Rates!$G$27,IF(AND(AE261="C",'Claim Details'!$I$28&gt;=Rates!$F$14,'Claim Details'!$I$28&lt;=Rates!$F$15,'Claim Details'!$I$19="No"),Rates!$F$27,IF(AND(AE261="C",'Claim Details'!$I$28&gt;=Rates!$H$14,'Claim Details'!$I$28&lt;=Rates!$H$15,'Claim Details'!$I$19="Yes"),Rates!$I$27,IF(AND(AE261="C",'Claim Details'!$I$28&gt;=Rates!$H$14,'Claim Details'!$I$28&lt;=Rates!$H$15,'Claim Details'!$I$19="No"),Rates!$H$27,IF(AND(AE261="C",'Claim Details'!$I$28&gt;=Rates!$J$14,'Claim Details'!$I$28&lt;=Rates!$J$15,'Claim Details'!$I$19="Yes"),Rates!$K$27,IF(AND(AE261="C",'Claim Details'!$I$28&gt;=Rates!$J$14,'Claim Details'!$I$28&lt;=Rates!$J$15,'Claim Details'!$I$19="No"),Rates!$J$27,"£0.00"))))))))))))))))))))))))</f>
        <v>£0.00</v>
      </c>
      <c r="BF261" s="189" t="str">
        <f>IF(AND(AE261="A",'Claim Details'!$I$28&gt;=Rates!$D$14,'Claim Details'!$I$28&lt;=Rates!$D$15,'Claim Details'!$I$19="Yes"),Rates!$E$20,IF(AND(AE261="A",'Claim Details'!$I$28&gt;=Rates!$D$14,'Claim Details'!$I$28&lt;=Rates!$D$15,'Claim Details'!$I$19="No"),Rates!$D$20,IF(AND(AE261="A",'Claim Details'!$I$28&gt;=Rates!$F$14,'Claim Details'!$I$28&lt;=Rates!$F$15,'Claim Details'!$I$19="Yes"),Rates!$G$20,IF(AND(AE261="A",'Claim Details'!$I$28&gt;=Rates!$F$14,'Claim Details'!$I$28&lt;=Rates!$F$15,'Claim Details'!$I$19="No"),Rates!$F$20,IF(AND(AE261="A",'Claim Details'!$I$28&gt;=Rates!$H$14,'Claim Details'!$I$28&lt;=Rates!$H$15,'Claim Details'!$I$19="Yes"),Rates!$I$20,IF(AND(AE261="A",'Claim Details'!$I$28&gt;=Rates!$H$14,'Claim Details'!$I$28&lt;=Rates!$H$15,'Claim Details'!$I$19="No"),Rates!$H$20,IF(AND(AE261="A",'Claim Details'!$I$28&gt;=Rates!$J$14,'Claim Details'!$I$28&lt;=Rates!$J$15,'Claim Details'!$I$19="Yes"),Rates!$K$20,IF(AND(AE261="A",'Claim Details'!$I$28&gt;=Rates!$J$14,'Claim Details'!$I$28&lt;=Rates!$J$15,'Claim Details'!$I$19="No"),Rates!$J$20,IF(AND(AE261="B",'Claim Details'!$I$28&gt;=Rates!$D$14,'Claim Details'!$I$28&lt;=Rates!$D$15,'Claim Details'!$I$19="Yes"),Rates!$E$21,IF(AND(AE261="B",'Claim Details'!$I$28&gt;=Rates!$D$14,'Claim Details'!$I$28&lt;=Rates!$D$15,'Claim Details'!$I$19="No"),Rates!$D$21,IF(AND(AE261="B",'Claim Details'!$I$28&gt;=Rates!$F$14,'Claim Details'!$I$28&lt;=Rates!$F$15,'Claim Details'!$I$19="Yes"),Rates!$G$21,IF(AND(AE261="B",'Claim Details'!$I$28&gt;=Rates!$F$14,'Claim Details'!$I$28&lt;=Rates!$F$15,'Claim Details'!$I$19="No"),Rates!$F$21,IF(AND(AE261="B",'Claim Details'!$I$28&gt;=Rates!$H$14,'Claim Details'!$I$28&lt;=Rates!$H$15,'Claim Details'!$I$19="Yes"),Rates!$I$21,IF(AND(AE261="B",'Claim Details'!$I$28&gt;=Rates!$H$14,'Claim Details'!$I$28&lt;=Rates!$H$15,'Claim Details'!$I$19="No"),Rates!$H$21,IF(AND(AE261="B",'Claim Details'!$I$28&gt;=Rates!$J$14,'Claim Details'!$I$28&lt;=Rates!$J$15,'Claim Details'!$I$19="Yes"),Rates!$K$21,IF(AND(AE261="B",'Claim Details'!$I$28&gt;=Rates!$J$14,'Claim Details'!$I$28&lt;=Rates!$J$15,'Claim Details'!$I$19="No"),Rates!$J$21,"£0.00"))))))))))))))))</f>
        <v>£0.00</v>
      </c>
      <c r="BG261" s="189" t="str">
        <f>IF(AND(AE261="A",'Claim Details'!$I$28&gt;=Rates!$D$14,'Claim Details'!$I$28&lt;=Rates!$D$15,'Claim Details'!$I$19="Yes"),Rates!$E$22,IF(AND(AE261="A",'Claim Details'!$I$28&gt;=Rates!$D$14,'Claim Details'!$I$28&lt;=Rates!$D$15,'Claim Details'!$I$19="No"),Rates!$D$22,IF(AND(AE261="A",'Claim Details'!$I$28&gt;=Rates!$F$14,'Claim Details'!$I$28&lt;=Rates!$F$15,'Claim Details'!$I$19="Yes"),Rates!$G$22,IF(AND(AE261="A",'Claim Details'!$I$28&gt;=Rates!$F$14,'Claim Details'!$I$28&lt;=Rates!$F$15,'Claim Details'!$I$19="No"),Rates!$F$22,IF(AND(AE261="A",'Claim Details'!$I$28&gt;=Rates!$H$14,'Claim Details'!$I$28&lt;=Rates!$H$15,'Claim Details'!$I$19="Yes"),Rates!$I$22,IF(AND(AE261="A",'Claim Details'!$I$28&gt;=Rates!$H$14,'Claim Details'!$I$28&lt;=Rates!$H$15,'Claim Details'!$I$19="No"),Rates!$H$22,IF(AND(AE261="A",'Claim Details'!$I$28&gt;=Rates!$J$14,'Claim Details'!$I$28&lt;=Rates!$J$15,'Claim Details'!$I$19="Yes"),Rates!$K$22,IF(AND(AE261="A",'Claim Details'!$I$28&gt;=Rates!$J$14,'Claim Details'!$I$28&lt;=Rates!$J$15,'Claim Details'!$I$19="No"),Rates!$J$22,IF(AND(AE261="B",'Claim Details'!$I$28&gt;=Rates!$D$14,'Claim Details'!$I$28&lt;=Rates!$D$15,'Claim Details'!$I$19="Yes"),Rates!$E$23,IF(AND(AE261="B",'Claim Details'!$I$28&gt;=Rates!$D$14,'Claim Details'!$I$28&lt;=Rates!$D$15,'Claim Details'!$I$19="No"),Rates!$D$23,IF(AND(AE261="B",'Claim Details'!$I$28&gt;=Rates!$F$14,'Claim Details'!$I$28&lt;=Rates!$F$15,'Claim Details'!$I$19="Yes"),Rates!$G$23,IF(AND(AE261="B",'Claim Details'!$I$28&gt;=Rates!$F$14,'Claim Details'!$I$28&lt;=Rates!$F$15,'Claim Details'!$I$19="No"),Rates!$F$23,IF(AND(AE261="B",'Claim Details'!$I$28&gt;=Rates!$H$14,'Claim Details'!$I$28&lt;=Rates!$H$15,'Claim Details'!$I$19="Yes"),Rates!$I$23,IF(AND(AE261="B",'Claim Details'!$I$28&gt;=Rates!$H$14,'Claim Details'!$I$28&lt;=Rates!$H$15,'Claim Details'!$I$19="No"),Rates!$H$23,IF(AND(AE261="B",'Claim Details'!$I$28&gt;=Rates!$J$14,'Claim Details'!$I$28&lt;=Rates!$J$15,'Claim Details'!$I$19="Yes"),Rates!$K$23,IF(AND(AE261="B",'Claim Details'!$I$28&gt;=Rates!$J$14,'Claim Details'!$I$28&lt;=Rates!$J$15,'Claim Details'!$I$19="No"),Rates!$J$23,IF(AND(AE261="C",'Claim Details'!$I$28&gt;=Rates!$D$14,'Claim Details'!$I$28&lt;=Rates!$D$15,'Claim Details'!$I$19="Yes"),Rates!$E$24,IF(AND(AE261="C",'Claim Details'!$I$28&gt;=Rates!$D$14,'Claim Details'!$I$28&lt;=Rates!$D$15,'Claim Details'!$I$19="No"),Rates!$D$24,IF(AND(AE261="C",'Claim Details'!$I$28&gt;=Rates!$F$14,'Claim Details'!$I$28&lt;=Rates!$F$15,'Claim Details'!$I$19="Yes"),Rates!$G$24,IF(AND(AE261="C",'Claim Details'!$I$28&gt;=Rates!$F$14,'Claim Details'!$I$28&lt;=Rates!$F$15,'Claim Details'!$I$19="No"),Rates!$F$24,IF(AND(AE261="C",'Claim Details'!$I$28&gt;=Rates!$H$14,'Claim Details'!$I$28&lt;=Rates!$H$15,'Claim Details'!$I$19="Yes"),Rates!$I$24,IF(AND(AE261="C",'Claim Details'!$I$28&gt;=Rates!$H$14,'Claim Details'!$I$28&lt;=Rates!$H$15,'Claim Details'!$I$19="No"),Rates!$H$24,IF(AND(AE261="C",'Claim Details'!$I$28&gt;=Rates!$J$14,'Claim Details'!$I$28&lt;=Rates!$J$15,'Claim Details'!$I$19="Yes"),Rates!$K$24,IF(AND(AE261="C",'Claim Details'!$I$28&gt;=Rates!$J$14,'Claim Details'!$I$28&lt;=Rates!$J$15,'Claim Details'!$I$19="No"),Rates!$J$24,"£0.00"))))))))))))))))))))))))</f>
        <v>£0.00</v>
      </c>
      <c r="BH261" s="189" t="str">
        <f t="shared" si="58"/>
        <v>£0.00</v>
      </c>
      <c r="BI261" s="189">
        <f t="shared" si="59"/>
        <v>0</v>
      </c>
      <c r="BO261" s="202" t="str">
        <f>IF(H261="","£0.00",IF(AP261="4","£0.00",IF(AP261="5","£0.00",IF(AP261="1","£0.00",((AQ261*H261)*'Claim Details'!$F$111)/100))))</f>
        <v>£0.00</v>
      </c>
      <c r="BP261" s="202" t="str">
        <f>IF(T261="","£0.00",IF(AP261="4","£0.00",IF(AP261="5","£0.00",IF(AP261="1","£0.00",((AR261*T261)*'Claim Details'!$N$111)/100))))</f>
        <v>£0.00</v>
      </c>
      <c r="BQ261" s="202" t="str">
        <f>IF(AI261="","£0.00",IF(AP261="4","£0.00",IF(AP261="5","£0.00",IF(AP261="1","£0.00",((BI261*AI261)*'Claim Details'!$W$111)/100))))</f>
        <v>£0.00</v>
      </c>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row>
    <row r="262" spans="1:97" ht="15">
      <c r="A262" s="145"/>
      <c r="B262" s="91"/>
      <c r="C262" s="96"/>
      <c r="D262" s="97"/>
      <c r="E262" s="98"/>
      <c r="F262" s="89"/>
      <c r="G262" s="99"/>
      <c r="H262" s="100"/>
      <c r="I262" s="221" t="str">
        <f t="shared" ref="I262:I300" si="64">IF(AP262="6", AS262, IF(AP262="2", AU262, IF(AP262="3", AV262, IF(AP262="1", AT262, "£0.00"))))</f>
        <v>£0.00</v>
      </c>
      <c r="J262" s="101"/>
      <c r="K262" s="100"/>
      <c r="L262" s="221" t="str">
        <f t="shared" ref="L262:L300" si="65">IF(H262="","£0.00",IF(K262="",(AQ262*H262),IF(K262="No",(AQ262*H262),IF(AP262="1",(AQ262*H262),IF(K262="Yes",((AQ262*H262)+BO262),"£0.00")))))</f>
        <v>£0.00</v>
      </c>
      <c r="M262" s="101"/>
      <c r="N262" s="102"/>
      <c r="O262" s="145"/>
      <c r="P262" s="77"/>
      <c r="Q262" s="87"/>
      <c r="R262" s="87"/>
      <c r="S262" s="87"/>
      <c r="T262" s="149" t="str">
        <f t="shared" ref="T262:T300" si="66">IF(Q262="No","0.00",IF(Q262="Yes",H262,IF(Q262="Part Pay",R262,"")))</f>
        <v/>
      </c>
      <c r="U262" s="87" t="str">
        <f t="shared" si="60"/>
        <v/>
      </c>
      <c r="V262" s="87"/>
      <c r="W262" s="53" t="str">
        <f t="shared" ref="W262:W300" si="67">IF(T262="","£0.00",IF(V262="",(AR262*T262),IF(V262="No",(AR262*T262),IF(AP262="1",(AR262*T262),IF(V262="Yes",((AR262*T262)+BP262),"£0.00")))))</f>
        <v>£0.00</v>
      </c>
      <c r="X262" s="53"/>
      <c r="Y262" s="87"/>
      <c r="Z262" s="78"/>
      <c r="AA262" s="79"/>
      <c r="AB262" s="160"/>
      <c r="AC262" s="98"/>
      <c r="AD262" s="225"/>
      <c r="AE262" s="235" t="str">
        <f t="shared" ref="AE262:AE300" si="68">IF(AD262&gt;=0,U262,"")</f>
        <v/>
      </c>
      <c r="AF262" s="87" t="str">
        <f t="shared" ref="AF262:AF300" si="69">IF(V262="Yes", "Yes",  "")</f>
        <v/>
      </c>
      <c r="AG262" s="53"/>
      <c r="AH262" s="224"/>
      <c r="AI262" s="226" t="str">
        <f t="shared" si="61"/>
        <v/>
      </c>
      <c r="AJ262" s="236" t="str">
        <f t="shared" ref="AJ262:AJ300" si="70">IF(H262="","£0.00",IF(AF262="",(BI262*AI262),IF(AF262="No",(BI262*AI262),IF(AP262="1",(BI262*AI262),IF(AF262="Yes",((BI262*AI262)+BQ262),"£0.00")))))</f>
        <v>£0.00</v>
      </c>
      <c r="AK262" s="31"/>
      <c r="AL262" s="1"/>
      <c r="AM262" s="1"/>
      <c r="AN262" s="1"/>
      <c r="AO262" s="1"/>
      <c r="AP262" s="1" t="str">
        <f t="shared" si="62"/>
        <v/>
      </c>
      <c r="AQ262" s="27">
        <f t="shared" si="63"/>
        <v>0</v>
      </c>
      <c r="AR262" s="189">
        <f t="shared" ref="AR262:AR300" si="71">MIN(BB262, AQ262)</f>
        <v>0</v>
      </c>
      <c r="AS262" s="190" t="str">
        <f>IF(AND(C262="A",'Claim Details'!$E$28&gt;=Rates!$D$14,'Claim Details'!$E$28&lt;=Rates!$D$15,'Claim Details'!$E$19="Yes"),Rates!$E$17,IF(AND(C262="A",'Claim Details'!$E$28&gt;=Rates!$D$14,'Claim Details'!$E$28&lt;=Rates!$D$15,'Claim Details'!$E$19="No"),Rates!$D$17,IF(AND(C262="A",'Claim Details'!$E$28&gt;=Rates!$F$14,'Claim Details'!$E$28&lt;=Rates!$F$15,'Claim Details'!$E$19="Yes"),Rates!$G$17,IF(AND(C262="A",'Claim Details'!$E$28&gt;=Rates!$F$14,'Claim Details'!$E$28&lt;=Rates!$F$15,'Claim Details'!$E$19="No"),Rates!$F$17,IF(AND(C262="A",'Claim Details'!$E$28&gt;=Rates!$H$14,'Claim Details'!$E$28&lt;=Rates!$H$15,'Claim Details'!$E$19="Yes"),Rates!$I$17,IF(AND(C262="A",'Claim Details'!$E$28&gt;=Rates!$H$14,'Claim Details'!$E$28&lt;=Rates!$H$15,'Claim Details'!$E$19="No"),Rates!$H$17,IF(AND(C262="A",'Claim Details'!$E$28&gt;=Rates!$J$14,'Claim Details'!$E$28&lt;=Rates!$J$15,'Claim Details'!$E$19="Yes"),Rates!$K$17,IF(AND(C262="A",'Claim Details'!$E$28&gt;=Rates!$J$14,'Claim Details'!$E$28&lt;=Rates!$J$15,'Claim Details'!$E$19="No"),Rates!$J$17,IF(AND(C262="B",'Claim Details'!$E$28&gt;=Rates!$D$14,'Claim Details'!$E$28&lt;=Rates!$D$15,'Claim Details'!$E$19="Yes"),Rates!$E$18,IF(AND(C262="B",'Claim Details'!$E$28&gt;=Rates!$D$14,'Claim Details'!$E$28&lt;=Rates!$D$15,'Claim Details'!$E$19="No"),Rates!$D$18,IF(AND(C262="B",'Claim Details'!$E$28&gt;=Rates!$F$14,'Claim Details'!$E$28&lt;=Rates!$F$15,'Claim Details'!$E$19="Yes"),Rates!$G$18,IF(AND(C262="B",'Claim Details'!$E$28&gt;=Rates!$F$14,'Claim Details'!$E$28&lt;=Rates!$F$15,'Claim Details'!$E$19="No"),Rates!$F$18,IF(AND(C262="B",'Claim Details'!$E$28&gt;=Rates!$H$14,'Claim Details'!$E$28&lt;=Rates!$H$15,'Claim Details'!$E$19="Yes"),Rates!$I$18,IF(AND(C262="B",'Claim Details'!$E$28&gt;=Rates!$H$14,'Claim Details'!$E$28&lt;=Rates!$H$15,'Claim Details'!$E$19="No"),Rates!$H$18,IF(AND(C262="B",'Claim Details'!$E$28&gt;=Rates!$J$14,'Claim Details'!$E$28&lt;=Rates!$J$15,'Claim Details'!$E$19="Yes"),Rates!$K$18,IF(AND(C262="B",'Claim Details'!$E$28&gt;=Rates!$J$14,'Claim Details'!$E$28&lt;=Rates!$J$15,'Claim Details'!$E$19="No"),Rates!$J$18,IF(AND(C262="C",'Claim Details'!$E$28&gt;=Rates!$D$14,'Claim Details'!$E$28&lt;=Rates!$D$15,'Claim Details'!$E$19="Yes"),Rates!$E$19,IF(AND(C262="C",'Claim Details'!$E$28&gt;=Rates!$D$14,'Claim Details'!$E$28&lt;=Rates!$D$15,'Claim Details'!$E$19="No"),Rates!$D$19,IF(AND(C262="C",'Claim Details'!$E$28&gt;=Rates!$F$14,'Claim Details'!$E$28&lt;=Rates!$F$15,'Claim Details'!$E$19="Yes"),Rates!$G$19,IF(AND(C262="C",'Claim Details'!$E$28&gt;=Rates!$F$14,'Claim Details'!$E$28&lt;=Rates!$F$15,'Claim Details'!$E$19="No"),Rates!$F$19,IF(AND(C262="C",'Claim Details'!$E$28&gt;=Rates!$H$14,'Claim Details'!$E$28&lt;=Rates!$H$15,'Claim Details'!$E$19="Yes"),Rates!$I$19,IF(AND(C262="C",'Claim Details'!$E$28&gt;=Rates!$H$14,'Claim Details'!$E$28&lt;=Rates!$H$15,'Claim Details'!$E$19="No"),Rates!$H$19,IF(AND(C262="C",'Claim Details'!$E$28&gt;=Rates!$J$14,'Claim Details'!$E$28&lt;=Rates!$J$15,'Claim Details'!$E$19="Yes"),Rates!$K$19,IF(AND(C262="C",'Claim Details'!$E$28&gt;=Rates!$J$14,'Claim Details'!$E$28&lt;=Rates!$J$15,'Claim Details'!$E$19="No"),Rates!$J$19,"£0.00"))))))))))))))))))))))))</f>
        <v>£0.00</v>
      </c>
      <c r="AT262" s="189" t="str">
        <f>IF(AND(C262="A",'Claim Details'!$E$28&gt;=Rates!$D$14,'Claim Details'!$E$28&lt;=Rates!$D$15,'Claim Details'!$E$19="Yes"),Rates!$E$25,IF(AND(C262="A",'Claim Details'!$E$28&gt;=Rates!$D$14,'Claim Details'!$E$28&lt;=Rates!$D$15,'Claim Details'!$E$19="No"),Rates!$D$25,IF(AND(C262="A",'Claim Details'!$E$28&gt;=Rates!$F$14,'Claim Details'!$E$28&lt;=Rates!$F$15,'Claim Details'!$E$19="Yes"),Rates!$G$25,IF(AND(C262="A",'Claim Details'!$E$28&gt;=Rates!$F$14,'Claim Details'!$E$28&lt;=Rates!$F$15,'Claim Details'!$E$19="No"),Rates!$F$25,IF(AND(C262="A",'Claim Details'!$E$28&gt;=Rates!$H$14,'Claim Details'!$E$28&lt;=Rates!$H$15,'Claim Details'!$E$19="Yes"),Rates!$I$25,IF(AND(C262="A",'Claim Details'!$E$28&gt;=Rates!$H$14,'Claim Details'!$E$28&lt;=Rates!$H$15,'Claim Details'!$E$19="No"),Rates!$H$25,IF(AND(C262="A",'Claim Details'!$E$28&gt;=Rates!$J$14,'Claim Details'!$E$28&lt;=Rates!$J$15,'Claim Details'!$E$19="Yes"),Rates!$K$25,IF(AND(C262="A",'Claim Details'!$E$28&gt;=Rates!$J$14,'Claim Details'!$E$28&lt;=Rates!$J$15,'Claim Details'!$E$19="No"),Rates!$J$25,IF(AND(C262="B",'Claim Details'!$E$28&gt;=Rates!$D$14,'Claim Details'!$E$28&lt;=Rates!$D$15,'Claim Details'!$E$19="Yes"),Rates!$E$26,IF(AND(C262="B",'Claim Details'!$E$28&gt;=Rates!$D$14,'Claim Details'!$E$28&lt;=Rates!$D$15,'Claim Details'!$E$19="No"),Rates!$D$26,IF(AND(C262="B",'Claim Details'!$E$28&gt;=Rates!$F$14,'Claim Details'!$E$28&lt;=Rates!$F$15,'Claim Details'!$E$19="Yes"),Rates!$G$26,IF(AND(C262="B",'Claim Details'!$E$28&gt;=Rates!$F$14,'Claim Details'!$E$28&lt;=Rates!$F$15,'Claim Details'!$E$19="No"),Rates!$F$26,IF(AND(C262="B",'Claim Details'!$E$28&gt;=Rates!$H$14,'Claim Details'!$E$28&lt;=Rates!$H$15,'Claim Details'!$E$19="Yes"),Rates!$I$26,IF(AND(C262="B",'Claim Details'!$E$28&gt;=Rates!$H$14,'Claim Details'!$E$28&lt;=Rates!$H$15,'Claim Details'!$E$19="No"),Rates!$H$26,IF(AND(C262="B",'Claim Details'!$E$28&gt;=Rates!$J$14,'Claim Details'!$E$28&lt;=Rates!$J$15,'Claim Details'!$E$19="Yes"),Rates!$K$26,IF(AND(C262="B",'Claim Details'!$E$28&gt;=Rates!$J$14,'Claim Details'!$E$28&lt;=Rates!$J$15,'Claim Details'!$E$19="No"),Rates!$J$26,IF(AND(C262="C",'Claim Details'!$E$28&gt;=Rates!$D$14,'Claim Details'!$E$28&lt;=Rates!$D$15,'Claim Details'!$E$19="Yes"),Rates!$E$27,IF(AND(C262="C",'Claim Details'!$E$28&gt;=Rates!$D$14,'Claim Details'!$E$28&lt;=Rates!$D$15,'Claim Details'!$E$19="No"),Rates!$D$27,IF(AND(C262="C",'Claim Details'!$E$28&gt;=Rates!$F$14,'Claim Details'!$E$28&lt;=Rates!$F$15,'Claim Details'!$E$19="Yes"),Rates!$G$27,IF(AND(C262="C",'Claim Details'!$E$28&gt;=Rates!$F$14,'Claim Details'!$E$28&lt;=Rates!$F$15,'Claim Details'!$E$19="No"),Rates!$F$27,IF(AND(C262="C",'Claim Details'!$E$28&gt;=Rates!$H$14,'Claim Details'!$E$28&lt;=Rates!$H$15,'Claim Details'!$E$19="Yes"),Rates!$I$27,IF(AND(C262="C",'Claim Details'!$E$28&gt;=Rates!$H$14,'Claim Details'!$E$28&lt;=Rates!$H$15,'Claim Details'!$E$19="No"),Rates!$H$27,IF(AND(C262="C",'Claim Details'!$E$28&gt;=Rates!$J$14,'Claim Details'!$E$28&lt;=Rates!$J$15,'Claim Details'!$E$19="Yes"),Rates!$K$27,IF(AND(C262="C",'Claim Details'!$E$28&gt;=Rates!$J$14,'Claim Details'!$E$28&lt;=Rates!$J$15,'Claim Details'!$E$19="No"),Rates!$J$27,"£0.00"))))))))))))))))))))))))</f>
        <v>£0.00</v>
      </c>
      <c r="AU262" s="191" t="str">
        <f>IF(AND(C262="A",'Claim Details'!$E$28&gt;=Rates!$D$14,'Claim Details'!$E$28&lt;=Rates!$D$15,'Claim Details'!$E$19="Yes"),Rates!$E$20,IF(AND(C262="A",'Claim Details'!$E$28&gt;=Rates!$D$14,'Claim Details'!$E$28&lt;=Rates!$D$15,'Claim Details'!$E$19="No"),Rates!$D$20,IF(AND(C262="A",'Claim Details'!$E$28&gt;=Rates!$F$14,'Claim Details'!$E$28&lt;=Rates!$F$15,'Claim Details'!$E$19="Yes"),Rates!$G$20,IF(AND(C262="A",'Claim Details'!$E$28&gt;=Rates!$F$14,'Claim Details'!$E$28&lt;=Rates!$F$15,'Claim Details'!$E$19="No"),Rates!$F$20,IF(AND(C262="A",'Claim Details'!$E$28&gt;=Rates!$H$14,'Claim Details'!$E$28&lt;=Rates!$H$15,'Claim Details'!$E$19="Yes"),Rates!$I$20,IF(AND(C262="A",'Claim Details'!$E$28&gt;=Rates!$H$14,'Claim Details'!$E$28&lt;=Rates!$H$15,'Claim Details'!$E$19="No"),Rates!$H$20,IF(AND(C262="A",'Claim Details'!$E$28&gt;=Rates!$J$14,'Claim Details'!$E$28&lt;=Rates!$J$15,'Claim Details'!$E$19="Yes"),Rates!$K$20,IF(AND(C262="A",'Claim Details'!$E$28&gt;=Rates!$J$14,'Claim Details'!$E$28&lt;=Rates!$J$15,'Claim Details'!$E$19="No"),Rates!$J$20,IF(AND(C262="B",'Claim Details'!$E$28&gt;=Rates!$D$14,'Claim Details'!$E$28&lt;=Rates!$D$15,'Claim Details'!$E$19="Yes"),Rates!$E$21,IF(AND(C262="B",'Claim Details'!$E$28&gt;=Rates!$D$14,'Claim Details'!$E$28&lt;=Rates!$D$15,'Claim Details'!$E$19="No"),Rates!$D$21,IF(AND(C262="B",'Claim Details'!$E$28&gt;=Rates!$F$14,'Claim Details'!$E$28&lt;=Rates!$F$15,'Claim Details'!$E$19="Yes"),Rates!$G$21,IF(AND(C262="B",'Claim Details'!$E$28&gt;=Rates!$F$14,'Claim Details'!$E$28&lt;=Rates!$F$15,'Claim Details'!$E$19="No"),Rates!$F$21,IF(AND(C262="B",'Claim Details'!$E$28&gt;=Rates!$H$14,'Claim Details'!$E$28&lt;=Rates!$H$15,'Claim Details'!$E$19="Yes"),Rates!$I$21,IF(AND(C262="B",'Claim Details'!$E$28&gt;=Rates!$H$14,'Claim Details'!$E$28&lt;=Rates!$H$15,'Claim Details'!$E$19="No"),Rates!$H$21,IF(AND(C262="B",'Claim Details'!$E$28&gt;=Rates!$J$14,'Claim Details'!$E$28&lt;=Rates!$J$15,'Claim Details'!$E$19="Yes"),Rates!$K$21,IF(AND(C262="B",'Claim Details'!$E$28&gt;=Rates!$J$14,'Claim Details'!$E$28&lt;=Rates!$J$15,'Claim Details'!$E$19="No"),Rates!$J$21,"£0.00"))))))))))))))))</f>
        <v>£0.00</v>
      </c>
      <c r="AV262" s="191" t="str">
        <f>IF(AND(C262="A",'Claim Details'!$E$28&gt;=Rates!$D$14,'Claim Details'!$E$28&lt;=Rates!$D$15,'Claim Details'!$E$19="Yes"),Rates!$E$22,IF(AND(C262="A",'Claim Details'!$E$28&gt;=Rates!$D$14,'Claim Details'!$E$28&lt;=Rates!$D$15,'Claim Details'!$E$19="No"),Rates!$D$22,IF(AND(C262="A",'Claim Details'!$E$28&gt;=Rates!$F$14,'Claim Details'!$E$28&lt;=Rates!$F$15,'Claim Details'!$E$19="Yes"),Rates!$G$22,IF(AND(C262="A",'Claim Details'!$E$28&gt;=Rates!$F$14,'Claim Details'!$E$28&lt;=Rates!$F$15,'Claim Details'!$E$19="No"),Rates!$F$22,IF(AND(C262="A",'Claim Details'!$E$28&gt;=Rates!$H$14,'Claim Details'!$E$28&lt;=Rates!$H$15,'Claim Details'!$E$19="Yes"),Rates!$I$22,IF(AND(C262="A",'Claim Details'!$E$28&gt;=Rates!$H$14,'Claim Details'!$E$28&lt;=Rates!$H$15,'Claim Details'!$E$19="No"),Rates!$H$22,IF(AND(C262="A",'Claim Details'!$E$28&gt;=Rates!$J$14,'Claim Details'!$E$28&lt;=Rates!$J$15,'Claim Details'!$E$19="Yes"),Rates!$K$22,IF(AND(C262="A",'Claim Details'!$E$28&gt;=Rates!$J$14,'Claim Details'!$E$28&lt;=Rates!$J$15,'Claim Details'!$E$19="No"),Rates!$J$22,IF(AND(C262="B",'Claim Details'!$E$28&gt;=Rates!$D$14,'Claim Details'!$E$28&lt;=Rates!$D$15,'Claim Details'!$E$19="Yes"),Rates!$E$23,IF(AND(C262="B",'Claim Details'!$E$28&gt;=Rates!$D$14,'Claim Details'!$E$28&lt;=Rates!$D$15,'Claim Details'!$E$19="No"),Rates!$D$23,IF(AND(C262="B",'Claim Details'!$E$28&gt;=Rates!$F$14,'Claim Details'!$E$28&lt;=Rates!$F$15,'Claim Details'!$E$19="Yes"),Rates!$G$23,IF(AND(C262="B",'Claim Details'!$E$28&gt;=Rates!$F$14,'Claim Details'!$E$28&lt;=Rates!$F$15,'Claim Details'!$E$19="No"),Rates!$F$23,IF(AND(C262="B",'Claim Details'!$E$28&gt;=Rates!$H$14,'Claim Details'!$E$28&lt;=Rates!$H$15,'Claim Details'!$E$19="Yes"),Rates!$I$23,IF(AND(C262="B",'Claim Details'!$E$28&gt;=Rates!$H$14,'Claim Details'!$E$28&lt;=Rates!$H$15,'Claim Details'!$E$19="No"),Rates!$H$23,IF(AND(C262="B",'Claim Details'!$E$28&gt;=Rates!$J$14,'Claim Details'!$E$28&lt;=Rates!$J$15,'Claim Details'!$E$19="Yes"),Rates!$K$23,IF(AND(C262="B",'Claim Details'!$E$28&gt;=Rates!$J$14,'Claim Details'!$E$28&lt;=Rates!$J$15,'Claim Details'!$E$19="No"),Rates!$J$23,IF(AND(C262="C",'Claim Details'!$E$28&gt;=Rates!$D$14,'Claim Details'!$E$28&lt;=Rates!$D$15,'Claim Details'!$E$19="Yes"),Rates!$E$24,IF(AND(C262="C",'Claim Details'!$E$28&gt;=Rates!$D$14,'Claim Details'!$E$28&lt;=Rates!$D$15,'Claim Details'!$E$19="No"),Rates!$D$24,IF(AND(C262="C",'Claim Details'!$E$28&gt;=Rates!$F$14,'Claim Details'!$E$28&lt;=Rates!$F$15,'Claim Details'!$E$19="Yes"),Rates!$G$24,IF(AND(C262="C",'Claim Details'!$E$28&gt;=Rates!$F$14,'Claim Details'!$E$28&lt;=Rates!$F$15,'Claim Details'!$E$19="No"),Rates!$F$24,IF(AND(C262="C",'Claim Details'!$E$28&gt;=Rates!$H$14,'Claim Details'!$E$28&lt;=Rates!$H$15,'Claim Details'!$E$19="Yes"),Rates!$I$24,IF(AND(C262="C",'Claim Details'!$E$28&gt;=Rates!$H$14,'Claim Details'!$E$28&lt;=Rates!$H$15,'Claim Details'!$E$19="No"),Rates!$H$24,IF(AND(C262="C",'Claim Details'!$E$28&gt;=Rates!$J$14,'Claim Details'!$E$28&lt;=Rates!$J$15,'Claim Details'!$E$19="Yes"),Rates!$K$24,IF(AND(C262="C",'Claim Details'!$E$28&gt;=Rates!$J$14,'Claim Details'!$E$28&lt;=Rates!$J$15,'Claim Details'!$E$19="No"),Rates!$J$24,"£0.00"))))))))))))))))))))))))</f>
        <v>£0.00</v>
      </c>
      <c r="AW262" s="1"/>
      <c r="AX262" s="189" t="str">
        <f>IF(AND(U262="A",'Claim Details'!$I$28&gt;=Rates!$D$14,'Claim Details'!$I$28&lt;=Rates!$D$15,'Claim Details'!$I$19="Yes"),Rates!$J$17,IF(AND(U262="A",'Claim Details'!$I$28&gt;=Rates!$D$14,'Claim Details'!$I$28&lt;=Rates!$D$15,'Claim Details'!$I$19="No"),Rates!$D$17,IF(AND(U262="A",'Claim Details'!$I$28&gt;=Rates!$F$14,'Claim Details'!$I$28&lt;=Rates!$F$15,'Claim Details'!$I$19="Yes"),Rates!$G$17,IF(AND(U262="A",'Claim Details'!$I$28&gt;=Rates!$F$14,'Claim Details'!$I$28&lt;=Rates!$F$15,'Claim Details'!$I$19="No"),Rates!$F$17,IF(AND(U262="A",'Claim Details'!$I$28&gt;=Rates!$H$14,'Claim Details'!$I$28&lt;=Rates!$H$15,'Claim Details'!$I$19="Yes"),Rates!$I$17,IF(AND(U262="A",'Claim Details'!$I$28&gt;=Rates!$H$14,'Claim Details'!$I$28&lt;=Rates!$H$15,'Claim Details'!$I$19="No"),Rates!$H$17,IF(AND(U262="A",'Claim Details'!$I$28&gt;=Rates!$J$14,'Claim Details'!$I$28&lt;=Rates!$J$15,'Claim Details'!$I$19="Yes"),Rates!$K$17,IF(AND(U262="A",'Claim Details'!$I$28&gt;=Rates!$J$14,'Claim Details'!$I$28&lt;=Rates!$J$15,'Claim Details'!$I$19="No"),Rates!$J$17,IF(AND(U262="B",'Claim Details'!$I$28&gt;=Rates!$D$14,'Claim Details'!$I$28&lt;=Rates!$D$15,'Claim Details'!$I$19="Yes"),Rates!$E$18,IF(AND(U262="B",'Claim Details'!$I$28&gt;=Rates!$D$14,'Claim Details'!$I$28&lt;=Rates!$D$15,'Claim Details'!$I$19="No"),Rates!$D$18,IF(AND(U262="B",'Claim Details'!$I$28&gt;=Rates!$F$14,'Claim Details'!$I$28&lt;=Rates!$F$15,'Claim Details'!$I$19="Yes"),Rates!$G$18,IF(AND(U262="B",'Claim Details'!$I$28&gt;=Rates!$F$14,'Claim Details'!$I$28&lt;=Rates!$F$15,'Claim Details'!$I$19="No"),Rates!$F$18,IF(AND(U262="B",'Claim Details'!$I$28&gt;=Rates!$H$14,'Claim Details'!$I$28&lt;=Rates!$H$15,'Claim Details'!$I$19="Yes"),Rates!$I$18,IF(AND(U262="B",'Claim Details'!$I$28&gt;=Rates!$H$14,'Claim Details'!$I$28&lt;=Rates!$H$15,'Claim Details'!$I$19="No"),Rates!$H$18,IF(AND(U262="B",'Claim Details'!$I$28&gt;=Rates!$J$14,'Claim Details'!$I$28&lt;=Rates!$J$15,'Claim Details'!$I$19="Yes"),Rates!$K$18,IF(AND(U262="B",'Claim Details'!$I$28&gt;=Rates!$J$14,'Claim Details'!$I$28&lt;=Rates!$J$15,'Claim Details'!$I$19="No"),Rates!$J$18,IF(AND(U262="C",'Claim Details'!$I$28&gt;=Rates!$D$14,'Claim Details'!$I$28&lt;=Rates!$D$15,'Claim Details'!$I$19="Yes"),Rates!$E$19,IF(AND(U262="C",'Claim Details'!$I$28&gt;=Rates!$D$14,'Claim Details'!$I$28&lt;=Rates!$D$15,'Claim Details'!$I$19="No"),Rates!$D$19,IF(AND(U262="C",'Claim Details'!$I$28&gt;=Rates!$F$14,'Claim Details'!$I$28&lt;=Rates!$F$15,'Claim Details'!$I$19="Yes"),Rates!$G$19,IF(AND(U262="C",'Claim Details'!$I$28&gt;=Rates!$F$14,'Claim Details'!$I$28&lt;=Rates!$F$15,'Claim Details'!$I$19="No"),Rates!$F$19,IF(AND(U262="C",'Claim Details'!$I$28&gt;=Rates!$H$14,'Claim Details'!$I$28&lt;=Rates!$H$15,'Claim Details'!$I$19="Yes"),Rates!$I$19,IF(AND(U262="C",'Claim Details'!$I$28&gt;=Rates!$H$14,'Claim Details'!$I$28&lt;=Rates!$H$15,'Claim Details'!$I$19="No"),Rates!$H$19,IF(AND(U262="C",'Claim Details'!$I$28&gt;=Rates!$J$14,'Claim Details'!$I$28&lt;=Rates!$J$15,'Claim Details'!$I$19="Yes"),Rates!$K$19,IF(AND(U262="C",'Claim Details'!$I$28&gt;=Rates!$J$14,'Claim Details'!$I$28&lt;=Rates!$J$15,'Claim Details'!$I$19="No"),Rates!$J$19,"£0.00"))))))))))))))))))))))))</f>
        <v>£0.00</v>
      </c>
      <c r="AY262" s="189" t="str">
        <f>IF(AND(C262="A",'Claim Details'!$I$28&gt;=Rates!$D$14,'Claim Details'!$I$28&lt;=Rates!$D$15,'Claim Details'!$I$19="Yes"),Rates!$J$25,IF(AND(C262="A",'Claim Details'!$I$28&gt;=Rates!$D$14,'Claim Details'!$I$28&lt;=Rates!$D$15,'Claim Details'!$I$19="No"),Rates!$D$25,IF(AND(C262="A",'Claim Details'!$I$28&gt;=Rates!$F$14,'Claim Details'!$I$28&lt;=Rates!$F$15,'Claim Details'!$I$19="Yes"),Rates!$G$25,IF(AND(C262="A",'Claim Details'!$I$28&gt;=Rates!$F$14,'Claim Details'!$I$28&lt;=Rates!$F$15,'Claim Details'!$I$19="No"),Rates!$F$25,IF(AND(C262="A",'Claim Details'!$I$28&gt;=Rates!$H$14,'Claim Details'!$I$28&lt;=Rates!$H$15,'Claim Details'!$I$19="Yes"),Rates!$I$25,IF(AND(C262="A",'Claim Details'!$I$28&gt;=Rates!$H$14,'Claim Details'!$I$28&lt;=Rates!$H$15,'Claim Details'!$I$19="No"),Rates!$H$25,IF(AND(C262="A",'Claim Details'!$I$28&gt;=Rates!$J$14,'Claim Details'!$I$28&lt;=Rates!$J$15,'Claim Details'!$I$19="Yes"),Rates!$K$25,IF(AND(C262="A",'Claim Details'!$I$28&gt;=Rates!$J$14,'Claim Details'!$I$28&lt;=Rates!$J$15,'Claim Details'!$I$19="No"),Rates!$J$25,IF(AND(C262="B",'Claim Details'!$I$28&gt;=Rates!$D$14,'Claim Details'!$I$28&lt;=Rates!$D$15,'Claim Details'!$I$19="Yes"),Rates!$E$26,IF(AND(C262="B",'Claim Details'!$I$28&gt;=Rates!$D$14,'Claim Details'!$I$28&lt;=Rates!$D$15,'Claim Details'!$I$19="No"),Rates!$D$26,IF(AND(C262="B",'Claim Details'!$I$28&gt;=Rates!$F$14,'Claim Details'!$I$28&lt;=Rates!$F$15,'Claim Details'!$I$19="Yes"),Rates!$G$26,IF(AND(C262="B",'Claim Details'!$I$28&gt;=Rates!$F$14,'Claim Details'!$I$28&lt;=Rates!$F$15,'Claim Details'!$I$19="No"),Rates!$F$26,IF(AND(C262="B",'Claim Details'!$I$28&gt;=Rates!$H$14,'Claim Details'!$I$28&lt;=Rates!$H$15,'Claim Details'!$I$19="Yes"),Rates!$I$26,IF(AND(C262="B",'Claim Details'!$I$28&gt;=Rates!$H$14,'Claim Details'!$I$28&lt;=Rates!$H$15,'Claim Details'!$I$19="No"),Rates!$H$26,IF(AND(C262="B",'Claim Details'!$I$28&gt;=Rates!$J$14,'Claim Details'!$I$28&lt;=Rates!$J$15,'Claim Details'!$I$19="Yes"),Rates!$K$26,IF(AND(C262="B",'Claim Details'!$I$28&gt;=Rates!$J$14,'Claim Details'!$I$28&lt;=Rates!$J$15,'Claim Details'!$I$19="No"),Rates!$J$26,IF(AND(C262="C",'Claim Details'!$I$28&gt;=Rates!$D$14,'Claim Details'!$I$28&lt;=Rates!$D$15,'Claim Details'!$I$19="Yes"),Rates!$E$27,IF(AND(C262="C",'Claim Details'!$I$28&gt;=Rates!$D$14,'Claim Details'!$I$28&lt;=Rates!$D$15,'Claim Details'!$I$19="No"),Rates!$D$27,IF(AND(C262="C",'Claim Details'!$I$28&gt;=Rates!$F$14,'Claim Details'!$I$28&lt;=Rates!$F$15,'Claim Details'!$I$19="Yes"),Rates!$G$27,IF(AND(C262="C",'Claim Details'!$I$28&gt;=Rates!$F$14,'Claim Details'!$I$28&lt;=Rates!$F$15,'Claim Details'!$I$19="No"),Rates!$F$27,IF(AND(C262="C",'Claim Details'!$I$28&gt;=Rates!$H$14,'Claim Details'!$I$28&lt;=Rates!$H$15,'Claim Details'!$I$19="Yes"),Rates!$I$27,IF(AND(C262="C",'Claim Details'!$I$28&gt;=Rates!$H$14,'Claim Details'!$I$28&lt;=Rates!$H$15,'Claim Details'!$I$19="No"),Rates!$H$27,IF(AND(C262="C",'Claim Details'!$I$28&gt;=Rates!$J$14,'Claim Details'!$I$28&lt;=Rates!$J$15,'Claim Details'!$I$19="Yes"),Rates!$K$27,IF(AND(C262="C",'Claim Details'!$I$28&gt;=Rates!$J$14,'Claim Details'!$I$28&lt;=Rates!$J$15,'Claim Details'!$I$19="No"),Rates!$J$27,"£0.00"))))))))))))))))))))))))</f>
        <v>£0.00</v>
      </c>
      <c r="AZ262" s="189" t="str">
        <f>IF(AND(C262="A",'Claim Details'!$I$28&gt;=Rates!$D$14,'Claim Details'!$I$28&lt;=Rates!$D$15,'Claim Details'!$I$19="Yes"),Rates!$E$20,IF(AND(C262="A",'Claim Details'!$I$28&gt;=Rates!$D$14,'Claim Details'!$I$28&lt;=Rates!$D$15,'Claim Details'!$I$19="No"),Rates!$D$20,IF(AND(C262="A",'Claim Details'!$I$28&gt;=Rates!$F$14,'Claim Details'!$I$28&lt;=Rates!$F$15,'Claim Details'!$I$19="Yes"),Rates!$G$20,IF(AND(C262="A",'Claim Details'!$I$28&gt;=Rates!$F$14,'Claim Details'!$I$28&lt;=Rates!$F$15,'Claim Details'!$I$19="No"),Rates!$F$20,IF(AND(C262="A",'Claim Details'!$I$28&gt;=Rates!$H$14,'Claim Details'!$I$28&lt;=Rates!$H$15,'Claim Details'!$I$19="Yes"),Rates!$I$20,IF(AND(C262="A",'Claim Details'!$I$28&gt;=Rates!$H$14,'Claim Details'!$I$28&lt;=Rates!$H$15,'Claim Details'!$I$19="No"),Rates!$H$20,IF(AND(C262="A",'Claim Details'!$I$28&gt;=Rates!$J$14,'Claim Details'!$I$28&lt;=Rates!$J$15,'Claim Details'!$I$19="Yes"),Rates!$K$20,IF(AND(C262="A",'Claim Details'!$I$28&gt;=Rates!$J$14,'Claim Details'!$I$28&lt;=Rates!$J$15,'Claim Details'!$I$19="No"),Rates!$J$20,IF(AND(C262="B",'Claim Details'!$I$28&gt;=Rates!$D$14,'Claim Details'!$I$28&lt;=Rates!$D$15,'Claim Details'!$I$19="Yes"),Rates!$E$21,IF(AND(C262="B",'Claim Details'!$I$28&gt;=Rates!$D$14,'Claim Details'!$I$28&lt;=Rates!$D$15,'Claim Details'!$I$19="No"),Rates!$D$21,IF(AND(C262="B",'Claim Details'!$I$28&gt;=Rates!$F$14,'Claim Details'!$I$28&lt;=Rates!$F$15,'Claim Details'!$I$19="Yes"),Rates!$G$21,IF(AND(C262="B",'Claim Details'!$I$28&gt;=Rates!$F$14,'Claim Details'!$I$28&lt;=Rates!$F$15,'Claim Details'!$I$19="No"),Rates!$F$21,IF(AND(C262="B",'Claim Details'!$I$28&gt;=Rates!$H$14,'Claim Details'!$I$28&lt;=Rates!$H$15,'Claim Details'!$I$19="Yes"),Rates!$I$21,IF(AND(C262="B",'Claim Details'!$I$28&gt;=Rates!$H$14,'Claim Details'!$I$28&lt;=Rates!$H$15,'Claim Details'!$I$19="No"),Rates!$H$21,IF(AND(C262="B",'Claim Details'!$I$28&gt;=Rates!$J$14,'Claim Details'!$I$28&lt;=Rates!$J$15,'Claim Details'!$I$19="Yes"),Rates!$K$21,IF(AND(C262="B",'Claim Details'!$I$28&gt;=Rates!$J$14,'Claim Details'!$I$28&lt;=Rates!$J$15,'Claim Details'!$I$19="No"),Rates!$J$21,"£0.00"))))))))))))))))</f>
        <v>£0.00</v>
      </c>
      <c r="BA262" s="189" t="str">
        <f>IF(AND(C262="A",'Claim Details'!$I$28&gt;=Rates!$D$14,'Claim Details'!$I$28&lt;=Rates!$D$15,'Claim Details'!$I$19="Yes"),Rates!$E$22,IF(AND(C262="A",'Claim Details'!$I$28&gt;=Rates!$D$14,'Claim Details'!$I$28&lt;=Rates!$D$15,'Claim Details'!$I$19="No"),Rates!$D$22,IF(AND(C262="A",'Claim Details'!$I$28&gt;=Rates!$F$14,'Claim Details'!$I$28&lt;=Rates!$F$15,'Claim Details'!$I$19="Yes"),Rates!$G$22,IF(AND(C262="A",'Claim Details'!$I$28&gt;=Rates!$F$14,'Claim Details'!$I$28&lt;=Rates!$F$15,'Claim Details'!$I$19="No"),Rates!$F$22,IF(AND(C262="A",'Claim Details'!$I$28&gt;=Rates!$H$14,'Claim Details'!$I$28&lt;=Rates!$H$15,'Claim Details'!$I$19="Yes"),Rates!$I$22,IF(AND(C262="A",'Claim Details'!$I$28&gt;=Rates!$H$14,'Claim Details'!$I$28&lt;=Rates!$H$15,'Claim Details'!$I$19="No"),Rates!$H$22,IF(AND(C262="A",'Claim Details'!$I$28&gt;=Rates!$J$14,'Claim Details'!$I$28&lt;=Rates!$J$15,'Claim Details'!$I$19="Yes"),Rates!$K$22,IF(AND(C262="A",'Claim Details'!$I$28&gt;=Rates!$J$14,'Claim Details'!$I$28&lt;=Rates!$J$15,'Claim Details'!$I$19="No"),Rates!$J$22,IF(AND(C262="B",'Claim Details'!$I$28&gt;=Rates!$D$14,'Claim Details'!$I$28&lt;=Rates!$D$15,'Claim Details'!$I$19="Yes"),Rates!$E$23,IF(AND(C262="B",'Claim Details'!$I$28&gt;=Rates!$D$14,'Claim Details'!$I$28&lt;=Rates!$D$15,'Claim Details'!$I$19="No"),Rates!$D$23,IF(AND(C262="B",'Claim Details'!$I$28&gt;=Rates!$F$14,'Claim Details'!$I$28&lt;=Rates!$F$15,'Claim Details'!$I$19="Yes"),Rates!$G$23,IF(AND(C262="B",'Claim Details'!$I$28&gt;=Rates!$F$14,'Claim Details'!$I$28&lt;=Rates!$F$15,'Claim Details'!$I$19="No"),Rates!$F$23,IF(AND(C262="B",'Claim Details'!$I$28&gt;=Rates!$H$14,'Claim Details'!$I$28&lt;=Rates!$H$15,'Claim Details'!$I$19="Yes"),Rates!$I$23,IF(AND(C262="B",'Claim Details'!$I$28&gt;=Rates!$H$14,'Claim Details'!$I$28&lt;=Rates!$H$15,'Claim Details'!$I$19="No"),Rates!$H$23,IF(AND(C262="B",'Claim Details'!$I$28&gt;=Rates!$J$14,'Claim Details'!$I$28&lt;=Rates!$J$15,'Claim Details'!$I$19="Yes"),Rates!$K$23,IF(AND(C262="B",'Claim Details'!$I$28&gt;=Rates!$J$14,'Claim Details'!$I$28&lt;=Rates!$J$15,'Claim Details'!$I$19="No"),Rates!$J$23,IF(AND(C262="C",'Claim Details'!$I$28&gt;=Rates!$D$14,'Claim Details'!$I$28&lt;=Rates!$D$15,'Claim Details'!$I$19="Yes"),Rates!$E$24,IF(AND(C262="C",'Claim Details'!$I$28&gt;=Rates!$D$14,'Claim Details'!$I$28&lt;=Rates!$D$15,'Claim Details'!$I$19="No"),Rates!$D$24,IF(AND(C262="C",'Claim Details'!$I$28&gt;=Rates!$F$14,'Claim Details'!$I$28&lt;=Rates!$F$15,'Claim Details'!$I$19="Yes"),Rates!$G$24,IF(AND(C262="C",'Claim Details'!$I$28&gt;=Rates!$F$14,'Claim Details'!$I$28&lt;=Rates!$F$15,'Claim Details'!$I$19="No"),Rates!$F$24,IF(AND(C262="C",'Claim Details'!$I$28&gt;=Rates!$H$14,'Claim Details'!$I$28&lt;=Rates!$H$15,'Claim Details'!$I$19="Yes"),Rates!$I$24,IF(AND(C262="C",'Claim Details'!$I$28&gt;=Rates!$H$14,'Claim Details'!$I$28&lt;=Rates!$H$15,'Claim Details'!$I$19="No"),Rates!$H$24,IF(AND(C262="C",'Claim Details'!$I$28&gt;=Rates!$J$14,'Claim Details'!$I$28&lt;=Rates!$J$15,'Claim Details'!$I$19="Yes"),Rates!$K$24,IF(AND(C262="C",'Claim Details'!$I$28&gt;=Rates!$J$14,'Claim Details'!$I$28&lt;=Rates!$J$15,'Claim Details'!$I$19="No"),Rates!$J$24,"£0.00"))))))))))))))))))))))))</f>
        <v>£0.00</v>
      </c>
      <c r="BB262" s="189" t="str">
        <f t="shared" ref="BB262:BB300" si="72">IF(AP262="6", AX262, IF(AP262="2", AZ262, IF(AP262="3", BA262, IF(AP262="1", AY262, "£0.00"))))</f>
        <v>£0.00</v>
      </c>
      <c r="BC262" s="1"/>
      <c r="BD262" s="189" t="str">
        <f>IF(AND(AE262="A",'Claim Details'!$I$28&gt;=Rates!$D$14,'Claim Details'!$I$28&lt;=Rates!$D$15,'Claim Details'!$I$19="Yes"),Rates!$J$17,IF(AND(AE262="A",'Claim Details'!$I$28&gt;=Rates!$D$14,'Claim Details'!$I$28&lt;=Rates!$D$15,'Claim Details'!$I$19="No"),Rates!$D$17,IF(AND(AE262="A",'Claim Details'!$I$28&gt;=Rates!$F$14,'Claim Details'!$I$28&lt;=Rates!$F$15,'Claim Details'!$I$19="Yes"),Rates!$G$17,IF(AND(AE262="A",'Claim Details'!$I$28&gt;=Rates!$F$14,'Claim Details'!$I$28&lt;=Rates!$F$15,'Claim Details'!$I$19="No"),Rates!$F$17,IF(AND(AE262="A",'Claim Details'!$I$28&gt;=Rates!$H$14,'Claim Details'!$I$28&lt;=Rates!$H$15,'Claim Details'!$I$19="Yes"),Rates!$I$17,IF(AND(AE262="A",'Claim Details'!$I$28&gt;=Rates!$H$14,'Claim Details'!$I$28&lt;=Rates!$H$15,'Claim Details'!$I$19="No"),Rates!$H$17,IF(AND(AE262="A",'Claim Details'!$I$28&gt;=Rates!$J$14,'Claim Details'!$I$28&lt;=Rates!$J$15,'Claim Details'!$I$19="Yes"),Rates!$K$17,IF(AND(AE262="A",'Claim Details'!$I$28&gt;=Rates!$J$14,'Claim Details'!$I$28&lt;=Rates!$J$15,'Claim Details'!$I$19="No"),Rates!$J$17,IF(AND(AE262="B",'Claim Details'!$I$28&gt;=Rates!$D$14,'Claim Details'!$I$28&lt;=Rates!$D$15,'Claim Details'!$I$19="Yes"),Rates!$E$18,IF(AND(AE262="B",'Claim Details'!$I$28&gt;=Rates!$D$14,'Claim Details'!$I$28&lt;=Rates!$D$15,'Claim Details'!$I$19="No"),Rates!$D$18,IF(AND(AE262="B",'Claim Details'!$I$28&gt;=Rates!$F$14,'Claim Details'!$I$28&lt;=Rates!$F$15,'Claim Details'!$I$19="Yes"),Rates!$G$18,IF(AND(AE262="B",'Claim Details'!$I$28&gt;=Rates!$F$14,'Claim Details'!$I$28&lt;=Rates!$F$15,'Claim Details'!$I$19="No"),Rates!$F$18,IF(AND(AE262="B",'Claim Details'!$I$28&gt;=Rates!$H$14,'Claim Details'!$I$28&lt;=Rates!$H$15,'Claim Details'!$I$19="Yes"),Rates!$I$18,IF(AND(AE262="B",'Claim Details'!$I$28&gt;=Rates!$H$14,'Claim Details'!$I$28&lt;=Rates!$H$15,'Claim Details'!$I$19="No"),Rates!$H$18,IF(AND(AE262="B",'Claim Details'!$I$28&gt;=Rates!$J$14,'Claim Details'!$I$28&lt;=Rates!$J$15,'Claim Details'!$I$19="Yes"),Rates!$K$18,IF(AND(AE262="B",'Claim Details'!$I$28&gt;=Rates!$J$14,'Claim Details'!$I$28&lt;=Rates!$J$15,'Claim Details'!$I$19="No"),Rates!$J$18,IF(AND(AE262="C",'Claim Details'!$I$28&gt;=Rates!$D$14,'Claim Details'!$I$28&lt;=Rates!$D$15,'Claim Details'!$I$19="Yes"),Rates!$E$19,IF(AND(AE262="C",'Claim Details'!$I$28&gt;=Rates!$D$14,'Claim Details'!$I$28&lt;=Rates!$D$15,'Claim Details'!$I$19="No"),Rates!$D$19,IF(AND(AE262="C",'Claim Details'!$I$28&gt;=Rates!$F$14,'Claim Details'!$I$28&lt;=Rates!$F$15,'Claim Details'!$I$19="Yes"),Rates!$G$19,IF(AND(AE262="C",'Claim Details'!$I$28&gt;=Rates!$F$14,'Claim Details'!$I$28&lt;=Rates!$F$15,'Claim Details'!$I$19="No"),Rates!$F$19,IF(AND(AE262="C",'Claim Details'!$I$28&gt;=Rates!$H$14,'Claim Details'!$I$28&lt;=Rates!$H$15,'Claim Details'!$I$19="Yes"),Rates!$I$19,IF(AND(AE262="C",'Claim Details'!$I$28&gt;=Rates!$H$14,'Claim Details'!$I$28&lt;=Rates!$H$15,'Claim Details'!$I$19="No"),Rates!$H$19,IF(AND(AE262="C",'Claim Details'!$I$28&gt;=Rates!$J$14,'Claim Details'!$I$28&lt;=Rates!$J$15,'Claim Details'!$I$19="Yes"),Rates!$K$19,IF(AND(AE262="C",'Claim Details'!$I$28&gt;=Rates!$J$14,'Claim Details'!$I$28&lt;=Rates!$J$15,'Claim Details'!$I$19="No"),Rates!$J$19,"£0.00"))))))))))))))))))))))))</f>
        <v>£0.00</v>
      </c>
      <c r="BE262" s="189" t="str">
        <f>IF(AND(AE262="A",'Claim Details'!$I$28&gt;=Rates!$D$14,'Claim Details'!$I$28&lt;=Rates!$D$15,'Claim Details'!$I$19="Yes"),Rates!$J$25,IF(AND(AE262="A",'Claim Details'!$I$28&gt;=Rates!$D$14,'Claim Details'!$I$28&lt;=Rates!$D$15,'Claim Details'!$I$19="No"),Rates!$D$25,IF(AND(AE262="A",'Claim Details'!$I$28&gt;=Rates!$F$14,'Claim Details'!$I$28&lt;=Rates!$F$15,'Claim Details'!$I$19="Yes"),Rates!$G$25,IF(AND(AE262="A",'Claim Details'!$I$28&gt;=Rates!$F$14,'Claim Details'!$I$28&lt;=Rates!$F$15,'Claim Details'!$I$19="No"),Rates!$F$25,IF(AND(AE262="A",'Claim Details'!$I$28&gt;=Rates!$H$14,'Claim Details'!$I$28&lt;=Rates!$H$15,'Claim Details'!$I$19="Yes"),Rates!$I$25,IF(AND(AE262="A",'Claim Details'!$I$28&gt;=Rates!$H$14,'Claim Details'!$I$28&lt;=Rates!$H$15,'Claim Details'!$I$19="No"),Rates!$H$25,IF(AND(AE262="A",'Claim Details'!$I$28&gt;=Rates!$J$14,'Claim Details'!$I$28&lt;=Rates!$J$15,'Claim Details'!$I$19="Yes"),Rates!$K$25,IF(AND(AE262="A",'Claim Details'!$I$28&gt;=Rates!$J$14,'Claim Details'!$I$28&lt;=Rates!$J$15,'Claim Details'!$I$19="No"),Rates!$J$25,IF(AND(AE262="B",'Claim Details'!$I$28&gt;=Rates!$D$14,'Claim Details'!$I$28&lt;=Rates!$D$15,'Claim Details'!$I$19="Yes"),Rates!$E$26,IF(AND(AE262="B",'Claim Details'!$I$28&gt;=Rates!$D$14,'Claim Details'!$I$28&lt;=Rates!$D$15,'Claim Details'!$I$19="No"),Rates!$D$26,IF(AND(AE262="B",'Claim Details'!$I$28&gt;=Rates!$F$14,'Claim Details'!$I$28&lt;=Rates!$F$15,'Claim Details'!$I$19="Yes"),Rates!$G$26,IF(AND(AE262="B",'Claim Details'!$I$28&gt;=Rates!$F$14,'Claim Details'!$I$28&lt;=Rates!$F$15,'Claim Details'!$I$19="No"),Rates!$F$26,IF(AND(AE262="B",'Claim Details'!$I$28&gt;=Rates!$H$14,'Claim Details'!$I$28&lt;=Rates!$H$15,'Claim Details'!$I$19="Yes"),Rates!$I$26,IF(AND(AE262="B",'Claim Details'!$I$28&gt;=Rates!$H$14,'Claim Details'!$I$28&lt;=Rates!$H$15,'Claim Details'!$I$19="No"),Rates!$H$26,IF(AND(AE262="B",'Claim Details'!$I$28&gt;=Rates!$J$14,'Claim Details'!$I$28&lt;=Rates!$J$15,'Claim Details'!$I$19="Yes"),Rates!$K$26,IF(AND(AE262="B",'Claim Details'!$I$28&gt;=Rates!$J$14,'Claim Details'!$I$28&lt;=Rates!$J$15,'Claim Details'!$I$19="No"),Rates!$J$26,IF(AND(AE262="C",'Claim Details'!$I$28&gt;=Rates!$D$14,'Claim Details'!$I$28&lt;=Rates!$D$15,'Claim Details'!$I$19="Yes"),Rates!$E$27,IF(AND(AE262="C",'Claim Details'!$I$28&gt;=Rates!$D$14,'Claim Details'!$I$28&lt;=Rates!$D$15,'Claim Details'!$I$19="No"),Rates!$D$27,IF(AND(AE262="C",'Claim Details'!$I$28&gt;=Rates!$F$14,'Claim Details'!$I$28&lt;=Rates!$F$15,'Claim Details'!$I$19="Yes"),Rates!$G$27,IF(AND(AE262="C",'Claim Details'!$I$28&gt;=Rates!$F$14,'Claim Details'!$I$28&lt;=Rates!$F$15,'Claim Details'!$I$19="No"),Rates!$F$27,IF(AND(AE262="C",'Claim Details'!$I$28&gt;=Rates!$H$14,'Claim Details'!$I$28&lt;=Rates!$H$15,'Claim Details'!$I$19="Yes"),Rates!$I$27,IF(AND(AE262="C",'Claim Details'!$I$28&gt;=Rates!$H$14,'Claim Details'!$I$28&lt;=Rates!$H$15,'Claim Details'!$I$19="No"),Rates!$H$27,IF(AND(AE262="C",'Claim Details'!$I$28&gt;=Rates!$J$14,'Claim Details'!$I$28&lt;=Rates!$J$15,'Claim Details'!$I$19="Yes"),Rates!$K$27,IF(AND(AE262="C",'Claim Details'!$I$28&gt;=Rates!$J$14,'Claim Details'!$I$28&lt;=Rates!$J$15,'Claim Details'!$I$19="No"),Rates!$J$27,"£0.00"))))))))))))))))))))))))</f>
        <v>£0.00</v>
      </c>
      <c r="BF262" s="189" t="str">
        <f>IF(AND(AE262="A",'Claim Details'!$I$28&gt;=Rates!$D$14,'Claim Details'!$I$28&lt;=Rates!$D$15,'Claim Details'!$I$19="Yes"),Rates!$E$20,IF(AND(AE262="A",'Claim Details'!$I$28&gt;=Rates!$D$14,'Claim Details'!$I$28&lt;=Rates!$D$15,'Claim Details'!$I$19="No"),Rates!$D$20,IF(AND(AE262="A",'Claim Details'!$I$28&gt;=Rates!$F$14,'Claim Details'!$I$28&lt;=Rates!$F$15,'Claim Details'!$I$19="Yes"),Rates!$G$20,IF(AND(AE262="A",'Claim Details'!$I$28&gt;=Rates!$F$14,'Claim Details'!$I$28&lt;=Rates!$F$15,'Claim Details'!$I$19="No"),Rates!$F$20,IF(AND(AE262="A",'Claim Details'!$I$28&gt;=Rates!$H$14,'Claim Details'!$I$28&lt;=Rates!$H$15,'Claim Details'!$I$19="Yes"),Rates!$I$20,IF(AND(AE262="A",'Claim Details'!$I$28&gt;=Rates!$H$14,'Claim Details'!$I$28&lt;=Rates!$H$15,'Claim Details'!$I$19="No"),Rates!$H$20,IF(AND(AE262="A",'Claim Details'!$I$28&gt;=Rates!$J$14,'Claim Details'!$I$28&lt;=Rates!$J$15,'Claim Details'!$I$19="Yes"),Rates!$K$20,IF(AND(AE262="A",'Claim Details'!$I$28&gt;=Rates!$J$14,'Claim Details'!$I$28&lt;=Rates!$J$15,'Claim Details'!$I$19="No"),Rates!$J$20,IF(AND(AE262="B",'Claim Details'!$I$28&gt;=Rates!$D$14,'Claim Details'!$I$28&lt;=Rates!$D$15,'Claim Details'!$I$19="Yes"),Rates!$E$21,IF(AND(AE262="B",'Claim Details'!$I$28&gt;=Rates!$D$14,'Claim Details'!$I$28&lt;=Rates!$D$15,'Claim Details'!$I$19="No"),Rates!$D$21,IF(AND(AE262="B",'Claim Details'!$I$28&gt;=Rates!$F$14,'Claim Details'!$I$28&lt;=Rates!$F$15,'Claim Details'!$I$19="Yes"),Rates!$G$21,IF(AND(AE262="B",'Claim Details'!$I$28&gt;=Rates!$F$14,'Claim Details'!$I$28&lt;=Rates!$F$15,'Claim Details'!$I$19="No"),Rates!$F$21,IF(AND(AE262="B",'Claim Details'!$I$28&gt;=Rates!$H$14,'Claim Details'!$I$28&lt;=Rates!$H$15,'Claim Details'!$I$19="Yes"),Rates!$I$21,IF(AND(AE262="B",'Claim Details'!$I$28&gt;=Rates!$H$14,'Claim Details'!$I$28&lt;=Rates!$H$15,'Claim Details'!$I$19="No"),Rates!$H$21,IF(AND(AE262="B",'Claim Details'!$I$28&gt;=Rates!$J$14,'Claim Details'!$I$28&lt;=Rates!$J$15,'Claim Details'!$I$19="Yes"),Rates!$K$21,IF(AND(AE262="B",'Claim Details'!$I$28&gt;=Rates!$J$14,'Claim Details'!$I$28&lt;=Rates!$J$15,'Claim Details'!$I$19="No"),Rates!$J$21,"£0.00"))))))))))))))))</f>
        <v>£0.00</v>
      </c>
      <c r="BG262" s="189" t="str">
        <f>IF(AND(AE262="A",'Claim Details'!$I$28&gt;=Rates!$D$14,'Claim Details'!$I$28&lt;=Rates!$D$15,'Claim Details'!$I$19="Yes"),Rates!$E$22,IF(AND(AE262="A",'Claim Details'!$I$28&gt;=Rates!$D$14,'Claim Details'!$I$28&lt;=Rates!$D$15,'Claim Details'!$I$19="No"),Rates!$D$22,IF(AND(AE262="A",'Claim Details'!$I$28&gt;=Rates!$F$14,'Claim Details'!$I$28&lt;=Rates!$F$15,'Claim Details'!$I$19="Yes"),Rates!$G$22,IF(AND(AE262="A",'Claim Details'!$I$28&gt;=Rates!$F$14,'Claim Details'!$I$28&lt;=Rates!$F$15,'Claim Details'!$I$19="No"),Rates!$F$22,IF(AND(AE262="A",'Claim Details'!$I$28&gt;=Rates!$H$14,'Claim Details'!$I$28&lt;=Rates!$H$15,'Claim Details'!$I$19="Yes"),Rates!$I$22,IF(AND(AE262="A",'Claim Details'!$I$28&gt;=Rates!$H$14,'Claim Details'!$I$28&lt;=Rates!$H$15,'Claim Details'!$I$19="No"),Rates!$H$22,IF(AND(AE262="A",'Claim Details'!$I$28&gt;=Rates!$J$14,'Claim Details'!$I$28&lt;=Rates!$J$15,'Claim Details'!$I$19="Yes"),Rates!$K$22,IF(AND(AE262="A",'Claim Details'!$I$28&gt;=Rates!$J$14,'Claim Details'!$I$28&lt;=Rates!$J$15,'Claim Details'!$I$19="No"),Rates!$J$22,IF(AND(AE262="B",'Claim Details'!$I$28&gt;=Rates!$D$14,'Claim Details'!$I$28&lt;=Rates!$D$15,'Claim Details'!$I$19="Yes"),Rates!$E$23,IF(AND(AE262="B",'Claim Details'!$I$28&gt;=Rates!$D$14,'Claim Details'!$I$28&lt;=Rates!$D$15,'Claim Details'!$I$19="No"),Rates!$D$23,IF(AND(AE262="B",'Claim Details'!$I$28&gt;=Rates!$F$14,'Claim Details'!$I$28&lt;=Rates!$F$15,'Claim Details'!$I$19="Yes"),Rates!$G$23,IF(AND(AE262="B",'Claim Details'!$I$28&gt;=Rates!$F$14,'Claim Details'!$I$28&lt;=Rates!$F$15,'Claim Details'!$I$19="No"),Rates!$F$23,IF(AND(AE262="B",'Claim Details'!$I$28&gt;=Rates!$H$14,'Claim Details'!$I$28&lt;=Rates!$H$15,'Claim Details'!$I$19="Yes"),Rates!$I$23,IF(AND(AE262="B",'Claim Details'!$I$28&gt;=Rates!$H$14,'Claim Details'!$I$28&lt;=Rates!$H$15,'Claim Details'!$I$19="No"),Rates!$H$23,IF(AND(AE262="B",'Claim Details'!$I$28&gt;=Rates!$J$14,'Claim Details'!$I$28&lt;=Rates!$J$15,'Claim Details'!$I$19="Yes"),Rates!$K$23,IF(AND(AE262="B",'Claim Details'!$I$28&gt;=Rates!$J$14,'Claim Details'!$I$28&lt;=Rates!$J$15,'Claim Details'!$I$19="No"),Rates!$J$23,IF(AND(AE262="C",'Claim Details'!$I$28&gt;=Rates!$D$14,'Claim Details'!$I$28&lt;=Rates!$D$15,'Claim Details'!$I$19="Yes"),Rates!$E$24,IF(AND(AE262="C",'Claim Details'!$I$28&gt;=Rates!$D$14,'Claim Details'!$I$28&lt;=Rates!$D$15,'Claim Details'!$I$19="No"),Rates!$D$24,IF(AND(AE262="C",'Claim Details'!$I$28&gt;=Rates!$F$14,'Claim Details'!$I$28&lt;=Rates!$F$15,'Claim Details'!$I$19="Yes"),Rates!$G$24,IF(AND(AE262="C",'Claim Details'!$I$28&gt;=Rates!$F$14,'Claim Details'!$I$28&lt;=Rates!$F$15,'Claim Details'!$I$19="No"),Rates!$F$24,IF(AND(AE262="C",'Claim Details'!$I$28&gt;=Rates!$H$14,'Claim Details'!$I$28&lt;=Rates!$H$15,'Claim Details'!$I$19="Yes"),Rates!$I$24,IF(AND(AE262="C",'Claim Details'!$I$28&gt;=Rates!$H$14,'Claim Details'!$I$28&lt;=Rates!$H$15,'Claim Details'!$I$19="No"),Rates!$H$24,IF(AND(AE262="C",'Claim Details'!$I$28&gt;=Rates!$J$14,'Claim Details'!$I$28&lt;=Rates!$J$15,'Claim Details'!$I$19="Yes"),Rates!$K$24,IF(AND(AE262="C",'Claim Details'!$I$28&gt;=Rates!$J$14,'Claim Details'!$I$28&lt;=Rates!$J$15,'Claim Details'!$I$19="No"),Rates!$J$24,"£0.00"))))))))))))))))))))))))</f>
        <v>£0.00</v>
      </c>
      <c r="BH262" s="189" t="str">
        <f t="shared" ref="BH262:BH300" si="73">IF(AP262="6", BD262, IF(AP262="2", BF262, IF(AP262="3", BG262, IF(AP262="1", BE262, "£0.00"))))</f>
        <v>£0.00</v>
      </c>
      <c r="BI262" s="189">
        <f t="shared" ref="BI262:BI300" si="74">MIN(BH262, J262)</f>
        <v>0</v>
      </c>
      <c r="BO262" s="202" t="str">
        <f>IF(H262="","£0.00",IF(AP262="4","£0.00",IF(AP262="5","£0.00",IF(AP262="1","£0.00",((AQ262*H262)*'Claim Details'!$F$111)/100))))</f>
        <v>£0.00</v>
      </c>
      <c r="BP262" s="202" t="str">
        <f>IF(T262="","£0.00",IF(AP262="4","£0.00",IF(AP262="5","£0.00",IF(AP262="1","£0.00",((AR262*T262)*'Claim Details'!$N$111)/100))))</f>
        <v>£0.00</v>
      </c>
      <c r="BQ262" s="202" t="str">
        <f>IF(AI262="","£0.00",IF(AP262="4","£0.00",IF(AP262="5","£0.00",IF(AP262="1","£0.00",((BI262*AI262)*'Claim Details'!$W$111)/100))))</f>
        <v>£0.00</v>
      </c>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row>
    <row r="263" spans="1:97" ht="15">
      <c r="A263" s="145"/>
      <c r="B263" s="91"/>
      <c r="C263" s="96"/>
      <c r="D263" s="97"/>
      <c r="E263" s="98"/>
      <c r="F263" s="89"/>
      <c r="G263" s="99"/>
      <c r="H263" s="100"/>
      <c r="I263" s="221" t="str">
        <f t="shared" si="64"/>
        <v>£0.00</v>
      </c>
      <c r="J263" s="101"/>
      <c r="K263" s="100"/>
      <c r="L263" s="221" t="str">
        <f t="shared" si="65"/>
        <v>£0.00</v>
      </c>
      <c r="M263" s="101"/>
      <c r="N263" s="102"/>
      <c r="O263" s="145"/>
      <c r="P263" s="77"/>
      <c r="Q263" s="87"/>
      <c r="R263" s="87"/>
      <c r="S263" s="87"/>
      <c r="T263" s="149" t="str">
        <f t="shared" si="66"/>
        <v/>
      </c>
      <c r="U263" s="87" t="str">
        <f t="shared" ref="U263:U300" si="75">IF(Q263="Yes",C263,IF(Q263="Part Pay",S263,""))</f>
        <v/>
      </c>
      <c r="V263" s="87"/>
      <c r="W263" s="53" t="str">
        <f t="shared" si="67"/>
        <v>£0.00</v>
      </c>
      <c r="X263" s="53"/>
      <c r="Y263" s="87"/>
      <c r="Z263" s="78"/>
      <c r="AA263" s="79"/>
      <c r="AB263" s="160"/>
      <c r="AC263" s="98"/>
      <c r="AD263" s="225"/>
      <c r="AE263" s="235" t="str">
        <f t="shared" si="68"/>
        <v/>
      </c>
      <c r="AF263" s="87" t="str">
        <f t="shared" si="69"/>
        <v/>
      </c>
      <c r="AG263" s="53"/>
      <c r="AH263" s="224"/>
      <c r="AI263" s="226" t="str">
        <f t="shared" si="61"/>
        <v/>
      </c>
      <c r="AJ263" s="236" t="str">
        <f t="shared" si="70"/>
        <v>£0.00</v>
      </c>
      <c r="AK263" s="31"/>
      <c r="AL263" s="1"/>
      <c r="AM263" s="1"/>
      <c r="AN263" s="1"/>
      <c r="AO263" s="1"/>
      <c r="AP263" s="1" t="str">
        <f t="shared" si="62"/>
        <v/>
      </c>
      <c r="AQ263" s="27">
        <f t="shared" si="63"/>
        <v>0</v>
      </c>
      <c r="AR263" s="189">
        <f t="shared" si="71"/>
        <v>0</v>
      </c>
      <c r="AS263" s="190" t="str">
        <f>IF(AND(C263="A",'Claim Details'!$E$28&gt;=Rates!$D$14,'Claim Details'!$E$28&lt;=Rates!$D$15,'Claim Details'!$E$19="Yes"),Rates!$E$17,IF(AND(C263="A",'Claim Details'!$E$28&gt;=Rates!$D$14,'Claim Details'!$E$28&lt;=Rates!$D$15,'Claim Details'!$E$19="No"),Rates!$D$17,IF(AND(C263="A",'Claim Details'!$E$28&gt;=Rates!$F$14,'Claim Details'!$E$28&lt;=Rates!$F$15,'Claim Details'!$E$19="Yes"),Rates!$G$17,IF(AND(C263="A",'Claim Details'!$E$28&gt;=Rates!$F$14,'Claim Details'!$E$28&lt;=Rates!$F$15,'Claim Details'!$E$19="No"),Rates!$F$17,IF(AND(C263="A",'Claim Details'!$E$28&gt;=Rates!$H$14,'Claim Details'!$E$28&lt;=Rates!$H$15,'Claim Details'!$E$19="Yes"),Rates!$I$17,IF(AND(C263="A",'Claim Details'!$E$28&gt;=Rates!$H$14,'Claim Details'!$E$28&lt;=Rates!$H$15,'Claim Details'!$E$19="No"),Rates!$H$17,IF(AND(C263="A",'Claim Details'!$E$28&gt;=Rates!$J$14,'Claim Details'!$E$28&lt;=Rates!$J$15,'Claim Details'!$E$19="Yes"),Rates!$K$17,IF(AND(C263="A",'Claim Details'!$E$28&gt;=Rates!$J$14,'Claim Details'!$E$28&lt;=Rates!$J$15,'Claim Details'!$E$19="No"),Rates!$J$17,IF(AND(C263="B",'Claim Details'!$E$28&gt;=Rates!$D$14,'Claim Details'!$E$28&lt;=Rates!$D$15,'Claim Details'!$E$19="Yes"),Rates!$E$18,IF(AND(C263="B",'Claim Details'!$E$28&gt;=Rates!$D$14,'Claim Details'!$E$28&lt;=Rates!$D$15,'Claim Details'!$E$19="No"),Rates!$D$18,IF(AND(C263="B",'Claim Details'!$E$28&gt;=Rates!$F$14,'Claim Details'!$E$28&lt;=Rates!$F$15,'Claim Details'!$E$19="Yes"),Rates!$G$18,IF(AND(C263="B",'Claim Details'!$E$28&gt;=Rates!$F$14,'Claim Details'!$E$28&lt;=Rates!$F$15,'Claim Details'!$E$19="No"),Rates!$F$18,IF(AND(C263="B",'Claim Details'!$E$28&gt;=Rates!$H$14,'Claim Details'!$E$28&lt;=Rates!$H$15,'Claim Details'!$E$19="Yes"),Rates!$I$18,IF(AND(C263="B",'Claim Details'!$E$28&gt;=Rates!$H$14,'Claim Details'!$E$28&lt;=Rates!$H$15,'Claim Details'!$E$19="No"),Rates!$H$18,IF(AND(C263="B",'Claim Details'!$E$28&gt;=Rates!$J$14,'Claim Details'!$E$28&lt;=Rates!$J$15,'Claim Details'!$E$19="Yes"),Rates!$K$18,IF(AND(C263="B",'Claim Details'!$E$28&gt;=Rates!$J$14,'Claim Details'!$E$28&lt;=Rates!$J$15,'Claim Details'!$E$19="No"),Rates!$J$18,IF(AND(C263="C",'Claim Details'!$E$28&gt;=Rates!$D$14,'Claim Details'!$E$28&lt;=Rates!$D$15,'Claim Details'!$E$19="Yes"),Rates!$E$19,IF(AND(C263="C",'Claim Details'!$E$28&gt;=Rates!$D$14,'Claim Details'!$E$28&lt;=Rates!$D$15,'Claim Details'!$E$19="No"),Rates!$D$19,IF(AND(C263="C",'Claim Details'!$E$28&gt;=Rates!$F$14,'Claim Details'!$E$28&lt;=Rates!$F$15,'Claim Details'!$E$19="Yes"),Rates!$G$19,IF(AND(C263="C",'Claim Details'!$E$28&gt;=Rates!$F$14,'Claim Details'!$E$28&lt;=Rates!$F$15,'Claim Details'!$E$19="No"),Rates!$F$19,IF(AND(C263="C",'Claim Details'!$E$28&gt;=Rates!$H$14,'Claim Details'!$E$28&lt;=Rates!$H$15,'Claim Details'!$E$19="Yes"),Rates!$I$19,IF(AND(C263="C",'Claim Details'!$E$28&gt;=Rates!$H$14,'Claim Details'!$E$28&lt;=Rates!$H$15,'Claim Details'!$E$19="No"),Rates!$H$19,IF(AND(C263="C",'Claim Details'!$E$28&gt;=Rates!$J$14,'Claim Details'!$E$28&lt;=Rates!$J$15,'Claim Details'!$E$19="Yes"),Rates!$K$19,IF(AND(C263="C",'Claim Details'!$E$28&gt;=Rates!$J$14,'Claim Details'!$E$28&lt;=Rates!$J$15,'Claim Details'!$E$19="No"),Rates!$J$19,"£0.00"))))))))))))))))))))))))</f>
        <v>£0.00</v>
      </c>
      <c r="AT263" s="189" t="str">
        <f>IF(AND(C263="A",'Claim Details'!$E$28&gt;=Rates!$D$14,'Claim Details'!$E$28&lt;=Rates!$D$15,'Claim Details'!$E$19="Yes"),Rates!$E$25,IF(AND(C263="A",'Claim Details'!$E$28&gt;=Rates!$D$14,'Claim Details'!$E$28&lt;=Rates!$D$15,'Claim Details'!$E$19="No"),Rates!$D$25,IF(AND(C263="A",'Claim Details'!$E$28&gt;=Rates!$F$14,'Claim Details'!$E$28&lt;=Rates!$F$15,'Claim Details'!$E$19="Yes"),Rates!$G$25,IF(AND(C263="A",'Claim Details'!$E$28&gt;=Rates!$F$14,'Claim Details'!$E$28&lt;=Rates!$F$15,'Claim Details'!$E$19="No"),Rates!$F$25,IF(AND(C263="A",'Claim Details'!$E$28&gt;=Rates!$H$14,'Claim Details'!$E$28&lt;=Rates!$H$15,'Claim Details'!$E$19="Yes"),Rates!$I$25,IF(AND(C263="A",'Claim Details'!$E$28&gt;=Rates!$H$14,'Claim Details'!$E$28&lt;=Rates!$H$15,'Claim Details'!$E$19="No"),Rates!$H$25,IF(AND(C263="A",'Claim Details'!$E$28&gt;=Rates!$J$14,'Claim Details'!$E$28&lt;=Rates!$J$15,'Claim Details'!$E$19="Yes"),Rates!$K$25,IF(AND(C263="A",'Claim Details'!$E$28&gt;=Rates!$J$14,'Claim Details'!$E$28&lt;=Rates!$J$15,'Claim Details'!$E$19="No"),Rates!$J$25,IF(AND(C263="B",'Claim Details'!$E$28&gt;=Rates!$D$14,'Claim Details'!$E$28&lt;=Rates!$D$15,'Claim Details'!$E$19="Yes"),Rates!$E$26,IF(AND(C263="B",'Claim Details'!$E$28&gt;=Rates!$D$14,'Claim Details'!$E$28&lt;=Rates!$D$15,'Claim Details'!$E$19="No"),Rates!$D$26,IF(AND(C263="B",'Claim Details'!$E$28&gt;=Rates!$F$14,'Claim Details'!$E$28&lt;=Rates!$F$15,'Claim Details'!$E$19="Yes"),Rates!$G$26,IF(AND(C263="B",'Claim Details'!$E$28&gt;=Rates!$F$14,'Claim Details'!$E$28&lt;=Rates!$F$15,'Claim Details'!$E$19="No"),Rates!$F$26,IF(AND(C263="B",'Claim Details'!$E$28&gt;=Rates!$H$14,'Claim Details'!$E$28&lt;=Rates!$H$15,'Claim Details'!$E$19="Yes"),Rates!$I$26,IF(AND(C263="B",'Claim Details'!$E$28&gt;=Rates!$H$14,'Claim Details'!$E$28&lt;=Rates!$H$15,'Claim Details'!$E$19="No"),Rates!$H$26,IF(AND(C263="B",'Claim Details'!$E$28&gt;=Rates!$J$14,'Claim Details'!$E$28&lt;=Rates!$J$15,'Claim Details'!$E$19="Yes"),Rates!$K$26,IF(AND(C263="B",'Claim Details'!$E$28&gt;=Rates!$J$14,'Claim Details'!$E$28&lt;=Rates!$J$15,'Claim Details'!$E$19="No"),Rates!$J$26,IF(AND(C263="C",'Claim Details'!$E$28&gt;=Rates!$D$14,'Claim Details'!$E$28&lt;=Rates!$D$15,'Claim Details'!$E$19="Yes"),Rates!$E$27,IF(AND(C263="C",'Claim Details'!$E$28&gt;=Rates!$D$14,'Claim Details'!$E$28&lt;=Rates!$D$15,'Claim Details'!$E$19="No"),Rates!$D$27,IF(AND(C263="C",'Claim Details'!$E$28&gt;=Rates!$F$14,'Claim Details'!$E$28&lt;=Rates!$F$15,'Claim Details'!$E$19="Yes"),Rates!$G$27,IF(AND(C263="C",'Claim Details'!$E$28&gt;=Rates!$F$14,'Claim Details'!$E$28&lt;=Rates!$F$15,'Claim Details'!$E$19="No"),Rates!$F$27,IF(AND(C263="C",'Claim Details'!$E$28&gt;=Rates!$H$14,'Claim Details'!$E$28&lt;=Rates!$H$15,'Claim Details'!$E$19="Yes"),Rates!$I$27,IF(AND(C263="C",'Claim Details'!$E$28&gt;=Rates!$H$14,'Claim Details'!$E$28&lt;=Rates!$H$15,'Claim Details'!$E$19="No"),Rates!$H$27,IF(AND(C263="C",'Claim Details'!$E$28&gt;=Rates!$J$14,'Claim Details'!$E$28&lt;=Rates!$J$15,'Claim Details'!$E$19="Yes"),Rates!$K$27,IF(AND(C263="C",'Claim Details'!$E$28&gt;=Rates!$J$14,'Claim Details'!$E$28&lt;=Rates!$J$15,'Claim Details'!$E$19="No"),Rates!$J$27,"£0.00"))))))))))))))))))))))))</f>
        <v>£0.00</v>
      </c>
      <c r="AU263" s="191" t="str">
        <f>IF(AND(C263="A",'Claim Details'!$E$28&gt;=Rates!$D$14,'Claim Details'!$E$28&lt;=Rates!$D$15,'Claim Details'!$E$19="Yes"),Rates!$E$20,IF(AND(C263="A",'Claim Details'!$E$28&gt;=Rates!$D$14,'Claim Details'!$E$28&lt;=Rates!$D$15,'Claim Details'!$E$19="No"),Rates!$D$20,IF(AND(C263="A",'Claim Details'!$E$28&gt;=Rates!$F$14,'Claim Details'!$E$28&lt;=Rates!$F$15,'Claim Details'!$E$19="Yes"),Rates!$G$20,IF(AND(C263="A",'Claim Details'!$E$28&gt;=Rates!$F$14,'Claim Details'!$E$28&lt;=Rates!$F$15,'Claim Details'!$E$19="No"),Rates!$F$20,IF(AND(C263="A",'Claim Details'!$E$28&gt;=Rates!$H$14,'Claim Details'!$E$28&lt;=Rates!$H$15,'Claim Details'!$E$19="Yes"),Rates!$I$20,IF(AND(C263="A",'Claim Details'!$E$28&gt;=Rates!$H$14,'Claim Details'!$E$28&lt;=Rates!$H$15,'Claim Details'!$E$19="No"),Rates!$H$20,IF(AND(C263="A",'Claim Details'!$E$28&gt;=Rates!$J$14,'Claim Details'!$E$28&lt;=Rates!$J$15,'Claim Details'!$E$19="Yes"),Rates!$K$20,IF(AND(C263="A",'Claim Details'!$E$28&gt;=Rates!$J$14,'Claim Details'!$E$28&lt;=Rates!$J$15,'Claim Details'!$E$19="No"),Rates!$J$20,IF(AND(C263="B",'Claim Details'!$E$28&gt;=Rates!$D$14,'Claim Details'!$E$28&lt;=Rates!$D$15,'Claim Details'!$E$19="Yes"),Rates!$E$21,IF(AND(C263="B",'Claim Details'!$E$28&gt;=Rates!$D$14,'Claim Details'!$E$28&lt;=Rates!$D$15,'Claim Details'!$E$19="No"),Rates!$D$21,IF(AND(C263="B",'Claim Details'!$E$28&gt;=Rates!$F$14,'Claim Details'!$E$28&lt;=Rates!$F$15,'Claim Details'!$E$19="Yes"),Rates!$G$21,IF(AND(C263="B",'Claim Details'!$E$28&gt;=Rates!$F$14,'Claim Details'!$E$28&lt;=Rates!$F$15,'Claim Details'!$E$19="No"),Rates!$F$21,IF(AND(C263="B",'Claim Details'!$E$28&gt;=Rates!$H$14,'Claim Details'!$E$28&lt;=Rates!$H$15,'Claim Details'!$E$19="Yes"),Rates!$I$21,IF(AND(C263="B",'Claim Details'!$E$28&gt;=Rates!$H$14,'Claim Details'!$E$28&lt;=Rates!$H$15,'Claim Details'!$E$19="No"),Rates!$H$21,IF(AND(C263="B",'Claim Details'!$E$28&gt;=Rates!$J$14,'Claim Details'!$E$28&lt;=Rates!$J$15,'Claim Details'!$E$19="Yes"),Rates!$K$21,IF(AND(C263="B",'Claim Details'!$E$28&gt;=Rates!$J$14,'Claim Details'!$E$28&lt;=Rates!$J$15,'Claim Details'!$E$19="No"),Rates!$J$21,"£0.00"))))))))))))))))</f>
        <v>£0.00</v>
      </c>
      <c r="AV263" s="191" t="str">
        <f>IF(AND(C263="A",'Claim Details'!$E$28&gt;=Rates!$D$14,'Claim Details'!$E$28&lt;=Rates!$D$15,'Claim Details'!$E$19="Yes"),Rates!$E$22,IF(AND(C263="A",'Claim Details'!$E$28&gt;=Rates!$D$14,'Claim Details'!$E$28&lt;=Rates!$D$15,'Claim Details'!$E$19="No"),Rates!$D$22,IF(AND(C263="A",'Claim Details'!$E$28&gt;=Rates!$F$14,'Claim Details'!$E$28&lt;=Rates!$F$15,'Claim Details'!$E$19="Yes"),Rates!$G$22,IF(AND(C263="A",'Claim Details'!$E$28&gt;=Rates!$F$14,'Claim Details'!$E$28&lt;=Rates!$F$15,'Claim Details'!$E$19="No"),Rates!$F$22,IF(AND(C263="A",'Claim Details'!$E$28&gt;=Rates!$H$14,'Claim Details'!$E$28&lt;=Rates!$H$15,'Claim Details'!$E$19="Yes"),Rates!$I$22,IF(AND(C263="A",'Claim Details'!$E$28&gt;=Rates!$H$14,'Claim Details'!$E$28&lt;=Rates!$H$15,'Claim Details'!$E$19="No"),Rates!$H$22,IF(AND(C263="A",'Claim Details'!$E$28&gt;=Rates!$J$14,'Claim Details'!$E$28&lt;=Rates!$J$15,'Claim Details'!$E$19="Yes"),Rates!$K$22,IF(AND(C263="A",'Claim Details'!$E$28&gt;=Rates!$J$14,'Claim Details'!$E$28&lt;=Rates!$J$15,'Claim Details'!$E$19="No"),Rates!$J$22,IF(AND(C263="B",'Claim Details'!$E$28&gt;=Rates!$D$14,'Claim Details'!$E$28&lt;=Rates!$D$15,'Claim Details'!$E$19="Yes"),Rates!$E$23,IF(AND(C263="B",'Claim Details'!$E$28&gt;=Rates!$D$14,'Claim Details'!$E$28&lt;=Rates!$D$15,'Claim Details'!$E$19="No"),Rates!$D$23,IF(AND(C263="B",'Claim Details'!$E$28&gt;=Rates!$F$14,'Claim Details'!$E$28&lt;=Rates!$F$15,'Claim Details'!$E$19="Yes"),Rates!$G$23,IF(AND(C263="B",'Claim Details'!$E$28&gt;=Rates!$F$14,'Claim Details'!$E$28&lt;=Rates!$F$15,'Claim Details'!$E$19="No"),Rates!$F$23,IF(AND(C263="B",'Claim Details'!$E$28&gt;=Rates!$H$14,'Claim Details'!$E$28&lt;=Rates!$H$15,'Claim Details'!$E$19="Yes"),Rates!$I$23,IF(AND(C263="B",'Claim Details'!$E$28&gt;=Rates!$H$14,'Claim Details'!$E$28&lt;=Rates!$H$15,'Claim Details'!$E$19="No"),Rates!$H$23,IF(AND(C263="B",'Claim Details'!$E$28&gt;=Rates!$J$14,'Claim Details'!$E$28&lt;=Rates!$J$15,'Claim Details'!$E$19="Yes"),Rates!$K$23,IF(AND(C263="B",'Claim Details'!$E$28&gt;=Rates!$J$14,'Claim Details'!$E$28&lt;=Rates!$J$15,'Claim Details'!$E$19="No"),Rates!$J$23,IF(AND(C263="C",'Claim Details'!$E$28&gt;=Rates!$D$14,'Claim Details'!$E$28&lt;=Rates!$D$15,'Claim Details'!$E$19="Yes"),Rates!$E$24,IF(AND(C263="C",'Claim Details'!$E$28&gt;=Rates!$D$14,'Claim Details'!$E$28&lt;=Rates!$D$15,'Claim Details'!$E$19="No"),Rates!$D$24,IF(AND(C263="C",'Claim Details'!$E$28&gt;=Rates!$F$14,'Claim Details'!$E$28&lt;=Rates!$F$15,'Claim Details'!$E$19="Yes"),Rates!$G$24,IF(AND(C263="C",'Claim Details'!$E$28&gt;=Rates!$F$14,'Claim Details'!$E$28&lt;=Rates!$F$15,'Claim Details'!$E$19="No"),Rates!$F$24,IF(AND(C263="C",'Claim Details'!$E$28&gt;=Rates!$H$14,'Claim Details'!$E$28&lt;=Rates!$H$15,'Claim Details'!$E$19="Yes"),Rates!$I$24,IF(AND(C263="C",'Claim Details'!$E$28&gt;=Rates!$H$14,'Claim Details'!$E$28&lt;=Rates!$H$15,'Claim Details'!$E$19="No"),Rates!$H$24,IF(AND(C263="C",'Claim Details'!$E$28&gt;=Rates!$J$14,'Claim Details'!$E$28&lt;=Rates!$J$15,'Claim Details'!$E$19="Yes"),Rates!$K$24,IF(AND(C263="C",'Claim Details'!$E$28&gt;=Rates!$J$14,'Claim Details'!$E$28&lt;=Rates!$J$15,'Claim Details'!$E$19="No"),Rates!$J$24,"£0.00"))))))))))))))))))))))))</f>
        <v>£0.00</v>
      </c>
      <c r="AW263" s="1"/>
      <c r="AX263" s="189" t="str">
        <f>IF(AND(U263="A",'Claim Details'!$I$28&gt;=Rates!$D$14,'Claim Details'!$I$28&lt;=Rates!$D$15,'Claim Details'!$I$19="Yes"),Rates!$J$17,IF(AND(U263="A",'Claim Details'!$I$28&gt;=Rates!$D$14,'Claim Details'!$I$28&lt;=Rates!$D$15,'Claim Details'!$I$19="No"),Rates!$D$17,IF(AND(U263="A",'Claim Details'!$I$28&gt;=Rates!$F$14,'Claim Details'!$I$28&lt;=Rates!$F$15,'Claim Details'!$I$19="Yes"),Rates!$G$17,IF(AND(U263="A",'Claim Details'!$I$28&gt;=Rates!$F$14,'Claim Details'!$I$28&lt;=Rates!$F$15,'Claim Details'!$I$19="No"),Rates!$F$17,IF(AND(U263="A",'Claim Details'!$I$28&gt;=Rates!$H$14,'Claim Details'!$I$28&lt;=Rates!$H$15,'Claim Details'!$I$19="Yes"),Rates!$I$17,IF(AND(U263="A",'Claim Details'!$I$28&gt;=Rates!$H$14,'Claim Details'!$I$28&lt;=Rates!$H$15,'Claim Details'!$I$19="No"),Rates!$H$17,IF(AND(U263="A",'Claim Details'!$I$28&gt;=Rates!$J$14,'Claim Details'!$I$28&lt;=Rates!$J$15,'Claim Details'!$I$19="Yes"),Rates!$K$17,IF(AND(U263="A",'Claim Details'!$I$28&gt;=Rates!$J$14,'Claim Details'!$I$28&lt;=Rates!$J$15,'Claim Details'!$I$19="No"),Rates!$J$17,IF(AND(U263="B",'Claim Details'!$I$28&gt;=Rates!$D$14,'Claim Details'!$I$28&lt;=Rates!$D$15,'Claim Details'!$I$19="Yes"),Rates!$E$18,IF(AND(U263="B",'Claim Details'!$I$28&gt;=Rates!$D$14,'Claim Details'!$I$28&lt;=Rates!$D$15,'Claim Details'!$I$19="No"),Rates!$D$18,IF(AND(U263="B",'Claim Details'!$I$28&gt;=Rates!$F$14,'Claim Details'!$I$28&lt;=Rates!$F$15,'Claim Details'!$I$19="Yes"),Rates!$G$18,IF(AND(U263="B",'Claim Details'!$I$28&gt;=Rates!$F$14,'Claim Details'!$I$28&lt;=Rates!$F$15,'Claim Details'!$I$19="No"),Rates!$F$18,IF(AND(U263="B",'Claim Details'!$I$28&gt;=Rates!$H$14,'Claim Details'!$I$28&lt;=Rates!$H$15,'Claim Details'!$I$19="Yes"),Rates!$I$18,IF(AND(U263="B",'Claim Details'!$I$28&gt;=Rates!$H$14,'Claim Details'!$I$28&lt;=Rates!$H$15,'Claim Details'!$I$19="No"),Rates!$H$18,IF(AND(U263="B",'Claim Details'!$I$28&gt;=Rates!$J$14,'Claim Details'!$I$28&lt;=Rates!$J$15,'Claim Details'!$I$19="Yes"),Rates!$K$18,IF(AND(U263="B",'Claim Details'!$I$28&gt;=Rates!$J$14,'Claim Details'!$I$28&lt;=Rates!$J$15,'Claim Details'!$I$19="No"),Rates!$J$18,IF(AND(U263="C",'Claim Details'!$I$28&gt;=Rates!$D$14,'Claim Details'!$I$28&lt;=Rates!$D$15,'Claim Details'!$I$19="Yes"),Rates!$E$19,IF(AND(U263="C",'Claim Details'!$I$28&gt;=Rates!$D$14,'Claim Details'!$I$28&lt;=Rates!$D$15,'Claim Details'!$I$19="No"),Rates!$D$19,IF(AND(U263="C",'Claim Details'!$I$28&gt;=Rates!$F$14,'Claim Details'!$I$28&lt;=Rates!$F$15,'Claim Details'!$I$19="Yes"),Rates!$G$19,IF(AND(U263="C",'Claim Details'!$I$28&gt;=Rates!$F$14,'Claim Details'!$I$28&lt;=Rates!$F$15,'Claim Details'!$I$19="No"),Rates!$F$19,IF(AND(U263="C",'Claim Details'!$I$28&gt;=Rates!$H$14,'Claim Details'!$I$28&lt;=Rates!$H$15,'Claim Details'!$I$19="Yes"),Rates!$I$19,IF(AND(U263="C",'Claim Details'!$I$28&gt;=Rates!$H$14,'Claim Details'!$I$28&lt;=Rates!$H$15,'Claim Details'!$I$19="No"),Rates!$H$19,IF(AND(U263="C",'Claim Details'!$I$28&gt;=Rates!$J$14,'Claim Details'!$I$28&lt;=Rates!$J$15,'Claim Details'!$I$19="Yes"),Rates!$K$19,IF(AND(U263="C",'Claim Details'!$I$28&gt;=Rates!$J$14,'Claim Details'!$I$28&lt;=Rates!$J$15,'Claim Details'!$I$19="No"),Rates!$J$19,"£0.00"))))))))))))))))))))))))</f>
        <v>£0.00</v>
      </c>
      <c r="AY263" s="189" t="str">
        <f>IF(AND(C263="A",'Claim Details'!$I$28&gt;=Rates!$D$14,'Claim Details'!$I$28&lt;=Rates!$D$15,'Claim Details'!$I$19="Yes"),Rates!$J$25,IF(AND(C263="A",'Claim Details'!$I$28&gt;=Rates!$D$14,'Claim Details'!$I$28&lt;=Rates!$D$15,'Claim Details'!$I$19="No"),Rates!$D$25,IF(AND(C263="A",'Claim Details'!$I$28&gt;=Rates!$F$14,'Claim Details'!$I$28&lt;=Rates!$F$15,'Claim Details'!$I$19="Yes"),Rates!$G$25,IF(AND(C263="A",'Claim Details'!$I$28&gt;=Rates!$F$14,'Claim Details'!$I$28&lt;=Rates!$F$15,'Claim Details'!$I$19="No"),Rates!$F$25,IF(AND(C263="A",'Claim Details'!$I$28&gt;=Rates!$H$14,'Claim Details'!$I$28&lt;=Rates!$H$15,'Claim Details'!$I$19="Yes"),Rates!$I$25,IF(AND(C263="A",'Claim Details'!$I$28&gt;=Rates!$H$14,'Claim Details'!$I$28&lt;=Rates!$H$15,'Claim Details'!$I$19="No"),Rates!$H$25,IF(AND(C263="A",'Claim Details'!$I$28&gt;=Rates!$J$14,'Claim Details'!$I$28&lt;=Rates!$J$15,'Claim Details'!$I$19="Yes"),Rates!$K$25,IF(AND(C263="A",'Claim Details'!$I$28&gt;=Rates!$J$14,'Claim Details'!$I$28&lt;=Rates!$J$15,'Claim Details'!$I$19="No"),Rates!$J$25,IF(AND(C263="B",'Claim Details'!$I$28&gt;=Rates!$D$14,'Claim Details'!$I$28&lt;=Rates!$D$15,'Claim Details'!$I$19="Yes"),Rates!$E$26,IF(AND(C263="B",'Claim Details'!$I$28&gt;=Rates!$D$14,'Claim Details'!$I$28&lt;=Rates!$D$15,'Claim Details'!$I$19="No"),Rates!$D$26,IF(AND(C263="B",'Claim Details'!$I$28&gt;=Rates!$F$14,'Claim Details'!$I$28&lt;=Rates!$F$15,'Claim Details'!$I$19="Yes"),Rates!$G$26,IF(AND(C263="B",'Claim Details'!$I$28&gt;=Rates!$F$14,'Claim Details'!$I$28&lt;=Rates!$F$15,'Claim Details'!$I$19="No"),Rates!$F$26,IF(AND(C263="B",'Claim Details'!$I$28&gt;=Rates!$H$14,'Claim Details'!$I$28&lt;=Rates!$H$15,'Claim Details'!$I$19="Yes"),Rates!$I$26,IF(AND(C263="B",'Claim Details'!$I$28&gt;=Rates!$H$14,'Claim Details'!$I$28&lt;=Rates!$H$15,'Claim Details'!$I$19="No"),Rates!$H$26,IF(AND(C263="B",'Claim Details'!$I$28&gt;=Rates!$J$14,'Claim Details'!$I$28&lt;=Rates!$J$15,'Claim Details'!$I$19="Yes"),Rates!$K$26,IF(AND(C263="B",'Claim Details'!$I$28&gt;=Rates!$J$14,'Claim Details'!$I$28&lt;=Rates!$J$15,'Claim Details'!$I$19="No"),Rates!$J$26,IF(AND(C263="C",'Claim Details'!$I$28&gt;=Rates!$D$14,'Claim Details'!$I$28&lt;=Rates!$D$15,'Claim Details'!$I$19="Yes"),Rates!$E$27,IF(AND(C263="C",'Claim Details'!$I$28&gt;=Rates!$D$14,'Claim Details'!$I$28&lt;=Rates!$D$15,'Claim Details'!$I$19="No"),Rates!$D$27,IF(AND(C263="C",'Claim Details'!$I$28&gt;=Rates!$F$14,'Claim Details'!$I$28&lt;=Rates!$F$15,'Claim Details'!$I$19="Yes"),Rates!$G$27,IF(AND(C263="C",'Claim Details'!$I$28&gt;=Rates!$F$14,'Claim Details'!$I$28&lt;=Rates!$F$15,'Claim Details'!$I$19="No"),Rates!$F$27,IF(AND(C263="C",'Claim Details'!$I$28&gt;=Rates!$H$14,'Claim Details'!$I$28&lt;=Rates!$H$15,'Claim Details'!$I$19="Yes"),Rates!$I$27,IF(AND(C263="C",'Claim Details'!$I$28&gt;=Rates!$H$14,'Claim Details'!$I$28&lt;=Rates!$H$15,'Claim Details'!$I$19="No"),Rates!$H$27,IF(AND(C263="C",'Claim Details'!$I$28&gt;=Rates!$J$14,'Claim Details'!$I$28&lt;=Rates!$J$15,'Claim Details'!$I$19="Yes"),Rates!$K$27,IF(AND(C263="C",'Claim Details'!$I$28&gt;=Rates!$J$14,'Claim Details'!$I$28&lt;=Rates!$J$15,'Claim Details'!$I$19="No"),Rates!$J$27,"£0.00"))))))))))))))))))))))))</f>
        <v>£0.00</v>
      </c>
      <c r="AZ263" s="189" t="str">
        <f>IF(AND(C263="A",'Claim Details'!$I$28&gt;=Rates!$D$14,'Claim Details'!$I$28&lt;=Rates!$D$15,'Claim Details'!$I$19="Yes"),Rates!$E$20,IF(AND(C263="A",'Claim Details'!$I$28&gt;=Rates!$D$14,'Claim Details'!$I$28&lt;=Rates!$D$15,'Claim Details'!$I$19="No"),Rates!$D$20,IF(AND(C263="A",'Claim Details'!$I$28&gt;=Rates!$F$14,'Claim Details'!$I$28&lt;=Rates!$F$15,'Claim Details'!$I$19="Yes"),Rates!$G$20,IF(AND(C263="A",'Claim Details'!$I$28&gt;=Rates!$F$14,'Claim Details'!$I$28&lt;=Rates!$F$15,'Claim Details'!$I$19="No"),Rates!$F$20,IF(AND(C263="A",'Claim Details'!$I$28&gt;=Rates!$H$14,'Claim Details'!$I$28&lt;=Rates!$H$15,'Claim Details'!$I$19="Yes"),Rates!$I$20,IF(AND(C263="A",'Claim Details'!$I$28&gt;=Rates!$H$14,'Claim Details'!$I$28&lt;=Rates!$H$15,'Claim Details'!$I$19="No"),Rates!$H$20,IF(AND(C263="A",'Claim Details'!$I$28&gt;=Rates!$J$14,'Claim Details'!$I$28&lt;=Rates!$J$15,'Claim Details'!$I$19="Yes"),Rates!$K$20,IF(AND(C263="A",'Claim Details'!$I$28&gt;=Rates!$J$14,'Claim Details'!$I$28&lt;=Rates!$J$15,'Claim Details'!$I$19="No"),Rates!$J$20,IF(AND(C263="B",'Claim Details'!$I$28&gt;=Rates!$D$14,'Claim Details'!$I$28&lt;=Rates!$D$15,'Claim Details'!$I$19="Yes"),Rates!$E$21,IF(AND(C263="B",'Claim Details'!$I$28&gt;=Rates!$D$14,'Claim Details'!$I$28&lt;=Rates!$D$15,'Claim Details'!$I$19="No"),Rates!$D$21,IF(AND(C263="B",'Claim Details'!$I$28&gt;=Rates!$F$14,'Claim Details'!$I$28&lt;=Rates!$F$15,'Claim Details'!$I$19="Yes"),Rates!$G$21,IF(AND(C263="B",'Claim Details'!$I$28&gt;=Rates!$F$14,'Claim Details'!$I$28&lt;=Rates!$F$15,'Claim Details'!$I$19="No"),Rates!$F$21,IF(AND(C263="B",'Claim Details'!$I$28&gt;=Rates!$H$14,'Claim Details'!$I$28&lt;=Rates!$H$15,'Claim Details'!$I$19="Yes"),Rates!$I$21,IF(AND(C263="B",'Claim Details'!$I$28&gt;=Rates!$H$14,'Claim Details'!$I$28&lt;=Rates!$H$15,'Claim Details'!$I$19="No"),Rates!$H$21,IF(AND(C263="B",'Claim Details'!$I$28&gt;=Rates!$J$14,'Claim Details'!$I$28&lt;=Rates!$J$15,'Claim Details'!$I$19="Yes"),Rates!$K$21,IF(AND(C263="B",'Claim Details'!$I$28&gt;=Rates!$J$14,'Claim Details'!$I$28&lt;=Rates!$J$15,'Claim Details'!$I$19="No"),Rates!$J$21,"£0.00"))))))))))))))))</f>
        <v>£0.00</v>
      </c>
      <c r="BA263" s="189" t="str">
        <f>IF(AND(C263="A",'Claim Details'!$I$28&gt;=Rates!$D$14,'Claim Details'!$I$28&lt;=Rates!$D$15,'Claim Details'!$I$19="Yes"),Rates!$E$22,IF(AND(C263="A",'Claim Details'!$I$28&gt;=Rates!$D$14,'Claim Details'!$I$28&lt;=Rates!$D$15,'Claim Details'!$I$19="No"),Rates!$D$22,IF(AND(C263="A",'Claim Details'!$I$28&gt;=Rates!$F$14,'Claim Details'!$I$28&lt;=Rates!$F$15,'Claim Details'!$I$19="Yes"),Rates!$G$22,IF(AND(C263="A",'Claim Details'!$I$28&gt;=Rates!$F$14,'Claim Details'!$I$28&lt;=Rates!$F$15,'Claim Details'!$I$19="No"),Rates!$F$22,IF(AND(C263="A",'Claim Details'!$I$28&gt;=Rates!$H$14,'Claim Details'!$I$28&lt;=Rates!$H$15,'Claim Details'!$I$19="Yes"),Rates!$I$22,IF(AND(C263="A",'Claim Details'!$I$28&gt;=Rates!$H$14,'Claim Details'!$I$28&lt;=Rates!$H$15,'Claim Details'!$I$19="No"),Rates!$H$22,IF(AND(C263="A",'Claim Details'!$I$28&gt;=Rates!$J$14,'Claim Details'!$I$28&lt;=Rates!$J$15,'Claim Details'!$I$19="Yes"),Rates!$K$22,IF(AND(C263="A",'Claim Details'!$I$28&gt;=Rates!$J$14,'Claim Details'!$I$28&lt;=Rates!$J$15,'Claim Details'!$I$19="No"),Rates!$J$22,IF(AND(C263="B",'Claim Details'!$I$28&gt;=Rates!$D$14,'Claim Details'!$I$28&lt;=Rates!$D$15,'Claim Details'!$I$19="Yes"),Rates!$E$23,IF(AND(C263="B",'Claim Details'!$I$28&gt;=Rates!$D$14,'Claim Details'!$I$28&lt;=Rates!$D$15,'Claim Details'!$I$19="No"),Rates!$D$23,IF(AND(C263="B",'Claim Details'!$I$28&gt;=Rates!$F$14,'Claim Details'!$I$28&lt;=Rates!$F$15,'Claim Details'!$I$19="Yes"),Rates!$G$23,IF(AND(C263="B",'Claim Details'!$I$28&gt;=Rates!$F$14,'Claim Details'!$I$28&lt;=Rates!$F$15,'Claim Details'!$I$19="No"),Rates!$F$23,IF(AND(C263="B",'Claim Details'!$I$28&gt;=Rates!$H$14,'Claim Details'!$I$28&lt;=Rates!$H$15,'Claim Details'!$I$19="Yes"),Rates!$I$23,IF(AND(C263="B",'Claim Details'!$I$28&gt;=Rates!$H$14,'Claim Details'!$I$28&lt;=Rates!$H$15,'Claim Details'!$I$19="No"),Rates!$H$23,IF(AND(C263="B",'Claim Details'!$I$28&gt;=Rates!$J$14,'Claim Details'!$I$28&lt;=Rates!$J$15,'Claim Details'!$I$19="Yes"),Rates!$K$23,IF(AND(C263="B",'Claim Details'!$I$28&gt;=Rates!$J$14,'Claim Details'!$I$28&lt;=Rates!$J$15,'Claim Details'!$I$19="No"),Rates!$J$23,IF(AND(C263="C",'Claim Details'!$I$28&gt;=Rates!$D$14,'Claim Details'!$I$28&lt;=Rates!$D$15,'Claim Details'!$I$19="Yes"),Rates!$E$24,IF(AND(C263="C",'Claim Details'!$I$28&gt;=Rates!$D$14,'Claim Details'!$I$28&lt;=Rates!$D$15,'Claim Details'!$I$19="No"),Rates!$D$24,IF(AND(C263="C",'Claim Details'!$I$28&gt;=Rates!$F$14,'Claim Details'!$I$28&lt;=Rates!$F$15,'Claim Details'!$I$19="Yes"),Rates!$G$24,IF(AND(C263="C",'Claim Details'!$I$28&gt;=Rates!$F$14,'Claim Details'!$I$28&lt;=Rates!$F$15,'Claim Details'!$I$19="No"),Rates!$F$24,IF(AND(C263="C",'Claim Details'!$I$28&gt;=Rates!$H$14,'Claim Details'!$I$28&lt;=Rates!$H$15,'Claim Details'!$I$19="Yes"),Rates!$I$24,IF(AND(C263="C",'Claim Details'!$I$28&gt;=Rates!$H$14,'Claim Details'!$I$28&lt;=Rates!$H$15,'Claim Details'!$I$19="No"),Rates!$H$24,IF(AND(C263="C",'Claim Details'!$I$28&gt;=Rates!$J$14,'Claim Details'!$I$28&lt;=Rates!$J$15,'Claim Details'!$I$19="Yes"),Rates!$K$24,IF(AND(C263="C",'Claim Details'!$I$28&gt;=Rates!$J$14,'Claim Details'!$I$28&lt;=Rates!$J$15,'Claim Details'!$I$19="No"),Rates!$J$24,"£0.00"))))))))))))))))))))))))</f>
        <v>£0.00</v>
      </c>
      <c r="BB263" s="189" t="str">
        <f t="shared" si="72"/>
        <v>£0.00</v>
      </c>
      <c r="BC263" s="1"/>
      <c r="BD263" s="189" t="str">
        <f>IF(AND(AE263="A",'Claim Details'!$I$28&gt;=Rates!$D$14,'Claim Details'!$I$28&lt;=Rates!$D$15,'Claim Details'!$I$19="Yes"),Rates!$J$17,IF(AND(AE263="A",'Claim Details'!$I$28&gt;=Rates!$D$14,'Claim Details'!$I$28&lt;=Rates!$D$15,'Claim Details'!$I$19="No"),Rates!$D$17,IF(AND(AE263="A",'Claim Details'!$I$28&gt;=Rates!$F$14,'Claim Details'!$I$28&lt;=Rates!$F$15,'Claim Details'!$I$19="Yes"),Rates!$G$17,IF(AND(AE263="A",'Claim Details'!$I$28&gt;=Rates!$F$14,'Claim Details'!$I$28&lt;=Rates!$F$15,'Claim Details'!$I$19="No"),Rates!$F$17,IF(AND(AE263="A",'Claim Details'!$I$28&gt;=Rates!$H$14,'Claim Details'!$I$28&lt;=Rates!$H$15,'Claim Details'!$I$19="Yes"),Rates!$I$17,IF(AND(AE263="A",'Claim Details'!$I$28&gt;=Rates!$H$14,'Claim Details'!$I$28&lt;=Rates!$H$15,'Claim Details'!$I$19="No"),Rates!$H$17,IF(AND(AE263="A",'Claim Details'!$I$28&gt;=Rates!$J$14,'Claim Details'!$I$28&lt;=Rates!$J$15,'Claim Details'!$I$19="Yes"),Rates!$K$17,IF(AND(AE263="A",'Claim Details'!$I$28&gt;=Rates!$J$14,'Claim Details'!$I$28&lt;=Rates!$J$15,'Claim Details'!$I$19="No"),Rates!$J$17,IF(AND(AE263="B",'Claim Details'!$I$28&gt;=Rates!$D$14,'Claim Details'!$I$28&lt;=Rates!$D$15,'Claim Details'!$I$19="Yes"),Rates!$E$18,IF(AND(AE263="B",'Claim Details'!$I$28&gt;=Rates!$D$14,'Claim Details'!$I$28&lt;=Rates!$D$15,'Claim Details'!$I$19="No"),Rates!$D$18,IF(AND(AE263="B",'Claim Details'!$I$28&gt;=Rates!$F$14,'Claim Details'!$I$28&lt;=Rates!$F$15,'Claim Details'!$I$19="Yes"),Rates!$G$18,IF(AND(AE263="B",'Claim Details'!$I$28&gt;=Rates!$F$14,'Claim Details'!$I$28&lt;=Rates!$F$15,'Claim Details'!$I$19="No"),Rates!$F$18,IF(AND(AE263="B",'Claim Details'!$I$28&gt;=Rates!$H$14,'Claim Details'!$I$28&lt;=Rates!$H$15,'Claim Details'!$I$19="Yes"),Rates!$I$18,IF(AND(AE263="B",'Claim Details'!$I$28&gt;=Rates!$H$14,'Claim Details'!$I$28&lt;=Rates!$H$15,'Claim Details'!$I$19="No"),Rates!$H$18,IF(AND(AE263="B",'Claim Details'!$I$28&gt;=Rates!$J$14,'Claim Details'!$I$28&lt;=Rates!$J$15,'Claim Details'!$I$19="Yes"),Rates!$K$18,IF(AND(AE263="B",'Claim Details'!$I$28&gt;=Rates!$J$14,'Claim Details'!$I$28&lt;=Rates!$J$15,'Claim Details'!$I$19="No"),Rates!$J$18,IF(AND(AE263="C",'Claim Details'!$I$28&gt;=Rates!$D$14,'Claim Details'!$I$28&lt;=Rates!$D$15,'Claim Details'!$I$19="Yes"),Rates!$E$19,IF(AND(AE263="C",'Claim Details'!$I$28&gt;=Rates!$D$14,'Claim Details'!$I$28&lt;=Rates!$D$15,'Claim Details'!$I$19="No"),Rates!$D$19,IF(AND(AE263="C",'Claim Details'!$I$28&gt;=Rates!$F$14,'Claim Details'!$I$28&lt;=Rates!$F$15,'Claim Details'!$I$19="Yes"),Rates!$G$19,IF(AND(AE263="C",'Claim Details'!$I$28&gt;=Rates!$F$14,'Claim Details'!$I$28&lt;=Rates!$F$15,'Claim Details'!$I$19="No"),Rates!$F$19,IF(AND(AE263="C",'Claim Details'!$I$28&gt;=Rates!$H$14,'Claim Details'!$I$28&lt;=Rates!$H$15,'Claim Details'!$I$19="Yes"),Rates!$I$19,IF(AND(AE263="C",'Claim Details'!$I$28&gt;=Rates!$H$14,'Claim Details'!$I$28&lt;=Rates!$H$15,'Claim Details'!$I$19="No"),Rates!$H$19,IF(AND(AE263="C",'Claim Details'!$I$28&gt;=Rates!$J$14,'Claim Details'!$I$28&lt;=Rates!$J$15,'Claim Details'!$I$19="Yes"),Rates!$K$19,IF(AND(AE263="C",'Claim Details'!$I$28&gt;=Rates!$J$14,'Claim Details'!$I$28&lt;=Rates!$J$15,'Claim Details'!$I$19="No"),Rates!$J$19,"£0.00"))))))))))))))))))))))))</f>
        <v>£0.00</v>
      </c>
      <c r="BE263" s="189" t="str">
        <f>IF(AND(AE263="A",'Claim Details'!$I$28&gt;=Rates!$D$14,'Claim Details'!$I$28&lt;=Rates!$D$15,'Claim Details'!$I$19="Yes"),Rates!$J$25,IF(AND(AE263="A",'Claim Details'!$I$28&gt;=Rates!$D$14,'Claim Details'!$I$28&lt;=Rates!$D$15,'Claim Details'!$I$19="No"),Rates!$D$25,IF(AND(AE263="A",'Claim Details'!$I$28&gt;=Rates!$F$14,'Claim Details'!$I$28&lt;=Rates!$F$15,'Claim Details'!$I$19="Yes"),Rates!$G$25,IF(AND(AE263="A",'Claim Details'!$I$28&gt;=Rates!$F$14,'Claim Details'!$I$28&lt;=Rates!$F$15,'Claim Details'!$I$19="No"),Rates!$F$25,IF(AND(AE263="A",'Claim Details'!$I$28&gt;=Rates!$H$14,'Claim Details'!$I$28&lt;=Rates!$H$15,'Claim Details'!$I$19="Yes"),Rates!$I$25,IF(AND(AE263="A",'Claim Details'!$I$28&gt;=Rates!$H$14,'Claim Details'!$I$28&lt;=Rates!$H$15,'Claim Details'!$I$19="No"),Rates!$H$25,IF(AND(AE263="A",'Claim Details'!$I$28&gt;=Rates!$J$14,'Claim Details'!$I$28&lt;=Rates!$J$15,'Claim Details'!$I$19="Yes"),Rates!$K$25,IF(AND(AE263="A",'Claim Details'!$I$28&gt;=Rates!$J$14,'Claim Details'!$I$28&lt;=Rates!$J$15,'Claim Details'!$I$19="No"),Rates!$J$25,IF(AND(AE263="B",'Claim Details'!$I$28&gt;=Rates!$D$14,'Claim Details'!$I$28&lt;=Rates!$D$15,'Claim Details'!$I$19="Yes"),Rates!$E$26,IF(AND(AE263="B",'Claim Details'!$I$28&gt;=Rates!$D$14,'Claim Details'!$I$28&lt;=Rates!$D$15,'Claim Details'!$I$19="No"),Rates!$D$26,IF(AND(AE263="B",'Claim Details'!$I$28&gt;=Rates!$F$14,'Claim Details'!$I$28&lt;=Rates!$F$15,'Claim Details'!$I$19="Yes"),Rates!$G$26,IF(AND(AE263="B",'Claim Details'!$I$28&gt;=Rates!$F$14,'Claim Details'!$I$28&lt;=Rates!$F$15,'Claim Details'!$I$19="No"),Rates!$F$26,IF(AND(AE263="B",'Claim Details'!$I$28&gt;=Rates!$H$14,'Claim Details'!$I$28&lt;=Rates!$H$15,'Claim Details'!$I$19="Yes"),Rates!$I$26,IF(AND(AE263="B",'Claim Details'!$I$28&gt;=Rates!$H$14,'Claim Details'!$I$28&lt;=Rates!$H$15,'Claim Details'!$I$19="No"),Rates!$H$26,IF(AND(AE263="B",'Claim Details'!$I$28&gt;=Rates!$J$14,'Claim Details'!$I$28&lt;=Rates!$J$15,'Claim Details'!$I$19="Yes"),Rates!$K$26,IF(AND(AE263="B",'Claim Details'!$I$28&gt;=Rates!$J$14,'Claim Details'!$I$28&lt;=Rates!$J$15,'Claim Details'!$I$19="No"),Rates!$J$26,IF(AND(AE263="C",'Claim Details'!$I$28&gt;=Rates!$D$14,'Claim Details'!$I$28&lt;=Rates!$D$15,'Claim Details'!$I$19="Yes"),Rates!$E$27,IF(AND(AE263="C",'Claim Details'!$I$28&gt;=Rates!$D$14,'Claim Details'!$I$28&lt;=Rates!$D$15,'Claim Details'!$I$19="No"),Rates!$D$27,IF(AND(AE263="C",'Claim Details'!$I$28&gt;=Rates!$F$14,'Claim Details'!$I$28&lt;=Rates!$F$15,'Claim Details'!$I$19="Yes"),Rates!$G$27,IF(AND(AE263="C",'Claim Details'!$I$28&gt;=Rates!$F$14,'Claim Details'!$I$28&lt;=Rates!$F$15,'Claim Details'!$I$19="No"),Rates!$F$27,IF(AND(AE263="C",'Claim Details'!$I$28&gt;=Rates!$H$14,'Claim Details'!$I$28&lt;=Rates!$H$15,'Claim Details'!$I$19="Yes"),Rates!$I$27,IF(AND(AE263="C",'Claim Details'!$I$28&gt;=Rates!$H$14,'Claim Details'!$I$28&lt;=Rates!$H$15,'Claim Details'!$I$19="No"),Rates!$H$27,IF(AND(AE263="C",'Claim Details'!$I$28&gt;=Rates!$J$14,'Claim Details'!$I$28&lt;=Rates!$J$15,'Claim Details'!$I$19="Yes"),Rates!$K$27,IF(AND(AE263="C",'Claim Details'!$I$28&gt;=Rates!$J$14,'Claim Details'!$I$28&lt;=Rates!$J$15,'Claim Details'!$I$19="No"),Rates!$J$27,"£0.00"))))))))))))))))))))))))</f>
        <v>£0.00</v>
      </c>
      <c r="BF263" s="189" t="str">
        <f>IF(AND(AE263="A",'Claim Details'!$I$28&gt;=Rates!$D$14,'Claim Details'!$I$28&lt;=Rates!$D$15,'Claim Details'!$I$19="Yes"),Rates!$E$20,IF(AND(AE263="A",'Claim Details'!$I$28&gt;=Rates!$D$14,'Claim Details'!$I$28&lt;=Rates!$D$15,'Claim Details'!$I$19="No"),Rates!$D$20,IF(AND(AE263="A",'Claim Details'!$I$28&gt;=Rates!$F$14,'Claim Details'!$I$28&lt;=Rates!$F$15,'Claim Details'!$I$19="Yes"),Rates!$G$20,IF(AND(AE263="A",'Claim Details'!$I$28&gt;=Rates!$F$14,'Claim Details'!$I$28&lt;=Rates!$F$15,'Claim Details'!$I$19="No"),Rates!$F$20,IF(AND(AE263="A",'Claim Details'!$I$28&gt;=Rates!$H$14,'Claim Details'!$I$28&lt;=Rates!$H$15,'Claim Details'!$I$19="Yes"),Rates!$I$20,IF(AND(AE263="A",'Claim Details'!$I$28&gt;=Rates!$H$14,'Claim Details'!$I$28&lt;=Rates!$H$15,'Claim Details'!$I$19="No"),Rates!$H$20,IF(AND(AE263="A",'Claim Details'!$I$28&gt;=Rates!$J$14,'Claim Details'!$I$28&lt;=Rates!$J$15,'Claim Details'!$I$19="Yes"),Rates!$K$20,IF(AND(AE263="A",'Claim Details'!$I$28&gt;=Rates!$J$14,'Claim Details'!$I$28&lt;=Rates!$J$15,'Claim Details'!$I$19="No"),Rates!$J$20,IF(AND(AE263="B",'Claim Details'!$I$28&gt;=Rates!$D$14,'Claim Details'!$I$28&lt;=Rates!$D$15,'Claim Details'!$I$19="Yes"),Rates!$E$21,IF(AND(AE263="B",'Claim Details'!$I$28&gt;=Rates!$D$14,'Claim Details'!$I$28&lt;=Rates!$D$15,'Claim Details'!$I$19="No"),Rates!$D$21,IF(AND(AE263="B",'Claim Details'!$I$28&gt;=Rates!$F$14,'Claim Details'!$I$28&lt;=Rates!$F$15,'Claim Details'!$I$19="Yes"),Rates!$G$21,IF(AND(AE263="B",'Claim Details'!$I$28&gt;=Rates!$F$14,'Claim Details'!$I$28&lt;=Rates!$F$15,'Claim Details'!$I$19="No"),Rates!$F$21,IF(AND(AE263="B",'Claim Details'!$I$28&gt;=Rates!$H$14,'Claim Details'!$I$28&lt;=Rates!$H$15,'Claim Details'!$I$19="Yes"),Rates!$I$21,IF(AND(AE263="B",'Claim Details'!$I$28&gt;=Rates!$H$14,'Claim Details'!$I$28&lt;=Rates!$H$15,'Claim Details'!$I$19="No"),Rates!$H$21,IF(AND(AE263="B",'Claim Details'!$I$28&gt;=Rates!$J$14,'Claim Details'!$I$28&lt;=Rates!$J$15,'Claim Details'!$I$19="Yes"),Rates!$K$21,IF(AND(AE263="B",'Claim Details'!$I$28&gt;=Rates!$J$14,'Claim Details'!$I$28&lt;=Rates!$J$15,'Claim Details'!$I$19="No"),Rates!$J$21,"£0.00"))))))))))))))))</f>
        <v>£0.00</v>
      </c>
      <c r="BG263" s="189" t="str">
        <f>IF(AND(AE263="A",'Claim Details'!$I$28&gt;=Rates!$D$14,'Claim Details'!$I$28&lt;=Rates!$D$15,'Claim Details'!$I$19="Yes"),Rates!$E$22,IF(AND(AE263="A",'Claim Details'!$I$28&gt;=Rates!$D$14,'Claim Details'!$I$28&lt;=Rates!$D$15,'Claim Details'!$I$19="No"),Rates!$D$22,IF(AND(AE263="A",'Claim Details'!$I$28&gt;=Rates!$F$14,'Claim Details'!$I$28&lt;=Rates!$F$15,'Claim Details'!$I$19="Yes"),Rates!$G$22,IF(AND(AE263="A",'Claim Details'!$I$28&gt;=Rates!$F$14,'Claim Details'!$I$28&lt;=Rates!$F$15,'Claim Details'!$I$19="No"),Rates!$F$22,IF(AND(AE263="A",'Claim Details'!$I$28&gt;=Rates!$H$14,'Claim Details'!$I$28&lt;=Rates!$H$15,'Claim Details'!$I$19="Yes"),Rates!$I$22,IF(AND(AE263="A",'Claim Details'!$I$28&gt;=Rates!$H$14,'Claim Details'!$I$28&lt;=Rates!$H$15,'Claim Details'!$I$19="No"),Rates!$H$22,IF(AND(AE263="A",'Claim Details'!$I$28&gt;=Rates!$J$14,'Claim Details'!$I$28&lt;=Rates!$J$15,'Claim Details'!$I$19="Yes"),Rates!$K$22,IF(AND(AE263="A",'Claim Details'!$I$28&gt;=Rates!$J$14,'Claim Details'!$I$28&lt;=Rates!$J$15,'Claim Details'!$I$19="No"),Rates!$J$22,IF(AND(AE263="B",'Claim Details'!$I$28&gt;=Rates!$D$14,'Claim Details'!$I$28&lt;=Rates!$D$15,'Claim Details'!$I$19="Yes"),Rates!$E$23,IF(AND(AE263="B",'Claim Details'!$I$28&gt;=Rates!$D$14,'Claim Details'!$I$28&lt;=Rates!$D$15,'Claim Details'!$I$19="No"),Rates!$D$23,IF(AND(AE263="B",'Claim Details'!$I$28&gt;=Rates!$F$14,'Claim Details'!$I$28&lt;=Rates!$F$15,'Claim Details'!$I$19="Yes"),Rates!$G$23,IF(AND(AE263="B",'Claim Details'!$I$28&gt;=Rates!$F$14,'Claim Details'!$I$28&lt;=Rates!$F$15,'Claim Details'!$I$19="No"),Rates!$F$23,IF(AND(AE263="B",'Claim Details'!$I$28&gt;=Rates!$H$14,'Claim Details'!$I$28&lt;=Rates!$H$15,'Claim Details'!$I$19="Yes"),Rates!$I$23,IF(AND(AE263="B",'Claim Details'!$I$28&gt;=Rates!$H$14,'Claim Details'!$I$28&lt;=Rates!$H$15,'Claim Details'!$I$19="No"),Rates!$H$23,IF(AND(AE263="B",'Claim Details'!$I$28&gt;=Rates!$J$14,'Claim Details'!$I$28&lt;=Rates!$J$15,'Claim Details'!$I$19="Yes"),Rates!$K$23,IF(AND(AE263="B",'Claim Details'!$I$28&gt;=Rates!$J$14,'Claim Details'!$I$28&lt;=Rates!$J$15,'Claim Details'!$I$19="No"),Rates!$J$23,IF(AND(AE263="C",'Claim Details'!$I$28&gt;=Rates!$D$14,'Claim Details'!$I$28&lt;=Rates!$D$15,'Claim Details'!$I$19="Yes"),Rates!$E$24,IF(AND(AE263="C",'Claim Details'!$I$28&gt;=Rates!$D$14,'Claim Details'!$I$28&lt;=Rates!$D$15,'Claim Details'!$I$19="No"),Rates!$D$24,IF(AND(AE263="C",'Claim Details'!$I$28&gt;=Rates!$F$14,'Claim Details'!$I$28&lt;=Rates!$F$15,'Claim Details'!$I$19="Yes"),Rates!$G$24,IF(AND(AE263="C",'Claim Details'!$I$28&gt;=Rates!$F$14,'Claim Details'!$I$28&lt;=Rates!$F$15,'Claim Details'!$I$19="No"),Rates!$F$24,IF(AND(AE263="C",'Claim Details'!$I$28&gt;=Rates!$H$14,'Claim Details'!$I$28&lt;=Rates!$H$15,'Claim Details'!$I$19="Yes"),Rates!$I$24,IF(AND(AE263="C",'Claim Details'!$I$28&gt;=Rates!$H$14,'Claim Details'!$I$28&lt;=Rates!$H$15,'Claim Details'!$I$19="No"),Rates!$H$24,IF(AND(AE263="C",'Claim Details'!$I$28&gt;=Rates!$J$14,'Claim Details'!$I$28&lt;=Rates!$J$15,'Claim Details'!$I$19="Yes"),Rates!$K$24,IF(AND(AE263="C",'Claim Details'!$I$28&gt;=Rates!$J$14,'Claim Details'!$I$28&lt;=Rates!$J$15,'Claim Details'!$I$19="No"),Rates!$J$24,"£0.00"))))))))))))))))))))))))</f>
        <v>£0.00</v>
      </c>
      <c r="BH263" s="189" t="str">
        <f t="shared" si="73"/>
        <v>£0.00</v>
      </c>
      <c r="BI263" s="189">
        <f t="shared" si="74"/>
        <v>0</v>
      </c>
      <c r="BO263" s="202" t="str">
        <f>IF(H263="","£0.00",IF(AP263="4","£0.00",IF(AP263="5","£0.00",IF(AP263="1","£0.00",((AQ263*H263)*'Claim Details'!$F$111)/100))))</f>
        <v>£0.00</v>
      </c>
      <c r="BP263" s="202" t="str">
        <f>IF(T263="","£0.00",IF(AP263="4","£0.00",IF(AP263="5","£0.00",IF(AP263="1","£0.00",((AR263*T263)*'Claim Details'!$N$111)/100))))</f>
        <v>£0.00</v>
      </c>
      <c r="BQ263" s="202" t="str">
        <f>IF(AI263="","£0.00",IF(AP263="4","£0.00",IF(AP263="5","£0.00",IF(AP263="1","£0.00",((BI263*AI263)*'Claim Details'!$W$111)/100))))</f>
        <v>£0.00</v>
      </c>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row>
    <row r="264" spans="1:97" ht="15">
      <c r="A264" s="145"/>
      <c r="B264" s="91"/>
      <c r="C264" s="96"/>
      <c r="D264" s="97"/>
      <c r="E264" s="98"/>
      <c r="F264" s="89"/>
      <c r="G264" s="99"/>
      <c r="H264" s="100"/>
      <c r="I264" s="221" t="str">
        <f t="shared" si="64"/>
        <v>£0.00</v>
      </c>
      <c r="J264" s="101"/>
      <c r="K264" s="100"/>
      <c r="L264" s="221" t="str">
        <f t="shared" si="65"/>
        <v>£0.00</v>
      </c>
      <c r="M264" s="101"/>
      <c r="N264" s="102"/>
      <c r="O264" s="145"/>
      <c r="P264" s="77"/>
      <c r="Q264" s="87"/>
      <c r="R264" s="87"/>
      <c r="S264" s="87"/>
      <c r="T264" s="149" t="str">
        <f t="shared" si="66"/>
        <v/>
      </c>
      <c r="U264" s="87" t="str">
        <f t="shared" si="75"/>
        <v/>
      </c>
      <c r="V264" s="87"/>
      <c r="W264" s="53" t="str">
        <f t="shared" si="67"/>
        <v>£0.00</v>
      </c>
      <c r="X264" s="53"/>
      <c r="Y264" s="87"/>
      <c r="Z264" s="78"/>
      <c r="AA264" s="79"/>
      <c r="AB264" s="160"/>
      <c r="AC264" s="98"/>
      <c r="AD264" s="225"/>
      <c r="AE264" s="235" t="str">
        <f t="shared" si="68"/>
        <v/>
      </c>
      <c r="AF264" s="87" t="str">
        <f t="shared" si="69"/>
        <v/>
      </c>
      <c r="AG264" s="53"/>
      <c r="AH264" s="224"/>
      <c r="AI264" s="226" t="str">
        <f t="shared" si="61"/>
        <v/>
      </c>
      <c r="AJ264" s="236" t="str">
        <f t="shared" si="70"/>
        <v>£0.00</v>
      </c>
      <c r="AK264" s="31"/>
      <c r="AL264" s="1"/>
      <c r="AM264" s="1"/>
      <c r="AN264" s="1"/>
      <c r="AO264" s="1"/>
      <c r="AP264" s="1" t="str">
        <f t="shared" si="62"/>
        <v/>
      </c>
      <c r="AQ264" s="27">
        <f t="shared" si="63"/>
        <v>0</v>
      </c>
      <c r="AR264" s="189">
        <f t="shared" si="71"/>
        <v>0</v>
      </c>
      <c r="AS264" s="190" t="str">
        <f>IF(AND(C264="A",'Claim Details'!$E$28&gt;=Rates!$D$14,'Claim Details'!$E$28&lt;=Rates!$D$15,'Claim Details'!$E$19="Yes"),Rates!$E$17,IF(AND(C264="A",'Claim Details'!$E$28&gt;=Rates!$D$14,'Claim Details'!$E$28&lt;=Rates!$D$15,'Claim Details'!$E$19="No"),Rates!$D$17,IF(AND(C264="A",'Claim Details'!$E$28&gt;=Rates!$F$14,'Claim Details'!$E$28&lt;=Rates!$F$15,'Claim Details'!$E$19="Yes"),Rates!$G$17,IF(AND(C264="A",'Claim Details'!$E$28&gt;=Rates!$F$14,'Claim Details'!$E$28&lt;=Rates!$F$15,'Claim Details'!$E$19="No"),Rates!$F$17,IF(AND(C264="A",'Claim Details'!$E$28&gt;=Rates!$H$14,'Claim Details'!$E$28&lt;=Rates!$H$15,'Claim Details'!$E$19="Yes"),Rates!$I$17,IF(AND(C264="A",'Claim Details'!$E$28&gt;=Rates!$H$14,'Claim Details'!$E$28&lt;=Rates!$H$15,'Claim Details'!$E$19="No"),Rates!$H$17,IF(AND(C264="A",'Claim Details'!$E$28&gt;=Rates!$J$14,'Claim Details'!$E$28&lt;=Rates!$J$15,'Claim Details'!$E$19="Yes"),Rates!$K$17,IF(AND(C264="A",'Claim Details'!$E$28&gt;=Rates!$J$14,'Claim Details'!$E$28&lt;=Rates!$J$15,'Claim Details'!$E$19="No"),Rates!$J$17,IF(AND(C264="B",'Claim Details'!$E$28&gt;=Rates!$D$14,'Claim Details'!$E$28&lt;=Rates!$D$15,'Claim Details'!$E$19="Yes"),Rates!$E$18,IF(AND(C264="B",'Claim Details'!$E$28&gt;=Rates!$D$14,'Claim Details'!$E$28&lt;=Rates!$D$15,'Claim Details'!$E$19="No"),Rates!$D$18,IF(AND(C264="B",'Claim Details'!$E$28&gt;=Rates!$F$14,'Claim Details'!$E$28&lt;=Rates!$F$15,'Claim Details'!$E$19="Yes"),Rates!$G$18,IF(AND(C264="B",'Claim Details'!$E$28&gt;=Rates!$F$14,'Claim Details'!$E$28&lt;=Rates!$F$15,'Claim Details'!$E$19="No"),Rates!$F$18,IF(AND(C264="B",'Claim Details'!$E$28&gt;=Rates!$H$14,'Claim Details'!$E$28&lt;=Rates!$H$15,'Claim Details'!$E$19="Yes"),Rates!$I$18,IF(AND(C264="B",'Claim Details'!$E$28&gt;=Rates!$H$14,'Claim Details'!$E$28&lt;=Rates!$H$15,'Claim Details'!$E$19="No"),Rates!$H$18,IF(AND(C264="B",'Claim Details'!$E$28&gt;=Rates!$J$14,'Claim Details'!$E$28&lt;=Rates!$J$15,'Claim Details'!$E$19="Yes"),Rates!$K$18,IF(AND(C264="B",'Claim Details'!$E$28&gt;=Rates!$J$14,'Claim Details'!$E$28&lt;=Rates!$J$15,'Claim Details'!$E$19="No"),Rates!$J$18,IF(AND(C264="C",'Claim Details'!$E$28&gt;=Rates!$D$14,'Claim Details'!$E$28&lt;=Rates!$D$15,'Claim Details'!$E$19="Yes"),Rates!$E$19,IF(AND(C264="C",'Claim Details'!$E$28&gt;=Rates!$D$14,'Claim Details'!$E$28&lt;=Rates!$D$15,'Claim Details'!$E$19="No"),Rates!$D$19,IF(AND(C264="C",'Claim Details'!$E$28&gt;=Rates!$F$14,'Claim Details'!$E$28&lt;=Rates!$F$15,'Claim Details'!$E$19="Yes"),Rates!$G$19,IF(AND(C264="C",'Claim Details'!$E$28&gt;=Rates!$F$14,'Claim Details'!$E$28&lt;=Rates!$F$15,'Claim Details'!$E$19="No"),Rates!$F$19,IF(AND(C264="C",'Claim Details'!$E$28&gt;=Rates!$H$14,'Claim Details'!$E$28&lt;=Rates!$H$15,'Claim Details'!$E$19="Yes"),Rates!$I$19,IF(AND(C264="C",'Claim Details'!$E$28&gt;=Rates!$H$14,'Claim Details'!$E$28&lt;=Rates!$H$15,'Claim Details'!$E$19="No"),Rates!$H$19,IF(AND(C264="C",'Claim Details'!$E$28&gt;=Rates!$J$14,'Claim Details'!$E$28&lt;=Rates!$J$15,'Claim Details'!$E$19="Yes"),Rates!$K$19,IF(AND(C264="C",'Claim Details'!$E$28&gt;=Rates!$J$14,'Claim Details'!$E$28&lt;=Rates!$J$15,'Claim Details'!$E$19="No"),Rates!$J$19,"£0.00"))))))))))))))))))))))))</f>
        <v>£0.00</v>
      </c>
      <c r="AT264" s="189" t="str">
        <f>IF(AND(C264="A",'Claim Details'!$E$28&gt;=Rates!$D$14,'Claim Details'!$E$28&lt;=Rates!$D$15,'Claim Details'!$E$19="Yes"),Rates!$E$25,IF(AND(C264="A",'Claim Details'!$E$28&gt;=Rates!$D$14,'Claim Details'!$E$28&lt;=Rates!$D$15,'Claim Details'!$E$19="No"),Rates!$D$25,IF(AND(C264="A",'Claim Details'!$E$28&gt;=Rates!$F$14,'Claim Details'!$E$28&lt;=Rates!$F$15,'Claim Details'!$E$19="Yes"),Rates!$G$25,IF(AND(C264="A",'Claim Details'!$E$28&gt;=Rates!$F$14,'Claim Details'!$E$28&lt;=Rates!$F$15,'Claim Details'!$E$19="No"),Rates!$F$25,IF(AND(C264="A",'Claim Details'!$E$28&gt;=Rates!$H$14,'Claim Details'!$E$28&lt;=Rates!$H$15,'Claim Details'!$E$19="Yes"),Rates!$I$25,IF(AND(C264="A",'Claim Details'!$E$28&gt;=Rates!$H$14,'Claim Details'!$E$28&lt;=Rates!$H$15,'Claim Details'!$E$19="No"),Rates!$H$25,IF(AND(C264="A",'Claim Details'!$E$28&gt;=Rates!$J$14,'Claim Details'!$E$28&lt;=Rates!$J$15,'Claim Details'!$E$19="Yes"),Rates!$K$25,IF(AND(C264="A",'Claim Details'!$E$28&gt;=Rates!$J$14,'Claim Details'!$E$28&lt;=Rates!$J$15,'Claim Details'!$E$19="No"),Rates!$J$25,IF(AND(C264="B",'Claim Details'!$E$28&gt;=Rates!$D$14,'Claim Details'!$E$28&lt;=Rates!$D$15,'Claim Details'!$E$19="Yes"),Rates!$E$26,IF(AND(C264="B",'Claim Details'!$E$28&gt;=Rates!$D$14,'Claim Details'!$E$28&lt;=Rates!$D$15,'Claim Details'!$E$19="No"),Rates!$D$26,IF(AND(C264="B",'Claim Details'!$E$28&gt;=Rates!$F$14,'Claim Details'!$E$28&lt;=Rates!$F$15,'Claim Details'!$E$19="Yes"),Rates!$G$26,IF(AND(C264="B",'Claim Details'!$E$28&gt;=Rates!$F$14,'Claim Details'!$E$28&lt;=Rates!$F$15,'Claim Details'!$E$19="No"),Rates!$F$26,IF(AND(C264="B",'Claim Details'!$E$28&gt;=Rates!$H$14,'Claim Details'!$E$28&lt;=Rates!$H$15,'Claim Details'!$E$19="Yes"),Rates!$I$26,IF(AND(C264="B",'Claim Details'!$E$28&gt;=Rates!$H$14,'Claim Details'!$E$28&lt;=Rates!$H$15,'Claim Details'!$E$19="No"),Rates!$H$26,IF(AND(C264="B",'Claim Details'!$E$28&gt;=Rates!$J$14,'Claim Details'!$E$28&lt;=Rates!$J$15,'Claim Details'!$E$19="Yes"),Rates!$K$26,IF(AND(C264="B",'Claim Details'!$E$28&gt;=Rates!$J$14,'Claim Details'!$E$28&lt;=Rates!$J$15,'Claim Details'!$E$19="No"),Rates!$J$26,IF(AND(C264="C",'Claim Details'!$E$28&gt;=Rates!$D$14,'Claim Details'!$E$28&lt;=Rates!$D$15,'Claim Details'!$E$19="Yes"),Rates!$E$27,IF(AND(C264="C",'Claim Details'!$E$28&gt;=Rates!$D$14,'Claim Details'!$E$28&lt;=Rates!$D$15,'Claim Details'!$E$19="No"),Rates!$D$27,IF(AND(C264="C",'Claim Details'!$E$28&gt;=Rates!$F$14,'Claim Details'!$E$28&lt;=Rates!$F$15,'Claim Details'!$E$19="Yes"),Rates!$G$27,IF(AND(C264="C",'Claim Details'!$E$28&gt;=Rates!$F$14,'Claim Details'!$E$28&lt;=Rates!$F$15,'Claim Details'!$E$19="No"),Rates!$F$27,IF(AND(C264="C",'Claim Details'!$E$28&gt;=Rates!$H$14,'Claim Details'!$E$28&lt;=Rates!$H$15,'Claim Details'!$E$19="Yes"),Rates!$I$27,IF(AND(C264="C",'Claim Details'!$E$28&gt;=Rates!$H$14,'Claim Details'!$E$28&lt;=Rates!$H$15,'Claim Details'!$E$19="No"),Rates!$H$27,IF(AND(C264="C",'Claim Details'!$E$28&gt;=Rates!$J$14,'Claim Details'!$E$28&lt;=Rates!$J$15,'Claim Details'!$E$19="Yes"),Rates!$K$27,IF(AND(C264="C",'Claim Details'!$E$28&gt;=Rates!$J$14,'Claim Details'!$E$28&lt;=Rates!$J$15,'Claim Details'!$E$19="No"),Rates!$J$27,"£0.00"))))))))))))))))))))))))</f>
        <v>£0.00</v>
      </c>
      <c r="AU264" s="191" t="str">
        <f>IF(AND(C264="A",'Claim Details'!$E$28&gt;=Rates!$D$14,'Claim Details'!$E$28&lt;=Rates!$D$15,'Claim Details'!$E$19="Yes"),Rates!$E$20,IF(AND(C264="A",'Claim Details'!$E$28&gt;=Rates!$D$14,'Claim Details'!$E$28&lt;=Rates!$D$15,'Claim Details'!$E$19="No"),Rates!$D$20,IF(AND(C264="A",'Claim Details'!$E$28&gt;=Rates!$F$14,'Claim Details'!$E$28&lt;=Rates!$F$15,'Claim Details'!$E$19="Yes"),Rates!$G$20,IF(AND(C264="A",'Claim Details'!$E$28&gt;=Rates!$F$14,'Claim Details'!$E$28&lt;=Rates!$F$15,'Claim Details'!$E$19="No"),Rates!$F$20,IF(AND(C264="A",'Claim Details'!$E$28&gt;=Rates!$H$14,'Claim Details'!$E$28&lt;=Rates!$H$15,'Claim Details'!$E$19="Yes"),Rates!$I$20,IF(AND(C264="A",'Claim Details'!$E$28&gt;=Rates!$H$14,'Claim Details'!$E$28&lt;=Rates!$H$15,'Claim Details'!$E$19="No"),Rates!$H$20,IF(AND(C264="A",'Claim Details'!$E$28&gt;=Rates!$J$14,'Claim Details'!$E$28&lt;=Rates!$J$15,'Claim Details'!$E$19="Yes"),Rates!$K$20,IF(AND(C264="A",'Claim Details'!$E$28&gt;=Rates!$J$14,'Claim Details'!$E$28&lt;=Rates!$J$15,'Claim Details'!$E$19="No"),Rates!$J$20,IF(AND(C264="B",'Claim Details'!$E$28&gt;=Rates!$D$14,'Claim Details'!$E$28&lt;=Rates!$D$15,'Claim Details'!$E$19="Yes"),Rates!$E$21,IF(AND(C264="B",'Claim Details'!$E$28&gt;=Rates!$D$14,'Claim Details'!$E$28&lt;=Rates!$D$15,'Claim Details'!$E$19="No"),Rates!$D$21,IF(AND(C264="B",'Claim Details'!$E$28&gt;=Rates!$F$14,'Claim Details'!$E$28&lt;=Rates!$F$15,'Claim Details'!$E$19="Yes"),Rates!$G$21,IF(AND(C264="B",'Claim Details'!$E$28&gt;=Rates!$F$14,'Claim Details'!$E$28&lt;=Rates!$F$15,'Claim Details'!$E$19="No"),Rates!$F$21,IF(AND(C264="B",'Claim Details'!$E$28&gt;=Rates!$H$14,'Claim Details'!$E$28&lt;=Rates!$H$15,'Claim Details'!$E$19="Yes"),Rates!$I$21,IF(AND(C264="B",'Claim Details'!$E$28&gt;=Rates!$H$14,'Claim Details'!$E$28&lt;=Rates!$H$15,'Claim Details'!$E$19="No"),Rates!$H$21,IF(AND(C264="B",'Claim Details'!$E$28&gt;=Rates!$J$14,'Claim Details'!$E$28&lt;=Rates!$J$15,'Claim Details'!$E$19="Yes"),Rates!$K$21,IF(AND(C264="B",'Claim Details'!$E$28&gt;=Rates!$J$14,'Claim Details'!$E$28&lt;=Rates!$J$15,'Claim Details'!$E$19="No"),Rates!$J$21,"£0.00"))))))))))))))))</f>
        <v>£0.00</v>
      </c>
      <c r="AV264" s="191" t="str">
        <f>IF(AND(C264="A",'Claim Details'!$E$28&gt;=Rates!$D$14,'Claim Details'!$E$28&lt;=Rates!$D$15,'Claim Details'!$E$19="Yes"),Rates!$E$22,IF(AND(C264="A",'Claim Details'!$E$28&gt;=Rates!$D$14,'Claim Details'!$E$28&lt;=Rates!$D$15,'Claim Details'!$E$19="No"),Rates!$D$22,IF(AND(C264="A",'Claim Details'!$E$28&gt;=Rates!$F$14,'Claim Details'!$E$28&lt;=Rates!$F$15,'Claim Details'!$E$19="Yes"),Rates!$G$22,IF(AND(C264="A",'Claim Details'!$E$28&gt;=Rates!$F$14,'Claim Details'!$E$28&lt;=Rates!$F$15,'Claim Details'!$E$19="No"),Rates!$F$22,IF(AND(C264="A",'Claim Details'!$E$28&gt;=Rates!$H$14,'Claim Details'!$E$28&lt;=Rates!$H$15,'Claim Details'!$E$19="Yes"),Rates!$I$22,IF(AND(C264="A",'Claim Details'!$E$28&gt;=Rates!$H$14,'Claim Details'!$E$28&lt;=Rates!$H$15,'Claim Details'!$E$19="No"),Rates!$H$22,IF(AND(C264="A",'Claim Details'!$E$28&gt;=Rates!$J$14,'Claim Details'!$E$28&lt;=Rates!$J$15,'Claim Details'!$E$19="Yes"),Rates!$K$22,IF(AND(C264="A",'Claim Details'!$E$28&gt;=Rates!$J$14,'Claim Details'!$E$28&lt;=Rates!$J$15,'Claim Details'!$E$19="No"),Rates!$J$22,IF(AND(C264="B",'Claim Details'!$E$28&gt;=Rates!$D$14,'Claim Details'!$E$28&lt;=Rates!$D$15,'Claim Details'!$E$19="Yes"),Rates!$E$23,IF(AND(C264="B",'Claim Details'!$E$28&gt;=Rates!$D$14,'Claim Details'!$E$28&lt;=Rates!$D$15,'Claim Details'!$E$19="No"),Rates!$D$23,IF(AND(C264="B",'Claim Details'!$E$28&gt;=Rates!$F$14,'Claim Details'!$E$28&lt;=Rates!$F$15,'Claim Details'!$E$19="Yes"),Rates!$G$23,IF(AND(C264="B",'Claim Details'!$E$28&gt;=Rates!$F$14,'Claim Details'!$E$28&lt;=Rates!$F$15,'Claim Details'!$E$19="No"),Rates!$F$23,IF(AND(C264="B",'Claim Details'!$E$28&gt;=Rates!$H$14,'Claim Details'!$E$28&lt;=Rates!$H$15,'Claim Details'!$E$19="Yes"),Rates!$I$23,IF(AND(C264="B",'Claim Details'!$E$28&gt;=Rates!$H$14,'Claim Details'!$E$28&lt;=Rates!$H$15,'Claim Details'!$E$19="No"),Rates!$H$23,IF(AND(C264="B",'Claim Details'!$E$28&gt;=Rates!$J$14,'Claim Details'!$E$28&lt;=Rates!$J$15,'Claim Details'!$E$19="Yes"),Rates!$K$23,IF(AND(C264="B",'Claim Details'!$E$28&gt;=Rates!$J$14,'Claim Details'!$E$28&lt;=Rates!$J$15,'Claim Details'!$E$19="No"),Rates!$J$23,IF(AND(C264="C",'Claim Details'!$E$28&gt;=Rates!$D$14,'Claim Details'!$E$28&lt;=Rates!$D$15,'Claim Details'!$E$19="Yes"),Rates!$E$24,IF(AND(C264="C",'Claim Details'!$E$28&gt;=Rates!$D$14,'Claim Details'!$E$28&lt;=Rates!$D$15,'Claim Details'!$E$19="No"),Rates!$D$24,IF(AND(C264="C",'Claim Details'!$E$28&gt;=Rates!$F$14,'Claim Details'!$E$28&lt;=Rates!$F$15,'Claim Details'!$E$19="Yes"),Rates!$G$24,IF(AND(C264="C",'Claim Details'!$E$28&gt;=Rates!$F$14,'Claim Details'!$E$28&lt;=Rates!$F$15,'Claim Details'!$E$19="No"),Rates!$F$24,IF(AND(C264="C",'Claim Details'!$E$28&gt;=Rates!$H$14,'Claim Details'!$E$28&lt;=Rates!$H$15,'Claim Details'!$E$19="Yes"),Rates!$I$24,IF(AND(C264="C",'Claim Details'!$E$28&gt;=Rates!$H$14,'Claim Details'!$E$28&lt;=Rates!$H$15,'Claim Details'!$E$19="No"),Rates!$H$24,IF(AND(C264="C",'Claim Details'!$E$28&gt;=Rates!$J$14,'Claim Details'!$E$28&lt;=Rates!$J$15,'Claim Details'!$E$19="Yes"),Rates!$K$24,IF(AND(C264="C",'Claim Details'!$E$28&gt;=Rates!$J$14,'Claim Details'!$E$28&lt;=Rates!$J$15,'Claim Details'!$E$19="No"),Rates!$J$24,"£0.00"))))))))))))))))))))))))</f>
        <v>£0.00</v>
      </c>
      <c r="AW264" s="1"/>
      <c r="AX264" s="189" t="str">
        <f>IF(AND(U264="A",'Claim Details'!$I$28&gt;=Rates!$D$14,'Claim Details'!$I$28&lt;=Rates!$D$15,'Claim Details'!$I$19="Yes"),Rates!$J$17,IF(AND(U264="A",'Claim Details'!$I$28&gt;=Rates!$D$14,'Claim Details'!$I$28&lt;=Rates!$D$15,'Claim Details'!$I$19="No"),Rates!$D$17,IF(AND(U264="A",'Claim Details'!$I$28&gt;=Rates!$F$14,'Claim Details'!$I$28&lt;=Rates!$F$15,'Claim Details'!$I$19="Yes"),Rates!$G$17,IF(AND(U264="A",'Claim Details'!$I$28&gt;=Rates!$F$14,'Claim Details'!$I$28&lt;=Rates!$F$15,'Claim Details'!$I$19="No"),Rates!$F$17,IF(AND(U264="A",'Claim Details'!$I$28&gt;=Rates!$H$14,'Claim Details'!$I$28&lt;=Rates!$H$15,'Claim Details'!$I$19="Yes"),Rates!$I$17,IF(AND(U264="A",'Claim Details'!$I$28&gt;=Rates!$H$14,'Claim Details'!$I$28&lt;=Rates!$H$15,'Claim Details'!$I$19="No"),Rates!$H$17,IF(AND(U264="A",'Claim Details'!$I$28&gt;=Rates!$J$14,'Claim Details'!$I$28&lt;=Rates!$J$15,'Claim Details'!$I$19="Yes"),Rates!$K$17,IF(AND(U264="A",'Claim Details'!$I$28&gt;=Rates!$J$14,'Claim Details'!$I$28&lt;=Rates!$J$15,'Claim Details'!$I$19="No"),Rates!$J$17,IF(AND(U264="B",'Claim Details'!$I$28&gt;=Rates!$D$14,'Claim Details'!$I$28&lt;=Rates!$D$15,'Claim Details'!$I$19="Yes"),Rates!$E$18,IF(AND(U264="B",'Claim Details'!$I$28&gt;=Rates!$D$14,'Claim Details'!$I$28&lt;=Rates!$D$15,'Claim Details'!$I$19="No"),Rates!$D$18,IF(AND(U264="B",'Claim Details'!$I$28&gt;=Rates!$F$14,'Claim Details'!$I$28&lt;=Rates!$F$15,'Claim Details'!$I$19="Yes"),Rates!$G$18,IF(AND(U264="B",'Claim Details'!$I$28&gt;=Rates!$F$14,'Claim Details'!$I$28&lt;=Rates!$F$15,'Claim Details'!$I$19="No"),Rates!$F$18,IF(AND(U264="B",'Claim Details'!$I$28&gt;=Rates!$H$14,'Claim Details'!$I$28&lt;=Rates!$H$15,'Claim Details'!$I$19="Yes"),Rates!$I$18,IF(AND(U264="B",'Claim Details'!$I$28&gt;=Rates!$H$14,'Claim Details'!$I$28&lt;=Rates!$H$15,'Claim Details'!$I$19="No"),Rates!$H$18,IF(AND(U264="B",'Claim Details'!$I$28&gt;=Rates!$J$14,'Claim Details'!$I$28&lt;=Rates!$J$15,'Claim Details'!$I$19="Yes"),Rates!$K$18,IF(AND(U264="B",'Claim Details'!$I$28&gt;=Rates!$J$14,'Claim Details'!$I$28&lt;=Rates!$J$15,'Claim Details'!$I$19="No"),Rates!$J$18,IF(AND(U264="C",'Claim Details'!$I$28&gt;=Rates!$D$14,'Claim Details'!$I$28&lt;=Rates!$D$15,'Claim Details'!$I$19="Yes"),Rates!$E$19,IF(AND(U264="C",'Claim Details'!$I$28&gt;=Rates!$D$14,'Claim Details'!$I$28&lt;=Rates!$D$15,'Claim Details'!$I$19="No"),Rates!$D$19,IF(AND(U264="C",'Claim Details'!$I$28&gt;=Rates!$F$14,'Claim Details'!$I$28&lt;=Rates!$F$15,'Claim Details'!$I$19="Yes"),Rates!$G$19,IF(AND(U264="C",'Claim Details'!$I$28&gt;=Rates!$F$14,'Claim Details'!$I$28&lt;=Rates!$F$15,'Claim Details'!$I$19="No"),Rates!$F$19,IF(AND(U264="C",'Claim Details'!$I$28&gt;=Rates!$H$14,'Claim Details'!$I$28&lt;=Rates!$H$15,'Claim Details'!$I$19="Yes"),Rates!$I$19,IF(AND(U264="C",'Claim Details'!$I$28&gt;=Rates!$H$14,'Claim Details'!$I$28&lt;=Rates!$H$15,'Claim Details'!$I$19="No"),Rates!$H$19,IF(AND(U264="C",'Claim Details'!$I$28&gt;=Rates!$J$14,'Claim Details'!$I$28&lt;=Rates!$J$15,'Claim Details'!$I$19="Yes"),Rates!$K$19,IF(AND(U264="C",'Claim Details'!$I$28&gt;=Rates!$J$14,'Claim Details'!$I$28&lt;=Rates!$J$15,'Claim Details'!$I$19="No"),Rates!$J$19,"£0.00"))))))))))))))))))))))))</f>
        <v>£0.00</v>
      </c>
      <c r="AY264" s="189" t="str">
        <f>IF(AND(C264="A",'Claim Details'!$I$28&gt;=Rates!$D$14,'Claim Details'!$I$28&lt;=Rates!$D$15,'Claim Details'!$I$19="Yes"),Rates!$J$25,IF(AND(C264="A",'Claim Details'!$I$28&gt;=Rates!$D$14,'Claim Details'!$I$28&lt;=Rates!$D$15,'Claim Details'!$I$19="No"),Rates!$D$25,IF(AND(C264="A",'Claim Details'!$I$28&gt;=Rates!$F$14,'Claim Details'!$I$28&lt;=Rates!$F$15,'Claim Details'!$I$19="Yes"),Rates!$G$25,IF(AND(C264="A",'Claim Details'!$I$28&gt;=Rates!$F$14,'Claim Details'!$I$28&lt;=Rates!$F$15,'Claim Details'!$I$19="No"),Rates!$F$25,IF(AND(C264="A",'Claim Details'!$I$28&gt;=Rates!$H$14,'Claim Details'!$I$28&lt;=Rates!$H$15,'Claim Details'!$I$19="Yes"),Rates!$I$25,IF(AND(C264="A",'Claim Details'!$I$28&gt;=Rates!$H$14,'Claim Details'!$I$28&lt;=Rates!$H$15,'Claim Details'!$I$19="No"),Rates!$H$25,IF(AND(C264="A",'Claim Details'!$I$28&gt;=Rates!$J$14,'Claim Details'!$I$28&lt;=Rates!$J$15,'Claim Details'!$I$19="Yes"),Rates!$K$25,IF(AND(C264="A",'Claim Details'!$I$28&gt;=Rates!$J$14,'Claim Details'!$I$28&lt;=Rates!$J$15,'Claim Details'!$I$19="No"),Rates!$J$25,IF(AND(C264="B",'Claim Details'!$I$28&gt;=Rates!$D$14,'Claim Details'!$I$28&lt;=Rates!$D$15,'Claim Details'!$I$19="Yes"),Rates!$E$26,IF(AND(C264="B",'Claim Details'!$I$28&gt;=Rates!$D$14,'Claim Details'!$I$28&lt;=Rates!$D$15,'Claim Details'!$I$19="No"),Rates!$D$26,IF(AND(C264="B",'Claim Details'!$I$28&gt;=Rates!$F$14,'Claim Details'!$I$28&lt;=Rates!$F$15,'Claim Details'!$I$19="Yes"),Rates!$G$26,IF(AND(C264="B",'Claim Details'!$I$28&gt;=Rates!$F$14,'Claim Details'!$I$28&lt;=Rates!$F$15,'Claim Details'!$I$19="No"),Rates!$F$26,IF(AND(C264="B",'Claim Details'!$I$28&gt;=Rates!$H$14,'Claim Details'!$I$28&lt;=Rates!$H$15,'Claim Details'!$I$19="Yes"),Rates!$I$26,IF(AND(C264="B",'Claim Details'!$I$28&gt;=Rates!$H$14,'Claim Details'!$I$28&lt;=Rates!$H$15,'Claim Details'!$I$19="No"),Rates!$H$26,IF(AND(C264="B",'Claim Details'!$I$28&gt;=Rates!$J$14,'Claim Details'!$I$28&lt;=Rates!$J$15,'Claim Details'!$I$19="Yes"),Rates!$K$26,IF(AND(C264="B",'Claim Details'!$I$28&gt;=Rates!$J$14,'Claim Details'!$I$28&lt;=Rates!$J$15,'Claim Details'!$I$19="No"),Rates!$J$26,IF(AND(C264="C",'Claim Details'!$I$28&gt;=Rates!$D$14,'Claim Details'!$I$28&lt;=Rates!$D$15,'Claim Details'!$I$19="Yes"),Rates!$E$27,IF(AND(C264="C",'Claim Details'!$I$28&gt;=Rates!$D$14,'Claim Details'!$I$28&lt;=Rates!$D$15,'Claim Details'!$I$19="No"),Rates!$D$27,IF(AND(C264="C",'Claim Details'!$I$28&gt;=Rates!$F$14,'Claim Details'!$I$28&lt;=Rates!$F$15,'Claim Details'!$I$19="Yes"),Rates!$G$27,IF(AND(C264="C",'Claim Details'!$I$28&gt;=Rates!$F$14,'Claim Details'!$I$28&lt;=Rates!$F$15,'Claim Details'!$I$19="No"),Rates!$F$27,IF(AND(C264="C",'Claim Details'!$I$28&gt;=Rates!$H$14,'Claim Details'!$I$28&lt;=Rates!$H$15,'Claim Details'!$I$19="Yes"),Rates!$I$27,IF(AND(C264="C",'Claim Details'!$I$28&gt;=Rates!$H$14,'Claim Details'!$I$28&lt;=Rates!$H$15,'Claim Details'!$I$19="No"),Rates!$H$27,IF(AND(C264="C",'Claim Details'!$I$28&gt;=Rates!$J$14,'Claim Details'!$I$28&lt;=Rates!$J$15,'Claim Details'!$I$19="Yes"),Rates!$K$27,IF(AND(C264="C",'Claim Details'!$I$28&gt;=Rates!$J$14,'Claim Details'!$I$28&lt;=Rates!$J$15,'Claim Details'!$I$19="No"),Rates!$J$27,"£0.00"))))))))))))))))))))))))</f>
        <v>£0.00</v>
      </c>
      <c r="AZ264" s="189" t="str">
        <f>IF(AND(C264="A",'Claim Details'!$I$28&gt;=Rates!$D$14,'Claim Details'!$I$28&lt;=Rates!$D$15,'Claim Details'!$I$19="Yes"),Rates!$E$20,IF(AND(C264="A",'Claim Details'!$I$28&gt;=Rates!$D$14,'Claim Details'!$I$28&lt;=Rates!$D$15,'Claim Details'!$I$19="No"),Rates!$D$20,IF(AND(C264="A",'Claim Details'!$I$28&gt;=Rates!$F$14,'Claim Details'!$I$28&lt;=Rates!$F$15,'Claim Details'!$I$19="Yes"),Rates!$G$20,IF(AND(C264="A",'Claim Details'!$I$28&gt;=Rates!$F$14,'Claim Details'!$I$28&lt;=Rates!$F$15,'Claim Details'!$I$19="No"),Rates!$F$20,IF(AND(C264="A",'Claim Details'!$I$28&gt;=Rates!$H$14,'Claim Details'!$I$28&lt;=Rates!$H$15,'Claim Details'!$I$19="Yes"),Rates!$I$20,IF(AND(C264="A",'Claim Details'!$I$28&gt;=Rates!$H$14,'Claim Details'!$I$28&lt;=Rates!$H$15,'Claim Details'!$I$19="No"),Rates!$H$20,IF(AND(C264="A",'Claim Details'!$I$28&gt;=Rates!$J$14,'Claim Details'!$I$28&lt;=Rates!$J$15,'Claim Details'!$I$19="Yes"),Rates!$K$20,IF(AND(C264="A",'Claim Details'!$I$28&gt;=Rates!$J$14,'Claim Details'!$I$28&lt;=Rates!$J$15,'Claim Details'!$I$19="No"),Rates!$J$20,IF(AND(C264="B",'Claim Details'!$I$28&gt;=Rates!$D$14,'Claim Details'!$I$28&lt;=Rates!$D$15,'Claim Details'!$I$19="Yes"),Rates!$E$21,IF(AND(C264="B",'Claim Details'!$I$28&gt;=Rates!$D$14,'Claim Details'!$I$28&lt;=Rates!$D$15,'Claim Details'!$I$19="No"),Rates!$D$21,IF(AND(C264="B",'Claim Details'!$I$28&gt;=Rates!$F$14,'Claim Details'!$I$28&lt;=Rates!$F$15,'Claim Details'!$I$19="Yes"),Rates!$G$21,IF(AND(C264="B",'Claim Details'!$I$28&gt;=Rates!$F$14,'Claim Details'!$I$28&lt;=Rates!$F$15,'Claim Details'!$I$19="No"),Rates!$F$21,IF(AND(C264="B",'Claim Details'!$I$28&gt;=Rates!$H$14,'Claim Details'!$I$28&lt;=Rates!$H$15,'Claim Details'!$I$19="Yes"),Rates!$I$21,IF(AND(C264="B",'Claim Details'!$I$28&gt;=Rates!$H$14,'Claim Details'!$I$28&lt;=Rates!$H$15,'Claim Details'!$I$19="No"),Rates!$H$21,IF(AND(C264="B",'Claim Details'!$I$28&gt;=Rates!$J$14,'Claim Details'!$I$28&lt;=Rates!$J$15,'Claim Details'!$I$19="Yes"),Rates!$K$21,IF(AND(C264="B",'Claim Details'!$I$28&gt;=Rates!$J$14,'Claim Details'!$I$28&lt;=Rates!$J$15,'Claim Details'!$I$19="No"),Rates!$J$21,"£0.00"))))))))))))))))</f>
        <v>£0.00</v>
      </c>
      <c r="BA264" s="189" t="str">
        <f>IF(AND(C264="A",'Claim Details'!$I$28&gt;=Rates!$D$14,'Claim Details'!$I$28&lt;=Rates!$D$15,'Claim Details'!$I$19="Yes"),Rates!$E$22,IF(AND(C264="A",'Claim Details'!$I$28&gt;=Rates!$D$14,'Claim Details'!$I$28&lt;=Rates!$D$15,'Claim Details'!$I$19="No"),Rates!$D$22,IF(AND(C264="A",'Claim Details'!$I$28&gt;=Rates!$F$14,'Claim Details'!$I$28&lt;=Rates!$F$15,'Claim Details'!$I$19="Yes"),Rates!$G$22,IF(AND(C264="A",'Claim Details'!$I$28&gt;=Rates!$F$14,'Claim Details'!$I$28&lt;=Rates!$F$15,'Claim Details'!$I$19="No"),Rates!$F$22,IF(AND(C264="A",'Claim Details'!$I$28&gt;=Rates!$H$14,'Claim Details'!$I$28&lt;=Rates!$H$15,'Claim Details'!$I$19="Yes"),Rates!$I$22,IF(AND(C264="A",'Claim Details'!$I$28&gt;=Rates!$H$14,'Claim Details'!$I$28&lt;=Rates!$H$15,'Claim Details'!$I$19="No"),Rates!$H$22,IF(AND(C264="A",'Claim Details'!$I$28&gt;=Rates!$J$14,'Claim Details'!$I$28&lt;=Rates!$J$15,'Claim Details'!$I$19="Yes"),Rates!$K$22,IF(AND(C264="A",'Claim Details'!$I$28&gt;=Rates!$J$14,'Claim Details'!$I$28&lt;=Rates!$J$15,'Claim Details'!$I$19="No"),Rates!$J$22,IF(AND(C264="B",'Claim Details'!$I$28&gt;=Rates!$D$14,'Claim Details'!$I$28&lt;=Rates!$D$15,'Claim Details'!$I$19="Yes"),Rates!$E$23,IF(AND(C264="B",'Claim Details'!$I$28&gt;=Rates!$D$14,'Claim Details'!$I$28&lt;=Rates!$D$15,'Claim Details'!$I$19="No"),Rates!$D$23,IF(AND(C264="B",'Claim Details'!$I$28&gt;=Rates!$F$14,'Claim Details'!$I$28&lt;=Rates!$F$15,'Claim Details'!$I$19="Yes"),Rates!$G$23,IF(AND(C264="B",'Claim Details'!$I$28&gt;=Rates!$F$14,'Claim Details'!$I$28&lt;=Rates!$F$15,'Claim Details'!$I$19="No"),Rates!$F$23,IF(AND(C264="B",'Claim Details'!$I$28&gt;=Rates!$H$14,'Claim Details'!$I$28&lt;=Rates!$H$15,'Claim Details'!$I$19="Yes"),Rates!$I$23,IF(AND(C264="B",'Claim Details'!$I$28&gt;=Rates!$H$14,'Claim Details'!$I$28&lt;=Rates!$H$15,'Claim Details'!$I$19="No"),Rates!$H$23,IF(AND(C264="B",'Claim Details'!$I$28&gt;=Rates!$J$14,'Claim Details'!$I$28&lt;=Rates!$J$15,'Claim Details'!$I$19="Yes"),Rates!$K$23,IF(AND(C264="B",'Claim Details'!$I$28&gt;=Rates!$J$14,'Claim Details'!$I$28&lt;=Rates!$J$15,'Claim Details'!$I$19="No"),Rates!$J$23,IF(AND(C264="C",'Claim Details'!$I$28&gt;=Rates!$D$14,'Claim Details'!$I$28&lt;=Rates!$D$15,'Claim Details'!$I$19="Yes"),Rates!$E$24,IF(AND(C264="C",'Claim Details'!$I$28&gt;=Rates!$D$14,'Claim Details'!$I$28&lt;=Rates!$D$15,'Claim Details'!$I$19="No"),Rates!$D$24,IF(AND(C264="C",'Claim Details'!$I$28&gt;=Rates!$F$14,'Claim Details'!$I$28&lt;=Rates!$F$15,'Claim Details'!$I$19="Yes"),Rates!$G$24,IF(AND(C264="C",'Claim Details'!$I$28&gt;=Rates!$F$14,'Claim Details'!$I$28&lt;=Rates!$F$15,'Claim Details'!$I$19="No"),Rates!$F$24,IF(AND(C264="C",'Claim Details'!$I$28&gt;=Rates!$H$14,'Claim Details'!$I$28&lt;=Rates!$H$15,'Claim Details'!$I$19="Yes"),Rates!$I$24,IF(AND(C264="C",'Claim Details'!$I$28&gt;=Rates!$H$14,'Claim Details'!$I$28&lt;=Rates!$H$15,'Claim Details'!$I$19="No"),Rates!$H$24,IF(AND(C264="C",'Claim Details'!$I$28&gt;=Rates!$J$14,'Claim Details'!$I$28&lt;=Rates!$J$15,'Claim Details'!$I$19="Yes"),Rates!$K$24,IF(AND(C264="C",'Claim Details'!$I$28&gt;=Rates!$J$14,'Claim Details'!$I$28&lt;=Rates!$J$15,'Claim Details'!$I$19="No"),Rates!$J$24,"£0.00"))))))))))))))))))))))))</f>
        <v>£0.00</v>
      </c>
      <c r="BB264" s="189" t="str">
        <f t="shared" si="72"/>
        <v>£0.00</v>
      </c>
      <c r="BC264" s="1"/>
      <c r="BD264" s="189" t="str">
        <f>IF(AND(AE264="A",'Claim Details'!$I$28&gt;=Rates!$D$14,'Claim Details'!$I$28&lt;=Rates!$D$15,'Claim Details'!$I$19="Yes"),Rates!$J$17,IF(AND(AE264="A",'Claim Details'!$I$28&gt;=Rates!$D$14,'Claim Details'!$I$28&lt;=Rates!$D$15,'Claim Details'!$I$19="No"),Rates!$D$17,IF(AND(AE264="A",'Claim Details'!$I$28&gt;=Rates!$F$14,'Claim Details'!$I$28&lt;=Rates!$F$15,'Claim Details'!$I$19="Yes"),Rates!$G$17,IF(AND(AE264="A",'Claim Details'!$I$28&gt;=Rates!$F$14,'Claim Details'!$I$28&lt;=Rates!$F$15,'Claim Details'!$I$19="No"),Rates!$F$17,IF(AND(AE264="A",'Claim Details'!$I$28&gt;=Rates!$H$14,'Claim Details'!$I$28&lt;=Rates!$H$15,'Claim Details'!$I$19="Yes"),Rates!$I$17,IF(AND(AE264="A",'Claim Details'!$I$28&gt;=Rates!$H$14,'Claim Details'!$I$28&lt;=Rates!$H$15,'Claim Details'!$I$19="No"),Rates!$H$17,IF(AND(AE264="A",'Claim Details'!$I$28&gt;=Rates!$J$14,'Claim Details'!$I$28&lt;=Rates!$J$15,'Claim Details'!$I$19="Yes"),Rates!$K$17,IF(AND(AE264="A",'Claim Details'!$I$28&gt;=Rates!$J$14,'Claim Details'!$I$28&lt;=Rates!$J$15,'Claim Details'!$I$19="No"),Rates!$J$17,IF(AND(AE264="B",'Claim Details'!$I$28&gt;=Rates!$D$14,'Claim Details'!$I$28&lt;=Rates!$D$15,'Claim Details'!$I$19="Yes"),Rates!$E$18,IF(AND(AE264="B",'Claim Details'!$I$28&gt;=Rates!$D$14,'Claim Details'!$I$28&lt;=Rates!$D$15,'Claim Details'!$I$19="No"),Rates!$D$18,IF(AND(AE264="B",'Claim Details'!$I$28&gt;=Rates!$F$14,'Claim Details'!$I$28&lt;=Rates!$F$15,'Claim Details'!$I$19="Yes"),Rates!$G$18,IF(AND(AE264="B",'Claim Details'!$I$28&gt;=Rates!$F$14,'Claim Details'!$I$28&lt;=Rates!$F$15,'Claim Details'!$I$19="No"),Rates!$F$18,IF(AND(AE264="B",'Claim Details'!$I$28&gt;=Rates!$H$14,'Claim Details'!$I$28&lt;=Rates!$H$15,'Claim Details'!$I$19="Yes"),Rates!$I$18,IF(AND(AE264="B",'Claim Details'!$I$28&gt;=Rates!$H$14,'Claim Details'!$I$28&lt;=Rates!$H$15,'Claim Details'!$I$19="No"),Rates!$H$18,IF(AND(AE264="B",'Claim Details'!$I$28&gt;=Rates!$J$14,'Claim Details'!$I$28&lt;=Rates!$J$15,'Claim Details'!$I$19="Yes"),Rates!$K$18,IF(AND(AE264="B",'Claim Details'!$I$28&gt;=Rates!$J$14,'Claim Details'!$I$28&lt;=Rates!$J$15,'Claim Details'!$I$19="No"),Rates!$J$18,IF(AND(AE264="C",'Claim Details'!$I$28&gt;=Rates!$D$14,'Claim Details'!$I$28&lt;=Rates!$D$15,'Claim Details'!$I$19="Yes"),Rates!$E$19,IF(AND(AE264="C",'Claim Details'!$I$28&gt;=Rates!$D$14,'Claim Details'!$I$28&lt;=Rates!$D$15,'Claim Details'!$I$19="No"),Rates!$D$19,IF(AND(AE264="C",'Claim Details'!$I$28&gt;=Rates!$F$14,'Claim Details'!$I$28&lt;=Rates!$F$15,'Claim Details'!$I$19="Yes"),Rates!$G$19,IF(AND(AE264="C",'Claim Details'!$I$28&gt;=Rates!$F$14,'Claim Details'!$I$28&lt;=Rates!$F$15,'Claim Details'!$I$19="No"),Rates!$F$19,IF(AND(AE264="C",'Claim Details'!$I$28&gt;=Rates!$H$14,'Claim Details'!$I$28&lt;=Rates!$H$15,'Claim Details'!$I$19="Yes"),Rates!$I$19,IF(AND(AE264="C",'Claim Details'!$I$28&gt;=Rates!$H$14,'Claim Details'!$I$28&lt;=Rates!$H$15,'Claim Details'!$I$19="No"),Rates!$H$19,IF(AND(AE264="C",'Claim Details'!$I$28&gt;=Rates!$J$14,'Claim Details'!$I$28&lt;=Rates!$J$15,'Claim Details'!$I$19="Yes"),Rates!$K$19,IF(AND(AE264="C",'Claim Details'!$I$28&gt;=Rates!$J$14,'Claim Details'!$I$28&lt;=Rates!$J$15,'Claim Details'!$I$19="No"),Rates!$J$19,"£0.00"))))))))))))))))))))))))</f>
        <v>£0.00</v>
      </c>
      <c r="BE264" s="189" t="str">
        <f>IF(AND(AE264="A",'Claim Details'!$I$28&gt;=Rates!$D$14,'Claim Details'!$I$28&lt;=Rates!$D$15,'Claim Details'!$I$19="Yes"),Rates!$J$25,IF(AND(AE264="A",'Claim Details'!$I$28&gt;=Rates!$D$14,'Claim Details'!$I$28&lt;=Rates!$D$15,'Claim Details'!$I$19="No"),Rates!$D$25,IF(AND(AE264="A",'Claim Details'!$I$28&gt;=Rates!$F$14,'Claim Details'!$I$28&lt;=Rates!$F$15,'Claim Details'!$I$19="Yes"),Rates!$G$25,IF(AND(AE264="A",'Claim Details'!$I$28&gt;=Rates!$F$14,'Claim Details'!$I$28&lt;=Rates!$F$15,'Claim Details'!$I$19="No"),Rates!$F$25,IF(AND(AE264="A",'Claim Details'!$I$28&gt;=Rates!$H$14,'Claim Details'!$I$28&lt;=Rates!$H$15,'Claim Details'!$I$19="Yes"),Rates!$I$25,IF(AND(AE264="A",'Claim Details'!$I$28&gt;=Rates!$H$14,'Claim Details'!$I$28&lt;=Rates!$H$15,'Claim Details'!$I$19="No"),Rates!$H$25,IF(AND(AE264="A",'Claim Details'!$I$28&gt;=Rates!$J$14,'Claim Details'!$I$28&lt;=Rates!$J$15,'Claim Details'!$I$19="Yes"),Rates!$K$25,IF(AND(AE264="A",'Claim Details'!$I$28&gt;=Rates!$J$14,'Claim Details'!$I$28&lt;=Rates!$J$15,'Claim Details'!$I$19="No"),Rates!$J$25,IF(AND(AE264="B",'Claim Details'!$I$28&gt;=Rates!$D$14,'Claim Details'!$I$28&lt;=Rates!$D$15,'Claim Details'!$I$19="Yes"),Rates!$E$26,IF(AND(AE264="B",'Claim Details'!$I$28&gt;=Rates!$D$14,'Claim Details'!$I$28&lt;=Rates!$D$15,'Claim Details'!$I$19="No"),Rates!$D$26,IF(AND(AE264="B",'Claim Details'!$I$28&gt;=Rates!$F$14,'Claim Details'!$I$28&lt;=Rates!$F$15,'Claim Details'!$I$19="Yes"),Rates!$G$26,IF(AND(AE264="B",'Claim Details'!$I$28&gt;=Rates!$F$14,'Claim Details'!$I$28&lt;=Rates!$F$15,'Claim Details'!$I$19="No"),Rates!$F$26,IF(AND(AE264="B",'Claim Details'!$I$28&gt;=Rates!$H$14,'Claim Details'!$I$28&lt;=Rates!$H$15,'Claim Details'!$I$19="Yes"),Rates!$I$26,IF(AND(AE264="B",'Claim Details'!$I$28&gt;=Rates!$H$14,'Claim Details'!$I$28&lt;=Rates!$H$15,'Claim Details'!$I$19="No"),Rates!$H$26,IF(AND(AE264="B",'Claim Details'!$I$28&gt;=Rates!$J$14,'Claim Details'!$I$28&lt;=Rates!$J$15,'Claim Details'!$I$19="Yes"),Rates!$K$26,IF(AND(AE264="B",'Claim Details'!$I$28&gt;=Rates!$J$14,'Claim Details'!$I$28&lt;=Rates!$J$15,'Claim Details'!$I$19="No"),Rates!$J$26,IF(AND(AE264="C",'Claim Details'!$I$28&gt;=Rates!$D$14,'Claim Details'!$I$28&lt;=Rates!$D$15,'Claim Details'!$I$19="Yes"),Rates!$E$27,IF(AND(AE264="C",'Claim Details'!$I$28&gt;=Rates!$D$14,'Claim Details'!$I$28&lt;=Rates!$D$15,'Claim Details'!$I$19="No"),Rates!$D$27,IF(AND(AE264="C",'Claim Details'!$I$28&gt;=Rates!$F$14,'Claim Details'!$I$28&lt;=Rates!$F$15,'Claim Details'!$I$19="Yes"),Rates!$G$27,IF(AND(AE264="C",'Claim Details'!$I$28&gt;=Rates!$F$14,'Claim Details'!$I$28&lt;=Rates!$F$15,'Claim Details'!$I$19="No"),Rates!$F$27,IF(AND(AE264="C",'Claim Details'!$I$28&gt;=Rates!$H$14,'Claim Details'!$I$28&lt;=Rates!$H$15,'Claim Details'!$I$19="Yes"),Rates!$I$27,IF(AND(AE264="C",'Claim Details'!$I$28&gt;=Rates!$H$14,'Claim Details'!$I$28&lt;=Rates!$H$15,'Claim Details'!$I$19="No"),Rates!$H$27,IF(AND(AE264="C",'Claim Details'!$I$28&gt;=Rates!$J$14,'Claim Details'!$I$28&lt;=Rates!$J$15,'Claim Details'!$I$19="Yes"),Rates!$K$27,IF(AND(AE264="C",'Claim Details'!$I$28&gt;=Rates!$J$14,'Claim Details'!$I$28&lt;=Rates!$J$15,'Claim Details'!$I$19="No"),Rates!$J$27,"£0.00"))))))))))))))))))))))))</f>
        <v>£0.00</v>
      </c>
      <c r="BF264" s="189" t="str">
        <f>IF(AND(AE264="A",'Claim Details'!$I$28&gt;=Rates!$D$14,'Claim Details'!$I$28&lt;=Rates!$D$15,'Claim Details'!$I$19="Yes"),Rates!$E$20,IF(AND(AE264="A",'Claim Details'!$I$28&gt;=Rates!$D$14,'Claim Details'!$I$28&lt;=Rates!$D$15,'Claim Details'!$I$19="No"),Rates!$D$20,IF(AND(AE264="A",'Claim Details'!$I$28&gt;=Rates!$F$14,'Claim Details'!$I$28&lt;=Rates!$F$15,'Claim Details'!$I$19="Yes"),Rates!$G$20,IF(AND(AE264="A",'Claim Details'!$I$28&gt;=Rates!$F$14,'Claim Details'!$I$28&lt;=Rates!$F$15,'Claim Details'!$I$19="No"),Rates!$F$20,IF(AND(AE264="A",'Claim Details'!$I$28&gt;=Rates!$H$14,'Claim Details'!$I$28&lt;=Rates!$H$15,'Claim Details'!$I$19="Yes"),Rates!$I$20,IF(AND(AE264="A",'Claim Details'!$I$28&gt;=Rates!$H$14,'Claim Details'!$I$28&lt;=Rates!$H$15,'Claim Details'!$I$19="No"),Rates!$H$20,IF(AND(AE264="A",'Claim Details'!$I$28&gt;=Rates!$J$14,'Claim Details'!$I$28&lt;=Rates!$J$15,'Claim Details'!$I$19="Yes"),Rates!$K$20,IF(AND(AE264="A",'Claim Details'!$I$28&gt;=Rates!$J$14,'Claim Details'!$I$28&lt;=Rates!$J$15,'Claim Details'!$I$19="No"),Rates!$J$20,IF(AND(AE264="B",'Claim Details'!$I$28&gt;=Rates!$D$14,'Claim Details'!$I$28&lt;=Rates!$D$15,'Claim Details'!$I$19="Yes"),Rates!$E$21,IF(AND(AE264="B",'Claim Details'!$I$28&gt;=Rates!$D$14,'Claim Details'!$I$28&lt;=Rates!$D$15,'Claim Details'!$I$19="No"),Rates!$D$21,IF(AND(AE264="B",'Claim Details'!$I$28&gt;=Rates!$F$14,'Claim Details'!$I$28&lt;=Rates!$F$15,'Claim Details'!$I$19="Yes"),Rates!$G$21,IF(AND(AE264="B",'Claim Details'!$I$28&gt;=Rates!$F$14,'Claim Details'!$I$28&lt;=Rates!$F$15,'Claim Details'!$I$19="No"),Rates!$F$21,IF(AND(AE264="B",'Claim Details'!$I$28&gt;=Rates!$H$14,'Claim Details'!$I$28&lt;=Rates!$H$15,'Claim Details'!$I$19="Yes"),Rates!$I$21,IF(AND(AE264="B",'Claim Details'!$I$28&gt;=Rates!$H$14,'Claim Details'!$I$28&lt;=Rates!$H$15,'Claim Details'!$I$19="No"),Rates!$H$21,IF(AND(AE264="B",'Claim Details'!$I$28&gt;=Rates!$J$14,'Claim Details'!$I$28&lt;=Rates!$J$15,'Claim Details'!$I$19="Yes"),Rates!$K$21,IF(AND(AE264="B",'Claim Details'!$I$28&gt;=Rates!$J$14,'Claim Details'!$I$28&lt;=Rates!$J$15,'Claim Details'!$I$19="No"),Rates!$J$21,"£0.00"))))))))))))))))</f>
        <v>£0.00</v>
      </c>
      <c r="BG264" s="189" t="str">
        <f>IF(AND(AE264="A",'Claim Details'!$I$28&gt;=Rates!$D$14,'Claim Details'!$I$28&lt;=Rates!$D$15,'Claim Details'!$I$19="Yes"),Rates!$E$22,IF(AND(AE264="A",'Claim Details'!$I$28&gt;=Rates!$D$14,'Claim Details'!$I$28&lt;=Rates!$D$15,'Claim Details'!$I$19="No"),Rates!$D$22,IF(AND(AE264="A",'Claim Details'!$I$28&gt;=Rates!$F$14,'Claim Details'!$I$28&lt;=Rates!$F$15,'Claim Details'!$I$19="Yes"),Rates!$G$22,IF(AND(AE264="A",'Claim Details'!$I$28&gt;=Rates!$F$14,'Claim Details'!$I$28&lt;=Rates!$F$15,'Claim Details'!$I$19="No"),Rates!$F$22,IF(AND(AE264="A",'Claim Details'!$I$28&gt;=Rates!$H$14,'Claim Details'!$I$28&lt;=Rates!$H$15,'Claim Details'!$I$19="Yes"),Rates!$I$22,IF(AND(AE264="A",'Claim Details'!$I$28&gt;=Rates!$H$14,'Claim Details'!$I$28&lt;=Rates!$H$15,'Claim Details'!$I$19="No"),Rates!$H$22,IF(AND(AE264="A",'Claim Details'!$I$28&gt;=Rates!$J$14,'Claim Details'!$I$28&lt;=Rates!$J$15,'Claim Details'!$I$19="Yes"),Rates!$K$22,IF(AND(AE264="A",'Claim Details'!$I$28&gt;=Rates!$J$14,'Claim Details'!$I$28&lt;=Rates!$J$15,'Claim Details'!$I$19="No"),Rates!$J$22,IF(AND(AE264="B",'Claim Details'!$I$28&gt;=Rates!$D$14,'Claim Details'!$I$28&lt;=Rates!$D$15,'Claim Details'!$I$19="Yes"),Rates!$E$23,IF(AND(AE264="B",'Claim Details'!$I$28&gt;=Rates!$D$14,'Claim Details'!$I$28&lt;=Rates!$D$15,'Claim Details'!$I$19="No"),Rates!$D$23,IF(AND(AE264="B",'Claim Details'!$I$28&gt;=Rates!$F$14,'Claim Details'!$I$28&lt;=Rates!$F$15,'Claim Details'!$I$19="Yes"),Rates!$G$23,IF(AND(AE264="B",'Claim Details'!$I$28&gt;=Rates!$F$14,'Claim Details'!$I$28&lt;=Rates!$F$15,'Claim Details'!$I$19="No"),Rates!$F$23,IF(AND(AE264="B",'Claim Details'!$I$28&gt;=Rates!$H$14,'Claim Details'!$I$28&lt;=Rates!$H$15,'Claim Details'!$I$19="Yes"),Rates!$I$23,IF(AND(AE264="B",'Claim Details'!$I$28&gt;=Rates!$H$14,'Claim Details'!$I$28&lt;=Rates!$H$15,'Claim Details'!$I$19="No"),Rates!$H$23,IF(AND(AE264="B",'Claim Details'!$I$28&gt;=Rates!$J$14,'Claim Details'!$I$28&lt;=Rates!$J$15,'Claim Details'!$I$19="Yes"),Rates!$K$23,IF(AND(AE264="B",'Claim Details'!$I$28&gt;=Rates!$J$14,'Claim Details'!$I$28&lt;=Rates!$J$15,'Claim Details'!$I$19="No"),Rates!$J$23,IF(AND(AE264="C",'Claim Details'!$I$28&gt;=Rates!$D$14,'Claim Details'!$I$28&lt;=Rates!$D$15,'Claim Details'!$I$19="Yes"),Rates!$E$24,IF(AND(AE264="C",'Claim Details'!$I$28&gt;=Rates!$D$14,'Claim Details'!$I$28&lt;=Rates!$D$15,'Claim Details'!$I$19="No"),Rates!$D$24,IF(AND(AE264="C",'Claim Details'!$I$28&gt;=Rates!$F$14,'Claim Details'!$I$28&lt;=Rates!$F$15,'Claim Details'!$I$19="Yes"),Rates!$G$24,IF(AND(AE264="C",'Claim Details'!$I$28&gt;=Rates!$F$14,'Claim Details'!$I$28&lt;=Rates!$F$15,'Claim Details'!$I$19="No"),Rates!$F$24,IF(AND(AE264="C",'Claim Details'!$I$28&gt;=Rates!$H$14,'Claim Details'!$I$28&lt;=Rates!$H$15,'Claim Details'!$I$19="Yes"),Rates!$I$24,IF(AND(AE264="C",'Claim Details'!$I$28&gt;=Rates!$H$14,'Claim Details'!$I$28&lt;=Rates!$H$15,'Claim Details'!$I$19="No"),Rates!$H$24,IF(AND(AE264="C",'Claim Details'!$I$28&gt;=Rates!$J$14,'Claim Details'!$I$28&lt;=Rates!$J$15,'Claim Details'!$I$19="Yes"),Rates!$K$24,IF(AND(AE264="C",'Claim Details'!$I$28&gt;=Rates!$J$14,'Claim Details'!$I$28&lt;=Rates!$J$15,'Claim Details'!$I$19="No"),Rates!$J$24,"£0.00"))))))))))))))))))))))))</f>
        <v>£0.00</v>
      </c>
      <c r="BH264" s="189" t="str">
        <f t="shared" si="73"/>
        <v>£0.00</v>
      </c>
      <c r="BI264" s="189">
        <f t="shared" si="74"/>
        <v>0</v>
      </c>
      <c r="BO264" s="202" t="str">
        <f>IF(H264="","£0.00",IF(AP264="4","£0.00",IF(AP264="5","£0.00",IF(AP264="1","£0.00",((AQ264*H264)*'Claim Details'!$F$111)/100))))</f>
        <v>£0.00</v>
      </c>
      <c r="BP264" s="202" t="str">
        <f>IF(T264="","£0.00",IF(AP264="4","£0.00",IF(AP264="5","£0.00",IF(AP264="1","£0.00",((AR264*T264)*'Claim Details'!$N$111)/100))))</f>
        <v>£0.00</v>
      </c>
      <c r="BQ264" s="202" t="str">
        <f>IF(AI264="","£0.00",IF(AP264="4","£0.00",IF(AP264="5","£0.00",IF(AP264="1","£0.00",((BI264*AI264)*'Claim Details'!$W$111)/100))))</f>
        <v>£0.00</v>
      </c>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row>
    <row r="265" spans="1:97" ht="15">
      <c r="A265" s="145"/>
      <c r="B265" s="91"/>
      <c r="C265" s="96"/>
      <c r="D265" s="97"/>
      <c r="E265" s="98"/>
      <c r="F265" s="89"/>
      <c r="G265" s="99"/>
      <c r="H265" s="100"/>
      <c r="I265" s="221" t="str">
        <f t="shared" si="64"/>
        <v>£0.00</v>
      </c>
      <c r="J265" s="101"/>
      <c r="K265" s="100"/>
      <c r="L265" s="221" t="str">
        <f t="shared" si="65"/>
        <v>£0.00</v>
      </c>
      <c r="M265" s="101"/>
      <c r="N265" s="102"/>
      <c r="O265" s="145"/>
      <c r="P265" s="77"/>
      <c r="Q265" s="87"/>
      <c r="R265" s="87"/>
      <c r="S265" s="87"/>
      <c r="T265" s="149" t="str">
        <f t="shared" si="66"/>
        <v/>
      </c>
      <c r="U265" s="87" t="str">
        <f t="shared" si="75"/>
        <v/>
      </c>
      <c r="V265" s="87"/>
      <c r="W265" s="53" t="str">
        <f t="shared" si="67"/>
        <v>£0.00</v>
      </c>
      <c r="X265" s="53"/>
      <c r="Y265" s="87"/>
      <c r="Z265" s="78"/>
      <c r="AA265" s="79"/>
      <c r="AB265" s="160"/>
      <c r="AC265" s="98"/>
      <c r="AD265" s="225"/>
      <c r="AE265" s="235" t="str">
        <f t="shared" si="68"/>
        <v/>
      </c>
      <c r="AF265" s="87" t="str">
        <f t="shared" si="69"/>
        <v/>
      </c>
      <c r="AG265" s="53"/>
      <c r="AH265" s="224"/>
      <c r="AI265" s="226" t="str">
        <f t="shared" si="61"/>
        <v/>
      </c>
      <c r="AJ265" s="236" t="str">
        <f t="shared" si="70"/>
        <v>£0.00</v>
      </c>
      <c r="AK265" s="31"/>
      <c r="AL265" s="1"/>
      <c r="AM265" s="1"/>
      <c r="AN265" s="1"/>
      <c r="AO265" s="1"/>
      <c r="AP265" s="1" t="str">
        <f t="shared" si="62"/>
        <v/>
      </c>
      <c r="AQ265" s="27">
        <f t="shared" si="63"/>
        <v>0</v>
      </c>
      <c r="AR265" s="189">
        <f t="shared" si="71"/>
        <v>0</v>
      </c>
      <c r="AS265" s="190" t="str">
        <f>IF(AND(C265="A",'Claim Details'!$E$28&gt;=Rates!$D$14,'Claim Details'!$E$28&lt;=Rates!$D$15,'Claim Details'!$E$19="Yes"),Rates!$E$17,IF(AND(C265="A",'Claim Details'!$E$28&gt;=Rates!$D$14,'Claim Details'!$E$28&lt;=Rates!$D$15,'Claim Details'!$E$19="No"),Rates!$D$17,IF(AND(C265="A",'Claim Details'!$E$28&gt;=Rates!$F$14,'Claim Details'!$E$28&lt;=Rates!$F$15,'Claim Details'!$E$19="Yes"),Rates!$G$17,IF(AND(C265="A",'Claim Details'!$E$28&gt;=Rates!$F$14,'Claim Details'!$E$28&lt;=Rates!$F$15,'Claim Details'!$E$19="No"),Rates!$F$17,IF(AND(C265="A",'Claim Details'!$E$28&gt;=Rates!$H$14,'Claim Details'!$E$28&lt;=Rates!$H$15,'Claim Details'!$E$19="Yes"),Rates!$I$17,IF(AND(C265="A",'Claim Details'!$E$28&gt;=Rates!$H$14,'Claim Details'!$E$28&lt;=Rates!$H$15,'Claim Details'!$E$19="No"),Rates!$H$17,IF(AND(C265="A",'Claim Details'!$E$28&gt;=Rates!$J$14,'Claim Details'!$E$28&lt;=Rates!$J$15,'Claim Details'!$E$19="Yes"),Rates!$K$17,IF(AND(C265="A",'Claim Details'!$E$28&gt;=Rates!$J$14,'Claim Details'!$E$28&lt;=Rates!$J$15,'Claim Details'!$E$19="No"),Rates!$J$17,IF(AND(C265="B",'Claim Details'!$E$28&gt;=Rates!$D$14,'Claim Details'!$E$28&lt;=Rates!$D$15,'Claim Details'!$E$19="Yes"),Rates!$E$18,IF(AND(C265="B",'Claim Details'!$E$28&gt;=Rates!$D$14,'Claim Details'!$E$28&lt;=Rates!$D$15,'Claim Details'!$E$19="No"),Rates!$D$18,IF(AND(C265="B",'Claim Details'!$E$28&gt;=Rates!$F$14,'Claim Details'!$E$28&lt;=Rates!$F$15,'Claim Details'!$E$19="Yes"),Rates!$G$18,IF(AND(C265="B",'Claim Details'!$E$28&gt;=Rates!$F$14,'Claim Details'!$E$28&lt;=Rates!$F$15,'Claim Details'!$E$19="No"),Rates!$F$18,IF(AND(C265="B",'Claim Details'!$E$28&gt;=Rates!$H$14,'Claim Details'!$E$28&lt;=Rates!$H$15,'Claim Details'!$E$19="Yes"),Rates!$I$18,IF(AND(C265="B",'Claim Details'!$E$28&gt;=Rates!$H$14,'Claim Details'!$E$28&lt;=Rates!$H$15,'Claim Details'!$E$19="No"),Rates!$H$18,IF(AND(C265="B",'Claim Details'!$E$28&gt;=Rates!$J$14,'Claim Details'!$E$28&lt;=Rates!$J$15,'Claim Details'!$E$19="Yes"),Rates!$K$18,IF(AND(C265="B",'Claim Details'!$E$28&gt;=Rates!$J$14,'Claim Details'!$E$28&lt;=Rates!$J$15,'Claim Details'!$E$19="No"),Rates!$J$18,IF(AND(C265="C",'Claim Details'!$E$28&gt;=Rates!$D$14,'Claim Details'!$E$28&lt;=Rates!$D$15,'Claim Details'!$E$19="Yes"),Rates!$E$19,IF(AND(C265="C",'Claim Details'!$E$28&gt;=Rates!$D$14,'Claim Details'!$E$28&lt;=Rates!$D$15,'Claim Details'!$E$19="No"),Rates!$D$19,IF(AND(C265="C",'Claim Details'!$E$28&gt;=Rates!$F$14,'Claim Details'!$E$28&lt;=Rates!$F$15,'Claim Details'!$E$19="Yes"),Rates!$G$19,IF(AND(C265="C",'Claim Details'!$E$28&gt;=Rates!$F$14,'Claim Details'!$E$28&lt;=Rates!$F$15,'Claim Details'!$E$19="No"),Rates!$F$19,IF(AND(C265="C",'Claim Details'!$E$28&gt;=Rates!$H$14,'Claim Details'!$E$28&lt;=Rates!$H$15,'Claim Details'!$E$19="Yes"),Rates!$I$19,IF(AND(C265="C",'Claim Details'!$E$28&gt;=Rates!$H$14,'Claim Details'!$E$28&lt;=Rates!$H$15,'Claim Details'!$E$19="No"),Rates!$H$19,IF(AND(C265="C",'Claim Details'!$E$28&gt;=Rates!$J$14,'Claim Details'!$E$28&lt;=Rates!$J$15,'Claim Details'!$E$19="Yes"),Rates!$K$19,IF(AND(C265="C",'Claim Details'!$E$28&gt;=Rates!$J$14,'Claim Details'!$E$28&lt;=Rates!$J$15,'Claim Details'!$E$19="No"),Rates!$J$19,"£0.00"))))))))))))))))))))))))</f>
        <v>£0.00</v>
      </c>
      <c r="AT265" s="189" t="str">
        <f>IF(AND(C265="A",'Claim Details'!$E$28&gt;=Rates!$D$14,'Claim Details'!$E$28&lt;=Rates!$D$15,'Claim Details'!$E$19="Yes"),Rates!$E$25,IF(AND(C265="A",'Claim Details'!$E$28&gt;=Rates!$D$14,'Claim Details'!$E$28&lt;=Rates!$D$15,'Claim Details'!$E$19="No"),Rates!$D$25,IF(AND(C265="A",'Claim Details'!$E$28&gt;=Rates!$F$14,'Claim Details'!$E$28&lt;=Rates!$F$15,'Claim Details'!$E$19="Yes"),Rates!$G$25,IF(AND(C265="A",'Claim Details'!$E$28&gt;=Rates!$F$14,'Claim Details'!$E$28&lt;=Rates!$F$15,'Claim Details'!$E$19="No"),Rates!$F$25,IF(AND(C265="A",'Claim Details'!$E$28&gt;=Rates!$H$14,'Claim Details'!$E$28&lt;=Rates!$H$15,'Claim Details'!$E$19="Yes"),Rates!$I$25,IF(AND(C265="A",'Claim Details'!$E$28&gt;=Rates!$H$14,'Claim Details'!$E$28&lt;=Rates!$H$15,'Claim Details'!$E$19="No"),Rates!$H$25,IF(AND(C265="A",'Claim Details'!$E$28&gt;=Rates!$J$14,'Claim Details'!$E$28&lt;=Rates!$J$15,'Claim Details'!$E$19="Yes"),Rates!$K$25,IF(AND(C265="A",'Claim Details'!$E$28&gt;=Rates!$J$14,'Claim Details'!$E$28&lt;=Rates!$J$15,'Claim Details'!$E$19="No"),Rates!$J$25,IF(AND(C265="B",'Claim Details'!$E$28&gt;=Rates!$D$14,'Claim Details'!$E$28&lt;=Rates!$D$15,'Claim Details'!$E$19="Yes"),Rates!$E$26,IF(AND(C265="B",'Claim Details'!$E$28&gt;=Rates!$D$14,'Claim Details'!$E$28&lt;=Rates!$D$15,'Claim Details'!$E$19="No"),Rates!$D$26,IF(AND(C265="B",'Claim Details'!$E$28&gt;=Rates!$F$14,'Claim Details'!$E$28&lt;=Rates!$F$15,'Claim Details'!$E$19="Yes"),Rates!$G$26,IF(AND(C265="B",'Claim Details'!$E$28&gt;=Rates!$F$14,'Claim Details'!$E$28&lt;=Rates!$F$15,'Claim Details'!$E$19="No"),Rates!$F$26,IF(AND(C265="B",'Claim Details'!$E$28&gt;=Rates!$H$14,'Claim Details'!$E$28&lt;=Rates!$H$15,'Claim Details'!$E$19="Yes"),Rates!$I$26,IF(AND(C265="B",'Claim Details'!$E$28&gt;=Rates!$H$14,'Claim Details'!$E$28&lt;=Rates!$H$15,'Claim Details'!$E$19="No"),Rates!$H$26,IF(AND(C265="B",'Claim Details'!$E$28&gt;=Rates!$J$14,'Claim Details'!$E$28&lt;=Rates!$J$15,'Claim Details'!$E$19="Yes"),Rates!$K$26,IF(AND(C265="B",'Claim Details'!$E$28&gt;=Rates!$J$14,'Claim Details'!$E$28&lt;=Rates!$J$15,'Claim Details'!$E$19="No"),Rates!$J$26,IF(AND(C265="C",'Claim Details'!$E$28&gt;=Rates!$D$14,'Claim Details'!$E$28&lt;=Rates!$D$15,'Claim Details'!$E$19="Yes"),Rates!$E$27,IF(AND(C265="C",'Claim Details'!$E$28&gt;=Rates!$D$14,'Claim Details'!$E$28&lt;=Rates!$D$15,'Claim Details'!$E$19="No"),Rates!$D$27,IF(AND(C265="C",'Claim Details'!$E$28&gt;=Rates!$F$14,'Claim Details'!$E$28&lt;=Rates!$F$15,'Claim Details'!$E$19="Yes"),Rates!$G$27,IF(AND(C265="C",'Claim Details'!$E$28&gt;=Rates!$F$14,'Claim Details'!$E$28&lt;=Rates!$F$15,'Claim Details'!$E$19="No"),Rates!$F$27,IF(AND(C265="C",'Claim Details'!$E$28&gt;=Rates!$H$14,'Claim Details'!$E$28&lt;=Rates!$H$15,'Claim Details'!$E$19="Yes"),Rates!$I$27,IF(AND(C265="C",'Claim Details'!$E$28&gt;=Rates!$H$14,'Claim Details'!$E$28&lt;=Rates!$H$15,'Claim Details'!$E$19="No"),Rates!$H$27,IF(AND(C265="C",'Claim Details'!$E$28&gt;=Rates!$J$14,'Claim Details'!$E$28&lt;=Rates!$J$15,'Claim Details'!$E$19="Yes"),Rates!$K$27,IF(AND(C265="C",'Claim Details'!$E$28&gt;=Rates!$J$14,'Claim Details'!$E$28&lt;=Rates!$J$15,'Claim Details'!$E$19="No"),Rates!$J$27,"£0.00"))))))))))))))))))))))))</f>
        <v>£0.00</v>
      </c>
      <c r="AU265" s="191" t="str">
        <f>IF(AND(C265="A",'Claim Details'!$E$28&gt;=Rates!$D$14,'Claim Details'!$E$28&lt;=Rates!$D$15,'Claim Details'!$E$19="Yes"),Rates!$E$20,IF(AND(C265="A",'Claim Details'!$E$28&gt;=Rates!$D$14,'Claim Details'!$E$28&lt;=Rates!$D$15,'Claim Details'!$E$19="No"),Rates!$D$20,IF(AND(C265="A",'Claim Details'!$E$28&gt;=Rates!$F$14,'Claim Details'!$E$28&lt;=Rates!$F$15,'Claim Details'!$E$19="Yes"),Rates!$G$20,IF(AND(C265="A",'Claim Details'!$E$28&gt;=Rates!$F$14,'Claim Details'!$E$28&lt;=Rates!$F$15,'Claim Details'!$E$19="No"),Rates!$F$20,IF(AND(C265="A",'Claim Details'!$E$28&gt;=Rates!$H$14,'Claim Details'!$E$28&lt;=Rates!$H$15,'Claim Details'!$E$19="Yes"),Rates!$I$20,IF(AND(C265="A",'Claim Details'!$E$28&gt;=Rates!$H$14,'Claim Details'!$E$28&lt;=Rates!$H$15,'Claim Details'!$E$19="No"),Rates!$H$20,IF(AND(C265="A",'Claim Details'!$E$28&gt;=Rates!$J$14,'Claim Details'!$E$28&lt;=Rates!$J$15,'Claim Details'!$E$19="Yes"),Rates!$K$20,IF(AND(C265="A",'Claim Details'!$E$28&gt;=Rates!$J$14,'Claim Details'!$E$28&lt;=Rates!$J$15,'Claim Details'!$E$19="No"),Rates!$J$20,IF(AND(C265="B",'Claim Details'!$E$28&gt;=Rates!$D$14,'Claim Details'!$E$28&lt;=Rates!$D$15,'Claim Details'!$E$19="Yes"),Rates!$E$21,IF(AND(C265="B",'Claim Details'!$E$28&gt;=Rates!$D$14,'Claim Details'!$E$28&lt;=Rates!$D$15,'Claim Details'!$E$19="No"),Rates!$D$21,IF(AND(C265="B",'Claim Details'!$E$28&gt;=Rates!$F$14,'Claim Details'!$E$28&lt;=Rates!$F$15,'Claim Details'!$E$19="Yes"),Rates!$G$21,IF(AND(C265="B",'Claim Details'!$E$28&gt;=Rates!$F$14,'Claim Details'!$E$28&lt;=Rates!$F$15,'Claim Details'!$E$19="No"),Rates!$F$21,IF(AND(C265="B",'Claim Details'!$E$28&gt;=Rates!$H$14,'Claim Details'!$E$28&lt;=Rates!$H$15,'Claim Details'!$E$19="Yes"),Rates!$I$21,IF(AND(C265="B",'Claim Details'!$E$28&gt;=Rates!$H$14,'Claim Details'!$E$28&lt;=Rates!$H$15,'Claim Details'!$E$19="No"),Rates!$H$21,IF(AND(C265="B",'Claim Details'!$E$28&gt;=Rates!$J$14,'Claim Details'!$E$28&lt;=Rates!$J$15,'Claim Details'!$E$19="Yes"),Rates!$K$21,IF(AND(C265="B",'Claim Details'!$E$28&gt;=Rates!$J$14,'Claim Details'!$E$28&lt;=Rates!$J$15,'Claim Details'!$E$19="No"),Rates!$J$21,"£0.00"))))))))))))))))</f>
        <v>£0.00</v>
      </c>
      <c r="AV265" s="191" t="str">
        <f>IF(AND(C265="A",'Claim Details'!$E$28&gt;=Rates!$D$14,'Claim Details'!$E$28&lt;=Rates!$D$15,'Claim Details'!$E$19="Yes"),Rates!$E$22,IF(AND(C265="A",'Claim Details'!$E$28&gt;=Rates!$D$14,'Claim Details'!$E$28&lt;=Rates!$D$15,'Claim Details'!$E$19="No"),Rates!$D$22,IF(AND(C265="A",'Claim Details'!$E$28&gt;=Rates!$F$14,'Claim Details'!$E$28&lt;=Rates!$F$15,'Claim Details'!$E$19="Yes"),Rates!$G$22,IF(AND(C265="A",'Claim Details'!$E$28&gt;=Rates!$F$14,'Claim Details'!$E$28&lt;=Rates!$F$15,'Claim Details'!$E$19="No"),Rates!$F$22,IF(AND(C265="A",'Claim Details'!$E$28&gt;=Rates!$H$14,'Claim Details'!$E$28&lt;=Rates!$H$15,'Claim Details'!$E$19="Yes"),Rates!$I$22,IF(AND(C265="A",'Claim Details'!$E$28&gt;=Rates!$H$14,'Claim Details'!$E$28&lt;=Rates!$H$15,'Claim Details'!$E$19="No"),Rates!$H$22,IF(AND(C265="A",'Claim Details'!$E$28&gt;=Rates!$J$14,'Claim Details'!$E$28&lt;=Rates!$J$15,'Claim Details'!$E$19="Yes"),Rates!$K$22,IF(AND(C265="A",'Claim Details'!$E$28&gt;=Rates!$J$14,'Claim Details'!$E$28&lt;=Rates!$J$15,'Claim Details'!$E$19="No"),Rates!$J$22,IF(AND(C265="B",'Claim Details'!$E$28&gt;=Rates!$D$14,'Claim Details'!$E$28&lt;=Rates!$D$15,'Claim Details'!$E$19="Yes"),Rates!$E$23,IF(AND(C265="B",'Claim Details'!$E$28&gt;=Rates!$D$14,'Claim Details'!$E$28&lt;=Rates!$D$15,'Claim Details'!$E$19="No"),Rates!$D$23,IF(AND(C265="B",'Claim Details'!$E$28&gt;=Rates!$F$14,'Claim Details'!$E$28&lt;=Rates!$F$15,'Claim Details'!$E$19="Yes"),Rates!$G$23,IF(AND(C265="B",'Claim Details'!$E$28&gt;=Rates!$F$14,'Claim Details'!$E$28&lt;=Rates!$F$15,'Claim Details'!$E$19="No"),Rates!$F$23,IF(AND(C265="B",'Claim Details'!$E$28&gt;=Rates!$H$14,'Claim Details'!$E$28&lt;=Rates!$H$15,'Claim Details'!$E$19="Yes"),Rates!$I$23,IF(AND(C265="B",'Claim Details'!$E$28&gt;=Rates!$H$14,'Claim Details'!$E$28&lt;=Rates!$H$15,'Claim Details'!$E$19="No"),Rates!$H$23,IF(AND(C265="B",'Claim Details'!$E$28&gt;=Rates!$J$14,'Claim Details'!$E$28&lt;=Rates!$J$15,'Claim Details'!$E$19="Yes"),Rates!$K$23,IF(AND(C265="B",'Claim Details'!$E$28&gt;=Rates!$J$14,'Claim Details'!$E$28&lt;=Rates!$J$15,'Claim Details'!$E$19="No"),Rates!$J$23,IF(AND(C265="C",'Claim Details'!$E$28&gt;=Rates!$D$14,'Claim Details'!$E$28&lt;=Rates!$D$15,'Claim Details'!$E$19="Yes"),Rates!$E$24,IF(AND(C265="C",'Claim Details'!$E$28&gt;=Rates!$D$14,'Claim Details'!$E$28&lt;=Rates!$D$15,'Claim Details'!$E$19="No"),Rates!$D$24,IF(AND(C265="C",'Claim Details'!$E$28&gt;=Rates!$F$14,'Claim Details'!$E$28&lt;=Rates!$F$15,'Claim Details'!$E$19="Yes"),Rates!$G$24,IF(AND(C265="C",'Claim Details'!$E$28&gt;=Rates!$F$14,'Claim Details'!$E$28&lt;=Rates!$F$15,'Claim Details'!$E$19="No"),Rates!$F$24,IF(AND(C265="C",'Claim Details'!$E$28&gt;=Rates!$H$14,'Claim Details'!$E$28&lt;=Rates!$H$15,'Claim Details'!$E$19="Yes"),Rates!$I$24,IF(AND(C265="C",'Claim Details'!$E$28&gt;=Rates!$H$14,'Claim Details'!$E$28&lt;=Rates!$H$15,'Claim Details'!$E$19="No"),Rates!$H$24,IF(AND(C265="C",'Claim Details'!$E$28&gt;=Rates!$J$14,'Claim Details'!$E$28&lt;=Rates!$J$15,'Claim Details'!$E$19="Yes"),Rates!$K$24,IF(AND(C265="C",'Claim Details'!$E$28&gt;=Rates!$J$14,'Claim Details'!$E$28&lt;=Rates!$J$15,'Claim Details'!$E$19="No"),Rates!$J$24,"£0.00"))))))))))))))))))))))))</f>
        <v>£0.00</v>
      </c>
      <c r="AW265" s="1"/>
      <c r="AX265" s="189" t="str">
        <f>IF(AND(U265="A",'Claim Details'!$I$28&gt;=Rates!$D$14,'Claim Details'!$I$28&lt;=Rates!$D$15,'Claim Details'!$I$19="Yes"),Rates!$J$17,IF(AND(U265="A",'Claim Details'!$I$28&gt;=Rates!$D$14,'Claim Details'!$I$28&lt;=Rates!$D$15,'Claim Details'!$I$19="No"),Rates!$D$17,IF(AND(U265="A",'Claim Details'!$I$28&gt;=Rates!$F$14,'Claim Details'!$I$28&lt;=Rates!$F$15,'Claim Details'!$I$19="Yes"),Rates!$G$17,IF(AND(U265="A",'Claim Details'!$I$28&gt;=Rates!$F$14,'Claim Details'!$I$28&lt;=Rates!$F$15,'Claim Details'!$I$19="No"),Rates!$F$17,IF(AND(U265="A",'Claim Details'!$I$28&gt;=Rates!$H$14,'Claim Details'!$I$28&lt;=Rates!$H$15,'Claim Details'!$I$19="Yes"),Rates!$I$17,IF(AND(U265="A",'Claim Details'!$I$28&gt;=Rates!$H$14,'Claim Details'!$I$28&lt;=Rates!$H$15,'Claim Details'!$I$19="No"),Rates!$H$17,IF(AND(U265="A",'Claim Details'!$I$28&gt;=Rates!$J$14,'Claim Details'!$I$28&lt;=Rates!$J$15,'Claim Details'!$I$19="Yes"),Rates!$K$17,IF(AND(U265="A",'Claim Details'!$I$28&gt;=Rates!$J$14,'Claim Details'!$I$28&lt;=Rates!$J$15,'Claim Details'!$I$19="No"),Rates!$J$17,IF(AND(U265="B",'Claim Details'!$I$28&gt;=Rates!$D$14,'Claim Details'!$I$28&lt;=Rates!$D$15,'Claim Details'!$I$19="Yes"),Rates!$E$18,IF(AND(U265="B",'Claim Details'!$I$28&gt;=Rates!$D$14,'Claim Details'!$I$28&lt;=Rates!$D$15,'Claim Details'!$I$19="No"),Rates!$D$18,IF(AND(U265="B",'Claim Details'!$I$28&gt;=Rates!$F$14,'Claim Details'!$I$28&lt;=Rates!$F$15,'Claim Details'!$I$19="Yes"),Rates!$G$18,IF(AND(U265="B",'Claim Details'!$I$28&gt;=Rates!$F$14,'Claim Details'!$I$28&lt;=Rates!$F$15,'Claim Details'!$I$19="No"),Rates!$F$18,IF(AND(U265="B",'Claim Details'!$I$28&gt;=Rates!$H$14,'Claim Details'!$I$28&lt;=Rates!$H$15,'Claim Details'!$I$19="Yes"),Rates!$I$18,IF(AND(U265="B",'Claim Details'!$I$28&gt;=Rates!$H$14,'Claim Details'!$I$28&lt;=Rates!$H$15,'Claim Details'!$I$19="No"),Rates!$H$18,IF(AND(U265="B",'Claim Details'!$I$28&gt;=Rates!$J$14,'Claim Details'!$I$28&lt;=Rates!$J$15,'Claim Details'!$I$19="Yes"),Rates!$K$18,IF(AND(U265="B",'Claim Details'!$I$28&gt;=Rates!$J$14,'Claim Details'!$I$28&lt;=Rates!$J$15,'Claim Details'!$I$19="No"),Rates!$J$18,IF(AND(U265="C",'Claim Details'!$I$28&gt;=Rates!$D$14,'Claim Details'!$I$28&lt;=Rates!$D$15,'Claim Details'!$I$19="Yes"),Rates!$E$19,IF(AND(U265="C",'Claim Details'!$I$28&gt;=Rates!$D$14,'Claim Details'!$I$28&lt;=Rates!$D$15,'Claim Details'!$I$19="No"),Rates!$D$19,IF(AND(U265="C",'Claim Details'!$I$28&gt;=Rates!$F$14,'Claim Details'!$I$28&lt;=Rates!$F$15,'Claim Details'!$I$19="Yes"),Rates!$G$19,IF(AND(U265="C",'Claim Details'!$I$28&gt;=Rates!$F$14,'Claim Details'!$I$28&lt;=Rates!$F$15,'Claim Details'!$I$19="No"),Rates!$F$19,IF(AND(U265="C",'Claim Details'!$I$28&gt;=Rates!$H$14,'Claim Details'!$I$28&lt;=Rates!$H$15,'Claim Details'!$I$19="Yes"),Rates!$I$19,IF(AND(U265="C",'Claim Details'!$I$28&gt;=Rates!$H$14,'Claim Details'!$I$28&lt;=Rates!$H$15,'Claim Details'!$I$19="No"),Rates!$H$19,IF(AND(U265="C",'Claim Details'!$I$28&gt;=Rates!$J$14,'Claim Details'!$I$28&lt;=Rates!$J$15,'Claim Details'!$I$19="Yes"),Rates!$K$19,IF(AND(U265="C",'Claim Details'!$I$28&gt;=Rates!$J$14,'Claim Details'!$I$28&lt;=Rates!$J$15,'Claim Details'!$I$19="No"),Rates!$J$19,"£0.00"))))))))))))))))))))))))</f>
        <v>£0.00</v>
      </c>
      <c r="AY265" s="189" t="str">
        <f>IF(AND(C265="A",'Claim Details'!$I$28&gt;=Rates!$D$14,'Claim Details'!$I$28&lt;=Rates!$D$15,'Claim Details'!$I$19="Yes"),Rates!$J$25,IF(AND(C265="A",'Claim Details'!$I$28&gt;=Rates!$D$14,'Claim Details'!$I$28&lt;=Rates!$D$15,'Claim Details'!$I$19="No"),Rates!$D$25,IF(AND(C265="A",'Claim Details'!$I$28&gt;=Rates!$F$14,'Claim Details'!$I$28&lt;=Rates!$F$15,'Claim Details'!$I$19="Yes"),Rates!$G$25,IF(AND(C265="A",'Claim Details'!$I$28&gt;=Rates!$F$14,'Claim Details'!$I$28&lt;=Rates!$F$15,'Claim Details'!$I$19="No"),Rates!$F$25,IF(AND(C265="A",'Claim Details'!$I$28&gt;=Rates!$H$14,'Claim Details'!$I$28&lt;=Rates!$H$15,'Claim Details'!$I$19="Yes"),Rates!$I$25,IF(AND(C265="A",'Claim Details'!$I$28&gt;=Rates!$H$14,'Claim Details'!$I$28&lt;=Rates!$H$15,'Claim Details'!$I$19="No"),Rates!$H$25,IF(AND(C265="A",'Claim Details'!$I$28&gt;=Rates!$J$14,'Claim Details'!$I$28&lt;=Rates!$J$15,'Claim Details'!$I$19="Yes"),Rates!$K$25,IF(AND(C265="A",'Claim Details'!$I$28&gt;=Rates!$J$14,'Claim Details'!$I$28&lt;=Rates!$J$15,'Claim Details'!$I$19="No"),Rates!$J$25,IF(AND(C265="B",'Claim Details'!$I$28&gt;=Rates!$D$14,'Claim Details'!$I$28&lt;=Rates!$D$15,'Claim Details'!$I$19="Yes"),Rates!$E$26,IF(AND(C265="B",'Claim Details'!$I$28&gt;=Rates!$D$14,'Claim Details'!$I$28&lt;=Rates!$D$15,'Claim Details'!$I$19="No"),Rates!$D$26,IF(AND(C265="B",'Claim Details'!$I$28&gt;=Rates!$F$14,'Claim Details'!$I$28&lt;=Rates!$F$15,'Claim Details'!$I$19="Yes"),Rates!$G$26,IF(AND(C265="B",'Claim Details'!$I$28&gt;=Rates!$F$14,'Claim Details'!$I$28&lt;=Rates!$F$15,'Claim Details'!$I$19="No"),Rates!$F$26,IF(AND(C265="B",'Claim Details'!$I$28&gt;=Rates!$H$14,'Claim Details'!$I$28&lt;=Rates!$H$15,'Claim Details'!$I$19="Yes"),Rates!$I$26,IF(AND(C265="B",'Claim Details'!$I$28&gt;=Rates!$H$14,'Claim Details'!$I$28&lt;=Rates!$H$15,'Claim Details'!$I$19="No"),Rates!$H$26,IF(AND(C265="B",'Claim Details'!$I$28&gt;=Rates!$J$14,'Claim Details'!$I$28&lt;=Rates!$J$15,'Claim Details'!$I$19="Yes"),Rates!$K$26,IF(AND(C265="B",'Claim Details'!$I$28&gt;=Rates!$J$14,'Claim Details'!$I$28&lt;=Rates!$J$15,'Claim Details'!$I$19="No"),Rates!$J$26,IF(AND(C265="C",'Claim Details'!$I$28&gt;=Rates!$D$14,'Claim Details'!$I$28&lt;=Rates!$D$15,'Claim Details'!$I$19="Yes"),Rates!$E$27,IF(AND(C265="C",'Claim Details'!$I$28&gt;=Rates!$D$14,'Claim Details'!$I$28&lt;=Rates!$D$15,'Claim Details'!$I$19="No"),Rates!$D$27,IF(AND(C265="C",'Claim Details'!$I$28&gt;=Rates!$F$14,'Claim Details'!$I$28&lt;=Rates!$F$15,'Claim Details'!$I$19="Yes"),Rates!$G$27,IF(AND(C265="C",'Claim Details'!$I$28&gt;=Rates!$F$14,'Claim Details'!$I$28&lt;=Rates!$F$15,'Claim Details'!$I$19="No"),Rates!$F$27,IF(AND(C265="C",'Claim Details'!$I$28&gt;=Rates!$H$14,'Claim Details'!$I$28&lt;=Rates!$H$15,'Claim Details'!$I$19="Yes"),Rates!$I$27,IF(AND(C265="C",'Claim Details'!$I$28&gt;=Rates!$H$14,'Claim Details'!$I$28&lt;=Rates!$H$15,'Claim Details'!$I$19="No"),Rates!$H$27,IF(AND(C265="C",'Claim Details'!$I$28&gt;=Rates!$J$14,'Claim Details'!$I$28&lt;=Rates!$J$15,'Claim Details'!$I$19="Yes"),Rates!$K$27,IF(AND(C265="C",'Claim Details'!$I$28&gt;=Rates!$J$14,'Claim Details'!$I$28&lt;=Rates!$J$15,'Claim Details'!$I$19="No"),Rates!$J$27,"£0.00"))))))))))))))))))))))))</f>
        <v>£0.00</v>
      </c>
      <c r="AZ265" s="189" t="str">
        <f>IF(AND(C265="A",'Claim Details'!$I$28&gt;=Rates!$D$14,'Claim Details'!$I$28&lt;=Rates!$D$15,'Claim Details'!$I$19="Yes"),Rates!$E$20,IF(AND(C265="A",'Claim Details'!$I$28&gt;=Rates!$D$14,'Claim Details'!$I$28&lt;=Rates!$D$15,'Claim Details'!$I$19="No"),Rates!$D$20,IF(AND(C265="A",'Claim Details'!$I$28&gt;=Rates!$F$14,'Claim Details'!$I$28&lt;=Rates!$F$15,'Claim Details'!$I$19="Yes"),Rates!$G$20,IF(AND(C265="A",'Claim Details'!$I$28&gt;=Rates!$F$14,'Claim Details'!$I$28&lt;=Rates!$F$15,'Claim Details'!$I$19="No"),Rates!$F$20,IF(AND(C265="A",'Claim Details'!$I$28&gt;=Rates!$H$14,'Claim Details'!$I$28&lt;=Rates!$H$15,'Claim Details'!$I$19="Yes"),Rates!$I$20,IF(AND(C265="A",'Claim Details'!$I$28&gt;=Rates!$H$14,'Claim Details'!$I$28&lt;=Rates!$H$15,'Claim Details'!$I$19="No"),Rates!$H$20,IF(AND(C265="A",'Claim Details'!$I$28&gt;=Rates!$J$14,'Claim Details'!$I$28&lt;=Rates!$J$15,'Claim Details'!$I$19="Yes"),Rates!$K$20,IF(AND(C265="A",'Claim Details'!$I$28&gt;=Rates!$J$14,'Claim Details'!$I$28&lt;=Rates!$J$15,'Claim Details'!$I$19="No"),Rates!$J$20,IF(AND(C265="B",'Claim Details'!$I$28&gt;=Rates!$D$14,'Claim Details'!$I$28&lt;=Rates!$D$15,'Claim Details'!$I$19="Yes"),Rates!$E$21,IF(AND(C265="B",'Claim Details'!$I$28&gt;=Rates!$D$14,'Claim Details'!$I$28&lt;=Rates!$D$15,'Claim Details'!$I$19="No"),Rates!$D$21,IF(AND(C265="B",'Claim Details'!$I$28&gt;=Rates!$F$14,'Claim Details'!$I$28&lt;=Rates!$F$15,'Claim Details'!$I$19="Yes"),Rates!$G$21,IF(AND(C265="B",'Claim Details'!$I$28&gt;=Rates!$F$14,'Claim Details'!$I$28&lt;=Rates!$F$15,'Claim Details'!$I$19="No"),Rates!$F$21,IF(AND(C265="B",'Claim Details'!$I$28&gt;=Rates!$H$14,'Claim Details'!$I$28&lt;=Rates!$H$15,'Claim Details'!$I$19="Yes"),Rates!$I$21,IF(AND(C265="B",'Claim Details'!$I$28&gt;=Rates!$H$14,'Claim Details'!$I$28&lt;=Rates!$H$15,'Claim Details'!$I$19="No"),Rates!$H$21,IF(AND(C265="B",'Claim Details'!$I$28&gt;=Rates!$J$14,'Claim Details'!$I$28&lt;=Rates!$J$15,'Claim Details'!$I$19="Yes"),Rates!$K$21,IF(AND(C265="B",'Claim Details'!$I$28&gt;=Rates!$J$14,'Claim Details'!$I$28&lt;=Rates!$J$15,'Claim Details'!$I$19="No"),Rates!$J$21,"£0.00"))))))))))))))))</f>
        <v>£0.00</v>
      </c>
      <c r="BA265" s="189" t="str">
        <f>IF(AND(C265="A",'Claim Details'!$I$28&gt;=Rates!$D$14,'Claim Details'!$I$28&lt;=Rates!$D$15,'Claim Details'!$I$19="Yes"),Rates!$E$22,IF(AND(C265="A",'Claim Details'!$I$28&gt;=Rates!$D$14,'Claim Details'!$I$28&lt;=Rates!$D$15,'Claim Details'!$I$19="No"),Rates!$D$22,IF(AND(C265="A",'Claim Details'!$I$28&gt;=Rates!$F$14,'Claim Details'!$I$28&lt;=Rates!$F$15,'Claim Details'!$I$19="Yes"),Rates!$G$22,IF(AND(C265="A",'Claim Details'!$I$28&gt;=Rates!$F$14,'Claim Details'!$I$28&lt;=Rates!$F$15,'Claim Details'!$I$19="No"),Rates!$F$22,IF(AND(C265="A",'Claim Details'!$I$28&gt;=Rates!$H$14,'Claim Details'!$I$28&lt;=Rates!$H$15,'Claim Details'!$I$19="Yes"),Rates!$I$22,IF(AND(C265="A",'Claim Details'!$I$28&gt;=Rates!$H$14,'Claim Details'!$I$28&lt;=Rates!$H$15,'Claim Details'!$I$19="No"),Rates!$H$22,IF(AND(C265="A",'Claim Details'!$I$28&gt;=Rates!$J$14,'Claim Details'!$I$28&lt;=Rates!$J$15,'Claim Details'!$I$19="Yes"),Rates!$K$22,IF(AND(C265="A",'Claim Details'!$I$28&gt;=Rates!$J$14,'Claim Details'!$I$28&lt;=Rates!$J$15,'Claim Details'!$I$19="No"),Rates!$J$22,IF(AND(C265="B",'Claim Details'!$I$28&gt;=Rates!$D$14,'Claim Details'!$I$28&lt;=Rates!$D$15,'Claim Details'!$I$19="Yes"),Rates!$E$23,IF(AND(C265="B",'Claim Details'!$I$28&gt;=Rates!$D$14,'Claim Details'!$I$28&lt;=Rates!$D$15,'Claim Details'!$I$19="No"),Rates!$D$23,IF(AND(C265="B",'Claim Details'!$I$28&gt;=Rates!$F$14,'Claim Details'!$I$28&lt;=Rates!$F$15,'Claim Details'!$I$19="Yes"),Rates!$G$23,IF(AND(C265="B",'Claim Details'!$I$28&gt;=Rates!$F$14,'Claim Details'!$I$28&lt;=Rates!$F$15,'Claim Details'!$I$19="No"),Rates!$F$23,IF(AND(C265="B",'Claim Details'!$I$28&gt;=Rates!$H$14,'Claim Details'!$I$28&lt;=Rates!$H$15,'Claim Details'!$I$19="Yes"),Rates!$I$23,IF(AND(C265="B",'Claim Details'!$I$28&gt;=Rates!$H$14,'Claim Details'!$I$28&lt;=Rates!$H$15,'Claim Details'!$I$19="No"),Rates!$H$23,IF(AND(C265="B",'Claim Details'!$I$28&gt;=Rates!$J$14,'Claim Details'!$I$28&lt;=Rates!$J$15,'Claim Details'!$I$19="Yes"),Rates!$K$23,IF(AND(C265="B",'Claim Details'!$I$28&gt;=Rates!$J$14,'Claim Details'!$I$28&lt;=Rates!$J$15,'Claim Details'!$I$19="No"),Rates!$J$23,IF(AND(C265="C",'Claim Details'!$I$28&gt;=Rates!$D$14,'Claim Details'!$I$28&lt;=Rates!$D$15,'Claim Details'!$I$19="Yes"),Rates!$E$24,IF(AND(C265="C",'Claim Details'!$I$28&gt;=Rates!$D$14,'Claim Details'!$I$28&lt;=Rates!$D$15,'Claim Details'!$I$19="No"),Rates!$D$24,IF(AND(C265="C",'Claim Details'!$I$28&gt;=Rates!$F$14,'Claim Details'!$I$28&lt;=Rates!$F$15,'Claim Details'!$I$19="Yes"),Rates!$G$24,IF(AND(C265="C",'Claim Details'!$I$28&gt;=Rates!$F$14,'Claim Details'!$I$28&lt;=Rates!$F$15,'Claim Details'!$I$19="No"),Rates!$F$24,IF(AND(C265="C",'Claim Details'!$I$28&gt;=Rates!$H$14,'Claim Details'!$I$28&lt;=Rates!$H$15,'Claim Details'!$I$19="Yes"),Rates!$I$24,IF(AND(C265="C",'Claim Details'!$I$28&gt;=Rates!$H$14,'Claim Details'!$I$28&lt;=Rates!$H$15,'Claim Details'!$I$19="No"),Rates!$H$24,IF(AND(C265="C",'Claim Details'!$I$28&gt;=Rates!$J$14,'Claim Details'!$I$28&lt;=Rates!$J$15,'Claim Details'!$I$19="Yes"),Rates!$K$24,IF(AND(C265="C",'Claim Details'!$I$28&gt;=Rates!$J$14,'Claim Details'!$I$28&lt;=Rates!$J$15,'Claim Details'!$I$19="No"),Rates!$J$24,"£0.00"))))))))))))))))))))))))</f>
        <v>£0.00</v>
      </c>
      <c r="BB265" s="189" t="str">
        <f t="shared" si="72"/>
        <v>£0.00</v>
      </c>
      <c r="BC265" s="1"/>
      <c r="BD265" s="189" t="str">
        <f>IF(AND(AE265="A",'Claim Details'!$I$28&gt;=Rates!$D$14,'Claim Details'!$I$28&lt;=Rates!$D$15,'Claim Details'!$I$19="Yes"),Rates!$J$17,IF(AND(AE265="A",'Claim Details'!$I$28&gt;=Rates!$D$14,'Claim Details'!$I$28&lt;=Rates!$D$15,'Claim Details'!$I$19="No"),Rates!$D$17,IF(AND(AE265="A",'Claim Details'!$I$28&gt;=Rates!$F$14,'Claim Details'!$I$28&lt;=Rates!$F$15,'Claim Details'!$I$19="Yes"),Rates!$G$17,IF(AND(AE265="A",'Claim Details'!$I$28&gt;=Rates!$F$14,'Claim Details'!$I$28&lt;=Rates!$F$15,'Claim Details'!$I$19="No"),Rates!$F$17,IF(AND(AE265="A",'Claim Details'!$I$28&gt;=Rates!$H$14,'Claim Details'!$I$28&lt;=Rates!$H$15,'Claim Details'!$I$19="Yes"),Rates!$I$17,IF(AND(AE265="A",'Claim Details'!$I$28&gt;=Rates!$H$14,'Claim Details'!$I$28&lt;=Rates!$H$15,'Claim Details'!$I$19="No"),Rates!$H$17,IF(AND(AE265="A",'Claim Details'!$I$28&gt;=Rates!$J$14,'Claim Details'!$I$28&lt;=Rates!$J$15,'Claim Details'!$I$19="Yes"),Rates!$K$17,IF(AND(AE265="A",'Claim Details'!$I$28&gt;=Rates!$J$14,'Claim Details'!$I$28&lt;=Rates!$J$15,'Claim Details'!$I$19="No"),Rates!$J$17,IF(AND(AE265="B",'Claim Details'!$I$28&gt;=Rates!$D$14,'Claim Details'!$I$28&lt;=Rates!$D$15,'Claim Details'!$I$19="Yes"),Rates!$E$18,IF(AND(AE265="B",'Claim Details'!$I$28&gt;=Rates!$D$14,'Claim Details'!$I$28&lt;=Rates!$D$15,'Claim Details'!$I$19="No"),Rates!$D$18,IF(AND(AE265="B",'Claim Details'!$I$28&gt;=Rates!$F$14,'Claim Details'!$I$28&lt;=Rates!$F$15,'Claim Details'!$I$19="Yes"),Rates!$G$18,IF(AND(AE265="B",'Claim Details'!$I$28&gt;=Rates!$F$14,'Claim Details'!$I$28&lt;=Rates!$F$15,'Claim Details'!$I$19="No"),Rates!$F$18,IF(AND(AE265="B",'Claim Details'!$I$28&gt;=Rates!$H$14,'Claim Details'!$I$28&lt;=Rates!$H$15,'Claim Details'!$I$19="Yes"),Rates!$I$18,IF(AND(AE265="B",'Claim Details'!$I$28&gt;=Rates!$H$14,'Claim Details'!$I$28&lt;=Rates!$H$15,'Claim Details'!$I$19="No"),Rates!$H$18,IF(AND(AE265="B",'Claim Details'!$I$28&gt;=Rates!$J$14,'Claim Details'!$I$28&lt;=Rates!$J$15,'Claim Details'!$I$19="Yes"),Rates!$K$18,IF(AND(AE265="B",'Claim Details'!$I$28&gt;=Rates!$J$14,'Claim Details'!$I$28&lt;=Rates!$J$15,'Claim Details'!$I$19="No"),Rates!$J$18,IF(AND(AE265="C",'Claim Details'!$I$28&gt;=Rates!$D$14,'Claim Details'!$I$28&lt;=Rates!$D$15,'Claim Details'!$I$19="Yes"),Rates!$E$19,IF(AND(AE265="C",'Claim Details'!$I$28&gt;=Rates!$D$14,'Claim Details'!$I$28&lt;=Rates!$D$15,'Claim Details'!$I$19="No"),Rates!$D$19,IF(AND(AE265="C",'Claim Details'!$I$28&gt;=Rates!$F$14,'Claim Details'!$I$28&lt;=Rates!$F$15,'Claim Details'!$I$19="Yes"),Rates!$G$19,IF(AND(AE265="C",'Claim Details'!$I$28&gt;=Rates!$F$14,'Claim Details'!$I$28&lt;=Rates!$F$15,'Claim Details'!$I$19="No"),Rates!$F$19,IF(AND(AE265="C",'Claim Details'!$I$28&gt;=Rates!$H$14,'Claim Details'!$I$28&lt;=Rates!$H$15,'Claim Details'!$I$19="Yes"),Rates!$I$19,IF(AND(AE265="C",'Claim Details'!$I$28&gt;=Rates!$H$14,'Claim Details'!$I$28&lt;=Rates!$H$15,'Claim Details'!$I$19="No"),Rates!$H$19,IF(AND(AE265="C",'Claim Details'!$I$28&gt;=Rates!$J$14,'Claim Details'!$I$28&lt;=Rates!$J$15,'Claim Details'!$I$19="Yes"),Rates!$K$19,IF(AND(AE265="C",'Claim Details'!$I$28&gt;=Rates!$J$14,'Claim Details'!$I$28&lt;=Rates!$J$15,'Claim Details'!$I$19="No"),Rates!$J$19,"£0.00"))))))))))))))))))))))))</f>
        <v>£0.00</v>
      </c>
      <c r="BE265" s="189" t="str">
        <f>IF(AND(AE265="A",'Claim Details'!$I$28&gt;=Rates!$D$14,'Claim Details'!$I$28&lt;=Rates!$D$15,'Claim Details'!$I$19="Yes"),Rates!$J$25,IF(AND(AE265="A",'Claim Details'!$I$28&gt;=Rates!$D$14,'Claim Details'!$I$28&lt;=Rates!$D$15,'Claim Details'!$I$19="No"),Rates!$D$25,IF(AND(AE265="A",'Claim Details'!$I$28&gt;=Rates!$F$14,'Claim Details'!$I$28&lt;=Rates!$F$15,'Claim Details'!$I$19="Yes"),Rates!$G$25,IF(AND(AE265="A",'Claim Details'!$I$28&gt;=Rates!$F$14,'Claim Details'!$I$28&lt;=Rates!$F$15,'Claim Details'!$I$19="No"),Rates!$F$25,IF(AND(AE265="A",'Claim Details'!$I$28&gt;=Rates!$H$14,'Claim Details'!$I$28&lt;=Rates!$H$15,'Claim Details'!$I$19="Yes"),Rates!$I$25,IF(AND(AE265="A",'Claim Details'!$I$28&gt;=Rates!$H$14,'Claim Details'!$I$28&lt;=Rates!$H$15,'Claim Details'!$I$19="No"),Rates!$H$25,IF(AND(AE265="A",'Claim Details'!$I$28&gt;=Rates!$J$14,'Claim Details'!$I$28&lt;=Rates!$J$15,'Claim Details'!$I$19="Yes"),Rates!$K$25,IF(AND(AE265="A",'Claim Details'!$I$28&gt;=Rates!$J$14,'Claim Details'!$I$28&lt;=Rates!$J$15,'Claim Details'!$I$19="No"),Rates!$J$25,IF(AND(AE265="B",'Claim Details'!$I$28&gt;=Rates!$D$14,'Claim Details'!$I$28&lt;=Rates!$D$15,'Claim Details'!$I$19="Yes"),Rates!$E$26,IF(AND(AE265="B",'Claim Details'!$I$28&gt;=Rates!$D$14,'Claim Details'!$I$28&lt;=Rates!$D$15,'Claim Details'!$I$19="No"),Rates!$D$26,IF(AND(AE265="B",'Claim Details'!$I$28&gt;=Rates!$F$14,'Claim Details'!$I$28&lt;=Rates!$F$15,'Claim Details'!$I$19="Yes"),Rates!$G$26,IF(AND(AE265="B",'Claim Details'!$I$28&gt;=Rates!$F$14,'Claim Details'!$I$28&lt;=Rates!$F$15,'Claim Details'!$I$19="No"),Rates!$F$26,IF(AND(AE265="B",'Claim Details'!$I$28&gt;=Rates!$H$14,'Claim Details'!$I$28&lt;=Rates!$H$15,'Claim Details'!$I$19="Yes"),Rates!$I$26,IF(AND(AE265="B",'Claim Details'!$I$28&gt;=Rates!$H$14,'Claim Details'!$I$28&lt;=Rates!$H$15,'Claim Details'!$I$19="No"),Rates!$H$26,IF(AND(AE265="B",'Claim Details'!$I$28&gt;=Rates!$J$14,'Claim Details'!$I$28&lt;=Rates!$J$15,'Claim Details'!$I$19="Yes"),Rates!$K$26,IF(AND(AE265="B",'Claim Details'!$I$28&gt;=Rates!$J$14,'Claim Details'!$I$28&lt;=Rates!$J$15,'Claim Details'!$I$19="No"),Rates!$J$26,IF(AND(AE265="C",'Claim Details'!$I$28&gt;=Rates!$D$14,'Claim Details'!$I$28&lt;=Rates!$D$15,'Claim Details'!$I$19="Yes"),Rates!$E$27,IF(AND(AE265="C",'Claim Details'!$I$28&gt;=Rates!$D$14,'Claim Details'!$I$28&lt;=Rates!$D$15,'Claim Details'!$I$19="No"),Rates!$D$27,IF(AND(AE265="C",'Claim Details'!$I$28&gt;=Rates!$F$14,'Claim Details'!$I$28&lt;=Rates!$F$15,'Claim Details'!$I$19="Yes"),Rates!$G$27,IF(AND(AE265="C",'Claim Details'!$I$28&gt;=Rates!$F$14,'Claim Details'!$I$28&lt;=Rates!$F$15,'Claim Details'!$I$19="No"),Rates!$F$27,IF(AND(AE265="C",'Claim Details'!$I$28&gt;=Rates!$H$14,'Claim Details'!$I$28&lt;=Rates!$H$15,'Claim Details'!$I$19="Yes"),Rates!$I$27,IF(AND(AE265="C",'Claim Details'!$I$28&gt;=Rates!$H$14,'Claim Details'!$I$28&lt;=Rates!$H$15,'Claim Details'!$I$19="No"),Rates!$H$27,IF(AND(AE265="C",'Claim Details'!$I$28&gt;=Rates!$J$14,'Claim Details'!$I$28&lt;=Rates!$J$15,'Claim Details'!$I$19="Yes"),Rates!$K$27,IF(AND(AE265="C",'Claim Details'!$I$28&gt;=Rates!$J$14,'Claim Details'!$I$28&lt;=Rates!$J$15,'Claim Details'!$I$19="No"),Rates!$J$27,"£0.00"))))))))))))))))))))))))</f>
        <v>£0.00</v>
      </c>
      <c r="BF265" s="189" t="str">
        <f>IF(AND(AE265="A",'Claim Details'!$I$28&gt;=Rates!$D$14,'Claim Details'!$I$28&lt;=Rates!$D$15,'Claim Details'!$I$19="Yes"),Rates!$E$20,IF(AND(AE265="A",'Claim Details'!$I$28&gt;=Rates!$D$14,'Claim Details'!$I$28&lt;=Rates!$D$15,'Claim Details'!$I$19="No"),Rates!$D$20,IF(AND(AE265="A",'Claim Details'!$I$28&gt;=Rates!$F$14,'Claim Details'!$I$28&lt;=Rates!$F$15,'Claim Details'!$I$19="Yes"),Rates!$G$20,IF(AND(AE265="A",'Claim Details'!$I$28&gt;=Rates!$F$14,'Claim Details'!$I$28&lt;=Rates!$F$15,'Claim Details'!$I$19="No"),Rates!$F$20,IF(AND(AE265="A",'Claim Details'!$I$28&gt;=Rates!$H$14,'Claim Details'!$I$28&lt;=Rates!$H$15,'Claim Details'!$I$19="Yes"),Rates!$I$20,IF(AND(AE265="A",'Claim Details'!$I$28&gt;=Rates!$H$14,'Claim Details'!$I$28&lt;=Rates!$H$15,'Claim Details'!$I$19="No"),Rates!$H$20,IF(AND(AE265="A",'Claim Details'!$I$28&gt;=Rates!$J$14,'Claim Details'!$I$28&lt;=Rates!$J$15,'Claim Details'!$I$19="Yes"),Rates!$K$20,IF(AND(AE265="A",'Claim Details'!$I$28&gt;=Rates!$J$14,'Claim Details'!$I$28&lt;=Rates!$J$15,'Claim Details'!$I$19="No"),Rates!$J$20,IF(AND(AE265="B",'Claim Details'!$I$28&gt;=Rates!$D$14,'Claim Details'!$I$28&lt;=Rates!$D$15,'Claim Details'!$I$19="Yes"),Rates!$E$21,IF(AND(AE265="B",'Claim Details'!$I$28&gt;=Rates!$D$14,'Claim Details'!$I$28&lt;=Rates!$D$15,'Claim Details'!$I$19="No"),Rates!$D$21,IF(AND(AE265="B",'Claim Details'!$I$28&gt;=Rates!$F$14,'Claim Details'!$I$28&lt;=Rates!$F$15,'Claim Details'!$I$19="Yes"),Rates!$G$21,IF(AND(AE265="B",'Claim Details'!$I$28&gt;=Rates!$F$14,'Claim Details'!$I$28&lt;=Rates!$F$15,'Claim Details'!$I$19="No"),Rates!$F$21,IF(AND(AE265="B",'Claim Details'!$I$28&gt;=Rates!$H$14,'Claim Details'!$I$28&lt;=Rates!$H$15,'Claim Details'!$I$19="Yes"),Rates!$I$21,IF(AND(AE265="B",'Claim Details'!$I$28&gt;=Rates!$H$14,'Claim Details'!$I$28&lt;=Rates!$H$15,'Claim Details'!$I$19="No"),Rates!$H$21,IF(AND(AE265="B",'Claim Details'!$I$28&gt;=Rates!$J$14,'Claim Details'!$I$28&lt;=Rates!$J$15,'Claim Details'!$I$19="Yes"),Rates!$K$21,IF(AND(AE265="B",'Claim Details'!$I$28&gt;=Rates!$J$14,'Claim Details'!$I$28&lt;=Rates!$J$15,'Claim Details'!$I$19="No"),Rates!$J$21,"£0.00"))))))))))))))))</f>
        <v>£0.00</v>
      </c>
      <c r="BG265" s="189" t="str">
        <f>IF(AND(AE265="A",'Claim Details'!$I$28&gt;=Rates!$D$14,'Claim Details'!$I$28&lt;=Rates!$D$15,'Claim Details'!$I$19="Yes"),Rates!$E$22,IF(AND(AE265="A",'Claim Details'!$I$28&gt;=Rates!$D$14,'Claim Details'!$I$28&lt;=Rates!$D$15,'Claim Details'!$I$19="No"),Rates!$D$22,IF(AND(AE265="A",'Claim Details'!$I$28&gt;=Rates!$F$14,'Claim Details'!$I$28&lt;=Rates!$F$15,'Claim Details'!$I$19="Yes"),Rates!$G$22,IF(AND(AE265="A",'Claim Details'!$I$28&gt;=Rates!$F$14,'Claim Details'!$I$28&lt;=Rates!$F$15,'Claim Details'!$I$19="No"),Rates!$F$22,IF(AND(AE265="A",'Claim Details'!$I$28&gt;=Rates!$H$14,'Claim Details'!$I$28&lt;=Rates!$H$15,'Claim Details'!$I$19="Yes"),Rates!$I$22,IF(AND(AE265="A",'Claim Details'!$I$28&gt;=Rates!$H$14,'Claim Details'!$I$28&lt;=Rates!$H$15,'Claim Details'!$I$19="No"),Rates!$H$22,IF(AND(AE265="A",'Claim Details'!$I$28&gt;=Rates!$J$14,'Claim Details'!$I$28&lt;=Rates!$J$15,'Claim Details'!$I$19="Yes"),Rates!$K$22,IF(AND(AE265="A",'Claim Details'!$I$28&gt;=Rates!$J$14,'Claim Details'!$I$28&lt;=Rates!$J$15,'Claim Details'!$I$19="No"),Rates!$J$22,IF(AND(AE265="B",'Claim Details'!$I$28&gt;=Rates!$D$14,'Claim Details'!$I$28&lt;=Rates!$D$15,'Claim Details'!$I$19="Yes"),Rates!$E$23,IF(AND(AE265="B",'Claim Details'!$I$28&gt;=Rates!$D$14,'Claim Details'!$I$28&lt;=Rates!$D$15,'Claim Details'!$I$19="No"),Rates!$D$23,IF(AND(AE265="B",'Claim Details'!$I$28&gt;=Rates!$F$14,'Claim Details'!$I$28&lt;=Rates!$F$15,'Claim Details'!$I$19="Yes"),Rates!$G$23,IF(AND(AE265="B",'Claim Details'!$I$28&gt;=Rates!$F$14,'Claim Details'!$I$28&lt;=Rates!$F$15,'Claim Details'!$I$19="No"),Rates!$F$23,IF(AND(AE265="B",'Claim Details'!$I$28&gt;=Rates!$H$14,'Claim Details'!$I$28&lt;=Rates!$H$15,'Claim Details'!$I$19="Yes"),Rates!$I$23,IF(AND(AE265="B",'Claim Details'!$I$28&gt;=Rates!$H$14,'Claim Details'!$I$28&lt;=Rates!$H$15,'Claim Details'!$I$19="No"),Rates!$H$23,IF(AND(AE265="B",'Claim Details'!$I$28&gt;=Rates!$J$14,'Claim Details'!$I$28&lt;=Rates!$J$15,'Claim Details'!$I$19="Yes"),Rates!$K$23,IF(AND(AE265="B",'Claim Details'!$I$28&gt;=Rates!$J$14,'Claim Details'!$I$28&lt;=Rates!$J$15,'Claim Details'!$I$19="No"),Rates!$J$23,IF(AND(AE265="C",'Claim Details'!$I$28&gt;=Rates!$D$14,'Claim Details'!$I$28&lt;=Rates!$D$15,'Claim Details'!$I$19="Yes"),Rates!$E$24,IF(AND(AE265="C",'Claim Details'!$I$28&gt;=Rates!$D$14,'Claim Details'!$I$28&lt;=Rates!$D$15,'Claim Details'!$I$19="No"),Rates!$D$24,IF(AND(AE265="C",'Claim Details'!$I$28&gt;=Rates!$F$14,'Claim Details'!$I$28&lt;=Rates!$F$15,'Claim Details'!$I$19="Yes"),Rates!$G$24,IF(AND(AE265="C",'Claim Details'!$I$28&gt;=Rates!$F$14,'Claim Details'!$I$28&lt;=Rates!$F$15,'Claim Details'!$I$19="No"),Rates!$F$24,IF(AND(AE265="C",'Claim Details'!$I$28&gt;=Rates!$H$14,'Claim Details'!$I$28&lt;=Rates!$H$15,'Claim Details'!$I$19="Yes"),Rates!$I$24,IF(AND(AE265="C",'Claim Details'!$I$28&gt;=Rates!$H$14,'Claim Details'!$I$28&lt;=Rates!$H$15,'Claim Details'!$I$19="No"),Rates!$H$24,IF(AND(AE265="C",'Claim Details'!$I$28&gt;=Rates!$J$14,'Claim Details'!$I$28&lt;=Rates!$J$15,'Claim Details'!$I$19="Yes"),Rates!$K$24,IF(AND(AE265="C",'Claim Details'!$I$28&gt;=Rates!$J$14,'Claim Details'!$I$28&lt;=Rates!$J$15,'Claim Details'!$I$19="No"),Rates!$J$24,"£0.00"))))))))))))))))))))))))</f>
        <v>£0.00</v>
      </c>
      <c r="BH265" s="189" t="str">
        <f t="shared" si="73"/>
        <v>£0.00</v>
      </c>
      <c r="BI265" s="189">
        <f t="shared" si="74"/>
        <v>0</v>
      </c>
      <c r="BO265" s="202" t="str">
        <f>IF(H265="","£0.00",IF(AP265="4","£0.00",IF(AP265="5","£0.00",IF(AP265="1","£0.00",((AQ265*H265)*'Claim Details'!$F$111)/100))))</f>
        <v>£0.00</v>
      </c>
      <c r="BP265" s="202" t="str">
        <f>IF(T265="","£0.00",IF(AP265="4","£0.00",IF(AP265="5","£0.00",IF(AP265="1","£0.00",((AR265*T265)*'Claim Details'!$N$111)/100))))</f>
        <v>£0.00</v>
      </c>
      <c r="BQ265" s="202" t="str">
        <f>IF(AI265="","£0.00",IF(AP265="4","£0.00",IF(AP265="5","£0.00",IF(AP265="1","£0.00",((BI265*AI265)*'Claim Details'!$W$111)/100))))</f>
        <v>£0.00</v>
      </c>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row>
    <row r="266" spans="1:97" ht="15">
      <c r="A266" s="145"/>
      <c r="B266" s="91"/>
      <c r="C266" s="96"/>
      <c r="D266" s="97"/>
      <c r="E266" s="98"/>
      <c r="F266" s="89"/>
      <c r="G266" s="99"/>
      <c r="H266" s="100"/>
      <c r="I266" s="221" t="str">
        <f t="shared" si="64"/>
        <v>£0.00</v>
      </c>
      <c r="J266" s="101"/>
      <c r="K266" s="100"/>
      <c r="L266" s="221" t="str">
        <f t="shared" si="65"/>
        <v>£0.00</v>
      </c>
      <c r="M266" s="101"/>
      <c r="N266" s="102"/>
      <c r="O266" s="145"/>
      <c r="P266" s="77"/>
      <c r="Q266" s="87"/>
      <c r="R266" s="87"/>
      <c r="S266" s="87"/>
      <c r="T266" s="149" t="str">
        <f t="shared" si="66"/>
        <v/>
      </c>
      <c r="U266" s="87" t="str">
        <f t="shared" si="75"/>
        <v/>
      </c>
      <c r="V266" s="87"/>
      <c r="W266" s="53" t="str">
        <f t="shared" si="67"/>
        <v>£0.00</v>
      </c>
      <c r="X266" s="53"/>
      <c r="Y266" s="87"/>
      <c r="Z266" s="78"/>
      <c r="AA266" s="79"/>
      <c r="AB266" s="160"/>
      <c r="AC266" s="98"/>
      <c r="AD266" s="225"/>
      <c r="AE266" s="235" t="str">
        <f t="shared" si="68"/>
        <v/>
      </c>
      <c r="AF266" s="87" t="str">
        <f t="shared" si="69"/>
        <v/>
      </c>
      <c r="AG266" s="53"/>
      <c r="AH266" s="224"/>
      <c r="AI266" s="226" t="str">
        <f t="shared" si="61"/>
        <v/>
      </c>
      <c r="AJ266" s="236" t="str">
        <f t="shared" si="70"/>
        <v>£0.00</v>
      </c>
      <c r="AK266" s="31"/>
      <c r="AL266" s="1"/>
      <c r="AM266" s="1"/>
      <c r="AN266" s="1"/>
      <c r="AO266" s="1"/>
      <c r="AP266" s="1" t="str">
        <f t="shared" si="62"/>
        <v/>
      </c>
      <c r="AQ266" s="27">
        <f t="shared" si="63"/>
        <v>0</v>
      </c>
      <c r="AR266" s="189">
        <f t="shared" si="71"/>
        <v>0</v>
      </c>
      <c r="AS266" s="190" t="str">
        <f>IF(AND(C266="A",'Claim Details'!$E$28&gt;=Rates!$D$14,'Claim Details'!$E$28&lt;=Rates!$D$15,'Claim Details'!$E$19="Yes"),Rates!$E$17,IF(AND(C266="A",'Claim Details'!$E$28&gt;=Rates!$D$14,'Claim Details'!$E$28&lt;=Rates!$D$15,'Claim Details'!$E$19="No"),Rates!$D$17,IF(AND(C266="A",'Claim Details'!$E$28&gt;=Rates!$F$14,'Claim Details'!$E$28&lt;=Rates!$F$15,'Claim Details'!$E$19="Yes"),Rates!$G$17,IF(AND(C266="A",'Claim Details'!$E$28&gt;=Rates!$F$14,'Claim Details'!$E$28&lt;=Rates!$F$15,'Claim Details'!$E$19="No"),Rates!$F$17,IF(AND(C266="A",'Claim Details'!$E$28&gt;=Rates!$H$14,'Claim Details'!$E$28&lt;=Rates!$H$15,'Claim Details'!$E$19="Yes"),Rates!$I$17,IF(AND(C266="A",'Claim Details'!$E$28&gt;=Rates!$H$14,'Claim Details'!$E$28&lt;=Rates!$H$15,'Claim Details'!$E$19="No"),Rates!$H$17,IF(AND(C266="A",'Claim Details'!$E$28&gt;=Rates!$J$14,'Claim Details'!$E$28&lt;=Rates!$J$15,'Claim Details'!$E$19="Yes"),Rates!$K$17,IF(AND(C266="A",'Claim Details'!$E$28&gt;=Rates!$J$14,'Claim Details'!$E$28&lt;=Rates!$J$15,'Claim Details'!$E$19="No"),Rates!$J$17,IF(AND(C266="B",'Claim Details'!$E$28&gt;=Rates!$D$14,'Claim Details'!$E$28&lt;=Rates!$D$15,'Claim Details'!$E$19="Yes"),Rates!$E$18,IF(AND(C266="B",'Claim Details'!$E$28&gt;=Rates!$D$14,'Claim Details'!$E$28&lt;=Rates!$D$15,'Claim Details'!$E$19="No"),Rates!$D$18,IF(AND(C266="B",'Claim Details'!$E$28&gt;=Rates!$F$14,'Claim Details'!$E$28&lt;=Rates!$F$15,'Claim Details'!$E$19="Yes"),Rates!$G$18,IF(AND(C266="B",'Claim Details'!$E$28&gt;=Rates!$F$14,'Claim Details'!$E$28&lt;=Rates!$F$15,'Claim Details'!$E$19="No"),Rates!$F$18,IF(AND(C266="B",'Claim Details'!$E$28&gt;=Rates!$H$14,'Claim Details'!$E$28&lt;=Rates!$H$15,'Claim Details'!$E$19="Yes"),Rates!$I$18,IF(AND(C266="B",'Claim Details'!$E$28&gt;=Rates!$H$14,'Claim Details'!$E$28&lt;=Rates!$H$15,'Claim Details'!$E$19="No"),Rates!$H$18,IF(AND(C266="B",'Claim Details'!$E$28&gt;=Rates!$J$14,'Claim Details'!$E$28&lt;=Rates!$J$15,'Claim Details'!$E$19="Yes"),Rates!$K$18,IF(AND(C266="B",'Claim Details'!$E$28&gt;=Rates!$J$14,'Claim Details'!$E$28&lt;=Rates!$J$15,'Claim Details'!$E$19="No"),Rates!$J$18,IF(AND(C266="C",'Claim Details'!$E$28&gt;=Rates!$D$14,'Claim Details'!$E$28&lt;=Rates!$D$15,'Claim Details'!$E$19="Yes"),Rates!$E$19,IF(AND(C266="C",'Claim Details'!$E$28&gt;=Rates!$D$14,'Claim Details'!$E$28&lt;=Rates!$D$15,'Claim Details'!$E$19="No"),Rates!$D$19,IF(AND(C266="C",'Claim Details'!$E$28&gt;=Rates!$F$14,'Claim Details'!$E$28&lt;=Rates!$F$15,'Claim Details'!$E$19="Yes"),Rates!$G$19,IF(AND(C266="C",'Claim Details'!$E$28&gt;=Rates!$F$14,'Claim Details'!$E$28&lt;=Rates!$F$15,'Claim Details'!$E$19="No"),Rates!$F$19,IF(AND(C266="C",'Claim Details'!$E$28&gt;=Rates!$H$14,'Claim Details'!$E$28&lt;=Rates!$H$15,'Claim Details'!$E$19="Yes"),Rates!$I$19,IF(AND(C266="C",'Claim Details'!$E$28&gt;=Rates!$H$14,'Claim Details'!$E$28&lt;=Rates!$H$15,'Claim Details'!$E$19="No"),Rates!$H$19,IF(AND(C266="C",'Claim Details'!$E$28&gt;=Rates!$J$14,'Claim Details'!$E$28&lt;=Rates!$J$15,'Claim Details'!$E$19="Yes"),Rates!$K$19,IF(AND(C266="C",'Claim Details'!$E$28&gt;=Rates!$J$14,'Claim Details'!$E$28&lt;=Rates!$J$15,'Claim Details'!$E$19="No"),Rates!$J$19,"£0.00"))))))))))))))))))))))))</f>
        <v>£0.00</v>
      </c>
      <c r="AT266" s="189" t="str">
        <f>IF(AND(C266="A",'Claim Details'!$E$28&gt;=Rates!$D$14,'Claim Details'!$E$28&lt;=Rates!$D$15,'Claim Details'!$E$19="Yes"),Rates!$E$25,IF(AND(C266="A",'Claim Details'!$E$28&gt;=Rates!$D$14,'Claim Details'!$E$28&lt;=Rates!$D$15,'Claim Details'!$E$19="No"),Rates!$D$25,IF(AND(C266="A",'Claim Details'!$E$28&gt;=Rates!$F$14,'Claim Details'!$E$28&lt;=Rates!$F$15,'Claim Details'!$E$19="Yes"),Rates!$G$25,IF(AND(C266="A",'Claim Details'!$E$28&gt;=Rates!$F$14,'Claim Details'!$E$28&lt;=Rates!$F$15,'Claim Details'!$E$19="No"),Rates!$F$25,IF(AND(C266="A",'Claim Details'!$E$28&gt;=Rates!$H$14,'Claim Details'!$E$28&lt;=Rates!$H$15,'Claim Details'!$E$19="Yes"),Rates!$I$25,IF(AND(C266="A",'Claim Details'!$E$28&gt;=Rates!$H$14,'Claim Details'!$E$28&lt;=Rates!$H$15,'Claim Details'!$E$19="No"),Rates!$H$25,IF(AND(C266="A",'Claim Details'!$E$28&gt;=Rates!$J$14,'Claim Details'!$E$28&lt;=Rates!$J$15,'Claim Details'!$E$19="Yes"),Rates!$K$25,IF(AND(C266="A",'Claim Details'!$E$28&gt;=Rates!$J$14,'Claim Details'!$E$28&lt;=Rates!$J$15,'Claim Details'!$E$19="No"),Rates!$J$25,IF(AND(C266="B",'Claim Details'!$E$28&gt;=Rates!$D$14,'Claim Details'!$E$28&lt;=Rates!$D$15,'Claim Details'!$E$19="Yes"),Rates!$E$26,IF(AND(C266="B",'Claim Details'!$E$28&gt;=Rates!$D$14,'Claim Details'!$E$28&lt;=Rates!$D$15,'Claim Details'!$E$19="No"),Rates!$D$26,IF(AND(C266="B",'Claim Details'!$E$28&gt;=Rates!$F$14,'Claim Details'!$E$28&lt;=Rates!$F$15,'Claim Details'!$E$19="Yes"),Rates!$G$26,IF(AND(C266="B",'Claim Details'!$E$28&gt;=Rates!$F$14,'Claim Details'!$E$28&lt;=Rates!$F$15,'Claim Details'!$E$19="No"),Rates!$F$26,IF(AND(C266="B",'Claim Details'!$E$28&gt;=Rates!$H$14,'Claim Details'!$E$28&lt;=Rates!$H$15,'Claim Details'!$E$19="Yes"),Rates!$I$26,IF(AND(C266="B",'Claim Details'!$E$28&gt;=Rates!$H$14,'Claim Details'!$E$28&lt;=Rates!$H$15,'Claim Details'!$E$19="No"),Rates!$H$26,IF(AND(C266="B",'Claim Details'!$E$28&gt;=Rates!$J$14,'Claim Details'!$E$28&lt;=Rates!$J$15,'Claim Details'!$E$19="Yes"),Rates!$K$26,IF(AND(C266="B",'Claim Details'!$E$28&gt;=Rates!$J$14,'Claim Details'!$E$28&lt;=Rates!$J$15,'Claim Details'!$E$19="No"),Rates!$J$26,IF(AND(C266="C",'Claim Details'!$E$28&gt;=Rates!$D$14,'Claim Details'!$E$28&lt;=Rates!$D$15,'Claim Details'!$E$19="Yes"),Rates!$E$27,IF(AND(C266="C",'Claim Details'!$E$28&gt;=Rates!$D$14,'Claim Details'!$E$28&lt;=Rates!$D$15,'Claim Details'!$E$19="No"),Rates!$D$27,IF(AND(C266="C",'Claim Details'!$E$28&gt;=Rates!$F$14,'Claim Details'!$E$28&lt;=Rates!$F$15,'Claim Details'!$E$19="Yes"),Rates!$G$27,IF(AND(C266="C",'Claim Details'!$E$28&gt;=Rates!$F$14,'Claim Details'!$E$28&lt;=Rates!$F$15,'Claim Details'!$E$19="No"),Rates!$F$27,IF(AND(C266="C",'Claim Details'!$E$28&gt;=Rates!$H$14,'Claim Details'!$E$28&lt;=Rates!$H$15,'Claim Details'!$E$19="Yes"),Rates!$I$27,IF(AND(C266="C",'Claim Details'!$E$28&gt;=Rates!$H$14,'Claim Details'!$E$28&lt;=Rates!$H$15,'Claim Details'!$E$19="No"),Rates!$H$27,IF(AND(C266="C",'Claim Details'!$E$28&gt;=Rates!$J$14,'Claim Details'!$E$28&lt;=Rates!$J$15,'Claim Details'!$E$19="Yes"),Rates!$K$27,IF(AND(C266="C",'Claim Details'!$E$28&gt;=Rates!$J$14,'Claim Details'!$E$28&lt;=Rates!$J$15,'Claim Details'!$E$19="No"),Rates!$J$27,"£0.00"))))))))))))))))))))))))</f>
        <v>£0.00</v>
      </c>
      <c r="AU266" s="191" t="str">
        <f>IF(AND(C266="A",'Claim Details'!$E$28&gt;=Rates!$D$14,'Claim Details'!$E$28&lt;=Rates!$D$15,'Claim Details'!$E$19="Yes"),Rates!$E$20,IF(AND(C266="A",'Claim Details'!$E$28&gt;=Rates!$D$14,'Claim Details'!$E$28&lt;=Rates!$D$15,'Claim Details'!$E$19="No"),Rates!$D$20,IF(AND(C266="A",'Claim Details'!$E$28&gt;=Rates!$F$14,'Claim Details'!$E$28&lt;=Rates!$F$15,'Claim Details'!$E$19="Yes"),Rates!$G$20,IF(AND(C266="A",'Claim Details'!$E$28&gt;=Rates!$F$14,'Claim Details'!$E$28&lt;=Rates!$F$15,'Claim Details'!$E$19="No"),Rates!$F$20,IF(AND(C266="A",'Claim Details'!$E$28&gt;=Rates!$H$14,'Claim Details'!$E$28&lt;=Rates!$H$15,'Claim Details'!$E$19="Yes"),Rates!$I$20,IF(AND(C266="A",'Claim Details'!$E$28&gt;=Rates!$H$14,'Claim Details'!$E$28&lt;=Rates!$H$15,'Claim Details'!$E$19="No"),Rates!$H$20,IF(AND(C266="A",'Claim Details'!$E$28&gt;=Rates!$J$14,'Claim Details'!$E$28&lt;=Rates!$J$15,'Claim Details'!$E$19="Yes"),Rates!$K$20,IF(AND(C266="A",'Claim Details'!$E$28&gt;=Rates!$J$14,'Claim Details'!$E$28&lt;=Rates!$J$15,'Claim Details'!$E$19="No"),Rates!$J$20,IF(AND(C266="B",'Claim Details'!$E$28&gt;=Rates!$D$14,'Claim Details'!$E$28&lt;=Rates!$D$15,'Claim Details'!$E$19="Yes"),Rates!$E$21,IF(AND(C266="B",'Claim Details'!$E$28&gt;=Rates!$D$14,'Claim Details'!$E$28&lt;=Rates!$D$15,'Claim Details'!$E$19="No"),Rates!$D$21,IF(AND(C266="B",'Claim Details'!$E$28&gt;=Rates!$F$14,'Claim Details'!$E$28&lt;=Rates!$F$15,'Claim Details'!$E$19="Yes"),Rates!$G$21,IF(AND(C266="B",'Claim Details'!$E$28&gt;=Rates!$F$14,'Claim Details'!$E$28&lt;=Rates!$F$15,'Claim Details'!$E$19="No"),Rates!$F$21,IF(AND(C266="B",'Claim Details'!$E$28&gt;=Rates!$H$14,'Claim Details'!$E$28&lt;=Rates!$H$15,'Claim Details'!$E$19="Yes"),Rates!$I$21,IF(AND(C266="B",'Claim Details'!$E$28&gt;=Rates!$H$14,'Claim Details'!$E$28&lt;=Rates!$H$15,'Claim Details'!$E$19="No"),Rates!$H$21,IF(AND(C266="B",'Claim Details'!$E$28&gt;=Rates!$J$14,'Claim Details'!$E$28&lt;=Rates!$J$15,'Claim Details'!$E$19="Yes"),Rates!$K$21,IF(AND(C266="B",'Claim Details'!$E$28&gt;=Rates!$J$14,'Claim Details'!$E$28&lt;=Rates!$J$15,'Claim Details'!$E$19="No"),Rates!$J$21,"£0.00"))))))))))))))))</f>
        <v>£0.00</v>
      </c>
      <c r="AV266" s="191" t="str">
        <f>IF(AND(C266="A",'Claim Details'!$E$28&gt;=Rates!$D$14,'Claim Details'!$E$28&lt;=Rates!$D$15,'Claim Details'!$E$19="Yes"),Rates!$E$22,IF(AND(C266="A",'Claim Details'!$E$28&gt;=Rates!$D$14,'Claim Details'!$E$28&lt;=Rates!$D$15,'Claim Details'!$E$19="No"),Rates!$D$22,IF(AND(C266="A",'Claim Details'!$E$28&gt;=Rates!$F$14,'Claim Details'!$E$28&lt;=Rates!$F$15,'Claim Details'!$E$19="Yes"),Rates!$G$22,IF(AND(C266="A",'Claim Details'!$E$28&gt;=Rates!$F$14,'Claim Details'!$E$28&lt;=Rates!$F$15,'Claim Details'!$E$19="No"),Rates!$F$22,IF(AND(C266="A",'Claim Details'!$E$28&gt;=Rates!$H$14,'Claim Details'!$E$28&lt;=Rates!$H$15,'Claim Details'!$E$19="Yes"),Rates!$I$22,IF(AND(C266="A",'Claim Details'!$E$28&gt;=Rates!$H$14,'Claim Details'!$E$28&lt;=Rates!$H$15,'Claim Details'!$E$19="No"),Rates!$H$22,IF(AND(C266="A",'Claim Details'!$E$28&gt;=Rates!$J$14,'Claim Details'!$E$28&lt;=Rates!$J$15,'Claim Details'!$E$19="Yes"),Rates!$K$22,IF(AND(C266="A",'Claim Details'!$E$28&gt;=Rates!$J$14,'Claim Details'!$E$28&lt;=Rates!$J$15,'Claim Details'!$E$19="No"),Rates!$J$22,IF(AND(C266="B",'Claim Details'!$E$28&gt;=Rates!$D$14,'Claim Details'!$E$28&lt;=Rates!$D$15,'Claim Details'!$E$19="Yes"),Rates!$E$23,IF(AND(C266="B",'Claim Details'!$E$28&gt;=Rates!$D$14,'Claim Details'!$E$28&lt;=Rates!$D$15,'Claim Details'!$E$19="No"),Rates!$D$23,IF(AND(C266="B",'Claim Details'!$E$28&gt;=Rates!$F$14,'Claim Details'!$E$28&lt;=Rates!$F$15,'Claim Details'!$E$19="Yes"),Rates!$G$23,IF(AND(C266="B",'Claim Details'!$E$28&gt;=Rates!$F$14,'Claim Details'!$E$28&lt;=Rates!$F$15,'Claim Details'!$E$19="No"),Rates!$F$23,IF(AND(C266="B",'Claim Details'!$E$28&gt;=Rates!$H$14,'Claim Details'!$E$28&lt;=Rates!$H$15,'Claim Details'!$E$19="Yes"),Rates!$I$23,IF(AND(C266="B",'Claim Details'!$E$28&gt;=Rates!$H$14,'Claim Details'!$E$28&lt;=Rates!$H$15,'Claim Details'!$E$19="No"),Rates!$H$23,IF(AND(C266="B",'Claim Details'!$E$28&gt;=Rates!$J$14,'Claim Details'!$E$28&lt;=Rates!$J$15,'Claim Details'!$E$19="Yes"),Rates!$K$23,IF(AND(C266="B",'Claim Details'!$E$28&gt;=Rates!$J$14,'Claim Details'!$E$28&lt;=Rates!$J$15,'Claim Details'!$E$19="No"),Rates!$J$23,IF(AND(C266="C",'Claim Details'!$E$28&gt;=Rates!$D$14,'Claim Details'!$E$28&lt;=Rates!$D$15,'Claim Details'!$E$19="Yes"),Rates!$E$24,IF(AND(C266="C",'Claim Details'!$E$28&gt;=Rates!$D$14,'Claim Details'!$E$28&lt;=Rates!$D$15,'Claim Details'!$E$19="No"),Rates!$D$24,IF(AND(C266="C",'Claim Details'!$E$28&gt;=Rates!$F$14,'Claim Details'!$E$28&lt;=Rates!$F$15,'Claim Details'!$E$19="Yes"),Rates!$G$24,IF(AND(C266="C",'Claim Details'!$E$28&gt;=Rates!$F$14,'Claim Details'!$E$28&lt;=Rates!$F$15,'Claim Details'!$E$19="No"),Rates!$F$24,IF(AND(C266="C",'Claim Details'!$E$28&gt;=Rates!$H$14,'Claim Details'!$E$28&lt;=Rates!$H$15,'Claim Details'!$E$19="Yes"),Rates!$I$24,IF(AND(C266="C",'Claim Details'!$E$28&gt;=Rates!$H$14,'Claim Details'!$E$28&lt;=Rates!$H$15,'Claim Details'!$E$19="No"),Rates!$H$24,IF(AND(C266="C",'Claim Details'!$E$28&gt;=Rates!$J$14,'Claim Details'!$E$28&lt;=Rates!$J$15,'Claim Details'!$E$19="Yes"),Rates!$K$24,IF(AND(C266="C",'Claim Details'!$E$28&gt;=Rates!$J$14,'Claim Details'!$E$28&lt;=Rates!$J$15,'Claim Details'!$E$19="No"),Rates!$J$24,"£0.00"))))))))))))))))))))))))</f>
        <v>£0.00</v>
      </c>
      <c r="AW266" s="1"/>
      <c r="AX266" s="189" t="str">
        <f>IF(AND(U266="A",'Claim Details'!$I$28&gt;=Rates!$D$14,'Claim Details'!$I$28&lt;=Rates!$D$15,'Claim Details'!$I$19="Yes"),Rates!$J$17,IF(AND(U266="A",'Claim Details'!$I$28&gt;=Rates!$D$14,'Claim Details'!$I$28&lt;=Rates!$D$15,'Claim Details'!$I$19="No"),Rates!$D$17,IF(AND(U266="A",'Claim Details'!$I$28&gt;=Rates!$F$14,'Claim Details'!$I$28&lt;=Rates!$F$15,'Claim Details'!$I$19="Yes"),Rates!$G$17,IF(AND(U266="A",'Claim Details'!$I$28&gt;=Rates!$F$14,'Claim Details'!$I$28&lt;=Rates!$F$15,'Claim Details'!$I$19="No"),Rates!$F$17,IF(AND(U266="A",'Claim Details'!$I$28&gt;=Rates!$H$14,'Claim Details'!$I$28&lt;=Rates!$H$15,'Claim Details'!$I$19="Yes"),Rates!$I$17,IF(AND(U266="A",'Claim Details'!$I$28&gt;=Rates!$H$14,'Claim Details'!$I$28&lt;=Rates!$H$15,'Claim Details'!$I$19="No"),Rates!$H$17,IF(AND(U266="A",'Claim Details'!$I$28&gt;=Rates!$J$14,'Claim Details'!$I$28&lt;=Rates!$J$15,'Claim Details'!$I$19="Yes"),Rates!$K$17,IF(AND(U266="A",'Claim Details'!$I$28&gt;=Rates!$J$14,'Claim Details'!$I$28&lt;=Rates!$J$15,'Claim Details'!$I$19="No"),Rates!$J$17,IF(AND(U266="B",'Claim Details'!$I$28&gt;=Rates!$D$14,'Claim Details'!$I$28&lt;=Rates!$D$15,'Claim Details'!$I$19="Yes"),Rates!$E$18,IF(AND(U266="B",'Claim Details'!$I$28&gt;=Rates!$D$14,'Claim Details'!$I$28&lt;=Rates!$D$15,'Claim Details'!$I$19="No"),Rates!$D$18,IF(AND(U266="B",'Claim Details'!$I$28&gt;=Rates!$F$14,'Claim Details'!$I$28&lt;=Rates!$F$15,'Claim Details'!$I$19="Yes"),Rates!$G$18,IF(AND(U266="B",'Claim Details'!$I$28&gt;=Rates!$F$14,'Claim Details'!$I$28&lt;=Rates!$F$15,'Claim Details'!$I$19="No"),Rates!$F$18,IF(AND(U266="B",'Claim Details'!$I$28&gt;=Rates!$H$14,'Claim Details'!$I$28&lt;=Rates!$H$15,'Claim Details'!$I$19="Yes"),Rates!$I$18,IF(AND(U266="B",'Claim Details'!$I$28&gt;=Rates!$H$14,'Claim Details'!$I$28&lt;=Rates!$H$15,'Claim Details'!$I$19="No"),Rates!$H$18,IF(AND(U266="B",'Claim Details'!$I$28&gt;=Rates!$J$14,'Claim Details'!$I$28&lt;=Rates!$J$15,'Claim Details'!$I$19="Yes"),Rates!$K$18,IF(AND(U266="B",'Claim Details'!$I$28&gt;=Rates!$J$14,'Claim Details'!$I$28&lt;=Rates!$J$15,'Claim Details'!$I$19="No"),Rates!$J$18,IF(AND(U266="C",'Claim Details'!$I$28&gt;=Rates!$D$14,'Claim Details'!$I$28&lt;=Rates!$D$15,'Claim Details'!$I$19="Yes"),Rates!$E$19,IF(AND(U266="C",'Claim Details'!$I$28&gt;=Rates!$D$14,'Claim Details'!$I$28&lt;=Rates!$D$15,'Claim Details'!$I$19="No"),Rates!$D$19,IF(AND(U266="C",'Claim Details'!$I$28&gt;=Rates!$F$14,'Claim Details'!$I$28&lt;=Rates!$F$15,'Claim Details'!$I$19="Yes"),Rates!$G$19,IF(AND(U266="C",'Claim Details'!$I$28&gt;=Rates!$F$14,'Claim Details'!$I$28&lt;=Rates!$F$15,'Claim Details'!$I$19="No"),Rates!$F$19,IF(AND(U266="C",'Claim Details'!$I$28&gt;=Rates!$H$14,'Claim Details'!$I$28&lt;=Rates!$H$15,'Claim Details'!$I$19="Yes"),Rates!$I$19,IF(AND(U266="C",'Claim Details'!$I$28&gt;=Rates!$H$14,'Claim Details'!$I$28&lt;=Rates!$H$15,'Claim Details'!$I$19="No"),Rates!$H$19,IF(AND(U266="C",'Claim Details'!$I$28&gt;=Rates!$J$14,'Claim Details'!$I$28&lt;=Rates!$J$15,'Claim Details'!$I$19="Yes"),Rates!$K$19,IF(AND(U266="C",'Claim Details'!$I$28&gt;=Rates!$J$14,'Claim Details'!$I$28&lt;=Rates!$J$15,'Claim Details'!$I$19="No"),Rates!$J$19,"£0.00"))))))))))))))))))))))))</f>
        <v>£0.00</v>
      </c>
      <c r="AY266" s="189" t="str">
        <f>IF(AND(C266="A",'Claim Details'!$I$28&gt;=Rates!$D$14,'Claim Details'!$I$28&lt;=Rates!$D$15,'Claim Details'!$I$19="Yes"),Rates!$J$25,IF(AND(C266="A",'Claim Details'!$I$28&gt;=Rates!$D$14,'Claim Details'!$I$28&lt;=Rates!$D$15,'Claim Details'!$I$19="No"),Rates!$D$25,IF(AND(C266="A",'Claim Details'!$I$28&gt;=Rates!$F$14,'Claim Details'!$I$28&lt;=Rates!$F$15,'Claim Details'!$I$19="Yes"),Rates!$G$25,IF(AND(C266="A",'Claim Details'!$I$28&gt;=Rates!$F$14,'Claim Details'!$I$28&lt;=Rates!$F$15,'Claim Details'!$I$19="No"),Rates!$F$25,IF(AND(C266="A",'Claim Details'!$I$28&gt;=Rates!$H$14,'Claim Details'!$I$28&lt;=Rates!$H$15,'Claim Details'!$I$19="Yes"),Rates!$I$25,IF(AND(C266="A",'Claim Details'!$I$28&gt;=Rates!$H$14,'Claim Details'!$I$28&lt;=Rates!$H$15,'Claim Details'!$I$19="No"),Rates!$H$25,IF(AND(C266="A",'Claim Details'!$I$28&gt;=Rates!$J$14,'Claim Details'!$I$28&lt;=Rates!$J$15,'Claim Details'!$I$19="Yes"),Rates!$K$25,IF(AND(C266="A",'Claim Details'!$I$28&gt;=Rates!$J$14,'Claim Details'!$I$28&lt;=Rates!$J$15,'Claim Details'!$I$19="No"),Rates!$J$25,IF(AND(C266="B",'Claim Details'!$I$28&gt;=Rates!$D$14,'Claim Details'!$I$28&lt;=Rates!$D$15,'Claim Details'!$I$19="Yes"),Rates!$E$26,IF(AND(C266="B",'Claim Details'!$I$28&gt;=Rates!$D$14,'Claim Details'!$I$28&lt;=Rates!$D$15,'Claim Details'!$I$19="No"),Rates!$D$26,IF(AND(C266="B",'Claim Details'!$I$28&gt;=Rates!$F$14,'Claim Details'!$I$28&lt;=Rates!$F$15,'Claim Details'!$I$19="Yes"),Rates!$G$26,IF(AND(C266="B",'Claim Details'!$I$28&gt;=Rates!$F$14,'Claim Details'!$I$28&lt;=Rates!$F$15,'Claim Details'!$I$19="No"),Rates!$F$26,IF(AND(C266="B",'Claim Details'!$I$28&gt;=Rates!$H$14,'Claim Details'!$I$28&lt;=Rates!$H$15,'Claim Details'!$I$19="Yes"),Rates!$I$26,IF(AND(C266="B",'Claim Details'!$I$28&gt;=Rates!$H$14,'Claim Details'!$I$28&lt;=Rates!$H$15,'Claim Details'!$I$19="No"),Rates!$H$26,IF(AND(C266="B",'Claim Details'!$I$28&gt;=Rates!$J$14,'Claim Details'!$I$28&lt;=Rates!$J$15,'Claim Details'!$I$19="Yes"),Rates!$K$26,IF(AND(C266="B",'Claim Details'!$I$28&gt;=Rates!$J$14,'Claim Details'!$I$28&lt;=Rates!$J$15,'Claim Details'!$I$19="No"),Rates!$J$26,IF(AND(C266="C",'Claim Details'!$I$28&gt;=Rates!$D$14,'Claim Details'!$I$28&lt;=Rates!$D$15,'Claim Details'!$I$19="Yes"),Rates!$E$27,IF(AND(C266="C",'Claim Details'!$I$28&gt;=Rates!$D$14,'Claim Details'!$I$28&lt;=Rates!$D$15,'Claim Details'!$I$19="No"),Rates!$D$27,IF(AND(C266="C",'Claim Details'!$I$28&gt;=Rates!$F$14,'Claim Details'!$I$28&lt;=Rates!$F$15,'Claim Details'!$I$19="Yes"),Rates!$G$27,IF(AND(C266="C",'Claim Details'!$I$28&gt;=Rates!$F$14,'Claim Details'!$I$28&lt;=Rates!$F$15,'Claim Details'!$I$19="No"),Rates!$F$27,IF(AND(C266="C",'Claim Details'!$I$28&gt;=Rates!$H$14,'Claim Details'!$I$28&lt;=Rates!$H$15,'Claim Details'!$I$19="Yes"),Rates!$I$27,IF(AND(C266="C",'Claim Details'!$I$28&gt;=Rates!$H$14,'Claim Details'!$I$28&lt;=Rates!$H$15,'Claim Details'!$I$19="No"),Rates!$H$27,IF(AND(C266="C",'Claim Details'!$I$28&gt;=Rates!$J$14,'Claim Details'!$I$28&lt;=Rates!$J$15,'Claim Details'!$I$19="Yes"),Rates!$K$27,IF(AND(C266="C",'Claim Details'!$I$28&gt;=Rates!$J$14,'Claim Details'!$I$28&lt;=Rates!$J$15,'Claim Details'!$I$19="No"),Rates!$J$27,"£0.00"))))))))))))))))))))))))</f>
        <v>£0.00</v>
      </c>
      <c r="AZ266" s="189" t="str">
        <f>IF(AND(C266="A",'Claim Details'!$I$28&gt;=Rates!$D$14,'Claim Details'!$I$28&lt;=Rates!$D$15,'Claim Details'!$I$19="Yes"),Rates!$E$20,IF(AND(C266="A",'Claim Details'!$I$28&gt;=Rates!$D$14,'Claim Details'!$I$28&lt;=Rates!$D$15,'Claim Details'!$I$19="No"),Rates!$D$20,IF(AND(C266="A",'Claim Details'!$I$28&gt;=Rates!$F$14,'Claim Details'!$I$28&lt;=Rates!$F$15,'Claim Details'!$I$19="Yes"),Rates!$G$20,IF(AND(C266="A",'Claim Details'!$I$28&gt;=Rates!$F$14,'Claim Details'!$I$28&lt;=Rates!$F$15,'Claim Details'!$I$19="No"),Rates!$F$20,IF(AND(C266="A",'Claim Details'!$I$28&gt;=Rates!$H$14,'Claim Details'!$I$28&lt;=Rates!$H$15,'Claim Details'!$I$19="Yes"),Rates!$I$20,IF(AND(C266="A",'Claim Details'!$I$28&gt;=Rates!$H$14,'Claim Details'!$I$28&lt;=Rates!$H$15,'Claim Details'!$I$19="No"),Rates!$H$20,IF(AND(C266="A",'Claim Details'!$I$28&gt;=Rates!$J$14,'Claim Details'!$I$28&lt;=Rates!$J$15,'Claim Details'!$I$19="Yes"),Rates!$K$20,IF(AND(C266="A",'Claim Details'!$I$28&gt;=Rates!$J$14,'Claim Details'!$I$28&lt;=Rates!$J$15,'Claim Details'!$I$19="No"),Rates!$J$20,IF(AND(C266="B",'Claim Details'!$I$28&gt;=Rates!$D$14,'Claim Details'!$I$28&lt;=Rates!$D$15,'Claim Details'!$I$19="Yes"),Rates!$E$21,IF(AND(C266="B",'Claim Details'!$I$28&gt;=Rates!$D$14,'Claim Details'!$I$28&lt;=Rates!$D$15,'Claim Details'!$I$19="No"),Rates!$D$21,IF(AND(C266="B",'Claim Details'!$I$28&gt;=Rates!$F$14,'Claim Details'!$I$28&lt;=Rates!$F$15,'Claim Details'!$I$19="Yes"),Rates!$G$21,IF(AND(C266="B",'Claim Details'!$I$28&gt;=Rates!$F$14,'Claim Details'!$I$28&lt;=Rates!$F$15,'Claim Details'!$I$19="No"),Rates!$F$21,IF(AND(C266="B",'Claim Details'!$I$28&gt;=Rates!$H$14,'Claim Details'!$I$28&lt;=Rates!$H$15,'Claim Details'!$I$19="Yes"),Rates!$I$21,IF(AND(C266="B",'Claim Details'!$I$28&gt;=Rates!$H$14,'Claim Details'!$I$28&lt;=Rates!$H$15,'Claim Details'!$I$19="No"),Rates!$H$21,IF(AND(C266="B",'Claim Details'!$I$28&gt;=Rates!$J$14,'Claim Details'!$I$28&lt;=Rates!$J$15,'Claim Details'!$I$19="Yes"),Rates!$K$21,IF(AND(C266="B",'Claim Details'!$I$28&gt;=Rates!$J$14,'Claim Details'!$I$28&lt;=Rates!$J$15,'Claim Details'!$I$19="No"),Rates!$J$21,"£0.00"))))))))))))))))</f>
        <v>£0.00</v>
      </c>
      <c r="BA266" s="189" t="str">
        <f>IF(AND(C266="A",'Claim Details'!$I$28&gt;=Rates!$D$14,'Claim Details'!$I$28&lt;=Rates!$D$15,'Claim Details'!$I$19="Yes"),Rates!$E$22,IF(AND(C266="A",'Claim Details'!$I$28&gt;=Rates!$D$14,'Claim Details'!$I$28&lt;=Rates!$D$15,'Claim Details'!$I$19="No"),Rates!$D$22,IF(AND(C266="A",'Claim Details'!$I$28&gt;=Rates!$F$14,'Claim Details'!$I$28&lt;=Rates!$F$15,'Claim Details'!$I$19="Yes"),Rates!$G$22,IF(AND(C266="A",'Claim Details'!$I$28&gt;=Rates!$F$14,'Claim Details'!$I$28&lt;=Rates!$F$15,'Claim Details'!$I$19="No"),Rates!$F$22,IF(AND(C266="A",'Claim Details'!$I$28&gt;=Rates!$H$14,'Claim Details'!$I$28&lt;=Rates!$H$15,'Claim Details'!$I$19="Yes"),Rates!$I$22,IF(AND(C266="A",'Claim Details'!$I$28&gt;=Rates!$H$14,'Claim Details'!$I$28&lt;=Rates!$H$15,'Claim Details'!$I$19="No"),Rates!$H$22,IF(AND(C266="A",'Claim Details'!$I$28&gt;=Rates!$J$14,'Claim Details'!$I$28&lt;=Rates!$J$15,'Claim Details'!$I$19="Yes"),Rates!$K$22,IF(AND(C266="A",'Claim Details'!$I$28&gt;=Rates!$J$14,'Claim Details'!$I$28&lt;=Rates!$J$15,'Claim Details'!$I$19="No"),Rates!$J$22,IF(AND(C266="B",'Claim Details'!$I$28&gt;=Rates!$D$14,'Claim Details'!$I$28&lt;=Rates!$D$15,'Claim Details'!$I$19="Yes"),Rates!$E$23,IF(AND(C266="B",'Claim Details'!$I$28&gt;=Rates!$D$14,'Claim Details'!$I$28&lt;=Rates!$D$15,'Claim Details'!$I$19="No"),Rates!$D$23,IF(AND(C266="B",'Claim Details'!$I$28&gt;=Rates!$F$14,'Claim Details'!$I$28&lt;=Rates!$F$15,'Claim Details'!$I$19="Yes"),Rates!$G$23,IF(AND(C266="B",'Claim Details'!$I$28&gt;=Rates!$F$14,'Claim Details'!$I$28&lt;=Rates!$F$15,'Claim Details'!$I$19="No"),Rates!$F$23,IF(AND(C266="B",'Claim Details'!$I$28&gt;=Rates!$H$14,'Claim Details'!$I$28&lt;=Rates!$H$15,'Claim Details'!$I$19="Yes"),Rates!$I$23,IF(AND(C266="B",'Claim Details'!$I$28&gt;=Rates!$H$14,'Claim Details'!$I$28&lt;=Rates!$H$15,'Claim Details'!$I$19="No"),Rates!$H$23,IF(AND(C266="B",'Claim Details'!$I$28&gt;=Rates!$J$14,'Claim Details'!$I$28&lt;=Rates!$J$15,'Claim Details'!$I$19="Yes"),Rates!$K$23,IF(AND(C266="B",'Claim Details'!$I$28&gt;=Rates!$J$14,'Claim Details'!$I$28&lt;=Rates!$J$15,'Claim Details'!$I$19="No"),Rates!$J$23,IF(AND(C266="C",'Claim Details'!$I$28&gt;=Rates!$D$14,'Claim Details'!$I$28&lt;=Rates!$D$15,'Claim Details'!$I$19="Yes"),Rates!$E$24,IF(AND(C266="C",'Claim Details'!$I$28&gt;=Rates!$D$14,'Claim Details'!$I$28&lt;=Rates!$D$15,'Claim Details'!$I$19="No"),Rates!$D$24,IF(AND(C266="C",'Claim Details'!$I$28&gt;=Rates!$F$14,'Claim Details'!$I$28&lt;=Rates!$F$15,'Claim Details'!$I$19="Yes"),Rates!$G$24,IF(AND(C266="C",'Claim Details'!$I$28&gt;=Rates!$F$14,'Claim Details'!$I$28&lt;=Rates!$F$15,'Claim Details'!$I$19="No"),Rates!$F$24,IF(AND(C266="C",'Claim Details'!$I$28&gt;=Rates!$H$14,'Claim Details'!$I$28&lt;=Rates!$H$15,'Claim Details'!$I$19="Yes"),Rates!$I$24,IF(AND(C266="C",'Claim Details'!$I$28&gt;=Rates!$H$14,'Claim Details'!$I$28&lt;=Rates!$H$15,'Claim Details'!$I$19="No"),Rates!$H$24,IF(AND(C266="C",'Claim Details'!$I$28&gt;=Rates!$J$14,'Claim Details'!$I$28&lt;=Rates!$J$15,'Claim Details'!$I$19="Yes"),Rates!$K$24,IF(AND(C266="C",'Claim Details'!$I$28&gt;=Rates!$J$14,'Claim Details'!$I$28&lt;=Rates!$J$15,'Claim Details'!$I$19="No"),Rates!$J$24,"£0.00"))))))))))))))))))))))))</f>
        <v>£0.00</v>
      </c>
      <c r="BB266" s="189" t="str">
        <f t="shared" si="72"/>
        <v>£0.00</v>
      </c>
      <c r="BC266" s="1"/>
      <c r="BD266" s="189" t="str">
        <f>IF(AND(AE266="A",'Claim Details'!$I$28&gt;=Rates!$D$14,'Claim Details'!$I$28&lt;=Rates!$D$15,'Claim Details'!$I$19="Yes"),Rates!$J$17,IF(AND(AE266="A",'Claim Details'!$I$28&gt;=Rates!$D$14,'Claim Details'!$I$28&lt;=Rates!$D$15,'Claim Details'!$I$19="No"),Rates!$D$17,IF(AND(AE266="A",'Claim Details'!$I$28&gt;=Rates!$F$14,'Claim Details'!$I$28&lt;=Rates!$F$15,'Claim Details'!$I$19="Yes"),Rates!$G$17,IF(AND(AE266="A",'Claim Details'!$I$28&gt;=Rates!$F$14,'Claim Details'!$I$28&lt;=Rates!$F$15,'Claim Details'!$I$19="No"),Rates!$F$17,IF(AND(AE266="A",'Claim Details'!$I$28&gt;=Rates!$H$14,'Claim Details'!$I$28&lt;=Rates!$H$15,'Claim Details'!$I$19="Yes"),Rates!$I$17,IF(AND(AE266="A",'Claim Details'!$I$28&gt;=Rates!$H$14,'Claim Details'!$I$28&lt;=Rates!$H$15,'Claim Details'!$I$19="No"),Rates!$H$17,IF(AND(AE266="A",'Claim Details'!$I$28&gt;=Rates!$J$14,'Claim Details'!$I$28&lt;=Rates!$J$15,'Claim Details'!$I$19="Yes"),Rates!$K$17,IF(AND(AE266="A",'Claim Details'!$I$28&gt;=Rates!$J$14,'Claim Details'!$I$28&lt;=Rates!$J$15,'Claim Details'!$I$19="No"),Rates!$J$17,IF(AND(AE266="B",'Claim Details'!$I$28&gt;=Rates!$D$14,'Claim Details'!$I$28&lt;=Rates!$D$15,'Claim Details'!$I$19="Yes"),Rates!$E$18,IF(AND(AE266="B",'Claim Details'!$I$28&gt;=Rates!$D$14,'Claim Details'!$I$28&lt;=Rates!$D$15,'Claim Details'!$I$19="No"),Rates!$D$18,IF(AND(AE266="B",'Claim Details'!$I$28&gt;=Rates!$F$14,'Claim Details'!$I$28&lt;=Rates!$F$15,'Claim Details'!$I$19="Yes"),Rates!$G$18,IF(AND(AE266="B",'Claim Details'!$I$28&gt;=Rates!$F$14,'Claim Details'!$I$28&lt;=Rates!$F$15,'Claim Details'!$I$19="No"),Rates!$F$18,IF(AND(AE266="B",'Claim Details'!$I$28&gt;=Rates!$H$14,'Claim Details'!$I$28&lt;=Rates!$H$15,'Claim Details'!$I$19="Yes"),Rates!$I$18,IF(AND(AE266="B",'Claim Details'!$I$28&gt;=Rates!$H$14,'Claim Details'!$I$28&lt;=Rates!$H$15,'Claim Details'!$I$19="No"),Rates!$H$18,IF(AND(AE266="B",'Claim Details'!$I$28&gt;=Rates!$J$14,'Claim Details'!$I$28&lt;=Rates!$J$15,'Claim Details'!$I$19="Yes"),Rates!$K$18,IF(AND(AE266="B",'Claim Details'!$I$28&gt;=Rates!$J$14,'Claim Details'!$I$28&lt;=Rates!$J$15,'Claim Details'!$I$19="No"),Rates!$J$18,IF(AND(AE266="C",'Claim Details'!$I$28&gt;=Rates!$D$14,'Claim Details'!$I$28&lt;=Rates!$D$15,'Claim Details'!$I$19="Yes"),Rates!$E$19,IF(AND(AE266="C",'Claim Details'!$I$28&gt;=Rates!$D$14,'Claim Details'!$I$28&lt;=Rates!$D$15,'Claim Details'!$I$19="No"),Rates!$D$19,IF(AND(AE266="C",'Claim Details'!$I$28&gt;=Rates!$F$14,'Claim Details'!$I$28&lt;=Rates!$F$15,'Claim Details'!$I$19="Yes"),Rates!$G$19,IF(AND(AE266="C",'Claim Details'!$I$28&gt;=Rates!$F$14,'Claim Details'!$I$28&lt;=Rates!$F$15,'Claim Details'!$I$19="No"),Rates!$F$19,IF(AND(AE266="C",'Claim Details'!$I$28&gt;=Rates!$H$14,'Claim Details'!$I$28&lt;=Rates!$H$15,'Claim Details'!$I$19="Yes"),Rates!$I$19,IF(AND(AE266="C",'Claim Details'!$I$28&gt;=Rates!$H$14,'Claim Details'!$I$28&lt;=Rates!$H$15,'Claim Details'!$I$19="No"),Rates!$H$19,IF(AND(AE266="C",'Claim Details'!$I$28&gt;=Rates!$J$14,'Claim Details'!$I$28&lt;=Rates!$J$15,'Claim Details'!$I$19="Yes"),Rates!$K$19,IF(AND(AE266="C",'Claim Details'!$I$28&gt;=Rates!$J$14,'Claim Details'!$I$28&lt;=Rates!$J$15,'Claim Details'!$I$19="No"),Rates!$J$19,"£0.00"))))))))))))))))))))))))</f>
        <v>£0.00</v>
      </c>
      <c r="BE266" s="189" t="str">
        <f>IF(AND(AE266="A",'Claim Details'!$I$28&gt;=Rates!$D$14,'Claim Details'!$I$28&lt;=Rates!$D$15,'Claim Details'!$I$19="Yes"),Rates!$J$25,IF(AND(AE266="A",'Claim Details'!$I$28&gt;=Rates!$D$14,'Claim Details'!$I$28&lt;=Rates!$D$15,'Claim Details'!$I$19="No"),Rates!$D$25,IF(AND(AE266="A",'Claim Details'!$I$28&gt;=Rates!$F$14,'Claim Details'!$I$28&lt;=Rates!$F$15,'Claim Details'!$I$19="Yes"),Rates!$G$25,IF(AND(AE266="A",'Claim Details'!$I$28&gt;=Rates!$F$14,'Claim Details'!$I$28&lt;=Rates!$F$15,'Claim Details'!$I$19="No"),Rates!$F$25,IF(AND(AE266="A",'Claim Details'!$I$28&gt;=Rates!$H$14,'Claim Details'!$I$28&lt;=Rates!$H$15,'Claim Details'!$I$19="Yes"),Rates!$I$25,IF(AND(AE266="A",'Claim Details'!$I$28&gt;=Rates!$H$14,'Claim Details'!$I$28&lt;=Rates!$H$15,'Claim Details'!$I$19="No"),Rates!$H$25,IF(AND(AE266="A",'Claim Details'!$I$28&gt;=Rates!$J$14,'Claim Details'!$I$28&lt;=Rates!$J$15,'Claim Details'!$I$19="Yes"),Rates!$K$25,IF(AND(AE266="A",'Claim Details'!$I$28&gt;=Rates!$J$14,'Claim Details'!$I$28&lt;=Rates!$J$15,'Claim Details'!$I$19="No"),Rates!$J$25,IF(AND(AE266="B",'Claim Details'!$I$28&gt;=Rates!$D$14,'Claim Details'!$I$28&lt;=Rates!$D$15,'Claim Details'!$I$19="Yes"),Rates!$E$26,IF(AND(AE266="B",'Claim Details'!$I$28&gt;=Rates!$D$14,'Claim Details'!$I$28&lt;=Rates!$D$15,'Claim Details'!$I$19="No"),Rates!$D$26,IF(AND(AE266="B",'Claim Details'!$I$28&gt;=Rates!$F$14,'Claim Details'!$I$28&lt;=Rates!$F$15,'Claim Details'!$I$19="Yes"),Rates!$G$26,IF(AND(AE266="B",'Claim Details'!$I$28&gt;=Rates!$F$14,'Claim Details'!$I$28&lt;=Rates!$F$15,'Claim Details'!$I$19="No"),Rates!$F$26,IF(AND(AE266="B",'Claim Details'!$I$28&gt;=Rates!$H$14,'Claim Details'!$I$28&lt;=Rates!$H$15,'Claim Details'!$I$19="Yes"),Rates!$I$26,IF(AND(AE266="B",'Claim Details'!$I$28&gt;=Rates!$H$14,'Claim Details'!$I$28&lt;=Rates!$H$15,'Claim Details'!$I$19="No"),Rates!$H$26,IF(AND(AE266="B",'Claim Details'!$I$28&gt;=Rates!$J$14,'Claim Details'!$I$28&lt;=Rates!$J$15,'Claim Details'!$I$19="Yes"),Rates!$K$26,IF(AND(AE266="B",'Claim Details'!$I$28&gt;=Rates!$J$14,'Claim Details'!$I$28&lt;=Rates!$J$15,'Claim Details'!$I$19="No"),Rates!$J$26,IF(AND(AE266="C",'Claim Details'!$I$28&gt;=Rates!$D$14,'Claim Details'!$I$28&lt;=Rates!$D$15,'Claim Details'!$I$19="Yes"),Rates!$E$27,IF(AND(AE266="C",'Claim Details'!$I$28&gt;=Rates!$D$14,'Claim Details'!$I$28&lt;=Rates!$D$15,'Claim Details'!$I$19="No"),Rates!$D$27,IF(AND(AE266="C",'Claim Details'!$I$28&gt;=Rates!$F$14,'Claim Details'!$I$28&lt;=Rates!$F$15,'Claim Details'!$I$19="Yes"),Rates!$G$27,IF(AND(AE266="C",'Claim Details'!$I$28&gt;=Rates!$F$14,'Claim Details'!$I$28&lt;=Rates!$F$15,'Claim Details'!$I$19="No"),Rates!$F$27,IF(AND(AE266="C",'Claim Details'!$I$28&gt;=Rates!$H$14,'Claim Details'!$I$28&lt;=Rates!$H$15,'Claim Details'!$I$19="Yes"),Rates!$I$27,IF(AND(AE266="C",'Claim Details'!$I$28&gt;=Rates!$H$14,'Claim Details'!$I$28&lt;=Rates!$H$15,'Claim Details'!$I$19="No"),Rates!$H$27,IF(AND(AE266="C",'Claim Details'!$I$28&gt;=Rates!$J$14,'Claim Details'!$I$28&lt;=Rates!$J$15,'Claim Details'!$I$19="Yes"),Rates!$K$27,IF(AND(AE266="C",'Claim Details'!$I$28&gt;=Rates!$J$14,'Claim Details'!$I$28&lt;=Rates!$J$15,'Claim Details'!$I$19="No"),Rates!$J$27,"£0.00"))))))))))))))))))))))))</f>
        <v>£0.00</v>
      </c>
      <c r="BF266" s="189" t="str">
        <f>IF(AND(AE266="A",'Claim Details'!$I$28&gt;=Rates!$D$14,'Claim Details'!$I$28&lt;=Rates!$D$15,'Claim Details'!$I$19="Yes"),Rates!$E$20,IF(AND(AE266="A",'Claim Details'!$I$28&gt;=Rates!$D$14,'Claim Details'!$I$28&lt;=Rates!$D$15,'Claim Details'!$I$19="No"),Rates!$D$20,IF(AND(AE266="A",'Claim Details'!$I$28&gt;=Rates!$F$14,'Claim Details'!$I$28&lt;=Rates!$F$15,'Claim Details'!$I$19="Yes"),Rates!$G$20,IF(AND(AE266="A",'Claim Details'!$I$28&gt;=Rates!$F$14,'Claim Details'!$I$28&lt;=Rates!$F$15,'Claim Details'!$I$19="No"),Rates!$F$20,IF(AND(AE266="A",'Claim Details'!$I$28&gt;=Rates!$H$14,'Claim Details'!$I$28&lt;=Rates!$H$15,'Claim Details'!$I$19="Yes"),Rates!$I$20,IF(AND(AE266="A",'Claim Details'!$I$28&gt;=Rates!$H$14,'Claim Details'!$I$28&lt;=Rates!$H$15,'Claim Details'!$I$19="No"),Rates!$H$20,IF(AND(AE266="A",'Claim Details'!$I$28&gt;=Rates!$J$14,'Claim Details'!$I$28&lt;=Rates!$J$15,'Claim Details'!$I$19="Yes"),Rates!$K$20,IF(AND(AE266="A",'Claim Details'!$I$28&gt;=Rates!$J$14,'Claim Details'!$I$28&lt;=Rates!$J$15,'Claim Details'!$I$19="No"),Rates!$J$20,IF(AND(AE266="B",'Claim Details'!$I$28&gt;=Rates!$D$14,'Claim Details'!$I$28&lt;=Rates!$D$15,'Claim Details'!$I$19="Yes"),Rates!$E$21,IF(AND(AE266="B",'Claim Details'!$I$28&gt;=Rates!$D$14,'Claim Details'!$I$28&lt;=Rates!$D$15,'Claim Details'!$I$19="No"),Rates!$D$21,IF(AND(AE266="B",'Claim Details'!$I$28&gt;=Rates!$F$14,'Claim Details'!$I$28&lt;=Rates!$F$15,'Claim Details'!$I$19="Yes"),Rates!$G$21,IF(AND(AE266="B",'Claim Details'!$I$28&gt;=Rates!$F$14,'Claim Details'!$I$28&lt;=Rates!$F$15,'Claim Details'!$I$19="No"),Rates!$F$21,IF(AND(AE266="B",'Claim Details'!$I$28&gt;=Rates!$H$14,'Claim Details'!$I$28&lt;=Rates!$H$15,'Claim Details'!$I$19="Yes"),Rates!$I$21,IF(AND(AE266="B",'Claim Details'!$I$28&gt;=Rates!$H$14,'Claim Details'!$I$28&lt;=Rates!$H$15,'Claim Details'!$I$19="No"),Rates!$H$21,IF(AND(AE266="B",'Claim Details'!$I$28&gt;=Rates!$J$14,'Claim Details'!$I$28&lt;=Rates!$J$15,'Claim Details'!$I$19="Yes"),Rates!$K$21,IF(AND(AE266="B",'Claim Details'!$I$28&gt;=Rates!$J$14,'Claim Details'!$I$28&lt;=Rates!$J$15,'Claim Details'!$I$19="No"),Rates!$J$21,"£0.00"))))))))))))))))</f>
        <v>£0.00</v>
      </c>
      <c r="BG266" s="189" t="str">
        <f>IF(AND(AE266="A",'Claim Details'!$I$28&gt;=Rates!$D$14,'Claim Details'!$I$28&lt;=Rates!$D$15,'Claim Details'!$I$19="Yes"),Rates!$E$22,IF(AND(AE266="A",'Claim Details'!$I$28&gt;=Rates!$D$14,'Claim Details'!$I$28&lt;=Rates!$D$15,'Claim Details'!$I$19="No"),Rates!$D$22,IF(AND(AE266="A",'Claim Details'!$I$28&gt;=Rates!$F$14,'Claim Details'!$I$28&lt;=Rates!$F$15,'Claim Details'!$I$19="Yes"),Rates!$G$22,IF(AND(AE266="A",'Claim Details'!$I$28&gt;=Rates!$F$14,'Claim Details'!$I$28&lt;=Rates!$F$15,'Claim Details'!$I$19="No"),Rates!$F$22,IF(AND(AE266="A",'Claim Details'!$I$28&gt;=Rates!$H$14,'Claim Details'!$I$28&lt;=Rates!$H$15,'Claim Details'!$I$19="Yes"),Rates!$I$22,IF(AND(AE266="A",'Claim Details'!$I$28&gt;=Rates!$H$14,'Claim Details'!$I$28&lt;=Rates!$H$15,'Claim Details'!$I$19="No"),Rates!$H$22,IF(AND(AE266="A",'Claim Details'!$I$28&gt;=Rates!$J$14,'Claim Details'!$I$28&lt;=Rates!$J$15,'Claim Details'!$I$19="Yes"),Rates!$K$22,IF(AND(AE266="A",'Claim Details'!$I$28&gt;=Rates!$J$14,'Claim Details'!$I$28&lt;=Rates!$J$15,'Claim Details'!$I$19="No"),Rates!$J$22,IF(AND(AE266="B",'Claim Details'!$I$28&gt;=Rates!$D$14,'Claim Details'!$I$28&lt;=Rates!$D$15,'Claim Details'!$I$19="Yes"),Rates!$E$23,IF(AND(AE266="B",'Claim Details'!$I$28&gt;=Rates!$D$14,'Claim Details'!$I$28&lt;=Rates!$D$15,'Claim Details'!$I$19="No"),Rates!$D$23,IF(AND(AE266="B",'Claim Details'!$I$28&gt;=Rates!$F$14,'Claim Details'!$I$28&lt;=Rates!$F$15,'Claim Details'!$I$19="Yes"),Rates!$G$23,IF(AND(AE266="B",'Claim Details'!$I$28&gt;=Rates!$F$14,'Claim Details'!$I$28&lt;=Rates!$F$15,'Claim Details'!$I$19="No"),Rates!$F$23,IF(AND(AE266="B",'Claim Details'!$I$28&gt;=Rates!$H$14,'Claim Details'!$I$28&lt;=Rates!$H$15,'Claim Details'!$I$19="Yes"),Rates!$I$23,IF(AND(AE266="B",'Claim Details'!$I$28&gt;=Rates!$H$14,'Claim Details'!$I$28&lt;=Rates!$H$15,'Claim Details'!$I$19="No"),Rates!$H$23,IF(AND(AE266="B",'Claim Details'!$I$28&gt;=Rates!$J$14,'Claim Details'!$I$28&lt;=Rates!$J$15,'Claim Details'!$I$19="Yes"),Rates!$K$23,IF(AND(AE266="B",'Claim Details'!$I$28&gt;=Rates!$J$14,'Claim Details'!$I$28&lt;=Rates!$J$15,'Claim Details'!$I$19="No"),Rates!$J$23,IF(AND(AE266="C",'Claim Details'!$I$28&gt;=Rates!$D$14,'Claim Details'!$I$28&lt;=Rates!$D$15,'Claim Details'!$I$19="Yes"),Rates!$E$24,IF(AND(AE266="C",'Claim Details'!$I$28&gt;=Rates!$D$14,'Claim Details'!$I$28&lt;=Rates!$D$15,'Claim Details'!$I$19="No"),Rates!$D$24,IF(AND(AE266="C",'Claim Details'!$I$28&gt;=Rates!$F$14,'Claim Details'!$I$28&lt;=Rates!$F$15,'Claim Details'!$I$19="Yes"),Rates!$G$24,IF(AND(AE266="C",'Claim Details'!$I$28&gt;=Rates!$F$14,'Claim Details'!$I$28&lt;=Rates!$F$15,'Claim Details'!$I$19="No"),Rates!$F$24,IF(AND(AE266="C",'Claim Details'!$I$28&gt;=Rates!$H$14,'Claim Details'!$I$28&lt;=Rates!$H$15,'Claim Details'!$I$19="Yes"),Rates!$I$24,IF(AND(AE266="C",'Claim Details'!$I$28&gt;=Rates!$H$14,'Claim Details'!$I$28&lt;=Rates!$H$15,'Claim Details'!$I$19="No"),Rates!$H$24,IF(AND(AE266="C",'Claim Details'!$I$28&gt;=Rates!$J$14,'Claim Details'!$I$28&lt;=Rates!$J$15,'Claim Details'!$I$19="Yes"),Rates!$K$24,IF(AND(AE266="C",'Claim Details'!$I$28&gt;=Rates!$J$14,'Claim Details'!$I$28&lt;=Rates!$J$15,'Claim Details'!$I$19="No"),Rates!$J$24,"£0.00"))))))))))))))))))))))))</f>
        <v>£0.00</v>
      </c>
      <c r="BH266" s="189" t="str">
        <f t="shared" si="73"/>
        <v>£0.00</v>
      </c>
      <c r="BI266" s="189">
        <f t="shared" si="74"/>
        <v>0</v>
      </c>
      <c r="BO266" s="202" t="str">
        <f>IF(H266="","£0.00",IF(AP266="4","£0.00",IF(AP266="5","£0.00",IF(AP266="1","£0.00",((AQ266*H266)*'Claim Details'!$F$111)/100))))</f>
        <v>£0.00</v>
      </c>
      <c r="BP266" s="202" t="str">
        <f>IF(T266="","£0.00",IF(AP266="4","£0.00",IF(AP266="5","£0.00",IF(AP266="1","£0.00",((AR266*T266)*'Claim Details'!$N$111)/100))))</f>
        <v>£0.00</v>
      </c>
      <c r="BQ266" s="202" t="str">
        <f>IF(AI266="","£0.00",IF(AP266="4","£0.00",IF(AP266="5","£0.00",IF(AP266="1","£0.00",((BI266*AI266)*'Claim Details'!$W$111)/100))))</f>
        <v>£0.00</v>
      </c>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row>
    <row r="267" spans="1:97" ht="15">
      <c r="A267" s="145"/>
      <c r="B267" s="91"/>
      <c r="C267" s="96"/>
      <c r="D267" s="97"/>
      <c r="E267" s="98"/>
      <c r="F267" s="89"/>
      <c r="G267" s="99"/>
      <c r="H267" s="100"/>
      <c r="I267" s="221" t="str">
        <f t="shared" si="64"/>
        <v>£0.00</v>
      </c>
      <c r="J267" s="101"/>
      <c r="K267" s="100"/>
      <c r="L267" s="221" t="str">
        <f t="shared" si="65"/>
        <v>£0.00</v>
      </c>
      <c r="M267" s="101"/>
      <c r="N267" s="102"/>
      <c r="O267" s="145"/>
      <c r="P267" s="77"/>
      <c r="Q267" s="87"/>
      <c r="R267" s="87"/>
      <c r="S267" s="87"/>
      <c r="T267" s="149" t="str">
        <f t="shared" si="66"/>
        <v/>
      </c>
      <c r="U267" s="87" t="str">
        <f t="shared" si="75"/>
        <v/>
      </c>
      <c r="V267" s="87"/>
      <c r="W267" s="53" t="str">
        <f t="shared" si="67"/>
        <v>£0.00</v>
      </c>
      <c r="X267" s="53"/>
      <c r="Y267" s="87"/>
      <c r="Z267" s="78"/>
      <c r="AA267" s="79"/>
      <c r="AB267" s="160"/>
      <c r="AC267" s="98"/>
      <c r="AD267" s="225"/>
      <c r="AE267" s="235" t="str">
        <f t="shared" si="68"/>
        <v/>
      </c>
      <c r="AF267" s="87" t="str">
        <f t="shared" si="69"/>
        <v/>
      </c>
      <c r="AG267" s="53"/>
      <c r="AH267" s="224"/>
      <c r="AI267" s="226" t="str">
        <f t="shared" si="61"/>
        <v/>
      </c>
      <c r="AJ267" s="236" t="str">
        <f t="shared" si="70"/>
        <v>£0.00</v>
      </c>
      <c r="AK267" s="31"/>
      <c r="AL267" s="1"/>
      <c r="AM267" s="1"/>
      <c r="AN267" s="1"/>
      <c r="AO267" s="1"/>
      <c r="AP267" s="1" t="str">
        <f t="shared" si="62"/>
        <v/>
      </c>
      <c r="AQ267" s="27">
        <f t="shared" si="63"/>
        <v>0</v>
      </c>
      <c r="AR267" s="189">
        <f t="shared" si="71"/>
        <v>0</v>
      </c>
      <c r="AS267" s="190" t="str">
        <f>IF(AND(C267="A",'Claim Details'!$E$28&gt;=Rates!$D$14,'Claim Details'!$E$28&lt;=Rates!$D$15,'Claim Details'!$E$19="Yes"),Rates!$E$17,IF(AND(C267="A",'Claim Details'!$E$28&gt;=Rates!$D$14,'Claim Details'!$E$28&lt;=Rates!$D$15,'Claim Details'!$E$19="No"),Rates!$D$17,IF(AND(C267="A",'Claim Details'!$E$28&gt;=Rates!$F$14,'Claim Details'!$E$28&lt;=Rates!$F$15,'Claim Details'!$E$19="Yes"),Rates!$G$17,IF(AND(C267="A",'Claim Details'!$E$28&gt;=Rates!$F$14,'Claim Details'!$E$28&lt;=Rates!$F$15,'Claim Details'!$E$19="No"),Rates!$F$17,IF(AND(C267="A",'Claim Details'!$E$28&gt;=Rates!$H$14,'Claim Details'!$E$28&lt;=Rates!$H$15,'Claim Details'!$E$19="Yes"),Rates!$I$17,IF(AND(C267="A",'Claim Details'!$E$28&gt;=Rates!$H$14,'Claim Details'!$E$28&lt;=Rates!$H$15,'Claim Details'!$E$19="No"),Rates!$H$17,IF(AND(C267="A",'Claim Details'!$E$28&gt;=Rates!$J$14,'Claim Details'!$E$28&lt;=Rates!$J$15,'Claim Details'!$E$19="Yes"),Rates!$K$17,IF(AND(C267="A",'Claim Details'!$E$28&gt;=Rates!$J$14,'Claim Details'!$E$28&lt;=Rates!$J$15,'Claim Details'!$E$19="No"),Rates!$J$17,IF(AND(C267="B",'Claim Details'!$E$28&gt;=Rates!$D$14,'Claim Details'!$E$28&lt;=Rates!$D$15,'Claim Details'!$E$19="Yes"),Rates!$E$18,IF(AND(C267="B",'Claim Details'!$E$28&gt;=Rates!$D$14,'Claim Details'!$E$28&lt;=Rates!$D$15,'Claim Details'!$E$19="No"),Rates!$D$18,IF(AND(C267="B",'Claim Details'!$E$28&gt;=Rates!$F$14,'Claim Details'!$E$28&lt;=Rates!$F$15,'Claim Details'!$E$19="Yes"),Rates!$G$18,IF(AND(C267="B",'Claim Details'!$E$28&gt;=Rates!$F$14,'Claim Details'!$E$28&lt;=Rates!$F$15,'Claim Details'!$E$19="No"),Rates!$F$18,IF(AND(C267="B",'Claim Details'!$E$28&gt;=Rates!$H$14,'Claim Details'!$E$28&lt;=Rates!$H$15,'Claim Details'!$E$19="Yes"),Rates!$I$18,IF(AND(C267="B",'Claim Details'!$E$28&gt;=Rates!$H$14,'Claim Details'!$E$28&lt;=Rates!$H$15,'Claim Details'!$E$19="No"),Rates!$H$18,IF(AND(C267="B",'Claim Details'!$E$28&gt;=Rates!$J$14,'Claim Details'!$E$28&lt;=Rates!$J$15,'Claim Details'!$E$19="Yes"),Rates!$K$18,IF(AND(C267="B",'Claim Details'!$E$28&gt;=Rates!$J$14,'Claim Details'!$E$28&lt;=Rates!$J$15,'Claim Details'!$E$19="No"),Rates!$J$18,IF(AND(C267="C",'Claim Details'!$E$28&gt;=Rates!$D$14,'Claim Details'!$E$28&lt;=Rates!$D$15,'Claim Details'!$E$19="Yes"),Rates!$E$19,IF(AND(C267="C",'Claim Details'!$E$28&gt;=Rates!$D$14,'Claim Details'!$E$28&lt;=Rates!$D$15,'Claim Details'!$E$19="No"),Rates!$D$19,IF(AND(C267="C",'Claim Details'!$E$28&gt;=Rates!$F$14,'Claim Details'!$E$28&lt;=Rates!$F$15,'Claim Details'!$E$19="Yes"),Rates!$G$19,IF(AND(C267="C",'Claim Details'!$E$28&gt;=Rates!$F$14,'Claim Details'!$E$28&lt;=Rates!$F$15,'Claim Details'!$E$19="No"),Rates!$F$19,IF(AND(C267="C",'Claim Details'!$E$28&gt;=Rates!$H$14,'Claim Details'!$E$28&lt;=Rates!$H$15,'Claim Details'!$E$19="Yes"),Rates!$I$19,IF(AND(C267="C",'Claim Details'!$E$28&gt;=Rates!$H$14,'Claim Details'!$E$28&lt;=Rates!$H$15,'Claim Details'!$E$19="No"),Rates!$H$19,IF(AND(C267="C",'Claim Details'!$E$28&gt;=Rates!$J$14,'Claim Details'!$E$28&lt;=Rates!$J$15,'Claim Details'!$E$19="Yes"),Rates!$K$19,IF(AND(C267="C",'Claim Details'!$E$28&gt;=Rates!$J$14,'Claim Details'!$E$28&lt;=Rates!$J$15,'Claim Details'!$E$19="No"),Rates!$J$19,"£0.00"))))))))))))))))))))))))</f>
        <v>£0.00</v>
      </c>
      <c r="AT267" s="189" t="str">
        <f>IF(AND(C267="A",'Claim Details'!$E$28&gt;=Rates!$D$14,'Claim Details'!$E$28&lt;=Rates!$D$15,'Claim Details'!$E$19="Yes"),Rates!$E$25,IF(AND(C267="A",'Claim Details'!$E$28&gt;=Rates!$D$14,'Claim Details'!$E$28&lt;=Rates!$D$15,'Claim Details'!$E$19="No"),Rates!$D$25,IF(AND(C267="A",'Claim Details'!$E$28&gt;=Rates!$F$14,'Claim Details'!$E$28&lt;=Rates!$F$15,'Claim Details'!$E$19="Yes"),Rates!$G$25,IF(AND(C267="A",'Claim Details'!$E$28&gt;=Rates!$F$14,'Claim Details'!$E$28&lt;=Rates!$F$15,'Claim Details'!$E$19="No"),Rates!$F$25,IF(AND(C267="A",'Claim Details'!$E$28&gt;=Rates!$H$14,'Claim Details'!$E$28&lt;=Rates!$H$15,'Claim Details'!$E$19="Yes"),Rates!$I$25,IF(AND(C267="A",'Claim Details'!$E$28&gt;=Rates!$H$14,'Claim Details'!$E$28&lt;=Rates!$H$15,'Claim Details'!$E$19="No"),Rates!$H$25,IF(AND(C267="A",'Claim Details'!$E$28&gt;=Rates!$J$14,'Claim Details'!$E$28&lt;=Rates!$J$15,'Claim Details'!$E$19="Yes"),Rates!$K$25,IF(AND(C267="A",'Claim Details'!$E$28&gt;=Rates!$J$14,'Claim Details'!$E$28&lt;=Rates!$J$15,'Claim Details'!$E$19="No"),Rates!$J$25,IF(AND(C267="B",'Claim Details'!$E$28&gt;=Rates!$D$14,'Claim Details'!$E$28&lt;=Rates!$D$15,'Claim Details'!$E$19="Yes"),Rates!$E$26,IF(AND(C267="B",'Claim Details'!$E$28&gt;=Rates!$D$14,'Claim Details'!$E$28&lt;=Rates!$D$15,'Claim Details'!$E$19="No"),Rates!$D$26,IF(AND(C267="B",'Claim Details'!$E$28&gt;=Rates!$F$14,'Claim Details'!$E$28&lt;=Rates!$F$15,'Claim Details'!$E$19="Yes"),Rates!$G$26,IF(AND(C267="B",'Claim Details'!$E$28&gt;=Rates!$F$14,'Claim Details'!$E$28&lt;=Rates!$F$15,'Claim Details'!$E$19="No"),Rates!$F$26,IF(AND(C267="B",'Claim Details'!$E$28&gt;=Rates!$H$14,'Claim Details'!$E$28&lt;=Rates!$H$15,'Claim Details'!$E$19="Yes"),Rates!$I$26,IF(AND(C267="B",'Claim Details'!$E$28&gt;=Rates!$H$14,'Claim Details'!$E$28&lt;=Rates!$H$15,'Claim Details'!$E$19="No"),Rates!$H$26,IF(AND(C267="B",'Claim Details'!$E$28&gt;=Rates!$J$14,'Claim Details'!$E$28&lt;=Rates!$J$15,'Claim Details'!$E$19="Yes"),Rates!$K$26,IF(AND(C267="B",'Claim Details'!$E$28&gt;=Rates!$J$14,'Claim Details'!$E$28&lt;=Rates!$J$15,'Claim Details'!$E$19="No"),Rates!$J$26,IF(AND(C267="C",'Claim Details'!$E$28&gt;=Rates!$D$14,'Claim Details'!$E$28&lt;=Rates!$D$15,'Claim Details'!$E$19="Yes"),Rates!$E$27,IF(AND(C267="C",'Claim Details'!$E$28&gt;=Rates!$D$14,'Claim Details'!$E$28&lt;=Rates!$D$15,'Claim Details'!$E$19="No"),Rates!$D$27,IF(AND(C267="C",'Claim Details'!$E$28&gt;=Rates!$F$14,'Claim Details'!$E$28&lt;=Rates!$F$15,'Claim Details'!$E$19="Yes"),Rates!$G$27,IF(AND(C267="C",'Claim Details'!$E$28&gt;=Rates!$F$14,'Claim Details'!$E$28&lt;=Rates!$F$15,'Claim Details'!$E$19="No"),Rates!$F$27,IF(AND(C267="C",'Claim Details'!$E$28&gt;=Rates!$H$14,'Claim Details'!$E$28&lt;=Rates!$H$15,'Claim Details'!$E$19="Yes"),Rates!$I$27,IF(AND(C267="C",'Claim Details'!$E$28&gt;=Rates!$H$14,'Claim Details'!$E$28&lt;=Rates!$H$15,'Claim Details'!$E$19="No"),Rates!$H$27,IF(AND(C267="C",'Claim Details'!$E$28&gt;=Rates!$J$14,'Claim Details'!$E$28&lt;=Rates!$J$15,'Claim Details'!$E$19="Yes"),Rates!$K$27,IF(AND(C267="C",'Claim Details'!$E$28&gt;=Rates!$J$14,'Claim Details'!$E$28&lt;=Rates!$J$15,'Claim Details'!$E$19="No"),Rates!$J$27,"£0.00"))))))))))))))))))))))))</f>
        <v>£0.00</v>
      </c>
      <c r="AU267" s="191" t="str">
        <f>IF(AND(C267="A",'Claim Details'!$E$28&gt;=Rates!$D$14,'Claim Details'!$E$28&lt;=Rates!$D$15,'Claim Details'!$E$19="Yes"),Rates!$E$20,IF(AND(C267="A",'Claim Details'!$E$28&gt;=Rates!$D$14,'Claim Details'!$E$28&lt;=Rates!$D$15,'Claim Details'!$E$19="No"),Rates!$D$20,IF(AND(C267="A",'Claim Details'!$E$28&gt;=Rates!$F$14,'Claim Details'!$E$28&lt;=Rates!$F$15,'Claim Details'!$E$19="Yes"),Rates!$G$20,IF(AND(C267="A",'Claim Details'!$E$28&gt;=Rates!$F$14,'Claim Details'!$E$28&lt;=Rates!$F$15,'Claim Details'!$E$19="No"),Rates!$F$20,IF(AND(C267="A",'Claim Details'!$E$28&gt;=Rates!$H$14,'Claim Details'!$E$28&lt;=Rates!$H$15,'Claim Details'!$E$19="Yes"),Rates!$I$20,IF(AND(C267="A",'Claim Details'!$E$28&gt;=Rates!$H$14,'Claim Details'!$E$28&lt;=Rates!$H$15,'Claim Details'!$E$19="No"),Rates!$H$20,IF(AND(C267="A",'Claim Details'!$E$28&gt;=Rates!$J$14,'Claim Details'!$E$28&lt;=Rates!$J$15,'Claim Details'!$E$19="Yes"),Rates!$K$20,IF(AND(C267="A",'Claim Details'!$E$28&gt;=Rates!$J$14,'Claim Details'!$E$28&lt;=Rates!$J$15,'Claim Details'!$E$19="No"),Rates!$J$20,IF(AND(C267="B",'Claim Details'!$E$28&gt;=Rates!$D$14,'Claim Details'!$E$28&lt;=Rates!$D$15,'Claim Details'!$E$19="Yes"),Rates!$E$21,IF(AND(C267="B",'Claim Details'!$E$28&gt;=Rates!$D$14,'Claim Details'!$E$28&lt;=Rates!$D$15,'Claim Details'!$E$19="No"),Rates!$D$21,IF(AND(C267="B",'Claim Details'!$E$28&gt;=Rates!$F$14,'Claim Details'!$E$28&lt;=Rates!$F$15,'Claim Details'!$E$19="Yes"),Rates!$G$21,IF(AND(C267="B",'Claim Details'!$E$28&gt;=Rates!$F$14,'Claim Details'!$E$28&lt;=Rates!$F$15,'Claim Details'!$E$19="No"),Rates!$F$21,IF(AND(C267="B",'Claim Details'!$E$28&gt;=Rates!$H$14,'Claim Details'!$E$28&lt;=Rates!$H$15,'Claim Details'!$E$19="Yes"),Rates!$I$21,IF(AND(C267="B",'Claim Details'!$E$28&gt;=Rates!$H$14,'Claim Details'!$E$28&lt;=Rates!$H$15,'Claim Details'!$E$19="No"),Rates!$H$21,IF(AND(C267="B",'Claim Details'!$E$28&gt;=Rates!$J$14,'Claim Details'!$E$28&lt;=Rates!$J$15,'Claim Details'!$E$19="Yes"),Rates!$K$21,IF(AND(C267="B",'Claim Details'!$E$28&gt;=Rates!$J$14,'Claim Details'!$E$28&lt;=Rates!$J$15,'Claim Details'!$E$19="No"),Rates!$J$21,"£0.00"))))))))))))))))</f>
        <v>£0.00</v>
      </c>
      <c r="AV267" s="191" t="str">
        <f>IF(AND(C267="A",'Claim Details'!$E$28&gt;=Rates!$D$14,'Claim Details'!$E$28&lt;=Rates!$D$15,'Claim Details'!$E$19="Yes"),Rates!$E$22,IF(AND(C267="A",'Claim Details'!$E$28&gt;=Rates!$D$14,'Claim Details'!$E$28&lt;=Rates!$D$15,'Claim Details'!$E$19="No"),Rates!$D$22,IF(AND(C267="A",'Claim Details'!$E$28&gt;=Rates!$F$14,'Claim Details'!$E$28&lt;=Rates!$F$15,'Claim Details'!$E$19="Yes"),Rates!$G$22,IF(AND(C267="A",'Claim Details'!$E$28&gt;=Rates!$F$14,'Claim Details'!$E$28&lt;=Rates!$F$15,'Claim Details'!$E$19="No"),Rates!$F$22,IF(AND(C267="A",'Claim Details'!$E$28&gt;=Rates!$H$14,'Claim Details'!$E$28&lt;=Rates!$H$15,'Claim Details'!$E$19="Yes"),Rates!$I$22,IF(AND(C267="A",'Claim Details'!$E$28&gt;=Rates!$H$14,'Claim Details'!$E$28&lt;=Rates!$H$15,'Claim Details'!$E$19="No"),Rates!$H$22,IF(AND(C267="A",'Claim Details'!$E$28&gt;=Rates!$J$14,'Claim Details'!$E$28&lt;=Rates!$J$15,'Claim Details'!$E$19="Yes"),Rates!$K$22,IF(AND(C267="A",'Claim Details'!$E$28&gt;=Rates!$J$14,'Claim Details'!$E$28&lt;=Rates!$J$15,'Claim Details'!$E$19="No"),Rates!$J$22,IF(AND(C267="B",'Claim Details'!$E$28&gt;=Rates!$D$14,'Claim Details'!$E$28&lt;=Rates!$D$15,'Claim Details'!$E$19="Yes"),Rates!$E$23,IF(AND(C267="B",'Claim Details'!$E$28&gt;=Rates!$D$14,'Claim Details'!$E$28&lt;=Rates!$D$15,'Claim Details'!$E$19="No"),Rates!$D$23,IF(AND(C267="B",'Claim Details'!$E$28&gt;=Rates!$F$14,'Claim Details'!$E$28&lt;=Rates!$F$15,'Claim Details'!$E$19="Yes"),Rates!$G$23,IF(AND(C267="B",'Claim Details'!$E$28&gt;=Rates!$F$14,'Claim Details'!$E$28&lt;=Rates!$F$15,'Claim Details'!$E$19="No"),Rates!$F$23,IF(AND(C267="B",'Claim Details'!$E$28&gt;=Rates!$H$14,'Claim Details'!$E$28&lt;=Rates!$H$15,'Claim Details'!$E$19="Yes"),Rates!$I$23,IF(AND(C267="B",'Claim Details'!$E$28&gt;=Rates!$H$14,'Claim Details'!$E$28&lt;=Rates!$H$15,'Claim Details'!$E$19="No"),Rates!$H$23,IF(AND(C267="B",'Claim Details'!$E$28&gt;=Rates!$J$14,'Claim Details'!$E$28&lt;=Rates!$J$15,'Claim Details'!$E$19="Yes"),Rates!$K$23,IF(AND(C267="B",'Claim Details'!$E$28&gt;=Rates!$J$14,'Claim Details'!$E$28&lt;=Rates!$J$15,'Claim Details'!$E$19="No"),Rates!$J$23,IF(AND(C267="C",'Claim Details'!$E$28&gt;=Rates!$D$14,'Claim Details'!$E$28&lt;=Rates!$D$15,'Claim Details'!$E$19="Yes"),Rates!$E$24,IF(AND(C267="C",'Claim Details'!$E$28&gt;=Rates!$D$14,'Claim Details'!$E$28&lt;=Rates!$D$15,'Claim Details'!$E$19="No"),Rates!$D$24,IF(AND(C267="C",'Claim Details'!$E$28&gt;=Rates!$F$14,'Claim Details'!$E$28&lt;=Rates!$F$15,'Claim Details'!$E$19="Yes"),Rates!$G$24,IF(AND(C267="C",'Claim Details'!$E$28&gt;=Rates!$F$14,'Claim Details'!$E$28&lt;=Rates!$F$15,'Claim Details'!$E$19="No"),Rates!$F$24,IF(AND(C267="C",'Claim Details'!$E$28&gt;=Rates!$H$14,'Claim Details'!$E$28&lt;=Rates!$H$15,'Claim Details'!$E$19="Yes"),Rates!$I$24,IF(AND(C267="C",'Claim Details'!$E$28&gt;=Rates!$H$14,'Claim Details'!$E$28&lt;=Rates!$H$15,'Claim Details'!$E$19="No"),Rates!$H$24,IF(AND(C267="C",'Claim Details'!$E$28&gt;=Rates!$J$14,'Claim Details'!$E$28&lt;=Rates!$J$15,'Claim Details'!$E$19="Yes"),Rates!$K$24,IF(AND(C267="C",'Claim Details'!$E$28&gt;=Rates!$J$14,'Claim Details'!$E$28&lt;=Rates!$J$15,'Claim Details'!$E$19="No"),Rates!$J$24,"£0.00"))))))))))))))))))))))))</f>
        <v>£0.00</v>
      </c>
      <c r="AW267" s="1"/>
      <c r="AX267" s="189" t="str">
        <f>IF(AND(U267="A",'Claim Details'!$I$28&gt;=Rates!$D$14,'Claim Details'!$I$28&lt;=Rates!$D$15,'Claim Details'!$I$19="Yes"),Rates!$J$17,IF(AND(U267="A",'Claim Details'!$I$28&gt;=Rates!$D$14,'Claim Details'!$I$28&lt;=Rates!$D$15,'Claim Details'!$I$19="No"),Rates!$D$17,IF(AND(U267="A",'Claim Details'!$I$28&gt;=Rates!$F$14,'Claim Details'!$I$28&lt;=Rates!$F$15,'Claim Details'!$I$19="Yes"),Rates!$G$17,IF(AND(U267="A",'Claim Details'!$I$28&gt;=Rates!$F$14,'Claim Details'!$I$28&lt;=Rates!$F$15,'Claim Details'!$I$19="No"),Rates!$F$17,IF(AND(U267="A",'Claim Details'!$I$28&gt;=Rates!$H$14,'Claim Details'!$I$28&lt;=Rates!$H$15,'Claim Details'!$I$19="Yes"),Rates!$I$17,IF(AND(U267="A",'Claim Details'!$I$28&gt;=Rates!$H$14,'Claim Details'!$I$28&lt;=Rates!$H$15,'Claim Details'!$I$19="No"),Rates!$H$17,IF(AND(U267="A",'Claim Details'!$I$28&gt;=Rates!$J$14,'Claim Details'!$I$28&lt;=Rates!$J$15,'Claim Details'!$I$19="Yes"),Rates!$K$17,IF(AND(U267="A",'Claim Details'!$I$28&gt;=Rates!$J$14,'Claim Details'!$I$28&lt;=Rates!$J$15,'Claim Details'!$I$19="No"),Rates!$J$17,IF(AND(U267="B",'Claim Details'!$I$28&gt;=Rates!$D$14,'Claim Details'!$I$28&lt;=Rates!$D$15,'Claim Details'!$I$19="Yes"),Rates!$E$18,IF(AND(U267="B",'Claim Details'!$I$28&gt;=Rates!$D$14,'Claim Details'!$I$28&lt;=Rates!$D$15,'Claim Details'!$I$19="No"),Rates!$D$18,IF(AND(U267="B",'Claim Details'!$I$28&gt;=Rates!$F$14,'Claim Details'!$I$28&lt;=Rates!$F$15,'Claim Details'!$I$19="Yes"),Rates!$G$18,IF(AND(U267="B",'Claim Details'!$I$28&gt;=Rates!$F$14,'Claim Details'!$I$28&lt;=Rates!$F$15,'Claim Details'!$I$19="No"),Rates!$F$18,IF(AND(U267="B",'Claim Details'!$I$28&gt;=Rates!$H$14,'Claim Details'!$I$28&lt;=Rates!$H$15,'Claim Details'!$I$19="Yes"),Rates!$I$18,IF(AND(U267="B",'Claim Details'!$I$28&gt;=Rates!$H$14,'Claim Details'!$I$28&lt;=Rates!$H$15,'Claim Details'!$I$19="No"),Rates!$H$18,IF(AND(U267="B",'Claim Details'!$I$28&gt;=Rates!$J$14,'Claim Details'!$I$28&lt;=Rates!$J$15,'Claim Details'!$I$19="Yes"),Rates!$K$18,IF(AND(U267="B",'Claim Details'!$I$28&gt;=Rates!$J$14,'Claim Details'!$I$28&lt;=Rates!$J$15,'Claim Details'!$I$19="No"),Rates!$J$18,IF(AND(U267="C",'Claim Details'!$I$28&gt;=Rates!$D$14,'Claim Details'!$I$28&lt;=Rates!$D$15,'Claim Details'!$I$19="Yes"),Rates!$E$19,IF(AND(U267="C",'Claim Details'!$I$28&gt;=Rates!$D$14,'Claim Details'!$I$28&lt;=Rates!$D$15,'Claim Details'!$I$19="No"),Rates!$D$19,IF(AND(U267="C",'Claim Details'!$I$28&gt;=Rates!$F$14,'Claim Details'!$I$28&lt;=Rates!$F$15,'Claim Details'!$I$19="Yes"),Rates!$G$19,IF(AND(U267="C",'Claim Details'!$I$28&gt;=Rates!$F$14,'Claim Details'!$I$28&lt;=Rates!$F$15,'Claim Details'!$I$19="No"),Rates!$F$19,IF(AND(U267="C",'Claim Details'!$I$28&gt;=Rates!$H$14,'Claim Details'!$I$28&lt;=Rates!$H$15,'Claim Details'!$I$19="Yes"),Rates!$I$19,IF(AND(U267="C",'Claim Details'!$I$28&gt;=Rates!$H$14,'Claim Details'!$I$28&lt;=Rates!$H$15,'Claim Details'!$I$19="No"),Rates!$H$19,IF(AND(U267="C",'Claim Details'!$I$28&gt;=Rates!$J$14,'Claim Details'!$I$28&lt;=Rates!$J$15,'Claim Details'!$I$19="Yes"),Rates!$K$19,IF(AND(U267="C",'Claim Details'!$I$28&gt;=Rates!$J$14,'Claim Details'!$I$28&lt;=Rates!$J$15,'Claim Details'!$I$19="No"),Rates!$J$19,"£0.00"))))))))))))))))))))))))</f>
        <v>£0.00</v>
      </c>
      <c r="AY267" s="189" t="str">
        <f>IF(AND(C267="A",'Claim Details'!$I$28&gt;=Rates!$D$14,'Claim Details'!$I$28&lt;=Rates!$D$15,'Claim Details'!$I$19="Yes"),Rates!$J$25,IF(AND(C267="A",'Claim Details'!$I$28&gt;=Rates!$D$14,'Claim Details'!$I$28&lt;=Rates!$D$15,'Claim Details'!$I$19="No"),Rates!$D$25,IF(AND(C267="A",'Claim Details'!$I$28&gt;=Rates!$F$14,'Claim Details'!$I$28&lt;=Rates!$F$15,'Claim Details'!$I$19="Yes"),Rates!$G$25,IF(AND(C267="A",'Claim Details'!$I$28&gt;=Rates!$F$14,'Claim Details'!$I$28&lt;=Rates!$F$15,'Claim Details'!$I$19="No"),Rates!$F$25,IF(AND(C267="A",'Claim Details'!$I$28&gt;=Rates!$H$14,'Claim Details'!$I$28&lt;=Rates!$H$15,'Claim Details'!$I$19="Yes"),Rates!$I$25,IF(AND(C267="A",'Claim Details'!$I$28&gt;=Rates!$H$14,'Claim Details'!$I$28&lt;=Rates!$H$15,'Claim Details'!$I$19="No"),Rates!$H$25,IF(AND(C267="A",'Claim Details'!$I$28&gt;=Rates!$J$14,'Claim Details'!$I$28&lt;=Rates!$J$15,'Claim Details'!$I$19="Yes"),Rates!$K$25,IF(AND(C267="A",'Claim Details'!$I$28&gt;=Rates!$J$14,'Claim Details'!$I$28&lt;=Rates!$J$15,'Claim Details'!$I$19="No"),Rates!$J$25,IF(AND(C267="B",'Claim Details'!$I$28&gt;=Rates!$D$14,'Claim Details'!$I$28&lt;=Rates!$D$15,'Claim Details'!$I$19="Yes"),Rates!$E$26,IF(AND(C267="B",'Claim Details'!$I$28&gt;=Rates!$D$14,'Claim Details'!$I$28&lt;=Rates!$D$15,'Claim Details'!$I$19="No"),Rates!$D$26,IF(AND(C267="B",'Claim Details'!$I$28&gt;=Rates!$F$14,'Claim Details'!$I$28&lt;=Rates!$F$15,'Claim Details'!$I$19="Yes"),Rates!$G$26,IF(AND(C267="B",'Claim Details'!$I$28&gt;=Rates!$F$14,'Claim Details'!$I$28&lt;=Rates!$F$15,'Claim Details'!$I$19="No"),Rates!$F$26,IF(AND(C267="B",'Claim Details'!$I$28&gt;=Rates!$H$14,'Claim Details'!$I$28&lt;=Rates!$H$15,'Claim Details'!$I$19="Yes"),Rates!$I$26,IF(AND(C267="B",'Claim Details'!$I$28&gt;=Rates!$H$14,'Claim Details'!$I$28&lt;=Rates!$H$15,'Claim Details'!$I$19="No"),Rates!$H$26,IF(AND(C267="B",'Claim Details'!$I$28&gt;=Rates!$J$14,'Claim Details'!$I$28&lt;=Rates!$J$15,'Claim Details'!$I$19="Yes"),Rates!$K$26,IF(AND(C267="B",'Claim Details'!$I$28&gt;=Rates!$J$14,'Claim Details'!$I$28&lt;=Rates!$J$15,'Claim Details'!$I$19="No"),Rates!$J$26,IF(AND(C267="C",'Claim Details'!$I$28&gt;=Rates!$D$14,'Claim Details'!$I$28&lt;=Rates!$D$15,'Claim Details'!$I$19="Yes"),Rates!$E$27,IF(AND(C267="C",'Claim Details'!$I$28&gt;=Rates!$D$14,'Claim Details'!$I$28&lt;=Rates!$D$15,'Claim Details'!$I$19="No"),Rates!$D$27,IF(AND(C267="C",'Claim Details'!$I$28&gt;=Rates!$F$14,'Claim Details'!$I$28&lt;=Rates!$F$15,'Claim Details'!$I$19="Yes"),Rates!$G$27,IF(AND(C267="C",'Claim Details'!$I$28&gt;=Rates!$F$14,'Claim Details'!$I$28&lt;=Rates!$F$15,'Claim Details'!$I$19="No"),Rates!$F$27,IF(AND(C267="C",'Claim Details'!$I$28&gt;=Rates!$H$14,'Claim Details'!$I$28&lt;=Rates!$H$15,'Claim Details'!$I$19="Yes"),Rates!$I$27,IF(AND(C267="C",'Claim Details'!$I$28&gt;=Rates!$H$14,'Claim Details'!$I$28&lt;=Rates!$H$15,'Claim Details'!$I$19="No"),Rates!$H$27,IF(AND(C267="C",'Claim Details'!$I$28&gt;=Rates!$J$14,'Claim Details'!$I$28&lt;=Rates!$J$15,'Claim Details'!$I$19="Yes"),Rates!$K$27,IF(AND(C267="C",'Claim Details'!$I$28&gt;=Rates!$J$14,'Claim Details'!$I$28&lt;=Rates!$J$15,'Claim Details'!$I$19="No"),Rates!$J$27,"£0.00"))))))))))))))))))))))))</f>
        <v>£0.00</v>
      </c>
      <c r="AZ267" s="189" t="str">
        <f>IF(AND(C267="A",'Claim Details'!$I$28&gt;=Rates!$D$14,'Claim Details'!$I$28&lt;=Rates!$D$15,'Claim Details'!$I$19="Yes"),Rates!$E$20,IF(AND(C267="A",'Claim Details'!$I$28&gt;=Rates!$D$14,'Claim Details'!$I$28&lt;=Rates!$D$15,'Claim Details'!$I$19="No"),Rates!$D$20,IF(AND(C267="A",'Claim Details'!$I$28&gt;=Rates!$F$14,'Claim Details'!$I$28&lt;=Rates!$F$15,'Claim Details'!$I$19="Yes"),Rates!$G$20,IF(AND(C267="A",'Claim Details'!$I$28&gt;=Rates!$F$14,'Claim Details'!$I$28&lt;=Rates!$F$15,'Claim Details'!$I$19="No"),Rates!$F$20,IF(AND(C267="A",'Claim Details'!$I$28&gt;=Rates!$H$14,'Claim Details'!$I$28&lt;=Rates!$H$15,'Claim Details'!$I$19="Yes"),Rates!$I$20,IF(AND(C267="A",'Claim Details'!$I$28&gt;=Rates!$H$14,'Claim Details'!$I$28&lt;=Rates!$H$15,'Claim Details'!$I$19="No"),Rates!$H$20,IF(AND(C267="A",'Claim Details'!$I$28&gt;=Rates!$J$14,'Claim Details'!$I$28&lt;=Rates!$J$15,'Claim Details'!$I$19="Yes"),Rates!$K$20,IF(AND(C267="A",'Claim Details'!$I$28&gt;=Rates!$J$14,'Claim Details'!$I$28&lt;=Rates!$J$15,'Claim Details'!$I$19="No"),Rates!$J$20,IF(AND(C267="B",'Claim Details'!$I$28&gt;=Rates!$D$14,'Claim Details'!$I$28&lt;=Rates!$D$15,'Claim Details'!$I$19="Yes"),Rates!$E$21,IF(AND(C267="B",'Claim Details'!$I$28&gt;=Rates!$D$14,'Claim Details'!$I$28&lt;=Rates!$D$15,'Claim Details'!$I$19="No"),Rates!$D$21,IF(AND(C267="B",'Claim Details'!$I$28&gt;=Rates!$F$14,'Claim Details'!$I$28&lt;=Rates!$F$15,'Claim Details'!$I$19="Yes"),Rates!$G$21,IF(AND(C267="B",'Claim Details'!$I$28&gt;=Rates!$F$14,'Claim Details'!$I$28&lt;=Rates!$F$15,'Claim Details'!$I$19="No"),Rates!$F$21,IF(AND(C267="B",'Claim Details'!$I$28&gt;=Rates!$H$14,'Claim Details'!$I$28&lt;=Rates!$H$15,'Claim Details'!$I$19="Yes"),Rates!$I$21,IF(AND(C267="B",'Claim Details'!$I$28&gt;=Rates!$H$14,'Claim Details'!$I$28&lt;=Rates!$H$15,'Claim Details'!$I$19="No"),Rates!$H$21,IF(AND(C267="B",'Claim Details'!$I$28&gt;=Rates!$J$14,'Claim Details'!$I$28&lt;=Rates!$J$15,'Claim Details'!$I$19="Yes"),Rates!$K$21,IF(AND(C267="B",'Claim Details'!$I$28&gt;=Rates!$J$14,'Claim Details'!$I$28&lt;=Rates!$J$15,'Claim Details'!$I$19="No"),Rates!$J$21,"£0.00"))))))))))))))))</f>
        <v>£0.00</v>
      </c>
      <c r="BA267" s="189" t="str">
        <f>IF(AND(C267="A",'Claim Details'!$I$28&gt;=Rates!$D$14,'Claim Details'!$I$28&lt;=Rates!$D$15,'Claim Details'!$I$19="Yes"),Rates!$E$22,IF(AND(C267="A",'Claim Details'!$I$28&gt;=Rates!$D$14,'Claim Details'!$I$28&lt;=Rates!$D$15,'Claim Details'!$I$19="No"),Rates!$D$22,IF(AND(C267="A",'Claim Details'!$I$28&gt;=Rates!$F$14,'Claim Details'!$I$28&lt;=Rates!$F$15,'Claim Details'!$I$19="Yes"),Rates!$G$22,IF(AND(C267="A",'Claim Details'!$I$28&gt;=Rates!$F$14,'Claim Details'!$I$28&lt;=Rates!$F$15,'Claim Details'!$I$19="No"),Rates!$F$22,IF(AND(C267="A",'Claim Details'!$I$28&gt;=Rates!$H$14,'Claim Details'!$I$28&lt;=Rates!$H$15,'Claim Details'!$I$19="Yes"),Rates!$I$22,IF(AND(C267="A",'Claim Details'!$I$28&gt;=Rates!$H$14,'Claim Details'!$I$28&lt;=Rates!$H$15,'Claim Details'!$I$19="No"),Rates!$H$22,IF(AND(C267="A",'Claim Details'!$I$28&gt;=Rates!$J$14,'Claim Details'!$I$28&lt;=Rates!$J$15,'Claim Details'!$I$19="Yes"),Rates!$K$22,IF(AND(C267="A",'Claim Details'!$I$28&gt;=Rates!$J$14,'Claim Details'!$I$28&lt;=Rates!$J$15,'Claim Details'!$I$19="No"),Rates!$J$22,IF(AND(C267="B",'Claim Details'!$I$28&gt;=Rates!$D$14,'Claim Details'!$I$28&lt;=Rates!$D$15,'Claim Details'!$I$19="Yes"),Rates!$E$23,IF(AND(C267="B",'Claim Details'!$I$28&gt;=Rates!$D$14,'Claim Details'!$I$28&lt;=Rates!$D$15,'Claim Details'!$I$19="No"),Rates!$D$23,IF(AND(C267="B",'Claim Details'!$I$28&gt;=Rates!$F$14,'Claim Details'!$I$28&lt;=Rates!$F$15,'Claim Details'!$I$19="Yes"),Rates!$G$23,IF(AND(C267="B",'Claim Details'!$I$28&gt;=Rates!$F$14,'Claim Details'!$I$28&lt;=Rates!$F$15,'Claim Details'!$I$19="No"),Rates!$F$23,IF(AND(C267="B",'Claim Details'!$I$28&gt;=Rates!$H$14,'Claim Details'!$I$28&lt;=Rates!$H$15,'Claim Details'!$I$19="Yes"),Rates!$I$23,IF(AND(C267="B",'Claim Details'!$I$28&gt;=Rates!$H$14,'Claim Details'!$I$28&lt;=Rates!$H$15,'Claim Details'!$I$19="No"),Rates!$H$23,IF(AND(C267="B",'Claim Details'!$I$28&gt;=Rates!$J$14,'Claim Details'!$I$28&lt;=Rates!$J$15,'Claim Details'!$I$19="Yes"),Rates!$K$23,IF(AND(C267="B",'Claim Details'!$I$28&gt;=Rates!$J$14,'Claim Details'!$I$28&lt;=Rates!$J$15,'Claim Details'!$I$19="No"),Rates!$J$23,IF(AND(C267="C",'Claim Details'!$I$28&gt;=Rates!$D$14,'Claim Details'!$I$28&lt;=Rates!$D$15,'Claim Details'!$I$19="Yes"),Rates!$E$24,IF(AND(C267="C",'Claim Details'!$I$28&gt;=Rates!$D$14,'Claim Details'!$I$28&lt;=Rates!$D$15,'Claim Details'!$I$19="No"),Rates!$D$24,IF(AND(C267="C",'Claim Details'!$I$28&gt;=Rates!$F$14,'Claim Details'!$I$28&lt;=Rates!$F$15,'Claim Details'!$I$19="Yes"),Rates!$G$24,IF(AND(C267="C",'Claim Details'!$I$28&gt;=Rates!$F$14,'Claim Details'!$I$28&lt;=Rates!$F$15,'Claim Details'!$I$19="No"),Rates!$F$24,IF(AND(C267="C",'Claim Details'!$I$28&gt;=Rates!$H$14,'Claim Details'!$I$28&lt;=Rates!$H$15,'Claim Details'!$I$19="Yes"),Rates!$I$24,IF(AND(C267="C",'Claim Details'!$I$28&gt;=Rates!$H$14,'Claim Details'!$I$28&lt;=Rates!$H$15,'Claim Details'!$I$19="No"),Rates!$H$24,IF(AND(C267="C",'Claim Details'!$I$28&gt;=Rates!$J$14,'Claim Details'!$I$28&lt;=Rates!$J$15,'Claim Details'!$I$19="Yes"),Rates!$K$24,IF(AND(C267="C",'Claim Details'!$I$28&gt;=Rates!$J$14,'Claim Details'!$I$28&lt;=Rates!$J$15,'Claim Details'!$I$19="No"),Rates!$J$24,"£0.00"))))))))))))))))))))))))</f>
        <v>£0.00</v>
      </c>
      <c r="BB267" s="189" t="str">
        <f t="shared" si="72"/>
        <v>£0.00</v>
      </c>
      <c r="BC267" s="1"/>
      <c r="BD267" s="189" t="str">
        <f>IF(AND(AE267="A",'Claim Details'!$I$28&gt;=Rates!$D$14,'Claim Details'!$I$28&lt;=Rates!$D$15,'Claim Details'!$I$19="Yes"),Rates!$J$17,IF(AND(AE267="A",'Claim Details'!$I$28&gt;=Rates!$D$14,'Claim Details'!$I$28&lt;=Rates!$D$15,'Claim Details'!$I$19="No"),Rates!$D$17,IF(AND(AE267="A",'Claim Details'!$I$28&gt;=Rates!$F$14,'Claim Details'!$I$28&lt;=Rates!$F$15,'Claim Details'!$I$19="Yes"),Rates!$G$17,IF(AND(AE267="A",'Claim Details'!$I$28&gt;=Rates!$F$14,'Claim Details'!$I$28&lt;=Rates!$F$15,'Claim Details'!$I$19="No"),Rates!$F$17,IF(AND(AE267="A",'Claim Details'!$I$28&gt;=Rates!$H$14,'Claim Details'!$I$28&lt;=Rates!$H$15,'Claim Details'!$I$19="Yes"),Rates!$I$17,IF(AND(AE267="A",'Claim Details'!$I$28&gt;=Rates!$H$14,'Claim Details'!$I$28&lt;=Rates!$H$15,'Claim Details'!$I$19="No"),Rates!$H$17,IF(AND(AE267="A",'Claim Details'!$I$28&gt;=Rates!$J$14,'Claim Details'!$I$28&lt;=Rates!$J$15,'Claim Details'!$I$19="Yes"),Rates!$K$17,IF(AND(AE267="A",'Claim Details'!$I$28&gt;=Rates!$J$14,'Claim Details'!$I$28&lt;=Rates!$J$15,'Claim Details'!$I$19="No"),Rates!$J$17,IF(AND(AE267="B",'Claim Details'!$I$28&gt;=Rates!$D$14,'Claim Details'!$I$28&lt;=Rates!$D$15,'Claim Details'!$I$19="Yes"),Rates!$E$18,IF(AND(AE267="B",'Claim Details'!$I$28&gt;=Rates!$D$14,'Claim Details'!$I$28&lt;=Rates!$D$15,'Claim Details'!$I$19="No"),Rates!$D$18,IF(AND(AE267="B",'Claim Details'!$I$28&gt;=Rates!$F$14,'Claim Details'!$I$28&lt;=Rates!$F$15,'Claim Details'!$I$19="Yes"),Rates!$G$18,IF(AND(AE267="B",'Claim Details'!$I$28&gt;=Rates!$F$14,'Claim Details'!$I$28&lt;=Rates!$F$15,'Claim Details'!$I$19="No"),Rates!$F$18,IF(AND(AE267="B",'Claim Details'!$I$28&gt;=Rates!$H$14,'Claim Details'!$I$28&lt;=Rates!$H$15,'Claim Details'!$I$19="Yes"),Rates!$I$18,IF(AND(AE267="B",'Claim Details'!$I$28&gt;=Rates!$H$14,'Claim Details'!$I$28&lt;=Rates!$H$15,'Claim Details'!$I$19="No"),Rates!$H$18,IF(AND(AE267="B",'Claim Details'!$I$28&gt;=Rates!$J$14,'Claim Details'!$I$28&lt;=Rates!$J$15,'Claim Details'!$I$19="Yes"),Rates!$K$18,IF(AND(AE267="B",'Claim Details'!$I$28&gt;=Rates!$J$14,'Claim Details'!$I$28&lt;=Rates!$J$15,'Claim Details'!$I$19="No"),Rates!$J$18,IF(AND(AE267="C",'Claim Details'!$I$28&gt;=Rates!$D$14,'Claim Details'!$I$28&lt;=Rates!$D$15,'Claim Details'!$I$19="Yes"),Rates!$E$19,IF(AND(AE267="C",'Claim Details'!$I$28&gt;=Rates!$D$14,'Claim Details'!$I$28&lt;=Rates!$D$15,'Claim Details'!$I$19="No"),Rates!$D$19,IF(AND(AE267="C",'Claim Details'!$I$28&gt;=Rates!$F$14,'Claim Details'!$I$28&lt;=Rates!$F$15,'Claim Details'!$I$19="Yes"),Rates!$G$19,IF(AND(AE267="C",'Claim Details'!$I$28&gt;=Rates!$F$14,'Claim Details'!$I$28&lt;=Rates!$F$15,'Claim Details'!$I$19="No"),Rates!$F$19,IF(AND(AE267="C",'Claim Details'!$I$28&gt;=Rates!$H$14,'Claim Details'!$I$28&lt;=Rates!$H$15,'Claim Details'!$I$19="Yes"),Rates!$I$19,IF(AND(AE267="C",'Claim Details'!$I$28&gt;=Rates!$H$14,'Claim Details'!$I$28&lt;=Rates!$H$15,'Claim Details'!$I$19="No"),Rates!$H$19,IF(AND(AE267="C",'Claim Details'!$I$28&gt;=Rates!$J$14,'Claim Details'!$I$28&lt;=Rates!$J$15,'Claim Details'!$I$19="Yes"),Rates!$K$19,IF(AND(AE267="C",'Claim Details'!$I$28&gt;=Rates!$J$14,'Claim Details'!$I$28&lt;=Rates!$J$15,'Claim Details'!$I$19="No"),Rates!$J$19,"£0.00"))))))))))))))))))))))))</f>
        <v>£0.00</v>
      </c>
      <c r="BE267" s="189" t="str">
        <f>IF(AND(AE267="A",'Claim Details'!$I$28&gt;=Rates!$D$14,'Claim Details'!$I$28&lt;=Rates!$D$15,'Claim Details'!$I$19="Yes"),Rates!$J$25,IF(AND(AE267="A",'Claim Details'!$I$28&gt;=Rates!$D$14,'Claim Details'!$I$28&lt;=Rates!$D$15,'Claim Details'!$I$19="No"),Rates!$D$25,IF(AND(AE267="A",'Claim Details'!$I$28&gt;=Rates!$F$14,'Claim Details'!$I$28&lt;=Rates!$F$15,'Claim Details'!$I$19="Yes"),Rates!$G$25,IF(AND(AE267="A",'Claim Details'!$I$28&gt;=Rates!$F$14,'Claim Details'!$I$28&lt;=Rates!$F$15,'Claim Details'!$I$19="No"),Rates!$F$25,IF(AND(AE267="A",'Claim Details'!$I$28&gt;=Rates!$H$14,'Claim Details'!$I$28&lt;=Rates!$H$15,'Claim Details'!$I$19="Yes"),Rates!$I$25,IF(AND(AE267="A",'Claim Details'!$I$28&gt;=Rates!$H$14,'Claim Details'!$I$28&lt;=Rates!$H$15,'Claim Details'!$I$19="No"),Rates!$H$25,IF(AND(AE267="A",'Claim Details'!$I$28&gt;=Rates!$J$14,'Claim Details'!$I$28&lt;=Rates!$J$15,'Claim Details'!$I$19="Yes"),Rates!$K$25,IF(AND(AE267="A",'Claim Details'!$I$28&gt;=Rates!$J$14,'Claim Details'!$I$28&lt;=Rates!$J$15,'Claim Details'!$I$19="No"),Rates!$J$25,IF(AND(AE267="B",'Claim Details'!$I$28&gt;=Rates!$D$14,'Claim Details'!$I$28&lt;=Rates!$D$15,'Claim Details'!$I$19="Yes"),Rates!$E$26,IF(AND(AE267="B",'Claim Details'!$I$28&gt;=Rates!$D$14,'Claim Details'!$I$28&lt;=Rates!$D$15,'Claim Details'!$I$19="No"),Rates!$D$26,IF(AND(AE267="B",'Claim Details'!$I$28&gt;=Rates!$F$14,'Claim Details'!$I$28&lt;=Rates!$F$15,'Claim Details'!$I$19="Yes"),Rates!$G$26,IF(AND(AE267="B",'Claim Details'!$I$28&gt;=Rates!$F$14,'Claim Details'!$I$28&lt;=Rates!$F$15,'Claim Details'!$I$19="No"),Rates!$F$26,IF(AND(AE267="B",'Claim Details'!$I$28&gt;=Rates!$H$14,'Claim Details'!$I$28&lt;=Rates!$H$15,'Claim Details'!$I$19="Yes"),Rates!$I$26,IF(AND(AE267="B",'Claim Details'!$I$28&gt;=Rates!$H$14,'Claim Details'!$I$28&lt;=Rates!$H$15,'Claim Details'!$I$19="No"),Rates!$H$26,IF(AND(AE267="B",'Claim Details'!$I$28&gt;=Rates!$J$14,'Claim Details'!$I$28&lt;=Rates!$J$15,'Claim Details'!$I$19="Yes"),Rates!$K$26,IF(AND(AE267="B",'Claim Details'!$I$28&gt;=Rates!$J$14,'Claim Details'!$I$28&lt;=Rates!$J$15,'Claim Details'!$I$19="No"),Rates!$J$26,IF(AND(AE267="C",'Claim Details'!$I$28&gt;=Rates!$D$14,'Claim Details'!$I$28&lt;=Rates!$D$15,'Claim Details'!$I$19="Yes"),Rates!$E$27,IF(AND(AE267="C",'Claim Details'!$I$28&gt;=Rates!$D$14,'Claim Details'!$I$28&lt;=Rates!$D$15,'Claim Details'!$I$19="No"),Rates!$D$27,IF(AND(AE267="C",'Claim Details'!$I$28&gt;=Rates!$F$14,'Claim Details'!$I$28&lt;=Rates!$F$15,'Claim Details'!$I$19="Yes"),Rates!$G$27,IF(AND(AE267="C",'Claim Details'!$I$28&gt;=Rates!$F$14,'Claim Details'!$I$28&lt;=Rates!$F$15,'Claim Details'!$I$19="No"),Rates!$F$27,IF(AND(AE267="C",'Claim Details'!$I$28&gt;=Rates!$H$14,'Claim Details'!$I$28&lt;=Rates!$H$15,'Claim Details'!$I$19="Yes"),Rates!$I$27,IF(AND(AE267="C",'Claim Details'!$I$28&gt;=Rates!$H$14,'Claim Details'!$I$28&lt;=Rates!$H$15,'Claim Details'!$I$19="No"),Rates!$H$27,IF(AND(AE267="C",'Claim Details'!$I$28&gt;=Rates!$J$14,'Claim Details'!$I$28&lt;=Rates!$J$15,'Claim Details'!$I$19="Yes"),Rates!$K$27,IF(AND(AE267="C",'Claim Details'!$I$28&gt;=Rates!$J$14,'Claim Details'!$I$28&lt;=Rates!$J$15,'Claim Details'!$I$19="No"),Rates!$J$27,"£0.00"))))))))))))))))))))))))</f>
        <v>£0.00</v>
      </c>
      <c r="BF267" s="189" t="str">
        <f>IF(AND(AE267="A",'Claim Details'!$I$28&gt;=Rates!$D$14,'Claim Details'!$I$28&lt;=Rates!$D$15,'Claim Details'!$I$19="Yes"),Rates!$E$20,IF(AND(AE267="A",'Claim Details'!$I$28&gt;=Rates!$D$14,'Claim Details'!$I$28&lt;=Rates!$D$15,'Claim Details'!$I$19="No"),Rates!$D$20,IF(AND(AE267="A",'Claim Details'!$I$28&gt;=Rates!$F$14,'Claim Details'!$I$28&lt;=Rates!$F$15,'Claim Details'!$I$19="Yes"),Rates!$G$20,IF(AND(AE267="A",'Claim Details'!$I$28&gt;=Rates!$F$14,'Claim Details'!$I$28&lt;=Rates!$F$15,'Claim Details'!$I$19="No"),Rates!$F$20,IF(AND(AE267="A",'Claim Details'!$I$28&gt;=Rates!$H$14,'Claim Details'!$I$28&lt;=Rates!$H$15,'Claim Details'!$I$19="Yes"),Rates!$I$20,IF(AND(AE267="A",'Claim Details'!$I$28&gt;=Rates!$H$14,'Claim Details'!$I$28&lt;=Rates!$H$15,'Claim Details'!$I$19="No"),Rates!$H$20,IF(AND(AE267="A",'Claim Details'!$I$28&gt;=Rates!$J$14,'Claim Details'!$I$28&lt;=Rates!$J$15,'Claim Details'!$I$19="Yes"),Rates!$K$20,IF(AND(AE267="A",'Claim Details'!$I$28&gt;=Rates!$J$14,'Claim Details'!$I$28&lt;=Rates!$J$15,'Claim Details'!$I$19="No"),Rates!$J$20,IF(AND(AE267="B",'Claim Details'!$I$28&gt;=Rates!$D$14,'Claim Details'!$I$28&lt;=Rates!$D$15,'Claim Details'!$I$19="Yes"),Rates!$E$21,IF(AND(AE267="B",'Claim Details'!$I$28&gt;=Rates!$D$14,'Claim Details'!$I$28&lt;=Rates!$D$15,'Claim Details'!$I$19="No"),Rates!$D$21,IF(AND(AE267="B",'Claim Details'!$I$28&gt;=Rates!$F$14,'Claim Details'!$I$28&lt;=Rates!$F$15,'Claim Details'!$I$19="Yes"),Rates!$G$21,IF(AND(AE267="B",'Claim Details'!$I$28&gt;=Rates!$F$14,'Claim Details'!$I$28&lt;=Rates!$F$15,'Claim Details'!$I$19="No"),Rates!$F$21,IF(AND(AE267="B",'Claim Details'!$I$28&gt;=Rates!$H$14,'Claim Details'!$I$28&lt;=Rates!$H$15,'Claim Details'!$I$19="Yes"),Rates!$I$21,IF(AND(AE267="B",'Claim Details'!$I$28&gt;=Rates!$H$14,'Claim Details'!$I$28&lt;=Rates!$H$15,'Claim Details'!$I$19="No"),Rates!$H$21,IF(AND(AE267="B",'Claim Details'!$I$28&gt;=Rates!$J$14,'Claim Details'!$I$28&lt;=Rates!$J$15,'Claim Details'!$I$19="Yes"),Rates!$K$21,IF(AND(AE267="B",'Claim Details'!$I$28&gt;=Rates!$J$14,'Claim Details'!$I$28&lt;=Rates!$J$15,'Claim Details'!$I$19="No"),Rates!$J$21,"£0.00"))))))))))))))))</f>
        <v>£0.00</v>
      </c>
      <c r="BG267" s="189" t="str">
        <f>IF(AND(AE267="A",'Claim Details'!$I$28&gt;=Rates!$D$14,'Claim Details'!$I$28&lt;=Rates!$D$15,'Claim Details'!$I$19="Yes"),Rates!$E$22,IF(AND(AE267="A",'Claim Details'!$I$28&gt;=Rates!$D$14,'Claim Details'!$I$28&lt;=Rates!$D$15,'Claim Details'!$I$19="No"),Rates!$D$22,IF(AND(AE267="A",'Claim Details'!$I$28&gt;=Rates!$F$14,'Claim Details'!$I$28&lt;=Rates!$F$15,'Claim Details'!$I$19="Yes"),Rates!$G$22,IF(AND(AE267="A",'Claim Details'!$I$28&gt;=Rates!$F$14,'Claim Details'!$I$28&lt;=Rates!$F$15,'Claim Details'!$I$19="No"),Rates!$F$22,IF(AND(AE267="A",'Claim Details'!$I$28&gt;=Rates!$H$14,'Claim Details'!$I$28&lt;=Rates!$H$15,'Claim Details'!$I$19="Yes"),Rates!$I$22,IF(AND(AE267="A",'Claim Details'!$I$28&gt;=Rates!$H$14,'Claim Details'!$I$28&lt;=Rates!$H$15,'Claim Details'!$I$19="No"),Rates!$H$22,IF(AND(AE267="A",'Claim Details'!$I$28&gt;=Rates!$J$14,'Claim Details'!$I$28&lt;=Rates!$J$15,'Claim Details'!$I$19="Yes"),Rates!$K$22,IF(AND(AE267="A",'Claim Details'!$I$28&gt;=Rates!$J$14,'Claim Details'!$I$28&lt;=Rates!$J$15,'Claim Details'!$I$19="No"),Rates!$J$22,IF(AND(AE267="B",'Claim Details'!$I$28&gt;=Rates!$D$14,'Claim Details'!$I$28&lt;=Rates!$D$15,'Claim Details'!$I$19="Yes"),Rates!$E$23,IF(AND(AE267="B",'Claim Details'!$I$28&gt;=Rates!$D$14,'Claim Details'!$I$28&lt;=Rates!$D$15,'Claim Details'!$I$19="No"),Rates!$D$23,IF(AND(AE267="B",'Claim Details'!$I$28&gt;=Rates!$F$14,'Claim Details'!$I$28&lt;=Rates!$F$15,'Claim Details'!$I$19="Yes"),Rates!$G$23,IF(AND(AE267="B",'Claim Details'!$I$28&gt;=Rates!$F$14,'Claim Details'!$I$28&lt;=Rates!$F$15,'Claim Details'!$I$19="No"),Rates!$F$23,IF(AND(AE267="B",'Claim Details'!$I$28&gt;=Rates!$H$14,'Claim Details'!$I$28&lt;=Rates!$H$15,'Claim Details'!$I$19="Yes"),Rates!$I$23,IF(AND(AE267="B",'Claim Details'!$I$28&gt;=Rates!$H$14,'Claim Details'!$I$28&lt;=Rates!$H$15,'Claim Details'!$I$19="No"),Rates!$H$23,IF(AND(AE267="B",'Claim Details'!$I$28&gt;=Rates!$J$14,'Claim Details'!$I$28&lt;=Rates!$J$15,'Claim Details'!$I$19="Yes"),Rates!$K$23,IF(AND(AE267="B",'Claim Details'!$I$28&gt;=Rates!$J$14,'Claim Details'!$I$28&lt;=Rates!$J$15,'Claim Details'!$I$19="No"),Rates!$J$23,IF(AND(AE267="C",'Claim Details'!$I$28&gt;=Rates!$D$14,'Claim Details'!$I$28&lt;=Rates!$D$15,'Claim Details'!$I$19="Yes"),Rates!$E$24,IF(AND(AE267="C",'Claim Details'!$I$28&gt;=Rates!$D$14,'Claim Details'!$I$28&lt;=Rates!$D$15,'Claim Details'!$I$19="No"),Rates!$D$24,IF(AND(AE267="C",'Claim Details'!$I$28&gt;=Rates!$F$14,'Claim Details'!$I$28&lt;=Rates!$F$15,'Claim Details'!$I$19="Yes"),Rates!$G$24,IF(AND(AE267="C",'Claim Details'!$I$28&gt;=Rates!$F$14,'Claim Details'!$I$28&lt;=Rates!$F$15,'Claim Details'!$I$19="No"),Rates!$F$24,IF(AND(AE267="C",'Claim Details'!$I$28&gt;=Rates!$H$14,'Claim Details'!$I$28&lt;=Rates!$H$15,'Claim Details'!$I$19="Yes"),Rates!$I$24,IF(AND(AE267="C",'Claim Details'!$I$28&gt;=Rates!$H$14,'Claim Details'!$I$28&lt;=Rates!$H$15,'Claim Details'!$I$19="No"),Rates!$H$24,IF(AND(AE267="C",'Claim Details'!$I$28&gt;=Rates!$J$14,'Claim Details'!$I$28&lt;=Rates!$J$15,'Claim Details'!$I$19="Yes"),Rates!$K$24,IF(AND(AE267="C",'Claim Details'!$I$28&gt;=Rates!$J$14,'Claim Details'!$I$28&lt;=Rates!$J$15,'Claim Details'!$I$19="No"),Rates!$J$24,"£0.00"))))))))))))))))))))))))</f>
        <v>£0.00</v>
      </c>
      <c r="BH267" s="189" t="str">
        <f t="shared" si="73"/>
        <v>£0.00</v>
      </c>
      <c r="BI267" s="189">
        <f t="shared" si="74"/>
        <v>0</v>
      </c>
      <c r="BO267" s="202" t="str">
        <f>IF(H267="","£0.00",IF(AP267="4","£0.00",IF(AP267="5","£0.00",IF(AP267="1","£0.00",((AQ267*H267)*'Claim Details'!$F$111)/100))))</f>
        <v>£0.00</v>
      </c>
      <c r="BP267" s="202" t="str">
        <f>IF(T267="","£0.00",IF(AP267="4","£0.00",IF(AP267="5","£0.00",IF(AP267="1","£0.00",((AR267*T267)*'Claim Details'!$N$111)/100))))</f>
        <v>£0.00</v>
      </c>
      <c r="BQ267" s="202" t="str">
        <f>IF(AI267="","£0.00",IF(AP267="4","£0.00",IF(AP267="5","£0.00",IF(AP267="1","£0.00",((BI267*AI267)*'Claim Details'!$W$111)/100))))</f>
        <v>£0.00</v>
      </c>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row>
    <row r="268" spans="1:97" ht="15">
      <c r="A268" s="145"/>
      <c r="B268" s="91"/>
      <c r="C268" s="96"/>
      <c r="D268" s="97"/>
      <c r="E268" s="98"/>
      <c r="F268" s="89"/>
      <c r="G268" s="99"/>
      <c r="H268" s="100"/>
      <c r="I268" s="221" t="str">
        <f t="shared" si="64"/>
        <v>£0.00</v>
      </c>
      <c r="J268" s="101"/>
      <c r="K268" s="100"/>
      <c r="L268" s="221" t="str">
        <f t="shared" si="65"/>
        <v>£0.00</v>
      </c>
      <c r="M268" s="101"/>
      <c r="N268" s="102"/>
      <c r="O268" s="145"/>
      <c r="P268" s="77"/>
      <c r="Q268" s="87"/>
      <c r="R268" s="87"/>
      <c r="S268" s="87"/>
      <c r="T268" s="149" t="str">
        <f t="shared" si="66"/>
        <v/>
      </c>
      <c r="U268" s="87" t="str">
        <f t="shared" si="75"/>
        <v/>
      </c>
      <c r="V268" s="87"/>
      <c r="W268" s="53" t="str">
        <f t="shared" si="67"/>
        <v>£0.00</v>
      </c>
      <c r="X268" s="53"/>
      <c r="Y268" s="87"/>
      <c r="Z268" s="78"/>
      <c r="AA268" s="79"/>
      <c r="AB268" s="160"/>
      <c r="AC268" s="98"/>
      <c r="AD268" s="225"/>
      <c r="AE268" s="235" t="str">
        <f t="shared" si="68"/>
        <v/>
      </c>
      <c r="AF268" s="87" t="str">
        <f t="shared" si="69"/>
        <v/>
      </c>
      <c r="AG268" s="53"/>
      <c r="AH268" s="224"/>
      <c r="AI268" s="226" t="str">
        <f t="shared" si="61"/>
        <v/>
      </c>
      <c r="AJ268" s="236" t="str">
        <f t="shared" si="70"/>
        <v>£0.00</v>
      </c>
      <c r="AK268" s="31"/>
      <c r="AL268" s="1"/>
      <c r="AM268" s="1"/>
      <c r="AN268" s="1"/>
      <c r="AO268" s="1"/>
      <c r="AP268" s="1" t="str">
        <f t="shared" si="62"/>
        <v/>
      </c>
      <c r="AQ268" s="27">
        <f t="shared" si="63"/>
        <v>0</v>
      </c>
      <c r="AR268" s="189">
        <f t="shared" si="71"/>
        <v>0</v>
      </c>
      <c r="AS268" s="190" t="str">
        <f>IF(AND(C268="A",'Claim Details'!$E$28&gt;=Rates!$D$14,'Claim Details'!$E$28&lt;=Rates!$D$15,'Claim Details'!$E$19="Yes"),Rates!$E$17,IF(AND(C268="A",'Claim Details'!$E$28&gt;=Rates!$D$14,'Claim Details'!$E$28&lt;=Rates!$D$15,'Claim Details'!$E$19="No"),Rates!$D$17,IF(AND(C268="A",'Claim Details'!$E$28&gt;=Rates!$F$14,'Claim Details'!$E$28&lt;=Rates!$F$15,'Claim Details'!$E$19="Yes"),Rates!$G$17,IF(AND(C268="A",'Claim Details'!$E$28&gt;=Rates!$F$14,'Claim Details'!$E$28&lt;=Rates!$F$15,'Claim Details'!$E$19="No"),Rates!$F$17,IF(AND(C268="A",'Claim Details'!$E$28&gt;=Rates!$H$14,'Claim Details'!$E$28&lt;=Rates!$H$15,'Claim Details'!$E$19="Yes"),Rates!$I$17,IF(AND(C268="A",'Claim Details'!$E$28&gt;=Rates!$H$14,'Claim Details'!$E$28&lt;=Rates!$H$15,'Claim Details'!$E$19="No"),Rates!$H$17,IF(AND(C268="A",'Claim Details'!$E$28&gt;=Rates!$J$14,'Claim Details'!$E$28&lt;=Rates!$J$15,'Claim Details'!$E$19="Yes"),Rates!$K$17,IF(AND(C268="A",'Claim Details'!$E$28&gt;=Rates!$J$14,'Claim Details'!$E$28&lt;=Rates!$J$15,'Claim Details'!$E$19="No"),Rates!$J$17,IF(AND(C268="B",'Claim Details'!$E$28&gt;=Rates!$D$14,'Claim Details'!$E$28&lt;=Rates!$D$15,'Claim Details'!$E$19="Yes"),Rates!$E$18,IF(AND(C268="B",'Claim Details'!$E$28&gt;=Rates!$D$14,'Claim Details'!$E$28&lt;=Rates!$D$15,'Claim Details'!$E$19="No"),Rates!$D$18,IF(AND(C268="B",'Claim Details'!$E$28&gt;=Rates!$F$14,'Claim Details'!$E$28&lt;=Rates!$F$15,'Claim Details'!$E$19="Yes"),Rates!$G$18,IF(AND(C268="B",'Claim Details'!$E$28&gt;=Rates!$F$14,'Claim Details'!$E$28&lt;=Rates!$F$15,'Claim Details'!$E$19="No"),Rates!$F$18,IF(AND(C268="B",'Claim Details'!$E$28&gt;=Rates!$H$14,'Claim Details'!$E$28&lt;=Rates!$H$15,'Claim Details'!$E$19="Yes"),Rates!$I$18,IF(AND(C268="B",'Claim Details'!$E$28&gt;=Rates!$H$14,'Claim Details'!$E$28&lt;=Rates!$H$15,'Claim Details'!$E$19="No"),Rates!$H$18,IF(AND(C268="B",'Claim Details'!$E$28&gt;=Rates!$J$14,'Claim Details'!$E$28&lt;=Rates!$J$15,'Claim Details'!$E$19="Yes"),Rates!$K$18,IF(AND(C268="B",'Claim Details'!$E$28&gt;=Rates!$J$14,'Claim Details'!$E$28&lt;=Rates!$J$15,'Claim Details'!$E$19="No"),Rates!$J$18,IF(AND(C268="C",'Claim Details'!$E$28&gt;=Rates!$D$14,'Claim Details'!$E$28&lt;=Rates!$D$15,'Claim Details'!$E$19="Yes"),Rates!$E$19,IF(AND(C268="C",'Claim Details'!$E$28&gt;=Rates!$D$14,'Claim Details'!$E$28&lt;=Rates!$D$15,'Claim Details'!$E$19="No"),Rates!$D$19,IF(AND(C268="C",'Claim Details'!$E$28&gt;=Rates!$F$14,'Claim Details'!$E$28&lt;=Rates!$F$15,'Claim Details'!$E$19="Yes"),Rates!$G$19,IF(AND(C268="C",'Claim Details'!$E$28&gt;=Rates!$F$14,'Claim Details'!$E$28&lt;=Rates!$F$15,'Claim Details'!$E$19="No"),Rates!$F$19,IF(AND(C268="C",'Claim Details'!$E$28&gt;=Rates!$H$14,'Claim Details'!$E$28&lt;=Rates!$H$15,'Claim Details'!$E$19="Yes"),Rates!$I$19,IF(AND(C268="C",'Claim Details'!$E$28&gt;=Rates!$H$14,'Claim Details'!$E$28&lt;=Rates!$H$15,'Claim Details'!$E$19="No"),Rates!$H$19,IF(AND(C268="C",'Claim Details'!$E$28&gt;=Rates!$J$14,'Claim Details'!$E$28&lt;=Rates!$J$15,'Claim Details'!$E$19="Yes"),Rates!$K$19,IF(AND(C268="C",'Claim Details'!$E$28&gt;=Rates!$J$14,'Claim Details'!$E$28&lt;=Rates!$J$15,'Claim Details'!$E$19="No"),Rates!$J$19,"£0.00"))))))))))))))))))))))))</f>
        <v>£0.00</v>
      </c>
      <c r="AT268" s="189" t="str">
        <f>IF(AND(C268="A",'Claim Details'!$E$28&gt;=Rates!$D$14,'Claim Details'!$E$28&lt;=Rates!$D$15,'Claim Details'!$E$19="Yes"),Rates!$E$25,IF(AND(C268="A",'Claim Details'!$E$28&gt;=Rates!$D$14,'Claim Details'!$E$28&lt;=Rates!$D$15,'Claim Details'!$E$19="No"),Rates!$D$25,IF(AND(C268="A",'Claim Details'!$E$28&gt;=Rates!$F$14,'Claim Details'!$E$28&lt;=Rates!$F$15,'Claim Details'!$E$19="Yes"),Rates!$G$25,IF(AND(C268="A",'Claim Details'!$E$28&gt;=Rates!$F$14,'Claim Details'!$E$28&lt;=Rates!$F$15,'Claim Details'!$E$19="No"),Rates!$F$25,IF(AND(C268="A",'Claim Details'!$E$28&gt;=Rates!$H$14,'Claim Details'!$E$28&lt;=Rates!$H$15,'Claim Details'!$E$19="Yes"),Rates!$I$25,IF(AND(C268="A",'Claim Details'!$E$28&gt;=Rates!$H$14,'Claim Details'!$E$28&lt;=Rates!$H$15,'Claim Details'!$E$19="No"),Rates!$H$25,IF(AND(C268="A",'Claim Details'!$E$28&gt;=Rates!$J$14,'Claim Details'!$E$28&lt;=Rates!$J$15,'Claim Details'!$E$19="Yes"),Rates!$K$25,IF(AND(C268="A",'Claim Details'!$E$28&gt;=Rates!$J$14,'Claim Details'!$E$28&lt;=Rates!$J$15,'Claim Details'!$E$19="No"),Rates!$J$25,IF(AND(C268="B",'Claim Details'!$E$28&gt;=Rates!$D$14,'Claim Details'!$E$28&lt;=Rates!$D$15,'Claim Details'!$E$19="Yes"),Rates!$E$26,IF(AND(C268="B",'Claim Details'!$E$28&gt;=Rates!$D$14,'Claim Details'!$E$28&lt;=Rates!$D$15,'Claim Details'!$E$19="No"),Rates!$D$26,IF(AND(C268="B",'Claim Details'!$E$28&gt;=Rates!$F$14,'Claim Details'!$E$28&lt;=Rates!$F$15,'Claim Details'!$E$19="Yes"),Rates!$G$26,IF(AND(C268="B",'Claim Details'!$E$28&gt;=Rates!$F$14,'Claim Details'!$E$28&lt;=Rates!$F$15,'Claim Details'!$E$19="No"),Rates!$F$26,IF(AND(C268="B",'Claim Details'!$E$28&gt;=Rates!$H$14,'Claim Details'!$E$28&lt;=Rates!$H$15,'Claim Details'!$E$19="Yes"),Rates!$I$26,IF(AND(C268="B",'Claim Details'!$E$28&gt;=Rates!$H$14,'Claim Details'!$E$28&lt;=Rates!$H$15,'Claim Details'!$E$19="No"),Rates!$H$26,IF(AND(C268="B",'Claim Details'!$E$28&gt;=Rates!$J$14,'Claim Details'!$E$28&lt;=Rates!$J$15,'Claim Details'!$E$19="Yes"),Rates!$K$26,IF(AND(C268="B",'Claim Details'!$E$28&gt;=Rates!$J$14,'Claim Details'!$E$28&lt;=Rates!$J$15,'Claim Details'!$E$19="No"),Rates!$J$26,IF(AND(C268="C",'Claim Details'!$E$28&gt;=Rates!$D$14,'Claim Details'!$E$28&lt;=Rates!$D$15,'Claim Details'!$E$19="Yes"),Rates!$E$27,IF(AND(C268="C",'Claim Details'!$E$28&gt;=Rates!$D$14,'Claim Details'!$E$28&lt;=Rates!$D$15,'Claim Details'!$E$19="No"),Rates!$D$27,IF(AND(C268="C",'Claim Details'!$E$28&gt;=Rates!$F$14,'Claim Details'!$E$28&lt;=Rates!$F$15,'Claim Details'!$E$19="Yes"),Rates!$G$27,IF(AND(C268="C",'Claim Details'!$E$28&gt;=Rates!$F$14,'Claim Details'!$E$28&lt;=Rates!$F$15,'Claim Details'!$E$19="No"),Rates!$F$27,IF(AND(C268="C",'Claim Details'!$E$28&gt;=Rates!$H$14,'Claim Details'!$E$28&lt;=Rates!$H$15,'Claim Details'!$E$19="Yes"),Rates!$I$27,IF(AND(C268="C",'Claim Details'!$E$28&gt;=Rates!$H$14,'Claim Details'!$E$28&lt;=Rates!$H$15,'Claim Details'!$E$19="No"),Rates!$H$27,IF(AND(C268="C",'Claim Details'!$E$28&gt;=Rates!$J$14,'Claim Details'!$E$28&lt;=Rates!$J$15,'Claim Details'!$E$19="Yes"),Rates!$K$27,IF(AND(C268="C",'Claim Details'!$E$28&gt;=Rates!$J$14,'Claim Details'!$E$28&lt;=Rates!$J$15,'Claim Details'!$E$19="No"),Rates!$J$27,"£0.00"))))))))))))))))))))))))</f>
        <v>£0.00</v>
      </c>
      <c r="AU268" s="191" t="str">
        <f>IF(AND(C268="A",'Claim Details'!$E$28&gt;=Rates!$D$14,'Claim Details'!$E$28&lt;=Rates!$D$15,'Claim Details'!$E$19="Yes"),Rates!$E$20,IF(AND(C268="A",'Claim Details'!$E$28&gt;=Rates!$D$14,'Claim Details'!$E$28&lt;=Rates!$D$15,'Claim Details'!$E$19="No"),Rates!$D$20,IF(AND(C268="A",'Claim Details'!$E$28&gt;=Rates!$F$14,'Claim Details'!$E$28&lt;=Rates!$F$15,'Claim Details'!$E$19="Yes"),Rates!$G$20,IF(AND(C268="A",'Claim Details'!$E$28&gt;=Rates!$F$14,'Claim Details'!$E$28&lt;=Rates!$F$15,'Claim Details'!$E$19="No"),Rates!$F$20,IF(AND(C268="A",'Claim Details'!$E$28&gt;=Rates!$H$14,'Claim Details'!$E$28&lt;=Rates!$H$15,'Claim Details'!$E$19="Yes"),Rates!$I$20,IF(AND(C268="A",'Claim Details'!$E$28&gt;=Rates!$H$14,'Claim Details'!$E$28&lt;=Rates!$H$15,'Claim Details'!$E$19="No"),Rates!$H$20,IF(AND(C268="A",'Claim Details'!$E$28&gt;=Rates!$J$14,'Claim Details'!$E$28&lt;=Rates!$J$15,'Claim Details'!$E$19="Yes"),Rates!$K$20,IF(AND(C268="A",'Claim Details'!$E$28&gt;=Rates!$J$14,'Claim Details'!$E$28&lt;=Rates!$J$15,'Claim Details'!$E$19="No"),Rates!$J$20,IF(AND(C268="B",'Claim Details'!$E$28&gt;=Rates!$D$14,'Claim Details'!$E$28&lt;=Rates!$D$15,'Claim Details'!$E$19="Yes"),Rates!$E$21,IF(AND(C268="B",'Claim Details'!$E$28&gt;=Rates!$D$14,'Claim Details'!$E$28&lt;=Rates!$D$15,'Claim Details'!$E$19="No"),Rates!$D$21,IF(AND(C268="B",'Claim Details'!$E$28&gt;=Rates!$F$14,'Claim Details'!$E$28&lt;=Rates!$F$15,'Claim Details'!$E$19="Yes"),Rates!$G$21,IF(AND(C268="B",'Claim Details'!$E$28&gt;=Rates!$F$14,'Claim Details'!$E$28&lt;=Rates!$F$15,'Claim Details'!$E$19="No"),Rates!$F$21,IF(AND(C268="B",'Claim Details'!$E$28&gt;=Rates!$H$14,'Claim Details'!$E$28&lt;=Rates!$H$15,'Claim Details'!$E$19="Yes"),Rates!$I$21,IF(AND(C268="B",'Claim Details'!$E$28&gt;=Rates!$H$14,'Claim Details'!$E$28&lt;=Rates!$H$15,'Claim Details'!$E$19="No"),Rates!$H$21,IF(AND(C268="B",'Claim Details'!$E$28&gt;=Rates!$J$14,'Claim Details'!$E$28&lt;=Rates!$J$15,'Claim Details'!$E$19="Yes"),Rates!$K$21,IF(AND(C268="B",'Claim Details'!$E$28&gt;=Rates!$J$14,'Claim Details'!$E$28&lt;=Rates!$J$15,'Claim Details'!$E$19="No"),Rates!$J$21,"£0.00"))))))))))))))))</f>
        <v>£0.00</v>
      </c>
      <c r="AV268" s="191" t="str">
        <f>IF(AND(C268="A",'Claim Details'!$E$28&gt;=Rates!$D$14,'Claim Details'!$E$28&lt;=Rates!$D$15,'Claim Details'!$E$19="Yes"),Rates!$E$22,IF(AND(C268="A",'Claim Details'!$E$28&gt;=Rates!$D$14,'Claim Details'!$E$28&lt;=Rates!$D$15,'Claim Details'!$E$19="No"),Rates!$D$22,IF(AND(C268="A",'Claim Details'!$E$28&gt;=Rates!$F$14,'Claim Details'!$E$28&lt;=Rates!$F$15,'Claim Details'!$E$19="Yes"),Rates!$G$22,IF(AND(C268="A",'Claim Details'!$E$28&gt;=Rates!$F$14,'Claim Details'!$E$28&lt;=Rates!$F$15,'Claim Details'!$E$19="No"),Rates!$F$22,IF(AND(C268="A",'Claim Details'!$E$28&gt;=Rates!$H$14,'Claim Details'!$E$28&lt;=Rates!$H$15,'Claim Details'!$E$19="Yes"),Rates!$I$22,IF(AND(C268="A",'Claim Details'!$E$28&gt;=Rates!$H$14,'Claim Details'!$E$28&lt;=Rates!$H$15,'Claim Details'!$E$19="No"),Rates!$H$22,IF(AND(C268="A",'Claim Details'!$E$28&gt;=Rates!$J$14,'Claim Details'!$E$28&lt;=Rates!$J$15,'Claim Details'!$E$19="Yes"),Rates!$K$22,IF(AND(C268="A",'Claim Details'!$E$28&gt;=Rates!$J$14,'Claim Details'!$E$28&lt;=Rates!$J$15,'Claim Details'!$E$19="No"),Rates!$J$22,IF(AND(C268="B",'Claim Details'!$E$28&gt;=Rates!$D$14,'Claim Details'!$E$28&lt;=Rates!$D$15,'Claim Details'!$E$19="Yes"),Rates!$E$23,IF(AND(C268="B",'Claim Details'!$E$28&gt;=Rates!$D$14,'Claim Details'!$E$28&lt;=Rates!$D$15,'Claim Details'!$E$19="No"),Rates!$D$23,IF(AND(C268="B",'Claim Details'!$E$28&gt;=Rates!$F$14,'Claim Details'!$E$28&lt;=Rates!$F$15,'Claim Details'!$E$19="Yes"),Rates!$G$23,IF(AND(C268="B",'Claim Details'!$E$28&gt;=Rates!$F$14,'Claim Details'!$E$28&lt;=Rates!$F$15,'Claim Details'!$E$19="No"),Rates!$F$23,IF(AND(C268="B",'Claim Details'!$E$28&gt;=Rates!$H$14,'Claim Details'!$E$28&lt;=Rates!$H$15,'Claim Details'!$E$19="Yes"),Rates!$I$23,IF(AND(C268="B",'Claim Details'!$E$28&gt;=Rates!$H$14,'Claim Details'!$E$28&lt;=Rates!$H$15,'Claim Details'!$E$19="No"),Rates!$H$23,IF(AND(C268="B",'Claim Details'!$E$28&gt;=Rates!$J$14,'Claim Details'!$E$28&lt;=Rates!$J$15,'Claim Details'!$E$19="Yes"),Rates!$K$23,IF(AND(C268="B",'Claim Details'!$E$28&gt;=Rates!$J$14,'Claim Details'!$E$28&lt;=Rates!$J$15,'Claim Details'!$E$19="No"),Rates!$J$23,IF(AND(C268="C",'Claim Details'!$E$28&gt;=Rates!$D$14,'Claim Details'!$E$28&lt;=Rates!$D$15,'Claim Details'!$E$19="Yes"),Rates!$E$24,IF(AND(C268="C",'Claim Details'!$E$28&gt;=Rates!$D$14,'Claim Details'!$E$28&lt;=Rates!$D$15,'Claim Details'!$E$19="No"),Rates!$D$24,IF(AND(C268="C",'Claim Details'!$E$28&gt;=Rates!$F$14,'Claim Details'!$E$28&lt;=Rates!$F$15,'Claim Details'!$E$19="Yes"),Rates!$G$24,IF(AND(C268="C",'Claim Details'!$E$28&gt;=Rates!$F$14,'Claim Details'!$E$28&lt;=Rates!$F$15,'Claim Details'!$E$19="No"),Rates!$F$24,IF(AND(C268="C",'Claim Details'!$E$28&gt;=Rates!$H$14,'Claim Details'!$E$28&lt;=Rates!$H$15,'Claim Details'!$E$19="Yes"),Rates!$I$24,IF(AND(C268="C",'Claim Details'!$E$28&gt;=Rates!$H$14,'Claim Details'!$E$28&lt;=Rates!$H$15,'Claim Details'!$E$19="No"),Rates!$H$24,IF(AND(C268="C",'Claim Details'!$E$28&gt;=Rates!$J$14,'Claim Details'!$E$28&lt;=Rates!$J$15,'Claim Details'!$E$19="Yes"),Rates!$K$24,IF(AND(C268="C",'Claim Details'!$E$28&gt;=Rates!$J$14,'Claim Details'!$E$28&lt;=Rates!$J$15,'Claim Details'!$E$19="No"),Rates!$J$24,"£0.00"))))))))))))))))))))))))</f>
        <v>£0.00</v>
      </c>
      <c r="AW268" s="1"/>
      <c r="AX268" s="189" t="str">
        <f>IF(AND(U268="A",'Claim Details'!$I$28&gt;=Rates!$D$14,'Claim Details'!$I$28&lt;=Rates!$D$15,'Claim Details'!$I$19="Yes"),Rates!$J$17,IF(AND(U268="A",'Claim Details'!$I$28&gt;=Rates!$D$14,'Claim Details'!$I$28&lt;=Rates!$D$15,'Claim Details'!$I$19="No"),Rates!$D$17,IF(AND(U268="A",'Claim Details'!$I$28&gt;=Rates!$F$14,'Claim Details'!$I$28&lt;=Rates!$F$15,'Claim Details'!$I$19="Yes"),Rates!$G$17,IF(AND(U268="A",'Claim Details'!$I$28&gt;=Rates!$F$14,'Claim Details'!$I$28&lt;=Rates!$F$15,'Claim Details'!$I$19="No"),Rates!$F$17,IF(AND(U268="A",'Claim Details'!$I$28&gt;=Rates!$H$14,'Claim Details'!$I$28&lt;=Rates!$H$15,'Claim Details'!$I$19="Yes"),Rates!$I$17,IF(AND(U268="A",'Claim Details'!$I$28&gt;=Rates!$H$14,'Claim Details'!$I$28&lt;=Rates!$H$15,'Claim Details'!$I$19="No"),Rates!$H$17,IF(AND(U268="A",'Claim Details'!$I$28&gt;=Rates!$J$14,'Claim Details'!$I$28&lt;=Rates!$J$15,'Claim Details'!$I$19="Yes"),Rates!$K$17,IF(AND(U268="A",'Claim Details'!$I$28&gt;=Rates!$J$14,'Claim Details'!$I$28&lt;=Rates!$J$15,'Claim Details'!$I$19="No"),Rates!$J$17,IF(AND(U268="B",'Claim Details'!$I$28&gt;=Rates!$D$14,'Claim Details'!$I$28&lt;=Rates!$D$15,'Claim Details'!$I$19="Yes"),Rates!$E$18,IF(AND(U268="B",'Claim Details'!$I$28&gt;=Rates!$D$14,'Claim Details'!$I$28&lt;=Rates!$D$15,'Claim Details'!$I$19="No"),Rates!$D$18,IF(AND(U268="B",'Claim Details'!$I$28&gt;=Rates!$F$14,'Claim Details'!$I$28&lt;=Rates!$F$15,'Claim Details'!$I$19="Yes"),Rates!$G$18,IF(AND(U268="B",'Claim Details'!$I$28&gt;=Rates!$F$14,'Claim Details'!$I$28&lt;=Rates!$F$15,'Claim Details'!$I$19="No"),Rates!$F$18,IF(AND(U268="B",'Claim Details'!$I$28&gt;=Rates!$H$14,'Claim Details'!$I$28&lt;=Rates!$H$15,'Claim Details'!$I$19="Yes"),Rates!$I$18,IF(AND(U268="B",'Claim Details'!$I$28&gt;=Rates!$H$14,'Claim Details'!$I$28&lt;=Rates!$H$15,'Claim Details'!$I$19="No"),Rates!$H$18,IF(AND(U268="B",'Claim Details'!$I$28&gt;=Rates!$J$14,'Claim Details'!$I$28&lt;=Rates!$J$15,'Claim Details'!$I$19="Yes"),Rates!$K$18,IF(AND(U268="B",'Claim Details'!$I$28&gt;=Rates!$J$14,'Claim Details'!$I$28&lt;=Rates!$J$15,'Claim Details'!$I$19="No"),Rates!$J$18,IF(AND(U268="C",'Claim Details'!$I$28&gt;=Rates!$D$14,'Claim Details'!$I$28&lt;=Rates!$D$15,'Claim Details'!$I$19="Yes"),Rates!$E$19,IF(AND(U268="C",'Claim Details'!$I$28&gt;=Rates!$D$14,'Claim Details'!$I$28&lt;=Rates!$D$15,'Claim Details'!$I$19="No"),Rates!$D$19,IF(AND(U268="C",'Claim Details'!$I$28&gt;=Rates!$F$14,'Claim Details'!$I$28&lt;=Rates!$F$15,'Claim Details'!$I$19="Yes"),Rates!$G$19,IF(AND(U268="C",'Claim Details'!$I$28&gt;=Rates!$F$14,'Claim Details'!$I$28&lt;=Rates!$F$15,'Claim Details'!$I$19="No"),Rates!$F$19,IF(AND(U268="C",'Claim Details'!$I$28&gt;=Rates!$H$14,'Claim Details'!$I$28&lt;=Rates!$H$15,'Claim Details'!$I$19="Yes"),Rates!$I$19,IF(AND(U268="C",'Claim Details'!$I$28&gt;=Rates!$H$14,'Claim Details'!$I$28&lt;=Rates!$H$15,'Claim Details'!$I$19="No"),Rates!$H$19,IF(AND(U268="C",'Claim Details'!$I$28&gt;=Rates!$J$14,'Claim Details'!$I$28&lt;=Rates!$J$15,'Claim Details'!$I$19="Yes"),Rates!$K$19,IF(AND(U268="C",'Claim Details'!$I$28&gt;=Rates!$J$14,'Claim Details'!$I$28&lt;=Rates!$J$15,'Claim Details'!$I$19="No"),Rates!$J$19,"£0.00"))))))))))))))))))))))))</f>
        <v>£0.00</v>
      </c>
      <c r="AY268" s="189" t="str">
        <f>IF(AND(C268="A",'Claim Details'!$I$28&gt;=Rates!$D$14,'Claim Details'!$I$28&lt;=Rates!$D$15,'Claim Details'!$I$19="Yes"),Rates!$J$25,IF(AND(C268="A",'Claim Details'!$I$28&gt;=Rates!$D$14,'Claim Details'!$I$28&lt;=Rates!$D$15,'Claim Details'!$I$19="No"),Rates!$D$25,IF(AND(C268="A",'Claim Details'!$I$28&gt;=Rates!$F$14,'Claim Details'!$I$28&lt;=Rates!$F$15,'Claim Details'!$I$19="Yes"),Rates!$G$25,IF(AND(C268="A",'Claim Details'!$I$28&gt;=Rates!$F$14,'Claim Details'!$I$28&lt;=Rates!$F$15,'Claim Details'!$I$19="No"),Rates!$F$25,IF(AND(C268="A",'Claim Details'!$I$28&gt;=Rates!$H$14,'Claim Details'!$I$28&lt;=Rates!$H$15,'Claim Details'!$I$19="Yes"),Rates!$I$25,IF(AND(C268="A",'Claim Details'!$I$28&gt;=Rates!$H$14,'Claim Details'!$I$28&lt;=Rates!$H$15,'Claim Details'!$I$19="No"),Rates!$H$25,IF(AND(C268="A",'Claim Details'!$I$28&gt;=Rates!$J$14,'Claim Details'!$I$28&lt;=Rates!$J$15,'Claim Details'!$I$19="Yes"),Rates!$K$25,IF(AND(C268="A",'Claim Details'!$I$28&gt;=Rates!$J$14,'Claim Details'!$I$28&lt;=Rates!$J$15,'Claim Details'!$I$19="No"),Rates!$J$25,IF(AND(C268="B",'Claim Details'!$I$28&gt;=Rates!$D$14,'Claim Details'!$I$28&lt;=Rates!$D$15,'Claim Details'!$I$19="Yes"),Rates!$E$26,IF(AND(C268="B",'Claim Details'!$I$28&gt;=Rates!$D$14,'Claim Details'!$I$28&lt;=Rates!$D$15,'Claim Details'!$I$19="No"),Rates!$D$26,IF(AND(C268="B",'Claim Details'!$I$28&gt;=Rates!$F$14,'Claim Details'!$I$28&lt;=Rates!$F$15,'Claim Details'!$I$19="Yes"),Rates!$G$26,IF(AND(C268="B",'Claim Details'!$I$28&gt;=Rates!$F$14,'Claim Details'!$I$28&lt;=Rates!$F$15,'Claim Details'!$I$19="No"),Rates!$F$26,IF(AND(C268="B",'Claim Details'!$I$28&gt;=Rates!$H$14,'Claim Details'!$I$28&lt;=Rates!$H$15,'Claim Details'!$I$19="Yes"),Rates!$I$26,IF(AND(C268="B",'Claim Details'!$I$28&gt;=Rates!$H$14,'Claim Details'!$I$28&lt;=Rates!$H$15,'Claim Details'!$I$19="No"),Rates!$H$26,IF(AND(C268="B",'Claim Details'!$I$28&gt;=Rates!$J$14,'Claim Details'!$I$28&lt;=Rates!$J$15,'Claim Details'!$I$19="Yes"),Rates!$K$26,IF(AND(C268="B",'Claim Details'!$I$28&gt;=Rates!$J$14,'Claim Details'!$I$28&lt;=Rates!$J$15,'Claim Details'!$I$19="No"),Rates!$J$26,IF(AND(C268="C",'Claim Details'!$I$28&gt;=Rates!$D$14,'Claim Details'!$I$28&lt;=Rates!$D$15,'Claim Details'!$I$19="Yes"),Rates!$E$27,IF(AND(C268="C",'Claim Details'!$I$28&gt;=Rates!$D$14,'Claim Details'!$I$28&lt;=Rates!$D$15,'Claim Details'!$I$19="No"),Rates!$D$27,IF(AND(C268="C",'Claim Details'!$I$28&gt;=Rates!$F$14,'Claim Details'!$I$28&lt;=Rates!$F$15,'Claim Details'!$I$19="Yes"),Rates!$G$27,IF(AND(C268="C",'Claim Details'!$I$28&gt;=Rates!$F$14,'Claim Details'!$I$28&lt;=Rates!$F$15,'Claim Details'!$I$19="No"),Rates!$F$27,IF(AND(C268="C",'Claim Details'!$I$28&gt;=Rates!$H$14,'Claim Details'!$I$28&lt;=Rates!$H$15,'Claim Details'!$I$19="Yes"),Rates!$I$27,IF(AND(C268="C",'Claim Details'!$I$28&gt;=Rates!$H$14,'Claim Details'!$I$28&lt;=Rates!$H$15,'Claim Details'!$I$19="No"),Rates!$H$27,IF(AND(C268="C",'Claim Details'!$I$28&gt;=Rates!$J$14,'Claim Details'!$I$28&lt;=Rates!$J$15,'Claim Details'!$I$19="Yes"),Rates!$K$27,IF(AND(C268="C",'Claim Details'!$I$28&gt;=Rates!$J$14,'Claim Details'!$I$28&lt;=Rates!$J$15,'Claim Details'!$I$19="No"),Rates!$J$27,"£0.00"))))))))))))))))))))))))</f>
        <v>£0.00</v>
      </c>
      <c r="AZ268" s="189" t="str">
        <f>IF(AND(C268="A",'Claim Details'!$I$28&gt;=Rates!$D$14,'Claim Details'!$I$28&lt;=Rates!$D$15,'Claim Details'!$I$19="Yes"),Rates!$E$20,IF(AND(C268="A",'Claim Details'!$I$28&gt;=Rates!$D$14,'Claim Details'!$I$28&lt;=Rates!$D$15,'Claim Details'!$I$19="No"),Rates!$D$20,IF(AND(C268="A",'Claim Details'!$I$28&gt;=Rates!$F$14,'Claim Details'!$I$28&lt;=Rates!$F$15,'Claim Details'!$I$19="Yes"),Rates!$G$20,IF(AND(C268="A",'Claim Details'!$I$28&gt;=Rates!$F$14,'Claim Details'!$I$28&lt;=Rates!$F$15,'Claim Details'!$I$19="No"),Rates!$F$20,IF(AND(C268="A",'Claim Details'!$I$28&gt;=Rates!$H$14,'Claim Details'!$I$28&lt;=Rates!$H$15,'Claim Details'!$I$19="Yes"),Rates!$I$20,IF(AND(C268="A",'Claim Details'!$I$28&gt;=Rates!$H$14,'Claim Details'!$I$28&lt;=Rates!$H$15,'Claim Details'!$I$19="No"),Rates!$H$20,IF(AND(C268="A",'Claim Details'!$I$28&gt;=Rates!$J$14,'Claim Details'!$I$28&lt;=Rates!$J$15,'Claim Details'!$I$19="Yes"),Rates!$K$20,IF(AND(C268="A",'Claim Details'!$I$28&gt;=Rates!$J$14,'Claim Details'!$I$28&lt;=Rates!$J$15,'Claim Details'!$I$19="No"),Rates!$J$20,IF(AND(C268="B",'Claim Details'!$I$28&gt;=Rates!$D$14,'Claim Details'!$I$28&lt;=Rates!$D$15,'Claim Details'!$I$19="Yes"),Rates!$E$21,IF(AND(C268="B",'Claim Details'!$I$28&gt;=Rates!$D$14,'Claim Details'!$I$28&lt;=Rates!$D$15,'Claim Details'!$I$19="No"),Rates!$D$21,IF(AND(C268="B",'Claim Details'!$I$28&gt;=Rates!$F$14,'Claim Details'!$I$28&lt;=Rates!$F$15,'Claim Details'!$I$19="Yes"),Rates!$G$21,IF(AND(C268="B",'Claim Details'!$I$28&gt;=Rates!$F$14,'Claim Details'!$I$28&lt;=Rates!$F$15,'Claim Details'!$I$19="No"),Rates!$F$21,IF(AND(C268="B",'Claim Details'!$I$28&gt;=Rates!$H$14,'Claim Details'!$I$28&lt;=Rates!$H$15,'Claim Details'!$I$19="Yes"),Rates!$I$21,IF(AND(C268="B",'Claim Details'!$I$28&gt;=Rates!$H$14,'Claim Details'!$I$28&lt;=Rates!$H$15,'Claim Details'!$I$19="No"),Rates!$H$21,IF(AND(C268="B",'Claim Details'!$I$28&gt;=Rates!$J$14,'Claim Details'!$I$28&lt;=Rates!$J$15,'Claim Details'!$I$19="Yes"),Rates!$K$21,IF(AND(C268="B",'Claim Details'!$I$28&gt;=Rates!$J$14,'Claim Details'!$I$28&lt;=Rates!$J$15,'Claim Details'!$I$19="No"),Rates!$J$21,"£0.00"))))))))))))))))</f>
        <v>£0.00</v>
      </c>
      <c r="BA268" s="189" t="str">
        <f>IF(AND(C268="A",'Claim Details'!$I$28&gt;=Rates!$D$14,'Claim Details'!$I$28&lt;=Rates!$D$15,'Claim Details'!$I$19="Yes"),Rates!$E$22,IF(AND(C268="A",'Claim Details'!$I$28&gt;=Rates!$D$14,'Claim Details'!$I$28&lt;=Rates!$D$15,'Claim Details'!$I$19="No"),Rates!$D$22,IF(AND(C268="A",'Claim Details'!$I$28&gt;=Rates!$F$14,'Claim Details'!$I$28&lt;=Rates!$F$15,'Claim Details'!$I$19="Yes"),Rates!$G$22,IF(AND(C268="A",'Claim Details'!$I$28&gt;=Rates!$F$14,'Claim Details'!$I$28&lt;=Rates!$F$15,'Claim Details'!$I$19="No"),Rates!$F$22,IF(AND(C268="A",'Claim Details'!$I$28&gt;=Rates!$H$14,'Claim Details'!$I$28&lt;=Rates!$H$15,'Claim Details'!$I$19="Yes"),Rates!$I$22,IF(AND(C268="A",'Claim Details'!$I$28&gt;=Rates!$H$14,'Claim Details'!$I$28&lt;=Rates!$H$15,'Claim Details'!$I$19="No"),Rates!$H$22,IF(AND(C268="A",'Claim Details'!$I$28&gt;=Rates!$J$14,'Claim Details'!$I$28&lt;=Rates!$J$15,'Claim Details'!$I$19="Yes"),Rates!$K$22,IF(AND(C268="A",'Claim Details'!$I$28&gt;=Rates!$J$14,'Claim Details'!$I$28&lt;=Rates!$J$15,'Claim Details'!$I$19="No"),Rates!$J$22,IF(AND(C268="B",'Claim Details'!$I$28&gt;=Rates!$D$14,'Claim Details'!$I$28&lt;=Rates!$D$15,'Claim Details'!$I$19="Yes"),Rates!$E$23,IF(AND(C268="B",'Claim Details'!$I$28&gt;=Rates!$D$14,'Claim Details'!$I$28&lt;=Rates!$D$15,'Claim Details'!$I$19="No"),Rates!$D$23,IF(AND(C268="B",'Claim Details'!$I$28&gt;=Rates!$F$14,'Claim Details'!$I$28&lt;=Rates!$F$15,'Claim Details'!$I$19="Yes"),Rates!$G$23,IF(AND(C268="B",'Claim Details'!$I$28&gt;=Rates!$F$14,'Claim Details'!$I$28&lt;=Rates!$F$15,'Claim Details'!$I$19="No"),Rates!$F$23,IF(AND(C268="B",'Claim Details'!$I$28&gt;=Rates!$H$14,'Claim Details'!$I$28&lt;=Rates!$H$15,'Claim Details'!$I$19="Yes"),Rates!$I$23,IF(AND(C268="B",'Claim Details'!$I$28&gt;=Rates!$H$14,'Claim Details'!$I$28&lt;=Rates!$H$15,'Claim Details'!$I$19="No"),Rates!$H$23,IF(AND(C268="B",'Claim Details'!$I$28&gt;=Rates!$J$14,'Claim Details'!$I$28&lt;=Rates!$J$15,'Claim Details'!$I$19="Yes"),Rates!$K$23,IF(AND(C268="B",'Claim Details'!$I$28&gt;=Rates!$J$14,'Claim Details'!$I$28&lt;=Rates!$J$15,'Claim Details'!$I$19="No"),Rates!$J$23,IF(AND(C268="C",'Claim Details'!$I$28&gt;=Rates!$D$14,'Claim Details'!$I$28&lt;=Rates!$D$15,'Claim Details'!$I$19="Yes"),Rates!$E$24,IF(AND(C268="C",'Claim Details'!$I$28&gt;=Rates!$D$14,'Claim Details'!$I$28&lt;=Rates!$D$15,'Claim Details'!$I$19="No"),Rates!$D$24,IF(AND(C268="C",'Claim Details'!$I$28&gt;=Rates!$F$14,'Claim Details'!$I$28&lt;=Rates!$F$15,'Claim Details'!$I$19="Yes"),Rates!$G$24,IF(AND(C268="C",'Claim Details'!$I$28&gt;=Rates!$F$14,'Claim Details'!$I$28&lt;=Rates!$F$15,'Claim Details'!$I$19="No"),Rates!$F$24,IF(AND(C268="C",'Claim Details'!$I$28&gt;=Rates!$H$14,'Claim Details'!$I$28&lt;=Rates!$H$15,'Claim Details'!$I$19="Yes"),Rates!$I$24,IF(AND(C268="C",'Claim Details'!$I$28&gt;=Rates!$H$14,'Claim Details'!$I$28&lt;=Rates!$H$15,'Claim Details'!$I$19="No"),Rates!$H$24,IF(AND(C268="C",'Claim Details'!$I$28&gt;=Rates!$J$14,'Claim Details'!$I$28&lt;=Rates!$J$15,'Claim Details'!$I$19="Yes"),Rates!$K$24,IF(AND(C268="C",'Claim Details'!$I$28&gt;=Rates!$J$14,'Claim Details'!$I$28&lt;=Rates!$J$15,'Claim Details'!$I$19="No"),Rates!$J$24,"£0.00"))))))))))))))))))))))))</f>
        <v>£0.00</v>
      </c>
      <c r="BB268" s="189" t="str">
        <f t="shared" si="72"/>
        <v>£0.00</v>
      </c>
      <c r="BC268" s="1"/>
      <c r="BD268" s="189" t="str">
        <f>IF(AND(AE268="A",'Claim Details'!$I$28&gt;=Rates!$D$14,'Claim Details'!$I$28&lt;=Rates!$D$15,'Claim Details'!$I$19="Yes"),Rates!$J$17,IF(AND(AE268="A",'Claim Details'!$I$28&gt;=Rates!$D$14,'Claim Details'!$I$28&lt;=Rates!$D$15,'Claim Details'!$I$19="No"),Rates!$D$17,IF(AND(AE268="A",'Claim Details'!$I$28&gt;=Rates!$F$14,'Claim Details'!$I$28&lt;=Rates!$F$15,'Claim Details'!$I$19="Yes"),Rates!$G$17,IF(AND(AE268="A",'Claim Details'!$I$28&gt;=Rates!$F$14,'Claim Details'!$I$28&lt;=Rates!$F$15,'Claim Details'!$I$19="No"),Rates!$F$17,IF(AND(AE268="A",'Claim Details'!$I$28&gt;=Rates!$H$14,'Claim Details'!$I$28&lt;=Rates!$H$15,'Claim Details'!$I$19="Yes"),Rates!$I$17,IF(AND(AE268="A",'Claim Details'!$I$28&gt;=Rates!$H$14,'Claim Details'!$I$28&lt;=Rates!$H$15,'Claim Details'!$I$19="No"),Rates!$H$17,IF(AND(AE268="A",'Claim Details'!$I$28&gt;=Rates!$J$14,'Claim Details'!$I$28&lt;=Rates!$J$15,'Claim Details'!$I$19="Yes"),Rates!$K$17,IF(AND(AE268="A",'Claim Details'!$I$28&gt;=Rates!$J$14,'Claim Details'!$I$28&lt;=Rates!$J$15,'Claim Details'!$I$19="No"),Rates!$J$17,IF(AND(AE268="B",'Claim Details'!$I$28&gt;=Rates!$D$14,'Claim Details'!$I$28&lt;=Rates!$D$15,'Claim Details'!$I$19="Yes"),Rates!$E$18,IF(AND(AE268="B",'Claim Details'!$I$28&gt;=Rates!$D$14,'Claim Details'!$I$28&lt;=Rates!$D$15,'Claim Details'!$I$19="No"),Rates!$D$18,IF(AND(AE268="B",'Claim Details'!$I$28&gt;=Rates!$F$14,'Claim Details'!$I$28&lt;=Rates!$F$15,'Claim Details'!$I$19="Yes"),Rates!$G$18,IF(AND(AE268="B",'Claim Details'!$I$28&gt;=Rates!$F$14,'Claim Details'!$I$28&lt;=Rates!$F$15,'Claim Details'!$I$19="No"),Rates!$F$18,IF(AND(AE268="B",'Claim Details'!$I$28&gt;=Rates!$H$14,'Claim Details'!$I$28&lt;=Rates!$H$15,'Claim Details'!$I$19="Yes"),Rates!$I$18,IF(AND(AE268="B",'Claim Details'!$I$28&gt;=Rates!$H$14,'Claim Details'!$I$28&lt;=Rates!$H$15,'Claim Details'!$I$19="No"),Rates!$H$18,IF(AND(AE268="B",'Claim Details'!$I$28&gt;=Rates!$J$14,'Claim Details'!$I$28&lt;=Rates!$J$15,'Claim Details'!$I$19="Yes"),Rates!$K$18,IF(AND(AE268="B",'Claim Details'!$I$28&gt;=Rates!$J$14,'Claim Details'!$I$28&lt;=Rates!$J$15,'Claim Details'!$I$19="No"),Rates!$J$18,IF(AND(AE268="C",'Claim Details'!$I$28&gt;=Rates!$D$14,'Claim Details'!$I$28&lt;=Rates!$D$15,'Claim Details'!$I$19="Yes"),Rates!$E$19,IF(AND(AE268="C",'Claim Details'!$I$28&gt;=Rates!$D$14,'Claim Details'!$I$28&lt;=Rates!$D$15,'Claim Details'!$I$19="No"),Rates!$D$19,IF(AND(AE268="C",'Claim Details'!$I$28&gt;=Rates!$F$14,'Claim Details'!$I$28&lt;=Rates!$F$15,'Claim Details'!$I$19="Yes"),Rates!$G$19,IF(AND(AE268="C",'Claim Details'!$I$28&gt;=Rates!$F$14,'Claim Details'!$I$28&lt;=Rates!$F$15,'Claim Details'!$I$19="No"),Rates!$F$19,IF(AND(AE268="C",'Claim Details'!$I$28&gt;=Rates!$H$14,'Claim Details'!$I$28&lt;=Rates!$H$15,'Claim Details'!$I$19="Yes"),Rates!$I$19,IF(AND(AE268="C",'Claim Details'!$I$28&gt;=Rates!$H$14,'Claim Details'!$I$28&lt;=Rates!$H$15,'Claim Details'!$I$19="No"),Rates!$H$19,IF(AND(AE268="C",'Claim Details'!$I$28&gt;=Rates!$J$14,'Claim Details'!$I$28&lt;=Rates!$J$15,'Claim Details'!$I$19="Yes"),Rates!$K$19,IF(AND(AE268="C",'Claim Details'!$I$28&gt;=Rates!$J$14,'Claim Details'!$I$28&lt;=Rates!$J$15,'Claim Details'!$I$19="No"),Rates!$J$19,"£0.00"))))))))))))))))))))))))</f>
        <v>£0.00</v>
      </c>
      <c r="BE268" s="189" t="str">
        <f>IF(AND(AE268="A",'Claim Details'!$I$28&gt;=Rates!$D$14,'Claim Details'!$I$28&lt;=Rates!$D$15,'Claim Details'!$I$19="Yes"),Rates!$J$25,IF(AND(AE268="A",'Claim Details'!$I$28&gt;=Rates!$D$14,'Claim Details'!$I$28&lt;=Rates!$D$15,'Claim Details'!$I$19="No"),Rates!$D$25,IF(AND(AE268="A",'Claim Details'!$I$28&gt;=Rates!$F$14,'Claim Details'!$I$28&lt;=Rates!$F$15,'Claim Details'!$I$19="Yes"),Rates!$G$25,IF(AND(AE268="A",'Claim Details'!$I$28&gt;=Rates!$F$14,'Claim Details'!$I$28&lt;=Rates!$F$15,'Claim Details'!$I$19="No"),Rates!$F$25,IF(AND(AE268="A",'Claim Details'!$I$28&gt;=Rates!$H$14,'Claim Details'!$I$28&lt;=Rates!$H$15,'Claim Details'!$I$19="Yes"),Rates!$I$25,IF(AND(AE268="A",'Claim Details'!$I$28&gt;=Rates!$H$14,'Claim Details'!$I$28&lt;=Rates!$H$15,'Claim Details'!$I$19="No"),Rates!$H$25,IF(AND(AE268="A",'Claim Details'!$I$28&gt;=Rates!$J$14,'Claim Details'!$I$28&lt;=Rates!$J$15,'Claim Details'!$I$19="Yes"),Rates!$K$25,IF(AND(AE268="A",'Claim Details'!$I$28&gt;=Rates!$J$14,'Claim Details'!$I$28&lt;=Rates!$J$15,'Claim Details'!$I$19="No"),Rates!$J$25,IF(AND(AE268="B",'Claim Details'!$I$28&gt;=Rates!$D$14,'Claim Details'!$I$28&lt;=Rates!$D$15,'Claim Details'!$I$19="Yes"),Rates!$E$26,IF(AND(AE268="B",'Claim Details'!$I$28&gt;=Rates!$D$14,'Claim Details'!$I$28&lt;=Rates!$D$15,'Claim Details'!$I$19="No"),Rates!$D$26,IF(AND(AE268="B",'Claim Details'!$I$28&gt;=Rates!$F$14,'Claim Details'!$I$28&lt;=Rates!$F$15,'Claim Details'!$I$19="Yes"),Rates!$G$26,IF(AND(AE268="B",'Claim Details'!$I$28&gt;=Rates!$F$14,'Claim Details'!$I$28&lt;=Rates!$F$15,'Claim Details'!$I$19="No"),Rates!$F$26,IF(AND(AE268="B",'Claim Details'!$I$28&gt;=Rates!$H$14,'Claim Details'!$I$28&lt;=Rates!$H$15,'Claim Details'!$I$19="Yes"),Rates!$I$26,IF(AND(AE268="B",'Claim Details'!$I$28&gt;=Rates!$H$14,'Claim Details'!$I$28&lt;=Rates!$H$15,'Claim Details'!$I$19="No"),Rates!$H$26,IF(AND(AE268="B",'Claim Details'!$I$28&gt;=Rates!$J$14,'Claim Details'!$I$28&lt;=Rates!$J$15,'Claim Details'!$I$19="Yes"),Rates!$K$26,IF(AND(AE268="B",'Claim Details'!$I$28&gt;=Rates!$J$14,'Claim Details'!$I$28&lt;=Rates!$J$15,'Claim Details'!$I$19="No"),Rates!$J$26,IF(AND(AE268="C",'Claim Details'!$I$28&gt;=Rates!$D$14,'Claim Details'!$I$28&lt;=Rates!$D$15,'Claim Details'!$I$19="Yes"),Rates!$E$27,IF(AND(AE268="C",'Claim Details'!$I$28&gt;=Rates!$D$14,'Claim Details'!$I$28&lt;=Rates!$D$15,'Claim Details'!$I$19="No"),Rates!$D$27,IF(AND(AE268="C",'Claim Details'!$I$28&gt;=Rates!$F$14,'Claim Details'!$I$28&lt;=Rates!$F$15,'Claim Details'!$I$19="Yes"),Rates!$G$27,IF(AND(AE268="C",'Claim Details'!$I$28&gt;=Rates!$F$14,'Claim Details'!$I$28&lt;=Rates!$F$15,'Claim Details'!$I$19="No"),Rates!$F$27,IF(AND(AE268="C",'Claim Details'!$I$28&gt;=Rates!$H$14,'Claim Details'!$I$28&lt;=Rates!$H$15,'Claim Details'!$I$19="Yes"),Rates!$I$27,IF(AND(AE268="C",'Claim Details'!$I$28&gt;=Rates!$H$14,'Claim Details'!$I$28&lt;=Rates!$H$15,'Claim Details'!$I$19="No"),Rates!$H$27,IF(AND(AE268="C",'Claim Details'!$I$28&gt;=Rates!$J$14,'Claim Details'!$I$28&lt;=Rates!$J$15,'Claim Details'!$I$19="Yes"),Rates!$K$27,IF(AND(AE268="C",'Claim Details'!$I$28&gt;=Rates!$J$14,'Claim Details'!$I$28&lt;=Rates!$J$15,'Claim Details'!$I$19="No"),Rates!$J$27,"£0.00"))))))))))))))))))))))))</f>
        <v>£0.00</v>
      </c>
      <c r="BF268" s="189" t="str">
        <f>IF(AND(AE268="A",'Claim Details'!$I$28&gt;=Rates!$D$14,'Claim Details'!$I$28&lt;=Rates!$D$15,'Claim Details'!$I$19="Yes"),Rates!$E$20,IF(AND(AE268="A",'Claim Details'!$I$28&gt;=Rates!$D$14,'Claim Details'!$I$28&lt;=Rates!$D$15,'Claim Details'!$I$19="No"),Rates!$D$20,IF(AND(AE268="A",'Claim Details'!$I$28&gt;=Rates!$F$14,'Claim Details'!$I$28&lt;=Rates!$F$15,'Claim Details'!$I$19="Yes"),Rates!$G$20,IF(AND(AE268="A",'Claim Details'!$I$28&gt;=Rates!$F$14,'Claim Details'!$I$28&lt;=Rates!$F$15,'Claim Details'!$I$19="No"),Rates!$F$20,IF(AND(AE268="A",'Claim Details'!$I$28&gt;=Rates!$H$14,'Claim Details'!$I$28&lt;=Rates!$H$15,'Claim Details'!$I$19="Yes"),Rates!$I$20,IF(AND(AE268="A",'Claim Details'!$I$28&gt;=Rates!$H$14,'Claim Details'!$I$28&lt;=Rates!$H$15,'Claim Details'!$I$19="No"),Rates!$H$20,IF(AND(AE268="A",'Claim Details'!$I$28&gt;=Rates!$J$14,'Claim Details'!$I$28&lt;=Rates!$J$15,'Claim Details'!$I$19="Yes"),Rates!$K$20,IF(AND(AE268="A",'Claim Details'!$I$28&gt;=Rates!$J$14,'Claim Details'!$I$28&lt;=Rates!$J$15,'Claim Details'!$I$19="No"),Rates!$J$20,IF(AND(AE268="B",'Claim Details'!$I$28&gt;=Rates!$D$14,'Claim Details'!$I$28&lt;=Rates!$D$15,'Claim Details'!$I$19="Yes"),Rates!$E$21,IF(AND(AE268="B",'Claim Details'!$I$28&gt;=Rates!$D$14,'Claim Details'!$I$28&lt;=Rates!$D$15,'Claim Details'!$I$19="No"),Rates!$D$21,IF(AND(AE268="B",'Claim Details'!$I$28&gt;=Rates!$F$14,'Claim Details'!$I$28&lt;=Rates!$F$15,'Claim Details'!$I$19="Yes"),Rates!$G$21,IF(AND(AE268="B",'Claim Details'!$I$28&gt;=Rates!$F$14,'Claim Details'!$I$28&lt;=Rates!$F$15,'Claim Details'!$I$19="No"),Rates!$F$21,IF(AND(AE268="B",'Claim Details'!$I$28&gt;=Rates!$H$14,'Claim Details'!$I$28&lt;=Rates!$H$15,'Claim Details'!$I$19="Yes"),Rates!$I$21,IF(AND(AE268="B",'Claim Details'!$I$28&gt;=Rates!$H$14,'Claim Details'!$I$28&lt;=Rates!$H$15,'Claim Details'!$I$19="No"),Rates!$H$21,IF(AND(AE268="B",'Claim Details'!$I$28&gt;=Rates!$J$14,'Claim Details'!$I$28&lt;=Rates!$J$15,'Claim Details'!$I$19="Yes"),Rates!$K$21,IF(AND(AE268="B",'Claim Details'!$I$28&gt;=Rates!$J$14,'Claim Details'!$I$28&lt;=Rates!$J$15,'Claim Details'!$I$19="No"),Rates!$J$21,"£0.00"))))))))))))))))</f>
        <v>£0.00</v>
      </c>
      <c r="BG268" s="189" t="str">
        <f>IF(AND(AE268="A",'Claim Details'!$I$28&gt;=Rates!$D$14,'Claim Details'!$I$28&lt;=Rates!$D$15,'Claim Details'!$I$19="Yes"),Rates!$E$22,IF(AND(AE268="A",'Claim Details'!$I$28&gt;=Rates!$D$14,'Claim Details'!$I$28&lt;=Rates!$D$15,'Claim Details'!$I$19="No"),Rates!$D$22,IF(AND(AE268="A",'Claim Details'!$I$28&gt;=Rates!$F$14,'Claim Details'!$I$28&lt;=Rates!$F$15,'Claim Details'!$I$19="Yes"),Rates!$G$22,IF(AND(AE268="A",'Claim Details'!$I$28&gt;=Rates!$F$14,'Claim Details'!$I$28&lt;=Rates!$F$15,'Claim Details'!$I$19="No"),Rates!$F$22,IF(AND(AE268="A",'Claim Details'!$I$28&gt;=Rates!$H$14,'Claim Details'!$I$28&lt;=Rates!$H$15,'Claim Details'!$I$19="Yes"),Rates!$I$22,IF(AND(AE268="A",'Claim Details'!$I$28&gt;=Rates!$H$14,'Claim Details'!$I$28&lt;=Rates!$H$15,'Claim Details'!$I$19="No"),Rates!$H$22,IF(AND(AE268="A",'Claim Details'!$I$28&gt;=Rates!$J$14,'Claim Details'!$I$28&lt;=Rates!$J$15,'Claim Details'!$I$19="Yes"),Rates!$K$22,IF(AND(AE268="A",'Claim Details'!$I$28&gt;=Rates!$J$14,'Claim Details'!$I$28&lt;=Rates!$J$15,'Claim Details'!$I$19="No"),Rates!$J$22,IF(AND(AE268="B",'Claim Details'!$I$28&gt;=Rates!$D$14,'Claim Details'!$I$28&lt;=Rates!$D$15,'Claim Details'!$I$19="Yes"),Rates!$E$23,IF(AND(AE268="B",'Claim Details'!$I$28&gt;=Rates!$D$14,'Claim Details'!$I$28&lt;=Rates!$D$15,'Claim Details'!$I$19="No"),Rates!$D$23,IF(AND(AE268="B",'Claim Details'!$I$28&gt;=Rates!$F$14,'Claim Details'!$I$28&lt;=Rates!$F$15,'Claim Details'!$I$19="Yes"),Rates!$G$23,IF(AND(AE268="B",'Claim Details'!$I$28&gt;=Rates!$F$14,'Claim Details'!$I$28&lt;=Rates!$F$15,'Claim Details'!$I$19="No"),Rates!$F$23,IF(AND(AE268="B",'Claim Details'!$I$28&gt;=Rates!$H$14,'Claim Details'!$I$28&lt;=Rates!$H$15,'Claim Details'!$I$19="Yes"),Rates!$I$23,IF(AND(AE268="B",'Claim Details'!$I$28&gt;=Rates!$H$14,'Claim Details'!$I$28&lt;=Rates!$H$15,'Claim Details'!$I$19="No"),Rates!$H$23,IF(AND(AE268="B",'Claim Details'!$I$28&gt;=Rates!$J$14,'Claim Details'!$I$28&lt;=Rates!$J$15,'Claim Details'!$I$19="Yes"),Rates!$K$23,IF(AND(AE268="B",'Claim Details'!$I$28&gt;=Rates!$J$14,'Claim Details'!$I$28&lt;=Rates!$J$15,'Claim Details'!$I$19="No"),Rates!$J$23,IF(AND(AE268="C",'Claim Details'!$I$28&gt;=Rates!$D$14,'Claim Details'!$I$28&lt;=Rates!$D$15,'Claim Details'!$I$19="Yes"),Rates!$E$24,IF(AND(AE268="C",'Claim Details'!$I$28&gt;=Rates!$D$14,'Claim Details'!$I$28&lt;=Rates!$D$15,'Claim Details'!$I$19="No"),Rates!$D$24,IF(AND(AE268="C",'Claim Details'!$I$28&gt;=Rates!$F$14,'Claim Details'!$I$28&lt;=Rates!$F$15,'Claim Details'!$I$19="Yes"),Rates!$G$24,IF(AND(AE268="C",'Claim Details'!$I$28&gt;=Rates!$F$14,'Claim Details'!$I$28&lt;=Rates!$F$15,'Claim Details'!$I$19="No"),Rates!$F$24,IF(AND(AE268="C",'Claim Details'!$I$28&gt;=Rates!$H$14,'Claim Details'!$I$28&lt;=Rates!$H$15,'Claim Details'!$I$19="Yes"),Rates!$I$24,IF(AND(AE268="C",'Claim Details'!$I$28&gt;=Rates!$H$14,'Claim Details'!$I$28&lt;=Rates!$H$15,'Claim Details'!$I$19="No"),Rates!$H$24,IF(AND(AE268="C",'Claim Details'!$I$28&gt;=Rates!$J$14,'Claim Details'!$I$28&lt;=Rates!$J$15,'Claim Details'!$I$19="Yes"),Rates!$K$24,IF(AND(AE268="C",'Claim Details'!$I$28&gt;=Rates!$J$14,'Claim Details'!$I$28&lt;=Rates!$J$15,'Claim Details'!$I$19="No"),Rates!$J$24,"£0.00"))))))))))))))))))))))))</f>
        <v>£0.00</v>
      </c>
      <c r="BH268" s="189" t="str">
        <f t="shared" si="73"/>
        <v>£0.00</v>
      </c>
      <c r="BI268" s="189">
        <f t="shared" si="74"/>
        <v>0</v>
      </c>
      <c r="BO268" s="202" t="str">
        <f>IF(H268="","£0.00",IF(AP268="4","£0.00",IF(AP268="5","£0.00",IF(AP268="1","£0.00",((AQ268*H268)*'Claim Details'!$F$111)/100))))</f>
        <v>£0.00</v>
      </c>
      <c r="BP268" s="202" t="str">
        <f>IF(T268="","£0.00",IF(AP268="4","£0.00",IF(AP268="5","£0.00",IF(AP268="1","£0.00",((AR268*T268)*'Claim Details'!$N$111)/100))))</f>
        <v>£0.00</v>
      </c>
      <c r="BQ268" s="202" t="str">
        <f>IF(AI268="","£0.00",IF(AP268="4","£0.00",IF(AP268="5","£0.00",IF(AP268="1","£0.00",((BI268*AI268)*'Claim Details'!$W$111)/100))))</f>
        <v>£0.00</v>
      </c>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row>
    <row r="269" spans="1:97" ht="15">
      <c r="A269" s="145"/>
      <c r="B269" s="91"/>
      <c r="C269" s="96"/>
      <c r="D269" s="97"/>
      <c r="E269" s="98"/>
      <c r="F269" s="89"/>
      <c r="G269" s="99"/>
      <c r="H269" s="100"/>
      <c r="I269" s="221" t="str">
        <f t="shared" si="64"/>
        <v>£0.00</v>
      </c>
      <c r="J269" s="101"/>
      <c r="K269" s="100"/>
      <c r="L269" s="221" t="str">
        <f t="shared" si="65"/>
        <v>£0.00</v>
      </c>
      <c r="M269" s="101"/>
      <c r="N269" s="102"/>
      <c r="O269" s="145"/>
      <c r="P269" s="77"/>
      <c r="Q269" s="87"/>
      <c r="R269" s="87"/>
      <c r="S269" s="87"/>
      <c r="T269" s="149" t="str">
        <f t="shared" si="66"/>
        <v/>
      </c>
      <c r="U269" s="87" t="str">
        <f t="shared" si="75"/>
        <v/>
      </c>
      <c r="V269" s="87"/>
      <c r="W269" s="53" t="str">
        <f t="shared" si="67"/>
        <v>£0.00</v>
      </c>
      <c r="X269" s="53"/>
      <c r="Y269" s="87"/>
      <c r="Z269" s="78"/>
      <c r="AA269" s="79"/>
      <c r="AB269" s="160"/>
      <c r="AC269" s="98"/>
      <c r="AD269" s="225"/>
      <c r="AE269" s="235" t="str">
        <f t="shared" si="68"/>
        <v/>
      </c>
      <c r="AF269" s="87" t="str">
        <f t="shared" si="69"/>
        <v/>
      </c>
      <c r="AG269" s="53"/>
      <c r="AH269" s="224"/>
      <c r="AI269" s="226" t="str">
        <f t="shared" si="61"/>
        <v/>
      </c>
      <c r="AJ269" s="236" t="str">
        <f t="shared" si="70"/>
        <v>£0.00</v>
      </c>
      <c r="AK269" s="31"/>
      <c r="AL269" s="1"/>
      <c r="AM269" s="1"/>
      <c r="AN269" s="1"/>
      <c r="AO269" s="1"/>
      <c r="AP269" s="1" t="str">
        <f t="shared" si="62"/>
        <v/>
      </c>
      <c r="AQ269" s="27">
        <f t="shared" si="63"/>
        <v>0</v>
      </c>
      <c r="AR269" s="189">
        <f t="shared" si="71"/>
        <v>0</v>
      </c>
      <c r="AS269" s="190" t="str">
        <f>IF(AND(C269="A",'Claim Details'!$E$28&gt;=Rates!$D$14,'Claim Details'!$E$28&lt;=Rates!$D$15,'Claim Details'!$E$19="Yes"),Rates!$E$17,IF(AND(C269="A",'Claim Details'!$E$28&gt;=Rates!$D$14,'Claim Details'!$E$28&lt;=Rates!$D$15,'Claim Details'!$E$19="No"),Rates!$D$17,IF(AND(C269="A",'Claim Details'!$E$28&gt;=Rates!$F$14,'Claim Details'!$E$28&lt;=Rates!$F$15,'Claim Details'!$E$19="Yes"),Rates!$G$17,IF(AND(C269="A",'Claim Details'!$E$28&gt;=Rates!$F$14,'Claim Details'!$E$28&lt;=Rates!$F$15,'Claim Details'!$E$19="No"),Rates!$F$17,IF(AND(C269="A",'Claim Details'!$E$28&gt;=Rates!$H$14,'Claim Details'!$E$28&lt;=Rates!$H$15,'Claim Details'!$E$19="Yes"),Rates!$I$17,IF(AND(C269="A",'Claim Details'!$E$28&gt;=Rates!$H$14,'Claim Details'!$E$28&lt;=Rates!$H$15,'Claim Details'!$E$19="No"),Rates!$H$17,IF(AND(C269="A",'Claim Details'!$E$28&gt;=Rates!$J$14,'Claim Details'!$E$28&lt;=Rates!$J$15,'Claim Details'!$E$19="Yes"),Rates!$K$17,IF(AND(C269="A",'Claim Details'!$E$28&gt;=Rates!$J$14,'Claim Details'!$E$28&lt;=Rates!$J$15,'Claim Details'!$E$19="No"),Rates!$J$17,IF(AND(C269="B",'Claim Details'!$E$28&gt;=Rates!$D$14,'Claim Details'!$E$28&lt;=Rates!$D$15,'Claim Details'!$E$19="Yes"),Rates!$E$18,IF(AND(C269="B",'Claim Details'!$E$28&gt;=Rates!$D$14,'Claim Details'!$E$28&lt;=Rates!$D$15,'Claim Details'!$E$19="No"),Rates!$D$18,IF(AND(C269="B",'Claim Details'!$E$28&gt;=Rates!$F$14,'Claim Details'!$E$28&lt;=Rates!$F$15,'Claim Details'!$E$19="Yes"),Rates!$G$18,IF(AND(C269="B",'Claim Details'!$E$28&gt;=Rates!$F$14,'Claim Details'!$E$28&lt;=Rates!$F$15,'Claim Details'!$E$19="No"),Rates!$F$18,IF(AND(C269="B",'Claim Details'!$E$28&gt;=Rates!$H$14,'Claim Details'!$E$28&lt;=Rates!$H$15,'Claim Details'!$E$19="Yes"),Rates!$I$18,IF(AND(C269="B",'Claim Details'!$E$28&gt;=Rates!$H$14,'Claim Details'!$E$28&lt;=Rates!$H$15,'Claim Details'!$E$19="No"),Rates!$H$18,IF(AND(C269="B",'Claim Details'!$E$28&gt;=Rates!$J$14,'Claim Details'!$E$28&lt;=Rates!$J$15,'Claim Details'!$E$19="Yes"),Rates!$K$18,IF(AND(C269="B",'Claim Details'!$E$28&gt;=Rates!$J$14,'Claim Details'!$E$28&lt;=Rates!$J$15,'Claim Details'!$E$19="No"),Rates!$J$18,IF(AND(C269="C",'Claim Details'!$E$28&gt;=Rates!$D$14,'Claim Details'!$E$28&lt;=Rates!$D$15,'Claim Details'!$E$19="Yes"),Rates!$E$19,IF(AND(C269="C",'Claim Details'!$E$28&gt;=Rates!$D$14,'Claim Details'!$E$28&lt;=Rates!$D$15,'Claim Details'!$E$19="No"),Rates!$D$19,IF(AND(C269="C",'Claim Details'!$E$28&gt;=Rates!$F$14,'Claim Details'!$E$28&lt;=Rates!$F$15,'Claim Details'!$E$19="Yes"),Rates!$G$19,IF(AND(C269="C",'Claim Details'!$E$28&gt;=Rates!$F$14,'Claim Details'!$E$28&lt;=Rates!$F$15,'Claim Details'!$E$19="No"),Rates!$F$19,IF(AND(C269="C",'Claim Details'!$E$28&gt;=Rates!$H$14,'Claim Details'!$E$28&lt;=Rates!$H$15,'Claim Details'!$E$19="Yes"),Rates!$I$19,IF(AND(C269="C",'Claim Details'!$E$28&gt;=Rates!$H$14,'Claim Details'!$E$28&lt;=Rates!$H$15,'Claim Details'!$E$19="No"),Rates!$H$19,IF(AND(C269="C",'Claim Details'!$E$28&gt;=Rates!$J$14,'Claim Details'!$E$28&lt;=Rates!$J$15,'Claim Details'!$E$19="Yes"),Rates!$K$19,IF(AND(C269="C",'Claim Details'!$E$28&gt;=Rates!$J$14,'Claim Details'!$E$28&lt;=Rates!$J$15,'Claim Details'!$E$19="No"),Rates!$J$19,"£0.00"))))))))))))))))))))))))</f>
        <v>£0.00</v>
      </c>
      <c r="AT269" s="189" t="str">
        <f>IF(AND(C269="A",'Claim Details'!$E$28&gt;=Rates!$D$14,'Claim Details'!$E$28&lt;=Rates!$D$15,'Claim Details'!$E$19="Yes"),Rates!$E$25,IF(AND(C269="A",'Claim Details'!$E$28&gt;=Rates!$D$14,'Claim Details'!$E$28&lt;=Rates!$D$15,'Claim Details'!$E$19="No"),Rates!$D$25,IF(AND(C269="A",'Claim Details'!$E$28&gt;=Rates!$F$14,'Claim Details'!$E$28&lt;=Rates!$F$15,'Claim Details'!$E$19="Yes"),Rates!$G$25,IF(AND(C269="A",'Claim Details'!$E$28&gt;=Rates!$F$14,'Claim Details'!$E$28&lt;=Rates!$F$15,'Claim Details'!$E$19="No"),Rates!$F$25,IF(AND(C269="A",'Claim Details'!$E$28&gt;=Rates!$H$14,'Claim Details'!$E$28&lt;=Rates!$H$15,'Claim Details'!$E$19="Yes"),Rates!$I$25,IF(AND(C269="A",'Claim Details'!$E$28&gt;=Rates!$H$14,'Claim Details'!$E$28&lt;=Rates!$H$15,'Claim Details'!$E$19="No"),Rates!$H$25,IF(AND(C269="A",'Claim Details'!$E$28&gt;=Rates!$J$14,'Claim Details'!$E$28&lt;=Rates!$J$15,'Claim Details'!$E$19="Yes"),Rates!$K$25,IF(AND(C269="A",'Claim Details'!$E$28&gt;=Rates!$J$14,'Claim Details'!$E$28&lt;=Rates!$J$15,'Claim Details'!$E$19="No"),Rates!$J$25,IF(AND(C269="B",'Claim Details'!$E$28&gt;=Rates!$D$14,'Claim Details'!$E$28&lt;=Rates!$D$15,'Claim Details'!$E$19="Yes"),Rates!$E$26,IF(AND(C269="B",'Claim Details'!$E$28&gt;=Rates!$D$14,'Claim Details'!$E$28&lt;=Rates!$D$15,'Claim Details'!$E$19="No"),Rates!$D$26,IF(AND(C269="B",'Claim Details'!$E$28&gt;=Rates!$F$14,'Claim Details'!$E$28&lt;=Rates!$F$15,'Claim Details'!$E$19="Yes"),Rates!$G$26,IF(AND(C269="B",'Claim Details'!$E$28&gt;=Rates!$F$14,'Claim Details'!$E$28&lt;=Rates!$F$15,'Claim Details'!$E$19="No"),Rates!$F$26,IF(AND(C269="B",'Claim Details'!$E$28&gt;=Rates!$H$14,'Claim Details'!$E$28&lt;=Rates!$H$15,'Claim Details'!$E$19="Yes"),Rates!$I$26,IF(AND(C269="B",'Claim Details'!$E$28&gt;=Rates!$H$14,'Claim Details'!$E$28&lt;=Rates!$H$15,'Claim Details'!$E$19="No"),Rates!$H$26,IF(AND(C269="B",'Claim Details'!$E$28&gt;=Rates!$J$14,'Claim Details'!$E$28&lt;=Rates!$J$15,'Claim Details'!$E$19="Yes"),Rates!$K$26,IF(AND(C269="B",'Claim Details'!$E$28&gt;=Rates!$J$14,'Claim Details'!$E$28&lt;=Rates!$J$15,'Claim Details'!$E$19="No"),Rates!$J$26,IF(AND(C269="C",'Claim Details'!$E$28&gt;=Rates!$D$14,'Claim Details'!$E$28&lt;=Rates!$D$15,'Claim Details'!$E$19="Yes"),Rates!$E$27,IF(AND(C269="C",'Claim Details'!$E$28&gt;=Rates!$D$14,'Claim Details'!$E$28&lt;=Rates!$D$15,'Claim Details'!$E$19="No"),Rates!$D$27,IF(AND(C269="C",'Claim Details'!$E$28&gt;=Rates!$F$14,'Claim Details'!$E$28&lt;=Rates!$F$15,'Claim Details'!$E$19="Yes"),Rates!$G$27,IF(AND(C269="C",'Claim Details'!$E$28&gt;=Rates!$F$14,'Claim Details'!$E$28&lt;=Rates!$F$15,'Claim Details'!$E$19="No"),Rates!$F$27,IF(AND(C269="C",'Claim Details'!$E$28&gt;=Rates!$H$14,'Claim Details'!$E$28&lt;=Rates!$H$15,'Claim Details'!$E$19="Yes"),Rates!$I$27,IF(AND(C269="C",'Claim Details'!$E$28&gt;=Rates!$H$14,'Claim Details'!$E$28&lt;=Rates!$H$15,'Claim Details'!$E$19="No"),Rates!$H$27,IF(AND(C269="C",'Claim Details'!$E$28&gt;=Rates!$J$14,'Claim Details'!$E$28&lt;=Rates!$J$15,'Claim Details'!$E$19="Yes"),Rates!$K$27,IF(AND(C269="C",'Claim Details'!$E$28&gt;=Rates!$J$14,'Claim Details'!$E$28&lt;=Rates!$J$15,'Claim Details'!$E$19="No"),Rates!$J$27,"£0.00"))))))))))))))))))))))))</f>
        <v>£0.00</v>
      </c>
      <c r="AU269" s="191" t="str">
        <f>IF(AND(C269="A",'Claim Details'!$E$28&gt;=Rates!$D$14,'Claim Details'!$E$28&lt;=Rates!$D$15,'Claim Details'!$E$19="Yes"),Rates!$E$20,IF(AND(C269="A",'Claim Details'!$E$28&gt;=Rates!$D$14,'Claim Details'!$E$28&lt;=Rates!$D$15,'Claim Details'!$E$19="No"),Rates!$D$20,IF(AND(C269="A",'Claim Details'!$E$28&gt;=Rates!$F$14,'Claim Details'!$E$28&lt;=Rates!$F$15,'Claim Details'!$E$19="Yes"),Rates!$G$20,IF(AND(C269="A",'Claim Details'!$E$28&gt;=Rates!$F$14,'Claim Details'!$E$28&lt;=Rates!$F$15,'Claim Details'!$E$19="No"),Rates!$F$20,IF(AND(C269="A",'Claim Details'!$E$28&gt;=Rates!$H$14,'Claim Details'!$E$28&lt;=Rates!$H$15,'Claim Details'!$E$19="Yes"),Rates!$I$20,IF(AND(C269="A",'Claim Details'!$E$28&gt;=Rates!$H$14,'Claim Details'!$E$28&lt;=Rates!$H$15,'Claim Details'!$E$19="No"),Rates!$H$20,IF(AND(C269="A",'Claim Details'!$E$28&gt;=Rates!$J$14,'Claim Details'!$E$28&lt;=Rates!$J$15,'Claim Details'!$E$19="Yes"),Rates!$K$20,IF(AND(C269="A",'Claim Details'!$E$28&gt;=Rates!$J$14,'Claim Details'!$E$28&lt;=Rates!$J$15,'Claim Details'!$E$19="No"),Rates!$J$20,IF(AND(C269="B",'Claim Details'!$E$28&gt;=Rates!$D$14,'Claim Details'!$E$28&lt;=Rates!$D$15,'Claim Details'!$E$19="Yes"),Rates!$E$21,IF(AND(C269="B",'Claim Details'!$E$28&gt;=Rates!$D$14,'Claim Details'!$E$28&lt;=Rates!$D$15,'Claim Details'!$E$19="No"),Rates!$D$21,IF(AND(C269="B",'Claim Details'!$E$28&gt;=Rates!$F$14,'Claim Details'!$E$28&lt;=Rates!$F$15,'Claim Details'!$E$19="Yes"),Rates!$G$21,IF(AND(C269="B",'Claim Details'!$E$28&gt;=Rates!$F$14,'Claim Details'!$E$28&lt;=Rates!$F$15,'Claim Details'!$E$19="No"),Rates!$F$21,IF(AND(C269="B",'Claim Details'!$E$28&gt;=Rates!$H$14,'Claim Details'!$E$28&lt;=Rates!$H$15,'Claim Details'!$E$19="Yes"),Rates!$I$21,IF(AND(C269="B",'Claim Details'!$E$28&gt;=Rates!$H$14,'Claim Details'!$E$28&lt;=Rates!$H$15,'Claim Details'!$E$19="No"),Rates!$H$21,IF(AND(C269="B",'Claim Details'!$E$28&gt;=Rates!$J$14,'Claim Details'!$E$28&lt;=Rates!$J$15,'Claim Details'!$E$19="Yes"),Rates!$K$21,IF(AND(C269="B",'Claim Details'!$E$28&gt;=Rates!$J$14,'Claim Details'!$E$28&lt;=Rates!$J$15,'Claim Details'!$E$19="No"),Rates!$J$21,"£0.00"))))))))))))))))</f>
        <v>£0.00</v>
      </c>
      <c r="AV269" s="191" t="str">
        <f>IF(AND(C269="A",'Claim Details'!$E$28&gt;=Rates!$D$14,'Claim Details'!$E$28&lt;=Rates!$D$15,'Claim Details'!$E$19="Yes"),Rates!$E$22,IF(AND(C269="A",'Claim Details'!$E$28&gt;=Rates!$D$14,'Claim Details'!$E$28&lt;=Rates!$D$15,'Claim Details'!$E$19="No"),Rates!$D$22,IF(AND(C269="A",'Claim Details'!$E$28&gt;=Rates!$F$14,'Claim Details'!$E$28&lt;=Rates!$F$15,'Claim Details'!$E$19="Yes"),Rates!$G$22,IF(AND(C269="A",'Claim Details'!$E$28&gt;=Rates!$F$14,'Claim Details'!$E$28&lt;=Rates!$F$15,'Claim Details'!$E$19="No"),Rates!$F$22,IF(AND(C269="A",'Claim Details'!$E$28&gt;=Rates!$H$14,'Claim Details'!$E$28&lt;=Rates!$H$15,'Claim Details'!$E$19="Yes"),Rates!$I$22,IF(AND(C269="A",'Claim Details'!$E$28&gt;=Rates!$H$14,'Claim Details'!$E$28&lt;=Rates!$H$15,'Claim Details'!$E$19="No"),Rates!$H$22,IF(AND(C269="A",'Claim Details'!$E$28&gt;=Rates!$J$14,'Claim Details'!$E$28&lt;=Rates!$J$15,'Claim Details'!$E$19="Yes"),Rates!$K$22,IF(AND(C269="A",'Claim Details'!$E$28&gt;=Rates!$J$14,'Claim Details'!$E$28&lt;=Rates!$J$15,'Claim Details'!$E$19="No"),Rates!$J$22,IF(AND(C269="B",'Claim Details'!$E$28&gt;=Rates!$D$14,'Claim Details'!$E$28&lt;=Rates!$D$15,'Claim Details'!$E$19="Yes"),Rates!$E$23,IF(AND(C269="B",'Claim Details'!$E$28&gt;=Rates!$D$14,'Claim Details'!$E$28&lt;=Rates!$D$15,'Claim Details'!$E$19="No"),Rates!$D$23,IF(AND(C269="B",'Claim Details'!$E$28&gt;=Rates!$F$14,'Claim Details'!$E$28&lt;=Rates!$F$15,'Claim Details'!$E$19="Yes"),Rates!$G$23,IF(AND(C269="B",'Claim Details'!$E$28&gt;=Rates!$F$14,'Claim Details'!$E$28&lt;=Rates!$F$15,'Claim Details'!$E$19="No"),Rates!$F$23,IF(AND(C269="B",'Claim Details'!$E$28&gt;=Rates!$H$14,'Claim Details'!$E$28&lt;=Rates!$H$15,'Claim Details'!$E$19="Yes"),Rates!$I$23,IF(AND(C269="B",'Claim Details'!$E$28&gt;=Rates!$H$14,'Claim Details'!$E$28&lt;=Rates!$H$15,'Claim Details'!$E$19="No"),Rates!$H$23,IF(AND(C269="B",'Claim Details'!$E$28&gt;=Rates!$J$14,'Claim Details'!$E$28&lt;=Rates!$J$15,'Claim Details'!$E$19="Yes"),Rates!$K$23,IF(AND(C269="B",'Claim Details'!$E$28&gt;=Rates!$J$14,'Claim Details'!$E$28&lt;=Rates!$J$15,'Claim Details'!$E$19="No"),Rates!$J$23,IF(AND(C269="C",'Claim Details'!$E$28&gt;=Rates!$D$14,'Claim Details'!$E$28&lt;=Rates!$D$15,'Claim Details'!$E$19="Yes"),Rates!$E$24,IF(AND(C269="C",'Claim Details'!$E$28&gt;=Rates!$D$14,'Claim Details'!$E$28&lt;=Rates!$D$15,'Claim Details'!$E$19="No"),Rates!$D$24,IF(AND(C269="C",'Claim Details'!$E$28&gt;=Rates!$F$14,'Claim Details'!$E$28&lt;=Rates!$F$15,'Claim Details'!$E$19="Yes"),Rates!$G$24,IF(AND(C269="C",'Claim Details'!$E$28&gt;=Rates!$F$14,'Claim Details'!$E$28&lt;=Rates!$F$15,'Claim Details'!$E$19="No"),Rates!$F$24,IF(AND(C269="C",'Claim Details'!$E$28&gt;=Rates!$H$14,'Claim Details'!$E$28&lt;=Rates!$H$15,'Claim Details'!$E$19="Yes"),Rates!$I$24,IF(AND(C269="C",'Claim Details'!$E$28&gt;=Rates!$H$14,'Claim Details'!$E$28&lt;=Rates!$H$15,'Claim Details'!$E$19="No"),Rates!$H$24,IF(AND(C269="C",'Claim Details'!$E$28&gt;=Rates!$J$14,'Claim Details'!$E$28&lt;=Rates!$J$15,'Claim Details'!$E$19="Yes"),Rates!$K$24,IF(AND(C269="C",'Claim Details'!$E$28&gt;=Rates!$J$14,'Claim Details'!$E$28&lt;=Rates!$J$15,'Claim Details'!$E$19="No"),Rates!$J$24,"£0.00"))))))))))))))))))))))))</f>
        <v>£0.00</v>
      </c>
      <c r="AW269" s="1"/>
      <c r="AX269" s="189" t="str">
        <f>IF(AND(U269="A",'Claim Details'!$I$28&gt;=Rates!$D$14,'Claim Details'!$I$28&lt;=Rates!$D$15,'Claim Details'!$I$19="Yes"),Rates!$J$17,IF(AND(U269="A",'Claim Details'!$I$28&gt;=Rates!$D$14,'Claim Details'!$I$28&lt;=Rates!$D$15,'Claim Details'!$I$19="No"),Rates!$D$17,IF(AND(U269="A",'Claim Details'!$I$28&gt;=Rates!$F$14,'Claim Details'!$I$28&lt;=Rates!$F$15,'Claim Details'!$I$19="Yes"),Rates!$G$17,IF(AND(U269="A",'Claim Details'!$I$28&gt;=Rates!$F$14,'Claim Details'!$I$28&lt;=Rates!$F$15,'Claim Details'!$I$19="No"),Rates!$F$17,IF(AND(U269="A",'Claim Details'!$I$28&gt;=Rates!$H$14,'Claim Details'!$I$28&lt;=Rates!$H$15,'Claim Details'!$I$19="Yes"),Rates!$I$17,IF(AND(U269="A",'Claim Details'!$I$28&gt;=Rates!$H$14,'Claim Details'!$I$28&lt;=Rates!$H$15,'Claim Details'!$I$19="No"),Rates!$H$17,IF(AND(U269="A",'Claim Details'!$I$28&gt;=Rates!$J$14,'Claim Details'!$I$28&lt;=Rates!$J$15,'Claim Details'!$I$19="Yes"),Rates!$K$17,IF(AND(U269="A",'Claim Details'!$I$28&gt;=Rates!$J$14,'Claim Details'!$I$28&lt;=Rates!$J$15,'Claim Details'!$I$19="No"),Rates!$J$17,IF(AND(U269="B",'Claim Details'!$I$28&gt;=Rates!$D$14,'Claim Details'!$I$28&lt;=Rates!$D$15,'Claim Details'!$I$19="Yes"),Rates!$E$18,IF(AND(U269="B",'Claim Details'!$I$28&gt;=Rates!$D$14,'Claim Details'!$I$28&lt;=Rates!$D$15,'Claim Details'!$I$19="No"),Rates!$D$18,IF(AND(U269="B",'Claim Details'!$I$28&gt;=Rates!$F$14,'Claim Details'!$I$28&lt;=Rates!$F$15,'Claim Details'!$I$19="Yes"),Rates!$G$18,IF(AND(U269="B",'Claim Details'!$I$28&gt;=Rates!$F$14,'Claim Details'!$I$28&lt;=Rates!$F$15,'Claim Details'!$I$19="No"),Rates!$F$18,IF(AND(U269="B",'Claim Details'!$I$28&gt;=Rates!$H$14,'Claim Details'!$I$28&lt;=Rates!$H$15,'Claim Details'!$I$19="Yes"),Rates!$I$18,IF(AND(U269="B",'Claim Details'!$I$28&gt;=Rates!$H$14,'Claim Details'!$I$28&lt;=Rates!$H$15,'Claim Details'!$I$19="No"),Rates!$H$18,IF(AND(U269="B",'Claim Details'!$I$28&gt;=Rates!$J$14,'Claim Details'!$I$28&lt;=Rates!$J$15,'Claim Details'!$I$19="Yes"),Rates!$K$18,IF(AND(U269="B",'Claim Details'!$I$28&gt;=Rates!$J$14,'Claim Details'!$I$28&lt;=Rates!$J$15,'Claim Details'!$I$19="No"),Rates!$J$18,IF(AND(U269="C",'Claim Details'!$I$28&gt;=Rates!$D$14,'Claim Details'!$I$28&lt;=Rates!$D$15,'Claim Details'!$I$19="Yes"),Rates!$E$19,IF(AND(U269="C",'Claim Details'!$I$28&gt;=Rates!$D$14,'Claim Details'!$I$28&lt;=Rates!$D$15,'Claim Details'!$I$19="No"),Rates!$D$19,IF(AND(U269="C",'Claim Details'!$I$28&gt;=Rates!$F$14,'Claim Details'!$I$28&lt;=Rates!$F$15,'Claim Details'!$I$19="Yes"),Rates!$G$19,IF(AND(U269="C",'Claim Details'!$I$28&gt;=Rates!$F$14,'Claim Details'!$I$28&lt;=Rates!$F$15,'Claim Details'!$I$19="No"),Rates!$F$19,IF(AND(U269="C",'Claim Details'!$I$28&gt;=Rates!$H$14,'Claim Details'!$I$28&lt;=Rates!$H$15,'Claim Details'!$I$19="Yes"),Rates!$I$19,IF(AND(U269="C",'Claim Details'!$I$28&gt;=Rates!$H$14,'Claim Details'!$I$28&lt;=Rates!$H$15,'Claim Details'!$I$19="No"),Rates!$H$19,IF(AND(U269="C",'Claim Details'!$I$28&gt;=Rates!$J$14,'Claim Details'!$I$28&lt;=Rates!$J$15,'Claim Details'!$I$19="Yes"),Rates!$K$19,IF(AND(U269="C",'Claim Details'!$I$28&gt;=Rates!$J$14,'Claim Details'!$I$28&lt;=Rates!$J$15,'Claim Details'!$I$19="No"),Rates!$J$19,"£0.00"))))))))))))))))))))))))</f>
        <v>£0.00</v>
      </c>
      <c r="AY269" s="189" t="str">
        <f>IF(AND(C269="A",'Claim Details'!$I$28&gt;=Rates!$D$14,'Claim Details'!$I$28&lt;=Rates!$D$15,'Claim Details'!$I$19="Yes"),Rates!$J$25,IF(AND(C269="A",'Claim Details'!$I$28&gt;=Rates!$D$14,'Claim Details'!$I$28&lt;=Rates!$D$15,'Claim Details'!$I$19="No"),Rates!$D$25,IF(AND(C269="A",'Claim Details'!$I$28&gt;=Rates!$F$14,'Claim Details'!$I$28&lt;=Rates!$F$15,'Claim Details'!$I$19="Yes"),Rates!$G$25,IF(AND(C269="A",'Claim Details'!$I$28&gt;=Rates!$F$14,'Claim Details'!$I$28&lt;=Rates!$F$15,'Claim Details'!$I$19="No"),Rates!$F$25,IF(AND(C269="A",'Claim Details'!$I$28&gt;=Rates!$H$14,'Claim Details'!$I$28&lt;=Rates!$H$15,'Claim Details'!$I$19="Yes"),Rates!$I$25,IF(AND(C269="A",'Claim Details'!$I$28&gt;=Rates!$H$14,'Claim Details'!$I$28&lt;=Rates!$H$15,'Claim Details'!$I$19="No"),Rates!$H$25,IF(AND(C269="A",'Claim Details'!$I$28&gt;=Rates!$J$14,'Claim Details'!$I$28&lt;=Rates!$J$15,'Claim Details'!$I$19="Yes"),Rates!$K$25,IF(AND(C269="A",'Claim Details'!$I$28&gt;=Rates!$J$14,'Claim Details'!$I$28&lt;=Rates!$J$15,'Claim Details'!$I$19="No"),Rates!$J$25,IF(AND(C269="B",'Claim Details'!$I$28&gt;=Rates!$D$14,'Claim Details'!$I$28&lt;=Rates!$D$15,'Claim Details'!$I$19="Yes"),Rates!$E$26,IF(AND(C269="B",'Claim Details'!$I$28&gt;=Rates!$D$14,'Claim Details'!$I$28&lt;=Rates!$D$15,'Claim Details'!$I$19="No"),Rates!$D$26,IF(AND(C269="B",'Claim Details'!$I$28&gt;=Rates!$F$14,'Claim Details'!$I$28&lt;=Rates!$F$15,'Claim Details'!$I$19="Yes"),Rates!$G$26,IF(AND(C269="B",'Claim Details'!$I$28&gt;=Rates!$F$14,'Claim Details'!$I$28&lt;=Rates!$F$15,'Claim Details'!$I$19="No"),Rates!$F$26,IF(AND(C269="B",'Claim Details'!$I$28&gt;=Rates!$H$14,'Claim Details'!$I$28&lt;=Rates!$H$15,'Claim Details'!$I$19="Yes"),Rates!$I$26,IF(AND(C269="B",'Claim Details'!$I$28&gt;=Rates!$H$14,'Claim Details'!$I$28&lt;=Rates!$H$15,'Claim Details'!$I$19="No"),Rates!$H$26,IF(AND(C269="B",'Claim Details'!$I$28&gt;=Rates!$J$14,'Claim Details'!$I$28&lt;=Rates!$J$15,'Claim Details'!$I$19="Yes"),Rates!$K$26,IF(AND(C269="B",'Claim Details'!$I$28&gt;=Rates!$J$14,'Claim Details'!$I$28&lt;=Rates!$J$15,'Claim Details'!$I$19="No"),Rates!$J$26,IF(AND(C269="C",'Claim Details'!$I$28&gt;=Rates!$D$14,'Claim Details'!$I$28&lt;=Rates!$D$15,'Claim Details'!$I$19="Yes"),Rates!$E$27,IF(AND(C269="C",'Claim Details'!$I$28&gt;=Rates!$D$14,'Claim Details'!$I$28&lt;=Rates!$D$15,'Claim Details'!$I$19="No"),Rates!$D$27,IF(AND(C269="C",'Claim Details'!$I$28&gt;=Rates!$F$14,'Claim Details'!$I$28&lt;=Rates!$F$15,'Claim Details'!$I$19="Yes"),Rates!$G$27,IF(AND(C269="C",'Claim Details'!$I$28&gt;=Rates!$F$14,'Claim Details'!$I$28&lt;=Rates!$F$15,'Claim Details'!$I$19="No"),Rates!$F$27,IF(AND(C269="C",'Claim Details'!$I$28&gt;=Rates!$H$14,'Claim Details'!$I$28&lt;=Rates!$H$15,'Claim Details'!$I$19="Yes"),Rates!$I$27,IF(AND(C269="C",'Claim Details'!$I$28&gt;=Rates!$H$14,'Claim Details'!$I$28&lt;=Rates!$H$15,'Claim Details'!$I$19="No"),Rates!$H$27,IF(AND(C269="C",'Claim Details'!$I$28&gt;=Rates!$J$14,'Claim Details'!$I$28&lt;=Rates!$J$15,'Claim Details'!$I$19="Yes"),Rates!$K$27,IF(AND(C269="C",'Claim Details'!$I$28&gt;=Rates!$J$14,'Claim Details'!$I$28&lt;=Rates!$J$15,'Claim Details'!$I$19="No"),Rates!$J$27,"£0.00"))))))))))))))))))))))))</f>
        <v>£0.00</v>
      </c>
      <c r="AZ269" s="189" t="str">
        <f>IF(AND(C269="A",'Claim Details'!$I$28&gt;=Rates!$D$14,'Claim Details'!$I$28&lt;=Rates!$D$15,'Claim Details'!$I$19="Yes"),Rates!$E$20,IF(AND(C269="A",'Claim Details'!$I$28&gt;=Rates!$D$14,'Claim Details'!$I$28&lt;=Rates!$D$15,'Claim Details'!$I$19="No"),Rates!$D$20,IF(AND(C269="A",'Claim Details'!$I$28&gt;=Rates!$F$14,'Claim Details'!$I$28&lt;=Rates!$F$15,'Claim Details'!$I$19="Yes"),Rates!$G$20,IF(AND(C269="A",'Claim Details'!$I$28&gt;=Rates!$F$14,'Claim Details'!$I$28&lt;=Rates!$F$15,'Claim Details'!$I$19="No"),Rates!$F$20,IF(AND(C269="A",'Claim Details'!$I$28&gt;=Rates!$H$14,'Claim Details'!$I$28&lt;=Rates!$H$15,'Claim Details'!$I$19="Yes"),Rates!$I$20,IF(AND(C269="A",'Claim Details'!$I$28&gt;=Rates!$H$14,'Claim Details'!$I$28&lt;=Rates!$H$15,'Claim Details'!$I$19="No"),Rates!$H$20,IF(AND(C269="A",'Claim Details'!$I$28&gt;=Rates!$J$14,'Claim Details'!$I$28&lt;=Rates!$J$15,'Claim Details'!$I$19="Yes"),Rates!$K$20,IF(AND(C269="A",'Claim Details'!$I$28&gt;=Rates!$J$14,'Claim Details'!$I$28&lt;=Rates!$J$15,'Claim Details'!$I$19="No"),Rates!$J$20,IF(AND(C269="B",'Claim Details'!$I$28&gt;=Rates!$D$14,'Claim Details'!$I$28&lt;=Rates!$D$15,'Claim Details'!$I$19="Yes"),Rates!$E$21,IF(AND(C269="B",'Claim Details'!$I$28&gt;=Rates!$D$14,'Claim Details'!$I$28&lt;=Rates!$D$15,'Claim Details'!$I$19="No"),Rates!$D$21,IF(AND(C269="B",'Claim Details'!$I$28&gt;=Rates!$F$14,'Claim Details'!$I$28&lt;=Rates!$F$15,'Claim Details'!$I$19="Yes"),Rates!$G$21,IF(AND(C269="B",'Claim Details'!$I$28&gt;=Rates!$F$14,'Claim Details'!$I$28&lt;=Rates!$F$15,'Claim Details'!$I$19="No"),Rates!$F$21,IF(AND(C269="B",'Claim Details'!$I$28&gt;=Rates!$H$14,'Claim Details'!$I$28&lt;=Rates!$H$15,'Claim Details'!$I$19="Yes"),Rates!$I$21,IF(AND(C269="B",'Claim Details'!$I$28&gt;=Rates!$H$14,'Claim Details'!$I$28&lt;=Rates!$H$15,'Claim Details'!$I$19="No"),Rates!$H$21,IF(AND(C269="B",'Claim Details'!$I$28&gt;=Rates!$J$14,'Claim Details'!$I$28&lt;=Rates!$J$15,'Claim Details'!$I$19="Yes"),Rates!$K$21,IF(AND(C269="B",'Claim Details'!$I$28&gt;=Rates!$J$14,'Claim Details'!$I$28&lt;=Rates!$J$15,'Claim Details'!$I$19="No"),Rates!$J$21,"£0.00"))))))))))))))))</f>
        <v>£0.00</v>
      </c>
      <c r="BA269" s="189" t="str">
        <f>IF(AND(C269="A",'Claim Details'!$I$28&gt;=Rates!$D$14,'Claim Details'!$I$28&lt;=Rates!$D$15,'Claim Details'!$I$19="Yes"),Rates!$E$22,IF(AND(C269="A",'Claim Details'!$I$28&gt;=Rates!$D$14,'Claim Details'!$I$28&lt;=Rates!$D$15,'Claim Details'!$I$19="No"),Rates!$D$22,IF(AND(C269="A",'Claim Details'!$I$28&gt;=Rates!$F$14,'Claim Details'!$I$28&lt;=Rates!$F$15,'Claim Details'!$I$19="Yes"),Rates!$G$22,IF(AND(C269="A",'Claim Details'!$I$28&gt;=Rates!$F$14,'Claim Details'!$I$28&lt;=Rates!$F$15,'Claim Details'!$I$19="No"),Rates!$F$22,IF(AND(C269="A",'Claim Details'!$I$28&gt;=Rates!$H$14,'Claim Details'!$I$28&lt;=Rates!$H$15,'Claim Details'!$I$19="Yes"),Rates!$I$22,IF(AND(C269="A",'Claim Details'!$I$28&gt;=Rates!$H$14,'Claim Details'!$I$28&lt;=Rates!$H$15,'Claim Details'!$I$19="No"),Rates!$H$22,IF(AND(C269="A",'Claim Details'!$I$28&gt;=Rates!$J$14,'Claim Details'!$I$28&lt;=Rates!$J$15,'Claim Details'!$I$19="Yes"),Rates!$K$22,IF(AND(C269="A",'Claim Details'!$I$28&gt;=Rates!$J$14,'Claim Details'!$I$28&lt;=Rates!$J$15,'Claim Details'!$I$19="No"),Rates!$J$22,IF(AND(C269="B",'Claim Details'!$I$28&gt;=Rates!$D$14,'Claim Details'!$I$28&lt;=Rates!$D$15,'Claim Details'!$I$19="Yes"),Rates!$E$23,IF(AND(C269="B",'Claim Details'!$I$28&gt;=Rates!$D$14,'Claim Details'!$I$28&lt;=Rates!$D$15,'Claim Details'!$I$19="No"),Rates!$D$23,IF(AND(C269="B",'Claim Details'!$I$28&gt;=Rates!$F$14,'Claim Details'!$I$28&lt;=Rates!$F$15,'Claim Details'!$I$19="Yes"),Rates!$G$23,IF(AND(C269="B",'Claim Details'!$I$28&gt;=Rates!$F$14,'Claim Details'!$I$28&lt;=Rates!$F$15,'Claim Details'!$I$19="No"),Rates!$F$23,IF(AND(C269="B",'Claim Details'!$I$28&gt;=Rates!$H$14,'Claim Details'!$I$28&lt;=Rates!$H$15,'Claim Details'!$I$19="Yes"),Rates!$I$23,IF(AND(C269="B",'Claim Details'!$I$28&gt;=Rates!$H$14,'Claim Details'!$I$28&lt;=Rates!$H$15,'Claim Details'!$I$19="No"),Rates!$H$23,IF(AND(C269="B",'Claim Details'!$I$28&gt;=Rates!$J$14,'Claim Details'!$I$28&lt;=Rates!$J$15,'Claim Details'!$I$19="Yes"),Rates!$K$23,IF(AND(C269="B",'Claim Details'!$I$28&gt;=Rates!$J$14,'Claim Details'!$I$28&lt;=Rates!$J$15,'Claim Details'!$I$19="No"),Rates!$J$23,IF(AND(C269="C",'Claim Details'!$I$28&gt;=Rates!$D$14,'Claim Details'!$I$28&lt;=Rates!$D$15,'Claim Details'!$I$19="Yes"),Rates!$E$24,IF(AND(C269="C",'Claim Details'!$I$28&gt;=Rates!$D$14,'Claim Details'!$I$28&lt;=Rates!$D$15,'Claim Details'!$I$19="No"),Rates!$D$24,IF(AND(C269="C",'Claim Details'!$I$28&gt;=Rates!$F$14,'Claim Details'!$I$28&lt;=Rates!$F$15,'Claim Details'!$I$19="Yes"),Rates!$G$24,IF(AND(C269="C",'Claim Details'!$I$28&gt;=Rates!$F$14,'Claim Details'!$I$28&lt;=Rates!$F$15,'Claim Details'!$I$19="No"),Rates!$F$24,IF(AND(C269="C",'Claim Details'!$I$28&gt;=Rates!$H$14,'Claim Details'!$I$28&lt;=Rates!$H$15,'Claim Details'!$I$19="Yes"),Rates!$I$24,IF(AND(C269="C",'Claim Details'!$I$28&gt;=Rates!$H$14,'Claim Details'!$I$28&lt;=Rates!$H$15,'Claim Details'!$I$19="No"),Rates!$H$24,IF(AND(C269="C",'Claim Details'!$I$28&gt;=Rates!$J$14,'Claim Details'!$I$28&lt;=Rates!$J$15,'Claim Details'!$I$19="Yes"),Rates!$K$24,IF(AND(C269="C",'Claim Details'!$I$28&gt;=Rates!$J$14,'Claim Details'!$I$28&lt;=Rates!$J$15,'Claim Details'!$I$19="No"),Rates!$J$24,"£0.00"))))))))))))))))))))))))</f>
        <v>£0.00</v>
      </c>
      <c r="BB269" s="189" t="str">
        <f t="shared" si="72"/>
        <v>£0.00</v>
      </c>
      <c r="BC269" s="1"/>
      <c r="BD269" s="189" t="str">
        <f>IF(AND(AE269="A",'Claim Details'!$I$28&gt;=Rates!$D$14,'Claim Details'!$I$28&lt;=Rates!$D$15,'Claim Details'!$I$19="Yes"),Rates!$J$17,IF(AND(AE269="A",'Claim Details'!$I$28&gt;=Rates!$D$14,'Claim Details'!$I$28&lt;=Rates!$D$15,'Claim Details'!$I$19="No"),Rates!$D$17,IF(AND(AE269="A",'Claim Details'!$I$28&gt;=Rates!$F$14,'Claim Details'!$I$28&lt;=Rates!$F$15,'Claim Details'!$I$19="Yes"),Rates!$G$17,IF(AND(AE269="A",'Claim Details'!$I$28&gt;=Rates!$F$14,'Claim Details'!$I$28&lt;=Rates!$F$15,'Claim Details'!$I$19="No"),Rates!$F$17,IF(AND(AE269="A",'Claim Details'!$I$28&gt;=Rates!$H$14,'Claim Details'!$I$28&lt;=Rates!$H$15,'Claim Details'!$I$19="Yes"),Rates!$I$17,IF(AND(AE269="A",'Claim Details'!$I$28&gt;=Rates!$H$14,'Claim Details'!$I$28&lt;=Rates!$H$15,'Claim Details'!$I$19="No"),Rates!$H$17,IF(AND(AE269="A",'Claim Details'!$I$28&gt;=Rates!$J$14,'Claim Details'!$I$28&lt;=Rates!$J$15,'Claim Details'!$I$19="Yes"),Rates!$K$17,IF(AND(AE269="A",'Claim Details'!$I$28&gt;=Rates!$J$14,'Claim Details'!$I$28&lt;=Rates!$J$15,'Claim Details'!$I$19="No"),Rates!$J$17,IF(AND(AE269="B",'Claim Details'!$I$28&gt;=Rates!$D$14,'Claim Details'!$I$28&lt;=Rates!$D$15,'Claim Details'!$I$19="Yes"),Rates!$E$18,IF(AND(AE269="B",'Claim Details'!$I$28&gt;=Rates!$D$14,'Claim Details'!$I$28&lt;=Rates!$D$15,'Claim Details'!$I$19="No"),Rates!$D$18,IF(AND(AE269="B",'Claim Details'!$I$28&gt;=Rates!$F$14,'Claim Details'!$I$28&lt;=Rates!$F$15,'Claim Details'!$I$19="Yes"),Rates!$G$18,IF(AND(AE269="B",'Claim Details'!$I$28&gt;=Rates!$F$14,'Claim Details'!$I$28&lt;=Rates!$F$15,'Claim Details'!$I$19="No"),Rates!$F$18,IF(AND(AE269="B",'Claim Details'!$I$28&gt;=Rates!$H$14,'Claim Details'!$I$28&lt;=Rates!$H$15,'Claim Details'!$I$19="Yes"),Rates!$I$18,IF(AND(AE269="B",'Claim Details'!$I$28&gt;=Rates!$H$14,'Claim Details'!$I$28&lt;=Rates!$H$15,'Claim Details'!$I$19="No"),Rates!$H$18,IF(AND(AE269="B",'Claim Details'!$I$28&gt;=Rates!$J$14,'Claim Details'!$I$28&lt;=Rates!$J$15,'Claim Details'!$I$19="Yes"),Rates!$K$18,IF(AND(AE269="B",'Claim Details'!$I$28&gt;=Rates!$J$14,'Claim Details'!$I$28&lt;=Rates!$J$15,'Claim Details'!$I$19="No"),Rates!$J$18,IF(AND(AE269="C",'Claim Details'!$I$28&gt;=Rates!$D$14,'Claim Details'!$I$28&lt;=Rates!$D$15,'Claim Details'!$I$19="Yes"),Rates!$E$19,IF(AND(AE269="C",'Claim Details'!$I$28&gt;=Rates!$D$14,'Claim Details'!$I$28&lt;=Rates!$D$15,'Claim Details'!$I$19="No"),Rates!$D$19,IF(AND(AE269="C",'Claim Details'!$I$28&gt;=Rates!$F$14,'Claim Details'!$I$28&lt;=Rates!$F$15,'Claim Details'!$I$19="Yes"),Rates!$G$19,IF(AND(AE269="C",'Claim Details'!$I$28&gt;=Rates!$F$14,'Claim Details'!$I$28&lt;=Rates!$F$15,'Claim Details'!$I$19="No"),Rates!$F$19,IF(AND(AE269="C",'Claim Details'!$I$28&gt;=Rates!$H$14,'Claim Details'!$I$28&lt;=Rates!$H$15,'Claim Details'!$I$19="Yes"),Rates!$I$19,IF(AND(AE269="C",'Claim Details'!$I$28&gt;=Rates!$H$14,'Claim Details'!$I$28&lt;=Rates!$H$15,'Claim Details'!$I$19="No"),Rates!$H$19,IF(AND(AE269="C",'Claim Details'!$I$28&gt;=Rates!$J$14,'Claim Details'!$I$28&lt;=Rates!$J$15,'Claim Details'!$I$19="Yes"),Rates!$K$19,IF(AND(AE269="C",'Claim Details'!$I$28&gt;=Rates!$J$14,'Claim Details'!$I$28&lt;=Rates!$J$15,'Claim Details'!$I$19="No"),Rates!$J$19,"£0.00"))))))))))))))))))))))))</f>
        <v>£0.00</v>
      </c>
      <c r="BE269" s="189" t="str">
        <f>IF(AND(AE269="A",'Claim Details'!$I$28&gt;=Rates!$D$14,'Claim Details'!$I$28&lt;=Rates!$D$15,'Claim Details'!$I$19="Yes"),Rates!$J$25,IF(AND(AE269="A",'Claim Details'!$I$28&gt;=Rates!$D$14,'Claim Details'!$I$28&lt;=Rates!$D$15,'Claim Details'!$I$19="No"),Rates!$D$25,IF(AND(AE269="A",'Claim Details'!$I$28&gt;=Rates!$F$14,'Claim Details'!$I$28&lt;=Rates!$F$15,'Claim Details'!$I$19="Yes"),Rates!$G$25,IF(AND(AE269="A",'Claim Details'!$I$28&gt;=Rates!$F$14,'Claim Details'!$I$28&lt;=Rates!$F$15,'Claim Details'!$I$19="No"),Rates!$F$25,IF(AND(AE269="A",'Claim Details'!$I$28&gt;=Rates!$H$14,'Claim Details'!$I$28&lt;=Rates!$H$15,'Claim Details'!$I$19="Yes"),Rates!$I$25,IF(AND(AE269="A",'Claim Details'!$I$28&gt;=Rates!$H$14,'Claim Details'!$I$28&lt;=Rates!$H$15,'Claim Details'!$I$19="No"),Rates!$H$25,IF(AND(AE269="A",'Claim Details'!$I$28&gt;=Rates!$J$14,'Claim Details'!$I$28&lt;=Rates!$J$15,'Claim Details'!$I$19="Yes"),Rates!$K$25,IF(AND(AE269="A",'Claim Details'!$I$28&gt;=Rates!$J$14,'Claim Details'!$I$28&lt;=Rates!$J$15,'Claim Details'!$I$19="No"),Rates!$J$25,IF(AND(AE269="B",'Claim Details'!$I$28&gt;=Rates!$D$14,'Claim Details'!$I$28&lt;=Rates!$D$15,'Claim Details'!$I$19="Yes"),Rates!$E$26,IF(AND(AE269="B",'Claim Details'!$I$28&gt;=Rates!$D$14,'Claim Details'!$I$28&lt;=Rates!$D$15,'Claim Details'!$I$19="No"),Rates!$D$26,IF(AND(AE269="B",'Claim Details'!$I$28&gt;=Rates!$F$14,'Claim Details'!$I$28&lt;=Rates!$F$15,'Claim Details'!$I$19="Yes"),Rates!$G$26,IF(AND(AE269="B",'Claim Details'!$I$28&gt;=Rates!$F$14,'Claim Details'!$I$28&lt;=Rates!$F$15,'Claim Details'!$I$19="No"),Rates!$F$26,IF(AND(AE269="B",'Claim Details'!$I$28&gt;=Rates!$H$14,'Claim Details'!$I$28&lt;=Rates!$H$15,'Claim Details'!$I$19="Yes"),Rates!$I$26,IF(AND(AE269="B",'Claim Details'!$I$28&gt;=Rates!$H$14,'Claim Details'!$I$28&lt;=Rates!$H$15,'Claim Details'!$I$19="No"),Rates!$H$26,IF(AND(AE269="B",'Claim Details'!$I$28&gt;=Rates!$J$14,'Claim Details'!$I$28&lt;=Rates!$J$15,'Claim Details'!$I$19="Yes"),Rates!$K$26,IF(AND(AE269="B",'Claim Details'!$I$28&gt;=Rates!$J$14,'Claim Details'!$I$28&lt;=Rates!$J$15,'Claim Details'!$I$19="No"),Rates!$J$26,IF(AND(AE269="C",'Claim Details'!$I$28&gt;=Rates!$D$14,'Claim Details'!$I$28&lt;=Rates!$D$15,'Claim Details'!$I$19="Yes"),Rates!$E$27,IF(AND(AE269="C",'Claim Details'!$I$28&gt;=Rates!$D$14,'Claim Details'!$I$28&lt;=Rates!$D$15,'Claim Details'!$I$19="No"),Rates!$D$27,IF(AND(AE269="C",'Claim Details'!$I$28&gt;=Rates!$F$14,'Claim Details'!$I$28&lt;=Rates!$F$15,'Claim Details'!$I$19="Yes"),Rates!$G$27,IF(AND(AE269="C",'Claim Details'!$I$28&gt;=Rates!$F$14,'Claim Details'!$I$28&lt;=Rates!$F$15,'Claim Details'!$I$19="No"),Rates!$F$27,IF(AND(AE269="C",'Claim Details'!$I$28&gt;=Rates!$H$14,'Claim Details'!$I$28&lt;=Rates!$H$15,'Claim Details'!$I$19="Yes"),Rates!$I$27,IF(AND(AE269="C",'Claim Details'!$I$28&gt;=Rates!$H$14,'Claim Details'!$I$28&lt;=Rates!$H$15,'Claim Details'!$I$19="No"),Rates!$H$27,IF(AND(AE269="C",'Claim Details'!$I$28&gt;=Rates!$J$14,'Claim Details'!$I$28&lt;=Rates!$J$15,'Claim Details'!$I$19="Yes"),Rates!$K$27,IF(AND(AE269="C",'Claim Details'!$I$28&gt;=Rates!$J$14,'Claim Details'!$I$28&lt;=Rates!$J$15,'Claim Details'!$I$19="No"),Rates!$J$27,"£0.00"))))))))))))))))))))))))</f>
        <v>£0.00</v>
      </c>
      <c r="BF269" s="189" t="str">
        <f>IF(AND(AE269="A",'Claim Details'!$I$28&gt;=Rates!$D$14,'Claim Details'!$I$28&lt;=Rates!$D$15,'Claim Details'!$I$19="Yes"),Rates!$E$20,IF(AND(AE269="A",'Claim Details'!$I$28&gt;=Rates!$D$14,'Claim Details'!$I$28&lt;=Rates!$D$15,'Claim Details'!$I$19="No"),Rates!$D$20,IF(AND(AE269="A",'Claim Details'!$I$28&gt;=Rates!$F$14,'Claim Details'!$I$28&lt;=Rates!$F$15,'Claim Details'!$I$19="Yes"),Rates!$G$20,IF(AND(AE269="A",'Claim Details'!$I$28&gt;=Rates!$F$14,'Claim Details'!$I$28&lt;=Rates!$F$15,'Claim Details'!$I$19="No"),Rates!$F$20,IF(AND(AE269="A",'Claim Details'!$I$28&gt;=Rates!$H$14,'Claim Details'!$I$28&lt;=Rates!$H$15,'Claim Details'!$I$19="Yes"),Rates!$I$20,IF(AND(AE269="A",'Claim Details'!$I$28&gt;=Rates!$H$14,'Claim Details'!$I$28&lt;=Rates!$H$15,'Claim Details'!$I$19="No"),Rates!$H$20,IF(AND(AE269="A",'Claim Details'!$I$28&gt;=Rates!$J$14,'Claim Details'!$I$28&lt;=Rates!$J$15,'Claim Details'!$I$19="Yes"),Rates!$K$20,IF(AND(AE269="A",'Claim Details'!$I$28&gt;=Rates!$J$14,'Claim Details'!$I$28&lt;=Rates!$J$15,'Claim Details'!$I$19="No"),Rates!$J$20,IF(AND(AE269="B",'Claim Details'!$I$28&gt;=Rates!$D$14,'Claim Details'!$I$28&lt;=Rates!$D$15,'Claim Details'!$I$19="Yes"),Rates!$E$21,IF(AND(AE269="B",'Claim Details'!$I$28&gt;=Rates!$D$14,'Claim Details'!$I$28&lt;=Rates!$D$15,'Claim Details'!$I$19="No"),Rates!$D$21,IF(AND(AE269="B",'Claim Details'!$I$28&gt;=Rates!$F$14,'Claim Details'!$I$28&lt;=Rates!$F$15,'Claim Details'!$I$19="Yes"),Rates!$G$21,IF(AND(AE269="B",'Claim Details'!$I$28&gt;=Rates!$F$14,'Claim Details'!$I$28&lt;=Rates!$F$15,'Claim Details'!$I$19="No"),Rates!$F$21,IF(AND(AE269="B",'Claim Details'!$I$28&gt;=Rates!$H$14,'Claim Details'!$I$28&lt;=Rates!$H$15,'Claim Details'!$I$19="Yes"),Rates!$I$21,IF(AND(AE269="B",'Claim Details'!$I$28&gt;=Rates!$H$14,'Claim Details'!$I$28&lt;=Rates!$H$15,'Claim Details'!$I$19="No"),Rates!$H$21,IF(AND(AE269="B",'Claim Details'!$I$28&gt;=Rates!$J$14,'Claim Details'!$I$28&lt;=Rates!$J$15,'Claim Details'!$I$19="Yes"),Rates!$K$21,IF(AND(AE269="B",'Claim Details'!$I$28&gt;=Rates!$J$14,'Claim Details'!$I$28&lt;=Rates!$J$15,'Claim Details'!$I$19="No"),Rates!$J$21,"£0.00"))))))))))))))))</f>
        <v>£0.00</v>
      </c>
      <c r="BG269" s="189" t="str">
        <f>IF(AND(AE269="A",'Claim Details'!$I$28&gt;=Rates!$D$14,'Claim Details'!$I$28&lt;=Rates!$D$15,'Claim Details'!$I$19="Yes"),Rates!$E$22,IF(AND(AE269="A",'Claim Details'!$I$28&gt;=Rates!$D$14,'Claim Details'!$I$28&lt;=Rates!$D$15,'Claim Details'!$I$19="No"),Rates!$D$22,IF(AND(AE269="A",'Claim Details'!$I$28&gt;=Rates!$F$14,'Claim Details'!$I$28&lt;=Rates!$F$15,'Claim Details'!$I$19="Yes"),Rates!$G$22,IF(AND(AE269="A",'Claim Details'!$I$28&gt;=Rates!$F$14,'Claim Details'!$I$28&lt;=Rates!$F$15,'Claim Details'!$I$19="No"),Rates!$F$22,IF(AND(AE269="A",'Claim Details'!$I$28&gt;=Rates!$H$14,'Claim Details'!$I$28&lt;=Rates!$H$15,'Claim Details'!$I$19="Yes"),Rates!$I$22,IF(AND(AE269="A",'Claim Details'!$I$28&gt;=Rates!$H$14,'Claim Details'!$I$28&lt;=Rates!$H$15,'Claim Details'!$I$19="No"),Rates!$H$22,IF(AND(AE269="A",'Claim Details'!$I$28&gt;=Rates!$J$14,'Claim Details'!$I$28&lt;=Rates!$J$15,'Claim Details'!$I$19="Yes"),Rates!$K$22,IF(AND(AE269="A",'Claim Details'!$I$28&gt;=Rates!$J$14,'Claim Details'!$I$28&lt;=Rates!$J$15,'Claim Details'!$I$19="No"),Rates!$J$22,IF(AND(AE269="B",'Claim Details'!$I$28&gt;=Rates!$D$14,'Claim Details'!$I$28&lt;=Rates!$D$15,'Claim Details'!$I$19="Yes"),Rates!$E$23,IF(AND(AE269="B",'Claim Details'!$I$28&gt;=Rates!$D$14,'Claim Details'!$I$28&lt;=Rates!$D$15,'Claim Details'!$I$19="No"),Rates!$D$23,IF(AND(AE269="B",'Claim Details'!$I$28&gt;=Rates!$F$14,'Claim Details'!$I$28&lt;=Rates!$F$15,'Claim Details'!$I$19="Yes"),Rates!$G$23,IF(AND(AE269="B",'Claim Details'!$I$28&gt;=Rates!$F$14,'Claim Details'!$I$28&lt;=Rates!$F$15,'Claim Details'!$I$19="No"),Rates!$F$23,IF(AND(AE269="B",'Claim Details'!$I$28&gt;=Rates!$H$14,'Claim Details'!$I$28&lt;=Rates!$H$15,'Claim Details'!$I$19="Yes"),Rates!$I$23,IF(AND(AE269="B",'Claim Details'!$I$28&gt;=Rates!$H$14,'Claim Details'!$I$28&lt;=Rates!$H$15,'Claim Details'!$I$19="No"),Rates!$H$23,IF(AND(AE269="B",'Claim Details'!$I$28&gt;=Rates!$J$14,'Claim Details'!$I$28&lt;=Rates!$J$15,'Claim Details'!$I$19="Yes"),Rates!$K$23,IF(AND(AE269="B",'Claim Details'!$I$28&gt;=Rates!$J$14,'Claim Details'!$I$28&lt;=Rates!$J$15,'Claim Details'!$I$19="No"),Rates!$J$23,IF(AND(AE269="C",'Claim Details'!$I$28&gt;=Rates!$D$14,'Claim Details'!$I$28&lt;=Rates!$D$15,'Claim Details'!$I$19="Yes"),Rates!$E$24,IF(AND(AE269="C",'Claim Details'!$I$28&gt;=Rates!$D$14,'Claim Details'!$I$28&lt;=Rates!$D$15,'Claim Details'!$I$19="No"),Rates!$D$24,IF(AND(AE269="C",'Claim Details'!$I$28&gt;=Rates!$F$14,'Claim Details'!$I$28&lt;=Rates!$F$15,'Claim Details'!$I$19="Yes"),Rates!$G$24,IF(AND(AE269="C",'Claim Details'!$I$28&gt;=Rates!$F$14,'Claim Details'!$I$28&lt;=Rates!$F$15,'Claim Details'!$I$19="No"),Rates!$F$24,IF(AND(AE269="C",'Claim Details'!$I$28&gt;=Rates!$H$14,'Claim Details'!$I$28&lt;=Rates!$H$15,'Claim Details'!$I$19="Yes"),Rates!$I$24,IF(AND(AE269="C",'Claim Details'!$I$28&gt;=Rates!$H$14,'Claim Details'!$I$28&lt;=Rates!$H$15,'Claim Details'!$I$19="No"),Rates!$H$24,IF(AND(AE269="C",'Claim Details'!$I$28&gt;=Rates!$J$14,'Claim Details'!$I$28&lt;=Rates!$J$15,'Claim Details'!$I$19="Yes"),Rates!$K$24,IF(AND(AE269="C",'Claim Details'!$I$28&gt;=Rates!$J$14,'Claim Details'!$I$28&lt;=Rates!$J$15,'Claim Details'!$I$19="No"),Rates!$J$24,"£0.00"))))))))))))))))))))))))</f>
        <v>£0.00</v>
      </c>
      <c r="BH269" s="189" t="str">
        <f t="shared" si="73"/>
        <v>£0.00</v>
      </c>
      <c r="BI269" s="189">
        <f t="shared" si="74"/>
        <v>0</v>
      </c>
      <c r="BO269" s="202" t="str">
        <f>IF(H269="","£0.00",IF(AP269="4","£0.00",IF(AP269="5","£0.00",IF(AP269="1","£0.00",((AQ269*H269)*'Claim Details'!$F$111)/100))))</f>
        <v>£0.00</v>
      </c>
      <c r="BP269" s="202" t="str">
        <f>IF(T269="","£0.00",IF(AP269="4","£0.00",IF(AP269="5","£0.00",IF(AP269="1","£0.00",((AR269*T269)*'Claim Details'!$N$111)/100))))</f>
        <v>£0.00</v>
      </c>
      <c r="BQ269" s="202" t="str">
        <f>IF(AI269="","£0.00",IF(AP269="4","£0.00",IF(AP269="5","£0.00",IF(AP269="1","£0.00",((BI269*AI269)*'Claim Details'!$W$111)/100))))</f>
        <v>£0.00</v>
      </c>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row>
    <row r="270" spans="1:97" ht="15">
      <c r="A270" s="145"/>
      <c r="B270" s="91"/>
      <c r="C270" s="96"/>
      <c r="D270" s="97"/>
      <c r="E270" s="98"/>
      <c r="F270" s="89"/>
      <c r="G270" s="99"/>
      <c r="H270" s="100"/>
      <c r="I270" s="221" t="str">
        <f t="shared" si="64"/>
        <v>£0.00</v>
      </c>
      <c r="J270" s="101"/>
      <c r="K270" s="100"/>
      <c r="L270" s="221" t="str">
        <f t="shared" si="65"/>
        <v>£0.00</v>
      </c>
      <c r="M270" s="101"/>
      <c r="N270" s="102"/>
      <c r="O270" s="145"/>
      <c r="P270" s="77"/>
      <c r="Q270" s="87"/>
      <c r="R270" s="87"/>
      <c r="S270" s="87"/>
      <c r="T270" s="149" t="str">
        <f t="shared" si="66"/>
        <v/>
      </c>
      <c r="U270" s="87" t="str">
        <f t="shared" si="75"/>
        <v/>
      </c>
      <c r="V270" s="87"/>
      <c r="W270" s="53" t="str">
        <f t="shared" si="67"/>
        <v>£0.00</v>
      </c>
      <c r="X270" s="53"/>
      <c r="Y270" s="87"/>
      <c r="Z270" s="78"/>
      <c r="AA270" s="79"/>
      <c r="AB270" s="160"/>
      <c r="AC270" s="98"/>
      <c r="AD270" s="225"/>
      <c r="AE270" s="235" t="str">
        <f t="shared" si="68"/>
        <v/>
      </c>
      <c r="AF270" s="87" t="str">
        <f t="shared" si="69"/>
        <v/>
      </c>
      <c r="AG270" s="53"/>
      <c r="AH270" s="224"/>
      <c r="AI270" s="226" t="str">
        <f t="shared" si="61"/>
        <v/>
      </c>
      <c r="AJ270" s="236" t="str">
        <f t="shared" si="70"/>
        <v>£0.00</v>
      </c>
      <c r="AK270" s="31"/>
      <c r="AL270" s="1"/>
      <c r="AM270" s="1"/>
      <c r="AN270" s="1"/>
      <c r="AO270" s="1"/>
      <c r="AP270" s="1" t="str">
        <f t="shared" si="62"/>
        <v/>
      </c>
      <c r="AQ270" s="27">
        <f t="shared" si="63"/>
        <v>0</v>
      </c>
      <c r="AR270" s="189">
        <f t="shared" si="71"/>
        <v>0</v>
      </c>
      <c r="AS270" s="190" t="str">
        <f>IF(AND(C270="A",'Claim Details'!$E$28&gt;=Rates!$D$14,'Claim Details'!$E$28&lt;=Rates!$D$15,'Claim Details'!$E$19="Yes"),Rates!$E$17,IF(AND(C270="A",'Claim Details'!$E$28&gt;=Rates!$D$14,'Claim Details'!$E$28&lt;=Rates!$D$15,'Claim Details'!$E$19="No"),Rates!$D$17,IF(AND(C270="A",'Claim Details'!$E$28&gt;=Rates!$F$14,'Claim Details'!$E$28&lt;=Rates!$F$15,'Claim Details'!$E$19="Yes"),Rates!$G$17,IF(AND(C270="A",'Claim Details'!$E$28&gt;=Rates!$F$14,'Claim Details'!$E$28&lt;=Rates!$F$15,'Claim Details'!$E$19="No"),Rates!$F$17,IF(AND(C270="A",'Claim Details'!$E$28&gt;=Rates!$H$14,'Claim Details'!$E$28&lt;=Rates!$H$15,'Claim Details'!$E$19="Yes"),Rates!$I$17,IF(AND(C270="A",'Claim Details'!$E$28&gt;=Rates!$H$14,'Claim Details'!$E$28&lt;=Rates!$H$15,'Claim Details'!$E$19="No"),Rates!$H$17,IF(AND(C270="A",'Claim Details'!$E$28&gt;=Rates!$J$14,'Claim Details'!$E$28&lt;=Rates!$J$15,'Claim Details'!$E$19="Yes"),Rates!$K$17,IF(AND(C270="A",'Claim Details'!$E$28&gt;=Rates!$J$14,'Claim Details'!$E$28&lt;=Rates!$J$15,'Claim Details'!$E$19="No"),Rates!$J$17,IF(AND(C270="B",'Claim Details'!$E$28&gt;=Rates!$D$14,'Claim Details'!$E$28&lt;=Rates!$D$15,'Claim Details'!$E$19="Yes"),Rates!$E$18,IF(AND(C270="B",'Claim Details'!$E$28&gt;=Rates!$D$14,'Claim Details'!$E$28&lt;=Rates!$D$15,'Claim Details'!$E$19="No"),Rates!$D$18,IF(AND(C270="B",'Claim Details'!$E$28&gt;=Rates!$F$14,'Claim Details'!$E$28&lt;=Rates!$F$15,'Claim Details'!$E$19="Yes"),Rates!$G$18,IF(AND(C270="B",'Claim Details'!$E$28&gt;=Rates!$F$14,'Claim Details'!$E$28&lt;=Rates!$F$15,'Claim Details'!$E$19="No"),Rates!$F$18,IF(AND(C270="B",'Claim Details'!$E$28&gt;=Rates!$H$14,'Claim Details'!$E$28&lt;=Rates!$H$15,'Claim Details'!$E$19="Yes"),Rates!$I$18,IF(AND(C270="B",'Claim Details'!$E$28&gt;=Rates!$H$14,'Claim Details'!$E$28&lt;=Rates!$H$15,'Claim Details'!$E$19="No"),Rates!$H$18,IF(AND(C270="B",'Claim Details'!$E$28&gt;=Rates!$J$14,'Claim Details'!$E$28&lt;=Rates!$J$15,'Claim Details'!$E$19="Yes"),Rates!$K$18,IF(AND(C270="B",'Claim Details'!$E$28&gt;=Rates!$J$14,'Claim Details'!$E$28&lt;=Rates!$J$15,'Claim Details'!$E$19="No"),Rates!$J$18,IF(AND(C270="C",'Claim Details'!$E$28&gt;=Rates!$D$14,'Claim Details'!$E$28&lt;=Rates!$D$15,'Claim Details'!$E$19="Yes"),Rates!$E$19,IF(AND(C270="C",'Claim Details'!$E$28&gt;=Rates!$D$14,'Claim Details'!$E$28&lt;=Rates!$D$15,'Claim Details'!$E$19="No"),Rates!$D$19,IF(AND(C270="C",'Claim Details'!$E$28&gt;=Rates!$F$14,'Claim Details'!$E$28&lt;=Rates!$F$15,'Claim Details'!$E$19="Yes"),Rates!$G$19,IF(AND(C270="C",'Claim Details'!$E$28&gt;=Rates!$F$14,'Claim Details'!$E$28&lt;=Rates!$F$15,'Claim Details'!$E$19="No"),Rates!$F$19,IF(AND(C270="C",'Claim Details'!$E$28&gt;=Rates!$H$14,'Claim Details'!$E$28&lt;=Rates!$H$15,'Claim Details'!$E$19="Yes"),Rates!$I$19,IF(AND(C270="C",'Claim Details'!$E$28&gt;=Rates!$H$14,'Claim Details'!$E$28&lt;=Rates!$H$15,'Claim Details'!$E$19="No"),Rates!$H$19,IF(AND(C270="C",'Claim Details'!$E$28&gt;=Rates!$J$14,'Claim Details'!$E$28&lt;=Rates!$J$15,'Claim Details'!$E$19="Yes"),Rates!$K$19,IF(AND(C270="C",'Claim Details'!$E$28&gt;=Rates!$J$14,'Claim Details'!$E$28&lt;=Rates!$J$15,'Claim Details'!$E$19="No"),Rates!$J$19,"£0.00"))))))))))))))))))))))))</f>
        <v>£0.00</v>
      </c>
      <c r="AT270" s="189" t="str">
        <f>IF(AND(C270="A",'Claim Details'!$E$28&gt;=Rates!$D$14,'Claim Details'!$E$28&lt;=Rates!$D$15,'Claim Details'!$E$19="Yes"),Rates!$E$25,IF(AND(C270="A",'Claim Details'!$E$28&gt;=Rates!$D$14,'Claim Details'!$E$28&lt;=Rates!$D$15,'Claim Details'!$E$19="No"),Rates!$D$25,IF(AND(C270="A",'Claim Details'!$E$28&gt;=Rates!$F$14,'Claim Details'!$E$28&lt;=Rates!$F$15,'Claim Details'!$E$19="Yes"),Rates!$G$25,IF(AND(C270="A",'Claim Details'!$E$28&gt;=Rates!$F$14,'Claim Details'!$E$28&lt;=Rates!$F$15,'Claim Details'!$E$19="No"),Rates!$F$25,IF(AND(C270="A",'Claim Details'!$E$28&gt;=Rates!$H$14,'Claim Details'!$E$28&lt;=Rates!$H$15,'Claim Details'!$E$19="Yes"),Rates!$I$25,IF(AND(C270="A",'Claim Details'!$E$28&gt;=Rates!$H$14,'Claim Details'!$E$28&lt;=Rates!$H$15,'Claim Details'!$E$19="No"),Rates!$H$25,IF(AND(C270="A",'Claim Details'!$E$28&gt;=Rates!$J$14,'Claim Details'!$E$28&lt;=Rates!$J$15,'Claim Details'!$E$19="Yes"),Rates!$K$25,IF(AND(C270="A",'Claim Details'!$E$28&gt;=Rates!$J$14,'Claim Details'!$E$28&lt;=Rates!$J$15,'Claim Details'!$E$19="No"),Rates!$J$25,IF(AND(C270="B",'Claim Details'!$E$28&gt;=Rates!$D$14,'Claim Details'!$E$28&lt;=Rates!$D$15,'Claim Details'!$E$19="Yes"),Rates!$E$26,IF(AND(C270="B",'Claim Details'!$E$28&gt;=Rates!$D$14,'Claim Details'!$E$28&lt;=Rates!$D$15,'Claim Details'!$E$19="No"),Rates!$D$26,IF(AND(C270="B",'Claim Details'!$E$28&gt;=Rates!$F$14,'Claim Details'!$E$28&lt;=Rates!$F$15,'Claim Details'!$E$19="Yes"),Rates!$G$26,IF(AND(C270="B",'Claim Details'!$E$28&gt;=Rates!$F$14,'Claim Details'!$E$28&lt;=Rates!$F$15,'Claim Details'!$E$19="No"),Rates!$F$26,IF(AND(C270="B",'Claim Details'!$E$28&gt;=Rates!$H$14,'Claim Details'!$E$28&lt;=Rates!$H$15,'Claim Details'!$E$19="Yes"),Rates!$I$26,IF(AND(C270="B",'Claim Details'!$E$28&gt;=Rates!$H$14,'Claim Details'!$E$28&lt;=Rates!$H$15,'Claim Details'!$E$19="No"),Rates!$H$26,IF(AND(C270="B",'Claim Details'!$E$28&gt;=Rates!$J$14,'Claim Details'!$E$28&lt;=Rates!$J$15,'Claim Details'!$E$19="Yes"),Rates!$K$26,IF(AND(C270="B",'Claim Details'!$E$28&gt;=Rates!$J$14,'Claim Details'!$E$28&lt;=Rates!$J$15,'Claim Details'!$E$19="No"),Rates!$J$26,IF(AND(C270="C",'Claim Details'!$E$28&gt;=Rates!$D$14,'Claim Details'!$E$28&lt;=Rates!$D$15,'Claim Details'!$E$19="Yes"),Rates!$E$27,IF(AND(C270="C",'Claim Details'!$E$28&gt;=Rates!$D$14,'Claim Details'!$E$28&lt;=Rates!$D$15,'Claim Details'!$E$19="No"),Rates!$D$27,IF(AND(C270="C",'Claim Details'!$E$28&gt;=Rates!$F$14,'Claim Details'!$E$28&lt;=Rates!$F$15,'Claim Details'!$E$19="Yes"),Rates!$G$27,IF(AND(C270="C",'Claim Details'!$E$28&gt;=Rates!$F$14,'Claim Details'!$E$28&lt;=Rates!$F$15,'Claim Details'!$E$19="No"),Rates!$F$27,IF(AND(C270="C",'Claim Details'!$E$28&gt;=Rates!$H$14,'Claim Details'!$E$28&lt;=Rates!$H$15,'Claim Details'!$E$19="Yes"),Rates!$I$27,IF(AND(C270="C",'Claim Details'!$E$28&gt;=Rates!$H$14,'Claim Details'!$E$28&lt;=Rates!$H$15,'Claim Details'!$E$19="No"),Rates!$H$27,IF(AND(C270="C",'Claim Details'!$E$28&gt;=Rates!$J$14,'Claim Details'!$E$28&lt;=Rates!$J$15,'Claim Details'!$E$19="Yes"),Rates!$K$27,IF(AND(C270="C",'Claim Details'!$E$28&gt;=Rates!$J$14,'Claim Details'!$E$28&lt;=Rates!$J$15,'Claim Details'!$E$19="No"),Rates!$J$27,"£0.00"))))))))))))))))))))))))</f>
        <v>£0.00</v>
      </c>
      <c r="AU270" s="191" t="str">
        <f>IF(AND(C270="A",'Claim Details'!$E$28&gt;=Rates!$D$14,'Claim Details'!$E$28&lt;=Rates!$D$15,'Claim Details'!$E$19="Yes"),Rates!$E$20,IF(AND(C270="A",'Claim Details'!$E$28&gt;=Rates!$D$14,'Claim Details'!$E$28&lt;=Rates!$D$15,'Claim Details'!$E$19="No"),Rates!$D$20,IF(AND(C270="A",'Claim Details'!$E$28&gt;=Rates!$F$14,'Claim Details'!$E$28&lt;=Rates!$F$15,'Claim Details'!$E$19="Yes"),Rates!$G$20,IF(AND(C270="A",'Claim Details'!$E$28&gt;=Rates!$F$14,'Claim Details'!$E$28&lt;=Rates!$F$15,'Claim Details'!$E$19="No"),Rates!$F$20,IF(AND(C270="A",'Claim Details'!$E$28&gt;=Rates!$H$14,'Claim Details'!$E$28&lt;=Rates!$H$15,'Claim Details'!$E$19="Yes"),Rates!$I$20,IF(AND(C270="A",'Claim Details'!$E$28&gt;=Rates!$H$14,'Claim Details'!$E$28&lt;=Rates!$H$15,'Claim Details'!$E$19="No"),Rates!$H$20,IF(AND(C270="A",'Claim Details'!$E$28&gt;=Rates!$J$14,'Claim Details'!$E$28&lt;=Rates!$J$15,'Claim Details'!$E$19="Yes"),Rates!$K$20,IF(AND(C270="A",'Claim Details'!$E$28&gt;=Rates!$J$14,'Claim Details'!$E$28&lt;=Rates!$J$15,'Claim Details'!$E$19="No"),Rates!$J$20,IF(AND(C270="B",'Claim Details'!$E$28&gt;=Rates!$D$14,'Claim Details'!$E$28&lt;=Rates!$D$15,'Claim Details'!$E$19="Yes"),Rates!$E$21,IF(AND(C270="B",'Claim Details'!$E$28&gt;=Rates!$D$14,'Claim Details'!$E$28&lt;=Rates!$D$15,'Claim Details'!$E$19="No"),Rates!$D$21,IF(AND(C270="B",'Claim Details'!$E$28&gt;=Rates!$F$14,'Claim Details'!$E$28&lt;=Rates!$F$15,'Claim Details'!$E$19="Yes"),Rates!$G$21,IF(AND(C270="B",'Claim Details'!$E$28&gt;=Rates!$F$14,'Claim Details'!$E$28&lt;=Rates!$F$15,'Claim Details'!$E$19="No"),Rates!$F$21,IF(AND(C270="B",'Claim Details'!$E$28&gt;=Rates!$H$14,'Claim Details'!$E$28&lt;=Rates!$H$15,'Claim Details'!$E$19="Yes"),Rates!$I$21,IF(AND(C270="B",'Claim Details'!$E$28&gt;=Rates!$H$14,'Claim Details'!$E$28&lt;=Rates!$H$15,'Claim Details'!$E$19="No"),Rates!$H$21,IF(AND(C270="B",'Claim Details'!$E$28&gt;=Rates!$J$14,'Claim Details'!$E$28&lt;=Rates!$J$15,'Claim Details'!$E$19="Yes"),Rates!$K$21,IF(AND(C270="B",'Claim Details'!$E$28&gt;=Rates!$J$14,'Claim Details'!$E$28&lt;=Rates!$J$15,'Claim Details'!$E$19="No"),Rates!$J$21,"£0.00"))))))))))))))))</f>
        <v>£0.00</v>
      </c>
      <c r="AV270" s="191" t="str">
        <f>IF(AND(C270="A",'Claim Details'!$E$28&gt;=Rates!$D$14,'Claim Details'!$E$28&lt;=Rates!$D$15,'Claim Details'!$E$19="Yes"),Rates!$E$22,IF(AND(C270="A",'Claim Details'!$E$28&gt;=Rates!$D$14,'Claim Details'!$E$28&lt;=Rates!$D$15,'Claim Details'!$E$19="No"),Rates!$D$22,IF(AND(C270="A",'Claim Details'!$E$28&gt;=Rates!$F$14,'Claim Details'!$E$28&lt;=Rates!$F$15,'Claim Details'!$E$19="Yes"),Rates!$G$22,IF(AND(C270="A",'Claim Details'!$E$28&gt;=Rates!$F$14,'Claim Details'!$E$28&lt;=Rates!$F$15,'Claim Details'!$E$19="No"),Rates!$F$22,IF(AND(C270="A",'Claim Details'!$E$28&gt;=Rates!$H$14,'Claim Details'!$E$28&lt;=Rates!$H$15,'Claim Details'!$E$19="Yes"),Rates!$I$22,IF(AND(C270="A",'Claim Details'!$E$28&gt;=Rates!$H$14,'Claim Details'!$E$28&lt;=Rates!$H$15,'Claim Details'!$E$19="No"),Rates!$H$22,IF(AND(C270="A",'Claim Details'!$E$28&gt;=Rates!$J$14,'Claim Details'!$E$28&lt;=Rates!$J$15,'Claim Details'!$E$19="Yes"),Rates!$K$22,IF(AND(C270="A",'Claim Details'!$E$28&gt;=Rates!$J$14,'Claim Details'!$E$28&lt;=Rates!$J$15,'Claim Details'!$E$19="No"),Rates!$J$22,IF(AND(C270="B",'Claim Details'!$E$28&gt;=Rates!$D$14,'Claim Details'!$E$28&lt;=Rates!$D$15,'Claim Details'!$E$19="Yes"),Rates!$E$23,IF(AND(C270="B",'Claim Details'!$E$28&gt;=Rates!$D$14,'Claim Details'!$E$28&lt;=Rates!$D$15,'Claim Details'!$E$19="No"),Rates!$D$23,IF(AND(C270="B",'Claim Details'!$E$28&gt;=Rates!$F$14,'Claim Details'!$E$28&lt;=Rates!$F$15,'Claim Details'!$E$19="Yes"),Rates!$G$23,IF(AND(C270="B",'Claim Details'!$E$28&gt;=Rates!$F$14,'Claim Details'!$E$28&lt;=Rates!$F$15,'Claim Details'!$E$19="No"),Rates!$F$23,IF(AND(C270="B",'Claim Details'!$E$28&gt;=Rates!$H$14,'Claim Details'!$E$28&lt;=Rates!$H$15,'Claim Details'!$E$19="Yes"),Rates!$I$23,IF(AND(C270="B",'Claim Details'!$E$28&gt;=Rates!$H$14,'Claim Details'!$E$28&lt;=Rates!$H$15,'Claim Details'!$E$19="No"),Rates!$H$23,IF(AND(C270="B",'Claim Details'!$E$28&gt;=Rates!$J$14,'Claim Details'!$E$28&lt;=Rates!$J$15,'Claim Details'!$E$19="Yes"),Rates!$K$23,IF(AND(C270="B",'Claim Details'!$E$28&gt;=Rates!$J$14,'Claim Details'!$E$28&lt;=Rates!$J$15,'Claim Details'!$E$19="No"),Rates!$J$23,IF(AND(C270="C",'Claim Details'!$E$28&gt;=Rates!$D$14,'Claim Details'!$E$28&lt;=Rates!$D$15,'Claim Details'!$E$19="Yes"),Rates!$E$24,IF(AND(C270="C",'Claim Details'!$E$28&gt;=Rates!$D$14,'Claim Details'!$E$28&lt;=Rates!$D$15,'Claim Details'!$E$19="No"),Rates!$D$24,IF(AND(C270="C",'Claim Details'!$E$28&gt;=Rates!$F$14,'Claim Details'!$E$28&lt;=Rates!$F$15,'Claim Details'!$E$19="Yes"),Rates!$G$24,IF(AND(C270="C",'Claim Details'!$E$28&gt;=Rates!$F$14,'Claim Details'!$E$28&lt;=Rates!$F$15,'Claim Details'!$E$19="No"),Rates!$F$24,IF(AND(C270="C",'Claim Details'!$E$28&gt;=Rates!$H$14,'Claim Details'!$E$28&lt;=Rates!$H$15,'Claim Details'!$E$19="Yes"),Rates!$I$24,IF(AND(C270="C",'Claim Details'!$E$28&gt;=Rates!$H$14,'Claim Details'!$E$28&lt;=Rates!$H$15,'Claim Details'!$E$19="No"),Rates!$H$24,IF(AND(C270="C",'Claim Details'!$E$28&gt;=Rates!$J$14,'Claim Details'!$E$28&lt;=Rates!$J$15,'Claim Details'!$E$19="Yes"),Rates!$K$24,IF(AND(C270="C",'Claim Details'!$E$28&gt;=Rates!$J$14,'Claim Details'!$E$28&lt;=Rates!$J$15,'Claim Details'!$E$19="No"),Rates!$J$24,"£0.00"))))))))))))))))))))))))</f>
        <v>£0.00</v>
      </c>
      <c r="AW270" s="1"/>
      <c r="AX270" s="189" t="str">
        <f>IF(AND(U270="A",'Claim Details'!$I$28&gt;=Rates!$D$14,'Claim Details'!$I$28&lt;=Rates!$D$15,'Claim Details'!$I$19="Yes"),Rates!$J$17,IF(AND(U270="A",'Claim Details'!$I$28&gt;=Rates!$D$14,'Claim Details'!$I$28&lt;=Rates!$D$15,'Claim Details'!$I$19="No"),Rates!$D$17,IF(AND(U270="A",'Claim Details'!$I$28&gt;=Rates!$F$14,'Claim Details'!$I$28&lt;=Rates!$F$15,'Claim Details'!$I$19="Yes"),Rates!$G$17,IF(AND(U270="A",'Claim Details'!$I$28&gt;=Rates!$F$14,'Claim Details'!$I$28&lt;=Rates!$F$15,'Claim Details'!$I$19="No"),Rates!$F$17,IF(AND(U270="A",'Claim Details'!$I$28&gt;=Rates!$H$14,'Claim Details'!$I$28&lt;=Rates!$H$15,'Claim Details'!$I$19="Yes"),Rates!$I$17,IF(AND(U270="A",'Claim Details'!$I$28&gt;=Rates!$H$14,'Claim Details'!$I$28&lt;=Rates!$H$15,'Claim Details'!$I$19="No"),Rates!$H$17,IF(AND(U270="A",'Claim Details'!$I$28&gt;=Rates!$J$14,'Claim Details'!$I$28&lt;=Rates!$J$15,'Claim Details'!$I$19="Yes"),Rates!$K$17,IF(AND(U270="A",'Claim Details'!$I$28&gt;=Rates!$J$14,'Claim Details'!$I$28&lt;=Rates!$J$15,'Claim Details'!$I$19="No"),Rates!$J$17,IF(AND(U270="B",'Claim Details'!$I$28&gt;=Rates!$D$14,'Claim Details'!$I$28&lt;=Rates!$D$15,'Claim Details'!$I$19="Yes"),Rates!$E$18,IF(AND(U270="B",'Claim Details'!$I$28&gt;=Rates!$D$14,'Claim Details'!$I$28&lt;=Rates!$D$15,'Claim Details'!$I$19="No"),Rates!$D$18,IF(AND(U270="B",'Claim Details'!$I$28&gt;=Rates!$F$14,'Claim Details'!$I$28&lt;=Rates!$F$15,'Claim Details'!$I$19="Yes"),Rates!$G$18,IF(AND(U270="B",'Claim Details'!$I$28&gt;=Rates!$F$14,'Claim Details'!$I$28&lt;=Rates!$F$15,'Claim Details'!$I$19="No"),Rates!$F$18,IF(AND(U270="B",'Claim Details'!$I$28&gt;=Rates!$H$14,'Claim Details'!$I$28&lt;=Rates!$H$15,'Claim Details'!$I$19="Yes"),Rates!$I$18,IF(AND(U270="B",'Claim Details'!$I$28&gt;=Rates!$H$14,'Claim Details'!$I$28&lt;=Rates!$H$15,'Claim Details'!$I$19="No"),Rates!$H$18,IF(AND(U270="B",'Claim Details'!$I$28&gt;=Rates!$J$14,'Claim Details'!$I$28&lt;=Rates!$J$15,'Claim Details'!$I$19="Yes"),Rates!$K$18,IF(AND(U270="B",'Claim Details'!$I$28&gt;=Rates!$J$14,'Claim Details'!$I$28&lt;=Rates!$J$15,'Claim Details'!$I$19="No"),Rates!$J$18,IF(AND(U270="C",'Claim Details'!$I$28&gt;=Rates!$D$14,'Claim Details'!$I$28&lt;=Rates!$D$15,'Claim Details'!$I$19="Yes"),Rates!$E$19,IF(AND(U270="C",'Claim Details'!$I$28&gt;=Rates!$D$14,'Claim Details'!$I$28&lt;=Rates!$D$15,'Claim Details'!$I$19="No"),Rates!$D$19,IF(AND(U270="C",'Claim Details'!$I$28&gt;=Rates!$F$14,'Claim Details'!$I$28&lt;=Rates!$F$15,'Claim Details'!$I$19="Yes"),Rates!$G$19,IF(AND(U270="C",'Claim Details'!$I$28&gt;=Rates!$F$14,'Claim Details'!$I$28&lt;=Rates!$F$15,'Claim Details'!$I$19="No"),Rates!$F$19,IF(AND(U270="C",'Claim Details'!$I$28&gt;=Rates!$H$14,'Claim Details'!$I$28&lt;=Rates!$H$15,'Claim Details'!$I$19="Yes"),Rates!$I$19,IF(AND(U270="C",'Claim Details'!$I$28&gt;=Rates!$H$14,'Claim Details'!$I$28&lt;=Rates!$H$15,'Claim Details'!$I$19="No"),Rates!$H$19,IF(AND(U270="C",'Claim Details'!$I$28&gt;=Rates!$J$14,'Claim Details'!$I$28&lt;=Rates!$J$15,'Claim Details'!$I$19="Yes"),Rates!$K$19,IF(AND(U270="C",'Claim Details'!$I$28&gt;=Rates!$J$14,'Claim Details'!$I$28&lt;=Rates!$J$15,'Claim Details'!$I$19="No"),Rates!$J$19,"£0.00"))))))))))))))))))))))))</f>
        <v>£0.00</v>
      </c>
      <c r="AY270" s="189" t="str">
        <f>IF(AND(C270="A",'Claim Details'!$I$28&gt;=Rates!$D$14,'Claim Details'!$I$28&lt;=Rates!$D$15,'Claim Details'!$I$19="Yes"),Rates!$J$25,IF(AND(C270="A",'Claim Details'!$I$28&gt;=Rates!$D$14,'Claim Details'!$I$28&lt;=Rates!$D$15,'Claim Details'!$I$19="No"),Rates!$D$25,IF(AND(C270="A",'Claim Details'!$I$28&gt;=Rates!$F$14,'Claim Details'!$I$28&lt;=Rates!$F$15,'Claim Details'!$I$19="Yes"),Rates!$G$25,IF(AND(C270="A",'Claim Details'!$I$28&gt;=Rates!$F$14,'Claim Details'!$I$28&lt;=Rates!$F$15,'Claim Details'!$I$19="No"),Rates!$F$25,IF(AND(C270="A",'Claim Details'!$I$28&gt;=Rates!$H$14,'Claim Details'!$I$28&lt;=Rates!$H$15,'Claim Details'!$I$19="Yes"),Rates!$I$25,IF(AND(C270="A",'Claim Details'!$I$28&gt;=Rates!$H$14,'Claim Details'!$I$28&lt;=Rates!$H$15,'Claim Details'!$I$19="No"),Rates!$H$25,IF(AND(C270="A",'Claim Details'!$I$28&gt;=Rates!$J$14,'Claim Details'!$I$28&lt;=Rates!$J$15,'Claim Details'!$I$19="Yes"),Rates!$K$25,IF(AND(C270="A",'Claim Details'!$I$28&gt;=Rates!$J$14,'Claim Details'!$I$28&lt;=Rates!$J$15,'Claim Details'!$I$19="No"),Rates!$J$25,IF(AND(C270="B",'Claim Details'!$I$28&gt;=Rates!$D$14,'Claim Details'!$I$28&lt;=Rates!$D$15,'Claim Details'!$I$19="Yes"),Rates!$E$26,IF(AND(C270="B",'Claim Details'!$I$28&gt;=Rates!$D$14,'Claim Details'!$I$28&lt;=Rates!$D$15,'Claim Details'!$I$19="No"),Rates!$D$26,IF(AND(C270="B",'Claim Details'!$I$28&gt;=Rates!$F$14,'Claim Details'!$I$28&lt;=Rates!$F$15,'Claim Details'!$I$19="Yes"),Rates!$G$26,IF(AND(C270="B",'Claim Details'!$I$28&gt;=Rates!$F$14,'Claim Details'!$I$28&lt;=Rates!$F$15,'Claim Details'!$I$19="No"),Rates!$F$26,IF(AND(C270="B",'Claim Details'!$I$28&gt;=Rates!$H$14,'Claim Details'!$I$28&lt;=Rates!$H$15,'Claim Details'!$I$19="Yes"),Rates!$I$26,IF(AND(C270="B",'Claim Details'!$I$28&gt;=Rates!$H$14,'Claim Details'!$I$28&lt;=Rates!$H$15,'Claim Details'!$I$19="No"),Rates!$H$26,IF(AND(C270="B",'Claim Details'!$I$28&gt;=Rates!$J$14,'Claim Details'!$I$28&lt;=Rates!$J$15,'Claim Details'!$I$19="Yes"),Rates!$K$26,IF(AND(C270="B",'Claim Details'!$I$28&gt;=Rates!$J$14,'Claim Details'!$I$28&lt;=Rates!$J$15,'Claim Details'!$I$19="No"),Rates!$J$26,IF(AND(C270="C",'Claim Details'!$I$28&gt;=Rates!$D$14,'Claim Details'!$I$28&lt;=Rates!$D$15,'Claim Details'!$I$19="Yes"),Rates!$E$27,IF(AND(C270="C",'Claim Details'!$I$28&gt;=Rates!$D$14,'Claim Details'!$I$28&lt;=Rates!$D$15,'Claim Details'!$I$19="No"),Rates!$D$27,IF(AND(C270="C",'Claim Details'!$I$28&gt;=Rates!$F$14,'Claim Details'!$I$28&lt;=Rates!$F$15,'Claim Details'!$I$19="Yes"),Rates!$G$27,IF(AND(C270="C",'Claim Details'!$I$28&gt;=Rates!$F$14,'Claim Details'!$I$28&lt;=Rates!$F$15,'Claim Details'!$I$19="No"),Rates!$F$27,IF(AND(C270="C",'Claim Details'!$I$28&gt;=Rates!$H$14,'Claim Details'!$I$28&lt;=Rates!$H$15,'Claim Details'!$I$19="Yes"),Rates!$I$27,IF(AND(C270="C",'Claim Details'!$I$28&gt;=Rates!$H$14,'Claim Details'!$I$28&lt;=Rates!$H$15,'Claim Details'!$I$19="No"),Rates!$H$27,IF(AND(C270="C",'Claim Details'!$I$28&gt;=Rates!$J$14,'Claim Details'!$I$28&lt;=Rates!$J$15,'Claim Details'!$I$19="Yes"),Rates!$K$27,IF(AND(C270="C",'Claim Details'!$I$28&gt;=Rates!$J$14,'Claim Details'!$I$28&lt;=Rates!$J$15,'Claim Details'!$I$19="No"),Rates!$J$27,"£0.00"))))))))))))))))))))))))</f>
        <v>£0.00</v>
      </c>
      <c r="AZ270" s="189" t="str">
        <f>IF(AND(C270="A",'Claim Details'!$I$28&gt;=Rates!$D$14,'Claim Details'!$I$28&lt;=Rates!$D$15,'Claim Details'!$I$19="Yes"),Rates!$E$20,IF(AND(C270="A",'Claim Details'!$I$28&gt;=Rates!$D$14,'Claim Details'!$I$28&lt;=Rates!$D$15,'Claim Details'!$I$19="No"),Rates!$D$20,IF(AND(C270="A",'Claim Details'!$I$28&gt;=Rates!$F$14,'Claim Details'!$I$28&lt;=Rates!$F$15,'Claim Details'!$I$19="Yes"),Rates!$G$20,IF(AND(C270="A",'Claim Details'!$I$28&gt;=Rates!$F$14,'Claim Details'!$I$28&lt;=Rates!$F$15,'Claim Details'!$I$19="No"),Rates!$F$20,IF(AND(C270="A",'Claim Details'!$I$28&gt;=Rates!$H$14,'Claim Details'!$I$28&lt;=Rates!$H$15,'Claim Details'!$I$19="Yes"),Rates!$I$20,IF(AND(C270="A",'Claim Details'!$I$28&gt;=Rates!$H$14,'Claim Details'!$I$28&lt;=Rates!$H$15,'Claim Details'!$I$19="No"),Rates!$H$20,IF(AND(C270="A",'Claim Details'!$I$28&gt;=Rates!$J$14,'Claim Details'!$I$28&lt;=Rates!$J$15,'Claim Details'!$I$19="Yes"),Rates!$K$20,IF(AND(C270="A",'Claim Details'!$I$28&gt;=Rates!$J$14,'Claim Details'!$I$28&lt;=Rates!$J$15,'Claim Details'!$I$19="No"),Rates!$J$20,IF(AND(C270="B",'Claim Details'!$I$28&gt;=Rates!$D$14,'Claim Details'!$I$28&lt;=Rates!$D$15,'Claim Details'!$I$19="Yes"),Rates!$E$21,IF(AND(C270="B",'Claim Details'!$I$28&gt;=Rates!$D$14,'Claim Details'!$I$28&lt;=Rates!$D$15,'Claim Details'!$I$19="No"),Rates!$D$21,IF(AND(C270="B",'Claim Details'!$I$28&gt;=Rates!$F$14,'Claim Details'!$I$28&lt;=Rates!$F$15,'Claim Details'!$I$19="Yes"),Rates!$G$21,IF(AND(C270="B",'Claim Details'!$I$28&gt;=Rates!$F$14,'Claim Details'!$I$28&lt;=Rates!$F$15,'Claim Details'!$I$19="No"),Rates!$F$21,IF(AND(C270="B",'Claim Details'!$I$28&gt;=Rates!$H$14,'Claim Details'!$I$28&lt;=Rates!$H$15,'Claim Details'!$I$19="Yes"),Rates!$I$21,IF(AND(C270="B",'Claim Details'!$I$28&gt;=Rates!$H$14,'Claim Details'!$I$28&lt;=Rates!$H$15,'Claim Details'!$I$19="No"),Rates!$H$21,IF(AND(C270="B",'Claim Details'!$I$28&gt;=Rates!$J$14,'Claim Details'!$I$28&lt;=Rates!$J$15,'Claim Details'!$I$19="Yes"),Rates!$K$21,IF(AND(C270="B",'Claim Details'!$I$28&gt;=Rates!$J$14,'Claim Details'!$I$28&lt;=Rates!$J$15,'Claim Details'!$I$19="No"),Rates!$J$21,"£0.00"))))))))))))))))</f>
        <v>£0.00</v>
      </c>
      <c r="BA270" s="189" t="str">
        <f>IF(AND(C270="A",'Claim Details'!$I$28&gt;=Rates!$D$14,'Claim Details'!$I$28&lt;=Rates!$D$15,'Claim Details'!$I$19="Yes"),Rates!$E$22,IF(AND(C270="A",'Claim Details'!$I$28&gt;=Rates!$D$14,'Claim Details'!$I$28&lt;=Rates!$D$15,'Claim Details'!$I$19="No"),Rates!$D$22,IF(AND(C270="A",'Claim Details'!$I$28&gt;=Rates!$F$14,'Claim Details'!$I$28&lt;=Rates!$F$15,'Claim Details'!$I$19="Yes"),Rates!$G$22,IF(AND(C270="A",'Claim Details'!$I$28&gt;=Rates!$F$14,'Claim Details'!$I$28&lt;=Rates!$F$15,'Claim Details'!$I$19="No"),Rates!$F$22,IF(AND(C270="A",'Claim Details'!$I$28&gt;=Rates!$H$14,'Claim Details'!$I$28&lt;=Rates!$H$15,'Claim Details'!$I$19="Yes"),Rates!$I$22,IF(AND(C270="A",'Claim Details'!$I$28&gt;=Rates!$H$14,'Claim Details'!$I$28&lt;=Rates!$H$15,'Claim Details'!$I$19="No"),Rates!$H$22,IF(AND(C270="A",'Claim Details'!$I$28&gt;=Rates!$J$14,'Claim Details'!$I$28&lt;=Rates!$J$15,'Claim Details'!$I$19="Yes"),Rates!$K$22,IF(AND(C270="A",'Claim Details'!$I$28&gt;=Rates!$J$14,'Claim Details'!$I$28&lt;=Rates!$J$15,'Claim Details'!$I$19="No"),Rates!$J$22,IF(AND(C270="B",'Claim Details'!$I$28&gt;=Rates!$D$14,'Claim Details'!$I$28&lt;=Rates!$D$15,'Claim Details'!$I$19="Yes"),Rates!$E$23,IF(AND(C270="B",'Claim Details'!$I$28&gt;=Rates!$D$14,'Claim Details'!$I$28&lt;=Rates!$D$15,'Claim Details'!$I$19="No"),Rates!$D$23,IF(AND(C270="B",'Claim Details'!$I$28&gt;=Rates!$F$14,'Claim Details'!$I$28&lt;=Rates!$F$15,'Claim Details'!$I$19="Yes"),Rates!$G$23,IF(AND(C270="B",'Claim Details'!$I$28&gt;=Rates!$F$14,'Claim Details'!$I$28&lt;=Rates!$F$15,'Claim Details'!$I$19="No"),Rates!$F$23,IF(AND(C270="B",'Claim Details'!$I$28&gt;=Rates!$H$14,'Claim Details'!$I$28&lt;=Rates!$H$15,'Claim Details'!$I$19="Yes"),Rates!$I$23,IF(AND(C270="B",'Claim Details'!$I$28&gt;=Rates!$H$14,'Claim Details'!$I$28&lt;=Rates!$H$15,'Claim Details'!$I$19="No"),Rates!$H$23,IF(AND(C270="B",'Claim Details'!$I$28&gt;=Rates!$J$14,'Claim Details'!$I$28&lt;=Rates!$J$15,'Claim Details'!$I$19="Yes"),Rates!$K$23,IF(AND(C270="B",'Claim Details'!$I$28&gt;=Rates!$J$14,'Claim Details'!$I$28&lt;=Rates!$J$15,'Claim Details'!$I$19="No"),Rates!$J$23,IF(AND(C270="C",'Claim Details'!$I$28&gt;=Rates!$D$14,'Claim Details'!$I$28&lt;=Rates!$D$15,'Claim Details'!$I$19="Yes"),Rates!$E$24,IF(AND(C270="C",'Claim Details'!$I$28&gt;=Rates!$D$14,'Claim Details'!$I$28&lt;=Rates!$D$15,'Claim Details'!$I$19="No"),Rates!$D$24,IF(AND(C270="C",'Claim Details'!$I$28&gt;=Rates!$F$14,'Claim Details'!$I$28&lt;=Rates!$F$15,'Claim Details'!$I$19="Yes"),Rates!$G$24,IF(AND(C270="C",'Claim Details'!$I$28&gt;=Rates!$F$14,'Claim Details'!$I$28&lt;=Rates!$F$15,'Claim Details'!$I$19="No"),Rates!$F$24,IF(AND(C270="C",'Claim Details'!$I$28&gt;=Rates!$H$14,'Claim Details'!$I$28&lt;=Rates!$H$15,'Claim Details'!$I$19="Yes"),Rates!$I$24,IF(AND(C270="C",'Claim Details'!$I$28&gt;=Rates!$H$14,'Claim Details'!$I$28&lt;=Rates!$H$15,'Claim Details'!$I$19="No"),Rates!$H$24,IF(AND(C270="C",'Claim Details'!$I$28&gt;=Rates!$J$14,'Claim Details'!$I$28&lt;=Rates!$J$15,'Claim Details'!$I$19="Yes"),Rates!$K$24,IF(AND(C270="C",'Claim Details'!$I$28&gt;=Rates!$J$14,'Claim Details'!$I$28&lt;=Rates!$J$15,'Claim Details'!$I$19="No"),Rates!$J$24,"£0.00"))))))))))))))))))))))))</f>
        <v>£0.00</v>
      </c>
      <c r="BB270" s="189" t="str">
        <f t="shared" si="72"/>
        <v>£0.00</v>
      </c>
      <c r="BC270" s="1"/>
      <c r="BD270" s="189" t="str">
        <f>IF(AND(AE270="A",'Claim Details'!$I$28&gt;=Rates!$D$14,'Claim Details'!$I$28&lt;=Rates!$D$15,'Claim Details'!$I$19="Yes"),Rates!$J$17,IF(AND(AE270="A",'Claim Details'!$I$28&gt;=Rates!$D$14,'Claim Details'!$I$28&lt;=Rates!$D$15,'Claim Details'!$I$19="No"),Rates!$D$17,IF(AND(AE270="A",'Claim Details'!$I$28&gt;=Rates!$F$14,'Claim Details'!$I$28&lt;=Rates!$F$15,'Claim Details'!$I$19="Yes"),Rates!$G$17,IF(AND(AE270="A",'Claim Details'!$I$28&gt;=Rates!$F$14,'Claim Details'!$I$28&lt;=Rates!$F$15,'Claim Details'!$I$19="No"),Rates!$F$17,IF(AND(AE270="A",'Claim Details'!$I$28&gt;=Rates!$H$14,'Claim Details'!$I$28&lt;=Rates!$H$15,'Claim Details'!$I$19="Yes"),Rates!$I$17,IF(AND(AE270="A",'Claim Details'!$I$28&gt;=Rates!$H$14,'Claim Details'!$I$28&lt;=Rates!$H$15,'Claim Details'!$I$19="No"),Rates!$H$17,IF(AND(AE270="A",'Claim Details'!$I$28&gt;=Rates!$J$14,'Claim Details'!$I$28&lt;=Rates!$J$15,'Claim Details'!$I$19="Yes"),Rates!$K$17,IF(AND(AE270="A",'Claim Details'!$I$28&gt;=Rates!$J$14,'Claim Details'!$I$28&lt;=Rates!$J$15,'Claim Details'!$I$19="No"),Rates!$J$17,IF(AND(AE270="B",'Claim Details'!$I$28&gt;=Rates!$D$14,'Claim Details'!$I$28&lt;=Rates!$D$15,'Claim Details'!$I$19="Yes"),Rates!$E$18,IF(AND(AE270="B",'Claim Details'!$I$28&gt;=Rates!$D$14,'Claim Details'!$I$28&lt;=Rates!$D$15,'Claim Details'!$I$19="No"),Rates!$D$18,IF(AND(AE270="B",'Claim Details'!$I$28&gt;=Rates!$F$14,'Claim Details'!$I$28&lt;=Rates!$F$15,'Claim Details'!$I$19="Yes"),Rates!$G$18,IF(AND(AE270="B",'Claim Details'!$I$28&gt;=Rates!$F$14,'Claim Details'!$I$28&lt;=Rates!$F$15,'Claim Details'!$I$19="No"),Rates!$F$18,IF(AND(AE270="B",'Claim Details'!$I$28&gt;=Rates!$H$14,'Claim Details'!$I$28&lt;=Rates!$H$15,'Claim Details'!$I$19="Yes"),Rates!$I$18,IF(AND(AE270="B",'Claim Details'!$I$28&gt;=Rates!$H$14,'Claim Details'!$I$28&lt;=Rates!$H$15,'Claim Details'!$I$19="No"),Rates!$H$18,IF(AND(AE270="B",'Claim Details'!$I$28&gt;=Rates!$J$14,'Claim Details'!$I$28&lt;=Rates!$J$15,'Claim Details'!$I$19="Yes"),Rates!$K$18,IF(AND(AE270="B",'Claim Details'!$I$28&gt;=Rates!$J$14,'Claim Details'!$I$28&lt;=Rates!$J$15,'Claim Details'!$I$19="No"),Rates!$J$18,IF(AND(AE270="C",'Claim Details'!$I$28&gt;=Rates!$D$14,'Claim Details'!$I$28&lt;=Rates!$D$15,'Claim Details'!$I$19="Yes"),Rates!$E$19,IF(AND(AE270="C",'Claim Details'!$I$28&gt;=Rates!$D$14,'Claim Details'!$I$28&lt;=Rates!$D$15,'Claim Details'!$I$19="No"),Rates!$D$19,IF(AND(AE270="C",'Claim Details'!$I$28&gt;=Rates!$F$14,'Claim Details'!$I$28&lt;=Rates!$F$15,'Claim Details'!$I$19="Yes"),Rates!$G$19,IF(AND(AE270="C",'Claim Details'!$I$28&gt;=Rates!$F$14,'Claim Details'!$I$28&lt;=Rates!$F$15,'Claim Details'!$I$19="No"),Rates!$F$19,IF(AND(AE270="C",'Claim Details'!$I$28&gt;=Rates!$H$14,'Claim Details'!$I$28&lt;=Rates!$H$15,'Claim Details'!$I$19="Yes"),Rates!$I$19,IF(AND(AE270="C",'Claim Details'!$I$28&gt;=Rates!$H$14,'Claim Details'!$I$28&lt;=Rates!$H$15,'Claim Details'!$I$19="No"),Rates!$H$19,IF(AND(AE270="C",'Claim Details'!$I$28&gt;=Rates!$J$14,'Claim Details'!$I$28&lt;=Rates!$J$15,'Claim Details'!$I$19="Yes"),Rates!$K$19,IF(AND(AE270="C",'Claim Details'!$I$28&gt;=Rates!$J$14,'Claim Details'!$I$28&lt;=Rates!$J$15,'Claim Details'!$I$19="No"),Rates!$J$19,"£0.00"))))))))))))))))))))))))</f>
        <v>£0.00</v>
      </c>
      <c r="BE270" s="189" t="str">
        <f>IF(AND(AE270="A",'Claim Details'!$I$28&gt;=Rates!$D$14,'Claim Details'!$I$28&lt;=Rates!$D$15,'Claim Details'!$I$19="Yes"),Rates!$J$25,IF(AND(AE270="A",'Claim Details'!$I$28&gt;=Rates!$D$14,'Claim Details'!$I$28&lt;=Rates!$D$15,'Claim Details'!$I$19="No"),Rates!$D$25,IF(AND(AE270="A",'Claim Details'!$I$28&gt;=Rates!$F$14,'Claim Details'!$I$28&lt;=Rates!$F$15,'Claim Details'!$I$19="Yes"),Rates!$G$25,IF(AND(AE270="A",'Claim Details'!$I$28&gt;=Rates!$F$14,'Claim Details'!$I$28&lt;=Rates!$F$15,'Claim Details'!$I$19="No"),Rates!$F$25,IF(AND(AE270="A",'Claim Details'!$I$28&gt;=Rates!$H$14,'Claim Details'!$I$28&lt;=Rates!$H$15,'Claim Details'!$I$19="Yes"),Rates!$I$25,IF(AND(AE270="A",'Claim Details'!$I$28&gt;=Rates!$H$14,'Claim Details'!$I$28&lt;=Rates!$H$15,'Claim Details'!$I$19="No"),Rates!$H$25,IF(AND(AE270="A",'Claim Details'!$I$28&gt;=Rates!$J$14,'Claim Details'!$I$28&lt;=Rates!$J$15,'Claim Details'!$I$19="Yes"),Rates!$K$25,IF(AND(AE270="A",'Claim Details'!$I$28&gt;=Rates!$J$14,'Claim Details'!$I$28&lt;=Rates!$J$15,'Claim Details'!$I$19="No"),Rates!$J$25,IF(AND(AE270="B",'Claim Details'!$I$28&gt;=Rates!$D$14,'Claim Details'!$I$28&lt;=Rates!$D$15,'Claim Details'!$I$19="Yes"),Rates!$E$26,IF(AND(AE270="B",'Claim Details'!$I$28&gt;=Rates!$D$14,'Claim Details'!$I$28&lt;=Rates!$D$15,'Claim Details'!$I$19="No"),Rates!$D$26,IF(AND(AE270="B",'Claim Details'!$I$28&gt;=Rates!$F$14,'Claim Details'!$I$28&lt;=Rates!$F$15,'Claim Details'!$I$19="Yes"),Rates!$G$26,IF(AND(AE270="B",'Claim Details'!$I$28&gt;=Rates!$F$14,'Claim Details'!$I$28&lt;=Rates!$F$15,'Claim Details'!$I$19="No"),Rates!$F$26,IF(AND(AE270="B",'Claim Details'!$I$28&gt;=Rates!$H$14,'Claim Details'!$I$28&lt;=Rates!$H$15,'Claim Details'!$I$19="Yes"),Rates!$I$26,IF(AND(AE270="B",'Claim Details'!$I$28&gt;=Rates!$H$14,'Claim Details'!$I$28&lt;=Rates!$H$15,'Claim Details'!$I$19="No"),Rates!$H$26,IF(AND(AE270="B",'Claim Details'!$I$28&gt;=Rates!$J$14,'Claim Details'!$I$28&lt;=Rates!$J$15,'Claim Details'!$I$19="Yes"),Rates!$K$26,IF(AND(AE270="B",'Claim Details'!$I$28&gt;=Rates!$J$14,'Claim Details'!$I$28&lt;=Rates!$J$15,'Claim Details'!$I$19="No"),Rates!$J$26,IF(AND(AE270="C",'Claim Details'!$I$28&gt;=Rates!$D$14,'Claim Details'!$I$28&lt;=Rates!$D$15,'Claim Details'!$I$19="Yes"),Rates!$E$27,IF(AND(AE270="C",'Claim Details'!$I$28&gt;=Rates!$D$14,'Claim Details'!$I$28&lt;=Rates!$D$15,'Claim Details'!$I$19="No"),Rates!$D$27,IF(AND(AE270="C",'Claim Details'!$I$28&gt;=Rates!$F$14,'Claim Details'!$I$28&lt;=Rates!$F$15,'Claim Details'!$I$19="Yes"),Rates!$G$27,IF(AND(AE270="C",'Claim Details'!$I$28&gt;=Rates!$F$14,'Claim Details'!$I$28&lt;=Rates!$F$15,'Claim Details'!$I$19="No"),Rates!$F$27,IF(AND(AE270="C",'Claim Details'!$I$28&gt;=Rates!$H$14,'Claim Details'!$I$28&lt;=Rates!$H$15,'Claim Details'!$I$19="Yes"),Rates!$I$27,IF(AND(AE270="C",'Claim Details'!$I$28&gt;=Rates!$H$14,'Claim Details'!$I$28&lt;=Rates!$H$15,'Claim Details'!$I$19="No"),Rates!$H$27,IF(AND(AE270="C",'Claim Details'!$I$28&gt;=Rates!$J$14,'Claim Details'!$I$28&lt;=Rates!$J$15,'Claim Details'!$I$19="Yes"),Rates!$K$27,IF(AND(AE270="C",'Claim Details'!$I$28&gt;=Rates!$J$14,'Claim Details'!$I$28&lt;=Rates!$J$15,'Claim Details'!$I$19="No"),Rates!$J$27,"£0.00"))))))))))))))))))))))))</f>
        <v>£0.00</v>
      </c>
      <c r="BF270" s="189" t="str">
        <f>IF(AND(AE270="A",'Claim Details'!$I$28&gt;=Rates!$D$14,'Claim Details'!$I$28&lt;=Rates!$D$15,'Claim Details'!$I$19="Yes"),Rates!$E$20,IF(AND(AE270="A",'Claim Details'!$I$28&gt;=Rates!$D$14,'Claim Details'!$I$28&lt;=Rates!$D$15,'Claim Details'!$I$19="No"),Rates!$D$20,IF(AND(AE270="A",'Claim Details'!$I$28&gt;=Rates!$F$14,'Claim Details'!$I$28&lt;=Rates!$F$15,'Claim Details'!$I$19="Yes"),Rates!$G$20,IF(AND(AE270="A",'Claim Details'!$I$28&gt;=Rates!$F$14,'Claim Details'!$I$28&lt;=Rates!$F$15,'Claim Details'!$I$19="No"),Rates!$F$20,IF(AND(AE270="A",'Claim Details'!$I$28&gt;=Rates!$H$14,'Claim Details'!$I$28&lt;=Rates!$H$15,'Claim Details'!$I$19="Yes"),Rates!$I$20,IF(AND(AE270="A",'Claim Details'!$I$28&gt;=Rates!$H$14,'Claim Details'!$I$28&lt;=Rates!$H$15,'Claim Details'!$I$19="No"),Rates!$H$20,IF(AND(AE270="A",'Claim Details'!$I$28&gt;=Rates!$J$14,'Claim Details'!$I$28&lt;=Rates!$J$15,'Claim Details'!$I$19="Yes"),Rates!$K$20,IF(AND(AE270="A",'Claim Details'!$I$28&gt;=Rates!$J$14,'Claim Details'!$I$28&lt;=Rates!$J$15,'Claim Details'!$I$19="No"),Rates!$J$20,IF(AND(AE270="B",'Claim Details'!$I$28&gt;=Rates!$D$14,'Claim Details'!$I$28&lt;=Rates!$D$15,'Claim Details'!$I$19="Yes"),Rates!$E$21,IF(AND(AE270="B",'Claim Details'!$I$28&gt;=Rates!$D$14,'Claim Details'!$I$28&lt;=Rates!$D$15,'Claim Details'!$I$19="No"),Rates!$D$21,IF(AND(AE270="B",'Claim Details'!$I$28&gt;=Rates!$F$14,'Claim Details'!$I$28&lt;=Rates!$F$15,'Claim Details'!$I$19="Yes"),Rates!$G$21,IF(AND(AE270="B",'Claim Details'!$I$28&gt;=Rates!$F$14,'Claim Details'!$I$28&lt;=Rates!$F$15,'Claim Details'!$I$19="No"),Rates!$F$21,IF(AND(AE270="B",'Claim Details'!$I$28&gt;=Rates!$H$14,'Claim Details'!$I$28&lt;=Rates!$H$15,'Claim Details'!$I$19="Yes"),Rates!$I$21,IF(AND(AE270="B",'Claim Details'!$I$28&gt;=Rates!$H$14,'Claim Details'!$I$28&lt;=Rates!$H$15,'Claim Details'!$I$19="No"),Rates!$H$21,IF(AND(AE270="B",'Claim Details'!$I$28&gt;=Rates!$J$14,'Claim Details'!$I$28&lt;=Rates!$J$15,'Claim Details'!$I$19="Yes"),Rates!$K$21,IF(AND(AE270="B",'Claim Details'!$I$28&gt;=Rates!$J$14,'Claim Details'!$I$28&lt;=Rates!$J$15,'Claim Details'!$I$19="No"),Rates!$J$21,"£0.00"))))))))))))))))</f>
        <v>£0.00</v>
      </c>
      <c r="BG270" s="189" t="str">
        <f>IF(AND(AE270="A",'Claim Details'!$I$28&gt;=Rates!$D$14,'Claim Details'!$I$28&lt;=Rates!$D$15,'Claim Details'!$I$19="Yes"),Rates!$E$22,IF(AND(AE270="A",'Claim Details'!$I$28&gt;=Rates!$D$14,'Claim Details'!$I$28&lt;=Rates!$D$15,'Claim Details'!$I$19="No"),Rates!$D$22,IF(AND(AE270="A",'Claim Details'!$I$28&gt;=Rates!$F$14,'Claim Details'!$I$28&lt;=Rates!$F$15,'Claim Details'!$I$19="Yes"),Rates!$G$22,IF(AND(AE270="A",'Claim Details'!$I$28&gt;=Rates!$F$14,'Claim Details'!$I$28&lt;=Rates!$F$15,'Claim Details'!$I$19="No"),Rates!$F$22,IF(AND(AE270="A",'Claim Details'!$I$28&gt;=Rates!$H$14,'Claim Details'!$I$28&lt;=Rates!$H$15,'Claim Details'!$I$19="Yes"),Rates!$I$22,IF(AND(AE270="A",'Claim Details'!$I$28&gt;=Rates!$H$14,'Claim Details'!$I$28&lt;=Rates!$H$15,'Claim Details'!$I$19="No"),Rates!$H$22,IF(AND(AE270="A",'Claim Details'!$I$28&gt;=Rates!$J$14,'Claim Details'!$I$28&lt;=Rates!$J$15,'Claim Details'!$I$19="Yes"),Rates!$K$22,IF(AND(AE270="A",'Claim Details'!$I$28&gt;=Rates!$J$14,'Claim Details'!$I$28&lt;=Rates!$J$15,'Claim Details'!$I$19="No"),Rates!$J$22,IF(AND(AE270="B",'Claim Details'!$I$28&gt;=Rates!$D$14,'Claim Details'!$I$28&lt;=Rates!$D$15,'Claim Details'!$I$19="Yes"),Rates!$E$23,IF(AND(AE270="B",'Claim Details'!$I$28&gt;=Rates!$D$14,'Claim Details'!$I$28&lt;=Rates!$D$15,'Claim Details'!$I$19="No"),Rates!$D$23,IF(AND(AE270="B",'Claim Details'!$I$28&gt;=Rates!$F$14,'Claim Details'!$I$28&lt;=Rates!$F$15,'Claim Details'!$I$19="Yes"),Rates!$G$23,IF(AND(AE270="B",'Claim Details'!$I$28&gt;=Rates!$F$14,'Claim Details'!$I$28&lt;=Rates!$F$15,'Claim Details'!$I$19="No"),Rates!$F$23,IF(AND(AE270="B",'Claim Details'!$I$28&gt;=Rates!$H$14,'Claim Details'!$I$28&lt;=Rates!$H$15,'Claim Details'!$I$19="Yes"),Rates!$I$23,IF(AND(AE270="B",'Claim Details'!$I$28&gt;=Rates!$H$14,'Claim Details'!$I$28&lt;=Rates!$H$15,'Claim Details'!$I$19="No"),Rates!$H$23,IF(AND(AE270="B",'Claim Details'!$I$28&gt;=Rates!$J$14,'Claim Details'!$I$28&lt;=Rates!$J$15,'Claim Details'!$I$19="Yes"),Rates!$K$23,IF(AND(AE270="B",'Claim Details'!$I$28&gt;=Rates!$J$14,'Claim Details'!$I$28&lt;=Rates!$J$15,'Claim Details'!$I$19="No"),Rates!$J$23,IF(AND(AE270="C",'Claim Details'!$I$28&gt;=Rates!$D$14,'Claim Details'!$I$28&lt;=Rates!$D$15,'Claim Details'!$I$19="Yes"),Rates!$E$24,IF(AND(AE270="C",'Claim Details'!$I$28&gt;=Rates!$D$14,'Claim Details'!$I$28&lt;=Rates!$D$15,'Claim Details'!$I$19="No"),Rates!$D$24,IF(AND(AE270="C",'Claim Details'!$I$28&gt;=Rates!$F$14,'Claim Details'!$I$28&lt;=Rates!$F$15,'Claim Details'!$I$19="Yes"),Rates!$G$24,IF(AND(AE270="C",'Claim Details'!$I$28&gt;=Rates!$F$14,'Claim Details'!$I$28&lt;=Rates!$F$15,'Claim Details'!$I$19="No"),Rates!$F$24,IF(AND(AE270="C",'Claim Details'!$I$28&gt;=Rates!$H$14,'Claim Details'!$I$28&lt;=Rates!$H$15,'Claim Details'!$I$19="Yes"),Rates!$I$24,IF(AND(AE270="C",'Claim Details'!$I$28&gt;=Rates!$H$14,'Claim Details'!$I$28&lt;=Rates!$H$15,'Claim Details'!$I$19="No"),Rates!$H$24,IF(AND(AE270="C",'Claim Details'!$I$28&gt;=Rates!$J$14,'Claim Details'!$I$28&lt;=Rates!$J$15,'Claim Details'!$I$19="Yes"),Rates!$K$24,IF(AND(AE270="C",'Claim Details'!$I$28&gt;=Rates!$J$14,'Claim Details'!$I$28&lt;=Rates!$J$15,'Claim Details'!$I$19="No"),Rates!$J$24,"£0.00"))))))))))))))))))))))))</f>
        <v>£0.00</v>
      </c>
      <c r="BH270" s="189" t="str">
        <f t="shared" si="73"/>
        <v>£0.00</v>
      </c>
      <c r="BI270" s="189">
        <f t="shared" si="74"/>
        <v>0</v>
      </c>
      <c r="BO270" s="202" t="str">
        <f>IF(H270="","£0.00",IF(AP270="4","£0.00",IF(AP270="5","£0.00",IF(AP270="1","£0.00",((AQ270*H270)*'Claim Details'!$F$111)/100))))</f>
        <v>£0.00</v>
      </c>
      <c r="BP270" s="202" t="str">
        <f>IF(T270="","£0.00",IF(AP270="4","£0.00",IF(AP270="5","£0.00",IF(AP270="1","£0.00",((AR270*T270)*'Claim Details'!$N$111)/100))))</f>
        <v>£0.00</v>
      </c>
      <c r="BQ270" s="202" t="str">
        <f>IF(AI270="","£0.00",IF(AP270="4","£0.00",IF(AP270="5","£0.00",IF(AP270="1","£0.00",((BI270*AI270)*'Claim Details'!$W$111)/100))))</f>
        <v>£0.00</v>
      </c>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row>
    <row r="271" spans="1:97" ht="15">
      <c r="A271" s="145"/>
      <c r="B271" s="91"/>
      <c r="C271" s="96"/>
      <c r="D271" s="97"/>
      <c r="E271" s="98"/>
      <c r="F271" s="89"/>
      <c r="G271" s="99"/>
      <c r="H271" s="100"/>
      <c r="I271" s="221" t="str">
        <f t="shared" si="64"/>
        <v>£0.00</v>
      </c>
      <c r="J271" s="101"/>
      <c r="K271" s="100"/>
      <c r="L271" s="221" t="str">
        <f t="shared" si="65"/>
        <v>£0.00</v>
      </c>
      <c r="M271" s="101"/>
      <c r="N271" s="102"/>
      <c r="O271" s="145"/>
      <c r="P271" s="77"/>
      <c r="Q271" s="87"/>
      <c r="R271" s="87"/>
      <c r="S271" s="87"/>
      <c r="T271" s="149" t="str">
        <f t="shared" si="66"/>
        <v/>
      </c>
      <c r="U271" s="87" t="str">
        <f t="shared" si="75"/>
        <v/>
      </c>
      <c r="V271" s="87"/>
      <c r="W271" s="53" t="str">
        <f t="shared" si="67"/>
        <v>£0.00</v>
      </c>
      <c r="X271" s="53"/>
      <c r="Y271" s="87"/>
      <c r="Z271" s="78"/>
      <c r="AA271" s="79"/>
      <c r="AB271" s="160"/>
      <c r="AC271" s="98"/>
      <c r="AD271" s="225"/>
      <c r="AE271" s="235" t="str">
        <f t="shared" si="68"/>
        <v/>
      </c>
      <c r="AF271" s="87" t="str">
        <f t="shared" si="69"/>
        <v/>
      </c>
      <c r="AG271" s="53"/>
      <c r="AH271" s="224"/>
      <c r="AI271" s="226" t="str">
        <f t="shared" si="61"/>
        <v/>
      </c>
      <c r="AJ271" s="236" t="str">
        <f t="shared" si="70"/>
        <v>£0.00</v>
      </c>
      <c r="AK271" s="31"/>
      <c r="AL271" s="1"/>
      <c r="AM271" s="1"/>
      <c r="AN271" s="1"/>
      <c r="AO271" s="1"/>
      <c r="AP271" s="1" t="str">
        <f t="shared" si="62"/>
        <v/>
      </c>
      <c r="AQ271" s="27">
        <f t="shared" si="63"/>
        <v>0</v>
      </c>
      <c r="AR271" s="189">
        <f t="shared" si="71"/>
        <v>0</v>
      </c>
      <c r="AS271" s="190" t="str">
        <f>IF(AND(C271="A",'Claim Details'!$E$28&gt;=Rates!$D$14,'Claim Details'!$E$28&lt;=Rates!$D$15,'Claim Details'!$E$19="Yes"),Rates!$E$17,IF(AND(C271="A",'Claim Details'!$E$28&gt;=Rates!$D$14,'Claim Details'!$E$28&lt;=Rates!$D$15,'Claim Details'!$E$19="No"),Rates!$D$17,IF(AND(C271="A",'Claim Details'!$E$28&gt;=Rates!$F$14,'Claim Details'!$E$28&lt;=Rates!$F$15,'Claim Details'!$E$19="Yes"),Rates!$G$17,IF(AND(C271="A",'Claim Details'!$E$28&gt;=Rates!$F$14,'Claim Details'!$E$28&lt;=Rates!$F$15,'Claim Details'!$E$19="No"),Rates!$F$17,IF(AND(C271="A",'Claim Details'!$E$28&gt;=Rates!$H$14,'Claim Details'!$E$28&lt;=Rates!$H$15,'Claim Details'!$E$19="Yes"),Rates!$I$17,IF(AND(C271="A",'Claim Details'!$E$28&gt;=Rates!$H$14,'Claim Details'!$E$28&lt;=Rates!$H$15,'Claim Details'!$E$19="No"),Rates!$H$17,IF(AND(C271="A",'Claim Details'!$E$28&gt;=Rates!$J$14,'Claim Details'!$E$28&lt;=Rates!$J$15,'Claim Details'!$E$19="Yes"),Rates!$K$17,IF(AND(C271="A",'Claim Details'!$E$28&gt;=Rates!$J$14,'Claim Details'!$E$28&lt;=Rates!$J$15,'Claim Details'!$E$19="No"),Rates!$J$17,IF(AND(C271="B",'Claim Details'!$E$28&gt;=Rates!$D$14,'Claim Details'!$E$28&lt;=Rates!$D$15,'Claim Details'!$E$19="Yes"),Rates!$E$18,IF(AND(C271="B",'Claim Details'!$E$28&gt;=Rates!$D$14,'Claim Details'!$E$28&lt;=Rates!$D$15,'Claim Details'!$E$19="No"),Rates!$D$18,IF(AND(C271="B",'Claim Details'!$E$28&gt;=Rates!$F$14,'Claim Details'!$E$28&lt;=Rates!$F$15,'Claim Details'!$E$19="Yes"),Rates!$G$18,IF(AND(C271="B",'Claim Details'!$E$28&gt;=Rates!$F$14,'Claim Details'!$E$28&lt;=Rates!$F$15,'Claim Details'!$E$19="No"),Rates!$F$18,IF(AND(C271="B",'Claim Details'!$E$28&gt;=Rates!$H$14,'Claim Details'!$E$28&lt;=Rates!$H$15,'Claim Details'!$E$19="Yes"),Rates!$I$18,IF(AND(C271="B",'Claim Details'!$E$28&gt;=Rates!$H$14,'Claim Details'!$E$28&lt;=Rates!$H$15,'Claim Details'!$E$19="No"),Rates!$H$18,IF(AND(C271="B",'Claim Details'!$E$28&gt;=Rates!$J$14,'Claim Details'!$E$28&lt;=Rates!$J$15,'Claim Details'!$E$19="Yes"),Rates!$K$18,IF(AND(C271="B",'Claim Details'!$E$28&gt;=Rates!$J$14,'Claim Details'!$E$28&lt;=Rates!$J$15,'Claim Details'!$E$19="No"),Rates!$J$18,IF(AND(C271="C",'Claim Details'!$E$28&gt;=Rates!$D$14,'Claim Details'!$E$28&lt;=Rates!$D$15,'Claim Details'!$E$19="Yes"),Rates!$E$19,IF(AND(C271="C",'Claim Details'!$E$28&gt;=Rates!$D$14,'Claim Details'!$E$28&lt;=Rates!$D$15,'Claim Details'!$E$19="No"),Rates!$D$19,IF(AND(C271="C",'Claim Details'!$E$28&gt;=Rates!$F$14,'Claim Details'!$E$28&lt;=Rates!$F$15,'Claim Details'!$E$19="Yes"),Rates!$G$19,IF(AND(C271="C",'Claim Details'!$E$28&gt;=Rates!$F$14,'Claim Details'!$E$28&lt;=Rates!$F$15,'Claim Details'!$E$19="No"),Rates!$F$19,IF(AND(C271="C",'Claim Details'!$E$28&gt;=Rates!$H$14,'Claim Details'!$E$28&lt;=Rates!$H$15,'Claim Details'!$E$19="Yes"),Rates!$I$19,IF(AND(C271="C",'Claim Details'!$E$28&gt;=Rates!$H$14,'Claim Details'!$E$28&lt;=Rates!$H$15,'Claim Details'!$E$19="No"),Rates!$H$19,IF(AND(C271="C",'Claim Details'!$E$28&gt;=Rates!$J$14,'Claim Details'!$E$28&lt;=Rates!$J$15,'Claim Details'!$E$19="Yes"),Rates!$K$19,IF(AND(C271="C",'Claim Details'!$E$28&gt;=Rates!$J$14,'Claim Details'!$E$28&lt;=Rates!$J$15,'Claim Details'!$E$19="No"),Rates!$J$19,"£0.00"))))))))))))))))))))))))</f>
        <v>£0.00</v>
      </c>
      <c r="AT271" s="189" t="str">
        <f>IF(AND(C271="A",'Claim Details'!$E$28&gt;=Rates!$D$14,'Claim Details'!$E$28&lt;=Rates!$D$15,'Claim Details'!$E$19="Yes"),Rates!$E$25,IF(AND(C271="A",'Claim Details'!$E$28&gt;=Rates!$D$14,'Claim Details'!$E$28&lt;=Rates!$D$15,'Claim Details'!$E$19="No"),Rates!$D$25,IF(AND(C271="A",'Claim Details'!$E$28&gt;=Rates!$F$14,'Claim Details'!$E$28&lt;=Rates!$F$15,'Claim Details'!$E$19="Yes"),Rates!$G$25,IF(AND(C271="A",'Claim Details'!$E$28&gt;=Rates!$F$14,'Claim Details'!$E$28&lt;=Rates!$F$15,'Claim Details'!$E$19="No"),Rates!$F$25,IF(AND(C271="A",'Claim Details'!$E$28&gt;=Rates!$H$14,'Claim Details'!$E$28&lt;=Rates!$H$15,'Claim Details'!$E$19="Yes"),Rates!$I$25,IF(AND(C271="A",'Claim Details'!$E$28&gt;=Rates!$H$14,'Claim Details'!$E$28&lt;=Rates!$H$15,'Claim Details'!$E$19="No"),Rates!$H$25,IF(AND(C271="A",'Claim Details'!$E$28&gt;=Rates!$J$14,'Claim Details'!$E$28&lt;=Rates!$J$15,'Claim Details'!$E$19="Yes"),Rates!$K$25,IF(AND(C271="A",'Claim Details'!$E$28&gt;=Rates!$J$14,'Claim Details'!$E$28&lt;=Rates!$J$15,'Claim Details'!$E$19="No"),Rates!$J$25,IF(AND(C271="B",'Claim Details'!$E$28&gt;=Rates!$D$14,'Claim Details'!$E$28&lt;=Rates!$D$15,'Claim Details'!$E$19="Yes"),Rates!$E$26,IF(AND(C271="B",'Claim Details'!$E$28&gt;=Rates!$D$14,'Claim Details'!$E$28&lt;=Rates!$D$15,'Claim Details'!$E$19="No"),Rates!$D$26,IF(AND(C271="B",'Claim Details'!$E$28&gt;=Rates!$F$14,'Claim Details'!$E$28&lt;=Rates!$F$15,'Claim Details'!$E$19="Yes"),Rates!$G$26,IF(AND(C271="B",'Claim Details'!$E$28&gt;=Rates!$F$14,'Claim Details'!$E$28&lt;=Rates!$F$15,'Claim Details'!$E$19="No"),Rates!$F$26,IF(AND(C271="B",'Claim Details'!$E$28&gt;=Rates!$H$14,'Claim Details'!$E$28&lt;=Rates!$H$15,'Claim Details'!$E$19="Yes"),Rates!$I$26,IF(AND(C271="B",'Claim Details'!$E$28&gt;=Rates!$H$14,'Claim Details'!$E$28&lt;=Rates!$H$15,'Claim Details'!$E$19="No"),Rates!$H$26,IF(AND(C271="B",'Claim Details'!$E$28&gt;=Rates!$J$14,'Claim Details'!$E$28&lt;=Rates!$J$15,'Claim Details'!$E$19="Yes"),Rates!$K$26,IF(AND(C271="B",'Claim Details'!$E$28&gt;=Rates!$J$14,'Claim Details'!$E$28&lt;=Rates!$J$15,'Claim Details'!$E$19="No"),Rates!$J$26,IF(AND(C271="C",'Claim Details'!$E$28&gt;=Rates!$D$14,'Claim Details'!$E$28&lt;=Rates!$D$15,'Claim Details'!$E$19="Yes"),Rates!$E$27,IF(AND(C271="C",'Claim Details'!$E$28&gt;=Rates!$D$14,'Claim Details'!$E$28&lt;=Rates!$D$15,'Claim Details'!$E$19="No"),Rates!$D$27,IF(AND(C271="C",'Claim Details'!$E$28&gt;=Rates!$F$14,'Claim Details'!$E$28&lt;=Rates!$F$15,'Claim Details'!$E$19="Yes"),Rates!$G$27,IF(AND(C271="C",'Claim Details'!$E$28&gt;=Rates!$F$14,'Claim Details'!$E$28&lt;=Rates!$F$15,'Claim Details'!$E$19="No"),Rates!$F$27,IF(AND(C271="C",'Claim Details'!$E$28&gt;=Rates!$H$14,'Claim Details'!$E$28&lt;=Rates!$H$15,'Claim Details'!$E$19="Yes"),Rates!$I$27,IF(AND(C271="C",'Claim Details'!$E$28&gt;=Rates!$H$14,'Claim Details'!$E$28&lt;=Rates!$H$15,'Claim Details'!$E$19="No"),Rates!$H$27,IF(AND(C271="C",'Claim Details'!$E$28&gt;=Rates!$J$14,'Claim Details'!$E$28&lt;=Rates!$J$15,'Claim Details'!$E$19="Yes"),Rates!$K$27,IF(AND(C271="C",'Claim Details'!$E$28&gt;=Rates!$J$14,'Claim Details'!$E$28&lt;=Rates!$J$15,'Claim Details'!$E$19="No"),Rates!$J$27,"£0.00"))))))))))))))))))))))))</f>
        <v>£0.00</v>
      </c>
      <c r="AU271" s="191" t="str">
        <f>IF(AND(C271="A",'Claim Details'!$E$28&gt;=Rates!$D$14,'Claim Details'!$E$28&lt;=Rates!$D$15,'Claim Details'!$E$19="Yes"),Rates!$E$20,IF(AND(C271="A",'Claim Details'!$E$28&gt;=Rates!$D$14,'Claim Details'!$E$28&lt;=Rates!$D$15,'Claim Details'!$E$19="No"),Rates!$D$20,IF(AND(C271="A",'Claim Details'!$E$28&gt;=Rates!$F$14,'Claim Details'!$E$28&lt;=Rates!$F$15,'Claim Details'!$E$19="Yes"),Rates!$G$20,IF(AND(C271="A",'Claim Details'!$E$28&gt;=Rates!$F$14,'Claim Details'!$E$28&lt;=Rates!$F$15,'Claim Details'!$E$19="No"),Rates!$F$20,IF(AND(C271="A",'Claim Details'!$E$28&gt;=Rates!$H$14,'Claim Details'!$E$28&lt;=Rates!$H$15,'Claim Details'!$E$19="Yes"),Rates!$I$20,IF(AND(C271="A",'Claim Details'!$E$28&gt;=Rates!$H$14,'Claim Details'!$E$28&lt;=Rates!$H$15,'Claim Details'!$E$19="No"),Rates!$H$20,IF(AND(C271="A",'Claim Details'!$E$28&gt;=Rates!$J$14,'Claim Details'!$E$28&lt;=Rates!$J$15,'Claim Details'!$E$19="Yes"),Rates!$K$20,IF(AND(C271="A",'Claim Details'!$E$28&gt;=Rates!$J$14,'Claim Details'!$E$28&lt;=Rates!$J$15,'Claim Details'!$E$19="No"),Rates!$J$20,IF(AND(C271="B",'Claim Details'!$E$28&gt;=Rates!$D$14,'Claim Details'!$E$28&lt;=Rates!$D$15,'Claim Details'!$E$19="Yes"),Rates!$E$21,IF(AND(C271="B",'Claim Details'!$E$28&gt;=Rates!$D$14,'Claim Details'!$E$28&lt;=Rates!$D$15,'Claim Details'!$E$19="No"),Rates!$D$21,IF(AND(C271="B",'Claim Details'!$E$28&gt;=Rates!$F$14,'Claim Details'!$E$28&lt;=Rates!$F$15,'Claim Details'!$E$19="Yes"),Rates!$G$21,IF(AND(C271="B",'Claim Details'!$E$28&gt;=Rates!$F$14,'Claim Details'!$E$28&lt;=Rates!$F$15,'Claim Details'!$E$19="No"),Rates!$F$21,IF(AND(C271="B",'Claim Details'!$E$28&gt;=Rates!$H$14,'Claim Details'!$E$28&lt;=Rates!$H$15,'Claim Details'!$E$19="Yes"),Rates!$I$21,IF(AND(C271="B",'Claim Details'!$E$28&gt;=Rates!$H$14,'Claim Details'!$E$28&lt;=Rates!$H$15,'Claim Details'!$E$19="No"),Rates!$H$21,IF(AND(C271="B",'Claim Details'!$E$28&gt;=Rates!$J$14,'Claim Details'!$E$28&lt;=Rates!$J$15,'Claim Details'!$E$19="Yes"),Rates!$K$21,IF(AND(C271="B",'Claim Details'!$E$28&gt;=Rates!$J$14,'Claim Details'!$E$28&lt;=Rates!$J$15,'Claim Details'!$E$19="No"),Rates!$J$21,"£0.00"))))))))))))))))</f>
        <v>£0.00</v>
      </c>
      <c r="AV271" s="191" t="str">
        <f>IF(AND(C271="A",'Claim Details'!$E$28&gt;=Rates!$D$14,'Claim Details'!$E$28&lt;=Rates!$D$15,'Claim Details'!$E$19="Yes"),Rates!$E$22,IF(AND(C271="A",'Claim Details'!$E$28&gt;=Rates!$D$14,'Claim Details'!$E$28&lt;=Rates!$D$15,'Claim Details'!$E$19="No"),Rates!$D$22,IF(AND(C271="A",'Claim Details'!$E$28&gt;=Rates!$F$14,'Claim Details'!$E$28&lt;=Rates!$F$15,'Claim Details'!$E$19="Yes"),Rates!$G$22,IF(AND(C271="A",'Claim Details'!$E$28&gt;=Rates!$F$14,'Claim Details'!$E$28&lt;=Rates!$F$15,'Claim Details'!$E$19="No"),Rates!$F$22,IF(AND(C271="A",'Claim Details'!$E$28&gt;=Rates!$H$14,'Claim Details'!$E$28&lt;=Rates!$H$15,'Claim Details'!$E$19="Yes"),Rates!$I$22,IF(AND(C271="A",'Claim Details'!$E$28&gt;=Rates!$H$14,'Claim Details'!$E$28&lt;=Rates!$H$15,'Claim Details'!$E$19="No"),Rates!$H$22,IF(AND(C271="A",'Claim Details'!$E$28&gt;=Rates!$J$14,'Claim Details'!$E$28&lt;=Rates!$J$15,'Claim Details'!$E$19="Yes"),Rates!$K$22,IF(AND(C271="A",'Claim Details'!$E$28&gt;=Rates!$J$14,'Claim Details'!$E$28&lt;=Rates!$J$15,'Claim Details'!$E$19="No"),Rates!$J$22,IF(AND(C271="B",'Claim Details'!$E$28&gt;=Rates!$D$14,'Claim Details'!$E$28&lt;=Rates!$D$15,'Claim Details'!$E$19="Yes"),Rates!$E$23,IF(AND(C271="B",'Claim Details'!$E$28&gt;=Rates!$D$14,'Claim Details'!$E$28&lt;=Rates!$D$15,'Claim Details'!$E$19="No"),Rates!$D$23,IF(AND(C271="B",'Claim Details'!$E$28&gt;=Rates!$F$14,'Claim Details'!$E$28&lt;=Rates!$F$15,'Claim Details'!$E$19="Yes"),Rates!$G$23,IF(AND(C271="B",'Claim Details'!$E$28&gt;=Rates!$F$14,'Claim Details'!$E$28&lt;=Rates!$F$15,'Claim Details'!$E$19="No"),Rates!$F$23,IF(AND(C271="B",'Claim Details'!$E$28&gt;=Rates!$H$14,'Claim Details'!$E$28&lt;=Rates!$H$15,'Claim Details'!$E$19="Yes"),Rates!$I$23,IF(AND(C271="B",'Claim Details'!$E$28&gt;=Rates!$H$14,'Claim Details'!$E$28&lt;=Rates!$H$15,'Claim Details'!$E$19="No"),Rates!$H$23,IF(AND(C271="B",'Claim Details'!$E$28&gt;=Rates!$J$14,'Claim Details'!$E$28&lt;=Rates!$J$15,'Claim Details'!$E$19="Yes"),Rates!$K$23,IF(AND(C271="B",'Claim Details'!$E$28&gt;=Rates!$J$14,'Claim Details'!$E$28&lt;=Rates!$J$15,'Claim Details'!$E$19="No"),Rates!$J$23,IF(AND(C271="C",'Claim Details'!$E$28&gt;=Rates!$D$14,'Claim Details'!$E$28&lt;=Rates!$D$15,'Claim Details'!$E$19="Yes"),Rates!$E$24,IF(AND(C271="C",'Claim Details'!$E$28&gt;=Rates!$D$14,'Claim Details'!$E$28&lt;=Rates!$D$15,'Claim Details'!$E$19="No"),Rates!$D$24,IF(AND(C271="C",'Claim Details'!$E$28&gt;=Rates!$F$14,'Claim Details'!$E$28&lt;=Rates!$F$15,'Claim Details'!$E$19="Yes"),Rates!$G$24,IF(AND(C271="C",'Claim Details'!$E$28&gt;=Rates!$F$14,'Claim Details'!$E$28&lt;=Rates!$F$15,'Claim Details'!$E$19="No"),Rates!$F$24,IF(AND(C271="C",'Claim Details'!$E$28&gt;=Rates!$H$14,'Claim Details'!$E$28&lt;=Rates!$H$15,'Claim Details'!$E$19="Yes"),Rates!$I$24,IF(AND(C271="C",'Claim Details'!$E$28&gt;=Rates!$H$14,'Claim Details'!$E$28&lt;=Rates!$H$15,'Claim Details'!$E$19="No"),Rates!$H$24,IF(AND(C271="C",'Claim Details'!$E$28&gt;=Rates!$J$14,'Claim Details'!$E$28&lt;=Rates!$J$15,'Claim Details'!$E$19="Yes"),Rates!$K$24,IF(AND(C271="C",'Claim Details'!$E$28&gt;=Rates!$J$14,'Claim Details'!$E$28&lt;=Rates!$J$15,'Claim Details'!$E$19="No"),Rates!$J$24,"£0.00"))))))))))))))))))))))))</f>
        <v>£0.00</v>
      </c>
      <c r="AW271" s="1"/>
      <c r="AX271" s="189" t="str">
        <f>IF(AND(U271="A",'Claim Details'!$I$28&gt;=Rates!$D$14,'Claim Details'!$I$28&lt;=Rates!$D$15,'Claim Details'!$I$19="Yes"),Rates!$J$17,IF(AND(U271="A",'Claim Details'!$I$28&gt;=Rates!$D$14,'Claim Details'!$I$28&lt;=Rates!$D$15,'Claim Details'!$I$19="No"),Rates!$D$17,IF(AND(U271="A",'Claim Details'!$I$28&gt;=Rates!$F$14,'Claim Details'!$I$28&lt;=Rates!$F$15,'Claim Details'!$I$19="Yes"),Rates!$G$17,IF(AND(U271="A",'Claim Details'!$I$28&gt;=Rates!$F$14,'Claim Details'!$I$28&lt;=Rates!$F$15,'Claim Details'!$I$19="No"),Rates!$F$17,IF(AND(U271="A",'Claim Details'!$I$28&gt;=Rates!$H$14,'Claim Details'!$I$28&lt;=Rates!$H$15,'Claim Details'!$I$19="Yes"),Rates!$I$17,IF(AND(U271="A",'Claim Details'!$I$28&gt;=Rates!$H$14,'Claim Details'!$I$28&lt;=Rates!$H$15,'Claim Details'!$I$19="No"),Rates!$H$17,IF(AND(U271="A",'Claim Details'!$I$28&gt;=Rates!$J$14,'Claim Details'!$I$28&lt;=Rates!$J$15,'Claim Details'!$I$19="Yes"),Rates!$K$17,IF(AND(U271="A",'Claim Details'!$I$28&gt;=Rates!$J$14,'Claim Details'!$I$28&lt;=Rates!$J$15,'Claim Details'!$I$19="No"),Rates!$J$17,IF(AND(U271="B",'Claim Details'!$I$28&gt;=Rates!$D$14,'Claim Details'!$I$28&lt;=Rates!$D$15,'Claim Details'!$I$19="Yes"),Rates!$E$18,IF(AND(U271="B",'Claim Details'!$I$28&gt;=Rates!$D$14,'Claim Details'!$I$28&lt;=Rates!$D$15,'Claim Details'!$I$19="No"),Rates!$D$18,IF(AND(U271="B",'Claim Details'!$I$28&gt;=Rates!$F$14,'Claim Details'!$I$28&lt;=Rates!$F$15,'Claim Details'!$I$19="Yes"),Rates!$G$18,IF(AND(U271="B",'Claim Details'!$I$28&gt;=Rates!$F$14,'Claim Details'!$I$28&lt;=Rates!$F$15,'Claim Details'!$I$19="No"),Rates!$F$18,IF(AND(U271="B",'Claim Details'!$I$28&gt;=Rates!$H$14,'Claim Details'!$I$28&lt;=Rates!$H$15,'Claim Details'!$I$19="Yes"),Rates!$I$18,IF(AND(U271="B",'Claim Details'!$I$28&gt;=Rates!$H$14,'Claim Details'!$I$28&lt;=Rates!$H$15,'Claim Details'!$I$19="No"),Rates!$H$18,IF(AND(U271="B",'Claim Details'!$I$28&gt;=Rates!$J$14,'Claim Details'!$I$28&lt;=Rates!$J$15,'Claim Details'!$I$19="Yes"),Rates!$K$18,IF(AND(U271="B",'Claim Details'!$I$28&gt;=Rates!$J$14,'Claim Details'!$I$28&lt;=Rates!$J$15,'Claim Details'!$I$19="No"),Rates!$J$18,IF(AND(U271="C",'Claim Details'!$I$28&gt;=Rates!$D$14,'Claim Details'!$I$28&lt;=Rates!$D$15,'Claim Details'!$I$19="Yes"),Rates!$E$19,IF(AND(U271="C",'Claim Details'!$I$28&gt;=Rates!$D$14,'Claim Details'!$I$28&lt;=Rates!$D$15,'Claim Details'!$I$19="No"),Rates!$D$19,IF(AND(U271="C",'Claim Details'!$I$28&gt;=Rates!$F$14,'Claim Details'!$I$28&lt;=Rates!$F$15,'Claim Details'!$I$19="Yes"),Rates!$G$19,IF(AND(U271="C",'Claim Details'!$I$28&gt;=Rates!$F$14,'Claim Details'!$I$28&lt;=Rates!$F$15,'Claim Details'!$I$19="No"),Rates!$F$19,IF(AND(U271="C",'Claim Details'!$I$28&gt;=Rates!$H$14,'Claim Details'!$I$28&lt;=Rates!$H$15,'Claim Details'!$I$19="Yes"),Rates!$I$19,IF(AND(U271="C",'Claim Details'!$I$28&gt;=Rates!$H$14,'Claim Details'!$I$28&lt;=Rates!$H$15,'Claim Details'!$I$19="No"),Rates!$H$19,IF(AND(U271="C",'Claim Details'!$I$28&gt;=Rates!$J$14,'Claim Details'!$I$28&lt;=Rates!$J$15,'Claim Details'!$I$19="Yes"),Rates!$K$19,IF(AND(U271="C",'Claim Details'!$I$28&gt;=Rates!$J$14,'Claim Details'!$I$28&lt;=Rates!$J$15,'Claim Details'!$I$19="No"),Rates!$J$19,"£0.00"))))))))))))))))))))))))</f>
        <v>£0.00</v>
      </c>
      <c r="AY271" s="189" t="str">
        <f>IF(AND(C271="A",'Claim Details'!$I$28&gt;=Rates!$D$14,'Claim Details'!$I$28&lt;=Rates!$D$15,'Claim Details'!$I$19="Yes"),Rates!$J$25,IF(AND(C271="A",'Claim Details'!$I$28&gt;=Rates!$D$14,'Claim Details'!$I$28&lt;=Rates!$D$15,'Claim Details'!$I$19="No"),Rates!$D$25,IF(AND(C271="A",'Claim Details'!$I$28&gt;=Rates!$F$14,'Claim Details'!$I$28&lt;=Rates!$F$15,'Claim Details'!$I$19="Yes"),Rates!$G$25,IF(AND(C271="A",'Claim Details'!$I$28&gt;=Rates!$F$14,'Claim Details'!$I$28&lt;=Rates!$F$15,'Claim Details'!$I$19="No"),Rates!$F$25,IF(AND(C271="A",'Claim Details'!$I$28&gt;=Rates!$H$14,'Claim Details'!$I$28&lt;=Rates!$H$15,'Claim Details'!$I$19="Yes"),Rates!$I$25,IF(AND(C271="A",'Claim Details'!$I$28&gt;=Rates!$H$14,'Claim Details'!$I$28&lt;=Rates!$H$15,'Claim Details'!$I$19="No"),Rates!$H$25,IF(AND(C271="A",'Claim Details'!$I$28&gt;=Rates!$J$14,'Claim Details'!$I$28&lt;=Rates!$J$15,'Claim Details'!$I$19="Yes"),Rates!$K$25,IF(AND(C271="A",'Claim Details'!$I$28&gt;=Rates!$J$14,'Claim Details'!$I$28&lt;=Rates!$J$15,'Claim Details'!$I$19="No"),Rates!$J$25,IF(AND(C271="B",'Claim Details'!$I$28&gt;=Rates!$D$14,'Claim Details'!$I$28&lt;=Rates!$D$15,'Claim Details'!$I$19="Yes"),Rates!$E$26,IF(AND(C271="B",'Claim Details'!$I$28&gt;=Rates!$D$14,'Claim Details'!$I$28&lt;=Rates!$D$15,'Claim Details'!$I$19="No"),Rates!$D$26,IF(AND(C271="B",'Claim Details'!$I$28&gt;=Rates!$F$14,'Claim Details'!$I$28&lt;=Rates!$F$15,'Claim Details'!$I$19="Yes"),Rates!$G$26,IF(AND(C271="B",'Claim Details'!$I$28&gt;=Rates!$F$14,'Claim Details'!$I$28&lt;=Rates!$F$15,'Claim Details'!$I$19="No"),Rates!$F$26,IF(AND(C271="B",'Claim Details'!$I$28&gt;=Rates!$H$14,'Claim Details'!$I$28&lt;=Rates!$H$15,'Claim Details'!$I$19="Yes"),Rates!$I$26,IF(AND(C271="B",'Claim Details'!$I$28&gt;=Rates!$H$14,'Claim Details'!$I$28&lt;=Rates!$H$15,'Claim Details'!$I$19="No"),Rates!$H$26,IF(AND(C271="B",'Claim Details'!$I$28&gt;=Rates!$J$14,'Claim Details'!$I$28&lt;=Rates!$J$15,'Claim Details'!$I$19="Yes"),Rates!$K$26,IF(AND(C271="B",'Claim Details'!$I$28&gt;=Rates!$J$14,'Claim Details'!$I$28&lt;=Rates!$J$15,'Claim Details'!$I$19="No"),Rates!$J$26,IF(AND(C271="C",'Claim Details'!$I$28&gt;=Rates!$D$14,'Claim Details'!$I$28&lt;=Rates!$D$15,'Claim Details'!$I$19="Yes"),Rates!$E$27,IF(AND(C271="C",'Claim Details'!$I$28&gt;=Rates!$D$14,'Claim Details'!$I$28&lt;=Rates!$D$15,'Claim Details'!$I$19="No"),Rates!$D$27,IF(AND(C271="C",'Claim Details'!$I$28&gt;=Rates!$F$14,'Claim Details'!$I$28&lt;=Rates!$F$15,'Claim Details'!$I$19="Yes"),Rates!$G$27,IF(AND(C271="C",'Claim Details'!$I$28&gt;=Rates!$F$14,'Claim Details'!$I$28&lt;=Rates!$F$15,'Claim Details'!$I$19="No"),Rates!$F$27,IF(AND(C271="C",'Claim Details'!$I$28&gt;=Rates!$H$14,'Claim Details'!$I$28&lt;=Rates!$H$15,'Claim Details'!$I$19="Yes"),Rates!$I$27,IF(AND(C271="C",'Claim Details'!$I$28&gt;=Rates!$H$14,'Claim Details'!$I$28&lt;=Rates!$H$15,'Claim Details'!$I$19="No"),Rates!$H$27,IF(AND(C271="C",'Claim Details'!$I$28&gt;=Rates!$J$14,'Claim Details'!$I$28&lt;=Rates!$J$15,'Claim Details'!$I$19="Yes"),Rates!$K$27,IF(AND(C271="C",'Claim Details'!$I$28&gt;=Rates!$J$14,'Claim Details'!$I$28&lt;=Rates!$J$15,'Claim Details'!$I$19="No"),Rates!$J$27,"£0.00"))))))))))))))))))))))))</f>
        <v>£0.00</v>
      </c>
      <c r="AZ271" s="189" t="str">
        <f>IF(AND(C271="A",'Claim Details'!$I$28&gt;=Rates!$D$14,'Claim Details'!$I$28&lt;=Rates!$D$15,'Claim Details'!$I$19="Yes"),Rates!$E$20,IF(AND(C271="A",'Claim Details'!$I$28&gt;=Rates!$D$14,'Claim Details'!$I$28&lt;=Rates!$D$15,'Claim Details'!$I$19="No"),Rates!$D$20,IF(AND(C271="A",'Claim Details'!$I$28&gt;=Rates!$F$14,'Claim Details'!$I$28&lt;=Rates!$F$15,'Claim Details'!$I$19="Yes"),Rates!$G$20,IF(AND(C271="A",'Claim Details'!$I$28&gt;=Rates!$F$14,'Claim Details'!$I$28&lt;=Rates!$F$15,'Claim Details'!$I$19="No"),Rates!$F$20,IF(AND(C271="A",'Claim Details'!$I$28&gt;=Rates!$H$14,'Claim Details'!$I$28&lt;=Rates!$H$15,'Claim Details'!$I$19="Yes"),Rates!$I$20,IF(AND(C271="A",'Claim Details'!$I$28&gt;=Rates!$H$14,'Claim Details'!$I$28&lt;=Rates!$H$15,'Claim Details'!$I$19="No"),Rates!$H$20,IF(AND(C271="A",'Claim Details'!$I$28&gt;=Rates!$J$14,'Claim Details'!$I$28&lt;=Rates!$J$15,'Claim Details'!$I$19="Yes"),Rates!$K$20,IF(AND(C271="A",'Claim Details'!$I$28&gt;=Rates!$J$14,'Claim Details'!$I$28&lt;=Rates!$J$15,'Claim Details'!$I$19="No"),Rates!$J$20,IF(AND(C271="B",'Claim Details'!$I$28&gt;=Rates!$D$14,'Claim Details'!$I$28&lt;=Rates!$D$15,'Claim Details'!$I$19="Yes"),Rates!$E$21,IF(AND(C271="B",'Claim Details'!$I$28&gt;=Rates!$D$14,'Claim Details'!$I$28&lt;=Rates!$D$15,'Claim Details'!$I$19="No"),Rates!$D$21,IF(AND(C271="B",'Claim Details'!$I$28&gt;=Rates!$F$14,'Claim Details'!$I$28&lt;=Rates!$F$15,'Claim Details'!$I$19="Yes"),Rates!$G$21,IF(AND(C271="B",'Claim Details'!$I$28&gt;=Rates!$F$14,'Claim Details'!$I$28&lt;=Rates!$F$15,'Claim Details'!$I$19="No"),Rates!$F$21,IF(AND(C271="B",'Claim Details'!$I$28&gt;=Rates!$H$14,'Claim Details'!$I$28&lt;=Rates!$H$15,'Claim Details'!$I$19="Yes"),Rates!$I$21,IF(AND(C271="B",'Claim Details'!$I$28&gt;=Rates!$H$14,'Claim Details'!$I$28&lt;=Rates!$H$15,'Claim Details'!$I$19="No"),Rates!$H$21,IF(AND(C271="B",'Claim Details'!$I$28&gt;=Rates!$J$14,'Claim Details'!$I$28&lt;=Rates!$J$15,'Claim Details'!$I$19="Yes"),Rates!$K$21,IF(AND(C271="B",'Claim Details'!$I$28&gt;=Rates!$J$14,'Claim Details'!$I$28&lt;=Rates!$J$15,'Claim Details'!$I$19="No"),Rates!$J$21,"£0.00"))))))))))))))))</f>
        <v>£0.00</v>
      </c>
      <c r="BA271" s="189" t="str">
        <f>IF(AND(C271="A",'Claim Details'!$I$28&gt;=Rates!$D$14,'Claim Details'!$I$28&lt;=Rates!$D$15,'Claim Details'!$I$19="Yes"),Rates!$E$22,IF(AND(C271="A",'Claim Details'!$I$28&gt;=Rates!$D$14,'Claim Details'!$I$28&lt;=Rates!$D$15,'Claim Details'!$I$19="No"),Rates!$D$22,IF(AND(C271="A",'Claim Details'!$I$28&gt;=Rates!$F$14,'Claim Details'!$I$28&lt;=Rates!$F$15,'Claim Details'!$I$19="Yes"),Rates!$G$22,IF(AND(C271="A",'Claim Details'!$I$28&gt;=Rates!$F$14,'Claim Details'!$I$28&lt;=Rates!$F$15,'Claim Details'!$I$19="No"),Rates!$F$22,IF(AND(C271="A",'Claim Details'!$I$28&gt;=Rates!$H$14,'Claim Details'!$I$28&lt;=Rates!$H$15,'Claim Details'!$I$19="Yes"),Rates!$I$22,IF(AND(C271="A",'Claim Details'!$I$28&gt;=Rates!$H$14,'Claim Details'!$I$28&lt;=Rates!$H$15,'Claim Details'!$I$19="No"),Rates!$H$22,IF(AND(C271="A",'Claim Details'!$I$28&gt;=Rates!$J$14,'Claim Details'!$I$28&lt;=Rates!$J$15,'Claim Details'!$I$19="Yes"),Rates!$K$22,IF(AND(C271="A",'Claim Details'!$I$28&gt;=Rates!$J$14,'Claim Details'!$I$28&lt;=Rates!$J$15,'Claim Details'!$I$19="No"),Rates!$J$22,IF(AND(C271="B",'Claim Details'!$I$28&gt;=Rates!$D$14,'Claim Details'!$I$28&lt;=Rates!$D$15,'Claim Details'!$I$19="Yes"),Rates!$E$23,IF(AND(C271="B",'Claim Details'!$I$28&gt;=Rates!$D$14,'Claim Details'!$I$28&lt;=Rates!$D$15,'Claim Details'!$I$19="No"),Rates!$D$23,IF(AND(C271="B",'Claim Details'!$I$28&gt;=Rates!$F$14,'Claim Details'!$I$28&lt;=Rates!$F$15,'Claim Details'!$I$19="Yes"),Rates!$G$23,IF(AND(C271="B",'Claim Details'!$I$28&gt;=Rates!$F$14,'Claim Details'!$I$28&lt;=Rates!$F$15,'Claim Details'!$I$19="No"),Rates!$F$23,IF(AND(C271="B",'Claim Details'!$I$28&gt;=Rates!$H$14,'Claim Details'!$I$28&lt;=Rates!$H$15,'Claim Details'!$I$19="Yes"),Rates!$I$23,IF(AND(C271="B",'Claim Details'!$I$28&gt;=Rates!$H$14,'Claim Details'!$I$28&lt;=Rates!$H$15,'Claim Details'!$I$19="No"),Rates!$H$23,IF(AND(C271="B",'Claim Details'!$I$28&gt;=Rates!$J$14,'Claim Details'!$I$28&lt;=Rates!$J$15,'Claim Details'!$I$19="Yes"),Rates!$K$23,IF(AND(C271="B",'Claim Details'!$I$28&gt;=Rates!$J$14,'Claim Details'!$I$28&lt;=Rates!$J$15,'Claim Details'!$I$19="No"),Rates!$J$23,IF(AND(C271="C",'Claim Details'!$I$28&gt;=Rates!$D$14,'Claim Details'!$I$28&lt;=Rates!$D$15,'Claim Details'!$I$19="Yes"),Rates!$E$24,IF(AND(C271="C",'Claim Details'!$I$28&gt;=Rates!$D$14,'Claim Details'!$I$28&lt;=Rates!$D$15,'Claim Details'!$I$19="No"),Rates!$D$24,IF(AND(C271="C",'Claim Details'!$I$28&gt;=Rates!$F$14,'Claim Details'!$I$28&lt;=Rates!$F$15,'Claim Details'!$I$19="Yes"),Rates!$G$24,IF(AND(C271="C",'Claim Details'!$I$28&gt;=Rates!$F$14,'Claim Details'!$I$28&lt;=Rates!$F$15,'Claim Details'!$I$19="No"),Rates!$F$24,IF(AND(C271="C",'Claim Details'!$I$28&gt;=Rates!$H$14,'Claim Details'!$I$28&lt;=Rates!$H$15,'Claim Details'!$I$19="Yes"),Rates!$I$24,IF(AND(C271="C",'Claim Details'!$I$28&gt;=Rates!$H$14,'Claim Details'!$I$28&lt;=Rates!$H$15,'Claim Details'!$I$19="No"),Rates!$H$24,IF(AND(C271="C",'Claim Details'!$I$28&gt;=Rates!$J$14,'Claim Details'!$I$28&lt;=Rates!$J$15,'Claim Details'!$I$19="Yes"),Rates!$K$24,IF(AND(C271="C",'Claim Details'!$I$28&gt;=Rates!$J$14,'Claim Details'!$I$28&lt;=Rates!$J$15,'Claim Details'!$I$19="No"),Rates!$J$24,"£0.00"))))))))))))))))))))))))</f>
        <v>£0.00</v>
      </c>
      <c r="BB271" s="189" t="str">
        <f t="shared" si="72"/>
        <v>£0.00</v>
      </c>
      <c r="BC271" s="1"/>
      <c r="BD271" s="189" t="str">
        <f>IF(AND(AE271="A",'Claim Details'!$I$28&gt;=Rates!$D$14,'Claim Details'!$I$28&lt;=Rates!$D$15,'Claim Details'!$I$19="Yes"),Rates!$J$17,IF(AND(AE271="A",'Claim Details'!$I$28&gt;=Rates!$D$14,'Claim Details'!$I$28&lt;=Rates!$D$15,'Claim Details'!$I$19="No"),Rates!$D$17,IF(AND(AE271="A",'Claim Details'!$I$28&gt;=Rates!$F$14,'Claim Details'!$I$28&lt;=Rates!$F$15,'Claim Details'!$I$19="Yes"),Rates!$G$17,IF(AND(AE271="A",'Claim Details'!$I$28&gt;=Rates!$F$14,'Claim Details'!$I$28&lt;=Rates!$F$15,'Claim Details'!$I$19="No"),Rates!$F$17,IF(AND(AE271="A",'Claim Details'!$I$28&gt;=Rates!$H$14,'Claim Details'!$I$28&lt;=Rates!$H$15,'Claim Details'!$I$19="Yes"),Rates!$I$17,IF(AND(AE271="A",'Claim Details'!$I$28&gt;=Rates!$H$14,'Claim Details'!$I$28&lt;=Rates!$H$15,'Claim Details'!$I$19="No"),Rates!$H$17,IF(AND(AE271="A",'Claim Details'!$I$28&gt;=Rates!$J$14,'Claim Details'!$I$28&lt;=Rates!$J$15,'Claim Details'!$I$19="Yes"),Rates!$K$17,IF(AND(AE271="A",'Claim Details'!$I$28&gt;=Rates!$J$14,'Claim Details'!$I$28&lt;=Rates!$J$15,'Claim Details'!$I$19="No"),Rates!$J$17,IF(AND(AE271="B",'Claim Details'!$I$28&gt;=Rates!$D$14,'Claim Details'!$I$28&lt;=Rates!$D$15,'Claim Details'!$I$19="Yes"),Rates!$E$18,IF(AND(AE271="B",'Claim Details'!$I$28&gt;=Rates!$D$14,'Claim Details'!$I$28&lt;=Rates!$D$15,'Claim Details'!$I$19="No"),Rates!$D$18,IF(AND(AE271="B",'Claim Details'!$I$28&gt;=Rates!$F$14,'Claim Details'!$I$28&lt;=Rates!$F$15,'Claim Details'!$I$19="Yes"),Rates!$G$18,IF(AND(AE271="B",'Claim Details'!$I$28&gt;=Rates!$F$14,'Claim Details'!$I$28&lt;=Rates!$F$15,'Claim Details'!$I$19="No"),Rates!$F$18,IF(AND(AE271="B",'Claim Details'!$I$28&gt;=Rates!$H$14,'Claim Details'!$I$28&lt;=Rates!$H$15,'Claim Details'!$I$19="Yes"),Rates!$I$18,IF(AND(AE271="B",'Claim Details'!$I$28&gt;=Rates!$H$14,'Claim Details'!$I$28&lt;=Rates!$H$15,'Claim Details'!$I$19="No"),Rates!$H$18,IF(AND(AE271="B",'Claim Details'!$I$28&gt;=Rates!$J$14,'Claim Details'!$I$28&lt;=Rates!$J$15,'Claim Details'!$I$19="Yes"),Rates!$K$18,IF(AND(AE271="B",'Claim Details'!$I$28&gt;=Rates!$J$14,'Claim Details'!$I$28&lt;=Rates!$J$15,'Claim Details'!$I$19="No"),Rates!$J$18,IF(AND(AE271="C",'Claim Details'!$I$28&gt;=Rates!$D$14,'Claim Details'!$I$28&lt;=Rates!$D$15,'Claim Details'!$I$19="Yes"),Rates!$E$19,IF(AND(AE271="C",'Claim Details'!$I$28&gt;=Rates!$D$14,'Claim Details'!$I$28&lt;=Rates!$D$15,'Claim Details'!$I$19="No"),Rates!$D$19,IF(AND(AE271="C",'Claim Details'!$I$28&gt;=Rates!$F$14,'Claim Details'!$I$28&lt;=Rates!$F$15,'Claim Details'!$I$19="Yes"),Rates!$G$19,IF(AND(AE271="C",'Claim Details'!$I$28&gt;=Rates!$F$14,'Claim Details'!$I$28&lt;=Rates!$F$15,'Claim Details'!$I$19="No"),Rates!$F$19,IF(AND(AE271="C",'Claim Details'!$I$28&gt;=Rates!$H$14,'Claim Details'!$I$28&lt;=Rates!$H$15,'Claim Details'!$I$19="Yes"),Rates!$I$19,IF(AND(AE271="C",'Claim Details'!$I$28&gt;=Rates!$H$14,'Claim Details'!$I$28&lt;=Rates!$H$15,'Claim Details'!$I$19="No"),Rates!$H$19,IF(AND(AE271="C",'Claim Details'!$I$28&gt;=Rates!$J$14,'Claim Details'!$I$28&lt;=Rates!$J$15,'Claim Details'!$I$19="Yes"),Rates!$K$19,IF(AND(AE271="C",'Claim Details'!$I$28&gt;=Rates!$J$14,'Claim Details'!$I$28&lt;=Rates!$J$15,'Claim Details'!$I$19="No"),Rates!$J$19,"£0.00"))))))))))))))))))))))))</f>
        <v>£0.00</v>
      </c>
      <c r="BE271" s="189" t="str">
        <f>IF(AND(AE271="A",'Claim Details'!$I$28&gt;=Rates!$D$14,'Claim Details'!$I$28&lt;=Rates!$D$15,'Claim Details'!$I$19="Yes"),Rates!$J$25,IF(AND(AE271="A",'Claim Details'!$I$28&gt;=Rates!$D$14,'Claim Details'!$I$28&lt;=Rates!$D$15,'Claim Details'!$I$19="No"),Rates!$D$25,IF(AND(AE271="A",'Claim Details'!$I$28&gt;=Rates!$F$14,'Claim Details'!$I$28&lt;=Rates!$F$15,'Claim Details'!$I$19="Yes"),Rates!$G$25,IF(AND(AE271="A",'Claim Details'!$I$28&gt;=Rates!$F$14,'Claim Details'!$I$28&lt;=Rates!$F$15,'Claim Details'!$I$19="No"),Rates!$F$25,IF(AND(AE271="A",'Claim Details'!$I$28&gt;=Rates!$H$14,'Claim Details'!$I$28&lt;=Rates!$H$15,'Claim Details'!$I$19="Yes"),Rates!$I$25,IF(AND(AE271="A",'Claim Details'!$I$28&gt;=Rates!$H$14,'Claim Details'!$I$28&lt;=Rates!$H$15,'Claim Details'!$I$19="No"),Rates!$H$25,IF(AND(AE271="A",'Claim Details'!$I$28&gt;=Rates!$J$14,'Claim Details'!$I$28&lt;=Rates!$J$15,'Claim Details'!$I$19="Yes"),Rates!$K$25,IF(AND(AE271="A",'Claim Details'!$I$28&gt;=Rates!$J$14,'Claim Details'!$I$28&lt;=Rates!$J$15,'Claim Details'!$I$19="No"),Rates!$J$25,IF(AND(AE271="B",'Claim Details'!$I$28&gt;=Rates!$D$14,'Claim Details'!$I$28&lt;=Rates!$D$15,'Claim Details'!$I$19="Yes"),Rates!$E$26,IF(AND(AE271="B",'Claim Details'!$I$28&gt;=Rates!$D$14,'Claim Details'!$I$28&lt;=Rates!$D$15,'Claim Details'!$I$19="No"),Rates!$D$26,IF(AND(AE271="B",'Claim Details'!$I$28&gt;=Rates!$F$14,'Claim Details'!$I$28&lt;=Rates!$F$15,'Claim Details'!$I$19="Yes"),Rates!$G$26,IF(AND(AE271="B",'Claim Details'!$I$28&gt;=Rates!$F$14,'Claim Details'!$I$28&lt;=Rates!$F$15,'Claim Details'!$I$19="No"),Rates!$F$26,IF(AND(AE271="B",'Claim Details'!$I$28&gt;=Rates!$H$14,'Claim Details'!$I$28&lt;=Rates!$H$15,'Claim Details'!$I$19="Yes"),Rates!$I$26,IF(AND(AE271="B",'Claim Details'!$I$28&gt;=Rates!$H$14,'Claim Details'!$I$28&lt;=Rates!$H$15,'Claim Details'!$I$19="No"),Rates!$H$26,IF(AND(AE271="B",'Claim Details'!$I$28&gt;=Rates!$J$14,'Claim Details'!$I$28&lt;=Rates!$J$15,'Claim Details'!$I$19="Yes"),Rates!$K$26,IF(AND(AE271="B",'Claim Details'!$I$28&gt;=Rates!$J$14,'Claim Details'!$I$28&lt;=Rates!$J$15,'Claim Details'!$I$19="No"),Rates!$J$26,IF(AND(AE271="C",'Claim Details'!$I$28&gt;=Rates!$D$14,'Claim Details'!$I$28&lt;=Rates!$D$15,'Claim Details'!$I$19="Yes"),Rates!$E$27,IF(AND(AE271="C",'Claim Details'!$I$28&gt;=Rates!$D$14,'Claim Details'!$I$28&lt;=Rates!$D$15,'Claim Details'!$I$19="No"),Rates!$D$27,IF(AND(AE271="C",'Claim Details'!$I$28&gt;=Rates!$F$14,'Claim Details'!$I$28&lt;=Rates!$F$15,'Claim Details'!$I$19="Yes"),Rates!$G$27,IF(AND(AE271="C",'Claim Details'!$I$28&gt;=Rates!$F$14,'Claim Details'!$I$28&lt;=Rates!$F$15,'Claim Details'!$I$19="No"),Rates!$F$27,IF(AND(AE271="C",'Claim Details'!$I$28&gt;=Rates!$H$14,'Claim Details'!$I$28&lt;=Rates!$H$15,'Claim Details'!$I$19="Yes"),Rates!$I$27,IF(AND(AE271="C",'Claim Details'!$I$28&gt;=Rates!$H$14,'Claim Details'!$I$28&lt;=Rates!$H$15,'Claim Details'!$I$19="No"),Rates!$H$27,IF(AND(AE271="C",'Claim Details'!$I$28&gt;=Rates!$J$14,'Claim Details'!$I$28&lt;=Rates!$J$15,'Claim Details'!$I$19="Yes"),Rates!$K$27,IF(AND(AE271="C",'Claim Details'!$I$28&gt;=Rates!$J$14,'Claim Details'!$I$28&lt;=Rates!$J$15,'Claim Details'!$I$19="No"),Rates!$J$27,"£0.00"))))))))))))))))))))))))</f>
        <v>£0.00</v>
      </c>
      <c r="BF271" s="189" t="str">
        <f>IF(AND(AE271="A",'Claim Details'!$I$28&gt;=Rates!$D$14,'Claim Details'!$I$28&lt;=Rates!$D$15,'Claim Details'!$I$19="Yes"),Rates!$E$20,IF(AND(AE271="A",'Claim Details'!$I$28&gt;=Rates!$D$14,'Claim Details'!$I$28&lt;=Rates!$D$15,'Claim Details'!$I$19="No"),Rates!$D$20,IF(AND(AE271="A",'Claim Details'!$I$28&gt;=Rates!$F$14,'Claim Details'!$I$28&lt;=Rates!$F$15,'Claim Details'!$I$19="Yes"),Rates!$G$20,IF(AND(AE271="A",'Claim Details'!$I$28&gt;=Rates!$F$14,'Claim Details'!$I$28&lt;=Rates!$F$15,'Claim Details'!$I$19="No"),Rates!$F$20,IF(AND(AE271="A",'Claim Details'!$I$28&gt;=Rates!$H$14,'Claim Details'!$I$28&lt;=Rates!$H$15,'Claim Details'!$I$19="Yes"),Rates!$I$20,IF(AND(AE271="A",'Claim Details'!$I$28&gt;=Rates!$H$14,'Claim Details'!$I$28&lt;=Rates!$H$15,'Claim Details'!$I$19="No"),Rates!$H$20,IF(AND(AE271="A",'Claim Details'!$I$28&gt;=Rates!$J$14,'Claim Details'!$I$28&lt;=Rates!$J$15,'Claim Details'!$I$19="Yes"),Rates!$K$20,IF(AND(AE271="A",'Claim Details'!$I$28&gt;=Rates!$J$14,'Claim Details'!$I$28&lt;=Rates!$J$15,'Claim Details'!$I$19="No"),Rates!$J$20,IF(AND(AE271="B",'Claim Details'!$I$28&gt;=Rates!$D$14,'Claim Details'!$I$28&lt;=Rates!$D$15,'Claim Details'!$I$19="Yes"),Rates!$E$21,IF(AND(AE271="B",'Claim Details'!$I$28&gt;=Rates!$D$14,'Claim Details'!$I$28&lt;=Rates!$D$15,'Claim Details'!$I$19="No"),Rates!$D$21,IF(AND(AE271="B",'Claim Details'!$I$28&gt;=Rates!$F$14,'Claim Details'!$I$28&lt;=Rates!$F$15,'Claim Details'!$I$19="Yes"),Rates!$G$21,IF(AND(AE271="B",'Claim Details'!$I$28&gt;=Rates!$F$14,'Claim Details'!$I$28&lt;=Rates!$F$15,'Claim Details'!$I$19="No"),Rates!$F$21,IF(AND(AE271="B",'Claim Details'!$I$28&gt;=Rates!$H$14,'Claim Details'!$I$28&lt;=Rates!$H$15,'Claim Details'!$I$19="Yes"),Rates!$I$21,IF(AND(AE271="B",'Claim Details'!$I$28&gt;=Rates!$H$14,'Claim Details'!$I$28&lt;=Rates!$H$15,'Claim Details'!$I$19="No"),Rates!$H$21,IF(AND(AE271="B",'Claim Details'!$I$28&gt;=Rates!$J$14,'Claim Details'!$I$28&lt;=Rates!$J$15,'Claim Details'!$I$19="Yes"),Rates!$K$21,IF(AND(AE271="B",'Claim Details'!$I$28&gt;=Rates!$J$14,'Claim Details'!$I$28&lt;=Rates!$J$15,'Claim Details'!$I$19="No"),Rates!$J$21,"£0.00"))))))))))))))))</f>
        <v>£0.00</v>
      </c>
      <c r="BG271" s="189" t="str">
        <f>IF(AND(AE271="A",'Claim Details'!$I$28&gt;=Rates!$D$14,'Claim Details'!$I$28&lt;=Rates!$D$15,'Claim Details'!$I$19="Yes"),Rates!$E$22,IF(AND(AE271="A",'Claim Details'!$I$28&gt;=Rates!$D$14,'Claim Details'!$I$28&lt;=Rates!$D$15,'Claim Details'!$I$19="No"),Rates!$D$22,IF(AND(AE271="A",'Claim Details'!$I$28&gt;=Rates!$F$14,'Claim Details'!$I$28&lt;=Rates!$F$15,'Claim Details'!$I$19="Yes"),Rates!$G$22,IF(AND(AE271="A",'Claim Details'!$I$28&gt;=Rates!$F$14,'Claim Details'!$I$28&lt;=Rates!$F$15,'Claim Details'!$I$19="No"),Rates!$F$22,IF(AND(AE271="A",'Claim Details'!$I$28&gt;=Rates!$H$14,'Claim Details'!$I$28&lt;=Rates!$H$15,'Claim Details'!$I$19="Yes"),Rates!$I$22,IF(AND(AE271="A",'Claim Details'!$I$28&gt;=Rates!$H$14,'Claim Details'!$I$28&lt;=Rates!$H$15,'Claim Details'!$I$19="No"),Rates!$H$22,IF(AND(AE271="A",'Claim Details'!$I$28&gt;=Rates!$J$14,'Claim Details'!$I$28&lt;=Rates!$J$15,'Claim Details'!$I$19="Yes"),Rates!$K$22,IF(AND(AE271="A",'Claim Details'!$I$28&gt;=Rates!$J$14,'Claim Details'!$I$28&lt;=Rates!$J$15,'Claim Details'!$I$19="No"),Rates!$J$22,IF(AND(AE271="B",'Claim Details'!$I$28&gt;=Rates!$D$14,'Claim Details'!$I$28&lt;=Rates!$D$15,'Claim Details'!$I$19="Yes"),Rates!$E$23,IF(AND(AE271="B",'Claim Details'!$I$28&gt;=Rates!$D$14,'Claim Details'!$I$28&lt;=Rates!$D$15,'Claim Details'!$I$19="No"),Rates!$D$23,IF(AND(AE271="B",'Claim Details'!$I$28&gt;=Rates!$F$14,'Claim Details'!$I$28&lt;=Rates!$F$15,'Claim Details'!$I$19="Yes"),Rates!$G$23,IF(AND(AE271="B",'Claim Details'!$I$28&gt;=Rates!$F$14,'Claim Details'!$I$28&lt;=Rates!$F$15,'Claim Details'!$I$19="No"),Rates!$F$23,IF(AND(AE271="B",'Claim Details'!$I$28&gt;=Rates!$H$14,'Claim Details'!$I$28&lt;=Rates!$H$15,'Claim Details'!$I$19="Yes"),Rates!$I$23,IF(AND(AE271="B",'Claim Details'!$I$28&gt;=Rates!$H$14,'Claim Details'!$I$28&lt;=Rates!$H$15,'Claim Details'!$I$19="No"),Rates!$H$23,IF(AND(AE271="B",'Claim Details'!$I$28&gt;=Rates!$J$14,'Claim Details'!$I$28&lt;=Rates!$J$15,'Claim Details'!$I$19="Yes"),Rates!$K$23,IF(AND(AE271="B",'Claim Details'!$I$28&gt;=Rates!$J$14,'Claim Details'!$I$28&lt;=Rates!$J$15,'Claim Details'!$I$19="No"),Rates!$J$23,IF(AND(AE271="C",'Claim Details'!$I$28&gt;=Rates!$D$14,'Claim Details'!$I$28&lt;=Rates!$D$15,'Claim Details'!$I$19="Yes"),Rates!$E$24,IF(AND(AE271="C",'Claim Details'!$I$28&gt;=Rates!$D$14,'Claim Details'!$I$28&lt;=Rates!$D$15,'Claim Details'!$I$19="No"),Rates!$D$24,IF(AND(AE271="C",'Claim Details'!$I$28&gt;=Rates!$F$14,'Claim Details'!$I$28&lt;=Rates!$F$15,'Claim Details'!$I$19="Yes"),Rates!$G$24,IF(AND(AE271="C",'Claim Details'!$I$28&gt;=Rates!$F$14,'Claim Details'!$I$28&lt;=Rates!$F$15,'Claim Details'!$I$19="No"),Rates!$F$24,IF(AND(AE271="C",'Claim Details'!$I$28&gt;=Rates!$H$14,'Claim Details'!$I$28&lt;=Rates!$H$15,'Claim Details'!$I$19="Yes"),Rates!$I$24,IF(AND(AE271="C",'Claim Details'!$I$28&gt;=Rates!$H$14,'Claim Details'!$I$28&lt;=Rates!$H$15,'Claim Details'!$I$19="No"),Rates!$H$24,IF(AND(AE271="C",'Claim Details'!$I$28&gt;=Rates!$J$14,'Claim Details'!$I$28&lt;=Rates!$J$15,'Claim Details'!$I$19="Yes"),Rates!$K$24,IF(AND(AE271="C",'Claim Details'!$I$28&gt;=Rates!$J$14,'Claim Details'!$I$28&lt;=Rates!$J$15,'Claim Details'!$I$19="No"),Rates!$J$24,"£0.00"))))))))))))))))))))))))</f>
        <v>£0.00</v>
      </c>
      <c r="BH271" s="189" t="str">
        <f t="shared" si="73"/>
        <v>£0.00</v>
      </c>
      <c r="BI271" s="189">
        <f t="shared" si="74"/>
        <v>0</v>
      </c>
      <c r="BO271" s="202" t="str">
        <f>IF(H271="","£0.00",IF(AP271="4","£0.00",IF(AP271="5","£0.00",IF(AP271="1","£0.00",((AQ271*H271)*'Claim Details'!$F$111)/100))))</f>
        <v>£0.00</v>
      </c>
      <c r="BP271" s="202" t="str">
        <f>IF(T271="","£0.00",IF(AP271="4","£0.00",IF(AP271="5","£0.00",IF(AP271="1","£0.00",((AR271*T271)*'Claim Details'!$N$111)/100))))</f>
        <v>£0.00</v>
      </c>
      <c r="BQ271" s="202" t="str">
        <f>IF(AI271="","£0.00",IF(AP271="4","£0.00",IF(AP271="5","£0.00",IF(AP271="1","£0.00",((BI271*AI271)*'Claim Details'!$W$111)/100))))</f>
        <v>£0.00</v>
      </c>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row>
    <row r="272" spans="1:97" ht="15">
      <c r="A272" s="145"/>
      <c r="B272" s="91"/>
      <c r="C272" s="96"/>
      <c r="D272" s="97"/>
      <c r="E272" s="98"/>
      <c r="F272" s="89"/>
      <c r="G272" s="99"/>
      <c r="H272" s="100"/>
      <c r="I272" s="221" t="str">
        <f t="shared" si="64"/>
        <v>£0.00</v>
      </c>
      <c r="J272" s="101"/>
      <c r="K272" s="100"/>
      <c r="L272" s="221" t="str">
        <f t="shared" si="65"/>
        <v>£0.00</v>
      </c>
      <c r="M272" s="101"/>
      <c r="N272" s="102"/>
      <c r="O272" s="145"/>
      <c r="P272" s="77"/>
      <c r="Q272" s="87"/>
      <c r="R272" s="87"/>
      <c r="S272" s="87"/>
      <c r="T272" s="149" t="str">
        <f t="shared" si="66"/>
        <v/>
      </c>
      <c r="U272" s="87" t="str">
        <f t="shared" si="75"/>
        <v/>
      </c>
      <c r="V272" s="87"/>
      <c r="W272" s="53" t="str">
        <f t="shared" si="67"/>
        <v>£0.00</v>
      </c>
      <c r="X272" s="53"/>
      <c r="Y272" s="87"/>
      <c r="Z272" s="78"/>
      <c r="AA272" s="79"/>
      <c r="AB272" s="160"/>
      <c r="AC272" s="98"/>
      <c r="AD272" s="225"/>
      <c r="AE272" s="235" t="str">
        <f t="shared" si="68"/>
        <v/>
      </c>
      <c r="AF272" s="87" t="str">
        <f t="shared" si="69"/>
        <v/>
      </c>
      <c r="AG272" s="53"/>
      <c r="AH272" s="224"/>
      <c r="AI272" s="226" t="str">
        <f t="shared" si="61"/>
        <v/>
      </c>
      <c r="AJ272" s="236" t="str">
        <f t="shared" si="70"/>
        <v>£0.00</v>
      </c>
      <c r="AK272" s="31"/>
      <c r="AL272" s="1"/>
      <c r="AM272" s="1"/>
      <c r="AN272" s="1"/>
      <c r="AO272" s="1"/>
      <c r="AP272" s="1" t="str">
        <f t="shared" si="62"/>
        <v/>
      </c>
      <c r="AQ272" s="27">
        <f t="shared" si="63"/>
        <v>0</v>
      </c>
      <c r="AR272" s="189">
        <f t="shared" si="71"/>
        <v>0</v>
      </c>
      <c r="AS272" s="190" t="str">
        <f>IF(AND(C272="A",'Claim Details'!$E$28&gt;=Rates!$D$14,'Claim Details'!$E$28&lt;=Rates!$D$15,'Claim Details'!$E$19="Yes"),Rates!$E$17,IF(AND(C272="A",'Claim Details'!$E$28&gt;=Rates!$D$14,'Claim Details'!$E$28&lt;=Rates!$D$15,'Claim Details'!$E$19="No"),Rates!$D$17,IF(AND(C272="A",'Claim Details'!$E$28&gt;=Rates!$F$14,'Claim Details'!$E$28&lt;=Rates!$F$15,'Claim Details'!$E$19="Yes"),Rates!$G$17,IF(AND(C272="A",'Claim Details'!$E$28&gt;=Rates!$F$14,'Claim Details'!$E$28&lt;=Rates!$F$15,'Claim Details'!$E$19="No"),Rates!$F$17,IF(AND(C272="A",'Claim Details'!$E$28&gt;=Rates!$H$14,'Claim Details'!$E$28&lt;=Rates!$H$15,'Claim Details'!$E$19="Yes"),Rates!$I$17,IF(AND(C272="A",'Claim Details'!$E$28&gt;=Rates!$H$14,'Claim Details'!$E$28&lt;=Rates!$H$15,'Claim Details'!$E$19="No"),Rates!$H$17,IF(AND(C272="A",'Claim Details'!$E$28&gt;=Rates!$J$14,'Claim Details'!$E$28&lt;=Rates!$J$15,'Claim Details'!$E$19="Yes"),Rates!$K$17,IF(AND(C272="A",'Claim Details'!$E$28&gt;=Rates!$J$14,'Claim Details'!$E$28&lt;=Rates!$J$15,'Claim Details'!$E$19="No"),Rates!$J$17,IF(AND(C272="B",'Claim Details'!$E$28&gt;=Rates!$D$14,'Claim Details'!$E$28&lt;=Rates!$D$15,'Claim Details'!$E$19="Yes"),Rates!$E$18,IF(AND(C272="B",'Claim Details'!$E$28&gt;=Rates!$D$14,'Claim Details'!$E$28&lt;=Rates!$D$15,'Claim Details'!$E$19="No"),Rates!$D$18,IF(AND(C272="B",'Claim Details'!$E$28&gt;=Rates!$F$14,'Claim Details'!$E$28&lt;=Rates!$F$15,'Claim Details'!$E$19="Yes"),Rates!$G$18,IF(AND(C272="B",'Claim Details'!$E$28&gt;=Rates!$F$14,'Claim Details'!$E$28&lt;=Rates!$F$15,'Claim Details'!$E$19="No"),Rates!$F$18,IF(AND(C272="B",'Claim Details'!$E$28&gt;=Rates!$H$14,'Claim Details'!$E$28&lt;=Rates!$H$15,'Claim Details'!$E$19="Yes"),Rates!$I$18,IF(AND(C272="B",'Claim Details'!$E$28&gt;=Rates!$H$14,'Claim Details'!$E$28&lt;=Rates!$H$15,'Claim Details'!$E$19="No"),Rates!$H$18,IF(AND(C272="B",'Claim Details'!$E$28&gt;=Rates!$J$14,'Claim Details'!$E$28&lt;=Rates!$J$15,'Claim Details'!$E$19="Yes"),Rates!$K$18,IF(AND(C272="B",'Claim Details'!$E$28&gt;=Rates!$J$14,'Claim Details'!$E$28&lt;=Rates!$J$15,'Claim Details'!$E$19="No"),Rates!$J$18,IF(AND(C272="C",'Claim Details'!$E$28&gt;=Rates!$D$14,'Claim Details'!$E$28&lt;=Rates!$D$15,'Claim Details'!$E$19="Yes"),Rates!$E$19,IF(AND(C272="C",'Claim Details'!$E$28&gt;=Rates!$D$14,'Claim Details'!$E$28&lt;=Rates!$D$15,'Claim Details'!$E$19="No"),Rates!$D$19,IF(AND(C272="C",'Claim Details'!$E$28&gt;=Rates!$F$14,'Claim Details'!$E$28&lt;=Rates!$F$15,'Claim Details'!$E$19="Yes"),Rates!$G$19,IF(AND(C272="C",'Claim Details'!$E$28&gt;=Rates!$F$14,'Claim Details'!$E$28&lt;=Rates!$F$15,'Claim Details'!$E$19="No"),Rates!$F$19,IF(AND(C272="C",'Claim Details'!$E$28&gt;=Rates!$H$14,'Claim Details'!$E$28&lt;=Rates!$H$15,'Claim Details'!$E$19="Yes"),Rates!$I$19,IF(AND(C272="C",'Claim Details'!$E$28&gt;=Rates!$H$14,'Claim Details'!$E$28&lt;=Rates!$H$15,'Claim Details'!$E$19="No"),Rates!$H$19,IF(AND(C272="C",'Claim Details'!$E$28&gt;=Rates!$J$14,'Claim Details'!$E$28&lt;=Rates!$J$15,'Claim Details'!$E$19="Yes"),Rates!$K$19,IF(AND(C272="C",'Claim Details'!$E$28&gt;=Rates!$J$14,'Claim Details'!$E$28&lt;=Rates!$J$15,'Claim Details'!$E$19="No"),Rates!$J$19,"£0.00"))))))))))))))))))))))))</f>
        <v>£0.00</v>
      </c>
      <c r="AT272" s="189" t="str">
        <f>IF(AND(C272="A",'Claim Details'!$E$28&gt;=Rates!$D$14,'Claim Details'!$E$28&lt;=Rates!$D$15,'Claim Details'!$E$19="Yes"),Rates!$E$25,IF(AND(C272="A",'Claim Details'!$E$28&gt;=Rates!$D$14,'Claim Details'!$E$28&lt;=Rates!$D$15,'Claim Details'!$E$19="No"),Rates!$D$25,IF(AND(C272="A",'Claim Details'!$E$28&gt;=Rates!$F$14,'Claim Details'!$E$28&lt;=Rates!$F$15,'Claim Details'!$E$19="Yes"),Rates!$G$25,IF(AND(C272="A",'Claim Details'!$E$28&gt;=Rates!$F$14,'Claim Details'!$E$28&lt;=Rates!$F$15,'Claim Details'!$E$19="No"),Rates!$F$25,IF(AND(C272="A",'Claim Details'!$E$28&gt;=Rates!$H$14,'Claim Details'!$E$28&lt;=Rates!$H$15,'Claim Details'!$E$19="Yes"),Rates!$I$25,IF(AND(C272="A",'Claim Details'!$E$28&gt;=Rates!$H$14,'Claim Details'!$E$28&lt;=Rates!$H$15,'Claim Details'!$E$19="No"),Rates!$H$25,IF(AND(C272="A",'Claim Details'!$E$28&gt;=Rates!$J$14,'Claim Details'!$E$28&lt;=Rates!$J$15,'Claim Details'!$E$19="Yes"),Rates!$K$25,IF(AND(C272="A",'Claim Details'!$E$28&gt;=Rates!$J$14,'Claim Details'!$E$28&lt;=Rates!$J$15,'Claim Details'!$E$19="No"),Rates!$J$25,IF(AND(C272="B",'Claim Details'!$E$28&gt;=Rates!$D$14,'Claim Details'!$E$28&lt;=Rates!$D$15,'Claim Details'!$E$19="Yes"),Rates!$E$26,IF(AND(C272="B",'Claim Details'!$E$28&gt;=Rates!$D$14,'Claim Details'!$E$28&lt;=Rates!$D$15,'Claim Details'!$E$19="No"),Rates!$D$26,IF(AND(C272="B",'Claim Details'!$E$28&gt;=Rates!$F$14,'Claim Details'!$E$28&lt;=Rates!$F$15,'Claim Details'!$E$19="Yes"),Rates!$G$26,IF(AND(C272="B",'Claim Details'!$E$28&gt;=Rates!$F$14,'Claim Details'!$E$28&lt;=Rates!$F$15,'Claim Details'!$E$19="No"),Rates!$F$26,IF(AND(C272="B",'Claim Details'!$E$28&gt;=Rates!$H$14,'Claim Details'!$E$28&lt;=Rates!$H$15,'Claim Details'!$E$19="Yes"),Rates!$I$26,IF(AND(C272="B",'Claim Details'!$E$28&gt;=Rates!$H$14,'Claim Details'!$E$28&lt;=Rates!$H$15,'Claim Details'!$E$19="No"),Rates!$H$26,IF(AND(C272="B",'Claim Details'!$E$28&gt;=Rates!$J$14,'Claim Details'!$E$28&lt;=Rates!$J$15,'Claim Details'!$E$19="Yes"),Rates!$K$26,IF(AND(C272="B",'Claim Details'!$E$28&gt;=Rates!$J$14,'Claim Details'!$E$28&lt;=Rates!$J$15,'Claim Details'!$E$19="No"),Rates!$J$26,IF(AND(C272="C",'Claim Details'!$E$28&gt;=Rates!$D$14,'Claim Details'!$E$28&lt;=Rates!$D$15,'Claim Details'!$E$19="Yes"),Rates!$E$27,IF(AND(C272="C",'Claim Details'!$E$28&gt;=Rates!$D$14,'Claim Details'!$E$28&lt;=Rates!$D$15,'Claim Details'!$E$19="No"),Rates!$D$27,IF(AND(C272="C",'Claim Details'!$E$28&gt;=Rates!$F$14,'Claim Details'!$E$28&lt;=Rates!$F$15,'Claim Details'!$E$19="Yes"),Rates!$G$27,IF(AND(C272="C",'Claim Details'!$E$28&gt;=Rates!$F$14,'Claim Details'!$E$28&lt;=Rates!$F$15,'Claim Details'!$E$19="No"),Rates!$F$27,IF(AND(C272="C",'Claim Details'!$E$28&gt;=Rates!$H$14,'Claim Details'!$E$28&lt;=Rates!$H$15,'Claim Details'!$E$19="Yes"),Rates!$I$27,IF(AND(C272="C",'Claim Details'!$E$28&gt;=Rates!$H$14,'Claim Details'!$E$28&lt;=Rates!$H$15,'Claim Details'!$E$19="No"),Rates!$H$27,IF(AND(C272="C",'Claim Details'!$E$28&gt;=Rates!$J$14,'Claim Details'!$E$28&lt;=Rates!$J$15,'Claim Details'!$E$19="Yes"),Rates!$K$27,IF(AND(C272="C",'Claim Details'!$E$28&gt;=Rates!$J$14,'Claim Details'!$E$28&lt;=Rates!$J$15,'Claim Details'!$E$19="No"),Rates!$J$27,"£0.00"))))))))))))))))))))))))</f>
        <v>£0.00</v>
      </c>
      <c r="AU272" s="191" t="str">
        <f>IF(AND(C272="A",'Claim Details'!$E$28&gt;=Rates!$D$14,'Claim Details'!$E$28&lt;=Rates!$D$15,'Claim Details'!$E$19="Yes"),Rates!$E$20,IF(AND(C272="A",'Claim Details'!$E$28&gt;=Rates!$D$14,'Claim Details'!$E$28&lt;=Rates!$D$15,'Claim Details'!$E$19="No"),Rates!$D$20,IF(AND(C272="A",'Claim Details'!$E$28&gt;=Rates!$F$14,'Claim Details'!$E$28&lt;=Rates!$F$15,'Claim Details'!$E$19="Yes"),Rates!$G$20,IF(AND(C272="A",'Claim Details'!$E$28&gt;=Rates!$F$14,'Claim Details'!$E$28&lt;=Rates!$F$15,'Claim Details'!$E$19="No"),Rates!$F$20,IF(AND(C272="A",'Claim Details'!$E$28&gt;=Rates!$H$14,'Claim Details'!$E$28&lt;=Rates!$H$15,'Claim Details'!$E$19="Yes"),Rates!$I$20,IF(AND(C272="A",'Claim Details'!$E$28&gt;=Rates!$H$14,'Claim Details'!$E$28&lt;=Rates!$H$15,'Claim Details'!$E$19="No"),Rates!$H$20,IF(AND(C272="A",'Claim Details'!$E$28&gt;=Rates!$J$14,'Claim Details'!$E$28&lt;=Rates!$J$15,'Claim Details'!$E$19="Yes"),Rates!$K$20,IF(AND(C272="A",'Claim Details'!$E$28&gt;=Rates!$J$14,'Claim Details'!$E$28&lt;=Rates!$J$15,'Claim Details'!$E$19="No"),Rates!$J$20,IF(AND(C272="B",'Claim Details'!$E$28&gt;=Rates!$D$14,'Claim Details'!$E$28&lt;=Rates!$D$15,'Claim Details'!$E$19="Yes"),Rates!$E$21,IF(AND(C272="B",'Claim Details'!$E$28&gt;=Rates!$D$14,'Claim Details'!$E$28&lt;=Rates!$D$15,'Claim Details'!$E$19="No"),Rates!$D$21,IF(AND(C272="B",'Claim Details'!$E$28&gt;=Rates!$F$14,'Claim Details'!$E$28&lt;=Rates!$F$15,'Claim Details'!$E$19="Yes"),Rates!$G$21,IF(AND(C272="B",'Claim Details'!$E$28&gt;=Rates!$F$14,'Claim Details'!$E$28&lt;=Rates!$F$15,'Claim Details'!$E$19="No"),Rates!$F$21,IF(AND(C272="B",'Claim Details'!$E$28&gt;=Rates!$H$14,'Claim Details'!$E$28&lt;=Rates!$H$15,'Claim Details'!$E$19="Yes"),Rates!$I$21,IF(AND(C272="B",'Claim Details'!$E$28&gt;=Rates!$H$14,'Claim Details'!$E$28&lt;=Rates!$H$15,'Claim Details'!$E$19="No"),Rates!$H$21,IF(AND(C272="B",'Claim Details'!$E$28&gt;=Rates!$J$14,'Claim Details'!$E$28&lt;=Rates!$J$15,'Claim Details'!$E$19="Yes"),Rates!$K$21,IF(AND(C272="B",'Claim Details'!$E$28&gt;=Rates!$J$14,'Claim Details'!$E$28&lt;=Rates!$J$15,'Claim Details'!$E$19="No"),Rates!$J$21,"£0.00"))))))))))))))))</f>
        <v>£0.00</v>
      </c>
      <c r="AV272" s="191" t="str">
        <f>IF(AND(C272="A",'Claim Details'!$E$28&gt;=Rates!$D$14,'Claim Details'!$E$28&lt;=Rates!$D$15,'Claim Details'!$E$19="Yes"),Rates!$E$22,IF(AND(C272="A",'Claim Details'!$E$28&gt;=Rates!$D$14,'Claim Details'!$E$28&lt;=Rates!$D$15,'Claim Details'!$E$19="No"),Rates!$D$22,IF(AND(C272="A",'Claim Details'!$E$28&gt;=Rates!$F$14,'Claim Details'!$E$28&lt;=Rates!$F$15,'Claim Details'!$E$19="Yes"),Rates!$G$22,IF(AND(C272="A",'Claim Details'!$E$28&gt;=Rates!$F$14,'Claim Details'!$E$28&lt;=Rates!$F$15,'Claim Details'!$E$19="No"),Rates!$F$22,IF(AND(C272="A",'Claim Details'!$E$28&gt;=Rates!$H$14,'Claim Details'!$E$28&lt;=Rates!$H$15,'Claim Details'!$E$19="Yes"),Rates!$I$22,IF(AND(C272="A",'Claim Details'!$E$28&gt;=Rates!$H$14,'Claim Details'!$E$28&lt;=Rates!$H$15,'Claim Details'!$E$19="No"),Rates!$H$22,IF(AND(C272="A",'Claim Details'!$E$28&gt;=Rates!$J$14,'Claim Details'!$E$28&lt;=Rates!$J$15,'Claim Details'!$E$19="Yes"),Rates!$K$22,IF(AND(C272="A",'Claim Details'!$E$28&gt;=Rates!$J$14,'Claim Details'!$E$28&lt;=Rates!$J$15,'Claim Details'!$E$19="No"),Rates!$J$22,IF(AND(C272="B",'Claim Details'!$E$28&gt;=Rates!$D$14,'Claim Details'!$E$28&lt;=Rates!$D$15,'Claim Details'!$E$19="Yes"),Rates!$E$23,IF(AND(C272="B",'Claim Details'!$E$28&gt;=Rates!$D$14,'Claim Details'!$E$28&lt;=Rates!$D$15,'Claim Details'!$E$19="No"),Rates!$D$23,IF(AND(C272="B",'Claim Details'!$E$28&gt;=Rates!$F$14,'Claim Details'!$E$28&lt;=Rates!$F$15,'Claim Details'!$E$19="Yes"),Rates!$G$23,IF(AND(C272="B",'Claim Details'!$E$28&gt;=Rates!$F$14,'Claim Details'!$E$28&lt;=Rates!$F$15,'Claim Details'!$E$19="No"),Rates!$F$23,IF(AND(C272="B",'Claim Details'!$E$28&gt;=Rates!$H$14,'Claim Details'!$E$28&lt;=Rates!$H$15,'Claim Details'!$E$19="Yes"),Rates!$I$23,IF(AND(C272="B",'Claim Details'!$E$28&gt;=Rates!$H$14,'Claim Details'!$E$28&lt;=Rates!$H$15,'Claim Details'!$E$19="No"),Rates!$H$23,IF(AND(C272="B",'Claim Details'!$E$28&gt;=Rates!$J$14,'Claim Details'!$E$28&lt;=Rates!$J$15,'Claim Details'!$E$19="Yes"),Rates!$K$23,IF(AND(C272="B",'Claim Details'!$E$28&gt;=Rates!$J$14,'Claim Details'!$E$28&lt;=Rates!$J$15,'Claim Details'!$E$19="No"),Rates!$J$23,IF(AND(C272="C",'Claim Details'!$E$28&gt;=Rates!$D$14,'Claim Details'!$E$28&lt;=Rates!$D$15,'Claim Details'!$E$19="Yes"),Rates!$E$24,IF(AND(C272="C",'Claim Details'!$E$28&gt;=Rates!$D$14,'Claim Details'!$E$28&lt;=Rates!$D$15,'Claim Details'!$E$19="No"),Rates!$D$24,IF(AND(C272="C",'Claim Details'!$E$28&gt;=Rates!$F$14,'Claim Details'!$E$28&lt;=Rates!$F$15,'Claim Details'!$E$19="Yes"),Rates!$G$24,IF(AND(C272="C",'Claim Details'!$E$28&gt;=Rates!$F$14,'Claim Details'!$E$28&lt;=Rates!$F$15,'Claim Details'!$E$19="No"),Rates!$F$24,IF(AND(C272="C",'Claim Details'!$E$28&gt;=Rates!$H$14,'Claim Details'!$E$28&lt;=Rates!$H$15,'Claim Details'!$E$19="Yes"),Rates!$I$24,IF(AND(C272="C",'Claim Details'!$E$28&gt;=Rates!$H$14,'Claim Details'!$E$28&lt;=Rates!$H$15,'Claim Details'!$E$19="No"),Rates!$H$24,IF(AND(C272="C",'Claim Details'!$E$28&gt;=Rates!$J$14,'Claim Details'!$E$28&lt;=Rates!$J$15,'Claim Details'!$E$19="Yes"),Rates!$K$24,IF(AND(C272="C",'Claim Details'!$E$28&gt;=Rates!$J$14,'Claim Details'!$E$28&lt;=Rates!$J$15,'Claim Details'!$E$19="No"),Rates!$J$24,"£0.00"))))))))))))))))))))))))</f>
        <v>£0.00</v>
      </c>
      <c r="AW272" s="1"/>
      <c r="AX272" s="189" t="str">
        <f>IF(AND(U272="A",'Claim Details'!$I$28&gt;=Rates!$D$14,'Claim Details'!$I$28&lt;=Rates!$D$15,'Claim Details'!$I$19="Yes"),Rates!$J$17,IF(AND(U272="A",'Claim Details'!$I$28&gt;=Rates!$D$14,'Claim Details'!$I$28&lt;=Rates!$D$15,'Claim Details'!$I$19="No"),Rates!$D$17,IF(AND(U272="A",'Claim Details'!$I$28&gt;=Rates!$F$14,'Claim Details'!$I$28&lt;=Rates!$F$15,'Claim Details'!$I$19="Yes"),Rates!$G$17,IF(AND(U272="A",'Claim Details'!$I$28&gt;=Rates!$F$14,'Claim Details'!$I$28&lt;=Rates!$F$15,'Claim Details'!$I$19="No"),Rates!$F$17,IF(AND(U272="A",'Claim Details'!$I$28&gt;=Rates!$H$14,'Claim Details'!$I$28&lt;=Rates!$H$15,'Claim Details'!$I$19="Yes"),Rates!$I$17,IF(AND(U272="A",'Claim Details'!$I$28&gt;=Rates!$H$14,'Claim Details'!$I$28&lt;=Rates!$H$15,'Claim Details'!$I$19="No"),Rates!$H$17,IF(AND(U272="A",'Claim Details'!$I$28&gt;=Rates!$J$14,'Claim Details'!$I$28&lt;=Rates!$J$15,'Claim Details'!$I$19="Yes"),Rates!$K$17,IF(AND(U272="A",'Claim Details'!$I$28&gt;=Rates!$J$14,'Claim Details'!$I$28&lt;=Rates!$J$15,'Claim Details'!$I$19="No"),Rates!$J$17,IF(AND(U272="B",'Claim Details'!$I$28&gt;=Rates!$D$14,'Claim Details'!$I$28&lt;=Rates!$D$15,'Claim Details'!$I$19="Yes"),Rates!$E$18,IF(AND(U272="B",'Claim Details'!$I$28&gt;=Rates!$D$14,'Claim Details'!$I$28&lt;=Rates!$D$15,'Claim Details'!$I$19="No"),Rates!$D$18,IF(AND(U272="B",'Claim Details'!$I$28&gt;=Rates!$F$14,'Claim Details'!$I$28&lt;=Rates!$F$15,'Claim Details'!$I$19="Yes"),Rates!$G$18,IF(AND(U272="B",'Claim Details'!$I$28&gt;=Rates!$F$14,'Claim Details'!$I$28&lt;=Rates!$F$15,'Claim Details'!$I$19="No"),Rates!$F$18,IF(AND(U272="B",'Claim Details'!$I$28&gt;=Rates!$H$14,'Claim Details'!$I$28&lt;=Rates!$H$15,'Claim Details'!$I$19="Yes"),Rates!$I$18,IF(AND(U272="B",'Claim Details'!$I$28&gt;=Rates!$H$14,'Claim Details'!$I$28&lt;=Rates!$H$15,'Claim Details'!$I$19="No"),Rates!$H$18,IF(AND(U272="B",'Claim Details'!$I$28&gt;=Rates!$J$14,'Claim Details'!$I$28&lt;=Rates!$J$15,'Claim Details'!$I$19="Yes"),Rates!$K$18,IF(AND(U272="B",'Claim Details'!$I$28&gt;=Rates!$J$14,'Claim Details'!$I$28&lt;=Rates!$J$15,'Claim Details'!$I$19="No"),Rates!$J$18,IF(AND(U272="C",'Claim Details'!$I$28&gt;=Rates!$D$14,'Claim Details'!$I$28&lt;=Rates!$D$15,'Claim Details'!$I$19="Yes"),Rates!$E$19,IF(AND(U272="C",'Claim Details'!$I$28&gt;=Rates!$D$14,'Claim Details'!$I$28&lt;=Rates!$D$15,'Claim Details'!$I$19="No"),Rates!$D$19,IF(AND(U272="C",'Claim Details'!$I$28&gt;=Rates!$F$14,'Claim Details'!$I$28&lt;=Rates!$F$15,'Claim Details'!$I$19="Yes"),Rates!$G$19,IF(AND(U272="C",'Claim Details'!$I$28&gt;=Rates!$F$14,'Claim Details'!$I$28&lt;=Rates!$F$15,'Claim Details'!$I$19="No"),Rates!$F$19,IF(AND(U272="C",'Claim Details'!$I$28&gt;=Rates!$H$14,'Claim Details'!$I$28&lt;=Rates!$H$15,'Claim Details'!$I$19="Yes"),Rates!$I$19,IF(AND(U272="C",'Claim Details'!$I$28&gt;=Rates!$H$14,'Claim Details'!$I$28&lt;=Rates!$H$15,'Claim Details'!$I$19="No"),Rates!$H$19,IF(AND(U272="C",'Claim Details'!$I$28&gt;=Rates!$J$14,'Claim Details'!$I$28&lt;=Rates!$J$15,'Claim Details'!$I$19="Yes"),Rates!$K$19,IF(AND(U272="C",'Claim Details'!$I$28&gt;=Rates!$J$14,'Claim Details'!$I$28&lt;=Rates!$J$15,'Claim Details'!$I$19="No"),Rates!$J$19,"£0.00"))))))))))))))))))))))))</f>
        <v>£0.00</v>
      </c>
      <c r="AY272" s="189" t="str">
        <f>IF(AND(C272="A",'Claim Details'!$I$28&gt;=Rates!$D$14,'Claim Details'!$I$28&lt;=Rates!$D$15,'Claim Details'!$I$19="Yes"),Rates!$J$25,IF(AND(C272="A",'Claim Details'!$I$28&gt;=Rates!$D$14,'Claim Details'!$I$28&lt;=Rates!$D$15,'Claim Details'!$I$19="No"),Rates!$D$25,IF(AND(C272="A",'Claim Details'!$I$28&gt;=Rates!$F$14,'Claim Details'!$I$28&lt;=Rates!$F$15,'Claim Details'!$I$19="Yes"),Rates!$G$25,IF(AND(C272="A",'Claim Details'!$I$28&gt;=Rates!$F$14,'Claim Details'!$I$28&lt;=Rates!$F$15,'Claim Details'!$I$19="No"),Rates!$F$25,IF(AND(C272="A",'Claim Details'!$I$28&gt;=Rates!$H$14,'Claim Details'!$I$28&lt;=Rates!$H$15,'Claim Details'!$I$19="Yes"),Rates!$I$25,IF(AND(C272="A",'Claim Details'!$I$28&gt;=Rates!$H$14,'Claim Details'!$I$28&lt;=Rates!$H$15,'Claim Details'!$I$19="No"),Rates!$H$25,IF(AND(C272="A",'Claim Details'!$I$28&gt;=Rates!$J$14,'Claim Details'!$I$28&lt;=Rates!$J$15,'Claim Details'!$I$19="Yes"),Rates!$K$25,IF(AND(C272="A",'Claim Details'!$I$28&gt;=Rates!$J$14,'Claim Details'!$I$28&lt;=Rates!$J$15,'Claim Details'!$I$19="No"),Rates!$J$25,IF(AND(C272="B",'Claim Details'!$I$28&gt;=Rates!$D$14,'Claim Details'!$I$28&lt;=Rates!$D$15,'Claim Details'!$I$19="Yes"),Rates!$E$26,IF(AND(C272="B",'Claim Details'!$I$28&gt;=Rates!$D$14,'Claim Details'!$I$28&lt;=Rates!$D$15,'Claim Details'!$I$19="No"),Rates!$D$26,IF(AND(C272="B",'Claim Details'!$I$28&gt;=Rates!$F$14,'Claim Details'!$I$28&lt;=Rates!$F$15,'Claim Details'!$I$19="Yes"),Rates!$G$26,IF(AND(C272="B",'Claim Details'!$I$28&gt;=Rates!$F$14,'Claim Details'!$I$28&lt;=Rates!$F$15,'Claim Details'!$I$19="No"),Rates!$F$26,IF(AND(C272="B",'Claim Details'!$I$28&gt;=Rates!$H$14,'Claim Details'!$I$28&lt;=Rates!$H$15,'Claim Details'!$I$19="Yes"),Rates!$I$26,IF(AND(C272="B",'Claim Details'!$I$28&gt;=Rates!$H$14,'Claim Details'!$I$28&lt;=Rates!$H$15,'Claim Details'!$I$19="No"),Rates!$H$26,IF(AND(C272="B",'Claim Details'!$I$28&gt;=Rates!$J$14,'Claim Details'!$I$28&lt;=Rates!$J$15,'Claim Details'!$I$19="Yes"),Rates!$K$26,IF(AND(C272="B",'Claim Details'!$I$28&gt;=Rates!$J$14,'Claim Details'!$I$28&lt;=Rates!$J$15,'Claim Details'!$I$19="No"),Rates!$J$26,IF(AND(C272="C",'Claim Details'!$I$28&gt;=Rates!$D$14,'Claim Details'!$I$28&lt;=Rates!$D$15,'Claim Details'!$I$19="Yes"),Rates!$E$27,IF(AND(C272="C",'Claim Details'!$I$28&gt;=Rates!$D$14,'Claim Details'!$I$28&lt;=Rates!$D$15,'Claim Details'!$I$19="No"),Rates!$D$27,IF(AND(C272="C",'Claim Details'!$I$28&gt;=Rates!$F$14,'Claim Details'!$I$28&lt;=Rates!$F$15,'Claim Details'!$I$19="Yes"),Rates!$G$27,IF(AND(C272="C",'Claim Details'!$I$28&gt;=Rates!$F$14,'Claim Details'!$I$28&lt;=Rates!$F$15,'Claim Details'!$I$19="No"),Rates!$F$27,IF(AND(C272="C",'Claim Details'!$I$28&gt;=Rates!$H$14,'Claim Details'!$I$28&lt;=Rates!$H$15,'Claim Details'!$I$19="Yes"),Rates!$I$27,IF(AND(C272="C",'Claim Details'!$I$28&gt;=Rates!$H$14,'Claim Details'!$I$28&lt;=Rates!$H$15,'Claim Details'!$I$19="No"),Rates!$H$27,IF(AND(C272="C",'Claim Details'!$I$28&gt;=Rates!$J$14,'Claim Details'!$I$28&lt;=Rates!$J$15,'Claim Details'!$I$19="Yes"),Rates!$K$27,IF(AND(C272="C",'Claim Details'!$I$28&gt;=Rates!$J$14,'Claim Details'!$I$28&lt;=Rates!$J$15,'Claim Details'!$I$19="No"),Rates!$J$27,"£0.00"))))))))))))))))))))))))</f>
        <v>£0.00</v>
      </c>
      <c r="AZ272" s="189" t="str">
        <f>IF(AND(C272="A",'Claim Details'!$I$28&gt;=Rates!$D$14,'Claim Details'!$I$28&lt;=Rates!$D$15,'Claim Details'!$I$19="Yes"),Rates!$E$20,IF(AND(C272="A",'Claim Details'!$I$28&gt;=Rates!$D$14,'Claim Details'!$I$28&lt;=Rates!$D$15,'Claim Details'!$I$19="No"),Rates!$D$20,IF(AND(C272="A",'Claim Details'!$I$28&gt;=Rates!$F$14,'Claim Details'!$I$28&lt;=Rates!$F$15,'Claim Details'!$I$19="Yes"),Rates!$G$20,IF(AND(C272="A",'Claim Details'!$I$28&gt;=Rates!$F$14,'Claim Details'!$I$28&lt;=Rates!$F$15,'Claim Details'!$I$19="No"),Rates!$F$20,IF(AND(C272="A",'Claim Details'!$I$28&gt;=Rates!$H$14,'Claim Details'!$I$28&lt;=Rates!$H$15,'Claim Details'!$I$19="Yes"),Rates!$I$20,IF(AND(C272="A",'Claim Details'!$I$28&gt;=Rates!$H$14,'Claim Details'!$I$28&lt;=Rates!$H$15,'Claim Details'!$I$19="No"),Rates!$H$20,IF(AND(C272="A",'Claim Details'!$I$28&gt;=Rates!$J$14,'Claim Details'!$I$28&lt;=Rates!$J$15,'Claim Details'!$I$19="Yes"),Rates!$K$20,IF(AND(C272="A",'Claim Details'!$I$28&gt;=Rates!$J$14,'Claim Details'!$I$28&lt;=Rates!$J$15,'Claim Details'!$I$19="No"),Rates!$J$20,IF(AND(C272="B",'Claim Details'!$I$28&gt;=Rates!$D$14,'Claim Details'!$I$28&lt;=Rates!$D$15,'Claim Details'!$I$19="Yes"),Rates!$E$21,IF(AND(C272="B",'Claim Details'!$I$28&gt;=Rates!$D$14,'Claim Details'!$I$28&lt;=Rates!$D$15,'Claim Details'!$I$19="No"),Rates!$D$21,IF(AND(C272="B",'Claim Details'!$I$28&gt;=Rates!$F$14,'Claim Details'!$I$28&lt;=Rates!$F$15,'Claim Details'!$I$19="Yes"),Rates!$G$21,IF(AND(C272="B",'Claim Details'!$I$28&gt;=Rates!$F$14,'Claim Details'!$I$28&lt;=Rates!$F$15,'Claim Details'!$I$19="No"),Rates!$F$21,IF(AND(C272="B",'Claim Details'!$I$28&gt;=Rates!$H$14,'Claim Details'!$I$28&lt;=Rates!$H$15,'Claim Details'!$I$19="Yes"),Rates!$I$21,IF(AND(C272="B",'Claim Details'!$I$28&gt;=Rates!$H$14,'Claim Details'!$I$28&lt;=Rates!$H$15,'Claim Details'!$I$19="No"),Rates!$H$21,IF(AND(C272="B",'Claim Details'!$I$28&gt;=Rates!$J$14,'Claim Details'!$I$28&lt;=Rates!$J$15,'Claim Details'!$I$19="Yes"),Rates!$K$21,IF(AND(C272="B",'Claim Details'!$I$28&gt;=Rates!$J$14,'Claim Details'!$I$28&lt;=Rates!$J$15,'Claim Details'!$I$19="No"),Rates!$J$21,"£0.00"))))))))))))))))</f>
        <v>£0.00</v>
      </c>
      <c r="BA272" s="189" t="str">
        <f>IF(AND(C272="A",'Claim Details'!$I$28&gt;=Rates!$D$14,'Claim Details'!$I$28&lt;=Rates!$D$15,'Claim Details'!$I$19="Yes"),Rates!$E$22,IF(AND(C272="A",'Claim Details'!$I$28&gt;=Rates!$D$14,'Claim Details'!$I$28&lt;=Rates!$D$15,'Claim Details'!$I$19="No"),Rates!$D$22,IF(AND(C272="A",'Claim Details'!$I$28&gt;=Rates!$F$14,'Claim Details'!$I$28&lt;=Rates!$F$15,'Claim Details'!$I$19="Yes"),Rates!$G$22,IF(AND(C272="A",'Claim Details'!$I$28&gt;=Rates!$F$14,'Claim Details'!$I$28&lt;=Rates!$F$15,'Claim Details'!$I$19="No"),Rates!$F$22,IF(AND(C272="A",'Claim Details'!$I$28&gt;=Rates!$H$14,'Claim Details'!$I$28&lt;=Rates!$H$15,'Claim Details'!$I$19="Yes"),Rates!$I$22,IF(AND(C272="A",'Claim Details'!$I$28&gt;=Rates!$H$14,'Claim Details'!$I$28&lt;=Rates!$H$15,'Claim Details'!$I$19="No"),Rates!$H$22,IF(AND(C272="A",'Claim Details'!$I$28&gt;=Rates!$J$14,'Claim Details'!$I$28&lt;=Rates!$J$15,'Claim Details'!$I$19="Yes"),Rates!$K$22,IF(AND(C272="A",'Claim Details'!$I$28&gt;=Rates!$J$14,'Claim Details'!$I$28&lt;=Rates!$J$15,'Claim Details'!$I$19="No"),Rates!$J$22,IF(AND(C272="B",'Claim Details'!$I$28&gt;=Rates!$D$14,'Claim Details'!$I$28&lt;=Rates!$D$15,'Claim Details'!$I$19="Yes"),Rates!$E$23,IF(AND(C272="B",'Claim Details'!$I$28&gt;=Rates!$D$14,'Claim Details'!$I$28&lt;=Rates!$D$15,'Claim Details'!$I$19="No"),Rates!$D$23,IF(AND(C272="B",'Claim Details'!$I$28&gt;=Rates!$F$14,'Claim Details'!$I$28&lt;=Rates!$F$15,'Claim Details'!$I$19="Yes"),Rates!$G$23,IF(AND(C272="B",'Claim Details'!$I$28&gt;=Rates!$F$14,'Claim Details'!$I$28&lt;=Rates!$F$15,'Claim Details'!$I$19="No"),Rates!$F$23,IF(AND(C272="B",'Claim Details'!$I$28&gt;=Rates!$H$14,'Claim Details'!$I$28&lt;=Rates!$H$15,'Claim Details'!$I$19="Yes"),Rates!$I$23,IF(AND(C272="B",'Claim Details'!$I$28&gt;=Rates!$H$14,'Claim Details'!$I$28&lt;=Rates!$H$15,'Claim Details'!$I$19="No"),Rates!$H$23,IF(AND(C272="B",'Claim Details'!$I$28&gt;=Rates!$J$14,'Claim Details'!$I$28&lt;=Rates!$J$15,'Claim Details'!$I$19="Yes"),Rates!$K$23,IF(AND(C272="B",'Claim Details'!$I$28&gt;=Rates!$J$14,'Claim Details'!$I$28&lt;=Rates!$J$15,'Claim Details'!$I$19="No"),Rates!$J$23,IF(AND(C272="C",'Claim Details'!$I$28&gt;=Rates!$D$14,'Claim Details'!$I$28&lt;=Rates!$D$15,'Claim Details'!$I$19="Yes"),Rates!$E$24,IF(AND(C272="C",'Claim Details'!$I$28&gt;=Rates!$D$14,'Claim Details'!$I$28&lt;=Rates!$D$15,'Claim Details'!$I$19="No"),Rates!$D$24,IF(AND(C272="C",'Claim Details'!$I$28&gt;=Rates!$F$14,'Claim Details'!$I$28&lt;=Rates!$F$15,'Claim Details'!$I$19="Yes"),Rates!$G$24,IF(AND(C272="C",'Claim Details'!$I$28&gt;=Rates!$F$14,'Claim Details'!$I$28&lt;=Rates!$F$15,'Claim Details'!$I$19="No"),Rates!$F$24,IF(AND(C272="C",'Claim Details'!$I$28&gt;=Rates!$H$14,'Claim Details'!$I$28&lt;=Rates!$H$15,'Claim Details'!$I$19="Yes"),Rates!$I$24,IF(AND(C272="C",'Claim Details'!$I$28&gt;=Rates!$H$14,'Claim Details'!$I$28&lt;=Rates!$H$15,'Claim Details'!$I$19="No"),Rates!$H$24,IF(AND(C272="C",'Claim Details'!$I$28&gt;=Rates!$J$14,'Claim Details'!$I$28&lt;=Rates!$J$15,'Claim Details'!$I$19="Yes"),Rates!$K$24,IF(AND(C272="C",'Claim Details'!$I$28&gt;=Rates!$J$14,'Claim Details'!$I$28&lt;=Rates!$J$15,'Claim Details'!$I$19="No"),Rates!$J$24,"£0.00"))))))))))))))))))))))))</f>
        <v>£0.00</v>
      </c>
      <c r="BB272" s="189" t="str">
        <f t="shared" si="72"/>
        <v>£0.00</v>
      </c>
      <c r="BC272" s="1"/>
      <c r="BD272" s="189" t="str">
        <f>IF(AND(AE272="A",'Claim Details'!$I$28&gt;=Rates!$D$14,'Claim Details'!$I$28&lt;=Rates!$D$15,'Claim Details'!$I$19="Yes"),Rates!$J$17,IF(AND(AE272="A",'Claim Details'!$I$28&gt;=Rates!$D$14,'Claim Details'!$I$28&lt;=Rates!$D$15,'Claim Details'!$I$19="No"),Rates!$D$17,IF(AND(AE272="A",'Claim Details'!$I$28&gt;=Rates!$F$14,'Claim Details'!$I$28&lt;=Rates!$F$15,'Claim Details'!$I$19="Yes"),Rates!$G$17,IF(AND(AE272="A",'Claim Details'!$I$28&gt;=Rates!$F$14,'Claim Details'!$I$28&lt;=Rates!$F$15,'Claim Details'!$I$19="No"),Rates!$F$17,IF(AND(AE272="A",'Claim Details'!$I$28&gt;=Rates!$H$14,'Claim Details'!$I$28&lt;=Rates!$H$15,'Claim Details'!$I$19="Yes"),Rates!$I$17,IF(AND(AE272="A",'Claim Details'!$I$28&gt;=Rates!$H$14,'Claim Details'!$I$28&lt;=Rates!$H$15,'Claim Details'!$I$19="No"),Rates!$H$17,IF(AND(AE272="A",'Claim Details'!$I$28&gt;=Rates!$J$14,'Claim Details'!$I$28&lt;=Rates!$J$15,'Claim Details'!$I$19="Yes"),Rates!$K$17,IF(AND(AE272="A",'Claim Details'!$I$28&gt;=Rates!$J$14,'Claim Details'!$I$28&lt;=Rates!$J$15,'Claim Details'!$I$19="No"),Rates!$J$17,IF(AND(AE272="B",'Claim Details'!$I$28&gt;=Rates!$D$14,'Claim Details'!$I$28&lt;=Rates!$D$15,'Claim Details'!$I$19="Yes"),Rates!$E$18,IF(AND(AE272="B",'Claim Details'!$I$28&gt;=Rates!$D$14,'Claim Details'!$I$28&lt;=Rates!$D$15,'Claim Details'!$I$19="No"),Rates!$D$18,IF(AND(AE272="B",'Claim Details'!$I$28&gt;=Rates!$F$14,'Claim Details'!$I$28&lt;=Rates!$F$15,'Claim Details'!$I$19="Yes"),Rates!$G$18,IF(AND(AE272="B",'Claim Details'!$I$28&gt;=Rates!$F$14,'Claim Details'!$I$28&lt;=Rates!$F$15,'Claim Details'!$I$19="No"),Rates!$F$18,IF(AND(AE272="B",'Claim Details'!$I$28&gt;=Rates!$H$14,'Claim Details'!$I$28&lt;=Rates!$H$15,'Claim Details'!$I$19="Yes"),Rates!$I$18,IF(AND(AE272="B",'Claim Details'!$I$28&gt;=Rates!$H$14,'Claim Details'!$I$28&lt;=Rates!$H$15,'Claim Details'!$I$19="No"),Rates!$H$18,IF(AND(AE272="B",'Claim Details'!$I$28&gt;=Rates!$J$14,'Claim Details'!$I$28&lt;=Rates!$J$15,'Claim Details'!$I$19="Yes"),Rates!$K$18,IF(AND(AE272="B",'Claim Details'!$I$28&gt;=Rates!$J$14,'Claim Details'!$I$28&lt;=Rates!$J$15,'Claim Details'!$I$19="No"),Rates!$J$18,IF(AND(AE272="C",'Claim Details'!$I$28&gt;=Rates!$D$14,'Claim Details'!$I$28&lt;=Rates!$D$15,'Claim Details'!$I$19="Yes"),Rates!$E$19,IF(AND(AE272="C",'Claim Details'!$I$28&gt;=Rates!$D$14,'Claim Details'!$I$28&lt;=Rates!$D$15,'Claim Details'!$I$19="No"),Rates!$D$19,IF(AND(AE272="C",'Claim Details'!$I$28&gt;=Rates!$F$14,'Claim Details'!$I$28&lt;=Rates!$F$15,'Claim Details'!$I$19="Yes"),Rates!$G$19,IF(AND(AE272="C",'Claim Details'!$I$28&gt;=Rates!$F$14,'Claim Details'!$I$28&lt;=Rates!$F$15,'Claim Details'!$I$19="No"),Rates!$F$19,IF(AND(AE272="C",'Claim Details'!$I$28&gt;=Rates!$H$14,'Claim Details'!$I$28&lt;=Rates!$H$15,'Claim Details'!$I$19="Yes"),Rates!$I$19,IF(AND(AE272="C",'Claim Details'!$I$28&gt;=Rates!$H$14,'Claim Details'!$I$28&lt;=Rates!$H$15,'Claim Details'!$I$19="No"),Rates!$H$19,IF(AND(AE272="C",'Claim Details'!$I$28&gt;=Rates!$J$14,'Claim Details'!$I$28&lt;=Rates!$J$15,'Claim Details'!$I$19="Yes"),Rates!$K$19,IF(AND(AE272="C",'Claim Details'!$I$28&gt;=Rates!$J$14,'Claim Details'!$I$28&lt;=Rates!$J$15,'Claim Details'!$I$19="No"),Rates!$J$19,"£0.00"))))))))))))))))))))))))</f>
        <v>£0.00</v>
      </c>
      <c r="BE272" s="189" t="str">
        <f>IF(AND(AE272="A",'Claim Details'!$I$28&gt;=Rates!$D$14,'Claim Details'!$I$28&lt;=Rates!$D$15,'Claim Details'!$I$19="Yes"),Rates!$J$25,IF(AND(AE272="A",'Claim Details'!$I$28&gt;=Rates!$D$14,'Claim Details'!$I$28&lt;=Rates!$D$15,'Claim Details'!$I$19="No"),Rates!$D$25,IF(AND(AE272="A",'Claim Details'!$I$28&gt;=Rates!$F$14,'Claim Details'!$I$28&lt;=Rates!$F$15,'Claim Details'!$I$19="Yes"),Rates!$G$25,IF(AND(AE272="A",'Claim Details'!$I$28&gt;=Rates!$F$14,'Claim Details'!$I$28&lt;=Rates!$F$15,'Claim Details'!$I$19="No"),Rates!$F$25,IF(AND(AE272="A",'Claim Details'!$I$28&gt;=Rates!$H$14,'Claim Details'!$I$28&lt;=Rates!$H$15,'Claim Details'!$I$19="Yes"),Rates!$I$25,IF(AND(AE272="A",'Claim Details'!$I$28&gt;=Rates!$H$14,'Claim Details'!$I$28&lt;=Rates!$H$15,'Claim Details'!$I$19="No"),Rates!$H$25,IF(AND(AE272="A",'Claim Details'!$I$28&gt;=Rates!$J$14,'Claim Details'!$I$28&lt;=Rates!$J$15,'Claim Details'!$I$19="Yes"),Rates!$K$25,IF(AND(AE272="A",'Claim Details'!$I$28&gt;=Rates!$J$14,'Claim Details'!$I$28&lt;=Rates!$J$15,'Claim Details'!$I$19="No"),Rates!$J$25,IF(AND(AE272="B",'Claim Details'!$I$28&gt;=Rates!$D$14,'Claim Details'!$I$28&lt;=Rates!$D$15,'Claim Details'!$I$19="Yes"),Rates!$E$26,IF(AND(AE272="B",'Claim Details'!$I$28&gt;=Rates!$D$14,'Claim Details'!$I$28&lt;=Rates!$D$15,'Claim Details'!$I$19="No"),Rates!$D$26,IF(AND(AE272="B",'Claim Details'!$I$28&gt;=Rates!$F$14,'Claim Details'!$I$28&lt;=Rates!$F$15,'Claim Details'!$I$19="Yes"),Rates!$G$26,IF(AND(AE272="B",'Claim Details'!$I$28&gt;=Rates!$F$14,'Claim Details'!$I$28&lt;=Rates!$F$15,'Claim Details'!$I$19="No"),Rates!$F$26,IF(AND(AE272="B",'Claim Details'!$I$28&gt;=Rates!$H$14,'Claim Details'!$I$28&lt;=Rates!$H$15,'Claim Details'!$I$19="Yes"),Rates!$I$26,IF(AND(AE272="B",'Claim Details'!$I$28&gt;=Rates!$H$14,'Claim Details'!$I$28&lt;=Rates!$H$15,'Claim Details'!$I$19="No"),Rates!$H$26,IF(AND(AE272="B",'Claim Details'!$I$28&gt;=Rates!$J$14,'Claim Details'!$I$28&lt;=Rates!$J$15,'Claim Details'!$I$19="Yes"),Rates!$K$26,IF(AND(AE272="B",'Claim Details'!$I$28&gt;=Rates!$J$14,'Claim Details'!$I$28&lt;=Rates!$J$15,'Claim Details'!$I$19="No"),Rates!$J$26,IF(AND(AE272="C",'Claim Details'!$I$28&gt;=Rates!$D$14,'Claim Details'!$I$28&lt;=Rates!$D$15,'Claim Details'!$I$19="Yes"),Rates!$E$27,IF(AND(AE272="C",'Claim Details'!$I$28&gt;=Rates!$D$14,'Claim Details'!$I$28&lt;=Rates!$D$15,'Claim Details'!$I$19="No"),Rates!$D$27,IF(AND(AE272="C",'Claim Details'!$I$28&gt;=Rates!$F$14,'Claim Details'!$I$28&lt;=Rates!$F$15,'Claim Details'!$I$19="Yes"),Rates!$G$27,IF(AND(AE272="C",'Claim Details'!$I$28&gt;=Rates!$F$14,'Claim Details'!$I$28&lt;=Rates!$F$15,'Claim Details'!$I$19="No"),Rates!$F$27,IF(AND(AE272="C",'Claim Details'!$I$28&gt;=Rates!$H$14,'Claim Details'!$I$28&lt;=Rates!$H$15,'Claim Details'!$I$19="Yes"),Rates!$I$27,IF(AND(AE272="C",'Claim Details'!$I$28&gt;=Rates!$H$14,'Claim Details'!$I$28&lt;=Rates!$H$15,'Claim Details'!$I$19="No"),Rates!$H$27,IF(AND(AE272="C",'Claim Details'!$I$28&gt;=Rates!$J$14,'Claim Details'!$I$28&lt;=Rates!$J$15,'Claim Details'!$I$19="Yes"),Rates!$K$27,IF(AND(AE272="C",'Claim Details'!$I$28&gt;=Rates!$J$14,'Claim Details'!$I$28&lt;=Rates!$J$15,'Claim Details'!$I$19="No"),Rates!$J$27,"£0.00"))))))))))))))))))))))))</f>
        <v>£0.00</v>
      </c>
      <c r="BF272" s="189" t="str">
        <f>IF(AND(AE272="A",'Claim Details'!$I$28&gt;=Rates!$D$14,'Claim Details'!$I$28&lt;=Rates!$D$15,'Claim Details'!$I$19="Yes"),Rates!$E$20,IF(AND(AE272="A",'Claim Details'!$I$28&gt;=Rates!$D$14,'Claim Details'!$I$28&lt;=Rates!$D$15,'Claim Details'!$I$19="No"),Rates!$D$20,IF(AND(AE272="A",'Claim Details'!$I$28&gt;=Rates!$F$14,'Claim Details'!$I$28&lt;=Rates!$F$15,'Claim Details'!$I$19="Yes"),Rates!$G$20,IF(AND(AE272="A",'Claim Details'!$I$28&gt;=Rates!$F$14,'Claim Details'!$I$28&lt;=Rates!$F$15,'Claim Details'!$I$19="No"),Rates!$F$20,IF(AND(AE272="A",'Claim Details'!$I$28&gt;=Rates!$H$14,'Claim Details'!$I$28&lt;=Rates!$H$15,'Claim Details'!$I$19="Yes"),Rates!$I$20,IF(AND(AE272="A",'Claim Details'!$I$28&gt;=Rates!$H$14,'Claim Details'!$I$28&lt;=Rates!$H$15,'Claim Details'!$I$19="No"),Rates!$H$20,IF(AND(AE272="A",'Claim Details'!$I$28&gt;=Rates!$J$14,'Claim Details'!$I$28&lt;=Rates!$J$15,'Claim Details'!$I$19="Yes"),Rates!$K$20,IF(AND(AE272="A",'Claim Details'!$I$28&gt;=Rates!$J$14,'Claim Details'!$I$28&lt;=Rates!$J$15,'Claim Details'!$I$19="No"),Rates!$J$20,IF(AND(AE272="B",'Claim Details'!$I$28&gt;=Rates!$D$14,'Claim Details'!$I$28&lt;=Rates!$D$15,'Claim Details'!$I$19="Yes"),Rates!$E$21,IF(AND(AE272="B",'Claim Details'!$I$28&gt;=Rates!$D$14,'Claim Details'!$I$28&lt;=Rates!$D$15,'Claim Details'!$I$19="No"),Rates!$D$21,IF(AND(AE272="B",'Claim Details'!$I$28&gt;=Rates!$F$14,'Claim Details'!$I$28&lt;=Rates!$F$15,'Claim Details'!$I$19="Yes"),Rates!$G$21,IF(AND(AE272="B",'Claim Details'!$I$28&gt;=Rates!$F$14,'Claim Details'!$I$28&lt;=Rates!$F$15,'Claim Details'!$I$19="No"),Rates!$F$21,IF(AND(AE272="B",'Claim Details'!$I$28&gt;=Rates!$H$14,'Claim Details'!$I$28&lt;=Rates!$H$15,'Claim Details'!$I$19="Yes"),Rates!$I$21,IF(AND(AE272="B",'Claim Details'!$I$28&gt;=Rates!$H$14,'Claim Details'!$I$28&lt;=Rates!$H$15,'Claim Details'!$I$19="No"),Rates!$H$21,IF(AND(AE272="B",'Claim Details'!$I$28&gt;=Rates!$J$14,'Claim Details'!$I$28&lt;=Rates!$J$15,'Claim Details'!$I$19="Yes"),Rates!$K$21,IF(AND(AE272="B",'Claim Details'!$I$28&gt;=Rates!$J$14,'Claim Details'!$I$28&lt;=Rates!$J$15,'Claim Details'!$I$19="No"),Rates!$J$21,"£0.00"))))))))))))))))</f>
        <v>£0.00</v>
      </c>
      <c r="BG272" s="189" t="str">
        <f>IF(AND(AE272="A",'Claim Details'!$I$28&gt;=Rates!$D$14,'Claim Details'!$I$28&lt;=Rates!$D$15,'Claim Details'!$I$19="Yes"),Rates!$E$22,IF(AND(AE272="A",'Claim Details'!$I$28&gt;=Rates!$D$14,'Claim Details'!$I$28&lt;=Rates!$D$15,'Claim Details'!$I$19="No"),Rates!$D$22,IF(AND(AE272="A",'Claim Details'!$I$28&gt;=Rates!$F$14,'Claim Details'!$I$28&lt;=Rates!$F$15,'Claim Details'!$I$19="Yes"),Rates!$G$22,IF(AND(AE272="A",'Claim Details'!$I$28&gt;=Rates!$F$14,'Claim Details'!$I$28&lt;=Rates!$F$15,'Claim Details'!$I$19="No"),Rates!$F$22,IF(AND(AE272="A",'Claim Details'!$I$28&gt;=Rates!$H$14,'Claim Details'!$I$28&lt;=Rates!$H$15,'Claim Details'!$I$19="Yes"),Rates!$I$22,IF(AND(AE272="A",'Claim Details'!$I$28&gt;=Rates!$H$14,'Claim Details'!$I$28&lt;=Rates!$H$15,'Claim Details'!$I$19="No"),Rates!$H$22,IF(AND(AE272="A",'Claim Details'!$I$28&gt;=Rates!$J$14,'Claim Details'!$I$28&lt;=Rates!$J$15,'Claim Details'!$I$19="Yes"),Rates!$K$22,IF(AND(AE272="A",'Claim Details'!$I$28&gt;=Rates!$J$14,'Claim Details'!$I$28&lt;=Rates!$J$15,'Claim Details'!$I$19="No"),Rates!$J$22,IF(AND(AE272="B",'Claim Details'!$I$28&gt;=Rates!$D$14,'Claim Details'!$I$28&lt;=Rates!$D$15,'Claim Details'!$I$19="Yes"),Rates!$E$23,IF(AND(AE272="B",'Claim Details'!$I$28&gt;=Rates!$D$14,'Claim Details'!$I$28&lt;=Rates!$D$15,'Claim Details'!$I$19="No"),Rates!$D$23,IF(AND(AE272="B",'Claim Details'!$I$28&gt;=Rates!$F$14,'Claim Details'!$I$28&lt;=Rates!$F$15,'Claim Details'!$I$19="Yes"),Rates!$G$23,IF(AND(AE272="B",'Claim Details'!$I$28&gt;=Rates!$F$14,'Claim Details'!$I$28&lt;=Rates!$F$15,'Claim Details'!$I$19="No"),Rates!$F$23,IF(AND(AE272="B",'Claim Details'!$I$28&gt;=Rates!$H$14,'Claim Details'!$I$28&lt;=Rates!$H$15,'Claim Details'!$I$19="Yes"),Rates!$I$23,IF(AND(AE272="B",'Claim Details'!$I$28&gt;=Rates!$H$14,'Claim Details'!$I$28&lt;=Rates!$H$15,'Claim Details'!$I$19="No"),Rates!$H$23,IF(AND(AE272="B",'Claim Details'!$I$28&gt;=Rates!$J$14,'Claim Details'!$I$28&lt;=Rates!$J$15,'Claim Details'!$I$19="Yes"),Rates!$K$23,IF(AND(AE272="B",'Claim Details'!$I$28&gt;=Rates!$J$14,'Claim Details'!$I$28&lt;=Rates!$J$15,'Claim Details'!$I$19="No"),Rates!$J$23,IF(AND(AE272="C",'Claim Details'!$I$28&gt;=Rates!$D$14,'Claim Details'!$I$28&lt;=Rates!$D$15,'Claim Details'!$I$19="Yes"),Rates!$E$24,IF(AND(AE272="C",'Claim Details'!$I$28&gt;=Rates!$D$14,'Claim Details'!$I$28&lt;=Rates!$D$15,'Claim Details'!$I$19="No"),Rates!$D$24,IF(AND(AE272="C",'Claim Details'!$I$28&gt;=Rates!$F$14,'Claim Details'!$I$28&lt;=Rates!$F$15,'Claim Details'!$I$19="Yes"),Rates!$G$24,IF(AND(AE272="C",'Claim Details'!$I$28&gt;=Rates!$F$14,'Claim Details'!$I$28&lt;=Rates!$F$15,'Claim Details'!$I$19="No"),Rates!$F$24,IF(AND(AE272="C",'Claim Details'!$I$28&gt;=Rates!$H$14,'Claim Details'!$I$28&lt;=Rates!$H$15,'Claim Details'!$I$19="Yes"),Rates!$I$24,IF(AND(AE272="C",'Claim Details'!$I$28&gt;=Rates!$H$14,'Claim Details'!$I$28&lt;=Rates!$H$15,'Claim Details'!$I$19="No"),Rates!$H$24,IF(AND(AE272="C",'Claim Details'!$I$28&gt;=Rates!$J$14,'Claim Details'!$I$28&lt;=Rates!$J$15,'Claim Details'!$I$19="Yes"),Rates!$K$24,IF(AND(AE272="C",'Claim Details'!$I$28&gt;=Rates!$J$14,'Claim Details'!$I$28&lt;=Rates!$J$15,'Claim Details'!$I$19="No"),Rates!$J$24,"£0.00"))))))))))))))))))))))))</f>
        <v>£0.00</v>
      </c>
      <c r="BH272" s="189" t="str">
        <f t="shared" si="73"/>
        <v>£0.00</v>
      </c>
      <c r="BI272" s="189">
        <f t="shared" si="74"/>
        <v>0</v>
      </c>
      <c r="BO272" s="202" t="str">
        <f>IF(H272="","£0.00",IF(AP272="4","£0.00",IF(AP272="5","£0.00",IF(AP272="1","£0.00",((AQ272*H272)*'Claim Details'!$F$111)/100))))</f>
        <v>£0.00</v>
      </c>
      <c r="BP272" s="202" t="str">
        <f>IF(T272="","£0.00",IF(AP272="4","£0.00",IF(AP272="5","£0.00",IF(AP272="1","£0.00",((AR272*T272)*'Claim Details'!$N$111)/100))))</f>
        <v>£0.00</v>
      </c>
      <c r="BQ272" s="202" t="str">
        <f>IF(AI272="","£0.00",IF(AP272="4","£0.00",IF(AP272="5","£0.00",IF(AP272="1","£0.00",((BI272*AI272)*'Claim Details'!$W$111)/100))))</f>
        <v>£0.00</v>
      </c>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row>
    <row r="273" spans="1:97" ht="15">
      <c r="A273" s="145"/>
      <c r="B273" s="91"/>
      <c r="C273" s="96"/>
      <c r="D273" s="97"/>
      <c r="E273" s="98"/>
      <c r="F273" s="89"/>
      <c r="G273" s="99"/>
      <c r="H273" s="100"/>
      <c r="I273" s="221" t="str">
        <f t="shared" si="64"/>
        <v>£0.00</v>
      </c>
      <c r="J273" s="101"/>
      <c r="K273" s="100"/>
      <c r="L273" s="221" t="str">
        <f t="shared" si="65"/>
        <v>£0.00</v>
      </c>
      <c r="M273" s="101"/>
      <c r="N273" s="102"/>
      <c r="O273" s="145"/>
      <c r="P273" s="77"/>
      <c r="Q273" s="87"/>
      <c r="R273" s="87"/>
      <c r="S273" s="87"/>
      <c r="T273" s="149" t="str">
        <f t="shared" si="66"/>
        <v/>
      </c>
      <c r="U273" s="87" t="str">
        <f t="shared" si="75"/>
        <v/>
      </c>
      <c r="V273" s="87"/>
      <c r="W273" s="53" t="str">
        <f t="shared" si="67"/>
        <v>£0.00</v>
      </c>
      <c r="X273" s="53"/>
      <c r="Y273" s="87"/>
      <c r="Z273" s="78"/>
      <c r="AA273" s="79"/>
      <c r="AB273" s="160"/>
      <c r="AC273" s="98"/>
      <c r="AD273" s="225"/>
      <c r="AE273" s="235" t="str">
        <f t="shared" si="68"/>
        <v/>
      </c>
      <c r="AF273" s="87" t="str">
        <f t="shared" si="69"/>
        <v/>
      </c>
      <c r="AG273" s="53"/>
      <c r="AH273" s="224"/>
      <c r="AI273" s="226" t="str">
        <f t="shared" si="61"/>
        <v/>
      </c>
      <c r="AJ273" s="236" t="str">
        <f t="shared" si="70"/>
        <v>£0.00</v>
      </c>
      <c r="AK273" s="31"/>
      <c r="AL273" s="1"/>
      <c r="AM273" s="1"/>
      <c r="AN273" s="1"/>
      <c r="AO273" s="1"/>
      <c r="AP273" s="1" t="str">
        <f t="shared" si="62"/>
        <v/>
      </c>
      <c r="AQ273" s="27">
        <f t="shared" si="63"/>
        <v>0</v>
      </c>
      <c r="AR273" s="189">
        <f t="shared" si="71"/>
        <v>0</v>
      </c>
      <c r="AS273" s="190" t="str">
        <f>IF(AND(C273="A",'Claim Details'!$E$28&gt;=Rates!$D$14,'Claim Details'!$E$28&lt;=Rates!$D$15,'Claim Details'!$E$19="Yes"),Rates!$E$17,IF(AND(C273="A",'Claim Details'!$E$28&gt;=Rates!$D$14,'Claim Details'!$E$28&lt;=Rates!$D$15,'Claim Details'!$E$19="No"),Rates!$D$17,IF(AND(C273="A",'Claim Details'!$E$28&gt;=Rates!$F$14,'Claim Details'!$E$28&lt;=Rates!$F$15,'Claim Details'!$E$19="Yes"),Rates!$G$17,IF(AND(C273="A",'Claim Details'!$E$28&gt;=Rates!$F$14,'Claim Details'!$E$28&lt;=Rates!$F$15,'Claim Details'!$E$19="No"),Rates!$F$17,IF(AND(C273="A",'Claim Details'!$E$28&gt;=Rates!$H$14,'Claim Details'!$E$28&lt;=Rates!$H$15,'Claim Details'!$E$19="Yes"),Rates!$I$17,IF(AND(C273="A",'Claim Details'!$E$28&gt;=Rates!$H$14,'Claim Details'!$E$28&lt;=Rates!$H$15,'Claim Details'!$E$19="No"),Rates!$H$17,IF(AND(C273="A",'Claim Details'!$E$28&gt;=Rates!$J$14,'Claim Details'!$E$28&lt;=Rates!$J$15,'Claim Details'!$E$19="Yes"),Rates!$K$17,IF(AND(C273="A",'Claim Details'!$E$28&gt;=Rates!$J$14,'Claim Details'!$E$28&lt;=Rates!$J$15,'Claim Details'!$E$19="No"),Rates!$J$17,IF(AND(C273="B",'Claim Details'!$E$28&gt;=Rates!$D$14,'Claim Details'!$E$28&lt;=Rates!$D$15,'Claim Details'!$E$19="Yes"),Rates!$E$18,IF(AND(C273="B",'Claim Details'!$E$28&gt;=Rates!$D$14,'Claim Details'!$E$28&lt;=Rates!$D$15,'Claim Details'!$E$19="No"),Rates!$D$18,IF(AND(C273="B",'Claim Details'!$E$28&gt;=Rates!$F$14,'Claim Details'!$E$28&lt;=Rates!$F$15,'Claim Details'!$E$19="Yes"),Rates!$G$18,IF(AND(C273="B",'Claim Details'!$E$28&gt;=Rates!$F$14,'Claim Details'!$E$28&lt;=Rates!$F$15,'Claim Details'!$E$19="No"),Rates!$F$18,IF(AND(C273="B",'Claim Details'!$E$28&gt;=Rates!$H$14,'Claim Details'!$E$28&lt;=Rates!$H$15,'Claim Details'!$E$19="Yes"),Rates!$I$18,IF(AND(C273="B",'Claim Details'!$E$28&gt;=Rates!$H$14,'Claim Details'!$E$28&lt;=Rates!$H$15,'Claim Details'!$E$19="No"),Rates!$H$18,IF(AND(C273="B",'Claim Details'!$E$28&gt;=Rates!$J$14,'Claim Details'!$E$28&lt;=Rates!$J$15,'Claim Details'!$E$19="Yes"),Rates!$K$18,IF(AND(C273="B",'Claim Details'!$E$28&gt;=Rates!$J$14,'Claim Details'!$E$28&lt;=Rates!$J$15,'Claim Details'!$E$19="No"),Rates!$J$18,IF(AND(C273="C",'Claim Details'!$E$28&gt;=Rates!$D$14,'Claim Details'!$E$28&lt;=Rates!$D$15,'Claim Details'!$E$19="Yes"),Rates!$E$19,IF(AND(C273="C",'Claim Details'!$E$28&gt;=Rates!$D$14,'Claim Details'!$E$28&lt;=Rates!$D$15,'Claim Details'!$E$19="No"),Rates!$D$19,IF(AND(C273="C",'Claim Details'!$E$28&gt;=Rates!$F$14,'Claim Details'!$E$28&lt;=Rates!$F$15,'Claim Details'!$E$19="Yes"),Rates!$G$19,IF(AND(C273="C",'Claim Details'!$E$28&gt;=Rates!$F$14,'Claim Details'!$E$28&lt;=Rates!$F$15,'Claim Details'!$E$19="No"),Rates!$F$19,IF(AND(C273="C",'Claim Details'!$E$28&gt;=Rates!$H$14,'Claim Details'!$E$28&lt;=Rates!$H$15,'Claim Details'!$E$19="Yes"),Rates!$I$19,IF(AND(C273="C",'Claim Details'!$E$28&gt;=Rates!$H$14,'Claim Details'!$E$28&lt;=Rates!$H$15,'Claim Details'!$E$19="No"),Rates!$H$19,IF(AND(C273="C",'Claim Details'!$E$28&gt;=Rates!$J$14,'Claim Details'!$E$28&lt;=Rates!$J$15,'Claim Details'!$E$19="Yes"),Rates!$K$19,IF(AND(C273="C",'Claim Details'!$E$28&gt;=Rates!$J$14,'Claim Details'!$E$28&lt;=Rates!$J$15,'Claim Details'!$E$19="No"),Rates!$J$19,"£0.00"))))))))))))))))))))))))</f>
        <v>£0.00</v>
      </c>
      <c r="AT273" s="189" t="str">
        <f>IF(AND(C273="A",'Claim Details'!$E$28&gt;=Rates!$D$14,'Claim Details'!$E$28&lt;=Rates!$D$15,'Claim Details'!$E$19="Yes"),Rates!$E$25,IF(AND(C273="A",'Claim Details'!$E$28&gt;=Rates!$D$14,'Claim Details'!$E$28&lt;=Rates!$D$15,'Claim Details'!$E$19="No"),Rates!$D$25,IF(AND(C273="A",'Claim Details'!$E$28&gt;=Rates!$F$14,'Claim Details'!$E$28&lt;=Rates!$F$15,'Claim Details'!$E$19="Yes"),Rates!$G$25,IF(AND(C273="A",'Claim Details'!$E$28&gt;=Rates!$F$14,'Claim Details'!$E$28&lt;=Rates!$F$15,'Claim Details'!$E$19="No"),Rates!$F$25,IF(AND(C273="A",'Claim Details'!$E$28&gt;=Rates!$H$14,'Claim Details'!$E$28&lt;=Rates!$H$15,'Claim Details'!$E$19="Yes"),Rates!$I$25,IF(AND(C273="A",'Claim Details'!$E$28&gt;=Rates!$H$14,'Claim Details'!$E$28&lt;=Rates!$H$15,'Claim Details'!$E$19="No"),Rates!$H$25,IF(AND(C273="A",'Claim Details'!$E$28&gt;=Rates!$J$14,'Claim Details'!$E$28&lt;=Rates!$J$15,'Claim Details'!$E$19="Yes"),Rates!$K$25,IF(AND(C273="A",'Claim Details'!$E$28&gt;=Rates!$J$14,'Claim Details'!$E$28&lt;=Rates!$J$15,'Claim Details'!$E$19="No"),Rates!$J$25,IF(AND(C273="B",'Claim Details'!$E$28&gt;=Rates!$D$14,'Claim Details'!$E$28&lt;=Rates!$D$15,'Claim Details'!$E$19="Yes"),Rates!$E$26,IF(AND(C273="B",'Claim Details'!$E$28&gt;=Rates!$D$14,'Claim Details'!$E$28&lt;=Rates!$D$15,'Claim Details'!$E$19="No"),Rates!$D$26,IF(AND(C273="B",'Claim Details'!$E$28&gt;=Rates!$F$14,'Claim Details'!$E$28&lt;=Rates!$F$15,'Claim Details'!$E$19="Yes"),Rates!$G$26,IF(AND(C273="B",'Claim Details'!$E$28&gt;=Rates!$F$14,'Claim Details'!$E$28&lt;=Rates!$F$15,'Claim Details'!$E$19="No"),Rates!$F$26,IF(AND(C273="B",'Claim Details'!$E$28&gt;=Rates!$H$14,'Claim Details'!$E$28&lt;=Rates!$H$15,'Claim Details'!$E$19="Yes"),Rates!$I$26,IF(AND(C273="B",'Claim Details'!$E$28&gt;=Rates!$H$14,'Claim Details'!$E$28&lt;=Rates!$H$15,'Claim Details'!$E$19="No"),Rates!$H$26,IF(AND(C273="B",'Claim Details'!$E$28&gt;=Rates!$J$14,'Claim Details'!$E$28&lt;=Rates!$J$15,'Claim Details'!$E$19="Yes"),Rates!$K$26,IF(AND(C273="B",'Claim Details'!$E$28&gt;=Rates!$J$14,'Claim Details'!$E$28&lt;=Rates!$J$15,'Claim Details'!$E$19="No"),Rates!$J$26,IF(AND(C273="C",'Claim Details'!$E$28&gt;=Rates!$D$14,'Claim Details'!$E$28&lt;=Rates!$D$15,'Claim Details'!$E$19="Yes"),Rates!$E$27,IF(AND(C273="C",'Claim Details'!$E$28&gt;=Rates!$D$14,'Claim Details'!$E$28&lt;=Rates!$D$15,'Claim Details'!$E$19="No"),Rates!$D$27,IF(AND(C273="C",'Claim Details'!$E$28&gt;=Rates!$F$14,'Claim Details'!$E$28&lt;=Rates!$F$15,'Claim Details'!$E$19="Yes"),Rates!$G$27,IF(AND(C273="C",'Claim Details'!$E$28&gt;=Rates!$F$14,'Claim Details'!$E$28&lt;=Rates!$F$15,'Claim Details'!$E$19="No"),Rates!$F$27,IF(AND(C273="C",'Claim Details'!$E$28&gt;=Rates!$H$14,'Claim Details'!$E$28&lt;=Rates!$H$15,'Claim Details'!$E$19="Yes"),Rates!$I$27,IF(AND(C273="C",'Claim Details'!$E$28&gt;=Rates!$H$14,'Claim Details'!$E$28&lt;=Rates!$H$15,'Claim Details'!$E$19="No"),Rates!$H$27,IF(AND(C273="C",'Claim Details'!$E$28&gt;=Rates!$J$14,'Claim Details'!$E$28&lt;=Rates!$J$15,'Claim Details'!$E$19="Yes"),Rates!$K$27,IF(AND(C273="C",'Claim Details'!$E$28&gt;=Rates!$J$14,'Claim Details'!$E$28&lt;=Rates!$J$15,'Claim Details'!$E$19="No"),Rates!$J$27,"£0.00"))))))))))))))))))))))))</f>
        <v>£0.00</v>
      </c>
      <c r="AU273" s="191" t="str">
        <f>IF(AND(C273="A",'Claim Details'!$E$28&gt;=Rates!$D$14,'Claim Details'!$E$28&lt;=Rates!$D$15,'Claim Details'!$E$19="Yes"),Rates!$E$20,IF(AND(C273="A",'Claim Details'!$E$28&gt;=Rates!$D$14,'Claim Details'!$E$28&lt;=Rates!$D$15,'Claim Details'!$E$19="No"),Rates!$D$20,IF(AND(C273="A",'Claim Details'!$E$28&gt;=Rates!$F$14,'Claim Details'!$E$28&lt;=Rates!$F$15,'Claim Details'!$E$19="Yes"),Rates!$G$20,IF(AND(C273="A",'Claim Details'!$E$28&gt;=Rates!$F$14,'Claim Details'!$E$28&lt;=Rates!$F$15,'Claim Details'!$E$19="No"),Rates!$F$20,IF(AND(C273="A",'Claim Details'!$E$28&gt;=Rates!$H$14,'Claim Details'!$E$28&lt;=Rates!$H$15,'Claim Details'!$E$19="Yes"),Rates!$I$20,IF(AND(C273="A",'Claim Details'!$E$28&gt;=Rates!$H$14,'Claim Details'!$E$28&lt;=Rates!$H$15,'Claim Details'!$E$19="No"),Rates!$H$20,IF(AND(C273="A",'Claim Details'!$E$28&gt;=Rates!$J$14,'Claim Details'!$E$28&lt;=Rates!$J$15,'Claim Details'!$E$19="Yes"),Rates!$K$20,IF(AND(C273="A",'Claim Details'!$E$28&gt;=Rates!$J$14,'Claim Details'!$E$28&lt;=Rates!$J$15,'Claim Details'!$E$19="No"),Rates!$J$20,IF(AND(C273="B",'Claim Details'!$E$28&gt;=Rates!$D$14,'Claim Details'!$E$28&lt;=Rates!$D$15,'Claim Details'!$E$19="Yes"),Rates!$E$21,IF(AND(C273="B",'Claim Details'!$E$28&gt;=Rates!$D$14,'Claim Details'!$E$28&lt;=Rates!$D$15,'Claim Details'!$E$19="No"),Rates!$D$21,IF(AND(C273="B",'Claim Details'!$E$28&gt;=Rates!$F$14,'Claim Details'!$E$28&lt;=Rates!$F$15,'Claim Details'!$E$19="Yes"),Rates!$G$21,IF(AND(C273="B",'Claim Details'!$E$28&gt;=Rates!$F$14,'Claim Details'!$E$28&lt;=Rates!$F$15,'Claim Details'!$E$19="No"),Rates!$F$21,IF(AND(C273="B",'Claim Details'!$E$28&gt;=Rates!$H$14,'Claim Details'!$E$28&lt;=Rates!$H$15,'Claim Details'!$E$19="Yes"),Rates!$I$21,IF(AND(C273="B",'Claim Details'!$E$28&gt;=Rates!$H$14,'Claim Details'!$E$28&lt;=Rates!$H$15,'Claim Details'!$E$19="No"),Rates!$H$21,IF(AND(C273="B",'Claim Details'!$E$28&gt;=Rates!$J$14,'Claim Details'!$E$28&lt;=Rates!$J$15,'Claim Details'!$E$19="Yes"),Rates!$K$21,IF(AND(C273="B",'Claim Details'!$E$28&gt;=Rates!$J$14,'Claim Details'!$E$28&lt;=Rates!$J$15,'Claim Details'!$E$19="No"),Rates!$J$21,"£0.00"))))))))))))))))</f>
        <v>£0.00</v>
      </c>
      <c r="AV273" s="191" t="str">
        <f>IF(AND(C273="A",'Claim Details'!$E$28&gt;=Rates!$D$14,'Claim Details'!$E$28&lt;=Rates!$D$15,'Claim Details'!$E$19="Yes"),Rates!$E$22,IF(AND(C273="A",'Claim Details'!$E$28&gt;=Rates!$D$14,'Claim Details'!$E$28&lt;=Rates!$D$15,'Claim Details'!$E$19="No"),Rates!$D$22,IF(AND(C273="A",'Claim Details'!$E$28&gt;=Rates!$F$14,'Claim Details'!$E$28&lt;=Rates!$F$15,'Claim Details'!$E$19="Yes"),Rates!$G$22,IF(AND(C273="A",'Claim Details'!$E$28&gt;=Rates!$F$14,'Claim Details'!$E$28&lt;=Rates!$F$15,'Claim Details'!$E$19="No"),Rates!$F$22,IF(AND(C273="A",'Claim Details'!$E$28&gt;=Rates!$H$14,'Claim Details'!$E$28&lt;=Rates!$H$15,'Claim Details'!$E$19="Yes"),Rates!$I$22,IF(AND(C273="A",'Claim Details'!$E$28&gt;=Rates!$H$14,'Claim Details'!$E$28&lt;=Rates!$H$15,'Claim Details'!$E$19="No"),Rates!$H$22,IF(AND(C273="A",'Claim Details'!$E$28&gt;=Rates!$J$14,'Claim Details'!$E$28&lt;=Rates!$J$15,'Claim Details'!$E$19="Yes"),Rates!$K$22,IF(AND(C273="A",'Claim Details'!$E$28&gt;=Rates!$J$14,'Claim Details'!$E$28&lt;=Rates!$J$15,'Claim Details'!$E$19="No"),Rates!$J$22,IF(AND(C273="B",'Claim Details'!$E$28&gt;=Rates!$D$14,'Claim Details'!$E$28&lt;=Rates!$D$15,'Claim Details'!$E$19="Yes"),Rates!$E$23,IF(AND(C273="B",'Claim Details'!$E$28&gt;=Rates!$D$14,'Claim Details'!$E$28&lt;=Rates!$D$15,'Claim Details'!$E$19="No"),Rates!$D$23,IF(AND(C273="B",'Claim Details'!$E$28&gt;=Rates!$F$14,'Claim Details'!$E$28&lt;=Rates!$F$15,'Claim Details'!$E$19="Yes"),Rates!$G$23,IF(AND(C273="B",'Claim Details'!$E$28&gt;=Rates!$F$14,'Claim Details'!$E$28&lt;=Rates!$F$15,'Claim Details'!$E$19="No"),Rates!$F$23,IF(AND(C273="B",'Claim Details'!$E$28&gt;=Rates!$H$14,'Claim Details'!$E$28&lt;=Rates!$H$15,'Claim Details'!$E$19="Yes"),Rates!$I$23,IF(AND(C273="B",'Claim Details'!$E$28&gt;=Rates!$H$14,'Claim Details'!$E$28&lt;=Rates!$H$15,'Claim Details'!$E$19="No"),Rates!$H$23,IF(AND(C273="B",'Claim Details'!$E$28&gt;=Rates!$J$14,'Claim Details'!$E$28&lt;=Rates!$J$15,'Claim Details'!$E$19="Yes"),Rates!$K$23,IF(AND(C273="B",'Claim Details'!$E$28&gt;=Rates!$J$14,'Claim Details'!$E$28&lt;=Rates!$J$15,'Claim Details'!$E$19="No"),Rates!$J$23,IF(AND(C273="C",'Claim Details'!$E$28&gt;=Rates!$D$14,'Claim Details'!$E$28&lt;=Rates!$D$15,'Claim Details'!$E$19="Yes"),Rates!$E$24,IF(AND(C273="C",'Claim Details'!$E$28&gt;=Rates!$D$14,'Claim Details'!$E$28&lt;=Rates!$D$15,'Claim Details'!$E$19="No"),Rates!$D$24,IF(AND(C273="C",'Claim Details'!$E$28&gt;=Rates!$F$14,'Claim Details'!$E$28&lt;=Rates!$F$15,'Claim Details'!$E$19="Yes"),Rates!$G$24,IF(AND(C273="C",'Claim Details'!$E$28&gt;=Rates!$F$14,'Claim Details'!$E$28&lt;=Rates!$F$15,'Claim Details'!$E$19="No"),Rates!$F$24,IF(AND(C273="C",'Claim Details'!$E$28&gt;=Rates!$H$14,'Claim Details'!$E$28&lt;=Rates!$H$15,'Claim Details'!$E$19="Yes"),Rates!$I$24,IF(AND(C273="C",'Claim Details'!$E$28&gt;=Rates!$H$14,'Claim Details'!$E$28&lt;=Rates!$H$15,'Claim Details'!$E$19="No"),Rates!$H$24,IF(AND(C273="C",'Claim Details'!$E$28&gt;=Rates!$J$14,'Claim Details'!$E$28&lt;=Rates!$J$15,'Claim Details'!$E$19="Yes"),Rates!$K$24,IF(AND(C273="C",'Claim Details'!$E$28&gt;=Rates!$J$14,'Claim Details'!$E$28&lt;=Rates!$J$15,'Claim Details'!$E$19="No"),Rates!$J$24,"£0.00"))))))))))))))))))))))))</f>
        <v>£0.00</v>
      </c>
      <c r="AW273" s="1"/>
      <c r="AX273" s="189" t="str">
        <f>IF(AND(U273="A",'Claim Details'!$I$28&gt;=Rates!$D$14,'Claim Details'!$I$28&lt;=Rates!$D$15,'Claim Details'!$I$19="Yes"),Rates!$J$17,IF(AND(U273="A",'Claim Details'!$I$28&gt;=Rates!$D$14,'Claim Details'!$I$28&lt;=Rates!$D$15,'Claim Details'!$I$19="No"),Rates!$D$17,IF(AND(U273="A",'Claim Details'!$I$28&gt;=Rates!$F$14,'Claim Details'!$I$28&lt;=Rates!$F$15,'Claim Details'!$I$19="Yes"),Rates!$G$17,IF(AND(U273="A",'Claim Details'!$I$28&gt;=Rates!$F$14,'Claim Details'!$I$28&lt;=Rates!$F$15,'Claim Details'!$I$19="No"),Rates!$F$17,IF(AND(U273="A",'Claim Details'!$I$28&gt;=Rates!$H$14,'Claim Details'!$I$28&lt;=Rates!$H$15,'Claim Details'!$I$19="Yes"),Rates!$I$17,IF(AND(U273="A",'Claim Details'!$I$28&gt;=Rates!$H$14,'Claim Details'!$I$28&lt;=Rates!$H$15,'Claim Details'!$I$19="No"),Rates!$H$17,IF(AND(U273="A",'Claim Details'!$I$28&gt;=Rates!$J$14,'Claim Details'!$I$28&lt;=Rates!$J$15,'Claim Details'!$I$19="Yes"),Rates!$K$17,IF(AND(U273="A",'Claim Details'!$I$28&gt;=Rates!$J$14,'Claim Details'!$I$28&lt;=Rates!$J$15,'Claim Details'!$I$19="No"),Rates!$J$17,IF(AND(U273="B",'Claim Details'!$I$28&gt;=Rates!$D$14,'Claim Details'!$I$28&lt;=Rates!$D$15,'Claim Details'!$I$19="Yes"),Rates!$E$18,IF(AND(U273="B",'Claim Details'!$I$28&gt;=Rates!$D$14,'Claim Details'!$I$28&lt;=Rates!$D$15,'Claim Details'!$I$19="No"),Rates!$D$18,IF(AND(U273="B",'Claim Details'!$I$28&gt;=Rates!$F$14,'Claim Details'!$I$28&lt;=Rates!$F$15,'Claim Details'!$I$19="Yes"),Rates!$G$18,IF(AND(U273="B",'Claim Details'!$I$28&gt;=Rates!$F$14,'Claim Details'!$I$28&lt;=Rates!$F$15,'Claim Details'!$I$19="No"),Rates!$F$18,IF(AND(U273="B",'Claim Details'!$I$28&gt;=Rates!$H$14,'Claim Details'!$I$28&lt;=Rates!$H$15,'Claim Details'!$I$19="Yes"),Rates!$I$18,IF(AND(U273="B",'Claim Details'!$I$28&gt;=Rates!$H$14,'Claim Details'!$I$28&lt;=Rates!$H$15,'Claim Details'!$I$19="No"),Rates!$H$18,IF(AND(U273="B",'Claim Details'!$I$28&gt;=Rates!$J$14,'Claim Details'!$I$28&lt;=Rates!$J$15,'Claim Details'!$I$19="Yes"),Rates!$K$18,IF(AND(U273="B",'Claim Details'!$I$28&gt;=Rates!$J$14,'Claim Details'!$I$28&lt;=Rates!$J$15,'Claim Details'!$I$19="No"),Rates!$J$18,IF(AND(U273="C",'Claim Details'!$I$28&gt;=Rates!$D$14,'Claim Details'!$I$28&lt;=Rates!$D$15,'Claim Details'!$I$19="Yes"),Rates!$E$19,IF(AND(U273="C",'Claim Details'!$I$28&gt;=Rates!$D$14,'Claim Details'!$I$28&lt;=Rates!$D$15,'Claim Details'!$I$19="No"),Rates!$D$19,IF(AND(U273="C",'Claim Details'!$I$28&gt;=Rates!$F$14,'Claim Details'!$I$28&lt;=Rates!$F$15,'Claim Details'!$I$19="Yes"),Rates!$G$19,IF(AND(U273="C",'Claim Details'!$I$28&gt;=Rates!$F$14,'Claim Details'!$I$28&lt;=Rates!$F$15,'Claim Details'!$I$19="No"),Rates!$F$19,IF(AND(U273="C",'Claim Details'!$I$28&gt;=Rates!$H$14,'Claim Details'!$I$28&lt;=Rates!$H$15,'Claim Details'!$I$19="Yes"),Rates!$I$19,IF(AND(U273="C",'Claim Details'!$I$28&gt;=Rates!$H$14,'Claim Details'!$I$28&lt;=Rates!$H$15,'Claim Details'!$I$19="No"),Rates!$H$19,IF(AND(U273="C",'Claim Details'!$I$28&gt;=Rates!$J$14,'Claim Details'!$I$28&lt;=Rates!$J$15,'Claim Details'!$I$19="Yes"),Rates!$K$19,IF(AND(U273="C",'Claim Details'!$I$28&gt;=Rates!$J$14,'Claim Details'!$I$28&lt;=Rates!$J$15,'Claim Details'!$I$19="No"),Rates!$J$19,"£0.00"))))))))))))))))))))))))</f>
        <v>£0.00</v>
      </c>
      <c r="AY273" s="189" t="str">
        <f>IF(AND(C273="A",'Claim Details'!$I$28&gt;=Rates!$D$14,'Claim Details'!$I$28&lt;=Rates!$D$15,'Claim Details'!$I$19="Yes"),Rates!$J$25,IF(AND(C273="A",'Claim Details'!$I$28&gt;=Rates!$D$14,'Claim Details'!$I$28&lt;=Rates!$D$15,'Claim Details'!$I$19="No"),Rates!$D$25,IF(AND(C273="A",'Claim Details'!$I$28&gt;=Rates!$F$14,'Claim Details'!$I$28&lt;=Rates!$F$15,'Claim Details'!$I$19="Yes"),Rates!$G$25,IF(AND(C273="A",'Claim Details'!$I$28&gt;=Rates!$F$14,'Claim Details'!$I$28&lt;=Rates!$F$15,'Claim Details'!$I$19="No"),Rates!$F$25,IF(AND(C273="A",'Claim Details'!$I$28&gt;=Rates!$H$14,'Claim Details'!$I$28&lt;=Rates!$H$15,'Claim Details'!$I$19="Yes"),Rates!$I$25,IF(AND(C273="A",'Claim Details'!$I$28&gt;=Rates!$H$14,'Claim Details'!$I$28&lt;=Rates!$H$15,'Claim Details'!$I$19="No"),Rates!$H$25,IF(AND(C273="A",'Claim Details'!$I$28&gt;=Rates!$J$14,'Claim Details'!$I$28&lt;=Rates!$J$15,'Claim Details'!$I$19="Yes"),Rates!$K$25,IF(AND(C273="A",'Claim Details'!$I$28&gt;=Rates!$J$14,'Claim Details'!$I$28&lt;=Rates!$J$15,'Claim Details'!$I$19="No"),Rates!$J$25,IF(AND(C273="B",'Claim Details'!$I$28&gt;=Rates!$D$14,'Claim Details'!$I$28&lt;=Rates!$D$15,'Claim Details'!$I$19="Yes"),Rates!$E$26,IF(AND(C273="B",'Claim Details'!$I$28&gt;=Rates!$D$14,'Claim Details'!$I$28&lt;=Rates!$D$15,'Claim Details'!$I$19="No"),Rates!$D$26,IF(AND(C273="B",'Claim Details'!$I$28&gt;=Rates!$F$14,'Claim Details'!$I$28&lt;=Rates!$F$15,'Claim Details'!$I$19="Yes"),Rates!$G$26,IF(AND(C273="B",'Claim Details'!$I$28&gt;=Rates!$F$14,'Claim Details'!$I$28&lt;=Rates!$F$15,'Claim Details'!$I$19="No"),Rates!$F$26,IF(AND(C273="B",'Claim Details'!$I$28&gt;=Rates!$H$14,'Claim Details'!$I$28&lt;=Rates!$H$15,'Claim Details'!$I$19="Yes"),Rates!$I$26,IF(AND(C273="B",'Claim Details'!$I$28&gt;=Rates!$H$14,'Claim Details'!$I$28&lt;=Rates!$H$15,'Claim Details'!$I$19="No"),Rates!$H$26,IF(AND(C273="B",'Claim Details'!$I$28&gt;=Rates!$J$14,'Claim Details'!$I$28&lt;=Rates!$J$15,'Claim Details'!$I$19="Yes"),Rates!$K$26,IF(AND(C273="B",'Claim Details'!$I$28&gt;=Rates!$J$14,'Claim Details'!$I$28&lt;=Rates!$J$15,'Claim Details'!$I$19="No"),Rates!$J$26,IF(AND(C273="C",'Claim Details'!$I$28&gt;=Rates!$D$14,'Claim Details'!$I$28&lt;=Rates!$D$15,'Claim Details'!$I$19="Yes"),Rates!$E$27,IF(AND(C273="C",'Claim Details'!$I$28&gt;=Rates!$D$14,'Claim Details'!$I$28&lt;=Rates!$D$15,'Claim Details'!$I$19="No"),Rates!$D$27,IF(AND(C273="C",'Claim Details'!$I$28&gt;=Rates!$F$14,'Claim Details'!$I$28&lt;=Rates!$F$15,'Claim Details'!$I$19="Yes"),Rates!$G$27,IF(AND(C273="C",'Claim Details'!$I$28&gt;=Rates!$F$14,'Claim Details'!$I$28&lt;=Rates!$F$15,'Claim Details'!$I$19="No"),Rates!$F$27,IF(AND(C273="C",'Claim Details'!$I$28&gt;=Rates!$H$14,'Claim Details'!$I$28&lt;=Rates!$H$15,'Claim Details'!$I$19="Yes"),Rates!$I$27,IF(AND(C273="C",'Claim Details'!$I$28&gt;=Rates!$H$14,'Claim Details'!$I$28&lt;=Rates!$H$15,'Claim Details'!$I$19="No"),Rates!$H$27,IF(AND(C273="C",'Claim Details'!$I$28&gt;=Rates!$J$14,'Claim Details'!$I$28&lt;=Rates!$J$15,'Claim Details'!$I$19="Yes"),Rates!$K$27,IF(AND(C273="C",'Claim Details'!$I$28&gt;=Rates!$J$14,'Claim Details'!$I$28&lt;=Rates!$J$15,'Claim Details'!$I$19="No"),Rates!$J$27,"£0.00"))))))))))))))))))))))))</f>
        <v>£0.00</v>
      </c>
      <c r="AZ273" s="189" t="str">
        <f>IF(AND(C273="A",'Claim Details'!$I$28&gt;=Rates!$D$14,'Claim Details'!$I$28&lt;=Rates!$D$15,'Claim Details'!$I$19="Yes"),Rates!$E$20,IF(AND(C273="A",'Claim Details'!$I$28&gt;=Rates!$D$14,'Claim Details'!$I$28&lt;=Rates!$D$15,'Claim Details'!$I$19="No"),Rates!$D$20,IF(AND(C273="A",'Claim Details'!$I$28&gt;=Rates!$F$14,'Claim Details'!$I$28&lt;=Rates!$F$15,'Claim Details'!$I$19="Yes"),Rates!$G$20,IF(AND(C273="A",'Claim Details'!$I$28&gt;=Rates!$F$14,'Claim Details'!$I$28&lt;=Rates!$F$15,'Claim Details'!$I$19="No"),Rates!$F$20,IF(AND(C273="A",'Claim Details'!$I$28&gt;=Rates!$H$14,'Claim Details'!$I$28&lt;=Rates!$H$15,'Claim Details'!$I$19="Yes"),Rates!$I$20,IF(AND(C273="A",'Claim Details'!$I$28&gt;=Rates!$H$14,'Claim Details'!$I$28&lt;=Rates!$H$15,'Claim Details'!$I$19="No"),Rates!$H$20,IF(AND(C273="A",'Claim Details'!$I$28&gt;=Rates!$J$14,'Claim Details'!$I$28&lt;=Rates!$J$15,'Claim Details'!$I$19="Yes"),Rates!$K$20,IF(AND(C273="A",'Claim Details'!$I$28&gt;=Rates!$J$14,'Claim Details'!$I$28&lt;=Rates!$J$15,'Claim Details'!$I$19="No"),Rates!$J$20,IF(AND(C273="B",'Claim Details'!$I$28&gt;=Rates!$D$14,'Claim Details'!$I$28&lt;=Rates!$D$15,'Claim Details'!$I$19="Yes"),Rates!$E$21,IF(AND(C273="B",'Claim Details'!$I$28&gt;=Rates!$D$14,'Claim Details'!$I$28&lt;=Rates!$D$15,'Claim Details'!$I$19="No"),Rates!$D$21,IF(AND(C273="B",'Claim Details'!$I$28&gt;=Rates!$F$14,'Claim Details'!$I$28&lt;=Rates!$F$15,'Claim Details'!$I$19="Yes"),Rates!$G$21,IF(AND(C273="B",'Claim Details'!$I$28&gt;=Rates!$F$14,'Claim Details'!$I$28&lt;=Rates!$F$15,'Claim Details'!$I$19="No"),Rates!$F$21,IF(AND(C273="B",'Claim Details'!$I$28&gt;=Rates!$H$14,'Claim Details'!$I$28&lt;=Rates!$H$15,'Claim Details'!$I$19="Yes"),Rates!$I$21,IF(AND(C273="B",'Claim Details'!$I$28&gt;=Rates!$H$14,'Claim Details'!$I$28&lt;=Rates!$H$15,'Claim Details'!$I$19="No"),Rates!$H$21,IF(AND(C273="B",'Claim Details'!$I$28&gt;=Rates!$J$14,'Claim Details'!$I$28&lt;=Rates!$J$15,'Claim Details'!$I$19="Yes"),Rates!$K$21,IF(AND(C273="B",'Claim Details'!$I$28&gt;=Rates!$J$14,'Claim Details'!$I$28&lt;=Rates!$J$15,'Claim Details'!$I$19="No"),Rates!$J$21,"£0.00"))))))))))))))))</f>
        <v>£0.00</v>
      </c>
      <c r="BA273" s="189" t="str">
        <f>IF(AND(C273="A",'Claim Details'!$I$28&gt;=Rates!$D$14,'Claim Details'!$I$28&lt;=Rates!$D$15,'Claim Details'!$I$19="Yes"),Rates!$E$22,IF(AND(C273="A",'Claim Details'!$I$28&gt;=Rates!$D$14,'Claim Details'!$I$28&lt;=Rates!$D$15,'Claim Details'!$I$19="No"),Rates!$D$22,IF(AND(C273="A",'Claim Details'!$I$28&gt;=Rates!$F$14,'Claim Details'!$I$28&lt;=Rates!$F$15,'Claim Details'!$I$19="Yes"),Rates!$G$22,IF(AND(C273="A",'Claim Details'!$I$28&gt;=Rates!$F$14,'Claim Details'!$I$28&lt;=Rates!$F$15,'Claim Details'!$I$19="No"),Rates!$F$22,IF(AND(C273="A",'Claim Details'!$I$28&gt;=Rates!$H$14,'Claim Details'!$I$28&lt;=Rates!$H$15,'Claim Details'!$I$19="Yes"),Rates!$I$22,IF(AND(C273="A",'Claim Details'!$I$28&gt;=Rates!$H$14,'Claim Details'!$I$28&lt;=Rates!$H$15,'Claim Details'!$I$19="No"),Rates!$H$22,IF(AND(C273="A",'Claim Details'!$I$28&gt;=Rates!$J$14,'Claim Details'!$I$28&lt;=Rates!$J$15,'Claim Details'!$I$19="Yes"),Rates!$K$22,IF(AND(C273="A",'Claim Details'!$I$28&gt;=Rates!$J$14,'Claim Details'!$I$28&lt;=Rates!$J$15,'Claim Details'!$I$19="No"),Rates!$J$22,IF(AND(C273="B",'Claim Details'!$I$28&gt;=Rates!$D$14,'Claim Details'!$I$28&lt;=Rates!$D$15,'Claim Details'!$I$19="Yes"),Rates!$E$23,IF(AND(C273="B",'Claim Details'!$I$28&gt;=Rates!$D$14,'Claim Details'!$I$28&lt;=Rates!$D$15,'Claim Details'!$I$19="No"),Rates!$D$23,IF(AND(C273="B",'Claim Details'!$I$28&gt;=Rates!$F$14,'Claim Details'!$I$28&lt;=Rates!$F$15,'Claim Details'!$I$19="Yes"),Rates!$G$23,IF(AND(C273="B",'Claim Details'!$I$28&gt;=Rates!$F$14,'Claim Details'!$I$28&lt;=Rates!$F$15,'Claim Details'!$I$19="No"),Rates!$F$23,IF(AND(C273="B",'Claim Details'!$I$28&gt;=Rates!$H$14,'Claim Details'!$I$28&lt;=Rates!$H$15,'Claim Details'!$I$19="Yes"),Rates!$I$23,IF(AND(C273="B",'Claim Details'!$I$28&gt;=Rates!$H$14,'Claim Details'!$I$28&lt;=Rates!$H$15,'Claim Details'!$I$19="No"),Rates!$H$23,IF(AND(C273="B",'Claim Details'!$I$28&gt;=Rates!$J$14,'Claim Details'!$I$28&lt;=Rates!$J$15,'Claim Details'!$I$19="Yes"),Rates!$K$23,IF(AND(C273="B",'Claim Details'!$I$28&gt;=Rates!$J$14,'Claim Details'!$I$28&lt;=Rates!$J$15,'Claim Details'!$I$19="No"),Rates!$J$23,IF(AND(C273="C",'Claim Details'!$I$28&gt;=Rates!$D$14,'Claim Details'!$I$28&lt;=Rates!$D$15,'Claim Details'!$I$19="Yes"),Rates!$E$24,IF(AND(C273="C",'Claim Details'!$I$28&gt;=Rates!$D$14,'Claim Details'!$I$28&lt;=Rates!$D$15,'Claim Details'!$I$19="No"),Rates!$D$24,IF(AND(C273="C",'Claim Details'!$I$28&gt;=Rates!$F$14,'Claim Details'!$I$28&lt;=Rates!$F$15,'Claim Details'!$I$19="Yes"),Rates!$G$24,IF(AND(C273="C",'Claim Details'!$I$28&gt;=Rates!$F$14,'Claim Details'!$I$28&lt;=Rates!$F$15,'Claim Details'!$I$19="No"),Rates!$F$24,IF(AND(C273="C",'Claim Details'!$I$28&gt;=Rates!$H$14,'Claim Details'!$I$28&lt;=Rates!$H$15,'Claim Details'!$I$19="Yes"),Rates!$I$24,IF(AND(C273="C",'Claim Details'!$I$28&gt;=Rates!$H$14,'Claim Details'!$I$28&lt;=Rates!$H$15,'Claim Details'!$I$19="No"),Rates!$H$24,IF(AND(C273="C",'Claim Details'!$I$28&gt;=Rates!$J$14,'Claim Details'!$I$28&lt;=Rates!$J$15,'Claim Details'!$I$19="Yes"),Rates!$K$24,IF(AND(C273="C",'Claim Details'!$I$28&gt;=Rates!$J$14,'Claim Details'!$I$28&lt;=Rates!$J$15,'Claim Details'!$I$19="No"),Rates!$J$24,"£0.00"))))))))))))))))))))))))</f>
        <v>£0.00</v>
      </c>
      <c r="BB273" s="189" t="str">
        <f t="shared" si="72"/>
        <v>£0.00</v>
      </c>
      <c r="BC273" s="1"/>
      <c r="BD273" s="189" t="str">
        <f>IF(AND(AE273="A",'Claim Details'!$I$28&gt;=Rates!$D$14,'Claim Details'!$I$28&lt;=Rates!$D$15,'Claim Details'!$I$19="Yes"),Rates!$J$17,IF(AND(AE273="A",'Claim Details'!$I$28&gt;=Rates!$D$14,'Claim Details'!$I$28&lt;=Rates!$D$15,'Claim Details'!$I$19="No"),Rates!$D$17,IF(AND(AE273="A",'Claim Details'!$I$28&gt;=Rates!$F$14,'Claim Details'!$I$28&lt;=Rates!$F$15,'Claim Details'!$I$19="Yes"),Rates!$G$17,IF(AND(AE273="A",'Claim Details'!$I$28&gt;=Rates!$F$14,'Claim Details'!$I$28&lt;=Rates!$F$15,'Claim Details'!$I$19="No"),Rates!$F$17,IF(AND(AE273="A",'Claim Details'!$I$28&gt;=Rates!$H$14,'Claim Details'!$I$28&lt;=Rates!$H$15,'Claim Details'!$I$19="Yes"),Rates!$I$17,IF(AND(AE273="A",'Claim Details'!$I$28&gt;=Rates!$H$14,'Claim Details'!$I$28&lt;=Rates!$H$15,'Claim Details'!$I$19="No"),Rates!$H$17,IF(AND(AE273="A",'Claim Details'!$I$28&gt;=Rates!$J$14,'Claim Details'!$I$28&lt;=Rates!$J$15,'Claim Details'!$I$19="Yes"),Rates!$K$17,IF(AND(AE273="A",'Claim Details'!$I$28&gt;=Rates!$J$14,'Claim Details'!$I$28&lt;=Rates!$J$15,'Claim Details'!$I$19="No"),Rates!$J$17,IF(AND(AE273="B",'Claim Details'!$I$28&gt;=Rates!$D$14,'Claim Details'!$I$28&lt;=Rates!$D$15,'Claim Details'!$I$19="Yes"),Rates!$E$18,IF(AND(AE273="B",'Claim Details'!$I$28&gt;=Rates!$D$14,'Claim Details'!$I$28&lt;=Rates!$D$15,'Claim Details'!$I$19="No"),Rates!$D$18,IF(AND(AE273="B",'Claim Details'!$I$28&gt;=Rates!$F$14,'Claim Details'!$I$28&lt;=Rates!$F$15,'Claim Details'!$I$19="Yes"),Rates!$G$18,IF(AND(AE273="B",'Claim Details'!$I$28&gt;=Rates!$F$14,'Claim Details'!$I$28&lt;=Rates!$F$15,'Claim Details'!$I$19="No"),Rates!$F$18,IF(AND(AE273="B",'Claim Details'!$I$28&gt;=Rates!$H$14,'Claim Details'!$I$28&lt;=Rates!$H$15,'Claim Details'!$I$19="Yes"),Rates!$I$18,IF(AND(AE273="B",'Claim Details'!$I$28&gt;=Rates!$H$14,'Claim Details'!$I$28&lt;=Rates!$H$15,'Claim Details'!$I$19="No"),Rates!$H$18,IF(AND(AE273="B",'Claim Details'!$I$28&gt;=Rates!$J$14,'Claim Details'!$I$28&lt;=Rates!$J$15,'Claim Details'!$I$19="Yes"),Rates!$K$18,IF(AND(AE273="B",'Claim Details'!$I$28&gt;=Rates!$J$14,'Claim Details'!$I$28&lt;=Rates!$J$15,'Claim Details'!$I$19="No"),Rates!$J$18,IF(AND(AE273="C",'Claim Details'!$I$28&gt;=Rates!$D$14,'Claim Details'!$I$28&lt;=Rates!$D$15,'Claim Details'!$I$19="Yes"),Rates!$E$19,IF(AND(AE273="C",'Claim Details'!$I$28&gt;=Rates!$D$14,'Claim Details'!$I$28&lt;=Rates!$D$15,'Claim Details'!$I$19="No"),Rates!$D$19,IF(AND(AE273="C",'Claim Details'!$I$28&gt;=Rates!$F$14,'Claim Details'!$I$28&lt;=Rates!$F$15,'Claim Details'!$I$19="Yes"),Rates!$G$19,IF(AND(AE273="C",'Claim Details'!$I$28&gt;=Rates!$F$14,'Claim Details'!$I$28&lt;=Rates!$F$15,'Claim Details'!$I$19="No"),Rates!$F$19,IF(AND(AE273="C",'Claim Details'!$I$28&gt;=Rates!$H$14,'Claim Details'!$I$28&lt;=Rates!$H$15,'Claim Details'!$I$19="Yes"),Rates!$I$19,IF(AND(AE273="C",'Claim Details'!$I$28&gt;=Rates!$H$14,'Claim Details'!$I$28&lt;=Rates!$H$15,'Claim Details'!$I$19="No"),Rates!$H$19,IF(AND(AE273="C",'Claim Details'!$I$28&gt;=Rates!$J$14,'Claim Details'!$I$28&lt;=Rates!$J$15,'Claim Details'!$I$19="Yes"),Rates!$K$19,IF(AND(AE273="C",'Claim Details'!$I$28&gt;=Rates!$J$14,'Claim Details'!$I$28&lt;=Rates!$J$15,'Claim Details'!$I$19="No"),Rates!$J$19,"£0.00"))))))))))))))))))))))))</f>
        <v>£0.00</v>
      </c>
      <c r="BE273" s="189" t="str">
        <f>IF(AND(AE273="A",'Claim Details'!$I$28&gt;=Rates!$D$14,'Claim Details'!$I$28&lt;=Rates!$D$15,'Claim Details'!$I$19="Yes"),Rates!$J$25,IF(AND(AE273="A",'Claim Details'!$I$28&gt;=Rates!$D$14,'Claim Details'!$I$28&lt;=Rates!$D$15,'Claim Details'!$I$19="No"),Rates!$D$25,IF(AND(AE273="A",'Claim Details'!$I$28&gt;=Rates!$F$14,'Claim Details'!$I$28&lt;=Rates!$F$15,'Claim Details'!$I$19="Yes"),Rates!$G$25,IF(AND(AE273="A",'Claim Details'!$I$28&gt;=Rates!$F$14,'Claim Details'!$I$28&lt;=Rates!$F$15,'Claim Details'!$I$19="No"),Rates!$F$25,IF(AND(AE273="A",'Claim Details'!$I$28&gt;=Rates!$H$14,'Claim Details'!$I$28&lt;=Rates!$H$15,'Claim Details'!$I$19="Yes"),Rates!$I$25,IF(AND(AE273="A",'Claim Details'!$I$28&gt;=Rates!$H$14,'Claim Details'!$I$28&lt;=Rates!$H$15,'Claim Details'!$I$19="No"),Rates!$H$25,IF(AND(AE273="A",'Claim Details'!$I$28&gt;=Rates!$J$14,'Claim Details'!$I$28&lt;=Rates!$J$15,'Claim Details'!$I$19="Yes"),Rates!$K$25,IF(AND(AE273="A",'Claim Details'!$I$28&gt;=Rates!$J$14,'Claim Details'!$I$28&lt;=Rates!$J$15,'Claim Details'!$I$19="No"),Rates!$J$25,IF(AND(AE273="B",'Claim Details'!$I$28&gt;=Rates!$D$14,'Claim Details'!$I$28&lt;=Rates!$D$15,'Claim Details'!$I$19="Yes"),Rates!$E$26,IF(AND(AE273="B",'Claim Details'!$I$28&gt;=Rates!$D$14,'Claim Details'!$I$28&lt;=Rates!$D$15,'Claim Details'!$I$19="No"),Rates!$D$26,IF(AND(AE273="B",'Claim Details'!$I$28&gt;=Rates!$F$14,'Claim Details'!$I$28&lt;=Rates!$F$15,'Claim Details'!$I$19="Yes"),Rates!$G$26,IF(AND(AE273="B",'Claim Details'!$I$28&gt;=Rates!$F$14,'Claim Details'!$I$28&lt;=Rates!$F$15,'Claim Details'!$I$19="No"),Rates!$F$26,IF(AND(AE273="B",'Claim Details'!$I$28&gt;=Rates!$H$14,'Claim Details'!$I$28&lt;=Rates!$H$15,'Claim Details'!$I$19="Yes"),Rates!$I$26,IF(AND(AE273="B",'Claim Details'!$I$28&gt;=Rates!$H$14,'Claim Details'!$I$28&lt;=Rates!$H$15,'Claim Details'!$I$19="No"),Rates!$H$26,IF(AND(AE273="B",'Claim Details'!$I$28&gt;=Rates!$J$14,'Claim Details'!$I$28&lt;=Rates!$J$15,'Claim Details'!$I$19="Yes"),Rates!$K$26,IF(AND(AE273="B",'Claim Details'!$I$28&gt;=Rates!$J$14,'Claim Details'!$I$28&lt;=Rates!$J$15,'Claim Details'!$I$19="No"),Rates!$J$26,IF(AND(AE273="C",'Claim Details'!$I$28&gt;=Rates!$D$14,'Claim Details'!$I$28&lt;=Rates!$D$15,'Claim Details'!$I$19="Yes"),Rates!$E$27,IF(AND(AE273="C",'Claim Details'!$I$28&gt;=Rates!$D$14,'Claim Details'!$I$28&lt;=Rates!$D$15,'Claim Details'!$I$19="No"),Rates!$D$27,IF(AND(AE273="C",'Claim Details'!$I$28&gt;=Rates!$F$14,'Claim Details'!$I$28&lt;=Rates!$F$15,'Claim Details'!$I$19="Yes"),Rates!$G$27,IF(AND(AE273="C",'Claim Details'!$I$28&gt;=Rates!$F$14,'Claim Details'!$I$28&lt;=Rates!$F$15,'Claim Details'!$I$19="No"),Rates!$F$27,IF(AND(AE273="C",'Claim Details'!$I$28&gt;=Rates!$H$14,'Claim Details'!$I$28&lt;=Rates!$H$15,'Claim Details'!$I$19="Yes"),Rates!$I$27,IF(AND(AE273="C",'Claim Details'!$I$28&gt;=Rates!$H$14,'Claim Details'!$I$28&lt;=Rates!$H$15,'Claim Details'!$I$19="No"),Rates!$H$27,IF(AND(AE273="C",'Claim Details'!$I$28&gt;=Rates!$J$14,'Claim Details'!$I$28&lt;=Rates!$J$15,'Claim Details'!$I$19="Yes"),Rates!$K$27,IF(AND(AE273="C",'Claim Details'!$I$28&gt;=Rates!$J$14,'Claim Details'!$I$28&lt;=Rates!$J$15,'Claim Details'!$I$19="No"),Rates!$J$27,"£0.00"))))))))))))))))))))))))</f>
        <v>£0.00</v>
      </c>
      <c r="BF273" s="189" t="str">
        <f>IF(AND(AE273="A",'Claim Details'!$I$28&gt;=Rates!$D$14,'Claim Details'!$I$28&lt;=Rates!$D$15,'Claim Details'!$I$19="Yes"),Rates!$E$20,IF(AND(AE273="A",'Claim Details'!$I$28&gt;=Rates!$D$14,'Claim Details'!$I$28&lt;=Rates!$D$15,'Claim Details'!$I$19="No"),Rates!$D$20,IF(AND(AE273="A",'Claim Details'!$I$28&gt;=Rates!$F$14,'Claim Details'!$I$28&lt;=Rates!$F$15,'Claim Details'!$I$19="Yes"),Rates!$G$20,IF(AND(AE273="A",'Claim Details'!$I$28&gt;=Rates!$F$14,'Claim Details'!$I$28&lt;=Rates!$F$15,'Claim Details'!$I$19="No"),Rates!$F$20,IF(AND(AE273="A",'Claim Details'!$I$28&gt;=Rates!$H$14,'Claim Details'!$I$28&lt;=Rates!$H$15,'Claim Details'!$I$19="Yes"),Rates!$I$20,IF(AND(AE273="A",'Claim Details'!$I$28&gt;=Rates!$H$14,'Claim Details'!$I$28&lt;=Rates!$H$15,'Claim Details'!$I$19="No"),Rates!$H$20,IF(AND(AE273="A",'Claim Details'!$I$28&gt;=Rates!$J$14,'Claim Details'!$I$28&lt;=Rates!$J$15,'Claim Details'!$I$19="Yes"),Rates!$K$20,IF(AND(AE273="A",'Claim Details'!$I$28&gt;=Rates!$J$14,'Claim Details'!$I$28&lt;=Rates!$J$15,'Claim Details'!$I$19="No"),Rates!$J$20,IF(AND(AE273="B",'Claim Details'!$I$28&gt;=Rates!$D$14,'Claim Details'!$I$28&lt;=Rates!$D$15,'Claim Details'!$I$19="Yes"),Rates!$E$21,IF(AND(AE273="B",'Claim Details'!$I$28&gt;=Rates!$D$14,'Claim Details'!$I$28&lt;=Rates!$D$15,'Claim Details'!$I$19="No"),Rates!$D$21,IF(AND(AE273="B",'Claim Details'!$I$28&gt;=Rates!$F$14,'Claim Details'!$I$28&lt;=Rates!$F$15,'Claim Details'!$I$19="Yes"),Rates!$G$21,IF(AND(AE273="B",'Claim Details'!$I$28&gt;=Rates!$F$14,'Claim Details'!$I$28&lt;=Rates!$F$15,'Claim Details'!$I$19="No"),Rates!$F$21,IF(AND(AE273="B",'Claim Details'!$I$28&gt;=Rates!$H$14,'Claim Details'!$I$28&lt;=Rates!$H$15,'Claim Details'!$I$19="Yes"),Rates!$I$21,IF(AND(AE273="B",'Claim Details'!$I$28&gt;=Rates!$H$14,'Claim Details'!$I$28&lt;=Rates!$H$15,'Claim Details'!$I$19="No"),Rates!$H$21,IF(AND(AE273="B",'Claim Details'!$I$28&gt;=Rates!$J$14,'Claim Details'!$I$28&lt;=Rates!$J$15,'Claim Details'!$I$19="Yes"),Rates!$K$21,IF(AND(AE273="B",'Claim Details'!$I$28&gt;=Rates!$J$14,'Claim Details'!$I$28&lt;=Rates!$J$15,'Claim Details'!$I$19="No"),Rates!$J$21,"£0.00"))))))))))))))))</f>
        <v>£0.00</v>
      </c>
      <c r="BG273" s="189" t="str">
        <f>IF(AND(AE273="A",'Claim Details'!$I$28&gt;=Rates!$D$14,'Claim Details'!$I$28&lt;=Rates!$D$15,'Claim Details'!$I$19="Yes"),Rates!$E$22,IF(AND(AE273="A",'Claim Details'!$I$28&gt;=Rates!$D$14,'Claim Details'!$I$28&lt;=Rates!$D$15,'Claim Details'!$I$19="No"),Rates!$D$22,IF(AND(AE273="A",'Claim Details'!$I$28&gt;=Rates!$F$14,'Claim Details'!$I$28&lt;=Rates!$F$15,'Claim Details'!$I$19="Yes"),Rates!$G$22,IF(AND(AE273="A",'Claim Details'!$I$28&gt;=Rates!$F$14,'Claim Details'!$I$28&lt;=Rates!$F$15,'Claim Details'!$I$19="No"),Rates!$F$22,IF(AND(AE273="A",'Claim Details'!$I$28&gt;=Rates!$H$14,'Claim Details'!$I$28&lt;=Rates!$H$15,'Claim Details'!$I$19="Yes"),Rates!$I$22,IF(AND(AE273="A",'Claim Details'!$I$28&gt;=Rates!$H$14,'Claim Details'!$I$28&lt;=Rates!$H$15,'Claim Details'!$I$19="No"),Rates!$H$22,IF(AND(AE273="A",'Claim Details'!$I$28&gt;=Rates!$J$14,'Claim Details'!$I$28&lt;=Rates!$J$15,'Claim Details'!$I$19="Yes"),Rates!$K$22,IF(AND(AE273="A",'Claim Details'!$I$28&gt;=Rates!$J$14,'Claim Details'!$I$28&lt;=Rates!$J$15,'Claim Details'!$I$19="No"),Rates!$J$22,IF(AND(AE273="B",'Claim Details'!$I$28&gt;=Rates!$D$14,'Claim Details'!$I$28&lt;=Rates!$D$15,'Claim Details'!$I$19="Yes"),Rates!$E$23,IF(AND(AE273="B",'Claim Details'!$I$28&gt;=Rates!$D$14,'Claim Details'!$I$28&lt;=Rates!$D$15,'Claim Details'!$I$19="No"),Rates!$D$23,IF(AND(AE273="B",'Claim Details'!$I$28&gt;=Rates!$F$14,'Claim Details'!$I$28&lt;=Rates!$F$15,'Claim Details'!$I$19="Yes"),Rates!$G$23,IF(AND(AE273="B",'Claim Details'!$I$28&gt;=Rates!$F$14,'Claim Details'!$I$28&lt;=Rates!$F$15,'Claim Details'!$I$19="No"),Rates!$F$23,IF(AND(AE273="B",'Claim Details'!$I$28&gt;=Rates!$H$14,'Claim Details'!$I$28&lt;=Rates!$H$15,'Claim Details'!$I$19="Yes"),Rates!$I$23,IF(AND(AE273="B",'Claim Details'!$I$28&gt;=Rates!$H$14,'Claim Details'!$I$28&lt;=Rates!$H$15,'Claim Details'!$I$19="No"),Rates!$H$23,IF(AND(AE273="B",'Claim Details'!$I$28&gt;=Rates!$J$14,'Claim Details'!$I$28&lt;=Rates!$J$15,'Claim Details'!$I$19="Yes"),Rates!$K$23,IF(AND(AE273="B",'Claim Details'!$I$28&gt;=Rates!$J$14,'Claim Details'!$I$28&lt;=Rates!$J$15,'Claim Details'!$I$19="No"),Rates!$J$23,IF(AND(AE273="C",'Claim Details'!$I$28&gt;=Rates!$D$14,'Claim Details'!$I$28&lt;=Rates!$D$15,'Claim Details'!$I$19="Yes"),Rates!$E$24,IF(AND(AE273="C",'Claim Details'!$I$28&gt;=Rates!$D$14,'Claim Details'!$I$28&lt;=Rates!$D$15,'Claim Details'!$I$19="No"),Rates!$D$24,IF(AND(AE273="C",'Claim Details'!$I$28&gt;=Rates!$F$14,'Claim Details'!$I$28&lt;=Rates!$F$15,'Claim Details'!$I$19="Yes"),Rates!$G$24,IF(AND(AE273="C",'Claim Details'!$I$28&gt;=Rates!$F$14,'Claim Details'!$I$28&lt;=Rates!$F$15,'Claim Details'!$I$19="No"),Rates!$F$24,IF(AND(AE273="C",'Claim Details'!$I$28&gt;=Rates!$H$14,'Claim Details'!$I$28&lt;=Rates!$H$15,'Claim Details'!$I$19="Yes"),Rates!$I$24,IF(AND(AE273="C",'Claim Details'!$I$28&gt;=Rates!$H$14,'Claim Details'!$I$28&lt;=Rates!$H$15,'Claim Details'!$I$19="No"),Rates!$H$24,IF(AND(AE273="C",'Claim Details'!$I$28&gt;=Rates!$J$14,'Claim Details'!$I$28&lt;=Rates!$J$15,'Claim Details'!$I$19="Yes"),Rates!$K$24,IF(AND(AE273="C",'Claim Details'!$I$28&gt;=Rates!$J$14,'Claim Details'!$I$28&lt;=Rates!$J$15,'Claim Details'!$I$19="No"),Rates!$J$24,"£0.00"))))))))))))))))))))))))</f>
        <v>£0.00</v>
      </c>
      <c r="BH273" s="189" t="str">
        <f t="shared" si="73"/>
        <v>£0.00</v>
      </c>
      <c r="BI273" s="189">
        <f t="shared" si="74"/>
        <v>0</v>
      </c>
      <c r="BO273" s="202" t="str">
        <f>IF(H273="","£0.00",IF(AP273="4","£0.00",IF(AP273="5","£0.00",IF(AP273="1","£0.00",((AQ273*H273)*'Claim Details'!$F$111)/100))))</f>
        <v>£0.00</v>
      </c>
      <c r="BP273" s="202" t="str">
        <f>IF(T273="","£0.00",IF(AP273="4","£0.00",IF(AP273="5","£0.00",IF(AP273="1","£0.00",((AR273*T273)*'Claim Details'!$N$111)/100))))</f>
        <v>£0.00</v>
      </c>
      <c r="BQ273" s="202" t="str">
        <f>IF(AI273="","£0.00",IF(AP273="4","£0.00",IF(AP273="5","£0.00",IF(AP273="1","£0.00",((BI273*AI273)*'Claim Details'!$W$111)/100))))</f>
        <v>£0.00</v>
      </c>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row>
    <row r="274" spans="1:97" ht="15">
      <c r="A274" s="145"/>
      <c r="B274" s="91"/>
      <c r="C274" s="96"/>
      <c r="D274" s="97"/>
      <c r="E274" s="98"/>
      <c r="F274" s="89"/>
      <c r="G274" s="99"/>
      <c r="H274" s="100"/>
      <c r="I274" s="221" t="str">
        <f t="shared" si="64"/>
        <v>£0.00</v>
      </c>
      <c r="J274" s="101"/>
      <c r="K274" s="100"/>
      <c r="L274" s="221" t="str">
        <f t="shared" si="65"/>
        <v>£0.00</v>
      </c>
      <c r="M274" s="101"/>
      <c r="N274" s="102"/>
      <c r="O274" s="145"/>
      <c r="P274" s="77"/>
      <c r="Q274" s="87"/>
      <c r="R274" s="87"/>
      <c r="S274" s="87"/>
      <c r="T274" s="149" t="str">
        <f t="shared" si="66"/>
        <v/>
      </c>
      <c r="U274" s="87" t="str">
        <f t="shared" si="75"/>
        <v/>
      </c>
      <c r="V274" s="87"/>
      <c r="W274" s="53" t="str">
        <f t="shared" si="67"/>
        <v>£0.00</v>
      </c>
      <c r="X274" s="53"/>
      <c r="Y274" s="87"/>
      <c r="Z274" s="78"/>
      <c r="AA274" s="79"/>
      <c r="AB274" s="160"/>
      <c r="AC274" s="98"/>
      <c r="AD274" s="225"/>
      <c r="AE274" s="235" t="str">
        <f t="shared" si="68"/>
        <v/>
      </c>
      <c r="AF274" s="87" t="str">
        <f t="shared" si="69"/>
        <v/>
      </c>
      <c r="AG274" s="53"/>
      <c r="AH274" s="224"/>
      <c r="AI274" s="226" t="str">
        <f t="shared" si="61"/>
        <v/>
      </c>
      <c r="AJ274" s="236" t="str">
        <f t="shared" si="70"/>
        <v>£0.00</v>
      </c>
      <c r="AK274" s="31"/>
      <c r="AL274" s="1"/>
      <c r="AM274" s="1"/>
      <c r="AN274" s="1"/>
      <c r="AO274" s="1"/>
      <c r="AP274" s="1" t="str">
        <f t="shared" si="62"/>
        <v/>
      </c>
      <c r="AQ274" s="27">
        <f t="shared" si="63"/>
        <v>0</v>
      </c>
      <c r="AR274" s="189">
        <f t="shared" si="71"/>
        <v>0</v>
      </c>
      <c r="AS274" s="190" t="str">
        <f>IF(AND(C274="A",'Claim Details'!$E$28&gt;=Rates!$D$14,'Claim Details'!$E$28&lt;=Rates!$D$15,'Claim Details'!$E$19="Yes"),Rates!$E$17,IF(AND(C274="A",'Claim Details'!$E$28&gt;=Rates!$D$14,'Claim Details'!$E$28&lt;=Rates!$D$15,'Claim Details'!$E$19="No"),Rates!$D$17,IF(AND(C274="A",'Claim Details'!$E$28&gt;=Rates!$F$14,'Claim Details'!$E$28&lt;=Rates!$F$15,'Claim Details'!$E$19="Yes"),Rates!$G$17,IF(AND(C274="A",'Claim Details'!$E$28&gt;=Rates!$F$14,'Claim Details'!$E$28&lt;=Rates!$F$15,'Claim Details'!$E$19="No"),Rates!$F$17,IF(AND(C274="A",'Claim Details'!$E$28&gt;=Rates!$H$14,'Claim Details'!$E$28&lt;=Rates!$H$15,'Claim Details'!$E$19="Yes"),Rates!$I$17,IF(AND(C274="A",'Claim Details'!$E$28&gt;=Rates!$H$14,'Claim Details'!$E$28&lt;=Rates!$H$15,'Claim Details'!$E$19="No"),Rates!$H$17,IF(AND(C274="A",'Claim Details'!$E$28&gt;=Rates!$J$14,'Claim Details'!$E$28&lt;=Rates!$J$15,'Claim Details'!$E$19="Yes"),Rates!$K$17,IF(AND(C274="A",'Claim Details'!$E$28&gt;=Rates!$J$14,'Claim Details'!$E$28&lt;=Rates!$J$15,'Claim Details'!$E$19="No"),Rates!$J$17,IF(AND(C274="B",'Claim Details'!$E$28&gt;=Rates!$D$14,'Claim Details'!$E$28&lt;=Rates!$D$15,'Claim Details'!$E$19="Yes"),Rates!$E$18,IF(AND(C274="B",'Claim Details'!$E$28&gt;=Rates!$D$14,'Claim Details'!$E$28&lt;=Rates!$D$15,'Claim Details'!$E$19="No"),Rates!$D$18,IF(AND(C274="B",'Claim Details'!$E$28&gt;=Rates!$F$14,'Claim Details'!$E$28&lt;=Rates!$F$15,'Claim Details'!$E$19="Yes"),Rates!$G$18,IF(AND(C274="B",'Claim Details'!$E$28&gt;=Rates!$F$14,'Claim Details'!$E$28&lt;=Rates!$F$15,'Claim Details'!$E$19="No"),Rates!$F$18,IF(AND(C274="B",'Claim Details'!$E$28&gt;=Rates!$H$14,'Claim Details'!$E$28&lt;=Rates!$H$15,'Claim Details'!$E$19="Yes"),Rates!$I$18,IF(AND(C274="B",'Claim Details'!$E$28&gt;=Rates!$H$14,'Claim Details'!$E$28&lt;=Rates!$H$15,'Claim Details'!$E$19="No"),Rates!$H$18,IF(AND(C274="B",'Claim Details'!$E$28&gt;=Rates!$J$14,'Claim Details'!$E$28&lt;=Rates!$J$15,'Claim Details'!$E$19="Yes"),Rates!$K$18,IF(AND(C274="B",'Claim Details'!$E$28&gt;=Rates!$J$14,'Claim Details'!$E$28&lt;=Rates!$J$15,'Claim Details'!$E$19="No"),Rates!$J$18,IF(AND(C274="C",'Claim Details'!$E$28&gt;=Rates!$D$14,'Claim Details'!$E$28&lt;=Rates!$D$15,'Claim Details'!$E$19="Yes"),Rates!$E$19,IF(AND(C274="C",'Claim Details'!$E$28&gt;=Rates!$D$14,'Claim Details'!$E$28&lt;=Rates!$D$15,'Claim Details'!$E$19="No"),Rates!$D$19,IF(AND(C274="C",'Claim Details'!$E$28&gt;=Rates!$F$14,'Claim Details'!$E$28&lt;=Rates!$F$15,'Claim Details'!$E$19="Yes"),Rates!$G$19,IF(AND(C274="C",'Claim Details'!$E$28&gt;=Rates!$F$14,'Claim Details'!$E$28&lt;=Rates!$F$15,'Claim Details'!$E$19="No"),Rates!$F$19,IF(AND(C274="C",'Claim Details'!$E$28&gt;=Rates!$H$14,'Claim Details'!$E$28&lt;=Rates!$H$15,'Claim Details'!$E$19="Yes"),Rates!$I$19,IF(AND(C274="C",'Claim Details'!$E$28&gt;=Rates!$H$14,'Claim Details'!$E$28&lt;=Rates!$H$15,'Claim Details'!$E$19="No"),Rates!$H$19,IF(AND(C274="C",'Claim Details'!$E$28&gt;=Rates!$J$14,'Claim Details'!$E$28&lt;=Rates!$J$15,'Claim Details'!$E$19="Yes"),Rates!$K$19,IF(AND(C274="C",'Claim Details'!$E$28&gt;=Rates!$J$14,'Claim Details'!$E$28&lt;=Rates!$J$15,'Claim Details'!$E$19="No"),Rates!$J$19,"£0.00"))))))))))))))))))))))))</f>
        <v>£0.00</v>
      </c>
      <c r="AT274" s="189" t="str">
        <f>IF(AND(C274="A",'Claim Details'!$E$28&gt;=Rates!$D$14,'Claim Details'!$E$28&lt;=Rates!$D$15,'Claim Details'!$E$19="Yes"),Rates!$E$25,IF(AND(C274="A",'Claim Details'!$E$28&gt;=Rates!$D$14,'Claim Details'!$E$28&lt;=Rates!$D$15,'Claim Details'!$E$19="No"),Rates!$D$25,IF(AND(C274="A",'Claim Details'!$E$28&gt;=Rates!$F$14,'Claim Details'!$E$28&lt;=Rates!$F$15,'Claim Details'!$E$19="Yes"),Rates!$G$25,IF(AND(C274="A",'Claim Details'!$E$28&gt;=Rates!$F$14,'Claim Details'!$E$28&lt;=Rates!$F$15,'Claim Details'!$E$19="No"),Rates!$F$25,IF(AND(C274="A",'Claim Details'!$E$28&gt;=Rates!$H$14,'Claim Details'!$E$28&lt;=Rates!$H$15,'Claim Details'!$E$19="Yes"),Rates!$I$25,IF(AND(C274="A",'Claim Details'!$E$28&gt;=Rates!$H$14,'Claim Details'!$E$28&lt;=Rates!$H$15,'Claim Details'!$E$19="No"),Rates!$H$25,IF(AND(C274="A",'Claim Details'!$E$28&gt;=Rates!$J$14,'Claim Details'!$E$28&lt;=Rates!$J$15,'Claim Details'!$E$19="Yes"),Rates!$K$25,IF(AND(C274="A",'Claim Details'!$E$28&gt;=Rates!$J$14,'Claim Details'!$E$28&lt;=Rates!$J$15,'Claim Details'!$E$19="No"),Rates!$J$25,IF(AND(C274="B",'Claim Details'!$E$28&gt;=Rates!$D$14,'Claim Details'!$E$28&lt;=Rates!$D$15,'Claim Details'!$E$19="Yes"),Rates!$E$26,IF(AND(C274="B",'Claim Details'!$E$28&gt;=Rates!$D$14,'Claim Details'!$E$28&lt;=Rates!$D$15,'Claim Details'!$E$19="No"),Rates!$D$26,IF(AND(C274="B",'Claim Details'!$E$28&gt;=Rates!$F$14,'Claim Details'!$E$28&lt;=Rates!$F$15,'Claim Details'!$E$19="Yes"),Rates!$G$26,IF(AND(C274="B",'Claim Details'!$E$28&gt;=Rates!$F$14,'Claim Details'!$E$28&lt;=Rates!$F$15,'Claim Details'!$E$19="No"),Rates!$F$26,IF(AND(C274="B",'Claim Details'!$E$28&gt;=Rates!$H$14,'Claim Details'!$E$28&lt;=Rates!$H$15,'Claim Details'!$E$19="Yes"),Rates!$I$26,IF(AND(C274="B",'Claim Details'!$E$28&gt;=Rates!$H$14,'Claim Details'!$E$28&lt;=Rates!$H$15,'Claim Details'!$E$19="No"),Rates!$H$26,IF(AND(C274="B",'Claim Details'!$E$28&gt;=Rates!$J$14,'Claim Details'!$E$28&lt;=Rates!$J$15,'Claim Details'!$E$19="Yes"),Rates!$K$26,IF(AND(C274="B",'Claim Details'!$E$28&gt;=Rates!$J$14,'Claim Details'!$E$28&lt;=Rates!$J$15,'Claim Details'!$E$19="No"),Rates!$J$26,IF(AND(C274="C",'Claim Details'!$E$28&gt;=Rates!$D$14,'Claim Details'!$E$28&lt;=Rates!$D$15,'Claim Details'!$E$19="Yes"),Rates!$E$27,IF(AND(C274="C",'Claim Details'!$E$28&gt;=Rates!$D$14,'Claim Details'!$E$28&lt;=Rates!$D$15,'Claim Details'!$E$19="No"),Rates!$D$27,IF(AND(C274="C",'Claim Details'!$E$28&gt;=Rates!$F$14,'Claim Details'!$E$28&lt;=Rates!$F$15,'Claim Details'!$E$19="Yes"),Rates!$G$27,IF(AND(C274="C",'Claim Details'!$E$28&gt;=Rates!$F$14,'Claim Details'!$E$28&lt;=Rates!$F$15,'Claim Details'!$E$19="No"),Rates!$F$27,IF(AND(C274="C",'Claim Details'!$E$28&gt;=Rates!$H$14,'Claim Details'!$E$28&lt;=Rates!$H$15,'Claim Details'!$E$19="Yes"),Rates!$I$27,IF(AND(C274="C",'Claim Details'!$E$28&gt;=Rates!$H$14,'Claim Details'!$E$28&lt;=Rates!$H$15,'Claim Details'!$E$19="No"),Rates!$H$27,IF(AND(C274="C",'Claim Details'!$E$28&gt;=Rates!$J$14,'Claim Details'!$E$28&lt;=Rates!$J$15,'Claim Details'!$E$19="Yes"),Rates!$K$27,IF(AND(C274="C",'Claim Details'!$E$28&gt;=Rates!$J$14,'Claim Details'!$E$28&lt;=Rates!$J$15,'Claim Details'!$E$19="No"),Rates!$J$27,"£0.00"))))))))))))))))))))))))</f>
        <v>£0.00</v>
      </c>
      <c r="AU274" s="191" t="str">
        <f>IF(AND(C274="A",'Claim Details'!$E$28&gt;=Rates!$D$14,'Claim Details'!$E$28&lt;=Rates!$D$15,'Claim Details'!$E$19="Yes"),Rates!$E$20,IF(AND(C274="A",'Claim Details'!$E$28&gt;=Rates!$D$14,'Claim Details'!$E$28&lt;=Rates!$D$15,'Claim Details'!$E$19="No"),Rates!$D$20,IF(AND(C274="A",'Claim Details'!$E$28&gt;=Rates!$F$14,'Claim Details'!$E$28&lt;=Rates!$F$15,'Claim Details'!$E$19="Yes"),Rates!$G$20,IF(AND(C274="A",'Claim Details'!$E$28&gt;=Rates!$F$14,'Claim Details'!$E$28&lt;=Rates!$F$15,'Claim Details'!$E$19="No"),Rates!$F$20,IF(AND(C274="A",'Claim Details'!$E$28&gt;=Rates!$H$14,'Claim Details'!$E$28&lt;=Rates!$H$15,'Claim Details'!$E$19="Yes"),Rates!$I$20,IF(AND(C274="A",'Claim Details'!$E$28&gt;=Rates!$H$14,'Claim Details'!$E$28&lt;=Rates!$H$15,'Claim Details'!$E$19="No"),Rates!$H$20,IF(AND(C274="A",'Claim Details'!$E$28&gt;=Rates!$J$14,'Claim Details'!$E$28&lt;=Rates!$J$15,'Claim Details'!$E$19="Yes"),Rates!$K$20,IF(AND(C274="A",'Claim Details'!$E$28&gt;=Rates!$J$14,'Claim Details'!$E$28&lt;=Rates!$J$15,'Claim Details'!$E$19="No"),Rates!$J$20,IF(AND(C274="B",'Claim Details'!$E$28&gt;=Rates!$D$14,'Claim Details'!$E$28&lt;=Rates!$D$15,'Claim Details'!$E$19="Yes"),Rates!$E$21,IF(AND(C274="B",'Claim Details'!$E$28&gt;=Rates!$D$14,'Claim Details'!$E$28&lt;=Rates!$D$15,'Claim Details'!$E$19="No"),Rates!$D$21,IF(AND(C274="B",'Claim Details'!$E$28&gt;=Rates!$F$14,'Claim Details'!$E$28&lt;=Rates!$F$15,'Claim Details'!$E$19="Yes"),Rates!$G$21,IF(AND(C274="B",'Claim Details'!$E$28&gt;=Rates!$F$14,'Claim Details'!$E$28&lt;=Rates!$F$15,'Claim Details'!$E$19="No"),Rates!$F$21,IF(AND(C274="B",'Claim Details'!$E$28&gt;=Rates!$H$14,'Claim Details'!$E$28&lt;=Rates!$H$15,'Claim Details'!$E$19="Yes"),Rates!$I$21,IF(AND(C274="B",'Claim Details'!$E$28&gt;=Rates!$H$14,'Claim Details'!$E$28&lt;=Rates!$H$15,'Claim Details'!$E$19="No"),Rates!$H$21,IF(AND(C274="B",'Claim Details'!$E$28&gt;=Rates!$J$14,'Claim Details'!$E$28&lt;=Rates!$J$15,'Claim Details'!$E$19="Yes"),Rates!$K$21,IF(AND(C274="B",'Claim Details'!$E$28&gt;=Rates!$J$14,'Claim Details'!$E$28&lt;=Rates!$J$15,'Claim Details'!$E$19="No"),Rates!$J$21,"£0.00"))))))))))))))))</f>
        <v>£0.00</v>
      </c>
      <c r="AV274" s="191" t="str">
        <f>IF(AND(C274="A",'Claim Details'!$E$28&gt;=Rates!$D$14,'Claim Details'!$E$28&lt;=Rates!$D$15,'Claim Details'!$E$19="Yes"),Rates!$E$22,IF(AND(C274="A",'Claim Details'!$E$28&gt;=Rates!$D$14,'Claim Details'!$E$28&lt;=Rates!$D$15,'Claim Details'!$E$19="No"),Rates!$D$22,IF(AND(C274="A",'Claim Details'!$E$28&gt;=Rates!$F$14,'Claim Details'!$E$28&lt;=Rates!$F$15,'Claim Details'!$E$19="Yes"),Rates!$G$22,IF(AND(C274="A",'Claim Details'!$E$28&gt;=Rates!$F$14,'Claim Details'!$E$28&lt;=Rates!$F$15,'Claim Details'!$E$19="No"),Rates!$F$22,IF(AND(C274="A",'Claim Details'!$E$28&gt;=Rates!$H$14,'Claim Details'!$E$28&lt;=Rates!$H$15,'Claim Details'!$E$19="Yes"),Rates!$I$22,IF(AND(C274="A",'Claim Details'!$E$28&gt;=Rates!$H$14,'Claim Details'!$E$28&lt;=Rates!$H$15,'Claim Details'!$E$19="No"),Rates!$H$22,IF(AND(C274="A",'Claim Details'!$E$28&gt;=Rates!$J$14,'Claim Details'!$E$28&lt;=Rates!$J$15,'Claim Details'!$E$19="Yes"),Rates!$K$22,IF(AND(C274="A",'Claim Details'!$E$28&gt;=Rates!$J$14,'Claim Details'!$E$28&lt;=Rates!$J$15,'Claim Details'!$E$19="No"),Rates!$J$22,IF(AND(C274="B",'Claim Details'!$E$28&gt;=Rates!$D$14,'Claim Details'!$E$28&lt;=Rates!$D$15,'Claim Details'!$E$19="Yes"),Rates!$E$23,IF(AND(C274="B",'Claim Details'!$E$28&gt;=Rates!$D$14,'Claim Details'!$E$28&lt;=Rates!$D$15,'Claim Details'!$E$19="No"),Rates!$D$23,IF(AND(C274="B",'Claim Details'!$E$28&gt;=Rates!$F$14,'Claim Details'!$E$28&lt;=Rates!$F$15,'Claim Details'!$E$19="Yes"),Rates!$G$23,IF(AND(C274="B",'Claim Details'!$E$28&gt;=Rates!$F$14,'Claim Details'!$E$28&lt;=Rates!$F$15,'Claim Details'!$E$19="No"),Rates!$F$23,IF(AND(C274="B",'Claim Details'!$E$28&gt;=Rates!$H$14,'Claim Details'!$E$28&lt;=Rates!$H$15,'Claim Details'!$E$19="Yes"),Rates!$I$23,IF(AND(C274="B",'Claim Details'!$E$28&gt;=Rates!$H$14,'Claim Details'!$E$28&lt;=Rates!$H$15,'Claim Details'!$E$19="No"),Rates!$H$23,IF(AND(C274="B",'Claim Details'!$E$28&gt;=Rates!$J$14,'Claim Details'!$E$28&lt;=Rates!$J$15,'Claim Details'!$E$19="Yes"),Rates!$K$23,IF(AND(C274="B",'Claim Details'!$E$28&gt;=Rates!$J$14,'Claim Details'!$E$28&lt;=Rates!$J$15,'Claim Details'!$E$19="No"),Rates!$J$23,IF(AND(C274="C",'Claim Details'!$E$28&gt;=Rates!$D$14,'Claim Details'!$E$28&lt;=Rates!$D$15,'Claim Details'!$E$19="Yes"),Rates!$E$24,IF(AND(C274="C",'Claim Details'!$E$28&gt;=Rates!$D$14,'Claim Details'!$E$28&lt;=Rates!$D$15,'Claim Details'!$E$19="No"),Rates!$D$24,IF(AND(C274="C",'Claim Details'!$E$28&gt;=Rates!$F$14,'Claim Details'!$E$28&lt;=Rates!$F$15,'Claim Details'!$E$19="Yes"),Rates!$G$24,IF(AND(C274="C",'Claim Details'!$E$28&gt;=Rates!$F$14,'Claim Details'!$E$28&lt;=Rates!$F$15,'Claim Details'!$E$19="No"),Rates!$F$24,IF(AND(C274="C",'Claim Details'!$E$28&gt;=Rates!$H$14,'Claim Details'!$E$28&lt;=Rates!$H$15,'Claim Details'!$E$19="Yes"),Rates!$I$24,IF(AND(C274="C",'Claim Details'!$E$28&gt;=Rates!$H$14,'Claim Details'!$E$28&lt;=Rates!$H$15,'Claim Details'!$E$19="No"),Rates!$H$24,IF(AND(C274="C",'Claim Details'!$E$28&gt;=Rates!$J$14,'Claim Details'!$E$28&lt;=Rates!$J$15,'Claim Details'!$E$19="Yes"),Rates!$K$24,IF(AND(C274="C",'Claim Details'!$E$28&gt;=Rates!$J$14,'Claim Details'!$E$28&lt;=Rates!$J$15,'Claim Details'!$E$19="No"),Rates!$J$24,"£0.00"))))))))))))))))))))))))</f>
        <v>£0.00</v>
      </c>
      <c r="AW274" s="1"/>
      <c r="AX274" s="189" t="str">
        <f>IF(AND(U274="A",'Claim Details'!$I$28&gt;=Rates!$D$14,'Claim Details'!$I$28&lt;=Rates!$D$15,'Claim Details'!$I$19="Yes"),Rates!$J$17,IF(AND(U274="A",'Claim Details'!$I$28&gt;=Rates!$D$14,'Claim Details'!$I$28&lt;=Rates!$D$15,'Claim Details'!$I$19="No"),Rates!$D$17,IF(AND(U274="A",'Claim Details'!$I$28&gt;=Rates!$F$14,'Claim Details'!$I$28&lt;=Rates!$F$15,'Claim Details'!$I$19="Yes"),Rates!$G$17,IF(AND(U274="A",'Claim Details'!$I$28&gt;=Rates!$F$14,'Claim Details'!$I$28&lt;=Rates!$F$15,'Claim Details'!$I$19="No"),Rates!$F$17,IF(AND(U274="A",'Claim Details'!$I$28&gt;=Rates!$H$14,'Claim Details'!$I$28&lt;=Rates!$H$15,'Claim Details'!$I$19="Yes"),Rates!$I$17,IF(AND(U274="A",'Claim Details'!$I$28&gt;=Rates!$H$14,'Claim Details'!$I$28&lt;=Rates!$H$15,'Claim Details'!$I$19="No"),Rates!$H$17,IF(AND(U274="A",'Claim Details'!$I$28&gt;=Rates!$J$14,'Claim Details'!$I$28&lt;=Rates!$J$15,'Claim Details'!$I$19="Yes"),Rates!$K$17,IF(AND(U274="A",'Claim Details'!$I$28&gt;=Rates!$J$14,'Claim Details'!$I$28&lt;=Rates!$J$15,'Claim Details'!$I$19="No"),Rates!$J$17,IF(AND(U274="B",'Claim Details'!$I$28&gt;=Rates!$D$14,'Claim Details'!$I$28&lt;=Rates!$D$15,'Claim Details'!$I$19="Yes"),Rates!$E$18,IF(AND(U274="B",'Claim Details'!$I$28&gt;=Rates!$D$14,'Claim Details'!$I$28&lt;=Rates!$D$15,'Claim Details'!$I$19="No"),Rates!$D$18,IF(AND(U274="B",'Claim Details'!$I$28&gt;=Rates!$F$14,'Claim Details'!$I$28&lt;=Rates!$F$15,'Claim Details'!$I$19="Yes"),Rates!$G$18,IF(AND(U274="B",'Claim Details'!$I$28&gt;=Rates!$F$14,'Claim Details'!$I$28&lt;=Rates!$F$15,'Claim Details'!$I$19="No"),Rates!$F$18,IF(AND(U274="B",'Claim Details'!$I$28&gt;=Rates!$H$14,'Claim Details'!$I$28&lt;=Rates!$H$15,'Claim Details'!$I$19="Yes"),Rates!$I$18,IF(AND(U274="B",'Claim Details'!$I$28&gt;=Rates!$H$14,'Claim Details'!$I$28&lt;=Rates!$H$15,'Claim Details'!$I$19="No"),Rates!$H$18,IF(AND(U274="B",'Claim Details'!$I$28&gt;=Rates!$J$14,'Claim Details'!$I$28&lt;=Rates!$J$15,'Claim Details'!$I$19="Yes"),Rates!$K$18,IF(AND(U274="B",'Claim Details'!$I$28&gt;=Rates!$J$14,'Claim Details'!$I$28&lt;=Rates!$J$15,'Claim Details'!$I$19="No"),Rates!$J$18,IF(AND(U274="C",'Claim Details'!$I$28&gt;=Rates!$D$14,'Claim Details'!$I$28&lt;=Rates!$D$15,'Claim Details'!$I$19="Yes"),Rates!$E$19,IF(AND(U274="C",'Claim Details'!$I$28&gt;=Rates!$D$14,'Claim Details'!$I$28&lt;=Rates!$D$15,'Claim Details'!$I$19="No"),Rates!$D$19,IF(AND(U274="C",'Claim Details'!$I$28&gt;=Rates!$F$14,'Claim Details'!$I$28&lt;=Rates!$F$15,'Claim Details'!$I$19="Yes"),Rates!$G$19,IF(AND(U274="C",'Claim Details'!$I$28&gt;=Rates!$F$14,'Claim Details'!$I$28&lt;=Rates!$F$15,'Claim Details'!$I$19="No"),Rates!$F$19,IF(AND(U274="C",'Claim Details'!$I$28&gt;=Rates!$H$14,'Claim Details'!$I$28&lt;=Rates!$H$15,'Claim Details'!$I$19="Yes"),Rates!$I$19,IF(AND(U274="C",'Claim Details'!$I$28&gt;=Rates!$H$14,'Claim Details'!$I$28&lt;=Rates!$H$15,'Claim Details'!$I$19="No"),Rates!$H$19,IF(AND(U274="C",'Claim Details'!$I$28&gt;=Rates!$J$14,'Claim Details'!$I$28&lt;=Rates!$J$15,'Claim Details'!$I$19="Yes"),Rates!$K$19,IF(AND(U274="C",'Claim Details'!$I$28&gt;=Rates!$J$14,'Claim Details'!$I$28&lt;=Rates!$J$15,'Claim Details'!$I$19="No"),Rates!$J$19,"£0.00"))))))))))))))))))))))))</f>
        <v>£0.00</v>
      </c>
      <c r="AY274" s="189" t="str">
        <f>IF(AND(C274="A",'Claim Details'!$I$28&gt;=Rates!$D$14,'Claim Details'!$I$28&lt;=Rates!$D$15,'Claim Details'!$I$19="Yes"),Rates!$J$25,IF(AND(C274="A",'Claim Details'!$I$28&gt;=Rates!$D$14,'Claim Details'!$I$28&lt;=Rates!$D$15,'Claim Details'!$I$19="No"),Rates!$D$25,IF(AND(C274="A",'Claim Details'!$I$28&gt;=Rates!$F$14,'Claim Details'!$I$28&lt;=Rates!$F$15,'Claim Details'!$I$19="Yes"),Rates!$G$25,IF(AND(C274="A",'Claim Details'!$I$28&gt;=Rates!$F$14,'Claim Details'!$I$28&lt;=Rates!$F$15,'Claim Details'!$I$19="No"),Rates!$F$25,IF(AND(C274="A",'Claim Details'!$I$28&gt;=Rates!$H$14,'Claim Details'!$I$28&lt;=Rates!$H$15,'Claim Details'!$I$19="Yes"),Rates!$I$25,IF(AND(C274="A",'Claim Details'!$I$28&gt;=Rates!$H$14,'Claim Details'!$I$28&lt;=Rates!$H$15,'Claim Details'!$I$19="No"),Rates!$H$25,IF(AND(C274="A",'Claim Details'!$I$28&gt;=Rates!$J$14,'Claim Details'!$I$28&lt;=Rates!$J$15,'Claim Details'!$I$19="Yes"),Rates!$K$25,IF(AND(C274="A",'Claim Details'!$I$28&gt;=Rates!$J$14,'Claim Details'!$I$28&lt;=Rates!$J$15,'Claim Details'!$I$19="No"),Rates!$J$25,IF(AND(C274="B",'Claim Details'!$I$28&gt;=Rates!$D$14,'Claim Details'!$I$28&lt;=Rates!$D$15,'Claim Details'!$I$19="Yes"),Rates!$E$26,IF(AND(C274="B",'Claim Details'!$I$28&gt;=Rates!$D$14,'Claim Details'!$I$28&lt;=Rates!$D$15,'Claim Details'!$I$19="No"),Rates!$D$26,IF(AND(C274="B",'Claim Details'!$I$28&gt;=Rates!$F$14,'Claim Details'!$I$28&lt;=Rates!$F$15,'Claim Details'!$I$19="Yes"),Rates!$G$26,IF(AND(C274="B",'Claim Details'!$I$28&gt;=Rates!$F$14,'Claim Details'!$I$28&lt;=Rates!$F$15,'Claim Details'!$I$19="No"),Rates!$F$26,IF(AND(C274="B",'Claim Details'!$I$28&gt;=Rates!$H$14,'Claim Details'!$I$28&lt;=Rates!$H$15,'Claim Details'!$I$19="Yes"),Rates!$I$26,IF(AND(C274="B",'Claim Details'!$I$28&gt;=Rates!$H$14,'Claim Details'!$I$28&lt;=Rates!$H$15,'Claim Details'!$I$19="No"),Rates!$H$26,IF(AND(C274="B",'Claim Details'!$I$28&gt;=Rates!$J$14,'Claim Details'!$I$28&lt;=Rates!$J$15,'Claim Details'!$I$19="Yes"),Rates!$K$26,IF(AND(C274="B",'Claim Details'!$I$28&gt;=Rates!$J$14,'Claim Details'!$I$28&lt;=Rates!$J$15,'Claim Details'!$I$19="No"),Rates!$J$26,IF(AND(C274="C",'Claim Details'!$I$28&gt;=Rates!$D$14,'Claim Details'!$I$28&lt;=Rates!$D$15,'Claim Details'!$I$19="Yes"),Rates!$E$27,IF(AND(C274="C",'Claim Details'!$I$28&gt;=Rates!$D$14,'Claim Details'!$I$28&lt;=Rates!$D$15,'Claim Details'!$I$19="No"),Rates!$D$27,IF(AND(C274="C",'Claim Details'!$I$28&gt;=Rates!$F$14,'Claim Details'!$I$28&lt;=Rates!$F$15,'Claim Details'!$I$19="Yes"),Rates!$G$27,IF(AND(C274="C",'Claim Details'!$I$28&gt;=Rates!$F$14,'Claim Details'!$I$28&lt;=Rates!$F$15,'Claim Details'!$I$19="No"),Rates!$F$27,IF(AND(C274="C",'Claim Details'!$I$28&gt;=Rates!$H$14,'Claim Details'!$I$28&lt;=Rates!$H$15,'Claim Details'!$I$19="Yes"),Rates!$I$27,IF(AND(C274="C",'Claim Details'!$I$28&gt;=Rates!$H$14,'Claim Details'!$I$28&lt;=Rates!$H$15,'Claim Details'!$I$19="No"),Rates!$H$27,IF(AND(C274="C",'Claim Details'!$I$28&gt;=Rates!$J$14,'Claim Details'!$I$28&lt;=Rates!$J$15,'Claim Details'!$I$19="Yes"),Rates!$K$27,IF(AND(C274="C",'Claim Details'!$I$28&gt;=Rates!$J$14,'Claim Details'!$I$28&lt;=Rates!$J$15,'Claim Details'!$I$19="No"),Rates!$J$27,"£0.00"))))))))))))))))))))))))</f>
        <v>£0.00</v>
      </c>
      <c r="AZ274" s="189" t="str">
        <f>IF(AND(C274="A",'Claim Details'!$I$28&gt;=Rates!$D$14,'Claim Details'!$I$28&lt;=Rates!$D$15,'Claim Details'!$I$19="Yes"),Rates!$E$20,IF(AND(C274="A",'Claim Details'!$I$28&gt;=Rates!$D$14,'Claim Details'!$I$28&lt;=Rates!$D$15,'Claim Details'!$I$19="No"),Rates!$D$20,IF(AND(C274="A",'Claim Details'!$I$28&gt;=Rates!$F$14,'Claim Details'!$I$28&lt;=Rates!$F$15,'Claim Details'!$I$19="Yes"),Rates!$G$20,IF(AND(C274="A",'Claim Details'!$I$28&gt;=Rates!$F$14,'Claim Details'!$I$28&lt;=Rates!$F$15,'Claim Details'!$I$19="No"),Rates!$F$20,IF(AND(C274="A",'Claim Details'!$I$28&gt;=Rates!$H$14,'Claim Details'!$I$28&lt;=Rates!$H$15,'Claim Details'!$I$19="Yes"),Rates!$I$20,IF(AND(C274="A",'Claim Details'!$I$28&gt;=Rates!$H$14,'Claim Details'!$I$28&lt;=Rates!$H$15,'Claim Details'!$I$19="No"),Rates!$H$20,IF(AND(C274="A",'Claim Details'!$I$28&gt;=Rates!$J$14,'Claim Details'!$I$28&lt;=Rates!$J$15,'Claim Details'!$I$19="Yes"),Rates!$K$20,IF(AND(C274="A",'Claim Details'!$I$28&gt;=Rates!$J$14,'Claim Details'!$I$28&lt;=Rates!$J$15,'Claim Details'!$I$19="No"),Rates!$J$20,IF(AND(C274="B",'Claim Details'!$I$28&gt;=Rates!$D$14,'Claim Details'!$I$28&lt;=Rates!$D$15,'Claim Details'!$I$19="Yes"),Rates!$E$21,IF(AND(C274="B",'Claim Details'!$I$28&gt;=Rates!$D$14,'Claim Details'!$I$28&lt;=Rates!$D$15,'Claim Details'!$I$19="No"),Rates!$D$21,IF(AND(C274="B",'Claim Details'!$I$28&gt;=Rates!$F$14,'Claim Details'!$I$28&lt;=Rates!$F$15,'Claim Details'!$I$19="Yes"),Rates!$G$21,IF(AND(C274="B",'Claim Details'!$I$28&gt;=Rates!$F$14,'Claim Details'!$I$28&lt;=Rates!$F$15,'Claim Details'!$I$19="No"),Rates!$F$21,IF(AND(C274="B",'Claim Details'!$I$28&gt;=Rates!$H$14,'Claim Details'!$I$28&lt;=Rates!$H$15,'Claim Details'!$I$19="Yes"),Rates!$I$21,IF(AND(C274="B",'Claim Details'!$I$28&gt;=Rates!$H$14,'Claim Details'!$I$28&lt;=Rates!$H$15,'Claim Details'!$I$19="No"),Rates!$H$21,IF(AND(C274="B",'Claim Details'!$I$28&gt;=Rates!$J$14,'Claim Details'!$I$28&lt;=Rates!$J$15,'Claim Details'!$I$19="Yes"),Rates!$K$21,IF(AND(C274="B",'Claim Details'!$I$28&gt;=Rates!$J$14,'Claim Details'!$I$28&lt;=Rates!$J$15,'Claim Details'!$I$19="No"),Rates!$J$21,"£0.00"))))))))))))))))</f>
        <v>£0.00</v>
      </c>
      <c r="BA274" s="189" t="str">
        <f>IF(AND(C274="A",'Claim Details'!$I$28&gt;=Rates!$D$14,'Claim Details'!$I$28&lt;=Rates!$D$15,'Claim Details'!$I$19="Yes"),Rates!$E$22,IF(AND(C274="A",'Claim Details'!$I$28&gt;=Rates!$D$14,'Claim Details'!$I$28&lt;=Rates!$D$15,'Claim Details'!$I$19="No"),Rates!$D$22,IF(AND(C274="A",'Claim Details'!$I$28&gt;=Rates!$F$14,'Claim Details'!$I$28&lt;=Rates!$F$15,'Claim Details'!$I$19="Yes"),Rates!$G$22,IF(AND(C274="A",'Claim Details'!$I$28&gt;=Rates!$F$14,'Claim Details'!$I$28&lt;=Rates!$F$15,'Claim Details'!$I$19="No"),Rates!$F$22,IF(AND(C274="A",'Claim Details'!$I$28&gt;=Rates!$H$14,'Claim Details'!$I$28&lt;=Rates!$H$15,'Claim Details'!$I$19="Yes"),Rates!$I$22,IF(AND(C274="A",'Claim Details'!$I$28&gt;=Rates!$H$14,'Claim Details'!$I$28&lt;=Rates!$H$15,'Claim Details'!$I$19="No"),Rates!$H$22,IF(AND(C274="A",'Claim Details'!$I$28&gt;=Rates!$J$14,'Claim Details'!$I$28&lt;=Rates!$J$15,'Claim Details'!$I$19="Yes"),Rates!$K$22,IF(AND(C274="A",'Claim Details'!$I$28&gt;=Rates!$J$14,'Claim Details'!$I$28&lt;=Rates!$J$15,'Claim Details'!$I$19="No"),Rates!$J$22,IF(AND(C274="B",'Claim Details'!$I$28&gt;=Rates!$D$14,'Claim Details'!$I$28&lt;=Rates!$D$15,'Claim Details'!$I$19="Yes"),Rates!$E$23,IF(AND(C274="B",'Claim Details'!$I$28&gt;=Rates!$D$14,'Claim Details'!$I$28&lt;=Rates!$D$15,'Claim Details'!$I$19="No"),Rates!$D$23,IF(AND(C274="B",'Claim Details'!$I$28&gt;=Rates!$F$14,'Claim Details'!$I$28&lt;=Rates!$F$15,'Claim Details'!$I$19="Yes"),Rates!$G$23,IF(AND(C274="B",'Claim Details'!$I$28&gt;=Rates!$F$14,'Claim Details'!$I$28&lt;=Rates!$F$15,'Claim Details'!$I$19="No"),Rates!$F$23,IF(AND(C274="B",'Claim Details'!$I$28&gt;=Rates!$H$14,'Claim Details'!$I$28&lt;=Rates!$H$15,'Claim Details'!$I$19="Yes"),Rates!$I$23,IF(AND(C274="B",'Claim Details'!$I$28&gt;=Rates!$H$14,'Claim Details'!$I$28&lt;=Rates!$H$15,'Claim Details'!$I$19="No"),Rates!$H$23,IF(AND(C274="B",'Claim Details'!$I$28&gt;=Rates!$J$14,'Claim Details'!$I$28&lt;=Rates!$J$15,'Claim Details'!$I$19="Yes"),Rates!$K$23,IF(AND(C274="B",'Claim Details'!$I$28&gt;=Rates!$J$14,'Claim Details'!$I$28&lt;=Rates!$J$15,'Claim Details'!$I$19="No"),Rates!$J$23,IF(AND(C274="C",'Claim Details'!$I$28&gt;=Rates!$D$14,'Claim Details'!$I$28&lt;=Rates!$D$15,'Claim Details'!$I$19="Yes"),Rates!$E$24,IF(AND(C274="C",'Claim Details'!$I$28&gt;=Rates!$D$14,'Claim Details'!$I$28&lt;=Rates!$D$15,'Claim Details'!$I$19="No"),Rates!$D$24,IF(AND(C274="C",'Claim Details'!$I$28&gt;=Rates!$F$14,'Claim Details'!$I$28&lt;=Rates!$F$15,'Claim Details'!$I$19="Yes"),Rates!$G$24,IF(AND(C274="C",'Claim Details'!$I$28&gt;=Rates!$F$14,'Claim Details'!$I$28&lt;=Rates!$F$15,'Claim Details'!$I$19="No"),Rates!$F$24,IF(AND(C274="C",'Claim Details'!$I$28&gt;=Rates!$H$14,'Claim Details'!$I$28&lt;=Rates!$H$15,'Claim Details'!$I$19="Yes"),Rates!$I$24,IF(AND(C274="C",'Claim Details'!$I$28&gt;=Rates!$H$14,'Claim Details'!$I$28&lt;=Rates!$H$15,'Claim Details'!$I$19="No"),Rates!$H$24,IF(AND(C274="C",'Claim Details'!$I$28&gt;=Rates!$J$14,'Claim Details'!$I$28&lt;=Rates!$J$15,'Claim Details'!$I$19="Yes"),Rates!$K$24,IF(AND(C274="C",'Claim Details'!$I$28&gt;=Rates!$J$14,'Claim Details'!$I$28&lt;=Rates!$J$15,'Claim Details'!$I$19="No"),Rates!$J$24,"£0.00"))))))))))))))))))))))))</f>
        <v>£0.00</v>
      </c>
      <c r="BB274" s="189" t="str">
        <f t="shared" si="72"/>
        <v>£0.00</v>
      </c>
      <c r="BC274" s="1"/>
      <c r="BD274" s="189" t="str">
        <f>IF(AND(AE274="A",'Claim Details'!$I$28&gt;=Rates!$D$14,'Claim Details'!$I$28&lt;=Rates!$D$15,'Claim Details'!$I$19="Yes"),Rates!$J$17,IF(AND(AE274="A",'Claim Details'!$I$28&gt;=Rates!$D$14,'Claim Details'!$I$28&lt;=Rates!$D$15,'Claim Details'!$I$19="No"),Rates!$D$17,IF(AND(AE274="A",'Claim Details'!$I$28&gt;=Rates!$F$14,'Claim Details'!$I$28&lt;=Rates!$F$15,'Claim Details'!$I$19="Yes"),Rates!$G$17,IF(AND(AE274="A",'Claim Details'!$I$28&gt;=Rates!$F$14,'Claim Details'!$I$28&lt;=Rates!$F$15,'Claim Details'!$I$19="No"),Rates!$F$17,IF(AND(AE274="A",'Claim Details'!$I$28&gt;=Rates!$H$14,'Claim Details'!$I$28&lt;=Rates!$H$15,'Claim Details'!$I$19="Yes"),Rates!$I$17,IF(AND(AE274="A",'Claim Details'!$I$28&gt;=Rates!$H$14,'Claim Details'!$I$28&lt;=Rates!$H$15,'Claim Details'!$I$19="No"),Rates!$H$17,IF(AND(AE274="A",'Claim Details'!$I$28&gt;=Rates!$J$14,'Claim Details'!$I$28&lt;=Rates!$J$15,'Claim Details'!$I$19="Yes"),Rates!$K$17,IF(AND(AE274="A",'Claim Details'!$I$28&gt;=Rates!$J$14,'Claim Details'!$I$28&lt;=Rates!$J$15,'Claim Details'!$I$19="No"),Rates!$J$17,IF(AND(AE274="B",'Claim Details'!$I$28&gt;=Rates!$D$14,'Claim Details'!$I$28&lt;=Rates!$D$15,'Claim Details'!$I$19="Yes"),Rates!$E$18,IF(AND(AE274="B",'Claim Details'!$I$28&gt;=Rates!$D$14,'Claim Details'!$I$28&lt;=Rates!$D$15,'Claim Details'!$I$19="No"),Rates!$D$18,IF(AND(AE274="B",'Claim Details'!$I$28&gt;=Rates!$F$14,'Claim Details'!$I$28&lt;=Rates!$F$15,'Claim Details'!$I$19="Yes"),Rates!$G$18,IF(AND(AE274="B",'Claim Details'!$I$28&gt;=Rates!$F$14,'Claim Details'!$I$28&lt;=Rates!$F$15,'Claim Details'!$I$19="No"),Rates!$F$18,IF(AND(AE274="B",'Claim Details'!$I$28&gt;=Rates!$H$14,'Claim Details'!$I$28&lt;=Rates!$H$15,'Claim Details'!$I$19="Yes"),Rates!$I$18,IF(AND(AE274="B",'Claim Details'!$I$28&gt;=Rates!$H$14,'Claim Details'!$I$28&lt;=Rates!$H$15,'Claim Details'!$I$19="No"),Rates!$H$18,IF(AND(AE274="B",'Claim Details'!$I$28&gt;=Rates!$J$14,'Claim Details'!$I$28&lt;=Rates!$J$15,'Claim Details'!$I$19="Yes"),Rates!$K$18,IF(AND(AE274="B",'Claim Details'!$I$28&gt;=Rates!$J$14,'Claim Details'!$I$28&lt;=Rates!$J$15,'Claim Details'!$I$19="No"),Rates!$J$18,IF(AND(AE274="C",'Claim Details'!$I$28&gt;=Rates!$D$14,'Claim Details'!$I$28&lt;=Rates!$D$15,'Claim Details'!$I$19="Yes"),Rates!$E$19,IF(AND(AE274="C",'Claim Details'!$I$28&gt;=Rates!$D$14,'Claim Details'!$I$28&lt;=Rates!$D$15,'Claim Details'!$I$19="No"),Rates!$D$19,IF(AND(AE274="C",'Claim Details'!$I$28&gt;=Rates!$F$14,'Claim Details'!$I$28&lt;=Rates!$F$15,'Claim Details'!$I$19="Yes"),Rates!$G$19,IF(AND(AE274="C",'Claim Details'!$I$28&gt;=Rates!$F$14,'Claim Details'!$I$28&lt;=Rates!$F$15,'Claim Details'!$I$19="No"),Rates!$F$19,IF(AND(AE274="C",'Claim Details'!$I$28&gt;=Rates!$H$14,'Claim Details'!$I$28&lt;=Rates!$H$15,'Claim Details'!$I$19="Yes"),Rates!$I$19,IF(AND(AE274="C",'Claim Details'!$I$28&gt;=Rates!$H$14,'Claim Details'!$I$28&lt;=Rates!$H$15,'Claim Details'!$I$19="No"),Rates!$H$19,IF(AND(AE274="C",'Claim Details'!$I$28&gt;=Rates!$J$14,'Claim Details'!$I$28&lt;=Rates!$J$15,'Claim Details'!$I$19="Yes"),Rates!$K$19,IF(AND(AE274="C",'Claim Details'!$I$28&gt;=Rates!$J$14,'Claim Details'!$I$28&lt;=Rates!$J$15,'Claim Details'!$I$19="No"),Rates!$J$19,"£0.00"))))))))))))))))))))))))</f>
        <v>£0.00</v>
      </c>
      <c r="BE274" s="189" t="str">
        <f>IF(AND(AE274="A",'Claim Details'!$I$28&gt;=Rates!$D$14,'Claim Details'!$I$28&lt;=Rates!$D$15,'Claim Details'!$I$19="Yes"),Rates!$J$25,IF(AND(AE274="A",'Claim Details'!$I$28&gt;=Rates!$D$14,'Claim Details'!$I$28&lt;=Rates!$D$15,'Claim Details'!$I$19="No"),Rates!$D$25,IF(AND(AE274="A",'Claim Details'!$I$28&gt;=Rates!$F$14,'Claim Details'!$I$28&lt;=Rates!$F$15,'Claim Details'!$I$19="Yes"),Rates!$G$25,IF(AND(AE274="A",'Claim Details'!$I$28&gt;=Rates!$F$14,'Claim Details'!$I$28&lt;=Rates!$F$15,'Claim Details'!$I$19="No"),Rates!$F$25,IF(AND(AE274="A",'Claim Details'!$I$28&gt;=Rates!$H$14,'Claim Details'!$I$28&lt;=Rates!$H$15,'Claim Details'!$I$19="Yes"),Rates!$I$25,IF(AND(AE274="A",'Claim Details'!$I$28&gt;=Rates!$H$14,'Claim Details'!$I$28&lt;=Rates!$H$15,'Claim Details'!$I$19="No"),Rates!$H$25,IF(AND(AE274="A",'Claim Details'!$I$28&gt;=Rates!$J$14,'Claim Details'!$I$28&lt;=Rates!$J$15,'Claim Details'!$I$19="Yes"),Rates!$K$25,IF(AND(AE274="A",'Claim Details'!$I$28&gt;=Rates!$J$14,'Claim Details'!$I$28&lt;=Rates!$J$15,'Claim Details'!$I$19="No"),Rates!$J$25,IF(AND(AE274="B",'Claim Details'!$I$28&gt;=Rates!$D$14,'Claim Details'!$I$28&lt;=Rates!$D$15,'Claim Details'!$I$19="Yes"),Rates!$E$26,IF(AND(AE274="B",'Claim Details'!$I$28&gt;=Rates!$D$14,'Claim Details'!$I$28&lt;=Rates!$D$15,'Claim Details'!$I$19="No"),Rates!$D$26,IF(AND(AE274="B",'Claim Details'!$I$28&gt;=Rates!$F$14,'Claim Details'!$I$28&lt;=Rates!$F$15,'Claim Details'!$I$19="Yes"),Rates!$G$26,IF(AND(AE274="B",'Claim Details'!$I$28&gt;=Rates!$F$14,'Claim Details'!$I$28&lt;=Rates!$F$15,'Claim Details'!$I$19="No"),Rates!$F$26,IF(AND(AE274="B",'Claim Details'!$I$28&gt;=Rates!$H$14,'Claim Details'!$I$28&lt;=Rates!$H$15,'Claim Details'!$I$19="Yes"),Rates!$I$26,IF(AND(AE274="B",'Claim Details'!$I$28&gt;=Rates!$H$14,'Claim Details'!$I$28&lt;=Rates!$H$15,'Claim Details'!$I$19="No"),Rates!$H$26,IF(AND(AE274="B",'Claim Details'!$I$28&gt;=Rates!$J$14,'Claim Details'!$I$28&lt;=Rates!$J$15,'Claim Details'!$I$19="Yes"),Rates!$K$26,IF(AND(AE274="B",'Claim Details'!$I$28&gt;=Rates!$J$14,'Claim Details'!$I$28&lt;=Rates!$J$15,'Claim Details'!$I$19="No"),Rates!$J$26,IF(AND(AE274="C",'Claim Details'!$I$28&gt;=Rates!$D$14,'Claim Details'!$I$28&lt;=Rates!$D$15,'Claim Details'!$I$19="Yes"),Rates!$E$27,IF(AND(AE274="C",'Claim Details'!$I$28&gt;=Rates!$D$14,'Claim Details'!$I$28&lt;=Rates!$D$15,'Claim Details'!$I$19="No"),Rates!$D$27,IF(AND(AE274="C",'Claim Details'!$I$28&gt;=Rates!$F$14,'Claim Details'!$I$28&lt;=Rates!$F$15,'Claim Details'!$I$19="Yes"),Rates!$G$27,IF(AND(AE274="C",'Claim Details'!$I$28&gt;=Rates!$F$14,'Claim Details'!$I$28&lt;=Rates!$F$15,'Claim Details'!$I$19="No"),Rates!$F$27,IF(AND(AE274="C",'Claim Details'!$I$28&gt;=Rates!$H$14,'Claim Details'!$I$28&lt;=Rates!$H$15,'Claim Details'!$I$19="Yes"),Rates!$I$27,IF(AND(AE274="C",'Claim Details'!$I$28&gt;=Rates!$H$14,'Claim Details'!$I$28&lt;=Rates!$H$15,'Claim Details'!$I$19="No"),Rates!$H$27,IF(AND(AE274="C",'Claim Details'!$I$28&gt;=Rates!$J$14,'Claim Details'!$I$28&lt;=Rates!$J$15,'Claim Details'!$I$19="Yes"),Rates!$K$27,IF(AND(AE274="C",'Claim Details'!$I$28&gt;=Rates!$J$14,'Claim Details'!$I$28&lt;=Rates!$J$15,'Claim Details'!$I$19="No"),Rates!$J$27,"£0.00"))))))))))))))))))))))))</f>
        <v>£0.00</v>
      </c>
      <c r="BF274" s="189" t="str">
        <f>IF(AND(AE274="A",'Claim Details'!$I$28&gt;=Rates!$D$14,'Claim Details'!$I$28&lt;=Rates!$D$15,'Claim Details'!$I$19="Yes"),Rates!$E$20,IF(AND(AE274="A",'Claim Details'!$I$28&gt;=Rates!$D$14,'Claim Details'!$I$28&lt;=Rates!$D$15,'Claim Details'!$I$19="No"),Rates!$D$20,IF(AND(AE274="A",'Claim Details'!$I$28&gt;=Rates!$F$14,'Claim Details'!$I$28&lt;=Rates!$F$15,'Claim Details'!$I$19="Yes"),Rates!$G$20,IF(AND(AE274="A",'Claim Details'!$I$28&gt;=Rates!$F$14,'Claim Details'!$I$28&lt;=Rates!$F$15,'Claim Details'!$I$19="No"),Rates!$F$20,IF(AND(AE274="A",'Claim Details'!$I$28&gt;=Rates!$H$14,'Claim Details'!$I$28&lt;=Rates!$H$15,'Claim Details'!$I$19="Yes"),Rates!$I$20,IF(AND(AE274="A",'Claim Details'!$I$28&gt;=Rates!$H$14,'Claim Details'!$I$28&lt;=Rates!$H$15,'Claim Details'!$I$19="No"),Rates!$H$20,IF(AND(AE274="A",'Claim Details'!$I$28&gt;=Rates!$J$14,'Claim Details'!$I$28&lt;=Rates!$J$15,'Claim Details'!$I$19="Yes"),Rates!$K$20,IF(AND(AE274="A",'Claim Details'!$I$28&gt;=Rates!$J$14,'Claim Details'!$I$28&lt;=Rates!$J$15,'Claim Details'!$I$19="No"),Rates!$J$20,IF(AND(AE274="B",'Claim Details'!$I$28&gt;=Rates!$D$14,'Claim Details'!$I$28&lt;=Rates!$D$15,'Claim Details'!$I$19="Yes"),Rates!$E$21,IF(AND(AE274="B",'Claim Details'!$I$28&gt;=Rates!$D$14,'Claim Details'!$I$28&lt;=Rates!$D$15,'Claim Details'!$I$19="No"),Rates!$D$21,IF(AND(AE274="B",'Claim Details'!$I$28&gt;=Rates!$F$14,'Claim Details'!$I$28&lt;=Rates!$F$15,'Claim Details'!$I$19="Yes"),Rates!$G$21,IF(AND(AE274="B",'Claim Details'!$I$28&gt;=Rates!$F$14,'Claim Details'!$I$28&lt;=Rates!$F$15,'Claim Details'!$I$19="No"),Rates!$F$21,IF(AND(AE274="B",'Claim Details'!$I$28&gt;=Rates!$H$14,'Claim Details'!$I$28&lt;=Rates!$H$15,'Claim Details'!$I$19="Yes"),Rates!$I$21,IF(AND(AE274="B",'Claim Details'!$I$28&gt;=Rates!$H$14,'Claim Details'!$I$28&lt;=Rates!$H$15,'Claim Details'!$I$19="No"),Rates!$H$21,IF(AND(AE274="B",'Claim Details'!$I$28&gt;=Rates!$J$14,'Claim Details'!$I$28&lt;=Rates!$J$15,'Claim Details'!$I$19="Yes"),Rates!$K$21,IF(AND(AE274="B",'Claim Details'!$I$28&gt;=Rates!$J$14,'Claim Details'!$I$28&lt;=Rates!$J$15,'Claim Details'!$I$19="No"),Rates!$J$21,"£0.00"))))))))))))))))</f>
        <v>£0.00</v>
      </c>
      <c r="BG274" s="189" t="str">
        <f>IF(AND(AE274="A",'Claim Details'!$I$28&gt;=Rates!$D$14,'Claim Details'!$I$28&lt;=Rates!$D$15,'Claim Details'!$I$19="Yes"),Rates!$E$22,IF(AND(AE274="A",'Claim Details'!$I$28&gt;=Rates!$D$14,'Claim Details'!$I$28&lt;=Rates!$D$15,'Claim Details'!$I$19="No"),Rates!$D$22,IF(AND(AE274="A",'Claim Details'!$I$28&gt;=Rates!$F$14,'Claim Details'!$I$28&lt;=Rates!$F$15,'Claim Details'!$I$19="Yes"),Rates!$G$22,IF(AND(AE274="A",'Claim Details'!$I$28&gt;=Rates!$F$14,'Claim Details'!$I$28&lt;=Rates!$F$15,'Claim Details'!$I$19="No"),Rates!$F$22,IF(AND(AE274="A",'Claim Details'!$I$28&gt;=Rates!$H$14,'Claim Details'!$I$28&lt;=Rates!$H$15,'Claim Details'!$I$19="Yes"),Rates!$I$22,IF(AND(AE274="A",'Claim Details'!$I$28&gt;=Rates!$H$14,'Claim Details'!$I$28&lt;=Rates!$H$15,'Claim Details'!$I$19="No"),Rates!$H$22,IF(AND(AE274="A",'Claim Details'!$I$28&gt;=Rates!$J$14,'Claim Details'!$I$28&lt;=Rates!$J$15,'Claim Details'!$I$19="Yes"),Rates!$K$22,IF(AND(AE274="A",'Claim Details'!$I$28&gt;=Rates!$J$14,'Claim Details'!$I$28&lt;=Rates!$J$15,'Claim Details'!$I$19="No"),Rates!$J$22,IF(AND(AE274="B",'Claim Details'!$I$28&gt;=Rates!$D$14,'Claim Details'!$I$28&lt;=Rates!$D$15,'Claim Details'!$I$19="Yes"),Rates!$E$23,IF(AND(AE274="B",'Claim Details'!$I$28&gt;=Rates!$D$14,'Claim Details'!$I$28&lt;=Rates!$D$15,'Claim Details'!$I$19="No"),Rates!$D$23,IF(AND(AE274="B",'Claim Details'!$I$28&gt;=Rates!$F$14,'Claim Details'!$I$28&lt;=Rates!$F$15,'Claim Details'!$I$19="Yes"),Rates!$G$23,IF(AND(AE274="B",'Claim Details'!$I$28&gt;=Rates!$F$14,'Claim Details'!$I$28&lt;=Rates!$F$15,'Claim Details'!$I$19="No"),Rates!$F$23,IF(AND(AE274="B",'Claim Details'!$I$28&gt;=Rates!$H$14,'Claim Details'!$I$28&lt;=Rates!$H$15,'Claim Details'!$I$19="Yes"),Rates!$I$23,IF(AND(AE274="B",'Claim Details'!$I$28&gt;=Rates!$H$14,'Claim Details'!$I$28&lt;=Rates!$H$15,'Claim Details'!$I$19="No"),Rates!$H$23,IF(AND(AE274="B",'Claim Details'!$I$28&gt;=Rates!$J$14,'Claim Details'!$I$28&lt;=Rates!$J$15,'Claim Details'!$I$19="Yes"),Rates!$K$23,IF(AND(AE274="B",'Claim Details'!$I$28&gt;=Rates!$J$14,'Claim Details'!$I$28&lt;=Rates!$J$15,'Claim Details'!$I$19="No"),Rates!$J$23,IF(AND(AE274="C",'Claim Details'!$I$28&gt;=Rates!$D$14,'Claim Details'!$I$28&lt;=Rates!$D$15,'Claim Details'!$I$19="Yes"),Rates!$E$24,IF(AND(AE274="C",'Claim Details'!$I$28&gt;=Rates!$D$14,'Claim Details'!$I$28&lt;=Rates!$D$15,'Claim Details'!$I$19="No"),Rates!$D$24,IF(AND(AE274="C",'Claim Details'!$I$28&gt;=Rates!$F$14,'Claim Details'!$I$28&lt;=Rates!$F$15,'Claim Details'!$I$19="Yes"),Rates!$G$24,IF(AND(AE274="C",'Claim Details'!$I$28&gt;=Rates!$F$14,'Claim Details'!$I$28&lt;=Rates!$F$15,'Claim Details'!$I$19="No"),Rates!$F$24,IF(AND(AE274="C",'Claim Details'!$I$28&gt;=Rates!$H$14,'Claim Details'!$I$28&lt;=Rates!$H$15,'Claim Details'!$I$19="Yes"),Rates!$I$24,IF(AND(AE274="C",'Claim Details'!$I$28&gt;=Rates!$H$14,'Claim Details'!$I$28&lt;=Rates!$H$15,'Claim Details'!$I$19="No"),Rates!$H$24,IF(AND(AE274="C",'Claim Details'!$I$28&gt;=Rates!$J$14,'Claim Details'!$I$28&lt;=Rates!$J$15,'Claim Details'!$I$19="Yes"),Rates!$K$24,IF(AND(AE274="C",'Claim Details'!$I$28&gt;=Rates!$J$14,'Claim Details'!$I$28&lt;=Rates!$J$15,'Claim Details'!$I$19="No"),Rates!$J$24,"£0.00"))))))))))))))))))))))))</f>
        <v>£0.00</v>
      </c>
      <c r="BH274" s="189" t="str">
        <f t="shared" si="73"/>
        <v>£0.00</v>
      </c>
      <c r="BI274" s="189">
        <f t="shared" si="74"/>
        <v>0</v>
      </c>
      <c r="BO274" s="202" t="str">
        <f>IF(H274="","£0.00",IF(AP274="4","£0.00",IF(AP274="5","£0.00",IF(AP274="1","£0.00",((AQ274*H274)*'Claim Details'!$F$111)/100))))</f>
        <v>£0.00</v>
      </c>
      <c r="BP274" s="202" t="str">
        <f>IF(T274="","£0.00",IF(AP274="4","£0.00",IF(AP274="5","£0.00",IF(AP274="1","£0.00",((AR274*T274)*'Claim Details'!$N$111)/100))))</f>
        <v>£0.00</v>
      </c>
      <c r="BQ274" s="202" t="str">
        <f>IF(AI274="","£0.00",IF(AP274="4","£0.00",IF(AP274="5","£0.00",IF(AP274="1","£0.00",((BI274*AI274)*'Claim Details'!$W$111)/100))))</f>
        <v>£0.00</v>
      </c>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row>
    <row r="275" spans="1:97" ht="15">
      <c r="A275" s="145"/>
      <c r="B275" s="91"/>
      <c r="C275" s="96"/>
      <c r="D275" s="97"/>
      <c r="E275" s="98"/>
      <c r="F275" s="89"/>
      <c r="G275" s="99"/>
      <c r="H275" s="100"/>
      <c r="I275" s="221" t="str">
        <f t="shared" si="64"/>
        <v>£0.00</v>
      </c>
      <c r="J275" s="101"/>
      <c r="K275" s="100"/>
      <c r="L275" s="221" t="str">
        <f t="shared" si="65"/>
        <v>£0.00</v>
      </c>
      <c r="M275" s="101"/>
      <c r="N275" s="102"/>
      <c r="O275" s="145"/>
      <c r="P275" s="77"/>
      <c r="Q275" s="87"/>
      <c r="R275" s="87"/>
      <c r="S275" s="87"/>
      <c r="T275" s="149" t="str">
        <f t="shared" si="66"/>
        <v/>
      </c>
      <c r="U275" s="87" t="str">
        <f t="shared" si="75"/>
        <v/>
      </c>
      <c r="V275" s="87"/>
      <c r="W275" s="53" t="str">
        <f t="shared" si="67"/>
        <v>£0.00</v>
      </c>
      <c r="X275" s="53"/>
      <c r="Y275" s="87"/>
      <c r="Z275" s="78"/>
      <c r="AA275" s="79"/>
      <c r="AB275" s="160"/>
      <c r="AC275" s="98"/>
      <c r="AD275" s="225"/>
      <c r="AE275" s="235" t="str">
        <f t="shared" si="68"/>
        <v/>
      </c>
      <c r="AF275" s="87" t="str">
        <f t="shared" si="69"/>
        <v/>
      </c>
      <c r="AG275" s="53"/>
      <c r="AH275" s="224"/>
      <c r="AI275" s="226" t="str">
        <f t="shared" si="61"/>
        <v/>
      </c>
      <c r="AJ275" s="236" t="str">
        <f t="shared" si="70"/>
        <v>£0.00</v>
      </c>
      <c r="AK275" s="31"/>
      <c r="AL275" s="1"/>
      <c r="AM275" s="1"/>
      <c r="AN275" s="1"/>
      <c r="AO275" s="1"/>
      <c r="AP275" s="1" t="str">
        <f t="shared" si="62"/>
        <v/>
      </c>
      <c r="AQ275" s="27">
        <f t="shared" si="63"/>
        <v>0</v>
      </c>
      <c r="AR275" s="189">
        <f t="shared" si="71"/>
        <v>0</v>
      </c>
      <c r="AS275" s="190" t="str">
        <f>IF(AND(C275="A",'Claim Details'!$E$28&gt;=Rates!$D$14,'Claim Details'!$E$28&lt;=Rates!$D$15,'Claim Details'!$E$19="Yes"),Rates!$E$17,IF(AND(C275="A",'Claim Details'!$E$28&gt;=Rates!$D$14,'Claim Details'!$E$28&lt;=Rates!$D$15,'Claim Details'!$E$19="No"),Rates!$D$17,IF(AND(C275="A",'Claim Details'!$E$28&gt;=Rates!$F$14,'Claim Details'!$E$28&lt;=Rates!$F$15,'Claim Details'!$E$19="Yes"),Rates!$G$17,IF(AND(C275="A",'Claim Details'!$E$28&gt;=Rates!$F$14,'Claim Details'!$E$28&lt;=Rates!$F$15,'Claim Details'!$E$19="No"),Rates!$F$17,IF(AND(C275="A",'Claim Details'!$E$28&gt;=Rates!$H$14,'Claim Details'!$E$28&lt;=Rates!$H$15,'Claim Details'!$E$19="Yes"),Rates!$I$17,IF(AND(C275="A",'Claim Details'!$E$28&gt;=Rates!$H$14,'Claim Details'!$E$28&lt;=Rates!$H$15,'Claim Details'!$E$19="No"),Rates!$H$17,IF(AND(C275="A",'Claim Details'!$E$28&gt;=Rates!$J$14,'Claim Details'!$E$28&lt;=Rates!$J$15,'Claim Details'!$E$19="Yes"),Rates!$K$17,IF(AND(C275="A",'Claim Details'!$E$28&gt;=Rates!$J$14,'Claim Details'!$E$28&lt;=Rates!$J$15,'Claim Details'!$E$19="No"),Rates!$J$17,IF(AND(C275="B",'Claim Details'!$E$28&gt;=Rates!$D$14,'Claim Details'!$E$28&lt;=Rates!$D$15,'Claim Details'!$E$19="Yes"),Rates!$E$18,IF(AND(C275="B",'Claim Details'!$E$28&gt;=Rates!$D$14,'Claim Details'!$E$28&lt;=Rates!$D$15,'Claim Details'!$E$19="No"),Rates!$D$18,IF(AND(C275="B",'Claim Details'!$E$28&gt;=Rates!$F$14,'Claim Details'!$E$28&lt;=Rates!$F$15,'Claim Details'!$E$19="Yes"),Rates!$G$18,IF(AND(C275="B",'Claim Details'!$E$28&gt;=Rates!$F$14,'Claim Details'!$E$28&lt;=Rates!$F$15,'Claim Details'!$E$19="No"),Rates!$F$18,IF(AND(C275="B",'Claim Details'!$E$28&gt;=Rates!$H$14,'Claim Details'!$E$28&lt;=Rates!$H$15,'Claim Details'!$E$19="Yes"),Rates!$I$18,IF(AND(C275="B",'Claim Details'!$E$28&gt;=Rates!$H$14,'Claim Details'!$E$28&lt;=Rates!$H$15,'Claim Details'!$E$19="No"),Rates!$H$18,IF(AND(C275="B",'Claim Details'!$E$28&gt;=Rates!$J$14,'Claim Details'!$E$28&lt;=Rates!$J$15,'Claim Details'!$E$19="Yes"),Rates!$K$18,IF(AND(C275="B",'Claim Details'!$E$28&gt;=Rates!$J$14,'Claim Details'!$E$28&lt;=Rates!$J$15,'Claim Details'!$E$19="No"),Rates!$J$18,IF(AND(C275="C",'Claim Details'!$E$28&gt;=Rates!$D$14,'Claim Details'!$E$28&lt;=Rates!$D$15,'Claim Details'!$E$19="Yes"),Rates!$E$19,IF(AND(C275="C",'Claim Details'!$E$28&gt;=Rates!$D$14,'Claim Details'!$E$28&lt;=Rates!$D$15,'Claim Details'!$E$19="No"),Rates!$D$19,IF(AND(C275="C",'Claim Details'!$E$28&gt;=Rates!$F$14,'Claim Details'!$E$28&lt;=Rates!$F$15,'Claim Details'!$E$19="Yes"),Rates!$G$19,IF(AND(C275="C",'Claim Details'!$E$28&gt;=Rates!$F$14,'Claim Details'!$E$28&lt;=Rates!$F$15,'Claim Details'!$E$19="No"),Rates!$F$19,IF(AND(C275="C",'Claim Details'!$E$28&gt;=Rates!$H$14,'Claim Details'!$E$28&lt;=Rates!$H$15,'Claim Details'!$E$19="Yes"),Rates!$I$19,IF(AND(C275="C",'Claim Details'!$E$28&gt;=Rates!$H$14,'Claim Details'!$E$28&lt;=Rates!$H$15,'Claim Details'!$E$19="No"),Rates!$H$19,IF(AND(C275="C",'Claim Details'!$E$28&gt;=Rates!$J$14,'Claim Details'!$E$28&lt;=Rates!$J$15,'Claim Details'!$E$19="Yes"),Rates!$K$19,IF(AND(C275="C",'Claim Details'!$E$28&gt;=Rates!$J$14,'Claim Details'!$E$28&lt;=Rates!$J$15,'Claim Details'!$E$19="No"),Rates!$J$19,"£0.00"))))))))))))))))))))))))</f>
        <v>£0.00</v>
      </c>
      <c r="AT275" s="189" t="str">
        <f>IF(AND(C275="A",'Claim Details'!$E$28&gt;=Rates!$D$14,'Claim Details'!$E$28&lt;=Rates!$D$15,'Claim Details'!$E$19="Yes"),Rates!$E$25,IF(AND(C275="A",'Claim Details'!$E$28&gt;=Rates!$D$14,'Claim Details'!$E$28&lt;=Rates!$D$15,'Claim Details'!$E$19="No"),Rates!$D$25,IF(AND(C275="A",'Claim Details'!$E$28&gt;=Rates!$F$14,'Claim Details'!$E$28&lt;=Rates!$F$15,'Claim Details'!$E$19="Yes"),Rates!$G$25,IF(AND(C275="A",'Claim Details'!$E$28&gt;=Rates!$F$14,'Claim Details'!$E$28&lt;=Rates!$F$15,'Claim Details'!$E$19="No"),Rates!$F$25,IF(AND(C275="A",'Claim Details'!$E$28&gt;=Rates!$H$14,'Claim Details'!$E$28&lt;=Rates!$H$15,'Claim Details'!$E$19="Yes"),Rates!$I$25,IF(AND(C275="A",'Claim Details'!$E$28&gt;=Rates!$H$14,'Claim Details'!$E$28&lt;=Rates!$H$15,'Claim Details'!$E$19="No"),Rates!$H$25,IF(AND(C275="A",'Claim Details'!$E$28&gt;=Rates!$J$14,'Claim Details'!$E$28&lt;=Rates!$J$15,'Claim Details'!$E$19="Yes"),Rates!$K$25,IF(AND(C275="A",'Claim Details'!$E$28&gt;=Rates!$J$14,'Claim Details'!$E$28&lt;=Rates!$J$15,'Claim Details'!$E$19="No"),Rates!$J$25,IF(AND(C275="B",'Claim Details'!$E$28&gt;=Rates!$D$14,'Claim Details'!$E$28&lt;=Rates!$D$15,'Claim Details'!$E$19="Yes"),Rates!$E$26,IF(AND(C275="B",'Claim Details'!$E$28&gt;=Rates!$D$14,'Claim Details'!$E$28&lt;=Rates!$D$15,'Claim Details'!$E$19="No"),Rates!$D$26,IF(AND(C275="B",'Claim Details'!$E$28&gt;=Rates!$F$14,'Claim Details'!$E$28&lt;=Rates!$F$15,'Claim Details'!$E$19="Yes"),Rates!$G$26,IF(AND(C275="B",'Claim Details'!$E$28&gt;=Rates!$F$14,'Claim Details'!$E$28&lt;=Rates!$F$15,'Claim Details'!$E$19="No"),Rates!$F$26,IF(AND(C275="B",'Claim Details'!$E$28&gt;=Rates!$H$14,'Claim Details'!$E$28&lt;=Rates!$H$15,'Claim Details'!$E$19="Yes"),Rates!$I$26,IF(AND(C275="B",'Claim Details'!$E$28&gt;=Rates!$H$14,'Claim Details'!$E$28&lt;=Rates!$H$15,'Claim Details'!$E$19="No"),Rates!$H$26,IF(AND(C275="B",'Claim Details'!$E$28&gt;=Rates!$J$14,'Claim Details'!$E$28&lt;=Rates!$J$15,'Claim Details'!$E$19="Yes"),Rates!$K$26,IF(AND(C275="B",'Claim Details'!$E$28&gt;=Rates!$J$14,'Claim Details'!$E$28&lt;=Rates!$J$15,'Claim Details'!$E$19="No"),Rates!$J$26,IF(AND(C275="C",'Claim Details'!$E$28&gt;=Rates!$D$14,'Claim Details'!$E$28&lt;=Rates!$D$15,'Claim Details'!$E$19="Yes"),Rates!$E$27,IF(AND(C275="C",'Claim Details'!$E$28&gt;=Rates!$D$14,'Claim Details'!$E$28&lt;=Rates!$D$15,'Claim Details'!$E$19="No"),Rates!$D$27,IF(AND(C275="C",'Claim Details'!$E$28&gt;=Rates!$F$14,'Claim Details'!$E$28&lt;=Rates!$F$15,'Claim Details'!$E$19="Yes"),Rates!$G$27,IF(AND(C275="C",'Claim Details'!$E$28&gt;=Rates!$F$14,'Claim Details'!$E$28&lt;=Rates!$F$15,'Claim Details'!$E$19="No"),Rates!$F$27,IF(AND(C275="C",'Claim Details'!$E$28&gt;=Rates!$H$14,'Claim Details'!$E$28&lt;=Rates!$H$15,'Claim Details'!$E$19="Yes"),Rates!$I$27,IF(AND(C275="C",'Claim Details'!$E$28&gt;=Rates!$H$14,'Claim Details'!$E$28&lt;=Rates!$H$15,'Claim Details'!$E$19="No"),Rates!$H$27,IF(AND(C275="C",'Claim Details'!$E$28&gt;=Rates!$J$14,'Claim Details'!$E$28&lt;=Rates!$J$15,'Claim Details'!$E$19="Yes"),Rates!$K$27,IF(AND(C275="C",'Claim Details'!$E$28&gt;=Rates!$J$14,'Claim Details'!$E$28&lt;=Rates!$J$15,'Claim Details'!$E$19="No"),Rates!$J$27,"£0.00"))))))))))))))))))))))))</f>
        <v>£0.00</v>
      </c>
      <c r="AU275" s="191" t="str">
        <f>IF(AND(C275="A",'Claim Details'!$E$28&gt;=Rates!$D$14,'Claim Details'!$E$28&lt;=Rates!$D$15,'Claim Details'!$E$19="Yes"),Rates!$E$20,IF(AND(C275="A",'Claim Details'!$E$28&gt;=Rates!$D$14,'Claim Details'!$E$28&lt;=Rates!$D$15,'Claim Details'!$E$19="No"),Rates!$D$20,IF(AND(C275="A",'Claim Details'!$E$28&gt;=Rates!$F$14,'Claim Details'!$E$28&lt;=Rates!$F$15,'Claim Details'!$E$19="Yes"),Rates!$G$20,IF(AND(C275="A",'Claim Details'!$E$28&gt;=Rates!$F$14,'Claim Details'!$E$28&lt;=Rates!$F$15,'Claim Details'!$E$19="No"),Rates!$F$20,IF(AND(C275="A",'Claim Details'!$E$28&gt;=Rates!$H$14,'Claim Details'!$E$28&lt;=Rates!$H$15,'Claim Details'!$E$19="Yes"),Rates!$I$20,IF(AND(C275="A",'Claim Details'!$E$28&gt;=Rates!$H$14,'Claim Details'!$E$28&lt;=Rates!$H$15,'Claim Details'!$E$19="No"),Rates!$H$20,IF(AND(C275="A",'Claim Details'!$E$28&gt;=Rates!$J$14,'Claim Details'!$E$28&lt;=Rates!$J$15,'Claim Details'!$E$19="Yes"),Rates!$K$20,IF(AND(C275="A",'Claim Details'!$E$28&gt;=Rates!$J$14,'Claim Details'!$E$28&lt;=Rates!$J$15,'Claim Details'!$E$19="No"),Rates!$J$20,IF(AND(C275="B",'Claim Details'!$E$28&gt;=Rates!$D$14,'Claim Details'!$E$28&lt;=Rates!$D$15,'Claim Details'!$E$19="Yes"),Rates!$E$21,IF(AND(C275="B",'Claim Details'!$E$28&gt;=Rates!$D$14,'Claim Details'!$E$28&lt;=Rates!$D$15,'Claim Details'!$E$19="No"),Rates!$D$21,IF(AND(C275="B",'Claim Details'!$E$28&gt;=Rates!$F$14,'Claim Details'!$E$28&lt;=Rates!$F$15,'Claim Details'!$E$19="Yes"),Rates!$G$21,IF(AND(C275="B",'Claim Details'!$E$28&gt;=Rates!$F$14,'Claim Details'!$E$28&lt;=Rates!$F$15,'Claim Details'!$E$19="No"),Rates!$F$21,IF(AND(C275="B",'Claim Details'!$E$28&gt;=Rates!$H$14,'Claim Details'!$E$28&lt;=Rates!$H$15,'Claim Details'!$E$19="Yes"),Rates!$I$21,IF(AND(C275="B",'Claim Details'!$E$28&gt;=Rates!$H$14,'Claim Details'!$E$28&lt;=Rates!$H$15,'Claim Details'!$E$19="No"),Rates!$H$21,IF(AND(C275="B",'Claim Details'!$E$28&gt;=Rates!$J$14,'Claim Details'!$E$28&lt;=Rates!$J$15,'Claim Details'!$E$19="Yes"),Rates!$K$21,IF(AND(C275="B",'Claim Details'!$E$28&gt;=Rates!$J$14,'Claim Details'!$E$28&lt;=Rates!$J$15,'Claim Details'!$E$19="No"),Rates!$J$21,"£0.00"))))))))))))))))</f>
        <v>£0.00</v>
      </c>
      <c r="AV275" s="191" t="str">
        <f>IF(AND(C275="A",'Claim Details'!$E$28&gt;=Rates!$D$14,'Claim Details'!$E$28&lt;=Rates!$D$15,'Claim Details'!$E$19="Yes"),Rates!$E$22,IF(AND(C275="A",'Claim Details'!$E$28&gt;=Rates!$D$14,'Claim Details'!$E$28&lt;=Rates!$D$15,'Claim Details'!$E$19="No"),Rates!$D$22,IF(AND(C275="A",'Claim Details'!$E$28&gt;=Rates!$F$14,'Claim Details'!$E$28&lt;=Rates!$F$15,'Claim Details'!$E$19="Yes"),Rates!$G$22,IF(AND(C275="A",'Claim Details'!$E$28&gt;=Rates!$F$14,'Claim Details'!$E$28&lt;=Rates!$F$15,'Claim Details'!$E$19="No"),Rates!$F$22,IF(AND(C275="A",'Claim Details'!$E$28&gt;=Rates!$H$14,'Claim Details'!$E$28&lt;=Rates!$H$15,'Claim Details'!$E$19="Yes"),Rates!$I$22,IF(AND(C275="A",'Claim Details'!$E$28&gt;=Rates!$H$14,'Claim Details'!$E$28&lt;=Rates!$H$15,'Claim Details'!$E$19="No"),Rates!$H$22,IF(AND(C275="A",'Claim Details'!$E$28&gt;=Rates!$J$14,'Claim Details'!$E$28&lt;=Rates!$J$15,'Claim Details'!$E$19="Yes"),Rates!$K$22,IF(AND(C275="A",'Claim Details'!$E$28&gt;=Rates!$J$14,'Claim Details'!$E$28&lt;=Rates!$J$15,'Claim Details'!$E$19="No"),Rates!$J$22,IF(AND(C275="B",'Claim Details'!$E$28&gt;=Rates!$D$14,'Claim Details'!$E$28&lt;=Rates!$D$15,'Claim Details'!$E$19="Yes"),Rates!$E$23,IF(AND(C275="B",'Claim Details'!$E$28&gt;=Rates!$D$14,'Claim Details'!$E$28&lt;=Rates!$D$15,'Claim Details'!$E$19="No"),Rates!$D$23,IF(AND(C275="B",'Claim Details'!$E$28&gt;=Rates!$F$14,'Claim Details'!$E$28&lt;=Rates!$F$15,'Claim Details'!$E$19="Yes"),Rates!$G$23,IF(AND(C275="B",'Claim Details'!$E$28&gt;=Rates!$F$14,'Claim Details'!$E$28&lt;=Rates!$F$15,'Claim Details'!$E$19="No"),Rates!$F$23,IF(AND(C275="B",'Claim Details'!$E$28&gt;=Rates!$H$14,'Claim Details'!$E$28&lt;=Rates!$H$15,'Claim Details'!$E$19="Yes"),Rates!$I$23,IF(AND(C275="B",'Claim Details'!$E$28&gt;=Rates!$H$14,'Claim Details'!$E$28&lt;=Rates!$H$15,'Claim Details'!$E$19="No"),Rates!$H$23,IF(AND(C275="B",'Claim Details'!$E$28&gt;=Rates!$J$14,'Claim Details'!$E$28&lt;=Rates!$J$15,'Claim Details'!$E$19="Yes"),Rates!$K$23,IF(AND(C275="B",'Claim Details'!$E$28&gt;=Rates!$J$14,'Claim Details'!$E$28&lt;=Rates!$J$15,'Claim Details'!$E$19="No"),Rates!$J$23,IF(AND(C275="C",'Claim Details'!$E$28&gt;=Rates!$D$14,'Claim Details'!$E$28&lt;=Rates!$D$15,'Claim Details'!$E$19="Yes"),Rates!$E$24,IF(AND(C275="C",'Claim Details'!$E$28&gt;=Rates!$D$14,'Claim Details'!$E$28&lt;=Rates!$D$15,'Claim Details'!$E$19="No"),Rates!$D$24,IF(AND(C275="C",'Claim Details'!$E$28&gt;=Rates!$F$14,'Claim Details'!$E$28&lt;=Rates!$F$15,'Claim Details'!$E$19="Yes"),Rates!$G$24,IF(AND(C275="C",'Claim Details'!$E$28&gt;=Rates!$F$14,'Claim Details'!$E$28&lt;=Rates!$F$15,'Claim Details'!$E$19="No"),Rates!$F$24,IF(AND(C275="C",'Claim Details'!$E$28&gt;=Rates!$H$14,'Claim Details'!$E$28&lt;=Rates!$H$15,'Claim Details'!$E$19="Yes"),Rates!$I$24,IF(AND(C275="C",'Claim Details'!$E$28&gt;=Rates!$H$14,'Claim Details'!$E$28&lt;=Rates!$H$15,'Claim Details'!$E$19="No"),Rates!$H$24,IF(AND(C275="C",'Claim Details'!$E$28&gt;=Rates!$J$14,'Claim Details'!$E$28&lt;=Rates!$J$15,'Claim Details'!$E$19="Yes"),Rates!$K$24,IF(AND(C275="C",'Claim Details'!$E$28&gt;=Rates!$J$14,'Claim Details'!$E$28&lt;=Rates!$J$15,'Claim Details'!$E$19="No"),Rates!$J$24,"£0.00"))))))))))))))))))))))))</f>
        <v>£0.00</v>
      </c>
      <c r="AW275" s="1"/>
      <c r="AX275" s="189" t="str">
        <f>IF(AND(U275="A",'Claim Details'!$I$28&gt;=Rates!$D$14,'Claim Details'!$I$28&lt;=Rates!$D$15,'Claim Details'!$I$19="Yes"),Rates!$J$17,IF(AND(U275="A",'Claim Details'!$I$28&gt;=Rates!$D$14,'Claim Details'!$I$28&lt;=Rates!$D$15,'Claim Details'!$I$19="No"),Rates!$D$17,IF(AND(U275="A",'Claim Details'!$I$28&gt;=Rates!$F$14,'Claim Details'!$I$28&lt;=Rates!$F$15,'Claim Details'!$I$19="Yes"),Rates!$G$17,IF(AND(U275="A",'Claim Details'!$I$28&gt;=Rates!$F$14,'Claim Details'!$I$28&lt;=Rates!$F$15,'Claim Details'!$I$19="No"),Rates!$F$17,IF(AND(U275="A",'Claim Details'!$I$28&gt;=Rates!$H$14,'Claim Details'!$I$28&lt;=Rates!$H$15,'Claim Details'!$I$19="Yes"),Rates!$I$17,IF(AND(U275="A",'Claim Details'!$I$28&gt;=Rates!$H$14,'Claim Details'!$I$28&lt;=Rates!$H$15,'Claim Details'!$I$19="No"),Rates!$H$17,IF(AND(U275="A",'Claim Details'!$I$28&gt;=Rates!$J$14,'Claim Details'!$I$28&lt;=Rates!$J$15,'Claim Details'!$I$19="Yes"),Rates!$K$17,IF(AND(U275="A",'Claim Details'!$I$28&gt;=Rates!$J$14,'Claim Details'!$I$28&lt;=Rates!$J$15,'Claim Details'!$I$19="No"),Rates!$J$17,IF(AND(U275="B",'Claim Details'!$I$28&gt;=Rates!$D$14,'Claim Details'!$I$28&lt;=Rates!$D$15,'Claim Details'!$I$19="Yes"),Rates!$E$18,IF(AND(U275="B",'Claim Details'!$I$28&gt;=Rates!$D$14,'Claim Details'!$I$28&lt;=Rates!$D$15,'Claim Details'!$I$19="No"),Rates!$D$18,IF(AND(U275="B",'Claim Details'!$I$28&gt;=Rates!$F$14,'Claim Details'!$I$28&lt;=Rates!$F$15,'Claim Details'!$I$19="Yes"),Rates!$G$18,IF(AND(U275="B",'Claim Details'!$I$28&gt;=Rates!$F$14,'Claim Details'!$I$28&lt;=Rates!$F$15,'Claim Details'!$I$19="No"),Rates!$F$18,IF(AND(U275="B",'Claim Details'!$I$28&gt;=Rates!$H$14,'Claim Details'!$I$28&lt;=Rates!$H$15,'Claim Details'!$I$19="Yes"),Rates!$I$18,IF(AND(U275="B",'Claim Details'!$I$28&gt;=Rates!$H$14,'Claim Details'!$I$28&lt;=Rates!$H$15,'Claim Details'!$I$19="No"),Rates!$H$18,IF(AND(U275="B",'Claim Details'!$I$28&gt;=Rates!$J$14,'Claim Details'!$I$28&lt;=Rates!$J$15,'Claim Details'!$I$19="Yes"),Rates!$K$18,IF(AND(U275="B",'Claim Details'!$I$28&gt;=Rates!$J$14,'Claim Details'!$I$28&lt;=Rates!$J$15,'Claim Details'!$I$19="No"),Rates!$J$18,IF(AND(U275="C",'Claim Details'!$I$28&gt;=Rates!$D$14,'Claim Details'!$I$28&lt;=Rates!$D$15,'Claim Details'!$I$19="Yes"),Rates!$E$19,IF(AND(U275="C",'Claim Details'!$I$28&gt;=Rates!$D$14,'Claim Details'!$I$28&lt;=Rates!$D$15,'Claim Details'!$I$19="No"),Rates!$D$19,IF(AND(U275="C",'Claim Details'!$I$28&gt;=Rates!$F$14,'Claim Details'!$I$28&lt;=Rates!$F$15,'Claim Details'!$I$19="Yes"),Rates!$G$19,IF(AND(U275="C",'Claim Details'!$I$28&gt;=Rates!$F$14,'Claim Details'!$I$28&lt;=Rates!$F$15,'Claim Details'!$I$19="No"),Rates!$F$19,IF(AND(U275="C",'Claim Details'!$I$28&gt;=Rates!$H$14,'Claim Details'!$I$28&lt;=Rates!$H$15,'Claim Details'!$I$19="Yes"),Rates!$I$19,IF(AND(U275="C",'Claim Details'!$I$28&gt;=Rates!$H$14,'Claim Details'!$I$28&lt;=Rates!$H$15,'Claim Details'!$I$19="No"),Rates!$H$19,IF(AND(U275="C",'Claim Details'!$I$28&gt;=Rates!$J$14,'Claim Details'!$I$28&lt;=Rates!$J$15,'Claim Details'!$I$19="Yes"),Rates!$K$19,IF(AND(U275="C",'Claim Details'!$I$28&gt;=Rates!$J$14,'Claim Details'!$I$28&lt;=Rates!$J$15,'Claim Details'!$I$19="No"),Rates!$J$19,"£0.00"))))))))))))))))))))))))</f>
        <v>£0.00</v>
      </c>
      <c r="AY275" s="189" t="str">
        <f>IF(AND(C275="A",'Claim Details'!$I$28&gt;=Rates!$D$14,'Claim Details'!$I$28&lt;=Rates!$D$15,'Claim Details'!$I$19="Yes"),Rates!$J$25,IF(AND(C275="A",'Claim Details'!$I$28&gt;=Rates!$D$14,'Claim Details'!$I$28&lt;=Rates!$D$15,'Claim Details'!$I$19="No"),Rates!$D$25,IF(AND(C275="A",'Claim Details'!$I$28&gt;=Rates!$F$14,'Claim Details'!$I$28&lt;=Rates!$F$15,'Claim Details'!$I$19="Yes"),Rates!$G$25,IF(AND(C275="A",'Claim Details'!$I$28&gt;=Rates!$F$14,'Claim Details'!$I$28&lt;=Rates!$F$15,'Claim Details'!$I$19="No"),Rates!$F$25,IF(AND(C275="A",'Claim Details'!$I$28&gt;=Rates!$H$14,'Claim Details'!$I$28&lt;=Rates!$H$15,'Claim Details'!$I$19="Yes"),Rates!$I$25,IF(AND(C275="A",'Claim Details'!$I$28&gt;=Rates!$H$14,'Claim Details'!$I$28&lt;=Rates!$H$15,'Claim Details'!$I$19="No"),Rates!$H$25,IF(AND(C275="A",'Claim Details'!$I$28&gt;=Rates!$J$14,'Claim Details'!$I$28&lt;=Rates!$J$15,'Claim Details'!$I$19="Yes"),Rates!$K$25,IF(AND(C275="A",'Claim Details'!$I$28&gt;=Rates!$J$14,'Claim Details'!$I$28&lt;=Rates!$J$15,'Claim Details'!$I$19="No"),Rates!$J$25,IF(AND(C275="B",'Claim Details'!$I$28&gt;=Rates!$D$14,'Claim Details'!$I$28&lt;=Rates!$D$15,'Claim Details'!$I$19="Yes"),Rates!$E$26,IF(AND(C275="B",'Claim Details'!$I$28&gt;=Rates!$D$14,'Claim Details'!$I$28&lt;=Rates!$D$15,'Claim Details'!$I$19="No"),Rates!$D$26,IF(AND(C275="B",'Claim Details'!$I$28&gt;=Rates!$F$14,'Claim Details'!$I$28&lt;=Rates!$F$15,'Claim Details'!$I$19="Yes"),Rates!$G$26,IF(AND(C275="B",'Claim Details'!$I$28&gt;=Rates!$F$14,'Claim Details'!$I$28&lt;=Rates!$F$15,'Claim Details'!$I$19="No"),Rates!$F$26,IF(AND(C275="B",'Claim Details'!$I$28&gt;=Rates!$H$14,'Claim Details'!$I$28&lt;=Rates!$H$15,'Claim Details'!$I$19="Yes"),Rates!$I$26,IF(AND(C275="B",'Claim Details'!$I$28&gt;=Rates!$H$14,'Claim Details'!$I$28&lt;=Rates!$H$15,'Claim Details'!$I$19="No"),Rates!$H$26,IF(AND(C275="B",'Claim Details'!$I$28&gt;=Rates!$J$14,'Claim Details'!$I$28&lt;=Rates!$J$15,'Claim Details'!$I$19="Yes"),Rates!$K$26,IF(AND(C275="B",'Claim Details'!$I$28&gt;=Rates!$J$14,'Claim Details'!$I$28&lt;=Rates!$J$15,'Claim Details'!$I$19="No"),Rates!$J$26,IF(AND(C275="C",'Claim Details'!$I$28&gt;=Rates!$D$14,'Claim Details'!$I$28&lt;=Rates!$D$15,'Claim Details'!$I$19="Yes"),Rates!$E$27,IF(AND(C275="C",'Claim Details'!$I$28&gt;=Rates!$D$14,'Claim Details'!$I$28&lt;=Rates!$D$15,'Claim Details'!$I$19="No"),Rates!$D$27,IF(AND(C275="C",'Claim Details'!$I$28&gt;=Rates!$F$14,'Claim Details'!$I$28&lt;=Rates!$F$15,'Claim Details'!$I$19="Yes"),Rates!$G$27,IF(AND(C275="C",'Claim Details'!$I$28&gt;=Rates!$F$14,'Claim Details'!$I$28&lt;=Rates!$F$15,'Claim Details'!$I$19="No"),Rates!$F$27,IF(AND(C275="C",'Claim Details'!$I$28&gt;=Rates!$H$14,'Claim Details'!$I$28&lt;=Rates!$H$15,'Claim Details'!$I$19="Yes"),Rates!$I$27,IF(AND(C275="C",'Claim Details'!$I$28&gt;=Rates!$H$14,'Claim Details'!$I$28&lt;=Rates!$H$15,'Claim Details'!$I$19="No"),Rates!$H$27,IF(AND(C275="C",'Claim Details'!$I$28&gt;=Rates!$J$14,'Claim Details'!$I$28&lt;=Rates!$J$15,'Claim Details'!$I$19="Yes"),Rates!$K$27,IF(AND(C275="C",'Claim Details'!$I$28&gt;=Rates!$J$14,'Claim Details'!$I$28&lt;=Rates!$J$15,'Claim Details'!$I$19="No"),Rates!$J$27,"£0.00"))))))))))))))))))))))))</f>
        <v>£0.00</v>
      </c>
      <c r="AZ275" s="189" t="str">
        <f>IF(AND(C275="A",'Claim Details'!$I$28&gt;=Rates!$D$14,'Claim Details'!$I$28&lt;=Rates!$D$15,'Claim Details'!$I$19="Yes"),Rates!$E$20,IF(AND(C275="A",'Claim Details'!$I$28&gt;=Rates!$D$14,'Claim Details'!$I$28&lt;=Rates!$D$15,'Claim Details'!$I$19="No"),Rates!$D$20,IF(AND(C275="A",'Claim Details'!$I$28&gt;=Rates!$F$14,'Claim Details'!$I$28&lt;=Rates!$F$15,'Claim Details'!$I$19="Yes"),Rates!$G$20,IF(AND(C275="A",'Claim Details'!$I$28&gt;=Rates!$F$14,'Claim Details'!$I$28&lt;=Rates!$F$15,'Claim Details'!$I$19="No"),Rates!$F$20,IF(AND(C275="A",'Claim Details'!$I$28&gt;=Rates!$H$14,'Claim Details'!$I$28&lt;=Rates!$H$15,'Claim Details'!$I$19="Yes"),Rates!$I$20,IF(AND(C275="A",'Claim Details'!$I$28&gt;=Rates!$H$14,'Claim Details'!$I$28&lt;=Rates!$H$15,'Claim Details'!$I$19="No"),Rates!$H$20,IF(AND(C275="A",'Claim Details'!$I$28&gt;=Rates!$J$14,'Claim Details'!$I$28&lt;=Rates!$J$15,'Claim Details'!$I$19="Yes"),Rates!$K$20,IF(AND(C275="A",'Claim Details'!$I$28&gt;=Rates!$J$14,'Claim Details'!$I$28&lt;=Rates!$J$15,'Claim Details'!$I$19="No"),Rates!$J$20,IF(AND(C275="B",'Claim Details'!$I$28&gt;=Rates!$D$14,'Claim Details'!$I$28&lt;=Rates!$D$15,'Claim Details'!$I$19="Yes"),Rates!$E$21,IF(AND(C275="B",'Claim Details'!$I$28&gt;=Rates!$D$14,'Claim Details'!$I$28&lt;=Rates!$D$15,'Claim Details'!$I$19="No"),Rates!$D$21,IF(AND(C275="B",'Claim Details'!$I$28&gt;=Rates!$F$14,'Claim Details'!$I$28&lt;=Rates!$F$15,'Claim Details'!$I$19="Yes"),Rates!$G$21,IF(AND(C275="B",'Claim Details'!$I$28&gt;=Rates!$F$14,'Claim Details'!$I$28&lt;=Rates!$F$15,'Claim Details'!$I$19="No"),Rates!$F$21,IF(AND(C275="B",'Claim Details'!$I$28&gt;=Rates!$H$14,'Claim Details'!$I$28&lt;=Rates!$H$15,'Claim Details'!$I$19="Yes"),Rates!$I$21,IF(AND(C275="B",'Claim Details'!$I$28&gt;=Rates!$H$14,'Claim Details'!$I$28&lt;=Rates!$H$15,'Claim Details'!$I$19="No"),Rates!$H$21,IF(AND(C275="B",'Claim Details'!$I$28&gt;=Rates!$J$14,'Claim Details'!$I$28&lt;=Rates!$J$15,'Claim Details'!$I$19="Yes"),Rates!$K$21,IF(AND(C275="B",'Claim Details'!$I$28&gt;=Rates!$J$14,'Claim Details'!$I$28&lt;=Rates!$J$15,'Claim Details'!$I$19="No"),Rates!$J$21,"£0.00"))))))))))))))))</f>
        <v>£0.00</v>
      </c>
      <c r="BA275" s="189" t="str">
        <f>IF(AND(C275="A",'Claim Details'!$I$28&gt;=Rates!$D$14,'Claim Details'!$I$28&lt;=Rates!$D$15,'Claim Details'!$I$19="Yes"),Rates!$E$22,IF(AND(C275="A",'Claim Details'!$I$28&gt;=Rates!$D$14,'Claim Details'!$I$28&lt;=Rates!$D$15,'Claim Details'!$I$19="No"),Rates!$D$22,IF(AND(C275="A",'Claim Details'!$I$28&gt;=Rates!$F$14,'Claim Details'!$I$28&lt;=Rates!$F$15,'Claim Details'!$I$19="Yes"),Rates!$G$22,IF(AND(C275="A",'Claim Details'!$I$28&gt;=Rates!$F$14,'Claim Details'!$I$28&lt;=Rates!$F$15,'Claim Details'!$I$19="No"),Rates!$F$22,IF(AND(C275="A",'Claim Details'!$I$28&gt;=Rates!$H$14,'Claim Details'!$I$28&lt;=Rates!$H$15,'Claim Details'!$I$19="Yes"),Rates!$I$22,IF(AND(C275="A",'Claim Details'!$I$28&gt;=Rates!$H$14,'Claim Details'!$I$28&lt;=Rates!$H$15,'Claim Details'!$I$19="No"),Rates!$H$22,IF(AND(C275="A",'Claim Details'!$I$28&gt;=Rates!$J$14,'Claim Details'!$I$28&lt;=Rates!$J$15,'Claim Details'!$I$19="Yes"),Rates!$K$22,IF(AND(C275="A",'Claim Details'!$I$28&gt;=Rates!$J$14,'Claim Details'!$I$28&lt;=Rates!$J$15,'Claim Details'!$I$19="No"),Rates!$J$22,IF(AND(C275="B",'Claim Details'!$I$28&gt;=Rates!$D$14,'Claim Details'!$I$28&lt;=Rates!$D$15,'Claim Details'!$I$19="Yes"),Rates!$E$23,IF(AND(C275="B",'Claim Details'!$I$28&gt;=Rates!$D$14,'Claim Details'!$I$28&lt;=Rates!$D$15,'Claim Details'!$I$19="No"),Rates!$D$23,IF(AND(C275="B",'Claim Details'!$I$28&gt;=Rates!$F$14,'Claim Details'!$I$28&lt;=Rates!$F$15,'Claim Details'!$I$19="Yes"),Rates!$G$23,IF(AND(C275="B",'Claim Details'!$I$28&gt;=Rates!$F$14,'Claim Details'!$I$28&lt;=Rates!$F$15,'Claim Details'!$I$19="No"),Rates!$F$23,IF(AND(C275="B",'Claim Details'!$I$28&gt;=Rates!$H$14,'Claim Details'!$I$28&lt;=Rates!$H$15,'Claim Details'!$I$19="Yes"),Rates!$I$23,IF(AND(C275="B",'Claim Details'!$I$28&gt;=Rates!$H$14,'Claim Details'!$I$28&lt;=Rates!$H$15,'Claim Details'!$I$19="No"),Rates!$H$23,IF(AND(C275="B",'Claim Details'!$I$28&gt;=Rates!$J$14,'Claim Details'!$I$28&lt;=Rates!$J$15,'Claim Details'!$I$19="Yes"),Rates!$K$23,IF(AND(C275="B",'Claim Details'!$I$28&gt;=Rates!$J$14,'Claim Details'!$I$28&lt;=Rates!$J$15,'Claim Details'!$I$19="No"),Rates!$J$23,IF(AND(C275="C",'Claim Details'!$I$28&gt;=Rates!$D$14,'Claim Details'!$I$28&lt;=Rates!$D$15,'Claim Details'!$I$19="Yes"),Rates!$E$24,IF(AND(C275="C",'Claim Details'!$I$28&gt;=Rates!$D$14,'Claim Details'!$I$28&lt;=Rates!$D$15,'Claim Details'!$I$19="No"),Rates!$D$24,IF(AND(C275="C",'Claim Details'!$I$28&gt;=Rates!$F$14,'Claim Details'!$I$28&lt;=Rates!$F$15,'Claim Details'!$I$19="Yes"),Rates!$G$24,IF(AND(C275="C",'Claim Details'!$I$28&gt;=Rates!$F$14,'Claim Details'!$I$28&lt;=Rates!$F$15,'Claim Details'!$I$19="No"),Rates!$F$24,IF(AND(C275="C",'Claim Details'!$I$28&gt;=Rates!$H$14,'Claim Details'!$I$28&lt;=Rates!$H$15,'Claim Details'!$I$19="Yes"),Rates!$I$24,IF(AND(C275="C",'Claim Details'!$I$28&gt;=Rates!$H$14,'Claim Details'!$I$28&lt;=Rates!$H$15,'Claim Details'!$I$19="No"),Rates!$H$24,IF(AND(C275="C",'Claim Details'!$I$28&gt;=Rates!$J$14,'Claim Details'!$I$28&lt;=Rates!$J$15,'Claim Details'!$I$19="Yes"),Rates!$K$24,IF(AND(C275="C",'Claim Details'!$I$28&gt;=Rates!$J$14,'Claim Details'!$I$28&lt;=Rates!$J$15,'Claim Details'!$I$19="No"),Rates!$J$24,"£0.00"))))))))))))))))))))))))</f>
        <v>£0.00</v>
      </c>
      <c r="BB275" s="189" t="str">
        <f t="shared" si="72"/>
        <v>£0.00</v>
      </c>
      <c r="BC275" s="1"/>
      <c r="BD275" s="189" t="str">
        <f>IF(AND(AE275="A",'Claim Details'!$I$28&gt;=Rates!$D$14,'Claim Details'!$I$28&lt;=Rates!$D$15,'Claim Details'!$I$19="Yes"),Rates!$J$17,IF(AND(AE275="A",'Claim Details'!$I$28&gt;=Rates!$D$14,'Claim Details'!$I$28&lt;=Rates!$D$15,'Claim Details'!$I$19="No"),Rates!$D$17,IF(AND(AE275="A",'Claim Details'!$I$28&gt;=Rates!$F$14,'Claim Details'!$I$28&lt;=Rates!$F$15,'Claim Details'!$I$19="Yes"),Rates!$G$17,IF(AND(AE275="A",'Claim Details'!$I$28&gt;=Rates!$F$14,'Claim Details'!$I$28&lt;=Rates!$F$15,'Claim Details'!$I$19="No"),Rates!$F$17,IF(AND(AE275="A",'Claim Details'!$I$28&gt;=Rates!$H$14,'Claim Details'!$I$28&lt;=Rates!$H$15,'Claim Details'!$I$19="Yes"),Rates!$I$17,IF(AND(AE275="A",'Claim Details'!$I$28&gt;=Rates!$H$14,'Claim Details'!$I$28&lt;=Rates!$H$15,'Claim Details'!$I$19="No"),Rates!$H$17,IF(AND(AE275="A",'Claim Details'!$I$28&gt;=Rates!$J$14,'Claim Details'!$I$28&lt;=Rates!$J$15,'Claim Details'!$I$19="Yes"),Rates!$K$17,IF(AND(AE275="A",'Claim Details'!$I$28&gt;=Rates!$J$14,'Claim Details'!$I$28&lt;=Rates!$J$15,'Claim Details'!$I$19="No"),Rates!$J$17,IF(AND(AE275="B",'Claim Details'!$I$28&gt;=Rates!$D$14,'Claim Details'!$I$28&lt;=Rates!$D$15,'Claim Details'!$I$19="Yes"),Rates!$E$18,IF(AND(AE275="B",'Claim Details'!$I$28&gt;=Rates!$D$14,'Claim Details'!$I$28&lt;=Rates!$D$15,'Claim Details'!$I$19="No"),Rates!$D$18,IF(AND(AE275="B",'Claim Details'!$I$28&gt;=Rates!$F$14,'Claim Details'!$I$28&lt;=Rates!$F$15,'Claim Details'!$I$19="Yes"),Rates!$G$18,IF(AND(AE275="B",'Claim Details'!$I$28&gt;=Rates!$F$14,'Claim Details'!$I$28&lt;=Rates!$F$15,'Claim Details'!$I$19="No"),Rates!$F$18,IF(AND(AE275="B",'Claim Details'!$I$28&gt;=Rates!$H$14,'Claim Details'!$I$28&lt;=Rates!$H$15,'Claim Details'!$I$19="Yes"),Rates!$I$18,IF(AND(AE275="B",'Claim Details'!$I$28&gt;=Rates!$H$14,'Claim Details'!$I$28&lt;=Rates!$H$15,'Claim Details'!$I$19="No"),Rates!$H$18,IF(AND(AE275="B",'Claim Details'!$I$28&gt;=Rates!$J$14,'Claim Details'!$I$28&lt;=Rates!$J$15,'Claim Details'!$I$19="Yes"),Rates!$K$18,IF(AND(AE275="B",'Claim Details'!$I$28&gt;=Rates!$J$14,'Claim Details'!$I$28&lt;=Rates!$J$15,'Claim Details'!$I$19="No"),Rates!$J$18,IF(AND(AE275="C",'Claim Details'!$I$28&gt;=Rates!$D$14,'Claim Details'!$I$28&lt;=Rates!$D$15,'Claim Details'!$I$19="Yes"),Rates!$E$19,IF(AND(AE275="C",'Claim Details'!$I$28&gt;=Rates!$D$14,'Claim Details'!$I$28&lt;=Rates!$D$15,'Claim Details'!$I$19="No"),Rates!$D$19,IF(AND(AE275="C",'Claim Details'!$I$28&gt;=Rates!$F$14,'Claim Details'!$I$28&lt;=Rates!$F$15,'Claim Details'!$I$19="Yes"),Rates!$G$19,IF(AND(AE275="C",'Claim Details'!$I$28&gt;=Rates!$F$14,'Claim Details'!$I$28&lt;=Rates!$F$15,'Claim Details'!$I$19="No"),Rates!$F$19,IF(AND(AE275="C",'Claim Details'!$I$28&gt;=Rates!$H$14,'Claim Details'!$I$28&lt;=Rates!$H$15,'Claim Details'!$I$19="Yes"),Rates!$I$19,IF(AND(AE275="C",'Claim Details'!$I$28&gt;=Rates!$H$14,'Claim Details'!$I$28&lt;=Rates!$H$15,'Claim Details'!$I$19="No"),Rates!$H$19,IF(AND(AE275="C",'Claim Details'!$I$28&gt;=Rates!$J$14,'Claim Details'!$I$28&lt;=Rates!$J$15,'Claim Details'!$I$19="Yes"),Rates!$K$19,IF(AND(AE275="C",'Claim Details'!$I$28&gt;=Rates!$J$14,'Claim Details'!$I$28&lt;=Rates!$J$15,'Claim Details'!$I$19="No"),Rates!$J$19,"£0.00"))))))))))))))))))))))))</f>
        <v>£0.00</v>
      </c>
      <c r="BE275" s="189" t="str">
        <f>IF(AND(AE275="A",'Claim Details'!$I$28&gt;=Rates!$D$14,'Claim Details'!$I$28&lt;=Rates!$D$15,'Claim Details'!$I$19="Yes"),Rates!$J$25,IF(AND(AE275="A",'Claim Details'!$I$28&gt;=Rates!$D$14,'Claim Details'!$I$28&lt;=Rates!$D$15,'Claim Details'!$I$19="No"),Rates!$D$25,IF(AND(AE275="A",'Claim Details'!$I$28&gt;=Rates!$F$14,'Claim Details'!$I$28&lt;=Rates!$F$15,'Claim Details'!$I$19="Yes"),Rates!$G$25,IF(AND(AE275="A",'Claim Details'!$I$28&gt;=Rates!$F$14,'Claim Details'!$I$28&lt;=Rates!$F$15,'Claim Details'!$I$19="No"),Rates!$F$25,IF(AND(AE275="A",'Claim Details'!$I$28&gt;=Rates!$H$14,'Claim Details'!$I$28&lt;=Rates!$H$15,'Claim Details'!$I$19="Yes"),Rates!$I$25,IF(AND(AE275="A",'Claim Details'!$I$28&gt;=Rates!$H$14,'Claim Details'!$I$28&lt;=Rates!$H$15,'Claim Details'!$I$19="No"),Rates!$H$25,IF(AND(AE275="A",'Claim Details'!$I$28&gt;=Rates!$J$14,'Claim Details'!$I$28&lt;=Rates!$J$15,'Claim Details'!$I$19="Yes"),Rates!$K$25,IF(AND(AE275="A",'Claim Details'!$I$28&gt;=Rates!$J$14,'Claim Details'!$I$28&lt;=Rates!$J$15,'Claim Details'!$I$19="No"),Rates!$J$25,IF(AND(AE275="B",'Claim Details'!$I$28&gt;=Rates!$D$14,'Claim Details'!$I$28&lt;=Rates!$D$15,'Claim Details'!$I$19="Yes"),Rates!$E$26,IF(AND(AE275="B",'Claim Details'!$I$28&gt;=Rates!$D$14,'Claim Details'!$I$28&lt;=Rates!$D$15,'Claim Details'!$I$19="No"),Rates!$D$26,IF(AND(AE275="B",'Claim Details'!$I$28&gt;=Rates!$F$14,'Claim Details'!$I$28&lt;=Rates!$F$15,'Claim Details'!$I$19="Yes"),Rates!$G$26,IF(AND(AE275="B",'Claim Details'!$I$28&gt;=Rates!$F$14,'Claim Details'!$I$28&lt;=Rates!$F$15,'Claim Details'!$I$19="No"),Rates!$F$26,IF(AND(AE275="B",'Claim Details'!$I$28&gt;=Rates!$H$14,'Claim Details'!$I$28&lt;=Rates!$H$15,'Claim Details'!$I$19="Yes"),Rates!$I$26,IF(AND(AE275="B",'Claim Details'!$I$28&gt;=Rates!$H$14,'Claim Details'!$I$28&lt;=Rates!$H$15,'Claim Details'!$I$19="No"),Rates!$H$26,IF(AND(AE275="B",'Claim Details'!$I$28&gt;=Rates!$J$14,'Claim Details'!$I$28&lt;=Rates!$J$15,'Claim Details'!$I$19="Yes"),Rates!$K$26,IF(AND(AE275="B",'Claim Details'!$I$28&gt;=Rates!$J$14,'Claim Details'!$I$28&lt;=Rates!$J$15,'Claim Details'!$I$19="No"),Rates!$J$26,IF(AND(AE275="C",'Claim Details'!$I$28&gt;=Rates!$D$14,'Claim Details'!$I$28&lt;=Rates!$D$15,'Claim Details'!$I$19="Yes"),Rates!$E$27,IF(AND(AE275="C",'Claim Details'!$I$28&gt;=Rates!$D$14,'Claim Details'!$I$28&lt;=Rates!$D$15,'Claim Details'!$I$19="No"),Rates!$D$27,IF(AND(AE275="C",'Claim Details'!$I$28&gt;=Rates!$F$14,'Claim Details'!$I$28&lt;=Rates!$F$15,'Claim Details'!$I$19="Yes"),Rates!$G$27,IF(AND(AE275="C",'Claim Details'!$I$28&gt;=Rates!$F$14,'Claim Details'!$I$28&lt;=Rates!$F$15,'Claim Details'!$I$19="No"),Rates!$F$27,IF(AND(AE275="C",'Claim Details'!$I$28&gt;=Rates!$H$14,'Claim Details'!$I$28&lt;=Rates!$H$15,'Claim Details'!$I$19="Yes"),Rates!$I$27,IF(AND(AE275="C",'Claim Details'!$I$28&gt;=Rates!$H$14,'Claim Details'!$I$28&lt;=Rates!$H$15,'Claim Details'!$I$19="No"),Rates!$H$27,IF(AND(AE275="C",'Claim Details'!$I$28&gt;=Rates!$J$14,'Claim Details'!$I$28&lt;=Rates!$J$15,'Claim Details'!$I$19="Yes"),Rates!$K$27,IF(AND(AE275="C",'Claim Details'!$I$28&gt;=Rates!$J$14,'Claim Details'!$I$28&lt;=Rates!$J$15,'Claim Details'!$I$19="No"),Rates!$J$27,"£0.00"))))))))))))))))))))))))</f>
        <v>£0.00</v>
      </c>
      <c r="BF275" s="189" t="str">
        <f>IF(AND(AE275="A",'Claim Details'!$I$28&gt;=Rates!$D$14,'Claim Details'!$I$28&lt;=Rates!$D$15,'Claim Details'!$I$19="Yes"),Rates!$E$20,IF(AND(AE275="A",'Claim Details'!$I$28&gt;=Rates!$D$14,'Claim Details'!$I$28&lt;=Rates!$D$15,'Claim Details'!$I$19="No"),Rates!$D$20,IF(AND(AE275="A",'Claim Details'!$I$28&gt;=Rates!$F$14,'Claim Details'!$I$28&lt;=Rates!$F$15,'Claim Details'!$I$19="Yes"),Rates!$G$20,IF(AND(AE275="A",'Claim Details'!$I$28&gt;=Rates!$F$14,'Claim Details'!$I$28&lt;=Rates!$F$15,'Claim Details'!$I$19="No"),Rates!$F$20,IF(AND(AE275="A",'Claim Details'!$I$28&gt;=Rates!$H$14,'Claim Details'!$I$28&lt;=Rates!$H$15,'Claim Details'!$I$19="Yes"),Rates!$I$20,IF(AND(AE275="A",'Claim Details'!$I$28&gt;=Rates!$H$14,'Claim Details'!$I$28&lt;=Rates!$H$15,'Claim Details'!$I$19="No"),Rates!$H$20,IF(AND(AE275="A",'Claim Details'!$I$28&gt;=Rates!$J$14,'Claim Details'!$I$28&lt;=Rates!$J$15,'Claim Details'!$I$19="Yes"),Rates!$K$20,IF(AND(AE275="A",'Claim Details'!$I$28&gt;=Rates!$J$14,'Claim Details'!$I$28&lt;=Rates!$J$15,'Claim Details'!$I$19="No"),Rates!$J$20,IF(AND(AE275="B",'Claim Details'!$I$28&gt;=Rates!$D$14,'Claim Details'!$I$28&lt;=Rates!$D$15,'Claim Details'!$I$19="Yes"),Rates!$E$21,IF(AND(AE275="B",'Claim Details'!$I$28&gt;=Rates!$D$14,'Claim Details'!$I$28&lt;=Rates!$D$15,'Claim Details'!$I$19="No"),Rates!$D$21,IF(AND(AE275="B",'Claim Details'!$I$28&gt;=Rates!$F$14,'Claim Details'!$I$28&lt;=Rates!$F$15,'Claim Details'!$I$19="Yes"),Rates!$G$21,IF(AND(AE275="B",'Claim Details'!$I$28&gt;=Rates!$F$14,'Claim Details'!$I$28&lt;=Rates!$F$15,'Claim Details'!$I$19="No"),Rates!$F$21,IF(AND(AE275="B",'Claim Details'!$I$28&gt;=Rates!$H$14,'Claim Details'!$I$28&lt;=Rates!$H$15,'Claim Details'!$I$19="Yes"),Rates!$I$21,IF(AND(AE275="B",'Claim Details'!$I$28&gt;=Rates!$H$14,'Claim Details'!$I$28&lt;=Rates!$H$15,'Claim Details'!$I$19="No"),Rates!$H$21,IF(AND(AE275="B",'Claim Details'!$I$28&gt;=Rates!$J$14,'Claim Details'!$I$28&lt;=Rates!$J$15,'Claim Details'!$I$19="Yes"),Rates!$K$21,IF(AND(AE275="B",'Claim Details'!$I$28&gt;=Rates!$J$14,'Claim Details'!$I$28&lt;=Rates!$J$15,'Claim Details'!$I$19="No"),Rates!$J$21,"£0.00"))))))))))))))))</f>
        <v>£0.00</v>
      </c>
      <c r="BG275" s="189" t="str">
        <f>IF(AND(AE275="A",'Claim Details'!$I$28&gt;=Rates!$D$14,'Claim Details'!$I$28&lt;=Rates!$D$15,'Claim Details'!$I$19="Yes"),Rates!$E$22,IF(AND(AE275="A",'Claim Details'!$I$28&gt;=Rates!$D$14,'Claim Details'!$I$28&lt;=Rates!$D$15,'Claim Details'!$I$19="No"),Rates!$D$22,IF(AND(AE275="A",'Claim Details'!$I$28&gt;=Rates!$F$14,'Claim Details'!$I$28&lt;=Rates!$F$15,'Claim Details'!$I$19="Yes"),Rates!$G$22,IF(AND(AE275="A",'Claim Details'!$I$28&gt;=Rates!$F$14,'Claim Details'!$I$28&lt;=Rates!$F$15,'Claim Details'!$I$19="No"),Rates!$F$22,IF(AND(AE275="A",'Claim Details'!$I$28&gt;=Rates!$H$14,'Claim Details'!$I$28&lt;=Rates!$H$15,'Claim Details'!$I$19="Yes"),Rates!$I$22,IF(AND(AE275="A",'Claim Details'!$I$28&gt;=Rates!$H$14,'Claim Details'!$I$28&lt;=Rates!$H$15,'Claim Details'!$I$19="No"),Rates!$H$22,IF(AND(AE275="A",'Claim Details'!$I$28&gt;=Rates!$J$14,'Claim Details'!$I$28&lt;=Rates!$J$15,'Claim Details'!$I$19="Yes"),Rates!$K$22,IF(AND(AE275="A",'Claim Details'!$I$28&gt;=Rates!$J$14,'Claim Details'!$I$28&lt;=Rates!$J$15,'Claim Details'!$I$19="No"),Rates!$J$22,IF(AND(AE275="B",'Claim Details'!$I$28&gt;=Rates!$D$14,'Claim Details'!$I$28&lt;=Rates!$D$15,'Claim Details'!$I$19="Yes"),Rates!$E$23,IF(AND(AE275="B",'Claim Details'!$I$28&gt;=Rates!$D$14,'Claim Details'!$I$28&lt;=Rates!$D$15,'Claim Details'!$I$19="No"),Rates!$D$23,IF(AND(AE275="B",'Claim Details'!$I$28&gt;=Rates!$F$14,'Claim Details'!$I$28&lt;=Rates!$F$15,'Claim Details'!$I$19="Yes"),Rates!$G$23,IF(AND(AE275="B",'Claim Details'!$I$28&gt;=Rates!$F$14,'Claim Details'!$I$28&lt;=Rates!$F$15,'Claim Details'!$I$19="No"),Rates!$F$23,IF(AND(AE275="B",'Claim Details'!$I$28&gt;=Rates!$H$14,'Claim Details'!$I$28&lt;=Rates!$H$15,'Claim Details'!$I$19="Yes"),Rates!$I$23,IF(AND(AE275="B",'Claim Details'!$I$28&gt;=Rates!$H$14,'Claim Details'!$I$28&lt;=Rates!$H$15,'Claim Details'!$I$19="No"),Rates!$H$23,IF(AND(AE275="B",'Claim Details'!$I$28&gt;=Rates!$J$14,'Claim Details'!$I$28&lt;=Rates!$J$15,'Claim Details'!$I$19="Yes"),Rates!$K$23,IF(AND(AE275="B",'Claim Details'!$I$28&gt;=Rates!$J$14,'Claim Details'!$I$28&lt;=Rates!$J$15,'Claim Details'!$I$19="No"),Rates!$J$23,IF(AND(AE275="C",'Claim Details'!$I$28&gt;=Rates!$D$14,'Claim Details'!$I$28&lt;=Rates!$D$15,'Claim Details'!$I$19="Yes"),Rates!$E$24,IF(AND(AE275="C",'Claim Details'!$I$28&gt;=Rates!$D$14,'Claim Details'!$I$28&lt;=Rates!$D$15,'Claim Details'!$I$19="No"),Rates!$D$24,IF(AND(AE275="C",'Claim Details'!$I$28&gt;=Rates!$F$14,'Claim Details'!$I$28&lt;=Rates!$F$15,'Claim Details'!$I$19="Yes"),Rates!$G$24,IF(AND(AE275="C",'Claim Details'!$I$28&gt;=Rates!$F$14,'Claim Details'!$I$28&lt;=Rates!$F$15,'Claim Details'!$I$19="No"),Rates!$F$24,IF(AND(AE275="C",'Claim Details'!$I$28&gt;=Rates!$H$14,'Claim Details'!$I$28&lt;=Rates!$H$15,'Claim Details'!$I$19="Yes"),Rates!$I$24,IF(AND(AE275="C",'Claim Details'!$I$28&gt;=Rates!$H$14,'Claim Details'!$I$28&lt;=Rates!$H$15,'Claim Details'!$I$19="No"),Rates!$H$24,IF(AND(AE275="C",'Claim Details'!$I$28&gt;=Rates!$J$14,'Claim Details'!$I$28&lt;=Rates!$J$15,'Claim Details'!$I$19="Yes"),Rates!$K$24,IF(AND(AE275="C",'Claim Details'!$I$28&gt;=Rates!$J$14,'Claim Details'!$I$28&lt;=Rates!$J$15,'Claim Details'!$I$19="No"),Rates!$J$24,"£0.00"))))))))))))))))))))))))</f>
        <v>£0.00</v>
      </c>
      <c r="BH275" s="189" t="str">
        <f t="shared" si="73"/>
        <v>£0.00</v>
      </c>
      <c r="BI275" s="189">
        <f t="shared" si="74"/>
        <v>0</v>
      </c>
      <c r="BO275" s="202" t="str">
        <f>IF(H275="","£0.00",IF(AP275="4","£0.00",IF(AP275="5","£0.00",IF(AP275="1","£0.00",((AQ275*H275)*'Claim Details'!$F$111)/100))))</f>
        <v>£0.00</v>
      </c>
      <c r="BP275" s="202" t="str">
        <f>IF(T275="","£0.00",IF(AP275="4","£0.00",IF(AP275="5","£0.00",IF(AP275="1","£0.00",((AR275*T275)*'Claim Details'!$N$111)/100))))</f>
        <v>£0.00</v>
      </c>
      <c r="BQ275" s="202" t="str">
        <f>IF(AI275="","£0.00",IF(AP275="4","£0.00",IF(AP275="5","£0.00",IF(AP275="1","£0.00",((BI275*AI275)*'Claim Details'!$W$111)/100))))</f>
        <v>£0.00</v>
      </c>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row>
    <row r="276" spans="1:97" ht="15">
      <c r="A276" s="145"/>
      <c r="B276" s="91"/>
      <c r="C276" s="96"/>
      <c r="D276" s="97"/>
      <c r="E276" s="98"/>
      <c r="F276" s="89"/>
      <c r="G276" s="99"/>
      <c r="H276" s="100"/>
      <c r="I276" s="221" t="str">
        <f t="shared" si="64"/>
        <v>£0.00</v>
      </c>
      <c r="J276" s="101"/>
      <c r="K276" s="100"/>
      <c r="L276" s="221" t="str">
        <f t="shared" si="65"/>
        <v>£0.00</v>
      </c>
      <c r="M276" s="101"/>
      <c r="N276" s="102"/>
      <c r="O276" s="145"/>
      <c r="P276" s="77"/>
      <c r="Q276" s="87"/>
      <c r="R276" s="87"/>
      <c r="S276" s="87"/>
      <c r="T276" s="149" t="str">
        <f t="shared" si="66"/>
        <v/>
      </c>
      <c r="U276" s="87" t="str">
        <f t="shared" si="75"/>
        <v/>
      </c>
      <c r="V276" s="87"/>
      <c r="W276" s="53" t="str">
        <f t="shared" si="67"/>
        <v>£0.00</v>
      </c>
      <c r="X276" s="53"/>
      <c r="Y276" s="87"/>
      <c r="Z276" s="78"/>
      <c r="AA276" s="79"/>
      <c r="AB276" s="160"/>
      <c r="AC276" s="98"/>
      <c r="AD276" s="225"/>
      <c r="AE276" s="235" t="str">
        <f t="shared" si="68"/>
        <v/>
      </c>
      <c r="AF276" s="87" t="str">
        <f t="shared" si="69"/>
        <v/>
      </c>
      <c r="AG276" s="53"/>
      <c r="AH276" s="224"/>
      <c r="AI276" s="226" t="str">
        <f t="shared" si="61"/>
        <v/>
      </c>
      <c r="AJ276" s="236" t="str">
        <f t="shared" si="70"/>
        <v>£0.00</v>
      </c>
      <c r="AK276" s="31"/>
      <c r="AL276" s="1"/>
      <c r="AM276" s="1"/>
      <c r="AN276" s="1"/>
      <c r="AO276" s="1"/>
      <c r="AP276" s="1" t="str">
        <f t="shared" si="62"/>
        <v/>
      </c>
      <c r="AQ276" s="27">
        <f t="shared" si="63"/>
        <v>0</v>
      </c>
      <c r="AR276" s="189">
        <f t="shared" si="71"/>
        <v>0</v>
      </c>
      <c r="AS276" s="190" t="str">
        <f>IF(AND(C276="A",'Claim Details'!$E$28&gt;=Rates!$D$14,'Claim Details'!$E$28&lt;=Rates!$D$15,'Claim Details'!$E$19="Yes"),Rates!$E$17,IF(AND(C276="A",'Claim Details'!$E$28&gt;=Rates!$D$14,'Claim Details'!$E$28&lt;=Rates!$D$15,'Claim Details'!$E$19="No"),Rates!$D$17,IF(AND(C276="A",'Claim Details'!$E$28&gt;=Rates!$F$14,'Claim Details'!$E$28&lt;=Rates!$F$15,'Claim Details'!$E$19="Yes"),Rates!$G$17,IF(AND(C276="A",'Claim Details'!$E$28&gt;=Rates!$F$14,'Claim Details'!$E$28&lt;=Rates!$F$15,'Claim Details'!$E$19="No"),Rates!$F$17,IF(AND(C276="A",'Claim Details'!$E$28&gt;=Rates!$H$14,'Claim Details'!$E$28&lt;=Rates!$H$15,'Claim Details'!$E$19="Yes"),Rates!$I$17,IF(AND(C276="A",'Claim Details'!$E$28&gt;=Rates!$H$14,'Claim Details'!$E$28&lt;=Rates!$H$15,'Claim Details'!$E$19="No"),Rates!$H$17,IF(AND(C276="A",'Claim Details'!$E$28&gt;=Rates!$J$14,'Claim Details'!$E$28&lt;=Rates!$J$15,'Claim Details'!$E$19="Yes"),Rates!$K$17,IF(AND(C276="A",'Claim Details'!$E$28&gt;=Rates!$J$14,'Claim Details'!$E$28&lt;=Rates!$J$15,'Claim Details'!$E$19="No"),Rates!$J$17,IF(AND(C276="B",'Claim Details'!$E$28&gt;=Rates!$D$14,'Claim Details'!$E$28&lt;=Rates!$D$15,'Claim Details'!$E$19="Yes"),Rates!$E$18,IF(AND(C276="B",'Claim Details'!$E$28&gt;=Rates!$D$14,'Claim Details'!$E$28&lt;=Rates!$D$15,'Claim Details'!$E$19="No"),Rates!$D$18,IF(AND(C276="B",'Claim Details'!$E$28&gt;=Rates!$F$14,'Claim Details'!$E$28&lt;=Rates!$F$15,'Claim Details'!$E$19="Yes"),Rates!$G$18,IF(AND(C276="B",'Claim Details'!$E$28&gt;=Rates!$F$14,'Claim Details'!$E$28&lt;=Rates!$F$15,'Claim Details'!$E$19="No"),Rates!$F$18,IF(AND(C276="B",'Claim Details'!$E$28&gt;=Rates!$H$14,'Claim Details'!$E$28&lt;=Rates!$H$15,'Claim Details'!$E$19="Yes"),Rates!$I$18,IF(AND(C276="B",'Claim Details'!$E$28&gt;=Rates!$H$14,'Claim Details'!$E$28&lt;=Rates!$H$15,'Claim Details'!$E$19="No"),Rates!$H$18,IF(AND(C276="B",'Claim Details'!$E$28&gt;=Rates!$J$14,'Claim Details'!$E$28&lt;=Rates!$J$15,'Claim Details'!$E$19="Yes"),Rates!$K$18,IF(AND(C276="B",'Claim Details'!$E$28&gt;=Rates!$J$14,'Claim Details'!$E$28&lt;=Rates!$J$15,'Claim Details'!$E$19="No"),Rates!$J$18,IF(AND(C276="C",'Claim Details'!$E$28&gt;=Rates!$D$14,'Claim Details'!$E$28&lt;=Rates!$D$15,'Claim Details'!$E$19="Yes"),Rates!$E$19,IF(AND(C276="C",'Claim Details'!$E$28&gt;=Rates!$D$14,'Claim Details'!$E$28&lt;=Rates!$D$15,'Claim Details'!$E$19="No"),Rates!$D$19,IF(AND(C276="C",'Claim Details'!$E$28&gt;=Rates!$F$14,'Claim Details'!$E$28&lt;=Rates!$F$15,'Claim Details'!$E$19="Yes"),Rates!$G$19,IF(AND(C276="C",'Claim Details'!$E$28&gt;=Rates!$F$14,'Claim Details'!$E$28&lt;=Rates!$F$15,'Claim Details'!$E$19="No"),Rates!$F$19,IF(AND(C276="C",'Claim Details'!$E$28&gt;=Rates!$H$14,'Claim Details'!$E$28&lt;=Rates!$H$15,'Claim Details'!$E$19="Yes"),Rates!$I$19,IF(AND(C276="C",'Claim Details'!$E$28&gt;=Rates!$H$14,'Claim Details'!$E$28&lt;=Rates!$H$15,'Claim Details'!$E$19="No"),Rates!$H$19,IF(AND(C276="C",'Claim Details'!$E$28&gt;=Rates!$J$14,'Claim Details'!$E$28&lt;=Rates!$J$15,'Claim Details'!$E$19="Yes"),Rates!$K$19,IF(AND(C276="C",'Claim Details'!$E$28&gt;=Rates!$J$14,'Claim Details'!$E$28&lt;=Rates!$J$15,'Claim Details'!$E$19="No"),Rates!$J$19,"£0.00"))))))))))))))))))))))))</f>
        <v>£0.00</v>
      </c>
      <c r="AT276" s="189" t="str">
        <f>IF(AND(C276="A",'Claim Details'!$E$28&gt;=Rates!$D$14,'Claim Details'!$E$28&lt;=Rates!$D$15,'Claim Details'!$E$19="Yes"),Rates!$E$25,IF(AND(C276="A",'Claim Details'!$E$28&gt;=Rates!$D$14,'Claim Details'!$E$28&lt;=Rates!$D$15,'Claim Details'!$E$19="No"),Rates!$D$25,IF(AND(C276="A",'Claim Details'!$E$28&gt;=Rates!$F$14,'Claim Details'!$E$28&lt;=Rates!$F$15,'Claim Details'!$E$19="Yes"),Rates!$G$25,IF(AND(C276="A",'Claim Details'!$E$28&gt;=Rates!$F$14,'Claim Details'!$E$28&lt;=Rates!$F$15,'Claim Details'!$E$19="No"),Rates!$F$25,IF(AND(C276="A",'Claim Details'!$E$28&gt;=Rates!$H$14,'Claim Details'!$E$28&lt;=Rates!$H$15,'Claim Details'!$E$19="Yes"),Rates!$I$25,IF(AND(C276="A",'Claim Details'!$E$28&gt;=Rates!$H$14,'Claim Details'!$E$28&lt;=Rates!$H$15,'Claim Details'!$E$19="No"),Rates!$H$25,IF(AND(C276="A",'Claim Details'!$E$28&gt;=Rates!$J$14,'Claim Details'!$E$28&lt;=Rates!$J$15,'Claim Details'!$E$19="Yes"),Rates!$K$25,IF(AND(C276="A",'Claim Details'!$E$28&gt;=Rates!$J$14,'Claim Details'!$E$28&lt;=Rates!$J$15,'Claim Details'!$E$19="No"),Rates!$J$25,IF(AND(C276="B",'Claim Details'!$E$28&gt;=Rates!$D$14,'Claim Details'!$E$28&lt;=Rates!$D$15,'Claim Details'!$E$19="Yes"),Rates!$E$26,IF(AND(C276="B",'Claim Details'!$E$28&gt;=Rates!$D$14,'Claim Details'!$E$28&lt;=Rates!$D$15,'Claim Details'!$E$19="No"),Rates!$D$26,IF(AND(C276="B",'Claim Details'!$E$28&gt;=Rates!$F$14,'Claim Details'!$E$28&lt;=Rates!$F$15,'Claim Details'!$E$19="Yes"),Rates!$G$26,IF(AND(C276="B",'Claim Details'!$E$28&gt;=Rates!$F$14,'Claim Details'!$E$28&lt;=Rates!$F$15,'Claim Details'!$E$19="No"),Rates!$F$26,IF(AND(C276="B",'Claim Details'!$E$28&gt;=Rates!$H$14,'Claim Details'!$E$28&lt;=Rates!$H$15,'Claim Details'!$E$19="Yes"),Rates!$I$26,IF(AND(C276="B",'Claim Details'!$E$28&gt;=Rates!$H$14,'Claim Details'!$E$28&lt;=Rates!$H$15,'Claim Details'!$E$19="No"),Rates!$H$26,IF(AND(C276="B",'Claim Details'!$E$28&gt;=Rates!$J$14,'Claim Details'!$E$28&lt;=Rates!$J$15,'Claim Details'!$E$19="Yes"),Rates!$K$26,IF(AND(C276="B",'Claim Details'!$E$28&gt;=Rates!$J$14,'Claim Details'!$E$28&lt;=Rates!$J$15,'Claim Details'!$E$19="No"),Rates!$J$26,IF(AND(C276="C",'Claim Details'!$E$28&gt;=Rates!$D$14,'Claim Details'!$E$28&lt;=Rates!$D$15,'Claim Details'!$E$19="Yes"),Rates!$E$27,IF(AND(C276="C",'Claim Details'!$E$28&gt;=Rates!$D$14,'Claim Details'!$E$28&lt;=Rates!$D$15,'Claim Details'!$E$19="No"),Rates!$D$27,IF(AND(C276="C",'Claim Details'!$E$28&gt;=Rates!$F$14,'Claim Details'!$E$28&lt;=Rates!$F$15,'Claim Details'!$E$19="Yes"),Rates!$G$27,IF(AND(C276="C",'Claim Details'!$E$28&gt;=Rates!$F$14,'Claim Details'!$E$28&lt;=Rates!$F$15,'Claim Details'!$E$19="No"),Rates!$F$27,IF(AND(C276="C",'Claim Details'!$E$28&gt;=Rates!$H$14,'Claim Details'!$E$28&lt;=Rates!$H$15,'Claim Details'!$E$19="Yes"),Rates!$I$27,IF(AND(C276="C",'Claim Details'!$E$28&gt;=Rates!$H$14,'Claim Details'!$E$28&lt;=Rates!$H$15,'Claim Details'!$E$19="No"),Rates!$H$27,IF(AND(C276="C",'Claim Details'!$E$28&gt;=Rates!$J$14,'Claim Details'!$E$28&lt;=Rates!$J$15,'Claim Details'!$E$19="Yes"),Rates!$K$27,IF(AND(C276="C",'Claim Details'!$E$28&gt;=Rates!$J$14,'Claim Details'!$E$28&lt;=Rates!$J$15,'Claim Details'!$E$19="No"),Rates!$J$27,"£0.00"))))))))))))))))))))))))</f>
        <v>£0.00</v>
      </c>
      <c r="AU276" s="191" t="str">
        <f>IF(AND(C276="A",'Claim Details'!$E$28&gt;=Rates!$D$14,'Claim Details'!$E$28&lt;=Rates!$D$15,'Claim Details'!$E$19="Yes"),Rates!$E$20,IF(AND(C276="A",'Claim Details'!$E$28&gt;=Rates!$D$14,'Claim Details'!$E$28&lt;=Rates!$D$15,'Claim Details'!$E$19="No"),Rates!$D$20,IF(AND(C276="A",'Claim Details'!$E$28&gt;=Rates!$F$14,'Claim Details'!$E$28&lt;=Rates!$F$15,'Claim Details'!$E$19="Yes"),Rates!$G$20,IF(AND(C276="A",'Claim Details'!$E$28&gt;=Rates!$F$14,'Claim Details'!$E$28&lt;=Rates!$F$15,'Claim Details'!$E$19="No"),Rates!$F$20,IF(AND(C276="A",'Claim Details'!$E$28&gt;=Rates!$H$14,'Claim Details'!$E$28&lt;=Rates!$H$15,'Claim Details'!$E$19="Yes"),Rates!$I$20,IF(AND(C276="A",'Claim Details'!$E$28&gt;=Rates!$H$14,'Claim Details'!$E$28&lt;=Rates!$H$15,'Claim Details'!$E$19="No"),Rates!$H$20,IF(AND(C276="A",'Claim Details'!$E$28&gt;=Rates!$J$14,'Claim Details'!$E$28&lt;=Rates!$J$15,'Claim Details'!$E$19="Yes"),Rates!$K$20,IF(AND(C276="A",'Claim Details'!$E$28&gt;=Rates!$J$14,'Claim Details'!$E$28&lt;=Rates!$J$15,'Claim Details'!$E$19="No"),Rates!$J$20,IF(AND(C276="B",'Claim Details'!$E$28&gt;=Rates!$D$14,'Claim Details'!$E$28&lt;=Rates!$D$15,'Claim Details'!$E$19="Yes"),Rates!$E$21,IF(AND(C276="B",'Claim Details'!$E$28&gt;=Rates!$D$14,'Claim Details'!$E$28&lt;=Rates!$D$15,'Claim Details'!$E$19="No"),Rates!$D$21,IF(AND(C276="B",'Claim Details'!$E$28&gt;=Rates!$F$14,'Claim Details'!$E$28&lt;=Rates!$F$15,'Claim Details'!$E$19="Yes"),Rates!$G$21,IF(AND(C276="B",'Claim Details'!$E$28&gt;=Rates!$F$14,'Claim Details'!$E$28&lt;=Rates!$F$15,'Claim Details'!$E$19="No"),Rates!$F$21,IF(AND(C276="B",'Claim Details'!$E$28&gt;=Rates!$H$14,'Claim Details'!$E$28&lt;=Rates!$H$15,'Claim Details'!$E$19="Yes"),Rates!$I$21,IF(AND(C276="B",'Claim Details'!$E$28&gt;=Rates!$H$14,'Claim Details'!$E$28&lt;=Rates!$H$15,'Claim Details'!$E$19="No"),Rates!$H$21,IF(AND(C276="B",'Claim Details'!$E$28&gt;=Rates!$J$14,'Claim Details'!$E$28&lt;=Rates!$J$15,'Claim Details'!$E$19="Yes"),Rates!$K$21,IF(AND(C276="B",'Claim Details'!$E$28&gt;=Rates!$J$14,'Claim Details'!$E$28&lt;=Rates!$J$15,'Claim Details'!$E$19="No"),Rates!$J$21,"£0.00"))))))))))))))))</f>
        <v>£0.00</v>
      </c>
      <c r="AV276" s="191" t="str">
        <f>IF(AND(C276="A",'Claim Details'!$E$28&gt;=Rates!$D$14,'Claim Details'!$E$28&lt;=Rates!$D$15,'Claim Details'!$E$19="Yes"),Rates!$E$22,IF(AND(C276="A",'Claim Details'!$E$28&gt;=Rates!$D$14,'Claim Details'!$E$28&lt;=Rates!$D$15,'Claim Details'!$E$19="No"),Rates!$D$22,IF(AND(C276="A",'Claim Details'!$E$28&gt;=Rates!$F$14,'Claim Details'!$E$28&lt;=Rates!$F$15,'Claim Details'!$E$19="Yes"),Rates!$G$22,IF(AND(C276="A",'Claim Details'!$E$28&gt;=Rates!$F$14,'Claim Details'!$E$28&lt;=Rates!$F$15,'Claim Details'!$E$19="No"),Rates!$F$22,IF(AND(C276="A",'Claim Details'!$E$28&gt;=Rates!$H$14,'Claim Details'!$E$28&lt;=Rates!$H$15,'Claim Details'!$E$19="Yes"),Rates!$I$22,IF(AND(C276="A",'Claim Details'!$E$28&gt;=Rates!$H$14,'Claim Details'!$E$28&lt;=Rates!$H$15,'Claim Details'!$E$19="No"),Rates!$H$22,IF(AND(C276="A",'Claim Details'!$E$28&gt;=Rates!$J$14,'Claim Details'!$E$28&lt;=Rates!$J$15,'Claim Details'!$E$19="Yes"),Rates!$K$22,IF(AND(C276="A",'Claim Details'!$E$28&gt;=Rates!$J$14,'Claim Details'!$E$28&lt;=Rates!$J$15,'Claim Details'!$E$19="No"),Rates!$J$22,IF(AND(C276="B",'Claim Details'!$E$28&gt;=Rates!$D$14,'Claim Details'!$E$28&lt;=Rates!$D$15,'Claim Details'!$E$19="Yes"),Rates!$E$23,IF(AND(C276="B",'Claim Details'!$E$28&gt;=Rates!$D$14,'Claim Details'!$E$28&lt;=Rates!$D$15,'Claim Details'!$E$19="No"),Rates!$D$23,IF(AND(C276="B",'Claim Details'!$E$28&gt;=Rates!$F$14,'Claim Details'!$E$28&lt;=Rates!$F$15,'Claim Details'!$E$19="Yes"),Rates!$G$23,IF(AND(C276="B",'Claim Details'!$E$28&gt;=Rates!$F$14,'Claim Details'!$E$28&lt;=Rates!$F$15,'Claim Details'!$E$19="No"),Rates!$F$23,IF(AND(C276="B",'Claim Details'!$E$28&gt;=Rates!$H$14,'Claim Details'!$E$28&lt;=Rates!$H$15,'Claim Details'!$E$19="Yes"),Rates!$I$23,IF(AND(C276="B",'Claim Details'!$E$28&gt;=Rates!$H$14,'Claim Details'!$E$28&lt;=Rates!$H$15,'Claim Details'!$E$19="No"),Rates!$H$23,IF(AND(C276="B",'Claim Details'!$E$28&gt;=Rates!$J$14,'Claim Details'!$E$28&lt;=Rates!$J$15,'Claim Details'!$E$19="Yes"),Rates!$K$23,IF(AND(C276="B",'Claim Details'!$E$28&gt;=Rates!$J$14,'Claim Details'!$E$28&lt;=Rates!$J$15,'Claim Details'!$E$19="No"),Rates!$J$23,IF(AND(C276="C",'Claim Details'!$E$28&gt;=Rates!$D$14,'Claim Details'!$E$28&lt;=Rates!$D$15,'Claim Details'!$E$19="Yes"),Rates!$E$24,IF(AND(C276="C",'Claim Details'!$E$28&gt;=Rates!$D$14,'Claim Details'!$E$28&lt;=Rates!$D$15,'Claim Details'!$E$19="No"),Rates!$D$24,IF(AND(C276="C",'Claim Details'!$E$28&gt;=Rates!$F$14,'Claim Details'!$E$28&lt;=Rates!$F$15,'Claim Details'!$E$19="Yes"),Rates!$G$24,IF(AND(C276="C",'Claim Details'!$E$28&gt;=Rates!$F$14,'Claim Details'!$E$28&lt;=Rates!$F$15,'Claim Details'!$E$19="No"),Rates!$F$24,IF(AND(C276="C",'Claim Details'!$E$28&gt;=Rates!$H$14,'Claim Details'!$E$28&lt;=Rates!$H$15,'Claim Details'!$E$19="Yes"),Rates!$I$24,IF(AND(C276="C",'Claim Details'!$E$28&gt;=Rates!$H$14,'Claim Details'!$E$28&lt;=Rates!$H$15,'Claim Details'!$E$19="No"),Rates!$H$24,IF(AND(C276="C",'Claim Details'!$E$28&gt;=Rates!$J$14,'Claim Details'!$E$28&lt;=Rates!$J$15,'Claim Details'!$E$19="Yes"),Rates!$K$24,IF(AND(C276="C",'Claim Details'!$E$28&gt;=Rates!$J$14,'Claim Details'!$E$28&lt;=Rates!$J$15,'Claim Details'!$E$19="No"),Rates!$J$24,"£0.00"))))))))))))))))))))))))</f>
        <v>£0.00</v>
      </c>
      <c r="AW276" s="1"/>
      <c r="AX276" s="189" t="str">
        <f>IF(AND(U276="A",'Claim Details'!$I$28&gt;=Rates!$D$14,'Claim Details'!$I$28&lt;=Rates!$D$15,'Claim Details'!$I$19="Yes"),Rates!$J$17,IF(AND(U276="A",'Claim Details'!$I$28&gt;=Rates!$D$14,'Claim Details'!$I$28&lt;=Rates!$D$15,'Claim Details'!$I$19="No"),Rates!$D$17,IF(AND(U276="A",'Claim Details'!$I$28&gt;=Rates!$F$14,'Claim Details'!$I$28&lt;=Rates!$F$15,'Claim Details'!$I$19="Yes"),Rates!$G$17,IF(AND(U276="A",'Claim Details'!$I$28&gt;=Rates!$F$14,'Claim Details'!$I$28&lt;=Rates!$F$15,'Claim Details'!$I$19="No"),Rates!$F$17,IF(AND(U276="A",'Claim Details'!$I$28&gt;=Rates!$H$14,'Claim Details'!$I$28&lt;=Rates!$H$15,'Claim Details'!$I$19="Yes"),Rates!$I$17,IF(AND(U276="A",'Claim Details'!$I$28&gt;=Rates!$H$14,'Claim Details'!$I$28&lt;=Rates!$H$15,'Claim Details'!$I$19="No"),Rates!$H$17,IF(AND(U276="A",'Claim Details'!$I$28&gt;=Rates!$J$14,'Claim Details'!$I$28&lt;=Rates!$J$15,'Claim Details'!$I$19="Yes"),Rates!$K$17,IF(AND(U276="A",'Claim Details'!$I$28&gt;=Rates!$J$14,'Claim Details'!$I$28&lt;=Rates!$J$15,'Claim Details'!$I$19="No"),Rates!$J$17,IF(AND(U276="B",'Claim Details'!$I$28&gt;=Rates!$D$14,'Claim Details'!$I$28&lt;=Rates!$D$15,'Claim Details'!$I$19="Yes"),Rates!$E$18,IF(AND(U276="B",'Claim Details'!$I$28&gt;=Rates!$D$14,'Claim Details'!$I$28&lt;=Rates!$D$15,'Claim Details'!$I$19="No"),Rates!$D$18,IF(AND(U276="B",'Claim Details'!$I$28&gt;=Rates!$F$14,'Claim Details'!$I$28&lt;=Rates!$F$15,'Claim Details'!$I$19="Yes"),Rates!$G$18,IF(AND(U276="B",'Claim Details'!$I$28&gt;=Rates!$F$14,'Claim Details'!$I$28&lt;=Rates!$F$15,'Claim Details'!$I$19="No"),Rates!$F$18,IF(AND(U276="B",'Claim Details'!$I$28&gt;=Rates!$H$14,'Claim Details'!$I$28&lt;=Rates!$H$15,'Claim Details'!$I$19="Yes"),Rates!$I$18,IF(AND(U276="B",'Claim Details'!$I$28&gt;=Rates!$H$14,'Claim Details'!$I$28&lt;=Rates!$H$15,'Claim Details'!$I$19="No"),Rates!$H$18,IF(AND(U276="B",'Claim Details'!$I$28&gt;=Rates!$J$14,'Claim Details'!$I$28&lt;=Rates!$J$15,'Claim Details'!$I$19="Yes"),Rates!$K$18,IF(AND(U276="B",'Claim Details'!$I$28&gt;=Rates!$J$14,'Claim Details'!$I$28&lt;=Rates!$J$15,'Claim Details'!$I$19="No"),Rates!$J$18,IF(AND(U276="C",'Claim Details'!$I$28&gt;=Rates!$D$14,'Claim Details'!$I$28&lt;=Rates!$D$15,'Claim Details'!$I$19="Yes"),Rates!$E$19,IF(AND(U276="C",'Claim Details'!$I$28&gt;=Rates!$D$14,'Claim Details'!$I$28&lt;=Rates!$D$15,'Claim Details'!$I$19="No"),Rates!$D$19,IF(AND(U276="C",'Claim Details'!$I$28&gt;=Rates!$F$14,'Claim Details'!$I$28&lt;=Rates!$F$15,'Claim Details'!$I$19="Yes"),Rates!$G$19,IF(AND(U276="C",'Claim Details'!$I$28&gt;=Rates!$F$14,'Claim Details'!$I$28&lt;=Rates!$F$15,'Claim Details'!$I$19="No"),Rates!$F$19,IF(AND(U276="C",'Claim Details'!$I$28&gt;=Rates!$H$14,'Claim Details'!$I$28&lt;=Rates!$H$15,'Claim Details'!$I$19="Yes"),Rates!$I$19,IF(AND(U276="C",'Claim Details'!$I$28&gt;=Rates!$H$14,'Claim Details'!$I$28&lt;=Rates!$H$15,'Claim Details'!$I$19="No"),Rates!$H$19,IF(AND(U276="C",'Claim Details'!$I$28&gt;=Rates!$J$14,'Claim Details'!$I$28&lt;=Rates!$J$15,'Claim Details'!$I$19="Yes"),Rates!$K$19,IF(AND(U276="C",'Claim Details'!$I$28&gt;=Rates!$J$14,'Claim Details'!$I$28&lt;=Rates!$J$15,'Claim Details'!$I$19="No"),Rates!$J$19,"£0.00"))))))))))))))))))))))))</f>
        <v>£0.00</v>
      </c>
      <c r="AY276" s="189" t="str">
        <f>IF(AND(C276="A",'Claim Details'!$I$28&gt;=Rates!$D$14,'Claim Details'!$I$28&lt;=Rates!$D$15,'Claim Details'!$I$19="Yes"),Rates!$J$25,IF(AND(C276="A",'Claim Details'!$I$28&gt;=Rates!$D$14,'Claim Details'!$I$28&lt;=Rates!$D$15,'Claim Details'!$I$19="No"),Rates!$D$25,IF(AND(C276="A",'Claim Details'!$I$28&gt;=Rates!$F$14,'Claim Details'!$I$28&lt;=Rates!$F$15,'Claim Details'!$I$19="Yes"),Rates!$G$25,IF(AND(C276="A",'Claim Details'!$I$28&gt;=Rates!$F$14,'Claim Details'!$I$28&lt;=Rates!$F$15,'Claim Details'!$I$19="No"),Rates!$F$25,IF(AND(C276="A",'Claim Details'!$I$28&gt;=Rates!$H$14,'Claim Details'!$I$28&lt;=Rates!$H$15,'Claim Details'!$I$19="Yes"),Rates!$I$25,IF(AND(C276="A",'Claim Details'!$I$28&gt;=Rates!$H$14,'Claim Details'!$I$28&lt;=Rates!$H$15,'Claim Details'!$I$19="No"),Rates!$H$25,IF(AND(C276="A",'Claim Details'!$I$28&gt;=Rates!$J$14,'Claim Details'!$I$28&lt;=Rates!$J$15,'Claim Details'!$I$19="Yes"),Rates!$K$25,IF(AND(C276="A",'Claim Details'!$I$28&gt;=Rates!$J$14,'Claim Details'!$I$28&lt;=Rates!$J$15,'Claim Details'!$I$19="No"),Rates!$J$25,IF(AND(C276="B",'Claim Details'!$I$28&gt;=Rates!$D$14,'Claim Details'!$I$28&lt;=Rates!$D$15,'Claim Details'!$I$19="Yes"),Rates!$E$26,IF(AND(C276="B",'Claim Details'!$I$28&gt;=Rates!$D$14,'Claim Details'!$I$28&lt;=Rates!$D$15,'Claim Details'!$I$19="No"),Rates!$D$26,IF(AND(C276="B",'Claim Details'!$I$28&gt;=Rates!$F$14,'Claim Details'!$I$28&lt;=Rates!$F$15,'Claim Details'!$I$19="Yes"),Rates!$G$26,IF(AND(C276="B",'Claim Details'!$I$28&gt;=Rates!$F$14,'Claim Details'!$I$28&lt;=Rates!$F$15,'Claim Details'!$I$19="No"),Rates!$F$26,IF(AND(C276="B",'Claim Details'!$I$28&gt;=Rates!$H$14,'Claim Details'!$I$28&lt;=Rates!$H$15,'Claim Details'!$I$19="Yes"),Rates!$I$26,IF(AND(C276="B",'Claim Details'!$I$28&gt;=Rates!$H$14,'Claim Details'!$I$28&lt;=Rates!$H$15,'Claim Details'!$I$19="No"),Rates!$H$26,IF(AND(C276="B",'Claim Details'!$I$28&gt;=Rates!$J$14,'Claim Details'!$I$28&lt;=Rates!$J$15,'Claim Details'!$I$19="Yes"),Rates!$K$26,IF(AND(C276="B",'Claim Details'!$I$28&gt;=Rates!$J$14,'Claim Details'!$I$28&lt;=Rates!$J$15,'Claim Details'!$I$19="No"),Rates!$J$26,IF(AND(C276="C",'Claim Details'!$I$28&gt;=Rates!$D$14,'Claim Details'!$I$28&lt;=Rates!$D$15,'Claim Details'!$I$19="Yes"),Rates!$E$27,IF(AND(C276="C",'Claim Details'!$I$28&gt;=Rates!$D$14,'Claim Details'!$I$28&lt;=Rates!$D$15,'Claim Details'!$I$19="No"),Rates!$D$27,IF(AND(C276="C",'Claim Details'!$I$28&gt;=Rates!$F$14,'Claim Details'!$I$28&lt;=Rates!$F$15,'Claim Details'!$I$19="Yes"),Rates!$G$27,IF(AND(C276="C",'Claim Details'!$I$28&gt;=Rates!$F$14,'Claim Details'!$I$28&lt;=Rates!$F$15,'Claim Details'!$I$19="No"),Rates!$F$27,IF(AND(C276="C",'Claim Details'!$I$28&gt;=Rates!$H$14,'Claim Details'!$I$28&lt;=Rates!$H$15,'Claim Details'!$I$19="Yes"),Rates!$I$27,IF(AND(C276="C",'Claim Details'!$I$28&gt;=Rates!$H$14,'Claim Details'!$I$28&lt;=Rates!$H$15,'Claim Details'!$I$19="No"),Rates!$H$27,IF(AND(C276="C",'Claim Details'!$I$28&gt;=Rates!$J$14,'Claim Details'!$I$28&lt;=Rates!$J$15,'Claim Details'!$I$19="Yes"),Rates!$K$27,IF(AND(C276="C",'Claim Details'!$I$28&gt;=Rates!$J$14,'Claim Details'!$I$28&lt;=Rates!$J$15,'Claim Details'!$I$19="No"),Rates!$J$27,"£0.00"))))))))))))))))))))))))</f>
        <v>£0.00</v>
      </c>
      <c r="AZ276" s="189" t="str">
        <f>IF(AND(C276="A",'Claim Details'!$I$28&gt;=Rates!$D$14,'Claim Details'!$I$28&lt;=Rates!$D$15,'Claim Details'!$I$19="Yes"),Rates!$E$20,IF(AND(C276="A",'Claim Details'!$I$28&gt;=Rates!$D$14,'Claim Details'!$I$28&lt;=Rates!$D$15,'Claim Details'!$I$19="No"),Rates!$D$20,IF(AND(C276="A",'Claim Details'!$I$28&gt;=Rates!$F$14,'Claim Details'!$I$28&lt;=Rates!$F$15,'Claim Details'!$I$19="Yes"),Rates!$G$20,IF(AND(C276="A",'Claim Details'!$I$28&gt;=Rates!$F$14,'Claim Details'!$I$28&lt;=Rates!$F$15,'Claim Details'!$I$19="No"),Rates!$F$20,IF(AND(C276="A",'Claim Details'!$I$28&gt;=Rates!$H$14,'Claim Details'!$I$28&lt;=Rates!$H$15,'Claim Details'!$I$19="Yes"),Rates!$I$20,IF(AND(C276="A",'Claim Details'!$I$28&gt;=Rates!$H$14,'Claim Details'!$I$28&lt;=Rates!$H$15,'Claim Details'!$I$19="No"),Rates!$H$20,IF(AND(C276="A",'Claim Details'!$I$28&gt;=Rates!$J$14,'Claim Details'!$I$28&lt;=Rates!$J$15,'Claim Details'!$I$19="Yes"),Rates!$K$20,IF(AND(C276="A",'Claim Details'!$I$28&gt;=Rates!$J$14,'Claim Details'!$I$28&lt;=Rates!$J$15,'Claim Details'!$I$19="No"),Rates!$J$20,IF(AND(C276="B",'Claim Details'!$I$28&gt;=Rates!$D$14,'Claim Details'!$I$28&lt;=Rates!$D$15,'Claim Details'!$I$19="Yes"),Rates!$E$21,IF(AND(C276="B",'Claim Details'!$I$28&gt;=Rates!$D$14,'Claim Details'!$I$28&lt;=Rates!$D$15,'Claim Details'!$I$19="No"),Rates!$D$21,IF(AND(C276="B",'Claim Details'!$I$28&gt;=Rates!$F$14,'Claim Details'!$I$28&lt;=Rates!$F$15,'Claim Details'!$I$19="Yes"),Rates!$G$21,IF(AND(C276="B",'Claim Details'!$I$28&gt;=Rates!$F$14,'Claim Details'!$I$28&lt;=Rates!$F$15,'Claim Details'!$I$19="No"),Rates!$F$21,IF(AND(C276="B",'Claim Details'!$I$28&gt;=Rates!$H$14,'Claim Details'!$I$28&lt;=Rates!$H$15,'Claim Details'!$I$19="Yes"),Rates!$I$21,IF(AND(C276="B",'Claim Details'!$I$28&gt;=Rates!$H$14,'Claim Details'!$I$28&lt;=Rates!$H$15,'Claim Details'!$I$19="No"),Rates!$H$21,IF(AND(C276="B",'Claim Details'!$I$28&gt;=Rates!$J$14,'Claim Details'!$I$28&lt;=Rates!$J$15,'Claim Details'!$I$19="Yes"),Rates!$K$21,IF(AND(C276="B",'Claim Details'!$I$28&gt;=Rates!$J$14,'Claim Details'!$I$28&lt;=Rates!$J$15,'Claim Details'!$I$19="No"),Rates!$J$21,"£0.00"))))))))))))))))</f>
        <v>£0.00</v>
      </c>
      <c r="BA276" s="189" t="str">
        <f>IF(AND(C276="A",'Claim Details'!$I$28&gt;=Rates!$D$14,'Claim Details'!$I$28&lt;=Rates!$D$15,'Claim Details'!$I$19="Yes"),Rates!$E$22,IF(AND(C276="A",'Claim Details'!$I$28&gt;=Rates!$D$14,'Claim Details'!$I$28&lt;=Rates!$D$15,'Claim Details'!$I$19="No"),Rates!$D$22,IF(AND(C276="A",'Claim Details'!$I$28&gt;=Rates!$F$14,'Claim Details'!$I$28&lt;=Rates!$F$15,'Claim Details'!$I$19="Yes"),Rates!$G$22,IF(AND(C276="A",'Claim Details'!$I$28&gt;=Rates!$F$14,'Claim Details'!$I$28&lt;=Rates!$F$15,'Claim Details'!$I$19="No"),Rates!$F$22,IF(AND(C276="A",'Claim Details'!$I$28&gt;=Rates!$H$14,'Claim Details'!$I$28&lt;=Rates!$H$15,'Claim Details'!$I$19="Yes"),Rates!$I$22,IF(AND(C276="A",'Claim Details'!$I$28&gt;=Rates!$H$14,'Claim Details'!$I$28&lt;=Rates!$H$15,'Claim Details'!$I$19="No"),Rates!$H$22,IF(AND(C276="A",'Claim Details'!$I$28&gt;=Rates!$J$14,'Claim Details'!$I$28&lt;=Rates!$J$15,'Claim Details'!$I$19="Yes"),Rates!$K$22,IF(AND(C276="A",'Claim Details'!$I$28&gt;=Rates!$J$14,'Claim Details'!$I$28&lt;=Rates!$J$15,'Claim Details'!$I$19="No"),Rates!$J$22,IF(AND(C276="B",'Claim Details'!$I$28&gt;=Rates!$D$14,'Claim Details'!$I$28&lt;=Rates!$D$15,'Claim Details'!$I$19="Yes"),Rates!$E$23,IF(AND(C276="B",'Claim Details'!$I$28&gt;=Rates!$D$14,'Claim Details'!$I$28&lt;=Rates!$D$15,'Claim Details'!$I$19="No"),Rates!$D$23,IF(AND(C276="B",'Claim Details'!$I$28&gt;=Rates!$F$14,'Claim Details'!$I$28&lt;=Rates!$F$15,'Claim Details'!$I$19="Yes"),Rates!$G$23,IF(AND(C276="B",'Claim Details'!$I$28&gt;=Rates!$F$14,'Claim Details'!$I$28&lt;=Rates!$F$15,'Claim Details'!$I$19="No"),Rates!$F$23,IF(AND(C276="B",'Claim Details'!$I$28&gt;=Rates!$H$14,'Claim Details'!$I$28&lt;=Rates!$H$15,'Claim Details'!$I$19="Yes"),Rates!$I$23,IF(AND(C276="B",'Claim Details'!$I$28&gt;=Rates!$H$14,'Claim Details'!$I$28&lt;=Rates!$H$15,'Claim Details'!$I$19="No"),Rates!$H$23,IF(AND(C276="B",'Claim Details'!$I$28&gt;=Rates!$J$14,'Claim Details'!$I$28&lt;=Rates!$J$15,'Claim Details'!$I$19="Yes"),Rates!$K$23,IF(AND(C276="B",'Claim Details'!$I$28&gt;=Rates!$J$14,'Claim Details'!$I$28&lt;=Rates!$J$15,'Claim Details'!$I$19="No"),Rates!$J$23,IF(AND(C276="C",'Claim Details'!$I$28&gt;=Rates!$D$14,'Claim Details'!$I$28&lt;=Rates!$D$15,'Claim Details'!$I$19="Yes"),Rates!$E$24,IF(AND(C276="C",'Claim Details'!$I$28&gt;=Rates!$D$14,'Claim Details'!$I$28&lt;=Rates!$D$15,'Claim Details'!$I$19="No"),Rates!$D$24,IF(AND(C276="C",'Claim Details'!$I$28&gt;=Rates!$F$14,'Claim Details'!$I$28&lt;=Rates!$F$15,'Claim Details'!$I$19="Yes"),Rates!$G$24,IF(AND(C276="C",'Claim Details'!$I$28&gt;=Rates!$F$14,'Claim Details'!$I$28&lt;=Rates!$F$15,'Claim Details'!$I$19="No"),Rates!$F$24,IF(AND(C276="C",'Claim Details'!$I$28&gt;=Rates!$H$14,'Claim Details'!$I$28&lt;=Rates!$H$15,'Claim Details'!$I$19="Yes"),Rates!$I$24,IF(AND(C276="C",'Claim Details'!$I$28&gt;=Rates!$H$14,'Claim Details'!$I$28&lt;=Rates!$H$15,'Claim Details'!$I$19="No"),Rates!$H$24,IF(AND(C276="C",'Claim Details'!$I$28&gt;=Rates!$J$14,'Claim Details'!$I$28&lt;=Rates!$J$15,'Claim Details'!$I$19="Yes"),Rates!$K$24,IF(AND(C276="C",'Claim Details'!$I$28&gt;=Rates!$J$14,'Claim Details'!$I$28&lt;=Rates!$J$15,'Claim Details'!$I$19="No"),Rates!$J$24,"£0.00"))))))))))))))))))))))))</f>
        <v>£0.00</v>
      </c>
      <c r="BB276" s="189" t="str">
        <f t="shared" si="72"/>
        <v>£0.00</v>
      </c>
      <c r="BC276" s="1"/>
      <c r="BD276" s="189" t="str">
        <f>IF(AND(AE276="A",'Claim Details'!$I$28&gt;=Rates!$D$14,'Claim Details'!$I$28&lt;=Rates!$D$15,'Claim Details'!$I$19="Yes"),Rates!$J$17,IF(AND(AE276="A",'Claim Details'!$I$28&gt;=Rates!$D$14,'Claim Details'!$I$28&lt;=Rates!$D$15,'Claim Details'!$I$19="No"),Rates!$D$17,IF(AND(AE276="A",'Claim Details'!$I$28&gt;=Rates!$F$14,'Claim Details'!$I$28&lt;=Rates!$F$15,'Claim Details'!$I$19="Yes"),Rates!$G$17,IF(AND(AE276="A",'Claim Details'!$I$28&gt;=Rates!$F$14,'Claim Details'!$I$28&lt;=Rates!$F$15,'Claim Details'!$I$19="No"),Rates!$F$17,IF(AND(AE276="A",'Claim Details'!$I$28&gt;=Rates!$H$14,'Claim Details'!$I$28&lt;=Rates!$H$15,'Claim Details'!$I$19="Yes"),Rates!$I$17,IF(AND(AE276="A",'Claim Details'!$I$28&gt;=Rates!$H$14,'Claim Details'!$I$28&lt;=Rates!$H$15,'Claim Details'!$I$19="No"),Rates!$H$17,IF(AND(AE276="A",'Claim Details'!$I$28&gt;=Rates!$J$14,'Claim Details'!$I$28&lt;=Rates!$J$15,'Claim Details'!$I$19="Yes"),Rates!$K$17,IF(AND(AE276="A",'Claim Details'!$I$28&gt;=Rates!$J$14,'Claim Details'!$I$28&lt;=Rates!$J$15,'Claim Details'!$I$19="No"),Rates!$J$17,IF(AND(AE276="B",'Claim Details'!$I$28&gt;=Rates!$D$14,'Claim Details'!$I$28&lt;=Rates!$D$15,'Claim Details'!$I$19="Yes"),Rates!$E$18,IF(AND(AE276="B",'Claim Details'!$I$28&gt;=Rates!$D$14,'Claim Details'!$I$28&lt;=Rates!$D$15,'Claim Details'!$I$19="No"),Rates!$D$18,IF(AND(AE276="B",'Claim Details'!$I$28&gt;=Rates!$F$14,'Claim Details'!$I$28&lt;=Rates!$F$15,'Claim Details'!$I$19="Yes"),Rates!$G$18,IF(AND(AE276="B",'Claim Details'!$I$28&gt;=Rates!$F$14,'Claim Details'!$I$28&lt;=Rates!$F$15,'Claim Details'!$I$19="No"),Rates!$F$18,IF(AND(AE276="B",'Claim Details'!$I$28&gt;=Rates!$H$14,'Claim Details'!$I$28&lt;=Rates!$H$15,'Claim Details'!$I$19="Yes"),Rates!$I$18,IF(AND(AE276="B",'Claim Details'!$I$28&gt;=Rates!$H$14,'Claim Details'!$I$28&lt;=Rates!$H$15,'Claim Details'!$I$19="No"),Rates!$H$18,IF(AND(AE276="B",'Claim Details'!$I$28&gt;=Rates!$J$14,'Claim Details'!$I$28&lt;=Rates!$J$15,'Claim Details'!$I$19="Yes"),Rates!$K$18,IF(AND(AE276="B",'Claim Details'!$I$28&gt;=Rates!$J$14,'Claim Details'!$I$28&lt;=Rates!$J$15,'Claim Details'!$I$19="No"),Rates!$J$18,IF(AND(AE276="C",'Claim Details'!$I$28&gt;=Rates!$D$14,'Claim Details'!$I$28&lt;=Rates!$D$15,'Claim Details'!$I$19="Yes"),Rates!$E$19,IF(AND(AE276="C",'Claim Details'!$I$28&gt;=Rates!$D$14,'Claim Details'!$I$28&lt;=Rates!$D$15,'Claim Details'!$I$19="No"),Rates!$D$19,IF(AND(AE276="C",'Claim Details'!$I$28&gt;=Rates!$F$14,'Claim Details'!$I$28&lt;=Rates!$F$15,'Claim Details'!$I$19="Yes"),Rates!$G$19,IF(AND(AE276="C",'Claim Details'!$I$28&gt;=Rates!$F$14,'Claim Details'!$I$28&lt;=Rates!$F$15,'Claim Details'!$I$19="No"),Rates!$F$19,IF(AND(AE276="C",'Claim Details'!$I$28&gt;=Rates!$H$14,'Claim Details'!$I$28&lt;=Rates!$H$15,'Claim Details'!$I$19="Yes"),Rates!$I$19,IF(AND(AE276="C",'Claim Details'!$I$28&gt;=Rates!$H$14,'Claim Details'!$I$28&lt;=Rates!$H$15,'Claim Details'!$I$19="No"),Rates!$H$19,IF(AND(AE276="C",'Claim Details'!$I$28&gt;=Rates!$J$14,'Claim Details'!$I$28&lt;=Rates!$J$15,'Claim Details'!$I$19="Yes"),Rates!$K$19,IF(AND(AE276="C",'Claim Details'!$I$28&gt;=Rates!$J$14,'Claim Details'!$I$28&lt;=Rates!$J$15,'Claim Details'!$I$19="No"),Rates!$J$19,"£0.00"))))))))))))))))))))))))</f>
        <v>£0.00</v>
      </c>
      <c r="BE276" s="189" t="str">
        <f>IF(AND(AE276="A",'Claim Details'!$I$28&gt;=Rates!$D$14,'Claim Details'!$I$28&lt;=Rates!$D$15,'Claim Details'!$I$19="Yes"),Rates!$J$25,IF(AND(AE276="A",'Claim Details'!$I$28&gt;=Rates!$D$14,'Claim Details'!$I$28&lt;=Rates!$D$15,'Claim Details'!$I$19="No"),Rates!$D$25,IF(AND(AE276="A",'Claim Details'!$I$28&gt;=Rates!$F$14,'Claim Details'!$I$28&lt;=Rates!$F$15,'Claim Details'!$I$19="Yes"),Rates!$G$25,IF(AND(AE276="A",'Claim Details'!$I$28&gt;=Rates!$F$14,'Claim Details'!$I$28&lt;=Rates!$F$15,'Claim Details'!$I$19="No"),Rates!$F$25,IF(AND(AE276="A",'Claim Details'!$I$28&gt;=Rates!$H$14,'Claim Details'!$I$28&lt;=Rates!$H$15,'Claim Details'!$I$19="Yes"),Rates!$I$25,IF(AND(AE276="A",'Claim Details'!$I$28&gt;=Rates!$H$14,'Claim Details'!$I$28&lt;=Rates!$H$15,'Claim Details'!$I$19="No"),Rates!$H$25,IF(AND(AE276="A",'Claim Details'!$I$28&gt;=Rates!$J$14,'Claim Details'!$I$28&lt;=Rates!$J$15,'Claim Details'!$I$19="Yes"),Rates!$K$25,IF(AND(AE276="A",'Claim Details'!$I$28&gt;=Rates!$J$14,'Claim Details'!$I$28&lt;=Rates!$J$15,'Claim Details'!$I$19="No"),Rates!$J$25,IF(AND(AE276="B",'Claim Details'!$I$28&gt;=Rates!$D$14,'Claim Details'!$I$28&lt;=Rates!$D$15,'Claim Details'!$I$19="Yes"),Rates!$E$26,IF(AND(AE276="B",'Claim Details'!$I$28&gt;=Rates!$D$14,'Claim Details'!$I$28&lt;=Rates!$D$15,'Claim Details'!$I$19="No"),Rates!$D$26,IF(AND(AE276="B",'Claim Details'!$I$28&gt;=Rates!$F$14,'Claim Details'!$I$28&lt;=Rates!$F$15,'Claim Details'!$I$19="Yes"),Rates!$G$26,IF(AND(AE276="B",'Claim Details'!$I$28&gt;=Rates!$F$14,'Claim Details'!$I$28&lt;=Rates!$F$15,'Claim Details'!$I$19="No"),Rates!$F$26,IF(AND(AE276="B",'Claim Details'!$I$28&gt;=Rates!$H$14,'Claim Details'!$I$28&lt;=Rates!$H$15,'Claim Details'!$I$19="Yes"),Rates!$I$26,IF(AND(AE276="B",'Claim Details'!$I$28&gt;=Rates!$H$14,'Claim Details'!$I$28&lt;=Rates!$H$15,'Claim Details'!$I$19="No"),Rates!$H$26,IF(AND(AE276="B",'Claim Details'!$I$28&gt;=Rates!$J$14,'Claim Details'!$I$28&lt;=Rates!$J$15,'Claim Details'!$I$19="Yes"),Rates!$K$26,IF(AND(AE276="B",'Claim Details'!$I$28&gt;=Rates!$J$14,'Claim Details'!$I$28&lt;=Rates!$J$15,'Claim Details'!$I$19="No"),Rates!$J$26,IF(AND(AE276="C",'Claim Details'!$I$28&gt;=Rates!$D$14,'Claim Details'!$I$28&lt;=Rates!$D$15,'Claim Details'!$I$19="Yes"),Rates!$E$27,IF(AND(AE276="C",'Claim Details'!$I$28&gt;=Rates!$D$14,'Claim Details'!$I$28&lt;=Rates!$D$15,'Claim Details'!$I$19="No"),Rates!$D$27,IF(AND(AE276="C",'Claim Details'!$I$28&gt;=Rates!$F$14,'Claim Details'!$I$28&lt;=Rates!$F$15,'Claim Details'!$I$19="Yes"),Rates!$G$27,IF(AND(AE276="C",'Claim Details'!$I$28&gt;=Rates!$F$14,'Claim Details'!$I$28&lt;=Rates!$F$15,'Claim Details'!$I$19="No"),Rates!$F$27,IF(AND(AE276="C",'Claim Details'!$I$28&gt;=Rates!$H$14,'Claim Details'!$I$28&lt;=Rates!$H$15,'Claim Details'!$I$19="Yes"),Rates!$I$27,IF(AND(AE276="C",'Claim Details'!$I$28&gt;=Rates!$H$14,'Claim Details'!$I$28&lt;=Rates!$H$15,'Claim Details'!$I$19="No"),Rates!$H$27,IF(AND(AE276="C",'Claim Details'!$I$28&gt;=Rates!$J$14,'Claim Details'!$I$28&lt;=Rates!$J$15,'Claim Details'!$I$19="Yes"),Rates!$K$27,IF(AND(AE276="C",'Claim Details'!$I$28&gt;=Rates!$J$14,'Claim Details'!$I$28&lt;=Rates!$J$15,'Claim Details'!$I$19="No"),Rates!$J$27,"£0.00"))))))))))))))))))))))))</f>
        <v>£0.00</v>
      </c>
      <c r="BF276" s="189" t="str">
        <f>IF(AND(AE276="A",'Claim Details'!$I$28&gt;=Rates!$D$14,'Claim Details'!$I$28&lt;=Rates!$D$15,'Claim Details'!$I$19="Yes"),Rates!$E$20,IF(AND(AE276="A",'Claim Details'!$I$28&gt;=Rates!$D$14,'Claim Details'!$I$28&lt;=Rates!$D$15,'Claim Details'!$I$19="No"),Rates!$D$20,IF(AND(AE276="A",'Claim Details'!$I$28&gt;=Rates!$F$14,'Claim Details'!$I$28&lt;=Rates!$F$15,'Claim Details'!$I$19="Yes"),Rates!$G$20,IF(AND(AE276="A",'Claim Details'!$I$28&gt;=Rates!$F$14,'Claim Details'!$I$28&lt;=Rates!$F$15,'Claim Details'!$I$19="No"),Rates!$F$20,IF(AND(AE276="A",'Claim Details'!$I$28&gt;=Rates!$H$14,'Claim Details'!$I$28&lt;=Rates!$H$15,'Claim Details'!$I$19="Yes"),Rates!$I$20,IF(AND(AE276="A",'Claim Details'!$I$28&gt;=Rates!$H$14,'Claim Details'!$I$28&lt;=Rates!$H$15,'Claim Details'!$I$19="No"),Rates!$H$20,IF(AND(AE276="A",'Claim Details'!$I$28&gt;=Rates!$J$14,'Claim Details'!$I$28&lt;=Rates!$J$15,'Claim Details'!$I$19="Yes"),Rates!$K$20,IF(AND(AE276="A",'Claim Details'!$I$28&gt;=Rates!$J$14,'Claim Details'!$I$28&lt;=Rates!$J$15,'Claim Details'!$I$19="No"),Rates!$J$20,IF(AND(AE276="B",'Claim Details'!$I$28&gt;=Rates!$D$14,'Claim Details'!$I$28&lt;=Rates!$D$15,'Claim Details'!$I$19="Yes"),Rates!$E$21,IF(AND(AE276="B",'Claim Details'!$I$28&gt;=Rates!$D$14,'Claim Details'!$I$28&lt;=Rates!$D$15,'Claim Details'!$I$19="No"),Rates!$D$21,IF(AND(AE276="B",'Claim Details'!$I$28&gt;=Rates!$F$14,'Claim Details'!$I$28&lt;=Rates!$F$15,'Claim Details'!$I$19="Yes"),Rates!$G$21,IF(AND(AE276="B",'Claim Details'!$I$28&gt;=Rates!$F$14,'Claim Details'!$I$28&lt;=Rates!$F$15,'Claim Details'!$I$19="No"),Rates!$F$21,IF(AND(AE276="B",'Claim Details'!$I$28&gt;=Rates!$H$14,'Claim Details'!$I$28&lt;=Rates!$H$15,'Claim Details'!$I$19="Yes"),Rates!$I$21,IF(AND(AE276="B",'Claim Details'!$I$28&gt;=Rates!$H$14,'Claim Details'!$I$28&lt;=Rates!$H$15,'Claim Details'!$I$19="No"),Rates!$H$21,IF(AND(AE276="B",'Claim Details'!$I$28&gt;=Rates!$J$14,'Claim Details'!$I$28&lt;=Rates!$J$15,'Claim Details'!$I$19="Yes"),Rates!$K$21,IF(AND(AE276="B",'Claim Details'!$I$28&gt;=Rates!$J$14,'Claim Details'!$I$28&lt;=Rates!$J$15,'Claim Details'!$I$19="No"),Rates!$J$21,"£0.00"))))))))))))))))</f>
        <v>£0.00</v>
      </c>
      <c r="BG276" s="189" t="str">
        <f>IF(AND(AE276="A",'Claim Details'!$I$28&gt;=Rates!$D$14,'Claim Details'!$I$28&lt;=Rates!$D$15,'Claim Details'!$I$19="Yes"),Rates!$E$22,IF(AND(AE276="A",'Claim Details'!$I$28&gt;=Rates!$D$14,'Claim Details'!$I$28&lt;=Rates!$D$15,'Claim Details'!$I$19="No"),Rates!$D$22,IF(AND(AE276="A",'Claim Details'!$I$28&gt;=Rates!$F$14,'Claim Details'!$I$28&lt;=Rates!$F$15,'Claim Details'!$I$19="Yes"),Rates!$G$22,IF(AND(AE276="A",'Claim Details'!$I$28&gt;=Rates!$F$14,'Claim Details'!$I$28&lt;=Rates!$F$15,'Claim Details'!$I$19="No"),Rates!$F$22,IF(AND(AE276="A",'Claim Details'!$I$28&gt;=Rates!$H$14,'Claim Details'!$I$28&lt;=Rates!$H$15,'Claim Details'!$I$19="Yes"),Rates!$I$22,IF(AND(AE276="A",'Claim Details'!$I$28&gt;=Rates!$H$14,'Claim Details'!$I$28&lt;=Rates!$H$15,'Claim Details'!$I$19="No"),Rates!$H$22,IF(AND(AE276="A",'Claim Details'!$I$28&gt;=Rates!$J$14,'Claim Details'!$I$28&lt;=Rates!$J$15,'Claim Details'!$I$19="Yes"),Rates!$K$22,IF(AND(AE276="A",'Claim Details'!$I$28&gt;=Rates!$J$14,'Claim Details'!$I$28&lt;=Rates!$J$15,'Claim Details'!$I$19="No"),Rates!$J$22,IF(AND(AE276="B",'Claim Details'!$I$28&gt;=Rates!$D$14,'Claim Details'!$I$28&lt;=Rates!$D$15,'Claim Details'!$I$19="Yes"),Rates!$E$23,IF(AND(AE276="B",'Claim Details'!$I$28&gt;=Rates!$D$14,'Claim Details'!$I$28&lt;=Rates!$D$15,'Claim Details'!$I$19="No"),Rates!$D$23,IF(AND(AE276="B",'Claim Details'!$I$28&gt;=Rates!$F$14,'Claim Details'!$I$28&lt;=Rates!$F$15,'Claim Details'!$I$19="Yes"),Rates!$G$23,IF(AND(AE276="B",'Claim Details'!$I$28&gt;=Rates!$F$14,'Claim Details'!$I$28&lt;=Rates!$F$15,'Claim Details'!$I$19="No"),Rates!$F$23,IF(AND(AE276="B",'Claim Details'!$I$28&gt;=Rates!$H$14,'Claim Details'!$I$28&lt;=Rates!$H$15,'Claim Details'!$I$19="Yes"),Rates!$I$23,IF(AND(AE276="B",'Claim Details'!$I$28&gt;=Rates!$H$14,'Claim Details'!$I$28&lt;=Rates!$H$15,'Claim Details'!$I$19="No"),Rates!$H$23,IF(AND(AE276="B",'Claim Details'!$I$28&gt;=Rates!$J$14,'Claim Details'!$I$28&lt;=Rates!$J$15,'Claim Details'!$I$19="Yes"),Rates!$K$23,IF(AND(AE276="B",'Claim Details'!$I$28&gt;=Rates!$J$14,'Claim Details'!$I$28&lt;=Rates!$J$15,'Claim Details'!$I$19="No"),Rates!$J$23,IF(AND(AE276="C",'Claim Details'!$I$28&gt;=Rates!$D$14,'Claim Details'!$I$28&lt;=Rates!$D$15,'Claim Details'!$I$19="Yes"),Rates!$E$24,IF(AND(AE276="C",'Claim Details'!$I$28&gt;=Rates!$D$14,'Claim Details'!$I$28&lt;=Rates!$D$15,'Claim Details'!$I$19="No"),Rates!$D$24,IF(AND(AE276="C",'Claim Details'!$I$28&gt;=Rates!$F$14,'Claim Details'!$I$28&lt;=Rates!$F$15,'Claim Details'!$I$19="Yes"),Rates!$G$24,IF(AND(AE276="C",'Claim Details'!$I$28&gt;=Rates!$F$14,'Claim Details'!$I$28&lt;=Rates!$F$15,'Claim Details'!$I$19="No"),Rates!$F$24,IF(AND(AE276="C",'Claim Details'!$I$28&gt;=Rates!$H$14,'Claim Details'!$I$28&lt;=Rates!$H$15,'Claim Details'!$I$19="Yes"),Rates!$I$24,IF(AND(AE276="C",'Claim Details'!$I$28&gt;=Rates!$H$14,'Claim Details'!$I$28&lt;=Rates!$H$15,'Claim Details'!$I$19="No"),Rates!$H$24,IF(AND(AE276="C",'Claim Details'!$I$28&gt;=Rates!$J$14,'Claim Details'!$I$28&lt;=Rates!$J$15,'Claim Details'!$I$19="Yes"),Rates!$K$24,IF(AND(AE276="C",'Claim Details'!$I$28&gt;=Rates!$J$14,'Claim Details'!$I$28&lt;=Rates!$J$15,'Claim Details'!$I$19="No"),Rates!$J$24,"£0.00"))))))))))))))))))))))))</f>
        <v>£0.00</v>
      </c>
      <c r="BH276" s="189" t="str">
        <f t="shared" si="73"/>
        <v>£0.00</v>
      </c>
      <c r="BI276" s="189">
        <f t="shared" si="74"/>
        <v>0</v>
      </c>
      <c r="BO276" s="202" t="str">
        <f>IF(H276="","£0.00",IF(AP276="4","£0.00",IF(AP276="5","£0.00",IF(AP276="1","£0.00",((AQ276*H276)*'Claim Details'!$F$111)/100))))</f>
        <v>£0.00</v>
      </c>
      <c r="BP276" s="202" t="str">
        <f>IF(T276="","£0.00",IF(AP276="4","£0.00",IF(AP276="5","£0.00",IF(AP276="1","£0.00",((AR276*T276)*'Claim Details'!$N$111)/100))))</f>
        <v>£0.00</v>
      </c>
      <c r="BQ276" s="202" t="str">
        <f>IF(AI276="","£0.00",IF(AP276="4","£0.00",IF(AP276="5","£0.00",IF(AP276="1","£0.00",((BI276*AI276)*'Claim Details'!$W$111)/100))))</f>
        <v>£0.00</v>
      </c>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row>
    <row r="277" spans="1:97" ht="15">
      <c r="A277" s="145"/>
      <c r="B277" s="91"/>
      <c r="C277" s="96"/>
      <c r="D277" s="97"/>
      <c r="E277" s="98"/>
      <c r="F277" s="89"/>
      <c r="G277" s="99"/>
      <c r="H277" s="100"/>
      <c r="I277" s="221" t="str">
        <f t="shared" si="64"/>
        <v>£0.00</v>
      </c>
      <c r="J277" s="101"/>
      <c r="K277" s="100"/>
      <c r="L277" s="221" t="str">
        <f t="shared" si="65"/>
        <v>£0.00</v>
      </c>
      <c r="M277" s="101"/>
      <c r="N277" s="102"/>
      <c r="O277" s="145"/>
      <c r="P277" s="77"/>
      <c r="Q277" s="87"/>
      <c r="R277" s="87"/>
      <c r="S277" s="87"/>
      <c r="T277" s="149" t="str">
        <f t="shared" si="66"/>
        <v/>
      </c>
      <c r="U277" s="87" t="str">
        <f t="shared" si="75"/>
        <v/>
      </c>
      <c r="V277" s="87"/>
      <c r="W277" s="53" t="str">
        <f t="shared" si="67"/>
        <v>£0.00</v>
      </c>
      <c r="X277" s="53"/>
      <c r="Y277" s="87"/>
      <c r="Z277" s="78"/>
      <c r="AA277" s="79"/>
      <c r="AB277" s="160"/>
      <c r="AC277" s="98"/>
      <c r="AD277" s="225"/>
      <c r="AE277" s="235" t="str">
        <f t="shared" si="68"/>
        <v/>
      </c>
      <c r="AF277" s="87" t="str">
        <f t="shared" si="69"/>
        <v/>
      </c>
      <c r="AG277" s="53"/>
      <c r="AH277" s="224"/>
      <c r="AI277" s="226" t="str">
        <f t="shared" si="61"/>
        <v/>
      </c>
      <c r="AJ277" s="236" t="str">
        <f t="shared" si="70"/>
        <v>£0.00</v>
      </c>
      <c r="AK277" s="31"/>
      <c r="AL277" s="1"/>
      <c r="AM277" s="1"/>
      <c r="AN277" s="1"/>
      <c r="AO277" s="1"/>
      <c r="AP277" s="1" t="str">
        <f t="shared" si="62"/>
        <v/>
      </c>
      <c r="AQ277" s="27">
        <f t="shared" si="63"/>
        <v>0</v>
      </c>
      <c r="AR277" s="189">
        <f t="shared" si="71"/>
        <v>0</v>
      </c>
      <c r="AS277" s="190" t="str">
        <f>IF(AND(C277="A",'Claim Details'!$E$28&gt;=Rates!$D$14,'Claim Details'!$E$28&lt;=Rates!$D$15,'Claim Details'!$E$19="Yes"),Rates!$E$17,IF(AND(C277="A",'Claim Details'!$E$28&gt;=Rates!$D$14,'Claim Details'!$E$28&lt;=Rates!$D$15,'Claim Details'!$E$19="No"),Rates!$D$17,IF(AND(C277="A",'Claim Details'!$E$28&gt;=Rates!$F$14,'Claim Details'!$E$28&lt;=Rates!$F$15,'Claim Details'!$E$19="Yes"),Rates!$G$17,IF(AND(C277="A",'Claim Details'!$E$28&gt;=Rates!$F$14,'Claim Details'!$E$28&lt;=Rates!$F$15,'Claim Details'!$E$19="No"),Rates!$F$17,IF(AND(C277="A",'Claim Details'!$E$28&gt;=Rates!$H$14,'Claim Details'!$E$28&lt;=Rates!$H$15,'Claim Details'!$E$19="Yes"),Rates!$I$17,IF(AND(C277="A",'Claim Details'!$E$28&gt;=Rates!$H$14,'Claim Details'!$E$28&lt;=Rates!$H$15,'Claim Details'!$E$19="No"),Rates!$H$17,IF(AND(C277="A",'Claim Details'!$E$28&gt;=Rates!$J$14,'Claim Details'!$E$28&lt;=Rates!$J$15,'Claim Details'!$E$19="Yes"),Rates!$K$17,IF(AND(C277="A",'Claim Details'!$E$28&gt;=Rates!$J$14,'Claim Details'!$E$28&lt;=Rates!$J$15,'Claim Details'!$E$19="No"),Rates!$J$17,IF(AND(C277="B",'Claim Details'!$E$28&gt;=Rates!$D$14,'Claim Details'!$E$28&lt;=Rates!$D$15,'Claim Details'!$E$19="Yes"),Rates!$E$18,IF(AND(C277="B",'Claim Details'!$E$28&gt;=Rates!$D$14,'Claim Details'!$E$28&lt;=Rates!$D$15,'Claim Details'!$E$19="No"),Rates!$D$18,IF(AND(C277="B",'Claim Details'!$E$28&gt;=Rates!$F$14,'Claim Details'!$E$28&lt;=Rates!$F$15,'Claim Details'!$E$19="Yes"),Rates!$G$18,IF(AND(C277="B",'Claim Details'!$E$28&gt;=Rates!$F$14,'Claim Details'!$E$28&lt;=Rates!$F$15,'Claim Details'!$E$19="No"),Rates!$F$18,IF(AND(C277="B",'Claim Details'!$E$28&gt;=Rates!$H$14,'Claim Details'!$E$28&lt;=Rates!$H$15,'Claim Details'!$E$19="Yes"),Rates!$I$18,IF(AND(C277="B",'Claim Details'!$E$28&gt;=Rates!$H$14,'Claim Details'!$E$28&lt;=Rates!$H$15,'Claim Details'!$E$19="No"),Rates!$H$18,IF(AND(C277="B",'Claim Details'!$E$28&gt;=Rates!$J$14,'Claim Details'!$E$28&lt;=Rates!$J$15,'Claim Details'!$E$19="Yes"),Rates!$K$18,IF(AND(C277="B",'Claim Details'!$E$28&gt;=Rates!$J$14,'Claim Details'!$E$28&lt;=Rates!$J$15,'Claim Details'!$E$19="No"),Rates!$J$18,IF(AND(C277="C",'Claim Details'!$E$28&gt;=Rates!$D$14,'Claim Details'!$E$28&lt;=Rates!$D$15,'Claim Details'!$E$19="Yes"),Rates!$E$19,IF(AND(C277="C",'Claim Details'!$E$28&gt;=Rates!$D$14,'Claim Details'!$E$28&lt;=Rates!$D$15,'Claim Details'!$E$19="No"),Rates!$D$19,IF(AND(C277="C",'Claim Details'!$E$28&gt;=Rates!$F$14,'Claim Details'!$E$28&lt;=Rates!$F$15,'Claim Details'!$E$19="Yes"),Rates!$G$19,IF(AND(C277="C",'Claim Details'!$E$28&gt;=Rates!$F$14,'Claim Details'!$E$28&lt;=Rates!$F$15,'Claim Details'!$E$19="No"),Rates!$F$19,IF(AND(C277="C",'Claim Details'!$E$28&gt;=Rates!$H$14,'Claim Details'!$E$28&lt;=Rates!$H$15,'Claim Details'!$E$19="Yes"),Rates!$I$19,IF(AND(C277="C",'Claim Details'!$E$28&gt;=Rates!$H$14,'Claim Details'!$E$28&lt;=Rates!$H$15,'Claim Details'!$E$19="No"),Rates!$H$19,IF(AND(C277="C",'Claim Details'!$E$28&gt;=Rates!$J$14,'Claim Details'!$E$28&lt;=Rates!$J$15,'Claim Details'!$E$19="Yes"),Rates!$K$19,IF(AND(C277="C",'Claim Details'!$E$28&gt;=Rates!$J$14,'Claim Details'!$E$28&lt;=Rates!$J$15,'Claim Details'!$E$19="No"),Rates!$J$19,"£0.00"))))))))))))))))))))))))</f>
        <v>£0.00</v>
      </c>
      <c r="AT277" s="189" t="str">
        <f>IF(AND(C277="A",'Claim Details'!$E$28&gt;=Rates!$D$14,'Claim Details'!$E$28&lt;=Rates!$D$15,'Claim Details'!$E$19="Yes"),Rates!$E$25,IF(AND(C277="A",'Claim Details'!$E$28&gt;=Rates!$D$14,'Claim Details'!$E$28&lt;=Rates!$D$15,'Claim Details'!$E$19="No"),Rates!$D$25,IF(AND(C277="A",'Claim Details'!$E$28&gt;=Rates!$F$14,'Claim Details'!$E$28&lt;=Rates!$F$15,'Claim Details'!$E$19="Yes"),Rates!$G$25,IF(AND(C277="A",'Claim Details'!$E$28&gt;=Rates!$F$14,'Claim Details'!$E$28&lt;=Rates!$F$15,'Claim Details'!$E$19="No"),Rates!$F$25,IF(AND(C277="A",'Claim Details'!$E$28&gt;=Rates!$H$14,'Claim Details'!$E$28&lt;=Rates!$H$15,'Claim Details'!$E$19="Yes"),Rates!$I$25,IF(AND(C277="A",'Claim Details'!$E$28&gt;=Rates!$H$14,'Claim Details'!$E$28&lt;=Rates!$H$15,'Claim Details'!$E$19="No"),Rates!$H$25,IF(AND(C277="A",'Claim Details'!$E$28&gt;=Rates!$J$14,'Claim Details'!$E$28&lt;=Rates!$J$15,'Claim Details'!$E$19="Yes"),Rates!$K$25,IF(AND(C277="A",'Claim Details'!$E$28&gt;=Rates!$J$14,'Claim Details'!$E$28&lt;=Rates!$J$15,'Claim Details'!$E$19="No"),Rates!$J$25,IF(AND(C277="B",'Claim Details'!$E$28&gt;=Rates!$D$14,'Claim Details'!$E$28&lt;=Rates!$D$15,'Claim Details'!$E$19="Yes"),Rates!$E$26,IF(AND(C277="B",'Claim Details'!$E$28&gt;=Rates!$D$14,'Claim Details'!$E$28&lt;=Rates!$D$15,'Claim Details'!$E$19="No"),Rates!$D$26,IF(AND(C277="B",'Claim Details'!$E$28&gt;=Rates!$F$14,'Claim Details'!$E$28&lt;=Rates!$F$15,'Claim Details'!$E$19="Yes"),Rates!$G$26,IF(AND(C277="B",'Claim Details'!$E$28&gt;=Rates!$F$14,'Claim Details'!$E$28&lt;=Rates!$F$15,'Claim Details'!$E$19="No"),Rates!$F$26,IF(AND(C277="B",'Claim Details'!$E$28&gt;=Rates!$H$14,'Claim Details'!$E$28&lt;=Rates!$H$15,'Claim Details'!$E$19="Yes"),Rates!$I$26,IF(AND(C277="B",'Claim Details'!$E$28&gt;=Rates!$H$14,'Claim Details'!$E$28&lt;=Rates!$H$15,'Claim Details'!$E$19="No"),Rates!$H$26,IF(AND(C277="B",'Claim Details'!$E$28&gt;=Rates!$J$14,'Claim Details'!$E$28&lt;=Rates!$J$15,'Claim Details'!$E$19="Yes"),Rates!$K$26,IF(AND(C277="B",'Claim Details'!$E$28&gt;=Rates!$J$14,'Claim Details'!$E$28&lt;=Rates!$J$15,'Claim Details'!$E$19="No"),Rates!$J$26,IF(AND(C277="C",'Claim Details'!$E$28&gt;=Rates!$D$14,'Claim Details'!$E$28&lt;=Rates!$D$15,'Claim Details'!$E$19="Yes"),Rates!$E$27,IF(AND(C277="C",'Claim Details'!$E$28&gt;=Rates!$D$14,'Claim Details'!$E$28&lt;=Rates!$D$15,'Claim Details'!$E$19="No"),Rates!$D$27,IF(AND(C277="C",'Claim Details'!$E$28&gt;=Rates!$F$14,'Claim Details'!$E$28&lt;=Rates!$F$15,'Claim Details'!$E$19="Yes"),Rates!$G$27,IF(AND(C277="C",'Claim Details'!$E$28&gt;=Rates!$F$14,'Claim Details'!$E$28&lt;=Rates!$F$15,'Claim Details'!$E$19="No"),Rates!$F$27,IF(AND(C277="C",'Claim Details'!$E$28&gt;=Rates!$H$14,'Claim Details'!$E$28&lt;=Rates!$H$15,'Claim Details'!$E$19="Yes"),Rates!$I$27,IF(AND(C277="C",'Claim Details'!$E$28&gt;=Rates!$H$14,'Claim Details'!$E$28&lt;=Rates!$H$15,'Claim Details'!$E$19="No"),Rates!$H$27,IF(AND(C277="C",'Claim Details'!$E$28&gt;=Rates!$J$14,'Claim Details'!$E$28&lt;=Rates!$J$15,'Claim Details'!$E$19="Yes"),Rates!$K$27,IF(AND(C277="C",'Claim Details'!$E$28&gt;=Rates!$J$14,'Claim Details'!$E$28&lt;=Rates!$J$15,'Claim Details'!$E$19="No"),Rates!$J$27,"£0.00"))))))))))))))))))))))))</f>
        <v>£0.00</v>
      </c>
      <c r="AU277" s="191" t="str">
        <f>IF(AND(C277="A",'Claim Details'!$E$28&gt;=Rates!$D$14,'Claim Details'!$E$28&lt;=Rates!$D$15,'Claim Details'!$E$19="Yes"),Rates!$E$20,IF(AND(C277="A",'Claim Details'!$E$28&gt;=Rates!$D$14,'Claim Details'!$E$28&lt;=Rates!$D$15,'Claim Details'!$E$19="No"),Rates!$D$20,IF(AND(C277="A",'Claim Details'!$E$28&gt;=Rates!$F$14,'Claim Details'!$E$28&lt;=Rates!$F$15,'Claim Details'!$E$19="Yes"),Rates!$G$20,IF(AND(C277="A",'Claim Details'!$E$28&gt;=Rates!$F$14,'Claim Details'!$E$28&lt;=Rates!$F$15,'Claim Details'!$E$19="No"),Rates!$F$20,IF(AND(C277="A",'Claim Details'!$E$28&gt;=Rates!$H$14,'Claim Details'!$E$28&lt;=Rates!$H$15,'Claim Details'!$E$19="Yes"),Rates!$I$20,IF(AND(C277="A",'Claim Details'!$E$28&gt;=Rates!$H$14,'Claim Details'!$E$28&lt;=Rates!$H$15,'Claim Details'!$E$19="No"),Rates!$H$20,IF(AND(C277="A",'Claim Details'!$E$28&gt;=Rates!$J$14,'Claim Details'!$E$28&lt;=Rates!$J$15,'Claim Details'!$E$19="Yes"),Rates!$K$20,IF(AND(C277="A",'Claim Details'!$E$28&gt;=Rates!$J$14,'Claim Details'!$E$28&lt;=Rates!$J$15,'Claim Details'!$E$19="No"),Rates!$J$20,IF(AND(C277="B",'Claim Details'!$E$28&gt;=Rates!$D$14,'Claim Details'!$E$28&lt;=Rates!$D$15,'Claim Details'!$E$19="Yes"),Rates!$E$21,IF(AND(C277="B",'Claim Details'!$E$28&gt;=Rates!$D$14,'Claim Details'!$E$28&lt;=Rates!$D$15,'Claim Details'!$E$19="No"),Rates!$D$21,IF(AND(C277="B",'Claim Details'!$E$28&gt;=Rates!$F$14,'Claim Details'!$E$28&lt;=Rates!$F$15,'Claim Details'!$E$19="Yes"),Rates!$G$21,IF(AND(C277="B",'Claim Details'!$E$28&gt;=Rates!$F$14,'Claim Details'!$E$28&lt;=Rates!$F$15,'Claim Details'!$E$19="No"),Rates!$F$21,IF(AND(C277="B",'Claim Details'!$E$28&gt;=Rates!$H$14,'Claim Details'!$E$28&lt;=Rates!$H$15,'Claim Details'!$E$19="Yes"),Rates!$I$21,IF(AND(C277="B",'Claim Details'!$E$28&gt;=Rates!$H$14,'Claim Details'!$E$28&lt;=Rates!$H$15,'Claim Details'!$E$19="No"),Rates!$H$21,IF(AND(C277="B",'Claim Details'!$E$28&gt;=Rates!$J$14,'Claim Details'!$E$28&lt;=Rates!$J$15,'Claim Details'!$E$19="Yes"),Rates!$K$21,IF(AND(C277="B",'Claim Details'!$E$28&gt;=Rates!$J$14,'Claim Details'!$E$28&lt;=Rates!$J$15,'Claim Details'!$E$19="No"),Rates!$J$21,"£0.00"))))))))))))))))</f>
        <v>£0.00</v>
      </c>
      <c r="AV277" s="191" t="str">
        <f>IF(AND(C277="A",'Claim Details'!$E$28&gt;=Rates!$D$14,'Claim Details'!$E$28&lt;=Rates!$D$15,'Claim Details'!$E$19="Yes"),Rates!$E$22,IF(AND(C277="A",'Claim Details'!$E$28&gt;=Rates!$D$14,'Claim Details'!$E$28&lt;=Rates!$D$15,'Claim Details'!$E$19="No"),Rates!$D$22,IF(AND(C277="A",'Claim Details'!$E$28&gt;=Rates!$F$14,'Claim Details'!$E$28&lt;=Rates!$F$15,'Claim Details'!$E$19="Yes"),Rates!$G$22,IF(AND(C277="A",'Claim Details'!$E$28&gt;=Rates!$F$14,'Claim Details'!$E$28&lt;=Rates!$F$15,'Claim Details'!$E$19="No"),Rates!$F$22,IF(AND(C277="A",'Claim Details'!$E$28&gt;=Rates!$H$14,'Claim Details'!$E$28&lt;=Rates!$H$15,'Claim Details'!$E$19="Yes"),Rates!$I$22,IF(AND(C277="A",'Claim Details'!$E$28&gt;=Rates!$H$14,'Claim Details'!$E$28&lt;=Rates!$H$15,'Claim Details'!$E$19="No"),Rates!$H$22,IF(AND(C277="A",'Claim Details'!$E$28&gt;=Rates!$J$14,'Claim Details'!$E$28&lt;=Rates!$J$15,'Claim Details'!$E$19="Yes"),Rates!$K$22,IF(AND(C277="A",'Claim Details'!$E$28&gt;=Rates!$J$14,'Claim Details'!$E$28&lt;=Rates!$J$15,'Claim Details'!$E$19="No"),Rates!$J$22,IF(AND(C277="B",'Claim Details'!$E$28&gt;=Rates!$D$14,'Claim Details'!$E$28&lt;=Rates!$D$15,'Claim Details'!$E$19="Yes"),Rates!$E$23,IF(AND(C277="B",'Claim Details'!$E$28&gt;=Rates!$D$14,'Claim Details'!$E$28&lt;=Rates!$D$15,'Claim Details'!$E$19="No"),Rates!$D$23,IF(AND(C277="B",'Claim Details'!$E$28&gt;=Rates!$F$14,'Claim Details'!$E$28&lt;=Rates!$F$15,'Claim Details'!$E$19="Yes"),Rates!$G$23,IF(AND(C277="B",'Claim Details'!$E$28&gt;=Rates!$F$14,'Claim Details'!$E$28&lt;=Rates!$F$15,'Claim Details'!$E$19="No"),Rates!$F$23,IF(AND(C277="B",'Claim Details'!$E$28&gt;=Rates!$H$14,'Claim Details'!$E$28&lt;=Rates!$H$15,'Claim Details'!$E$19="Yes"),Rates!$I$23,IF(AND(C277="B",'Claim Details'!$E$28&gt;=Rates!$H$14,'Claim Details'!$E$28&lt;=Rates!$H$15,'Claim Details'!$E$19="No"),Rates!$H$23,IF(AND(C277="B",'Claim Details'!$E$28&gt;=Rates!$J$14,'Claim Details'!$E$28&lt;=Rates!$J$15,'Claim Details'!$E$19="Yes"),Rates!$K$23,IF(AND(C277="B",'Claim Details'!$E$28&gt;=Rates!$J$14,'Claim Details'!$E$28&lt;=Rates!$J$15,'Claim Details'!$E$19="No"),Rates!$J$23,IF(AND(C277="C",'Claim Details'!$E$28&gt;=Rates!$D$14,'Claim Details'!$E$28&lt;=Rates!$D$15,'Claim Details'!$E$19="Yes"),Rates!$E$24,IF(AND(C277="C",'Claim Details'!$E$28&gt;=Rates!$D$14,'Claim Details'!$E$28&lt;=Rates!$D$15,'Claim Details'!$E$19="No"),Rates!$D$24,IF(AND(C277="C",'Claim Details'!$E$28&gt;=Rates!$F$14,'Claim Details'!$E$28&lt;=Rates!$F$15,'Claim Details'!$E$19="Yes"),Rates!$G$24,IF(AND(C277="C",'Claim Details'!$E$28&gt;=Rates!$F$14,'Claim Details'!$E$28&lt;=Rates!$F$15,'Claim Details'!$E$19="No"),Rates!$F$24,IF(AND(C277="C",'Claim Details'!$E$28&gt;=Rates!$H$14,'Claim Details'!$E$28&lt;=Rates!$H$15,'Claim Details'!$E$19="Yes"),Rates!$I$24,IF(AND(C277="C",'Claim Details'!$E$28&gt;=Rates!$H$14,'Claim Details'!$E$28&lt;=Rates!$H$15,'Claim Details'!$E$19="No"),Rates!$H$24,IF(AND(C277="C",'Claim Details'!$E$28&gt;=Rates!$J$14,'Claim Details'!$E$28&lt;=Rates!$J$15,'Claim Details'!$E$19="Yes"),Rates!$K$24,IF(AND(C277="C",'Claim Details'!$E$28&gt;=Rates!$J$14,'Claim Details'!$E$28&lt;=Rates!$J$15,'Claim Details'!$E$19="No"),Rates!$J$24,"£0.00"))))))))))))))))))))))))</f>
        <v>£0.00</v>
      </c>
      <c r="AW277" s="1"/>
      <c r="AX277" s="189" t="str">
        <f>IF(AND(U277="A",'Claim Details'!$I$28&gt;=Rates!$D$14,'Claim Details'!$I$28&lt;=Rates!$D$15,'Claim Details'!$I$19="Yes"),Rates!$J$17,IF(AND(U277="A",'Claim Details'!$I$28&gt;=Rates!$D$14,'Claim Details'!$I$28&lt;=Rates!$D$15,'Claim Details'!$I$19="No"),Rates!$D$17,IF(AND(U277="A",'Claim Details'!$I$28&gt;=Rates!$F$14,'Claim Details'!$I$28&lt;=Rates!$F$15,'Claim Details'!$I$19="Yes"),Rates!$G$17,IF(AND(U277="A",'Claim Details'!$I$28&gt;=Rates!$F$14,'Claim Details'!$I$28&lt;=Rates!$F$15,'Claim Details'!$I$19="No"),Rates!$F$17,IF(AND(U277="A",'Claim Details'!$I$28&gt;=Rates!$H$14,'Claim Details'!$I$28&lt;=Rates!$H$15,'Claim Details'!$I$19="Yes"),Rates!$I$17,IF(AND(U277="A",'Claim Details'!$I$28&gt;=Rates!$H$14,'Claim Details'!$I$28&lt;=Rates!$H$15,'Claim Details'!$I$19="No"),Rates!$H$17,IF(AND(U277="A",'Claim Details'!$I$28&gt;=Rates!$J$14,'Claim Details'!$I$28&lt;=Rates!$J$15,'Claim Details'!$I$19="Yes"),Rates!$K$17,IF(AND(U277="A",'Claim Details'!$I$28&gt;=Rates!$J$14,'Claim Details'!$I$28&lt;=Rates!$J$15,'Claim Details'!$I$19="No"),Rates!$J$17,IF(AND(U277="B",'Claim Details'!$I$28&gt;=Rates!$D$14,'Claim Details'!$I$28&lt;=Rates!$D$15,'Claim Details'!$I$19="Yes"),Rates!$E$18,IF(AND(U277="B",'Claim Details'!$I$28&gt;=Rates!$D$14,'Claim Details'!$I$28&lt;=Rates!$D$15,'Claim Details'!$I$19="No"),Rates!$D$18,IF(AND(U277="B",'Claim Details'!$I$28&gt;=Rates!$F$14,'Claim Details'!$I$28&lt;=Rates!$F$15,'Claim Details'!$I$19="Yes"),Rates!$G$18,IF(AND(U277="B",'Claim Details'!$I$28&gt;=Rates!$F$14,'Claim Details'!$I$28&lt;=Rates!$F$15,'Claim Details'!$I$19="No"),Rates!$F$18,IF(AND(U277="B",'Claim Details'!$I$28&gt;=Rates!$H$14,'Claim Details'!$I$28&lt;=Rates!$H$15,'Claim Details'!$I$19="Yes"),Rates!$I$18,IF(AND(U277="B",'Claim Details'!$I$28&gt;=Rates!$H$14,'Claim Details'!$I$28&lt;=Rates!$H$15,'Claim Details'!$I$19="No"),Rates!$H$18,IF(AND(U277="B",'Claim Details'!$I$28&gt;=Rates!$J$14,'Claim Details'!$I$28&lt;=Rates!$J$15,'Claim Details'!$I$19="Yes"),Rates!$K$18,IF(AND(U277="B",'Claim Details'!$I$28&gt;=Rates!$J$14,'Claim Details'!$I$28&lt;=Rates!$J$15,'Claim Details'!$I$19="No"),Rates!$J$18,IF(AND(U277="C",'Claim Details'!$I$28&gt;=Rates!$D$14,'Claim Details'!$I$28&lt;=Rates!$D$15,'Claim Details'!$I$19="Yes"),Rates!$E$19,IF(AND(U277="C",'Claim Details'!$I$28&gt;=Rates!$D$14,'Claim Details'!$I$28&lt;=Rates!$D$15,'Claim Details'!$I$19="No"),Rates!$D$19,IF(AND(U277="C",'Claim Details'!$I$28&gt;=Rates!$F$14,'Claim Details'!$I$28&lt;=Rates!$F$15,'Claim Details'!$I$19="Yes"),Rates!$G$19,IF(AND(U277="C",'Claim Details'!$I$28&gt;=Rates!$F$14,'Claim Details'!$I$28&lt;=Rates!$F$15,'Claim Details'!$I$19="No"),Rates!$F$19,IF(AND(U277="C",'Claim Details'!$I$28&gt;=Rates!$H$14,'Claim Details'!$I$28&lt;=Rates!$H$15,'Claim Details'!$I$19="Yes"),Rates!$I$19,IF(AND(U277="C",'Claim Details'!$I$28&gt;=Rates!$H$14,'Claim Details'!$I$28&lt;=Rates!$H$15,'Claim Details'!$I$19="No"),Rates!$H$19,IF(AND(U277="C",'Claim Details'!$I$28&gt;=Rates!$J$14,'Claim Details'!$I$28&lt;=Rates!$J$15,'Claim Details'!$I$19="Yes"),Rates!$K$19,IF(AND(U277="C",'Claim Details'!$I$28&gt;=Rates!$J$14,'Claim Details'!$I$28&lt;=Rates!$J$15,'Claim Details'!$I$19="No"),Rates!$J$19,"£0.00"))))))))))))))))))))))))</f>
        <v>£0.00</v>
      </c>
      <c r="AY277" s="189" t="str">
        <f>IF(AND(C277="A",'Claim Details'!$I$28&gt;=Rates!$D$14,'Claim Details'!$I$28&lt;=Rates!$D$15,'Claim Details'!$I$19="Yes"),Rates!$J$25,IF(AND(C277="A",'Claim Details'!$I$28&gt;=Rates!$D$14,'Claim Details'!$I$28&lt;=Rates!$D$15,'Claim Details'!$I$19="No"),Rates!$D$25,IF(AND(C277="A",'Claim Details'!$I$28&gt;=Rates!$F$14,'Claim Details'!$I$28&lt;=Rates!$F$15,'Claim Details'!$I$19="Yes"),Rates!$G$25,IF(AND(C277="A",'Claim Details'!$I$28&gt;=Rates!$F$14,'Claim Details'!$I$28&lt;=Rates!$F$15,'Claim Details'!$I$19="No"),Rates!$F$25,IF(AND(C277="A",'Claim Details'!$I$28&gt;=Rates!$H$14,'Claim Details'!$I$28&lt;=Rates!$H$15,'Claim Details'!$I$19="Yes"),Rates!$I$25,IF(AND(C277="A",'Claim Details'!$I$28&gt;=Rates!$H$14,'Claim Details'!$I$28&lt;=Rates!$H$15,'Claim Details'!$I$19="No"),Rates!$H$25,IF(AND(C277="A",'Claim Details'!$I$28&gt;=Rates!$J$14,'Claim Details'!$I$28&lt;=Rates!$J$15,'Claim Details'!$I$19="Yes"),Rates!$K$25,IF(AND(C277="A",'Claim Details'!$I$28&gt;=Rates!$J$14,'Claim Details'!$I$28&lt;=Rates!$J$15,'Claim Details'!$I$19="No"),Rates!$J$25,IF(AND(C277="B",'Claim Details'!$I$28&gt;=Rates!$D$14,'Claim Details'!$I$28&lt;=Rates!$D$15,'Claim Details'!$I$19="Yes"),Rates!$E$26,IF(AND(C277="B",'Claim Details'!$I$28&gt;=Rates!$D$14,'Claim Details'!$I$28&lt;=Rates!$D$15,'Claim Details'!$I$19="No"),Rates!$D$26,IF(AND(C277="B",'Claim Details'!$I$28&gt;=Rates!$F$14,'Claim Details'!$I$28&lt;=Rates!$F$15,'Claim Details'!$I$19="Yes"),Rates!$G$26,IF(AND(C277="B",'Claim Details'!$I$28&gt;=Rates!$F$14,'Claim Details'!$I$28&lt;=Rates!$F$15,'Claim Details'!$I$19="No"),Rates!$F$26,IF(AND(C277="B",'Claim Details'!$I$28&gt;=Rates!$H$14,'Claim Details'!$I$28&lt;=Rates!$H$15,'Claim Details'!$I$19="Yes"),Rates!$I$26,IF(AND(C277="B",'Claim Details'!$I$28&gt;=Rates!$H$14,'Claim Details'!$I$28&lt;=Rates!$H$15,'Claim Details'!$I$19="No"),Rates!$H$26,IF(AND(C277="B",'Claim Details'!$I$28&gt;=Rates!$J$14,'Claim Details'!$I$28&lt;=Rates!$J$15,'Claim Details'!$I$19="Yes"),Rates!$K$26,IF(AND(C277="B",'Claim Details'!$I$28&gt;=Rates!$J$14,'Claim Details'!$I$28&lt;=Rates!$J$15,'Claim Details'!$I$19="No"),Rates!$J$26,IF(AND(C277="C",'Claim Details'!$I$28&gt;=Rates!$D$14,'Claim Details'!$I$28&lt;=Rates!$D$15,'Claim Details'!$I$19="Yes"),Rates!$E$27,IF(AND(C277="C",'Claim Details'!$I$28&gt;=Rates!$D$14,'Claim Details'!$I$28&lt;=Rates!$D$15,'Claim Details'!$I$19="No"),Rates!$D$27,IF(AND(C277="C",'Claim Details'!$I$28&gt;=Rates!$F$14,'Claim Details'!$I$28&lt;=Rates!$F$15,'Claim Details'!$I$19="Yes"),Rates!$G$27,IF(AND(C277="C",'Claim Details'!$I$28&gt;=Rates!$F$14,'Claim Details'!$I$28&lt;=Rates!$F$15,'Claim Details'!$I$19="No"),Rates!$F$27,IF(AND(C277="C",'Claim Details'!$I$28&gt;=Rates!$H$14,'Claim Details'!$I$28&lt;=Rates!$H$15,'Claim Details'!$I$19="Yes"),Rates!$I$27,IF(AND(C277="C",'Claim Details'!$I$28&gt;=Rates!$H$14,'Claim Details'!$I$28&lt;=Rates!$H$15,'Claim Details'!$I$19="No"),Rates!$H$27,IF(AND(C277="C",'Claim Details'!$I$28&gt;=Rates!$J$14,'Claim Details'!$I$28&lt;=Rates!$J$15,'Claim Details'!$I$19="Yes"),Rates!$K$27,IF(AND(C277="C",'Claim Details'!$I$28&gt;=Rates!$J$14,'Claim Details'!$I$28&lt;=Rates!$J$15,'Claim Details'!$I$19="No"),Rates!$J$27,"£0.00"))))))))))))))))))))))))</f>
        <v>£0.00</v>
      </c>
      <c r="AZ277" s="189" t="str">
        <f>IF(AND(C277="A",'Claim Details'!$I$28&gt;=Rates!$D$14,'Claim Details'!$I$28&lt;=Rates!$D$15,'Claim Details'!$I$19="Yes"),Rates!$E$20,IF(AND(C277="A",'Claim Details'!$I$28&gt;=Rates!$D$14,'Claim Details'!$I$28&lt;=Rates!$D$15,'Claim Details'!$I$19="No"),Rates!$D$20,IF(AND(C277="A",'Claim Details'!$I$28&gt;=Rates!$F$14,'Claim Details'!$I$28&lt;=Rates!$F$15,'Claim Details'!$I$19="Yes"),Rates!$G$20,IF(AND(C277="A",'Claim Details'!$I$28&gt;=Rates!$F$14,'Claim Details'!$I$28&lt;=Rates!$F$15,'Claim Details'!$I$19="No"),Rates!$F$20,IF(AND(C277="A",'Claim Details'!$I$28&gt;=Rates!$H$14,'Claim Details'!$I$28&lt;=Rates!$H$15,'Claim Details'!$I$19="Yes"),Rates!$I$20,IF(AND(C277="A",'Claim Details'!$I$28&gt;=Rates!$H$14,'Claim Details'!$I$28&lt;=Rates!$H$15,'Claim Details'!$I$19="No"),Rates!$H$20,IF(AND(C277="A",'Claim Details'!$I$28&gt;=Rates!$J$14,'Claim Details'!$I$28&lt;=Rates!$J$15,'Claim Details'!$I$19="Yes"),Rates!$K$20,IF(AND(C277="A",'Claim Details'!$I$28&gt;=Rates!$J$14,'Claim Details'!$I$28&lt;=Rates!$J$15,'Claim Details'!$I$19="No"),Rates!$J$20,IF(AND(C277="B",'Claim Details'!$I$28&gt;=Rates!$D$14,'Claim Details'!$I$28&lt;=Rates!$D$15,'Claim Details'!$I$19="Yes"),Rates!$E$21,IF(AND(C277="B",'Claim Details'!$I$28&gt;=Rates!$D$14,'Claim Details'!$I$28&lt;=Rates!$D$15,'Claim Details'!$I$19="No"),Rates!$D$21,IF(AND(C277="B",'Claim Details'!$I$28&gt;=Rates!$F$14,'Claim Details'!$I$28&lt;=Rates!$F$15,'Claim Details'!$I$19="Yes"),Rates!$G$21,IF(AND(C277="B",'Claim Details'!$I$28&gt;=Rates!$F$14,'Claim Details'!$I$28&lt;=Rates!$F$15,'Claim Details'!$I$19="No"),Rates!$F$21,IF(AND(C277="B",'Claim Details'!$I$28&gt;=Rates!$H$14,'Claim Details'!$I$28&lt;=Rates!$H$15,'Claim Details'!$I$19="Yes"),Rates!$I$21,IF(AND(C277="B",'Claim Details'!$I$28&gt;=Rates!$H$14,'Claim Details'!$I$28&lt;=Rates!$H$15,'Claim Details'!$I$19="No"),Rates!$H$21,IF(AND(C277="B",'Claim Details'!$I$28&gt;=Rates!$J$14,'Claim Details'!$I$28&lt;=Rates!$J$15,'Claim Details'!$I$19="Yes"),Rates!$K$21,IF(AND(C277="B",'Claim Details'!$I$28&gt;=Rates!$J$14,'Claim Details'!$I$28&lt;=Rates!$J$15,'Claim Details'!$I$19="No"),Rates!$J$21,"£0.00"))))))))))))))))</f>
        <v>£0.00</v>
      </c>
      <c r="BA277" s="189" t="str">
        <f>IF(AND(C277="A",'Claim Details'!$I$28&gt;=Rates!$D$14,'Claim Details'!$I$28&lt;=Rates!$D$15,'Claim Details'!$I$19="Yes"),Rates!$E$22,IF(AND(C277="A",'Claim Details'!$I$28&gt;=Rates!$D$14,'Claim Details'!$I$28&lt;=Rates!$D$15,'Claim Details'!$I$19="No"),Rates!$D$22,IF(AND(C277="A",'Claim Details'!$I$28&gt;=Rates!$F$14,'Claim Details'!$I$28&lt;=Rates!$F$15,'Claim Details'!$I$19="Yes"),Rates!$G$22,IF(AND(C277="A",'Claim Details'!$I$28&gt;=Rates!$F$14,'Claim Details'!$I$28&lt;=Rates!$F$15,'Claim Details'!$I$19="No"),Rates!$F$22,IF(AND(C277="A",'Claim Details'!$I$28&gt;=Rates!$H$14,'Claim Details'!$I$28&lt;=Rates!$H$15,'Claim Details'!$I$19="Yes"),Rates!$I$22,IF(AND(C277="A",'Claim Details'!$I$28&gt;=Rates!$H$14,'Claim Details'!$I$28&lt;=Rates!$H$15,'Claim Details'!$I$19="No"),Rates!$H$22,IF(AND(C277="A",'Claim Details'!$I$28&gt;=Rates!$J$14,'Claim Details'!$I$28&lt;=Rates!$J$15,'Claim Details'!$I$19="Yes"),Rates!$K$22,IF(AND(C277="A",'Claim Details'!$I$28&gt;=Rates!$J$14,'Claim Details'!$I$28&lt;=Rates!$J$15,'Claim Details'!$I$19="No"),Rates!$J$22,IF(AND(C277="B",'Claim Details'!$I$28&gt;=Rates!$D$14,'Claim Details'!$I$28&lt;=Rates!$D$15,'Claim Details'!$I$19="Yes"),Rates!$E$23,IF(AND(C277="B",'Claim Details'!$I$28&gt;=Rates!$D$14,'Claim Details'!$I$28&lt;=Rates!$D$15,'Claim Details'!$I$19="No"),Rates!$D$23,IF(AND(C277="B",'Claim Details'!$I$28&gt;=Rates!$F$14,'Claim Details'!$I$28&lt;=Rates!$F$15,'Claim Details'!$I$19="Yes"),Rates!$G$23,IF(AND(C277="B",'Claim Details'!$I$28&gt;=Rates!$F$14,'Claim Details'!$I$28&lt;=Rates!$F$15,'Claim Details'!$I$19="No"),Rates!$F$23,IF(AND(C277="B",'Claim Details'!$I$28&gt;=Rates!$H$14,'Claim Details'!$I$28&lt;=Rates!$H$15,'Claim Details'!$I$19="Yes"),Rates!$I$23,IF(AND(C277="B",'Claim Details'!$I$28&gt;=Rates!$H$14,'Claim Details'!$I$28&lt;=Rates!$H$15,'Claim Details'!$I$19="No"),Rates!$H$23,IF(AND(C277="B",'Claim Details'!$I$28&gt;=Rates!$J$14,'Claim Details'!$I$28&lt;=Rates!$J$15,'Claim Details'!$I$19="Yes"),Rates!$K$23,IF(AND(C277="B",'Claim Details'!$I$28&gt;=Rates!$J$14,'Claim Details'!$I$28&lt;=Rates!$J$15,'Claim Details'!$I$19="No"),Rates!$J$23,IF(AND(C277="C",'Claim Details'!$I$28&gt;=Rates!$D$14,'Claim Details'!$I$28&lt;=Rates!$D$15,'Claim Details'!$I$19="Yes"),Rates!$E$24,IF(AND(C277="C",'Claim Details'!$I$28&gt;=Rates!$D$14,'Claim Details'!$I$28&lt;=Rates!$D$15,'Claim Details'!$I$19="No"),Rates!$D$24,IF(AND(C277="C",'Claim Details'!$I$28&gt;=Rates!$F$14,'Claim Details'!$I$28&lt;=Rates!$F$15,'Claim Details'!$I$19="Yes"),Rates!$G$24,IF(AND(C277="C",'Claim Details'!$I$28&gt;=Rates!$F$14,'Claim Details'!$I$28&lt;=Rates!$F$15,'Claim Details'!$I$19="No"),Rates!$F$24,IF(AND(C277="C",'Claim Details'!$I$28&gt;=Rates!$H$14,'Claim Details'!$I$28&lt;=Rates!$H$15,'Claim Details'!$I$19="Yes"),Rates!$I$24,IF(AND(C277="C",'Claim Details'!$I$28&gt;=Rates!$H$14,'Claim Details'!$I$28&lt;=Rates!$H$15,'Claim Details'!$I$19="No"),Rates!$H$24,IF(AND(C277="C",'Claim Details'!$I$28&gt;=Rates!$J$14,'Claim Details'!$I$28&lt;=Rates!$J$15,'Claim Details'!$I$19="Yes"),Rates!$K$24,IF(AND(C277="C",'Claim Details'!$I$28&gt;=Rates!$J$14,'Claim Details'!$I$28&lt;=Rates!$J$15,'Claim Details'!$I$19="No"),Rates!$J$24,"£0.00"))))))))))))))))))))))))</f>
        <v>£0.00</v>
      </c>
      <c r="BB277" s="189" t="str">
        <f t="shared" si="72"/>
        <v>£0.00</v>
      </c>
      <c r="BC277" s="1"/>
      <c r="BD277" s="189" t="str">
        <f>IF(AND(AE277="A",'Claim Details'!$I$28&gt;=Rates!$D$14,'Claim Details'!$I$28&lt;=Rates!$D$15,'Claim Details'!$I$19="Yes"),Rates!$J$17,IF(AND(AE277="A",'Claim Details'!$I$28&gt;=Rates!$D$14,'Claim Details'!$I$28&lt;=Rates!$D$15,'Claim Details'!$I$19="No"),Rates!$D$17,IF(AND(AE277="A",'Claim Details'!$I$28&gt;=Rates!$F$14,'Claim Details'!$I$28&lt;=Rates!$F$15,'Claim Details'!$I$19="Yes"),Rates!$G$17,IF(AND(AE277="A",'Claim Details'!$I$28&gt;=Rates!$F$14,'Claim Details'!$I$28&lt;=Rates!$F$15,'Claim Details'!$I$19="No"),Rates!$F$17,IF(AND(AE277="A",'Claim Details'!$I$28&gt;=Rates!$H$14,'Claim Details'!$I$28&lt;=Rates!$H$15,'Claim Details'!$I$19="Yes"),Rates!$I$17,IF(AND(AE277="A",'Claim Details'!$I$28&gt;=Rates!$H$14,'Claim Details'!$I$28&lt;=Rates!$H$15,'Claim Details'!$I$19="No"),Rates!$H$17,IF(AND(AE277="A",'Claim Details'!$I$28&gt;=Rates!$J$14,'Claim Details'!$I$28&lt;=Rates!$J$15,'Claim Details'!$I$19="Yes"),Rates!$K$17,IF(AND(AE277="A",'Claim Details'!$I$28&gt;=Rates!$J$14,'Claim Details'!$I$28&lt;=Rates!$J$15,'Claim Details'!$I$19="No"),Rates!$J$17,IF(AND(AE277="B",'Claim Details'!$I$28&gt;=Rates!$D$14,'Claim Details'!$I$28&lt;=Rates!$D$15,'Claim Details'!$I$19="Yes"),Rates!$E$18,IF(AND(AE277="B",'Claim Details'!$I$28&gt;=Rates!$D$14,'Claim Details'!$I$28&lt;=Rates!$D$15,'Claim Details'!$I$19="No"),Rates!$D$18,IF(AND(AE277="B",'Claim Details'!$I$28&gt;=Rates!$F$14,'Claim Details'!$I$28&lt;=Rates!$F$15,'Claim Details'!$I$19="Yes"),Rates!$G$18,IF(AND(AE277="B",'Claim Details'!$I$28&gt;=Rates!$F$14,'Claim Details'!$I$28&lt;=Rates!$F$15,'Claim Details'!$I$19="No"),Rates!$F$18,IF(AND(AE277="B",'Claim Details'!$I$28&gt;=Rates!$H$14,'Claim Details'!$I$28&lt;=Rates!$H$15,'Claim Details'!$I$19="Yes"),Rates!$I$18,IF(AND(AE277="B",'Claim Details'!$I$28&gt;=Rates!$H$14,'Claim Details'!$I$28&lt;=Rates!$H$15,'Claim Details'!$I$19="No"),Rates!$H$18,IF(AND(AE277="B",'Claim Details'!$I$28&gt;=Rates!$J$14,'Claim Details'!$I$28&lt;=Rates!$J$15,'Claim Details'!$I$19="Yes"),Rates!$K$18,IF(AND(AE277="B",'Claim Details'!$I$28&gt;=Rates!$J$14,'Claim Details'!$I$28&lt;=Rates!$J$15,'Claim Details'!$I$19="No"),Rates!$J$18,IF(AND(AE277="C",'Claim Details'!$I$28&gt;=Rates!$D$14,'Claim Details'!$I$28&lt;=Rates!$D$15,'Claim Details'!$I$19="Yes"),Rates!$E$19,IF(AND(AE277="C",'Claim Details'!$I$28&gt;=Rates!$D$14,'Claim Details'!$I$28&lt;=Rates!$D$15,'Claim Details'!$I$19="No"),Rates!$D$19,IF(AND(AE277="C",'Claim Details'!$I$28&gt;=Rates!$F$14,'Claim Details'!$I$28&lt;=Rates!$F$15,'Claim Details'!$I$19="Yes"),Rates!$G$19,IF(AND(AE277="C",'Claim Details'!$I$28&gt;=Rates!$F$14,'Claim Details'!$I$28&lt;=Rates!$F$15,'Claim Details'!$I$19="No"),Rates!$F$19,IF(AND(AE277="C",'Claim Details'!$I$28&gt;=Rates!$H$14,'Claim Details'!$I$28&lt;=Rates!$H$15,'Claim Details'!$I$19="Yes"),Rates!$I$19,IF(AND(AE277="C",'Claim Details'!$I$28&gt;=Rates!$H$14,'Claim Details'!$I$28&lt;=Rates!$H$15,'Claim Details'!$I$19="No"),Rates!$H$19,IF(AND(AE277="C",'Claim Details'!$I$28&gt;=Rates!$J$14,'Claim Details'!$I$28&lt;=Rates!$J$15,'Claim Details'!$I$19="Yes"),Rates!$K$19,IF(AND(AE277="C",'Claim Details'!$I$28&gt;=Rates!$J$14,'Claim Details'!$I$28&lt;=Rates!$J$15,'Claim Details'!$I$19="No"),Rates!$J$19,"£0.00"))))))))))))))))))))))))</f>
        <v>£0.00</v>
      </c>
      <c r="BE277" s="189" t="str">
        <f>IF(AND(AE277="A",'Claim Details'!$I$28&gt;=Rates!$D$14,'Claim Details'!$I$28&lt;=Rates!$D$15,'Claim Details'!$I$19="Yes"),Rates!$J$25,IF(AND(AE277="A",'Claim Details'!$I$28&gt;=Rates!$D$14,'Claim Details'!$I$28&lt;=Rates!$D$15,'Claim Details'!$I$19="No"),Rates!$D$25,IF(AND(AE277="A",'Claim Details'!$I$28&gt;=Rates!$F$14,'Claim Details'!$I$28&lt;=Rates!$F$15,'Claim Details'!$I$19="Yes"),Rates!$G$25,IF(AND(AE277="A",'Claim Details'!$I$28&gt;=Rates!$F$14,'Claim Details'!$I$28&lt;=Rates!$F$15,'Claim Details'!$I$19="No"),Rates!$F$25,IF(AND(AE277="A",'Claim Details'!$I$28&gt;=Rates!$H$14,'Claim Details'!$I$28&lt;=Rates!$H$15,'Claim Details'!$I$19="Yes"),Rates!$I$25,IF(AND(AE277="A",'Claim Details'!$I$28&gt;=Rates!$H$14,'Claim Details'!$I$28&lt;=Rates!$H$15,'Claim Details'!$I$19="No"),Rates!$H$25,IF(AND(AE277="A",'Claim Details'!$I$28&gt;=Rates!$J$14,'Claim Details'!$I$28&lt;=Rates!$J$15,'Claim Details'!$I$19="Yes"),Rates!$K$25,IF(AND(AE277="A",'Claim Details'!$I$28&gt;=Rates!$J$14,'Claim Details'!$I$28&lt;=Rates!$J$15,'Claim Details'!$I$19="No"),Rates!$J$25,IF(AND(AE277="B",'Claim Details'!$I$28&gt;=Rates!$D$14,'Claim Details'!$I$28&lt;=Rates!$D$15,'Claim Details'!$I$19="Yes"),Rates!$E$26,IF(AND(AE277="B",'Claim Details'!$I$28&gt;=Rates!$D$14,'Claim Details'!$I$28&lt;=Rates!$D$15,'Claim Details'!$I$19="No"),Rates!$D$26,IF(AND(AE277="B",'Claim Details'!$I$28&gt;=Rates!$F$14,'Claim Details'!$I$28&lt;=Rates!$F$15,'Claim Details'!$I$19="Yes"),Rates!$G$26,IF(AND(AE277="B",'Claim Details'!$I$28&gt;=Rates!$F$14,'Claim Details'!$I$28&lt;=Rates!$F$15,'Claim Details'!$I$19="No"),Rates!$F$26,IF(AND(AE277="B",'Claim Details'!$I$28&gt;=Rates!$H$14,'Claim Details'!$I$28&lt;=Rates!$H$15,'Claim Details'!$I$19="Yes"),Rates!$I$26,IF(AND(AE277="B",'Claim Details'!$I$28&gt;=Rates!$H$14,'Claim Details'!$I$28&lt;=Rates!$H$15,'Claim Details'!$I$19="No"),Rates!$H$26,IF(AND(AE277="B",'Claim Details'!$I$28&gt;=Rates!$J$14,'Claim Details'!$I$28&lt;=Rates!$J$15,'Claim Details'!$I$19="Yes"),Rates!$K$26,IF(AND(AE277="B",'Claim Details'!$I$28&gt;=Rates!$J$14,'Claim Details'!$I$28&lt;=Rates!$J$15,'Claim Details'!$I$19="No"),Rates!$J$26,IF(AND(AE277="C",'Claim Details'!$I$28&gt;=Rates!$D$14,'Claim Details'!$I$28&lt;=Rates!$D$15,'Claim Details'!$I$19="Yes"),Rates!$E$27,IF(AND(AE277="C",'Claim Details'!$I$28&gt;=Rates!$D$14,'Claim Details'!$I$28&lt;=Rates!$D$15,'Claim Details'!$I$19="No"),Rates!$D$27,IF(AND(AE277="C",'Claim Details'!$I$28&gt;=Rates!$F$14,'Claim Details'!$I$28&lt;=Rates!$F$15,'Claim Details'!$I$19="Yes"),Rates!$G$27,IF(AND(AE277="C",'Claim Details'!$I$28&gt;=Rates!$F$14,'Claim Details'!$I$28&lt;=Rates!$F$15,'Claim Details'!$I$19="No"),Rates!$F$27,IF(AND(AE277="C",'Claim Details'!$I$28&gt;=Rates!$H$14,'Claim Details'!$I$28&lt;=Rates!$H$15,'Claim Details'!$I$19="Yes"),Rates!$I$27,IF(AND(AE277="C",'Claim Details'!$I$28&gt;=Rates!$H$14,'Claim Details'!$I$28&lt;=Rates!$H$15,'Claim Details'!$I$19="No"),Rates!$H$27,IF(AND(AE277="C",'Claim Details'!$I$28&gt;=Rates!$J$14,'Claim Details'!$I$28&lt;=Rates!$J$15,'Claim Details'!$I$19="Yes"),Rates!$K$27,IF(AND(AE277="C",'Claim Details'!$I$28&gt;=Rates!$J$14,'Claim Details'!$I$28&lt;=Rates!$J$15,'Claim Details'!$I$19="No"),Rates!$J$27,"£0.00"))))))))))))))))))))))))</f>
        <v>£0.00</v>
      </c>
      <c r="BF277" s="189" t="str">
        <f>IF(AND(AE277="A",'Claim Details'!$I$28&gt;=Rates!$D$14,'Claim Details'!$I$28&lt;=Rates!$D$15,'Claim Details'!$I$19="Yes"),Rates!$E$20,IF(AND(AE277="A",'Claim Details'!$I$28&gt;=Rates!$D$14,'Claim Details'!$I$28&lt;=Rates!$D$15,'Claim Details'!$I$19="No"),Rates!$D$20,IF(AND(AE277="A",'Claim Details'!$I$28&gt;=Rates!$F$14,'Claim Details'!$I$28&lt;=Rates!$F$15,'Claim Details'!$I$19="Yes"),Rates!$G$20,IF(AND(AE277="A",'Claim Details'!$I$28&gt;=Rates!$F$14,'Claim Details'!$I$28&lt;=Rates!$F$15,'Claim Details'!$I$19="No"),Rates!$F$20,IF(AND(AE277="A",'Claim Details'!$I$28&gt;=Rates!$H$14,'Claim Details'!$I$28&lt;=Rates!$H$15,'Claim Details'!$I$19="Yes"),Rates!$I$20,IF(AND(AE277="A",'Claim Details'!$I$28&gt;=Rates!$H$14,'Claim Details'!$I$28&lt;=Rates!$H$15,'Claim Details'!$I$19="No"),Rates!$H$20,IF(AND(AE277="A",'Claim Details'!$I$28&gt;=Rates!$J$14,'Claim Details'!$I$28&lt;=Rates!$J$15,'Claim Details'!$I$19="Yes"),Rates!$K$20,IF(AND(AE277="A",'Claim Details'!$I$28&gt;=Rates!$J$14,'Claim Details'!$I$28&lt;=Rates!$J$15,'Claim Details'!$I$19="No"),Rates!$J$20,IF(AND(AE277="B",'Claim Details'!$I$28&gt;=Rates!$D$14,'Claim Details'!$I$28&lt;=Rates!$D$15,'Claim Details'!$I$19="Yes"),Rates!$E$21,IF(AND(AE277="B",'Claim Details'!$I$28&gt;=Rates!$D$14,'Claim Details'!$I$28&lt;=Rates!$D$15,'Claim Details'!$I$19="No"),Rates!$D$21,IF(AND(AE277="B",'Claim Details'!$I$28&gt;=Rates!$F$14,'Claim Details'!$I$28&lt;=Rates!$F$15,'Claim Details'!$I$19="Yes"),Rates!$G$21,IF(AND(AE277="B",'Claim Details'!$I$28&gt;=Rates!$F$14,'Claim Details'!$I$28&lt;=Rates!$F$15,'Claim Details'!$I$19="No"),Rates!$F$21,IF(AND(AE277="B",'Claim Details'!$I$28&gt;=Rates!$H$14,'Claim Details'!$I$28&lt;=Rates!$H$15,'Claim Details'!$I$19="Yes"),Rates!$I$21,IF(AND(AE277="B",'Claim Details'!$I$28&gt;=Rates!$H$14,'Claim Details'!$I$28&lt;=Rates!$H$15,'Claim Details'!$I$19="No"),Rates!$H$21,IF(AND(AE277="B",'Claim Details'!$I$28&gt;=Rates!$J$14,'Claim Details'!$I$28&lt;=Rates!$J$15,'Claim Details'!$I$19="Yes"),Rates!$K$21,IF(AND(AE277="B",'Claim Details'!$I$28&gt;=Rates!$J$14,'Claim Details'!$I$28&lt;=Rates!$J$15,'Claim Details'!$I$19="No"),Rates!$J$21,"£0.00"))))))))))))))))</f>
        <v>£0.00</v>
      </c>
      <c r="BG277" s="189" t="str">
        <f>IF(AND(AE277="A",'Claim Details'!$I$28&gt;=Rates!$D$14,'Claim Details'!$I$28&lt;=Rates!$D$15,'Claim Details'!$I$19="Yes"),Rates!$E$22,IF(AND(AE277="A",'Claim Details'!$I$28&gt;=Rates!$D$14,'Claim Details'!$I$28&lt;=Rates!$D$15,'Claim Details'!$I$19="No"),Rates!$D$22,IF(AND(AE277="A",'Claim Details'!$I$28&gt;=Rates!$F$14,'Claim Details'!$I$28&lt;=Rates!$F$15,'Claim Details'!$I$19="Yes"),Rates!$G$22,IF(AND(AE277="A",'Claim Details'!$I$28&gt;=Rates!$F$14,'Claim Details'!$I$28&lt;=Rates!$F$15,'Claim Details'!$I$19="No"),Rates!$F$22,IF(AND(AE277="A",'Claim Details'!$I$28&gt;=Rates!$H$14,'Claim Details'!$I$28&lt;=Rates!$H$15,'Claim Details'!$I$19="Yes"),Rates!$I$22,IF(AND(AE277="A",'Claim Details'!$I$28&gt;=Rates!$H$14,'Claim Details'!$I$28&lt;=Rates!$H$15,'Claim Details'!$I$19="No"),Rates!$H$22,IF(AND(AE277="A",'Claim Details'!$I$28&gt;=Rates!$J$14,'Claim Details'!$I$28&lt;=Rates!$J$15,'Claim Details'!$I$19="Yes"),Rates!$K$22,IF(AND(AE277="A",'Claim Details'!$I$28&gt;=Rates!$J$14,'Claim Details'!$I$28&lt;=Rates!$J$15,'Claim Details'!$I$19="No"),Rates!$J$22,IF(AND(AE277="B",'Claim Details'!$I$28&gt;=Rates!$D$14,'Claim Details'!$I$28&lt;=Rates!$D$15,'Claim Details'!$I$19="Yes"),Rates!$E$23,IF(AND(AE277="B",'Claim Details'!$I$28&gt;=Rates!$D$14,'Claim Details'!$I$28&lt;=Rates!$D$15,'Claim Details'!$I$19="No"),Rates!$D$23,IF(AND(AE277="B",'Claim Details'!$I$28&gt;=Rates!$F$14,'Claim Details'!$I$28&lt;=Rates!$F$15,'Claim Details'!$I$19="Yes"),Rates!$G$23,IF(AND(AE277="B",'Claim Details'!$I$28&gt;=Rates!$F$14,'Claim Details'!$I$28&lt;=Rates!$F$15,'Claim Details'!$I$19="No"),Rates!$F$23,IF(AND(AE277="B",'Claim Details'!$I$28&gt;=Rates!$H$14,'Claim Details'!$I$28&lt;=Rates!$H$15,'Claim Details'!$I$19="Yes"),Rates!$I$23,IF(AND(AE277="B",'Claim Details'!$I$28&gt;=Rates!$H$14,'Claim Details'!$I$28&lt;=Rates!$H$15,'Claim Details'!$I$19="No"),Rates!$H$23,IF(AND(AE277="B",'Claim Details'!$I$28&gt;=Rates!$J$14,'Claim Details'!$I$28&lt;=Rates!$J$15,'Claim Details'!$I$19="Yes"),Rates!$K$23,IF(AND(AE277="B",'Claim Details'!$I$28&gt;=Rates!$J$14,'Claim Details'!$I$28&lt;=Rates!$J$15,'Claim Details'!$I$19="No"),Rates!$J$23,IF(AND(AE277="C",'Claim Details'!$I$28&gt;=Rates!$D$14,'Claim Details'!$I$28&lt;=Rates!$D$15,'Claim Details'!$I$19="Yes"),Rates!$E$24,IF(AND(AE277="C",'Claim Details'!$I$28&gt;=Rates!$D$14,'Claim Details'!$I$28&lt;=Rates!$D$15,'Claim Details'!$I$19="No"),Rates!$D$24,IF(AND(AE277="C",'Claim Details'!$I$28&gt;=Rates!$F$14,'Claim Details'!$I$28&lt;=Rates!$F$15,'Claim Details'!$I$19="Yes"),Rates!$G$24,IF(AND(AE277="C",'Claim Details'!$I$28&gt;=Rates!$F$14,'Claim Details'!$I$28&lt;=Rates!$F$15,'Claim Details'!$I$19="No"),Rates!$F$24,IF(AND(AE277="C",'Claim Details'!$I$28&gt;=Rates!$H$14,'Claim Details'!$I$28&lt;=Rates!$H$15,'Claim Details'!$I$19="Yes"),Rates!$I$24,IF(AND(AE277="C",'Claim Details'!$I$28&gt;=Rates!$H$14,'Claim Details'!$I$28&lt;=Rates!$H$15,'Claim Details'!$I$19="No"),Rates!$H$24,IF(AND(AE277="C",'Claim Details'!$I$28&gt;=Rates!$J$14,'Claim Details'!$I$28&lt;=Rates!$J$15,'Claim Details'!$I$19="Yes"),Rates!$K$24,IF(AND(AE277="C",'Claim Details'!$I$28&gt;=Rates!$J$14,'Claim Details'!$I$28&lt;=Rates!$J$15,'Claim Details'!$I$19="No"),Rates!$J$24,"£0.00"))))))))))))))))))))))))</f>
        <v>£0.00</v>
      </c>
      <c r="BH277" s="189" t="str">
        <f t="shared" si="73"/>
        <v>£0.00</v>
      </c>
      <c r="BI277" s="189">
        <f t="shared" si="74"/>
        <v>0</v>
      </c>
      <c r="BO277" s="202" t="str">
        <f>IF(H277="","£0.00",IF(AP277="4","£0.00",IF(AP277="5","£0.00",IF(AP277="1","£0.00",((AQ277*H277)*'Claim Details'!$F$111)/100))))</f>
        <v>£0.00</v>
      </c>
      <c r="BP277" s="202" t="str">
        <f>IF(T277="","£0.00",IF(AP277="4","£0.00",IF(AP277="5","£0.00",IF(AP277="1","£0.00",((AR277*T277)*'Claim Details'!$N$111)/100))))</f>
        <v>£0.00</v>
      </c>
      <c r="BQ277" s="202" t="str">
        <f>IF(AI277="","£0.00",IF(AP277="4","£0.00",IF(AP277="5","£0.00",IF(AP277="1","£0.00",((BI277*AI277)*'Claim Details'!$W$111)/100))))</f>
        <v>£0.00</v>
      </c>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row>
    <row r="278" spans="1:97" ht="15">
      <c r="A278" s="145"/>
      <c r="B278" s="91"/>
      <c r="C278" s="96"/>
      <c r="D278" s="97"/>
      <c r="E278" s="98"/>
      <c r="F278" s="89"/>
      <c r="G278" s="99"/>
      <c r="H278" s="100"/>
      <c r="I278" s="221" t="str">
        <f t="shared" si="64"/>
        <v>£0.00</v>
      </c>
      <c r="J278" s="101"/>
      <c r="K278" s="100"/>
      <c r="L278" s="221" t="str">
        <f t="shared" si="65"/>
        <v>£0.00</v>
      </c>
      <c r="M278" s="101"/>
      <c r="N278" s="102"/>
      <c r="O278" s="145"/>
      <c r="P278" s="77"/>
      <c r="Q278" s="87"/>
      <c r="R278" s="87"/>
      <c r="S278" s="87"/>
      <c r="T278" s="149" t="str">
        <f t="shared" si="66"/>
        <v/>
      </c>
      <c r="U278" s="87" t="str">
        <f t="shared" si="75"/>
        <v/>
      </c>
      <c r="V278" s="87"/>
      <c r="W278" s="53" t="str">
        <f t="shared" si="67"/>
        <v>£0.00</v>
      </c>
      <c r="X278" s="53"/>
      <c r="Y278" s="87"/>
      <c r="Z278" s="78"/>
      <c r="AA278" s="79"/>
      <c r="AB278" s="160"/>
      <c r="AC278" s="98"/>
      <c r="AD278" s="225"/>
      <c r="AE278" s="235" t="str">
        <f t="shared" si="68"/>
        <v/>
      </c>
      <c r="AF278" s="87" t="str">
        <f t="shared" si="69"/>
        <v/>
      </c>
      <c r="AG278" s="53"/>
      <c r="AH278" s="224"/>
      <c r="AI278" s="226" t="str">
        <f t="shared" si="61"/>
        <v/>
      </c>
      <c r="AJ278" s="236" t="str">
        <f t="shared" si="70"/>
        <v>£0.00</v>
      </c>
      <c r="AK278" s="31"/>
      <c r="AL278" s="1"/>
      <c r="AM278" s="1"/>
      <c r="AN278" s="1"/>
      <c r="AO278" s="1"/>
      <c r="AP278" s="1" t="str">
        <f t="shared" si="62"/>
        <v/>
      </c>
      <c r="AQ278" s="27">
        <f t="shared" si="63"/>
        <v>0</v>
      </c>
      <c r="AR278" s="189">
        <f t="shared" si="71"/>
        <v>0</v>
      </c>
      <c r="AS278" s="190" t="str">
        <f>IF(AND(C278="A",'Claim Details'!$E$28&gt;=Rates!$D$14,'Claim Details'!$E$28&lt;=Rates!$D$15,'Claim Details'!$E$19="Yes"),Rates!$E$17,IF(AND(C278="A",'Claim Details'!$E$28&gt;=Rates!$D$14,'Claim Details'!$E$28&lt;=Rates!$D$15,'Claim Details'!$E$19="No"),Rates!$D$17,IF(AND(C278="A",'Claim Details'!$E$28&gt;=Rates!$F$14,'Claim Details'!$E$28&lt;=Rates!$F$15,'Claim Details'!$E$19="Yes"),Rates!$G$17,IF(AND(C278="A",'Claim Details'!$E$28&gt;=Rates!$F$14,'Claim Details'!$E$28&lt;=Rates!$F$15,'Claim Details'!$E$19="No"),Rates!$F$17,IF(AND(C278="A",'Claim Details'!$E$28&gt;=Rates!$H$14,'Claim Details'!$E$28&lt;=Rates!$H$15,'Claim Details'!$E$19="Yes"),Rates!$I$17,IF(AND(C278="A",'Claim Details'!$E$28&gt;=Rates!$H$14,'Claim Details'!$E$28&lt;=Rates!$H$15,'Claim Details'!$E$19="No"),Rates!$H$17,IF(AND(C278="A",'Claim Details'!$E$28&gt;=Rates!$J$14,'Claim Details'!$E$28&lt;=Rates!$J$15,'Claim Details'!$E$19="Yes"),Rates!$K$17,IF(AND(C278="A",'Claim Details'!$E$28&gt;=Rates!$J$14,'Claim Details'!$E$28&lt;=Rates!$J$15,'Claim Details'!$E$19="No"),Rates!$J$17,IF(AND(C278="B",'Claim Details'!$E$28&gt;=Rates!$D$14,'Claim Details'!$E$28&lt;=Rates!$D$15,'Claim Details'!$E$19="Yes"),Rates!$E$18,IF(AND(C278="B",'Claim Details'!$E$28&gt;=Rates!$D$14,'Claim Details'!$E$28&lt;=Rates!$D$15,'Claim Details'!$E$19="No"),Rates!$D$18,IF(AND(C278="B",'Claim Details'!$E$28&gt;=Rates!$F$14,'Claim Details'!$E$28&lt;=Rates!$F$15,'Claim Details'!$E$19="Yes"),Rates!$G$18,IF(AND(C278="B",'Claim Details'!$E$28&gt;=Rates!$F$14,'Claim Details'!$E$28&lt;=Rates!$F$15,'Claim Details'!$E$19="No"),Rates!$F$18,IF(AND(C278="B",'Claim Details'!$E$28&gt;=Rates!$H$14,'Claim Details'!$E$28&lt;=Rates!$H$15,'Claim Details'!$E$19="Yes"),Rates!$I$18,IF(AND(C278="B",'Claim Details'!$E$28&gt;=Rates!$H$14,'Claim Details'!$E$28&lt;=Rates!$H$15,'Claim Details'!$E$19="No"),Rates!$H$18,IF(AND(C278="B",'Claim Details'!$E$28&gt;=Rates!$J$14,'Claim Details'!$E$28&lt;=Rates!$J$15,'Claim Details'!$E$19="Yes"),Rates!$K$18,IF(AND(C278="B",'Claim Details'!$E$28&gt;=Rates!$J$14,'Claim Details'!$E$28&lt;=Rates!$J$15,'Claim Details'!$E$19="No"),Rates!$J$18,IF(AND(C278="C",'Claim Details'!$E$28&gt;=Rates!$D$14,'Claim Details'!$E$28&lt;=Rates!$D$15,'Claim Details'!$E$19="Yes"),Rates!$E$19,IF(AND(C278="C",'Claim Details'!$E$28&gt;=Rates!$D$14,'Claim Details'!$E$28&lt;=Rates!$D$15,'Claim Details'!$E$19="No"),Rates!$D$19,IF(AND(C278="C",'Claim Details'!$E$28&gt;=Rates!$F$14,'Claim Details'!$E$28&lt;=Rates!$F$15,'Claim Details'!$E$19="Yes"),Rates!$G$19,IF(AND(C278="C",'Claim Details'!$E$28&gt;=Rates!$F$14,'Claim Details'!$E$28&lt;=Rates!$F$15,'Claim Details'!$E$19="No"),Rates!$F$19,IF(AND(C278="C",'Claim Details'!$E$28&gt;=Rates!$H$14,'Claim Details'!$E$28&lt;=Rates!$H$15,'Claim Details'!$E$19="Yes"),Rates!$I$19,IF(AND(C278="C",'Claim Details'!$E$28&gt;=Rates!$H$14,'Claim Details'!$E$28&lt;=Rates!$H$15,'Claim Details'!$E$19="No"),Rates!$H$19,IF(AND(C278="C",'Claim Details'!$E$28&gt;=Rates!$J$14,'Claim Details'!$E$28&lt;=Rates!$J$15,'Claim Details'!$E$19="Yes"),Rates!$K$19,IF(AND(C278="C",'Claim Details'!$E$28&gt;=Rates!$J$14,'Claim Details'!$E$28&lt;=Rates!$J$15,'Claim Details'!$E$19="No"),Rates!$J$19,"£0.00"))))))))))))))))))))))))</f>
        <v>£0.00</v>
      </c>
      <c r="AT278" s="189" t="str">
        <f>IF(AND(C278="A",'Claim Details'!$E$28&gt;=Rates!$D$14,'Claim Details'!$E$28&lt;=Rates!$D$15,'Claim Details'!$E$19="Yes"),Rates!$E$25,IF(AND(C278="A",'Claim Details'!$E$28&gt;=Rates!$D$14,'Claim Details'!$E$28&lt;=Rates!$D$15,'Claim Details'!$E$19="No"),Rates!$D$25,IF(AND(C278="A",'Claim Details'!$E$28&gt;=Rates!$F$14,'Claim Details'!$E$28&lt;=Rates!$F$15,'Claim Details'!$E$19="Yes"),Rates!$G$25,IF(AND(C278="A",'Claim Details'!$E$28&gt;=Rates!$F$14,'Claim Details'!$E$28&lt;=Rates!$F$15,'Claim Details'!$E$19="No"),Rates!$F$25,IF(AND(C278="A",'Claim Details'!$E$28&gt;=Rates!$H$14,'Claim Details'!$E$28&lt;=Rates!$H$15,'Claim Details'!$E$19="Yes"),Rates!$I$25,IF(AND(C278="A",'Claim Details'!$E$28&gt;=Rates!$H$14,'Claim Details'!$E$28&lt;=Rates!$H$15,'Claim Details'!$E$19="No"),Rates!$H$25,IF(AND(C278="A",'Claim Details'!$E$28&gt;=Rates!$J$14,'Claim Details'!$E$28&lt;=Rates!$J$15,'Claim Details'!$E$19="Yes"),Rates!$K$25,IF(AND(C278="A",'Claim Details'!$E$28&gt;=Rates!$J$14,'Claim Details'!$E$28&lt;=Rates!$J$15,'Claim Details'!$E$19="No"),Rates!$J$25,IF(AND(C278="B",'Claim Details'!$E$28&gt;=Rates!$D$14,'Claim Details'!$E$28&lt;=Rates!$D$15,'Claim Details'!$E$19="Yes"),Rates!$E$26,IF(AND(C278="B",'Claim Details'!$E$28&gt;=Rates!$D$14,'Claim Details'!$E$28&lt;=Rates!$D$15,'Claim Details'!$E$19="No"),Rates!$D$26,IF(AND(C278="B",'Claim Details'!$E$28&gt;=Rates!$F$14,'Claim Details'!$E$28&lt;=Rates!$F$15,'Claim Details'!$E$19="Yes"),Rates!$G$26,IF(AND(C278="B",'Claim Details'!$E$28&gt;=Rates!$F$14,'Claim Details'!$E$28&lt;=Rates!$F$15,'Claim Details'!$E$19="No"),Rates!$F$26,IF(AND(C278="B",'Claim Details'!$E$28&gt;=Rates!$H$14,'Claim Details'!$E$28&lt;=Rates!$H$15,'Claim Details'!$E$19="Yes"),Rates!$I$26,IF(AND(C278="B",'Claim Details'!$E$28&gt;=Rates!$H$14,'Claim Details'!$E$28&lt;=Rates!$H$15,'Claim Details'!$E$19="No"),Rates!$H$26,IF(AND(C278="B",'Claim Details'!$E$28&gt;=Rates!$J$14,'Claim Details'!$E$28&lt;=Rates!$J$15,'Claim Details'!$E$19="Yes"),Rates!$K$26,IF(AND(C278="B",'Claim Details'!$E$28&gt;=Rates!$J$14,'Claim Details'!$E$28&lt;=Rates!$J$15,'Claim Details'!$E$19="No"),Rates!$J$26,IF(AND(C278="C",'Claim Details'!$E$28&gt;=Rates!$D$14,'Claim Details'!$E$28&lt;=Rates!$D$15,'Claim Details'!$E$19="Yes"),Rates!$E$27,IF(AND(C278="C",'Claim Details'!$E$28&gt;=Rates!$D$14,'Claim Details'!$E$28&lt;=Rates!$D$15,'Claim Details'!$E$19="No"),Rates!$D$27,IF(AND(C278="C",'Claim Details'!$E$28&gt;=Rates!$F$14,'Claim Details'!$E$28&lt;=Rates!$F$15,'Claim Details'!$E$19="Yes"),Rates!$G$27,IF(AND(C278="C",'Claim Details'!$E$28&gt;=Rates!$F$14,'Claim Details'!$E$28&lt;=Rates!$F$15,'Claim Details'!$E$19="No"),Rates!$F$27,IF(AND(C278="C",'Claim Details'!$E$28&gt;=Rates!$H$14,'Claim Details'!$E$28&lt;=Rates!$H$15,'Claim Details'!$E$19="Yes"),Rates!$I$27,IF(AND(C278="C",'Claim Details'!$E$28&gt;=Rates!$H$14,'Claim Details'!$E$28&lt;=Rates!$H$15,'Claim Details'!$E$19="No"),Rates!$H$27,IF(AND(C278="C",'Claim Details'!$E$28&gt;=Rates!$J$14,'Claim Details'!$E$28&lt;=Rates!$J$15,'Claim Details'!$E$19="Yes"),Rates!$K$27,IF(AND(C278="C",'Claim Details'!$E$28&gt;=Rates!$J$14,'Claim Details'!$E$28&lt;=Rates!$J$15,'Claim Details'!$E$19="No"),Rates!$J$27,"£0.00"))))))))))))))))))))))))</f>
        <v>£0.00</v>
      </c>
      <c r="AU278" s="191" t="str">
        <f>IF(AND(C278="A",'Claim Details'!$E$28&gt;=Rates!$D$14,'Claim Details'!$E$28&lt;=Rates!$D$15,'Claim Details'!$E$19="Yes"),Rates!$E$20,IF(AND(C278="A",'Claim Details'!$E$28&gt;=Rates!$D$14,'Claim Details'!$E$28&lt;=Rates!$D$15,'Claim Details'!$E$19="No"),Rates!$D$20,IF(AND(C278="A",'Claim Details'!$E$28&gt;=Rates!$F$14,'Claim Details'!$E$28&lt;=Rates!$F$15,'Claim Details'!$E$19="Yes"),Rates!$G$20,IF(AND(C278="A",'Claim Details'!$E$28&gt;=Rates!$F$14,'Claim Details'!$E$28&lt;=Rates!$F$15,'Claim Details'!$E$19="No"),Rates!$F$20,IF(AND(C278="A",'Claim Details'!$E$28&gt;=Rates!$H$14,'Claim Details'!$E$28&lt;=Rates!$H$15,'Claim Details'!$E$19="Yes"),Rates!$I$20,IF(AND(C278="A",'Claim Details'!$E$28&gt;=Rates!$H$14,'Claim Details'!$E$28&lt;=Rates!$H$15,'Claim Details'!$E$19="No"),Rates!$H$20,IF(AND(C278="A",'Claim Details'!$E$28&gt;=Rates!$J$14,'Claim Details'!$E$28&lt;=Rates!$J$15,'Claim Details'!$E$19="Yes"),Rates!$K$20,IF(AND(C278="A",'Claim Details'!$E$28&gt;=Rates!$J$14,'Claim Details'!$E$28&lt;=Rates!$J$15,'Claim Details'!$E$19="No"),Rates!$J$20,IF(AND(C278="B",'Claim Details'!$E$28&gt;=Rates!$D$14,'Claim Details'!$E$28&lt;=Rates!$D$15,'Claim Details'!$E$19="Yes"),Rates!$E$21,IF(AND(C278="B",'Claim Details'!$E$28&gt;=Rates!$D$14,'Claim Details'!$E$28&lt;=Rates!$D$15,'Claim Details'!$E$19="No"),Rates!$D$21,IF(AND(C278="B",'Claim Details'!$E$28&gt;=Rates!$F$14,'Claim Details'!$E$28&lt;=Rates!$F$15,'Claim Details'!$E$19="Yes"),Rates!$G$21,IF(AND(C278="B",'Claim Details'!$E$28&gt;=Rates!$F$14,'Claim Details'!$E$28&lt;=Rates!$F$15,'Claim Details'!$E$19="No"),Rates!$F$21,IF(AND(C278="B",'Claim Details'!$E$28&gt;=Rates!$H$14,'Claim Details'!$E$28&lt;=Rates!$H$15,'Claim Details'!$E$19="Yes"),Rates!$I$21,IF(AND(C278="B",'Claim Details'!$E$28&gt;=Rates!$H$14,'Claim Details'!$E$28&lt;=Rates!$H$15,'Claim Details'!$E$19="No"),Rates!$H$21,IF(AND(C278="B",'Claim Details'!$E$28&gt;=Rates!$J$14,'Claim Details'!$E$28&lt;=Rates!$J$15,'Claim Details'!$E$19="Yes"),Rates!$K$21,IF(AND(C278="B",'Claim Details'!$E$28&gt;=Rates!$J$14,'Claim Details'!$E$28&lt;=Rates!$J$15,'Claim Details'!$E$19="No"),Rates!$J$21,"£0.00"))))))))))))))))</f>
        <v>£0.00</v>
      </c>
      <c r="AV278" s="191" t="str">
        <f>IF(AND(C278="A",'Claim Details'!$E$28&gt;=Rates!$D$14,'Claim Details'!$E$28&lt;=Rates!$D$15,'Claim Details'!$E$19="Yes"),Rates!$E$22,IF(AND(C278="A",'Claim Details'!$E$28&gt;=Rates!$D$14,'Claim Details'!$E$28&lt;=Rates!$D$15,'Claim Details'!$E$19="No"),Rates!$D$22,IF(AND(C278="A",'Claim Details'!$E$28&gt;=Rates!$F$14,'Claim Details'!$E$28&lt;=Rates!$F$15,'Claim Details'!$E$19="Yes"),Rates!$G$22,IF(AND(C278="A",'Claim Details'!$E$28&gt;=Rates!$F$14,'Claim Details'!$E$28&lt;=Rates!$F$15,'Claim Details'!$E$19="No"),Rates!$F$22,IF(AND(C278="A",'Claim Details'!$E$28&gt;=Rates!$H$14,'Claim Details'!$E$28&lt;=Rates!$H$15,'Claim Details'!$E$19="Yes"),Rates!$I$22,IF(AND(C278="A",'Claim Details'!$E$28&gt;=Rates!$H$14,'Claim Details'!$E$28&lt;=Rates!$H$15,'Claim Details'!$E$19="No"),Rates!$H$22,IF(AND(C278="A",'Claim Details'!$E$28&gt;=Rates!$J$14,'Claim Details'!$E$28&lt;=Rates!$J$15,'Claim Details'!$E$19="Yes"),Rates!$K$22,IF(AND(C278="A",'Claim Details'!$E$28&gt;=Rates!$J$14,'Claim Details'!$E$28&lt;=Rates!$J$15,'Claim Details'!$E$19="No"),Rates!$J$22,IF(AND(C278="B",'Claim Details'!$E$28&gt;=Rates!$D$14,'Claim Details'!$E$28&lt;=Rates!$D$15,'Claim Details'!$E$19="Yes"),Rates!$E$23,IF(AND(C278="B",'Claim Details'!$E$28&gt;=Rates!$D$14,'Claim Details'!$E$28&lt;=Rates!$D$15,'Claim Details'!$E$19="No"),Rates!$D$23,IF(AND(C278="B",'Claim Details'!$E$28&gt;=Rates!$F$14,'Claim Details'!$E$28&lt;=Rates!$F$15,'Claim Details'!$E$19="Yes"),Rates!$G$23,IF(AND(C278="B",'Claim Details'!$E$28&gt;=Rates!$F$14,'Claim Details'!$E$28&lt;=Rates!$F$15,'Claim Details'!$E$19="No"),Rates!$F$23,IF(AND(C278="B",'Claim Details'!$E$28&gt;=Rates!$H$14,'Claim Details'!$E$28&lt;=Rates!$H$15,'Claim Details'!$E$19="Yes"),Rates!$I$23,IF(AND(C278="B",'Claim Details'!$E$28&gt;=Rates!$H$14,'Claim Details'!$E$28&lt;=Rates!$H$15,'Claim Details'!$E$19="No"),Rates!$H$23,IF(AND(C278="B",'Claim Details'!$E$28&gt;=Rates!$J$14,'Claim Details'!$E$28&lt;=Rates!$J$15,'Claim Details'!$E$19="Yes"),Rates!$K$23,IF(AND(C278="B",'Claim Details'!$E$28&gt;=Rates!$J$14,'Claim Details'!$E$28&lt;=Rates!$J$15,'Claim Details'!$E$19="No"),Rates!$J$23,IF(AND(C278="C",'Claim Details'!$E$28&gt;=Rates!$D$14,'Claim Details'!$E$28&lt;=Rates!$D$15,'Claim Details'!$E$19="Yes"),Rates!$E$24,IF(AND(C278="C",'Claim Details'!$E$28&gt;=Rates!$D$14,'Claim Details'!$E$28&lt;=Rates!$D$15,'Claim Details'!$E$19="No"),Rates!$D$24,IF(AND(C278="C",'Claim Details'!$E$28&gt;=Rates!$F$14,'Claim Details'!$E$28&lt;=Rates!$F$15,'Claim Details'!$E$19="Yes"),Rates!$G$24,IF(AND(C278="C",'Claim Details'!$E$28&gt;=Rates!$F$14,'Claim Details'!$E$28&lt;=Rates!$F$15,'Claim Details'!$E$19="No"),Rates!$F$24,IF(AND(C278="C",'Claim Details'!$E$28&gt;=Rates!$H$14,'Claim Details'!$E$28&lt;=Rates!$H$15,'Claim Details'!$E$19="Yes"),Rates!$I$24,IF(AND(C278="C",'Claim Details'!$E$28&gt;=Rates!$H$14,'Claim Details'!$E$28&lt;=Rates!$H$15,'Claim Details'!$E$19="No"),Rates!$H$24,IF(AND(C278="C",'Claim Details'!$E$28&gt;=Rates!$J$14,'Claim Details'!$E$28&lt;=Rates!$J$15,'Claim Details'!$E$19="Yes"),Rates!$K$24,IF(AND(C278="C",'Claim Details'!$E$28&gt;=Rates!$J$14,'Claim Details'!$E$28&lt;=Rates!$J$15,'Claim Details'!$E$19="No"),Rates!$J$24,"£0.00"))))))))))))))))))))))))</f>
        <v>£0.00</v>
      </c>
      <c r="AW278" s="1"/>
      <c r="AX278" s="189" t="str">
        <f>IF(AND(U278="A",'Claim Details'!$I$28&gt;=Rates!$D$14,'Claim Details'!$I$28&lt;=Rates!$D$15,'Claim Details'!$I$19="Yes"),Rates!$J$17,IF(AND(U278="A",'Claim Details'!$I$28&gt;=Rates!$D$14,'Claim Details'!$I$28&lt;=Rates!$D$15,'Claim Details'!$I$19="No"),Rates!$D$17,IF(AND(U278="A",'Claim Details'!$I$28&gt;=Rates!$F$14,'Claim Details'!$I$28&lt;=Rates!$F$15,'Claim Details'!$I$19="Yes"),Rates!$G$17,IF(AND(U278="A",'Claim Details'!$I$28&gt;=Rates!$F$14,'Claim Details'!$I$28&lt;=Rates!$F$15,'Claim Details'!$I$19="No"),Rates!$F$17,IF(AND(U278="A",'Claim Details'!$I$28&gt;=Rates!$H$14,'Claim Details'!$I$28&lt;=Rates!$H$15,'Claim Details'!$I$19="Yes"),Rates!$I$17,IF(AND(U278="A",'Claim Details'!$I$28&gt;=Rates!$H$14,'Claim Details'!$I$28&lt;=Rates!$H$15,'Claim Details'!$I$19="No"),Rates!$H$17,IF(AND(U278="A",'Claim Details'!$I$28&gt;=Rates!$J$14,'Claim Details'!$I$28&lt;=Rates!$J$15,'Claim Details'!$I$19="Yes"),Rates!$K$17,IF(AND(U278="A",'Claim Details'!$I$28&gt;=Rates!$J$14,'Claim Details'!$I$28&lt;=Rates!$J$15,'Claim Details'!$I$19="No"),Rates!$J$17,IF(AND(U278="B",'Claim Details'!$I$28&gt;=Rates!$D$14,'Claim Details'!$I$28&lt;=Rates!$D$15,'Claim Details'!$I$19="Yes"),Rates!$E$18,IF(AND(U278="B",'Claim Details'!$I$28&gt;=Rates!$D$14,'Claim Details'!$I$28&lt;=Rates!$D$15,'Claim Details'!$I$19="No"),Rates!$D$18,IF(AND(U278="B",'Claim Details'!$I$28&gt;=Rates!$F$14,'Claim Details'!$I$28&lt;=Rates!$F$15,'Claim Details'!$I$19="Yes"),Rates!$G$18,IF(AND(U278="B",'Claim Details'!$I$28&gt;=Rates!$F$14,'Claim Details'!$I$28&lt;=Rates!$F$15,'Claim Details'!$I$19="No"),Rates!$F$18,IF(AND(U278="B",'Claim Details'!$I$28&gt;=Rates!$H$14,'Claim Details'!$I$28&lt;=Rates!$H$15,'Claim Details'!$I$19="Yes"),Rates!$I$18,IF(AND(U278="B",'Claim Details'!$I$28&gt;=Rates!$H$14,'Claim Details'!$I$28&lt;=Rates!$H$15,'Claim Details'!$I$19="No"),Rates!$H$18,IF(AND(U278="B",'Claim Details'!$I$28&gt;=Rates!$J$14,'Claim Details'!$I$28&lt;=Rates!$J$15,'Claim Details'!$I$19="Yes"),Rates!$K$18,IF(AND(U278="B",'Claim Details'!$I$28&gt;=Rates!$J$14,'Claim Details'!$I$28&lt;=Rates!$J$15,'Claim Details'!$I$19="No"),Rates!$J$18,IF(AND(U278="C",'Claim Details'!$I$28&gt;=Rates!$D$14,'Claim Details'!$I$28&lt;=Rates!$D$15,'Claim Details'!$I$19="Yes"),Rates!$E$19,IF(AND(U278="C",'Claim Details'!$I$28&gt;=Rates!$D$14,'Claim Details'!$I$28&lt;=Rates!$D$15,'Claim Details'!$I$19="No"),Rates!$D$19,IF(AND(U278="C",'Claim Details'!$I$28&gt;=Rates!$F$14,'Claim Details'!$I$28&lt;=Rates!$F$15,'Claim Details'!$I$19="Yes"),Rates!$G$19,IF(AND(U278="C",'Claim Details'!$I$28&gt;=Rates!$F$14,'Claim Details'!$I$28&lt;=Rates!$F$15,'Claim Details'!$I$19="No"),Rates!$F$19,IF(AND(U278="C",'Claim Details'!$I$28&gt;=Rates!$H$14,'Claim Details'!$I$28&lt;=Rates!$H$15,'Claim Details'!$I$19="Yes"),Rates!$I$19,IF(AND(U278="C",'Claim Details'!$I$28&gt;=Rates!$H$14,'Claim Details'!$I$28&lt;=Rates!$H$15,'Claim Details'!$I$19="No"),Rates!$H$19,IF(AND(U278="C",'Claim Details'!$I$28&gt;=Rates!$J$14,'Claim Details'!$I$28&lt;=Rates!$J$15,'Claim Details'!$I$19="Yes"),Rates!$K$19,IF(AND(U278="C",'Claim Details'!$I$28&gt;=Rates!$J$14,'Claim Details'!$I$28&lt;=Rates!$J$15,'Claim Details'!$I$19="No"),Rates!$J$19,"£0.00"))))))))))))))))))))))))</f>
        <v>£0.00</v>
      </c>
      <c r="AY278" s="189" t="str">
        <f>IF(AND(C278="A",'Claim Details'!$I$28&gt;=Rates!$D$14,'Claim Details'!$I$28&lt;=Rates!$D$15,'Claim Details'!$I$19="Yes"),Rates!$J$25,IF(AND(C278="A",'Claim Details'!$I$28&gt;=Rates!$D$14,'Claim Details'!$I$28&lt;=Rates!$D$15,'Claim Details'!$I$19="No"),Rates!$D$25,IF(AND(C278="A",'Claim Details'!$I$28&gt;=Rates!$F$14,'Claim Details'!$I$28&lt;=Rates!$F$15,'Claim Details'!$I$19="Yes"),Rates!$G$25,IF(AND(C278="A",'Claim Details'!$I$28&gt;=Rates!$F$14,'Claim Details'!$I$28&lt;=Rates!$F$15,'Claim Details'!$I$19="No"),Rates!$F$25,IF(AND(C278="A",'Claim Details'!$I$28&gt;=Rates!$H$14,'Claim Details'!$I$28&lt;=Rates!$H$15,'Claim Details'!$I$19="Yes"),Rates!$I$25,IF(AND(C278="A",'Claim Details'!$I$28&gt;=Rates!$H$14,'Claim Details'!$I$28&lt;=Rates!$H$15,'Claim Details'!$I$19="No"),Rates!$H$25,IF(AND(C278="A",'Claim Details'!$I$28&gt;=Rates!$J$14,'Claim Details'!$I$28&lt;=Rates!$J$15,'Claim Details'!$I$19="Yes"),Rates!$K$25,IF(AND(C278="A",'Claim Details'!$I$28&gt;=Rates!$J$14,'Claim Details'!$I$28&lt;=Rates!$J$15,'Claim Details'!$I$19="No"),Rates!$J$25,IF(AND(C278="B",'Claim Details'!$I$28&gt;=Rates!$D$14,'Claim Details'!$I$28&lt;=Rates!$D$15,'Claim Details'!$I$19="Yes"),Rates!$E$26,IF(AND(C278="B",'Claim Details'!$I$28&gt;=Rates!$D$14,'Claim Details'!$I$28&lt;=Rates!$D$15,'Claim Details'!$I$19="No"),Rates!$D$26,IF(AND(C278="B",'Claim Details'!$I$28&gt;=Rates!$F$14,'Claim Details'!$I$28&lt;=Rates!$F$15,'Claim Details'!$I$19="Yes"),Rates!$G$26,IF(AND(C278="B",'Claim Details'!$I$28&gt;=Rates!$F$14,'Claim Details'!$I$28&lt;=Rates!$F$15,'Claim Details'!$I$19="No"),Rates!$F$26,IF(AND(C278="B",'Claim Details'!$I$28&gt;=Rates!$H$14,'Claim Details'!$I$28&lt;=Rates!$H$15,'Claim Details'!$I$19="Yes"),Rates!$I$26,IF(AND(C278="B",'Claim Details'!$I$28&gt;=Rates!$H$14,'Claim Details'!$I$28&lt;=Rates!$H$15,'Claim Details'!$I$19="No"),Rates!$H$26,IF(AND(C278="B",'Claim Details'!$I$28&gt;=Rates!$J$14,'Claim Details'!$I$28&lt;=Rates!$J$15,'Claim Details'!$I$19="Yes"),Rates!$K$26,IF(AND(C278="B",'Claim Details'!$I$28&gt;=Rates!$J$14,'Claim Details'!$I$28&lt;=Rates!$J$15,'Claim Details'!$I$19="No"),Rates!$J$26,IF(AND(C278="C",'Claim Details'!$I$28&gt;=Rates!$D$14,'Claim Details'!$I$28&lt;=Rates!$D$15,'Claim Details'!$I$19="Yes"),Rates!$E$27,IF(AND(C278="C",'Claim Details'!$I$28&gt;=Rates!$D$14,'Claim Details'!$I$28&lt;=Rates!$D$15,'Claim Details'!$I$19="No"),Rates!$D$27,IF(AND(C278="C",'Claim Details'!$I$28&gt;=Rates!$F$14,'Claim Details'!$I$28&lt;=Rates!$F$15,'Claim Details'!$I$19="Yes"),Rates!$G$27,IF(AND(C278="C",'Claim Details'!$I$28&gt;=Rates!$F$14,'Claim Details'!$I$28&lt;=Rates!$F$15,'Claim Details'!$I$19="No"),Rates!$F$27,IF(AND(C278="C",'Claim Details'!$I$28&gt;=Rates!$H$14,'Claim Details'!$I$28&lt;=Rates!$H$15,'Claim Details'!$I$19="Yes"),Rates!$I$27,IF(AND(C278="C",'Claim Details'!$I$28&gt;=Rates!$H$14,'Claim Details'!$I$28&lt;=Rates!$H$15,'Claim Details'!$I$19="No"),Rates!$H$27,IF(AND(C278="C",'Claim Details'!$I$28&gt;=Rates!$J$14,'Claim Details'!$I$28&lt;=Rates!$J$15,'Claim Details'!$I$19="Yes"),Rates!$K$27,IF(AND(C278="C",'Claim Details'!$I$28&gt;=Rates!$J$14,'Claim Details'!$I$28&lt;=Rates!$J$15,'Claim Details'!$I$19="No"),Rates!$J$27,"£0.00"))))))))))))))))))))))))</f>
        <v>£0.00</v>
      </c>
      <c r="AZ278" s="189" t="str">
        <f>IF(AND(C278="A",'Claim Details'!$I$28&gt;=Rates!$D$14,'Claim Details'!$I$28&lt;=Rates!$D$15,'Claim Details'!$I$19="Yes"),Rates!$E$20,IF(AND(C278="A",'Claim Details'!$I$28&gt;=Rates!$D$14,'Claim Details'!$I$28&lt;=Rates!$D$15,'Claim Details'!$I$19="No"),Rates!$D$20,IF(AND(C278="A",'Claim Details'!$I$28&gt;=Rates!$F$14,'Claim Details'!$I$28&lt;=Rates!$F$15,'Claim Details'!$I$19="Yes"),Rates!$G$20,IF(AND(C278="A",'Claim Details'!$I$28&gt;=Rates!$F$14,'Claim Details'!$I$28&lt;=Rates!$F$15,'Claim Details'!$I$19="No"),Rates!$F$20,IF(AND(C278="A",'Claim Details'!$I$28&gt;=Rates!$H$14,'Claim Details'!$I$28&lt;=Rates!$H$15,'Claim Details'!$I$19="Yes"),Rates!$I$20,IF(AND(C278="A",'Claim Details'!$I$28&gt;=Rates!$H$14,'Claim Details'!$I$28&lt;=Rates!$H$15,'Claim Details'!$I$19="No"),Rates!$H$20,IF(AND(C278="A",'Claim Details'!$I$28&gt;=Rates!$J$14,'Claim Details'!$I$28&lt;=Rates!$J$15,'Claim Details'!$I$19="Yes"),Rates!$K$20,IF(AND(C278="A",'Claim Details'!$I$28&gt;=Rates!$J$14,'Claim Details'!$I$28&lt;=Rates!$J$15,'Claim Details'!$I$19="No"),Rates!$J$20,IF(AND(C278="B",'Claim Details'!$I$28&gt;=Rates!$D$14,'Claim Details'!$I$28&lt;=Rates!$D$15,'Claim Details'!$I$19="Yes"),Rates!$E$21,IF(AND(C278="B",'Claim Details'!$I$28&gt;=Rates!$D$14,'Claim Details'!$I$28&lt;=Rates!$D$15,'Claim Details'!$I$19="No"),Rates!$D$21,IF(AND(C278="B",'Claim Details'!$I$28&gt;=Rates!$F$14,'Claim Details'!$I$28&lt;=Rates!$F$15,'Claim Details'!$I$19="Yes"),Rates!$G$21,IF(AND(C278="B",'Claim Details'!$I$28&gt;=Rates!$F$14,'Claim Details'!$I$28&lt;=Rates!$F$15,'Claim Details'!$I$19="No"),Rates!$F$21,IF(AND(C278="B",'Claim Details'!$I$28&gt;=Rates!$H$14,'Claim Details'!$I$28&lt;=Rates!$H$15,'Claim Details'!$I$19="Yes"),Rates!$I$21,IF(AND(C278="B",'Claim Details'!$I$28&gt;=Rates!$H$14,'Claim Details'!$I$28&lt;=Rates!$H$15,'Claim Details'!$I$19="No"),Rates!$H$21,IF(AND(C278="B",'Claim Details'!$I$28&gt;=Rates!$J$14,'Claim Details'!$I$28&lt;=Rates!$J$15,'Claim Details'!$I$19="Yes"),Rates!$K$21,IF(AND(C278="B",'Claim Details'!$I$28&gt;=Rates!$J$14,'Claim Details'!$I$28&lt;=Rates!$J$15,'Claim Details'!$I$19="No"),Rates!$J$21,"£0.00"))))))))))))))))</f>
        <v>£0.00</v>
      </c>
      <c r="BA278" s="189" t="str">
        <f>IF(AND(C278="A",'Claim Details'!$I$28&gt;=Rates!$D$14,'Claim Details'!$I$28&lt;=Rates!$D$15,'Claim Details'!$I$19="Yes"),Rates!$E$22,IF(AND(C278="A",'Claim Details'!$I$28&gt;=Rates!$D$14,'Claim Details'!$I$28&lt;=Rates!$D$15,'Claim Details'!$I$19="No"),Rates!$D$22,IF(AND(C278="A",'Claim Details'!$I$28&gt;=Rates!$F$14,'Claim Details'!$I$28&lt;=Rates!$F$15,'Claim Details'!$I$19="Yes"),Rates!$G$22,IF(AND(C278="A",'Claim Details'!$I$28&gt;=Rates!$F$14,'Claim Details'!$I$28&lt;=Rates!$F$15,'Claim Details'!$I$19="No"),Rates!$F$22,IF(AND(C278="A",'Claim Details'!$I$28&gt;=Rates!$H$14,'Claim Details'!$I$28&lt;=Rates!$H$15,'Claim Details'!$I$19="Yes"),Rates!$I$22,IF(AND(C278="A",'Claim Details'!$I$28&gt;=Rates!$H$14,'Claim Details'!$I$28&lt;=Rates!$H$15,'Claim Details'!$I$19="No"),Rates!$H$22,IF(AND(C278="A",'Claim Details'!$I$28&gt;=Rates!$J$14,'Claim Details'!$I$28&lt;=Rates!$J$15,'Claim Details'!$I$19="Yes"),Rates!$K$22,IF(AND(C278="A",'Claim Details'!$I$28&gt;=Rates!$J$14,'Claim Details'!$I$28&lt;=Rates!$J$15,'Claim Details'!$I$19="No"),Rates!$J$22,IF(AND(C278="B",'Claim Details'!$I$28&gt;=Rates!$D$14,'Claim Details'!$I$28&lt;=Rates!$D$15,'Claim Details'!$I$19="Yes"),Rates!$E$23,IF(AND(C278="B",'Claim Details'!$I$28&gt;=Rates!$D$14,'Claim Details'!$I$28&lt;=Rates!$D$15,'Claim Details'!$I$19="No"),Rates!$D$23,IF(AND(C278="B",'Claim Details'!$I$28&gt;=Rates!$F$14,'Claim Details'!$I$28&lt;=Rates!$F$15,'Claim Details'!$I$19="Yes"),Rates!$G$23,IF(AND(C278="B",'Claim Details'!$I$28&gt;=Rates!$F$14,'Claim Details'!$I$28&lt;=Rates!$F$15,'Claim Details'!$I$19="No"),Rates!$F$23,IF(AND(C278="B",'Claim Details'!$I$28&gt;=Rates!$H$14,'Claim Details'!$I$28&lt;=Rates!$H$15,'Claim Details'!$I$19="Yes"),Rates!$I$23,IF(AND(C278="B",'Claim Details'!$I$28&gt;=Rates!$H$14,'Claim Details'!$I$28&lt;=Rates!$H$15,'Claim Details'!$I$19="No"),Rates!$H$23,IF(AND(C278="B",'Claim Details'!$I$28&gt;=Rates!$J$14,'Claim Details'!$I$28&lt;=Rates!$J$15,'Claim Details'!$I$19="Yes"),Rates!$K$23,IF(AND(C278="B",'Claim Details'!$I$28&gt;=Rates!$J$14,'Claim Details'!$I$28&lt;=Rates!$J$15,'Claim Details'!$I$19="No"),Rates!$J$23,IF(AND(C278="C",'Claim Details'!$I$28&gt;=Rates!$D$14,'Claim Details'!$I$28&lt;=Rates!$D$15,'Claim Details'!$I$19="Yes"),Rates!$E$24,IF(AND(C278="C",'Claim Details'!$I$28&gt;=Rates!$D$14,'Claim Details'!$I$28&lt;=Rates!$D$15,'Claim Details'!$I$19="No"),Rates!$D$24,IF(AND(C278="C",'Claim Details'!$I$28&gt;=Rates!$F$14,'Claim Details'!$I$28&lt;=Rates!$F$15,'Claim Details'!$I$19="Yes"),Rates!$G$24,IF(AND(C278="C",'Claim Details'!$I$28&gt;=Rates!$F$14,'Claim Details'!$I$28&lt;=Rates!$F$15,'Claim Details'!$I$19="No"),Rates!$F$24,IF(AND(C278="C",'Claim Details'!$I$28&gt;=Rates!$H$14,'Claim Details'!$I$28&lt;=Rates!$H$15,'Claim Details'!$I$19="Yes"),Rates!$I$24,IF(AND(C278="C",'Claim Details'!$I$28&gt;=Rates!$H$14,'Claim Details'!$I$28&lt;=Rates!$H$15,'Claim Details'!$I$19="No"),Rates!$H$24,IF(AND(C278="C",'Claim Details'!$I$28&gt;=Rates!$J$14,'Claim Details'!$I$28&lt;=Rates!$J$15,'Claim Details'!$I$19="Yes"),Rates!$K$24,IF(AND(C278="C",'Claim Details'!$I$28&gt;=Rates!$J$14,'Claim Details'!$I$28&lt;=Rates!$J$15,'Claim Details'!$I$19="No"),Rates!$J$24,"£0.00"))))))))))))))))))))))))</f>
        <v>£0.00</v>
      </c>
      <c r="BB278" s="189" t="str">
        <f t="shared" si="72"/>
        <v>£0.00</v>
      </c>
      <c r="BC278" s="1"/>
      <c r="BD278" s="189" t="str">
        <f>IF(AND(AE278="A",'Claim Details'!$I$28&gt;=Rates!$D$14,'Claim Details'!$I$28&lt;=Rates!$D$15,'Claim Details'!$I$19="Yes"),Rates!$J$17,IF(AND(AE278="A",'Claim Details'!$I$28&gt;=Rates!$D$14,'Claim Details'!$I$28&lt;=Rates!$D$15,'Claim Details'!$I$19="No"),Rates!$D$17,IF(AND(AE278="A",'Claim Details'!$I$28&gt;=Rates!$F$14,'Claim Details'!$I$28&lt;=Rates!$F$15,'Claim Details'!$I$19="Yes"),Rates!$G$17,IF(AND(AE278="A",'Claim Details'!$I$28&gt;=Rates!$F$14,'Claim Details'!$I$28&lt;=Rates!$F$15,'Claim Details'!$I$19="No"),Rates!$F$17,IF(AND(AE278="A",'Claim Details'!$I$28&gt;=Rates!$H$14,'Claim Details'!$I$28&lt;=Rates!$H$15,'Claim Details'!$I$19="Yes"),Rates!$I$17,IF(AND(AE278="A",'Claim Details'!$I$28&gt;=Rates!$H$14,'Claim Details'!$I$28&lt;=Rates!$H$15,'Claim Details'!$I$19="No"),Rates!$H$17,IF(AND(AE278="A",'Claim Details'!$I$28&gt;=Rates!$J$14,'Claim Details'!$I$28&lt;=Rates!$J$15,'Claim Details'!$I$19="Yes"),Rates!$K$17,IF(AND(AE278="A",'Claim Details'!$I$28&gt;=Rates!$J$14,'Claim Details'!$I$28&lt;=Rates!$J$15,'Claim Details'!$I$19="No"),Rates!$J$17,IF(AND(AE278="B",'Claim Details'!$I$28&gt;=Rates!$D$14,'Claim Details'!$I$28&lt;=Rates!$D$15,'Claim Details'!$I$19="Yes"),Rates!$E$18,IF(AND(AE278="B",'Claim Details'!$I$28&gt;=Rates!$D$14,'Claim Details'!$I$28&lt;=Rates!$D$15,'Claim Details'!$I$19="No"),Rates!$D$18,IF(AND(AE278="B",'Claim Details'!$I$28&gt;=Rates!$F$14,'Claim Details'!$I$28&lt;=Rates!$F$15,'Claim Details'!$I$19="Yes"),Rates!$G$18,IF(AND(AE278="B",'Claim Details'!$I$28&gt;=Rates!$F$14,'Claim Details'!$I$28&lt;=Rates!$F$15,'Claim Details'!$I$19="No"),Rates!$F$18,IF(AND(AE278="B",'Claim Details'!$I$28&gt;=Rates!$H$14,'Claim Details'!$I$28&lt;=Rates!$H$15,'Claim Details'!$I$19="Yes"),Rates!$I$18,IF(AND(AE278="B",'Claim Details'!$I$28&gt;=Rates!$H$14,'Claim Details'!$I$28&lt;=Rates!$H$15,'Claim Details'!$I$19="No"),Rates!$H$18,IF(AND(AE278="B",'Claim Details'!$I$28&gt;=Rates!$J$14,'Claim Details'!$I$28&lt;=Rates!$J$15,'Claim Details'!$I$19="Yes"),Rates!$K$18,IF(AND(AE278="B",'Claim Details'!$I$28&gt;=Rates!$J$14,'Claim Details'!$I$28&lt;=Rates!$J$15,'Claim Details'!$I$19="No"),Rates!$J$18,IF(AND(AE278="C",'Claim Details'!$I$28&gt;=Rates!$D$14,'Claim Details'!$I$28&lt;=Rates!$D$15,'Claim Details'!$I$19="Yes"),Rates!$E$19,IF(AND(AE278="C",'Claim Details'!$I$28&gt;=Rates!$D$14,'Claim Details'!$I$28&lt;=Rates!$D$15,'Claim Details'!$I$19="No"),Rates!$D$19,IF(AND(AE278="C",'Claim Details'!$I$28&gt;=Rates!$F$14,'Claim Details'!$I$28&lt;=Rates!$F$15,'Claim Details'!$I$19="Yes"),Rates!$G$19,IF(AND(AE278="C",'Claim Details'!$I$28&gt;=Rates!$F$14,'Claim Details'!$I$28&lt;=Rates!$F$15,'Claim Details'!$I$19="No"),Rates!$F$19,IF(AND(AE278="C",'Claim Details'!$I$28&gt;=Rates!$H$14,'Claim Details'!$I$28&lt;=Rates!$H$15,'Claim Details'!$I$19="Yes"),Rates!$I$19,IF(AND(AE278="C",'Claim Details'!$I$28&gt;=Rates!$H$14,'Claim Details'!$I$28&lt;=Rates!$H$15,'Claim Details'!$I$19="No"),Rates!$H$19,IF(AND(AE278="C",'Claim Details'!$I$28&gt;=Rates!$J$14,'Claim Details'!$I$28&lt;=Rates!$J$15,'Claim Details'!$I$19="Yes"),Rates!$K$19,IF(AND(AE278="C",'Claim Details'!$I$28&gt;=Rates!$J$14,'Claim Details'!$I$28&lt;=Rates!$J$15,'Claim Details'!$I$19="No"),Rates!$J$19,"£0.00"))))))))))))))))))))))))</f>
        <v>£0.00</v>
      </c>
      <c r="BE278" s="189" t="str">
        <f>IF(AND(AE278="A",'Claim Details'!$I$28&gt;=Rates!$D$14,'Claim Details'!$I$28&lt;=Rates!$D$15,'Claim Details'!$I$19="Yes"),Rates!$J$25,IF(AND(AE278="A",'Claim Details'!$I$28&gt;=Rates!$D$14,'Claim Details'!$I$28&lt;=Rates!$D$15,'Claim Details'!$I$19="No"),Rates!$D$25,IF(AND(AE278="A",'Claim Details'!$I$28&gt;=Rates!$F$14,'Claim Details'!$I$28&lt;=Rates!$F$15,'Claim Details'!$I$19="Yes"),Rates!$G$25,IF(AND(AE278="A",'Claim Details'!$I$28&gt;=Rates!$F$14,'Claim Details'!$I$28&lt;=Rates!$F$15,'Claim Details'!$I$19="No"),Rates!$F$25,IF(AND(AE278="A",'Claim Details'!$I$28&gt;=Rates!$H$14,'Claim Details'!$I$28&lt;=Rates!$H$15,'Claim Details'!$I$19="Yes"),Rates!$I$25,IF(AND(AE278="A",'Claim Details'!$I$28&gt;=Rates!$H$14,'Claim Details'!$I$28&lt;=Rates!$H$15,'Claim Details'!$I$19="No"),Rates!$H$25,IF(AND(AE278="A",'Claim Details'!$I$28&gt;=Rates!$J$14,'Claim Details'!$I$28&lt;=Rates!$J$15,'Claim Details'!$I$19="Yes"),Rates!$K$25,IF(AND(AE278="A",'Claim Details'!$I$28&gt;=Rates!$J$14,'Claim Details'!$I$28&lt;=Rates!$J$15,'Claim Details'!$I$19="No"),Rates!$J$25,IF(AND(AE278="B",'Claim Details'!$I$28&gt;=Rates!$D$14,'Claim Details'!$I$28&lt;=Rates!$D$15,'Claim Details'!$I$19="Yes"),Rates!$E$26,IF(AND(AE278="B",'Claim Details'!$I$28&gt;=Rates!$D$14,'Claim Details'!$I$28&lt;=Rates!$D$15,'Claim Details'!$I$19="No"),Rates!$D$26,IF(AND(AE278="B",'Claim Details'!$I$28&gt;=Rates!$F$14,'Claim Details'!$I$28&lt;=Rates!$F$15,'Claim Details'!$I$19="Yes"),Rates!$G$26,IF(AND(AE278="B",'Claim Details'!$I$28&gt;=Rates!$F$14,'Claim Details'!$I$28&lt;=Rates!$F$15,'Claim Details'!$I$19="No"),Rates!$F$26,IF(AND(AE278="B",'Claim Details'!$I$28&gt;=Rates!$H$14,'Claim Details'!$I$28&lt;=Rates!$H$15,'Claim Details'!$I$19="Yes"),Rates!$I$26,IF(AND(AE278="B",'Claim Details'!$I$28&gt;=Rates!$H$14,'Claim Details'!$I$28&lt;=Rates!$H$15,'Claim Details'!$I$19="No"),Rates!$H$26,IF(AND(AE278="B",'Claim Details'!$I$28&gt;=Rates!$J$14,'Claim Details'!$I$28&lt;=Rates!$J$15,'Claim Details'!$I$19="Yes"),Rates!$K$26,IF(AND(AE278="B",'Claim Details'!$I$28&gt;=Rates!$J$14,'Claim Details'!$I$28&lt;=Rates!$J$15,'Claim Details'!$I$19="No"),Rates!$J$26,IF(AND(AE278="C",'Claim Details'!$I$28&gt;=Rates!$D$14,'Claim Details'!$I$28&lt;=Rates!$D$15,'Claim Details'!$I$19="Yes"),Rates!$E$27,IF(AND(AE278="C",'Claim Details'!$I$28&gt;=Rates!$D$14,'Claim Details'!$I$28&lt;=Rates!$D$15,'Claim Details'!$I$19="No"),Rates!$D$27,IF(AND(AE278="C",'Claim Details'!$I$28&gt;=Rates!$F$14,'Claim Details'!$I$28&lt;=Rates!$F$15,'Claim Details'!$I$19="Yes"),Rates!$G$27,IF(AND(AE278="C",'Claim Details'!$I$28&gt;=Rates!$F$14,'Claim Details'!$I$28&lt;=Rates!$F$15,'Claim Details'!$I$19="No"),Rates!$F$27,IF(AND(AE278="C",'Claim Details'!$I$28&gt;=Rates!$H$14,'Claim Details'!$I$28&lt;=Rates!$H$15,'Claim Details'!$I$19="Yes"),Rates!$I$27,IF(AND(AE278="C",'Claim Details'!$I$28&gt;=Rates!$H$14,'Claim Details'!$I$28&lt;=Rates!$H$15,'Claim Details'!$I$19="No"),Rates!$H$27,IF(AND(AE278="C",'Claim Details'!$I$28&gt;=Rates!$J$14,'Claim Details'!$I$28&lt;=Rates!$J$15,'Claim Details'!$I$19="Yes"),Rates!$K$27,IF(AND(AE278="C",'Claim Details'!$I$28&gt;=Rates!$J$14,'Claim Details'!$I$28&lt;=Rates!$J$15,'Claim Details'!$I$19="No"),Rates!$J$27,"£0.00"))))))))))))))))))))))))</f>
        <v>£0.00</v>
      </c>
      <c r="BF278" s="189" t="str">
        <f>IF(AND(AE278="A",'Claim Details'!$I$28&gt;=Rates!$D$14,'Claim Details'!$I$28&lt;=Rates!$D$15,'Claim Details'!$I$19="Yes"),Rates!$E$20,IF(AND(AE278="A",'Claim Details'!$I$28&gt;=Rates!$D$14,'Claim Details'!$I$28&lt;=Rates!$D$15,'Claim Details'!$I$19="No"),Rates!$D$20,IF(AND(AE278="A",'Claim Details'!$I$28&gt;=Rates!$F$14,'Claim Details'!$I$28&lt;=Rates!$F$15,'Claim Details'!$I$19="Yes"),Rates!$G$20,IF(AND(AE278="A",'Claim Details'!$I$28&gt;=Rates!$F$14,'Claim Details'!$I$28&lt;=Rates!$F$15,'Claim Details'!$I$19="No"),Rates!$F$20,IF(AND(AE278="A",'Claim Details'!$I$28&gt;=Rates!$H$14,'Claim Details'!$I$28&lt;=Rates!$H$15,'Claim Details'!$I$19="Yes"),Rates!$I$20,IF(AND(AE278="A",'Claim Details'!$I$28&gt;=Rates!$H$14,'Claim Details'!$I$28&lt;=Rates!$H$15,'Claim Details'!$I$19="No"),Rates!$H$20,IF(AND(AE278="A",'Claim Details'!$I$28&gt;=Rates!$J$14,'Claim Details'!$I$28&lt;=Rates!$J$15,'Claim Details'!$I$19="Yes"),Rates!$K$20,IF(AND(AE278="A",'Claim Details'!$I$28&gt;=Rates!$J$14,'Claim Details'!$I$28&lt;=Rates!$J$15,'Claim Details'!$I$19="No"),Rates!$J$20,IF(AND(AE278="B",'Claim Details'!$I$28&gt;=Rates!$D$14,'Claim Details'!$I$28&lt;=Rates!$D$15,'Claim Details'!$I$19="Yes"),Rates!$E$21,IF(AND(AE278="B",'Claim Details'!$I$28&gt;=Rates!$D$14,'Claim Details'!$I$28&lt;=Rates!$D$15,'Claim Details'!$I$19="No"),Rates!$D$21,IF(AND(AE278="B",'Claim Details'!$I$28&gt;=Rates!$F$14,'Claim Details'!$I$28&lt;=Rates!$F$15,'Claim Details'!$I$19="Yes"),Rates!$G$21,IF(AND(AE278="B",'Claim Details'!$I$28&gt;=Rates!$F$14,'Claim Details'!$I$28&lt;=Rates!$F$15,'Claim Details'!$I$19="No"),Rates!$F$21,IF(AND(AE278="B",'Claim Details'!$I$28&gt;=Rates!$H$14,'Claim Details'!$I$28&lt;=Rates!$H$15,'Claim Details'!$I$19="Yes"),Rates!$I$21,IF(AND(AE278="B",'Claim Details'!$I$28&gt;=Rates!$H$14,'Claim Details'!$I$28&lt;=Rates!$H$15,'Claim Details'!$I$19="No"),Rates!$H$21,IF(AND(AE278="B",'Claim Details'!$I$28&gt;=Rates!$J$14,'Claim Details'!$I$28&lt;=Rates!$J$15,'Claim Details'!$I$19="Yes"),Rates!$K$21,IF(AND(AE278="B",'Claim Details'!$I$28&gt;=Rates!$J$14,'Claim Details'!$I$28&lt;=Rates!$J$15,'Claim Details'!$I$19="No"),Rates!$J$21,"£0.00"))))))))))))))))</f>
        <v>£0.00</v>
      </c>
      <c r="BG278" s="189" t="str">
        <f>IF(AND(AE278="A",'Claim Details'!$I$28&gt;=Rates!$D$14,'Claim Details'!$I$28&lt;=Rates!$D$15,'Claim Details'!$I$19="Yes"),Rates!$E$22,IF(AND(AE278="A",'Claim Details'!$I$28&gt;=Rates!$D$14,'Claim Details'!$I$28&lt;=Rates!$D$15,'Claim Details'!$I$19="No"),Rates!$D$22,IF(AND(AE278="A",'Claim Details'!$I$28&gt;=Rates!$F$14,'Claim Details'!$I$28&lt;=Rates!$F$15,'Claim Details'!$I$19="Yes"),Rates!$G$22,IF(AND(AE278="A",'Claim Details'!$I$28&gt;=Rates!$F$14,'Claim Details'!$I$28&lt;=Rates!$F$15,'Claim Details'!$I$19="No"),Rates!$F$22,IF(AND(AE278="A",'Claim Details'!$I$28&gt;=Rates!$H$14,'Claim Details'!$I$28&lt;=Rates!$H$15,'Claim Details'!$I$19="Yes"),Rates!$I$22,IF(AND(AE278="A",'Claim Details'!$I$28&gt;=Rates!$H$14,'Claim Details'!$I$28&lt;=Rates!$H$15,'Claim Details'!$I$19="No"),Rates!$H$22,IF(AND(AE278="A",'Claim Details'!$I$28&gt;=Rates!$J$14,'Claim Details'!$I$28&lt;=Rates!$J$15,'Claim Details'!$I$19="Yes"),Rates!$K$22,IF(AND(AE278="A",'Claim Details'!$I$28&gt;=Rates!$J$14,'Claim Details'!$I$28&lt;=Rates!$J$15,'Claim Details'!$I$19="No"),Rates!$J$22,IF(AND(AE278="B",'Claim Details'!$I$28&gt;=Rates!$D$14,'Claim Details'!$I$28&lt;=Rates!$D$15,'Claim Details'!$I$19="Yes"),Rates!$E$23,IF(AND(AE278="B",'Claim Details'!$I$28&gt;=Rates!$D$14,'Claim Details'!$I$28&lt;=Rates!$D$15,'Claim Details'!$I$19="No"),Rates!$D$23,IF(AND(AE278="B",'Claim Details'!$I$28&gt;=Rates!$F$14,'Claim Details'!$I$28&lt;=Rates!$F$15,'Claim Details'!$I$19="Yes"),Rates!$G$23,IF(AND(AE278="B",'Claim Details'!$I$28&gt;=Rates!$F$14,'Claim Details'!$I$28&lt;=Rates!$F$15,'Claim Details'!$I$19="No"),Rates!$F$23,IF(AND(AE278="B",'Claim Details'!$I$28&gt;=Rates!$H$14,'Claim Details'!$I$28&lt;=Rates!$H$15,'Claim Details'!$I$19="Yes"),Rates!$I$23,IF(AND(AE278="B",'Claim Details'!$I$28&gt;=Rates!$H$14,'Claim Details'!$I$28&lt;=Rates!$H$15,'Claim Details'!$I$19="No"),Rates!$H$23,IF(AND(AE278="B",'Claim Details'!$I$28&gt;=Rates!$J$14,'Claim Details'!$I$28&lt;=Rates!$J$15,'Claim Details'!$I$19="Yes"),Rates!$K$23,IF(AND(AE278="B",'Claim Details'!$I$28&gt;=Rates!$J$14,'Claim Details'!$I$28&lt;=Rates!$J$15,'Claim Details'!$I$19="No"),Rates!$J$23,IF(AND(AE278="C",'Claim Details'!$I$28&gt;=Rates!$D$14,'Claim Details'!$I$28&lt;=Rates!$D$15,'Claim Details'!$I$19="Yes"),Rates!$E$24,IF(AND(AE278="C",'Claim Details'!$I$28&gt;=Rates!$D$14,'Claim Details'!$I$28&lt;=Rates!$D$15,'Claim Details'!$I$19="No"),Rates!$D$24,IF(AND(AE278="C",'Claim Details'!$I$28&gt;=Rates!$F$14,'Claim Details'!$I$28&lt;=Rates!$F$15,'Claim Details'!$I$19="Yes"),Rates!$G$24,IF(AND(AE278="C",'Claim Details'!$I$28&gt;=Rates!$F$14,'Claim Details'!$I$28&lt;=Rates!$F$15,'Claim Details'!$I$19="No"),Rates!$F$24,IF(AND(AE278="C",'Claim Details'!$I$28&gt;=Rates!$H$14,'Claim Details'!$I$28&lt;=Rates!$H$15,'Claim Details'!$I$19="Yes"),Rates!$I$24,IF(AND(AE278="C",'Claim Details'!$I$28&gt;=Rates!$H$14,'Claim Details'!$I$28&lt;=Rates!$H$15,'Claim Details'!$I$19="No"),Rates!$H$24,IF(AND(AE278="C",'Claim Details'!$I$28&gt;=Rates!$J$14,'Claim Details'!$I$28&lt;=Rates!$J$15,'Claim Details'!$I$19="Yes"),Rates!$K$24,IF(AND(AE278="C",'Claim Details'!$I$28&gt;=Rates!$J$14,'Claim Details'!$I$28&lt;=Rates!$J$15,'Claim Details'!$I$19="No"),Rates!$J$24,"£0.00"))))))))))))))))))))))))</f>
        <v>£0.00</v>
      </c>
      <c r="BH278" s="189" t="str">
        <f t="shared" si="73"/>
        <v>£0.00</v>
      </c>
      <c r="BI278" s="189">
        <f t="shared" si="74"/>
        <v>0</v>
      </c>
      <c r="BO278" s="202" t="str">
        <f>IF(H278="","£0.00",IF(AP278="4","£0.00",IF(AP278="5","£0.00",IF(AP278="1","£0.00",((AQ278*H278)*'Claim Details'!$F$111)/100))))</f>
        <v>£0.00</v>
      </c>
      <c r="BP278" s="202" t="str">
        <f>IF(T278="","£0.00",IF(AP278="4","£0.00",IF(AP278="5","£0.00",IF(AP278="1","£0.00",((AR278*T278)*'Claim Details'!$N$111)/100))))</f>
        <v>£0.00</v>
      </c>
      <c r="BQ278" s="202" t="str">
        <f>IF(AI278="","£0.00",IF(AP278="4","£0.00",IF(AP278="5","£0.00",IF(AP278="1","£0.00",((BI278*AI278)*'Claim Details'!$W$111)/100))))</f>
        <v>£0.00</v>
      </c>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row>
    <row r="279" spans="1:97" ht="15">
      <c r="A279" s="145"/>
      <c r="B279" s="91"/>
      <c r="C279" s="96"/>
      <c r="D279" s="97"/>
      <c r="E279" s="98"/>
      <c r="F279" s="89"/>
      <c r="G279" s="99"/>
      <c r="H279" s="100"/>
      <c r="I279" s="221" t="str">
        <f t="shared" si="64"/>
        <v>£0.00</v>
      </c>
      <c r="J279" s="101"/>
      <c r="K279" s="100"/>
      <c r="L279" s="221" t="str">
        <f t="shared" si="65"/>
        <v>£0.00</v>
      </c>
      <c r="M279" s="101"/>
      <c r="N279" s="102"/>
      <c r="O279" s="145"/>
      <c r="P279" s="77"/>
      <c r="Q279" s="87"/>
      <c r="R279" s="87"/>
      <c r="S279" s="87"/>
      <c r="T279" s="149" t="str">
        <f t="shared" si="66"/>
        <v/>
      </c>
      <c r="U279" s="87" t="str">
        <f t="shared" si="75"/>
        <v/>
      </c>
      <c r="V279" s="87"/>
      <c r="W279" s="53" t="str">
        <f t="shared" si="67"/>
        <v>£0.00</v>
      </c>
      <c r="X279" s="53"/>
      <c r="Y279" s="87"/>
      <c r="Z279" s="78"/>
      <c r="AA279" s="79"/>
      <c r="AB279" s="160"/>
      <c r="AC279" s="98"/>
      <c r="AD279" s="225"/>
      <c r="AE279" s="235" t="str">
        <f t="shared" si="68"/>
        <v/>
      </c>
      <c r="AF279" s="87" t="str">
        <f t="shared" si="69"/>
        <v/>
      </c>
      <c r="AG279" s="53"/>
      <c r="AH279" s="224"/>
      <c r="AI279" s="226" t="str">
        <f t="shared" si="61"/>
        <v/>
      </c>
      <c r="AJ279" s="236" t="str">
        <f t="shared" si="70"/>
        <v>£0.00</v>
      </c>
      <c r="AK279" s="31"/>
      <c r="AL279" s="1"/>
      <c r="AM279" s="1"/>
      <c r="AN279" s="1"/>
      <c r="AO279" s="1"/>
      <c r="AP279" s="1" t="str">
        <f t="shared" si="62"/>
        <v/>
      </c>
      <c r="AQ279" s="27">
        <f t="shared" si="63"/>
        <v>0</v>
      </c>
      <c r="AR279" s="189">
        <f t="shared" si="71"/>
        <v>0</v>
      </c>
      <c r="AS279" s="190" t="str">
        <f>IF(AND(C279="A",'Claim Details'!$E$28&gt;=Rates!$D$14,'Claim Details'!$E$28&lt;=Rates!$D$15,'Claim Details'!$E$19="Yes"),Rates!$E$17,IF(AND(C279="A",'Claim Details'!$E$28&gt;=Rates!$D$14,'Claim Details'!$E$28&lt;=Rates!$D$15,'Claim Details'!$E$19="No"),Rates!$D$17,IF(AND(C279="A",'Claim Details'!$E$28&gt;=Rates!$F$14,'Claim Details'!$E$28&lt;=Rates!$F$15,'Claim Details'!$E$19="Yes"),Rates!$G$17,IF(AND(C279="A",'Claim Details'!$E$28&gt;=Rates!$F$14,'Claim Details'!$E$28&lt;=Rates!$F$15,'Claim Details'!$E$19="No"),Rates!$F$17,IF(AND(C279="A",'Claim Details'!$E$28&gt;=Rates!$H$14,'Claim Details'!$E$28&lt;=Rates!$H$15,'Claim Details'!$E$19="Yes"),Rates!$I$17,IF(AND(C279="A",'Claim Details'!$E$28&gt;=Rates!$H$14,'Claim Details'!$E$28&lt;=Rates!$H$15,'Claim Details'!$E$19="No"),Rates!$H$17,IF(AND(C279="A",'Claim Details'!$E$28&gt;=Rates!$J$14,'Claim Details'!$E$28&lt;=Rates!$J$15,'Claim Details'!$E$19="Yes"),Rates!$K$17,IF(AND(C279="A",'Claim Details'!$E$28&gt;=Rates!$J$14,'Claim Details'!$E$28&lt;=Rates!$J$15,'Claim Details'!$E$19="No"),Rates!$J$17,IF(AND(C279="B",'Claim Details'!$E$28&gt;=Rates!$D$14,'Claim Details'!$E$28&lt;=Rates!$D$15,'Claim Details'!$E$19="Yes"),Rates!$E$18,IF(AND(C279="B",'Claim Details'!$E$28&gt;=Rates!$D$14,'Claim Details'!$E$28&lt;=Rates!$D$15,'Claim Details'!$E$19="No"),Rates!$D$18,IF(AND(C279="B",'Claim Details'!$E$28&gt;=Rates!$F$14,'Claim Details'!$E$28&lt;=Rates!$F$15,'Claim Details'!$E$19="Yes"),Rates!$G$18,IF(AND(C279="B",'Claim Details'!$E$28&gt;=Rates!$F$14,'Claim Details'!$E$28&lt;=Rates!$F$15,'Claim Details'!$E$19="No"),Rates!$F$18,IF(AND(C279="B",'Claim Details'!$E$28&gt;=Rates!$H$14,'Claim Details'!$E$28&lt;=Rates!$H$15,'Claim Details'!$E$19="Yes"),Rates!$I$18,IF(AND(C279="B",'Claim Details'!$E$28&gt;=Rates!$H$14,'Claim Details'!$E$28&lt;=Rates!$H$15,'Claim Details'!$E$19="No"),Rates!$H$18,IF(AND(C279="B",'Claim Details'!$E$28&gt;=Rates!$J$14,'Claim Details'!$E$28&lt;=Rates!$J$15,'Claim Details'!$E$19="Yes"),Rates!$K$18,IF(AND(C279="B",'Claim Details'!$E$28&gt;=Rates!$J$14,'Claim Details'!$E$28&lt;=Rates!$J$15,'Claim Details'!$E$19="No"),Rates!$J$18,IF(AND(C279="C",'Claim Details'!$E$28&gt;=Rates!$D$14,'Claim Details'!$E$28&lt;=Rates!$D$15,'Claim Details'!$E$19="Yes"),Rates!$E$19,IF(AND(C279="C",'Claim Details'!$E$28&gt;=Rates!$D$14,'Claim Details'!$E$28&lt;=Rates!$D$15,'Claim Details'!$E$19="No"),Rates!$D$19,IF(AND(C279="C",'Claim Details'!$E$28&gt;=Rates!$F$14,'Claim Details'!$E$28&lt;=Rates!$F$15,'Claim Details'!$E$19="Yes"),Rates!$G$19,IF(AND(C279="C",'Claim Details'!$E$28&gt;=Rates!$F$14,'Claim Details'!$E$28&lt;=Rates!$F$15,'Claim Details'!$E$19="No"),Rates!$F$19,IF(AND(C279="C",'Claim Details'!$E$28&gt;=Rates!$H$14,'Claim Details'!$E$28&lt;=Rates!$H$15,'Claim Details'!$E$19="Yes"),Rates!$I$19,IF(AND(C279="C",'Claim Details'!$E$28&gt;=Rates!$H$14,'Claim Details'!$E$28&lt;=Rates!$H$15,'Claim Details'!$E$19="No"),Rates!$H$19,IF(AND(C279="C",'Claim Details'!$E$28&gt;=Rates!$J$14,'Claim Details'!$E$28&lt;=Rates!$J$15,'Claim Details'!$E$19="Yes"),Rates!$K$19,IF(AND(C279="C",'Claim Details'!$E$28&gt;=Rates!$J$14,'Claim Details'!$E$28&lt;=Rates!$J$15,'Claim Details'!$E$19="No"),Rates!$J$19,"£0.00"))))))))))))))))))))))))</f>
        <v>£0.00</v>
      </c>
      <c r="AT279" s="189" t="str">
        <f>IF(AND(C279="A",'Claim Details'!$E$28&gt;=Rates!$D$14,'Claim Details'!$E$28&lt;=Rates!$D$15,'Claim Details'!$E$19="Yes"),Rates!$E$25,IF(AND(C279="A",'Claim Details'!$E$28&gt;=Rates!$D$14,'Claim Details'!$E$28&lt;=Rates!$D$15,'Claim Details'!$E$19="No"),Rates!$D$25,IF(AND(C279="A",'Claim Details'!$E$28&gt;=Rates!$F$14,'Claim Details'!$E$28&lt;=Rates!$F$15,'Claim Details'!$E$19="Yes"),Rates!$G$25,IF(AND(C279="A",'Claim Details'!$E$28&gt;=Rates!$F$14,'Claim Details'!$E$28&lt;=Rates!$F$15,'Claim Details'!$E$19="No"),Rates!$F$25,IF(AND(C279="A",'Claim Details'!$E$28&gt;=Rates!$H$14,'Claim Details'!$E$28&lt;=Rates!$H$15,'Claim Details'!$E$19="Yes"),Rates!$I$25,IF(AND(C279="A",'Claim Details'!$E$28&gt;=Rates!$H$14,'Claim Details'!$E$28&lt;=Rates!$H$15,'Claim Details'!$E$19="No"),Rates!$H$25,IF(AND(C279="A",'Claim Details'!$E$28&gt;=Rates!$J$14,'Claim Details'!$E$28&lt;=Rates!$J$15,'Claim Details'!$E$19="Yes"),Rates!$K$25,IF(AND(C279="A",'Claim Details'!$E$28&gt;=Rates!$J$14,'Claim Details'!$E$28&lt;=Rates!$J$15,'Claim Details'!$E$19="No"),Rates!$J$25,IF(AND(C279="B",'Claim Details'!$E$28&gt;=Rates!$D$14,'Claim Details'!$E$28&lt;=Rates!$D$15,'Claim Details'!$E$19="Yes"),Rates!$E$26,IF(AND(C279="B",'Claim Details'!$E$28&gt;=Rates!$D$14,'Claim Details'!$E$28&lt;=Rates!$D$15,'Claim Details'!$E$19="No"),Rates!$D$26,IF(AND(C279="B",'Claim Details'!$E$28&gt;=Rates!$F$14,'Claim Details'!$E$28&lt;=Rates!$F$15,'Claim Details'!$E$19="Yes"),Rates!$G$26,IF(AND(C279="B",'Claim Details'!$E$28&gt;=Rates!$F$14,'Claim Details'!$E$28&lt;=Rates!$F$15,'Claim Details'!$E$19="No"),Rates!$F$26,IF(AND(C279="B",'Claim Details'!$E$28&gt;=Rates!$H$14,'Claim Details'!$E$28&lt;=Rates!$H$15,'Claim Details'!$E$19="Yes"),Rates!$I$26,IF(AND(C279="B",'Claim Details'!$E$28&gt;=Rates!$H$14,'Claim Details'!$E$28&lt;=Rates!$H$15,'Claim Details'!$E$19="No"),Rates!$H$26,IF(AND(C279="B",'Claim Details'!$E$28&gt;=Rates!$J$14,'Claim Details'!$E$28&lt;=Rates!$J$15,'Claim Details'!$E$19="Yes"),Rates!$K$26,IF(AND(C279="B",'Claim Details'!$E$28&gt;=Rates!$J$14,'Claim Details'!$E$28&lt;=Rates!$J$15,'Claim Details'!$E$19="No"),Rates!$J$26,IF(AND(C279="C",'Claim Details'!$E$28&gt;=Rates!$D$14,'Claim Details'!$E$28&lt;=Rates!$D$15,'Claim Details'!$E$19="Yes"),Rates!$E$27,IF(AND(C279="C",'Claim Details'!$E$28&gt;=Rates!$D$14,'Claim Details'!$E$28&lt;=Rates!$D$15,'Claim Details'!$E$19="No"),Rates!$D$27,IF(AND(C279="C",'Claim Details'!$E$28&gt;=Rates!$F$14,'Claim Details'!$E$28&lt;=Rates!$F$15,'Claim Details'!$E$19="Yes"),Rates!$G$27,IF(AND(C279="C",'Claim Details'!$E$28&gt;=Rates!$F$14,'Claim Details'!$E$28&lt;=Rates!$F$15,'Claim Details'!$E$19="No"),Rates!$F$27,IF(AND(C279="C",'Claim Details'!$E$28&gt;=Rates!$H$14,'Claim Details'!$E$28&lt;=Rates!$H$15,'Claim Details'!$E$19="Yes"),Rates!$I$27,IF(AND(C279="C",'Claim Details'!$E$28&gt;=Rates!$H$14,'Claim Details'!$E$28&lt;=Rates!$H$15,'Claim Details'!$E$19="No"),Rates!$H$27,IF(AND(C279="C",'Claim Details'!$E$28&gt;=Rates!$J$14,'Claim Details'!$E$28&lt;=Rates!$J$15,'Claim Details'!$E$19="Yes"),Rates!$K$27,IF(AND(C279="C",'Claim Details'!$E$28&gt;=Rates!$J$14,'Claim Details'!$E$28&lt;=Rates!$J$15,'Claim Details'!$E$19="No"),Rates!$J$27,"£0.00"))))))))))))))))))))))))</f>
        <v>£0.00</v>
      </c>
      <c r="AU279" s="191" t="str">
        <f>IF(AND(C279="A",'Claim Details'!$E$28&gt;=Rates!$D$14,'Claim Details'!$E$28&lt;=Rates!$D$15,'Claim Details'!$E$19="Yes"),Rates!$E$20,IF(AND(C279="A",'Claim Details'!$E$28&gt;=Rates!$D$14,'Claim Details'!$E$28&lt;=Rates!$D$15,'Claim Details'!$E$19="No"),Rates!$D$20,IF(AND(C279="A",'Claim Details'!$E$28&gt;=Rates!$F$14,'Claim Details'!$E$28&lt;=Rates!$F$15,'Claim Details'!$E$19="Yes"),Rates!$G$20,IF(AND(C279="A",'Claim Details'!$E$28&gt;=Rates!$F$14,'Claim Details'!$E$28&lt;=Rates!$F$15,'Claim Details'!$E$19="No"),Rates!$F$20,IF(AND(C279="A",'Claim Details'!$E$28&gt;=Rates!$H$14,'Claim Details'!$E$28&lt;=Rates!$H$15,'Claim Details'!$E$19="Yes"),Rates!$I$20,IF(AND(C279="A",'Claim Details'!$E$28&gt;=Rates!$H$14,'Claim Details'!$E$28&lt;=Rates!$H$15,'Claim Details'!$E$19="No"),Rates!$H$20,IF(AND(C279="A",'Claim Details'!$E$28&gt;=Rates!$J$14,'Claim Details'!$E$28&lt;=Rates!$J$15,'Claim Details'!$E$19="Yes"),Rates!$K$20,IF(AND(C279="A",'Claim Details'!$E$28&gt;=Rates!$J$14,'Claim Details'!$E$28&lt;=Rates!$J$15,'Claim Details'!$E$19="No"),Rates!$J$20,IF(AND(C279="B",'Claim Details'!$E$28&gt;=Rates!$D$14,'Claim Details'!$E$28&lt;=Rates!$D$15,'Claim Details'!$E$19="Yes"),Rates!$E$21,IF(AND(C279="B",'Claim Details'!$E$28&gt;=Rates!$D$14,'Claim Details'!$E$28&lt;=Rates!$D$15,'Claim Details'!$E$19="No"),Rates!$D$21,IF(AND(C279="B",'Claim Details'!$E$28&gt;=Rates!$F$14,'Claim Details'!$E$28&lt;=Rates!$F$15,'Claim Details'!$E$19="Yes"),Rates!$G$21,IF(AND(C279="B",'Claim Details'!$E$28&gt;=Rates!$F$14,'Claim Details'!$E$28&lt;=Rates!$F$15,'Claim Details'!$E$19="No"),Rates!$F$21,IF(AND(C279="B",'Claim Details'!$E$28&gt;=Rates!$H$14,'Claim Details'!$E$28&lt;=Rates!$H$15,'Claim Details'!$E$19="Yes"),Rates!$I$21,IF(AND(C279="B",'Claim Details'!$E$28&gt;=Rates!$H$14,'Claim Details'!$E$28&lt;=Rates!$H$15,'Claim Details'!$E$19="No"),Rates!$H$21,IF(AND(C279="B",'Claim Details'!$E$28&gt;=Rates!$J$14,'Claim Details'!$E$28&lt;=Rates!$J$15,'Claim Details'!$E$19="Yes"),Rates!$K$21,IF(AND(C279="B",'Claim Details'!$E$28&gt;=Rates!$J$14,'Claim Details'!$E$28&lt;=Rates!$J$15,'Claim Details'!$E$19="No"),Rates!$J$21,"£0.00"))))))))))))))))</f>
        <v>£0.00</v>
      </c>
      <c r="AV279" s="191" t="str">
        <f>IF(AND(C279="A",'Claim Details'!$E$28&gt;=Rates!$D$14,'Claim Details'!$E$28&lt;=Rates!$D$15,'Claim Details'!$E$19="Yes"),Rates!$E$22,IF(AND(C279="A",'Claim Details'!$E$28&gt;=Rates!$D$14,'Claim Details'!$E$28&lt;=Rates!$D$15,'Claim Details'!$E$19="No"),Rates!$D$22,IF(AND(C279="A",'Claim Details'!$E$28&gt;=Rates!$F$14,'Claim Details'!$E$28&lt;=Rates!$F$15,'Claim Details'!$E$19="Yes"),Rates!$G$22,IF(AND(C279="A",'Claim Details'!$E$28&gt;=Rates!$F$14,'Claim Details'!$E$28&lt;=Rates!$F$15,'Claim Details'!$E$19="No"),Rates!$F$22,IF(AND(C279="A",'Claim Details'!$E$28&gt;=Rates!$H$14,'Claim Details'!$E$28&lt;=Rates!$H$15,'Claim Details'!$E$19="Yes"),Rates!$I$22,IF(AND(C279="A",'Claim Details'!$E$28&gt;=Rates!$H$14,'Claim Details'!$E$28&lt;=Rates!$H$15,'Claim Details'!$E$19="No"),Rates!$H$22,IF(AND(C279="A",'Claim Details'!$E$28&gt;=Rates!$J$14,'Claim Details'!$E$28&lt;=Rates!$J$15,'Claim Details'!$E$19="Yes"),Rates!$K$22,IF(AND(C279="A",'Claim Details'!$E$28&gt;=Rates!$J$14,'Claim Details'!$E$28&lt;=Rates!$J$15,'Claim Details'!$E$19="No"),Rates!$J$22,IF(AND(C279="B",'Claim Details'!$E$28&gt;=Rates!$D$14,'Claim Details'!$E$28&lt;=Rates!$D$15,'Claim Details'!$E$19="Yes"),Rates!$E$23,IF(AND(C279="B",'Claim Details'!$E$28&gt;=Rates!$D$14,'Claim Details'!$E$28&lt;=Rates!$D$15,'Claim Details'!$E$19="No"),Rates!$D$23,IF(AND(C279="B",'Claim Details'!$E$28&gt;=Rates!$F$14,'Claim Details'!$E$28&lt;=Rates!$F$15,'Claim Details'!$E$19="Yes"),Rates!$G$23,IF(AND(C279="B",'Claim Details'!$E$28&gt;=Rates!$F$14,'Claim Details'!$E$28&lt;=Rates!$F$15,'Claim Details'!$E$19="No"),Rates!$F$23,IF(AND(C279="B",'Claim Details'!$E$28&gt;=Rates!$H$14,'Claim Details'!$E$28&lt;=Rates!$H$15,'Claim Details'!$E$19="Yes"),Rates!$I$23,IF(AND(C279="B",'Claim Details'!$E$28&gt;=Rates!$H$14,'Claim Details'!$E$28&lt;=Rates!$H$15,'Claim Details'!$E$19="No"),Rates!$H$23,IF(AND(C279="B",'Claim Details'!$E$28&gt;=Rates!$J$14,'Claim Details'!$E$28&lt;=Rates!$J$15,'Claim Details'!$E$19="Yes"),Rates!$K$23,IF(AND(C279="B",'Claim Details'!$E$28&gt;=Rates!$J$14,'Claim Details'!$E$28&lt;=Rates!$J$15,'Claim Details'!$E$19="No"),Rates!$J$23,IF(AND(C279="C",'Claim Details'!$E$28&gt;=Rates!$D$14,'Claim Details'!$E$28&lt;=Rates!$D$15,'Claim Details'!$E$19="Yes"),Rates!$E$24,IF(AND(C279="C",'Claim Details'!$E$28&gt;=Rates!$D$14,'Claim Details'!$E$28&lt;=Rates!$D$15,'Claim Details'!$E$19="No"),Rates!$D$24,IF(AND(C279="C",'Claim Details'!$E$28&gt;=Rates!$F$14,'Claim Details'!$E$28&lt;=Rates!$F$15,'Claim Details'!$E$19="Yes"),Rates!$G$24,IF(AND(C279="C",'Claim Details'!$E$28&gt;=Rates!$F$14,'Claim Details'!$E$28&lt;=Rates!$F$15,'Claim Details'!$E$19="No"),Rates!$F$24,IF(AND(C279="C",'Claim Details'!$E$28&gt;=Rates!$H$14,'Claim Details'!$E$28&lt;=Rates!$H$15,'Claim Details'!$E$19="Yes"),Rates!$I$24,IF(AND(C279="C",'Claim Details'!$E$28&gt;=Rates!$H$14,'Claim Details'!$E$28&lt;=Rates!$H$15,'Claim Details'!$E$19="No"),Rates!$H$24,IF(AND(C279="C",'Claim Details'!$E$28&gt;=Rates!$J$14,'Claim Details'!$E$28&lt;=Rates!$J$15,'Claim Details'!$E$19="Yes"),Rates!$K$24,IF(AND(C279="C",'Claim Details'!$E$28&gt;=Rates!$J$14,'Claim Details'!$E$28&lt;=Rates!$J$15,'Claim Details'!$E$19="No"),Rates!$J$24,"£0.00"))))))))))))))))))))))))</f>
        <v>£0.00</v>
      </c>
      <c r="AW279" s="1"/>
      <c r="AX279" s="189" t="str">
        <f>IF(AND(U279="A",'Claim Details'!$I$28&gt;=Rates!$D$14,'Claim Details'!$I$28&lt;=Rates!$D$15,'Claim Details'!$I$19="Yes"),Rates!$J$17,IF(AND(U279="A",'Claim Details'!$I$28&gt;=Rates!$D$14,'Claim Details'!$I$28&lt;=Rates!$D$15,'Claim Details'!$I$19="No"),Rates!$D$17,IF(AND(U279="A",'Claim Details'!$I$28&gt;=Rates!$F$14,'Claim Details'!$I$28&lt;=Rates!$F$15,'Claim Details'!$I$19="Yes"),Rates!$G$17,IF(AND(U279="A",'Claim Details'!$I$28&gt;=Rates!$F$14,'Claim Details'!$I$28&lt;=Rates!$F$15,'Claim Details'!$I$19="No"),Rates!$F$17,IF(AND(U279="A",'Claim Details'!$I$28&gt;=Rates!$H$14,'Claim Details'!$I$28&lt;=Rates!$H$15,'Claim Details'!$I$19="Yes"),Rates!$I$17,IF(AND(U279="A",'Claim Details'!$I$28&gt;=Rates!$H$14,'Claim Details'!$I$28&lt;=Rates!$H$15,'Claim Details'!$I$19="No"),Rates!$H$17,IF(AND(U279="A",'Claim Details'!$I$28&gt;=Rates!$J$14,'Claim Details'!$I$28&lt;=Rates!$J$15,'Claim Details'!$I$19="Yes"),Rates!$K$17,IF(AND(U279="A",'Claim Details'!$I$28&gt;=Rates!$J$14,'Claim Details'!$I$28&lt;=Rates!$J$15,'Claim Details'!$I$19="No"),Rates!$J$17,IF(AND(U279="B",'Claim Details'!$I$28&gt;=Rates!$D$14,'Claim Details'!$I$28&lt;=Rates!$D$15,'Claim Details'!$I$19="Yes"),Rates!$E$18,IF(AND(U279="B",'Claim Details'!$I$28&gt;=Rates!$D$14,'Claim Details'!$I$28&lt;=Rates!$D$15,'Claim Details'!$I$19="No"),Rates!$D$18,IF(AND(U279="B",'Claim Details'!$I$28&gt;=Rates!$F$14,'Claim Details'!$I$28&lt;=Rates!$F$15,'Claim Details'!$I$19="Yes"),Rates!$G$18,IF(AND(U279="B",'Claim Details'!$I$28&gt;=Rates!$F$14,'Claim Details'!$I$28&lt;=Rates!$F$15,'Claim Details'!$I$19="No"),Rates!$F$18,IF(AND(U279="B",'Claim Details'!$I$28&gt;=Rates!$H$14,'Claim Details'!$I$28&lt;=Rates!$H$15,'Claim Details'!$I$19="Yes"),Rates!$I$18,IF(AND(U279="B",'Claim Details'!$I$28&gt;=Rates!$H$14,'Claim Details'!$I$28&lt;=Rates!$H$15,'Claim Details'!$I$19="No"),Rates!$H$18,IF(AND(U279="B",'Claim Details'!$I$28&gt;=Rates!$J$14,'Claim Details'!$I$28&lt;=Rates!$J$15,'Claim Details'!$I$19="Yes"),Rates!$K$18,IF(AND(U279="B",'Claim Details'!$I$28&gt;=Rates!$J$14,'Claim Details'!$I$28&lt;=Rates!$J$15,'Claim Details'!$I$19="No"),Rates!$J$18,IF(AND(U279="C",'Claim Details'!$I$28&gt;=Rates!$D$14,'Claim Details'!$I$28&lt;=Rates!$D$15,'Claim Details'!$I$19="Yes"),Rates!$E$19,IF(AND(U279="C",'Claim Details'!$I$28&gt;=Rates!$D$14,'Claim Details'!$I$28&lt;=Rates!$D$15,'Claim Details'!$I$19="No"),Rates!$D$19,IF(AND(U279="C",'Claim Details'!$I$28&gt;=Rates!$F$14,'Claim Details'!$I$28&lt;=Rates!$F$15,'Claim Details'!$I$19="Yes"),Rates!$G$19,IF(AND(U279="C",'Claim Details'!$I$28&gt;=Rates!$F$14,'Claim Details'!$I$28&lt;=Rates!$F$15,'Claim Details'!$I$19="No"),Rates!$F$19,IF(AND(U279="C",'Claim Details'!$I$28&gt;=Rates!$H$14,'Claim Details'!$I$28&lt;=Rates!$H$15,'Claim Details'!$I$19="Yes"),Rates!$I$19,IF(AND(U279="C",'Claim Details'!$I$28&gt;=Rates!$H$14,'Claim Details'!$I$28&lt;=Rates!$H$15,'Claim Details'!$I$19="No"),Rates!$H$19,IF(AND(U279="C",'Claim Details'!$I$28&gt;=Rates!$J$14,'Claim Details'!$I$28&lt;=Rates!$J$15,'Claim Details'!$I$19="Yes"),Rates!$K$19,IF(AND(U279="C",'Claim Details'!$I$28&gt;=Rates!$J$14,'Claim Details'!$I$28&lt;=Rates!$J$15,'Claim Details'!$I$19="No"),Rates!$J$19,"£0.00"))))))))))))))))))))))))</f>
        <v>£0.00</v>
      </c>
      <c r="AY279" s="189" t="str">
        <f>IF(AND(C279="A",'Claim Details'!$I$28&gt;=Rates!$D$14,'Claim Details'!$I$28&lt;=Rates!$D$15,'Claim Details'!$I$19="Yes"),Rates!$J$25,IF(AND(C279="A",'Claim Details'!$I$28&gt;=Rates!$D$14,'Claim Details'!$I$28&lt;=Rates!$D$15,'Claim Details'!$I$19="No"),Rates!$D$25,IF(AND(C279="A",'Claim Details'!$I$28&gt;=Rates!$F$14,'Claim Details'!$I$28&lt;=Rates!$F$15,'Claim Details'!$I$19="Yes"),Rates!$G$25,IF(AND(C279="A",'Claim Details'!$I$28&gt;=Rates!$F$14,'Claim Details'!$I$28&lt;=Rates!$F$15,'Claim Details'!$I$19="No"),Rates!$F$25,IF(AND(C279="A",'Claim Details'!$I$28&gt;=Rates!$H$14,'Claim Details'!$I$28&lt;=Rates!$H$15,'Claim Details'!$I$19="Yes"),Rates!$I$25,IF(AND(C279="A",'Claim Details'!$I$28&gt;=Rates!$H$14,'Claim Details'!$I$28&lt;=Rates!$H$15,'Claim Details'!$I$19="No"),Rates!$H$25,IF(AND(C279="A",'Claim Details'!$I$28&gt;=Rates!$J$14,'Claim Details'!$I$28&lt;=Rates!$J$15,'Claim Details'!$I$19="Yes"),Rates!$K$25,IF(AND(C279="A",'Claim Details'!$I$28&gt;=Rates!$J$14,'Claim Details'!$I$28&lt;=Rates!$J$15,'Claim Details'!$I$19="No"),Rates!$J$25,IF(AND(C279="B",'Claim Details'!$I$28&gt;=Rates!$D$14,'Claim Details'!$I$28&lt;=Rates!$D$15,'Claim Details'!$I$19="Yes"),Rates!$E$26,IF(AND(C279="B",'Claim Details'!$I$28&gt;=Rates!$D$14,'Claim Details'!$I$28&lt;=Rates!$D$15,'Claim Details'!$I$19="No"),Rates!$D$26,IF(AND(C279="B",'Claim Details'!$I$28&gt;=Rates!$F$14,'Claim Details'!$I$28&lt;=Rates!$F$15,'Claim Details'!$I$19="Yes"),Rates!$G$26,IF(AND(C279="B",'Claim Details'!$I$28&gt;=Rates!$F$14,'Claim Details'!$I$28&lt;=Rates!$F$15,'Claim Details'!$I$19="No"),Rates!$F$26,IF(AND(C279="B",'Claim Details'!$I$28&gt;=Rates!$H$14,'Claim Details'!$I$28&lt;=Rates!$H$15,'Claim Details'!$I$19="Yes"),Rates!$I$26,IF(AND(C279="B",'Claim Details'!$I$28&gt;=Rates!$H$14,'Claim Details'!$I$28&lt;=Rates!$H$15,'Claim Details'!$I$19="No"),Rates!$H$26,IF(AND(C279="B",'Claim Details'!$I$28&gt;=Rates!$J$14,'Claim Details'!$I$28&lt;=Rates!$J$15,'Claim Details'!$I$19="Yes"),Rates!$K$26,IF(AND(C279="B",'Claim Details'!$I$28&gt;=Rates!$J$14,'Claim Details'!$I$28&lt;=Rates!$J$15,'Claim Details'!$I$19="No"),Rates!$J$26,IF(AND(C279="C",'Claim Details'!$I$28&gt;=Rates!$D$14,'Claim Details'!$I$28&lt;=Rates!$D$15,'Claim Details'!$I$19="Yes"),Rates!$E$27,IF(AND(C279="C",'Claim Details'!$I$28&gt;=Rates!$D$14,'Claim Details'!$I$28&lt;=Rates!$D$15,'Claim Details'!$I$19="No"),Rates!$D$27,IF(AND(C279="C",'Claim Details'!$I$28&gt;=Rates!$F$14,'Claim Details'!$I$28&lt;=Rates!$F$15,'Claim Details'!$I$19="Yes"),Rates!$G$27,IF(AND(C279="C",'Claim Details'!$I$28&gt;=Rates!$F$14,'Claim Details'!$I$28&lt;=Rates!$F$15,'Claim Details'!$I$19="No"),Rates!$F$27,IF(AND(C279="C",'Claim Details'!$I$28&gt;=Rates!$H$14,'Claim Details'!$I$28&lt;=Rates!$H$15,'Claim Details'!$I$19="Yes"),Rates!$I$27,IF(AND(C279="C",'Claim Details'!$I$28&gt;=Rates!$H$14,'Claim Details'!$I$28&lt;=Rates!$H$15,'Claim Details'!$I$19="No"),Rates!$H$27,IF(AND(C279="C",'Claim Details'!$I$28&gt;=Rates!$J$14,'Claim Details'!$I$28&lt;=Rates!$J$15,'Claim Details'!$I$19="Yes"),Rates!$K$27,IF(AND(C279="C",'Claim Details'!$I$28&gt;=Rates!$J$14,'Claim Details'!$I$28&lt;=Rates!$J$15,'Claim Details'!$I$19="No"),Rates!$J$27,"£0.00"))))))))))))))))))))))))</f>
        <v>£0.00</v>
      </c>
      <c r="AZ279" s="189" t="str">
        <f>IF(AND(C279="A",'Claim Details'!$I$28&gt;=Rates!$D$14,'Claim Details'!$I$28&lt;=Rates!$D$15,'Claim Details'!$I$19="Yes"),Rates!$E$20,IF(AND(C279="A",'Claim Details'!$I$28&gt;=Rates!$D$14,'Claim Details'!$I$28&lt;=Rates!$D$15,'Claim Details'!$I$19="No"),Rates!$D$20,IF(AND(C279="A",'Claim Details'!$I$28&gt;=Rates!$F$14,'Claim Details'!$I$28&lt;=Rates!$F$15,'Claim Details'!$I$19="Yes"),Rates!$G$20,IF(AND(C279="A",'Claim Details'!$I$28&gt;=Rates!$F$14,'Claim Details'!$I$28&lt;=Rates!$F$15,'Claim Details'!$I$19="No"),Rates!$F$20,IF(AND(C279="A",'Claim Details'!$I$28&gt;=Rates!$H$14,'Claim Details'!$I$28&lt;=Rates!$H$15,'Claim Details'!$I$19="Yes"),Rates!$I$20,IF(AND(C279="A",'Claim Details'!$I$28&gt;=Rates!$H$14,'Claim Details'!$I$28&lt;=Rates!$H$15,'Claim Details'!$I$19="No"),Rates!$H$20,IF(AND(C279="A",'Claim Details'!$I$28&gt;=Rates!$J$14,'Claim Details'!$I$28&lt;=Rates!$J$15,'Claim Details'!$I$19="Yes"),Rates!$K$20,IF(AND(C279="A",'Claim Details'!$I$28&gt;=Rates!$J$14,'Claim Details'!$I$28&lt;=Rates!$J$15,'Claim Details'!$I$19="No"),Rates!$J$20,IF(AND(C279="B",'Claim Details'!$I$28&gt;=Rates!$D$14,'Claim Details'!$I$28&lt;=Rates!$D$15,'Claim Details'!$I$19="Yes"),Rates!$E$21,IF(AND(C279="B",'Claim Details'!$I$28&gt;=Rates!$D$14,'Claim Details'!$I$28&lt;=Rates!$D$15,'Claim Details'!$I$19="No"),Rates!$D$21,IF(AND(C279="B",'Claim Details'!$I$28&gt;=Rates!$F$14,'Claim Details'!$I$28&lt;=Rates!$F$15,'Claim Details'!$I$19="Yes"),Rates!$G$21,IF(AND(C279="B",'Claim Details'!$I$28&gt;=Rates!$F$14,'Claim Details'!$I$28&lt;=Rates!$F$15,'Claim Details'!$I$19="No"),Rates!$F$21,IF(AND(C279="B",'Claim Details'!$I$28&gt;=Rates!$H$14,'Claim Details'!$I$28&lt;=Rates!$H$15,'Claim Details'!$I$19="Yes"),Rates!$I$21,IF(AND(C279="B",'Claim Details'!$I$28&gt;=Rates!$H$14,'Claim Details'!$I$28&lt;=Rates!$H$15,'Claim Details'!$I$19="No"),Rates!$H$21,IF(AND(C279="B",'Claim Details'!$I$28&gt;=Rates!$J$14,'Claim Details'!$I$28&lt;=Rates!$J$15,'Claim Details'!$I$19="Yes"),Rates!$K$21,IF(AND(C279="B",'Claim Details'!$I$28&gt;=Rates!$J$14,'Claim Details'!$I$28&lt;=Rates!$J$15,'Claim Details'!$I$19="No"),Rates!$J$21,"£0.00"))))))))))))))))</f>
        <v>£0.00</v>
      </c>
      <c r="BA279" s="189" t="str">
        <f>IF(AND(C279="A",'Claim Details'!$I$28&gt;=Rates!$D$14,'Claim Details'!$I$28&lt;=Rates!$D$15,'Claim Details'!$I$19="Yes"),Rates!$E$22,IF(AND(C279="A",'Claim Details'!$I$28&gt;=Rates!$D$14,'Claim Details'!$I$28&lt;=Rates!$D$15,'Claim Details'!$I$19="No"),Rates!$D$22,IF(AND(C279="A",'Claim Details'!$I$28&gt;=Rates!$F$14,'Claim Details'!$I$28&lt;=Rates!$F$15,'Claim Details'!$I$19="Yes"),Rates!$G$22,IF(AND(C279="A",'Claim Details'!$I$28&gt;=Rates!$F$14,'Claim Details'!$I$28&lt;=Rates!$F$15,'Claim Details'!$I$19="No"),Rates!$F$22,IF(AND(C279="A",'Claim Details'!$I$28&gt;=Rates!$H$14,'Claim Details'!$I$28&lt;=Rates!$H$15,'Claim Details'!$I$19="Yes"),Rates!$I$22,IF(AND(C279="A",'Claim Details'!$I$28&gt;=Rates!$H$14,'Claim Details'!$I$28&lt;=Rates!$H$15,'Claim Details'!$I$19="No"),Rates!$H$22,IF(AND(C279="A",'Claim Details'!$I$28&gt;=Rates!$J$14,'Claim Details'!$I$28&lt;=Rates!$J$15,'Claim Details'!$I$19="Yes"),Rates!$K$22,IF(AND(C279="A",'Claim Details'!$I$28&gt;=Rates!$J$14,'Claim Details'!$I$28&lt;=Rates!$J$15,'Claim Details'!$I$19="No"),Rates!$J$22,IF(AND(C279="B",'Claim Details'!$I$28&gt;=Rates!$D$14,'Claim Details'!$I$28&lt;=Rates!$D$15,'Claim Details'!$I$19="Yes"),Rates!$E$23,IF(AND(C279="B",'Claim Details'!$I$28&gt;=Rates!$D$14,'Claim Details'!$I$28&lt;=Rates!$D$15,'Claim Details'!$I$19="No"),Rates!$D$23,IF(AND(C279="B",'Claim Details'!$I$28&gt;=Rates!$F$14,'Claim Details'!$I$28&lt;=Rates!$F$15,'Claim Details'!$I$19="Yes"),Rates!$G$23,IF(AND(C279="B",'Claim Details'!$I$28&gt;=Rates!$F$14,'Claim Details'!$I$28&lt;=Rates!$F$15,'Claim Details'!$I$19="No"),Rates!$F$23,IF(AND(C279="B",'Claim Details'!$I$28&gt;=Rates!$H$14,'Claim Details'!$I$28&lt;=Rates!$H$15,'Claim Details'!$I$19="Yes"),Rates!$I$23,IF(AND(C279="B",'Claim Details'!$I$28&gt;=Rates!$H$14,'Claim Details'!$I$28&lt;=Rates!$H$15,'Claim Details'!$I$19="No"),Rates!$H$23,IF(AND(C279="B",'Claim Details'!$I$28&gt;=Rates!$J$14,'Claim Details'!$I$28&lt;=Rates!$J$15,'Claim Details'!$I$19="Yes"),Rates!$K$23,IF(AND(C279="B",'Claim Details'!$I$28&gt;=Rates!$J$14,'Claim Details'!$I$28&lt;=Rates!$J$15,'Claim Details'!$I$19="No"),Rates!$J$23,IF(AND(C279="C",'Claim Details'!$I$28&gt;=Rates!$D$14,'Claim Details'!$I$28&lt;=Rates!$D$15,'Claim Details'!$I$19="Yes"),Rates!$E$24,IF(AND(C279="C",'Claim Details'!$I$28&gt;=Rates!$D$14,'Claim Details'!$I$28&lt;=Rates!$D$15,'Claim Details'!$I$19="No"),Rates!$D$24,IF(AND(C279="C",'Claim Details'!$I$28&gt;=Rates!$F$14,'Claim Details'!$I$28&lt;=Rates!$F$15,'Claim Details'!$I$19="Yes"),Rates!$G$24,IF(AND(C279="C",'Claim Details'!$I$28&gt;=Rates!$F$14,'Claim Details'!$I$28&lt;=Rates!$F$15,'Claim Details'!$I$19="No"),Rates!$F$24,IF(AND(C279="C",'Claim Details'!$I$28&gt;=Rates!$H$14,'Claim Details'!$I$28&lt;=Rates!$H$15,'Claim Details'!$I$19="Yes"),Rates!$I$24,IF(AND(C279="C",'Claim Details'!$I$28&gt;=Rates!$H$14,'Claim Details'!$I$28&lt;=Rates!$H$15,'Claim Details'!$I$19="No"),Rates!$H$24,IF(AND(C279="C",'Claim Details'!$I$28&gt;=Rates!$J$14,'Claim Details'!$I$28&lt;=Rates!$J$15,'Claim Details'!$I$19="Yes"),Rates!$K$24,IF(AND(C279="C",'Claim Details'!$I$28&gt;=Rates!$J$14,'Claim Details'!$I$28&lt;=Rates!$J$15,'Claim Details'!$I$19="No"),Rates!$J$24,"£0.00"))))))))))))))))))))))))</f>
        <v>£0.00</v>
      </c>
      <c r="BB279" s="189" t="str">
        <f t="shared" si="72"/>
        <v>£0.00</v>
      </c>
      <c r="BC279" s="1"/>
      <c r="BD279" s="189" t="str">
        <f>IF(AND(AE279="A",'Claim Details'!$I$28&gt;=Rates!$D$14,'Claim Details'!$I$28&lt;=Rates!$D$15,'Claim Details'!$I$19="Yes"),Rates!$J$17,IF(AND(AE279="A",'Claim Details'!$I$28&gt;=Rates!$D$14,'Claim Details'!$I$28&lt;=Rates!$D$15,'Claim Details'!$I$19="No"),Rates!$D$17,IF(AND(AE279="A",'Claim Details'!$I$28&gt;=Rates!$F$14,'Claim Details'!$I$28&lt;=Rates!$F$15,'Claim Details'!$I$19="Yes"),Rates!$G$17,IF(AND(AE279="A",'Claim Details'!$I$28&gt;=Rates!$F$14,'Claim Details'!$I$28&lt;=Rates!$F$15,'Claim Details'!$I$19="No"),Rates!$F$17,IF(AND(AE279="A",'Claim Details'!$I$28&gt;=Rates!$H$14,'Claim Details'!$I$28&lt;=Rates!$H$15,'Claim Details'!$I$19="Yes"),Rates!$I$17,IF(AND(AE279="A",'Claim Details'!$I$28&gt;=Rates!$H$14,'Claim Details'!$I$28&lt;=Rates!$H$15,'Claim Details'!$I$19="No"),Rates!$H$17,IF(AND(AE279="A",'Claim Details'!$I$28&gt;=Rates!$J$14,'Claim Details'!$I$28&lt;=Rates!$J$15,'Claim Details'!$I$19="Yes"),Rates!$K$17,IF(AND(AE279="A",'Claim Details'!$I$28&gt;=Rates!$J$14,'Claim Details'!$I$28&lt;=Rates!$J$15,'Claim Details'!$I$19="No"),Rates!$J$17,IF(AND(AE279="B",'Claim Details'!$I$28&gt;=Rates!$D$14,'Claim Details'!$I$28&lt;=Rates!$D$15,'Claim Details'!$I$19="Yes"),Rates!$E$18,IF(AND(AE279="B",'Claim Details'!$I$28&gt;=Rates!$D$14,'Claim Details'!$I$28&lt;=Rates!$D$15,'Claim Details'!$I$19="No"),Rates!$D$18,IF(AND(AE279="B",'Claim Details'!$I$28&gt;=Rates!$F$14,'Claim Details'!$I$28&lt;=Rates!$F$15,'Claim Details'!$I$19="Yes"),Rates!$G$18,IF(AND(AE279="B",'Claim Details'!$I$28&gt;=Rates!$F$14,'Claim Details'!$I$28&lt;=Rates!$F$15,'Claim Details'!$I$19="No"),Rates!$F$18,IF(AND(AE279="B",'Claim Details'!$I$28&gt;=Rates!$H$14,'Claim Details'!$I$28&lt;=Rates!$H$15,'Claim Details'!$I$19="Yes"),Rates!$I$18,IF(AND(AE279="B",'Claim Details'!$I$28&gt;=Rates!$H$14,'Claim Details'!$I$28&lt;=Rates!$H$15,'Claim Details'!$I$19="No"),Rates!$H$18,IF(AND(AE279="B",'Claim Details'!$I$28&gt;=Rates!$J$14,'Claim Details'!$I$28&lt;=Rates!$J$15,'Claim Details'!$I$19="Yes"),Rates!$K$18,IF(AND(AE279="B",'Claim Details'!$I$28&gt;=Rates!$J$14,'Claim Details'!$I$28&lt;=Rates!$J$15,'Claim Details'!$I$19="No"),Rates!$J$18,IF(AND(AE279="C",'Claim Details'!$I$28&gt;=Rates!$D$14,'Claim Details'!$I$28&lt;=Rates!$D$15,'Claim Details'!$I$19="Yes"),Rates!$E$19,IF(AND(AE279="C",'Claim Details'!$I$28&gt;=Rates!$D$14,'Claim Details'!$I$28&lt;=Rates!$D$15,'Claim Details'!$I$19="No"),Rates!$D$19,IF(AND(AE279="C",'Claim Details'!$I$28&gt;=Rates!$F$14,'Claim Details'!$I$28&lt;=Rates!$F$15,'Claim Details'!$I$19="Yes"),Rates!$G$19,IF(AND(AE279="C",'Claim Details'!$I$28&gt;=Rates!$F$14,'Claim Details'!$I$28&lt;=Rates!$F$15,'Claim Details'!$I$19="No"),Rates!$F$19,IF(AND(AE279="C",'Claim Details'!$I$28&gt;=Rates!$H$14,'Claim Details'!$I$28&lt;=Rates!$H$15,'Claim Details'!$I$19="Yes"),Rates!$I$19,IF(AND(AE279="C",'Claim Details'!$I$28&gt;=Rates!$H$14,'Claim Details'!$I$28&lt;=Rates!$H$15,'Claim Details'!$I$19="No"),Rates!$H$19,IF(AND(AE279="C",'Claim Details'!$I$28&gt;=Rates!$J$14,'Claim Details'!$I$28&lt;=Rates!$J$15,'Claim Details'!$I$19="Yes"),Rates!$K$19,IF(AND(AE279="C",'Claim Details'!$I$28&gt;=Rates!$J$14,'Claim Details'!$I$28&lt;=Rates!$J$15,'Claim Details'!$I$19="No"),Rates!$J$19,"£0.00"))))))))))))))))))))))))</f>
        <v>£0.00</v>
      </c>
      <c r="BE279" s="189" t="str">
        <f>IF(AND(AE279="A",'Claim Details'!$I$28&gt;=Rates!$D$14,'Claim Details'!$I$28&lt;=Rates!$D$15,'Claim Details'!$I$19="Yes"),Rates!$J$25,IF(AND(AE279="A",'Claim Details'!$I$28&gt;=Rates!$D$14,'Claim Details'!$I$28&lt;=Rates!$D$15,'Claim Details'!$I$19="No"),Rates!$D$25,IF(AND(AE279="A",'Claim Details'!$I$28&gt;=Rates!$F$14,'Claim Details'!$I$28&lt;=Rates!$F$15,'Claim Details'!$I$19="Yes"),Rates!$G$25,IF(AND(AE279="A",'Claim Details'!$I$28&gt;=Rates!$F$14,'Claim Details'!$I$28&lt;=Rates!$F$15,'Claim Details'!$I$19="No"),Rates!$F$25,IF(AND(AE279="A",'Claim Details'!$I$28&gt;=Rates!$H$14,'Claim Details'!$I$28&lt;=Rates!$H$15,'Claim Details'!$I$19="Yes"),Rates!$I$25,IF(AND(AE279="A",'Claim Details'!$I$28&gt;=Rates!$H$14,'Claim Details'!$I$28&lt;=Rates!$H$15,'Claim Details'!$I$19="No"),Rates!$H$25,IF(AND(AE279="A",'Claim Details'!$I$28&gt;=Rates!$J$14,'Claim Details'!$I$28&lt;=Rates!$J$15,'Claim Details'!$I$19="Yes"),Rates!$K$25,IF(AND(AE279="A",'Claim Details'!$I$28&gt;=Rates!$J$14,'Claim Details'!$I$28&lt;=Rates!$J$15,'Claim Details'!$I$19="No"),Rates!$J$25,IF(AND(AE279="B",'Claim Details'!$I$28&gt;=Rates!$D$14,'Claim Details'!$I$28&lt;=Rates!$D$15,'Claim Details'!$I$19="Yes"),Rates!$E$26,IF(AND(AE279="B",'Claim Details'!$I$28&gt;=Rates!$D$14,'Claim Details'!$I$28&lt;=Rates!$D$15,'Claim Details'!$I$19="No"),Rates!$D$26,IF(AND(AE279="B",'Claim Details'!$I$28&gt;=Rates!$F$14,'Claim Details'!$I$28&lt;=Rates!$F$15,'Claim Details'!$I$19="Yes"),Rates!$G$26,IF(AND(AE279="B",'Claim Details'!$I$28&gt;=Rates!$F$14,'Claim Details'!$I$28&lt;=Rates!$F$15,'Claim Details'!$I$19="No"),Rates!$F$26,IF(AND(AE279="B",'Claim Details'!$I$28&gt;=Rates!$H$14,'Claim Details'!$I$28&lt;=Rates!$H$15,'Claim Details'!$I$19="Yes"),Rates!$I$26,IF(AND(AE279="B",'Claim Details'!$I$28&gt;=Rates!$H$14,'Claim Details'!$I$28&lt;=Rates!$H$15,'Claim Details'!$I$19="No"),Rates!$H$26,IF(AND(AE279="B",'Claim Details'!$I$28&gt;=Rates!$J$14,'Claim Details'!$I$28&lt;=Rates!$J$15,'Claim Details'!$I$19="Yes"),Rates!$K$26,IF(AND(AE279="B",'Claim Details'!$I$28&gt;=Rates!$J$14,'Claim Details'!$I$28&lt;=Rates!$J$15,'Claim Details'!$I$19="No"),Rates!$J$26,IF(AND(AE279="C",'Claim Details'!$I$28&gt;=Rates!$D$14,'Claim Details'!$I$28&lt;=Rates!$D$15,'Claim Details'!$I$19="Yes"),Rates!$E$27,IF(AND(AE279="C",'Claim Details'!$I$28&gt;=Rates!$D$14,'Claim Details'!$I$28&lt;=Rates!$D$15,'Claim Details'!$I$19="No"),Rates!$D$27,IF(AND(AE279="C",'Claim Details'!$I$28&gt;=Rates!$F$14,'Claim Details'!$I$28&lt;=Rates!$F$15,'Claim Details'!$I$19="Yes"),Rates!$G$27,IF(AND(AE279="C",'Claim Details'!$I$28&gt;=Rates!$F$14,'Claim Details'!$I$28&lt;=Rates!$F$15,'Claim Details'!$I$19="No"),Rates!$F$27,IF(AND(AE279="C",'Claim Details'!$I$28&gt;=Rates!$H$14,'Claim Details'!$I$28&lt;=Rates!$H$15,'Claim Details'!$I$19="Yes"),Rates!$I$27,IF(AND(AE279="C",'Claim Details'!$I$28&gt;=Rates!$H$14,'Claim Details'!$I$28&lt;=Rates!$H$15,'Claim Details'!$I$19="No"),Rates!$H$27,IF(AND(AE279="C",'Claim Details'!$I$28&gt;=Rates!$J$14,'Claim Details'!$I$28&lt;=Rates!$J$15,'Claim Details'!$I$19="Yes"),Rates!$K$27,IF(AND(AE279="C",'Claim Details'!$I$28&gt;=Rates!$J$14,'Claim Details'!$I$28&lt;=Rates!$J$15,'Claim Details'!$I$19="No"),Rates!$J$27,"£0.00"))))))))))))))))))))))))</f>
        <v>£0.00</v>
      </c>
      <c r="BF279" s="189" t="str">
        <f>IF(AND(AE279="A",'Claim Details'!$I$28&gt;=Rates!$D$14,'Claim Details'!$I$28&lt;=Rates!$D$15,'Claim Details'!$I$19="Yes"),Rates!$E$20,IF(AND(AE279="A",'Claim Details'!$I$28&gt;=Rates!$D$14,'Claim Details'!$I$28&lt;=Rates!$D$15,'Claim Details'!$I$19="No"),Rates!$D$20,IF(AND(AE279="A",'Claim Details'!$I$28&gt;=Rates!$F$14,'Claim Details'!$I$28&lt;=Rates!$F$15,'Claim Details'!$I$19="Yes"),Rates!$G$20,IF(AND(AE279="A",'Claim Details'!$I$28&gt;=Rates!$F$14,'Claim Details'!$I$28&lt;=Rates!$F$15,'Claim Details'!$I$19="No"),Rates!$F$20,IF(AND(AE279="A",'Claim Details'!$I$28&gt;=Rates!$H$14,'Claim Details'!$I$28&lt;=Rates!$H$15,'Claim Details'!$I$19="Yes"),Rates!$I$20,IF(AND(AE279="A",'Claim Details'!$I$28&gt;=Rates!$H$14,'Claim Details'!$I$28&lt;=Rates!$H$15,'Claim Details'!$I$19="No"),Rates!$H$20,IF(AND(AE279="A",'Claim Details'!$I$28&gt;=Rates!$J$14,'Claim Details'!$I$28&lt;=Rates!$J$15,'Claim Details'!$I$19="Yes"),Rates!$K$20,IF(AND(AE279="A",'Claim Details'!$I$28&gt;=Rates!$J$14,'Claim Details'!$I$28&lt;=Rates!$J$15,'Claim Details'!$I$19="No"),Rates!$J$20,IF(AND(AE279="B",'Claim Details'!$I$28&gt;=Rates!$D$14,'Claim Details'!$I$28&lt;=Rates!$D$15,'Claim Details'!$I$19="Yes"),Rates!$E$21,IF(AND(AE279="B",'Claim Details'!$I$28&gt;=Rates!$D$14,'Claim Details'!$I$28&lt;=Rates!$D$15,'Claim Details'!$I$19="No"),Rates!$D$21,IF(AND(AE279="B",'Claim Details'!$I$28&gt;=Rates!$F$14,'Claim Details'!$I$28&lt;=Rates!$F$15,'Claim Details'!$I$19="Yes"),Rates!$G$21,IF(AND(AE279="B",'Claim Details'!$I$28&gt;=Rates!$F$14,'Claim Details'!$I$28&lt;=Rates!$F$15,'Claim Details'!$I$19="No"),Rates!$F$21,IF(AND(AE279="B",'Claim Details'!$I$28&gt;=Rates!$H$14,'Claim Details'!$I$28&lt;=Rates!$H$15,'Claim Details'!$I$19="Yes"),Rates!$I$21,IF(AND(AE279="B",'Claim Details'!$I$28&gt;=Rates!$H$14,'Claim Details'!$I$28&lt;=Rates!$H$15,'Claim Details'!$I$19="No"),Rates!$H$21,IF(AND(AE279="B",'Claim Details'!$I$28&gt;=Rates!$J$14,'Claim Details'!$I$28&lt;=Rates!$J$15,'Claim Details'!$I$19="Yes"),Rates!$K$21,IF(AND(AE279="B",'Claim Details'!$I$28&gt;=Rates!$J$14,'Claim Details'!$I$28&lt;=Rates!$J$15,'Claim Details'!$I$19="No"),Rates!$J$21,"£0.00"))))))))))))))))</f>
        <v>£0.00</v>
      </c>
      <c r="BG279" s="189" t="str">
        <f>IF(AND(AE279="A",'Claim Details'!$I$28&gt;=Rates!$D$14,'Claim Details'!$I$28&lt;=Rates!$D$15,'Claim Details'!$I$19="Yes"),Rates!$E$22,IF(AND(AE279="A",'Claim Details'!$I$28&gt;=Rates!$D$14,'Claim Details'!$I$28&lt;=Rates!$D$15,'Claim Details'!$I$19="No"),Rates!$D$22,IF(AND(AE279="A",'Claim Details'!$I$28&gt;=Rates!$F$14,'Claim Details'!$I$28&lt;=Rates!$F$15,'Claim Details'!$I$19="Yes"),Rates!$G$22,IF(AND(AE279="A",'Claim Details'!$I$28&gt;=Rates!$F$14,'Claim Details'!$I$28&lt;=Rates!$F$15,'Claim Details'!$I$19="No"),Rates!$F$22,IF(AND(AE279="A",'Claim Details'!$I$28&gt;=Rates!$H$14,'Claim Details'!$I$28&lt;=Rates!$H$15,'Claim Details'!$I$19="Yes"),Rates!$I$22,IF(AND(AE279="A",'Claim Details'!$I$28&gt;=Rates!$H$14,'Claim Details'!$I$28&lt;=Rates!$H$15,'Claim Details'!$I$19="No"),Rates!$H$22,IF(AND(AE279="A",'Claim Details'!$I$28&gt;=Rates!$J$14,'Claim Details'!$I$28&lt;=Rates!$J$15,'Claim Details'!$I$19="Yes"),Rates!$K$22,IF(AND(AE279="A",'Claim Details'!$I$28&gt;=Rates!$J$14,'Claim Details'!$I$28&lt;=Rates!$J$15,'Claim Details'!$I$19="No"),Rates!$J$22,IF(AND(AE279="B",'Claim Details'!$I$28&gt;=Rates!$D$14,'Claim Details'!$I$28&lt;=Rates!$D$15,'Claim Details'!$I$19="Yes"),Rates!$E$23,IF(AND(AE279="B",'Claim Details'!$I$28&gt;=Rates!$D$14,'Claim Details'!$I$28&lt;=Rates!$D$15,'Claim Details'!$I$19="No"),Rates!$D$23,IF(AND(AE279="B",'Claim Details'!$I$28&gt;=Rates!$F$14,'Claim Details'!$I$28&lt;=Rates!$F$15,'Claim Details'!$I$19="Yes"),Rates!$G$23,IF(AND(AE279="B",'Claim Details'!$I$28&gt;=Rates!$F$14,'Claim Details'!$I$28&lt;=Rates!$F$15,'Claim Details'!$I$19="No"),Rates!$F$23,IF(AND(AE279="B",'Claim Details'!$I$28&gt;=Rates!$H$14,'Claim Details'!$I$28&lt;=Rates!$H$15,'Claim Details'!$I$19="Yes"),Rates!$I$23,IF(AND(AE279="B",'Claim Details'!$I$28&gt;=Rates!$H$14,'Claim Details'!$I$28&lt;=Rates!$H$15,'Claim Details'!$I$19="No"),Rates!$H$23,IF(AND(AE279="B",'Claim Details'!$I$28&gt;=Rates!$J$14,'Claim Details'!$I$28&lt;=Rates!$J$15,'Claim Details'!$I$19="Yes"),Rates!$K$23,IF(AND(AE279="B",'Claim Details'!$I$28&gt;=Rates!$J$14,'Claim Details'!$I$28&lt;=Rates!$J$15,'Claim Details'!$I$19="No"),Rates!$J$23,IF(AND(AE279="C",'Claim Details'!$I$28&gt;=Rates!$D$14,'Claim Details'!$I$28&lt;=Rates!$D$15,'Claim Details'!$I$19="Yes"),Rates!$E$24,IF(AND(AE279="C",'Claim Details'!$I$28&gt;=Rates!$D$14,'Claim Details'!$I$28&lt;=Rates!$D$15,'Claim Details'!$I$19="No"),Rates!$D$24,IF(AND(AE279="C",'Claim Details'!$I$28&gt;=Rates!$F$14,'Claim Details'!$I$28&lt;=Rates!$F$15,'Claim Details'!$I$19="Yes"),Rates!$G$24,IF(AND(AE279="C",'Claim Details'!$I$28&gt;=Rates!$F$14,'Claim Details'!$I$28&lt;=Rates!$F$15,'Claim Details'!$I$19="No"),Rates!$F$24,IF(AND(AE279="C",'Claim Details'!$I$28&gt;=Rates!$H$14,'Claim Details'!$I$28&lt;=Rates!$H$15,'Claim Details'!$I$19="Yes"),Rates!$I$24,IF(AND(AE279="C",'Claim Details'!$I$28&gt;=Rates!$H$14,'Claim Details'!$I$28&lt;=Rates!$H$15,'Claim Details'!$I$19="No"),Rates!$H$24,IF(AND(AE279="C",'Claim Details'!$I$28&gt;=Rates!$J$14,'Claim Details'!$I$28&lt;=Rates!$J$15,'Claim Details'!$I$19="Yes"),Rates!$K$24,IF(AND(AE279="C",'Claim Details'!$I$28&gt;=Rates!$J$14,'Claim Details'!$I$28&lt;=Rates!$J$15,'Claim Details'!$I$19="No"),Rates!$J$24,"£0.00"))))))))))))))))))))))))</f>
        <v>£0.00</v>
      </c>
      <c r="BH279" s="189" t="str">
        <f t="shared" si="73"/>
        <v>£0.00</v>
      </c>
      <c r="BI279" s="189">
        <f t="shared" si="74"/>
        <v>0</v>
      </c>
      <c r="BO279" s="202" t="str">
        <f>IF(H279="","£0.00",IF(AP279="4","£0.00",IF(AP279="5","£0.00",IF(AP279="1","£0.00",((AQ279*H279)*'Claim Details'!$F$111)/100))))</f>
        <v>£0.00</v>
      </c>
      <c r="BP279" s="202" t="str">
        <f>IF(T279="","£0.00",IF(AP279="4","£0.00",IF(AP279="5","£0.00",IF(AP279="1","£0.00",((AR279*T279)*'Claim Details'!$N$111)/100))))</f>
        <v>£0.00</v>
      </c>
      <c r="BQ279" s="202" t="str">
        <f>IF(AI279="","£0.00",IF(AP279="4","£0.00",IF(AP279="5","£0.00",IF(AP279="1","£0.00",((BI279*AI279)*'Claim Details'!$W$111)/100))))</f>
        <v>£0.00</v>
      </c>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row>
    <row r="280" spans="1:97" ht="15">
      <c r="A280" s="145"/>
      <c r="B280" s="91"/>
      <c r="C280" s="96"/>
      <c r="D280" s="97"/>
      <c r="E280" s="98"/>
      <c r="F280" s="89"/>
      <c r="G280" s="99"/>
      <c r="H280" s="100"/>
      <c r="I280" s="221" t="str">
        <f t="shared" si="64"/>
        <v>£0.00</v>
      </c>
      <c r="J280" s="101"/>
      <c r="K280" s="100"/>
      <c r="L280" s="221" t="str">
        <f t="shared" si="65"/>
        <v>£0.00</v>
      </c>
      <c r="M280" s="101"/>
      <c r="N280" s="102"/>
      <c r="O280" s="145"/>
      <c r="P280" s="77"/>
      <c r="Q280" s="87"/>
      <c r="R280" s="87"/>
      <c r="S280" s="87"/>
      <c r="T280" s="149" t="str">
        <f t="shared" si="66"/>
        <v/>
      </c>
      <c r="U280" s="87" t="str">
        <f t="shared" si="75"/>
        <v/>
      </c>
      <c r="V280" s="87"/>
      <c r="W280" s="53" t="str">
        <f t="shared" si="67"/>
        <v>£0.00</v>
      </c>
      <c r="X280" s="53"/>
      <c r="Y280" s="87"/>
      <c r="Z280" s="78"/>
      <c r="AA280" s="79"/>
      <c r="AB280" s="160"/>
      <c r="AC280" s="98"/>
      <c r="AD280" s="225"/>
      <c r="AE280" s="235" t="str">
        <f t="shared" si="68"/>
        <v/>
      </c>
      <c r="AF280" s="87" t="str">
        <f t="shared" si="69"/>
        <v/>
      </c>
      <c r="AG280" s="53"/>
      <c r="AH280" s="224"/>
      <c r="AI280" s="226" t="str">
        <f t="shared" si="61"/>
        <v/>
      </c>
      <c r="AJ280" s="236" t="str">
        <f t="shared" si="70"/>
        <v>£0.00</v>
      </c>
      <c r="AK280" s="31"/>
      <c r="AL280" s="1"/>
      <c r="AM280" s="1"/>
      <c r="AN280" s="1"/>
      <c r="AO280" s="1"/>
      <c r="AP280" s="1" t="str">
        <f t="shared" si="62"/>
        <v/>
      </c>
      <c r="AQ280" s="27">
        <f t="shared" si="63"/>
        <v>0</v>
      </c>
      <c r="AR280" s="189">
        <f t="shared" si="71"/>
        <v>0</v>
      </c>
      <c r="AS280" s="190" t="str">
        <f>IF(AND(C280="A",'Claim Details'!$E$28&gt;=Rates!$D$14,'Claim Details'!$E$28&lt;=Rates!$D$15,'Claim Details'!$E$19="Yes"),Rates!$E$17,IF(AND(C280="A",'Claim Details'!$E$28&gt;=Rates!$D$14,'Claim Details'!$E$28&lt;=Rates!$D$15,'Claim Details'!$E$19="No"),Rates!$D$17,IF(AND(C280="A",'Claim Details'!$E$28&gt;=Rates!$F$14,'Claim Details'!$E$28&lt;=Rates!$F$15,'Claim Details'!$E$19="Yes"),Rates!$G$17,IF(AND(C280="A",'Claim Details'!$E$28&gt;=Rates!$F$14,'Claim Details'!$E$28&lt;=Rates!$F$15,'Claim Details'!$E$19="No"),Rates!$F$17,IF(AND(C280="A",'Claim Details'!$E$28&gt;=Rates!$H$14,'Claim Details'!$E$28&lt;=Rates!$H$15,'Claim Details'!$E$19="Yes"),Rates!$I$17,IF(AND(C280="A",'Claim Details'!$E$28&gt;=Rates!$H$14,'Claim Details'!$E$28&lt;=Rates!$H$15,'Claim Details'!$E$19="No"),Rates!$H$17,IF(AND(C280="A",'Claim Details'!$E$28&gt;=Rates!$J$14,'Claim Details'!$E$28&lt;=Rates!$J$15,'Claim Details'!$E$19="Yes"),Rates!$K$17,IF(AND(C280="A",'Claim Details'!$E$28&gt;=Rates!$J$14,'Claim Details'!$E$28&lt;=Rates!$J$15,'Claim Details'!$E$19="No"),Rates!$J$17,IF(AND(C280="B",'Claim Details'!$E$28&gt;=Rates!$D$14,'Claim Details'!$E$28&lt;=Rates!$D$15,'Claim Details'!$E$19="Yes"),Rates!$E$18,IF(AND(C280="B",'Claim Details'!$E$28&gt;=Rates!$D$14,'Claim Details'!$E$28&lt;=Rates!$D$15,'Claim Details'!$E$19="No"),Rates!$D$18,IF(AND(C280="B",'Claim Details'!$E$28&gt;=Rates!$F$14,'Claim Details'!$E$28&lt;=Rates!$F$15,'Claim Details'!$E$19="Yes"),Rates!$G$18,IF(AND(C280="B",'Claim Details'!$E$28&gt;=Rates!$F$14,'Claim Details'!$E$28&lt;=Rates!$F$15,'Claim Details'!$E$19="No"),Rates!$F$18,IF(AND(C280="B",'Claim Details'!$E$28&gt;=Rates!$H$14,'Claim Details'!$E$28&lt;=Rates!$H$15,'Claim Details'!$E$19="Yes"),Rates!$I$18,IF(AND(C280="B",'Claim Details'!$E$28&gt;=Rates!$H$14,'Claim Details'!$E$28&lt;=Rates!$H$15,'Claim Details'!$E$19="No"),Rates!$H$18,IF(AND(C280="B",'Claim Details'!$E$28&gt;=Rates!$J$14,'Claim Details'!$E$28&lt;=Rates!$J$15,'Claim Details'!$E$19="Yes"),Rates!$K$18,IF(AND(C280="B",'Claim Details'!$E$28&gt;=Rates!$J$14,'Claim Details'!$E$28&lt;=Rates!$J$15,'Claim Details'!$E$19="No"),Rates!$J$18,IF(AND(C280="C",'Claim Details'!$E$28&gt;=Rates!$D$14,'Claim Details'!$E$28&lt;=Rates!$D$15,'Claim Details'!$E$19="Yes"),Rates!$E$19,IF(AND(C280="C",'Claim Details'!$E$28&gt;=Rates!$D$14,'Claim Details'!$E$28&lt;=Rates!$D$15,'Claim Details'!$E$19="No"),Rates!$D$19,IF(AND(C280="C",'Claim Details'!$E$28&gt;=Rates!$F$14,'Claim Details'!$E$28&lt;=Rates!$F$15,'Claim Details'!$E$19="Yes"),Rates!$G$19,IF(AND(C280="C",'Claim Details'!$E$28&gt;=Rates!$F$14,'Claim Details'!$E$28&lt;=Rates!$F$15,'Claim Details'!$E$19="No"),Rates!$F$19,IF(AND(C280="C",'Claim Details'!$E$28&gt;=Rates!$H$14,'Claim Details'!$E$28&lt;=Rates!$H$15,'Claim Details'!$E$19="Yes"),Rates!$I$19,IF(AND(C280="C",'Claim Details'!$E$28&gt;=Rates!$H$14,'Claim Details'!$E$28&lt;=Rates!$H$15,'Claim Details'!$E$19="No"),Rates!$H$19,IF(AND(C280="C",'Claim Details'!$E$28&gt;=Rates!$J$14,'Claim Details'!$E$28&lt;=Rates!$J$15,'Claim Details'!$E$19="Yes"),Rates!$K$19,IF(AND(C280="C",'Claim Details'!$E$28&gt;=Rates!$J$14,'Claim Details'!$E$28&lt;=Rates!$J$15,'Claim Details'!$E$19="No"),Rates!$J$19,"£0.00"))))))))))))))))))))))))</f>
        <v>£0.00</v>
      </c>
      <c r="AT280" s="189" t="str">
        <f>IF(AND(C280="A",'Claim Details'!$E$28&gt;=Rates!$D$14,'Claim Details'!$E$28&lt;=Rates!$D$15,'Claim Details'!$E$19="Yes"),Rates!$E$25,IF(AND(C280="A",'Claim Details'!$E$28&gt;=Rates!$D$14,'Claim Details'!$E$28&lt;=Rates!$D$15,'Claim Details'!$E$19="No"),Rates!$D$25,IF(AND(C280="A",'Claim Details'!$E$28&gt;=Rates!$F$14,'Claim Details'!$E$28&lt;=Rates!$F$15,'Claim Details'!$E$19="Yes"),Rates!$G$25,IF(AND(C280="A",'Claim Details'!$E$28&gt;=Rates!$F$14,'Claim Details'!$E$28&lt;=Rates!$F$15,'Claim Details'!$E$19="No"),Rates!$F$25,IF(AND(C280="A",'Claim Details'!$E$28&gt;=Rates!$H$14,'Claim Details'!$E$28&lt;=Rates!$H$15,'Claim Details'!$E$19="Yes"),Rates!$I$25,IF(AND(C280="A",'Claim Details'!$E$28&gt;=Rates!$H$14,'Claim Details'!$E$28&lt;=Rates!$H$15,'Claim Details'!$E$19="No"),Rates!$H$25,IF(AND(C280="A",'Claim Details'!$E$28&gt;=Rates!$J$14,'Claim Details'!$E$28&lt;=Rates!$J$15,'Claim Details'!$E$19="Yes"),Rates!$K$25,IF(AND(C280="A",'Claim Details'!$E$28&gt;=Rates!$J$14,'Claim Details'!$E$28&lt;=Rates!$J$15,'Claim Details'!$E$19="No"),Rates!$J$25,IF(AND(C280="B",'Claim Details'!$E$28&gt;=Rates!$D$14,'Claim Details'!$E$28&lt;=Rates!$D$15,'Claim Details'!$E$19="Yes"),Rates!$E$26,IF(AND(C280="B",'Claim Details'!$E$28&gt;=Rates!$D$14,'Claim Details'!$E$28&lt;=Rates!$D$15,'Claim Details'!$E$19="No"),Rates!$D$26,IF(AND(C280="B",'Claim Details'!$E$28&gt;=Rates!$F$14,'Claim Details'!$E$28&lt;=Rates!$F$15,'Claim Details'!$E$19="Yes"),Rates!$G$26,IF(AND(C280="B",'Claim Details'!$E$28&gt;=Rates!$F$14,'Claim Details'!$E$28&lt;=Rates!$F$15,'Claim Details'!$E$19="No"),Rates!$F$26,IF(AND(C280="B",'Claim Details'!$E$28&gt;=Rates!$H$14,'Claim Details'!$E$28&lt;=Rates!$H$15,'Claim Details'!$E$19="Yes"),Rates!$I$26,IF(AND(C280="B",'Claim Details'!$E$28&gt;=Rates!$H$14,'Claim Details'!$E$28&lt;=Rates!$H$15,'Claim Details'!$E$19="No"),Rates!$H$26,IF(AND(C280="B",'Claim Details'!$E$28&gt;=Rates!$J$14,'Claim Details'!$E$28&lt;=Rates!$J$15,'Claim Details'!$E$19="Yes"),Rates!$K$26,IF(AND(C280="B",'Claim Details'!$E$28&gt;=Rates!$J$14,'Claim Details'!$E$28&lt;=Rates!$J$15,'Claim Details'!$E$19="No"),Rates!$J$26,IF(AND(C280="C",'Claim Details'!$E$28&gt;=Rates!$D$14,'Claim Details'!$E$28&lt;=Rates!$D$15,'Claim Details'!$E$19="Yes"),Rates!$E$27,IF(AND(C280="C",'Claim Details'!$E$28&gt;=Rates!$D$14,'Claim Details'!$E$28&lt;=Rates!$D$15,'Claim Details'!$E$19="No"),Rates!$D$27,IF(AND(C280="C",'Claim Details'!$E$28&gt;=Rates!$F$14,'Claim Details'!$E$28&lt;=Rates!$F$15,'Claim Details'!$E$19="Yes"),Rates!$G$27,IF(AND(C280="C",'Claim Details'!$E$28&gt;=Rates!$F$14,'Claim Details'!$E$28&lt;=Rates!$F$15,'Claim Details'!$E$19="No"),Rates!$F$27,IF(AND(C280="C",'Claim Details'!$E$28&gt;=Rates!$H$14,'Claim Details'!$E$28&lt;=Rates!$H$15,'Claim Details'!$E$19="Yes"),Rates!$I$27,IF(AND(C280="C",'Claim Details'!$E$28&gt;=Rates!$H$14,'Claim Details'!$E$28&lt;=Rates!$H$15,'Claim Details'!$E$19="No"),Rates!$H$27,IF(AND(C280="C",'Claim Details'!$E$28&gt;=Rates!$J$14,'Claim Details'!$E$28&lt;=Rates!$J$15,'Claim Details'!$E$19="Yes"),Rates!$K$27,IF(AND(C280="C",'Claim Details'!$E$28&gt;=Rates!$J$14,'Claim Details'!$E$28&lt;=Rates!$J$15,'Claim Details'!$E$19="No"),Rates!$J$27,"£0.00"))))))))))))))))))))))))</f>
        <v>£0.00</v>
      </c>
      <c r="AU280" s="191" t="str">
        <f>IF(AND(C280="A",'Claim Details'!$E$28&gt;=Rates!$D$14,'Claim Details'!$E$28&lt;=Rates!$D$15,'Claim Details'!$E$19="Yes"),Rates!$E$20,IF(AND(C280="A",'Claim Details'!$E$28&gt;=Rates!$D$14,'Claim Details'!$E$28&lt;=Rates!$D$15,'Claim Details'!$E$19="No"),Rates!$D$20,IF(AND(C280="A",'Claim Details'!$E$28&gt;=Rates!$F$14,'Claim Details'!$E$28&lt;=Rates!$F$15,'Claim Details'!$E$19="Yes"),Rates!$G$20,IF(AND(C280="A",'Claim Details'!$E$28&gt;=Rates!$F$14,'Claim Details'!$E$28&lt;=Rates!$F$15,'Claim Details'!$E$19="No"),Rates!$F$20,IF(AND(C280="A",'Claim Details'!$E$28&gt;=Rates!$H$14,'Claim Details'!$E$28&lt;=Rates!$H$15,'Claim Details'!$E$19="Yes"),Rates!$I$20,IF(AND(C280="A",'Claim Details'!$E$28&gt;=Rates!$H$14,'Claim Details'!$E$28&lt;=Rates!$H$15,'Claim Details'!$E$19="No"),Rates!$H$20,IF(AND(C280="A",'Claim Details'!$E$28&gt;=Rates!$J$14,'Claim Details'!$E$28&lt;=Rates!$J$15,'Claim Details'!$E$19="Yes"),Rates!$K$20,IF(AND(C280="A",'Claim Details'!$E$28&gt;=Rates!$J$14,'Claim Details'!$E$28&lt;=Rates!$J$15,'Claim Details'!$E$19="No"),Rates!$J$20,IF(AND(C280="B",'Claim Details'!$E$28&gt;=Rates!$D$14,'Claim Details'!$E$28&lt;=Rates!$D$15,'Claim Details'!$E$19="Yes"),Rates!$E$21,IF(AND(C280="B",'Claim Details'!$E$28&gt;=Rates!$D$14,'Claim Details'!$E$28&lt;=Rates!$D$15,'Claim Details'!$E$19="No"),Rates!$D$21,IF(AND(C280="B",'Claim Details'!$E$28&gt;=Rates!$F$14,'Claim Details'!$E$28&lt;=Rates!$F$15,'Claim Details'!$E$19="Yes"),Rates!$G$21,IF(AND(C280="B",'Claim Details'!$E$28&gt;=Rates!$F$14,'Claim Details'!$E$28&lt;=Rates!$F$15,'Claim Details'!$E$19="No"),Rates!$F$21,IF(AND(C280="B",'Claim Details'!$E$28&gt;=Rates!$H$14,'Claim Details'!$E$28&lt;=Rates!$H$15,'Claim Details'!$E$19="Yes"),Rates!$I$21,IF(AND(C280="B",'Claim Details'!$E$28&gt;=Rates!$H$14,'Claim Details'!$E$28&lt;=Rates!$H$15,'Claim Details'!$E$19="No"),Rates!$H$21,IF(AND(C280="B",'Claim Details'!$E$28&gt;=Rates!$J$14,'Claim Details'!$E$28&lt;=Rates!$J$15,'Claim Details'!$E$19="Yes"),Rates!$K$21,IF(AND(C280="B",'Claim Details'!$E$28&gt;=Rates!$J$14,'Claim Details'!$E$28&lt;=Rates!$J$15,'Claim Details'!$E$19="No"),Rates!$J$21,"£0.00"))))))))))))))))</f>
        <v>£0.00</v>
      </c>
      <c r="AV280" s="191" t="str">
        <f>IF(AND(C280="A",'Claim Details'!$E$28&gt;=Rates!$D$14,'Claim Details'!$E$28&lt;=Rates!$D$15,'Claim Details'!$E$19="Yes"),Rates!$E$22,IF(AND(C280="A",'Claim Details'!$E$28&gt;=Rates!$D$14,'Claim Details'!$E$28&lt;=Rates!$D$15,'Claim Details'!$E$19="No"),Rates!$D$22,IF(AND(C280="A",'Claim Details'!$E$28&gt;=Rates!$F$14,'Claim Details'!$E$28&lt;=Rates!$F$15,'Claim Details'!$E$19="Yes"),Rates!$G$22,IF(AND(C280="A",'Claim Details'!$E$28&gt;=Rates!$F$14,'Claim Details'!$E$28&lt;=Rates!$F$15,'Claim Details'!$E$19="No"),Rates!$F$22,IF(AND(C280="A",'Claim Details'!$E$28&gt;=Rates!$H$14,'Claim Details'!$E$28&lt;=Rates!$H$15,'Claim Details'!$E$19="Yes"),Rates!$I$22,IF(AND(C280="A",'Claim Details'!$E$28&gt;=Rates!$H$14,'Claim Details'!$E$28&lt;=Rates!$H$15,'Claim Details'!$E$19="No"),Rates!$H$22,IF(AND(C280="A",'Claim Details'!$E$28&gt;=Rates!$J$14,'Claim Details'!$E$28&lt;=Rates!$J$15,'Claim Details'!$E$19="Yes"),Rates!$K$22,IF(AND(C280="A",'Claim Details'!$E$28&gt;=Rates!$J$14,'Claim Details'!$E$28&lt;=Rates!$J$15,'Claim Details'!$E$19="No"),Rates!$J$22,IF(AND(C280="B",'Claim Details'!$E$28&gt;=Rates!$D$14,'Claim Details'!$E$28&lt;=Rates!$D$15,'Claim Details'!$E$19="Yes"),Rates!$E$23,IF(AND(C280="B",'Claim Details'!$E$28&gt;=Rates!$D$14,'Claim Details'!$E$28&lt;=Rates!$D$15,'Claim Details'!$E$19="No"),Rates!$D$23,IF(AND(C280="B",'Claim Details'!$E$28&gt;=Rates!$F$14,'Claim Details'!$E$28&lt;=Rates!$F$15,'Claim Details'!$E$19="Yes"),Rates!$G$23,IF(AND(C280="B",'Claim Details'!$E$28&gt;=Rates!$F$14,'Claim Details'!$E$28&lt;=Rates!$F$15,'Claim Details'!$E$19="No"),Rates!$F$23,IF(AND(C280="B",'Claim Details'!$E$28&gt;=Rates!$H$14,'Claim Details'!$E$28&lt;=Rates!$H$15,'Claim Details'!$E$19="Yes"),Rates!$I$23,IF(AND(C280="B",'Claim Details'!$E$28&gt;=Rates!$H$14,'Claim Details'!$E$28&lt;=Rates!$H$15,'Claim Details'!$E$19="No"),Rates!$H$23,IF(AND(C280="B",'Claim Details'!$E$28&gt;=Rates!$J$14,'Claim Details'!$E$28&lt;=Rates!$J$15,'Claim Details'!$E$19="Yes"),Rates!$K$23,IF(AND(C280="B",'Claim Details'!$E$28&gt;=Rates!$J$14,'Claim Details'!$E$28&lt;=Rates!$J$15,'Claim Details'!$E$19="No"),Rates!$J$23,IF(AND(C280="C",'Claim Details'!$E$28&gt;=Rates!$D$14,'Claim Details'!$E$28&lt;=Rates!$D$15,'Claim Details'!$E$19="Yes"),Rates!$E$24,IF(AND(C280="C",'Claim Details'!$E$28&gt;=Rates!$D$14,'Claim Details'!$E$28&lt;=Rates!$D$15,'Claim Details'!$E$19="No"),Rates!$D$24,IF(AND(C280="C",'Claim Details'!$E$28&gt;=Rates!$F$14,'Claim Details'!$E$28&lt;=Rates!$F$15,'Claim Details'!$E$19="Yes"),Rates!$G$24,IF(AND(C280="C",'Claim Details'!$E$28&gt;=Rates!$F$14,'Claim Details'!$E$28&lt;=Rates!$F$15,'Claim Details'!$E$19="No"),Rates!$F$24,IF(AND(C280="C",'Claim Details'!$E$28&gt;=Rates!$H$14,'Claim Details'!$E$28&lt;=Rates!$H$15,'Claim Details'!$E$19="Yes"),Rates!$I$24,IF(AND(C280="C",'Claim Details'!$E$28&gt;=Rates!$H$14,'Claim Details'!$E$28&lt;=Rates!$H$15,'Claim Details'!$E$19="No"),Rates!$H$24,IF(AND(C280="C",'Claim Details'!$E$28&gt;=Rates!$J$14,'Claim Details'!$E$28&lt;=Rates!$J$15,'Claim Details'!$E$19="Yes"),Rates!$K$24,IF(AND(C280="C",'Claim Details'!$E$28&gt;=Rates!$J$14,'Claim Details'!$E$28&lt;=Rates!$J$15,'Claim Details'!$E$19="No"),Rates!$J$24,"£0.00"))))))))))))))))))))))))</f>
        <v>£0.00</v>
      </c>
      <c r="AW280" s="1"/>
      <c r="AX280" s="189" t="str">
        <f>IF(AND(U280="A",'Claim Details'!$I$28&gt;=Rates!$D$14,'Claim Details'!$I$28&lt;=Rates!$D$15,'Claim Details'!$I$19="Yes"),Rates!$J$17,IF(AND(U280="A",'Claim Details'!$I$28&gt;=Rates!$D$14,'Claim Details'!$I$28&lt;=Rates!$D$15,'Claim Details'!$I$19="No"),Rates!$D$17,IF(AND(U280="A",'Claim Details'!$I$28&gt;=Rates!$F$14,'Claim Details'!$I$28&lt;=Rates!$F$15,'Claim Details'!$I$19="Yes"),Rates!$G$17,IF(AND(U280="A",'Claim Details'!$I$28&gt;=Rates!$F$14,'Claim Details'!$I$28&lt;=Rates!$F$15,'Claim Details'!$I$19="No"),Rates!$F$17,IF(AND(U280="A",'Claim Details'!$I$28&gt;=Rates!$H$14,'Claim Details'!$I$28&lt;=Rates!$H$15,'Claim Details'!$I$19="Yes"),Rates!$I$17,IF(AND(U280="A",'Claim Details'!$I$28&gt;=Rates!$H$14,'Claim Details'!$I$28&lt;=Rates!$H$15,'Claim Details'!$I$19="No"),Rates!$H$17,IF(AND(U280="A",'Claim Details'!$I$28&gt;=Rates!$J$14,'Claim Details'!$I$28&lt;=Rates!$J$15,'Claim Details'!$I$19="Yes"),Rates!$K$17,IF(AND(U280="A",'Claim Details'!$I$28&gt;=Rates!$J$14,'Claim Details'!$I$28&lt;=Rates!$J$15,'Claim Details'!$I$19="No"),Rates!$J$17,IF(AND(U280="B",'Claim Details'!$I$28&gt;=Rates!$D$14,'Claim Details'!$I$28&lt;=Rates!$D$15,'Claim Details'!$I$19="Yes"),Rates!$E$18,IF(AND(U280="B",'Claim Details'!$I$28&gt;=Rates!$D$14,'Claim Details'!$I$28&lt;=Rates!$D$15,'Claim Details'!$I$19="No"),Rates!$D$18,IF(AND(U280="B",'Claim Details'!$I$28&gt;=Rates!$F$14,'Claim Details'!$I$28&lt;=Rates!$F$15,'Claim Details'!$I$19="Yes"),Rates!$G$18,IF(AND(U280="B",'Claim Details'!$I$28&gt;=Rates!$F$14,'Claim Details'!$I$28&lt;=Rates!$F$15,'Claim Details'!$I$19="No"),Rates!$F$18,IF(AND(U280="B",'Claim Details'!$I$28&gt;=Rates!$H$14,'Claim Details'!$I$28&lt;=Rates!$H$15,'Claim Details'!$I$19="Yes"),Rates!$I$18,IF(AND(U280="B",'Claim Details'!$I$28&gt;=Rates!$H$14,'Claim Details'!$I$28&lt;=Rates!$H$15,'Claim Details'!$I$19="No"),Rates!$H$18,IF(AND(U280="B",'Claim Details'!$I$28&gt;=Rates!$J$14,'Claim Details'!$I$28&lt;=Rates!$J$15,'Claim Details'!$I$19="Yes"),Rates!$K$18,IF(AND(U280="B",'Claim Details'!$I$28&gt;=Rates!$J$14,'Claim Details'!$I$28&lt;=Rates!$J$15,'Claim Details'!$I$19="No"),Rates!$J$18,IF(AND(U280="C",'Claim Details'!$I$28&gt;=Rates!$D$14,'Claim Details'!$I$28&lt;=Rates!$D$15,'Claim Details'!$I$19="Yes"),Rates!$E$19,IF(AND(U280="C",'Claim Details'!$I$28&gt;=Rates!$D$14,'Claim Details'!$I$28&lt;=Rates!$D$15,'Claim Details'!$I$19="No"),Rates!$D$19,IF(AND(U280="C",'Claim Details'!$I$28&gt;=Rates!$F$14,'Claim Details'!$I$28&lt;=Rates!$F$15,'Claim Details'!$I$19="Yes"),Rates!$G$19,IF(AND(U280="C",'Claim Details'!$I$28&gt;=Rates!$F$14,'Claim Details'!$I$28&lt;=Rates!$F$15,'Claim Details'!$I$19="No"),Rates!$F$19,IF(AND(U280="C",'Claim Details'!$I$28&gt;=Rates!$H$14,'Claim Details'!$I$28&lt;=Rates!$H$15,'Claim Details'!$I$19="Yes"),Rates!$I$19,IF(AND(U280="C",'Claim Details'!$I$28&gt;=Rates!$H$14,'Claim Details'!$I$28&lt;=Rates!$H$15,'Claim Details'!$I$19="No"),Rates!$H$19,IF(AND(U280="C",'Claim Details'!$I$28&gt;=Rates!$J$14,'Claim Details'!$I$28&lt;=Rates!$J$15,'Claim Details'!$I$19="Yes"),Rates!$K$19,IF(AND(U280="C",'Claim Details'!$I$28&gt;=Rates!$J$14,'Claim Details'!$I$28&lt;=Rates!$J$15,'Claim Details'!$I$19="No"),Rates!$J$19,"£0.00"))))))))))))))))))))))))</f>
        <v>£0.00</v>
      </c>
      <c r="AY280" s="189" t="str">
        <f>IF(AND(C280="A",'Claim Details'!$I$28&gt;=Rates!$D$14,'Claim Details'!$I$28&lt;=Rates!$D$15,'Claim Details'!$I$19="Yes"),Rates!$J$25,IF(AND(C280="A",'Claim Details'!$I$28&gt;=Rates!$D$14,'Claim Details'!$I$28&lt;=Rates!$D$15,'Claim Details'!$I$19="No"),Rates!$D$25,IF(AND(C280="A",'Claim Details'!$I$28&gt;=Rates!$F$14,'Claim Details'!$I$28&lt;=Rates!$F$15,'Claim Details'!$I$19="Yes"),Rates!$G$25,IF(AND(C280="A",'Claim Details'!$I$28&gt;=Rates!$F$14,'Claim Details'!$I$28&lt;=Rates!$F$15,'Claim Details'!$I$19="No"),Rates!$F$25,IF(AND(C280="A",'Claim Details'!$I$28&gt;=Rates!$H$14,'Claim Details'!$I$28&lt;=Rates!$H$15,'Claim Details'!$I$19="Yes"),Rates!$I$25,IF(AND(C280="A",'Claim Details'!$I$28&gt;=Rates!$H$14,'Claim Details'!$I$28&lt;=Rates!$H$15,'Claim Details'!$I$19="No"),Rates!$H$25,IF(AND(C280="A",'Claim Details'!$I$28&gt;=Rates!$J$14,'Claim Details'!$I$28&lt;=Rates!$J$15,'Claim Details'!$I$19="Yes"),Rates!$K$25,IF(AND(C280="A",'Claim Details'!$I$28&gt;=Rates!$J$14,'Claim Details'!$I$28&lt;=Rates!$J$15,'Claim Details'!$I$19="No"),Rates!$J$25,IF(AND(C280="B",'Claim Details'!$I$28&gt;=Rates!$D$14,'Claim Details'!$I$28&lt;=Rates!$D$15,'Claim Details'!$I$19="Yes"),Rates!$E$26,IF(AND(C280="B",'Claim Details'!$I$28&gt;=Rates!$D$14,'Claim Details'!$I$28&lt;=Rates!$D$15,'Claim Details'!$I$19="No"),Rates!$D$26,IF(AND(C280="B",'Claim Details'!$I$28&gt;=Rates!$F$14,'Claim Details'!$I$28&lt;=Rates!$F$15,'Claim Details'!$I$19="Yes"),Rates!$G$26,IF(AND(C280="B",'Claim Details'!$I$28&gt;=Rates!$F$14,'Claim Details'!$I$28&lt;=Rates!$F$15,'Claim Details'!$I$19="No"),Rates!$F$26,IF(AND(C280="B",'Claim Details'!$I$28&gt;=Rates!$H$14,'Claim Details'!$I$28&lt;=Rates!$H$15,'Claim Details'!$I$19="Yes"),Rates!$I$26,IF(AND(C280="B",'Claim Details'!$I$28&gt;=Rates!$H$14,'Claim Details'!$I$28&lt;=Rates!$H$15,'Claim Details'!$I$19="No"),Rates!$H$26,IF(AND(C280="B",'Claim Details'!$I$28&gt;=Rates!$J$14,'Claim Details'!$I$28&lt;=Rates!$J$15,'Claim Details'!$I$19="Yes"),Rates!$K$26,IF(AND(C280="B",'Claim Details'!$I$28&gt;=Rates!$J$14,'Claim Details'!$I$28&lt;=Rates!$J$15,'Claim Details'!$I$19="No"),Rates!$J$26,IF(AND(C280="C",'Claim Details'!$I$28&gt;=Rates!$D$14,'Claim Details'!$I$28&lt;=Rates!$D$15,'Claim Details'!$I$19="Yes"),Rates!$E$27,IF(AND(C280="C",'Claim Details'!$I$28&gt;=Rates!$D$14,'Claim Details'!$I$28&lt;=Rates!$D$15,'Claim Details'!$I$19="No"),Rates!$D$27,IF(AND(C280="C",'Claim Details'!$I$28&gt;=Rates!$F$14,'Claim Details'!$I$28&lt;=Rates!$F$15,'Claim Details'!$I$19="Yes"),Rates!$G$27,IF(AND(C280="C",'Claim Details'!$I$28&gt;=Rates!$F$14,'Claim Details'!$I$28&lt;=Rates!$F$15,'Claim Details'!$I$19="No"),Rates!$F$27,IF(AND(C280="C",'Claim Details'!$I$28&gt;=Rates!$H$14,'Claim Details'!$I$28&lt;=Rates!$H$15,'Claim Details'!$I$19="Yes"),Rates!$I$27,IF(AND(C280="C",'Claim Details'!$I$28&gt;=Rates!$H$14,'Claim Details'!$I$28&lt;=Rates!$H$15,'Claim Details'!$I$19="No"),Rates!$H$27,IF(AND(C280="C",'Claim Details'!$I$28&gt;=Rates!$J$14,'Claim Details'!$I$28&lt;=Rates!$J$15,'Claim Details'!$I$19="Yes"),Rates!$K$27,IF(AND(C280="C",'Claim Details'!$I$28&gt;=Rates!$J$14,'Claim Details'!$I$28&lt;=Rates!$J$15,'Claim Details'!$I$19="No"),Rates!$J$27,"£0.00"))))))))))))))))))))))))</f>
        <v>£0.00</v>
      </c>
      <c r="AZ280" s="189" t="str">
        <f>IF(AND(C280="A",'Claim Details'!$I$28&gt;=Rates!$D$14,'Claim Details'!$I$28&lt;=Rates!$D$15,'Claim Details'!$I$19="Yes"),Rates!$E$20,IF(AND(C280="A",'Claim Details'!$I$28&gt;=Rates!$D$14,'Claim Details'!$I$28&lt;=Rates!$D$15,'Claim Details'!$I$19="No"),Rates!$D$20,IF(AND(C280="A",'Claim Details'!$I$28&gt;=Rates!$F$14,'Claim Details'!$I$28&lt;=Rates!$F$15,'Claim Details'!$I$19="Yes"),Rates!$G$20,IF(AND(C280="A",'Claim Details'!$I$28&gt;=Rates!$F$14,'Claim Details'!$I$28&lt;=Rates!$F$15,'Claim Details'!$I$19="No"),Rates!$F$20,IF(AND(C280="A",'Claim Details'!$I$28&gt;=Rates!$H$14,'Claim Details'!$I$28&lt;=Rates!$H$15,'Claim Details'!$I$19="Yes"),Rates!$I$20,IF(AND(C280="A",'Claim Details'!$I$28&gt;=Rates!$H$14,'Claim Details'!$I$28&lt;=Rates!$H$15,'Claim Details'!$I$19="No"),Rates!$H$20,IF(AND(C280="A",'Claim Details'!$I$28&gt;=Rates!$J$14,'Claim Details'!$I$28&lt;=Rates!$J$15,'Claim Details'!$I$19="Yes"),Rates!$K$20,IF(AND(C280="A",'Claim Details'!$I$28&gt;=Rates!$J$14,'Claim Details'!$I$28&lt;=Rates!$J$15,'Claim Details'!$I$19="No"),Rates!$J$20,IF(AND(C280="B",'Claim Details'!$I$28&gt;=Rates!$D$14,'Claim Details'!$I$28&lt;=Rates!$D$15,'Claim Details'!$I$19="Yes"),Rates!$E$21,IF(AND(C280="B",'Claim Details'!$I$28&gt;=Rates!$D$14,'Claim Details'!$I$28&lt;=Rates!$D$15,'Claim Details'!$I$19="No"),Rates!$D$21,IF(AND(C280="B",'Claim Details'!$I$28&gt;=Rates!$F$14,'Claim Details'!$I$28&lt;=Rates!$F$15,'Claim Details'!$I$19="Yes"),Rates!$G$21,IF(AND(C280="B",'Claim Details'!$I$28&gt;=Rates!$F$14,'Claim Details'!$I$28&lt;=Rates!$F$15,'Claim Details'!$I$19="No"),Rates!$F$21,IF(AND(C280="B",'Claim Details'!$I$28&gt;=Rates!$H$14,'Claim Details'!$I$28&lt;=Rates!$H$15,'Claim Details'!$I$19="Yes"),Rates!$I$21,IF(AND(C280="B",'Claim Details'!$I$28&gt;=Rates!$H$14,'Claim Details'!$I$28&lt;=Rates!$H$15,'Claim Details'!$I$19="No"),Rates!$H$21,IF(AND(C280="B",'Claim Details'!$I$28&gt;=Rates!$J$14,'Claim Details'!$I$28&lt;=Rates!$J$15,'Claim Details'!$I$19="Yes"),Rates!$K$21,IF(AND(C280="B",'Claim Details'!$I$28&gt;=Rates!$J$14,'Claim Details'!$I$28&lt;=Rates!$J$15,'Claim Details'!$I$19="No"),Rates!$J$21,"£0.00"))))))))))))))))</f>
        <v>£0.00</v>
      </c>
      <c r="BA280" s="189" t="str">
        <f>IF(AND(C280="A",'Claim Details'!$I$28&gt;=Rates!$D$14,'Claim Details'!$I$28&lt;=Rates!$D$15,'Claim Details'!$I$19="Yes"),Rates!$E$22,IF(AND(C280="A",'Claim Details'!$I$28&gt;=Rates!$D$14,'Claim Details'!$I$28&lt;=Rates!$D$15,'Claim Details'!$I$19="No"),Rates!$D$22,IF(AND(C280="A",'Claim Details'!$I$28&gt;=Rates!$F$14,'Claim Details'!$I$28&lt;=Rates!$F$15,'Claim Details'!$I$19="Yes"),Rates!$G$22,IF(AND(C280="A",'Claim Details'!$I$28&gt;=Rates!$F$14,'Claim Details'!$I$28&lt;=Rates!$F$15,'Claim Details'!$I$19="No"),Rates!$F$22,IF(AND(C280="A",'Claim Details'!$I$28&gt;=Rates!$H$14,'Claim Details'!$I$28&lt;=Rates!$H$15,'Claim Details'!$I$19="Yes"),Rates!$I$22,IF(AND(C280="A",'Claim Details'!$I$28&gt;=Rates!$H$14,'Claim Details'!$I$28&lt;=Rates!$H$15,'Claim Details'!$I$19="No"),Rates!$H$22,IF(AND(C280="A",'Claim Details'!$I$28&gt;=Rates!$J$14,'Claim Details'!$I$28&lt;=Rates!$J$15,'Claim Details'!$I$19="Yes"),Rates!$K$22,IF(AND(C280="A",'Claim Details'!$I$28&gt;=Rates!$J$14,'Claim Details'!$I$28&lt;=Rates!$J$15,'Claim Details'!$I$19="No"),Rates!$J$22,IF(AND(C280="B",'Claim Details'!$I$28&gt;=Rates!$D$14,'Claim Details'!$I$28&lt;=Rates!$D$15,'Claim Details'!$I$19="Yes"),Rates!$E$23,IF(AND(C280="B",'Claim Details'!$I$28&gt;=Rates!$D$14,'Claim Details'!$I$28&lt;=Rates!$D$15,'Claim Details'!$I$19="No"),Rates!$D$23,IF(AND(C280="B",'Claim Details'!$I$28&gt;=Rates!$F$14,'Claim Details'!$I$28&lt;=Rates!$F$15,'Claim Details'!$I$19="Yes"),Rates!$G$23,IF(AND(C280="B",'Claim Details'!$I$28&gt;=Rates!$F$14,'Claim Details'!$I$28&lt;=Rates!$F$15,'Claim Details'!$I$19="No"),Rates!$F$23,IF(AND(C280="B",'Claim Details'!$I$28&gt;=Rates!$H$14,'Claim Details'!$I$28&lt;=Rates!$H$15,'Claim Details'!$I$19="Yes"),Rates!$I$23,IF(AND(C280="B",'Claim Details'!$I$28&gt;=Rates!$H$14,'Claim Details'!$I$28&lt;=Rates!$H$15,'Claim Details'!$I$19="No"),Rates!$H$23,IF(AND(C280="B",'Claim Details'!$I$28&gt;=Rates!$J$14,'Claim Details'!$I$28&lt;=Rates!$J$15,'Claim Details'!$I$19="Yes"),Rates!$K$23,IF(AND(C280="B",'Claim Details'!$I$28&gt;=Rates!$J$14,'Claim Details'!$I$28&lt;=Rates!$J$15,'Claim Details'!$I$19="No"),Rates!$J$23,IF(AND(C280="C",'Claim Details'!$I$28&gt;=Rates!$D$14,'Claim Details'!$I$28&lt;=Rates!$D$15,'Claim Details'!$I$19="Yes"),Rates!$E$24,IF(AND(C280="C",'Claim Details'!$I$28&gt;=Rates!$D$14,'Claim Details'!$I$28&lt;=Rates!$D$15,'Claim Details'!$I$19="No"),Rates!$D$24,IF(AND(C280="C",'Claim Details'!$I$28&gt;=Rates!$F$14,'Claim Details'!$I$28&lt;=Rates!$F$15,'Claim Details'!$I$19="Yes"),Rates!$G$24,IF(AND(C280="C",'Claim Details'!$I$28&gt;=Rates!$F$14,'Claim Details'!$I$28&lt;=Rates!$F$15,'Claim Details'!$I$19="No"),Rates!$F$24,IF(AND(C280="C",'Claim Details'!$I$28&gt;=Rates!$H$14,'Claim Details'!$I$28&lt;=Rates!$H$15,'Claim Details'!$I$19="Yes"),Rates!$I$24,IF(AND(C280="C",'Claim Details'!$I$28&gt;=Rates!$H$14,'Claim Details'!$I$28&lt;=Rates!$H$15,'Claim Details'!$I$19="No"),Rates!$H$24,IF(AND(C280="C",'Claim Details'!$I$28&gt;=Rates!$J$14,'Claim Details'!$I$28&lt;=Rates!$J$15,'Claim Details'!$I$19="Yes"),Rates!$K$24,IF(AND(C280="C",'Claim Details'!$I$28&gt;=Rates!$J$14,'Claim Details'!$I$28&lt;=Rates!$J$15,'Claim Details'!$I$19="No"),Rates!$J$24,"£0.00"))))))))))))))))))))))))</f>
        <v>£0.00</v>
      </c>
      <c r="BB280" s="189" t="str">
        <f t="shared" si="72"/>
        <v>£0.00</v>
      </c>
      <c r="BC280" s="1"/>
      <c r="BD280" s="189" t="str">
        <f>IF(AND(AE280="A",'Claim Details'!$I$28&gt;=Rates!$D$14,'Claim Details'!$I$28&lt;=Rates!$D$15,'Claim Details'!$I$19="Yes"),Rates!$J$17,IF(AND(AE280="A",'Claim Details'!$I$28&gt;=Rates!$D$14,'Claim Details'!$I$28&lt;=Rates!$D$15,'Claim Details'!$I$19="No"),Rates!$D$17,IF(AND(AE280="A",'Claim Details'!$I$28&gt;=Rates!$F$14,'Claim Details'!$I$28&lt;=Rates!$F$15,'Claim Details'!$I$19="Yes"),Rates!$G$17,IF(AND(AE280="A",'Claim Details'!$I$28&gt;=Rates!$F$14,'Claim Details'!$I$28&lt;=Rates!$F$15,'Claim Details'!$I$19="No"),Rates!$F$17,IF(AND(AE280="A",'Claim Details'!$I$28&gt;=Rates!$H$14,'Claim Details'!$I$28&lt;=Rates!$H$15,'Claim Details'!$I$19="Yes"),Rates!$I$17,IF(AND(AE280="A",'Claim Details'!$I$28&gt;=Rates!$H$14,'Claim Details'!$I$28&lt;=Rates!$H$15,'Claim Details'!$I$19="No"),Rates!$H$17,IF(AND(AE280="A",'Claim Details'!$I$28&gt;=Rates!$J$14,'Claim Details'!$I$28&lt;=Rates!$J$15,'Claim Details'!$I$19="Yes"),Rates!$K$17,IF(AND(AE280="A",'Claim Details'!$I$28&gt;=Rates!$J$14,'Claim Details'!$I$28&lt;=Rates!$J$15,'Claim Details'!$I$19="No"),Rates!$J$17,IF(AND(AE280="B",'Claim Details'!$I$28&gt;=Rates!$D$14,'Claim Details'!$I$28&lt;=Rates!$D$15,'Claim Details'!$I$19="Yes"),Rates!$E$18,IF(AND(AE280="B",'Claim Details'!$I$28&gt;=Rates!$D$14,'Claim Details'!$I$28&lt;=Rates!$D$15,'Claim Details'!$I$19="No"),Rates!$D$18,IF(AND(AE280="B",'Claim Details'!$I$28&gt;=Rates!$F$14,'Claim Details'!$I$28&lt;=Rates!$F$15,'Claim Details'!$I$19="Yes"),Rates!$G$18,IF(AND(AE280="B",'Claim Details'!$I$28&gt;=Rates!$F$14,'Claim Details'!$I$28&lt;=Rates!$F$15,'Claim Details'!$I$19="No"),Rates!$F$18,IF(AND(AE280="B",'Claim Details'!$I$28&gt;=Rates!$H$14,'Claim Details'!$I$28&lt;=Rates!$H$15,'Claim Details'!$I$19="Yes"),Rates!$I$18,IF(AND(AE280="B",'Claim Details'!$I$28&gt;=Rates!$H$14,'Claim Details'!$I$28&lt;=Rates!$H$15,'Claim Details'!$I$19="No"),Rates!$H$18,IF(AND(AE280="B",'Claim Details'!$I$28&gt;=Rates!$J$14,'Claim Details'!$I$28&lt;=Rates!$J$15,'Claim Details'!$I$19="Yes"),Rates!$K$18,IF(AND(AE280="B",'Claim Details'!$I$28&gt;=Rates!$J$14,'Claim Details'!$I$28&lt;=Rates!$J$15,'Claim Details'!$I$19="No"),Rates!$J$18,IF(AND(AE280="C",'Claim Details'!$I$28&gt;=Rates!$D$14,'Claim Details'!$I$28&lt;=Rates!$D$15,'Claim Details'!$I$19="Yes"),Rates!$E$19,IF(AND(AE280="C",'Claim Details'!$I$28&gt;=Rates!$D$14,'Claim Details'!$I$28&lt;=Rates!$D$15,'Claim Details'!$I$19="No"),Rates!$D$19,IF(AND(AE280="C",'Claim Details'!$I$28&gt;=Rates!$F$14,'Claim Details'!$I$28&lt;=Rates!$F$15,'Claim Details'!$I$19="Yes"),Rates!$G$19,IF(AND(AE280="C",'Claim Details'!$I$28&gt;=Rates!$F$14,'Claim Details'!$I$28&lt;=Rates!$F$15,'Claim Details'!$I$19="No"),Rates!$F$19,IF(AND(AE280="C",'Claim Details'!$I$28&gt;=Rates!$H$14,'Claim Details'!$I$28&lt;=Rates!$H$15,'Claim Details'!$I$19="Yes"),Rates!$I$19,IF(AND(AE280="C",'Claim Details'!$I$28&gt;=Rates!$H$14,'Claim Details'!$I$28&lt;=Rates!$H$15,'Claim Details'!$I$19="No"),Rates!$H$19,IF(AND(AE280="C",'Claim Details'!$I$28&gt;=Rates!$J$14,'Claim Details'!$I$28&lt;=Rates!$J$15,'Claim Details'!$I$19="Yes"),Rates!$K$19,IF(AND(AE280="C",'Claim Details'!$I$28&gt;=Rates!$J$14,'Claim Details'!$I$28&lt;=Rates!$J$15,'Claim Details'!$I$19="No"),Rates!$J$19,"£0.00"))))))))))))))))))))))))</f>
        <v>£0.00</v>
      </c>
      <c r="BE280" s="189" t="str">
        <f>IF(AND(AE280="A",'Claim Details'!$I$28&gt;=Rates!$D$14,'Claim Details'!$I$28&lt;=Rates!$D$15,'Claim Details'!$I$19="Yes"),Rates!$J$25,IF(AND(AE280="A",'Claim Details'!$I$28&gt;=Rates!$D$14,'Claim Details'!$I$28&lt;=Rates!$D$15,'Claim Details'!$I$19="No"),Rates!$D$25,IF(AND(AE280="A",'Claim Details'!$I$28&gt;=Rates!$F$14,'Claim Details'!$I$28&lt;=Rates!$F$15,'Claim Details'!$I$19="Yes"),Rates!$G$25,IF(AND(AE280="A",'Claim Details'!$I$28&gt;=Rates!$F$14,'Claim Details'!$I$28&lt;=Rates!$F$15,'Claim Details'!$I$19="No"),Rates!$F$25,IF(AND(AE280="A",'Claim Details'!$I$28&gt;=Rates!$H$14,'Claim Details'!$I$28&lt;=Rates!$H$15,'Claim Details'!$I$19="Yes"),Rates!$I$25,IF(AND(AE280="A",'Claim Details'!$I$28&gt;=Rates!$H$14,'Claim Details'!$I$28&lt;=Rates!$H$15,'Claim Details'!$I$19="No"),Rates!$H$25,IF(AND(AE280="A",'Claim Details'!$I$28&gt;=Rates!$J$14,'Claim Details'!$I$28&lt;=Rates!$J$15,'Claim Details'!$I$19="Yes"),Rates!$K$25,IF(AND(AE280="A",'Claim Details'!$I$28&gt;=Rates!$J$14,'Claim Details'!$I$28&lt;=Rates!$J$15,'Claim Details'!$I$19="No"),Rates!$J$25,IF(AND(AE280="B",'Claim Details'!$I$28&gt;=Rates!$D$14,'Claim Details'!$I$28&lt;=Rates!$D$15,'Claim Details'!$I$19="Yes"),Rates!$E$26,IF(AND(AE280="B",'Claim Details'!$I$28&gt;=Rates!$D$14,'Claim Details'!$I$28&lt;=Rates!$D$15,'Claim Details'!$I$19="No"),Rates!$D$26,IF(AND(AE280="B",'Claim Details'!$I$28&gt;=Rates!$F$14,'Claim Details'!$I$28&lt;=Rates!$F$15,'Claim Details'!$I$19="Yes"),Rates!$G$26,IF(AND(AE280="B",'Claim Details'!$I$28&gt;=Rates!$F$14,'Claim Details'!$I$28&lt;=Rates!$F$15,'Claim Details'!$I$19="No"),Rates!$F$26,IF(AND(AE280="B",'Claim Details'!$I$28&gt;=Rates!$H$14,'Claim Details'!$I$28&lt;=Rates!$H$15,'Claim Details'!$I$19="Yes"),Rates!$I$26,IF(AND(AE280="B",'Claim Details'!$I$28&gt;=Rates!$H$14,'Claim Details'!$I$28&lt;=Rates!$H$15,'Claim Details'!$I$19="No"),Rates!$H$26,IF(AND(AE280="B",'Claim Details'!$I$28&gt;=Rates!$J$14,'Claim Details'!$I$28&lt;=Rates!$J$15,'Claim Details'!$I$19="Yes"),Rates!$K$26,IF(AND(AE280="B",'Claim Details'!$I$28&gt;=Rates!$J$14,'Claim Details'!$I$28&lt;=Rates!$J$15,'Claim Details'!$I$19="No"),Rates!$J$26,IF(AND(AE280="C",'Claim Details'!$I$28&gt;=Rates!$D$14,'Claim Details'!$I$28&lt;=Rates!$D$15,'Claim Details'!$I$19="Yes"),Rates!$E$27,IF(AND(AE280="C",'Claim Details'!$I$28&gt;=Rates!$D$14,'Claim Details'!$I$28&lt;=Rates!$D$15,'Claim Details'!$I$19="No"),Rates!$D$27,IF(AND(AE280="C",'Claim Details'!$I$28&gt;=Rates!$F$14,'Claim Details'!$I$28&lt;=Rates!$F$15,'Claim Details'!$I$19="Yes"),Rates!$G$27,IF(AND(AE280="C",'Claim Details'!$I$28&gt;=Rates!$F$14,'Claim Details'!$I$28&lt;=Rates!$F$15,'Claim Details'!$I$19="No"),Rates!$F$27,IF(AND(AE280="C",'Claim Details'!$I$28&gt;=Rates!$H$14,'Claim Details'!$I$28&lt;=Rates!$H$15,'Claim Details'!$I$19="Yes"),Rates!$I$27,IF(AND(AE280="C",'Claim Details'!$I$28&gt;=Rates!$H$14,'Claim Details'!$I$28&lt;=Rates!$H$15,'Claim Details'!$I$19="No"),Rates!$H$27,IF(AND(AE280="C",'Claim Details'!$I$28&gt;=Rates!$J$14,'Claim Details'!$I$28&lt;=Rates!$J$15,'Claim Details'!$I$19="Yes"),Rates!$K$27,IF(AND(AE280="C",'Claim Details'!$I$28&gt;=Rates!$J$14,'Claim Details'!$I$28&lt;=Rates!$J$15,'Claim Details'!$I$19="No"),Rates!$J$27,"£0.00"))))))))))))))))))))))))</f>
        <v>£0.00</v>
      </c>
      <c r="BF280" s="189" t="str">
        <f>IF(AND(AE280="A",'Claim Details'!$I$28&gt;=Rates!$D$14,'Claim Details'!$I$28&lt;=Rates!$D$15,'Claim Details'!$I$19="Yes"),Rates!$E$20,IF(AND(AE280="A",'Claim Details'!$I$28&gt;=Rates!$D$14,'Claim Details'!$I$28&lt;=Rates!$D$15,'Claim Details'!$I$19="No"),Rates!$D$20,IF(AND(AE280="A",'Claim Details'!$I$28&gt;=Rates!$F$14,'Claim Details'!$I$28&lt;=Rates!$F$15,'Claim Details'!$I$19="Yes"),Rates!$G$20,IF(AND(AE280="A",'Claim Details'!$I$28&gt;=Rates!$F$14,'Claim Details'!$I$28&lt;=Rates!$F$15,'Claim Details'!$I$19="No"),Rates!$F$20,IF(AND(AE280="A",'Claim Details'!$I$28&gt;=Rates!$H$14,'Claim Details'!$I$28&lt;=Rates!$H$15,'Claim Details'!$I$19="Yes"),Rates!$I$20,IF(AND(AE280="A",'Claim Details'!$I$28&gt;=Rates!$H$14,'Claim Details'!$I$28&lt;=Rates!$H$15,'Claim Details'!$I$19="No"),Rates!$H$20,IF(AND(AE280="A",'Claim Details'!$I$28&gt;=Rates!$J$14,'Claim Details'!$I$28&lt;=Rates!$J$15,'Claim Details'!$I$19="Yes"),Rates!$K$20,IF(AND(AE280="A",'Claim Details'!$I$28&gt;=Rates!$J$14,'Claim Details'!$I$28&lt;=Rates!$J$15,'Claim Details'!$I$19="No"),Rates!$J$20,IF(AND(AE280="B",'Claim Details'!$I$28&gt;=Rates!$D$14,'Claim Details'!$I$28&lt;=Rates!$D$15,'Claim Details'!$I$19="Yes"),Rates!$E$21,IF(AND(AE280="B",'Claim Details'!$I$28&gt;=Rates!$D$14,'Claim Details'!$I$28&lt;=Rates!$D$15,'Claim Details'!$I$19="No"),Rates!$D$21,IF(AND(AE280="B",'Claim Details'!$I$28&gt;=Rates!$F$14,'Claim Details'!$I$28&lt;=Rates!$F$15,'Claim Details'!$I$19="Yes"),Rates!$G$21,IF(AND(AE280="B",'Claim Details'!$I$28&gt;=Rates!$F$14,'Claim Details'!$I$28&lt;=Rates!$F$15,'Claim Details'!$I$19="No"),Rates!$F$21,IF(AND(AE280="B",'Claim Details'!$I$28&gt;=Rates!$H$14,'Claim Details'!$I$28&lt;=Rates!$H$15,'Claim Details'!$I$19="Yes"),Rates!$I$21,IF(AND(AE280="B",'Claim Details'!$I$28&gt;=Rates!$H$14,'Claim Details'!$I$28&lt;=Rates!$H$15,'Claim Details'!$I$19="No"),Rates!$H$21,IF(AND(AE280="B",'Claim Details'!$I$28&gt;=Rates!$J$14,'Claim Details'!$I$28&lt;=Rates!$J$15,'Claim Details'!$I$19="Yes"),Rates!$K$21,IF(AND(AE280="B",'Claim Details'!$I$28&gt;=Rates!$J$14,'Claim Details'!$I$28&lt;=Rates!$J$15,'Claim Details'!$I$19="No"),Rates!$J$21,"£0.00"))))))))))))))))</f>
        <v>£0.00</v>
      </c>
      <c r="BG280" s="189" t="str">
        <f>IF(AND(AE280="A",'Claim Details'!$I$28&gt;=Rates!$D$14,'Claim Details'!$I$28&lt;=Rates!$D$15,'Claim Details'!$I$19="Yes"),Rates!$E$22,IF(AND(AE280="A",'Claim Details'!$I$28&gt;=Rates!$D$14,'Claim Details'!$I$28&lt;=Rates!$D$15,'Claim Details'!$I$19="No"),Rates!$D$22,IF(AND(AE280="A",'Claim Details'!$I$28&gt;=Rates!$F$14,'Claim Details'!$I$28&lt;=Rates!$F$15,'Claim Details'!$I$19="Yes"),Rates!$G$22,IF(AND(AE280="A",'Claim Details'!$I$28&gt;=Rates!$F$14,'Claim Details'!$I$28&lt;=Rates!$F$15,'Claim Details'!$I$19="No"),Rates!$F$22,IF(AND(AE280="A",'Claim Details'!$I$28&gt;=Rates!$H$14,'Claim Details'!$I$28&lt;=Rates!$H$15,'Claim Details'!$I$19="Yes"),Rates!$I$22,IF(AND(AE280="A",'Claim Details'!$I$28&gt;=Rates!$H$14,'Claim Details'!$I$28&lt;=Rates!$H$15,'Claim Details'!$I$19="No"),Rates!$H$22,IF(AND(AE280="A",'Claim Details'!$I$28&gt;=Rates!$J$14,'Claim Details'!$I$28&lt;=Rates!$J$15,'Claim Details'!$I$19="Yes"),Rates!$K$22,IF(AND(AE280="A",'Claim Details'!$I$28&gt;=Rates!$J$14,'Claim Details'!$I$28&lt;=Rates!$J$15,'Claim Details'!$I$19="No"),Rates!$J$22,IF(AND(AE280="B",'Claim Details'!$I$28&gt;=Rates!$D$14,'Claim Details'!$I$28&lt;=Rates!$D$15,'Claim Details'!$I$19="Yes"),Rates!$E$23,IF(AND(AE280="B",'Claim Details'!$I$28&gt;=Rates!$D$14,'Claim Details'!$I$28&lt;=Rates!$D$15,'Claim Details'!$I$19="No"),Rates!$D$23,IF(AND(AE280="B",'Claim Details'!$I$28&gt;=Rates!$F$14,'Claim Details'!$I$28&lt;=Rates!$F$15,'Claim Details'!$I$19="Yes"),Rates!$G$23,IF(AND(AE280="B",'Claim Details'!$I$28&gt;=Rates!$F$14,'Claim Details'!$I$28&lt;=Rates!$F$15,'Claim Details'!$I$19="No"),Rates!$F$23,IF(AND(AE280="B",'Claim Details'!$I$28&gt;=Rates!$H$14,'Claim Details'!$I$28&lt;=Rates!$H$15,'Claim Details'!$I$19="Yes"),Rates!$I$23,IF(AND(AE280="B",'Claim Details'!$I$28&gt;=Rates!$H$14,'Claim Details'!$I$28&lt;=Rates!$H$15,'Claim Details'!$I$19="No"),Rates!$H$23,IF(AND(AE280="B",'Claim Details'!$I$28&gt;=Rates!$J$14,'Claim Details'!$I$28&lt;=Rates!$J$15,'Claim Details'!$I$19="Yes"),Rates!$K$23,IF(AND(AE280="B",'Claim Details'!$I$28&gt;=Rates!$J$14,'Claim Details'!$I$28&lt;=Rates!$J$15,'Claim Details'!$I$19="No"),Rates!$J$23,IF(AND(AE280="C",'Claim Details'!$I$28&gt;=Rates!$D$14,'Claim Details'!$I$28&lt;=Rates!$D$15,'Claim Details'!$I$19="Yes"),Rates!$E$24,IF(AND(AE280="C",'Claim Details'!$I$28&gt;=Rates!$D$14,'Claim Details'!$I$28&lt;=Rates!$D$15,'Claim Details'!$I$19="No"),Rates!$D$24,IF(AND(AE280="C",'Claim Details'!$I$28&gt;=Rates!$F$14,'Claim Details'!$I$28&lt;=Rates!$F$15,'Claim Details'!$I$19="Yes"),Rates!$G$24,IF(AND(AE280="C",'Claim Details'!$I$28&gt;=Rates!$F$14,'Claim Details'!$I$28&lt;=Rates!$F$15,'Claim Details'!$I$19="No"),Rates!$F$24,IF(AND(AE280="C",'Claim Details'!$I$28&gt;=Rates!$H$14,'Claim Details'!$I$28&lt;=Rates!$H$15,'Claim Details'!$I$19="Yes"),Rates!$I$24,IF(AND(AE280="C",'Claim Details'!$I$28&gt;=Rates!$H$14,'Claim Details'!$I$28&lt;=Rates!$H$15,'Claim Details'!$I$19="No"),Rates!$H$24,IF(AND(AE280="C",'Claim Details'!$I$28&gt;=Rates!$J$14,'Claim Details'!$I$28&lt;=Rates!$J$15,'Claim Details'!$I$19="Yes"),Rates!$K$24,IF(AND(AE280="C",'Claim Details'!$I$28&gt;=Rates!$J$14,'Claim Details'!$I$28&lt;=Rates!$J$15,'Claim Details'!$I$19="No"),Rates!$J$24,"£0.00"))))))))))))))))))))))))</f>
        <v>£0.00</v>
      </c>
      <c r="BH280" s="189" t="str">
        <f t="shared" si="73"/>
        <v>£0.00</v>
      </c>
      <c r="BI280" s="189">
        <f t="shared" si="74"/>
        <v>0</v>
      </c>
      <c r="BO280" s="202" t="str">
        <f>IF(H280="","£0.00",IF(AP280="4","£0.00",IF(AP280="5","£0.00",IF(AP280="1","£0.00",((AQ280*H280)*'Claim Details'!$F$111)/100))))</f>
        <v>£0.00</v>
      </c>
      <c r="BP280" s="202" t="str">
        <f>IF(T280="","£0.00",IF(AP280="4","£0.00",IF(AP280="5","£0.00",IF(AP280="1","£0.00",((AR280*T280)*'Claim Details'!$N$111)/100))))</f>
        <v>£0.00</v>
      </c>
      <c r="BQ280" s="202" t="str">
        <f>IF(AI280="","£0.00",IF(AP280="4","£0.00",IF(AP280="5","£0.00",IF(AP280="1","£0.00",((BI280*AI280)*'Claim Details'!$W$111)/100))))</f>
        <v>£0.00</v>
      </c>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row>
    <row r="281" spans="1:97" ht="15">
      <c r="A281" s="145"/>
      <c r="B281" s="91"/>
      <c r="C281" s="96"/>
      <c r="D281" s="97"/>
      <c r="E281" s="98"/>
      <c r="F281" s="89"/>
      <c r="G281" s="99"/>
      <c r="H281" s="100"/>
      <c r="I281" s="221" t="str">
        <f t="shared" si="64"/>
        <v>£0.00</v>
      </c>
      <c r="J281" s="101"/>
      <c r="K281" s="100"/>
      <c r="L281" s="221" t="str">
        <f t="shared" si="65"/>
        <v>£0.00</v>
      </c>
      <c r="M281" s="101"/>
      <c r="N281" s="102"/>
      <c r="O281" s="145"/>
      <c r="P281" s="77"/>
      <c r="Q281" s="87"/>
      <c r="R281" s="87"/>
      <c r="S281" s="87"/>
      <c r="T281" s="149" t="str">
        <f t="shared" si="66"/>
        <v/>
      </c>
      <c r="U281" s="87" t="str">
        <f t="shared" si="75"/>
        <v/>
      </c>
      <c r="V281" s="87"/>
      <c r="W281" s="53" t="str">
        <f t="shared" si="67"/>
        <v>£0.00</v>
      </c>
      <c r="X281" s="53"/>
      <c r="Y281" s="87"/>
      <c r="Z281" s="78"/>
      <c r="AA281" s="79"/>
      <c r="AB281" s="160"/>
      <c r="AC281" s="98"/>
      <c r="AD281" s="225"/>
      <c r="AE281" s="235" t="str">
        <f t="shared" si="68"/>
        <v/>
      </c>
      <c r="AF281" s="87" t="str">
        <f t="shared" si="69"/>
        <v/>
      </c>
      <c r="AG281" s="53"/>
      <c r="AH281" s="224"/>
      <c r="AI281" s="226" t="str">
        <f t="shared" si="61"/>
        <v/>
      </c>
      <c r="AJ281" s="236" t="str">
        <f t="shared" si="70"/>
        <v>£0.00</v>
      </c>
      <c r="AK281" s="31"/>
      <c r="AL281" s="1"/>
      <c r="AM281" s="1"/>
      <c r="AN281" s="1"/>
      <c r="AO281" s="1"/>
      <c r="AP281" s="1" t="str">
        <f t="shared" si="62"/>
        <v/>
      </c>
      <c r="AQ281" s="27">
        <f t="shared" si="63"/>
        <v>0</v>
      </c>
      <c r="AR281" s="189">
        <f t="shared" si="71"/>
        <v>0</v>
      </c>
      <c r="AS281" s="190" t="str">
        <f>IF(AND(C281="A",'Claim Details'!$E$28&gt;=Rates!$D$14,'Claim Details'!$E$28&lt;=Rates!$D$15,'Claim Details'!$E$19="Yes"),Rates!$E$17,IF(AND(C281="A",'Claim Details'!$E$28&gt;=Rates!$D$14,'Claim Details'!$E$28&lt;=Rates!$D$15,'Claim Details'!$E$19="No"),Rates!$D$17,IF(AND(C281="A",'Claim Details'!$E$28&gt;=Rates!$F$14,'Claim Details'!$E$28&lt;=Rates!$F$15,'Claim Details'!$E$19="Yes"),Rates!$G$17,IF(AND(C281="A",'Claim Details'!$E$28&gt;=Rates!$F$14,'Claim Details'!$E$28&lt;=Rates!$F$15,'Claim Details'!$E$19="No"),Rates!$F$17,IF(AND(C281="A",'Claim Details'!$E$28&gt;=Rates!$H$14,'Claim Details'!$E$28&lt;=Rates!$H$15,'Claim Details'!$E$19="Yes"),Rates!$I$17,IF(AND(C281="A",'Claim Details'!$E$28&gt;=Rates!$H$14,'Claim Details'!$E$28&lt;=Rates!$H$15,'Claim Details'!$E$19="No"),Rates!$H$17,IF(AND(C281="A",'Claim Details'!$E$28&gt;=Rates!$J$14,'Claim Details'!$E$28&lt;=Rates!$J$15,'Claim Details'!$E$19="Yes"),Rates!$K$17,IF(AND(C281="A",'Claim Details'!$E$28&gt;=Rates!$J$14,'Claim Details'!$E$28&lt;=Rates!$J$15,'Claim Details'!$E$19="No"),Rates!$J$17,IF(AND(C281="B",'Claim Details'!$E$28&gt;=Rates!$D$14,'Claim Details'!$E$28&lt;=Rates!$D$15,'Claim Details'!$E$19="Yes"),Rates!$E$18,IF(AND(C281="B",'Claim Details'!$E$28&gt;=Rates!$D$14,'Claim Details'!$E$28&lt;=Rates!$D$15,'Claim Details'!$E$19="No"),Rates!$D$18,IF(AND(C281="B",'Claim Details'!$E$28&gt;=Rates!$F$14,'Claim Details'!$E$28&lt;=Rates!$F$15,'Claim Details'!$E$19="Yes"),Rates!$G$18,IF(AND(C281="B",'Claim Details'!$E$28&gt;=Rates!$F$14,'Claim Details'!$E$28&lt;=Rates!$F$15,'Claim Details'!$E$19="No"),Rates!$F$18,IF(AND(C281="B",'Claim Details'!$E$28&gt;=Rates!$H$14,'Claim Details'!$E$28&lt;=Rates!$H$15,'Claim Details'!$E$19="Yes"),Rates!$I$18,IF(AND(C281="B",'Claim Details'!$E$28&gt;=Rates!$H$14,'Claim Details'!$E$28&lt;=Rates!$H$15,'Claim Details'!$E$19="No"),Rates!$H$18,IF(AND(C281="B",'Claim Details'!$E$28&gt;=Rates!$J$14,'Claim Details'!$E$28&lt;=Rates!$J$15,'Claim Details'!$E$19="Yes"),Rates!$K$18,IF(AND(C281="B",'Claim Details'!$E$28&gt;=Rates!$J$14,'Claim Details'!$E$28&lt;=Rates!$J$15,'Claim Details'!$E$19="No"),Rates!$J$18,IF(AND(C281="C",'Claim Details'!$E$28&gt;=Rates!$D$14,'Claim Details'!$E$28&lt;=Rates!$D$15,'Claim Details'!$E$19="Yes"),Rates!$E$19,IF(AND(C281="C",'Claim Details'!$E$28&gt;=Rates!$D$14,'Claim Details'!$E$28&lt;=Rates!$D$15,'Claim Details'!$E$19="No"),Rates!$D$19,IF(AND(C281="C",'Claim Details'!$E$28&gt;=Rates!$F$14,'Claim Details'!$E$28&lt;=Rates!$F$15,'Claim Details'!$E$19="Yes"),Rates!$G$19,IF(AND(C281="C",'Claim Details'!$E$28&gt;=Rates!$F$14,'Claim Details'!$E$28&lt;=Rates!$F$15,'Claim Details'!$E$19="No"),Rates!$F$19,IF(AND(C281="C",'Claim Details'!$E$28&gt;=Rates!$H$14,'Claim Details'!$E$28&lt;=Rates!$H$15,'Claim Details'!$E$19="Yes"),Rates!$I$19,IF(AND(C281="C",'Claim Details'!$E$28&gt;=Rates!$H$14,'Claim Details'!$E$28&lt;=Rates!$H$15,'Claim Details'!$E$19="No"),Rates!$H$19,IF(AND(C281="C",'Claim Details'!$E$28&gt;=Rates!$J$14,'Claim Details'!$E$28&lt;=Rates!$J$15,'Claim Details'!$E$19="Yes"),Rates!$K$19,IF(AND(C281="C",'Claim Details'!$E$28&gt;=Rates!$J$14,'Claim Details'!$E$28&lt;=Rates!$J$15,'Claim Details'!$E$19="No"),Rates!$J$19,"£0.00"))))))))))))))))))))))))</f>
        <v>£0.00</v>
      </c>
      <c r="AT281" s="189" t="str">
        <f>IF(AND(C281="A",'Claim Details'!$E$28&gt;=Rates!$D$14,'Claim Details'!$E$28&lt;=Rates!$D$15,'Claim Details'!$E$19="Yes"),Rates!$E$25,IF(AND(C281="A",'Claim Details'!$E$28&gt;=Rates!$D$14,'Claim Details'!$E$28&lt;=Rates!$D$15,'Claim Details'!$E$19="No"),Rates!$D$25,IF(AND(C281="A",'Claim Details'!$E$28&gt;=Rates!$F$14,'Claim Details'!$E$28&lt;=Rates!$F$15,'Claim Details'!$E$19="Yes"),Rates!$G$25,IF(AND(C281="A",'Claim Details'!$E$28&gt;=Rates!$F$14,'Claim Details'!$E$28&lt;=Rates!$F$15,'Claim Details'!$E$19="No"),Rates!$F$25,IF(AND(C281="A",'Claim Details'!$E$28&gt;=Rates!$H$14,'Claim Details'!$E$28&lt;=Rates!$H$15,'Claim Details'!$E$19="Yes"),Rates!$I$25,IF(AND(C281="A",'Claim Details'!$E$28&gt;=Rates!$H$14,'Claim Details'!$E$28&lt;=Rates!$H$15,'Claim Details'!$E$19="No"),Rates!$H$25,IF(AND(C281="A",'Claim Details'!$E$28&gt;=Rates!$J$14,'Claim Details'!$E$28&lt;=Rates!$J$15,'Claim Details'!$E$19="Yes"),Rates!$K$25,IF(AND(C281="A",'Claim Details'!$E$28&gt;=Rates!$J$14,'Claim Details'!$E$28&lt;=Rates!$J$15,'Claim Details'!$E$19="No"),Rates!$J$25,IF(AND(C281="B",'Claim Details'!$E$28&gt;=Rates!$D$14,'Claim Details'!$E$28&lt;=Rates!$D$15,'Claim Details'!$E$19="Yes"),Rates!$E$26,IF(AND(C281="B",'Claim Details'!$E$28&gt;=Rates!$D$14,'Claim Details'!$E$28&lt;=Rates!$D$15,'Claim Details'!$E$19="No"),Rates!$D$26,IF(AND(C281="B",'Claim Details'!$E$28&gt;=Rates!$F$14,'Claim Details'!$E$28&lt;=Rates!$F$15,'Claim Details'!$E$19="Yes"),Rates!$G$26,IF(AND(C281="B",'Claim Details'!$E$28&gt;=Rates!$F$14,'Claim Details'!$E$28&lt;=Rates!$F$15,'Claim Details'!$E$19="No"),Rates!$F$26,IF(AND(C281="B",'Claim Details'!$E$28&gt;=Rates!$H$14,'Claim Details'!$E$28&lt;=Rates!$H$15,'Claim Details'!$E$19="Yes"),Rates!$I$26,IF(AND(C281="B",'Claim Details'!$E$28&gt;=Rates!$H$14,'Claim Details'!$E$28&lt;=Rates!$H$15,'Claim Details'!$E$19="No"),Rates!$H$26,IF(AND(C281="B",'Claim Details'!$E$28&gt;=Rates!$J$14,'Claim Details'!$E$28&lt;=Rates!$J$15,'Claim Details'!$E$19="Yes"),Rates!$K$26,IF(AND(C281="B",'Claim Details'!$E$28&gt;=Rates!$J$14,'Claim Details'!$E$28&lt;=Rates!$J$15,'Claim Details'!$E$19="No"),Rates!$J$26,IF(AND(C281="C",'Claim Details'!$E$28&gt;=Rates!$D$14,'Claim Details'!$E$28&lt;=Rates!$D$15,'Claim Details'!$E$19="Yes"),Rates!$E$27,IF(AND(C281="C",'Claim Details'!$E$28&gt;=Rates!$D$14,'Claim Details'!$E$28&lt;=Rates!$D$15,'Claim Details'!$E$19="No"),Rates!$D$27,IF(AND(C281="C",'Claim Details'!$E$28&gt;=Rates!$F$14,'Claim Details'!$E$28&lt;=Rates!$F$15,'Claim Details'!$E$19="Yes"),Rates!$G$27,IF(AND(C281="C",'Claim Details'!$E$28&gt;=Rates!$F$14,'Claim Details'!$E$28&lt;=Rates!$F$15,'Claim Details'!$E$19="No"),Rates!$F$27,IF(AND(C281="C",'Claim Details'!$E$28&gt;=Rates!$H$14,'Claim Details'!$E$28&lt;=Rates!$H$15,'Claim Details'!$E$19="Yes"),Rates!$I$27,IF(AND(C281="C",'Claim Details'!$E$28&gt;=Rates!$H$14,'Claim Details'!$E$28&lt;=Rates!$H$15,'Claim Details'!$E$19="No"),Rates!$H$27,IF(AND(C281="C",'Claim Details'!$E$28&gt;=Rates!$J$14,'Claim Details'!$E$28&lt;=Rates!$J$15,'Claim Details'!$E$19="Yes"),Rates!$K$27,IF(AND(C281="C",'Claim Details'!$E$28&gt;=Rates!$J$14,'Claim Details'!$E$28&lt;=Rates!$J$15,'Claim Details'!$E$19="No"),Rates!$J$27,"£0.00"))))))))))))))))))))))))</f>
        <v>£0.00</v>
      </c>
      <c r="AU281" s="191" t="str">
        <f>IF(AND(C281="A",'Claim Details'!$E$28&gt;=Rates!$D$14,'Claim Details'!$E$28&lt;=Rates!$D$15,'Claim Details'!$E$19="Yes"),Rates!$E$20,IF(AND(C281="A",'Claim Details'!$E$28&gt;=Rates!$D$14,'Claim Details'!$E$28&lt;=Rates!$D$15,'Claim Details'!$E$19="No"),Rates!$D$20,IF(AND(C281="A",'Claim Details'!$E$28&gt;=Rates!$F$14,'Claim Details'!$E$28&lt;=Rates!$F$15,'Claim Details'!$E$19="Yes"),Rates!$G$20,IF(AND(C281="A",'Claim Details'!$E$28&gt;=Rates!$F$14,'Claim Details'!$E$28&lt;=Rates!$F$15,'Claim Details'!$E$19="No"),Rates!$F$20,IF(AND(C281="A",'Claim Details'!$E$28&gt;=Rates!$H$14,'Claim Details'!$E$28&lt;=Rates!$H$15,'Claim Details'!$E$19="Yes"),Rates!$I$20,IF(AND(C281="A",'Claim Details'!$E$28&gt;=Rates!$H$14,'Claim Details'!$E$28&lt;=Rates!$H$15,'Claim Details'!$E$19="No"),Rates!$H$20,IF(AND(C281="A",'Claim Details'!$E$28&gt;=Rates!$J$14,'Claim Details'!$E$28&lt;=Rates!$J$15,'Claim Details'!$E$19="Yes"),Rates!$K$20,IF(AND(C281="A",'Claim Details'!$E$28&gt;=Rates!$J$14,'Claim Details'!$E$28&lt;=Rates!$J$15,'Claim Details'!$E$19="No"),Rates!$J$20,IF(AND(C281="B",'Claim Details'!$E$28&gt;=Rates!$D$14,'Claim Details'!$E$28&lt;=Rates!$D$15,'Claim Details'!$E$19="Yes"),Rates!$E$21,IF(AND(C281="B",'Claim Details'!$E$28&gt;=Rates!$D$14,'Claim Details'!$E$28&lt;=Rates!$D$15,'Claim Details'!$E$19="No"),Rates!$D$21,IF(AND(C281="B",'Claim Details'!$E$28&gt;=Rates!$F$14,'Claim Details'!$E$28&lt;=Rates!$F$15,'Claim Details'!$E$19="Yes"),Rates!$G$21,IF(AND(C281="B",'Claim Details'!$E$28&gt;=Rates!$F$14,'Claim Details'!$E$28&lt;=Rates!$F$15,'Claim Details'!$E$19="No"),Rates!$F$21,IF(AND(C281="B",'Claim Details'!$E$28&gt;=Rates!$H$14,'Claim Details'!$E$28&lt;=Rates!$H$15,'Claim Details'!$E$19="Yes"),Rates!$I$21,IF(AND(C281="B",'Claim Details'!$E$28&gt;=Rates!$H$14,'Claim Details'!$E$28&lt;=Rates!$H$15,'Claim Details'!$E$19="No"),Rates!$H$21,IF(AND(C281="B",'Claim Details'!$E$28&gt;=Rates!$J$14,'Claim Details'!$E$28&lt;=Rates!$J$15,'Claim Details'!$E$19="Yes"),Rates!$K$21,IF(AND(C281="B",'Claim Details'!$E$28&gt;=Rates!$J$14,'Claim Details'!$E$28&lt;=Rates!$J$15,'Claim Details'!$E$19="No"),Rates!$J$21,"£0.00"))))))))))))))))</f>
        <v>£0.00</v>
      </c>
      <c r="AV281" s="191" t="str">
        <f>IF(AND(C281="A",'Claim Details'!$E$28&gt;=Rates!$D$14,'Claim Details'!$E$28&lt;=Rates!$D$15,'Claim Details'!$E$19="Yes"),Rates!$E$22,IF(AND(C281="A",'Claim Details'!$E$28&gt;=Rates!$D$14,'Claim Details'!$E$28&lt;=Rates!$D$15,'Claim Details'!$E$19="No"),Rates!$D$22,IF(AND(C281="A",'Claim Details'!$E$28&gt;=Rates!$F$14,'Claim Details'!$E$28&lt;=Rates!$F$15,'Claim Details'!$E$19="Yes"),Rates!$G$22,IF(AND(C281="A",'Claim Details'!$E$28&gt;=Rates!$F$14,'Claim Details'!$E$28&lt;=Rates!$F$15,'Claim Details'!$E$19="No"),Rates!$F$22,IF(AND(C281="A",'Claim Details'!$E$28&gt;=Rates!$H$14,'Claim Details'!$E$28&lt;=Rates!$H$15,'Claim Details'!$E$19="Yes"),Rates!$I$22,IF(AND(C281="A",'Claim Details'!$E$28&gt;=Rates!$H$14,'Claim Details'!$E$28&lt;=Rates!$H$15,'Claim Details'!$E$19="No"),Rates!$H$22,IF(AND(C281="A",'Claim Details'!$E$28&gt;=Rates!$J$14,'Claim Details'!$E$28&lt;=Rates!$J$15,'Claim Details'!$E$19="Yes"),Rates!$K$22,IF(AND(C281="A",'Claim Details'!$E$28&gt;=Rates!$J$14,'Claim Details'!$E$28&lt;=Rates!$J$15,'Claim Details'!$E$19="No"),Rates!$J$22,IF(AND(C281="B",'Claim Details'!$E$28&gt;=Rates!$D$14,'Claim Details'!$E$28&lt;=Rates!$D$15,'Claim Details'!$E$19="Yes"),Rates!$E$23,IF(AND(C281="B",'Claim Details'!$E$28&gt;=Rates!$D$14,'Claim Details'!$E$28&lt;=Rates!$D$15,'Claim Details'!$E$19="No"),Rates!$D$23,IF(AND(C281="B",'Claim Details'!$E$28&gt;=Rates!$F$14,'Claim Details'!$E$28&lt;=Rates!$F$15,'Claim Details'!$E$19="Yes"),Rates!$G$23,IF(AND(C281="B",'Claim Details'!$E$28&gt;=Rates!$F$14,'Claim Details'!$E$28&lt;=Rates!$F$15,'Claim Details'!$E$19="No"),Rates!$F$23,IF(AND(C281="B",'Claim Details'!$E$28&gt;=Rates!$H$14,'Claim Details'!$E$28&lt;=Rates!$H$15,'Claim Details'!$E$19="Yes"),Rates!$I$23,IF(AND(C281="B",'Claim Details'!$E$28&gt;=Rates!$H$14,'Claim Details'!$E$28&lt;=Rates!$H$15,'Claim Details'!$E$19="No"),Rates!$H$23,IF(AND(C281="B",'Claim Details'!$E$28&gt;=Rates!$J$14,'Claim Details'!$E$28&lt;=Rates!$J$15,'Claim Details'!$E$19="Yes"),Rates!$K$23,IF(AND(C281="B",'Claim Details'!$E$28&gt;=Rates!$J$14,'Claim Details'!$E$28&lt;=Rates!$J$15,'Claim Details'!$E$19="No"),Rates!$J$23,IF(AND(C281="C",'Claim Details'!$E$28&gt;=Rates!$D$14,'Claim Details'!$E$28&lt;=Rates!$D$15,'Claim Details'!$E$19="Yes"),Rates!$E$24,IF(AND(C281="C",'Claim Details'!$E$28&gt;=Rates!$D$14,'Claim Details'!$E$28&lt;=Rates!$D$15,'Claim Details'!$E$19="No"),Rates!$D$24,IF(AND(C281="C",'Claim Details'!$E$28&gt;=Rates!$F$14,'Claim Details'!$E$28&lt;=Rates!$F$15,'Claim Details'!$E$19="Yes"),Rates!$G$24,IF(AND(C281="C",'Claim Details'!$E$28&gt;=Rates!$F$14,'Claim Details'!$E$28&lt;=Rates!$F$15,'Claim Details'!$E$19="No"),Rates!$F$24,IF(AND(C281="C",'Claim Details'!$E$28&gt;=Rates!$H$14,'Claim Details'!$E$28&lt;=Rates!$H$15,'Claim Details'!$E$19="Yes"),Rates!$I$24,IF(AND(C281="C",'Claim Details'!$E$28&gt;=Rates!$H$14,'Claim Details'!$E$28&lt;=Rates!$H$15,'Claim Details'!$E$19="No"),Rates!$H$24,IF(AND(C281="C",'Claim Details'!$E$28&gt;=Rates!$J$14,'Claim Details'!$E$28&lt;=Rates!$J$15,'Claim Details'!$E$19="Yes"),Rates!$K$24,IF(AND(C281="C",'Claim Details'!$E$28&gt;=Rates!$J$14,'Claim Details'!$E$28&lt;=Rates!$J$15,'Claim Details'!$E$19="No"),Rates!$J$24,"£0.00"))))))))))))))))))))))))</f>
        <v>£0.00</v>
      </c>
      <c r="AW281" s="1"/>
      <c r="AX281" s="189" t="str">
        <f>IF(AND(U281="A",'Claim Details'!$I$28&gt;=Rates!$D$14,'Claim Details'!$I$28&lt;=Rates!$D$15,'Claim Details'!$I$19="Yes"),Rates!$J$17,IF(AND(U281="A",'Claim Details'!$I$28&gt;=Rates!$D$14,'Claim Details'!$I$28&lt;=Rates!$D$15,'Claim Details'!$I$19="No"),Rates!$D$17,IF(AND(U281="A",'Claim Details'!$I$28&gt;=Rates!$F$14,'Claim Details'!$I$28&lt;=Rates!$F$15,'Claim Details'!$I$19="Yes"),Rates!$G$17,IF(AND(U281="A",'Claim Details'!$I$28&gt;=Rates!$F$14,'Claim Details'!$I$28&lt;=Rates!$F$15,'Claim Details'!$I$19="No"),Rates!$F$17,IF(AND(U281="A",'Claim Details'!$I$28&gt;=Rates!$H$14,'Claim Details'!$I$28&lt;=Rates!$H$15,'Claim Details'!$I$19="Yes"),Rates!$I$17,IF(AND(U281="A",'Claim Details'!$I$28&gt;=Rates!$H$14,'Claim Details'!$I$28&lt;=Rates!$H$15,'Claim Details'!$I$19="No"),Rates!$H$17,IF(AND(U281="A",'Claim Details'!$I$28&gt;=Rates!$J$14,'Claim Details'!$I$28&lt;=Rates!$J$15,'Claim Details'!$I$19="Yes"),Rates!$K$17,IF(AND(U281="A",'Claim Details'!$I$28&gt;=Rates!$J$14,'Claim Details'!$I$28&lt;=Rates!$J$15,'Claim Details'!$I$19="No"),Rates!$J$17,IF(AND(U281="B",'Claim Details'!$I$28&gt;=Rates!$D$14,'Claim Details'!$I$28&lt;=Rates!$D$15,'Claim Details'!$I$19="Yes"),Rates!$E$18,IF(AND(U281="B",'Claim Details'!$I$28&gt;=Rates!$D$14,'Claim Details'!$I$28&lt;=Rates!$D$15,'Claim Details'!$I$19="No"),Rates!$D$18,IF(AND(U281="B",'Claim Details'!$I$28&gt;=Rates!$F$14,'Claim Details'!$I$28&lt;=Rates!$F$15,'Claim Details'!$I$19="Yes"),Rates!$G$18,IF(AND(U281="B",'Claim Details'!$I$28&gt;=Rates!$F$14,'Claim Details'!$I$28&lt;=Rates!$F$15,'Claim Details'!$I$19="No"),Rates!$F$18,IF(AND(U281="B",'Claim Details'!$I$28&gt;=Rates!$H$14,'Claim Details'!$I$28&lt;=Rates!$H$15,'Claim Details'!$I$19="Yes"),Rates!$I$18,IF(AND(U281="B",'Claim Details'!$I$28&gt;=Rates!$H$14,'Claim Details'!$I$28&lt;=Rates!$H$15,'Claim Details'!$I$19="No"),Rates!$H$18,IF(AND(U281="B",'Claim Details'!$I$28&gt;=Rates!$J$14,'Claim Details'!$I$28&lt;=Rates!$J$15,'Claim Details'!$I$19="Yes"),Rates!$K$18,IF(AND(U281="B",'Claim Details'!$I$28&gt;=Rates!$J$14,'Claim Details'!$I$28&lt;=Rates!$J$15,'Claim Details'!$I$19="No"),Rates!$J$18,IF(AND(U281="C",'Claim Details'!$I$28&gt;=Rates!$D$14,'Claim Details'!$I$28&lt;=Rates!$D$15,'Claim Details'!$I$19="Yes"),Rates!$E$19,IF(AND(U281="C",'Claim Details'!$I$28&gt;=Rates!$D$14,'Claim Details'!$I$28&lt;=Rates!$D$15,'Claim Details'!$I$19="No"),Rates!$D$19,IF(AND(U281="C",'Claim Details'!$I$28&gt;=Rates!$F$14,'Claim Details'!$I$28&lt;=Rates!$F$15,'Claim Details'!$I$19="Yes"),Rates!$G$19,IF(AND(U281="C",'Claim Details'!$I$28&gt;=Rates!$F$14,'Claim Details'!$I$28&lt;=Rates!$F$15,'Claim Details'!$I$19="No"),Rates!$F$19,IF(AND(U281="C",'Claim Details'!$I$28&gt;=Rates!$H$14,'Claim Details'!$I$28&lt;=Rates!$H$15,'Claim Details'!$I$19="Yes"),Rates!$I$19,IF(AND(U281="C",'Claim Details'!$I$28&gt;=Rates!$H$14,'Claim Details'!$I$28&lt;=Rates!$H$15,'Claim Details'!$I$19="No"),Rates!$H$19,IF(AND(U281="C",'Claim Details'!$I$28&gt;=Rates!$J$14,'Claim Details'!$I$28&lt;=Rates!$J$15,'Claim Details'!$I$19="Yes"),Rates!$K$19,IF(AND(U281="C",'Claim Details'!$I$28&gt;=Rates!$J$14,'Claim Details'!$I$28&lt;=Rates!$J$15,'Claim Details'!$I$19="No"),Rates!$J$19,"£0.00"))))))))))))))))))))))))</f>
        <v>£0.00</v>
      </c>
      <c r="AY281" s="189" t="str">
        <f>IF(AND(C281="A",'Claim Details'!$I$28&gt;=Rates!$D$14,'Claim Details'!$I$28&lt;=Rates!$D$15,'Claim Details'!$I$19="Yes"),Rates!$J$25,IF(AND(C281="A",'Claim Details'!$I$28&gt;=Rates!$D$14,'Claim Details'!$I$28&lt;=Rates!$D$15,'Claim Details'!$I$19="No"),Rates!$D$25,IF(AND(C281="A",'Claim Details'!$I$28&gt;=Rates!$F$14,'Claim Details'!$I$28&lt;=Rates!$F$15,'Claim Details'!$I$19="Yes"),Rates!$G$25,IF(AND(C281="A",'Claim Details'!$I$28&gt;=Rates!$F$14,'Claim Details'!$I$28&lt;=Rates!$F$15,'Claim Details'!$I$19="No"),Rates!$F$25,IF(AND(C281="A",'Claim Details'!$I$28&gt;=Rates!$H$14,'Claim Details'!$I$28&lt;=Rates!$H$15,'Claim Details'!$I$19="Yes"),Rates!$I$25,IF(AND(C281="A",'Claim Details'!$I$28&gt;=Rates!$H$14,'Claim Details'!$I$28&lt;=Rates!$H$15,'Claim Details'!$I$19="No"),Rates!$H$25,IF(AND(C281="A",'Claim Details'!$I$28&gt;=Rates!$J$14,'Claim Details'!$I$28&lt;=Rates!$J$15,'Claim Details'!$I$19="Yes"),Rates!$K$25,IF(AND(C281="A",'Claim Details'!$I$28&gt;=Rates!$J$14,'Claim Details'!$I$28&lt;=Rates!$J$15,'Claim Details'!$I$19="No"),Rates!$J$25,IF(AND(C281="B",'Claim Details'!$I$28&gt;=Rates!$D$14,'Claim Details'!$I$28&lt;=Rates!$D$15,'Claim Details'!$I$19="Yes"),Rates!$E$26,IF(AND(C281="B",'Claim Details'!$I$28&gt;=Rates!$D$14,'Claim Details'!$I$28&lt;=Rates!$D$15,'Claim Details'!$I$19="No"),Rates!$D$26,IF(AND(C281="B",'Claim Details'!$I$28&gt;=Rates!$F$14,'Claim Details'!$I$28&lt;=Rates!$F$15,'Claim Details'!$I$19="Yes"),Rates!$G$26,IF(AND(C281="B",'Claim Details'!$I$28&gt;=Rates!$F$14,'Claim Details'!$I$28&lt;=Rates!$F$15,'Claim Details'!$I$19="No"),Rates!$F$26,IF(AND(C281="B",'Claim Details'!$I$28&gt;=Rates!$H$14,'Claim Details'!$I$28&lt;=Rates!$H$15,'Claim Details'!$I$19="Yes"),Rates!$I$26,IF(AND(C281="B",'Claim Details'!$I$28&gt;=Rates!$H$14,'Claim Details'!$I$28&lt;=Rates!$H$15,'Claim Details'!$I$19="No"),Rates!$H$26,IF(AND(C281="B",'Claim Details'!$I$28&gt;=Rates!$J$14,'Claim Details'!$I$28&lt;=Rates!$J$15,'Claim Details'!$I$19="Yes"),Rates!$K$26,IF(AND(C281="B",'Claim Details'!$I$28&gt;=Rates!$J$14,'Claim Details'!$I$28&lt;=Rates!$J$15,'Claim Details'!$I$19="No"),Rates!$J$26,IF(AND(C281="C",'Claim Details'!$I$28&gt;=Rates!$D$14,'Claim Details'!$I$28&lt;=Rates!$D$15,'Claim Details'!$I$19="Yes"),Rates!$E$27,IF(AND(C281="C",'Claim Details'!$I$28&gt;=Rates!$D$14,'Claim Details'!$I$28&lt;=Rates!$D$15,'Claim Details'!$I$19="No"),Rates!$D$27,IF(AND(C281="C",'Claim Details'!$I$28&gt;=Rates!$F$14,'Claim Details'!$I$28&lt;=Rates!$F$15,'Claim Details'!$I$19="Yes"),Rates!$G$27,IF(AND(C281="C",'Claim Details'!$I$28&gt;=Rates!$F$14,'Claim Details'!$I$28&lt;=Rates!$F$15,'Claim Details'!$I$19="No"),Rates!$F$27,IF(AND(C281="C",'Claim Details'!$I$28&gt;=Rates!$H$14,'Claim Details'!$I$28&lt;=Rates!$H$15,'Claim Details'!$I$19="Yes"),Rates!$I$27,IF(AND(C281="C",'Claim Details'!$I$28&gt;=Rates!$H$14,'Claim Details'!$I$28&lt;=Rates!$H$15,'Claim Details'!$I$19="No"),Rates!$H$27,IF(AND(C281="C",'Claim Details'!$I$28&gt;=Rates!$J$14,'Claim Details'!$I$28&lt;=Rates!$J$15,'Claim Details'!$I$19="Yes"),Rates!$K$27,IF(AND(C281="C",'Claim Details'!$I$28&gt;=Rates!$J$14,'Claim Details'!$I$28&lt;=Rates!$J$15,'Claim Details'!$I$19="No"),Rates!$J$27,"£0.00"))))))))))))))))))))))))</f>
        <v>£0.00</v>
      </c>
      <c r="AZ281" s="189" t="str">
        <f>IF(AND(C281="A",'Claim Details'!$I$28&gt;=Rates!$D$14,'Claim Details'!$I$28&lt;=Rates!$D$15,'Claim Details'!$I$19="Yes"),Rates!$E$20,IF(AND(C281="A",'Claim Details'!$I$28&gt;=Rates!$D$14,'Claim Details'!$I$28&lt;=Rates!$D$15,'Claim Details'!$I$19="No"),Rates!$D$20,IF(AND(C281="A",'Claim Details'!$I$28&gt;=Rates!$F$14,'Claim Details'!$I$28&lt;=Rates!$F$15,'Claim Details'!$I$19="Yes"),Rates!$G$20,IF(AND(C281="A",'Claim Details'!$I$28&gt;=Rates!$F$14,'Claim Details'!$I$28&lt;=Rates!$F$15,'Claim Details'!$I$19="No"),Rates!$F$20,IF(AND(C281="A",'Claim Details'!$I$28&gt;=Rates!$H$14,'Claim Details'!$I$28&lt;=Rates!$H$15,'Claim Details'!$I$19="Yes"),Rates!$I$20,IF(AND(C281="A",'Claim Details'!$I$28&gt;=Rates!$H$14,'Claim Details'!$I$28&lt;=Rates!$H$15,'Claim Details'!$I$19="No"),Rates!$H$20,IF(AND(C281="A",'Claim Details'!$I$28&gt;=Rates!$J$14,'Claim Details'!$I$28&lt;=Rates!$J$15,'Claim Details'!$I$19="Yes"),Rates!$K$20,IF(AND(C281="A",'Claim Details'!$I$28&gt;=Rates!$J$14,'Claim Details'!$I$28&lt;=Rates!$J$15,'Claim Details'!$I$19="No"),Rates!$J$20,IF(AND(C281="B",'Claim Details'!$I$28&gt;=Rates!$D$14,'Claim Details'!$I$28&lt;=Rates!$D$15,'Claim Details'!$I$19="Yes"),Rates!$E$21,IF(AND(C281="B",'Claim Details'!$I$28&gt;=Rates!$D$14,'Claim Details'!$I$28&lt;=Rates!$D$15,'Claim Details'!$I$19="No"),Rates!$D$21,IF(AND(C281="B",'Claim Details'!$I$28&gt;=Rates!$F$14,'Claim Details'!$I$28&lt;=Rates!$F$15,'Claim Details'!$I$19="Yes"),Rates!$G$21,IF(AND(C281="B",'Claim Details'!$I$28&gt;=Rates!$F$14,'Claim Details'!$I$28&lt;=Rates!$F$15,'Claim Details'!$I$19="No"),Rates!$F$21,IF(AND(C281="B",'Claim Details'!$I$28&gt;=Rates!$H$14,'Claim Details'!$I$28&lt;=Rates!$H$15,'Claim Details'!$I$19="Yes"),Rates!$I$21,IF(AND(C281="B",'Claim Details'!$I$28&gt;=Rates!$H$14,'Claim Details'!$I$28&lt;=Rates!$H$15,'Claim Details'!$I$19="No"),Rates!$H$21,IF(AND(C281="B",'Claim Details'!$I$28&gt;=Rates!$J$14,'Claim Details'!$I$28&lt;=Rates!$J$15,'Claim Details'!$I$19="Yes"),Rates!$K$21,IF(AND(C281="B",'Claim Details'!$I$28&gt;=Rates!$J$14,'Claim Details'!$I$28&lt;=Rates!$J$15,'Claim Details'!$I$19="No"),Rates!$J$21,"£0.00"))))))))))))))))</f>
        <v>£0.00</v>
      </c>
      <c r="BA281" s="189" t="str">
        <f>IF(AND(C281="A",'Claim Details'!$I$28&gt;=Rates!$D$14,'Claim Details'!$I$28&lt;=Rates!$D$15,'Claim Details'!$I$19="Yes"),Rates!$E$22,IF(AND(C281="A",'Claim Details'!$I$28&gt;=Rates!$D$14,'Claim Details'!$I$28&lt;=Rates!$D$15,'Claim Details'!$I$19="No"),Rates!$D$22,IF(AND(C281="A",'Claim Details'!$I$28&gt;=Rates!$F$14,'Claim Details'!$I$28&lt;=Rates!$F$15,'Claim Details'!$I$19="Yes"),Rates!$G$22,IF(AND(C281="A",'Claim Details'!$I$28&gt;=Rates!$F$14,'Claim Details'!$I$28&lt;=Rates!$F$15,'Claim Details'!$I$19="No"),Rates!$F$22,IF(AND(C281="A",'Claim Details'!$I$28&gt;=Rates!$H$14,'Claim Details'!$I$28&lt;=Rates!$H$15,'Claim Details'!$I$19="Yes"),Rates!$I$22,IF(AND(C281="A",'Claim Details'!$I$28&gt;=Rates!$H$14,'Claim Details'!$I$28&lt;=Rates!$H$15,'Claim Details'!$I$19="No"),Rates!$H$22,IF(AND(C281="A",'Claim Details'!$I$28&gt;=Rates!$J$14,'Claim Details'!$I$28&lt;=Rates!$J$15,'Claim Details'!$I$19="Yes"),Rates!$K$22,IF(AND(C281="A",'Claim Details'!$I$28&gt;=Rates!$J$14,'Claim Details'!$I$28&lt;=Rates!$J$15,'Claim Details'!$I$19="No"),Rates!$J$22,IF(AND(C281="B",'Claim Details'!$I$28&gt;=Rates!$D$14,'Claim Details'!$I$28&lt;=Rates!$D$15,'Claim Details'!$I$19="Yes"),Rates!$E$23,IF(AND(C281="B",'Claim Details'!$I$28&gt;=Rates!$D$14,'Claim Details'!$I$28&lt;=Rates!$D$15,'Claim Details'!$I$19="No"),Rates!$D$23,IF(AND(C281="B",'Claim Details'!$I$28&gt;=Rates!$F$14,'Claim Details'!$I$28&lt;=Rates!$F$15,'Claim Details'!$I$19="Yes"),Rates!$G$23,IF(AND(C281="B",'Claim Details'!$I$28&gt;=Rates!$F$14,'Claim Details'!$I$28&lt;=Rates!$F$15,'Claim Details'!$I$19="No"),Rates!$F$23,IF(AND(C281="B",'Claim Details'!$I$28&gt;=Rates!$H$14,'Claim Details'!$I$28&lt;=Rates!$H$15,'Claim Details'!$I$19="Yes"),Rates!$I$23,IF(AND(C281="B",'Claim Details'!$I$28&gt;=Rates!$H$14,'Claim Details'!$I$28&lt;=Rates!$H$15,'Claim Details'!$I$19="No"),Rates!$H$23,IF(AND(C281="B",'Claim Details'!$I$28&gt;=Rates!$J$14,'Claim Details'!$I$28&lt;=Rates!$J$15,'Claim Details'!$I$19="Yes"),Rates!$K$23,IF(AND(C281="B",'Claim Details'!$I$28&gt;=Rates!$J$14,'Claim Details'!$I$28&lt;=Rates!$J$15,'Claim Details'!$I$19="No"),Rates!$J$23,IF(AND(C281="C",'Claim Details'!$I$28&gt;=Rates!$D$14,'Claim Details'!$I$28&lt;=Rates!$D$15,'Claim Details'!$I$19="Yes"),Rates!$E$24,IF(AND(C281="C",'Claim Details'!$I$28&gt;=Rates!$D$14,'Claim Details'!$I$28&lt;=Rates!$D$15,'Claim Details'!$I$19="No"),Rates!$D$24,IF(AND(C281="C",'Claim Details'!$I$28&gt;=Rates!$F$14,'Claim Details'!$I$28&lt;=Rates!$F$15,'Claim Details'!$I$19="Yes"),Rates!$G$24,IF(AND(C281="C",'Claim Details'!$I$28&gt;=Rates!$F$14,'Claim Details'!$I$28&lt;=Rates!$F$15,'Claim Details'!$I$19="No"),Rates!$F$24,IF(AND(C281="C",'Claim Details'!$I$28&gt;=Rates!$H$14,'Claim Details'!$I$28&lt;=Rates!$H$15,'Claim Details'!$I$19="Yes"),Rates!$I$24,IF(AND(C281="C",'Claim Details'!$I$28&gt;=Rates!$H$14,'Claim Details'!$I$28&lt;=Rates!$H$15,'Claim Details'!$I$19="No"),Rates!$H$24,IF(AND(C281="C",'Claim Details'!$I$28&gt;=Rates!$J$14,'Claim Details'!$I$28&lt;=Rates!$J$15,'Claim Details'!$I$19="Yes"),Rates!$K$24,IF(AND(C281="C",'Claim Details'!$I$28&gt;=Rates!$J$14,'Claim Details'!$I$28&lt;=Rates!$J$15,'Claim Details'!$I$19="No"),Rates!$J$24,"£0.00"))))))))))))))))))))))))</f>
        <v>£0.00</v>
      </c>
      <c r="BB281" s="189" t="str">
        <f t="shared" si="72"/>
        <v>£0.00</v>
      </c>
      <c r="BC281" s="1"/>
      <c r="BD281" s="189" t="str">
        <f>IF(AND(AE281="A",'Claim Details'!$I$28&gt;=Rates!$D$14,'Claim Details'!$I$28&lt;=Rates!$D$15,'Claim Details'!$I$19="Yes"),Rates!$J$17,IF(AND(AE281="A",'Claim Details'!$I$28&gt;=Rates!$D$14,'Claim Details'!$I$28&lt;=Rates!$D$15,'Claim Details'!$I$19="No"),Rates!$D$17,IF(AND(AE281="A",'Claim Details'!$I$28&gt;=Rates!$F$14,'Claim Details'!$I$28&lt;=Rates!$F$15,'Claim Details'!$I$19="Yes"),Rates!$G$17,IF(AND(AE281="A",'Claim Details'!$I$28&gt;=Rates!$F$14,'Claim Details'!$I$28&lt;=Rates!$F$15,'Claim Details'!$I$19="No"),Rates!$F$17,IF(AND(AE281="A",'Claim Details'!$I$28&gt;=Rates!$H$14,'Claim Details'!$I$28&lt;=Rates!$H$15,'Claim Details'!$I$19="Yes"),Rates!$I$17,IF(AND(AE281="A",'Claim Details'!$I$28&gt;=Rates!$H$14,'Claim Details'!$I$28&lt;=Rates!$H$15,'Claim Details'!$I$19="No"),Rates!$H$17,IF(AND(AE281="A",'Claim Details'!$I$28&gt;=Rates!$J$14,'Claim Details'!$I$28&lt;=Rates!$J$15,'Claim Details'!$I$19="Yes"),Rates!$K$17,IF(AND(AE281="A",'Claim Details'!$I$28&gt;=Rates!$J$14,'Claim Details'!$I$28&lt;=Rates!$J$15,'Claim Details'!$I$19="No"),Rates!$J$17,IF(AND(AE281="B",'Claim Details'!$I$28&gt;=Rates!$D$14,'Claim Details'!$I$28&lt;=Rates!$D$15,'Claim Details'!$I$19="Yes"),Rates!$E$18,IF(AND(AE281="B",'Claim Details'!$I$28&gt;=Rates!$D$14,'Claim Details'!$I$28&lt;=Rates!$D$15,'Claim Details'!$I$19="No"),Rates!$D$18,IF(AND(AE281="B",'Claim Details'!$I$28&gt;=Rates!$F$14,'Claim Details'!$I$28&lt;=Rates!$F$15,'Claim Details'!$I$19="Yes"),Rates!$G$18,IF(AND(AE281="B",'Claim Details'!$I$28&gt;=Rates!$F$14,'Claim Details'!$I$28&lt;=Rates!$F$15,'Claim Details'!$I$19="No"),Rates!$F$18,IF(AND(AE281="B",'Claim Details'!$I$28&gt;=Rates!$H$14,'Claim Details'!$I$28&lt;=Rates!$H$15,'Claim Details'!$I$19="Yes"),Rates!$I$18,IF(AND(AE281="B",'Claim Details'!$I$28&gt;=Rates!$H$14,'Claim Details'!$I$28&lt;=Rates!$H$15,'Claim Details'!$I$19="No"),Rates!$H$18,IF(AND(AE281="B",'Claim Details'!$I$28&gt;=Rates!$J$14,'Claim Details'!$I$28&lt;=Rates!$J$15,'Claim Details'!$I$19="Yes"),Rates!$K$18,IF(AND(AE281="B",'Claim Details'!$I$28&gt;=Rates!$J$14,'Claim Details'!$I$28&lt;=Rates!$J$15,'Claim Details'!$I$19="No"),Rates!$J$18,IF(AND(AE281="C",'Claim Details'!$I$28&gt;=Rates!$D$14,'Claim Details'!$I$28&lt;=Rates!$D$15,'Claim Details'!$I$19="Yes"),Rates!$E$19,IF(AND(AE281="C",'Claim Details'!$I$28&gt;=Rates!$D$14,'Claim Details'!$I$28&lt;=Rates!$D$15,'Claim Details'!$I$19="No"),Rates!$D$19,IF(AND(AE281="C",'Claim Details'!$I$28&gt;=Rates!$F$14,'Claim Details'!$I$28&lt;=Rates!$F$15,'Claim Details'!$I$19="Yes"),Rates!$G$19,IF(AND(AE281="C",'Claim Details'!$I$28&gt;=Rates!$F$14,'Claim Details'!$I$28&lt;=Rates!$F$15,'Claim Details'!$I$19="No"),Rates!$F$19,IF(AND(AE281="C",'Claim Details'!$I$28&gt;=Rates!$H$14,'Claim Details'!$I$28&lt;=Rates!$H$15,'Claim Details'!$I$19="Yes"),Rates!$I$19,IF(AND(AE281="C",'Claim Details'!$I$28&gt;=Rates!$H$14,'Claim Details'!$I$28&lt;=Rates!$H$15,'Claim Details'!$I$19="No"),Rates!$H$19,IF(AND(AE281="C",'Claim Details'!$I$28&gt;=Rates!$J$14,'Claim Details'!$I$28&lt;=Rates!$J$15,'Claim Details'!$I$19="Yes"),Rates!$K$19,IF(AND(AE281="C",'Claim Details'!$I$28&gt;=Rates!$J$14,'Claim Details'!$I$28&lt;=Rates!$J$15,'Claim Details'!$I$19="No"),Rates!$J$19,"£0.00"))))))))))))))))))))))))</f>
        <v>£0.00</v>
      </c>
      <c r="BE281" s="189" t="str">
        <f>IF(AND(AE281="A",'Claim Details'!$I$28&gt;=Rates!$D$14,'Claim Details'!$I$28&lt;=Rates!$D$15,'Claim Details'!$I$19="Yes"),Rates!$J$25,IF(AND(AE281="A",'Claim Details'!$I$28&gt;=Rates!$D$14,'Claim Details'!$I$28&lt;=Rates!$D$15,'Claim Details'!$I$19="No"),Rates!$D$25,IF(AND(AE281="A",'Claim Details'!$I$28&gt;=Rates!$F$14,'Claim Details'!$I$28&lt;=Rates!$F$15,'Claim Details'!$I$19="Yes"),Rates!$G$25,IF(AND(AE281="A",'Claim Details'!$I$28&gt;=Rates!$F$14,'Claim Details'!$I$28&lt;=Rates!$F$15,'Claim Details'!$I$19="No"),Rates!$F$25,IF(AND(AE281="A",'Claim Details'!$I$28&gt;=Rates!$H$14,'Claim Details'!$I$28&lt;=Rates!$H$15,'Claim Details'!$I$19="Yes"),Rates!$I$25,IF(AND(AE281="A",'Claim Details'!$I$28&gt;=Rates!$H$14,'Claim Details'!$I$28&lt;=Rates!$H$15,'Claim Details'!$I$19="No"),Rates!$H$25,IF(AND(AE281="A",'Claim Details'!$I$28&gt;=Rates!$J$14,'Claim Details'!$I$28&lt;=Rates!$J$15,'Claim Details'!$I$19="Yes"),Rates!$K$25,IF(AND(AE281="A",'Claim Details'!$I$28&gt;=Rates!$J$14,'Claim Details'!$I$28&lt;=Rates!$J$15,'Claim Details'!$I$19="No"),Rates!$J$25,IF(AND(AE281="B",'Claim Details'!$I$28&gt;=Rates!$D$14,'Claim Details'!$I$28&lt;=Rates!$D$15,'Claim Details'!$I$19="Yes"),Rates!$E$26,IF(AND(AE281="B",'Claim Details'!$I$28&gt;=Rates!$D$14,'Claim Details'!$I$28&lt;=Rates!$D$15,'Claim Details'!$I$19="No"),Rates!$D$26,IF(AND(AE281="B",'Claim Details'!$I$28&gt;=Rates!$F$14,'Claim Details'!$I$28&lt;=Rates!$F$15,'Claim Details'!$I$19="Yes"),Rates!$G$26,IF(AND(AE281="B",'Claim Details'!$I$28&gt;=Rates!$F$14,'Claim Details'!$I$28&lt;=Rates!$F$15,'Claim Details'!$I$19="No"),Rates!$F$26,IF(AND(AE281="B",'Claim Details'!$I$28&gt;=Rates!$H$14,'Claim Details'!$I$28&lt;=Rates!$H$15,'Claim Details'!$I$19="Yes"),Rates!$I$26,IF(AND(AE281="B",'Claim Details'!$I$28&gt;=Rates!$H$14,'Claim Details'!$I$28&lt;=Rates!$H$15,'Claim Details'!$I$19="No"),Rates!$H$26,IF(AND(AE281="B",'Claim Details'!$I$28&gt;=Rates!$J$14,'Claim Details'!$I$28&lt;=Rates!$J$15,'Claim Details'!$I$19="Yes"),Rates!$K$26,IF(AND(AE281="B",'Claim Details'!$I$28&gt;=Rates!$J$14,'Claim Details'!$I$28&lt;=Rates!$J$15,'Claim Details'!$I$19="No"),Rates!$J$26,IF(AND(AE281="C",'Claim Details'!$I$28&gt;=Rates!$D$14,'Claim Details'!$I$28&lt;=Rates!$D$15,'Claim Details'!$I$19="Yes"),Rates!$E$27,IF(AND(AE281="C",'Claim Details'!$I$28&gt;=Rates!$D$14,'Claim Details'!$I$28&lt;=Rates!$D$15,'Claim Details'!$I$19="No"),Rates!$D$27,IF(AND(AE281="C",'Claim Details'!$I$28&gt;=Rates!$F$14,'Claim Details'!$I$28&lt;=Rates!$F$15,'Claim Details'!$I$19="Yes"),Rates!$G$27,IF(AND(AE281="C",'Claim Details'!$I$28&gt;=Rates!$F$14,'Claim Details'!$I$28&lt;=Rates!$F$15,'Claim Details'!$I$19="No"),Rates!$F$27,IF(AND(AE281="C",'Claim Details'!$I$28&gt;=Rates!$H$14,'Claim Details'!$I$28&lt;=Rates!$H$15,'Claim Details'!$I$19="Yes"),Rates!$I$27,IF(AND(AE281="C",'Claim Details'!$I$28&gt;=Rates!$H$14,'Claim Details'!$I$28&lt;=Rates!$H$15,'Claim Details'!$I$19="No"),Rates!$H$27,IF(AND(AE281="C",'Claim Details'!$I$28&gt;=Rates!$J$14,'Claim Details'!$I$28&lt;=Rates!$J$15,'Claim Details'!$I$19="Yes"),Rates!$K$27,IF(AND(AE281="C",'Claim Details'!$I$28&gt;=Rates!$J$14,'Claim Details'!$I$28&lt;=Rates!$J$15,'Claim Details'!$I$19="No"),Rates!$J$27,"£0.00"))))))))))))))))))))))))</f>
        <v>£0.00</v>
      </c>
      <c r="BF281" s="189" t="str">
        <f>IF(AND(AE281="A",'Claim Details'!$I$28&gt;=Rates!$D$14,'Claim Details'!$I$28&lt;=Rates!$D$15,'Claim Details'!$I$19="Yes"),Rates!$E$20,IF(AND(AE281="A",'Claim Details'!$I$28&gt;=Rates!$D$14,'Claim Details'!$I$28&lt;=Rates!$D$15,'Claim Details'!$I$19="No"),Rates!$D$20,IF(AND(AE281="A",'Claim Details'!$I$28&gt;=Rates!$F$14,'Claim Details'!$I$28&lt;=Rates!$F$15,'Claim Details'!$I$19="Yes"),Rates!$G$20,IF(AND(AE281="A",'Claim Details'!$I$28&gt;=Rates!$F$14,'Claim Details'!$I$28&lt;=Rates!$F$15,'Claim Details'!$I$19="No"),Rates!$F$20,IF(AND(AE281="A",'Claim Details'!$I$28&gt;=Rates!$H$14,'Claim Details'!$I$28&lt;=Rates!$H$15,'Claim Details'!$I$19="Yes"),Rates!$I$20,IF(AND(AE281="A",'Claim Details'!$I$28&gt;=Rates!$H$14,'Claim Details'!$I$28&lt;=Rates!$H$15,'Claim Details'!$I$19="No"),Rates!$H$20,IF(AND(AE281="A",'Claim Details'!$I$28&gt;=Rates!$J$14,'Claim Details'!$I$28&lt;=Rates!$J$15,'Claim Details'!$I$19="Yes"),Rates!$K$20,IF(AND(AE281="A",'Claim Details'!$I$28&gt;=Rates!$J$14,'Claim Details'!$I$28&lt;=Rates!$J$15,'Claim Details'!$I$19="No"),Rates!$J$20,IF(AND(AE281="B",'Claim Details'!$I$28&gt;=Rates!$D$14,'Claim Details'!$I$28&lt;=Rates!$D$15,'Claim Details'!$I$19="Yes"),Rates!$E$21,IF(AND(AE281="B",'Claim Details'!$I$28&gt;=Rates!$D$14,'Claim Details'!$I$28&lt;=Rates!$D$15,'Claim Details'!$I$19="No"),Rates!$D$21,IF(AND(AE281="B",'Claim Details'!$I$28&gt;=Rates!$F$14,'Claim Details'!$I$28&lt;=Rates!$F$15,'Claim Details'!$I$19="Yes"),Rates!$G$21,IF(AND(AE281="B",'Claim Details'!$I$28&gt;=Rates!$F$14,'Claim Details'!$I$28&lt;=Rates!$F$15,'Claim Details'!$I$19="No"),Rates!$F$21,IF(AND(AE281="B",'Claim Details'!$I$28&gt;=Rates!$H$14,'Claim Details'!$I$28&lt;=Rates!$H$15,'Claim Details'!$I$19="Yes"),Rates!$I$21,IF(AND(AE281="B",'Claim Details'!$I$28&gt;=Rates!$H$14,'Claim Details'!$I$28&lt;=Rates!$H$15,'Claim Details'!$I$19="No"),Rates!$H$21,IF(AND(AE281="B",'Claim Details'!$I$28&gt;=Rates!$J$14,'Claim Details'!$I$28&lt;=Rates!$J$15,'Claim Details'!$I$19="Yes"),Rates!$K$21,IF(AND(AE281="B",'Claim Details'!$I$28&gt;=Rates!$J$14,'Claim Details'!$I$28&lt;=Rates!$J$15,'Claim Details'!$I$19="No"),Rates!$J$21,"£0.00"))))))))))))))))</f>
        <v>£0.00</v>
      </c>
      <c r="BG281" s="189" t="str">
        <f>IF(AND(AE281="A",'Claim Details'!$I$28&gt;=Rates!$D$14,'Claim Details'!$I$28&lt;=Rates!$D$15,'Claim Details'!$I$19="Yes"),Rates!$E$22,IF(AND(AE281="A",'Claim Details'!$I$28&gt;=Rates!$D$14,'Claim Details'!$I$28&lt;=Rates!$D$15,'Claim Details'!$I$19="No"),Rates!$D$22,IF(AND(AE281="A",'Claim Details'!$I$28&gt;=Rates!$F$14,'Claim Details'!$I$28&lt;=Rates!$F$15,'Claim Details'!$I$19="Yes"),Rates!$G$22,IF(AND(AE281="A",'Claim Details'!$I$28&gt;=Rates!$F$14,'Claim Details'!$I$28&lt;=Rates!$F$15,'Claim Details'!$I$19="No"),Rates!$F$22,IF(AND(AE281="A",'Claim Details'!$I$28&gt;=Rates!$H$14,'Claim Details'!$I$28&lt;=Rates!$H$15,'Claim Details'!$I$19="Yes"),Rates!$I$22,IF(AND(AE281="A",'Claim Details'!$I$28&gt;=Rates!$H$14,'Claim Details'!$I$28&lt;=Rates!$H$15,'Claim Details'!$I$19="No"),Rates!$H$22,IF(AND(AE281="A",'Claim Details'!$I$28&gt;=Rates!$J$14,'Claim Details'!$I$28&lt;=Rates!$J$15,'Claim Details'!$I$19="Yes"),Rates!$K$22,IF(AND(AE281="A",'Claim Details'!$I$28&gt;=Rates!$J$14,'Claim Details'!$I$28&lt;=Rates!$J$15,'Claim Details'!$I$19="No"),Rates!$J$22,IF(AND(AE281="B",'Claim Details'!$I$28&gt;=Rates!$D$14,'Claim Details'!$I$28&lt;=Rates!$D$15,'Claim Details'!$I$19="Yes"),Rates!$E$23,IF(AND(AE281="B",'Claim Details'!$I$28&gt;=Rates!$D$14,'Claim Details'!$I$28&lt;=Rates!$D$15,'Claim Details'!$I$19="No"),Rates!$D$23,IF(AND(AE281="B",'Claim Details'!$I$28&gt;=Rates!$F$14,'Claim Details'!$I$28&lt;=Rates!$F$15,'Claim Details'!$I$19="Yes"),Rates!$G$23,IF(AND(AE281="B",'Claim Details'!$I$28&gt;=Rates!$F$14,'Claim Details'!$I$28&lt;=Rates!$F$15,'Claim Details'!$I$19="No"),Rates!$F$23,IF(AND(AE281="B",'Claim Details'!$I$28&gt;=Rates!$H$14,'Claim Details'!$I$28&lt;=Rates!$H$15,'Claim Details'!$I$19="Yes"),Rates!$I$23,IF(AND(AE281="B",'Claim Details'!$I$28&gt;=Rates!$H$14,'Claim Details'!$I$28&lt;=Rates!$H$15,'Claim Details'!$I$19="No"),Rates!$H$23,IF(AND(AE281="B",'Claim Details'!$I$28&gt;=Rates!$J$14,'Claim Details'!$I$28&lt;=Rates!$J$15,'Claim Details'!$I$19="Yes"),Rates!$K$23,IF(AND(AE281="B",'Claim Details'!$I$28&gt;=Rates!$J$14,'Claim Details'!$I$28&lt;=Rates!$J$15,'Claim Details'!$I$19="No"),Rates!$J$23,IF(AND(AE281="C",'Claim Details'!$I$28&gt;=Rates!$D$14,'Claim Details'!$I$28&lt;=Rates!$D$15,'Claim Details'!$I$19="Yes"),Rates!$E$24,IF(AND(AE281="C",'Claim Details'!$I$28&gt;=Rates!$D$14,'Claim Details'!$I$28&lt;=Rates!$D$15,'Claim Details'!$I$19="No"),Rates!$D$24,IF(AND(AE281="C",'Claim Details'!$I$28&gt;=Rates!$F$14,'Claim Details'!$I$28&lt;=Rates!$F$15,'Claim Details'!$I$19="Yes"),Rates!$G$24,IF(AND(AE281="C",'Claim Details'!$I$28&gt;=Rates!$F$14,'Claim Details'!$I$28&lt;=Rates!$F$15,'Claim Details'!$I$19="No"),Rates!$F$24,IF(AND(AE281="C",'Claim Details'!$I$28&gt;=Rates!$H$14,'Claim Details'!$I$28&lt;=Rates!$H$15,'Claim Details'!$I$19="Yes"),Rates!$I$24,IF(AND(AE281="C",'Claim Details'!$I$28&gt;=Rates!$H$14,'Claim Details'!$I$28&lt;=Rates!$H$15,'Claim Details'!$I$19="No"),Rates!$H$24,IF(AND(AE281="C",'Claim Details'!$I$28&gt;=Rates!$J$14,'Claim Details'!$I$28&lt;=Rates!$J$15,'Claim Details'!$I$19="Yes"),Rates!$K$24,IF(AND(AE281="C",'Claim Details'!$I$28&gt;=Rates!$J$14,'Claim Details'!$I$28&lt;=Rates!$J$15,'Claim Details'!$I$19="No"),Rates!$J$24,"£0.00"))))))))))))))))))))))))</f>
        <v>£0.00</v>
      </c>
      <c r="BH281" s="189" t="str">
        <f t="shared" si="73"/>
        <v>£0.00</v>
      </c>
      <c r="BI281" s="189">
        <f t="shared" si="74"/>
        <v>0</v>
      </c>
      <c r="BO281" s="202" t="str">
        <f>IF(H281="","£0.00",IF(AP281="4","£0.00",IF(AP281="5","£0.00",IF(AP281="1","£0.00",((AQ281*H281)*'Claim Details'!$F$111)/100))))</f>
        <v>£0.00</v>
      </c>
      <c r="BP281" s="202" t="str">
        <f>IF(T281="","£0.00",IF(AP281="4","£0.00",IF(AP281="5","£0.00",IF(AP281="1","£0.00",((AR281*T281)*'Claim Details'!$N$111)/100))))</f>
        <v>£0.00</v>
      </c>
      <c r="BQ281" s="202" t="str">
        <f>IF(AI281="","£0.00",IF(AP281="4","£0.00",IF(AP281="5","£0.00",IF(AP281="1","£0.00",((BI281*AI281)*'Claim Details'!$W$111)/100))))</f>
        <v>£0.00</v>
      </c>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row>
    <row r="282" spans="1:97" ht="15">
      <c r="A282" s="145"/>
      <c r="B282" s="91"/>
      <c r="C282" s="96"/>
      <c r="D282" s="97"/>
      <c r="E282" s="98"/>
      <c r="F282" s="89"/>
      <c r="G282" s="99"/>
      <c r="H282" s="100"/>
      <c r="I282" s="221" t="str">
        <f t="shared" si="64"/>
        <v>£0.00</v>
      </c>
      <c r="J282" s="101"/>
      <c r="K282" s="100"/>
      <c r="L282" s="221" t="str">
        <f t="shared" si="65"/>
        <v>£0.00</v>
      </c>
      <c r="M282" s="101"/>
      <c r="N282" s="102"/>
      <c r="O282" s="145"/>
      <c r="P282" s="77"/>
      <c r="Q282" s="87"/>
      <c r="R282" s="87"/>
      <c r="S282" s="87"/>
      <c r="T282" s="149" t="str">
        <f t="shared" si="66"/>
        <v/>
      </c>
      <c r="U282" s="87" t="str">
        <f t="shared" si="75"/>
        <v/>
      </c>
      <c r="V282" s="87"/>
      <c r="W282" s="53" t="str">
        <f t="shared" si="67"/>
        <v>£0.00</v>
      </c>
      <c r="X282" s="53"/>
      <c r="Y282" s="87"/>
      <c r="Z282" s="78"/>
      <c r="AA282" s="79"/>
      <c r="AB282" s="160"/>
      <c r="AC282" s="98"/>
      <c r="AD282" s="225"/>
      <c r="AE282" s="235" t="str">
        <f t="shared" si="68"/>
        <v/>
      </c>
      <c r="AF282" s="87" t="str">
        <f t="shared" si="69"/>
        <v/>
      </c>
      <c r="AG282" s="53"/>
      <c r="AH282" s="224"/>
      <c r="AI282" s="226" t="str">
        <f t="shared" si="61"/>
        <v/>
      </c>
      <c r="AJ282" s="236" t="str">
        <f t="shared" si="70"/>
        <v>£0.00</v>
      </c>
      <c r="AK282" s="31"/>
      <c r="AL282" s="1"/>
      <c r="AM282" s="1"/>
      <c r="AN282" s="1"/>
      <c r="AO282" s="1"/>
      <c r="AP282" s="1" t="str">
        <f t="shared" si="62"/>
        <v/>
      </c>
      <c r="AQ282" s="27">
        <f t="shared" si="63"/>
        <v>0</v>
      </c>
      <c r="AR282" s="189">
        <f t="shared" si="71"/>
        <v>0</v>
      </c>
      <c r="AS282" s="190" t="str">
        <f>IF(AND(C282="A",'Claim Details'!$E$28&gt;=Rates!$D$14,'Claim Details'!$E$28&lt;=Rates!$D$15,'Claim Details'!$E$19="Yes"),Rates!$E$17,IF(AND(C282="A",'Claim Details'!$E$28&gt;=Rates!$D$14,'Claim Details'!$E$28&lt;=Rates!$D$15,'Claim Details'!$E$19="No"),Rates!$D$17,IF(AND(C282="A",'Claim Details'!$E$28&gt;=Rates!$F$14,'Claim Details'!$E$28&lt;=Rates!$F$15,'Claim Details'!$E$19="Yes"),Rates!$G$17,IF(AND(C282="A",'Claim Details'!$E$28&gt;=Rates!$F$14,'Claim Details'!$E$28&lt;=Rates!$F$15,'Claim Details'!$E$19="No"),Rates!$F$17,IF(AND(C282="A",'Claim Details'!$E$28&gt;=Rates!$H$14,'Claim Details'!$E$28&lt;=Rates!$H$15,'Claim Details'!$E$19="Yes"),Rates!$I$17,IF(AND(C282="A",'Claim Details'!$E$28&gt;=Rates!$H$14,'Claim Details'!$E$28&lt;=Rates!$H$15,'Claim Details'!$E$19="No"),Rates!$H$17,IF(AND(C282="A",'Claim Details'!$E$28&gt;=Rates!$J$14,'Claim Details'!$E$28&lt;=Rates!$J$15,'Claim Details'!$E$19="Yes"),Rates!$K$17,IF(AND(C282="A",'Claim Details'!$E$28&gt;=Rates!$J$14,'Claim Details'!$E$28&lt;=Rates!$J$15,'Claim Details'!$E$19="No"),Rates!$J$17,IF(AND(C282="B",'Claim Details'!$E$28&gt;=Rates!$D$14,'Claim Details'!$E$28&lt;=Rates!$D$15,'Claim Details'!$E$19="Yes"),Rates!$E$18,IF(AND(C282="B",'Claim Details'!$E$28&gt;=Rates!$D$14,'Claim Details'!$E$28&lt;=Rates!$D$15,'Claim Details'!$E$19="No"),Rates!$D$18,IF(AND(C282="B",'Claim Details'!$E$28&gt;=Rates!$F$14,'Claim Details'!$E$28&lt;=Rates!$F$15,'Claim Details'!$E$19="Yes"),Rates!$G$18,IF(AND(C282="B",'Claim Details'!$E$28&gt;=Rates!$F$14,'Claim Details'!$E$28&lt;=Rates!$F$15,'Claim Details'!$E$19="No"),Rates!$F$18,IF(AND(C282="B",'Claim Details'!$E$28&gt;=Rates!$H$14,'Claim Details'!$E$28&lt;=Rates!$H$15,'Claim Details'!$E$19="Yes"),Rates!$I$18,IF(AND(C282="B",'Claim Details'!$E$28&gt;=Rates!$H$14,'Claim Details'!$E$28&lt;=Rates!$H$15,'Claim Details'!$E$19="No"),Rates!$H$18,IF(AND(C282="B",'Claim Details'!$E$28&gt;=Rates!$J$14,'Claim Details'!$E$28&lt;=Rates!$J$15,'Claim Details'!$E$19="Yes"),Rates!$K$18,IF(AND(C282="B",'Claim Details'!$E$28&gt;=Rates!$J$14,'Claim Details'!$E$28&lt;=Rates!$J$15,'Claim Details'!$E$19="No"),Rates!$J$18,IF(AND(C282="C",'Claim Details'!$E$28&gt;=Rates!$D$14,'Claim Details'!$E$28&lt;=Rates!$D$15,'Claim Details'!$E$19="Yes"),Rates!$E$19,IF(AND(C282="C",'Claim Details'!$E$28&gt;=Rates!$D$14,'Claim Details'!$E$28&lt;=Rates!$D$15,'Claim Details'!$E$19="No"),Rates!$D$19,IF(AND(C282="C",'Claim Details'!$E$28&gt;=Rates!$F$14,'Claim Details'!$E$28&lt;=Rates!$F$15,'Claim Details'!$E$19="Yes"),Rates!$G$19,IF(AND(C282="C",'Claim Details'!$E$28&gt;=Rates!$F$14,'Claim Details'!$E$28&lt;=Rates!$F$15,'Claim Details'!$E$19="No"),Rates!$F$19,IF(AND(C282="C",'Claim Details'!$E$28&gt;=Rates!$H$14,'Claim Details'!$E$28&lt;=Rates!$H$15,'Claim Details'!$E$19="Yes"),Rates!$I$19,IF(AND(C282="C",'Claim Details'!$E$28&gt;=Rates!$H$14,'Claim Details'!$E$28&lt;=Rates!$H$15,'Claim Details'!$E$19="No"),Rates!$H$19,IF(AND(C282="C",'Claim Details'!$E$28&gt;=Rates!$J$14,'Claim Details'!$E$28&lt;=Rates!$J$15,'Claim Details'!$E$19="Yes"),Rates!$K$19,IF(AND(C282="C",'Claim Details'!$E$28&gt;=Rates!$J$14,'Claim Details'!$E$28&lt;=Rates!$J$15,'Claim Details'!$E$19="No"),Rates!$J$19,"£0.00"))))))))))))))))))))))))</f>
        <v>£0.00</v>
      </c>
      <c r="AT282" s="189" t="str">
        <f>IF(AND(C282="A",'Claim Details'!$E$28&gt;=Rates!$D$14,'Claim Details'!$E$28&lt;=Rates!$D$15,'Claim Details'!$E$19="Yes"),Rates!$E$25,IF(AND(C282="A",'Claim Details'!$E$28&gt;=Rates!$D$14,'Claim Details'!$E$28&lt;=Rates!$D$15,'Claim Details'!$E$19="No"),Rates!$D$25,IF(AND(C282="A",'Claim Details'!$E$28&gt;=Rates!$F$14,'Claim Details'!$E$28&lt;=Rates!$F$15,'Claim Details'!$E$19="Yes"),Rates!$G$25,IF(AND(C282="A",'Claim Details'!$E$28&gt;=Rates!$F$14,'Claim Details'!$E$28&lt;=Rates!$F$15,'Claim Details'!$E$19="No"),Rates!$F$25,IF(AND(C282="A",'Claim Details'!$E$28&gt;=Rates!$H$14,'Claim Details'!$E$28&lt;=Rates!$H$15,'Claim Details'!$E$19="Yes"),Rates!$I$25,IF(AND(C282="A",'Claim Details'!$E$28&gt;=Rates!$H$14,'Claim Details'!$E$28&lt;=Rates!$H$15,'Claim Details'!$E$19="No"),Rates!$H$25,IF(AND(C282="A",'Claim Details'!$E$28&gt;=Rates!$J$14,'Claim Details'!$E$28&lt;=Rates!$J$15,'Claim Details'!$E$19="Yes"),Rates!$K$25,IF(AND(C282="A",'Claim Details'!$E$28&gt;=Rates!$J$14,'Claim Details'!$E$28&lt;=Rates!$J$15,'Claim Details'!$E$19="No"),Rates!$J$25,IF(AND(C282="B",'Claim Details'!$E$28&gt;=Rates!$D$14,'Claim Details'!$E$28&lt;=Rates!$D$15,'Claim Details'!$E$19="Yes"),Rates!$E$26,IF(AND(C282="B",'Claim Details'!$E$28&gt;=Rates!$D$14,'Claim Details'!$E$28&lt;=Rates!$D$15,'Claim Details'!$E$19="No"),Rates!$D$26,IF(AND(C282="B",'Claim Details'!$E$28&gt;=Rates!$F$14,'Claim Details'!$E$28&lt;=Rates!$F$15,'Claim Details'!$E$19="Yes"),Rates!$G$26,IF(AND(C282="B",'Claim Details'!$E$28&gt;=Rates!$F$14,'Claim Details'!$E$28&lt;=Rates!$F$15,'Claim Details'!$E$19="No"),Rates!$F$26,IF(AND(C282="B",'Claim Details'!$E$28&gt;=Rates!$H$14,'Claim Details'!$E$28&lt;=Rates!$H$15,'Claim Details'!$E$19="Yes"),Rates!$I$26,IF(AND(C282="B",'Claim Details'!$E$28&gt;=Rates!$H$14,'Claim Details'!$E$28&lt;=Rates!$H$15,'Claim Details'!$E$19="No"),Rates!$H$26,IF(AND(C282="B",'Claim Details'!$E$28&gt;=Rates!$J$14,'Claim Details'!$E$28&lt;=Rates!$J$15,'Claim Details'!$E$19="Yes"),Rates!$K$26,IF(AND(C282="B",'Claim Details'!$E$28&gt;=Rates!$J$14,'Claim Details'!$E$28&lt;=Rates!$J$15,'Claim Details'!$E$19="No"),Rates!$J$26,IF(AND(C282="C",'Claim Details'!$E$28&gt;=Rates!$D$14,'Claim Details'!$E$28&lt;=Rates!$D$15,'Claim Details'!$E$19="Yes"),Rates!$E$27,IF(AND(C282="C",'Claim Details'!$E$28&gt;=Rates!$D$14,'Claim Details'!$E$28&lt;=Rates!$D$15,'Claim Details'!$E$19="No"),Rates!$D$27,IF(AND(C282="C",'Claim Details'!$E$28&gt;=Rates!$F$14,'Claim Details'!$E$28&lt;=Rates!$F$15,'Claim Details'!$E$19="Yes"),Rates!$G$27,IF(AND(C282="C",'Claim Details'!$E$28&gt;=Rates!$F$14,'Claim Details'!$E$28&lt;=Rates!$F$15,'Claim Details'!$E$19="No"),Rates!$F$27,IF(AND(C282="C",'Claim Details'!$E$28&gt;=Rates!$H$14,'Claim Details'!$E$28&lt;=Rates!$H$15,'Claim Details'!$E$19="Yes"),Rates!$I$27,IF(AND(C282="C",'Claim Details'!$E$28&gt;=Rates!$H$14,'Claim Details'!$E$28&lt;=Rates!$H$15,'Claim Details'!$E$19="No"),Rates!$H$27,IF(AND(C282="C",'Claim Details'!$E$28&gt;=Rates!$J$14,'Claim Details'!$E$28&lt;=Rates!$J$15,'Claim Details'!$E$19="Yes"),Rates!$K$27,IF(AND(C282="C",'Claim Details'!$E$28&gt;=Rates!$J$14,'Claim Details'!$E$28&lt;=Rates!$J$15,'Claim Details'!$E$19="No"),Rates!$J$27,"£0.00"))))))))))))))))))))))))</f>
        <v>£0.00</v>
      </c>
      <c r="AU282" s="191" t="str">
        <f>IF(AND(C282="A",'Claim Details'!$E$28&gt;=Rates!$D$14,'Claim Details'!$E$28&lt;=Rates!$D$15,'Claim Details'!$E$19="Yes"),Rates!$E$20,IF(AND(C282="A",'Claim Details'!$E$28&gt;=Rates!$D$14,'Claim Details'!$E$28&lt;=Rates!$D$15,'Claim Details'!$E$19="No"),Rates!$D$20,IF(AND(C282="A",'Claim Details'!$E$28&gt;=Rates!$F$14,'Claim Details'!$E$28&lt;=Rates!$F$15,'Claim Details'!$E$19="Yes"),Rates!$G$20,IF(AND(C282="A",'Claim Details'!$E$28&gt;=Rates!$F$14,'Claim Details'!$E$28&lt;=Rates!$F$15,'Claim Details'!$E$19="No"),Rates!$F$20,IF(AND(C282="A",'Claim Details'!$E$28&gt;=Rates!$H$14,'Claim Details'!$E$28&lt;=Rates!$H$15,'Claim Details'!$E$19="Yes"),Rates!$I$20,IF(AND(C282="A",'Claim Details'!$E$28&gt;=Rates!$H$14,'Claim Details'!$E$28&lt;=Rates!$H$15,'Claim Details'!$E$19="No"),Rates!$H$20,IF(AND(C282="A",'Claim Details'!$E$28&gt;=Rates!$J$14,'Claim Details'!$E$28&lt;=Rates!$J$15,'Claim Details'!$E$19="Yes"),Rates!$K$20,IF(AND(C282="A",'Claim Details'!$E$28&gt;=Rates!$J$14,'Claim Details'!$E$28&lt;=Rates!$J$15,'Claim Details'!$E$19="No"),Rates!$J$20,IF(AND(C282="B",'Claim Details'!$E$28&gt;=Rates!$D$14,'Claim Details'!$E$28&lt;=Rates!$D$15,'Claim Details'!$E$19="Yes"),Rates!$E$21,IF(AND(C282="B",'Claim Details'!$E$28&gt;=Rates!$D$14,'Claim Details'!$E$28&lt;=Rates!$D$15,'Claim Details'!$E$19="No"),Rates!$D$21,IF(AND(C282="B",'Claim Details'!$E$28&gt;=Rates!$F$14,'Claim Details'!$E$28&lt;=Rates!$F$15,'Claim Details'!$E$19="Yes"),Rates!$G$21,IF(AND(C282="B",'Claim Details'!$E$28&gt;=Rates!$F$14,'Claim Details'!$E$28&lt;=Rates!$F$15,'Claim Details'!$E$19="No"),Rates!$F$21,IF(AND(C282="B",'Claim Details'!$E$28&gt;=Rates!$H$14,'Claim Details'!$E$28&lt;=Rates!$H$15,'Claim Details'!$E$19="Yes"),Rates!$I$21,IF(AND(C282="B",'Claim Details'!$E$28&gt;=Rates!$H$14,'Claim Details'!$E$28&lt;=Rates!$H$15,'Claim Details'!$E$19="No"),Rates!$H$21,IF(AND(C282="B",'Claim Details'!$E$28&gt;=Rates!$J$14,'Claim Details'!$E$28&lt;=Rates!$J$15,'Claim Details'!$E$19="Yes"),Rates!$K$21,IF(AND(C282="B",'Claim Details'!$E$28&gt;=Rates!$J$14,'Claim Details'!$E$28&lt;=Rates!$J$15,'Claim Details'!$E$19="No"),Rates!$J$21,"£0.00"))))))))))))))))</f>
        <v>£0.00</v>
      </c>
      <c r="AV282" s="191" t="str">
        <f>IF(AND(C282="A",'Claim Details'!$E$28&gt;=Rates!$D$14,'Claim Details'!$E$28&lt;=Rates!$D$15,'Claim Details'!$E$19="Yes"),Rates!$E$22,IF(AND(C282="A",'Claim Details'!$E$28&gt;=Rates!$D$14,'Claim Details'!$E$28&lt;=Rates!$D$15,'Claim Details'!$E$19="No"),Rates!$D$22,IF(AND(C282="A",'Claim Details'!$E$28&gt;=Rates!$F$14,'Claim Details'!$E$28&lt;=Rates!$F$15,'Claim Details'!$E$19="Yes"),Rates!$G$22,IF(AND(C282="A",'Claim Details'!$E$28&gt;=Rates!$F$14,'Claim Details'!$E$28&lt;=Rates!$F$15,'Claim Details'!$E$19="No"),Rates!$F$22,IF(AND(C282="A",'Claim Details'!$E$28&gt;=Rates!$H$14,'Claim Details'!$E$28&lt;=Rates!$H$15,'Claim Details'!$E$19="Yes"),Rates!$I$22,IF(AND(C282="A",'Claim Details'!$E$28&gt;=Rates!$H$14,'Claim Details'!$E$28&lt;=Rates!$H$15,'Claim Details'!$E$19="No"),Rates!$H$22,IF(AND(C282="A",'Claim Details'!$E$28&gt;=Rates!$J$14,'Claim Details'!$E$28&lt;=Rates!$J$15,'Claim Details'!$E$19="Yes"),Rates!$K$22,IF(AND(C282="A",'Claim Details'!$E$28&gt;=Rates!$J$14,'Claim Details'!$E$28&lt;=Rates!$J$15,'Claim Details'!$E$19="No"),Rates!$J$22,IF(AND(C282="B",'Claim Details'!$E$28&gt;=Rates!$D$14,'Claim Details'!$E$28&lt;=Rates!$D$15,'Claim Details'!$E$19="Yes"),Rates!$E$23,IF(AND(C282="B",'Claim Details'!$E$28&gt;=Rates!$D$14,'Claim Details'!$E$28&lt;=Rates!$D$15,'Claim Details'!$E$19="No"),Rates!$D$23,IF(AND(C282="B",'Claim Details'!$E$28&gt;=Rates!$F$14,'Claim Details'!$E$28&lt;=Rates!$F$15,'Claim Details'!$E$19="Yes"),Rates!$G$23,IF(AND(C282="B",'Claim Details'!$E$28&gt;=Rates!$F$14,'Claim Details'!$E$28&lt;=Rates!$F$15,'Claim Details'!$E$19="No"),Rates!$F$23,IF(AND(C282="B",'Claim Details'!$E$28&gt;=Rates!$H$14,'Claim Details'!$E$28&lt;=Rates!$H$15,'Claim Details'!$E$19="Yes"),Rates!$I$23,IF(AND(C282="B",'Claim Details'!$E$28&gt;=Rates!$H$14,'Claim Details'!$E$28&lt;=Rates!$H$15,'Claim Details'!$E$19="No"),Rates!$H$23,IF(AND(C282="B",'Claim Details'!$E$28&gt;=Rates!$J$14,'Claim Details'!$E$28&lt;=Rates!$J$15,'Claim Details'!$E$19="Yes"),Rates!$K$23,IF(AND(C282="B",'Claim Details'!$E$28&gt;=Rates!$J$14,'Claim Details'!$E$28&lt;=Rates!$J$15,'Claim Details'!$E$19="No"),Rates!$J$23,IF(AND(C282="C",'Claim Details'!$E$28&gt;=Rates!$D$14,'Claim Details'!$E$28&lt;=Rates!$D$15,'Claim Details'!$E$19="Yes"),Rates!$E$24,IF(AND(C282="C",'Claim Details'!$E$28&gt;=Rates!$D$14,'Claim Details'!$E$28&lt;=Rates!$D$15,'Claim Details'!$E$19="No"),Rates!$D$24,IF(AND(C282="C",'Claim Details'!$E$28&gt;=Rates!$F$14,'Claim Details'!$E$28&lt;=Rates!$F$15,'Claim Details'!$E$19="Yes"),Rates!$G$24,IF(AND(C282="C",'Claim Details'!$E$28&gt;=Rates!$F$14,'Claim Details'!$E$28&lt;=Rates!$F$15,'Claim Details'!$E$19="No"),Rates!$F$24,IF(AND(C282="C",'Claim Details'!$E$28&gt;=Rates!$H$14,'Claim Details'!$E$28&lt;=Rates!$H$15,'Claim Details'!$E$19="Yes"),Rates!$I$24,IF(AND(C282="C",'Claim Details'!$E$28&gt;=Rates!$H$14,'Claim Details'!$E$28&lt;=Rates!$H$15,'Claim Details'!$E$19="No"),Rates!$H$24,IF(AND(C282="C",'Claim Details'!$E$28&gt;=Rates!$J$14,'Claim Details'!$E$28&lt;=Rates!$J$15,'Claim Details'!$E$19="Yes"),Rates!$K$24,IF(AND(C282="C",'Claim Details'!$E$28&gt;=Rates!$J$14,'Claim Details'!$E$28&lt;=Rates!$J$15,'Claim Details'!$E$19="No"),Rates!$J$24,"£0.00"))))))))))))))))))))))))</f>
        <v>£0.00</v>
      </c>
      <c r="AW282" s="1"/>
      <c r="AX282" s="189" t="str">
        <f>IF(AND(U282="A",'Claim Details'!$I$28&gt;=Rates!$D$14,'Claim Details'!$I$28&lt;=Rates!$D$15,'Claim Details'!$I$19="Yes"),Rates!$J$17,IF(AND(U282="A",'Claim Details'!$I$28&gt;=Rates!$D$14,'Claim Details'!$I$28&lt;=Rates!$D$15,'Claim Details'!$I$19="No"),Rates!$D$17,IF(AND(U282="A",'Claim Details'!$I$28&gt;=Rates!$F$14,'Claim Details'!$I$28&lt;=Rates!$F$15,'Claim Details'!$I$19="Yes"),Rates!$G$17,IF(AND(U282="A",'Claim Details'!$I$28&gt;=Rates!$F$14,'Claim Details'!$I$28&lt;=Rates!$F$15,'Claim Details'!$I$19="No"),Rates!$F$17,IF(AND(U282="A",'Claim Details'!$I$28&gt;=Rates!$H$14,'Claim Details'!$I$28&lt;=Rates!$H$15,'Claim Details'!$I$19="Yes"),Rates!$I$17,IF(AND(U282="A",'Claim Details'!$I$28&gt;=Rates!$H$14,'Claim Details'!$I$28&lt;=Rates!$H$15,'Claim Details'!$I$19="No"),Rates!$H$17,IF(AND(U282="A",'Claim Details'!$I$28&gt;=Rates!$J$14,'Claim Details'!$I$28&lt;=Rates!$J$15,'Claim Details'!$I$19="Yes"),Rates!$K$17,IF(AND(U282="A",'Claim Details'!$I$28&gt;=Rates!$J$14,'Claim Details'!$I$28&lt;=Rates!$J$15,'Claim Details'!$I$19="No"),Rates!$J$17,IF(AND(U282="B",'Claim Details'!$I$28&gt;=Rates!$D$14,'Claim Details'!$I$28&lt;=Rates!$D$15,'Claim Details'!$I$19="Yes"),Rates!$E$18,IF(AND(U282="B",'Claim Details'!$I$28&gt;=Rates!$D$14,'Claim Details'!$I$28&lt;=Rates!$D$15,'Claim Details'!$I$19="No"),Rates!$D$18,IF(AND(U282="B",'Claim Details'!$I$28&gt;=Rates!$F$14,'Claim Details'!$I$28&lt;=Rates!$F$15,'Claim Details'!$I$19="Yes"),Rates!$G$18,IF(AND(U282="B",'Claim Details'!$I$28&gt;=Rates!$F$14,'Claim Details'!$I$28&lt;=Rates!$F$15,'Claim Details'!$I$19="No"),Rates!$F$18,IF(AND(U282="B",'Claim Details'!$I$28&gt;=Rates!$H$14,'Claim Details'!$I$28&lt;=Rates!$H$15,'Claim Details'!$I$19="Yes"),Rates!$I$18,IF(AND(U282="B",'Claim Details'!$I$28&gt;=Rates!$H$14,'Claim Details'!$I$28&lt;=Rates!$H$15,'Claim Details'!$I$19="No"),Rates!$H$18,IF(AND(U282="B",'Claim Details'!$I$28&gt;=Rates!$J$14,'Claim Details'!$I$28&lt;=Rates!$J$15,'Claim Details'!$I$19="Yes"),Rates!$K$18,IF(AND(U282="B",'Claim Details'!$I$28&gt;=Rates!$J$14,'Claim Details'!$I$28&lt;=Rates!$J$15,'Claim Details'!$I$19="No"),Rates!$J$18,IF(AND(U282="C",'Claim Details'!$I$28&gt;=Rates!$D$14,'Claim Details'!$I$28&lt;=Rates!$D$15,'Claim Details'!$I$19="Yes"),Rates!$E$19,IF(AND(U282="C",'Claim Details'!$I$28&gt;=Rates!$D$14,'Claim Details'!$I$28&lt;=Rates!$D$15,'Claim Details'!$I$19="No"),Rates!$D$19,IF(AND(U282="C",'Claim Details'!$I$28&gt;=Rates!$F$14,'Claim Details'!$I$28&lt;=Rates!$F$15,'Claim Details'!$I$19="Yes"),Rates!$G$19,IF(AND(U282="C",'Claim Details'!$I$28&gt;=Rates!$F$14,'Claim Details'!$I$28&lt;=Rates!$F$15,'Claim Details'!$I$19="No"),Rates!$F$19,IF(AND(U282="C",'Claim Details'!$I$28&gt;=Rates!$H$14,'Claim Details'!$I$28&lt;=Rates!$H$15,'Claim Details'!$I$19="Yes"),Rates!$I$19,IF(AND(U282="C",'Claim Details'!$I$28&gt;=Rates!$H$14,'Claim Details'!$I$28&lt;=Rates!$H$15,'Claim Details'!$I$19="No"),Rates!$H$19,IF(AND(U282="C",'Claim Details'!$I$28&gt;=Rates!$J$14,'Claim Details'!$I$28&lt;=Rates!$J$15,'Claim Details'!$I$19="Yes"),Rates!$K$19,IF(AND(U282="C",'Claim Details'!$I$28&gt;=Rates!$J$14,'Claim Details'!$I$28&lt;=Rates!$J$15,'Claim Details'!$I$19="No"),Rates!$J$19,"£0.00"))))))))))))))))))))))))</f>
        <v>£0.00</v>
      </c>
      <c r="AY282" s="189" t="str">
        <f>IF(AND(C282="A",'Claim Details'!$I$28&gt;=Rates!$D$14,'Claim Details'!$I$28&lt;=Rates!$D$15,'Claim Details'!$I$19="Yes"),Rates!$J$25,IF(AND(C282="A",'Claim Details'!$I$28&gt;=Rates!$D$14,'Claim Details'!$I$28&lt;=Rates!$D$15,'Claim Details'!$I$19="No"),Rates!$D$25,IF(AND(C282="A",'Claim Details'!$I$28&gt;=Rates!$F$14,'Claim Details'!$I$28&lt;=Rates!$F$15,'Claim Details'!$I$19="Yes"),Rates!$G$25,IF(AND(C282="A",'Claim Details'!$I$28&gt;=Rates!$F$14,'Claim Details'!$I$28&lt;=Rates!$F$15,'Claim Details'!$I$19="No"),Rates!$F$25,IF(AND(C282="A",'Claim Details'!$I$28&gt;=Rates!$H$14,'Claim Details'!$I$28&lt;=Rates!$H$15,'Claim Details'!$I$19="Yes"),Rates!$I$25,IF(AND(C282="A",'Claim Details'!$I$28&gt;=Rates!$H$14,'Claim Details'!$I$28&lt;=Rates!$H$15,'Claim Details'!$I$19="No"),Rates!$H$25,IF(AND(C282="A",'Claim Details'!$I$28&gt;=Rates!$J$14,'Claim Details'!$I$28&lt;=Rates!$J$15,'Claim Details'!$I$19="Yes"),Rates!$K$25,IF(AND(C282="A",'Claim Details'!$I$28&gt;=Rates!$J$14,'Claim Details'!$I$28&lt;=Rates!$J$15,'Claim Details'!$I$19="No"),Rates!$J$25,IF(AND(C282="B",'Claim Details'!$I$28&gt;=Rates!$D$14,'Claim Details'!$I$28&lt;=Rates!$D$15,'Claim Details'!$I$19="Yes"),Rates!$E$26,IF(AND(C282="B",'Claim Details'!$I$28&gt;=Rates!$D$14,'Claim Details'!$I$28&lt;=Rates!$D$15,'Claim Details'!$I$19="No"),Rates!$D$26,IF(AND(C282="B",'Claim Details'!$I$28&gt;=Rates!$F$14,'Claim Details'!$I$28&lt;=Rates!$F$15,'Claim Details'!$I$19="Yes"),Rates!$G$26,IF(AND(C282="B",'Claim Details'!$I$28&gt;=Rates!$F$14,'Claim Details'!$I$28&lt;=Rates!$F$15,'Claim Details'!$I$19="No"),Rates!$F$26,IF(AND(C282="B",'Claim Details'!$I$28&gt;=Rates!$H$14,'Claim Details'!$I$28&lt;=Rates!$H$15,'Claim Details'!$I$19="Yes"),Rates!$I$26,IF(AND(C282="B",'Claim Details'!$I$28&gt;=Rates!$H$14,'Claim Details'!$I$28&lt;=Rates!$H$15,'Claim Details'!$I$19="No"),Rates!$H$26,IF(AND(C282="B",'Claim Details'!$I$28&gt;=Rates!$J$14,'Claim Details'!$I$28&lt;=Rates!$J$15,'Claim Details'!$I$19="Yes"),Rates!$K$26,IF(AND(C282="B",'Claim Details'!$I$28&gt;=Rates!$J$14,'Claim Details'!$I$28&lt;=Rates!$J$15,'Claim Details'!$I$19="No"),Rates!$J$26,IF(AND(C282="C",'Claim Details'!$I$28&gt;=Rates!$D$14,'Claim Details'!$I$28&lt;=Rates!$D$15,'Claim Details'!$I$19="Yes"),Rates!$E$27,IF(AND(C282="C",'Claim Details'!$I$28&gt;=Rates!$D$14,'Claim Details'!$I$28&lt;=Rates!$D$15,'Claim Details'!$I$19="No"),Rates!$D$27,IF(AND(C282="C",'Claim Details'!$I$28&gt;=Rates!$F$14,'Claim Details'!$I$28&lt;=Rates!$F$15,'Claim Details'!$I$19="Yes"),Rates!$G$27,IF(AND(C282="C",'Claim Details'!$I$28&gt;=Rates!$F$14,'Claim Details'!$I$28&lt;=Rates!$F$15,'Claim Details'!$I$19="No"),Rates!$F$27,IF(AND(C282="C",'Claim Details'!$I$28&gt;=Rates!$H$14,'Claim Details'!$I$28&lt;=Rates!$H$15,'Claim Details'!$I$19="Yes"),Rates!$I$27,IF(AND(C282="C",'Claim Details'!$I$28&gt;=Rates!$H$14,'Claim Details'!$I$28&lt;=Rates!$H$15,'Claim Details'!$I$19="No"),Rates!$H$27,IF(AND(C282="C",'Claim Details'!$I$28&gt;=Rates!$J$14,'Claim Details'!$I$28&lt;=Rates!$J$15,'Claim Details'!$I$19="Yes"),Rates!$K$27,IF(AND(C282="C",'Claim Details'!$I$28&gt;=Rates!$J$14,'Claim Details'!$I$28&lt;=Rates!$J$15,'Claim Details'!$I$19="No"),Rates!$J$27,"£0.00"))))))))))))))))))))))))</f>
        <v>£0.00</v>
      </c>
      <c r="AZ282" s="189" t="str">
        <f>IF(AND(C282="A",'Claim Details'!$I$28&gt;=Rates!$D$14,'Claim Details'!$I$28&lt;=Rates!$D$15,'Claim Details'!$I$19="Yes"),Rates!$E$20,IF(AND(C282="A",'Claim Details'!$I$28&gt;=Rates!$D$14,'Claim Details'!$I$28&lt;=Rates!$D$15,'Claim Details'!$I$19="No"),Rates!$D$20,IF(AND(C282="A",'Claim Details'!$I$28&gt;=Rates!$F$14,'Claim Details'!$I$28&lt;=Rates!$F$15,'Claim Details'!$I$19="Yes"),Rates!$G$20,IF(AND(C282="A",'Claim Details'!$I$28&gt;=Rates!$F$14,'Claim Details'!$I$28&lt;=Rates!$F$15,'Claim Details'!$I$19="No"),Rates!$F$20,IF(AND(C282="A",'Claim Details'!$I$28&gt;=Rates!$H$14,'Claim Details'!$I$28&lt;=Rates!$H$15,'Claim Details'!$I$19="Yes"),Rates!$I$20,IF(AND(C282="A",'Claim Details'!$I$28&gt;=Rates!$H$14,'Claim Details'!$I$28&lt;=Rates!$H$15,'Claim Details'!$I$19="No"),Rates!$H$20,IF(AND(C282="A",'Claim Details'!$I$28&gt;=Rates!$J$14,'Claim Details'!$I$28&lt;=Rates!$J$15,'Claim Details'!$I$19="Yes"),Rates!$K$20,IF(AND(C282="A",'Claim Details'!$I$28&gt;=Rates!$J$14,'Claim Details'!$I$28&lt;=Rates!$J$15,'Claim Details'!$I$19="No"),Rates!$J$20,IF(AND(C282="B",'Claim Details'!$I$28&gt;=Rates!$D$14,'Claim Details'!$I$28&lt;=Rates!$D$15,'Claim Details'!$I$19="Yes"),Rates!$E$21,IF(AND(C282="B",'Claim Details'!$I$28&gt;=Rates!$D$14,'Claim Details'!$I$28&lt;=Rates!$D$15,'Claim Details'!$I$19="No"),Rates!$D$21,IF(AND(C282="B",'Claim Details'!$I$28&gt;=Rates!$F$14,'Claim Details'!$I$28&lt;=Rates!$F$15,'Claim Details'!$I$19="Yes"),Rates!$G$21,IF(AND(C282="B",'Claim Details'!$I$28&gt;=Rates!$F$14,'Claim Details'!$I$28&lt;=Rates!$F$15,'Claim Details'!$I$19="No"),Rates!$F$21,IF(AND(C282="B",'Claim Details'!$I$28&gt;=Rates!$H$14,'Claim Details'!$I$28&lt;=Rates!$H$15,'Claim Details'!$I$19="Yes"),Rates!$I$21,IF(AND(C282="B",'Claim Details'!$I$28&gt;=Rates!$H$14,'Claim Details'!$I$28&lt;=Rates!$H$15,'Claim Details'!$I$19="No"),Rates!$H$21,IF(AND(C282="B",'Claim Details'!$I$28&gt;=Rates!$J$14,'Claim Details'!$I$28&lt;=Rates!$J$15,'Claim Details'!$I$19="Yes"),Rates!$K$21,IF(AND(C282="B",'Claim Details'!$I$28&gt;=Rates!$J$14,'Claim Details'!$I$28&lt;=Rates!$J$15,'Claim Details'!$I$19="No"),Rates!$J$21,"£0.00"))))))))))))))))</f>
        <v>£0.00</v>
      </c>
      <c r="BA282" s="189" t="str">
        <f>IF(AND(C282="A",'Claim Details'!$I$28&gt;=Rates!$D$14,'Claim Details'!$I$28&lt;=Rates!$D$15,'Claim Details'!$I$19="Yes"),Rates!$E$22,IF(AND(C282="A",'Claim Details'!$I$28&gt;=Rates!$D$14,'Claim Details'!$I$28&lt;=Rates!$D$15,'Claim Details'!$I$19="No"),Rates!$D$22,IF(AND(C282="A",'Claim Details'!$I$28&gt;=Rates!$F$14,'Claim Details'!$I$28&lt;=Rates!$F$15,'Claim Details'!$I$19="Yes"),Rates!$G$22,IF(AND(C282="A",'Claim Details'!$I$28&gt;=Rates!$F$14,'Claim Details'!$I$28&lt;=Rates!$F$15,'Claim Details'!$I$19="No"),Rates!$F$22,IF(AND(C282="A",'Claim Details'!$I$28&gt;=Rates!$H$14,'Claim Details'!$I$28&lt;=Rates!$H$15,'Claim Details'!$I$19="Yes"),Rates!$I$22,IF(AND(C282="A",'Claim Details'!$I$28&gt;=Rates!$H$14,'Claim Details'!$I$28&lt;=Rates!$H$15,'Claim Details'!$I$19="No"),Rates!$H$22,IF(AND(C282="A",'Claim Details'!$I$28&gt;=Rates!$J$14,'Claim Details'!$I$28&lt;=Rates!$J$15,'Claim Details'!$I$19="Yes"),Rates!$K$22,IF(AND(C282="A",'Claim Details'!$I$28&gt;=Rates!$J$14,'Claim Details'!$I$28&lt;=Rates!$J$15,'Claim Details'!$I$19="No"),Rates!$J$22,IF(AND(C282="B",'Claim Details'!$I$28&gt;=Rates!$D$14,'Claim Details'!$I$28&lt;=Rates!$D$15,'Claim Details'!$I$19="Yes"),Rates!$E$23,IF(AND(C282="B",'Claim Details'!$I$28&gt;=Rates!$D$14,'Claim Details'!$I$28&lt;=Rates!$D$15,'Claim Details'!$I$19="No"),Rates!$D$23,IF(AND(C282="B",'Claim Details'!$I$28&gt;=Rates!$F$14,'Claim Details'!$I$28&lt;=Rates!$F$15,'Claim Details'!$I$19="Yes"),Rates!$G$23,IF(AND(C282="B",'Claim Details'!$I$28&gt;=Rates!$F$14,'Claim Details'!$I$28&lt;=Rates!$F$15,'Claim Details'!$I$19="No"),Rates!$F$23,IF(AND(C282="B",'Claim Details'!$I$28&gt;=Rates!$H$14,'Claim Details'!$I$28&lt;=Rates!$H$15,'Claim Details'!$I$19="Yes"),Rates!$I$23,IF(AND(C282="B",'Claim Details'!$I$28&gt;=Rates!$H$14,'Claim Details'!$I$28&lt;=Rates!$H$15,'Claim Details'!$I$19="No"),Rates!$H$23,IF(AND(C282="B",'Claim Details'!$I$28&gt;=Rates!$J$14,'Claim Details'!$I$28&lt;=Rates!$J$15,'Claim Details'!$I$19="Yes"),Rates!$K$23,IF(AND(C282="B",'Claim Details'!$I$28&gt;=Rates!$J$14,'Claim Details'!$I$28&lt;=Rates!$J$15,'Claim Details'!$I$19="No"),Rates!$J$23,IF(AND(C282="C",'Claim Details'!$I$28&gt;=Rates!$D$14,'Claim Details'!$I$28&lt;=Rates!$D$15,'Claim Details'!$I$19="Yes"),Rates!$E$24,IF(AND(C282="C",'Claim Details'!$I$28&gt;=Rates!$D$14,'Claim Details'!$I$28&lt;=Rates!$D$15,'Claim Details'!$I$19="No"),Rates!$D$24,IF(AND(C282="C",'Claim Details'!$I$28&gt;=Rates!$F$14,'Claim Details'!$I$28&lt;=Rates!$F$15,'Claim Details'!$I$19="Yes"),Rates!$G$24,IF(AND(C282="C",'Claim Details'!$I$28&gt;=Rates!$F$14,'Claim Details'!$I$28&lt;=Rates!$F$15,'Claim Details'!$I$19="No"),Rates!$F$24,IF(AND(C282="C",'Claim Details'!$I$28&gt;=Rates!$H$14,'Claim Details'!$I$28&lt;=Rates!$H$15,'Claim Details'!$I$19="Yes"),Rates!$I$24,IF(AND(C282="C",'Claim Details'!$I$28&gt;=Rates!$H$14,'Claim Details'!$I$28&lt;=Rates!$H$15,'Claim Details'!$I$19="No"),Rates!$H$24,IF(AND(C282="C",'Claim Details'!$I$28&gt;=Rates!$J$14,'Claim Details'!$I$28&lt;=Rates!$J$15,'Claim Details'!$I$19="Yes"),Rates!$K$24,IF(AND(C282="C",'Claim Details'!$I$28&gt;=Rates!$J$14,'Claim Details'!$I$28&lt;=Rates!$J$15,'Claim Details'!$I$19="No"),Rates!$J$24,"£0.00"))))))))))))))))))))))))</f>
        <v>£0.00</v>
      </c>
      <c r="BB282" s="189" t="str">
        <f t="shared" si="72"/>
        <v>£0.00</v>
      </c>
      <c r="BC282" s="1"/>
      <c r="BD282" s="189" t="str">
        <f>IF(AND(AE282="A",'Claim Details'!$I$28&gt;=Rates!$D$14,'Claim Details'!$I$28&lt;=Rates!$D$15,'Claim Details'!$I$19="Yes"),Rates!$J$17,IF(AND(AE282="A",'Claim Details'!$I$28&gt;=Rates!$D$14,'Claim Details'!$I$28&lt;=Rates!$D$15,'Claim Details'!$I$19="No"),Rates!$D$17,IF(AND(AE282="A",'Claim Details'!$I$28&gt;=Rates!$F$14,'Claim Details'!$I$28&lt;=Rates!$F$15,'Claim Details'!$I$19="Yes"),Rates!$G$17,IF(AND(AE282="A",'Claim Details'!$I$28&gt;=Rates!$F$14,'Claim Details'!$I$28&lt;=Rates!$F$15,'Claim Details'!$I$19="No"),Rates!$F$17,IF(AND(AE282="A",'Claim Details'!$I$28&gt;=Rates!$H$14,'Claim Details'!$I$28&lt;=Rates!$H$15,'Claim Details'!$I$19="Yes"),Rates!$I$17,IF(AND(AE282="A",'Claim Details'!$I$28&gt;=Rates!$H$14,'Claim Details'!$I$28&lt;=Rates!$H$15,'Claim Details'!$I$19="No"),Rates!$H$17,IF(AND(AE282="A",'Claim Details'!$I$28&gt;=Rates!$J$14,'Claim Details'!$I$28&lt;=Rates!$J$15,'Claim Details'!$I$19="Yes"),Rates!$K$17,IF(AND(AE282="A",'Claim Details'!$I$28&gt;=Rates!$J$14,'Claim Details'!$I$28&lt;=Rates!$J$15,'Claim Details'!$I$19="No"),Rates!$J$17,IF(AND(AE282="B",'Claim Details'!$I$28&gt;=Rates!$D$14,'Claim Details'!$I$28&lt;=Rates!$D$15,'Claim Details'!$I$19="Yes"),Rates!$E$18,IF(AND(AE282="B",'Claim Details'!$I$28&gt;=Rates!$D$14,'Claim Details'!$I$28&lt;=Rates!$D$15,'Claim Details'!$I$19="No"),Rates!$D$18,IF(AND(AE282="B",'Claim Details'!$I$28&gt;=Rates!$F$14,'Claim Details'!$I$28&lt;=Rates!$F$15,'Claim Details'!$I$19="Yes"),Rates!$G$18,IF(AND(AE282="B",'Claim Details'!$I$28&gt;=Rates!$F$14,'Claim Details'!$I$28&lt;=Rates!$F$15,'Claim Details'!$I$19="No"),Rates!$F$18,IF(AND(AE282="B",'Claim Details'!$I$28&gt;=Rates!$H$14,'Claim Details'!$I$28&lt;=Rates!$H$15,'Claim Details'!$I$19="Yes"),Rates!$I$18,IF(AND(AE282="B",'Claim Details'!$I$28&gt;=Rates!$H$14,'Claim Details'!$I$28&lt;=Rates!$H$15,'Claim Details'!$I$19="No"),Rates!$H$18,IF(AND(AE282="B",'Claim Details'!$I$28&gt;=Rates!$J$14,'Claim Details'!$I$28&lt;=Rates!$J$15,'Claim Details'!$I$19="Yes"),Rates!$K$18,IF(AND(AE282="B",'Claim Details'!$I$28&gt;=Rates!$J$14,'Claim Details'!$I$28&lt;=Rates!$J$15,'Claim Details'!$I$19="No"),Rates!$J$18,IF(AND(AE282="C",'Claim Details'!$I$28&gt;=Rates!$D$14,'Claim Details'!$I$28&lt;=Rates!$D$15,'Claim Details'!$I$19="Yes"),Rates!$E$19,IF(AND(AE282="C",'Claim Details'!$I$28&gt;=Rates!$D$14,'Claim Details'!$I$28&lt;=Rates!$D$15,'Claim Details'!$I$19="No"),Rates!$D$19,IF(AND(AE282="C",'Claim Details'!$I$28&gt;=Rates!$F$14,'Claim Details'!$I$28&lt;=Rates!$F$15,'Claim Details'!$I$19="Yes"),Rates!$G$19,IF(AND(AE282="C",'Claim Details'!$I$28&gt;=Rates!$F$14,'Claim Details'!$I$28&lt;=Rates!$F$15,'Claim Details'!$I$19="No"),Rates!$F$19,IF(AND(AE282="C",'Claim Details'!$I$28&gt;=Rates!$H$14,'Claim Details'!$I$28&lt;=Rates!$H$15,'Claim Details'!$I$19="Yes"),Rates!$I$19,IF(AND(AE282="C",'Claim Details'!$I$28&gt;=Rates!$H$14,'Claim Details'!$I$28&lt;=Rates!$H$15,'Claim Details'!$I$19="No"),Rates!$H$19,IF(AND(AE282="C",'Claim Details'!$I$28&gt;=Rates!$J$14,'Claim Details'!$I$28&lt;=Rates!$J$15,'Claim Details'!$I$19="Yes"),Rates!$K$19,IF(AND(AE282="C",'Claim Details'!$I$28&gt;=Rates!$J$14,'Claim Details'!$I$28&lt;=Rates!$J$15,'Claim Details'!$I$19="No"),Rates!$J$19,"£0.00"))))))))))))))))))))))))</f>
        <v>£0.00</v>
      </c>
      <c r="BE282" s="189" t="str">
        <f>IF(AND(AE282="A",'Claim Details'!$I$28&gt;=Rates!$D$14,'Claim Details'!$I$28&lt;=Rates!$D$15,'Claim Details'!$I$19="Yes"),Rates!$J$25,IF(AND(AE282="A",'Claim Details'!$I$28&gt;=Rates!$D$14,'Claim Details'!$I$28&lt;=Rates!$D$15,'Claim Details'!$I$19="No"),Rates!$D$25,IF(AND(AE282="A",'Claim Details'!$I$28&gt;=Rates!$F$14,'Claim Details'!$I$28&lt;=Rates!$F$15,'Claim Details'!$I$19="Yes"),Rates!$G$25,IF(AND(AE282="A",'Claim Details'!$I$28&gt;=Rates!$F$14,'Claim Details'!$I$28&lt;=Rates!$F$15,'Claim Details'!$I$19="No"),Rates!$F$25,IF(AND(AE282="A",'Claim Details'!$I$28&gt;=Rates!$H$14,'Claim Details'!$I$28&lt;=Rates!$H$15,'Claim Details'!$I$19="Yes"),Rates!$I$25,IF(AND(AE282="A",'Claim Details'!$I$28&gt;=Rates!$H$14,'Claim Details'!$I$28&lt;=Rates!$H$15,'Claim Details'!$I$19="No"),Rates!$H$25,IF(AND(AE282="A",'Claim Details'!$I$28&gt;=Rates!$J$14,'Claim Details'!$I$28&lt;=Rates!$J$15,'Claim Details'!$I$19="Yes"),Rates!$K$25,IF(AND(AE282="A",'Claim Details'!$I$28&gt;=Rates!$J$14,'Claim Details'!$I$28&lt;=Rates!$J$15,'Claim Details'!$I$19="No"),Rates!$J$25,IF(AND(AE282="B",'Claim Details'!$I$28&gt;=Rates!$D$14,'Claim Details'!$I$28&lt;=Rates!$D$15,'Claim Details'!$I$19="Yes"),Rates!$E$26,IF(AND(AE282="B",'Claim Details'!$I$28&gt;=Rates!$D$14,'Claim Details'!$I$28&lt;=Rates!$D$15,'Claim Details'!$I$19="No"),Rates!$D$26,IF(AND(AE282="B",'Claim Details'!$I$28&gt;=Rates!$F$14,'Claim Details'!$I$28&lt;=Rates!$F$15,'Claim Details'!$I$19="Yes"),Rates!$G$26,IF(AND(AE282="B",'Claim Details'!$I$28&gt;=Rates!$F$14,'Claim Details'!$I$28&lt;=Rates!$F$15,'Claim Details'!$I$19="No"),Rates!$F$26,IF(AND(AE282="B",'Claim Details'!$I$28&gt;=Rates!$H$14,'Claim Details'!$I$28&lt;=Rates!$H$15,'Claim Details'!$I$19="Yes"),Rates!$I$26,IF(AND(AE282="B",'Claim Details'!$I$28&gt;=Rates!$H$14,'Claim Details'!$I$28&lt;=Rates!$H$15,'Claim Details'!$I$19="No"),Rates!$H$26,IF(AND(AE282="B",'Claim Details'!$I$28&gt;=Rates!$J$14,'Claim Details'!$I$28&lt;=Rates!$J$15,'Claim Details'!$I$19="Yes"),Rates!$K$26,IF(AND(AE282="B",'Claim Details'!$I$28&gt;=Rates!$J$14,'Claim Details'!$I$28&lt;=Rates!$J$15,'Claim Details'!$I$19="No"),Rates!$J$26,IF(AND(AE282="C",'Claim Details'!$I$28&gt;=Rates!$D$14,'Claim Details'!$I$28&lt;=Rates!$D$15,'Claim Details'!$I$19="Yes"),Rates!$E$27,IF(AND(AE282="C",'Claim Details'!$I$28&gt;=Rates!$D$14,'Claim Details'!$I$28&lt;=Rates!$D$15,'Claim Details'!$I$19="No"),Rates!$D$27,IF(AND(AE282="C",'Claim Details'!$I$28&gt;=Rates!$F$14,'Claim Details'!$I$28&lt;=Rates!$F$15,'Claim Details'!$I$19="Yes"),Rates!$G$27,IF(AND(AE282="C",'Claim Details'!$I$28&gt;=Rates!$F$14,'Claim Details'!$I$28&lt;=Rates!$F$15,'Claim Details'!$I$19="No"),Rates!$F$27,IF(AND(AE282="C",'Claim Details'!$I$28&gt;=Rates!$H$14,'Claim Details'!$I$28&lt;=Rates!$H$15,'Claim Details'!$I$19="Yes"),Rates!$I$27,IF(AND(AE282="C",'Claim Details'!$I$28&gt;=Rates!$H$14,'Claim Details'!$I$28&lt;=Rates!$H$15,'Claim Details'!$I$19="No"),Rates!$H$27,IF(AND(AE282="C",'Claim Details'!$I$28&gt;=Rates!$J$14,'Claim Details'!$I$28&lt;=Rates!$J$15,'Claim Details'!$I$19="Yes"),Rates!$K$27,IF(AND(AE282="C",'Claim Details'!$I$28&gt;=Rates!$J$14,'Claim Details'!$I$28&lt;=Rates!$J$15,'Claim Details'!$I$19="No"),Rates!$J$27,"£0.00"))))))))))))))))))))))))</f>
        <v>£0.00</v>
      </c>
      <c r="BF282" s="189" t="str">
        <f>IF(AND(AE282="A",'Claim Details'!$I$28&gt;=Rates!$D$14,'Claim Details'!$I$28&lt;=Rates!$D$15,'Claim Details'!$I$19="Yes"),Rates!$E$20,IF(AND(AE282="A",'Claim Details'!$I$28&gt;=Rates!$D$14,'Claim Details'!$I$28&lt;=Rates!$D$15,'Claim Details'!$I$19="No"),Rates!$D$20,IF(AND(AE282="A",'Claim Details'!$I$28&gt;=Rates!$F$14,'Claim Details'!$I$28&lt;=Rates!$F$15,'Claim Details'!$I$19="Yes"),Rates!$G$20,IF(AND(AE282="A",'Claim Details'!$I$28&gt;=Rates!$F$14,'Claim Details'!$I$28&lt;=Rates!$F$15,'Claim Details'!$I$19="No"),Rates!$F$20,IF(AND(AE282="A",'Claim Details'!$I$28&gt;=Rates!$H$14,'Claim Details'!$I$28&lt;=Rates!$H$15,'Claim Details'!$I$19="Yes"),Rates!$I$20,IF(AND(AE282="A",'Claim Details'!$I$28&gt;=Rates!$H$14,'Claim Details'!$I$28&lt;=Rates!$H$15,'Claim Details'!$I$19="No"),Rates!$H$20,IF(AND(AE282="A",'Claim Details'!$I$28&gt;=Rates!$J$14,'Claim Details'!$I$28&lt;=Rates!$J$15,'Claim Details'!$I$19="Yes"),Rates!$K$20,IF(AND(AE282="A",'Claim Details'!$I$28&gt;=Rates!$J$14,'Claim Details'!$I$28&lt;=Rates!$J$15,'Claim Details'!$I$19="No"),Rates!$J$20,IF(AND(AE282="B",'Claim Details'!$I$28&gt;=Rates!$D$14,'Claim Details'!$I$28&lt;=Rates!$D$15,'Claim Details'!$I$19="Yes"),Rates!$E$21,IF(AND(AE282="B",'Claim Details'!$I$28&gt;=Rates!$D$14,'Claim Details'!$I$28&lt;=Rates!$D$15,'Claim Details'!$I$19="No"),Rates!$D$21,IF(AND(AE282="B",'Claim Details'!$I$28&gt;=Rates!$F$14,'Claim Details'!$I$28&lt;=Rates!$F$15,'Claim Details'!$I$19="Yes"),Rates!$G$21,IF(AND(AE282="B",'Claim Details'!$I$28&gt;=Rates!$F$14,'Claim Details'!$I$28&lt;=Rates!$F$15,'Claim Details'!$I$19="No"),Rates!$F$21,IF(AND(AE282="B",'Claim Details'!$I$28&gt;=Rates!$H$14,'Claim Details'!$I$28&lt;=Rates!$H$15,'Claim Details'!$I$19="Yes"),Rates!$I$21,IF(AND(AE282="B",'Claim Details'!$I$28&gt;=Rates!$H$14,'Claim Details'!$I$28&lt;=Rates!$H$15,'Claim Details'!$I$19="No"),Rates!$H$21,IF(AND(AE282="B",'Claim Details'!$I$28&gt;=Rates!$J$14,'Claim Details'!$I$28&lt;=Rates!$J$15,'Claim Details'!$I$19="Yes"),Rates!$K$21,IF(AND(AE282="B",'Claim Details'!$I$28&gt;=Rates!$J$14,'Claim Details'!$I$28&lt;=Rates!$J$15,'Claim Details'!$I$19="No"),Rates!$J$21,"£0.00"))))))))))))))))</f>
        <v>£0.00</v>
      </c>
      <c r="BG282" s="189" t="str">
        <f>IF(AND(AE282="A",'Claim Details'!$I$28&gt;=Rates!$D$14,'Claim Details'!$I$28&lt;=Rates!$D$15,'Claim Details'!$I$19="Yes"),Rates!$E$22,IF(AND(AE282="A",'Claim Details'!$I$28&gt;=Rates!$D$14,'Claim Details'!$I$28&lt;=Rates!$D$15,'Claim Details'!$I$19="No"),Rates!$D$22,IF(AND(AE282="A",'Claim Details'!$I$28&gt;=Rates!$F$14,'Claim Details'!$I$28&lt;=Rates!$F$15,'Claim Details'!$I$19="Yes"),Rates!$G$22,IF(AND(AE282="A",'Claim Details'!$I$28&gt;=Rates!$F$14,'Claim Details'!$I$28&lt;=Rates!$F$15,'Claim Details'!$I$19="No"),Rates!$F$22,IF(AND(AE282="A",'Claim Details'!$I$28&gt;=Rates!$H$14,'Claim Details'!$I$28&lt;=Rates!$H$15,'Claim Details'!$I$19="Yes"),Rates!$I$22,IF(AND(AE282="A",'Claim Details'!$I$28&gt;=Rates!$H$14,'Claim Details'!$I$28&lt;=Rates!$H$15,'Claim Details'!$I$19="No"),Rates!$H$22,IF(AND(AE282="A",'Claim Details'!$I$28&gt;=Rates!$J$14,'Claim Details'!$I$28&lt;=Rates!$J$15,'Claim Details'!$I$19="Yes"),Rates!$K$22,IF(AND(AE282="A",'Claim Details'!$I$28&gt;=Rates!$J$14,'Claim Details'!$I$28&lt;=Rates!$J$15,'Claim Details'!$I$19="No"),Rates!$J$22,IF(AND(AE282="B",'Claim Details'!$I$28&gt;=Rates!$D$14,'Claim Details'!$I$28&lt;=Rates!$D$15,'Claim Details'!$I$19="Yes"),Rates!$E$23,IF(AND(AE282="B",'Claim Details'!$I$28&gt;=Rates!$D$14,'Claim Details'!$I$28&lt;=Rates!$D$15,'Claim Details'!$I$19="No"),Rates!$D$23,IF(AND(AE282="B",'Claim Details'!$I$28&gt;=Rates!$F$14,'Claim Details'!$I$28&lt;=Rates!$F$15,'Claim Details'!$I$19="Yes"),Rates!$G$23,IF(AND(AE282="B",'Claim Details'!$I$28&gt;=Rates!$F$14,'Claim Details'!$I$28&lt;=Rates!$F$15,'Claim Details'!$I$19="No"),Rates!$F$23,IF(AND(AE282="B",'Claim Details'!$I$28&gt;=Rates!$H$14,'Claim Details'!$I$28&lt;=Rates!$H$15,'Claim Details'!$I$19="Yes"),Rates!$I$23,IF(AND(AE282="B",'Claim Details'!$I$28&gt;=Rates!$H$14,'Claim Details'!$I$28&lt;=Rates!$H$15,'Claim Details'!$I$19="No"),Rates!$H$23,IF(AND(AE282="B",'Claim Details'!$I$28&gt;=Rates!$J$14,'Claim Details'!$I$28&lt;=Rates!$J$15,'Claim Details'!$I$19="Yes"),Rates!$K$23,IF(AND(AE282="B",'Claim Details'!$I$28&gt;=Rates!$J$14,'Claim Details'!$I$28&lt;=Rates!$J$15,'Claim Details'!$I$19="No"),Rates!$J$23,IF(AND(AE282="C",'Claim Details'!$I$28&gt;=Rates!$D$14,'Claim Details'!$I$28&lt;=Rates!$D$15,'Claim Details'!$I$19="Yes"),Rates!$E$24,IF(AND(AE282="C",'Claim Details'!$I$28&gt;=Rates!$D$14,'Claim Details'!$I$28&lt;=Rates!$D$15,'Claim Details'!$I$19="No"),Rates!$D$24,IF(AND(AE282="C",'Claim Details'!$I$28&gt;=Rates!$F$14,'Claim Details'!$I$28&lt;=Rates!$F$15,'Claim Details'!$I$19="Yes"),Rates!$G$24,IF(AND(AE282="C",'Claim Details'!$I$28&gt;=Rates!$F$14,'Claim Details'!$I$28&lt;=Rates!$F$15,'Claim Details'!$I$19="No"),Rates!$F$24,IF(AND(AE282="C",'Claim Details'!$I$28&gt;=Rates!$H$14,'Claim Details'!$I$28&lt;=Rates!$H$15,'Claim Details'!$I$19="Yes"),Rates!$I$24,IF(AND(AE282="C",'Claim Details'!$I$28&gt;=Rates!$H$14,'Claim Details'!$I$28&lt;=Rates!$H$15,'Claim Details'!$I$19="No"),Rates!$H$24,IF(AND(AE282="C",'Claim Details'!$I$28&gt;=Rates!$J$14,'Claim Details'!$I$28&lt;=Rates!$J$15,'Claim Details'!$I$19="Yes"),Rates!$K$24,IF(AND(AE282="C",'Claim Details'!$I$28&gt;=Rates!$J$14,'Claim Details'!$I$28&lt;=Rates!$J$15,'Claim Details'!$I$19="No"),Rates!$J$24,"£0.00"))))))))))))))))))))))))</f>
        <v>£0.00</v>
      </c>
      <c r="BH282" s="189" t="str">
        <f t="shared" si="73"/>
        <v>£0.00</v>
      </c>
      <c r="BI282" s="189">
        <f t="shared" si="74"/>
        <v>0</v>
      </c>
      <c r="BO282" s="202" t="str">
        <f>IF(H282="","£0.00",IF(AP282="4","£0.00",IF(AP282="5","£0.00",IF(AP282="1","£0.00",((AQ282*H282)*'Claim Details'!$F$111)/100))))</f>
        <v>£0.00</v>
      </c>
      <c r="BP282" s="202" t="str">
        <f>IF(T282="","£0.00",IF(AP282="4","£0.00",IF(AP282="5","£0.00",IF(AP282="1","£0.00",((AR282*T282)*'Claim Details'!$N$111)/100))))</f>
        <v>£0.00</v>
      </c>
      <c r="BQ282" s="202" t="str">
        <f>IF(AI282="","£0.00",IF(AP282="4","£0.00",IF(AP282="5","£0.00",IF(AP282="1","£0.00",((BI282*AI282)*'Claim Details'!$W$111)/100))))</f>
        <v>£0.00</v>
      </c>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row>
    <row r="283" spans="1:97" ht="15">
      <c r="A283" s="145"/>
      <c r="B283" s="91"/>
      <c r="C283" s="96"/>
      <c r="D283" s="97"/>
      <c r="E283" s="98"/>
      <c r="F283" s="89"/>
      <c r="G283" s="99"/>
      <c r="H283" s="100"/>
      <c r="I283" s="221" t="str">
        <f t="shared" si="64"/>
        <v>£0.00</v>
      </c>
      <c r="J283" s="101"/>
      <c r="K283" s="100"/>
      <c r="L283" s="221" t="str">
        <f t="shared" si="65"/>
        <v>£0.00</v>
      </c>
      <c r="M283" s="101"/>
      <c r="N283" s="102"/>
      <c r="O283" s="145"/>
      <c r="P283" s="77"/>
      <c r="Q283" s="87"/>
      <c r="R283" s="87"/>
      <c r="S283" s="87"/>
      <c r="T283" s="149" t="str">
        <f t="shared" si="66"/>
        <v/>
      </c>
      <c r="U283" s="87" t="str">
        <f t="shared" si="75"/>
        <v/>
      </c>
      <c r="V283" s="87"/>
      <c r="W283" s="53" t="str">
        <f t="shared" si="67"/>
        <v>£0.00</v>
      </c>
      <c r="X283" s="53"/>
      <c r="Y283" s="87"/>
      <c r="Z283" s="78"/>
      <c r="AA283" s="79"/>
      <c r="AB283" s="160"/>
      <c r="AC283" s="98"/>
      <c r="AD283" s="225"/>
      <c r="AE283" s="235" t="str">
        <f t="shared" si="68"/>
        <v/>
      </c>
      <c r="AF283" s="87" t="str">
        <f t="shared" si="69"/>
        <v/>
      </c>
      <c r="AG283" s="53"/>
      <c r="AH283" s="224"/>
      <c r="AI283" s="226" t="str">
        <f t="shared" si="61"/>
        <v/>
      </c>
      <c r="AJ283" s="236" t="str">
        <f t="shared" si="70"/>
        <v>£0.00</v>
      </c>
      <c r="AK283" s="31"/>
      <c r="AL283" s="1"/>
      <c r="AM283" s="1"/>
      <c r="AN283" s="1"/>
      <c r="AO283" s="1"/>
      <c r="AP283" s="1" t="str">
        <f t="shared" si="62"/>
        <v/>
      </c>
      <c r="AQ283" s="27">
        <f t="shared" si="63"/>
        <v>0</v>
      </c>
      <c r="AR283" s="189">
        <f t="shared" si="71"/>
        <v>0</v>
      </c>
      <c r="AS283" s="190" t="str">
        <f>IF(AND(C283="A",'Claim Details'!$E$28&gt;=Rates!$D$14,'Claim Details'!$E$28&lt;=Rates!$D$15,'Claim Details'!$E$19="Yes"),Rates!$E$17,IF(AND(C283="A",'Claim Details'!$E$28&gt;=Rates!$D$14,'Claim Details'!$E$28&lt;=Rates!$D$15,'Claim Details'!$E$19="No"),Rates!$D$17,IF(AND(C283="A",'Claim Details'!$E$28&gt;=Rates!$F$14,'Claim Details'!$E$28&lt;=Rates!$F$15,'Claim Details'!$E$19="Yes"),Rates!$G$17,IF(AND(C283="A",'Claim Details'!$E$28&gt;=Rates!$F$14,'Claim Details'!$E$28&lt;=Rates!$F$15,'Claim Details'!$E$19="No"),Rates!$F$17,IF(AND(C283="A",'Claim Details'!$E$28&gt;=Rates!$H$14,'Claim Details'!$E$28&lt;=Rates!$H$15,'Claim Details'!$E$19="Yes"),Rates!$I$17,IF(AND(C283="A",'Claim Details'!$E$28&gt;=Rates!$H$14,'Claim Details'!$E$28&lt;=Rates!$H$15,'Claim Details'!$E$19="No"),Rates!$H$17,IF(AND(C283="A",'Claim Details'!$E$28&gt;=Rates!$J$14,'Claim Details'!$E$28&lt;=Rates!$J$15,'Claim Details'!$E$19="Yes"),Rates!$K$17,IF(AND(C283="A",'Claim Details'!$E$28&gt;=Rates!$J$14,'Claim Details'!$E$28&lt;=Rates!$J$15,'Claim Details'!$E$19="No"),Rates!$J$17,IF(AND(C283="B",'Claim Details'!$E$28&gt;=Rates!$D$14,'Claim Details'!$E$28&lt;=Rates!$D$15,'Claim Details'!$E$19="Yes"),Rates!$E$18,IF(AND(C283="B",'Claim Details'!$E$28&gt;=Rates!$D$14,'Claim Details'!$E$28&lt;=Rates!$D$15,'Claim Details'!$E$19="No"),Rates!$D$18,IF(AND(C283="B",'Claim Details'!$E$28&gt;=Rates!$F$14,'Claim Details'!$E$28&lt;=Rates!$F$15,'Claim Details'!$E$19="Yes"),Rates!$G$18,IF(AND(C283="B",'Claim Details'!$E$28&gt;=Rates!$F$14,'Claim Details'!$E$28&lt;=Rates!$F$15,'Claim Details'!$E$19="No"),Rates!$F$18,IF(AND(C283="B",'Claim Details'!$E$28&gt;=Rates!$H$14,'Claim Details'!$E$28&lt;=Rates!$H$15,'Claim Details'!$E$19="Yes"),Rates!$I$18,IF(AND(C283="B",'Claim Details'!$E$28&gt;=Rates!$H$14,'Claim Details'!$E$28&lt;=Rates!$H$15,'Claim Details'!$E$19="No"),Rates!$H$18,IF(AND(C283="B",'Claim Details'!$E$28&gt;=Rates!$J$14,'Claim Details'!$E$28&lt;=Rates!$J$15,'Claim Details'!$E$19="Yes"),Rates!$K$18,IF(AND(C283="B",'Claim Details'!$E$28&gt;=Rates!$J$14,'Claim Details'!$E$28&lt;=Rates!$J$15,'Claim Details'!$E$19="No"),Rates!$J$18,IF(AND(C283="C",'Claim Details'!$E$28&gt;=Rates!$D$14,'Claim Details'!$E$28&lt;=Rates!$D$15,'Claim Details'!$E$19="Yes"),Rates!$E$19,IF(AND(C283="C",'Claim Details'!$E$28&gt;=Rates!$D$14,'Claim Details'!$E$28&lt;=Rates!$D$15,'Claim Details'!$E$19="No"),Rates!$D$19,IF(AND(C283="C",'Claim Details'!$E$28&gt;=Rates!$F$14,'Claim Details'!$E$28&lt;=Rates!$F$15,'Claim Details'!$E$19="Yes"),Rates!$G$19,IF(AND(C283="C",'Claim Details'!$E$28&gt;=Rates!$F$14,'Claim Details'!$E$28&lt;=Rates!$F$15,'Claim Details'!$E$19="No"),Rates!$F$19,IF(AND(C283="C",'Claim Details'!$E$28&gt;=Rates!$H$14,'Claim Details'!$E$28&lt;=Rates!$H$15,'Claim Details'!$E$19="Yes"),Rates!$I$19,IF(AND(C283="C",'Claim Details'!$E$28&gt;=Rates!$H$14,'Claim Details'!$E$28&lt;=Rates!$H$15,'Claim Details'!$E$19="No"),Rates!$H$19,IF(AND(C283="C",'Claim Details'!$E$28&gt;=Rates!$J$14,'Claim Details'!$E$28&lt;=Rates!$J$15,'Claim Details'!$E$19="Yes"),Rates!$K$19,IF(AND(C283="C",'Claim Details'!$E$28&gt;=Rates!$J$14,'Claim Details'!$E$28&lt;=Rates!$J$15,'Claim Details'!$E$19="No"),Rates!$J$19,"£0.00"))))))))))))))))))))))))</f>
        <v>£0.00</v>
      </c>
      <c r="AT283" s="189" t="str">
        <f>IF(AND(C283="A",'Claim Details'!$E$28&gt;=Rates!$D$14,'Claim Details'!$E$28&lt;=Rates!$D$15,'Claim Details'!$E$19="Yes"),Rates!$E$25,IF(AND(C283="A",'Claim Details'!$E$28&gt;=Rates!$D$14,'Claim Details'!$E$28&lt;=Rates!$D$15,'Claim Details'!$E$19="No"),Rates!$D$25,IF(AND(C283="A",'Claim Details'!$E$28&gt;=Rates!$F$14,'Claim Details'!$E$28&lt;=Rates!$F$15,'Claim Details'!$E$19="Yes"),Rates!$G$25,IF(AND(C283="A",'Claim Details'!$E$28&gt;=Rates!$F$14,'Claim Details'!$E$28&lt;=Rates!$F$15,'Claim Details'!$E$19="No"),Rates!$F$25,IF(AND(C283="A",'Claim Details'!$E$28&gt;=Rates!$H$14,'Claim Details'!$E$28&lt;=Rates!$H$15,'Claim Details'!$E$19="Yes"),Rates!$I$25,IF(AND(C283="A",'Claim Details'!$E$28&gt;=Rates!$H$14,'Claim Details'!$E$28&lt;=Rates!$H$15,'Claim Details'!$E$19="No"),Rates!$H$25,IF(AND(C283="A",'Claim Details'!$E$28&gt;=Rates!$J$14,'Claim Details'!$E$28&lt;=Rates!$J$15,'Claim Details'!$E$19="Yes"),Rates!$K$25,IF(AND(C283="A",'Claim Details'!$E$28&gt;=Rates!$J$14,'Claim Details'!$E$28&lt;=Rates!$J$15,'Claim Details'!$E$19="No"),Rates!$J$25,IF(AND(C283="B",'Claim Details'!$E$28&gt;=Rates!$D$14,'Claim Details'!$E$28&lt;=Rates!$D$15,'Claim Details'!$E$19="Yes"),Rates!$E$26,IF(AND(C283="B",'Claim Details'!$E$28&gt;=Rates!$D$14,'Claim Details'!$E$28&lt;=Rates!$D$15,'Claim Details'!$E$19="No"),Rates!$D$26,IF(AND(C283="B",'Claim Details'!$E$28&gt;=Rates!$F$14,'Claim Details'!$E$28&lt;=Rates!$F$15,'Claim Details'!$E$19="Yes"),Rates!$G$26,IF(AND(C283="B",'Claim Details'!$E$28&gt;=Rates!$F$14,'Claim Details'!$E$28&lt;=Rates!$F$15,'Claim Details'!$E$19="No"),Rates!$F$26,IF(AND(C283="B",'Claim Details'!$E$28&gt;=Rates!$H$14,'Claim Details'!$E$28&lt;=Rates!$H$15,'Claim Details'!$E$19="Yes"),Rates!$I$26,IF(AND(C283="B",'Claim Details'!$E$28&gt;=Rates!$H$14,'Claim Details'!$E$28&lt;=Rates!$H$15,'Claim Details'!$E$19="No"),Rates!$H$26,IF(AND(C283="B",'Claim Details'!$E$28&gt;=Rates!$J$14,'Claim Details'!$E$28&lt;=Rates!$J$15,'Claim Details'!$E$19="Yes"),Rates!$K$26,IF(AND(C283="B",'Claim Details'!$E$28&gt;=Rates!$J$14,'Claim Details'!$E$28&lt;=Rates!$J$15,'Claim Details'!$E$19="No"),Rates!$J$26,IF(AND(C283="C",'Claim Details'!$E$28&gt;=Rates!$D$14,'Claim Details'!$E$28&lt;=Rates!$D$15,'Claim Details'!$E$19="Yes"),Rates!$E$27,IF(AND(C283="C",'Claim Details'!$E$28&gt;=Rates!$D$14,'Claim Details'!$E$28&lt;=Rates!$D$15,'Claim Details'!$E$19="No"),Rates!$D$27,IF(AND(C283="C",'Claim Details'!$E$28&gt;=Rates!$F$14,'Claim Details'!$E$28&lt;=Rates!$F$15,'Claim Details'!$E$19="Yes"),Rates!$G$27,IF(AND(C283="C",'Claim Details'!$E$28&gt;=Rates!$F$14,'Claim Details'!$E$28&lt;=Rates!$F$15,'Claim Details'!$E$19="No"),Rates!$F$27,IF(AND(C283="C",'Claim Details'!$E$28&gt;=Rates!$H$14,'Claim Details'!$E$28&lt;=Rates!$H$15,'Claim Details'!$E$19="Yes"),Rates!$I$27,IF(AND(C283="C",'Claim Details'!$E$28&gt;=Rates!$H$14,'Claim Details'!$E$28&lt;=Rates!$H$15,'Claim Details'!$E$19="No"),Rates!$H$27,IF(AND(C283="C",'Claim Details'!$E$28&gt;=Rates!$J$14,'Claim Details'!$E$28&lt;=Rates!$J$15,'Claim Details'!$E$19="Yes"),Rates!$K$27,IF(AND(C283="C",'Claim Details'!$E$28&gt;=Rates!$J$14,'Claim Details'!$E$28&lt;=Rates!$J$15,'Claim Details'!$E$19="No"),Rates!$J$27,"£0.00"))))))))))))))))))))))))</f>
        <v>£0.00</v>
      </c>
      <c r="AU283" s="191" t="str">
        <f>IF(AND(C283="A",'Claim Details'!$E$28&gt;=Rates!$D$14,'Claim Details'!$E$28&lt;=Rates!$D$15,'Claim Details'!$E$19="Yes"),Rates!$E$20,IF(AND(C283="A",'Claim Details'!$E$28&gt;=Rates!$D$14,'Claim Details'!$E$28&lt;=Rates!$D$15,'Claim Details'!$E$19="No"),Rates!$D$20,IF(AND(C283="A",'Claim Details'!$E$28&gt;=Rates!$F$14,'Claim Details'!$E$28&lt;=Rates!$F$15,'Claim Details'!$E$19="Yes"),Rates!$G$20,IF(AND(C283="A",'Claim Details'!$E$28&gt;=Rates!$F$14,'Claim Details'!$E$28&lt;=Rates!$F$15,'Claim Details'!$E$19="No"),Rates!$F$20,IF(AND(C283="A",'Claim Details'!$E$28&gt;=Rates!$H$14,'Claim Details'!$E$28&lt;=Rates!$H$15,'Claim Details'!$E$19="Yes"),Rates!$I$20,IF(AND(C283="A",'Claim Details'!$E$28&gt;=Rates!$H$14,'Claim Details'!$E$28&lt;=Rates!$H$15,'Claim Details'!$E$19="No"),Rates!$H$20,IF(AND(C283="A",'Claim Details'!$E$28&gt;=Rates!$J$14,'Claim Details'!$E$28&lt;=Rates!$J$15,'Claim Details'!$E$19="Yes"),Rates!$K$20,IF(AND(C283="A",'Claim Details'!$E$28&gt;=Rates!$J$14,'Claim Details'!$E$28&lt;=Rates!$J$15,'Claim Details'!$E$19="No"),Rates!$J$20,IF(AND(C283="B",'Claim Details'!$E$28&gt;=Rates!$D$14,'Claim Details'!$E$28&lt;=Rates!$D$15,'Claim Details'!$E$19="Yes"),Rates!$E$21,IF(AND(C283="B",'Claim Details'!$E$28&gt;=Rates!$D$14,'Claim Details'!$E$28&lt;=Rates!$D$15,'Claim Details'!$E$19="No"),Rates!$D$21,IF(AND(C283="B",'Claim Details'!$E$28&gt;=Rates!$F$14,'Claim Details'!$E$28&lt;=Rates!$F$15,'Claim Details'!$E$19="Yes"),Rates!$G$21,IF(AND(C283="B",'Claim Details'!$E$28&gt;=Rates!$F$14,'Claim Details'!$E$28&lt;=Rates!$F$15,'Claim Details'!$E$19="No"),Rates!$F$21,IF(AND(C283="B",'Claim Details'!$E$28&gt;=Rates!$H$14,'Claim Details'!$E$28&lt;=Rates!$H$15,'Claim Details'!$E$19="Yes"),Rates!$I$21,IF(AND(C283="B",'Claim Details'!$E$28&gt;=Rates!$H$14,'Claim Details'!$E$28&lt;=Rates!$H$15,'Claim Details'!$E$19="No"),Rates!$H$21,IF(AND(C283="B",'Claim Details'!$E$28&gt;=Rates!$J$14,'Claim Details'!$E$28&lt;=Rates!$J$15,'Claim Details'!$E$19="Yes"),Rates!$K$21,IF(AND(C283="B",'Claim Details'!$E$28&gt;=Rates!$J$14,'Claim Details'!$E$28&lt;=Rates!$J$15,'Claim Details'!$E$19="No"),Rates!$J$21,"£0.00"))))))))))))))))</f>
        <v>£0.00</v>
      </c>
      <c r="AV283" s="191" t="str">
        <f>IF(AND(C283="A",'Claim Details'!$E$28&gt;=Rates!$D$14,'Claim Details'!$E$28&lt;=Rates!$D$15,'Claim Details'!$E$19="Yes"),Rates!$E$22,IF(AND(C283="A",'Claim Details'!$E$28&gt;=Rates!$D$14,'Claim Details'!$E$28&lt;=Rates!$D$15,'Claim Details'!$E$19="No"),Rates!$D$22,IF(AND(C283="A",'Claim Details'!$E$28&gt;=Rates!$F$14,'Claim Details'!$E$28&lt;=Rates!$F$15,'Claim Details'!$E$19="Yes"),Rates!$G$22,IF(AND(C283="A",'Claim Details'!$E$28&gt;=Rates!$F$14,'Claim Details'!$E$28&lt;=Rates!$F$15,'Claim Details'!$E$19="No"),Rates!$F$22,IF(AND(C283="A",'Claim Details'!$E$28&gt;=Rates!$H$14,'Claim Details'!$E$28&lt;=Rates!$H$15,'Claim Details'!$E$19="Yes"),Rates!$I$22,IF(AND(C283="A",'Claim Details'!$E$28&gt;=Rates!$H$14,'Claim Details'!$E$28&lt;=Rates!$H$15,'Claim Details'!$E$19="No"),Rates!$H$22,IF(AND(C283="A",'Claim Details'!$E$28&gt;=Rates!$J$14,'Claim Details'!$E$28&lt;=Rates!$J$15,'Claim Details'!$E$19="Yes"),Rates!$K$22,IF(AND(C283="A",'Claim Details'!$E$28&gt;=Rates!$J$14,'Claim Details'!$E$28&lt;=Rates!$J$15,'Claim Details'!$E$19="No"),Rates!$J$22,IF(AND(C283="B",'Claim Details'!$E$28&gt;=Rates!$D$14,'Claim Details'!$E$28&lt;=Rates!$D$15,'Claim Details'!$E$19="Yes"),Rates!$E$23,IF(AND(C283="B",'Claim Details'!$E$28&gt;=Rates!$D$14,'Claim Details'!$E$28&lt;=Rates!$D$15,'Claim Details'!$E$19="No"),Rates!$D$23,IF(AND(C283="B",'Claim Details'!$E$28&gt;=Rates!$F$14,'Claim Details'!$E$28&lt;=Rates!$F$15,'Claim Details'!$E$19="Yes"),Rates!$G$23,IF(AND(C283="B",'Claim Details'!$E$28&gt;=Rates!$F$14,'Claim Details'!$E$28&lt;=Rates!$F$15,'Claim Details'!$E$19="No"),Rates!$F$23,IF(AND(C283="B",'Claim Details'!$E$28&gt;=Rates!$H$14,'Claim Details'!$E$28&lt;=Rates!$H$15,'Claim Details'!$E$19="Yes"),Rates!$I$23,IF(AND(C283="B",'Claim Details'!$E$28&gt;=Rates!$H$14,'Claim Details'!$E$28&lt;=Rates!$H$15,'Claim Details'!$E$19="No"),Rates!$H$23,IF(AND(C283="B",'Claim Details'!$E$28&gt;=Rates!$J$14,'Claim Details'!$E$28&lt;=Rates!$J$15,'Claim Details'!$E$19="Yes"),Rates!$K$23,IF(AND(C283="B",'Claim Details'!$E$28&gt;=Rates!$J$14,'Claim Details'!$E$28&lt;=Rates!$J$15,'Claim Details'!$E$19="No"),Rates!$J$23,IF(AND(C283="C",'Claim Details'!$E$28&gt;=Rates!$D$14,'Claim Details'!$E$28&lt;=Rates!$D$15,'Claim Details'!$E$19="Yes"),Rates!$E$24,IF(AND(C283="C",'Claim Details'!$E$28&gt;=Rates!$D$14,'Claim Details'!$E$28&lt;=Rates!$D$15,'Claim Details'!$E$19="No"),Rates!$D$24,IF(AND(C283="C",'Claim Details'!$E$28&gt;=Rates!$F$14,'Claim Details'!$E$28&lt;=Rates!$F$15,'Claim Details'!$E$19="Yes"),Rates!$G$24,IF(AND(C283="C",'Claim Details'!$E$28&gt;=Rates!$F$14,'Claim Details'!$E$28&lt;=Rates!$F$15,'Claim Details'!$E$19="No"),Rates!$F$24,IF(AND(C283="C",'Claim Details'!$E$28&gt;=Rates!$H$14,'Claim Details'!$E$28&lt;=Rates!$H$15,'Claim Details'!$E$19="Yes"),Rates!$I$24,IF(AND(C283="C",'Claim Details'!$E$28&gt;=Rates!$H$14,'Claim Details'!$E$28&lt;=Rates!$H$15,'Claim Details'!$E$19="No"),Rates!$H$24,IF(AND(C283="C",'Claim Details'!$E$28&gt;=Rates!$J$14,'Claim Details'!$E$28&lt;=Rates!$J$15,'Claim Details'!$E$19="Yes"),Rates!$K$24,IF(AND(C283="C",'Claim Details'!$E$28&gt;=Rates!$J$14,'Claim Details'!$E$28&lt;=Rates!$J$15,'Claim Details'!$E$19="No"),Rates!$J$24,"£0.00"))))))))))))))))))))))))</f>
        <v>£0.00</v>
      </c>
      <c r="AW283" s="1"/>
      <c r="AX283" s="189" t="str">
        <f>IF(AND(U283="A",'Claim Details'!$I$28&gt;=Rates!$D$14,'Claim Details'!$I$28&lt;=Rates!$D$15,'Claim Details'!$I$19="Yes"),Rates!$J$17,IF(AND(U283="A",'Claim Details'!$I$28&gt;=Rates!$D$14,'Claim Details'!$I$28&lt;=Rates!$D$15,'Claim Details'!$I$19="No"),Rates!$D$17,IF(AND(U283="A",'Claim Details'!$I$28&gt;=Rates!$F$14,'Claim Details'!$I$28&lt;=Rates!$F$15,'Claim Details'!$I$19="Yes"),Rates!$G$17,IF(AND(U283="A",'Claim Details'!$I$28&gt;=Rates!$F$14,'Claim Details'!$I$28&lt;=Rates!$F$15,'Claim Details'!$I$19="No"),Rates!$F$17,IF(AND(U283="A",'Claim Details'!$I$28&gt;=Rates!$H$14,'Claim Details'!$I$28&lt;=Rates!$H$15,'Claim Details'!$I$19="Yes"),Rates!$I$17,IF(AND(U283="A",'Claim Details'!$I$28&gt;=Rates!$H$14,'Claim Details'!$I$28&lt;=Rates!$H$15,'Claim Details'!$I$19="No"),Rates!$H$17,IF(AND(U283="A",'Claim Details'!$I$28&gt;=Rates!$J$14,'Claim Details'!$I$28&lt;=Rates!$J$15,'Claim Details'!$I$19="Yes"),Rates!$K$17,IF(AND(U283="A",'Claim Details'!$I$28&gt;=Rates!$J$14,'Claim Details'!$I$28&lt;=Rates!$J$15,'Claim Details'!$I$19="No"),Rates!$J$17,IF(AND(U283="B",'Claim Details'!$I$28&gt;=Rates!$D$14,'Claim Details'!$I$28&lt;=Rates!$D$15,'Claim Details'!$I$19="Yes"),Rates!$E$18,IF(AND(U283="B",'Claim Details'!$I$28&gt;=Rates!$D$14,'Claim Details'!$I$28&lt;=Rates!$D$15,'Claim Details'!$I$19="No"),Rates!$D$18,IF(AND(U283="B",'Claim Details'!$I$28&gt;=Rates!$F$14,'Claim Details'!$I$28&lt;=Rates!$F$15,'Claim Details'!$I$19="Yes"),Rates!$G$18,IF(AND(U283="B",'Claim Details'!$I$28&gt;=Rates!$F$14,'Claim Details'!$I$28&lt;=Rates!$F$15,'Claim Details'!$I$19="No"),Rates!$F$18,IF(AND(U283="B",'Claim Details'!$I$28&gt;=Rates!$H$14,'Claim Details'!$I$28&lt;=Rates!$H$15,'Claim Details'!$I$19="Yes"),Rates!$I$18,IF(AND(U283="B",'Claim Details'!$I$28&gt;=Rates!$H$14,'Claim Details'!$I$28&lt;=Rates!$H$15,'Claim Details'!$I$19="No"),Rates!$H$18,IF(AND(U283="B",'Claim Details'!$I$28&gt;=Rates!$J$14,'Claim Details'!$I$28&lt;=Rates!$J$15,'Claim Details'!$I$19="Yes"),Rates!$K$18,IF(AND(U283="B",'Claim Details'!$I$28&gt;=Rates!$J$14,'Claim Details'!$I$28&lt;=Rates!$J$15,'Claim Details'!$I$19="No"),Rates!$J$18,IF(AND(U283="C",'Claim Details'!$I$28&gt;=Rates!$D$14,'Claim Details'!$I$28&lt;=Rates!$D$15,'Claim Details'!$I$19="Yes"),Rates!$E$19,IF(AND(U283="C",'Claim Details'!$I$28&gt;=Rates!$D$14,'Claim Details'!$I$28&lt;=Rates!$D$15,'Claim Details'!$I$19="No"),Rates!$D$19,IF(AND(U283="C",'Claim Details'!$I$28&gt;=Rates!$F$14,'Claim Details'!$I$28&lt;=Rates!$F$15,'Claim Details'!$I$19="Yes"),Rates!$G$19,IF(AND(U283="C",'Claim Details'!$I$28&gt;=Rates!$F$14,'Claim Details'!$I$28&lt;=Rates!$F$15,'Claim Details'!$I$19="No"),Rates!$F$19,IF(AND(U283="C",'Claim Details'!$I$28&gt;=Rates!$H$14,'Claim Details'!$I$28&lt;=Rates!$H$15,'Claim Details'!$I$19="Yes"),Rates!$I$19,IF(AND(U283="C",'Claim Details'!$I$28&gt;=Rates!$H$14,'Claim Details'!$I$28&lt;=Rates!$H$15,'Claim Details'!$I$19="No"),Rates!$H$19,IF(AND(U283="C",'Claim Details'!$I$28&gt;=Rates!$J$14,'Claim Details'!$I$28&lt;=Rates!$J$15,'Claim Details'!$I$19="Yes"),Rates!$K$19,IF(AND(U283="C",'Claim Details'!$I$28&gt;=Rates!$J$14,'Claim Details'!$I$28&lt;=Rates!$J$15,'Claim Details'!$I$19="No"),Rates!$J$19,"£0.00"))))))))))))))))))))))))</f>
        <v>£0.00</v>
      </c>
      <c r="AY283" s="189" t="str">
        <f>IF(AND(C283="A",'Claim Details'!$I$28&gt;=Rates!$D$14,'Claim Details'!$I$28&lt;=Rates!$D$15,'Claim Details'!$I$19="Yes"),Rates!$J$25,IF(AND(C283="A",'Claim Details'!$I$28&gt;=Rates!$D$14,'Claim Details'!$I$28&lt;=Rates!$D$15,'Claim Details'!$I$19="No"),Rates!$D$25,IF(AND(C283="A",'Claim Details'!$I$28&gt;=Rates!$F$14,'Claim Details'!$I$28&lt;=Rates!$F$15,'Claim Details'!$I$19="Yes"),Rates!$G$25,IF(AND(C283="A",'Claim Details'!$I$28&gt;=Rates!$F$14,'Claim Details'!$I$28&lt;=Rates!$F$15,'Claim Details'!$I$19="No"),Rates!$F$25,IF(AND(C283="A",'Claim Details'!$I$28&gt;=Rates!$H$14,'Claim Details'!$I$28&lt;=Rates!$H$15,'Claim Details'!$I$19="Yes"),Rates!$I$25,IF(AND(C283="A",'Claim Details'!$I$28&gt;=Rates!$H$14,'Claim Details'!$I$28&lt;=Rates!$H$15,'Claim Details'!$I$19="No"),Rates!$H$25,IF(AND(C283="A",'Claim Details'!$I$28&gt;=Rates!$J$14,'Claim Details'!$I$28&lt;=Rates!$J$15,'Claim Details'!$I$19="Yes"),Rates!$K$25,IF(AND(C283="A",'Claim Details'!$I$28&gt;=Rates!$J$14,'Claim Details'!$I$28&lt;=Rates!$J$15,'Claim Details'!$I$19="No"),Rates!$J$25,IF(AND(C283="B",'Claim Details'!$I$28&gt;=Rates!$D$14,'Claim Details'!$I$28&lt;=Rates!$D$15,'Claim Details'!$I$19="Yes"),Rates!$E$26,IF(AND(C283="B",'Claim Details'!$I$28&gt;=Rates!$D$14,'Claim Details'!$I$28&lt;=Rates!$D$15,'Claim Details'!$I$19="No"),Rates!$D$26,IF(AND(C283="B",'Claim Details'!$I$28&gt;=Rates!$F$14,'Claim Details'!$I$28&lt;=Rates!$F$15,'Claim Details'!$I$19="Yes"),Rates!$G$26,IF(AND(C283="B",'Claim Details'!$I$28&gt;=Rates!$F$14,'Claim Details'!$I$28&lt;=Rates!$F$15,'Claim Details'!$I$19="No"),Rates!$F$26,IF(AND(C283="B",'Claim Details'!$I$28&gt;=Rates!$H$14,'Claim Details'!$I$28&lt;=Rates!$H$15,'Claim Details'!$I$19="Yes"),Rates!$I$26,IF(AND(C283="B",'Claim Details'!$I$28&gt;=Rates!$H$14,'Claim Details'!$I$28&lt;=Rates!$H$15,'Claim Details'!$I$19="No"),Rates!$H$26,IF(AND(C283="B",'Claim Details'!$I$28&gt;=Rates!$J$14,'Claim Details'!$I$28&lt;=Rates!$J$15,'Claim Details'!$I$19="Yes"),Rates!$K$26,IF(AND(C283="B",'Claim Details'!$I$28&gt;=Rates!$J$14,'Claim Details'!$I$28&lt;=Rates!$J$15,'Claim Details'!$I$19="No"),Rates!$J$26,IF(AND(C283="C",'Claim Details'!$I$28&gt;=Rates!$D$14,'Claim Details'!$I$28&lt;=Rates!$D$15,'Claim Details'!$I$19="Yes"),Rates!$E$27,IF(AND(C283="C",'Claim Details'!$I$28&gt;=Rates!$D$14,'Claim Details'!$I$28&lt;=Rates!$D$15,'Claim Details'!$I$19="No"),Rates!$D$27,IF(AND(C283="C",'Claim Details'!$I$28&gt;=Rates!$F$14,'Claim Details'!$I$28&lt;=Rates!$F$15,'Claim Details'!$I$19="Yes"),Rates!$G$27,IF(AND(C283="C",'Claim Details'!$I$28&gt;=Rates!$F$14,'Claim Details'!$I$28&lt;=Rates!$F$15,'Claim Details'!$I$19="No"),Rates!$F$27,IF(AND(C283="C",'Claim Details'!$I$28&gt;=Rates!$H$14,'Claim Details'!$I$28&lt;=Rates!$H$15,'Claim Details'!$I$19="Yes"),Rates!$I$27,IF(AND(C283="C",'Claim Details'!$I$28&gt;=Rates!$H$14,'Claim Details'!$I$28&lt;=Rates!$H$15,'Claim Details'!$I$19="No"),Rates!$H$27,IF(AND(C283="C",'Claim Details'!$I$28&gt;=Rates!$J$14,'Claim Details'!$I$28&lt;=Rates!$J$15,'Claim Details'!$I$19="Yes"),Rates!$K$27,IF(AND(C283="C",'Claim Details'!$I$28&gt;=Rates!$J$14,'Claim Details'!$I$28&lt;=Rates!$J$15,'Claim Details'!$I$19="No"),Rates!$J$27,"£0.00"))))))))))))))))))))))))</f>
        <v>£0.00</v>
      </c>
      <c r="AZ283" s="189" t="str">
        <f>IF(AND(C283="A",'Claim Details'!$I$28&gt;=Rates!$D$14,'Claim Details'!$I$28&lt;=Rates!$D$15,'Claim Details'!$I$19="Yes"),Rates!$E$20,IF(AND(C283="A",'Claim Details'!$I$28&gt;=Rates!$D$14,'Claim Details'!$I$28&lt;=Rates!$D$15,'Claim Details'!$I$19="No"),Rates!$D$20,IF(AND(C283="A",'Claim Details'!$I$28&gt;=Rates!$F$14,'Claim Details'!$I$28&lt;=Rates!$F$15,'Claim Details'!$I$19="Yes"),Rates!$G$20,IF(AND(C283="A",'Claim Details'!$I$28&gt;=Rates!$F$14,'Claim Details'!$I$28&lt;=Rates!$F$15,'Claim Details'!$I$19="No"),Rates!$F$20,IF(AND(C283="A",'Claim Details'!$I$28&gt;=Rates!$H$14,'Claim Details'!$I$28&lt;=Rates!$H$15,'Claim Details'!$I$19="Yes"),Rates!$I$20,IF(AND(C283="A",'Claim Details'!$I$28&gt;=Rates!$H$14,'Claim Details'!$I$28&lt;=Rates!$H$15,'Claim Details'!$I$19="No"),Rates!$H$20,IF(AND(C283="A",'Claim Details'!$I$28&gt;=Rates!$J$14,'Claim Details'!$I$28&lt;=Rates!$J$15,'Claim Details'!$I$19="Yes"),Rates!$K$20,IF(AND(C283="A",'Claim Details'!$I$28&gt;=Rates!$J$14,'Claim Details'!$I$28&lt;=Rates!$J$15,'Claim Details'!$I$19="No"),Rates!$J$20,IF(AND(C283="B",'Claim Details'!$I$28&gt;=Rates!$D$14,'Claim Details'!$I$28&lt;=Rates!$D$15,'Claim Details'!$I$19="Yes"),Rates!$E$21,IF(AND(C283="B",'Claim Details'!$I$28&gt;=Rates!$D$14,'Claim Details'!$I$28&lt;=Rates!$D$15,'Claim Details'!$I$19="No"),Rates!$D$21,IF(AND(C283="B",'Claim Details'!$I$28&gt;=Rates!$F$14,'Claim Details'!$I$28&lt;=Rates!$F$15,'Claim Details'!$I$19="Yes"),Rates!$G$21,IF(AND(C283="B",'Claim Details'!$I$28&gt;=Rates!$F$14,'Claim Details'!$I$28&lt;=Rates!$F$15,'Claim Details'!$I$19="No"),Rates!$F$21,IF(AND(C283="B",'Claim Details'!$I$28&gt;=Rates!$H$14,'Claim Details'!$I$28&lt;=Rates!$H$15,'Claim Details'!$I$19="Yes"),Rates!$I$21,IF(AND(C283="B",'Claim Details'!$I$28&gt;=Rates!$H$14,'Claim Details'!$I$28&lt;=Rates!$H$15,'Claim Details'!$I$19="No"),Rates!$H$21,IF(AND(C283="B",'Claim Details'!$I$28&gt;=Rates!$J$14,'Claim Details'!$I$28&lt;=Rates!$J$15,'Claim Details'!$I$19="Yes"),Rates!$K$21,IF(AND(C283="B",'Claim Details'!$I$28&gt;=Rates!$J$14,'Claim Details'!$I$28&lt;=Rates!$J$15,'Claim Details'!$I$19="No"),Rates!$J$21,"£0.00"))))))))))))))))</f>
        <v>£0.00</v>
      </c>
      <c r="BA283" s="189" t="str">
        <f>IF(AND(C283="A",'Claim Details'!$I$28&gt;=Rates!$D$14,'Claim Details'!$I$28&lt;=Rates!$D$15,'Claim Details'!$I$19="Yes"),Rates!$E$22,IF(AND(C283="A",'Claim Details'!$I$28&gt;=Rates!$D$14,'Claim Details'!$I$28&lt;=Rates!$D$15,'Claim Details'!$I$19="No"),Rates!$D$22,IF(AND(C283="A",'Claim Details'!$I$28&gt;=Rates!$F$14,'Claim Details'!$I$28&lt;=Rates!$F$15,'Claim Details'!$I$19="Yes"),Rates!$G$22,IF(AND(C283="A",'Claim Details'!$I$28&gt;=Rates!$F$14,'Claim Details'!$I$28&lt;=Rates!$F$15,'Claim Details'!$I$19="No"),Rates!$F$22,IF(AND(C283="A",'Claim Details'!$I$28&gt;=Rates!$H$14,'Claim Details'!$I$28&lt;=Rates!$H$15,'Claim Details'!$I$19="Yes"),Rates!$I$22,IF(AND(C283="A",'Claim Details'!$I$28&gt;=Rates!$H$14,'Claim Details'!$I$28&lt;=Rates!$H$15,'Claim Details'!$I$19="No"),Rates!$H$22,IF(AND(C283="A",'Claim Details'!$I$28&gt;=Rates!$J$14,'Claim Details'!$I$28&lt;=Rates!$J$15,'Claim Details'!$I$19="Yes"),Rates!$K$22,IF(AND(C283="A",'Claim Details'!$I$28&gt;=Rates!$J$14,'Claim Details'!$I$28&lt;=Rates!$J$15,'Claim Details'!$I$19="No"),Rates!$J$22,IF(AND(C283="B",'Claim Details'!$I$28&gt;=Rates!$D$14,'Claim Details'!$I$28&lt;=Rates!$D$15,'Claim Details'!$I$19="Yes"),Rates!$E$23,IF(AND(C283="B",'Claim Details'!$I$28&gt;=Rates!$D$14,'Claim Details'!$I$28&lt;=Rates!$D$15,'Claim Details'!$I$19="No"),Rates!$D$23,IF(AND(C283="B",'Claim Details'!$I$28&gt;=Rates!$F$14,'Claim Details'!$I$28&lt;=Rates!$F$15,'Claim Details'!$I$19="Yes"),Rates!$G$23,IF(AND(C283="B",'Claim Details'!$I$28&gt;=Rates!$F$14,'Claim Details'!$I$28&lt;=Rates!$F$15,'Claim Details'!$I$19="No"),Rates!$F$23,IF(AND(C283="B",'Claim Details'!$I$28&gt;=Rates!$H$14,'Claim Details'!$I$28&lt;=Rates!$H$15,'Claim Details'!$I$19="Yes"),Rates!$I$23,IF(AND(C283="B",'Claim Details'!$I$28&gt;=Rates!$H$14,'Claim Details'!$I$28&lt;=Rates!$H$15,'Claim Details'!$I$19="No"),Rates!$H$23,IF(AND(C283="B",'Claim Details'!$I$28&gt;=Rates!$J$14,'Claim Details'!$I$28&lt;=Rates!$J$15,'Claim Details'!$I$19="Yes"),Rates!$K$23,IF(AND(C283="B",'Claim Details'!$I$28&gt;=Rates!$J$14,'Claim Details'!$I$28&lt;=Rates!$J$15,'Claim Details'!$I$19="No"),Rates!$J$23,IF(AND(C283="C",'Claim Details'!$I$28&gt;=Rates!$D$14,'Claim Details'!$I$28&lt;=Rates!$D$15,'Claim Details'!$I$19="Yes"),Rates!$E$24,IF(AND(C283="C",'Claim Details'!$I$28&gt;=Rates!$D$14,'Claim Details'!$I$28&lt;=Rates!$D$15,'Claim Details'!$I$19="No"),Rates!$D$24,IF(AND(C283="C",'Claim Details'!$I$28&gt;=Rates!$F$14,'Claim Details'!$I$28&lt;=Rates!$F$15,'Claim Details'!$I$19="Yes"),Rates!$G$24,IF(AND(C283="C",'Claim Details'!$I$28&gt;=Rates!$F$14,'Claim Details'!$I$28&lt;=Rates!$F$15,'Claim Details'!$I$19="No"),Rates!$F$24,IF(AND(C283="C",'Claim Details'!$I$28&gt;=Rates!$H$14,'Claim Details'!$I$28&lt;=Rates!$H$15,'Claim Details'!$I$19="Yes"),Rates!$I$24,IF(AND(C283="C",'Claim Details'!$I$28&gt;=Rates!$H$14,'Claim Details'!$I$28&lt;=Rates!$H$15,'Claim Details'!$I$19="No"),Rates!$H$24,IF(AND(C283="C",'Claim Details'!$I$28&gt;=Rates!$J$14,'Claim Details'!$I$28&lt;=Rates!$J$15,'Claim Details'!$I$19="Yes"),Rates!$K$24,IF(AND(C283="C",'Claim Details'!$I$28&gt;=Rates!$J$14,'Claim Details'!$I$28&lt;=Rates!$J$15,'Claim Details'!$I$19="No"),Rates!$J$24,"£0.00"))))))))))))))))))))))))</f>
        <v>£0.00</v>
      </c>
      <c r="BB283" s="189" t="str">
        <f t="shared" si="72"/>
        <v>£0.00</v>
      </c>
      <c r="BC283" s="1"/>
      <c r="BD283" s="189" t="str">
        <f>IF(AND(AE283="A",'Claim Details'!$I$28&gt;=Rates!$D$14,'Claim Details'!$I$28&lt;=Rates!$D$15,'Claim Details'!$I$19="Yes"),Rates!$J$17,IF(AND(AE283="A",'Claim Details'!$I$28&gt;=Rates!$D$14,'Claim Details'!$I$28&lt;=Rates!$D$15,'Claim Details'!$I$19="No"),Rates!$D$17,IF(AND(AE283="A",'Claim Details'!$I$28&gt;=Rates!$F$14,'Claim Details'!$I$28&lt;=Rates!$F$15,'Claim Details'!$I$19="Yes"),Rates!$G$17,IF(AND(AE283="A",'Claim Details'!$I$28&gt;=Rates!$F$14,'Claim Details'!$I$28&lt;=Rates!$F$15,'Claim Details'!$I$19="No"),Rates!$F$17,IF(AND(AE283="A",'Claim Details'!$I$28&gt;=Rates!$H$14,'Claim Details'!$I$28&lt;=Rates!$H$15,'Claim Details'!$I$19="Yes"),Rates!$I$17,IF(AND(AE283="A",'Claim Details'!$I$28&gt;=Rates!$H$14,'Claim Details'!$I$28&lt;=Rates!$H$15,'Claim Details'!$I$19="No"),Rates!$H$17,IF(AND(AE283="A",'Claim Details'!$I$28&gt;=Rates!$J$14,'Claim Details'!$I$28&lt;=Rates!$J$15,'Claim Details'!$I$19="Yes"),Rates!$K$17,IF(AND(AE283="A",'Claim Details'!$I$28&gt;=Rates!$J$14,'Claim Details'!$I$28&lt;=Rates!$J$15,'Claim Details'!$I$19="No"),Rates!$J$17,IF(AND(AE283="B",'Claim Details'!$I$28&gt;=Rates!$D$14,'Claim Details'!$I$28&lt;=Rates!$D$15,'Claim Details'!$I$19="Yes"),Rates!$E$18,IF(AND(AE283="B",'Claim Details'!$I$28&gt;=Rates!$D$14,'Claim Details'!$I$28&lt;=Rates!$D$15,'Claim Details'!$I$19="No"),Rates!$D$18,IF(AND(AE283="B",'Claim Details'!$I$28&gt;=Rates!$F$14,'Claim Details'!$I$28&lt;=Rates!$F$15,'Claim Details'!$I$19="Yes"),Rates!$G$18,IF(AND(AE283="B",'Claim Details'!$I$28&gt;=Rates!$F$14,'Claim Details'!$I$28&lt;=Rates!$F$15,'Claim Details'!$I$19="No"),Rates!$F$18,IF(AND(AE283="B",'Claim Details'!$I$28&gt;=Rates!$H$14,'Claim Details'!$I$28&lt;=Rates!$H$15,'Claim Details'!$I$19="Yes"),Rates!$I$18,IF(AND(AE283="B",'Claim Details'!$I$28&gt;=Rates!$H$14,'Claim Details'!$I$28&lt;=Rates!$H$15,'Claim Details'!$I$19="No"),Rates!$H$18,IF(AND(AE283="B",'Claim Details'!$I$28&gt;=Rates!$J$14,'Claim Details'!$I$28&lt;=Rates!$J$15,'Claim Details'!$I$19="Yes"),Rates!$K$18,IF(AND(AE283="B",'Claim Details'!$I$28&gt;=Rates!$J$14,'Claim Details'!$I$28&lt;=Rates!$J$15,'Claim Details'!$I$19="No"),Rates!$J$18,IF(AND(AE283="C",'Claim Details'!$I$28&gt;=Rates!$D$14,'Claim Details'!$I$28&lt;=Rates!$D$15,'Claim Details'!$I$19="Yes"),Rates!$E$19,IF(AND(AE283="C",'Claim Details'!$I$28&gt;=Rates!$D$14,'Claim Details'!$I$28&lt;=Rates!$D$15,'Claim Details'!$I$19="No"),Rates!$D$19,IF(AND(AE283="C",'Claim Details'!$I$28&gt;=Rates!$F$14,'Claim Details'!$I$28&lt;=Rates!$F$15,'Claim Details'!$I$19="Yes"),Rates!$G$19,IF(AND(AE283="C",'Claim Details'!$I$28&gt;=Rates!$F$14,'Claim Details'!$I$28&lt;=Rates!$F$15,'Claim Details'!$I$19="No"),Rates!$F$19,IF(AND(AE283="C",'Claim Details'!$I$28&gt;=Rates!$H$14,'Claim Details'!$I$28&lt;=Rates!$H$15,'Claim Details'!$I$19="Yes"),Rates!$I$19,IF(AND(AE283="C",'Claim Details'!$I$28&gt;=Rates!$H$14,'Claim Details'!$I$28&lt;=Rates!$H$15,'Claim Details'!$I$19="No"),Rates!$H$19,IF(AND(AE283="C",'Claim Details'!$I$28&gt;=Rates!$J$14,'Claim Details'!$I$28&lt;=Rates!$J$15,'Claim Details'!$I$19="Yes"),Rates!$K$19,IF(AND(AE283="C",'Claim Details'!$I$28&gt;=Rates!$J$14,'Claim Details'!$I$28&lt;=Rates!$J$15,'Claim Details'!$I$19="No"),Rates!$J$19,"£0.00"))))))))))))))))))))))))</f>
        <v>£0.00</v>
      </c>
      <c r="BE283" s="189" t="str">
        <f>IF(AND(AE283="A",'Claim Details'!$I$28&gt;=Rates!$D$14,'Claim Details'!$I$28&lt;=Rates!$D$15,'Claim Details'!$I$19="Yes"),Rates!$J$25,IF(AND(AE283="A",'Claim Details'!$I$28&gt;=Rates!$D$14,'Claim Details'!$I$28&lt;=Rates!$D$15,'Claim Details'!$I$19="No"),Rates!$D$25,IF(AND(AE283="A",'Claim Details'!$I$28&gt;=Rates!$F$14,'Claim Details'!$I$28&lt;=Rates!$F$15,'Claim Details'!$I$19="Yes"),Rates!$G$25,IF(AND(AE283="A",'Claim Details'!$I$28&gt;=Rates!$F$14,'Claim Details'!$I$28&lt;=Rates!$F$15,'Claim Details'!$I$19="No"),Rates!$F$25,IF(AND(AE283="A",'Claim Details'!$I$28&gt;=Rates!$H$14,'Claim Details'!$I$28&lt;=Rates!$H$15,'Claim Details'!$I$19="Yes"),Rates!$I$25,IF(AND(AE283="A",'Claim Details'!$I$28&gt;=Rates!$H$14,'Claim Details'!$I$28&lt;=Rates!$H$15,'Claim Details'!$I$19="No"),Rates!$H$25,IF(AND(AE283="A",'Claim Details'!$I$28&gt;=Rates!$J$14,'Claim Details'!$I$28&lt;=Rates!$J$15,'Claim Details'!$I$19="Yes"),Rates!$K$25,IF(AND(AE283="A",'Claim Details'!$I$28&gt;=Rates!$J$14,'Claim Details'!$I$28&lt;=Rates!$J$15,'Claim Details'!$I$19="No"),Rates!$J$25,IF(AND(AE283="B",'Claim Details'!$I$28&gt;=Rates!$D$14,'Claim Details'!$I$28&lt;=Rates!$D$15,'Claim Details'!$I$19="Yes"),Rates!$E$26,IF(AND(AE283="B",'Claim Details'!$I$28&gt;=Rates!$D$14,'Claim Details'!$I$28&lt;=Rates!$D$15,'Claim Details'!$I$19="No"),Rates!$D$26,IF(AND(AE283="B",'Claim Details'!$I$28&gt;=Rates!$F$14,'Claim Details'!$I$28&lt;=Rates!$F$15,'Claim Details'!$I$19="Yes"),Rates!$G$26,IF(AND(AE283="B",'Claim Details'!$I$28&gt;=Rates!$F$14,'Claim Details'!$I$28&lt;=Rates!$F$15,'Claim Details'!$I$19="No"),Rates!$F$26,IF(AND(AE283="B",'Claim Details'!$I$28&gt;=Rates!$H$14,'Claim Details'!$I$28&lt;=Rates!$H$15,'Claim Details'!$I$19="Yes"),Rates!$I$26,IF(AND(AE283="B",'Claim Details'!$I$28&gt;=Rates!$H$14,'Claim Details'!$I$28&lt;=Rates!$H$15,'Claim Details'!$I$19="No"),Rates!$H$26,IF(AND(AE283="B",'Claim Details'!$I$28&gt;=Rates!$J$14,'Claim Details'!$I$28&lt;=Rates!$J$15,'Claim Details'!$I$19="Yes"),Rates!$K$26,IF(AND(AE283="B",'Claim Details'!$I$28&gt;=Rates!$J$14,'Claim Details'!$I$28&lt;=Rates!$J$15,'Claim Details'!$I$19="No"),Rates!$J$26,IF(AND(AE283="C",'Claim Details'!$I$28&gt;=Rates!$D$14,'Claim Details'!$I$28&lt;=Rates!$D$15,'Claim Details'!$I$19="Yes"),Rates!$E$27,IF(AND(AE283="C",'Claim Details'!$I$28&gt;=Rates!$D$14,'Claim Details'!$I$28&lt;=Rates!$D$15,'Claim Details'!$I$19="No"),Rates!$D$27,IF(AND(AE283="C",'Claim Details'!$I$28&gt;=Rates!$F$14,'Claim Details'!$I$28&lt;=Rates!$F$15,'Claim Details'!$I$19="Yes"),Rates!$G$27,IF(AND(AE283="C",'Claim Details'!$I$28&gt;=Rates!$F$14,'Claim Details'!$I$28&lt;=Rates!$F$15,'Claim Details'!$I$19="No"),Rates!$F$27,IF(AND(AE283="C",'Claim Details'!$I$28&gt;=Rates!$H$14,'Claim Details'!$I$28&lt;=Rates!$H$15,'Claim Details'!$I$19="Yes"),Rates!$I$27,IF(AND(AE283="C",'Claim Details'!$I$28&gt;=Rates!$H$14,'Claim Details'!$I$28&lt;=Rates!$H$15,'Claim Details'!$I$19="No"),Rates!$H$27,IF(AND(AE283="C",'Claim Details'!$I$28&gt;=Rates!$J$14,'Claim Details'!$I$28&lt;=Rates!$J$15,'Claim Details'!$I$19="Yes"),Rates!$K$27,IF(AND(AE283="C",'Claim Details'!$I$28&gt;=Rates!$J$14,'Claim Details'!$I$28&lt;=Rates!$J$15,'Claim Details'!$I$19="No"),Rates!$J$27,"£0.00"))))))))))))))))))))))))</f>
        <v>£0.00</v>
      </c>
      <c r="BF283" s="189" t="str">
        <f>IF(AND(AE283="A",'Claim Details'!$I$28&gt;=Rates!$D$14,'Claim Details'!$I$28&lt;=Rates!$D$15,'Claim Details'!$I$19="Yes"),Rates!$E$20,IF(AND(AE283="A",'Claim Details'!$I$28&gt;=Rates!$D$14,'Claim Details'!$I$28&lt;=Rates!$D$15,'Claim Details'!$I$19="No"),Rates!$D$20,IF(AND(AE283="A",'Claim Details'!$I$28&gt;=Rates!$F$14,'Claim Details'!$I$28&lt;=Rates!$F$15,'Claim Details'!$I$19="Yes"),Rates!$G$20,IF(AND(AE283="A",'Claim Details'!$I$28&gt;=Rates!$F$14,'Claim Details'!$I$28&lt;=Rates!$F$15,'Claim Details'!$I$19="No"),Rates!$F$20,IF(AND(AE283="A",'Claim Details'!$I$28&gt;=Rates!$H$14,'Claim Details'!$I$28&lt;=Rates!$H$15,'Claim Details'!$I$19="Yes"),Rates!$I$20,IF(AND(AE283="A",'Claim Details'!$I$28&gt;=Rates!$H$14,'Claim Details'!$I$28&lt;=Rates!$H$15,'Claim Details'!$I$19="No"),Rates!$H$20,IF(AND(AE283="A",'Claim Details'!$I$28&gt;=Rates!$J$14,'Claim Details'!$I$28&lt;=Rates!$J$15,'Claim Details'!$I$19="Yes"),Rates!$K$20,IF(AND(AE283="A",'Claim Details'!$I$28&gt;=Rates!$J$14,'Claim Details'!$I$28&lt;=Rates!$J$15,'Claim Details'!$I$19="No"),Rates!$J$20,IF(AND(AE283="B",'Claim Details'!$I$28&gt;=Rates!$D$14,'Claim Details'!$I$28&lt;=Rates!$D$15,'Claim Details'!$I$19="Yes"),Rates!$E$21,IF(AND(AE283="B",'Claim Details'!$I$28&gt;=Rates!$D$14,'Claim Details'!$I$28&lt;=Rates!$D$15,'Claim Details'!$I$19="No"),Rates!$D$21,IF(AND(AE283="B",'Claim Details'!$I$28&gt;=Rates!$F$14,'Claim Details'!$I$28&lt;=Rates!$F$15,'Claim Details'!$I$19="Yes"),Rates!$G$21,IF(AND(AE283="B",'Claim Details'!$I$28&gt;=Rates!$F$14,'Claim Details'!$I$28&lt;=Rates!$F$15,'Claim Details'!$I$19="No"),Rates!$F$21,IF(AND(AE283="B",'Claim Details'!$I$28&gt;=Rates!$H$14,'Claim Details'!$I$28&lt;=Rates!$H$15,'Claim Details'!$I$19="Yes"),Rates!$I$21,IF(AND(AE283="B",'Claim Details'!$I$28&gt;=Rates!$H$14,'Claim Details'!$I$28&lt;=Rates!$H$15,'Claim Details'!$I$19="No"),Rates!$H$21,IF(AND(AE283="B",'Claim Details'!$I$28&gt;=Rates!$J$14,'Claim Details'!$I$28&lt;=Rates!$J$15,'Claim Details'!$I$19="Yes"),Rates!$K$21,IF(AND(AE283="B",'Claim Details'!$I$28&gt;=Rates!$J$14,'Claim Details'!$I$28&lt;=Rates!$J$15,'Claim Details'!$I$19="No"),Rates!$J$21,"£0.00"))))))))))))))))</f>
        <v>£0.00</v>
      </c>
      <c r="BG283" s="189" t="str">
        <f>IF(AND(AE283="A",'Claim Details'!$I$28&gt;=Rates!$D$14,'Claim Details'!$I$28&lt;=Rates!$D$15,'Claim Details'!$I$19="Yes"),Rates!$E$22,IF(AND(AE283="A",'Claim Details'!$I$28&gt;=Rates!$D$14,'Claim Details'!$I$28&lt;=Rates!$D$15,'Claim Details'!$I$19="No"),Rates!$D$22,IF(AND(AE283="A",'Claim Details'!$I$28&gt;=Rates!$F$14,'Claim Details'!$I$28&lt;=Rates!$F$15,'Claim Details'!$I$19="Yes"),Rates!$G$22,IF(AND(AE283="A",'Claim Details'!$I$28&gt;=Rates!$F$14,'Claim Details'!$I$28&lt;=Rates!$F$15,'Claim Details'!$I$19="No"),Rates!$F$22,IF(AND(AE283="A",'Claim Details'!$I$28&gt;=Rates!$H$14,'Claim Details'!$I$28&lt;=Rates!$H$15,'Claim Details'!$I$19="Yes"),Rates!$I$22,IF(AND(AE283="A",'Claim Details'!$I$28&gt;=Rates!$H$14,'Claim Details'!$I$28&lt;=Rates!$H$15,'Claim Details'!$I$19="No"),Rates!$H$22,IF(AND(AE283="A",'Claim Details'!$I$28&gt;=Rates!$J$14,'Claim Details'!$I$28&lt;=Rates!$J$15,'Claim Details'!$I$19="Yes"),Rates!$K$22,IF(AND(AE283="A",'Claim Details'!$I$28&gt;=Rates!$J$14,'Claim Details'!$I$28&lt;=Rates!$J$15,'Claim Details'!$I$19="No"),Rates!$J$22,IF(AND(AE283="B",'Claim Details'!$I$28&gt;=Rates!$D$14,'Claim Details'!$I$28&lt;=Rates!$D$15,'Claim Details'!$I$19="Yes"),Rates!$E$23,IF(AND(AE283="B",'Claim Details'!$I$28&gt;=Rates!$D$14,'Claim Details'!$I$28&lt;=Rates!$D$15,'Claim Details'!$I$19="No"),Rates!$D$23,IF(AND(AE283="B",'Claim Details'!$I$28&gt;=Rates!$F$14,'Claim Details'!$I$28&lt;=Rates!$F$15,'Claim Details'!$I$19="Yes"),Rates!$G$23,IF(AND(AE283="B",'Claim Details'!$I$28&gt;=Rates!$F$14,'Claim Details'!$I$28&lt;=Rates!$F$15,'Claim Details'!$I$19="No"),Rates!$F$23,IF(AND(AE283="B",'Claim Details'!$I$28&gt;=Rates!$H$14,'Claim Details'!$I$28&lt;=Rates!$H$15,'Claim Details'!$I$19="Yes"),Rates!$I$23,IF(AND(AE283="B",'Claim Details'!$I$28&gt;=Rates!$H$14,'Claim Details'!$I$28&lt;=Rates!$H$15,'Claim Details'!$I$19="No"),Rates!$H$23,IF(AND(AE283="B",'Claim Details'!$I$28&gt;=Rates!$J$14,'Claim Details'!$I$28&lt;=Rates!$J$15,'Claim Details'!$I$19="Yes"),Rates!$K$23,IF(AND(AE283="B",'Claim Details'!$I$28&gt;=Rates!$J$14,'Claim Details'!$I$28&lt;=Rates!$J$15,'Claim Details'!$I$19="No"),Rates!$J$23,IF(AND(AE283="C",'Claim Details'!$I$28&gt;=Rates!$D$14,'Claim Details'!$I$28&lt;=Rates!$D$15,'Claim Details'!$I$19="Yes"),Rates!$E$24,IF(AND(AE283="C",'Claim Details'!$I$28&gt;=Rates!$D$14,'Claim Details'!$I$28&lt;=Rates!$D$15,'Claim Details'!$I$19="No"),Rates!$D$24,IF(AND(AE283="C",'Claim Details'!$I$28&gt;=Rates!$F$14,'Claim Details'!$I$28&lt;=Rates!$F$15,'Claim Details'!$I$19="Yes"),Rates!$G$24,IF(AND(AE283="C",'Claim Details'!$I$28&gt;=Rates!$F$14,'Claim Details'!$I$28&lt;=Rates!$F$15,'Claim Details'!$I$19="No"),Rates!$F$24,IF(AND(AE283="C",'Claim Details'!$I$28&gt;=Rates!$H$14,'Claim Details'!$I$28&lt;=Rates!$H$15,'Claim Details'!$I$19="Yes"),Rates!$I$24,IF(AND(AE283="C",'Claim Details'!$I$28&gt;=Rates!$H$14,'Claim Details'!$I$28&lt;=Rates!$H$15,'Claim Details'!$I$19="No"),Rates!$H$24,IF(AND(AE283="C",'Claim Details'!$I$28&gt;=Rates!$J$14,'Claim Details'!$I$28&lt;=Rates!$J$15,'Claim Details'!$I$19="Yes"),Rates!$K$24,IF(AND(AE283="C",'Claim Details'!$I$28&gt;=Rates!$J$14,'Claim Details'!$I$28&lt;=Rates!$J$15,'Claim Details'!$I$19="No"),Rates!$J$24,"£0.00"))))))))))))))))))))))))</f>
        <v>£0.00</v>
      </c>
      <c r="BH283" s="189" t="str">
        <f t="shared" si="73"/>
        <v>£0.00</v>
      </c>
      <c r="BI283" s="189">
        <f t="shared" si="74"/>
        <v>0</v>
      </c>
      <c r="BO283" s="202" t="str">
        <f>IF(H283="","£0.00",IF(AP283="4","£0.00",IF(AP283="5","£0.00",IF(AP283="1","£0.00",((AQ283*H283)*'Claim Details'!$F$111)/100))))</f>
        <v>£0.00</v>
      </c>
      <c r="BP283" s="202" t="str">
        <f>IF(T283="","£0.00",IF(AP283="4","£0.00",IF(AP283="5","£0.00",IF(AP283="1","£0.00",((AR283*T283)*'Claim Details'!$N$111)/100))))</f>
        <v>£0.00</v>
      </c>
      <c r="BQ283" s="202" t="str">
        <f>IF(AI283="","£0.00",IF(AP283="4","£0.00",IF(AP283="5","£0.00",IF(AP283="1","£0.00",((BI283*AI283)*'Claim Details'!$W$111)/100))))</f>
        <v>£0.00</v>
      </c>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row>
    <row r="284" spans="1:97" ht="15">
      <c r="A284" s="145"/>
      <c r="B284" s="91"/>
      <c r="C284" s="96"/>
      <c r="D284" s="97"/>
      <c r="E284" s="98"/>
      <c r="F284" s="89"/>
      <c r="G284" s="99"/>
      <c r="H284" s="100"/>
      <c r="I284" s="221" t="str">
        <f t="shared" si="64"/>
        <v>£0.00</v>
      </c>
      <c r="J284" s="101"/>
      <c r="K284" s="100"/>
      <c r="L284" s="221" t="str">
        <f t="shared" si="65"/>
        <v>£0.00</v>
      </c>
      <c r="M284" s="101"/>
      <c r="N284" s="102"/>
      <c r="O284" s="145"/>
      <c r="P284" s="77"/>
      <c r="Q284" s="87"/>
      <c r="R284" s="87"/>
      <c r="S284" s="87"/>
      <c r="T284" s="149" t="str">
        <f t="shared" si="66"/>
        <v/>
      </c>
      <c r="U284" s="87" t="str">
        <f t="shared" si="75"/>
        <v/>
      </c>
      <c r="V284" s="87"/>
      <c r="W284" s="53" t="str">
        <f t="shared" si="67"/>
        <v>£0.00</v>
      </c>
      <c r="X284" s="53"/>
      <c r="Y284" s="87"/>
      <c r="Z284" s="78"/>
      <c r="AA284" s="79"/>
      <c r="AB284" s="160"/>
      <c r="AC284" s="98"/>
      <c r="AD284" s="225"/>
      <c r="AE284" s="235" t="str">
        <f t="shared" si="68"/>
        <v/>
      </c>
      <c r="AF284" s="87" t="str">
        <f t="shared" si="69"/>
        <v/>
      </c>
      <c r="AG284" s="53"/>
      <c r="AH284" s="224"/>
      <c r="AI284" s="226" t="str">
        <f t="shared" si="61"/>
        <v/>
      </c>
      <c r="AJ284" s="236" t="str">
        <f t="shared" si="70"/>
        <v>£0.00</v>
      </c>
      <c r="AK284" s="31"/>
      <c r="AL284" s="1"/>
      <c r="AM284" s="1"/>
      <c r="AN284" s="1"/>
      <c r="AO284" s="1"/>
      <c r="AP284" s="1" t="str">
        <f t="shared" si="62"/>
        <v/>
      </c>
      <c r="AQ284" s="27">
        <f t="shared" si="63"/>
        <v>0</v>
      </c>
      <c r="AR284" s="189">
        <f t="shared" si="71"/>
        <v>0</v>
      </c>
      <c r="AS284" s="190" t="str">
        <f>IF(AND(C284="A",'Claim Details'!$E$28&gt;=Rates!$D$14,'Claim Details'!$E$28&lt;=Rates!$D$15,'Claim Details'!$E$19="Yes"),Rates!$E$17,IF(AND(C284="A",'Claim Details'!$E$28&gt;=Rates!$D$14,'Claim Details'!$E$28&lt;=Rates!$D$15,'Claim Details'!$E$19="No"),Rates!$D$17,IF(AND(C284="A",'Claim Details'!$E$28&gt;=Rates!$F$14,'Claim Details'!$E$28&lt;=Rates!$F$15,'Claim Details'!$E$19="Yes"),Rates!$G$17,IF(AND(C284="A",'Claim Details'!$E$28&gt;=Rates!$F$14,'Claim Details'!$E$28&lt;=Rates!$F$15,'Claim Details'!$E$19="No"),Rates!$F$17,IF(AND(C284="A",'Claim Details'!$E$28&gt;=Rates!$H$14,'Claim Details'!$E$28&lt;=Rates!$H$15,'Claim Details'!$E$19="Yes"),Rates!$I$17,IF(AND(C284="A",'Claim Details'!$E$28&gt;=Rates!$H$14,'Claim Details'!$E$28&lt;=Rates!$H$15,'Claim Details'!$E$19="No"),Rates!$H$17,IF(AND(C284="A",'Claim Details'!$E$28&gt;=Rates!$J$14,'Claim Details'!$E$28&lt;=Rates!$J$15,'Claim Details'!$E$19="Yes"),Rates!$K$17,IF(AND(C284="A",'Claim Details'!$E$28&gt;=Rates!$J$14,'Claim Details'!$E$28&lt;=Rates!$J$15,'Claim Details'!$E$19="No"),Rates!$J$17,IF(AND(C284="B",'Claim Details'!$E$28&gt;=Rates!$D$14,'Claim Details'!$E$28&lt;=Rates!$D$15,'Claim Details'!$E$19="Yes"),Rates!$E$18,IF(AND(C284="B",'Claim Details'!$E$28&gt;=Rates!$D$14,'Claim Details'!$E$28&lt;=Rates!$D$15,'Claim Details'!$E$19="No"),Rates!$D$18,IF(AND(C284="B",'Claim Details'!$E$28&gt;=Rates!$F$14,'Claim Details'!$E$28&lt;=Rates!$F$15,'Claim Details'!$E$19="Yes"),Rates!$G$18,IF(AND(C284="B",'Claim Details'!$E$28&gt;=Rates!$F$14,'Claim Details'!$E$28&lt;=Rates!$F$15,'Claim Details'!$E$19="No"),Rates!$F$18,IF(AND(C284="B",'Claim Details'!$E$28&gt;=Rates!$H$14,'Claim Details'!$E$28&lt;=Rates!$H$15,'Claim Details'!$E$19="Yes"),Rates!$I$18,IF(AND(C284="B",'Claim Details'!$E$28&gt;=Rates!$H$14,'Claim Details'!$E$28&lt;=Rates!$H$15,'Claim Details'!$E$19="No"),Rates!$H$18,IF(AND(C284="B",'Claim Details'!$E$28&gt;=Rates!$J$14,'Claim Details'!$E$28&lt;=Rates!$J$15,'Claim Details'!$E$19="Yes"),Rates!$K$18,IF(AND(C284="B",'Claim Details'!$E$28&gt;=Rates!$J$14,'Claim Details'!$E$28&lt;=Rates!$J$15,'Claim Details'!$E$19="No"),Rates!$J$18,IF(AND(C284="C",'Claim Details'!$E$28&gt;=Rates!$D$14,'Claim Details'!$E$28&lt;=Rates!$D$15,'Claim Details'!$E$19="Yes"),Rates!$E$19,IF(AND(C284="C",'Claim Details'!$E$28&gt;=Rates!$D$14,'Claim Details'!$E$28&lt;=Rates!$D$15,'Claim Details'!$E$19="No"),Rates!$D$19,IF(AND(C284="C",'Claim Details'!$E$28&gt;=Rates!$F$14,'Claim Details'!$E$28&lt;=Rates!$F$15,'Claim Details'!$E$19="Yes"),Rates!$G$19,IF(AND(C284="C",'Claim Details'!$E$28&gt;=Rates!$F$14,'Claim Details'!$E$28&lt;=Rates!$F$15,'Claim Details'!$E$19="No"),Rates!$F$19,IF(AND(C284="C",'Claim Details'!$E$28&gt;=Rates!$H$14,'Claim Details'!$E$28&lt;=Rates!$H$15,'Claim Details'!$E$19="Yes"),Rates!$I$19,IF(AND(C284="C",'Claim Details'!$E$28&gt;=Rates!$H$14,'Claim Details'!$E$28&lt;=Rates!$H$15,'Claim Details'!$E$19="No"),Rates!$H$19,IF(AND(C284="C",'Claim Details'!$E$28&gt;=Rates!$J$14,'Claim Details'!$E$28&lt;=Rates!$J$15,'Claim Details'!$E$19="Yes"),Rates!$K$19,IF(AND(C284="C",'Claim Details'!$E$28&gt;=Rates!$J$14,'Claim Details'!$E$28&lt;=Rates!$J$15,'Claim Details'!$E$19="No"),Rates!$J$19,"£0.00"))))))))))))))))))))))))</f>
        <v>£0.00</v>
      </c>
      <c r="AT284" s="189" t="str">
        <f>IF(AND(C284="A",'Claim Details'!$E$28&gt;=Rates!$D$14,'Claim Details'!$E$28&lt;=Rates!$D$15,'Claim Details'!$E$19="Yes"),Rates!$E$25,IF(AND(C284="A",'Claim Details'!$E$28&gt;=Rates!$D$14,'Claim Details'!$E$28&lt;=Rates!$D$15,'Claim Details'!$E$19="No"),Rates!$D$25,IF(AND(C284="A",'Claim Details'!$E$28&gt;=Rates!$F$14,'Claim Details'!$E$28&lt;=Rates!$F$15,'Claim Details'!$E$19="Yes"),Rates!$G$25,IF(AND(C284="A",'Claim Details'!$E$28&gt;=Rates!$F$14,'Claim Details'!$E$28&lt;=Rates!$F$15,'Claim Details'!$E$19="No"),Rates!$F$25,IF(AND(C284="A",'Claim Details'!$E$28&gt;=Rates!$H$14,'Claim Details'!$E$28&lt;=Rates!$H$15,'Claim Details'!$E$19="Yes"),Rates!$I$25,IF(AND(C284="A",'Claim Details'!$E$28&gt;=Rates!$H$14,'Claim Details'!$E$28&lt;=Rates!$H$15,'Claim Details'!$E$19="No"),Rates!$H$25,IF(AND(C284="A",'Claim Details'!$E$28&gt;=Rates!$J$14,'Claim Details'!$E$28&lt;=Rates!$J$15,'Claim Details'!$E$19="Yes"),Rates!$K$25,IF(AND(C284="A",'Claim Details'!$E$28&gt;=Rates!$J$14,'Claim Details'!$E$28&lt;=Rates!$J$15,'Claim Details'!$E$19="No"),Rates!$J$25,IF(AND(C284="B",'Claim Details'!$E$28&gt;=Rates!$D$14,'Claim Details'!$E$28&lt;=Rates!$D$15,'Claim Details'!$E$19="Yes"),Rates!$E$26,IF(AND(C284="B",'Claim Details'!$E$28&gt;=Rates!$D$14,'Claim Details'!$E$28&lt;=Rates!$D$15,'Claim Details'!$E$19="No"),Rates!$D$26,IF(AND(C284="B",'Claim Details'!$E$28&gt;=Rates!$F$14,'Claim Details'!$E$28&lt;=Rates!$F$15,'Claim Details'!$E$19="Yes"),Rates!$G$26,IF(AND(C284="B",'Claim Details'!$E$28&gt;=Rates!$F$14,'Claim Details'!$E$28&lt;=Rates!$F$15,'Claim Details'!$E$19="No"),Rates!$F$26,IF(AND(C284="B",'Claim Details'!$E$28&gt;=Rates!$H$14,'Claim Details'!$E$28&lt;=Rates!$H$15,'Claim Details'!$E$19="Yes"),Rates!$I$26,IF(AND(C284="B",'Claim Details'!$E$28&gt;=Rates!$H$14,'Claim Details'!$E$28&lt;=Rates!$H$15,'Claim Details'!$E$19="No"),Rates!$H$26,IF(AND(C284="B",'Claim Details'!$E$28&gt;=Rates!$J$14,'Claim Details'!$E$28&lt;=Rates!$J$15,'Claim Details'!$E$19="Yes"),Rates!$K$26,IF(AND(C284="B",'Claim Details'!$E$28&gt;=Rates!$J$14,'Claim Details'!$E$28&lt;=Rates!$J$15,'Claim Details'!$E$19="No"),Rates!$J$26,IF(AND(C284="C",'Claim Details'!$E$28&gt;=Rates!$D$14,'Claim Details'!$E$28&lt;=Rates!$D$15,'Claim Details'!$E$19="Yes"),Rates!$E$27,IF(AND(C284="C",'Claim Details'!$E$28&gt;=Rates!$D$14,'Claim Details'!$E$28&lt;=Rates!$D$15,'Claim Details'!$E$19="No"),Rates!$D$27,IF(AND(C284="C",'Claim Details'!$E$28&gt;=Rates!$F$14,'Claim Details'!$E$28&lt;=Rates!$F$15,'Claim Details'!$E$19="Yes"),Rates!$G$27,IF(AND(C284="C",'Claim Details'!$E$28&gt;=Rates!$F$14,'Claim Details'!$E$28&lt;=Rates!$F$15,'Claim Details'!$E$19="No"),Rates!$F$27,IF(AND(C284="C",'Claim Details'!$E$28&gt;=Rates!$H$14,'Claim Details'!$E$28&lt;=Rates!$H$15,'Claim Details'!$E$19="Yes"),Rates!$I$27,IF(AND(C284="C",'Claim Details'!$E$28&gt;=Rates!$H$14,'Claim Details'!$E$28&lt;=Rates!$H$15,'Claim Details'!$E$19="No"),Rates!$H$27,IF(AND(C284="C",'Claim Details'!$E$28&gt;=Rates!$J$14,'Claim Details'!$E$28&lt;=Rates!$J$15,'Claim Details'!$E$19="Yes"),Rates!$K$27,IF(AND(C284="C",'Claim Details'!$E$28&gt;=Rates!$J$14,'Claim Details'!$E$28&lt;=Rates!$J$15,'Claim Details'!$E$19="No"),Rates!$J$27,"£0.00"))))))))))))))))))))))))</f>
        <v>£0.00</v>
      </c>
      <c r="AU284" s="191" t="str">
        <f>IF(AND(C284="A",'Claim Details'!$E$28&gt;=Rates!$D$14,'Claim Details'!$E$28&lt;=Rates!$D$15,'Claim Details'!$E$19="Yes"),Rates!$E$20,IF(AND(C284="A",'Claim Details'!$E$28&gt;=Rates!$D$14,'Claim Details'!$E$28&lt;=Rates!$D$15,'Claim Details'!$E$19="No"),Rates!$D$20,IF(AND(C284="A",'Claim Details'!$E$28&gt;=Rates!$F$14,'Claim Details'!$E$28&lt;=Rates!$F$15,'Claim Details'!$E$19="Yes"),Rates!$G$20,IF(AND(C284="A",'Claim Details'!$E$28&gt;=Rates!$F$14,'Claim Details'!$E$28&lt;=Rates!$F$15,'Claim Details'!$E$19="No"),Rates!$F$20,IF(AND(C284="A",'Claim Details'!$E$28&gt;=Rates!$H$14,'Claim Details'!$E$28&lt;=Rates!$H$15,'Claim Details'!$E$19="Yes"),Rates!$I$20,IF(AND(C284="A",'Claim Details'!$E$28&gt;=Rates!$H$14,'Claim Details'!$E$28&lt;=Rates!$H$15,'Claim Details'!$E$19="No"),Rates!$H$20,IF(AND(C284="A",'Claim Details'!$E$28&gt;=Rates!$J$14,'Claim Details'!$E$28&lt;=Rates!$J$15,'Claim Details'!$E$19="Yes"),Rates!$K$20,IF(AND(C284="A",'Claim Details'!$E$28&gt;=Rates!$J$14,'Claim Details'!$E$28&lt;=Rates!$J$15,'Claim Details'!$E$19="No"),Rates!$J$20,IF(AND(C284="B",'Claim Details'!$E$28&gt;=Rates!$D$14,'Claim Details'!$E$28&lt;=Rates!$D$15,'Claim Details'!$E$19="Yes"),Rates!$E$21,IF(AND(C284="B",'Claim Details'!$E$28&gt;=Rates!$D$14,'Claim Details'!$E$28&lt;=Rates!$D$15,'Claim Details'!$E$19="No"),Rates!$D$21,IF(AND(C284="B",'Claim Details'!$E$28&gt;=Rates!$F$14,'Claim Details'!$E$28&lt;=Rates!$F$15,'Claim Details'!$E$19="Yes"),Rates!$G$21,IF(AND(C284="B",'Claim Details'!$E$28&gt;=Rates!$F$14,'Claim Details'!$E$28&lt;=Rates!$F$15,'Claim Details'!$E$19="No"),Rates!$F$21,IF(AND(C284="B",'Claim Details'!$E$28&gt;=Rates!$H$14,'Claim Details'!$E$28&lt;=Rates!$H$15,'Claim Details'!$E$19="Yes"),Rates!$I$21,IF(AND(C284="B",'Claim Details'!$E$28&gt;=Rates!$H$14,'Claim Details'!$E$28&lt;=Rates!$H$15,'Claim Details'!$E$19="No"),Rates!$H$21,IF(AND(C284="B",'Claim Details'!$E$28&gt;=Rates!$J$14,'Claim Details'!$E$28&lt;=Rates!$J$15,'Claim Details'!$E$19="Yes"),Rates!$K$21,IF(AND(C284="B",'Claim Details'!$E$28&gt;=Rates!$J$14,'Claim Details'!$E$28&lt;=Rates!$J$15,'Claim Details'!$E$19="No"),Rates!$J$21,"£0.00"))))))))))))))))</f>
        <v>£0.00</v>
      </c>
      <c r="AV284" s="191" t="str">
        <f>IF(AND(C284="A",'Claim Details'!$E$28&gt;=Rates!$D$14,'Claim Details'!$E$28&lt;=Rates!$D$15,'Claim Details'!$E$19="Yes"),Rates!$E$22,IF(AND(C284="A",'Claim Details'!$E$28&gt;=Rates!$D$14,'Claim Details'!$E$28&lt;=Rates!$D$15,'Claim Details'!$E$19="No"),Rates!$D$22,IF(AND(C284="A",'Claim Details'!$E$28&gt;=Rates!$F$14,'Claim Details'!$E$28&lt;=Rates!$F$15,'Claim Details'!$E$19="Yes"),Rates!$G$22,IF(AND(C284="A",'Claim Details'!$E$28&gt;=Rates!$F$14,'Claim Details'!$E$28&lt;=Rates!$F$15,'Claim Details'!$E$19="No"),Rates!$F$22,IF(AND(C284="A",'Claim Details'!$E$28&gt;=Rates!$H$14,'Claim Details'!$E$28&lt;=Rates!$H$15,'Claim Details'!$E$19="Yes"),Rates!$I$22,IF(AND(C284="A",'Claim Details'!$E$28&gt;=Rates!$H$14,'Claim Details'!$E$28&lt;=Rates!$H$15,'Claim Details'!$E$19="No"),Rates!$H$22,IF(AND(C284="A",'Claim Details'!$E$28&gt;=Rates!$J$14,'Claim Details'!$E$28&lt;=Rates!$J$15,'Claim Details'!$E$19="Yes"),Rates!$K$22,IF(AND(C284="A",'Claim Details'!$E$28&gt;=Rates!$J$14,'Claim Details'!$E$28&lt;=Rates!$J$15,'Claim Details'!$E$19="No"),Rates!$J$22,IF(AND(C284="B",'Claim Details'!$E$28&gt;=Rates!$D$14,'Claim Details'!$E$28&lt;=Rates!$D$15,'Claim Details'!$E$19="Yes"),Rates!$E$23,IF(AND(C284="B",'Claim Details'!$E$28&gt;=Rates!$D$14,'Claim Details'!$E$28&lt;=Rates!$D$15,'Claim Details'!$E$19="No"),Rates!$D$23,IF(AND(C284="B",'Claim Details'!$E$28&gt;=Rates!$F$14,'Claim Details'!$E$28&lt;=Rates!$F$15,'Claim Details'!$E$19="Yes"),Rates!$G$23,IF(AND(C284="B",'Claim Details'!$E$28&gt;=Rates!$F$14,'Claim Details'!$E$28&lt;=Rates!$F$15,'Claim Details'!$E$19="No"),Rates!$F$23,IF(AND(C284="B",'Claim Details'!$E$28&gt;=Rates!$H$14,'Claim Details'!$E$28&lt;=Rates!$H$15,'Claim Details'!$E$19="Yes"),Rates!$I$23,IF(AND(C284="B",'Claim Details'!$E$28&gt;=Rates!$H$14,'Claim Details'!$E$28&lt;=Rates!$H$15,'Claim Details'!$E$19="No"),Rates!$H$23,IF(AND(C284="B",'Claim Details'!$E$28&gt;=Rates!$J$14,'Claim Details'!$E$28&lt;=Rates!$J$15,'Claim Details'!$E$19="Yes"),Rates!$K$23,IF(AND(C284="B",'Claim Details'!$E$28&gt;=Rates!$J$14,'Claim Details'!$E$28&lt;=Rates!$J$15,'Claim Details'!$E$19="No"),Rates!$J$23,IF(AND(C284="C",'Claim Details'!$E$28&gt;=Rates!$D$14,'Claim Details'!$E$28&lt;=Rates!$D$15,'Claim Details'!$E$19="Yes"),Rates!$E$24,IF(AND(C284="C",'Claim Details'!$E$28&gt;=Rates!$D$14,'Claim Details'!$E$28&lt;=Rates!$D$15,'Claim Details'!$E$19="No"),Rates!$D$24,IF(AND(C284="C",'Claim Details'!$E$28&gt;=Rates!$F$14,'Claim Details'!$E$28&lt;=Rates!$F$15,'Claim Details'!$E$19="Yes"),Rates!$G$24,IF(AND(C284="C",'Claim Details'!$E$28&gt;=Rates!$F$14,'Claim Details'!$E$28&lt;=Rates!$F$15,'Claim Details'!$E$19="No"),Rates!$F$24,IF(AND(C284="C",'Claim Details'!$E$28&gt;=Rates!$H$14,'Claim Details'!$E$28&lt;=Rates!$H$15,'Claim Details'!$E$19="Yes"),Rates!$I$24,IF(AND(C284="C",'Claim Details'!$E$28&gt;=Rates!$H$14,'Claim Details'!$E$28&lt;=Rates!$H$15,'Claim Details'!$E$19="No"),Rates!$H$24,IF(AND(C284="C",'Claim Details'!$E$28&gt;=Rates!$J$14,'Claim Details'!$E$28&lt;=Rates!$J$15,'Claim Details'!$E$19="Yes"),Rates!$K$24,IF(AND(C284="C",'Claim Details'!$E$28&gt;=Rates!$J$14,'Claim Details'!$E$28&lt;=Rates!$J$15,'Claim Details'!$E$19="No"),Rates!$J$24,"£0.00"))))))))))))))))))))))))</f>
        <v>£0.00</v>
      </c>
      <c r="AW284" s="1"/>
      <c r="AX284" s="189" t="str">
        <f>IF(AND(U284="A",'Claim Details'!$I$28&gt;=Rates!$D$14,'Claim Details'!$I$28&lt;=Rates!$D$15,'Claim Details'!$I$19="Yes"),Rates!$J$17,IF(AND(U284="A",'Claim Details'!$I$28&gt;=Rates!$D$14,'Claim Details'!$I$28&lt;=Rates!$D$15,'Claim Details'!$I$19="No"),Rates!$D$17,IF(AND(U284="A",'Claim Details'!$I$28&gt;=Rates!$F$14,'Claim Details'!$I$28&lt;=Rates!$F$15,'Claim Details'!$I$19="Yes"),Rates!$G$17,IF(AND(U284="A",'Claim Details'!$I$28&gt;=Rates!$F$14,'Claim Details'!$I$28&lt;=Rates!$F$15,'Claim Details'!$I$19="No"),Rates!$F$17,IF(AND(U284="A",'Claim Details'!$I$28&gt;=Rates!$H$14,'Claim Details'!$I$28&lt;=Rates!$H$15,'Claim Details'!$I$19="Yes"),Rates!$I$17,IF(AND(U284="A",'Claim Details'!$I$28&gt;=Rates!$H$14,'Claim Details'!$I$28&lt;=Rates!$H$15,'Claim Details'!$I$19="No"),Rates!$H$17,IF(AND(U284="A",'Claim Details'!$I$28&gt;=Rates!$J$14,'Claim Details'!$I$28&lt;=Rates!$J$15,'Claim Details'!$I$19="Yes"),Rates!$K$17,IF(AND(U284="A",'Claim Details'!$I$28&gt;=Rates!$J$14,'Claim Details'!$I$28&lt;=Rates!$J$15,'Claim Details'!$I$19="No"),Rates!$J$17,IF(AND(U284="B",'Claim Details'!$I$28&gt;=Rates!$D$14,'Claim Details'!$I$28&lt;=Rates!$D$15,'Claim Details'!$I$19="Yes"),Rates!$E$18,IF(AND(U284="B",'Claim Details'!$I$28&gt;=Rates!$D$14,'Claim Details'!$I$28&lt;=Rates!$D$15,'Claim Details'!$I$19="No"),Rates!$D$18,IF(AND(U284="B",'Claim Details'!$I$28&gt;=Rates!$F$14,'Claim Details'!$I$28&lt;=Rates!$F$15,'Claim Details'!$I$19="Yes"),Rates!$G$18,IF(AND(U284="B",'Claim Details'!$I$28&gt;=Rates!$F$14,'Claim Details'!$I$28&lt;=Rates!$F$15,'Claim Details'!$I$19="No"),Rates!$F$18,IF(AND(U284="B",'Claim Details'!$I$28&gt;=Rates!$H$14,'Claim Details'!$I$28&lt;=Rates!$H$15,'Claim Details'!$I$19="Yes"),Rates!$I$18,IF(AND(U284="B",'Claim Details'!$I$28&gt;=Rates!$H$14,'Claim Details'!$I$28&lt;=Rates!$H$15,'Claim Details'!$I$19="No"),Rates!$H$18,IF(AND(U284="B",'Claim Details'!$I$28&gt;=Rates!$J$14,'Claim Details'!$I$28&lt;=Rates!$J$15,'Claim Details'!$I$19="Yes"),Rates!$K$18,IF(AND(U284="B",'Claim Details'!$I$28&gt;=Rates!$J$14,'Claim Details'!$I$28&lt;=Rates!$J$15,'Claim Details'!$I$19="No"),Rates!$J$18,IF(AND(U284="C",'Claim Details'!$I$28&gt;=Rates!$D$14,'Claim Details'!$I$28&lt;=Rates!$D$15,'Claim Details'!$I$19="Yes"),Rates!$E$19,IF(AND(U284="C",'Claim Details'!$I$28&gt;=Rates!$D$14,'Claim Details'!$I$28&lt;=Rates!$D$15,'Claim Details'!$I$19="No"),Rates!$D$19,IF(AND(U284="C",'Claim Details'!$I$28&gt;=Rates!$F$14,'Claim Details'!$I$28&lt;=Rates!$F$15,'Claim Details'!$I$19="Yes"),Rates!$G$19,IF(AND(U284="C",'Claim Details'!$I$28&gt;=Rates!$F$14,'Claim Details'!$I$28&lt;=Rates!$F$15,'Claim Details'!$I$19="No"),Rates!$F$19,IF(AND(U284="C",'Claim Details'!$I$28&gt;=Rates!$H$14,'Claim Details'!$I$28&lt;=Rates!$H$15,'Claim Details'!$I$19="Yes"),Rates!$I$19,IF(AND(U284="C",'Claim Details'!$I$28&gt;=Rates!$H$14,'Claim Details'!$I$28&lt;=Rates!$H$15,'Claim Details'!$I$19="No"),Rates!$H$19,IF(AND(U284="C",'Claim Details'!$I$28&gt;=Rates!$J$14,'Claim Details'!$I$28&lt;=Rates!$J$15,'Claim Details'!$I$19="Yes"),Rates!$K$19,IF(AND(U284="C",'Claim Details'!$I$28&gt;=Rates!$J$14,'Claim Details'!$I$28&lt;=Rates!$J$15,'Claim Details'!$I$19="No"),Rates!$J$19,"£0.00"))))))))))))))))))))))))</f>
        <v>£0.00</v>
      </c>
      <c r="AY284" s="189" t="str">
        <f>IF(AND(C284="A",'Claim Details'!$I$28&gt;=Rates!$D$14,'Claim Details'!$I$28&lt;=Rates!$D$15,'Claim Details'!$I$19="Yes"),Rates!$J$25,IF(AND(C284="A",'Claim Details'!$I$28&gt;=Rates!$D$14,'Claim Details'!$I$28&lt;=Rates!$D$15,'Claim Details'!$I$19="No"),Rates!$D$25,IF(AND(C284="A",'Claim Details'!$I$28&gt;=Rates!$F$14,'Claim Details'!$I$28&lt;=Rates!$F$15,'Claim Details'!$I$19="Yes"),Rates!$G$25,IF(AND(C284="A",'Claim Details'!$I$28&gt;=Rates!$F$14,'Claim Details'!$I$28&lt;=Rates!$F$15,'Claim Details'!$I$19="No"),Rates!$F$25,IF(AND(C284="A",'Claim Details'!$I$28&gt;=Rates!$H$14,'Claim Details'!$I$28&lt;=Rates!$H$15,'Claim Details'!$I$19="Yes"),Rates!$I$25,IF(AND(C284="A",'Claim Details'!$I$28&gt;=Rates!$H$14,'Claim Details'!$I$28&lt;=Rates!$H$15,'Claim Details'!$I$19="No"),Rates!$H$25,IF(AND(C284="A",'Claim Details'!$I$28&gt;=Rates!$J$14,'Claim Details'!$I$28&lt;=Rates!$J$15,'Claim Details'!$I$19="Yes"),Rates!$K$25,IF(AND(C284="A",'Claim Details'!$I$28&gt;=Rates!$J$14,'Claim Details'!$I$28&lt;=Rates!$J$15,'Claim Details'!$I$19="No"),Rates!$J$25,IF(AND(C284="B",'Claim Details'!$I$28&gt;=Rates!$D$14,'Claim Details'!$I$28&lt;=Rates!$D$15,'Claim Details'!$I$19="Yes"),Rates!$E$26,IF(AND(C284="B",'Claim Details'!$I$28&gt;=Rates!$D$14,'Claim Details'!$I$28&lt;=Rates!$D$15,'Claim Details'!$I$19="No"),Rates!$D$26,IF(AND(C284="B",'Claim Details'!$I$28&gt;=Rates!$F$14,'Claim Details'!$I$28&lt;=Rates!$F$15,'Claim Details'!$I$19="Yes"),Rates!$G$26,IF(AND(C284="B",'Claim Details'!$I$28&gt;=Rates!$F$14,'Claim Details'!$I$28&lt;=Rates!$F$15,'Claim Details'!$I$19="No"),Rates!$F$26,IF(AND(C284="B",'Claim Details'!$I$28&gt;=Rates!$H$14,'Claim Details'!$I$28&lt;=Rates!$H$15,'Claim Details'!$I$19="Yes"),Rates!$I$26,IF(AND(C284="B",'Claim Details'!$I$28&gt;=Rates!$H$14,'Claim Details'!$I$28&lt;=Rates!$H$15,'Claim Details'!$I$19="No"),Rates!$H$26,IF(AND(C284="B",'Claim Details'!$I$28&gt;=Rates!$J$14,'Claim Details'!$I$28&lt;=Rates!$J$15,'Claim Details'!$I$19="Yes"),Rates!$K$26,IF(AND(C284="B",'Claim Details'!$I$28&gt;=Rates!$J$14,'Claim Details'!$I$28&lt;=Rates!$J$15,'Claim Details'!$I$19="No"),Rates!$J$26,IF(AND(C284="C",'Claim Details'!$I$28&gt;=Rates!$D$14,'Claim Details'!$I$28&lt;=Rates!$D$15,'Claim Details'!$I$19="Yes"),Rates!$E$27,IF(AND(C284="C",'Claim Details'!$I$28&gt;=Rates!$D$14,'Claim Details'!$I$28&lt;=Rates!$D$15,'Claim Details'!$I$19="No"),Rates!$D$27,IF(AND(C284="C",'Claim Details'!$I$28&gt;=Rates!$F$14,'Claim Details'!$I$28&lt;=Rates!$F$15,'Claim Details'!$I$19="Yes"),Rates!$G$27,IF(AND(C284="C",'Claim Details'!$I$28&gt;=Rates!$F$14,'Claim Details'!$I$28&lt;=Rates!$F$15,'Claim Details'!$I$19="No"),Rates!$F$27,IF(AND(C284="C",'Claim Details'!$I$28&gt;=Rates!$H$14,'Claim Details'!$I$28&lt;=Rates!$H$15,'Claim Details'!$I$19="Yes"),Rates!$I$27,IF(AND(C284="C",'Claim Details'!$I$28&gt;=Rates!$H$14,'Claim Details'!$I$28&lt;=Rates!$H$15,'Claim Details'!$I$19="No"),Rates!$H$27,IF(AND(C284="C",'Claim Details'!$I$28&gt;=Rates!$J$14,'Claim Details'!$I$28&lt;=Rates!$J$15,'Claim Details'!$I$19="Yes"),Rates!$K$27,IF(AND(C284="C",'Claim Details'!$I$28&gt;=Rates!$J$14,'Claim Details'!$I$28&lt;=Rates!$J$15,'Claim Details'!$I$19="No"),Rates!$J$27,"£0.00"))))))))))))))))))))))))</f>
        <v>£0.00</v>
      </c>
      <c r="AZ284" s="189" t="str">
        <f>IF(AND(C284="A",'Claim Details'!$I$28&gt;=Rates!$D$14,'Claim Details'!$I$28&lt;=Rates!$D$15,'Claim Details'!$I$19="Yes"),Rates!$E$20,IF(AND(C284="A",'Claim Details'!$I$28&gt;=Rates!$D$14,'Claim Details'!$I$28&lt;=Rates!$D$15,'Claim Details'!$I$19="No"),Rates!$D$20,IF(AND(C284="A",'Claim Details'!$I$28&gt;=Rates!$F$14,'Claim Details'!$I$28&lt;=Rates!$F$15,'Claim Details'!$I$19="Yes"),Rates!$G$20,IF(AND(C284="A",'Claim Details'!$I$28&gt;=Rates!$F$14,'Claim Details'!$I$28&lt;=Rates!$F$15,'Claim Details'!$I$19="No"),Rates!$F$20,IF(AND(C284="A",'Claim Details'!$I$28&gt;=Rates!$H$14,'Claim Details'!$I$28&lt;=Rates!$H$15,'Claim Details'!$I$19="Yes"),Rates!$I$20,IF(AND(C284="A",'Claim Details'!$I$28&gt;=Rates!$H$14,'Claim Details'!$I$28&lt;=Rates!$H$15,'Claim Details'!$I$19="No"),Rates!$H$20,IF(AND(C284="A",'Claim Details'!$I$28&gt;=Rates!$J$14,'Claim Details'!$I$28&lt;=Rates!$J$15,'Claim Details'!$I$19="Yes"),Rates!$K$20,IF(AND(C284="A",'Claim Details'!$I$28&gt;=Rates!$J$14,'Claim Details'!$I$28&lt;=Rates!$J$15,'Claim Details'!$I$19="No"),Rates!$J$20,IF(AND(C284="B",'Claim Details'!$I$28&gt;=Rates!$D$14,'Claim Details'!$I$28&lt;=Rates!$D$15,'Claim Details'!$I$19="Yes"),Rates!$E$21,IF(AND(C284="B",'Claim Details'!$I$28&gt;=Rates!$D$14,'Claim Details'!$I$28&lt;=Rates!$D$15,'Claim Details'!$I$19="No"),Rates!$D$21,IF(AND(C284="B",'Claim Details'!$I$28&gt;=Rates!$F$14,'Claim Details'!$I$28&lt;=Rates!$F$15,'Claim Details'!$I$19="Yes"),Rates!$G$21,IF(AND(C284="B",'Claim Details'!$I$28&gt;=Rates!$F$14,'Claim Details'!$I$28&lt;=Rates!$F$15,'Claim Details'!$I$19="No"),Rates!$F$21,IF(AND(C284="B",'Claim Details'!$I$28&gt;=Rates!$H$14,'Claim Details'!$I$28&lt;=Rates!$H$15,'Claim Details'!$I$19="Yes"),Rates!$I$21,IF(AND(C284="B",'Claim Details'!$I$28&gt;=Rates!$H$14,'Claim Details'!$I$28&lt;=Rates!$H$15,'Claim Details'!$I$19="No"),Rates!$H$21,IF(AND(C284="B",'Claim Details'!$I$28&gt;=Rates!$J$14,'Claim Details'!$I$28&lt;=Rates!$J$15,'Claim Details'!$I$19="Yes"),Rates!$K$21,IF(AND(C284="B",'Claim Details'!$I$28&gt;=Rates!$J$14,'Claim Details'!$I$28&lt;=Rates!$J$15,'Claim Details'!$I$19="No"),Rates!$J$21,"£0.00"))))))))))))))))</f>
        <v>£0.00</v>
      </c>
      <c r="BA284" s="189" t="str">
        <f>IF(AND(C284="A",'Claim Details'!$I$28&gt;=Rates!$D$14,'Claim Details'!$I$28&lt;=Rates!$D$15,'Claim Details'!$I$19="Yes"),Rates!$E$22,IF(AND(C284="A",'Claim Details'!$I$28&gt;=Rates!$D$14,'Claim Details'!$I$28&lt;=Rates!$D$15,'Claim Details'!$I$19="No"),Rates!$D$22,IF(AND(C284="A",'Claim Details'!$I$28&gt;=Rates!$F$14,'Claim Details'!$I$28&lt;=Rates!$F$15,'Claim Details'!$I$19="Yes"),Rates!$G$22,IF(AND(C284="A",'Claim Details'!$I$28&gt;=Rates!$F$14,'Claim Details'!$I$28&lt;=Rates!$F$15,'Claim Details'!$I$19="No"),Rates!$F$22,IF(AND(C284="A",'Claim Details'!$I$28&gt;=Rates!$H$14,'Claim Details'!$I$28&lt;=Rates!$H$15,'Claim Details'!$I$19="Yes"),Rates!$I$22,IF(AND(C284="A",'Claim Details'!$I$28&gt;=Rates!$H$14,'Claim Details'!$I$28&lt;=Rates!$H$15,'Claim Details'!$I$19="No"),Rates!$H$22,IF(AND(C284="A",'Claim Details'!$I$28&gt;=Rates!$J$14,'Claim Details'!$I$28&lt;=Rates!$J$15,'Claim Details'!$I$19="Yes"),Rates!$K$22,IF(AND(C284="A",'Claim Details'!$I$28&gt;=Rates!$J$14,'Claim Details'!$I$28&lt;=Rates!$J$15,'Claim Details'!$I$19="No"),Rates!$J$22,IF(AND(C284="B",'Claim Details'!$I$28&gt;=Rates!$D$14,'Claim Details'!$I$28&lt;=Rates!$D$15,'Claim Details'!$I$19="Yes"),Rates!$E$23,IF(AND(C284="B",'Claim Details'!$I$28&gt;=Rates!$D$14,'Claim Details'!$I$28&lt;=Rates!$D$15,'Claim Details'!$I$19="No"),Rates!$D$23,IF(AND(C284="B",'Claim Details'!$I$28&gt;=Rates!$F$14,'Claim Details'!$I$28&lt;=Rates!$F$15,'Claim Details'!$I$19="Yes"),Rates!$G$23,IF(AND(C284="B",'Claim Details'!$I$28&gt;=Rates!$F$14,'Claim Details'!$I$28&lt;=Rates!$F$15,'Claim Details'!$I$19="No"),Rates!$F$23,IF(AND(C284="B",'Claim Details'!$I$28&gt;=Rates!$H$14,'Claim Details'!$I$28&lt;=Rates!$H$15,'Claim Details'!$I$19="Yes"),Rates!$I$23,IF(AND(C284="B",'Claim Details'!$I$28&gt;=Rates!$H$14,'Claim Details'!$I$28&lt;=Rates!$H$15,'Claim Details'!$I$19="No"),Rates!$H$23,IF(AND(C284="B",'Claim Details'!$I$28&gt;=Rates!$J$14,'Claim Details'!$I$28&lt;=Rates!$J$15,'Claim Details'!$I$19="Yes"),Rates!$K$23,IF(AND(C284="B",'Claim Details'!$I$28&gt;=Rates!$J$14,'Claim Details'!$I$28&lt;=Rates!$J$15,'Claim Details'!$I$19="No"),Rates!$J$23,IF(AND(C284="C",'Claim Details'!$I$28&gt;=Rates!$D$14,'Claim Details'!$I$28&lt;=Rates!$D$15,'Claim Details'!$I$19="Yes"),Rates!$E$24,IF(AND(C284="C",'Claim Details'!$I$28&gt;=Rates!$D$14,'Claim Details'!$I$28&lt;=Rates!$D$15,'Claim Details'!$I$19="No"),Rates!$D$24,IF(AND(C284="C",'Claim Details'!$I$28&gt;=Rates!$F$14,'Claim Details'!$I$28&lt;=Rates!$F$15,'Claim Details'!$I$19="Yes"),Rates!$G$24,IF(AND(C284="C",'Claim Details'!$I$28&gt;=Rates!$F$14,'Claim Details'!$I$28&lt;=Rates!$F$15,'Claim Details'!$I$19="No"),Rates!$F$24,IF(AND(C284="C",'Claim Details'!$I$28&gt;=Rates!$H$14,'Claim Details'!$I$28&lt;=Rates!$H$15,'Claim Details'!$I$19="Yes"),Rates!$I$24,IF(AND(C284="C",'Claim Details'!$I$28&gt;=Rates!$H$14,'Claim Details'!$I$28&lt;=Rates!$H$15,'Claim Details'!$I$19="No"),Rates!$H$24,IF(AND(C284="C",'Claim Details'!$I$28&gt;=Rates!$J$14,'Claim Details'!$I$28&lt;=Rates!$J$15,'Claim Details'!$I$19="Yes"),Rates!$K$24,IF(AND(C284="C",'Claim Details'!$I$28&gt;=Rates!$J$14,'Claim Details'!$I$28&lt;=Rates!$J$15,'Claim Details'!$I$19="No"),Rates!$J$24,"£0.00"))))))))))))))))))))))))</f>
        <v>£0.00</v>
      </c>
      <c r="BB284" s="189" t="str">
        <f t="shared" si="72"/>
        <v>£0.00</v>
      </c>
      <c r="BC284" s="1"/>
      <c r="BD284" s="189" t="str">
        <f>IF(AND(AE284="A",'Claim Details'!$I$28&gt;=Rates!$D$14,'Claim Details'!$I$28&lt;=Rates!$D$15,'Claim Details'!$I$19="Yes"),Rates!$J$17,IF(AND(AE284="A",'Claim Details'!$I$28&gt;=Rates!$D$14,'Claim Details'!$I$28&lt;=Rates!$D$15,'Claim Details'!$I$19="No"),Rates!$D$17,IF(AND(AE284="A",'Claim Details'!$I$28&gt;=Rates!$F$14,'Claim Details'!$I$28&lt;=Rates!$F$15,'Claim Details'!$I$19="Yes"),Rates!$G$17,IF(AND(AE284="A",'Claim Details'!$I$28&gt;=Rates!$F$14,'Claim Details'!$I$28&lt;=Rates!$F$15,'Claim Details'!$I$19="No"),Rates!$F$17,IF(AND(AE284="A",'Claim Details'!$I$28&gt;=Rates!$H$14,'Claim Details'!$I$28&lt;=Rates!$H$15,'Claim Details'!$I$19="Yes"),Rates!$I$17,IF(AND(AE284="A",'Claim Details'!$I$28&gt;=Rates!$H$14,'Claim Details'!$I$28&lt;=Rates!$H$15,'Claim Details'!$I$19="No"),Rates!$H$17,IF(AND(AE284="A",'Claim Details'!$I$28&gt;=Rates!$J$14,'Claim Details'!$I$28&lt;=Rates!$J$15,'Claim Details'!$I$19="Yes"),Rates!$K$17,IF(AND(AE284="A",'Claim Details'!$I$28&gt;=Rates!$J$14,'Claim Details'!$I$28&lt;=Rates!$J$15,'Claim Details'!$I$19="No"),Rates!$J$17,IF(AND(AE284="B",'Claim Details'!$I$28&gt;=Rates!$D$14,'Claim Details'!$I$28&lt;=Rates!$D$15,'Claim Details'!$I$19="Yes"),Rates!$E$18,IF(AND(AE284="B",'Claim Details'!$I$28&gt;=Rates!$D$14,'Claim Details'!$I$28&lt;=Rates!$D$15,'Claim Details'!$I$19="No"),Rates!$D$18,IF(AND(AE284="B",'Claim Details'!$I$28&gt;=Rates!$F$14,'Claim Details'!$I$28&lt;=Rates!$F$15,'Claim Details'!$I$19="Yes"),Rates!$G$18,IF(AND(AE284="B",'Claim Details'!$I$28&gt;=Rates!$F$14,'Claim Details'!$I$28&lt;=Rates!$F$15,'Claim Details'!$I$19="No"),Rates!$F$18,IF(AND(AE284="B",'Claim Details'!$I$28&gt;=Rates!$H$14,'Claim Details'!$I$28&lt;=Rates!$H$15,'Claim Details'!$I$19="Yes"),Rates!$I$18,IF(AND(AE284="B",'Claim Details'!$I$28&gt;=Rates!$H$14,'Claim Details'!$I$28&lt;=Rates!$H$15,'Claim Details'!$I$19="No"),Rates!$H$18,IF(AND(AE284="B",'Claim Details'!$I$28&gt;=Rates!$J$14,'Claim Details'!$I$28&lt;=Rates!$J$15,'Claim Details'!$I$19="Yes"),Rates!$K$18,IF(AND(AE284="B",'Claim Details'!$I$28&gt;=Rates!$J$14,'Claim Details'!$I$28&lt;=Rates!$J$15,'Claim Details'!$I$19="No"),Rates!$J$18,IF(AND(AE284="C",'Claim Details'!$I$28&gt;=Rates!$D$14,'Claim Details'!$I$28&lt;=Rates!$D$15,'Claim Details'!$I$19="Yes"),Rates!$E$19,IF(AND(AE284="C",'Claim Details'!$I$28&gt;=Rates!$D$14,'Claim Details'!$I$28&lt;=Rates!$D$15,'Claim Details'!$I$19="No"),Rates!$D$19,IF(AND(AE284="C",'Claim Details'!$I$28&gt;=Rates!$F$14,'Claim Details'!$I$28&lt;=Rates!$F$15,'Claim Details'!$I$19="Yes"),Rates!$G$19,IF(AND(AE284="C",'Claim Details'!$I$28&gt;=Rates!$F$14,'Claim Details'!$I$28&lt;=Rates!$F$15,'Claim Details'!$I$19="No"),Rates!$F$19,IF(AND(AE284="C",'Claim Details'!$I$28&gt;=Rates!$H$14,'Claim Details'!$I$28&lt;=Rates!$H$15,'Claim Details'!$I$19="Yes"),Rates!$I$19,IF(AND(AE284="C",'Claim Details'!$I$28&gt;=Rates!$H$14,'Claim Details'!$I$28&lt;=Rates!$H$15,'Claim Details'!$I$19="No"),Rates!$H$19,IF(AND(AE284="C",'Claim Details'!$I$28&gt;=Rates!$J$14,'Claim Details'!$I$28&lt;=Rates!$J$15,'Claim Details'!$I$19="Yes"),Rates!$K$19,IF(AND(AE284="C",'Claim Details'!$I$28&gt;=Rates!$J$14,'Claim Details'!$I$28&lt;=Rates!$J$15,'Claim Details'!$I$19="No"),Rates!$J$19,"£0.00"))))))))))))))))))))))))</f>
        <v>£0.00</v>
      </c>
      <c r="BE284" s="189" t="str">
        <f>IF(AND(AE284="A",'Claim Details'!$I$28&gt;=Rates!$D$14,'Claim Details'!$I$28&lt;=Rates!$D$15,'Claim Details'!$I$19="Yes"),Rates!$J$25,IF(AND(AE284="A",'Claim Details'!$I$28&gt;=Rates!$D$14,'Claim Details'!$I$28&lt;=Rates!$D$15,'Claim Details'!$I$19="No"),Rates!$D$25,IF(AND(AE284="A",'Claim Details'!$I$28&gt;=Rates!$F$14,'Claim Details'!$I$28&lt;=Rates!$F$15,'Claim Details'!$I$19="Yes"),Rates!$G$25,IF(AND(AE284="A",'Claim Details'!$I$28&gt;=Rates!$F$14,'Claim Details'!$I$28&lt;=Rates!$F$15,'Claim Details'!$I$19="No"),Rates!$F$25,IF(AND(AE284="A",'Claim Details'!$I$28&gt;=Rates!$H$14,'Claim Details'!$I$28&lt;=Rates!$H$15,'Claim Details'!$I$19="Yes"),Rates!$I$25,IF(AND(AE284="A",'Claim Details'!$I$28&gt;=Rates!$H$14,'Claim Details'!$I$28&lt;=Rates!$H$15,'Claim Details'!$I$19="No"),Rates!$H$25,IF(AND(AE284="A",'Claim Details'!$I$28&gt;=Rates!$J$14,'Claim Details'!$I$28&lt;=Rates!$J$15,'Claim Details'!$I$19="Yes"),Rates!$K$25,IF(AND(AE284="A",'Claim Details'!$I$28&gt;=Rates!$J$14,'Claim Details'!$I$28&lt;=Rates!$J$15,'Claim Details'!$I$19="No"),Rates!$J$25,IF(AND(AE284="B",'Claim Details'!$I$28&gt;=Rates!$D$14,'Claim Details'!$I$28&lt;=Rates!$D$15,'Claim Details'!$I$19="Yes"),Rates!$E$26,IF(AND(AE284="B",'Claim Details'!$I$28&gt;=Rates!$D$14,'Claim Details'!$I$28&lt;=Rates!$D$15,'Claim Details'!$I$19="No"),Rates!$D$26,IF(AND(AE284="B",'Claim Details'!$I$28&gt;=Rates!$F$14,'Claim Details'!$I$28&lt;=Rates!$F$15,'Claim Details'!$I$19="Yes"),Rates!$G$26,IF(AND(AE284="B",'Claim Details'!$I$28&gt;=Rates!$F$14,'Claim Details'!$I$28&lt;=Rates!$F$15,'Claim Details'!$I$19="No"),Rates!$F$26,IF(AND(AE284="B",'Claim Details'!$I$28&gt;=Rates!$H$14,'Claim Details'!$I$28&lt;=Rates!$H$15,'Claim Details'!$I$19="Yes"),Rates!$I$26,IF(AND(AE284="B",'Claim Details'!$I$28&gt;=Rates!$H$14,'Claim Details'!$I$28&lt;=Rates!$H$15,'Claim Details'!$I$19="No"),Rates!$H$26,IF(AND(AE284="B",'Claim Details'!$I$28&gt;=Rates!$J$14,'Claim Details'!$I$28&lt;=Rates!$J$15,'Claim Details'!$I$19="Yes"),Rates!$K$26,IF(AND(AE284="B",'Claim Details'!$I$28&gt;=Rates!$J$14,'Claim Details'!$I$28&lt;=Rates!$J$15,'Claim Details'!$I$19="No"),Rates!$J$26,IF(AND(AE284="C",'Claim Details'!$I$28&gt;=Rates!$D$14,'Claim Details'!$I$28&lt;=Rates!$D$15,'Claim Details'!$I$19="Yes"),Rates!$E$27,IF(AND(AE284="C",'Claim Details'!$I$28&gt;=Rates!$D$14,'Claim Details'!$I$28&lt;=Rates!$D$15,'Claim Details'!$I$19="No"),Rates!$D$27,IF(AND(AE284="C",'Claim Details'!$I$28&gt;=Rates!$F$14,'Claim Details'!$I$28&lt;=Rates!$F$15,'Claim Details'!$I$19="Yes"),Rates!$G$27,IF(AND(AE284="C",'Claim Details'!$I$28&gt;=Rates!$F$14,'Claim Details'!$I$28&lt;=Rates!$F$15,'Claim Details'!$I$19="No"),Rates!$F$27,IF(AND(AE284="C",'Claim Details'!$I$28&gt;=Rates!$H$14,'Claim Details'!$I$28&lt;=Rates!$H$15,'Claim Details'!$I$19="Yes"),Rates!$I$27,IF(AND(AE284="C",'Claim Details'!$I$28&gt;=Rates!$H$14,'Claim Details'!$I$28&lt;=Rates!$H$15,'Claim Details'!$I$19="No"),Rates!$H$27,IF(AND(AE284="C",'Claim Details'!$I$28&gt;=Rates!$J$14,'Claim Details'!$I$28&lt;=Rates!$J$15,'Claim Details'!$I$19="Yes"),Rates!$K$27,IF(AND(AE284="C",'Claim Details'!$I$28&gt;=Rates!$J$14,'Claim Details'!$I$28&lt;=Rates!$J$15,'Claim Details'!$I$19="No"),Rates!$J$27,"£0.00"))))))))))))))))))))))))</f>
        <v>£0.00</v>
      </c>
      <c r="BF284" s="189" t="str">
        <f>IF(AND(AE284="A",'Claim Details'!$I$28&gt;=Rates!$D$14,'Claim Details'!$I$28&lt;=Rates!$D$15,'Claim Details'!$I$19="Yes"),Rates!$E$20,IF(AND(AE284="A",'Claim Details'!$I$28&gt;=Rates!$D$14,'Claim Details'!$I$28&lt;=Rates!$D$15,'Claim Details'!$I$19="No"),Rates!$D$20,IF(AND(AE284="A",'Claim Details'!$I$28&gt;=Rates!$F$14,'Claim Details'!$I$28&lt;=Rates!$F$15,'Claim Details'!$I$19="Yes"),Rates!$G$20,IF(AND(AE284="A",'Claim Details'!$I$28&gt;=Rates!$F$14,'Claim Details'!$I$28&lt;=Rates!$F$15,'Claim Details'!$I$19="No"),Rates!$F$20,IF(AND(AE284="A",'Claim Details'!$I$28&gt;=Rates!$H$14,'Claim Details'!$I$28&lt;=Rates!$H$15,'Claim Details'!$I$19="Yes"),Rates!$I$20,IF(AND(AE284="A",'Claim Details'!$I$28&gt;=Rates!$H$14,'Claim Details'!$I$28&lt;=Rates!$H$15,'Claim Details'!$I$19="No"),Rates!$H$20,IF(AND(AE284="A",'Claim Details'!$I$28&gt;=Rates!$J$14,'Claim Details'!$I$28&lt;=Rates!$J$15,'Claim Details'!$I$19="Yes"),Rates!$K$20,IF(AND(AE284="A",'Claim Details'!$I$28&gt;=Rates!$J$14,'Claim Details'!$I$28&lt;=Rates!$J$15,'Claim Details'!$I$19="No"),Rates!$J$20,IF(AND(AE284="B",'Claim Details'!$I$28&gt;=Rates!$D$14,'Claim Details'!$I$28&lt;=Rates!$D$15,'Claim Details'!$I$19="Yes"),Rates!$E$21,IF(AND(AE284="B",'Claim Details'!$I$28&gt;=Rates!$D$14,'Claim Details'!$I$28&lt;=Rates!$D$15,'Claim Details'!$I$19="No"),Rates!$D$21,IF(AND(AE284="B",'Claim Details'!$I$28&gt;=Rates!$F$14,'Claim Details'!$I$28&lt;=Rates!$F$15,'Claim Details'!$I$19="Yes"),Rates!$G$21,IF(AND(AE284="B",'Claim Details'!$I$28&gt;=Rates!$F$14,'Claim Details'!$I$28&lt;=Rates!$F$15,'Claim Details'!$I$19="No"),Rates!$F$21,IF(AND(AE284="B",'Claim Details'!$I$28&gt;=Rates!$H$14,'Claim Details'!$I$28&lt;=Rates!$H$15,'Claim Details'!$I$19="Yes"),Rates!$I$21,IF(AND(AE284="B",'Claim Details'!$I$28&gt;=Rates!$H$14,'Claim Details'!$I$28&lt;=Rates!$H$15,'Claim Details'!$I$19="No"),Rates!$H$21,IF(AND(AE284="B",'Claim Details'!$I$28&gt;=Rates!$J$14,'Claim Details'!$I$28&lt;=Rates!$J$15,'Claim Details'!$I$19="Yes"),Rates!$K$21,IF(AND(AE284="B",'Claim Details'!$I$28&gt;=Rates!$J$14,'Claim Details'!$I$28&lt;=Rates!$J$15,'Claim Details'!$I$19="No"),Rates!$J$21,"£0.00"))))))))))))))))</f>
        <v>£0.00</v>
      </c>
      <c r="BG284" s="189" t="str">
        <f>IF(AND(AE284="A",'Claim Details'!$I$28&gt;=Rates!$D$14,'Claim Details'!$I$28&lt;=Rates!$D$15,'Claim Details'!$I$19="Yes"),Rates!$E$22,IF(AND(AE284="A",'Claim Details'!$I$28&gt;=Rates!$D$14,'Claim Details'!$I$28&lt;=Rates!$D$15,'Claim Details'!$I$19="No"),Rates!$D$22,IF(AND(AE284="A",'Claim Details'!$I$28&gt;=Rates!$F$14,'Claim Details'!$I$28&lt;=Rates!$F$15,'Claim Details'!$I$19="Yes"),Rates!$G$22,IF(AND(AE284="A",'Claim Details'!$I$28&gt;=Rates!$F$14,'Claim Details'!$I$28&lt;=Rates!$F$15,'Claim Details'!$I$19="No"),Rates!$F$22,IF(AND(AE284="A",'Claim Details'!$I$28&gt;=Rates!$H$14,'Claim Details'!$I$28&lt;=Rates!$H$15,'Claim Details'!$I$19="Yes"),Rates!$I$22,IF(AND(AE284="A",'Claim Details'!$I$28&gt;=Rates!$H$14,'Claim Details'!$I$28&lt;=Rates!$H$15,'Claim Details'!$I$19="No"),Rates!$H$22,IF(AND(AE284="A",'Claim Details'!$I$28&gt;=Rates!$J$14,'Claim Details'!$I$28&lt;=Rates!$J$15,'Claim Details'!$I$19="Yes"),Rates!$K$22,IF(AND(AE284="A",'Claim Details'!$I$28&gt;=Rates!$J$14,'Claim Details'!$I$28&lt;=Rates!$J$15,'Claim Details'!$I$19="No"),Rates!$J$22,IF(AND(AE284="B",'Claim Details'!$I$28&gt;=Rates!$D$14,'Claim Details'!$I$28&lt;=Rates!$D$15,'Claim Details'!$I$19="Yes"),Rates!$E$23,IF(AND(AE284="B",'Claim Details'!$I$28&gt;=Rates!$D$14,'Claim Details'!$I$28&lt;=Rates!$D$15,'Claim Details'!$I$19="No"),Rates!$D$23,IF(AND(AE284="B",'Claim Details'!$I$28&gt;=Rates!$F$14,'Claim Details'!$I$28&lt;=Rates!$F$15,'Claim Details'!$I$19="Yes"),Rates!$G$23,IF(AND(AE284="B",'Claim Details'!$I$28&gt;=Rates!$F$14,'Claim Details'!$I$28&lt;=Rates!$F$15,'Claim Details'!$I$19="No"),Rates!$F$23,IF(AND(AE284="B",'Claim Details'!$I$28&gt;=Rates!$H$14,'Claim Details'!$I$28&lt;=Rates!$H$15,'Claim Details'!$I$19="Yes"),Rates!$I$23,IF(AND(AE284="B",'Claim Details'!$I$28&gt;=Rates!$H$14,'Claim Details'!$I$28&lt;=Rates!$H$15,'Claim Details'!$I$19="No"),Rates!$H$23,IF(AND(AE284="B",'Claim Details'!$I$28&gt;=Rates!$J$14,'Claim Details'!$I$28&lt;=Rates!$J$15,'Claim Details'!$I$19="Yes"),Rates!$K$23,IF(AND(AE284="B",'Claim Details'!$I$28&gt;=Rates!$J$14,'Claim Details'!$I$28&lt;=Rates!$J$15,'Claim Details'!$I$19="No"),Rates!$J$23,IF(AND(AE284="C",'Claim Details'!$I$28&gt;=Rates!$D$14,'Claim Details'!$I$28&lt;=Rates!$D$15,'Claim Details'!$I$19="Yes"),Rates!$E$24,IF(AND(AE284="C",'Claim Details'!$I$28&gt;=Rates!$D$14,'Claim Details'!$I$28&lt;=Rates!$D$15,'Claim Details'!$I$19="No"),Rates!$D$24,IF(AND(AE284="C",'Claim Details'!$I$28&gt;=Rates!$F$14,'Claim Details'!$I$28&lt;=Rates!$F$15,'Claim Details'!$I$19="Yes"),Rates!$G$24,IF(AND(AE284="C",'Claim Details'!$I$28&gt;=Rates!$F$14,'Claim Details'!$I$28&lt;=Rates!$F$15,'Claim Details'!$I$19="No"),Rates!$F$24,IF(AND(AE284="C",'Claim Details'!$I$28&gt;=Rates!$H$14,'Claim Details'!$I$28&lt;=Rates!$H$15,'Claim Details'!$I$19="Yes"),Rates!$I$24,IF(AND(AE284="C",'Claim Details'!$I$28&gt;=Rates!$H$14,'Claim Details'!$I$28&lt;=Rates!$H$15,'Claim Details'!$I$19="No"),Rates!$H$24,IF(AND(AE284="C",'Claim Details'!$I$28&gt;=Rates!$J$14,'Claim Details'!$I$28&lt;=Rates!$J$15,'Claim Details'!$I$19="Yes"),Rates!$K$24,IF(AND(AE284="C",'Claim Details'!$I$28&gt;=Rates!$J$14,'Claim Details'!$I$28&lt;=Rates!$J$15,'Claim Details'!$I$19="No"),Rates!$J$24,"£0.00"))))))))))))))))))))))))</f>
        <v>£0.00</v>
      </c>
      <c r="BH284" s="189" t="str">
        <f t="shared" si="73"/>
        <v>£0.00</v>
      </c>
      <c r="BI284" s="189">
        <f t="shared" si="74"/>
        <v>0</v>
      </c>
      <c r="BO284" s="202" t="str">
        <f>IF(H284="","£0.00",IF(AP284="4","£0.00",IF(AP284="5","£0.00",IF(AP284="1","£0.00",((AQ284*H284)*'Claim Details'!$F$111)/100))))</f>
        <v>£0.00</v>
      </c>
      <c r="BP284" s="202" t="str">
        <f>IF(T284="","£0.00",IF(AP284="4","£0.00",IF(AP284="5","£0.00",IF(AP284="1","£0.00",((AR284*T284)*'Claim Details'!$N$111)/100))))</f>
        <v>£0.00</v>
      </c>
      <c r="BQ284" s="202" t="str">
        <f>IF(AI284="","£0.00",IF(AP284="4","£0.00",IF(AP284="5","£0.00",IF(AP284="1","£0.00",((BI284*AI284)*'Claim Details'!$W$111)/100))))</f>
        <v>£0.00</v>
      </c>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row>
    <row r="285" spans="1:97" ht="15">
      <c r="A285" s="145"/>
      <c r="B285" s="91"/>
      <c r="C285" s="96"/>
      <c r="D285" s="97"/>
      <c r="E285" s="98"/>
      <c r="F285" s="89"/>
      <c r="G285" s="99"/>
      <c r="H285" s="100"/>
      <c r="I285" s="221" t="str">
        <f t="shared" si="64"/>
        <v>£0.00</v>
      </c>
      <c r="J285" s="101"/>
      <c r="K285" s="100"/>
      <c r="L285" s="221" t="str">
        <f t="shared" si="65"/>
        <v>£0.00</v>
      </c>
      <c r="M285" s="101"/>
      <c r="N285" s="102"/>
      <c r="O285" s="145"/>
      <c r="P285" s="77"/>
      <c r="Q285" s="87"/>
      <c r="R285" s="87"/>
      <c r="S285" s="87"/>
      <c r="T285" s="149" t="str">
        <f t="shared" si="66"/>
        <v/>
      </c>
      <c r="U285" s="87" t="str">
        <f t="shared" si="75"/>
        <v/>
      </c>
      <c r="V285" s="87"/>
      <c r="W285" s="53" t="str">
        <f t="shared" si="67"/>
        <v>£0.00</v>
      </c>
      <c r="X285" s="53"/>
      <c r="Y285" s="87"/>
      <c r="Z285" s="78"/>
      <c r="AA285" s="79"/>
      <c r="AB285" s="160"/>
      <c r="AC285" s="98"/>
      <c r="AD285" s="225"/>
      <c r="AE285" s="235" t="str">
        <f t="shared" si="68"/>
        <v/>
      </c>
      <c r="AF285" s="87" t="str">
        <f t="shared" si="69"/>
        <v/>
      </c>
      <c r="AG285" s="53"/>
      <c r="AH285" s="224"/>
      <c r="AI285" s="226" t="str">
        <f t="shared" si="61"/>
        <v/>
      </c>
      <c r="AJ285" s="236" t="str">
        <f t="shared" si="70"/>
        <v>£0.00</v>
      </c>
      <c r="AK285" s="31"/>
      <c r="AL285" s="1"/>
      <c r="AM285" s="1"/>
      <c r="AN285" s="1"/>
      <c r="AO285" s="1"/>
      <c r="AP285" s="1" t="str">
        <f t="shared" si="62"/>
        <v/>
      </c>
      <c r="AQ285" s="27">
        <f t="shared" si="63"/>
        <v>0</v>
      </c>
      <c r="AR285" s="189">
        <f t="shared" si="71"/>
        <v>0</v>
      </c>
      <c r="AS285" s="190" t="str">
        <f>IF(AND(C285="A",'Claim Details'!$E$28&gt;=Rates!$D$14,'Claim Details'!$E$28&lt;=Rates!$D$15,'Claim Details'!$E$19="Yes"),Rates!$E$17,IF(AND(C285="A",'Claim Details'!$E$28&gt;=Rates!$D$14,'Claim Details'!$E$28&lt;=Rates!$D$15,'Claim Details'!$E$19="No"),Rates!$D$17,IF(AND(C285="A",'Claim Details'!$E$28&gt;=Rates!$F$14,'Claim Details'!$E$28&lt;=Rates!$F$15,'Claim Details'!$E$19="Yes"),Rates!$G$17,IF(AND(C285="A",'Claim Details'!$E$28&gt;=Rates!$F$14,'Claim Details'!$E$28&lt;=Rates!$F$15,'Claim Details'!$E$19="No"),Rates!$F$17,IF(AND(C285="A",'Claim Details'!$E$28&gt;=Rates!$H$14,'Claim Details'!$E$28&lt;=Rates!$H$15,'Claim Details'!$E$19="Yes"),Rates!$I$17,IF(AND(C285="A",'Claim Details'!$E$28&gt;=Rates!$H$14,'Claim Details'!$E$28&lt;=Rates!$H$15,'Claim Details'!$E$19="No"),Rates!$H$17,IF(AND(C285="A",'Claim Details'!$E$28&gt;=Rates!$J$14,'Claim Details'!$E$28&lt;=Rates!$J$15,'Claim Details'!$E$19="Yes"),Rates!$K$17,IF(AND(C285="A",'Claim Details'!$E$28&gt;=Rates!$J$14,'Claim Details'!$E$28&lt;=Rates!$J$15,'Claim Details'!$E$19="No"),Rates!$J$17,IF(AND(C285="B",'Claim Details'!$E$28&gt;=Rates!$D$14,'Claim Details'!$E$28&lt;=Rates!$D$15,'Claim Details'!$E$19="Yes"),Rates!$E$18,IF(AND(C285="B",'Claim Details'!$E$28&gt;=Rates!$D$14,'Claim Details'!$E$28&lt;=Rates!$D$15,'Claim Details'!$E$19="No"),Rates!$D$18,IF(AND(C285="B",'Claim Details'!$E$28&gt;=Rates!$F$14,'Claim Details'!$E$28&lt;=Rates!$F$15,'Claim Details'!$E$19="Yes"),Rates!$G$18,IF(AND(C285="B",'Claim Details'!$E$28&gt;=Rates!$F$14,'Claim Details'!$E$28&lt;=Rates!$F$15,'Claim Details'!$E$19="No"),Rates!$F$18,IF(AND(C285="B",'Claim Details'!$E$28&gt;=Rates!$H$14,'Claim Details'!$E$28&lt;=Rates!$H$15,'Claim Details'!$E$19="Yes"),Rates!$I$18,IF(AND(C285="B",'Claim Details'!$E$28&gt;=Rates!$H$14,'Claim Details'!$E$28&lt;=Rates!$H$15,'Claim Details'!$E$19="No"),Rates!$H$18,IF(AND(C285="B",'Claim Details'!$E$28&gt;=Rates!$J$14,'Claim Details'!$E$28&lt;=Rates!$J$15,'Claim Details'!$E$19="Yes"),Rates!$K$18,IF(AND(C285="B",'Claim Details'!$E$28&gt;=Rates!$J$14,'Claim Details'!$E$28&lt;=Rates!$J$15,'Claim Details'!$E$19="No"),Rates!$J$18,IF(AND(C285="C",'Claim Details'!$E$28&gt;=Rates!$D$14,'Claim Details'!$E$28&lt;=Rates!$D$15,'Claim Details'!$E$19="Yes"),Rates!$E$19,IF(AND(C285="C",'Claim Details'!$E$28&gt;=Rates!$D$14,'Claim Details'!$E$28&lt;=Rates!$D$15,'Claim Details'!$E$19="No"),Rates!$D$19,IF(AND(C285="C",'Claim Details'!$E$28&gt;=Rates!$F$14,'Claim Details'!$E$28&lt;=Rates!$F$15,'Claim Details'!$E$19="Yes"),Rates!$G$19,IF(AND(C285="C",'Claim Details'!$E$28&gt;=Rates!$F$14,'Claim Details'!$E$28&lt;=Rates!$F$15,'Claim Details'!$E$19="No"),Rates!$F$19,IF(AND(C285="C",'Claim Details'!$E$28&gt;=Rates!$H$14,'Claim Details'!$E$28&lt;=Rates!$H$15,'Claim Details'!$E$19="Yes"),Rates!$I$19,IF(AND(C285="C",'Claim Details'!$E$28&gt;=Rates!$H$14,'Claim Details'!$E$28&lt;=Rates!$H$15,'Claim Details'!$E$19="No"),Rates!$H$19,IF(AND(C285="C",'Claim Details'!$E$28&gt;=Rates!$J$14,'Claim Details'!$E$28&lt;=Rates!$J$15,'Claim Details'!$E$19="Yes"),Rates!$K$19,IF(AND(C285="C",'Claim Details'!$E$28&gt;=Rates!$J$14,'Claim Details'!$E$28&lt;=Rates!$J$15,'Claim Details'!$E$19="No"),Rates!$J$19,"£0.00"))))))))))))))))))))))))</f>
        <v>£0.00</v>
      </c>
      <c r="AT285" s="189" t="str">
        <f>IF(AND(C285="A",'Claim Details'!$E$28&gt;=Rates!$D$14,'Claim Details'!$E$28&lt;=Rates!$D$15,'Claim Details'!$E$19="Yes"),Rates!$E$25,IF(AND(C285="A",'Claim Details'!$E$28&gt;=Rates!$D$14,'Claim Details'!$E$28&lt;=Rates!$D$15,'Claim Details'!$E$19="No"),Rates!$D$25,IF(AND(C285="A",'Claim Details'!$E$28&gt;=Rates!$F$14,'Claim Details'!$E$28&lt;=Rates!$F$15,'Claim Details'!$E$19="Yes"),Rates!$G$25,IF(AND(C285="A",'Claim Details'!$E$28&gt;=Rates!$F$14,'Claim Details'!$E$28&lt;=Rates!$F$15,'Claim Details'!$E$19="No"),Rates!$F$25,IF(AND(C285="A",'Claim Details'!$E$28&gt;=Rates!$H$14,'Claim Details'!$E$28&lt;=Rates!$H$15,'Claim Details'!$E$19="Yes"),Rates!$I$25,IF(AND(C285="A",'Claim Details'!$E$28&gt;=Rates!$H$14,'Claim Details'!$E$28&lt;=Rates!$H$15,'Claim Details'!$E$19="No"),Rates!$H$25,IF(AND(C285="A",'Claim Details'!$E$28&gt;=Rates!$J$14,'Claim Details'!$E$28&lt;=Rates!$J$15,'Claim Details'!$E$19="Yes"),Rates!$K$25,IF(AND(C285="A",'Claim Details'!$E$28&gt;=Rates!$J$14,'Claim Details'!$E$28&lt;=Rates!$J$15,'Claim Details'!$E$19="No"),Rates!$J$25,IF(AND(C285="B",'Claim Details'!$E$28&gt;=Rates!$D$14,'Claim Details'!$E$28&lt;=Rates!$D$15,'Claim Details'!$E$19="Yes"),Rates!$E$26,IF(AND(C285="B",'Claim Details'!$E$28&gt;=Rates!$D$14,'Claim Details'!$E$28&lt;=Rates!$D$15,'Claim Details'!$E$19="No"),Rates!$D$26,IF(AND(C285="B",'Claim Details'!$E$28&gt;=Rates!$F$14,'Claim Details'!$E$28&lt;=Rates!$F$15,'Claim Details'!$E$19="Yes"),Rates!$G$26,IF(AND(C285="B",'Claim Details'!$E$28&gt;=Rates!$F$14,'Claim Details'!$E$28&lt;=Rates!$F$15,'Claim Details'!$E$19="No"),Rates!$F$26,IF(AND(C285="B",'Claim Details'!$E$28&gt;=Rates!$H$14,'Claim Details'!$E$28&lt;=Rates!$H$15,'Claim Details'!$E$19="Yes"),Rates!$I$26,IF(AND(C285="B",'Claim Details'!$E$28&gt;=Rates!$H$14,'Claim Details'!$E$28&lt;=Rates!$H$15,'Claim Details'!$E$19="No"),Rates!$H$26,IF(AND(C285="B",'Claim Details'!$E$28&gt;=Rates!$J$14,'Claim Details'!$E$28&lt;=Rates!$J$15,'Claim Details'!$E$19="Yes"),Rates!$K$26,IF(AND(C285="B",'Claim Details'!$E$28&gt;=Rates!$J$14,'Claim Details'!$E$28&lt;=Rates!$J$15,'Claim Details'!$E$19="No"),Rates!$J$26,IF(AND(C285="C",'Claim Details'!$E$28&gt;=Rates!$D$14,'Claim Details'!$E$28&lt;=Rates!$D$15,'Claim Details'!$E$19="Yes"),Rates!$E$27,IF(AND(C285="C",'Claim Details'!$E$28&gt;=Rates!$D$14,'Claim Details'!$E$28&lt;=Rates!$D$15,'Claim Details'!$E$19="No"),Rates!$D$27,IF(AND(C285="C",'Claim Details'!$E$28&gt;=Rates!$F$14,'Claim Details'!$E$28&lt;=Rates!$F$15,'Claim Details'!$E$19="Yes"),Rates!$G$27,IF(AND(C285="C",'Claim Details'!$E$28&gt;=Rates!$F$14,'Claim Details'!$E$28&lt;=Rates!$F$15,'Claim Details'!$E$19="No"),Rates!$F$27,IF(AND(C285="C",'Claim Details'!$E$28&gt;=Rates!$H$14,'Claim Details'!$E$28&lt;=Rates!$H$15,'Claim Details'!$E$19="Yes"),Rates!$I$27,IF(AND(C285="C",'Claim Details'!$E$28&gt;=Rates!$H$14,'Claim Details'!$E$28&lt;=Rates!$H$15,'Claim Details'!$E$19="No"),Rates!$H$27,IF(AND(C285="C",'Claim Details'!$E$28&gt;=Rates!$J$14,'Claim Details'!$E$28&lt;=Rates!$J$15,'Claim Details'!$E$19="Yes"),Rates!$K$27,IF(AND(C285="C",'Claim Details'!$E$28&gt;=Rates!$J$14,'Claim Details'!$E$28&lt;=Rates!$J$15,'Claim Details'!$E$19="No"),Rates!$J$27,"£0.00"))))))))))))))))))))))))</f>
        <v>£0.00</v>
      </c>
      <c r="AU285" s="191" t="str">
        <f>IF(AND(C285="A",'Claim Details'!$E$28&gt;=Rates!$D$14,'Claim Details'!$E$28&lt;=Rates!$D$15,'Claim Details'!$E$19="Yes"),Rates!$E$20,IF(AND(C285="A",'Claim Details'!$E$28&gt;=Rates!$D$14,'Claim Details'!$E$28&lt;=Rates!$D$15,'Claim Details'!$E$19="No"),Rates!$D$20,IF(AND(C285="A",'Claim Details'!$E$28&gt;=Rates!$F$14,'Claim Details'!$E$28&lt;=Rates!$F$15,'Claim Details'!$E$19="Yes"),Rates!$G$20,IF(AND(C285="A",'Claim Details'!$E$28&gt;=Rates!$F$14,'Claim Details'!$E$28&lt;=Rates!$F$15,'Claim Details'!$E$19="No"),Rates!$F$20,IF(AND(C285="A",'Claim Details'!$E$28&gt;=Rates!$H$14,'Claim Details'!$E$28&lt;=Rates!$H$15,'Claim Details'!$E$19="Yes"),Rates!$I$20,IF(AND(C285="A",'Claim Details'!$E$28&gt;=Rates!$H$14,'Claim Details'!$E$28&lt;=Rates!$H$15,'Claim Details'!$E$19="No"),Rates!$H$20,IF(AND(C285="A",'Claim Details'!$E$28&gt;=Rates!$J$14,'Claim Details'!$E$28&lt;=Rates!$J$15,'Claim Details'!$E$19="Yes"),Rates!$K$20,IF(AND(C285="A",'Claim Details'!$E$28&gt;=Rates!$J$14,'Claim Details'!$E$28&lt;=Rates!$J$15,'Claim Details'!$E$19="No"),Rates!$J$20,IF(AND(C285="B",'Claim Details'!$E$28&gt;=Rates!$D$14,'Claim Details'!$E$28&lt;=Rates!$D$15,'Claim Details'!$E$19="Yes"),Rates!$E$21,IF(AND(C285="B",'Claim Details'!$E$28&gt;=Rates!$D$14,'Claim Details'!$E$28&lt;=Rates!$D$15,'Claim Details'!$E$19="No"),Rates!$D$21,IF(AND(C285="B",'Claim Details'!$E$28&gt;=Rates!$F$14,'Claim Details'!$E$28&lt;=Rates!$F$15,'Claim Details'!$E$19="Yes"),Rates!$G$21,IF(AND(C285="B",'Claim Details'!$E$28&gt;=Rates!$F$14,'Claim Details'!$E$28&lt;=Rates!$F$15,'Claim Details'!$E$19="No"),Rates!$F$21,IF(AND(C285="B",'Claim Details'!$E$28&gt;=Rates!$H$14,'Claim Details'!$E$28&lt;=Rates!$H$15,'Claim Details'!$E$19="Yes"),Rates!$I$21,IF(AND(C285="B",'Claim Details'!$E$28&gt;=Rates!$H$14,'Claim Details'!$E$28&lt;=Rates!$H$15,'Claim Details'!$E$19="No"),Rates!$H$21,IF(AND(C285="B",'Claim Details'!$E$28&gt;=Rates!$J$14,'Claim Details'!$E$28&lt;=Rates!$J$15,'Claim Details'!$E$19="Yes"),Rates!$K$21,IF(AND(C285="B",'Claim Details'!$E$28&gt;=Rates!$J$14,'Claim Details'!$E$28&lt;=Rates!$J$15,'Claim Details'!$E$19="No"),Rates!$J$21,"£0.00"))))))))))))))))</f>
        <v>£0.00</v>
      </c>
      <c r="AV285" s="191" t="str">
        <f>IF(AND(C285="A",'Claim Details'!$E$28&gt;=Rates!$D$14,'Claim Details'!$E$28&lt;=Rates!$D$15,'Claim Details'!$E$19="Yes"),Rates!$E$22,IF(AND(C285="A",'Claim Details'!$E$28&gt;=Rates!$D$14,'Claim Details'!$E$28&lt;=Rates!$D$15,'Claim Details'!$E$19="No"),Rates!$D$22,IF(AND(C285="A",'Claim Details'!$E$28&gt;=Rates!$F$14,'Claim Details'!$E$28&lt;=Rates!$F$15,'Claim Details'!$E$19="Yes"),Rates!$G$22,IF(AND(C285="A",'Claim Details'!$E$28&gt;=Rates!$F$14,'Claim Details'!$E$28&lt;=Rates!$F$15,'Claim Details'!$E$19="No"),Rates!$F$22,IF(AND(C285="A",'Claim Details'!$E$28&gt;=Rates!$H$14,'Claim Details'!$E$28&lt;=Rates!$H$15,'Claim Details'!$E$19="Yes"),Rates!$I$22,IF(AND(C285="A",'Claim Details'!$E$28&gt;=Rates!$H$14,'Claim Details'!$E$28&lt;=Rates!$H$15,'Claim Details'!$E$19="No"),Rates!$H$22,IF(AND(C285="A",'Claim Details'!$E$28&gt;=Rates!$J$14,'Claim Details'!$E$28&lt;=Rates!$J$15,'Claim Details'!$E$19="Yes"),Rates!$K$22,IF(AND(C285="A",'Claim Details'!$E$28&gt;=Rates!$J$14,'Claim Details'!$E$28&lt;=Rates!$J$15,'Claim Details'!$E$19="No"),Rates!$J$22,IF(AND(C285="B",'Claim Details'!$E$28&gt;=Rates!$D$14,'Claim Details'!$E$28&lt;=Rates!$D$15,'Claim Details'!$E$19="Yes"),Rates!$E$23,IF(AND(C285="B",'Claim Details'!$E$28&gt;=Rates!$D$14,'Claim Details'!$E$28&lt;=Rates!$D$15,'Claim Details'!$E$19="No"),Rates!$D$23,IF(AND(C285="B",'Claim Details'!$E$28&gt;=Rates!$F$14,'Claim Details'!$E$28&lt;=Rates!$F$15,'Claim Details'!$E$19="Yes"),Rates!$G$23,IF(AND(C285="B",'Claim Details'!$E$28&gt;=Rates!$F$14,'Claim Details'!$E$28&lt;=Rates!$F$15,'Claim Details'!$E$19="No"),Rates!$F$23,IF(AND(C285="B",'Claim Details'!$E$28&gt;=Rates!$H$14,'Claim Details'!$E$28&lt;=Rates!$H$15,'Claim Details'!$E$19="Yes"),Rates!$I$23,IF(AND(C285="B",'Claim Details'!$E$28&gt;=Rates!$H$14,'Claim Details'!$E$28&lt;=Rates!$H$15,'Claim Details'!$E$19="No"),Rates!$H$23,IF(AND(C285="B",'Claim Details'!$E$28&gt;=Rates!$J$14,'Claim Details'!$E$28&lt;=Rates!$J$15,'Claim Details'!$E$19="Yes"),Rates!$K$23,IF(AND(C285="B",'Claim Details'!$E$28&gt;=Rates!$J$14,'Claim Details'!$E$28&lt;=Rates!$J$15,'Claim Details'!$E$19="No"),Rates!$J$23,IF(AND(C285="C",'Claim Details'!$E$28&gt;=Rates!$D$14,'Claim Details'!$E$28&lt;=Rates!$D$15,'Claim Details'!$E$19="Yes"),Rates!$E$24,IF(AND(C285="C",'Claim Details'!$E$28&gt;=Rates!$D$14,'Claim Details'!$E$28&lt;=Rates!$D$15,'Claim Details'!$E$19="No"),Rates!$D$24,IF(AND(C285="C",'Claim Details'!$E$28&gt;=Rates!$F$14,'Claim Details'!$E$28&lt;=Rates!$F$15,'Claim Details'!$E$19="Yes"),Rates!$G$24,IF(AND(C285="C",'Claim Details'!$E$28&gt;=Rates!$F$14,'Claim Details'!$E$28&lt;=Rates!$F$15,'Claim Details'!$E$19="No"),Rates!$F$24,IF(AND(C285="C",'Claim Details'!$E$28&gt;=Rates!$H$14,'Claim Details'!$E$28&lt;=Rates!$H$15,'Claim Details'!$E$19="Yes"),Rates!$I$24,IF(AND(C285="C",'Claim Details'!$E$28&gt;=Rates!$H$14,'Claim Details'!$E$28&lt;=Rates!$H$15,'Claim Details'!$E$19="No"),Rates!$H$24,IF(AND(C285="C",'Claim Details'!$E$28&gt;=Rates!$J$14,'Claim Details'!$E$28&lt;=Rates!$J$15,'Claim Details'!$E$19="Yes"),Rates!$K$24,IF(AND(C285="C",'Claim Details'!$E$28&gt;=Rates!$J$14,'Claim Details'!$E$28&lt;=Rates!$J$15,'Claim Details'!$E$19="No"),Rates!$J$24,"£0.00"))))))))))))))))))))))))</f>
        <v>£0.00</v>
      </c>
      <c r="AW285" s="1"/>
      <c r="AX285" s="189" t="str">
        <f>IF(AND(U285="A",'Claim Details'!$I$28&gt;=Rates!$D$14,'Claim Details'!$I$28&lt;=Rates!$D$15,'Claim Details'!$I$19="Yes"),Rates!$J$17,IF(AND(U285="A",'Claim Details'!$I$28&gt;=Rates!$D$14,'Claim Details'!$I$28&lt;=Rates!$D$15,'Claim Details'!$I$19="No"),Rates!$D$17,IF(AND(U285="A",'Claim Details'!$I$28&gt;=Rates!$F$14,'Claim Details'!$I$28&lt;=Rates!$F$15,'Claim Details'!$I$19="Yes"),Rates!$G$17,IF(AND(U285="A",'Claim Details'!$I$28&gt;=Rates!$F$14,'Claim Details'!$I$28&lt;=Rates!$F$15,'Claim Details'!$I$19="No"),Rates!$F$17,IF(AND(U285="A",'Claim Details'!$I$28&gt;=Rates!$H$14,'Claim Details'!$I$28&lt;=Rates!$H$15,'Claim Details'!$I$19="Yes"),Rates!$I$17,IF(AND(U285="A",'Claim Details'!$I$28&gt;=Rates!$H$14,'Claim Details'!$I$28&lt;=Rates!$H$15,'Claim Details'!$I$19="No"),Rates!$H$17,IF(AND(U285="A",'Claim Details'!$I$28&gt;=Rates!$J$14,'Claim Details'!$I$28&lt;=Rates!$J$15,'Claim Details'!$I$19="Yes"),Rates!$K$17,IF(AND(U285="A",'Claim Details'!$I$28&gt;=Rates!$J$14,'Claim Details'!$I$28&lt;=Rates!$J$15,'Claim Details'!$I$19="No"),Rates!$J$17,IF(AND(U285="B",'Claim Details'!$I$28&gt;=Rates!$D$14,'Claim Details'!$I$28&lt;=Rates!$D$15,'Claim Details'!$I$19="Yes"),Rates!$E$18,IF(AND(U285="B",'Claim Details'!$I$28&gt;=Rates!$D$14,'Claim Details'!$I$28&lt;=Rates!$D$15,'Claim Details'!$I$19="No"),Rates!$D$18,IF(AND(U285="B",'Claim Details'!$I$28&gt;=Rates!$F$14,'Claim Details'!$I$28&lt;=Rates!$F$15,'Claim Details'!$I$19="Yes"),Rates!$G$18,IF(AND(U285="B",'Claim Details'!$I$28&gt;=Rates!$F$14,'Claim Details'!$I$28&lt;=Rates!$F$15,'Claim Details'!$I$19="No"),Rates!$F$18,IF(AND(U285="B",'Claim Details'!$I$28&gt;=Rates!$H$14,'Claim Details'!$I$28&lt;=Rates!$H$15,'Claim Details'!$I$19="Yes"),Rates!$I$18,IF(AND(U285="B",'Claim Details'!$I$28&gt;=Rates!$H$14,'Claim Details'!$I$28&lt;=Rates!$H$15,'Claim Details'!$I$19="No"),Rates!$H$18,IF(AND(U285="B",'Claim Details'!$I$28&gt;=Rates!$J$14,'Claim Details'!$I$28&lt;=Rates!$J$15,'Claim Details'!$I$19="Yes"),Rates!$K$18,IF(AND(U285="B",'Claim Details'!$I$28&gt;=Rates!$J$14,'Claim Details'!$I$28&lt;=Rates!$J$15,'Claim Details'!$I$19="No"),Rates!$J$18,IF(AND(U285="C",'Claim Details'!$I$28&gt;=Rates!$D$14,'Claim Details'!$I$28&lt;=Rates!$D$15,'Claim Details'!$I$19="Yes"),Rates!$E$19,IF(AND(U285="C",'Claim Details'!$I$28&gt;=Rates!$D$14,'Claim Details'!$I$28&lt;=Rates!$D$15,'Claim Details'!$I$19="No"),Rates!$D$19,IF(AND(U285="C",'Claim Details'!$I$28&gt;=Rates!$F$14,'Claim Details'!$I$28&lt;=Rates!$F$15,'Claim Details'!$I$19="Yes"),Rates!$G$19,IF(AND(U285="C",'Claim Details'!$I$28&gt;=Rates!$F$14,'Claim Details'!$I$28&lt;=Rates!$F$15,'Claim Details'!$I$19="No"),Rates!$F$19,IF(AND(U285="C",'Claim Details'!$I$28&gt;=Rates!$H$14,'Claim Details'!$I$28&lt;=Rates!$H$15,'Claim Details'!$I$19="Yes"),Rates!$I$19,IF(AND(U285="C",'Claim Details'!$I$28&gt;=Rates!$H$14,'Claim Details'!$I$28&lt;=Rates!$H$15,'Claim Details'!$I$19="No"),Rates!$H$19,IF(AND(U285="C",'Claim Details'!$I$28&gt;=Rates!$J$14,'Claim Details'!$I$28&lt;=Rates!$J$15,'Claim Details'!$I$19="Yes"),Rates!$K$19,IF(AND(U285="C",'Claim Details'!$I$28&gt;=Rates!$J$14,'Claim Details'!$I$28&lt;=Rates!$J$15,'Claim Details'!$I$19="No"),Rates!$J$19,"£0.00"))))))))))))))))))))))))</f>
        <v>£0.00</v>
      </c>
      <c r="AY285" s="189" t="str">
        <f>IF(AND(C285="A",'Claim Details'!$I$28&gt;=Rates!$D$14,'Claim Details'!$I$28&lt;=Rates!$D$15,'Claim Details'!$I$19="Yes"),Rates!$J$25,IF(AND(C285="A",'Claim Details'!$I$28&gt;=Rates!$D$14,'Claim Details'!$I$28&lt;=Rates!$D$15,'Claim Details'!$I$19="No"),Rates!$D$25,IF(AND(C285="A",'Claim Details'!$I$28&gt;=Rates!$F$14,'Claim Details'!$I$28&lt;=Rates!$F$15,'Claim Details'!$I$19="Yes"),Rates!$G$25,IF(AND(C285="A",'Claim Details'!$I$28&gt;=Rates!$F$14,'Claim Details'!$I$28&lt;=Rates!$F$15,'Claim Details'!$I$19="No"),Rates!$F$25,IF(AND(C285="A",'Claim Details'!$I$28&gt;=Rates!$H$14,'Claim Details'!$I$28&lt;=Rates!$H$15,'Claim Details'!$I$19="Yes"),Rates!$I$25,IF(AND(C285="A",'Claim Details'!$I$28&gt;=Rates!$H$14,'Claim Details'!$I$28&lt;=Rates!$H$15,'Claim Details'!$I$19="No"),Rates!$H$25,IF(AND(C285="A",'Claim Details'!$I$28&gt;=Rates!$J$14,'Claim Details'!$I$28&lt;=Rates!$J$15,'Claim Details'!$I$19="Yes"),Rates!$K$25,IF(AND(C285="A",'Claim Details'!$I$28&gt;=Rates!$J$14,'Claim Details'!$I$28&lt;=Rates!$J$15,'Claim Details'!$I$19="No"),Rates!$J$25,IF(AND(C285="B",'Claim Details'!$I$28&gt;=Rates!$D$14,'Claim Details'!$I$28&lt;=Rates!$D$15,'Claim Details'!$I$19="Yes"),Rates!$E$26,IF(AND(C285="B",'Claim Details'!$I$28&gt;=Rates!$D$14,'Claim Details'!$I$28&lt;=Rates!$D$15,'Claim Details'!$I$19="No"),Rates!$D$26,IF(AND(C285="B",'Claim Details'!$I$28&gt;=Rates!$F$14,'Claim Details'!$I$28&lt;=Rates!$F$15,'Claim Details'!$I$19="Yes"),Rates!$G$26,IF(AND(C285="B",'Claim Details'!$I$28&gt;=Rates!$F$14,'Claim Details'!$I$28&lt;=Rates!$F$15,'Claim Details'!$I$19="No"),Rates!$F$26,IF(AND(C285="B",'Claim Details'!$I$28&gt;=Rates!$H$14,'Claim Details'!$I$28&lt;=Rates!$H$15,'Claim Details'!$I$19="Yes"),Rates!$I$26,IF(AND(C285="B",'Claim Details'!$I$28&gt;=Rates!$H$14,'Claim Details'!$I$28&lt;=Rates!$H$15,'Claim Details'!$I$19="No"),Rates!$H$26,IF(AND(C285="B",'Claim Details'!$I$28&gt;=Rates!$J$14,'Claim Details'!$I$28&lt;=Rates!$J$15,'Claim Details'!$I$19="Yes"),Rates!$K$26,IF(AND(C285="B",'Claim Details'!$I$28&gt;=Rates!$J$14,'Claim Details'!$I$28&lt;=Rates!$J$15,'Claim Details'!$I$19="No"),Rates!$J$26,IF(AND(C285="C",'Claim Details'!$I$28&gt;=Rates!$D$14,'Claim Details'!$I$28&lt;=Rates!$D$15,'Claim Details'!$I$19="Yes"),Rates!$E$27,IF(AND(C285="C",'Claim Details'!$I$28&gt;=Rates!$D$14,'Claim Details'!$I$28&lt;=Rates!$D$15,'Claim Details'!$I$19="No"),Rates!$D$27,IF(AND(C285="C",'Claim Details'!$I$28&gt;=Rates!$F$14,'Claim Details'!$I$28&lt;=Rates!$F$15,'Claim Details'!$I$19="Yes"),Rates!$G$27,IF(AND(C285="C",'Claim Details'!$I$28&gt;=Rates!$F$14,'Claim Details'!$I$28&lt;=Rates!$F$15,'Claim Details'!$I$19="No"),Rates!$F$27,IF(AND(C285="C",'Claim Details'!$I$28&gt;=Rates!$H$14,'Claim Details'!$I$28&lt;=Rates!$H$15,'Claim Details'!$I$19="Yes"),Rates!$I$27,IF(AND(C285="C",'Claim Details'!$I$28&gt;=Rates!$H$14,'Claim Details'!$I$28&lt;=Rates!$H$15,'Claim Details'!$I$19="No"),Rates!$H$27,IF(AND(C285="C",'Claim Details'!$I$28&gt;=Rates!$J$14,'Claim Details'!$I$28&lt;=Rates!$J$15,'Claim Details'!$I$19="Yes"),Rates!$K$27,IF(AND(C285="C",'Claim Details'!$I$28&gt;=Rates!$J$14,'Claim Details'!$I$28&lt;=Rates!$J$15,'Claim Details'!$I$19="No"),Rates!$J$27,"£0.00"))))))))))))))))))))))))</f>
        <v>£0.00</v>
      </c>
      <c r="AZ285" s="189" t="str">
        <f>IF(AND(C285="A",'Claim Details'!$I$28&gt;=Rates!$D$14,'Claim Details'!$I$28&lt;=Rates!$D$15,'Claim Details'!$I$19="Yes"),Rates!$E$20,IF(AND(C285="A",'Claim Details'!$I$28&gt;=Rates!$D$14,'Claim Details'!$I$28&lt;=Rates!$D$15,'Claim Details'!$I$19="No"),Rates!$D$20,IF(AND(C285="A",'Claim Details'!$I$28&gt;=Rates!$F$14,'Claim Details'!$I$28&lt;=Rates!$F$15,'Claim Details'!$I$19="Yes"),Rates!$G$20,IF(AND(C285="A",'Claim Details'!$I$28&gt;=Rates!$F$14,'Claim Details'!$I$28&lt;=Rates!$F$15,'Claim Details'!$I$19="No"),Rates!$F$20,IF(AND(C285="A",'Claim Details'!$I$28&gt;=Rates!$H$14,'Claim Details'!$I$28&lt;=Rates!$H$15,'Claim Details'!$I$19="Yes"),Rates!$I$20,IF(AND(C285="A",'Claim Details'!$I$28&gt;=Rates!$H$14,'Claim Details'!$I$28&lt;=Rates!$H$15,'Claim Details'!$I$19="No"),Rates!$H$20,IF(AND(C285="A",'Claim Details'!$I$28&gt;=Rates!$J$14,'Claim Details'!$I$28&lt;=Rates!$J$15,'Claim Details'!$I$19="Yes"),Rates!$K$20,IF(AND(C285="A",'Claim Details'!$I$28&gt;=Rates!$J$14,'Claim Details'!$I$28&lt;=Rates!$J$15,'Claim Details'!$I$19="No"),Rates!$J$20,IF(AND(C285="B",'Claim Details'!$I$28&gt;=Rates!$D$14,'Claim Details'!$I$28&lt;=Rates!$D$15,'Claim Details'!$I$19="Yes"),Rates!$E$21,IF(AND(C285="B",'Claim Details'!$I$28&gt;=Rates!$D$14,'Claim Details'!$I$28&lt;=Rates!$D$15,'Claim Details'!$I$19="No"),Rates!$D$21,IF(AND(C285="B",'Claim Details'!$I$28&gt;=Rates!$F$14,'Claim Details'!$I$28&lt;=Rates!$F$15,'Claim Details'!$I$19="Yes"),Rates!$G$21,IF(AND(C285="B",'Claim Details'!$I$28&gt;=Rates!$F$14,'Claim Details'!$I$28&lt;=Rates!$F$15,'Claim Details'!$I$19="No"),Rates!$F$21,IF(AND(C285="B",'Claim Details'!$I$28&gt;=Rates!$H$14,'Claim Details'!$I$28&lt;=Rates!$H$15,'Claim Details'!$I$19="Yes"),Rates!$I$21,IF(AND(C285="B",'Claim Details'!$I$28&gt;=Rates!$H$14,'Claim Details'!$I$28&lt;=Rates!$H$15,'Claim Details'!$I$19="No"),Rates!$H$21,IF(AND(C285="B",'Claim Details'!$I$28&gt;=Rates!$J$14,'Claim Details'!$I$28&lt;=Rates!$J$15,'Claim Details'!$I$19="Yes"),Rates!$K$21,IF(AND(C285="B",'Claim Details'!$I$28&gt;=Rates!$J$14,'Claim Details'!$I$28&lt;=Rates!$J$15,'Claim Details'!$I$19="No"),Rates!$J$21,"£0.00"))))))))))))))))</f>
        <v>£0.00</v>
      </c>
      <c r="BA285" s="189" t="str">
        <f>IF(AND(C285="A",'Claim Details'!$I$28&gt;=Rates!$D$14,'Claim Details'!$I$28&lt;=Rates!$D$15,'Claim Details'!$I$19="Yes"),Rates!$E$22,IF(AND(C285="A",'Claim Details'!$I$28&gt;=Rates!$D$14,'Claim Details'!$I$28&lt;=Rates!$D$15,'Claim Details'!$I$19="No"),Rates!$D$22,IF(AND(C285="A",'Claim Details'!$I$28&gt;=Rates!$F$14,'Claim Details'!$I$28&lt;=Rates!$F$15,'Claim Details'!$I$19="Yes"),Rates!$G$22,IF(AND(C285="A",'Claim Details'!$I$28&gt;=Rates!$F$14,'Claim Details'!$I$28&lt;=Rates!$F$15,'Claim Details'!$I$19="No"),Rates!$F$22,IF(AND(C285="A",'Claim Details'!$I$28&gt;=Rates!$H$14,'Claim Details'!$I$28&lt;=Rates!$H$15,'Claim Details'!$I$19="Yes"),Rates!$I$22,IF(AND(C285="A",'Claim Details'!$I$28&gt;=Rates!$H$14,'Claim Details'!$I$28&lt;=Rates!$H$15,'Claim Details'!$I$19="No"),Rates!$H$22,IF(AND(C285="A",'Claim Details'!$I$28&gt;=Rates!$J$14,'Claim Details'!$I$28&lt;=Rates!$J$15,'Claim Details'!$I$19="Yes"),Rates!$K$22,IF(AND(C285="A",'Claim Details'!$I$28&gt;=Rates!$J$14,'Claim Details'!$I$28&lt;=Rates!$J$15,'Claim Details'!$I$19="No"),Rates!$J$22,IF(AND(C285="B",'Claim Details'!$I$28&gt;=Rates!$D$14,'Claim Details'!$I$28&lt;=Rates!$D$15,'Claim Details'!$I$19="Yes"),Rates!$E$23,IF(AND(C285="B",'Claim Details'!$I$28&gt;=Rates!$D$14,'Claim Details'!$I$28&lt;=Rates!$D$15,'Claim Details'!$I$19="No"),Rates!$D$23,IF(AND(C285="B",'Claim Details'!$I$28&gt;=Rates!$F$14,'Claim Details'!$I$28&lt;=Rates!$F$15,'Claim Details'!$I$19="Yes"),Rates!$G$23,IF(AND(C285="B",'Claim Details'!$I$28&gt;=Rates!$F$14,'Claim Details'!$I$28&lt;=Rates!$F$15,'Claim Details'!$I$19="No"),Rates!$F$23,IF(AND(C285="B",'Claim Details'!$I$28&gt;=Rates!$H$14,'Claim Details'!$I$28&lt;=Rates!$H$15,'Claim Details'!$I$19="Yes"),Rates!$I$23,IF(AND(C285="B",'Claim Details'!$I$28&gt;=Rates!$H$14,'Claim Details'!$I$28&lt;=Rates!$H$15,'Claim Details'!$I$19="No"),Rates!$H$23,IF(AND(C285="B",'Claim Details'!$I$28&gt;=Rates!$J$14,'Claim Details'!$I$28&lt;=Rates!$J$15,'Claim Details'!$I$19="Yes"),Rates!$K$23,IF(AND(C285="B",'Claim Details'!$I$28&gt;=Rates!$J$14,'Claim Details'!$I$28&lt;=Rates!$J$15,'Claim Details'!$I$19="No"),Rates!$J$23,IF(AND(C285="C",'Claim Details'!$I$28&gt;=Rates!$D$14,'Claim Details'!$I$28&lt;=Rates!$D$15,'Claim Details'!$I$19="Yes"),Rates!$E$24,IF(AND(C285="C",'Claim Details'!$I$28&gt;=Rates!$D$14,'Claim Details'!$I$28&lt;=Rates!$D$15,'Claim Details'!$I$19="No"),Rates!$D$24,IF(AND(C285="C",'Claim Details'!$I$28&gt;=Rates!$F$14,'Claim Details'!$I$28&lt;=Rates!$F$15,'Claim Details'!$I$19="Yes"),Rates!$G$24,IF(AND(C285="C",'Claim Details'!$I$28&gt;=Rates!$F$14,'Claim Details'!$I$28&lt;=Rates!$F$15,'Claim Details'!$I$19="No"),Rates!$F$24,IF(AND(C285="C",'Claim Details'!$I$28&gt;=Rates!$H$14,'Claim Details'!$I$28&lt;=Rates!$H$15,'Claim Details'!$I$19="Yes"),Rates!$I$24,IF(AND(C285="C",'Claim Details'!$I$28&gt;=Rates!$H$14,'Claim Details'!$I$28&lt;=Rates!$H$15,'Claim Details'!$I$19="No"),Rates!$H$24,IF(AND(C285="C",'Claim Details'!$I$28&gt;=Rates!$J$14,'Claim Details'!$I$28&lt;=Rates!$J$15,'Claim Details'!$I$19="Yes"),Rates!$K$24,IF(AND(C285="C",'Claim Details'!$I$28&gt;=Rates!$J$14,'Claim Details'!$I$28&lt;=Rates!$J$15,'Claim Details'!$I$19="No"),Rates!$J$24,"£0.00"))))))))))))))))))))))))</f>
        <v>£0.00</v>
      </c>
      <c r="BB285" s="189" t="str">
        <f t="shared" si="72"/>
        <v>£0.00</v>
      </c>
      <c r="BC285" s="1"/>
      <c r="BD285" s="189" t="str">
        <f>IF(AND(AE285="A",'Claim Details'!$I$28&gt;=Rates!$D$14,'Claim Details'!$I$28&lt;=Rates!$D$15,'Claim Details'!$I$19="Yes"),Rates!$J$17,IF(AND(AE285="A",'Claim Details'!$I$28&gt;=Rates!$D$14,'Claim Details'!$I$28&lt;=Rates!$D$15,'Claim Details'!$I$19="No"),Rates!$D$17,IF(AND(AE285="A",'Claim Details'!$I$28&gt;=Rates!$F$14,'Claim Details'!$I$28&lt;=Rates!$F$15,'Claim Details'!$I$19="Yes"),Rates!$G$17,IF(AND(AE285="A",'Claim Details'!$I$28&gt;=Rates!$F$14,'Claim Details'!$I$28&lt;=Rates!$F$15,'Claim Details'!$I$19="No"),Rates!$F$17,IF(AND(AE285="A",'Claim Details'!$I$28&gt;=Rates!$H$14,'Claim Details'!$I$28&lt;=Rates!$H$15,'Claim Details'!$I$19="Yes"),Rates!$I$17,IF(AND(AE285="A",'Claim Details'!$I$28&gt;=Rates!$H$14,'Claim Details'!$I$28&lt;=Rates!$H$15,'Claim Details'!$I$19="No"),Rates!$H$17,IF(AND(AE285="A",'Claim Details'!$I$28&gt;=Rates!$J$14,'Claim Details'!$I$28&lt;=Rates!$J$15,'Claim Details'!$I$19="Yes"),Rates!$K$17,IF(AND(AE285="A",'Claim Details'!$I$28&gt;=Rates!$J$14,'Claim Details'!$I$28&lt;=Rates!$J$15,'Claim Details'!$I$19="No"),Rates!$J$17,IF(AND(AE285="B",'Claim Details'!$I$28&gt;=Rates!$D$14,'Claim Details'!$I$28&lt;=Rates!$D$15,'Claim Details'!$I$19="Yes"),Rates!$E$18,IF(AND(AE285="B",'Claim Details'!$I$28&gt;=Rates!$D$14,'Claim Details'!$I$28&lt;=Rates!$D$15,'Claim Details'!$I$19="No"),Rates!$D$18,IF(AND(AE285="B",'Claim Details'!$I$28&gt;=Rates!$F$14,'Claim Details'!$I$28&lt;=Rates!$F$15,'Claim Details'!$I$19="Yes"),Rates!$G$18,IF(AND(AE285="B",'Claim Details'!$I$28&gt;=Rates!$F$14,'Claim Details'!$I$28&lt;=Rates!$F$15,'Claim Details'!$I$19="No"),Rates!$F$18,IF(AND(AE285="B",'Claim Details'!$I$28&gt;=Rates!$H$14,'Claim Details'!$I$28&lt;=Rates!$H$15,'Claim Details'!$I$19="Yes"),Rates!$I$18,IF(AND(AE285="B",'Claim Details'!$I$28&gt;=Rates!$H$14,'Claim Details'!$I$28&lt;=Rates!$H$15,'Claim Details'!$I$19="No"),Rates!$H$18,IF(AND(AE285="B",'Claim Details'!$I$28&gt;=Rates!$J$14,'Claim Details'!$I$28&lt;=Rates!$J$15,'Claim Details'!$I$19="Yes"),Rates!$K$18,IF(AND(AE285="B",'Claim Details'!$I$28&gt;=Rates!$J$14,'Claim Details'!$I$28&lt;=Rates!$J$15,'Claim Details'!$I$19="No"),Rates!$J$18,IF(AND(AE285="C",'Claim Details'!$I$28&gt;=Rates!$D$14,'Claim Details'!$I$28&lt;=Rates!$D$15,'Claim Details'!$I$19="Yes"),Rates!$E$19,IF(AND(AE285="C",'Claim Details'!$I$28&gt;=Rates!$D$14,'Claim Details'!$I$28&lt;=Rates!$D$15,'Claim Details'!$I$19="No"),Rates!$D$19,IF(AND(AE285="C",'Claim Details'!$I$28&gt;=Rates!$F$14,'Claim Details'!$I$28&lt;=Rates!$F$15,'Claim Details'!$I$19="Yes"),Rates!$G$19,IF(AND(AE285="C",'Claim Details'!$I$28&gt;=Rates!$F$14,'Claim Details'!$I$28&lt;=Rates!$F$15,'Claim Details'!$I$19="No"),Rates!$F$19,IF(AND(AE285="C",'Claim Details'!$I$28&gt;=Rates!$H$14,'Claim Details'!$I$28&lt;=Rates!$H$15,'Claim Details'!$I$19="Yes"),Rates!$I$19,IF(AND(AE285="C",'Claim Details'!$I$28&gt;=Rates!$H$14,'Claim Details'!$I$28&lt;=Rates!$H$15,'Claim Details'!$I$19="No"),Rates!$H$19,IF(AND(AE285="C",'Claim Details'!$I$28&gt;=Rates!$J$14,'Claim Details'!$I$28&lt;=Rates!$J$15,'Claim Details'!$I$19="Yes"),Rates!$K$19,IF(AND(AE285="C",'Claim Details'!$I$28&gt;=Rates!$J$14,'Claim Details'!$I$28&lt;=Rates!$J$15,'Claim Details'!$I$19="No"),Rates!$J$19,"£0.00"))))))))))))))))))))))))</f>
        <v>£0.00</v>
      </c>
      <c r="BE285" s="189" t="str">
        <f>IF(AND(AE285="A",'Claim Details'!$I$28&gt;=Rates!$D$14,'Claim Details'!$I$28&lt;=Rates!$D$15,'Claim Details'!$I$19="Yes"),Rates!$J$25,IF(AND(AE285="A",'Claim Details'!$I$28&gt;=Rates!$D$14,'Claim Details'!$I$28&lt;=Rates!$D$15,'Claim Details'!$I$19="No"),Rates!$D$25,IF(AND(AE285="A",'Claim Details'!$I$28&gt;=Rates!$F$14,'Claim Details'!$I$28&lt;=Rates!$F$15,'Claim Details'!$I$19="Yes"),Rates!$G$25,IF(AND(AE285="A",'Claim Details'!$I$28&gt;=Rates!$F$14,'Claim Details'!$I$28&lt;=Rates!$F$15,'Claim Details'!$I$19="No"),Rates!$F$25,IF(AND(AE285="A",'Claim Details'!$I$28&gt;=Rates!$H$14,'Claim Details'!$I$28&lt;=Rates!$H$15,'Claim Details'!$I$19="Yes"),Rates!$I$25,IF(AND(AE285="A",'Claim Details'!$I$28&gt;=Rates!$H$14,'Claim Details'!$I$28&lt;=Rates!$H$15,'Claim Details'!$I$19="No"),Rates!$H$25,IF(AND(AE285="A",'Claim Details'!$I$28&gt;=Rates!$J$14,'Claim Details'!$I$28&lt;=Rates!$J$15,'Claim Details'!$I$19="Yes"),Rates!$K$25,IF(AND(AE285="A",'Claim Details'!$I$28&gt;=Rates!$J$14,'Claim Details'!$I$28&lt;=Rates!$J$15,'Claim Details'!$I$19="No"),Rates!$J$25,IF(AND(AE285="B",'Claim Details'!$I$28&gt;=Rates!$D$14,'Claim Details'!$I$28&lt;=Rates!$D$15,'Claim Details'!$I$19="Yes"),Rates!$E$26,IF(AND(AE285="B",'Claim Details'!$I$28&gt;=Rates!$D$14,'Claim Details'!$I$28&lt;=Rates!$D$15,'Claim Details'!$I$19="No"),Rates!$D$26,IF(AND(AE285="B",'Claim Details'!$I$28&gt;=Rates!$F$14,'Claim Details'!$I$28&lt;=Rates!$F$15,'Claim Details'!$I$19="Yes"),Rates!$G$26,IF(AND(AE285="B",'Claim Details'!$I$28&gt;=Rates!$F$14,'Claim Details'!$I$28&lt;=Rates!$F$15,'Claim Details'!$I$19="No"),Rates!$F$26,IF(AND(AE285="B",'Claim Details'!$I$28&gt;=Rates!$H$14,'Claim Details'!$I$28&lt;=Rates!$H$15,'Claim Details'!$I$19="Yes"),Rates!$I$26,IF(AND(AE285="B",'Claim Details'!$I$28&gt;=Rates!$H$14,'Claim Details'!$I$28&lt;=Rates!$H$15,'Claim Details'!$I$19="No"),Rates!$H$26,IF(AND(AE285="B",'Claim Details'!$I$28&gt;=Rates!$J$14,'Claim Details'!$I$28&lt;=Rates!$J$15,'Claim Details'!$I$19="Yes"),Rates!$K$26,IF(AND(AE285="B",'Claim Details'!$I$28&gt;=Rates!$J$14,'Claim Details'!$I$28&lt;=Rates!$J$15,'Claim Details'!$I$19="No"),Rates!$J$26,IF(AND(AE285="C",'Claim Details'!$I$28&gt;=Rates!$D$14,'Claim Details'!$I$28&lt;=Rates!$D$15,'Claim Details'!$I$19="Yes"),Rates!$E$27,IF(AND(AE285="C",'Claim Details'!$I$28&gt;=Rates!$D$14,'Claim Details'!$I$28&lt;=Rates!$D$15,'Claim Details'!$I$19="No"),Rates!$D$27,IF(AND(AE285="C",'Claim Details'!$I$28&gt;=Rates!$F$14,'Claim Details'!$I$28&lt;=Rates!$F$15,'Claim Details'!$I$19="Yes"),Rates!$G$27,IF(AND(AE285="C",'Claim Details'!$I$28&gt;=Rates!$F$14,'Claim Details'!$I$28&lt;=Rates!$F$15,'Claim Details'!$I$19="No"),Rates!$F$27,IF(AND(AE285="C",'Claim Details'!$I$28&gt;=Rates!$H$14,'Claim Details'!$I$28&lt;=Rates!$H$15,'Claim Details'!$I$19="Yes"),Rates!$I$27,IF(AND(AE285="C",'Claim Details'!$I$28&gt;=Rates!$H$14,'Claim Details'!$I$28&lt;=Rates!$H$15,'Claim Details'!$I$19="No"),Rates!$H$27,IF(AND(AE285="C",'Claim Details'!$I$28&gt;=Rates!$J$14,'Claim Details'!$I$28&lt;=Rates!$J$15,'Claim Details'!$I$19="Yes"),Rates!$K$27,IF(AND(AE285="C",'Claim Details'!$I$28&gt;=Rates!$J$14,'Claim Details'!$I$28&lt;=Rates!$J$15,'Claim Details'!$I$19="No"),Rates!$J$27,"£0.00"))))))))))))))))))))))))</f>
        <v>£0.00</v>
      </c>
      <c r="BF285" s="189" t="str">
        <f>IF(AND(AE285="A",'Claim Details'!$I$28&gt;=Rates!$D$14,'Claim Details'!$I$28&lt;=Rates!$D$15,'Claim Details'!$I$19="Yes"),Rates!$E$20,IF(AND(AE285="A",'Claim Details'!$I$28&gt;=Rates!$D$14,'Claim Details'!$I$28&lt;=Rates!$D$15,'Claim Details'!$I$19="No"),Rates!$D$20,IF(AND(AE285="A",'Claim Details'!$I$28&gt;=Rates!$F$14,'Claim Details'!$I$28&lt;=Rates!$F$15,'Claim Details'!$I$19="Yes"),Rates!$G$20,IF(AND(AE285="A",'Claim Details'!$I$28&gt;=Rates!$F$14,'Claim Details'!$I$28&lt;=Rates!$F$15,'Claim Details'!$I$19="No"),Rates!$F$20,IF(AND(AE285="A",'Claim Details'!$I$28&gt;=Rates!$H$14,'Claim Details'!$I$28&lt;=Rates!$H$15,'Claim Details'!$I$19="Yes"),Rates!$I$20,IF(AND(AE285="A",'Claim Details'!$I$28&gt;=Rates!$H$14,'Claim Details'!$I$28&lt;=Rates!$H$15,'Claim Details'!$I$19="No"),Rates!$H$20,IF(AND(AE285="A",'Claim Details'!$I$28&gt;=Rates!$J$14,'Claim Details'!$I$28&lt;=Rates!$J$15,'Claim Details'!$I$19="Yes"),Rates!$K$20,IF(AND(AE285="A",'Claim Details'!$I$28&gt;=Rates!$J$14,'Claim Details'!$I$28&lt;=Rates!$J$15,'Claim Details'!$I$19="No"),Rates!$J$20,IF(AND(AE285="B",'Claim Details'!$I$28&gt;=Rates!$D$14,'Claim Details'!$I$28&lt;=Rates!$D$15,'Claim Details'!$I$19="Yes"),Rates!$E$21,IF(AND(AE285="B",'Claim Details'!$I$28&gt;=Rates!$D$14,'Claim Details'!$I$28&lt;=Rates!$D$15,'Claim Details'!$I$19="No"),Rates!$D$21,IF(AND(AE285="B",'Claim Details'!$I$28&gt;=Rates!$F$14,'Claim Details'!$I$28&lt;=Rates!$F$15,'Claim Details'!$I$19="Yes"),Rates!$G$21,IF(AND(AE285="B",'Claim Details'!$I$28&gt;=Rates!$F$14,'Claim Details'!$I$28&lt;=Rates!$F$15,'Claim Details'!$I$19="No"),Rates!$F$21,IF(AND(AE285="B",'Claim Details'!$I$28&gt;=Rates!$H$14,'Claim Details'!$I$28&lt;=Rates!$H$15,'Claim Details'!$I$19="Yes"),Rates!$I$21,IF(AND(AE285="B",'Claim Details'!$I$28&gt;=Rates!$H$14,'Claim Details'!$I$28&lt;=Rates!$H$15,'Claim Details'!$I$19="No"),Rates!$H$21,IF(AND(AE285="B",'Claim Details'!$I$28&gt;=Rates!$J$14,'Claim Details'!$I$28&lt;=Rates!$J$15,'Claim Details'!$I$19="Yes"),Rates!$K$21,IF(AND(AE285="B",'Claim Details'!$I$28&gt;=Rates!$J$14,'Claim Details'!$I$28&lt;=Rates!$J$15,'Claim Details'!$I$19="No"),Rates!$J$21,"£0.00"))))))))))))))))</f>
        <v>£0.00</v>
      </c>
      <c r="BG285" s="189" t="str">
        <f>IF(AND(AE285="A",'Claim Details'!$I$28&gt;=Rates!$D$14,'Claim Details'!$I$28&lt;=Rates!$D$15,'Claim Details'!$I$19="Yes"),Rates!$E$22,IF(AND(AE285="A",'Claim Details'!$I$28&gt;=Rates!$D$14,'Claim Details'!$I$28&lt;=Rates!$D$15,'Claim Details'!$I$19="No"),Rates!$D$22,IF(AND(AE285="A",'Claim Details'!$I$28&gt;=Rates!$F$14,'Claim Details'!$I$28&lt;=Rates!$F$15,'Claim Details'!$I$19="Yes"),Rates!$G$22,IF(AND(AE285="A",'Claim Details'!$I$28&gt;=Rates!$F$14,'Claim Details'!$I$28&lt;=Rates!$F$15,'Claim Details'!$I$19="No"),Rates!$F$22,IF(AND(AE285="A",'Claim Details'!$I$28&gt;=Rates!$H$14,'Claim Details'!$I$28&lt;=Rates!$H$15,'Claim Details'!$I$19="Yes"),Rates!$I$22,IF(AND(AE285="A",'Claim Details'!$I$28&gt;=Rates!$H$14,'Claim Details'!$I$28&lt;=Rates!$H$15,'Claim Details'!$I$19="No"),Rates!$H$22,IF(AND(AE285="A",'Claim Details'!$I$28&gt;=Rates!$J$14,'Claim Details'!$I$28&lt;=Rates!$J$15,'Claim Details'!$I$19="Yes"),Rates!$K$22,IF(AND(AE285="A",'Claim Details'!$I$28&gt;=Rates!$J$14,'Claim Details'!$I$28&lt;=Rates!$J$15,'Claim Details'!$I$19="No"),Rates!$J$22,IF(AND(AE285="B",'Claim Details'!$I$28&gt;=Rates!$D$14,'Claim Details'!$I$28&lt;=Rates!$D$15,'Claim Details'!$I$19="Yes"),Rates!$E$23,IF(AND(AE285="B",'Claim Details'!$I$28&gt;=Rates!$D$14,'Claim Details'!$I$28&lt;=Rates!$D$15,'Claim Details'!$I$19="No"),Rates!$D$23,IF(AND(AE285="B",'Claim Details'!$I$28&gt;=Rates!$F$14,'Claim Details'!$I$28&lt;=Rates!$F$15,'Claim Details'!$I$19="Yes"),Rates!$G$23,IF(AND(AE285="B",'Claim Details'!$I$28&gt;=Rates!$F$14,'Claim Details'!$I$28&lt;=Rates!$F$15,'Claim Details'!$I$19="No"),Rates!$F$23,IF(AND(AE285="B",'Claim Details'!$I$28&gt;=Rates!$H$14,'Claim Details'!$I$28&lt;=Rates!$H$15,'Claim Details'!$I$19="Yes"),Rates!$I$23,IF(AND(AE285="B",'Claim Details'!$I$28&gt;=Rates!$H$14,'Claim Details'!$I$28&lt;=Rates!$H$15,'Claim Details'!$I$19="No"),Rates!$H$23,IF(AND(AE285="B",'Claim Details'!$I$28&gt;=Rates!$J$14,'Claim Details'!$I$28&lt;=Rates!$J$15,'Claim Details'!$I$19="Yes"),Rates!$K$23,IF(AND(AE285="B",'Claim Details'!$I$28&gt;=Rates!$J$14,'Claim Details'!$I$28&lt;=Rates!$J$15,'Claim Details'!$I$19="No"),Rates!$J$23,IF(AND(AE285="C",'Claim Details'!$I$28&gt;=Rates!$D$14,'Claim Details'!$I$28&lt;=Rates!$D$15,'Claim Details'!$I$19="Yes"),Rates!$E$24,IF(AND(AE285="C",'Claim Details'!$I$28&gt;=Rates!$D$14,'Claim Details'!$I$28&lt;=Rates!$D$15,'Claim Details'!$I$19="No"),Rates!$D$24,IF(AND(AE285="C",'Claim Details'!$I$28&gt;=Rates!$F$14,'Claim Details'!$I$28&lt;=Rates!$F$15,'Claim Details'!$I$19="Yes"),Rates!$G$24,IF(AND(AE285="C",'Claim Details'!$I$28&gt;=Rates!$F$14,'Claim Details'!$I$28&lt;=Rates!$F$15,'Claim Details'!$I$19="No"),Rates!$F$24,IF(AND(AE285="C",'Claim Details'!$I$28&gt;=Rates!$H$14,'Claim Details'!$I$28&lt;=Rates!$H$15,'Claim Details'!$I$19="Yes"),Rates!$I$24,IF(AND(AE285="C",'Claim Details'!$I$28&gt;=Rates!$H$14,'Claim Details'!$I$28&lt;=Rates!$H$15,'Claim Details'!$I$19="No"),Rates!$H$24,IF(AND(AE285="C",'Claim Details'!$I$28&gt;=Rates!$J$14,'Claim Details'!$I$28&lt;=Rates!$J$15,'Claim Details'!$I$19="Yes"),Rates!$K$24,IF(AND(AE285="C",'Claim Details'!$I$28&gt;=Rates!$J$14,'Claim Details'!$I$28&lt;=Rates!$J$15,'Claim Details'!$I$19="No"),Rates!$J$24,"£0.00"))))))))))))))))))))))))</f>
        <v>£0.00</v>
      </c>
      <c r="BH285" s="189" t="str">
        <f t="shared" si="73"/>
        <v>£0.00</v>
      </c>
      <c r="BI285" s="189">
        <f t="shared" si="74"/>
        <v>0</v>
      </c>
      <c r="BO285" s="202" t="str">
        <f>IF(H285="","£0.00",IF(AP285="4","£0.00",IF(AP285="5","£0.00",IF(AP285="1","£0.00",((AQ285*H285)*'Claim Details'!$F$111)/100))))</f>
        <v>£0.00</v>
      </c>
      <c r="BP285" s="202" t="str">
        <f>IF(T285="","£0.00",IF(AP285="4","£0.00",IF(AP285="5","£0.00",IF(AP285="1","£0.00",((AR285*T285)*'Claim Details'!$N$111)/100))))</f>
        <v>£0.00</v>
      </c>
      <c r="BQ285" s="202" t="str">
        <f>IF(AI285="","£0.00",IF(AP285="4","£0.00",IF(AP285="5","£0.00",IF(AP285="1","£0.00",((BI285*AI285)*'Claim Details'!$W$111)/100))))</f>
        <v>£0.00</v>
      </c>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row>
    <row r="286" spans="1:97" ht="15">
      <c r="A286" s="145"/>
      <c r="B286" s="91"/>
      <c r="C286" s="96"/>
      <c r="D286" s="97"/>
      <c r="E286" s="98"/>
      <c r="F286" s="89"/>
      <c r="G286" s="99"/>
      <c r="H286" s="100"/>
      <c r="I286" s="221" t="str">
        <f t="shared" si="64"/>
        <v>£0.00</v>
      </c>
      <c r="J286" s="101"/>
      <c r="K286" s="100"/>
      <c r="L286" s="221" t="str">
        <f t="shared" si="65"/>
        <v>£0.00</v>
      </c>
      <c r="M286" s="101"/>
      <c r="N286" s="102"/>
      <c r="O286" s="145"/>
      <c r="P286" s="77"/>
      <c r="Q286" s="87"/>
      <c r="R286" s="87"/>
      <c r="S286" s="87"/>
      <c r="T286" s="149" t="str">
        <f t="shared" si="66"/>
        <v/>
      </c>
      <c r="U286" s="87" t="str">
        <f t="shared" si="75"/>
        <v/>
      </c>
      <c r="V286" s="87"/>
      <c r="W286" s="53" t="str">
        <f t="shared" si="67"/>
        <v>£0.00</v>
      </c>
      <c r="X286" s="53"/>
      <c r="Y286" s="87"/>
      <c r="Z286" s="78"/>
      <c r="AA286" s="79"/>
      <c r="AB286" s="160"/>
      <c r="AC286" s="98"/>
      <c r="AD286" s="225"/>
      <c r="AE286" s="235" t="str">
        <f t="shared" si="68"/>
        <v/>
      </c>
      <c r="AF286" s="87" t="str">
        <f t="shared" si="69"/>
        <v/>
      </c>
      <c r="AG286" s="53"/>
      <c r="AH286" s="224"/>
      <c r="AI286" s="226" t="str">
        <f t="shared" si="61"/>
        <v/>
      </c>
      <c r="AJ286" s="236" t="str">
        <f t="shared" si="70"/>
        <v>£0.00</v>
      </c>
      <c r="AK286" s="31"/>
      <c r="AL286" s="1"/>
      <c r="AM286" s="1"/>
      <c r="AN286" s="1"/>
      <c r="AO286" s="1"/>
      <c r="AP286" s="1" t="str">
        <f t="shared" si="62"/>
        <v/>
      </c>
      <c r="AQ286" s="27">
        <f t="shared" si="63"/>
        <v>0</v>
      </c>
      <c r="AR286" s="189">
        <f t="shared" si="71"/>
        <v>0</v>
      </c>
      <c r="AS286" s="190" t="str">
        <f>IF(AND(C286="A",'Claim Details'!$E$28&gt;=Rates!$D$14,'Claim Details'!$E$28&lt;=Rates!$D$15,'Claim Details'!$E$19="Yes"),Rates!$E$17,IF(AND(C286="A",'Claim Details'!$E$28&gt;=Rates!$D$14,'Claim Details'!$E$28&lt;=Rates!$D$15,'Claim Details'!$E$19="No"),Rates!$D$17,IF(AND(C286="A",'Claim Details'!$E$28&gt;=Rates!$F$14,'Claim Details'!$E$28&lt;=Rates!$F$15,'Claim Details'!$E$19="Yes"),Rates!$G$17,IF(AND(C286="A",'Claim Details'!$E$28&gt;=Rates!$F$14,'Claim Details'!$E$28&lt;=Rates!$F$15,'Claim Details'!$E$19="No"),Rates!$F$17,IF(AND(C286="A",'Claim Details'!$E$28&gt;=Rates!$H$14,'Claim Details'!$E$28&lt;=Rates!$H$15,'Claim Details'!$E$19="Yes"),Rates!$I$17,IF(AND(C286="A",'Claim Details'!$E$28&gt;=Rates!$H$14,'Claim Details'!$E$28&lt;=Rates!$H$15,'Claim Details'!$E$19="No"),Rates!$H$17,IF(AND(C286="A",'Claim Details'!$E$28&gt;=Rates!$J$14,'Claim Details'!$E$28&lt;=Rates!$J$15,'Claim Details'!$E$19="Yes"),Rates!$K$17,IF(AND(C286="A",'Claim Details'!$E$28&gt;=Rates!$J$14,'Claim Details'!$E$28&lt;=Rates!$J$15,'Claim Details'!$E$19="No"),Rates!$J$17,IF(AND(C286="B",'Claim Details'!$E$28&gt;=Rates!$D$14,'Claim Details'!$E$28&lt;=Rates!$D$15,'Claim Details'!$E$19="Yes"),Rates!$E$18,IF(AND(C286="B",'Claim Details'!$E$28&gt;=Rates!$D$14,'Claim Details'!$E$28&lt;=Rates!$D$15,'Claim Details'!$E$19="No"),Rates!$D$18,IF(AND(C286="B",'Claim Details'!$E$28&gt;=Rates!$F$14,'Claim Details'!$E$28&lt;=Rates!$F$15,'Claim Details'!$E$19="Yes"),Rates!$G$18,IF(AND(C286="B",'Claim Details'!$E$28&gt;=Rates!$F$14,'Claim Details'!$E$28&lt;=Rates!$F$15,'Claim Details'!$E$19="No"),Rates!$F$18,IF(AND(C286="B",'Claim Details'!$E$28&gt;=Rates!$H$14,'Claim Details'!$E$28&lt;=Rates!$H$15,'Claim Details'!$E$19="Yes"),Rates!$I$18,IF(AND(C286="B",'Claim Details'!$E$28&gt;=Rates!$H$14,'Claim Details'!$E$28&lt;=Rates!$H$15,'Claim Details'!$E$19="No"),Rates!$H$18,IF(AND(C286="B",'Claim Details'!$E$28&gt;=Rates!$J$14,'Claim Details'!$E$28&lt;=Rates!$J$15,'Claim Details'!$E$19="Yes"),Rates!$K$18,IF(AND(C286="B",'Claim Details'!$E$28&gt;=Rates!$J$14,'Claim Details'!$E$28&lt;=Rates!$J$15,'Claim Details'!$E$19="No"),Rates!$J$18,IF(AND(C286="C",'Claim Details'!$E$28&gt;=Rates!$D$14,'Claim Details'!$E$28&lt;=Rates!$D$15,'Claim Details'!$E$19="Yes"),Rates!$E$19,IF(AND(C286="C",'Claim Details'!$E$28&gt;=Rates!$D$14,'Claim Details'!$E$28&lt;=Rates!$D$15,'Claim Details'!$E$19="No"),Rates!$D$19,IF(AND(C286="C",'Claim Details'!$E$28&gt;=Rates!$F$14,'Claim Details'!$E$28&lt;=Rates!$F$15,'Claim Details'!$E$19="Yes"),Rates!$G$19,IF(AND(C286="C",'Claim Details'!$E$28&gt;=Rates!$F$14,'Claim Details'!$E$28&lt;=Rates!$F$15,'Claim Details'!$E$19="No"),Rates!$F$19,IF(AND(C286="C",'Claim Details'!$E$28&gt;=Rates!$H$14,'Claim Details'!$E$28&lt;=Rates!$H$15,'Claim Details'!$E$19="Yes"),Rates!$I$19,IF(AND(C286="C",'Claim Details'!$E$28&gt;=Rates!$H$14,'Claim Details'!$E$28&lt;=Rates!$H$15,'Claim Details'!$E$19="No"),Rates!$H$19,IF(AND(C286="C",'Claim Details'!$E$28&gt;=Rates!$J$14,'Claim Details'!$E$28&lt;=Rates!$J$15,'Claim Details'!$E$19="Yes"),Rates!$K$19,IF(AND(C286="C",'Claim Details'!$E$28&gt;=Rates!$J$14,'Claim Details'!$E$28&lt;=Rates!$J$15,'Claim Details'!$E$19="No"),Rates!$J$19,"£0.00"))))))))))))))))))))))))</f>
        <v>£0.00</v>
      </c>
      <c r="AT286" s="189" t="str">
        <f>IF(AND(C286="A",'Claim Details'!$E$28&gt;=Rates!$D$14,'Claim Details'!$E$28&lt;=Rates!$D$15,'Claim Details'!$E$19="Yes"),Rates!$E$25,IF(AND(C286="A",'Claim Details'!$E$28&gt;=Rates!$D$14,'Claim Details'!$E$28&lt;=Rates!$D$15,'Claim Details'!$E$19="No"),Rates!$D$25,IF(AND(C286="A",'Claim Details'!$E$28&gt;=Rates!$F$14,'Claim Details'!$E$28&lt;=Rates!$F$15,'Claim Details'!$E$19="Yes"),Rates!$G$25,IF(AND(C286="A",'Claim Details'!$E$28&gt;=Rates!$F$14,'Claim Details'!$E$28&lt;=Rates!$F$15,'Claim Details'!$E$19="No"),Rates!$F$25,IF(AND(C286="A",'Claim Details'!$E$28&gt;=Rates!$H$14,'Claim Details'!$E$28&lt;=Rates!$H$15,'Claim Details'!$E$19="Yes"),Rates!$I$25,IF(AND(C286="A",'Claim Details'!$E$28&gt;=Rates!$H$14,'Claim Details'!$E$28&lt;=Rates!$H$15,'Claim Details'!$E$19="No"),Rates!$H$25,IF(AND(C286="A",'Claim Details'!$E$28&gt;=Rates!$J$14,'Claim Details'!$E$28&lt;=Rates!$J$15,'Claim Details'!$E$19="Yes"),Rates!$K$25,IF(AND(C286="A",'Claim Details'!$E$28&gt;=Rates!$J$14,'Claim Details'!$E$28&lt;=Rates!$J$15,'Claim Details'!$E$19="No"),Rates!$J$25,IF(AND(C286="B",'Claim Details'!$E$28&gt;=Rates!$D$14,'Claim Details'!$E$28&lt;=Rates!$D$15,'Claim Details'!$E$19="Yes"),Rates!$E$26,IF(AND(C286="B",'Claim Details'!$E$28&gt;=Rates!$D$14,'Claim Details'!$E$28&lt;=Rates!$D$15,'Claim Details'!$E$19="No"),Rates!$D$26,IF(AND(C286="B",'Claim Details'!$E$28&gt;=Rates!$F$14,'Claim Details'!$E$28&lt;=Rates!$F$15,'Claim Details'!$E$19="Yes"),Rates!$G$26,IF(AND(C286="B",'Claim Details'!$E$28&gt;=Rates!$F$14,'Claim Details'!$E$28&lt;=Rates!$F$15,'Claim Details'!$E$19="No"),Rates!$F$26,IF(AND(C286="B",'Claim Details'!$E$28&gt;=Rates!$H$14,'Claim Details'!$E$28&lt;=Rates!$H$15,'Claim Details'!$E$19="Yes"),Rates!$I$26,IF(AND(C286="B",'Claim Details'!$E$28&gt;=Rates!$H$14,'Claim Details'!$E$28&lt;=Rates!$H$15,'Claim Details'!$E$19="No"),Rates!$H$26,IF(AND(C286="B",'Claim Details'!$E$28&gt;=Rates!$J$14,'Claim Details'!$E$28&lt;=Rates!$J$15,'Claim Details'!$E$19="Yes"),Rates!$K$26,IF(AND(C286="B",'Claim Details'!$E$28&gt;=Rates!$J$14,'Claim Details'!$E$28&lt;=Rates!$J$15,'Claim Details'!$E$19="No"),Rates!$J$26,IF(AND(C286="C",'Claim Details'!$E$28&gt;=Rates!$D$14,'Claim Details'!$E$28&lt;=Rates!$D$15,'Claim Details'!$E$19="Yes"),Rates!$E$27,IF(AND(C286="C",'Claim Details'!$E$28&gt;=Rates!$D$14,'Claim Details'!$E$28&lt;=Rates!$D$15,'Claim Details'!$E$19="No"),Rates!$D$27,IF(AND(C286="C",'Claim Details'!$E$28&gt;=Rates!$F$14,'Claim Details'!$E$28&lt;=Rates!$F$15,'Claim Details'!$E$19="Yes"),Rates!$G$27,IF(AND(C286="C",'Claim Details'!$E$28&gt;=Rates!$F$14,'Claim Details'!$E$28&lt;=Rates!$F$15,'Claim Details'!$E$19="No"),Rates!$F$27,IF(AND(C286="C",'Claim Details'!$E$28&gt;=Rates!$H$14,'Claim Details'!$E$28&lt;=Rates!$H$15,'Claim Details'!$E$19="Yes"),Rates!$I$27,IF(AND(C286="C",'Claim Details'!$E$28&gt;=Rates!$H$14,'Claim Details'!$E$28&lt;=Rates!$H$15,'Claim Details'!$E$19="No"),Rates!$H$27,IF(AND(C286="C",'Claim Details'!$E$28&gt;=Rates!$J$14,'Claim Details'!$E$28&lt;=Rates!$J$15,'Claim Details'!$E$19="Yes"),Rates!$K$27,IF(AND(C286="C",'Claim Details'!$E$28&gt;=Rates!$J$14,'Claim Details'!$E$28&lt;=Rates!$J$15,'Claim Details'!$E$19="No"),Rates!$J$27,"£0.00"))))))))))))))))))))))))</f>
        <v>£0.00</v>
      </c>
      <c r="AU286" s="191" t="str">
        <f>IF(AND(C286="A",'Claim Details'!$E$28&gt;=Rates!$D$14,'Claim Details'!$E$28&lt;=Rates!$D$15,'Claim Details'!$E$19="Yes"),Rates!$E$20,IF(AND(C286="A",'Claim Details'!$E$28&gt;=Rates!$D$14,'Claim Details'!$E$28&lt;=Rates!$D$15,'Claim Details'!$E$19="No"),Rates!$D$20,IF(AND(C286="A",'Claim Details'!$E$28&gt;=Rates!$F$14,'Claim Details'!$E$28&lt;=Rates!$F$15,'Claim Details'!$E$19="Yes"),Rates!$G$20,IF(AND(C286="A",'Claim Details'!$E$28&gt;=Rates!$F$14,'Claim Details'!$E$28&lt;=Rates!$F$15,'Claim Details'!$E$19="No"),Rates!$F$20,IF(AND(C286="A",'Claim Details'!$E$28&gt;=Rates!$H$14,'Claim Details'!$E$28&lt;=Rates!$H$15,'Claim Details'!$E$19="Yes"),Rates!$I$20,IF(AND(C286="A",'Claim Details'!$E$28&gt;=Rates!$H$14,'Claim Details'!$E$28&lt;=Rates!$H$15,'Claim Details'!$E$19="No"),Rates!$H$20,IF(AND(C286="A",'Claim Details'!$E$28&gt;=Rates!$J$14,'Claim Details'!$E$28&lt;=Rates!$J$15,'Claim Details'!$E$19="Yes"),Rates!$K$20,IF(AND(C286="A",'Claim Details'!$E$28&gt;=Rates!$J$14,'Claim Details'!$E$28&lt;=Rates!$J$15,'Claim Details'!$E$19="No"),Rates!$J$20,IF(AND(C286="B",'Claim Details'!$E$28&gt;=Rates!$D$14,'Claim Details'!$E$28&lt;=Rates!$D$15,'Claim Details'!$E$19="Yes"),Rates!$E$21,IF(AND(C286="B",'Claim Details'!$E$28&gt;=Rates!$D$14,'Claim Details'!$E$28&lt;=Rates!$D$15,'Claim Details'!$E$19="No"),Rates!$D$21,IF(AND(C286="B",'Claim Details'!$E$28&gt;=Rates!$F$14,'Claim Details'!$E$28&lt;=Rates!$F$15,'Claim Details'!$E$19="Yes"),Rates!$G$21,IF(AND(C286="B",'Claim Details'!$E$28&gt;=Rates!$F$14,'Claim Details'!$E$28&lt;=Rates!$F$15,'Claim Details'!$E$19="No"),Rates!$F$21,IF(AND(C286="B",'Claim Details'!$E$28&gt;=Rates!$H$14,'Claim Details'!$E$28&lt;=Rates!$H$15,'Claim Details'!$E$19="Yes"),Rates!$I$21,IF(AND(C286="B",'Claim Details'!$E$28&gt;=Rates!$H$14,'Claim Details'!$E$28&lt;=Rates!$H$15,'Claim Details'!$E$19="No"),Rates!$H$21,IF(AND(C286="B",'Claim Details'!$E$28&gt;=Rates!$J$14,'Claim Details'!$E$28&lt;=Rates!$J$15,'Claim Details'!$E$19="Yes"),Rates!$K$21,IF(AND(C286="B",'Claim Details'!$E$28&gt;=Rates!$J$14,'Claim Details'!$E$28&lt;=Rates!$J$15,'Claim Details'!$E$19="No"),Rates!$J$21,"£0.00"))))))))))))))))</f>
        <v>£0.00</v>
      </c>
      <c r="AV286" s="191" t="str">
        <f>IF(AND(C286="A",'Claim Details'!$E$28&gt;=Rates!$D$14,'Claim Details'!$E$28&lt;=Rates!$D$15,'Claim Details'!$E$19="Yes"),Rates!$E$22,IF(AND(C286="A",'Claim Details'!$E$28&gt;=Rates!$D$14,'Claim Details'!$E$28&lt;=Rates!$D$15,'Claim Details'!$E$19="No"),Rates!$D$22,IF(AND(C286="A",'Claim Details'!$E$28&gt;=Rates!$F$14,'Claim Details'!$E$28&lt;=Rates!$F$15,'Claim Details'!$E$19="Yes"),Rates!$G$22,IF(AND(C286="A",'Claim Details'!$E$28&gt;=Rates!$F$14,'Claim Details'!$E$28&lt;=Rates!$F$15,'Claim Details'!$E$19="No"),Rates!$F$22,IF(AND(C286="A",'Claim Details'!$E$28&gt;=Rates!$H$14,'Claim Details'!$E$28&lt;=Rates!$H$15,'Claim Details'!$E$19="Yes"),Rates!$I$22,IF(AND(C286="A",'Claim Details'!$E$28&gt;=Rates!$H$14,'Claim Details'!$E$28&lt;=Rates!$H$15,'Claim Details'!$E$19="No"),Rates!$H$22,IF(AND(C286="A",'Claim Details'!$E$28&gt;=Rates!$J$14,'Claim Details'!$E$28&lt;=Rates!$J$15,'Claim Details'!$E$19="Yes"),Rates!$K$22,IF(AND(C286="A",'Claim Details'!$E$28&gt;=Rates!$J$14,'Claim Details'!$E$28&lt;=Rates!$J$15,'Claim Details'!$E$19="No"),Rates!$J$22,IF(AND(C286="B",'Claim Details'!$E$28&gt;=Rates!$D$14,'Claim Details'!$E$28&lt;=Rates!$D$15,'Claim Details'!$E$19="Yes"),Rates!$E$23,IF(AND(C286="B",'Claim Details'!$E$28&gt;=Rates!$D$14,'Claim Details'!$E$28&lt;=Rates!$D$15,'Claim Details'!$E$19="No"),Rates!$D$23,IF(AND(C286="B",'Claim Details'!$E$28&gt;=Rates!$F$14,'Claim Details'!$E$28&lt;=Rates!$F$15,'Claim Details'!$E$19="Yes"),Rates!$G$23,IF(AND(C286="B",'Claim Details'!$E$28&gt;=Rates!$F$14,'Claim Details'!$E$28&lt;=Rates!$F$15,'Claim Details'!$E$19="No"),Rates!$F$23,IF(AND(C286="B",'Claim Details'!$E$28&gt;=Rates!$H$14,'Claim Details'!$E$28&lt;=Rates!$H$15,'Claim Details'!$E$19="Yes"),Rates!$I$23,IF(AND(C286="B",'Claim Details'!$E$28&gt;=Rates!$H$14,'Claim Details'!$E$28&lt;=Rates!$H$15,'Claim Details'!$E$19="No"),Rates!$H$23,IF(AND(C286="B",'Claim Details'!$E$28&gt;=Rates!$J$14,'Claim Details'!$E$28&lt;=Rates!$J$15,'Claim Details'!$E$19="Yes"),Rates!$K$23,IF(AND(C286="B",'Claim Details'!$E$28&gt;=Rates!$J$14,'Claim Details'!$E$28&lt;=Rates!$J$15,'Claim Details'!$E$19="No"),Rates!$J$23,IF(AND(C286="C",'Claim Details'!$E$28&gt;=Rates!$D$14,'Claim Details'!$E$28&lt;=Rates!$D$15,'Claim Details'!$E$19="Yes"),Rates!$E$24,IF(AND(C286="C",'Claim Details'!$E$28&gt;=Rates!$D$14,'Claim Details'!$E$28&lt;=Rates!$D$15,'Claim Details'!$E$19="No"),Rates!$D$24,IF(AND(C286="C",'Claim Details'!$E$28&gt;=Rates!$F$14,'Claim Details'!$E$28&lt;=Rates!$F$15,'Claim Details'!$E$19="Yes"),Rates!$G$24,IF(AND(C286="C",'Claim Details'!$E$28&gt;=Rates!$F$14,'Claim Details'!$E$28&lt;=Rates!$F$15,'Claim Details'!$E$19="No"),Rates!$F$24,IF(AND(C286="C",'Claim Details'!$E$28&gt;=Rates!$H$14,'Claim Details'!$E$28&lt;=Rates!$H$15,'Claim Details'!$E$19="Yes"),Rates!$I$24,IF(AND(C286="C",'Claim Details'!$E$28&gt;=Rates!$H$14,'Claim Details'!$E$28&lt;=Rates!$H$15,'Claim Details'!$E$19="No"),Rates!$H$24,IF(AND(C286="C",'Claim Details'!$E$28&gt;=Rates!$J$14,'Claim Details'!$E$28&lt;=Rates!$J$15,'Claim Details'!$E$19="Yes"),Rates!$K$24,IF(AND(C286="C",'Claim Details'!$E$28&gt;=Rates!$J$14,'Claim Details'!$E$28&lt;=Rates!$J$15,'Claim Details'!$E$19="No"),Rates!$J$24,"£0.00"))))))))))))))))))))))))</f>
        <v>£0.00</v>
      </c>
      <c r="AW286" s="1"/>
      <c r="AX286" s="189" t="str">
        <f>IF(AND(U286="A",'Claim Details'!$I$28&gt;=Rates!$D$14,'Claim Details'!$I$28&lt;=Rates!$D$15,'Claim Details'!$I$19="Yes"),Rates!$J$17,IF(AND(U286="A",'Claim Details'!$I$28&gt;=Rates!$D$14,'Claim Details'!$I$28&lt;=Rates!$D$15,'Claim Details'!$I$19="No"),Rates!$D$17,IF(AND(U286="A",'Claim Details'!$I$28&gt;=Rates!$F$14,'Claim Details'!$I$28&lt;=Rates!$F$15,'Claim Details'!$I$19="Yes"),Rates!$G$17,IF(AND(U286="A",'Claim Details'!$I$28&gt;=Rates!$F$14,'Claim Details'!$I$28&lt;=Rates!$F$15,'Claim Details'!$I$19="No"),Rates!$F$17,IF(AND(U286="A",'Claim Details'!$I$28&gt;=Rates!$H$14,'Claim Details'!$I$28&lt;=Rates!$H$15,'Claim Details'!$I$19="Yes"),Rates!$I$17,IF(AND(U286="A",'Claim Details'!$I$28&gt;=Rates!$H$14,'Claim Details'!$I$28&lt;=Rates!$H$15,'Claim Details'!$I$19="No"),Rates!$H$17,IF(AND(U286="A",'Claim Details'!$I$28&gt;=Rates!$J$14,'Claim Details'!$I$28&lt;=Rates!$J$15,'Claim Details'!$I$19="Yes"),Rates!$K$17,IF(AND(U286="A",'Claim Details'!$I$28&gt;=Rates!$J$14,'Claim Details'!$I$28&lt;=Rates!$J$15,'Claim Details'!$I$19="No"),Rates!$J$17,IF(AND(U286="B",'Claim Details'!$I$28&gt;=Rates!$D$14,'Claim Details'!$I$28&lt;=Rates!$D$15,'Claim Details'!$I$19="Yes"),Rates!$E$18,IF(AND(U286="B",'Claim Details'!$I$28&gt;=Rates!$D$14,'Claim Details'!$I$28&lt;=Rates!$D$15,'Claim Details'!$I$19="No"),Rates!$D$18,IF(AND(U286="B",'Claim Details'!$I$28&gt;=Rates!$F$14,'Claim Details'!$I$28&lt;=Rates!$F$15,'Claim Details'!$I$19="Yes"),Rates!$G$18,IF(AND(U286="B",'Claim Details'!$I$28&gt;=Rates!$F$14,'Claim Details'!$I$28&lt;=Rates!$F$15,'Claim Details'!$I$19="No"),Rates!$F$18,IF(AND(U286="B",'Claim Details'!$I$28&gt;=Rates!$H$14,'Claim Details'!$I$28&lt;=Rates!$H$15,'Claim Details'!$I$19="Yes"),Rates!$I$18,IF(AND(U286="B",'Claim Details'!$I$28&gt;=Rates!$H$14,'Claim Details'!$I$28&lt;=Rates!$H$15,'Claim Details'!$I$19="No"),Rates!$H$18,IF(AND(U286="B",'Claim Details'!$I$28&gt;=Rates!$J$14,'Claim Details'!$I$28&lt;=Rates!$J$15,'Claim Details'!$I$19="Yes"),Rates!$K$18,IF(AND(U286="B",'Claim Details'!$I$28&gt;=Rates!$J$14,'Claim Details'!$I$28&lt;=Rates!$J$15,'Claim Details'!$I$19="No"),Rates!$J$18,IF(AND(U286="C",'Claim Details'!$I$28&gt;=Rates!$D$14,'Claim Details'!$I$28&lt;=Rates!$D$15,'Claim Details'!$I$19="Yes"),Rates!$E$19,IF(AND(U286="C",'Claim Details'!$I$28&gt;=Rates!$D$14,'Claim Details'!$I$28&lt;=Rates!$D$15,'Claim Details'!$I$19="No"),Rates!$D$19,IF(AND(U286="C",'Claim Details'!$I$28&gt;=Rates!$F$14,'Claim Details'!$I$28&lt;=Rates!$F$15,'Claim Details'!$I$19="Yes"),Rates!$G$19,IF(AND(U286="C",'Claim Details'!$I$28&gt;=Rates!$F$14,'Claim Details'!$I$28&lt;=Rates!$F$15,'Claim Details'!$I$19="No"),Rates!$F$19,IF(AND(U286="C",'Claim Details'!$I$28&gt;=Rates!$H$14,'Claim Details'!$I$28&lt;=Rates!$H$15,'Claim Details'!$I$19="Yes"),Rates!$I$19,IF(AND(U286="C",'Claim Details'!$I$28&gt;=Rates!$H$14,'Claim Details'!$I$28&lt;=Rates!$H$15,'Claim Details'!$I$19="No"),Rates!$H$19,IF(AND(U286="C",'Claim Details'!$I$28&gt;=Rates!$J$14,'Claim Details'!$I$28&lt;=Rates!$J$15,'Claim Details'!$I$19="Yes"),Rates!$K$19,IF(AND(U286="C",'Claim Details'!$I$28&gt;=Rates!$J$14,'Claim Details'!$I$28&lt;=Rates!$J$15,'Claim Details'!$I$19="No"),Rates!$J$19,"£0.00"))))))))))))))))))))))))</f>
        <v>£0.00</v>
      </c>
      <c r="AY286" s="189" t="str">
        <f>IF(AND(C286="A",'Claim Details'!$I$28&gt;=Rates!$D$14,'Claim Details'!$I$28&lt;=Rates!$D$15,'Claim Details'!$I$19="Yes"),Rates!$J$25,IF(AND(C286="A",'Claim Details'!$I$28&gt;=Rates!$D$14,'Claim Details'!$I$28&lt;=Rates!$D$15,'Claim Details'!$I$19="No"),Rates!$D$25,IF(AND(C286="A",'Claim Details'!$I$28&gt;=Rates!$F$14,'Claim Details'!$I$28&lt;=Rates!$F$15,'Claim Details'!$I$19="Yes"),Rates!$G$25,IF(AND(C286="A",'Claim Details'!$I$28&gt;=Rates!$F$14,'Claim Details'!$I$28&lt;=Rates!$F$15,'Claim Details'!$I$19="No"),Rates!$F$25,IF(AND(C286="A",'Claim Details'!$I$28&gt;=Rates!$H$14,'Claim Details'!$I$28&lt;=Rates!$H$15,'Claim Details'!$I$19="Yes"),Rates!$I$25,IF(AND(C286="A",'Claim Details'!$I$28&gt;=Rates!$H$14,'Claim Details'!$I$28&lt;=Rates!$H$15,'Claim Details'!$I$19="No"),Rates!$H$25,IF(AND(C286="A",'Claim Details'!$I$28&gt;=Rates!$J$14,'Claim Details'!$I$28&lt;=Rates!$J$15,'Claim Details'!$I$19="Yes"),Rates!$K$25,IF(AND(C286="A",'Claim Details'!$I$28&gt;=Rates!$J$14,'Claim Details'!$I$28&lt;=Rates!$J$15,'Claim Details'!$I$19="No"),Rates!$J$25,IF(AND(C286="B",'Claim Details'!$I$28&gt;=Rates!$D$14,'Claim Details'!$I$28&lt;=Rates!$D$15,'Claim Details'!$I$19="Yes"),Rates!$E$26,IF(AND(C286="B",'Claim Details'!$I$28&gt;=Rates!$D$14,'Claim Details'!$I$28&lt;=Rates!$D$15,'Claim Details'!$I$19="No"),Rates!$D$26,IF(AND(C286="B",'Claim Details'!$I$28&gt;=Rates!$F$14,'Claim Details'!$I$28&lt;=Rates!$F$15,'Claim Details'!$I$19="Yes"),Rates!$G$26,IF(AND(C286="B",'Claim Details'!$I$28&gt;=Rates!$F$14,'Claim Details'!$I$28&lt;=Rates!$F$15,'Claim Details'!$I$19="No"),Rates!$F$26,IF(AND(C286="B",'Claim Details'!$I$28&gt;=Rates!$H$14,'Claim Details'!$I$28&lt;=Rates!$H$15,'Claim Details'!$I$19="Yes"),Rates!$I$26,IF(AND(C286="B",'Claim Details'!$I$28&gt;=Rates!$H$14,'Claim Details'!$I$28&lt;=Rates!$H$15,'Claim Details'!$I$19="No"),Rates!$H$26,IF(AND(C286="B",'Claim Details'!$I$28&gt;=Rates!$J$14,'Claim Details'!$I$28&lt;=Rates!$J$15,'Claim Details'!$I$19="Yes"),Rates!$K$26,IF(AND(C286="B",'Claim Details'!$I$28&gt;=Rates!$J$14,'Claim Details'!$I$28&lt;=Rates!$J$15,'Claim Details'!$I$19="No"),Rates!$J$26,IF(AND(C286="C",'Claim Details'!$I$28&gt;=Rates!$D$14,'Claim Details'!$I$28&lt;=Rates!$D$15,'Claim Details'!$I$19="Yes"),Rates!$E$27,IF(AND(C286="C",'Claim Details'!$I$28&gt;=Rates!$D$14,'Claim Details'!$I$28&lt;=Rates!$D$15,'Claim Details'!$I$19="No"),Rates!$D$27,IF(AND(C286="C",'Claim Details'!$I$28&gt;=Rates!$F$14,'Claim Details'!$I$28&lt;=Rates!$F$15,'Claim Details'!$I$19="Yes"),Rates!$G$27,IF(AND(C286="C",'Claim Details'!$I$28&gt;=Rates!$F$14,'Claim Details'!$I$28&lt;=Rates!$F$15,'Claim Details'!$I$19="No"),Rates!$F$27,IF(AND(C286="C",'Claim Details'!$I$28&gt;=Rates!$H$14,'Claim Details'!$I$28&lt;=Rates!$H$15,'Claim Details'!$I$19="Yes"),Rates!$I$27,IF(AND(C286="C",'Claim Details'!$I$28&gt;=Rates!$H$14,'Claim Details'!$I$28&lt;=Rates!$H$15,'Claim Details'!$I$19="No"),Rates!$H$27,IF(AND(C286="C",'Claim Details'!$I$28&gt;=Rates!$J$14,'Claim Details'!$I$28&lt;=Rates!$J$15,'Claim Details'!$I$19="Yes"),Rates!$K$27,IF(AND(C286="C",'Claim Details'!$I$28&gt;=Rates!$J$14,'Claim Details'!$I$28&lt;=Rates!$J$15,'Claim Details'!$I$19="No"),Rates!$J$27,"£0.00"))))))))))))))))))))))))</f>
        <v>£0.00</v>
      </c>
      <c r="AZ286" s="189" t="str">
        <f>IF(AND(C286="A",'Claim Details'!$I$28&gt;=Rates!$D$14,'Claim Details'!$I$28&lt;=Rates!$D$15,'Claim Details'!$I$19="Yes"),Rates!$E$20,IF(AND(C286="A",'Claim Details'!$I$28&gt;=Rates!$D$14,'Claim Details'!$I$28&lt;=Rates!$D$15,'Claim Details'!$I$19="No"),Rates!$D$20,IF(AND(C286="A",'Claim Details'!$I$28&gt;=Rates!$F$14,'Claim Details'!$I$28&lt;=Rates!$F$15,'Claim Details'!$I$19="Yes"),Rates!$G$20,IF(AND(C286="A",'Claim Details'!$I$28&gt;=Rates!$F$14,'Claim Details'!$I$28&lt;=Rates!$F$15,'Claim Details'!$I$19="No"),Rates!$F$20,IF(AND(C286="A",'Claim Details'!$I$28&gt;=Rates!$H$14,'Claim Details'!$I$28&lt;=Rates!$H$15,'Claim Details'!$I$19="Yes"),Rates!$I$20,IF(AND(C286="A",'Claim Details'!$I$28&gt;=Rates!$H$14,'Claim Details'!$I$28&lt;=Rates!$H$15,'Claim Details'!$I$19="No"),Rates!$H$20,IF(AND(C286="A",'Claim Details'!$I$28&gt;=Rates!$J$14,'Claim Details'!$I$28&lt;=Rates!$J$15,'Claim Details'!$I$19="Yes"),Rates!$K$20,IF(AND(C286="A",'Claim Details'!$I$28&gt;=Rates!$J$14,'Claim Details'!$I$28&lt;=Rates!$J$15,'Claim Details'!$I$19="No"),Rates!$J$20,IF(AND(C286="B",'Claim Details'!$I$28&gt;=Rates!$D$14,'Claim Details'!$I$28&lt;=Rates!$D$15,'Claim Details'!$I$19="Yes"),Rates!$E$21,IF(AND(C286="B",'Claim Details'!$I$28&gt;=Rates!$D$14,'Claim Details'!$I$28&lt;=Rates!$D$15,'Claim Details'!$I$19="No"),Rates!$D$21,IF(AND(C286="B",'Claim Details'!$I$28&gt;=Rates!$F$14,'Claim Details'!$I$28&lt;=Rates!$F$15,'Claim Details'!$I$19="Yes"),Rates!$G$21,IF(AND(C286="B",'Claim Details'!$I$28&gt;=Rates!$F$14,'Claim Details'!$I$28&lt;=Rates!$F$15,'Claim Details'!$I$19="No"),Rates!$F$21,IF(AND(C286="B",'Claim Details'!$I$28&gt;=Rates!$H$14,'Claim Details'!$I$28&lt;=Rates!$H$15,'Claim Details'!$I$19="Yes"),Rates!$I$21,IF(AND(C286="B",'Claim Details'!$I$28&gt;=Rates!$H$14,'Claim Details'!$I$28&lt;=Rates!$H$15,'Claim Details'!$I$19="No"),Rates!$H$21,IF(AND(C286="B",'Claim Details'!$I$28&gt;=Rates!$J$14,'Claim Details'!$I$28&lt;=Rates!$J$15,'Claim Details'!$I$19="Yes"),Rates!$K$21,IF(AND(C286="B",'Claim Details'!$I$28&gt;=Rates!$J$14,'Claim Details'!$I$28&lt;=Rates!$J$15,'Claim Details'!$I$19="No"),Rates!$J$21,"£0.00"))))))))))))))))</f>
        <v>£0.00</v>
      </c>
      <c r="BA286" s="189" t="str">
        <f>IF(AND(C286="A",'Claim Details'!$I$28&gt;=Rates!$D$14,'Claim Details'!$I$28&lt;=Rates!$D$15,'Claim Details'!$I$19="Yes"),Rates!$E$22,IF(AND(C286="A",'Claim Details'!$I$28&gt;=Rates!$D$14,'Claim Details'!$I$28&lt;=Rates!$D$15,'Claim Details'!$I$19="No"),Rates!$D$22,IF(AND(C286="A",'Claim Details'!$I$28&gt;=Rates!$F$14,'Claim Details'!$I$28&lt;=Rates!$F$15,'Claim Details'!$I$19="Yes"),Rates!$G$22,IF(AND(C286="A",'Claim Details'!$I$28&gt;=Rates!$F$14,'Claim Details'!$I$28&lt;=Rates!$F$15,'Claim Details'!$I$19="No"),Rates!$F$22,IF(AND(C286="A",'Claim Details'!$I$28&gt;=Rates!$H$14,'Claim Details'!$I$28&lt;=Rates!$H$15,'Claim Details'!$I$19="Yes"),Rates!$I$22,IF(AND(C286="A",'Claim Details'!$I$28&gt;=Rates!$H$14,'Claim Details'!$I$28&lt;=Rates!$H$15,'Claim Details'!$I$19="No"),Rates!$H$22,IF(AND(C286="A",'Claim Details'!$I$28&gt;=Rates!$J$14,'Claim Details'!$I$28&lt;=Rates!$J$15,'Claim Details'!$I$19="Yes"),Rates!$K$22,IF(AND(C286="A",'Claim Details'!$I$28&gt;=Rates!$J$14,'Claim Details'!$I$28&lt;=Rates!$J$15,'Claim Details'!$I$19="No"),Rates!$J$22,IF(AND(C286="B",'Claim Details'!$I$28&gt;=Rates!$D$14,'Claim Details'!$I$28&lt;=Rates!$D$15,'Claim Details'!$I$19="Yes"),Rates!$E$23,IF(AND(C286="B",'Claim Details'!$I$28&gt;=Rates!$D$14,'Claim Details'!$I$28&lt;=Rates!$D$15,'Claim Details'!$I$19="No"),Rates!$D$23,IF(AND(C286="B",'Claim Details'!$I$28&gt;=Rates!$F$14,'Claim Details'!$I$28&lt;=Rates!$F$15,'Claim Details'!$I$19="Yes"),Rates!$G$23,IF(AND(C286="B",'Claim Details'!$I$28&gt;=Rates!$F$14,'Claim Details'!$I$28&lt;=Rates!$F$15,'Claim Details'!$I$19="No"),Rates!$F$23,IF(AND(C286="B",'Claim Details'!$I$28&gt;=Rates!$H$14,'Claim Details'!$I$28&lt;=Rates!$H$15,'Claim Details'!$I$19="Yes"),Rates!$I$23,IF(AND(C286="B",'Claim Details'!$I$28&gt;=Rates!$H$14,'Claim Details'!$I$28&lt;=Rates!$H$15,'Claim Details'!$I$19="No"),Rates!$H$23,IF(AND(C286="B",'Claim Details'!$I$28&gt;=Rates!$J$14,'Claim Details'!$I$28&lt;=Rates!$J$15,'Claim Details'!$I$19="Yes"),Rates!$K$23,IF(AND(C286="B",'Claim Details'!$I$28&gt;=Rates!$J$14,'Claim Details'!$I$28&lt;=Rates!$J$15,'Claim Details'!$I$19="No"),Rates!$J$23,IF(AND(C286="C",'Claim Details'!$I$28&gt;=Rates!$D$14,'Claim Details'!$I$28&lt;=Rates!$D$15,'Claim Details'!$I$19="Yes"),Rates!$E$24,IF(AND(C286="C",'Claim Details'!$I$28&gt;=Rates!$D$14,'Claim Details'!$I$28&lt;=Rates!$D$15,'Claim Details'!$I$19="No"),Rates!$D$24,IF(AND(C286="C",'Claim Details'!$I$28&gt;=Rates!$F$14,'Claim Details'!$I$28&lt;=Rates!$F$15,'Claim Details'!$I$19="Yes"),Rates!$G$24,IF(AND(C286="C",'Claim Details'!$I$28&gt;=Rates!$F$14,'Claim Details'!$I$28&lt;=Rates!$F$15,'Claim Details'!$I$19="No"),Rates!$F$24,IF(AND(C286="C",'Claim Details'!$I$28&gt;=Rates!$H$14,'Claim Details'!$I$28&lt;=Rates!$H$15,'Claim Details'!$I$19="Yes"),Rates!$I$24,IF(AND(C286="C",'Claim Details'!$I$28&gt;=Rates!$H$14,'Claim Details'!$I$28&lt;=Rates!$H$15,'Claim Details'!$I$19="No"),Rates!$H$24,IF(AND(C286="C",'Claim Details'!$I$28&gt;=Rates!$J$14,'Claim Details'!$I$28&lt;=Rates!$J$15,'Claim Details'!$I$19="Yes"),Rates!$K$24,IF(AND(C286="C",'Claim Details'!$I$28&gt;=Rates!$J$14,'Claim Details'!$I$28&lt;=Rates!$J$15,'Claim Details'!$I$19="No"),Rates!$J$24,"£0.00"))))))))))))))))))))))))</f>
        <v>£0.00</v>
      </c>
      <c r="BB286" s="189" t="str">
        <f t="shared" si="72"/>
        <v>£0.00</v>
      </c>
      <c r="BC286" s="1"/>
      <c r="BD286" s="189" t="str">
        <f>IF(AND(AE286="A",'Claim Details'!$I$28&gt;=Rates!$D$14,'Claim Details'!$I$28&lt;=Rates!$D$15,'Claim Details'!$I$19="Yes"),Rates!$J$17,IF(AND(AE286="A",'Claim Details'!$I$28&gt;=Rates!$D$14,'Claim Details'!$I$28&lt;=Rates!$D$15,'Claim Details'!$I$19="No"),Rates!$D$17,IF(AND(AE286="A",'Claim Details'!$I$28&gt;=Rates!$F$14,'Claim Details'!$I$28&lt;=Rates!$F$15,'Claim Details'!$I$19="Yes"),Rates!$G$17,IF(AND(AE286="A",'Claim Details'!$I$28&gt;=Rates!$F$14,'Claim Details'!$I$28&lt;=Rates!$F$15,'Claim Details'!$I$19="No"),Rates!$F$17,IF(AND(AE286="A",'Claim Details'!$I$28&gt;=Rates!$H$14,'Claim Details'!$I$28&lt;=Rates!$H$15,'Claim Details'!$I$19="Yes"),Rates!$I$17,IF(AND(AE286="A",'Claim Details'!$I$28&gt;=Rates!$H$14,'Claim Details'!$I$28&lt;=Rates!$H$15,'Claim Details'!$I$19="No"),Rates!$H$17,IF(AND(AE286="A",'Claim Details'!$I$28&gt;=Rates!$J$14,'Claim Details'!$I$28&lt;=Rates!$J$15,'Claim Details'!$I$19="Yes"),Rates!$K$17,IF(AND(AE286="A",'Claim Details'!$I$28&gt;=Rates!$J$14,'Claim Details'!$I$28&lt;=Rates!$J$15,'Claim Details'!$I$19="No"),Rates!$J$17,IF(AND(AE286="B",'Claim Details'!$I$28&gt;=Rates!$D$14,'Claim Details'!$I$28&lt;=Rates!$D$15,'Claim Details'!$I$19="Yes"),Rates!$E$18,IF(AND(AE286="B",'Claim Details'!$I$28&gt;=Rates!$D$14,'Claim Details'!$I$28&lt;=Rates!$D$15,'Claim Details'!$I$19="No"),Rates!$D$18,IF(AND(AE286="B",'Claim Details'!$I$28&gt;=Rates!$F$14,'Claim Details'!$I$28&lt;=Rates!$F$15,'Claim Details'!$I$19="Yes"),Rates!$G$18,IF(AND(AE286="B",'Claim Details'!$I$28&gt;=Rates!$F$14,'Claim Details'!$I$28&lt;=Rates!$F$15,'Claim Details'!$I$19="No"),Rates!$F$18,IF(AND(AE286="B",'Claim Details'!$I$28&gt;=Rates!$H$14,'Claim Details'!$I$28&lt;=Rates!$H$15,'Claim Details'!$I$19="Yes"),Rates!$I$18,IF(AND(AE286="B",'Claim Details'!$I$28&gt;=Rates!$H$14,'Claim Details'!$I$28&lt;=Rates!$H$15,'Claim Details'!$I$19="No"),Rates!$H$18,IF(AND(AE286="B",'Claim Details'!$I$28&gt;=Rates!$J$14,'Claim Details'!$I$28&lt;=Rates!$J$15,'Claim Details'!$I$19="Yes"),Rates!$K$18,IF(AND(AE286="B",'Claim Details'!$I$28&gt;=Rates!$J$14,'Claim Details'!$I$28&lt;=Rates!$J$15,'Claim Details'!$I$19="No"),Rates!$J$18,IF(AND(AE286="C",'Claim Details'!$I$28&gt;=Rates!$D$14,'Claim Details'!$I$28&lt;=Rates!$D$15,'Claim Details'!$I$19="Yes"),Rates!$E$19,IF(AND(AE286="C",'Claim Details'!$I$28&gt;=Rates!$D$14,'Claim Details'!$I$28&lt;=Rates!$D$15,'Claim Details'!$I$19="No"),Rates!$D$19,IF(AND(AE286="C",'Claim Details'!$I$28&gt;=Rates!$F$14,'Claim Details'!$I$28&lt;=Rates!$F$15,'Claim Details'!$I$19="Yes"),Rates!$G$19,IF(AND(AE286="C",'Claim Details'!$I$28&gt;=Rates!$F$14,'Claim Details'!$I$28&lt;=Rates!$F$15,'Claim Details'!$I$19="No"),Rates!$F$19,IF(AND(AE286="C",'Claim Details'!$I$28&gt;=Rates!$H$14,'Claim Details'!$I$28&lt;=Rates!$H$15,'Claim Details'!$I$19="Yes"),Rates!$I$19,IF(AND(AE286="C",'Claim Details'!$I$28&gt;=Rates!$H$14,'Claim Details'!$I$28&lt;=Rates!$H$15,'Claim Details'!$I$19="No"),Rates!$H$19,IF(AND(AE286="C",'Claim Details'!$I$28&gt;=Rates!$J$14,'Claim Details'!$I$28&lt;=Rates!$J$15,'Claim Details'!$I$19="Yes"),Rates!$K$19,IF(AND(AE286="C",'Claim Details'!$I$28&gt;=Rates!$J$14,'Claim Details'!$I$28&lt;=Rates!$J$15,'Claim Details'!$I$19="No"),Rates!$J$19,"£0.00"))))))))))))))))))))))))</f>
        <v>£0.00</v>
      </c>
      <c r="BE286" s="189" t="str">
        <f>IF(AND(AE286="A",'Claim Details'!$I$28&gt;=Rates!$D$14,'Claim Details'!$I$28&lt;=Rates!$D$15,'Claim Details'!$I$19="Yes"),Rates!$J$25,IF(AND(AE286="A",'Claim Details'!$I$28&gt;=Rates!$D$14,'Claim Details'!$I$28&lt;=Rates!$D$15,'Claim Details'!$I$19="No"),Rates!$D$25,IF(AND(AE286="A",'Claim Details'!$I$28&gt;=Rates!$F$14,'Claim Details'!$I$28&lt;=Rates!$F$15,'Claim Details'!$I$19="Yes"),Rates!$G$25,IF(AND(AE286="A",'Claim Details'!$I$28&gt;=Rates!$F$14,'Claim Details'!$I$28&lt;=Rates!$F$15,'Claim Details'!$I$19="No"),Rates!$F$25,IF(AND(AE286="A",'Claim Details'!$I$28&gt;=Rates!$H$14,'Claim Details'!$I$28&lt;=Rates!$H$15,'Claim Details'!$I$19="Yes"),Rates!$I$25,IF(AND(AE286="A",'Claim Details'!$I$28&gt;=Rates!$H$14,'Claim Details'!$I$28&lt;=Rates!$H$15,'Claim Details'!$I$19="No"),Rates!$H$25,IF(AND(AE286="A",'Claim Details'!$I$28&gt;=Rates!$J$14,'Claim Details'!$I$28&lt;=Rates!$J$15,'Claim Details'!$I$19="Yes"),Rates!$K$25,IF(AND(AE286="A",'Claim Details'!$I$28&gt;=Rates!$J$14,'Claim Details'!$I$28&lt;=Rates!$J$15,'Claim Details'!$I$19="No"),Rates!$J$25,IF(AND(AE286="B",'Claim Details'!$I$28&gt;=Rates!$D$14,'Claim Details'!$I$28&lt;=Rates!$D$15,'Claim Details'!$I$19="Yes"),Rates!$E$26,IF(AND(AE286="B",'Claim Details'!$I$28&gt;=Rates!$D$14,'Claim Details'!$I$28&lt;=Rates!$D$15,'Claim Details'!$I$19="No"),Rates!$D$26,IF(AND(AE286="B",'Claim Details'!$I$28&gt;=Rates!$F$14,'Claim Details'!$I$28&lt;=Rates!$F$15,'Claim Details'!$I$19="Yes"),Rates!$G$26,IF(AND(AE286="B",'Claim Details'!$I$28&gt;=Rates!$F$14,'Claim Details'!$I$28&lt;=Rates!$F$15,'Claim Details'!$I$19="No"),Rates!$F$26,IF(AND(AE286="B",'Claim Details'!$I$28&gt;=Rates!$H$14,'Claim Details'!$I$28&lt;=Rates!$H$15,'Claim Details'!$I$19="Yes"),Rates!$I$26,IF(AND(AE286="B",'Claim Details'!$I$28&gt;=Rates!$H$14,'Claim Details'!$I$28&lt;=Rates!$H$15,'Claim Details'!$I$19="No"),Rates!$H$26,IF(AND(AE286="B",'Claim Details'!$I$28&gt;=Rates!$J$14,'Claim Details'!$I$28&lt;=Rates!$J$15,'Claim Details'!$I$19="Yes"),Rates!$K$26,IF(AND(AE286="B",'Claim Details'!$I$28&gt;=Rates!$J$14,'Claim Details'!$I$28&lt;=Rates!$J$15,'Claim Details'!$I$19="No"),Rates!$J$26,IF(AND(AE286="C",'Claim Details'!$I$28&gt;=Rates!$D$14,'Claim Details'!$I$28&lt;=Rates!$D$15,'Claim Details'!$I$19="Yes"),Rates!$E$27,IF(AND(AE286="C",'Claim Details'!$I$28&gt;=Rates!$D$14,'Claim Details'!$I$28&lt;=Rates!$D$15,'Claim Details'!$I$19="No"),Rates!$D$27,IF(AND(AE286="C",'Claim Details'!$I$28&gt;=Rates!$F$14,'Claim Details'!$I$28&lt;=Rates!$F$15,'Claim Details'!$I$19="Yes"),Rates!$G$27,IF(AND(AE286="C",'Claim Details'!$I$28&gt;=Rates!$F$14,'Claim Details'!$I$28&lt;=Rates!$F$15,'Claim Details'!$I$19="No"),Rates!$F$27,IF(AND(AE286="C",'Claim Details'!$I$28&gt;=Rates!$H$14,'Claim Details'!$I$28&lt;=Rates!$H$15,'Claim Details'!$I$19="Yes"),Rates!$I$27,IF(AND(AE286="C",'Claim Details'!$I$28&gt;=Rates!$H$14,'Claim Details'!$I$28&lt;=Rates!$H$15,'Claim Details'!$I$19="No"),Rates!$H$27,IF(AND(AE286="C",'Claim Details'!$I$28&gt;=Rates!$J$14,'Claim Details'!$I$28&lt;=Rates!$J$15,'Claim Details'!$I$19="Yes"),Rates!$K$27,IF(AND(AE286="C",'Claim Details'!$I$28&gt;=Rates!$J$14,'Claim Details'!$I$28&lt;=Rates!$J$15,'Claim Details'!$I$19="No"),Rates!$J$27,"£0.00"))))))))))))))))))))))))</f>
        <v>£0.00</v>
      </c>
      <c r="BF286" s="189" t="str">
        <f>IF(AND(AE286="A",'Claim Details'!$I$28&gt;=Rates!$D$14,'Claim Details'!$I$28&lt;=Rates!$D$15,'Claim Details'!$I$19="Yes"),Rates!$E$20,IF(AND(AE286="A",'Claim Details'!$I$28&gt;=Rates!$D$14,'Claim Details'!$I$28&lt;=Rates!$D$15,'Claim Details'!$I$19="No"),Rates!$D$20,IF(AND(AE286="A",'Claim Details'!$I$28&gt;=Rates!$F$14,'Claim Details'!$I$28&lt;=Rates!$F$15,'Claim Details'!$I$19="Yes"),Rates!$G$20,IF(AND(AE286="A",'Claim Details'!$I$28&gt;=Rates!$F$14,'Claim Details'!$I$28&lt;=Rates!$F$15,'Claim Details'!$I$19="No"),Rates!$F$20,IF(AND(AE286="A",'Claim Details'!$I$28&gt;=Rates!$H$14,'Claim Details'!$I$28&lt;=Rates!$H$15,'Claim Details'!$I$19="Yes"),Rates!$I$20,IF(AND(AE286="A",'Claim Details'!$I$28&gt;=Rates!$H$14,'Claim Details'!$I$28&lt;=Rates!$H$15,'Claim Details'!$I$19="No"),Rates!$H$20,IF(AND(AE286="A",'Claim Details'!$I$28&gt;=Rates!$J$14,'Claim Details'!$I$28&lt;=Rates!$J$15,'Claim Details'!$I$19="Yes"),Rates!$K$20,IF(AND(AE286="A",'Claim Details'!$I$28&gt;=Rates!$J$14,'Claim Details'!$I$28&lt;=Rates!$J$15,'Claim Details'!$I$19="No"),Rates!$J$20,IF(AND(AE286="B",'Claim Details'!$I$28&gt;=Rates!$D$14,'Claim Details'!$I$28&lt;=Rates!$D$15,'Claim Details'!$I$19="Yes"),Rates!$E$21,IF(AND(AE286="B",'Claim Details'!$I$28&gt;=Rates!$D$14,'Claim Details'!$I$28&lt;=Rates!$D$15,'Claim Details'!$I$19="No"),Rates!$D$21,IF(AND(AE286="B",'Claim Details'!$I$28&gt;=Rates!$F$14,'Claim Details'!$I$28&lt;=Rates!$F$15,'Claim Details'!$I$19="Yes"),Rates!$G$21,IF(AND(AE286="B",'Claim Details'!$I$28&gt;=Rates!$F$14,'Claim Details'!$I$28&lt;=Rates!$F$15,'Claim Details'!$I$19="No"),Rates!$F$21,IF(AND(AE286="B",'Claim Details'!$I$28&gt;=Rates!$H$14,'Claim Details'!$I$28&lt;=Rates!$H$15,'Claim Details'!$I$19="Yes"),Rates!$I$21,IF(AND(AE286="B",'Claim Details'!$I$28&gt;=Rates!$H$14,'Claim Details'!$I$28&lt;=Rates!$H$15,'Claim Details'!$I$19="No"),Rates!$H$21,IF(AND(AE286="B",'Claim Details'!$I$28&gt;=Rates!$J$14,'Claim Details'!$I$28&lt;=Rates!$J$15,'Claim Details'!$I$19="Yes"),Rates!$K$21,IF(AND(AE286="B",'Claim Details'!$I$28&gt;=Rates!$J$14,'Claim Details'!$I$28&lt;=Rates!$J$15,'Claim Details'!$I$19="No"),Rates!$J$21,"£0.00"))))))))))))))))</f>
        <v>£0.00</v>
      </c>
      <c r="BG286" s="189" t="str">
        <f>IF(AND(AE286="A",'Claim Details'!$I$28&gt;=Rates!$D$14,'Claim Details'!$I$28&lt;=Rates!$D$15,'Claim Details'!$I$19="Yes"),Rates!$E$22,IF(AND(AE286="A",'Claim Details'!$I$28&gt;=Rates!$D$14,'Claim Details'!$I$28&lt;=Rates!$D$15,'Claim Details'!$I$19="No"),Rates!$D$22,IF(AND(AE286="A",'Claim Details'!$I$28&gt;=Rates!$F$14,'Claim Details'!$I$28&lt;=Rates!$F$15,'Claim Details'!$I$19="Yes"),Rates!$G$22,IF(AND(AE286="A",'Claim Details'!$I$28&gt;=Rates!$F$14,'Claim Details'!$I$28&lt;=Rates!$F$15,'Claim Details'!$I$19="No"),Rates!$F$22,IF(AND(AE286="A",'Claim Details'!$I$28&gt;=Rates!$H$14,'Claim Details'!$I$28&lt;=Rates!$H$15,'Claim Details'!$I$19="Yes"),Rates!$I$22,IF(AND(AE286="A",'Claim Details'!$I$28&gt;=Rates!$H$14,'Claim Details'!$I$28&lt;=Rates!$H$15,'Claim Details'!$I$19="No"),Rates!$H$22,IF(AND(AE286="A",'Claim Details'!$I$28&gt;=Rates!$J$14,'Claim Details'!$I$28&lt;=Rates!$J$15,'Claim Details'!$I$19="Yes"),Rates!$K$22,IF(AND(AE286="A",'Claim Details'!$I$28&gt;=Rates!$J$14,'Claim Details'!$I$28&lt;=Rates!$J$15,'Claim Details'!$I$19="No"),Rates!$J$22,IF(AND(AE286="B",'Claim Details'!$I$28&gt;=Rates!$D$14,'Claim Details'!$I$28&lt;=Rates!$D$15,'Claim Details'!$I$19="Yes"),Rates!$E$23,IF(AND(AE286="B",'Claim Details'!$I$28&gt;=Rates!$D$14,'Claim Details'!$I$28&lt;=Rates!$D$15,'Claim Details'!$I$19="No"),Rates!$D$23,IF(AND(AE286="B",'Claim Details'!$I$28&gt;=Rates!$F$14,'Claim Details'!$I$28&lt;=Rates!$F$15,'Claim Details'!$I$19="Yes"),Rates!$G$23,IF(AND(AE286="B",'Claim Details'!$I$28&gt;=Rates!$F$14,'Claim Details'!$I$28&lt;=Rates!$F$15,'Claim Details'!$I$19="No"),Rates!$F$23,IF(AND(AE286="B",'Claim Details'!$I$28&gt;=Rates!$H$14,'Claim Details'!$I$28&lt;=Rates!$H$15,'Claim Details'!$I$19="Yes"),Rates!$I$23,IF(AND(AE286="B",'Claim Details'!$I$28&gt;=Rates!$H$14,'Claim Details'!$I$28&lt;=Rates!$H$15,'Claim Details'!$I$19="No"),Rates!$H$23,IF(AND(AE286="B",'Claim Details'!$I$28&gt;=Rates!$J$14,'Claim Details'!$I$28&lt;=Rates!$J$15,'Claim Details'!$I$19="Yes"),Rates!$K$23,IF(AND(AE286="B",'Claim Details'!$I$28&gt;=Rates!$J$14,'Claim Details'!$I$28&lt;=Rates!$J$15,'Claim Details'!$I$19="No"),Rates!$J$23,IF(AND(AE286="C",'Claim Details'!$I$28&gt;=Rates!$D$14,'Claim Details'!$I$28&lt;=Rates!$D$15,'Claim Details'!$I$19="Yes"),Rates!$E$24,IF(AND(AE286="C",'Claim Details'!$I$28&gt;=Rates!$D$14,'Claim Details'!$I$28&lt;=Rates!$D$15,'Claim Details'!$I$19="No"),Rates!$D$24,IF(AND(AE286="C",'Claim Details'!$I$28&gt;=Rates!$F$14,'Claim Details'!$I$28&lt;=Rates!$F$15,'Claim Details'!$I$19="Yes"),Rates!$G$24,IF(AND(AE286="C",'Claim Details'!$I$28&gt;=Rates!$F$14,'Claim Details'!$I$28&lt;=Rates!$F$15,'Claim Details'!$I$19="No"),Rates!$F$24,IF(AND(AE286="C",'Claim Details'!$I$28&gt;=Rates!$H$14,'Claim Details'!$I$28&lt;=Rates!$H$15,'Claim Details'!$I$19="Yes"),Rates!$I$24,IF(AND(AE286="C",'Claim Details'!$I$28&gt;=Rates!$H$14,'Claim Details'!$I$28&lt;=Rates!$H$15,'Claim Details'!$I$19="No"),Rates!$H$24,IF(AND(AE286="C",'Claim Details'!$I$28&gt;=Rates!$J$14,'Claim Details'!$I$28&lt;=Rates!$J$15,'Claim Details'!$I$19="Yes"),Rates!$K$24,IF(AND(AE286="C",'Claim Details'!$I$28&gt;=Rates!$J$14,'Claim Details'!$I$28&lt;=Rates!$J$15,'Claim Details'!$I$19="No"),Rates!$J$24,"£0.00"))))))))))))))))))))))))</f>
        <v>£0.00</v>
      </c>
      <c r="BH286" s="189" t="str">
        <f t="shared" si="73"/>
        <v>£0.00</v>
      </c>
      <c r="BI286" s="189">
        <f t="shared" si="74"/>
        <v>0</v>
      </c>
      <c r="BO286" s="202" t="str">
        <f>IF(H286="","£0.00",IF(AP286="4","£0.00",IF(AP286="5","£0.00",IF(AP286="1","£0.00",((AQ286*H286)*'Claim Details'!$F$111)/100))))</f>
        <v>£0.00</v>
      </c>
      <c r="BP286" s="202" t="str">
        <f>IF(T286="","£0.00",IF(AP286="4","£0.00",IF(AP286="5","£0.00",IF(AP286="1","£0.00",((AR286*T286)*'Claim Details'!$N$111)/100))))</f>
        <v>£0.00</v>
      </c>
      <c r="BQ286" s="202" t="str">
        <f>IF(AI286="","£0.00",IF(AP286="4","£0.00",IF(AP286="5","£0.00",IF(AP286="1","£0.00",((BI286*AI286)*'Claim Details'!$W$111)/100))))</f>
        <v>£0.00</v>
      </c>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row>
    <row r="287" spans="1:97" ht="15">
      <c r="A287" s="145"/>
      <c r="B287" s="91"/>
      <c r="C287" s="96"/>
      <c r="D287" s="97"/>
      <c r="E287" s="98"/>
      <c r="F287" s="89"/>
      <c r="G287" s="99"/>
      <c r="H287" s="100"/>
      <c r="I287" s="221" t="str">
        <f t="shared" si="64"/>
        <v>£0.00</v>
      </c>
      <c r="J287" s="101"/>
      <c r="K287" s="100"/>
      <c r="L287" s="221" t="str">
        <f t="shared" si="65"/>
        <v>£0.00</v>
      </c>
      <c r="M287" s="101"/>
      <c r="N287" s="102"/>
      <c r="O287" s="145"/>
      <c r="P287" s="77"/>
      <c r="Q287" s="87"/>
      <c r="R287" s="87"/>
      <c r="S287" s="87"/>
      <c r="T287" s="149" t="str">
        <f t="shared" si="66"/>
        <v/>
      </c>
      <c r="U287" s="87" t="str">
        <f t="shared" si="75"/>
        <v/>
      </c>
      <c r="V287" s="87"/>
      <c r="W287" s="53" t="str">
        <f t="shared" si="67"/>
        <v>£0.00</v>
      </c>
      <c r="X287" s="53"/>
      <c r="Y287" s="87"/>
      <c r="Z287" s="78"/>
      <c r="AA287" s="79"/>
      <c r="AB287" s="160"/>
      <c r="AC287" s="98"/>
      <c r="AD287" s="225"/>
      <c r="AE287" s="235" t="str">
        <f t="shared" si="68"/>
        <v/>
      </c>
      <c r="AF287" s="87" t="str">
        <f t="shared" si="69"/>
        <v/>
      </c>
      <c r="AG287" s="53"/>
      <c r="AH287" s="224"/>
      <c r="AI287" s="226" t="str">
        <f t="shared" si="61"/>
        <v/>
      </c>
      <c r="AJ287" s="236" t="str">
        <f t="shared" si="70"/>
        <v>£0.00</v>
      </c>
      <c r="AK287" s="31"/>
      <c r="AL287" s="1"/>
      <c r="AM287" s="1"/>
      <c r="AN287" s="1"/>
      <c r="AO287" s="1"/>
      <c r="AP287" s="1" t="str">
        <f t="shared" si="62"/>
        <v/>
      </c>
      <c r="AQ287" s="27">
        <f t="shared" si="63"/>
        <v>0</v>
      </c>
      <c r="AR287" s="189">
        <f t="shared" si="71"/>
        <v>0</v>
      </c>
      <c r="AS287" s="190" t="str">
        <f>IF(AND(C287="A",'Claim Details'!$E$28&gt;=Rates!$D$14,'Claim Details'!$E$28&lt;=Rates!$D$15,'Claim Details'!$E$19="Yes"),Rates!$E$17,IF(AND(C287="A",'Claim Details'!$E$28&gt;=Rates!$D$14,'Claim Details'!$E$28&lt;=Rates!$D$15,'Claim Details'!$E$19="No"),Rates!$D$17,IF(AND(C287="A",'Claim Details'!$E$28&gt;=Rates!$F$14,'Claim Details'!$E$28&lt;=Rates!$F$15,'Claim Details'!$E$19="Yes"),Rates!$G$17,IF(AND(C287="A",'Claim Details'!$E$28&gt;=Rates!$F$14,'Claim Details'!$E$28&lt;=Rates!$F$15,'Claim Details'!$E$19="No"),Rates!$F$17,IF(AND(C287="A",'Claim Details'!$E$28&gt;=Rates!$H$14,'Claim Details'!$E$28&lt;=Rates!$H$15,'Claim Details'!$E$19="Yes"),Rates!$I$17,IF(AND(C287="A",'Claim Details'!$E$28&gt;=Rates!$H$14,'Claim Details'!$E$28&lt;=Rates!$H$15,'Claim Details'!$E$19="No"),Rates!$H$17,IF(AND(C287="A",'Claim Details'!$E$28&gt;=Rates!$J$14,'Claim Details'!$E$28&lt;=Rates!$J$15,'Claim Details'!$E$19="Yes"),Rates!$K$17,IF(AND(C287="A",'Claim Details'!$E$28&gt;=Rates!$J$14,'Claim Details'!$E$28&lt;=Rates!$J$15,'Claim Details'!$E$19="No"),Rates!$J$17,IF(AND(C287="B",'Claim Details'!$E$28&gt;=Rates!$D$14,'Claim Details'!$E$28&lt;=Rates!$D$15,'Claim Details'!$E$19="Yes"),Rates!$E$18,IF(AND(C287="B",'Claim Details'!$E$28&gt;=Rates!$D$14,'Claim Details'!$E$28&lt;=Rates!$D$15,'Claim Details'!$E$19="No"),Rates!$D$18,IF(AND(C287="B",'Claim Details'!$E$28&gt;=Rates!$F$14,'Claim Details'!$E$28&lt;=Rates!$F$15,'Claim Details'!$E$19="Yes"),Rates!$G$18,IF(AND(C287="B",'Claim Details'!$E$28&gt;=Rates!$F$14,'Claim Details'!$E$28&lt;=Rates!$F$15,'Claim Details'!$E$19="No"),Rates!$F$18,IF(AND(C287="B",'Claim Details'!$E$28&gt;=Rates!$H$14,'Claim Details'!$E$28&lt;=Rates!$H$15,'Claim Details'!$E$19="Yes"),Rates!$I$18,IF(AND(C287="B",'Claim Details'!$E$28&gt;=Rates!$H$14,'Claim Details'!$E$28&lt;=Rates!$H$15,'Claim Details'!$E$19="No"),Rates!$H$18,IF(AND(C287="B",'Claim Details'!$E$28&gt;=Rates!$J$14,'Claim Details'!$E$28&lt;=Rates!$J$15,'Claim Details'!$E$19="Yes"),Rates!$K$18,IF(AND(C287="B",'Claim Details'!$E$28&gt;=Rates!$J$14,'Claim Details'!$E$28&lt;=Rates!$J$15,'Claim Details'!$E$19="No"),Rates!$J$18,IF(AND(C287="C",'Claim Details'!$E$28&gt;=Rates!$D$14,'Claim Details'!$E$28&lt;=Rates!$D$15,'Claim Details'!$E$19="Yes"),Rates!$E$19,IF(AND(C287="C",'Claim Details'!$E$28&gt;=Rates!$D$14,'Claim Details'!$E$28&lt;=Rates!$D$15,'Claim Details'!$E$19="No"),Rates!$D$19,IF(AND(C287="C",'Claim Details'!$E$28&gt;=Rates!$F$14,'Claim Details'!$E$28&lt;=Rates!$F$15,'Claim Details'!$E$19="Yes"),Rates!$G$19,IF(AND(C287="C",'Claim Details'!$E$28&gt;=Rates!$F$14,'Claim Details'!$E$28&lt;=Rates!$F$15,'Claim Details'!$E$19="No"),Rates!$F$19,IF(AND(C287="C",'Claim Details'!$E$28&gt;=Rates!$H$14,'Claim Details'!$E$28&lt;=Rates!$H$15,'Claim Details'!$E$19="Yes"),Rates!$I$19,IF(AND(C287="C",'Claim Details'!$E$28&gt;=Rates!$H$14,'Claim Details'!$E$28&lt;=Rates!$H$15,'Claim Details'!$E$19="No"),Rates!$H$19,IF(AND(C287="C",'Claim Details'!$E$28&gt;=Rates!$J$14,'Claim Details'!$E$28&lt;=Rates!$J$15,'Claim Details'!$E$19="Yes"),Rates!$K$19,IF(AND(C287="C",'Claim Details'!$E$28&gt;=Rates!$J$14,'Claim Details'!$E$28&lt;=Rates!$J$15,'Claim Details'!$E$19="No"),Rates!$J$19,"£0.00"))))))))))))))))))))))))</f>
        <v>£0.00</v>
      </c>
      <c r="AT287" s="189" t="str">
        <f>IF(AND(C287="A",'Claim Details'!$E$28&gt;=Rates!$D$14,'Claim Details'!$E$28&lt;=Rates!$D$15,'Claim Details'!$E$19="Yes"),Rates!$E$25,IF(AND(C287="A",'Claim Details'!$E$28&gt;=Rates!$D$14,'Claim Details'!$E$28&lt;=Rates!$D$15,'Claim Details'!$E$19="No"),Rates!$D$25,IF(AND(C287="A",'Claim Details'!$E$28&gt;=Rates!$F$14,'Claim Details'!$E$28&lt;=Rates!$F$15,'Claim Details'!$E$19="Yes"),Rates!$G$25,IF(AND(C287="A",'Claim Details'!$E$28&gt;=Rates!$F$14,'Claim Details'!$E$28&lt;=Rates!$F$15,'Claim Details'!$E$19="No"),Rates!$F$25,IF(AND(C287="A",'Claim Details'!$E$28&gt;=Rates!$H$14,'Claim Details'!$E$28&lt;=Rates!$H$15,'Claim Details'!$E$19="Yes"),Rates!$I$25,IF(AND(C287="A",'Claim Details'!$E$28&gt;=Rates!$H$14,'Claim Details'!$E$28&lt;=Rates!$H$15,'Claim Details'!$E$19="No"),Rates!$H$25,IF(AND(C287="A",'Claim Details'!$E$28&gt;=Rates!$J$14,'Claim Details'!$E$28&lt;=Rates!$J$15,'Claim Details'!$E$19="Yes"),Rates!$K$25,IF(AND(C287="A",'Claim Details'!$E$28&gt;=Rates!$J$14,'Claim Details'!$E$28&lt;=Rates!$J$15,'Claim Details'!$E$19="No"),Rates!$J$25,IF(AND(C287="B",'Claim Details'!$E$28&gt;=Rates!$D$14,'Claim Details'!$E$28&lt;=Rates!$D$15,'Claim Details'!$E$19="Yes"),Rates!$E$26,IF(AND(C287="B",'Claim Details'!$E$28&gt;=Rates!$D$14,'Claim Details'!$E$28&lt;=Rates!$D$15,'Claim Details'!$E$19="No"),Rates!$D$26,IF(AND(C287="B",'Claim Details'!$E$28&gt;=Rates!$F$14,'Claim Details'!$E$28&lt;=Rates!$F$15,'Claim Details'!$E$19="Yes"),Rates!$G$26,IF(AND(C287="B",'Claim Details'!$E$28&gt;=Rates!$F$14,'Claim Details'!$E$28&lt;=Rates!$F$15,'Claim Details'!$E$19="No"),Rates!$F$26,IF(AND(C287="B",'Claim Details'!$E$28&gt;=Rates!$H$14,'Claim Details'!$E$28&lt;=Rates!$H$15,'Claim Details'!$E$19="Yes"),Rates!$I$26,IF(AND(C287="B",'Claim Details'!$E$28&gt;=Rates!$H$14,'Claim Details'!$E$28&lt;=Rates!$H$15,'Claim Details'!$E$19="No"),Rates!$H$26,IF(AND(C287="B",'Claim Details'!$E$28&gt;=Rates!$J$14,'Claim Details'!$E$28&lt;=Rates!$J$15,'Claim Details'!$E$19="Yes"),Rates!$K$26,IF(AND(C287="B",'Claim Details'!$E$28&gt;=Rates!$J$14,'Claim Details'!$E$28&lt;=Rates!$J$15,'Claim Details'!$E$19="No"),Rates!$J$26,IF(AND(C287="C",'Claim Details'!$E$28&gt;=Rates!$D$14,'Claim Details'!$E$28&lt;=Rates!$D$15,'Claim Details'!$E$19="Yes"),Rates!$E$27,IF(AND(C287="C",'Claim Details'!$E$28&gt;=Rates!$D$14,'Claim Details'!$E$28&lt;=Rates!$D$15,'Claim Details'!$E$19="No"),Rates!$D$27,IF(AND(C287="C",'Claim Details'!$E$28&gt;=Rates!$F$14,'Claim Details'!$E$28&lt;=Rates!$F$15,'Claim Details'!$E$19="Yes"),Rates!$G$27,IF(AND(C287="C",'Claim Details'!$E$28&gt;=Rates!$F$14,'Claim Details'!$E$28&lt;=Rates!$F$15,'Claim Details'!$E$19="No"),Rates!$F$27,IF(AND(C287="C",'Claim Details'!$E$28&gt;=Rates!$H$14,'Claim Details'!$E$28&lt;=Rates!$H$15,'Claim Details'!$E$19="Yes"),Rates!$I$27,IF(AND(C287="C",'Claim Details'!$E$28&gt;=Rates!$H$14,'Claim Details'!$E$28&lt;=Rates!$H$15,'Claim Details'!$E$19="No"),Rates!$H$27,IF(AND(C287="C",'Claim Details'!$E$28&gt;=Rates!$J$14,'Claim Details'!$E$28&lt;=Rates!$J$15,'Claim Details'!$E$19="Yes"),Rates!$K$27,IF(AND(C287="C",'Claim Details'!$E$28&gt;=Rates!$J$14,'Claim Details'!$E$28&lt;=Rates!$J$15,'Claim Details'!$E$19="No"),Rates!$J$27,"£0.00"))))))))))))))))))))))))</f>
        <v>£0.00</v>
      </c>
      <c r="AU287" s="191" t="str">
        <f>IF(AND(C287="A",'Claim Details'!$E$28&gt;=Rates!$D$14,'Claim Details'!$E$28&lt;=Rates!$D$15,'Claim Details'!$E$19="Yes"),Rates!$E$20,IF(AND(C287="A",'Claim Details'!$E$28&gt;=Rates!$D$14,'Claim Details'!$E$28&lt;=Rates!$D$15,'Claim Details'!$E$19="No"),Rates!$D$20,IF(AND(C287="A",'Claim Details'!$E$28&gt;=Rates!$F$14,'Claim Details'!$E$28&lt;=Rates!$F$15,'Claim Details'!$E$19="Yes"),Rates!$G$20,IF(AND(C287="A",'Claim Details'!$E$28&gt;=Rates!$F$14,'Claim Details'!$E$28&lt;=Rates!$F$15,'Claim Details'!$E$19="No"),Rates!$F$20,IF(AND(C287="A",'Claim Details'!$E$28&gt;=Rates!$H$14,'Claim Details'!$E$28&lt;=Rates!$H$15,'Claim Details'!$E$19="Yes"),Rates!$I$20,IF(AND(C287="A",'Claim Details'!$E$28&gt;=Rates!$H$14,'Claim Details'!$E$28&lt;=Rates!$H$15,'Claim Details'!$E$19="No"),Rates!$H$20,IF(AND(C287="A",'Claim Details'!$E$28&gt;=Rates!$J$14,'Claim Details'!$E$28&lt;=Rates!$J$15,'Claim Details'!$E$19="Yes"),Rates!$K$20,IF(AND(C287="A",'Claim Details'!$E$28&gt;=Rates!$J$14,'Claim Details'!$E$28&lt;=Rates!$J$15,'Claim Details'!$E$19="No"),Rates!$J$20,IF(AND(C287="B",'Claim Details'!$E$28&gt;=Rates!$D$14,'Claim Details'!$E$28&lt;=Rates!$D$15,'Claim Details'!$E$19="Yes"),Rates!$E$21,IF(AND(C287="B",'Claim Details'!$E$28&gt;=Rates!$D$14,'Claim Details'!$E$28&lt;=Rates!$D$15,'Claim Details'!$E$19="No"),Rates!$D$21,IF(AND(C287="B",'Claim Details'!$E$28&gt;=Rates!$F$14,'Claim Details'!$E$28&lt;=Rates!$F$15,'Claim Details'!$E$19="Yes"),Rates!$G$21,IF(AND(C287="B",'Claim Details'!$E$28&gt;=Rates!$F$14,'Claim Details'!$E$28&lt;=Rates!$F$15,'Claim Details'!$E$19="No"),Rates!$F$21,IF(AND(C287="B",'Claim Details'!$E$28&gt;=Rates!$H$14,'Claim Details'!$E$28&lt;=Rates!$H$15,'Claim Details'!$E$19="Yes"),Rates!$I$21,IF(AND(C287="B",'Claim Details'!$E$28&gt;=Rates!$H$14,'Claim Details'!$E$28&lt;=Rates!$H$15,'Claim Details'!$E$19="No"),Rates!$H$21,IF(AND(C287="B",'Claim Details'!$E$28&gt;=Rates!$J$14,'Claim Details'!$E$28&lt;=Rates!$J$15,'Claim Details'!$E$19="Yes"),Rates!$K$21,IF(AND(C287="B",'Claim Details'!$E$28&gt;=Rates!$J$14,'Claim Details'!$E$28&lt;=Rates!$J$15,'Claim Details'!$E$19="No"),Rates!$J$21,"£0.00"))))))))))))))))</f>
        <v>£0.00</v>
      </c>
      <c r="AV287" s="191" t="str">
        <f>IF(AND(C287="A",'Claim Details'!$E$28&gt;=Rates!$D$14,'Claim Details'!$E$28&lt;=Rates!$D$15,'Claim Details'!$E$19="Yes"),Rates!$E$22,IF(AND(C287="A",'Claim Details'!$E$28&gt;=Rates!$D$14,'Claim Details'!$E$28&lt;=Rates!$D$15,'Claim Details'!$E$19="No"),Rates!$D$22,IF(AND(C287="A",'Claim Details'!$E$28&gt;=Rates!$F$14,'Claim Details'!$E$28&lt;=Rates!$F$15,'Claim Details'!$E$19="Yes"),Rates!$G$22,IF(AND(C287="A",'Claim Details'!$E$28&gt;=Rates!$F$14,'Claim Details'!$E$28&lt;=Rates!$F$15,'Claim Details'!$E$19="No"),Rates!$F$22,IF(AND(C287="A",'Claim Details'!$E$28&gt;=Rates!$H$14,'Claim Details'!$E$28&lt;=Rates!$H$15,'Claim Details'!$E$19="Yes"),Rates!$I$22,IF(AND(C287="A",'Claim Details'!$E$28&gt;=Rates!$H$14,'Claim Details'!$E$28&lt;=Rates!$H$15,'Claim Details'!$E$19="No"),Rates!$H$22,IF(AND(C287="A",'Claim Details'!$E$28&gt;=Rates!$J$14,'Claim Details'!$E$28&lt;=Rates!$J$15,'Claim Details'!$E$19="Yes"),Rates!$K$22,IF(AND(C287="A",'Claim Details'!$E$28&gt;=Rates!$J$14,'Claim Details'!$E$28&lt;=Rates!$J$15,'Claim Details'!$E$19="No"),Rates!$J$22,IF(AND(C287="B",'Claim Details'!$E$28&gt;=Rates!$D$14,'Claim Details'!$E$28&lt;=Rates!$D$15,'Claim Details'!$E$19="Yes"),Rates!$E$23,IF(AND(C287="B",'Claim Details'!$E$28&gt;=Rates!$D$14,'Claim Details'!$E$28&lt;=Rates!$D$15,'Claim Details'!$E$19="No"),Rates!$D$23,IF(AND(C287="B",'Claim Details'!$E$28&gt;=Rates!$F$14,'Claim Details'!$E$28&lt;=Rates!$F$15,'Claim Details'!$E$19="Yes"),Rates!$G$23,IF(AND(C287="B",'Claim Details'!$E$28&gt;=Rates!$F$14,'Claim Details'!$E$28&lt;=Rates!$F$15,'Claim Details'!$E$19="No"),Rates!$F$23,IF(AND(C287="B",'Claim Details'!$E$28&gt;=Rates!$H$14,'Claim Details'!$E$28&lt;=Rates!$H$15,'Claim Details'!$E$19="Yes"),Rates!$I$23,IF(AND(C287="B",'Claim Details'!$E$28&gt;=Rates!$H$14,'Claim Details'!$E$28&lt;=Rates!$H$15,'Claim Details'!$E$19="No"),Rates!$H$23,IF(AND(C287="B",'Claim Details'!$E$28&gt;=Rates!$J$14,'Claim Details'!$E$28&lt;=Rates!$J$15,'Claim Details'!$E$19="Yes"),Rates!$K$23,IF(AND(C287="B",'Claim Details'!$E$28&gt;=Rates!$J$14,'Claim Details'!$E$28&lt;=Rates!$J$15,'Claim Details'!$E$19="No"),Rates!$J$23,IF(AND(C287="C",'Claim Details'!$E$28&gt;=Rates!$D$14,'Claim Details'!$E$28&lt;=Rates!$D$15,'Claim Details'!$E$19="Yes"),Rates!$E$24,IF(AND(C287="C",'Claim Details'!$E$28&gt;=Rates!$D$14,'Claim Details'!$E$28&lt;=Rates!$D$15,'Claim Details'!$E$19="No"),Rates!$D$24,IF(AND(C287="C",'Claim Details'!$E$28&gt;=Rates!$F$14,'Claim Details'!$E$28&lt;=Rates!$F$15,'Claim Details'!$E$19="Yes"),Rates!$G$24,IF(AND(C287="C",'Claim Details'!$E$28&gt;=Rates!$F$14,'Claim Details'!$E$28&lt;=Rates!$F$15,'Claim Details'!$E$19="No"),Rates!$F$24,IF(AND(C287="C",'Claim Details'!$E$28&gt;=Rates!$H$14,'Claim Details'!$E$28&lt;=Rates!$H$15,'Claim Details'!$E$19="Yes"),Rates!$I$24,IF(AND(C287="C",'Claim Details'!$E$28&gt;=Rates!$H$14,'Claim Details'!$E$28&lt;=Rates!$H$15,'Claim Details'!$E$19="No"),Rates!$H$24,IF(AND(C287="C",'Claim Details'!$E$28&gt;=Rates!$J$14,'Claim Details'!$E$28&lt;=Rates!$J$15,'Claim Details'!$E$19="Yes"),Rates!$K$24,IF(AND(C287="C",'Claim Details'!$E$28&gt;=Rates!$J$14,'Claim Details'!$E$28&lt;=Rates!$J$15,'Claim Details'!$E$19="No"),Rates!$J$24,"£0.00"))))))))))))))))))))))))</f>
        <v>£0.00</v>
      </c>
      <c r="AW287" s="1"/>
      <c r="AX287" s="189" t="str">
        <f>IF(AND(U287="A",'Claim Details'!$I$28&gt;=Rates!$D$14,'Claim Details'!$I$28&lt;=Rates!$D$15,'Claim Details'!$I$19="Yes"),Rates!$J$17,IF(AND(U287="A",'Claim Details'!$I$28&gt;=Rates!$D$14,'Claim Details'!$I$28&lt;=Rates!$D$15,'Claim Details'!$I$19="No"),Rates!$D$17,IF(AND(U287="A",'Claim Details'!$I$28&gt;=Rates!$F$14,'Claim Details'!$I$28&lt;=Rates!$F$15,'Claim Details'!$I$19="Yes"),Rates!$G$17,IF(AND(U287="A",'Claim Details'!$I$28&gt;=Rates!$F$14,'Claim Details'!$I$28&lt;=Rates!$F$15,'Claim Details'!$I$19="No"),Rates!$F$17,IF(AND(U287="A",'Claim Details'!$I$28&gt;=Rates!$H$14,'Claim Details'!$I$28&lt;=Rates!$H$15,'Claim Details'!$I$19="Yes"),Rates!$I$17,IF(AND(U287="A",'Claim Details'!$I$28&gt;=Rates!$H$14,'Claim Details'!$I$28&lt;=Rates!$H$15,'Claim Details'!$I$19="No"),Rates!$H$17,IF(AND(U287="A",'Claim Details'!$I$28&gt;=Rates!$J$14,'Claim Details'!$I$28&lt;=Rates!$J$15,'Claim Details'!$I$19="Yes"),Rates!$K$17,IF(AND(U287="A",'Claim Details'!$I$28&gt;=Rates!$J$14,'Claim Details'!$I$28&lt;=Rates!$J$15,'Claim Details'!$I$19="No"),Rates!$J$17,IF(AND(U287="B",'Claim Details'!$I$28&gt;=Rates!$D$14,'Claim Details'!$I$28&lt;=Rates!$D$15,'Claim Details'!$I$19="Yes"),Rates!$E$18,IF(AND(U287="B",'Claim Details'!$I$28&gt;=Rates!$D$14,'Claim Details'!$I$28&lt;=Rates!$D$15,'Claim Details'!$I$19="No"),Rates!$D$18,IF(AND(U287="B",'Claim Details'!$I$28&gt;=Rates!$F$14,'Claim Details'!$I$28&lt;=Rates!$F$15,'Claim Details'!$I$19="Yes"),Rates!$G$18,IF(AND(U287="B",'Claim Details'!$I$28&gt;=Rates!$F$14,'Claim Details'!$I$28&lt;=Rates!$F$15,'Claim Details'!$I$19="No"),Rates!$F$18,IF(AND(U287="B",'Claim Details'!$I$28&gt;=Rates!$H$14,'Claim Details'!$I$28&lt;=Rates!$H$15,'Claim Details'!$I$19="Yes"),Rates!$I$18,IF(AND(U287="B",'Claim Details'!$I$28&gt;=Rates!$H$14,'Claim Details'!$I$28&lt;=Rates!$H$15,'Claim Details'!$I$19="No"),Rates!$H$18,IF(AND(U287="B",'Claim Details'!$I$28&gt;=Rates!$J$14,'Claim Details'!$I$28&lt;=Rates!$J$15,'Claim Details'!$I$19="Yes"),Rates!$K$18,IF(AND(U287="B",'Claim Details'!$I$28&gt;=Rates!$J$14,'Claim Details'!$I$28&lt;=Rates!$J$15,'Claim Details'!$I$19="No"),Rates!$J$18,IF(AND(U287="C",'Claim Details'!$I$28&gt;=Rates!$D$14,'Claim Details'!$I$28&lt;=Rates!$D$15,'Claim Details'!$I$19="Yes"),Rates!$E$19,IF(AND(U287="C",'Claim Details'!$I$28&gt;=Rates!$D$14,'Claim Details'!$I$28&lt;=Rates!$D$15,'Claim Details'!$I$19="No"),Rates!$D$19,IF(AND(U287="C",'Claim Details'!$I$28&gt;=Rates!$F$14,'Claim Details'!$I$28&lt;=Rates!$F$15,'Claim Details'!$I$19="Yes"),Rates!$G$19,IF(AND(U287="C",'Claim Details'!$I$28&gt;=Rates!$F$14,'Claim Details'!$I$28&lt;=Rates!$F$15,'Claim Details'!$I$19="No"),Rates!$F$19,IF(AND(U287="C",'Claim Details'!$I$28&gt;=Rates!$H$14,'Claim Details'!$I$28&lt;=Rates!$H$15,'Claim Details'!$I$19="Yes"),Rates!$I$19,IF(AND(U287="C",'Claim Details'!$I$28&gt;=Rates!$H$14,'Claim Details'!$I$28&lt;=Rates!$H$15,'Claim Details'!$I$19="No"),Rates!$H$19,IF(AND(U287="C",'Claim Details'!$I$28&gt;=Rates!$J$14,'Claim Details'!$I$28&lt;=Rates!$J$15,'Claim Details'!$I$19="Yes"),Rates!$K$19,IF(AND(U287="C",'Claim Details'!$I$28&gt;=Rates!$J$14,'Claim Details'!$I$28&lt;=Rates!$J$15,'Claim Details'!$I$19="No"),Rates!$J$19,"£0.00"))))))))))))))))))))))))</f>
        <v>£0.00</v>
      </c>
      <c r="AY287" s="189" t="str">
        <f>IF(AND(C287="A",'Claim Details'!$I$28&gt;=Rates!$D$14,'Claim Details'!$I$28&lt;=Rates!$D$15,'Claim Details'!$I$19="Yes"),Rates!$J$25,IF(AND(C287="A",'Claim Details'!$I$28&gt;=Rates!$D$14,'Claim Details'!$I$28&lt;=Rates!$D$15,'Claim Details'!$I$19="No"),Rates!$D$25,IF(AND(C287="A",'Claim Details'!$I$28&gt;=Rates!$F$14,'Claim Details'!$I$28&lt;=Rates!$F$15,'Claim Details'!$I$19="Yes"),Rates!$G$25,IF(AND(C287="A",'Claim Details'!$I$28&gt;=Rates!$F$14,'Claim Details'!$I$28&lt;=Rates!$F$15,'Claim Details'!$I$19="No"),Rates!$F$25,IF(AND(C287="A",'Claim Details'!$I$28&gt;=Rates!$H$14,'Claim Details'!$I$28&lt;=Rates!$H$15,'Claim Details'!$I$19="Yes"),Rates!$I$25,IF(AND(C287="A",'Claim Details'!$I$28&gt;=Rates!$H$14,'Claim Details'!$I$28&lt;=Rates!$H$15,'Claim Details'!$I$19="No"),Rates!$H$25,IF(AND(C287="A",'Claim Details'!$I$28&gt;=Rates!$J$14,'Claim Details'!$I$28&lt;=Rates!$J$15,'Claim Details'!$I$19="Yes"),Rates!$K$25,IF(AND(C287="A",'Claim Details'!$I$28&gt;=Rates!$J$14,'Claim Details'!$I$28&lt;=Rates!$J$15,'Claim Details'!$I$19="No"),Rates!$J$25,IF(AND(C287="B",'Claim Details'!$I$28&gt;=Rates!$D$14,'Claim Details'!$I$28&lt;=Rates!$D$15,'Claim Details'!$I$19="Yes"),Rates!$E$26,IF(AND(C287="B",'Claim Details'!$I$28&gt;=Rates!$D$14,'Claim Details'!$I$28&lt;=Rates!$D$15,'Claim Details'!$I$19="No"),Rates!$D$26,IF(AND(C287="B",'Claim Details'!$I$28&gt;=Rates!$F$14,'Claim Details'!$I$28&lt;=Rates!$F$15,'Claim Details'!$I$19="Yes"),Rates!$G$26,IF(AND(C287="B",'Claim Details'!$I$28&gt;=Rates!$F$14,'Claim Details'!$I$28&lt;=Rates!$F$15,'Claim Details'!$I$19="No"),Rates!$F$26,IF(AND(C287="B",'Claim Details'!$I$28&gt;=Rates!$H$14,'Claim Details'!$I$28&lt;=Rates!$H$15,'Claim Details'!$I$19="Yes"),Rates!$I$26,IF(AND(C287="B",'Claim Details'!$I$28&gt;=Rates!$H$14,'Claim Details'!$I$28&lt;=Rates!$H$15,'Claim Details'!$I$19="No"),Rates!$H$26,IF(AND(C287="B",'Claim Details'!$I$28&gt;=Rates!$J$14,'Claim Details'!$I$28&lt;=Rates!$J$15,'Claim Details'!$I$19="Yes"),Rates!$K$26,IF(AND(C287="B",'Claim Details'!$I$28&gt;=Rates!$J$14,'Claim Details'!$I$28&lt;=Rates!$J$15,'Claim Details'!$I$19="No"),Rates!$J$26,IF(AND(C287="C",'Claim Details'!$I$28&gt;=Rates!$D$14,'Claim Details'!$I$28&lt;=Rates!$D$15,'Claim Details'!$I$19="Yes"),Rates!$E$27,IF(AND(C287="C",'Claim Details'!$I$28&gt;=Rates!$D$14,'Claim Details'!$I$28&lt;=Rates!$D$15,'Claim Details'!$I$19="No"),Rates!$D$27,IF(AND(C287="C",'Claim Details'!$I$28&gt;=Rates!$F$14,'Claim Details'!$I$28&lt;=Rates!$F$15,'Claim Details'!$I$19="Yes"),Rates!$G$27,IF(AND(C287="C",'Claim Details'!$I$28&gt;=Rates!$F$14,'Claim Details'!$I$28&lt;=Rates!$F$15,'Claim Details'!$I$19="No"),Rates!$F$27,IF(AND(C287="C",'Claim Details'!$I$28&gt;=Rates!$H$14,'Claim Details'!$I$28&lt;=Rates!$H$15,'Claim Details'!$I$19="Yes"),Rates!$I$27,IF(AND(C287="C",'Claim Details'!$I$28&gt;=Rates!$H$14,'Claim Details'!$I$28&lt;=Rates!$H$15,'Claim Details'!$I$19="No"),Rates!$H$27,IF(AND(C287="C",'Claim Details'!$I$28&gt;=Rates!$J$14,'Claim Details'!$I$28&lt;=Rates!$J$15,'Claim Details'!$I$19="Yes"),Rates!$K$27,IF(AND(C287="C",'Claim Details'!$I$28&gt;=Rates!$J$14,'Claim Details'!$I$28&lt;=Rates!$J$15,'Claim Details'!$I$19="No"),Rates!$J$27,"£0.00"))))))))))))))))))))))))</f>
        <v>£0.00</v>
      </c>
      <c r="AZ287" s="189" t="str">
        <f>IF(AND(C287="A",'Claim Details'!$I$28&gt;=Rates!$D$14,'Claim Details'!$I$28&lt;=Rates!$D$15,'Claim Details'!$I$19="Yes"),Rates!$E$20,IF(AND(C287="A",'Claim Details'!$I$28&gt;=Rates!$D$14,'Claim Details'!$I$28&lt;=Rates!$D$15,'Claim Details'!$I$19="No"),Rates!$D$20,IF(AND(C287="A",'Claim Details'!$I$28&gt;=Rates!$F$14,'Claim Details'!$I$28&lt;=Rates!$F$15,'Claim Details'!$I$19="Yes"),Rates!$G$20,IF(AND(C287="A",'Claim Details'!$I$28&gt;=Rates!$F$14,'Claim Details'!$I$28&lt;=Rates!$F$15,'Claim Details'!$I$19="No"),Rates!$F$20,IF(AND(C287="A",'Claim Details'!$I$28&gt;=Rates!$H$14,'Claim Details'!$I$28&lt;=Rates!$H$15,'Claim Details'!$I$19="Yes"),Rates!$I$20,IF(AND(C287="A",'Claim Details'!$I$28&gt;=Rates!$H$14,'Claim Details'!$I$28&lt;=Rates!$H$15,'Claim Details'!$I$19="No"),Rates!$H$20,IF(AND(C287="A",'Claim Details'!$I$28&gt;=Rates!$J$14,'Claim Details'!$I$28&lt;=Rates!$J$15,'Claim Details'!$I$19="Yes"),Rates!$K$20,IF(AND(C287="A",'Claim Details'!$I$28&gt;=Rates!$J$14,'Claim Details'!$I$28&lt;=Rates!$J$15,'Claim Details'!$I$19="No"),Rates!$J$20,IF(AND(C287="B",'Claim Details'!$I$28&gt;=Rates!$D$14,'Claim Details'!$I$28&lt;=Rates!$D$15,'Claim Details'!$I$19="Yes"),Rates!$E$21,IF(AND(C287="B",'Claim Details'!$I$28&gt;=Rates!$D$14,'Claim Details'!$I$28&lt;=Rates!$D$15,'Claim Details'!$I$19="No"),Rates!$D$21,IF(AND(C287="B",'Claim Details'!$I$28&gt;=Rates!$F$14,'Claim Details'!$I$28&lt;=Rates!$F$15,'Claim Details'!$I$19="Yes"),Rates!$G$21,IF(AND(C287="B",'Claim Details'!$I$28&gt;=Rates!$F$14,'Claim Details'!$I$28&lt;=Rates!$F$15,'Claim Details'!$I$19="No"),Rates!$F$21,IF(AND(C287="B",'Claim Details'!$I$28&gt;=Rates!$H$14,'Claim Details'!$I$28&lt;=Rates!$H$15,'Claim Details'!$I$19="Yes"),Rates!$I$21,IF(AND(C287="B",'Claim Details'!$I$28&gt;=Rates!$H$14,'Claim Details'!$I$28&lt;=Rates!$H$15,'Claim Details'!$I$19="No"),Rates!$H$21,IF(AND(C287="B",'Claim Details'!$I$28&gt;=Rates!$J$14,'Claim Details'!$I$28&lt;=Rates!$J$15,'Claim Details'!$I$19="Yes"),Rates!$K$21,IF(AND(C287="B",'Claim Details'!$I$28&gt;=Rates!$J$14,'Claim Details'!$I$28&lt;=Rates!$J$15,'Claim Details'!$I$19="No"),Rates!$J$21,"£0.00"))))))))))))))))</f>
        <v>£0.00</v>
      </c>
      <c r="BA287" s="189" t="str">
        <f>IF(AND(C287="A",'Claim Details'!$I$28&gt;=Rates!$D$14,'Claim Details'!$I$28&lt;=Rates!$D$15,'Claim Details'!$I$19="Yes"),Rates!$E$22,IF(AND(C287="A",'Claim Details'!$I$28&gt;=Rates!$D$14,'Claim Details'!$I$28&lt;=Rates!$D$15,'Claim Details'!$I$19="No"),Rates!$D$22,IF(AND(C287="A",'Claim Details'!$I$28&gt;=Rates!$F$14,'Claim Details'!$I$28&lt;=Rates!$F$15,'Claim Details'!$I$19="Yes"),Rates!$G$22,IF(AND(C287="A",'Claim Details'!$I$28&gt;=Rates!$F$14,'Claim Details'!$I$28&lt;=Rates!$F$15,'Claim Details'!$I$19="No"),Rates!$F$22,IF(AND(C287="A",'Claim Details'!$I$28&gt;=Rates!$H$14,'Claim Details'!$I$28&lt;=Rates!$H$15,'Claim Details'!$I$19="Yes"),Rates!$I$22,IF(AND(C287="A",'Claim Details'!$I$28&gt;=Rates!$H$14,'Claim Details'!$I$28&lt;=Rates!$H$15,'Claim Details'!$I$19="No"),Rates!$H$22,IF(AND(C287="A",'Claim Details'!$I$28&gt;=Rates!$J$14,'Claim Details'!$I$28&lt;=Rates!$J$15,'Claim Details'!$I$19="Yes"),Rates!$K$22,IF(AND(C287="A",'Claim Details'!$I$28&gt;=Rates!$J$14,'Claim Details'!$I$28&lt;=Rates!$J$15,'Claim Details'!$I$19="No"),Rates!$J$22,IF(AND(C287="B",'Claim Details'!$I$28&gt;=Rates!$D$14,'Claim Details'!$I$28&lt;=Rates!$D$15,'Claim Details'!$I$19="Yes"),Rates!$E$23,IF(AND(C287="B",'Claim Details'!$I$28&gt;=Rates!$D$14,'Claim Details'!$I$28&lt;=Rates!$D$15,'Claim Details'!$I$19="No"),Rates!$D$23,IF(AND(C287="B",'Claim Details'!$I$28&gt;=Rates!$F$14,'Claim Details'!$I$28&lt;=Rates!$F$15,'Claim Details'!$I$19="Yes"),Rates!$G$23,IF(AND(C287="B",'Claim Details'!$I$28&gt;=Rates!$F$14,'Claim Details'!$I$28&lt;=Rates!$F$15,'Claim Details'!$I$19="No"),Rates!$F$23,IF(AND(C287="B",'Claim Details'!$I$28&gt;=Rates!$H$14,'Claim Details'!$I$28&lt;=Rates!$H$15,'Claim Details'!$I$19="Yes"),Rates!$I$23,IF(AND(C287="B",'Claim Details'!$I$28&gt;=Rates!$H$14,'Claim Details'!$I$28&lt;=Rates!$H$15,'Claim Details'!$I$19="No"),Rates!$H$23,IF(AND(C287="B",'Claim Details'!$I$28&gt;=Rates!$J$14,'Claim Details'!$I$28&lt;=Rates!$J$15,'Claim Details'!$I$19="Yes"),Rates!$K$23,IF(AND(C287="B",'Claim Details'!$I$28&gt;=Rates!$J$14,'Claim Details'!$I$28&lt;=Rates!$J$15,'Claim Details'!$I$19="No"),Rates!$J$23,IF(AND(C287="C",'Claim Details'!$I$28&gt;=Rates!$D$14,'Claim Details'!$I$28&lt;=Rates!$D$15,'Claim Details'!$I$19="Yes"),Rates!$E$24,IF(AND(C287="C",'Claim Details'!$I$28&gt;=Rates!$D$14,'Claim Details'!$I$28&lt;=Rates!$D$15,'Claim Details'!$I$19="No"),Rates!$D$24,IF(AND(C287="C",'Claim Details'!$I$28&gt;=Rates!$F$14,'Claim Details'!$I$28&lt;=Rates!$F$15,'Claim Details'!$I$19="Yes"),Rates!$G$24,IF(AND(C287="C",'Claim Details'!$I$28&gt;=Rates!$F$14,'Claim Details'!$I$28&lt;=Rates!$F$15,'Claim Details'!$I$19="No"),Rates!$F$24,IF(AND(C287="C",'Claim Details'!$I$28&gt;=Rates!$H$14,'Claim Details'!$I$28&lt;=Rates!$H$15,'Claim Details'!$I$19="Yes"),Rates!$I$24,IF(AND(C287="C",'Claim Details'!$I$28&gt;=Rates!$H$14,'Claim Details'!$I$28&lt;=Rates!$H$15,'Claim Details'!$I$19="No"),Rates!$H$24,IF(AND(C287="C",'Claim Details'!$I$28&gt;=Rates!$J$14,'Claim Details'!$I$28&lt;=Rates!$J$15,'Claim Details'!$I$19="Yes"),Rates!$K$24,IF(AND(C287="C",'Claim Details'!$I$28&gt;=Rates!$J$14,'Claim Details'!$I$28&lt;=Rates!$J$15,'Claim Details'!$I$19="No"),Rates!$J$24,"£0.00"))))))))))))))))))))))))</f>
        <v>£0.00</v>
      </c>
      <c r="BB287" s="189" t="str">
        <f t="shared" si="72"/>
        <v>£0.00</v>
      </c>
      <c r="BC287" s="1"/>
      <c r="BD287" s="189" t="str">
        <f>IF(AND(AE287="A",'Claim Details'!$I$28&gt;=Rates!$D$14,'Claim Details'!$I$28&lt;=Rates!$D$15,'Claim Details'!$I$19="Yes"),Rates!$J$17,IF(AND(AE287="A",'Claim Details'!$I$28&gt;=Rates!$D$14,'Claim Details'!$I$28&lt;=Rates!$D$15,'Claim Details'!$I$19="No"),Rates!$D$17,IF(AND(AE287="A",'Claim Details'!$I$28&gt;=Rates!$F$14,'Claim Details'!$I$28&lt;=Rates!$F$15,'Claim Details'!$I$19="Yes"),Rates!$G$17,IF(AND(AE287="A",'Claim Details'!$I$28&gt;=Rates!$F$14,'Claim Details'!$I$28&lt;=Rates!$F$15,'Claim Details'!$I$19="No"),Rates!$F$17,IF(AND(AE287="A",'Claim Details'!$I$28&gt;=Rates!$H$14,'Claim Details'!$I$28&lt;=Rates!$H$15,'Claim Details'!$I$19="Yes"),Rates!$I$17,IF(AND(AE287="A",'Claim Details'!$I$28&gt;=Rates!$H$14,'Claim Details'!$I$28&lt;=Rates!$H$15,'Claim Details'!$I$19="No"),Rates!$H$17,IF(AND(AE287="A",'Claim Details'!$I$28&gt;=Rates!$J$14,'Claim Details'!$I$28&lt;=Rates!$J$15,'Claim Details'!$I$19="Yes"),Rates!$K$17,IF(AND(AE287="A",'Claim Details'!$I$28&gt;=Rates!$J$14,'Claim Details'!$I$28&lt;=Rates!$J$15,'Claim Details'!$I$19="No"),Rates!$J$17,IF(AND(AE287="B",'Claim Details'!$I$28&gt;=Rates!$D$14,'Claim Details'!$I$28&lt;=Rates!$D$15,'Claim Details'!$I$19="Yes"),Rates!$E$18,IF(AND(AE287="B",'Claim Details'!$I$28&gt;=Rates!$D$14,'Claim Details'!$I$28&lt;=Rates!$D$15,'Claim Details'!$I$19="No"),Rates!$D$18,IF(AND(AE287="B",'Claim Details'!$I$28&gt;=Rates!$F$14,'Claim Details'!$I$28&lt;=Rates!$F$15,'Claim Details'!$I$19="Yes"),Rates!$G$18,IF(AND(AE287="B",'Claim Details'!$I$28&gt;=Rates!$F$14,'Claim Details'!$I$28&lt;=Rates!$F$15,'Claim Details'!$I$19="No"),Rates!$F$18,IF(AND(AE287="B",'Claim Details'!$I$28&gt;=Rates!$H$14,'Claim Details'!$I$28&lt;=Rates!$H$15,'Claim Details'!$I$19="Yes"),Rates!$I$18,IF(AND(AE287="B",'Claim Details'!$I$28&gt;=Rates!$H$14,'Claim Details'!$I$28&lt;=Rates!$H$15,'Claim Details'!$I$19="No"),Rates!$H$18,IF(AND(AE287="B",'Claim Details'!$I$28&gt;=Rates!$J$14,'Claim Details'!$I$28&lt;=Rates!$J$15,'Claim Details'!$I$19="Yes"),Rates!$K$18,IF(AND(AE287="B",'Claim Details'!$I$28&gt;=Rates!$J$14,'Claim Details'!$I$28&lt;=Rates!$J$15,'Claim Details'!$I$19="No"),Rates!$J$18,IF(AND(AE287="C",'Claim Details'!$I$28&gt;=Rates!$D$14,'Claim Details'!$I$28&lt;=Rates!$D$15,'Claim Details'!$I$19="Yes"),Rates!$E$19,IF(AND(AE287="C",'Claim Details'!$I$28&gt;=Rates!$D$14,'Claim Details'!$I$28&lt;=Rates!$D$15,'Claim Details'!$I$19="No"),Rates!$D$19,IF(AND(AE287="C",'Claim Details'!$I$28&gt;=Rates!$F$14,'Claim Details'!$I$28&lt;=Rates!$F$15,'Claim Details'!$I$19="Yes"),Rates!$G$19,IF(AND(AE287="C",'Claim Details'!$I$28&gt;=Rates!$F$14,'Claim Details'!$I$28&lt;=Rates!$F$15,'Claim Details'!$I$19="No"),Rates!$F$19,IF(AND(AE287="C",'Claim Details'!$I$28&gt;=Rates!$H$14,'Claim Details'!$I$28&lt;=Rates!$H$15,'Claim Details'!$I$19="Yes"),Rates!$I$19,IF(AND(AE287="C",'Claim Details'!$I$28&gt;=Rates!$H$14,'Claim Details'!$I$28&lt;=Rates!$H$15,'Claim Details'!$I$19="No"),Rates!$H$19,IF(AND(AE287="C",'Claim Details'!$I$28&gt;=Rates!$J$14,'Claim Details'!$I$28&lt;=Rates!$J$15,'Claim Details'!$I$19="Yes"),Rates!$K$19,IF(AND(AE287="C",'Claim Details'!$I$28&gt;=Rates!$J$14,'Claim Details'!$I$28&lt;=Rates!$J$15,'Claim Details'!$I$19="No"),Rates!$J$19,"£0.00"))))))))))))))))))))))))</f>
        <v>£0.00</v>
      </c>
      <c r="BE287" s="189" t="str">
        <f>IF(AND(AE287="A",'Claim Details'!$I$28&gt;=Rates!$D$14,'Claim Details'!$I$28&lt;=Rates!$D$15,'Claim Details'!$I$19="Yes"),Rates!$J$25,IF(AND(AE287="A",'Claim Details'!$I$28&gt;=Rates!$D$14,'Claim Details'!$I$28&lt;=Rates!$D$15,'Claim Details'!$I$19="No"),Rates!$D$25,IF(AND(AE287="A",'Claim Details'!$I$28&gt;=Rates!$F$14,'Claim Details'!$I$28&lt;=Rates!$F$15,'Claim Details'!$I$19="Yes"),Rates!$G$25,IF(AND(AE287="A",'Claim Details'!$I$28&gt;=Rates!$F$14,'Claim Details'!$I$28&lt;=Rates!$F$15,'Claim Details'!$I$19="No"),Rates!$F$25,IF(AND(AE287="A",'Claim Details'!$I$28&gt;=Rates!$H$14,'Claim Details'!$I$28&lt;=Rates!$H$15,'Claim Details'!$I$19="Yes"),Rates!$I$25,IF(AND(AE287="A",'Claim Details'!$I$28&gt;=Rates!$H$14,'Claim Details'!$I$28&lt;=Rates!$H$15,'Claim Details'!$I$19="No"),Rates!$H$25,IF(AND(AE287="A",'Claim Details'!$I$28&gt;=Rates!$J$14,'Claim Details'!$I$28&lt;=Rates!$J$15,'Claim Details'!$I$19="Yes"),Rates!$K$25,IF(AND(AE287="A",'Claim Details'!$I$28&gt;=Rates!$J$14,'Claim Details'!$I$28&lt;=Rates!$J$15,'Claim Details'!$I$19="No"),Rates!$J$25,IF(AND(AE287="B",'Claim Details'!$I$28&gt;=Rates!$D$14,'Claim Details'!$I$28&lt;=Rates!$D$15,'Claim Details'!$I$19="Yes"),Rates!$E$26,IF(AND(AE287="B",'Claim Details'!$I$28&gt;=Rates!$D$14,'Claim Details'!$I$28&lt;=Rates!$D$15,'Claim Details'!$I$19="No"),Rates!$D$26,IF(AND(AE287="B",'Claim Details'!$I$28&gt;=Rates!$F$14,'Claim Details'!$I$28&lt;=Rates!$F$15,'Claim Details'!$I$19="Yes"),Rates!$G$26,IF(AND(AE287="B",'Claim Details'!$I$28&gt;=Rates!$F$14,'Claim Details'!$I$28&lt;=Rates!$F$15,'Claim Details'!$I$19="No"),Rates!$F$26,IF(AND(AE287="B",'Claim Details'!$I$28&gt;=Rates!$H$14,'Claim Details'!$I$28&lt;=Rates!$H$15,'Claim Details'!$I$19="Yes"),Rates!$I$26,IF(AND(AE287="B",'Claim Details'!$I$28&gt;=Rates!$H$14,'Claim Details'!$I$28&lt;=Rates!$H$15,'Claim Details'!$I$19="No"),Rates!$H$26,IF(AND(AE287="B",'Claim Details'!$I$28&gt;=Rates!$J$14,'Claim Details'!$I$28&lt;=Rates!$J$15,'Claim Details'!$I$19="Yes"),Rates!$K$26,IF(AND(AE287="B",'Claim Details'!$I$28&gt;=Rates!$J$14,'Claim Details'!$I$28&lt;=Rates!$J$15,'Claim Details'!$I$19="No"),Rates!$J$26,IF(AND(AE287="C",'Claim Details'!$I$28&gt;=Rates!$D$14,'Claim Details'!$I$28&lt;=Rates!$D$15,'Claim Details'!$I$19="Yes"),Rates!$E$27,IF(AND(AE287="C",'Claim Details'!$I$28&gt;=Rates!$D$14,'Claim Details'!$I$28&lt;=Rates!$D$15,'Claim Details'!$I$19="No"),Rates!$D$27,IF(AND(AE287="C",'Claim Details'!$I$28&gt;=Rates!$F$14,'Claim Details'!$I$28&lt;=Rates!$F$15,'Claim Details'!$I$19="Yes"),Rates!$G$27,IF(AND(AE287="C",'Claim Details'!$I$28&gt;=Rates!$F$14,'Claim Details'!$I$28&lt;=Rates!$F$15,'Claim Details'!$I$19="No"),Rates!$F$27,IF(AND(AE287="C",'Claim Details'!$I$28&gt;=Rates!$H$14,'Claim Details'!$I$28&lt;=Rates!$H$15,'Claim Details'!$I$19="Yes"),Rates!$I$27,IF(AND(AE287="C",'Claim Details'!$I$28&gt;=Rates!$H$14,'Claim Details'!$I$28&lt;=Rates!$H$15,'Claim Details'!$I$19="No"),Rates!$H$27,IF(AND(AE287="C",'Claim Details'!$I$28&gt;=Rates!$J$14,'Claim Details'!$I$28&lt;=Rates!$J$15,'Claim Details'!$I$19="Yes"),Rates!$K$27,IF(AND(AE287="C",'Claim Details'!$I$28&gt;=Rates!$J$14,'Claim Details'!$I$28&lt;=Rates!$J$15,'Claim Details'!$I$19="No"),Rates!$J$27,"£0.00"))))))))))))))))))))))))</f>
        <v>£0.00</v>
      </c>
      <c r="BF287" s="189" t="str">
        <f>IF(AND(AE287="A",'Claim Details'!$I$28&gt;=Rates!$D$14,'Claim Details'!$I$28&lt;=Rates!$D$15,'Claim Details'!$I$19="Yes"),Rates!$E$20,IF(AND(AE287="A",'Claim Details'!$I$28&gt;=Rates!$D$14,'Claim Details'!$I$28&lt;=Rates!$D$15,'Claim Details'!$I$19="No"),Rates!$D$20,IF(AND(AE287="A",'Claim Details'!$I$28&gt;=Rates!$F$14,'Claim Details'!$I$28&lt;=Rates!$F$15,'Claim Details'!$I$19="Yes"),Rates!$G$20,IF(AND(AE287="A",'Claim Details'!$I$28&gt;=Rates!$F$14,'Claim Details'!$I$28&lt;=Rates!$F$15,'Claim Details'!$I$19="No"),Rates!$F$20,IF(AND(AE287="A",'Claim Details'!$I$28&gt;=Rates!$H$14,'Claim Details'!$I$28&lt;=Rates!$H$15,'Claim Details'!$I$19="Yes"),Rates!$I$20,IF(AND(AE287="A",'Claim Details'!$I$28&gt;=Rates!$H$14,'Claim Details'!$I$28&lt;=Rates!$H$15,'Claim Details'!$I$19="No"),Rates!$H$20,IF(AND(AE287="A",'Claim Details'!$I$28&gt;=Rates!$J$14,'Claim Details'!$I$28&lt;=Rates!$J$15,'Claim Details'!$I$19="Yes"),Rates!$K$20,IF(AND(AE287="A",'Claim Details'!$I$28&gt;=Rates!$J$14,'Claim Details'!$I$28&lt;=Rates!$J$15,'Claim Details'!$I$19="No"),Rates!$J$20,IF(AND(AE287="B",'Claim Details'!$I$28&gt;=Rates!$D$14,'Claim Details'!$I$28&lt;=Rates!$D$15,'Claim Details'!$I$19="Yes"),Rates!$E$21,IF(AND(AE287="B",'Claim Details'!$I$28&gt;=Rates!$D$14,'Claim Details'!$I$28&lt;=Rates!$D$15,'Claim Details'!$I$19="No"),Rates!$D$21,IF(AND(AE287="B",'Claim Details'!$I$28&gt;=Rates!$F$14,'Claim Details'!$I$28&lt;=Rates!$F$15,'Claim Details'!$I$19="Yes"),Rates!$G$21,IF(AND(AE287="B",'Claim Details'!$I$28&gt;=Rates!$F$14,'Claim Details'!$I$28&lt;=Rates!$F$15,'Claim Details'!$I$19="No"),Rates!$F$21,IF(AND(AE287="B",'Claim Details'!$I$28&gt;=Rates!$H$14,'Claim Details'!$I$28&lt;=Rates!$H$15,'Claim Details'!$I$19="Yes"),Rates!$I$21,IF(AND(AE287="B",'Claim Details'!$I$28&gt;=Rates!$H$14,'Claim Details'!$I$28&lt;=Rates!$H$15,'Claim Details'!$I$19="No"),Rates!$H$21,IF(AND(AE287="B",'Claim Details'!$I$28&gt;=Rates!$J$14,'Claim Details'!$I$28&lt;=Rates!$J$15,'Claim Details'!$I$19="Yes"),Rates!$K$21,IF(AND(AE287="B",'Claim Details'!$I$28&gt;=Rates!$J$14,'Claim Details'!$I$28&lt;=Rates!$J$15,'Claim Details'!$I$19="No"),Rates!$J$21,"£0.00"))))))))))))))))</f>
        <v>£0.00</v>
      </c>
      <c r="BG287" s="189" t="str">
        <f>IF(AND(AE287="A",'Claim Details'!$I$28&gt;=Rates!$D$14,'Claim Details'!$I$28&lt;=Rates!$D$15,'Claim Details'!$I$19="Yes"),Rates!$E$22,IF(AND(AE287="A",'Claim Details'!$I$28&gt;=Rates!$D$14,'Claim Details'!$I$28&lt;=Rates!$D$15,'Claim Details'!$I$19="No"),Rates!$D$22,IF(AND(AE287="A",'Claim Details'!$I$28&gt;=Rates!$F$14,'Claim Details'!$I$28&lt;=Rates!$F$15,'Claim Details'!$I$19="Yes"),Rates!$G$22,IF(AND(AE287="A",'Claim Details'!$I$28&gt;=Rates!$F$14,'Claim Details'!$I$28&lt;=Rates!$F$15,'Claim Details'!$I$19="No"),Rates!$F$22,IF(AND(AE287="A",'Claim Details'!$I$28&gt;=Rates!$H$14,'Claim Details'!$I$28&lt;=Rates!$H$15,'Claim Details'!$I$19="Yes"),Rates!$I$22,IF(AND(AE287="A",'Claim Details'!$I$28&gt;=Rates!$H$14,'Claim Details'!$I$28&lt;=Rates!$H$15,'Claim Details'!$I$19="No"),Rates!$H$22,IF(AND(AE287="A",'Claim Details'!$I$28&gt;=Rates!$J$14,'Claim Details'!$I$28&lt;=Rates!$J$15,'Claim Details'!$I$19="Yes"),Rates!$K$22,IF(AND(AE287="A",'Claim Details'!$I$28&gt;=Rates!$J$14,'Claim Details'!$I$28&lt;=Rates!$J$15,'Claim Details'!$I$19="No"),Rates!$J$22,IF(AND(AE287="B",'Claim Details'!$I$28&gt;=Rates!$D$14,'Claim Details'!$I$28&lt;=Rates!$D$15,'Claim Details'!$I$19="Yes"),Rates!$E$23,IF(AND(AE287="B",'Claim Details'!$I$28&gt;=Rates!$D$14,'Claim Details'!$I$28&lt;=Rates!$D$15,'Claim Details'!$I$19="No"),Rates!$D$23,IF(AND(AE287="B",'Claim Details'!$I$28&gt;=Rates!$F$14,'Claim Details'!$I$28&lt;=Rates!$F$15,'Claim Details'!$I$19="Yes"),Rates!$G$23,IF(AND(AE287="B",'Claim Details'!$I$28&gt;=Rates!$F$14,'Claim Details'!$I$28&lt;=Rates!$F$15,'Claim Details'!$I$19="No"),Rates!$F$23,IF(AND(AE287="B",'Claim Details'!$I$28&gt;=Rates!$H$14,'Claim Details'!$I$28&lt;=Rates!$H$15,'Claim Details'!$I$19="Yes"),Rates!$I$23,IF(AND(AE287="B",'Claim Details'!$I$28&gt;=Rates!$H$14,'Claim Details'!$I$28&lt;=Rates!$H$15,'Claim Details'!$I$19="No"),Rates!$H$23,IF(AND(AE287="B",'Claim Details'!$I$28&gt;=Rates!$J$14,'Claim Details'!$I$28&lt;=Rates!$J$15,'Claim Details'!$I$19="Yes"),Rates!$K$23,IF(AND(AE287="B",'Claim Details'!$I$28&gt;=Rates!$J$14,'Claim Details'!$I$28&lt;=Rates!$J$15,'Claim Details'!$I$19="No"),Rates!$J$23,IF(AND(AE287="C",'Claim Details'!$I$28&gt;=Rates!$D$14,'Claim Details'!$I$28&lt;=Rates!$D$15,'Claim Details'!$I$19="Yes"),Rates!$E$24,IF(AND(AE287="C",'Claim Details'!$I$28&gt;=Rates!$D$14,'Claim Details'!$I$28&lt;=Rates!$D$15,'Claim Details'!$I$19="No"),Rates!$D$24,IF(AND(AE287="C",'Claim Details'!$I$28&gt;=Rates!$F$14,'Claim Details'!$I$28&lt;=Rates!$F$15,'Claim Details'!$I$19="Yes"),Rates!$G$24,IF(AND(AE287="C",'Claim Details'!$I$28&gt;=Rates!$F$14,'Claim Details'!$I$28&lt;=Rates!$F$15,'Claim Details'!$I$19="No"),Rates!$F$24,IF(AND(AE287="C",'Claim Details'!$I$28&gt;=Rates!$H$14,'Claim Details'!$I$28&lt;=Rates!$H$15,'Claim Details'!$I$19="Yes"),Rates!$I$24,IF(AND(AE287="C",'Claim Details'!$I$28&gt;=Rates!$H$14,'Claim Details'!$I$28&lt;=Rates!$H$15,'Claim Details'!$I$19="No"),Rates!$H$24,IF(AND(AE287="C",'Claim Details'!$I$28&gt;=Rates!$J$14,'Claim Details'!$I$28&lt;=Rates!$J$15,'Claim Details'!$I$19="Yes"),Rates!$K$24,IF(AND(AE287="C",'Claim Details'!$I$28&gt;=Rates!$J$14,'Claim Details'!$I$28&lt;=Rates!$J$15,'Claim Details'!$I$19="No"),Rates!$J$24,"£0.00"))))))))))))))))))))))))</f>
        <v>£0.00</v>
      </c>
      <c r="BH287" s="189" t="str">
        <f t="shared" si="73"/>
        <v>£0.00</v>
      </c>
      <c r="BI287" s="189">
        <f t="shared" si="74"/>
        <v>0</v>
      </c>
      <c r="BO287" s="202" t="str">
        <f>IF(H287="","£0.00",IF(AP287="4","£0.00",IF(AP287="5","£0.00",IF(AP287="1","£0.00",((AQ287*H287)*'Claim Details'!$F$111)/100))))</f>
        <v>£0.00</v>
      </c>
      <c r="BP287" s="202" t="str">
        <f>IF(T287="","£0.00",IF(AP287="4","£0.00",IF(AP287="5","£0.00",IF(AP287="1","£0.00",((AR287*T287)*'Claim Details'!$N$111)/100))))</f>
        <v>£0.00</v>
      </c>
      <c r="BQ287" s="202" t="str">
        <f>IF(AI287="","£0.00",IF(AP287="4","£0.00",IF(AP287="5","£0.00",IF(AP287="1","£0.00",((BI287*AI287)*'Claim Details'!$W$111)/100))))</f>
        <v>£0.00</v>
      </c>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row>
    <row r="288" spans="1:97" ht="15">
      <c r="A288" s="145"/>
      <c r="B288" s="91"/>
      <c r="C288" s="96"/>
      <c r="D288" s="97"/>
      <c r="E288" s="98"/>
      <c r="F288" s="89"/>
      <c r="G288" s="99"/>
      <c r="H288" s="100"/>
      <c r="I288" s="221" t="str">
        <f t="shared" si="64"/>
        <v>£0.00</v>
      </c>
      <c r="J288" s="101"/>
      <c r="K288" s="100"/>
      <c r="L288" s="221" t="str">
        <f t="shared" si="65"/>
        <v>£0.00</v>
      </c>
      <c r="M288" s="101"/>
      <c r="N288" s="102"/>
      <c r="O288" s="145"/>
      <c r="P288" s="77"/>
      <c r="Q288" s="87"/>
      <c r="R288" s="87"/>
      <c r="S288" s="87"/>
      <c r="T288" s="149" t="str">
        <f t="shared" si="66"/>
        <v/>
      </c>
      <c r="U288" s="87" t="str">
        <f t="shared" si="75"/>
        <v/>
      </c>
      <c r="V288" s="87"/>
      <c r="W288" s="53" t="str">
        <f t="shared" si="67"/>
        <v>£0.00</v>
      </c>
      <c r="X288" s="53"/>
      <c r="Y288" s="87"/>
      <c r="Z288" s="78"/>
      <c r="AA288" s="79"/>
      <c r="AB288" s="160"/>
      <c r="AC288" s="98"/>
      <c r="AD288" s="225"/>
      <c r="AE288" s="235" t="str">
        <f t="shared" si="68"/>
        <v/>
      </c>
      <c r="AF288" s="87" t="str">
        <f t="shared" si="69"/>
        <v/>
      </c>
      <c r="AG288" s="53"/>
      <c r="AH288" s="224"/>
      <c r="AI288" s="226" t="str">
        <f t="shared" si="61"/>
        <v/>
      </c>
      <c r="AJ288" s="236" t="str">
        <f t="shared" si="70"/>
        <v>£0.00</v>
      </c>
      <c r="AK288" s="31"/>
      <c r="AL288" s="1"/>
      <c r="AM288" s="1"/>
      <c r="AN288" s="1"/>
      <c r="AO288" s="1"/>
      <c r="AP288" s="1" t="str">
        <f t="shared" si="62"/>
        <v/>
      </c>
      <c r="AQ288" s="27">
        <f t="shared" si="63"/>
        <v>0</v>
      </c>
      <c r="AR288" s="189">
        <f t="shared" si="71"/>
        <v>0</v>
      </c>
      <c r="AS288" s="190" t="str">
        <f>IF(AND(C288="A",'Claim Details'!$E$28&gt;=Rates!$D$14,'Claim Details'!$E$28&lt;=Rates!$D$15,'Claim Details'!$E$19="Yes"),Rates!$E$17,IF(AND(C288="A",'Claim Details'!$E$28&gt;=Rates!$D$14,'Claim Details'!$E$28&lt;=Rates!$D$15,'Claim Details'!$E$19="No"),Rates!$D$17,IF(AND(C288="A",'Claim Details'!$E$28&gt;=Rates!$F$14,'Claim Details'!$E$28&lt;=Rates!$F$15,'Claim Details'!$E$19="Yes"),Rates!$G$17,IF(AND(C288="A",'Claim Details'!$E$28&gt;=Rates!$F$14,'Claim Details'!$E$28&lt;=Rates!$F$15,'Claim Details'!$E$19="No"),Rates!$F$17,IF(AND(C288="A",'Claim Details'!$E$28&gt;=Rates!$H$14,'Claim Details'!$E$28&lt;=Rates!$H$15,'Claim Details'!$E$19="Yes"),Rates!$I$17,IF(AND(C288="A",'Claim Details'!$E$28&gt;=Rates!$H$14,'Claim Details'!$E$28&lt;=Rates!$H$15,'Claim Details'!$E$19="No"),Rates!$H$17,IF(AND(C288="A",'Claim Details'!$E$28&gt;=Rates!$J$14,'Claim Details'!$E$28&lt;=Rates!$J$15,'Claim Details'!$E$19="Yes"),Rates!$K$17,IF(AND(C288="A",'Claim Details'!$E$28&gt;=Rates!$J$14,'Claim Details'!$E$28&lt;=Rates!$J$15,'Claim Details'!$E$19="No"),Rates!$J$17,IF(AND(C288="B",'Claim Details'!$E$28&gt;=Rates!$D$14,'Claim Details'!$E$28&lt;=Rates!$D$15,'Claim Details'!$E$19="Yes"),Rates!$E$18,IF(AND(C288="B",'Claim Details'!$E$28&gt;=Rates!$D$14,'Claim Details'!$E$28&lt;=Rates!$D$15,'Claim Details'!$E$19="No"),Rates!$D$18,IF(AND(C288="B",'Claim Details'!$E$28&gt;=Rates!$F$14,'Claim Details'!$E$28&lt;=Rates!$F$15,'Claim Details'!$E$19="Yes"),Rates!$G$18,IF(AND(C288="B",'Claim Details'!$E$28&gt;=Rates!$F$14,'Claim Details'!$E$28&lt;=Rates!$F$15,'Claim Details'!$E$19="No"),Rates!$F$18,IF(AND(C288="B",'Claim Details'!$E$28&gt;=Rates!$H$14,'Claim Details'!$E$28&lt;=Rates!$H$15,'Claim Details'!$E$19="Yes"),Rates!$I$18,IF(AND(C288="B",'Claim Details'!$E$28&gt;=Rates!$H$14,'Claim Details'!$E$28&lt;=Rates!$H$15,'Claim Details'!$E$19="No"),Rates!$H$18,IF(AND(C288="B",'Claim Details'!$E$28&gt;=Rates!$J$14,'Claim Details'!$E$28&lt;=Rates!$J$15,'Claim Details'!$E$19="Yes"),Rates!$K$18,IF(AND(C288="B",'Claim Details'!$E$28&gt;=Rates!$J$14,'Claim Details'!$E$28&lt;=Rates!$J$15,'Claim Details'!$E$19="No"),Rates!$J$18,IF(AND(C288="C",'Claim Details'!$E$28&gt;=Rates!$D$14,'Claim Details'!$E$28&lt;=Rates!$D$15,'Claim Details'!$E$19="Yes"),Rates!$E$19,IF(AND(C288="C",'Claim Details'!$E$28&gt;=Rates!$D$14,'Claim Details'!$E$28&lt;=Rates!$D$15,'Claim Details'!$E$19="No"),Rates!$D$19,IF(AND(C288="C",'Claim Details'!$E$28&gt;=Rates!$F$14,'Claim Details'!$E$28&lt;=Rates!$F$15,'Claim Details'!$E$19="Yes"),Rates!$G$19,IF(AND(C288="C",'Claim Details'!$E$28&gt;=Rates!$F$14,'Claim Details'!$E$28&lt;=Rates!$F$15,'Claim Details'!$E$19="No"),Rates!$F$19,IF(AND(C288="C",'Claim Details'!$E$28&gt;=Rates!$H$14,'Claim Details'!$E$28&lt;=Rates!$H$15,'Claim Details'!$E$19="Yes"),Rates!$I$19,IF(AND(C288="C",'Claim Details'!$E$28&gt;=Rates!$H$14,'Claim Details'!$E$28&lt;=Rates!$H$15,'Claim Details'!$E$19="No"),Rates!$H$19,IF(AND(C288="C",'Claim Details'!$E$28&gt;=Rates!$J$14,'Claim Details'!$E$28&lt;=Rates!$J$15,'Claim Details'!$E$19="Yes"),Rates!$K$19,IF(AND(C288="C",'Claim Details'!$E$28&gt;=Rates!$J$14,'Claim Details'!$E$28&lt;=Rates!$J$15,'Claim Details'!$E$19="No"),Rates!$J$19,"£0.00"))))))))))))))))))))))))</f>
        <v>£0.00</v>
      </c>
      <c r="AT288" s="189" t="str">
        <f>IF(AND(C288="A",'Claim Details'!$E$28&gt;=Rates!$D$14,'Claim Details'!$E$28&lt;=Rates!$D$15,'Claim Details'!$E$19="Yes"),Rates!$E$25,IF(AND(C288="A",'Claim Details'!$E$28&gt;=Rates!$D$14,'Claim Details'!$E$28&lt;=Rates!$D$15,'Claim Details'!$E$19="No"),Rates!$D$25,IF(AND(C288="A",'Claim Details'!$E$28&gt;=Rates!$F$14,'Claim Details'!$E$28&lt;=Rates!$F$15,'Claim Details'!$E$19="Yes"),Rates!$G$25,IF(AND(C288="A",'Claim Details'!$E$28&gt;=Rates!$F$14,'Claim Details'!$E$28&lt;=Rates!$F$15,'Claim Details'!$E$19="No"),Rates!$F$25,IF(AND(C288="A",'Claim Details'!$E$28&gt;=Rates!$H$14,'Claim Details'!$E$28&lt;=Rates!$H$15,'Claim Details'!$E$19="Yes"),Rates!$I$25,IF(AND(C288="A",'Claim Details'!$E$28&gt;=Rates!$H$14,'Claim Details'!$E$28&lt;=Rates!$H$15,'Claim Details'!$E$19="No"),Rates!$H$25,IF(AND(C288="A",'Claim Details'!$E$28&gt;=Rates!$J$14,'Claim Details'!$E$28&lt;=Rates!$J$15,'Claim Details'!$E$19="Yes"),Rates!$K$25,IF(AND(C288="A",'Claim Details'!$E$28&gt;=Rates!$J$14,'Claim Details'!$E$28&lt;=Rates!$J$15,'Claim Details'!$E$19="No"),Rates!$J$25,IF(AND(C288="B",'Claim Details'!$E$28&gt;=Rates!$D$14,'Claim Details'!$E$28&lt;=Rates!$D$15,'Claim Details'!$E$19="Yes"),Rates!$E$26,IF(AND(C288="B",'Claim Details'!$E$28&gt;=Rates!$D$14,'Claim Details'!$E$28&lt;=Rates!$D$15,'Claim Details'!$E$19="No"),Rates!$D$26,IF(AND(C288="B",'Claim Details'!$E$28&gt;=Rates!$F$14,'Claim Details'!$E$28&lt;=Rates!$F$15,'Claim Details'!$E$19="Yes"),Rates!$G$26,IF(AND(C288="B",'Claim Details'!$E$28&gt;=Rates!$F$14,'Claim Details'!$E$28&lt;=Rates!$F$15,'Claim Details'!$E$19="No"),Rates!$F$26,IF(AND(C288="B",'Claim Details'!$E$28&gt;=Rates!$H$14,'Claim Details'!$E$28&lt;=Rates!$H$15,'Claim Details'!$E$19="Yes"),Rates!$I$26,IF(AND(C288="B",'Claim Details'!$E$28&gt;=Rates!$H$14,'Claim Details'!$E$28&lt;=Rates!$H$15,'Claim Details'!$E$19="No"),Rates!$H$26,IF(AND(C288="B",'Claim Details'!$E$28&gt;=Rates!$J$14,'Claim Details'!$E$28&lt;=Rates!$J$15,'Claim Details'!$E$19="Yes"),Rates!$K$26,IF(AND(C288="B",'Claim Details'!$E$28&gt;=Rates!$J$14,'Claim Details'!$E$28&lt;=Rates!$J$15,'Claim Details'!$E$19="No"),Rates!$J$26,IF(AND(C288="C",'Claim Details'!$E$28&gt;=Rates!$D$14,'Claim Details'!$E$28&lt;=Rates!$D$15,'Claim Details'!$E$19="Yes"),Rates!$E$27,IF(AND(C288="C",'Claim Details'!$E$28&gt;=Rates!$D$14,'Claim Details'!$E$28&lt;=Rates!$D$15,'Claim Details'!$E$19="No"),Rates!$D$27,IF(AND(C288="C",'Claim Details'!$E$28&gt;=Rates!$F$14,'Claim Details'!$E$28&lt;=Rates!$F$15,'Claim Details'!$E$19="Yes"),Rates!$G$27,IF(AND(C288="C",'Claim Details'!$E$28&gt;=Rates!$F$14,'Claim Details'!$E$28&lt;=Rates!$F$15,'Claim Details'!$E$19="No"),Rates!$F$27,IF(AND(C288="C",'Claim Details'!$E$28&gt;=Rates!$H$14,'Claim Details'!$E$28&lt;=Rates!$H$15,'Claim Details'!$E$19="Yes"),Rates!$I$27,IF(AND(C288="C",'Claim Details'!$E$28&gt;=Rates!$H$14,'Claim Details'!$E$28&lt;=Rates!$H$15,'Claim Details'!$E$19="No"),Rates!$H$27,IF(AND(C288="C",'Claim Details'!$E$28&gt;=Rates!$J$14,'Claim Details'!$E$28&lt;=Rates!$J$15,'Claim Details'!$E$19="Yes"),Rates!$K$27,IF(AND(C288="C",'Claim Details'!$E$28&gt;=Rates!$J$14,'Claim Details'!$E$28&lt;=Rates!$J$15,'Claim Details'!$E$19="No"),Rates!$J$27,"£0.00"))))))))))))))))))))))))</f>
        <v>£0.00</v>
      </c>
      <c r="AU288" s="191" t="str">
        <f>IF(AND(C288="A",'Claim Details'!$E$28&gt;=Rates!$D$14,'Claim Details'!$E$28&lt;=Rates!$D$15,'Claim Details'!$E$19="Yes"),Rates!$E$20,IF(AND(C288="A",'Claim Details'!$E$28&gt;=Rates!$D$14,'Claim Details'!$E$28&lt;=Rates!$D$15,'Claim Details'!$E$19="No"),Rates!$D$20,IF(AND(C288="A",'Claim Details'!$E$28&gt;=Rates!$F$14,'Claim Details'!$E$28&lt;=Rates!$F$15,'Claim Details'!$E$19="Yes"),Rates!$G$20,IF(AND(C288="A",'Claim Details'!$E$28&gt;=Rates!$F$14,'Claim Details'!$E$28&lt;=Rates!$F$15,'Claim Details'!$E$19="No"),Rates!$F$20,IF(AND(C288="A",'Claim Details'!$E$28&gt;=Rates!$H$14,'Claim Details'!$E$28&lt;=Rates!$H$15,'Claim Details'!$E$19="Yes"),Rates!$I$20,IF(AND(C288="A",'Claim Details'!$E$28&gt;=Rates!$H$14,'Claim Details'!$E$28&lt;=Rates!$H$15,'Claim Details'!$E$19="No"),Rates!$H$20,IF(AND(C288="A",'Claim Details'!$E$28&gt;=Rates!$J$14,'Claim Details'!$E$28&lt;=Rates!$J$15,'Claim Details'!$E$19="Yes"),Rates!$K$20,IF(AND(C288="A",'Claim Details'!$E$28&gt;=Rates!$J$14,'Claim Details'!$E$28&lt;=Rates!$J$15,'Claim Details'!$E$19="No"),Rates!$J$20,IF(AND(C288="B",'Claim Details'!$E$28&gt;=Rates!$D$14,'Claim Details'!$E$28&lt;=Rates!$D$15,'Claim Details'!$E$19="Yes"),Rates!$E$21,IF(AND(C288="B",'Claim Details'!$E$28&gt;=Rates!$D$14,'Claim Details'!$E$28&lt;=Rates!$D$15,'Claim Details'!$E$19="No"),Rates!$D$21,IF(AND(C288="B",'Claim Details'!$E$28&gt;=Rates!$F$14,'Claim Details'!$E$28&lt;=Rates!$F$15,'Claim Details'!$E$19="Yes"),Rates!$G$21,IF(AND(C288="B",'Claim Details'!$E$28&gt;=Rates!$F$14,'Claim Details'!$E$28&lt;=Rates!$F$15,'Claim Details'!$E$19="No"),Rates!$F$21,IF(AND(C288="B",'Claim Details'!$E$28&gt;=Rates!$H$14,'Claim Details'!$E$28&lt;=Rates!$H$15,'Claim Details'!$E$19="Yes"),Rates!$I$21,IF(AND(C288="B",'Claim Details'!$E$28&gt;=Rates!$H$14,'Claim Details'!$E$28&lt;=Rates!$H$15,'Claim Details'!$E$19="No"),Rates!$H$21,IF(AND(C288="B",'Claim Details'!$E$28&gt;=Rates!$J$14,'Claim Details'!$E$28&lt;=Rates!$J$15,'Claim Details'!$E$19="Yes"),Rates!$K$21,IF(AND(C288="B",'Claim Details'!$E$28&gt;=Rates!$J$14,'Claim Details'!$E$28&lt;=Rates!$J$15,'Claim Details'!$E$19="No"),Rates!$J$21,"£0.00"))))))))))))))))</f>
        <v>£0.00</v>
      </c>
      <c r="AV288" s="191" t="str">
        <f>IF(AND(C288="A",'Claim Details'!$E$28&gt;=Rates!$D$14,'Claim Details'!$E$28&lt;=Rates!$D$15,'Claim Details'!$E$19="Yes"),Rates!$E$22,IF(AND(C288="A",'Claim Details'!$E$28&gt;=Rates!$D$14,'Claim Details'!$E$28&lt;=Rates!$D$15,'Claim Details'!$E$19="No"),Rates!$D$22,IF(AND(C288="A",'Claim Details'!$E$28&gt;=Rates!$F$14,'Claim Details'!$E$28&lt;=Rates!$F$15,'Claim Details'!$E$19="Yes"),Rates!$G$22,IF(AND(C288="A",'Claim Details'!$E$28&gt;=Rates!$F$14,'Claim Details'!$E$28&lt;=Rates!$F$15,'Claim Details'!$E$19="No"),Rates!$F$22,IF(AND(C288="A",'Claim Details'!$E$28&gt;=Rates!$H$14,'Claim Details'!$E$28&lt;=Rates!$H$15,'Claim Details'!$E$19="Yes"),Rates!$I$22,IF(AND(C288="A",'Claim Details'!$E$28&gt;=Rates!$H$14,'Claim Details'!$E$28&lt;=Rates!$H$15,'Claim Details'!$E$19="No"),Rates!$H$22,IF(AND(C288="A",'Claim Details'!$E$28&gt;=Rates!$J$14,'Claim Details'!$E$28&lt;=Rates!$J$15,'Claim Details'!$E$19="Yes"),Rates!$K$22,IF(AND(C288="A",'Claim Details'!$E$28&gt;=Rates!$J$14,'Claim Details'!$E$28&lt;=Rates!$J$15,'Claim Details'!$E$19="No"),Rates!$J$22,IF(AND(C288="B",'Claim Details'!$E$28&gt;=Rates!$D$14,'Claim Details'!$E$28&lt;=Rates!$D$15,'Claim Details'!$E$19="Yes"),Rates!$E$23,IF(AND(C288="B",'Claim Details'!$E$28&gt;=Rates!$D$14,'Claim Details'!$E$28&lt;=Rates!$D$15,'Claim Details'!$E$19="No"),Rates!$D$23,IF(AND(C288="B",'Claim Details'!$E$28&gt;=Rates!$F$14,'Claim Details'!$E$28&lt;=Rates!$F$15,'Claim Details'!$E$19="Yes"),Rates!$G$23,IF(AND(C288="B",'Claim Details'!$E$28&gt;=Rates!$F$14,'Claim Details'!$E$28&lt;=Rates!$F$15,'Claim Details'!$E$19="No"),Rates!$F$23,IF(AND(C288="B",'Claim Details'!$E$28&gt;=Rates!$H$14,'Claim Details'!$E$28&lt;=Rates!$H$15,'Claim Details'!$E$19="Yes"),Rates!$I$23,IF(AND(C288="B",'Claim Details'!$E$28&gt;=Rates!$H$14,'Claim Details'!$E$28&lt;=Rates!$H$15,'Claim Details'!$E$19="No"),Rates!$H$23,IF(AND(C288="B",'Claim Details'!$E$28&gt;=Rates!$J$14,'Claim Details'!$E$28&lt;=Rates!$J$15,'Claim Details'!$E$19="Yes"),Rates!$K$23,IF(AND(C288="B",'Claim Details'!$E$28&gt;=Rates!$J$14,'Claim Details'!$E$28&lt;=Rates!$J$15,'Claim Details'!$E$19="No"),Rates!$J$23,IF(AND(C288="C",'Claim Details'!$E$28&gt;=Rates!$D$14,'Claim Details'!$E$28&lt;=Rates!$D$15,'Claim Details'!$E$19="Yes"),Rates!$E$24,IF(AND(C288="C",'Claim Details'!$E$28&gt;=Rates!$D$14,'Claim Details'!$E$28&lt;=Rates!$D$15,'Claim Details'!$E$19="No"),Rates!$D$24,IF(AND(C288="C",'Claim Details'!$E$28&gt;=Rates!$F$14,'Claim Details'!$E$28&lt;=Rates!$F$15,'Claim Details'!$E$19="Yes"),Rates!$G$24,IF(AND(C288="C",'Claim Details'!$E$28&gt;=Rates!$F$14,'Claim Details'!$E$28&lt;=Rates!$F$15,'Claim Details'!$E$19="No"),Rates!$F$24,IF(AND(C288="C",'Claim Details'!$E$28&gt;=Rates!$H$14,'Claim Details'!$E$28&lt;=Rates!$H$15,'Claim Details'!$E$19="Yes"),Rates!$I$24,IF(AND(C288="C",'Claim Details'!$E$28&gt;=Rates!$H$14,'Claim Details'!$E$28&lt;=Rates!$H$15,'Claim Details'!$E$19="No"),Rates!$H$24,IF(AND(C288="C",'Claim Details'!$E$28&gt;=Rates!$J$14,'Claim Details'!$E$28&lt;=Rates!$J$15,'Claim Details'!$E$19="Yes"),Rates!$K$24,IF(AND(C288="C",'Claim Details'!$E$28&gt;=Rates!$J$14,'Claim Details'!$E$28&lt;=Rates!$J$15,'Claim Details'!$E$19="No"),Rates!$J$24,"£0.00"))))))))))))))))))))))))</f>
        <v>£0.00</v>
      </c>
      <c r="AW288" s="1"/>
      <c r="AX288" s="189" t="str">
        <f>IF(AND(U288="A",'Claim Details'!$I$28&gt;=Rates!$D$14,'Claim Details'!$I$28&lt;=Rates!$D$15,'Claim Details'!$I$19="Yes"),Rates!$J$17,IF(AND(U288="A",'Claim Details'!$I$28&gt;=Rates!$D$14,'Claim Details'!$I$28&lt;=Rates!$D$15,'Claim Details'!$I$19="No"),Rates!$D$17,IF(AND(U288="A",'Claim Details'!$I$28&gt;=Rates!$F$14,'Claim Details'!$I$28&lt;=Rates!$F$15,'Claim Details'!$I$19="Yes"),Rates!$G$17,IF(AND(U288="A",'Claim Details'!$I$28&gt;=Rates!$F$14,'Claim Details'!$I$28&lt;=Rates!$F$15,'Claim Details'!$I$19="No"),Rates!$F$17,IF(AND(U288="A",'Claim Details'!$I$28&gt;=Rates!$H$14,'Claim Details'!$I$28&lt;=Rates!$H$15,'Claim Details'!$I$19="Yes"),Rates!$I$17,IF(AND(U288="A",'Claim Details'!$I$28&gt;=Rates!$H$14,'Claim Details'!$I$28&lt;=Rates!$H$15,'Claim Details'!$I$19="No"),Rates!$H$17,IF(AND(U288="A",'Claim Details'!$I$28&gt;=Rates!$J$14,'Claim Details'!$I$28&lt;=Rates!$J$15,'Claim Details'!$I$19="Yes"),Rates!$K$17,IF(AND(U288="A",'Claim Details'!$I$28&gt;=Rates!$J$14,'Claim Details'!$I$28&lt;=Rates!$J$15,'Claim Details'!$I$19="No"),Rates!$J$17,IF(AND(U288="B",'Claim Details'!$I$28&gt;=Rates!$D$14,'Claim Details'!$I$28&lt;=Rates!$D$15,'Claim Details'!$I$19="Yes"),Rates!$E$18,IF(AND(U288="B",'Claim Details'!$I$28&gt;=Rates!$D$14,'Claim Details'!$I$28&lt;=Rates!$D$15,'Claim Details'!$I$19="No"),Rates!$D$18,IF(AND(U288="B",'Claim Details'!$I$28&gt;=Rates!$F$14,'Claim Details'!$I$28&lt;=Rates!$F$15,'Claim Details'!$I$19="Yes"),Rates!$G$18,IF(AND(U288="B",'Claim Details'!$I$28&gt;=Rates!$F$14,'Claim Details'!$I$28&lt;=Rates!$F$15,'Claim Details'!$I$19="No"),Rates!$F$18,IF(AND(U288="B",'Claim Details'!$I$28&gt;=Rates!$H$14,'Claim Details'!$I$28&lt;=Rates!$H$15,'Claim Details'!$I$19="Yes"),Rates!$I$18,IF(AND(U288="B",'Claim Details'!$I$28&gt;=Rates!$H$14,'Claim Details'!$I$28&lt;=Rates!$H$15,'Claim Details'!$I$19="No"),Rates!$H$18,IF(AND(U288="B",'Claim Details'!$I$28&gt;=Rates!$J$14,'Claim Details'!$I$28&lt;=Rates!$J$15,'Claim Details'!$I$19="Yes"),Rates!$K$18,IF(AND(U288="B",'Claim Details'!$I$28&gt;=Rates!$J$14,'Claim Details'!$I$28&lt;=Rates!$J$15,'Claim Details'!$I$19="No"),Rates!$J$18,IF(AND(U288="C",'Claim Details'!$I$28&gt;=Rates!$D$14,'Claim Details'!$I$28&lt;=Rates!$D$15,'Claim Details'!$I$19="Yes"),Rates!$E$19,IF(AND(U288="C",'Claim Details'!$I$28&gt;=Rates!$D$14,'Claim Details'!$I$28&lt;=Rates!$D$15,'Claim Details'!$I$19="No"),Rates!$D$19,IF(AND(U288="C",'Claim Details'!$I$28&gt;=Rates!$F$14,'Claim Details'!$I$28&lt;=Rates!$F$15,'Claim Details'!$I$19="Yes"),Rates!$G$19,IF(AND(U288="C",'Claim Details'!$I$28&gt;=Rates!$F$14,'Claim Details'!$I$28&lt;=Rates!$F$15,'Claim Details'!$I$19="No"),Rates!$F$19,IF(AND(U288="C",'Claim Details'!$I$28&gt;=Rates!$H$14,'Claim Details'!$I$28&lt;=Rates!$H$15,'Claim Details'!$I$19="Yes"),Rates!$I$19,IF(AND(U288="C",'Claim Details'!$I$28&gt;=Rates!$H$14,'Claim Details'!$I$28&lt;=Rates!$H$15,'Claim Details'!$I$19="No"),Rates!$H$19,IF(AND(U288="C",'Claim Details'!$I$28&gt;=Rates!$J$14,'Claim Details'!$I$28&lt;=Rates!$J$15,'Claim Details'!$I$19="Yes"),Rates!$K$19,IF(AND(U288="C",'Claim Details'!$I$28&gt;=Rates!$J$14,'Claim Details'!$I$28&lt;=Rates!$J$15,'Claim Details'!$I$19="No"),Rates!$J$19,"£0.00"))))))))))))))))))))))))</f>
        <v>£0.00</v>
      </c>
      <c r="AY288" s="189" t="str">
        <f>IF(AND(C288="A",'Claim Details'!$I$28&gt;=Rates!$D$14,'Claim Details'!$I$28&lt;=Rates!$D$15,'Claim Details'!$I$19="Yes"),Rates!$J$25,IF(AND(C288="A",'Claim Details'!$I$28&gt;=Rates!$D$14,'Claim Details'!$I$28&lt;=Rates!$D$15,'Claim Details'!$I$19="No"),Rates!$D$25,IF(AND(C288="A",'Claim Details'!$I$28&gt;=Rates!$F$14,'Claim Details'!$I$28&lt;=Rates!$F$15,'Claim Details'!$I$19="Yes"),Rates!$G$25,IF(AND(C288="A",'Claim Details'!$I$28&gt;=Rates!$F$14,'Claim Details'!$I$28&lt;=Rates!$F$15,'Claim Details'!$I$19="No"),Rates!$F$25,IF(AND(C288="A",'Claim Details'!$I$28&gt;=Rates!$H$14,'Claim Details'!$I$28&lt;=Rates!$H$15,'Claim Details'!$I$19="Yes"),Rates!$I$25,IF(AND(C288="A",'Claim Details'!$I$28&gt;=Rates!$H$14,'Claim Details'!$I$28&lt;=Rates!$H$15,'Claim Details'!$I$19="No"),Rates!$H$25,IF(AND(C288="A",'Claim Details'!$I$28&gt;=Rates!$J$14,'Claim Details'!$I$28&lt;=Rates!$J$15,'Claim Details'!$I$19="Yes"),Rates!$K$25,IF(AND(C288="A",'Claim Details'!$I$28&gt;=Rates!$J$14,'Claim Details'!$I$28&lt;=Rates!$J$15,'Claim Details'!$I$19="No"),Rates!$J$25,IF(AND(C288="B",'Claim Details'!$I$28&gt;=Rates!$D$14,'Claim Details'!$I$28&lt;=Rates!$D$15,'Claim Details'!$I$19="Yes"),Rates!$E$26,IF(AND(C288="B",'Claim Details'!$I$28&gt;=Rates!$D$14,'Claim Details'!$I$28&lt;=Rates!$D$15,'Claim Details'!$I$19="No"),Rates!$D$26,IF(AND(C288="B",'Claim Details'!$I$28&gt;=Rates!$F$14,'Claim Details'!$I$28&lt;=Rates!$F$15,'Claim Details'!$I$19="Yes"),Rates!$G$26,IF(AND(C288="B",'Claim Details'!$I$28&gt;=Rates!$F$14,'Claim Details'!$I$28&lt;=Rates!$F$15,'Claim Details'!$I$19="No"),Rates!$F$26,IF(AND(C288="B",'Claim Details'!$I$28&gt;=Rates!$H$14,'Claim Details'!$I$28&lt;=Rates!$H$15,'Claim Details'!$I$19="Yes"),Rates!$I$26,IF(AND(C288="B",'Claim Details'!$I$28&gt;=Rates!$H$14,'Claim Details'!$I$28&lt;=Rates!$H$15,'Claim Details'!$I$19="No"),Rates!$H$26,IF(AND(C288="B",'Claim Details'!$I$28&gt;=Rates!$J$14,'Claim Details'!$I$28&lt;=Rates!$J$15,'Claim Details'!$I$19="Yes"),Rates!$K$26,IF(AND(C288="B",'Claim Details'!$I$28&gt;=Rates!$J$14,'Claim Details'!$I$28&lt;=Rates!$J$15,'Claim Details'!$I$19="No"),Rates!$J$26,IF(AND(C288="C",'Claim Details'!$I$28&gt;=Rates!$D$14,'Claim Details'!$I$28&lt;=Rates!$D$15,'Claim Details'!$I$19="Yes"),Rates!$E$27,IF(AND(C288="C",'Claim Details'!$I$28&gt;=Rates!$D$14,'Claim Details'!$I$28&lt;=Rates!$D$15,'Claim Details'!$I$19="No"),Rates!$D$27,IF(AND(C288="C",'Claim Details'!$I$28&gt;=Rates!$F$14,'Claim Details'!$I$28&lt;=Rates!$F$15,'Claim Details'!$I$19="Yes"),Rates!$G$27,IF(AND(C288="C",'Claim Details'!$I$28&gt;=Rates!$F$14,'Claim Details'!$I$28&lt;=Rates!$F$15,'Claim Details'!$I$19="No"),Rates!$F$27,IF(AND(C288="C",'Claim Details'!$I$28&gt;=Rates!$H$14,'Claim Details'!$I$28&lt;=Rates!$H$15,'Claim Details'!$I$19="Yes"),Rates!$I$27,IF(AND(C288="C",'Claim Details'!$I$28&gt;=Rates!$H$14,'Claim Details'!$I$28&lt;=Rates!$H$15,'Claim Details'!$I$19="No"),Rates!$H$27,IF(AND(C288="C",'Claim Details'!$I$28&gt;=Rates!$J$14,'Claim Details'!$I$28&lt;=Rates!$J$15,'Claim Details'!$I$19="Yes"),Rates!$K$27,IF(AND(C288="C",'Claim Details'!$I$28&gt;=Rates!$J$14,'Claim Details'!$I$28&lt;=Rates!$J$15,'Claim Details'!$I$19="No"),Rates!$J$27,"£0.00"))))))))))))))))))))))))</f>
        <v>£0.00</v>
      </c>
      <c r="AZ288" s="189" t="str">
        <f>IF(AND(C288="A",'Claim Details'!$I$28&gt;=Rates!$D$14,'Claim Details'!$I$28&lt;=Rates!$D$15,'Claim Details'!$I$19="Yes"),Rates!$E$20,IF(AND(C288="A",'Claim Details'!$I$28&gt;=Rates!$D$14,'Claim Details'!$I$28&lt;=Rates!$D$15,'Claim Details'!$I$19="No"),Rates!$D$20,IF(AND(C288="A",'Claim Details'!$I$28&gt;=Rates!$F$14,'Claim Details'!$I$28&lt;=Rates!$F$15,'Claim Details'!$I$19="Yes"),Rates!$G$20,IF(AND(C288="A",'Claim Details'!$I$28&gt;=Rates!$F$14,'Claim Details'!$I$28&lt;=Rates!$F$15,'Claim Details'!$I$19="No"),Rates!$F$20,IF(AND(C288="A",'Claim Details'!$I$28&gt;=Rates!$H$14,'Claim Details'!$I$28&lt;=Rates!$H$15,'Claim Details'!$I$19="Yes"),Rates!$I$20,IF(AND(C288="A",'Claim Details'!$I$28&gt;=Rates!$H$14,'Claim Details'!$I$28&lt;=Rates!$H$15,'Claim Details'!$I$19="No"),Rates!$H$20,IF(AND(C288="A",'Claim Details'!$I$28&gt;=Rates!$J$14,'Claim Details'!$I$28&lt;=Rates!$J$15,'Claim Details'!$I$19="Yes"),Rates!$K$20,IF(AND(C288="A",'Claim Details'!$I$28&gt;=Rates!$J$14,'Claim Details'!$I$28&lt;=Rates!$J$15,'Claim Details'!$I$19="No"),Rates!$J$20,IF(AND(C288="B",'Claim Details'!$I$28&gt;=Rates!$D$14,'Claim Details'!$I$28&lt;=Rates!$D$15,'Claim Details'!$I$19="Yes"),Rates!$E$21,IF(AND(C288="B",'Claim Details'!$I$28&gt;=Rates!$D$14,'Claim Details'!$I$28&lt;=Rates!$D$15,'Claim Details'!$I$19="No"),Rates!$D$21,IF(AND(C288="B",'Claim Details'!$I$28&gt;=Rates!$F$14,'Claim Details'!$I$28&lt;=Rates!$F$15,'Claim Details'!$I$19="Yes"),Rates!$G$21,IF(AND(C288="B",'Claim Details'!$I$28&gt;=Rates!$F$14,'Claim Details'!$I$28&lt;=Rates!$F$15,'Claim Details'!$I$19="No"),Rates!$F$21,IF(AND(C288="B",'Claim Details'!$I$28&gt;=Rates!$H$14,'Claim Details'!$I$28&lt;=Rates!$H$15,'Claim Details'!$I$19="Yes"),Rates!$I$21,IF(AND(C288="B",'Claim Details'!$I$28&gt;=Rates!$H$14,'Claim Details'!$I$28&lt;=Rates!$H$15,'Claim Details'!$I$19="No"),Rates!$H$21,IF(AND(C288="B",'Claim Details'!$I$28&gt;=Rates!$J$14,'Claim Details'!$I$28&lt;=Rates!$J$15,'Claim Details'!$I$19="Yes"),Rates!$K$21,IF(AND(C288="B",'Claim Details'!$I$28&gt;=Rates!$J$14,'Claim Details'!$I$28&lt;=Rates!$J$15,'Claim Details'!$I$19="No"),Rates!$J$21,"£0.00"))))))))))))))))</f>
        <v>£0.00</v>
      </c>
      <c r="BA288" s="189" t="str">
        <f>IF(AND(C288="A",'Claim Details'!$I$28&gt;=Rates!$D$14,'Claim Details'!$I$28&lt;=Rates!$D$15,'Claim Details'!$I$19="Yes"),Rates!$E$22,IF(AND(C288="A",'Claim Details'!$I$28&gt;=Rates!$D$14,'Claim Details'!$I$28&lt;=Rates!$D$15,'Claim Details'!$I$19="No"),Rates!$D$22,IF(AND(C288="A",'Claim Details'!$I$28&gt;=Rates!$F$14,'Claim Details'!$I$28&lt;=Rates!$F$15,'Claim Details'!$I$19="Yes"),Rates!$G$22,IF(AND(C288="A",'Claim Details'!$I$28&gt;=Rates!$F$14,'Claim Details'!$I$28&lt;=Rates!$F$15,'Claim Details'!$I$19="No"),Rates!$F$22,IF(AND(C288="A",'Claim Details'!$I$28&gt;=Rates!$H$14,'Claim Details'!$I$28&lt;=Rates!$H$15,'Claim Details'!$I$19="Yes"),Rates!$I$22,IF(AND(C288="A",'Claim Details'!$I$28&gt;=Rates!$H$14,'Claim Details'!$I$28&lt;=Rates!$H$15,'Claim Details'!$I$19="No"),Rates!$H$22,IF(AND(C288="A",'Claim Details'!$I$28&gt;=Rates!$J$14,'Claim Details'!$I$28&lt;=Rates!$J$15,'Claim Details'!$I$19="Yes"),Rates!$K$22,IF(AND(C288="A",'Claim Details'!$I$28&gt;=Rates!$J$14,'Claim Details'!$I$28&lt;=Rates!$J$15,'Claim Details'!$I$19="No"),Rates!$J$22,IF(AND(C288="B",'Claim Details'!$I$28&gt;=Rates!$D$14,'Claim Details'!$I$28&lt;=Rates!$D$15,'Claim Details'!$I$19="Yes"),Rates!$E$23,IF(AND(C288="B",'Claim Details'!$I$28&gt;=Rates!$D$14,'Claim Details'!$I$28&lt;=Rates!$D$15,'Claim Details'!$I$19="No"),Rates!$D$23,IF(AND(C288="B",'Claim Details'!$I$28&gt;=Rates!$F$14,'Claim Details'!$I$28&lt;=Rates!$F$15,'Claim Details'!$I$19="Yes"),Rates!$G$23,IF(AND(C288="B",'Claim Details'!$I$28&gt;=Rates!$F$14,'Claim Details'!$I$28&lt;=Rates!$F$15,'Claim Details'!$I$19="No"),Rates!$F$23,IF(AND(C288="B",'Claim Details'!$I$28&gt;=Rates!$H$14,'Claim Details'!$I$28&lt;=Rates!$H$15,'Claim Details'!$I$19="Yes"),Rates!$I$23,IF(AND(C288="B",'Claim Details'!$I$28&gt;=Rates!$H$14,'Claim Details'!$I$28&lt;=Rates!$H$15,'Claim Details'!$I$19="No"),Rates!$H$23,IF(AND(C288="B",'Claim Details'!$I$28&gt;=Rates!$J$14,'Claim Details'!$I$28&lt;=Rates!$J$15,'Claim Details'!$I$19="Yes"),Rates!$K$23,IF(AND(C288="B",'Claim Details'!$I$28&gt;=Rates!$J$14,'Claim Details'!$I$28&lt;=Rates!$J$15,'Claim Details'!$I$19="No"),Rates!$J$23,IF(AND(C288="C",'Claim Details'!$I$28&gt;=Rates!$D$14,'Claim Details'!$I$28&lt;=Rates!$D$15,'Claim Details'!$I$19="Yes"),Rates!$E$24,IF(AND(C288="C",'Claim Details'!$I$28&gt;=Rates!$D$14,'Claim Details'!$I$28&lt;=Rates!$D$15,'Claim Details'!$I$19="No"),Rates!$D$24,IF(AND(C288="C",'Claim Details'!$I$28&gt;=Rates!$F$14,'Claim Details'!$I$28&lt;=Rates!$F$15,'Claim Details'!$I$19="Yes"),Rates!$G$24,IF(AND(C288="C",'Claim Details'!$I$28&gt;=Rates!$F$14,'Claim Details'!$I$28&lt;=Rates!$F$15,'Claim Details'!$I$19="No"),Rates!$F$24,IF(AND(C288="C",'Claim Details'!$I$28&gt;=Rates!$H$14,'Claim Details'!$I$28&lt;=Rates!$H$15,'Claim Details'!$I$19="Yes"),Rates!$I$24,IF(AND(C288="C",'Claim Details'!$I$28&gt;=Rates!$H$14,'Claim Details'!$I$28&lt;=Rates!$H$15,'Claim Details'!$I$19="No"),Rates!$H$24,IF(AND(C288="C",'Claim Details'!$I$28&gt;=Rates!$J$14,'Claim Details'!$I$28&lt;=Rates!$J$15,'Claim Details'!$I$19="Yes"),Rates!$K$24,IF(AND(C288="C",'Claim Details'!$I$28&gt;=Rates!$J$14,'Claim Details'!$I$28&lt;=Rates!$J$15,'Claim Details'!$I$19="No"),Rates!$J$24,"£0.00"))))))))))))))))))))))))</f>
        <v>£0.00</v>
      </c>
      <c r="BB288" s="189" t="str">
        <f t="shared" si="72"/>
        <v>£0.00</v>
      </c>
      <c r="BC288" s="1"/>
      <c r="BD288" s="189" t="str">
        <f>IF(AND(AE288="A",'Claim Details'!$I$28&gt;=Rates!$D$14,'Claim Details'!$I$28&lt;=Rates!$D$15,'Claim Details'!$I$19="Yes"),Rates!$J$17,IF(AND(AE288="A",'Claim Details'!$I$28&gt;=Rates!$D$14,'Claim Details'!$I$28&lt;=Rates!$D$15,'Claim Details'!$I$19="No"),Rates!$D$17,IF(AND(AE288="A",'Claim Details'!$I$28&gt;=Rates!$F$14,'Claim Details'!$I$28&lt;=Rates!$F$15,'Claim Details'!$I$19="Yes"),Rates!$G$17,IF(AND(AE288="A",'Claim Details'!$I$28&gt;=Rates!$F$14,'Claim Details'!$I$28&lt;=Rates!$F$15,'Claim Details'!$I$19="No"),Rates!$F$17,IF(AND(AE288="A",'Claim Details'!$I$28&gt;=Rates!$H$14,'Claim Details'!$I$28&lt;=Rates!$H$15,'Claim Details'!$I$19="Yes"),Rates!$I$17,IF(AND(AE288="A",'Claim Details'!$I$28&gt;=Rates!$H$14,'Claim Details'!$I$28&lt;=Rates!$H$15,'Claim Details'!$I$19="No"),Rates!$H$17,IF(AND(AE288="A",'Claim Details'!$I$28&gt;=Rates!$J$14,'Claim Details'!$I$28&lt;=Rates!$J$15,'Claim Details'!$I$19="Yes"),Rates!$K$17,IF(AND(AE288="A",'Claim Details'!$I$28&gt;=Rates!$J$14,'Claim Details'!$I$28&lt;=Rates!$J$15,'Claim Details'!$I$19="No"),Rates!$J$17,IF(AND(AE288="B",'Claim Details'!$I$28&gt;=Rates!$D$14,'Claim Details'!$I$28&lt;=Rates!$D$15,'Claim Details'!$I$19="Yes"),Rates!$E$18,IF(AND(AE288="B",'Claim Details'!$I$28&gt;=Rates!$D$14,'Claim Details'!$I$28&lt;=Rates!$D$15,'Claim Details'!$I$19="No"),Rates!$D$18,IF(AND(AE288="B",'Claim Details'!$I$28&gt;=Rates!$F$14,'Claim Details'!$I$28&lt;=Rates!$F$15,'Claim Details'!$I$19="Yes"),Rates!$G$18,IF(AND(AE288="B",'Claim Details'!$I$28&gt;=Rates!$F$14,'Claim Details'!$I$28&lt;=Rates!$F$15,'Claim Details'!$I$19="No"),Rates!$F$18,IF(AND(AE288="B",'Claim Details'!$I$28&gt;=Rates!$H$14,'Claim Details'!$I$28&lt;=Rates!$H$15,'Claim Details'!$I$19="Yes"),Rates!$I$18,IF(AND(AE288="B",'Claim Details'!$I$28&gt;=Rates!$H$14,'Claim Details'!$I$28&lt;=Rates!$H$15,'Claim Details'!$I$19="No"),Rates!$H$18,IF(AND(AE288="B",'Claim Details'!$I$28&gt;=Rates!$J$14,'Claim Details'!$I$28&lt;=Rates!$J$15,'Claim Details'!$I$19="Yes"),Rates!$K$18,IF(AND(AE288="B",'Claim Details'!$I$28&gt;=Rates!$J$14,'Claim Details'!$I$28&lt;=Rates!$J$15,'Claim Details'!$I$19="No"),Rates!$J$18,IF(AND(AE288="C",'Claim Details'!$I$28&gt;=Rates!$D$14,'Claim Details'!$I$28&lt;=Rates!$D$15,'Claim Details'!$I$19="Yes"),Rates!$E$19,IF(AND(AE288="C",'Claim Details'!$I$28&gt;=Rates!$D$14,'Claim Details'!$I$28&lt;=Rates!$D$15,'Claim Details'!$I$19="No"),Rates!$D$19,IF(AND(AE288="C",'Claim Details'!$I$28&gt;=Rates!$F$14,'Claim Details'!$I$28&lt;=Rates!$F$15,'Claim Details'!$I$19="Yes"),Rates!$G$19,IF(AND(AE288="C",'Claim Details'!$I$28&gt;=Rates!$F$14,'Claim Details'!$I$28&lt;=Rates!$F$15,'Claim Details'!$I$19="No"),Rates!$F$19,IF(AND(AE288="C",'Claim Details'!$I$28&gt;=Rates!$H$14,'Claim Details'!$I$28&lt;=Rates!$H$15,'Claim Details'!$I$19="Yes"),Rates!$I$19,IF(AND(AE288="C",'Claim Details'!$I$28&gt;=Rates!$H$14,'Claim Details'!$I$28&lt;=Rates!$H$15,'Claim Details'!$I$19="No"),Rates!$H$19,IF(AND(AE288="C",'Claim Details'!$I$28&gt;=Rates!$J$14,'Claim Details'!$I$28&lt;=Rates!$J$15,'Claim Details'!$I$19="Yes"),Rates!$K$19,IF(AND(AE288="C",'Claim Details'!$I$28&gt;=Rates!$J$14,'Claim Details'!$I$28&lt;=Rates!$J$15,'Claim Details'!$I$19="No"),Rates!$J$19,"£0.00"))))))))))))))))))))))))</f>
        <v>£0.00</v>
      </c>
      <c r="BE288" s="189" t="str">
        <f>IF(AND(AE288="A",'Claim Details'!$I$28&gt;=Rates!$D$14,'Claim Details'!$I$28&lt;=Rates!$D$15,'Claim Details'!$I$19="Yes"),Rates!$J$25,IF(AND(AE288="A",'Claim Details'!$I$28&gt;=Rates!$D$14,'Claim Details'!$I$28&lt;=Rates!$D$15,'Claim Details'!$I$19="No"),Rates!$D$25,IF(AND(AE288="A",'Claim Details'!$I$28&gt;=Rates!$F$14,'Claim Details'!$I$28&lt;=Rates!$F$15,'Claim Details'!$I$19="Yes"),Rates!$G$25,IF(AND(AE288="A",'Claim Details'!$I$28&gt;=Rates!$F$14,'Claim Details'!$I$28&lt;=Rates!$F$15,'Claim Details'!$I$19="No"),Rates!$F$25,IF(AND(AE288="A",'Claim Details'!$I$28&gt;=Rates!$H$14,'Claim Details'!$I$28&lt;=Rates!$H$15,'Claim Details'!$I$19="Yes"),Rates!$I$25,IF(AND(AE288="A",'Claim Details'!$I$28&gt;=Rates!$H$14,'Claim Details'!$I$28&lt;=Rates!$H$15,'Claim Details'!$I$19="No"),Rates!$H$25,IF(AND(AE288="A",'Claim Details'!$I$28&gt;=Rates!$J$14,'Claim Details'!$I$28&lt;=Rates!$J$15,'Claim Details'!$I$19="Yes"),Rates!$K$25,IF(AND(AE288="A",'Claim Details'!$I$28&gt;=Rates!$J$14,'Claim Details'!$I$28&lt;=Rates!$J$15,'Claim Details'!$I$19="No"),Rates!$J$25,IF(AND(AE288="B",'Claim Details'!$I$28&gt;=Rates!$D$14,'Claim Details'!$I$28&lt;=Rates!$D$15,'Claim Details'!$I$19="Yes"),Rates!$E$26,IF(AND(AE288="B",'Claim Details'!$I$28&gt;=Rates!$D$14,'Claim Details'!$I$28&lt;=Rates!$D$15,'Claim Details'!$I$19="No"),Rates!$D$26,IF(AND(AE288="B",'Claim Details'!$I$28&gt;=Rates!$F$14,'Claim Details'!$I$28&lt;=Rates!$F$15,'Claim Details'!$I$19="Yes"),Rates!$G$26,IF(AND(AE288="B",'Claim Details'!$I$28&gt;=Rates!$F$14,'Claim Details'!$I$28&lt;=Rates!$F$15,'Claim Details'!$I$19="No"),Rates!$F$26,IF(AND(AE288="B",'Claim Details'!$I$28&gt;=Rates!$H$14,'Claim Details'!$I$28&lt;=Rates!$H$15,'Claim Details'!$I$19="Yes"),Rates!$I$26,IF(AND(AE288="B",'Claim Details'!$I$28&gt;=Rates!$H$14,'Claim Details'!$I$28&lt;=Rates!$H$15,'Claim Details'!$I$19="No"),Rates!$H$26,IF(AND(AE288="B",'Claim Details'!$I$28&gt;=Rates!$J$14,'Claim Details'!$I$28&lt;=Rates!$J$15,'Claim Details'!$I$19="Yes"),Rates!$K$26,IF(AND(AE288="B",'Claim Details'!$I$28&gt;=Rates!$J$14,'Claim Details'!$I$28&lt;=Rates!$J$15,'Claim Details'!$I$19="No"),Rates!$J$26,IF(AND(AE288="C",'Claim Details'!$I$28&gt;=Rates!$D$14,'Claim Details'!$I$28&lt;=Rates!$D$15,'Claim Details'!$I$19="Yes"),Rates!$E$27,IF(AND(AE288="C",'Claim Details'!$I$28&gt;=Rates!$D$14,'Claim Details'!$I$28&lt;=Rates!$D$15,'Claim Details'!$I$19="No"),Rates!$D$27,IF(AND(AE288="C",'Claim Details'!$I$28&gt;=Rates!$F$14,'Claim Details'!$I$28&lt;=Rates!$F$15,'Claim Details'!$I$19="Yes"),Rates!$G$27,IF(AND(AE288="C",'Claim Details'!$I$28&gt;=Rates!$F$14,'Claim Details'!$I$28&lt;=Rates!$F$15,'Claim Details'!$I$19="No"),Rates!$F$27,IF(AND(AE288="C",'Claim Details'!$I$28&gt;=Rates!$H$14,'Claim Details'!$I$28&lt;=Rates!$H$15,'Claim Details'!$I$19="Yes"),Rates!$I$27,IF(AND(AE288="C",'Claim Details'!$I$28&gt;=Rates!$H$14,'Claim Details'!$I$28&lt;=Rates!$H$15,'Claim Details'!$I$19="No"),Rates!$H$27,IF(AND(AE288="C",'Claim Details'!$I$28&gt;=Rates!$J$14,'Claim Details'!$I$28&lt;=Rates!$J$15,'Claim Details'!$I$19="Yes"),Rates!$K$27,IF(AND(AE288="C",'Claim Details'!$I$28&gt;=Rates!$J$14,'Claim Details'!$I$28&lt;=Rates!$J$15,'Claim Details'!$I$19="No"),Rates!$J$27,"£0.00"))))))))))))))))))))))))</f>
        <v>£0.00</v>
      </c>
      <c r="BF288" s="189" t="str">
        <f>IF(AND(AE288="A",'Claim Details'!$I$28&gt;=Rates!$D$14,'Claim Details'!$I$28&lt;=Rates!$D$15,'Claim Details'!$I$19="Yes"),Rates!$E$20,IF(AND(AE288="A",'Claim Details'!$I$28&gt;=Rates!$D$14,'Claim Details'!$I$28&lt;=Rates!$D$15,'Claim Details'!$I$19="No"),Rates!$D$20,IF(AND(AE288="A",'Claim Details'!$I$28&gt;=Rates!$F$14,'Claim Details'!$I$28&lt;=Rates!$F$15,'Claim Details'!$I$19="Yes"),Rates!$G$20,IF(AND(AE288="A",'Claim Details'!$I$28&gt;=Rates!$F$14,'Claim Details'!$I$28&lt;=Rates!$F$15,'Claim Details'!$I$19="No"),Rates!$F$20,IF(AND(AE288="A",'Claim Details'!$I$28&gt;=Rates!$H$14,'Claim Details'!$I$28&lt;=Rates!$H$15,'Claim Details'!$I$19="Yes"),Rates!$I$20,IF(AND(AE288="A",'Claim Details'!$I$28&gt;=Rates!$H$14,'Claim Details'!$I$28&lt;=Rates!$H$15,'Claim Details'!$I$19="No"),Rates!$H$20,IF(AND(AE288="A",'Claim Details'!$I$28&gt;=Rates!$J$14,'Claim Details'!$I$28&lt;=Rates!$J$15,'Claim Details'!$I$19="Yes"),Rates!$K$20,IF(AND(AE288="A",'Claim Details'!$I$28&gt;=Rates!$J$14,'Claim Details'!$I$28&lt;=Rates!$J$15,'Claim Details'!$I$19="No"),Rates!$J$20,IF(AND(AE288="B",'Claim Details'!$I$28&gt;=Rates!$D$14,'Claim Details'!$I$28&lt;=Rates!$D$15,'Claim Details'!$I$19="Yes"),Rates!$E$21,IF(AND(AE288="B",'Claim Details'!$I$28&gt;=Rates!$D$14,'Claim Details'!$I$28&lt;=Rates!$D$15,'Claim Details'!$I$19="No"),Rates!$D$21,IF(AND(AE288="B",'Claim Details'!$I$28&gt;=Rates!$F$14,'Claim Details'!$I$28&lt;=Rates!$F$15,'Claim Details'!$I$19="Yes"),Rates!$G$21,IF(AND(AE288="B",'Claim Details'!$I$28&gt;=Rates!$F$14,'Claim Details'!$I$28&lt;=Rates!$F$15,'Claim Details'!$I$19="No"),Rates!$F$21,IF(AND(AE288="B",'Claim Details'!$I$28&gt;=Rates!$H$14,'Claim Details'!$I$28&lt;=Rates!$H$15,'Claim Details'!$I$19="Yes"),Rates!$I$21,IF(AND(AE288="B",'Claim Details'!$I$28&gt;=Rates!$H$14,'Claim Details'!$I$28&lt;=Rates!$H$15,'Claim Details'!$I$19="No"),Rates!$H$21,IF(AND(AE288="B",'Claim Details'!$I$28&gt;=Rates!$J$14,'Claim Details'!$I$28&lt;=Rates!$J$15,'Claim Details'!$I$19="Yes"),Rates!$K$21,IF(AND(AE288="B",'Claim Details'!$I$28&gt;=Rates!$J$14,'Claim Details'!$I$28&lt;=Rates!$J$15,'Claim Details'!$I$19="No"),Rates!$J$21,"£0.00"))))))))))))))))</f>
        <v>£0.00</v>
      </c>
      <c r="BG288" s="189" t="str">
        <f>IF(AND(AE288="A",'Claim Details'!$I$28&gt;=Rates!$D$14,'Claim Details'!$I$28&lt;=Rates!$D$15,'Claim Details'!$I$19="Yes"),Rates!$E$22,IF(AND(AE288="A",'Claim Details'!$I$28&gt;=Rates!$D$14,'Claim Details'!$I$28&lt;=Rates!$D$15,'Claim Details'!$I$19="No"),Rates!$D$22,IF(AND(AE288="A",'Claim Details'!$I$28&gt;=Rates!$F$14,'Claim Details'!$I$28&lt;=Rates!$F$15,'Claim Details'!$I$19="Yes"),Rates!$G$22,IF(AND(AE288="A",'Claim Details'!$I$28&gt;=Rates!$F$14,'Claim Details'!$I$28&lt;=Rates!$F$15,'Claim Details'!$I$19="No"),Rates!$F$22,IF(AND(AE288="A",'Claim Details'!$I$28&gt;=Rates!$H$14,'Claim Details'!$I$28&lt;=Rates!$H$15,'Claim Details'!$I$19="Yes"),Rates!$I$22,IF(AND(AE288="A",'Claim Details'!$I$28&gt;=Rates!$H$14,'Claim Details'!$I$28&lt;=Rates!$H$15,'Claim Details'!$I$19="No"),Rates!$H$22,IF(AND(AE288="A",'Claim Details'!$I$28&gt;=Rates!$J$14,'Claim Details'!$I$28&lt;=Rates!$J$15,'Claim Details'!$I$19="Yes"),Rates!$K$22,IF(AND(AE288="A",'Claim Details'!$I$28&gt;=Rates!$J$14,'Claim Details'!$I$28&lt;=Rates!$J$15,'Claim Details'!$I$19="No"),Rates!$J$22,IF(AND(AE288="B",'Claim Details'!$I$28&gt;=Rates!$D$14,'Claim Details'!$I$28&lt;=Rates!$D$15,'Claim Details'!$I$19="Yes"),Rates!$E$23,IF(AND(AE288="B",'Claim Details'!$I$28&gt;=Rates!$D$14,'Claim Details'!$I$28&lt;=Rates!$D$15,'Claim Details'!$I$19="No"),Rates!$D$23,IF(AND(AE288="B",'Claim Details'!$I$28&gt;=Rates!$F$14,'Claim Details'!$I$28&lt;=Rates!$F$15,'Claim Details'!$I$19="Yes"),Rates!$G$23,IF(AND(AE288="B",'Claim Details'!$I$28&gt;=Rates!$F$14,'Claim Details'!$I$28&lt;=Rates!$F$15,'Claim Details'!$I$19="No"),Rates!$F$23,IF(AND(AE288="B",'Claim Details'!$I$28&gt;=Rates!$H$14,'Claim Details'!$I$28&lt;=Rates!$H$15,'Claim Details'!$I$19="Yes"),Rates!$I$23,IF(AND(AE288="B",'Claim Details'!$I$28&gt;=Rates!$H$14,'Claim Details'!$I$28&lt;=Rates!$H$15,'Claim Details'!$I$19="No"),Rates!$H$23,IF(AND(AE288="B",'Claim Details'!$I$28&gt;=Rates!$J$14,'Claim Details'!$I$28&lt;=Rates!$J$15,'Claim Details'!$I$19="Yes"),Rates!$K$23,IF(AND(AE288="B",'Claim Details'!$I$28&gt;=Rates!$J$14,'Claim Details'!$I$28&lt;=Rates!$J$15,'Claim Details'!$I$19="No"),Rates!$J$23,IF(AND(AE288="C",'Claim Details'!$I$28&gt;=Rates!$D$14,'Claim Details'!$I$28&lt;=Rates!$D$15,'Claim Details'!$I$19="Yes"),Rates!$E$24,IF(AND(AE288="C",'Claim Details'!$I$28&gt;=Rates!$D$14,'Claim Details'!$I$28&lt;=Rates!$D$15,'Claim Details'!$I$19="No"),Rates!$D$24,IF(AND(AE288="C",'Claim Details'!$I$28&gt;=Rates!$F$14,'Claim Details'!$I$28&lt;=Rates!$F$15,'Claim Details'!$I$19="Yes"),Rates!$G$24,IF(AND(AE288="C",'Claim Details'!$I$28&gt;=Rates!$F$14,'Claim Details'!$I$28&lt;=Rates!$F$15,'Claim Details'!$I$19="No"),Rates!$F$24,IF(AND(AE288="C",'Claim Details'!$I$28&gt;=Rates!$H$14,'Claim Details'!$I$28&lt;=Rates!$H$15,'Claim Details'!$I$19="Yes"),Rates!$I$24,IF(AND(AE288="C",'Claim Details'!$I$28&gt;=Rates!$H$14,'Claim Details'!$I$28&lt;=Rates!$H$15,'Claim Details'!$I$19="No"),Rates!$H$24,IF(AND(AE288="C",'Claim Details'!$I$28&gt;=Rates!$J$14,'Claim Details'!$I$28&lt;=Rates!$J$15,'Claim Details'!$I$19="Yes"),Rates!$K$24,IF(AND(AE288="C",'Claim Details'!$I$28&gt;=Rates!$J$14,'Claim Details'!$I$28&lt;=Rates!$J$15,'Claim Details'!$I$19="No"),Rates!$J$24,"£0.00"))))))))))))))))))))))))</f>
        <v>£0.00</v>
      </c>
      <c r="BH288" s="189" t="str">
        <f t="shared" si="73"/>
        <v>£0.00</v>
      </c>
      <c r="BI288" s="189">
        <f t="shared" si="74"/>
        <v>0</v>
      </c>
      <c r="BO288" s="202" t="str">
        <f>IF(H288="","£0.00",IF(AP288="4","£0.00",IF(AP288="5","£0.00",IF(AP288="1","£0.00",((AQ288*H288)*'Claim Details'!$F$111)/100))))</f>
        <v>£0.00</v>
      </c>
      <c r="BP288" s="202" t="str">
        <f>IF(T288="","£0.00",IF(AP288="4","£0.00",IF(AP288="5","£0.00",IF(AP288="1","£0.00",((AR288*T288)*'Claim Details'!$N$111)/100))))</f>
        <v>£0.00</v>
      </c>
      <c r="BQ288" s="202" t="str">
        <f>IF(AI288="","£0.00",IF(AP288="4","£0.00",IF(AP288="5","£0.00",IF(AP288="1","£0.00",((BI288*AI288)*'Claim Details'!$W$111)/100))))</f>
        <v>£0.00</v>
      </c>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row>
    <row r="289" spans="1:97" ht="15">
      <c r="A289" s="145"/>
      <c r="B289" s="91"/>
      <c r="C289" s="96"/>
      <c r="D289" s="97"/>
      <c r="E289" s="98"/>
      <c r="F289" s="89"/>
      <c r="G289" s="99"/>
      <c r="H289" s="100"/>
      <c r="I289" s="221" t="str">
        <f t="shared" si="64"/>
        <v>£0.00</v>
      </c>
      <c r="J289" s="101"/>
      <c r="K289" s="100"/>
      <c r="L289" s="221" t="str">
        <f t="shared" si="65"/>
        <v>£0.00</v>
      </c>
      <c r="M289" s="101"/>
      <c r="N289" s="102"/>
      <c r="O289" s="145"/>
      <c r="P289" s="77"/>
      <c r="Q289" s="87"/>
      <c r="R289" s="87"/>
      <c r="S289" s="87"/>
      <c r="T289" s="149" t="str">
        <f t="shared" si="66"/>
        <v/>
      </c>
      <c r="U289" s="87" t="str">
        <f t="shared" si="75"/>
        <v/>
      </c>
      <c r="V289" s="87"/>
      <c r="W289" s="53" t="str">
        <f t="shared" si="67"/>
        <v>£0.00</v>
      </c>
      <c r="X289" s="53"/>
      <c r="Y289" s="87"/>
      <c r="Z289" s="78"/>
      <c r="AA289" s="79"/>
      <c r="AB289" s="160"/>
      <c r="AC289" s="98"/>
      <c r="AD289" s="225"/>
      <c r="AE289" s="235" t="str">
        <f t="shared" si="68"/>
        <v/>
      </c>
      <c r="AF289" s="87" t="str">
        <f t="shared" si="69"/>
        <v/>
      </c>
      <c r="AG289" s="53"/>
      <c r="AH289" s="224"/>
      <c r="AI289" s="226" t="str">
        <f t="shared" si="61"/>
        <v/>
      </c>
      <c r="AJ289" s="236" t="str">
        <f t="shared" si="70"/>
        <v>£0.00</v>
      </c>
      <c r="AK289" s="31"/>
      <c r="AL289" s="1"/>
      <c r="AM289" s="1"/>
      <c r="AN289" s="1"/>
      <c r="AO289" s="1"/>
      <c r="AP289" s="1" t="str">
        <f t="shared" si="62"/>
        <v/>
      </c>
      <c r="AQ289" s="27">
        <f t="shared" si="63"/>
        <v>0</v>
      </c>
      <c r="AR289" s="189">
        <f t="shared" si="71"/>
        <v>0</v>
      </c>
      <c r="AS289" s="190" t="str">
        <f>IF(AND(C289="A",'Claim Details'!$E$28&gt;=Rates!$D$14,'Claim Details'!$E$28&lt;=Rates!$D$15,'Claim Details'!$E$19="Yes"),Rates!$E$17,IF(AND(C289="A",'Claim Details'!$E$28&gt;=Rates!$D$14,'Claim Details'!$E$28&lt;=Rates!$D$15,'Claim Details'!$E$19="No"),Rates!$D$17,IF(AND(C289="A",'Claim Details'!$E$28&gt;=Rates!$F$14,'Claim Details'!$E$28&lt;=Rates!$F$15,'Claim Details'!$E$19="Yes"),Rates!$G$17,IF(AND(C289="A",'Claim Details'!$E$28&gt;=Rates!$F$14,'Claim Details'!$E$28&lt;=Rates!$F$15,'Claim Details'!$E$19="No"),Rates!$F$17,IF(AND(C289="A",'Claim Details'!$E$28&gt;=Rates!$H$14,'Claim Details'!$E$28&lt;=Rates!$H$15,'Claim Details'!$E$19="Yes"),Rates!$I$17,IF(AND(C289="A",'Claim Details'!$E$28&gt;=Rates!$H$14,'Claim Details'!$E$28&lt;=Rates!$H$15,'Claim Details'!$E$19="No"),Rates!$H$17,IF(AND(C289="A",'Claim Details'!$E$28&gt;=Rates!$J$14,'Claim Details'!$E$28&lt;=Rates!$J$15,'Claim Details'!$E$19="Yes"),Rates!$K$17,IF(AND(C289="A",'Claim Details'!$E$28&gt;=Rates!$J$14,'Claim Details'!$E$28&lt;=Rates!$J$15,'Claim Details'!$E$19="No"),Rates!$J$17,IF(AND(C289="B",'Claim Details'!$E$28&gt;=Rates!$D$14,'Claim Details'!$E$28&lt;=Rates!$D$15,'Claim Details'!$E$19="Yes"),Rates!$E$18,IF(AND(C289="B",'Claim Details'!$E$28&gt;=Rates!$D$14,'Claim Details'!$E$28&lt;=Rates!$D$15,'Claim Details'!$E$19="No"),Rates!$D$18,IF(AND(C289="B",'Claim Details'!$E$28&gt;=Rates!$F$14,'Claim Details'!$E$28&lt;=Rates!$F$15,'Claim Details'!$E$19="Yes"),Rates!$G$18,IF(AND(C289="B",'Claim Details'!$E$28&gt;=Rates!$F$14,'Claim Details'!$E$28&lt;=Rates!$F$15,'Claim Details'!$E$19="No"),Rates!$F$18,IF(AND(C289="B",'Claim Details'!$E$28&gt;=Rates!$H$14,'Claim Details'!$E$28&lt;=Rates!$H$15,'Claim Details'!$E$19="Yes"),Rates!$I$18,IF(AND(C289="B",'Claim Details'!$E$28&gt;=Rates!$H$14,'Claim Details'!$E$28&lt;=Rates!$H$15,'Claim Details'!$E$19="No"),Rates!$H$18,IF(AND(C289="B",'Claim Details'!$E$28&gt;=Rates!$J$14,'Claim Details'!$E$28&lt;=Rates!$J$15,'Claim Details'!$E$19="Yes"),Rates!$K$18,IF(AND(C289="B",'Claim Details'!$E$28&gt;=Rates!$J$14,'Claim Details'!$E$28&lt;=Rates!$J$15,'Claim Details'!$E$19="No"),Rates!$J$18,IF(AND(C289="C",'Claim Details'!$E$28&gt;=Rates!$D$14,'Claim Details'!$E$28&lt;=Rates!$D$15,'Claim Details'!$E$19="Yes"),Rates!$E$19,IF(AND(C289="C",'Claim Details'!$E$28&gt;=Rates!$D$14,'Claim Details'!$E$28&lt;=Rates!$D$15,'Claim Details'!$E$19="No"),Rates!$D$19,IF(AND(C289="C",'Claim Details'!$E$28&gt;=Rates!$F$14,'Claim Details'!$E$28&lt;=Rates!$F$15,'Claim Details'!$E$19="Yes"),Rates!$G$19,IF(AND(C289="C",'Claim Details'!$E$28&gt;=Rates!$F$14,'Claim Details'!$E$28&lt;=Rates!$F$15,'Claim Details'!$E$19="No"),Rates!$F$19,IF(AND(C289="C",'Claim Details'!$E$28&gt;=Rates!$H$14,'Claim Details'!$E$28&lt;=Rates!$H$15,'Claim Details'!$E$19="Yes"),Rates!$I$19,IF(AND(C289="C",'Claim Details'!$E$28&gt;=Rates!$H$14,'Claim Details'!$E$28&lt;=Rates!$H$15,'Claim Details'!$E$19="No"),Rates!$H$19,IF(AND(C289="C",'Claim Details'!$E$28&gt;=Rates!$J$14,'Claim Details'!$E$28&lt;=Rates!$J$15,'Claim Details'!$E$19="Yes"),Rates!$K$19,IF(AND(C289="C",'Claim Details'!$E$28&gt;=Rates!$J$14,'Claim Details'!$E$28&lt;=Rates!$J$15,'Claim Details'!$E$19="No"),Rates!$J$19,"£0.00"))))))))))))))))))))))))</f>
        <v>£0.00</v>
      </c>
      <c r="AT289" s="189" t="str">
        <f>IF(AND(C289="A",'Claim Details'!$E$28&gt;=Rates!$D$14,'Claim Details'!$E$28&lt;=Rates!$D$15,'Claim Details'!$E$19="Yes"),Rates!$E$25,IF(AND(C289="A",'Claim Details'!$E$28&gt;=Rates!$D$14,'Claim Details'!$E$28&lt;=Rates!$D$15,'Claim Details'!$E$19="No"),Rates!$D$25,IF(AND(C289="A",'Claim Details'!$E$28&gt;=Rates!$F$14,'Claim Details'!$E$28&lt;=Rates!$F$15,'Claim Details'!$E$19="Yes"),Rates!$G$25,IF(AND(C289="A",'Claim Details'!$E$28&gt;=Rates!$F$14,'Claim Details'!$E$28&lt;=Rates!$F$15,'Claim Details'!$E$19="No"),Rates!$F$25,IF(AND(C289="A",'Claim Details'!$E$28&gt;=Rates!$H$14,'Claim Details'!$E$28&lt;=Rates!$H$15,'Claim Details'!$E$19="Yes"),Rates!$I$25,IF(AND(C289="A",'Claim Details'!$E$28&gt;=Rates!$H$14,'Claim Details'!$E$28&lt;=Rates!$H$15,'Claim Details'!$E$19="No"),Rates!$H$25,IF(AND(C289="A",'Claim Details'!$E$28&gt;=Rates!$J$14,'Claim Details'!$E$28&lt;=Rates!$J$15,'Claim Details'!$E$19="Yes"),Rates!$K$25,IF(AND(C289="A",'Claim Details'!$E$28&gt;=Rates!$J$14,'Claim Details'!$E$28&lt;=Rates!$J$15,'Claim Details'!$E$19="No"),Rates!$J$25,IF(AND(C289="B",'Claim Details'!$E$28&gt;=Rates!$D$14,'Claim Details'!$E$28&lt;=Rates!$D$15,'Claim Details'!$E$19="Yes"),Rates!$E$26,IF(AND(C289="B",'Claim Details'!$E$28&gt;=Rates!$D$14,'Claim Details'!$E$28&lt;=Rates!$D$15,'Claim Details'!$E$19="No"),Rates!$D$26,IF(AND(C289="B",'Claim Details'!$E$28&gt;=Rates!$F$14,'Claim Details'!$E$28&lt;=Rates!$F$15,'Claim Details'!$E$19="Yes"),Rates!$G$26,IF(AND(C289="B",'Claim Details'!$E$28&gt;=Rates!$F$14,'Claim Details'!$E$28&lt;=Rates!$F$15,'Claim Details'!$E$19="No"),Rates!$F$26,IF(AND(C289="B",'Claim Details'!$E$28&gt;=Rates!$H$14,'Claim Details'!$E$28&lt;=Rates!$H$15,'Claim Details'!$E$19="Yes"),Rates!$I$26,IF(AND(C289="B",'Claim Details'!$E$28&gt;=Rates!$H$14,'Claim Details'!$E$28&lt;=Rates!$H$15,'Claim Details'!$E$19="No"),Rates!$H$26,IF(AND(C289="B",'Claim Details'!$E$28&gt;=Rates!$J$14,'Claim Details'!$E$28&lt;=Rates!$J$15,'Claim Details'!$E$19="Yes"),Rates!$K$26,IF(AND(C289="B",'Claim Details'!$E$28&gt;=Rates!$J$14,'Claim Details'!$E$28&lt;=Rates!$J$15,'Claim Details'!$E$19="No"),Rates!$J$26,IF(AND(C289="C",'Claim Details'!$E$28&gt;=Rates!$D$14,'Claim Details'!$E$28&lt;=Rates!$D$15,'Claim Details'!$E$19="Yes"),Rates!$E$27,IF(AND(C289="C",'Claim Details'!$E$28&gt;=Rates!$D$14,'Claim Details'!$E$28&lt;=Rates!$D$15,'Claim Details'!$E$19="No"),Rates!$D$27,IF(AND(C289="C",'Claim Details'!$E$28&gt;=Rates!$F$14,'Claim Details'!$E$28&lt;=Rates!$F$15,'Claim Details'!$E$19="Yes"),Rates!$G$27,IF(AND(C289="C",'Claim Details'!$E$28&gt;=Rates!$F$14,'Claim Details'!$E$28&lt;=Rates!$F$15,'Claim Details'!$E$19="No"),Rates!$F$27,IF(AND(C289="C",'Claim Details'!$E$28&gt;=Rates!$H$14,'Claim Details'!$E$28&lt;=Rates!$H$15,'Claim Details'!$E$19="Yes"),Rates!$I$27,IF(AND(C289="C",'Claim Details'!$E$28&gt;=Rates!$H$14,'Claim Details'!$E$28&lt;=Rates!$H$15,'Claim Details'!$E$19="No"),Rates!$H$27,IF(AND(C289="C",'Claim Details'!$E$28&gt;=Rates!$J$14,'Claim Details'!$E$28&lt;=Rates!$J$15,'Claim Details'!$E$19="Yes"),Rates!$K$27,IF(AND(C289="C",'Claim Details'!$E$28&gt;=Rates!$J$14,'Claim Details'!$E$28&lt;=Rates!$J$15,'Claim Details'!$E$19="No"),Rates!$J$27,"£0.00"))))))))))))))))))))))))</f>
        <v>£0.00</v>
      </c>
      <c r="AU289" s="191" t="str">
        <f>IF(AND(C289="A",'Claim Details'!$E$28&gt;=Rates!$D$14,'Claim Details'!$E$28&lt;=Rates!$D$15,'Claim Details'!$E$19="Yes"),Rates!$E$20,IF(AND(C289="A",'Claim Details'!$E$28&gt;=Rates!$D$14,'Claim Details'!$E$28&lt;=Rates!$D$15,'Claim Details'!$E$19="No"),Rates!$D$20,IF(AND(C289="A",'Claim Details'!$E$28&gt;=Rates!$F$14,'Claim Details'!$E$28&lt;=Rates!$F$15,'Claim Details'!$E$19="Yes"),Rates!$G$20,IF(AND(C289="A",'Claim Details'!$E$28&gt;=Rates!$F$14,'Claim Details'!$E$28&lt;=Rates!$F$15,'Claim Details'!$E$19="No"),Rates!$F$20,IF(AND(C289="A",'Claim Details'!$E$28&gt;=Rates!$H$14,'Claim Details'!$E$28&lt;=Rates!$H$15,'Claim Details'!$E$19="Yes"),Rates!$I$20,IF(AND(C289="A",'Claim Details'!$E$28&gt;=Rates!$H$14,'Claim Details'!$E$28&lt;=Rates!$H$15,'Claim Details'!$E$19="No"),Rates!$H$20,IF(AND(C289="A",'Claim Details'!$E$28&gt;=Rates!$J$14,'Claim Details'!$E$28&lt;=Rates!$J$15,'Claim Details'!$E$19="Yes"),Rates!$K$20,IF(AND(C289="A",'Claim Details'!$E$28&gt;=Rates!$J$14,'Claim Details'!$E$28&lt;=Rates!$J$15,'Claim Details'!$E$19="No"),Rates!$J$20,IF(AND(C289="B",'Claim Details'!$E$28&gt;=Rates!$D$14,'Claim Details'!$E$28&lt;=Rates!$D$15,'Claim Details'!$E$19="Yes"),Rates!$E$21,IF(AND(C289="B",'Claim Details'!$E$28&gt;=Rates!$D$14,'Claim Details'!$E$28&lt;=Rates!$D$15,'Claim Details'!$E$19="No"),Rates!$D$21,IF(AND(C289="B",'Claim Details'!$E$28&gt;=Rates!$F$14,'Claim Details'!$E$28&lt;=Rates!$F$15,'Claim Details'!$E$19="Yes"),Rates!$G$21,IF(AND(C289="B",'Claim Details'!$E$28&gt;=Rates!$F$14,'Claim Details'!$E$28&lt;=Rates!$F$15,'Claim Details'!$E$19="No"),Rates!$F$21,IF(AND(C289="B",'Claim Details'!$E$28&gt;=Rates!$H$14,'Claim Details'!$E$28&lt;=Rates!$H$15,'Claim Details'!$E$19="Yes"),Rates!$I$21,IF(AND(C289="B",'Claim Details'!$E$28&gt;=Rates!$H$14,'Claim Details'!$E$28&lt;=Rates!$H$15,'Claim Details'!$E$19="No"),Rates!$H$21,IF(AND(C289="B",'Claim Details'!$E$28&gt;=Rates!$J$14,'Claim Details'!$E$28&lt;=Rates!$J$15,'Claim Details'!$E$19="Yes"),Rates!$K$21,IF(AND(C289="B",'Claim Details'!$E$28&gt;=Rates!$J$14,'Claim Details'!$E$28&lt;=Rates!$J$15,'Claim Details'!$E$19="No"),Rates!$J$21,"£0.00"))))))))))))))))</f>
        <v>£0.00</v>
      </c>
      <c r="AV289" s="191" t="str">
        <f>IF(AND(C289="A",'Claim Details'!$E$28&gt;=Rates!$D$14,'Claim Details'!$E$28&lt;=Rates!$D$15,'Claim Details'!$E$19="Yes"),Rates!$E$22,IF(AND(C289="A",'Claim Details'!$E$28&gt;=Rates!$D$14,'Claim Details'!$E$28&lt;=Rates!$D$15,'Claim Details'!$E$19="No"),Rates!$D$22,IF(AND(C289="A",'Claim Details'!$E$28&gt;=Rates!$F$14,'Claim Details'!$E$28&lt;=Rates!$F$15,'Claim Details'!$E$19="Yes"),Rates!$G$22,IF(AND(C289="A",'Claim Details'!$E$28&gt;=Rates!$F$14,'Claim Details'!$E$28&lt;=Rates!$F$15,'Claim Details'!$E$19="No"),Rates!$F$22,IF(AND(C289="A",'Claim Details'!$E$28&gt;=Rates!$H$14,'Claim Details'!$E$28&lt;=Rates!$H$15,'Claim Details'!$E$19="Yes"),Rates!$I$22,IF(AND(C289="A",'Claim Details'!$E$28&gt;=Rates!$H$14,'Claim Details'!$E$28&lt;=Rates!$H$15,'Claim Details'!$E$19="No"),Rates!$H$22,IF(AND(C289="A",'Claim Details'!$E$28&gt;=Rates!$J$14,'Claim Details'!$E$28&lt;=Rates!$J$15,'Claim Details'!$E$19="Yes"),Rates!$K$22,IF(AND(C289="A",'Claim Details'!$E$28&gt;=Rates!$J$14,'Claim Details'!$E$28&lt;=Rates!$J$15,'Claim Details'!$E$19="No"),Rates!$J$22,IF(AND(C289="B",'Claim Details'!$E$28&gt;=Rates!$D$14,'Claim Details'!$E$28&lt;=Rates!$D$15,'Claim Details'!$E$19="Yes"),Rates!$E$23,IF(AND(C289="B",'Claim Details'!$E$28&gt;=Rates!$D$14,'Claim Details'!$E$28&lt;=Rates!$D$15,'Claim Details'!$E$19="No"),Rates!$D$23,IF(AND(C289="B",'Claim Details'!$E$28&gt;=Rates!$F$14,'Claim Details'!$E$28&lt;=Rates!$F$15,'Claim Details'!$E$19="Yes"),Rates!$G$23,IF(AND(C289="B",'Claim Details'!$E$28&gt;=Rates!$F$14,'Claim Details'!$E$28&lt;=Rates!$F$15,'Claim Details'!$E$19="No"),Rates!$F$23,IF(AND(C289="B",'Claim Details'!$E$28&gt;=Rates!$H$14,'Claim Details'!$E$28&lt;=Rates!$H$15,'Claim Details'!$E$19="Yes"),Rates!$I$23,IF(AND(C289="B",'Claim Details'!$E$28&gt;=Rates!$H$14,'Claim Details'!$E$28&lt;=Rates!$H$15,'Claim Details'!$E$19="No"),Rates!$H$23,IF(AND(C289="B",'Claim Details'!$E$28&gt;=Rates!$J$14,'Claim Details'!$E$28&lt;=Rates!$J$15,'Claim Details'!$E$19="Yes"),Rates!$K$23,IF(AND(C289="B",'Claim Details'!$E$28&gt;=Rates!$J$14,'Claim Details'!$E$28&lt;=Rates!$J$15,'Claim Details'!$E$19="No"),Rates!$J$23,IF(AND(C289="C",'Claim Details'!$E$28&gt;=Rates!$D$14,'Claim Details'!$E$28&lt;=Rates!$D$15,'Claim Details'!$E$19="Yes"),Rates!$E$24,IF(AND(C289="C",'Claim Details'!$E$28&gt;=Rates!$D$14,'Claim Details'!$E$28&lt;=Rates!$D$15,'Claim Details'!$E$19="No"),Rates!$D$24,IF(AND(C289="C",'Claim Details'!$E$28&gt;=Rates!$F$14,'Claim Details'!$E$28&lt;=Rates!$F$15,'Claim Details'!$E$19="Yes"),Rates!$G$24,IF(AND(C289="C",'Claim Details'!$E$28&gt;=Rates!$F$14,'Claim Details'!$E$28&lt;=Rates!$F$15,'Claim Details'!$E$19="No"),Rates!$F$24,IF(AND(C289="C",'Claim Details'!$E$28&gt;=Rates!$H$14,'Claim Details'!$E$28&lt;=Rates!$H$15,'Claim Details'!$E$19="Yes"),Rates!$I$24,IF(AND(C289="C",'Claim Details'!$E$28&gt;=Rates!$H$14,'Claim Details'!$E$28&lt;=Rates!$H$15,'Claim Details'!$E$19="No"),Rates!$H$24,IF(AND(C289="C",'Claim Details'!$E$28&gt;=Rates!$J$14,'Claim Details'!$E$28&lt;=Rates!$J$15,'Claim Details'!$E$19="Yes"),Rates!$K$24,IF(AND(C289="C",'Claim Details'!$E$28&gt;=Rates!$J$14,'Claim Details'!$E$28&lt;=Rates!$J$15,'Claim Details'!$E$19="No"),Rates!$J$24,"£0.00"))))))))))))))))))))))))</f>
        <v>£0.00</v>
      </c>
      <c r="AW289" s="1"/>
      <c r="AX289" s="189" t="str">
        <f>IF(AND(U289="A",'Claim Details'!$I$28&gt;=Rates!$D$14,'Claim Details'!$I$28&lt;=Rates!$D$15,'Claim Details'!$I$19="Yes"),Rates!$J$17,IF(AND(U289="A",'Claim Details'!$I$28&gt;=Rates!$D$14,'Claim Details'!$I$28&lt;=Rates!$D$15,'Claim Details'!$I$19="No"),Rates!$D$17,IF(AND(U289="A",'Claim Details'!$I$28&gt;=Rates!$F$14,'Claim Details'!$I$28&lt;=Rates!$F$15,'Claim Details'!$I$19="Yes"),Rates!$G$17,IF(AND(U289="A",'Claim Details'!$I$28&gt;=Rates!$F$14,'Claim Details'!$I$28&lt;=Rates!$F$15,'Claim Details'!$I$19="No"),Rates!$F$17,IF(AND(U289="A",'Claim Details'!$I$28&gt;=Rates!$H$14,'Claim Details'!$I$28&lt;=Rates!$H$15,'Claim Details'!$I$19="Yes"),Rates!$I$17,IF(AND(U289="A",'Claim Details'!$I$28&gt;=Rates!$H$14,'Claim Details'!$I$28&lt;=Rates!$H$15,'Claim Details'!$I$19="No"),Rates!$H$17,IF(AND(U289="A",'Claim Details'!$I$28&gt;=Rates!$J$14,'Claim Details'!$I$28&lt;=Rates!$J$15,'Claim Details'!$I$19="Yes"),Rates!$K$17,IF(AND(U289="A",'Claim Details'!$I$28&gt;=Rates!$J$14,'Claim Details'!$I$28&lt;=Rates!$J$15,'Claim Details'!$I$19="No"),Rates!$J$17,IF(AND(U289="B",'Claim Details'!$I$28&gt;=Rates!$D$14,'Claim Details'!$I$28&lt;=Rates!$D$15,'Claim Details'!$I$19="Yes"),Rates!$E$18,IF(AND(U289="B",'Claim Details'!$I$28&gt;=Rates!$D$14,'Claim Details'!$I$28&lt;=Rates!$D$15,'Claim Details'!$I$19="No"),Rates!$D$18,IF(AND(U289="B",'Claim Details'!$I$28&gt;=Rates!$F$14,'Claim Details'!$I$28&lt;=Rates!$F$15,'Claim Details'!$I$19="Yes"),Rates!$G$18,IF(AND(U289="B",'Claim Details'!$I$28&gt;=Rates!$F$14,'Claim Details'!$I$28&lt;=Rates!$F$15,'Claim Details'!$I$19="No"),Rates!$F$18,IF(AND(U289="B",'Claim Details'!$I$28&gt;=Rates!$H$14,'Claim Details'!$I$28&lt;=Rates!$H$15,'Claim Details'!$I$19="Yes"),Rates!$I$18,IF(AND(U289="B",'Claim Details'!$I$28&gt;=Rates!$H$14,'Claim Details'!$I$28&lt;=Rates!$H$15,'Claim Details'!$I$19="No"),Rates!$H$18,IF(AND(U289="B",'Claim Details'!$I$28&gt;=Rates!$J$14,'Claim Details'!$I$28&lt;=Rates!$J$15,'Claim Details'!$I$19="Yes"),Rates!$K$18,IF(AND(U289="B",'Claim Details'!$I$28&gt;=Rates!$J$14,'Claim Details'!$I$28&lt;=Rates!$J$15,'Claim Details'!$I$19="No"),Rates!$J$18,IF(AND(U289="C",'Claim Details'!$I$28&gt;=Rates!$D$14,'Claim Details'!$I$28&lt;=Rates!$D$15,'Claim Details'!$I$19="Yes"),Rates!$E$19,IF(AND(U289="C",'Claim Details'!$I$28&gt;=Rates!$D$14,'Claim Details'!$I$28&lt;=Rates!$D$15,'Claim Details'!$I$19="No"),Rates!$D$19,IF(AND(U289="C",'Claim Details'!$I$28&gt;=Rates!$F$14,'Claim Details'!$I$28&lt;=Rates!$F$15,'Claim Details'!$I$19="Yes"),Rates!$G$19,IF(AND(U289="C",'Claim Details'!$I$28&gt;=Rates!$F$14,'Claim Details'!$I$28&lt;=Rates!$F$15,'Claim Details'!$I$19="No"),Rates!$F$19,IF(AND(U289="C",'Claim Details'!$I$28&gt;=Rates!$H$14,'Claim Details'!$I$28&lt;=Rates!$H$15,'Claim Details'!$I$19="Yes"),Rates!$I$19,IF(AND(U289="C",'Claim Details'!$I$28&gt;=Rates!$H$14,'Claim Details'!$I$28&lt;=Rates!$H$15,'Claim Details'!$I$19="No"),Rates!$H$19,IF(AND(U289="C",'Claim Details'!$I$28&gt;=Rates!$J$14,'Claim Details'!$I$28&lt;=Rates!$J$15,'Claim Details'!$I$19="Yes"),Rates!$K$19,IF(AND(U289="C",'Claim Details'!$I$28&gt;=Rates!$J$14,'Claim Details'!$I$28&lt;=Rates!$J$15,'Claim Details'!$I$19="No"),Rates!$J$19,"£0.00"))))))))))))))))))))))))</f>
        <v>£0.00</v>
      </c>
      <c r="AY289" s="189" t="str">
        <f>IF(AND(C289="A",'Claim Details'!$I$28&gt;=Rates!$D$14,'Claim Details'!$I$28&lt;=Rates!$D$15,'Claim Details'!$I$19="Yes"),Rates!$J$25,IF(AND(C289="A",'Claim Details'!$I$28&gt;=Rates!$D$14,'Claim Details'!$I$28&lt;=Rates!$D$15,'Claim Details'!$I$19="No"),Rates!$D$25,IF(AND(C289="A",'Claim Details'!$I$28&gt;=Rates!$F$14,'Claim Details'!$I$28&lt;=Rates!$F$15,'Claim Details'!$I$19="Yes"),Rates!$G$25,IF(AND(C289="A",'Claim Details'!$I$28&gt;=Rates!$F$14,'Claim Details'!$I$28&lt;=Rates!$F$15,'Claim Details'!$I$19="No"),Rates!$F$25,IF(AND(C289="A",'Claim Details'!$I$28&gt;=Rates!$H$14,'Claim Details'!$I$28&lt;=Rates!$H$15,'Claim Details'!$I$19="Yes"),Rates!$I$25,IF(AND(C289="A",'Claim Details'!$I$28&gt;=Rates!$H$14,'Claim Details'!$I$28&lt;=Rates!$H$15,'Claim Details'!$I$19="No"),Rates!$H$25,IF(AND(C289="A",'Claim Details'!$I$28&gt;=Rates!$J$14,'Claim Details'!$I$28&lt;=Rates!$J$15,'Claim Details'!$I$19="Yes"),Rates!$K$25,IF(AND(C289="A",'Claim Details'!$I$28&gt;=Rates!$J$14,'Claim Details'!$I$28&lt;=Rates!$J$15,'Claim Details'!$I$19="No"),Rates!$J$25,IF(AND(C289="B",'Claim Details'!$I$28&gt;=Rates!$D$14,'Claim Details'!$I$28&lt;=Rates!$D$15,'Claim Details'!$I$19="Yes"),Rates!$E$26,IF(AND(C289="B",'Claim Details'!$I$28&gt;=Rates!$D$14,'Claim Details'!$I$28&lt;=Rates!$D$15,'Claim Details'!$I$19="No"),Rates!$D$26,IF(AND(C289="B",'Claim Details'!$I$28&gt;=Rates!$F$14,'Claim Details'!$I$28&lt;=Rates!$F$15,'Claim Details'!$I$19="Yes"),Rates!$G$26,IF(AND(C289="B",'Claim Details'!$I$28&gt;=Rates!$F$14,'Claim Details'!$I$28&lt;=Rates!$F$15,'Claim Details'!$I$19="No"),Rates!$F$26,IF(AND(C289="B",'Claim Details'!$I$28&gt;=Rates!$H$14,'Claim Details'!$I$28&lt;=Rates!$H$15,'Claim Details'!$I$19="Yes"),Rates!$I$26,IF(AND(C289="B",'Claim Details'!$I$28&gt;=Rates!$H$14,'Claim Details'!$I$28&lt;=Rates!$H$15,'Claim Details'!$I$19="No"),Rates!$H$26,IF(AND(C289="B",'Claim Details'!$I$28&gt;=Rates!$J$14,'Claim Details'!$I$28&lt;=Rates!$J$15,'Claim Details'!$I$19="Yes"),Rates!$K$26,IF(AND(C289="B",'Claim Details'!$I$28&gt;=Rates!$J$14,'Claim Details'!$I$28&lt;=Rates!$J$15,'Claim Details'!$I$19="No"),Rates!$J$26,IF(AND(C289="C",'Claim Details'!$I$28&gt;=Rates!$D$14,'Claim Details'!$I$28&lt;=Rates!$D$15,'Claim Details'!$I$19="Yes"),Rates!$E$27,IF(AND(C289="C",'Claim Details'!$I$28&gt;=Rates!$D$14,'Claim Details'!$I$28&lt;=Rates!$D$15,'Claim Details'!$I$19="No"),Rates!$D$27,IF(AND(C289="C",'Claim Details'!$I$28&gt;=Rates!$F$14,'Claim Details'!$I$28&lt;=Rates!$F$15,'Claim Details'!$I$19="Yes"),Rates!$G$27,IF(AND(C289="C",'Claim Details'!$I$28&gt;=Rates!$F$14,'Claim Details'!$I$28&lt;=Rates!$F$15,'Claim Details'!$I$19="No"),Rates!$F$27,IF(AND(C289="C",'Claim Details'!$I$28&gt;=Rates!$H$14,'Claim Details'!$I$28&lt;=Rates!$H$15,'Claim Details'!$I$19="Yes"),Rates!$I$27,IF(AND(C289="C",'Claim Details'!$I$28&gt;=Rates!$H$14,'Claim Details'!$I$28&lt;=Rates!$H$15,'Claim Details'!$I$19="No"),Rates!$H$27,IF(AND(C289="C",'Claim Details'!$I$28&gt;=Rates!$J$14,'Claim Details'!$I$28&lt;=Rates!$J$15,'Claim Details'!$I$19="Yes"),Rates!$K$27,IF(AND(C289="C",'Claim Details'!$I$28&gt;=Rates!$J$14,'Claim Details'!$I$28&lt;=Rates!$J$15,'Claim Details'!$I$19="No"),Rates!$J$27,"£0.00"))))))))))))))))))))))))</f>
        <v>£0.00</v>
      </c>
      <c r="AZ289" s="189" t="str">
        <f>IF(AND(C289="A",'Claim Details'!$I$28&gt;=Rates!$D$14,'Claim Details'!$I$28&lt;=Rates!$D$15,'Claim Details'!$I$19="Yes"),Rates!$E$20,IF(AND(C289="A",'Claim Details'!$I$28&gt;=Rates!$D$14,'Claim Details'!$I$28&lt;=Rates!$D$15,'Claim Details'!$I$19="No"),Rates!$D$20,IF(AND(C289="A",'Claim Details'!$I$28&gt;=Rates!$F$14,'Claim Details'!$I$28&lt;=Rates!$F$15,'Claim Details'!$I$19="Yes"),Rates!$G$20,IF(AND(C289="A",'Claim Details'!$I$28&gt;=Rates!$F$14,'Claim Details'!$I$28&lt;=Rates!$F$15,'Claim Details'!$I$19="No"),Rates!$F$20,IF(AND(C289="A",'Claim Details'!$I$28&gt;=Rates!$H$14,'Claim Details'!$I$28&lt;=Rates!$H$15,'Claim Details'!$I$19="Yes"),Rates!$I$20,IF(AND(C289="A",'Claim Details'!$I$28&gt;=Rates!$H$14,'Claim Details'!$I$28&lt;=Rates!$H$15,'Claim Details'!$I$19="No"),Rates!$H$20,IF(AND(C289="A",'Claim Details'!$I$28&gt;=Rates!$J$14,'Claim Details'!$I$28&lt;=Rates!$J$15,'Claim Details'!$I$19="Yes"),Rates!$K$20,IF(AND(C289="A",'Claim Details'!$I$28&gt;=Rates!$J$14,'Claim Details'!$I$28&lt;=Rates!$J$15,'Claim Details'!$I$19="No"),Rates!$J$20,IF(AND(C289="B",'Claim Details'!$I$28&gt;=Rates!$D$14,'Claim Details'!$I$28&lt;=Rates!$D$15,'Claim Details'!$I$19="Yes"),Rates!$E$21,IF(AND(C289="B",'Claim Details'!$I$28&gt;=Rates!$D$14,'Claim Details'!$I$28&lt;=Rates!$D$15,'Claim Details'!$I$19="No"),Rates!$D$21,IF(AND(C289="B",'Claim Details'!$I$28&gt;=Rates!$F$14,'Claim Details'!$I$28&lt;=Rates!$F$15,'Claim Details'!$I$19="Yes"),Rates!$G$21,IF(AND(C289="B",'Claim Details'!$I$28&gt;=Rates!$F$14,'Claim Details'!$I$28&lt;=Rates!$F$15,'Claim Details'!$I$19="No"),Rates!$F$21,IF(AND(C289="B",'Claim Details'!$I$28&gt;=Rates!$H$14,'Claim Details'!$I$28&lt;=Rates!$H$15,'Claim Details'!$I$19="Yes"),Rates!$I$21,IF(AND(C289="B",'Claim Details'!$I$28&gt;=Rates!$H$14,'Claim Details'!$I$28&lt;=Rates!$H$15,'Claim Details'!$I$19="No"),Rates!$H$21,IF(AND(C289="B",'Claim Details'!$I$28&gt;=Rates!$J$14,'Claim Details'!$I$28&lt;=Rates!$J$15,'Claim Details'!$I$19="Yes"),Rates!$K$21,IF(AND(C289="B",'Claim Details'!$I$28&gt;=Rates!$J$14,'Claim Details'!$I$28&lt;=Rates!$J$15,'Claim Details'!$I$19="No"),Rates!$J$21,"£0.00"))))))))))))))))</f>
        <v>£0.00</v>
      </c>
      <c r="BA289" s="189" t="str">
        <f>IF(AND(C289="A",'Claim Details'!$I$28&gt;=Rates!$D$14,'Claim Details'!$I$28&lt;=Rates!$D$15,'Claim Details'!$I$19="Yes"),Rates!$E$22,IF(AND(C289="A",'Claim Details'!$I$28&gt;=Rates!$D$14,'Claim Details'!$I$28&lt;=Rates!$D$15,'Claim Details'!$I$19="No"),Rates!$D$22,IF(AND(C289="A",'Claim Details'!$I$28&gt;=Rates!$F$14,'Claim Details'!$I$28&lt;=Rates!$F$15,'Claim Details'!$I$19="Yes"),Rates!$G$22,IF(AND(C289="A",'Claim Details'!$I$28&gt;=Rates!$F$14,'Claim Details'!$I$28&lt;=Rates!$F$15,'Claim Details'!$I$19="No"),Rates!$F$22,IF(AND(C289="A",'Claim Details'!$I$28&gt;=Rates!$H$14,'Claim Details'!$I$28&lt;=Rates!$H$15,'Claim Details'!$I$19="Yes"),Rates!$I$22,IF(AND(C289="A",'Claim Details'!$I$28&gt;=Rates!$H$14,'Claim Details'!$I$28&lt;=Rates!$H$15,'Claim Details'!$I$19="No"),Rates!$H$22,IF(AND(C289="A",'Claim Details'!$I$28&gt;=Rates!$J$14,'Claim Details'!$I$28&lt;=Rates!$J$15,'Claim Details'!$I$19="Yes"),Rates!$K$22,IF(AND(C289="A",'Claim Details'!$I$28&gt;=Rates!$J$14,'Claim Details'!$I$28&lt;=Rates!$J$15,'Claim Details'!$I$19="No"),Rates!$J$22,IF(AND(C289="B",'Claim Details'!$I$28&gt;=Rates!$D$14,'Claim Details'!$I$28&lt;=Rates!$D$15,'Claim Details'!$I$19="Yes"),Rates!$E$23,IF(AND(C289="B",'Claim Details'!$I$28&gt;=Rates!$D$14,'Claim Details'!$I$28&lt;=Rates!$D$15,'Claim Details'!$I$19="No"),Rates!$D$23,IF(AND(C289="B",'Claim Details'!$I$28&gt;=Rates!$F$14,'Claim Details'!$I$28&lt;=Rates!$F$15,'Claim Details'!$I$19="Yes"),Rates!$G$23,IF(AND(C289="B",'Claim Details'!$I$28&gt;=Rates!$F$14,'Claim Details'!$I$28&lt;=Rates!$F$15,'Claim Details'!$I$19="No"),Rates!$F$23,IF(AND(C289="B",'Claim Details'!$I$28&gt;=Rates!$H$14,'Claim Details'!$I$28&lt;=Rates!$H$15,'Claim Details'!$I$19="Yes"),Rates!$I$23,IF(AND(C289="B",'Claim Details'!$I$28&gt;=Rates!$H$14,'Claim Details'!$I$28&lt;=Rates!$H$15,'Claim Details'!$I$19="No"),Rates!$H$23,IF(AND(C289="B",'Claim Details'!$I$28&gt;=Rates!$J$14,'Claim Details'!$I$28&lt;=Rates!$J$15,'Claim Details'!$I$19="Yes"),Rates!$K$23,IF(AND(C289="B",'Claim Details'!$I$28&gt;=Rates!$J$14,'Claim Details'!$I$28&lt;=Rates!$J$15,'Claim Details'!$I$19="No"),Rates!$J$23,IF(AND(C289="C",'Claim Details'!$I$28&gt;=Rates!$D$14,'Claim Details'!$I$28&lt;=Rates!$D$15,'Claim Details'!$I$19="Yes"),Rates!$E$24,IF(AND(C289="C",'Claim Details'!$I$28&gt;=Rates!$D$14,'Claim Details'!$I$28&lt;=Rates!$D$15,'Claim Details'!$I$19="No"),Rates!$D$24,IF(AND(C289="C",'Claim Details'!$I$28&gt;=Rates!$F$14,'Claim Details'!$I$28&lt;=Rates!$F$15,'Claim Details'!$I$19="Yes"),Rates!$G$24,IF(AND(C289="C",'Claim Details'!$I$28&gt;=Rates!$F$14,'Claim Details'!$I$28&lt;=Rates!$F$15,'Claim Details'!$I$19="No"),Rates!$F$24,IF(AND(C289="C",'Claim Details'!$I$28&gt;=Rates!$H$14,'Claim Details'!$I$28&lt;=Rates!$H$15,'Claim Details'!$I$19="Yes"),Rates!$I$24,IF(AND(C289="C",'Claim Details'!$I$28&gt;=Rates!$H$14,'Claim Details'!$I$28&lt;=Rates!$H$15,'Claim Details'!$I$19="No"),Rates!$H$24,IF(AND(C289="C",'Claim Details'!$I$28&gt;=Rates!$J$14,'Claim Details'!$I$28&lt;=Rates!$J$15,'Claim Details'!$I$19="Yes"),Rates!$K$24,IF(AND(C289="C",'Claim Details'!$I$28&gt;=Rates!$J$14,'Claim Details'!$I$28&lt;=Rates!$J$15,'Claim Details'!$I$19="No"),Rates!$J$24,"£0.00"))))))))))))))))))))))))</f>
        <v>£0.00</v>
      </c>
      <c r="BB289" s="189" t="str">
        <f t="shared" si="72"/>
        <v>£0.00</v>
      </c>
      <c r="BC289" s="1"/>
      <c r="BD289" s="189" t="str">
        <f>IF(AND(AE289="A",'Claim Details'!$I$28&gt;=Rates!$D$14,'Claim Details'!$I$28&lt;=Rates!$D$15,'Claim Details'!$I$19="Yes"),Rates!$J$17,IF(AND(AE289="A",'Claim Details'!$I$28&gt;=Rates!$D$14,'Claim Details'!$I$28&lt;=Rates!$D$15,'Claim Details'!$I$19="No"),Rates!$D$17,IF(AND(AE289="A",'Claim Details'!$I$28&gt;=Rates!$F$14,'Claim Details'!$I$28&lt;=Rates!$F$15,'Claim Details'!$I$19="Yes"),Rates!$G$17,IF(AND(AE289="A",'Claim Details'!$I$28&gt;=Rates!$F$14,'Claim Details'!$I$28&lt;=Rates!$F$15,'Claim Details'!$I$19="No"),Rates!$F$17,IF(AND(AE289="A",'Claim Details'!$I$28&gt;=Rates!$H$14,'Claim Details'!$I$28&lt;=Rates!$H$15,'Claim Details'!$I$19="Yes"),Rates!$I$17,IF(AND(AE289="A",'Claim Details'!$I$28&gt;=Rates!$H$14,'Claim Details'!$I$28&lt;=Rates!$H$15,'Claim Details'!$I$19="No"),Rates!$H$17,IF(AND(AE289="A",'Claim Details'!$I$28&gt;=Rates!$J$14,'Claim Details'!$I$28&lt;=Rates!$J$15,'Claim Details'!$I$19="Yes"),Rates!$K$17,IF(AND(AE289="A",'Claim Details'!$I$28&gt;=Rates!$J$14,'Claim Details'!$I$28&lt;=Rates!$J$15,'Claim Details'!$I$19="No"),Rates!$J$17,IF(AND(AE289="B",'Claim Details'!$I$28&gt;=Rates!$D$14,'Claim Details'!$I$28&lt;=Rates!$D$15,'Claim Details'!$I$19="Yes"),Rates!$E$18,IF(AND(AE289="B",'Claim Details'!$I$28&gt;=Rates!$D$14,'Claim Details'!$I$28&lt;=Rates!$D$15,'Claim Details'!$I$19="No"),Rates!$D$18,IF(AND(AE289="B",'Claim Details'!$I$28&gt;=Rates!$F$14,'Claim Details'!$I$28&lt;=Rates!$F$15,'Claim Details'!$I$19="Yes"),Rates!$G$18,IF(AND(AE289="B",'Claim Details'!$I$28&gt;=Rates!$F$14,'Claim Details'!$I$28&lt;=Rates!$F$15,'Claim Details'!$I$19="No"),Rates!$F$18,IF(AND(AE289="B",'Claim Details'!$I$28&gt;=Rates!$H$14,'Claim Details'!$I$28&lt;=Rates!$H$15,'Claim Details'!$I$19="Yes"),Rates!$I$18,IF(AND(AE289="B",'Claim Details'!$I$28&gt;=Rates!$H$14,'Claim Details'!$I$28&lt;=Rates!$H$15,'Claim Details'!$I$19="No"),Rates!$H$18,IF(AND(AE289="B",'Claim Details'!$I$28&gt;=Rates!$J$14,'Claim Details'!$I$28&lt;=Rates!$J$15,'Claim Details'!$I$19="Yes"),Rates!$K$18,IF(AND(AE289="B",'Claim Details'!$I$28&gt;=Rates!$J$14,'Claim Details'!$I$28&lt;=Rates!$J$15,'Claim Details'!$I$19="No"),Rates!$J$18,IF(AND(AE289="C",'Claim Details'!$I$28&gt;=Rates!$D$14,'Claim Details'!$I$28&lt;=Rates!$D$15,'Claim Details'!$I$19="Yes"),Rates!$E$19,IF(AND(AE289="C",'Claim Details'!$I$28&gt;=Rates!$D$14,'Claim Details'!$I$28&lt;=Rates!$D$15,'Claim Details'!$I$19="No"),Rates!$D$19,IF(AND(AE289="C",'Claim Details'!$I$28&gt;=Rates!$F$14,'Claim Details'!$I$28&lt;=Rates!$F$15,'Claim Details'!$I$19="Yes"),Rates!$G$19,IF(AND(AE289="C",'Claim Details'!$I$28&gt;=Rates!$F$14,'Claim Details'!$I$28&lt;=Rates!$F$15,'Claim Details'!$I$19="No"),Rates!$F$19,IF(AND(AE289="C",'Claim Details'!$I$28&gt;=Rates!$H$14,'Claim Details'!$I$28&lt;=Rates!$H$15,'Claim Details'!$I$19="Yes"),Rates!$I$19,IF(AND(AE289="C",'Claim Details'!$I$28&gt;=Rates!$H$14,'Claim Details'!$I$28&lt;=Rates!$H$15,'Claim Details'!$I$19="No"),Rates!$H$19,IF(AND(AE289="C",'Claim Details'!$I$28&gt;=Rates!$J$14,'Claim Details'!$I$28&lt;=Rates!$J$15,'Claim Details'!$I$19="Yes"),Rates!$K$19,IF(AND(AE289="C",'Claim Details'!$I$28&gt;=Rates!$J$14,'Claim Details'!$I$28&lt;=Rates!$J$15,'Claim Details'!$I$19="No"),Rates!$J$19,"£0.00"))))))))))))))))))))))))</f>
        <v>£0.00</v>
      </c>
      <c r="BE289" s="189" t="str">
        <f>IF(AND(AE289="A",'Claim Details'!$I$28&gt;=Rates!$D$14,'Claim Details'!$I$28&lt;=Rates!$D$15,'Claim Details'!$I$19="Yes"),Rates!$J$25,IF(AND(AE289="A",'Claim Details'!$I$28&gt;=Rates!$D$14,'Claim Details'!$I$28&lt;=Rates!$D$15,'Claim Details'!$I$19="No"),Rates!$D$25,IF(AND(AE289="A",'Claim Details'!$I$28&gt;=Rates!$F$14,'Claim Details'!$I$28&lt;=Rates!$F$15,'Claim Details'!$I$19="Yes"),Rates!$G$25,IF(AND(AE289="A",'Claim Details'!$I$28&gt;=Rates!$F$14,'Claim Details'!$I$28&lt;=Rates!$F$15,'Claim Details'!$I$19="No"),Rates!$F$25,IF(AND(AE289="A",'Claim Details'!$I$28&gt;=Rates!$H$14,'Claim Details'!$I$28&lt;=Rates!$H$15,'Claim Details'!$I$19="Yes"),Rates!$I$25,IF(AND(AE289="A",'Claim Details'!$I$28&gt;=Rates!$H$14,'Claim Details'!$I$28&lt;=Rates!$H$15,'Claim Details'!$I$19="No"),Rates!$H$25,IF(AND(AE289="A",'Claim Details'!$I$28&gt;=Rates!$J$14,'Claim Details'!$I$28&lt;=Rates!$J$15,'Claim Details'!$I$19="Yes"),Rates!$K$25,IF(AND(AE289="A",'Claim Details'!$I$28&gt;=Rates!$J$14,'Claim Details'!$I$28&lt;=Rates!$J$15,'Claim Details'!$I$19="No"),Rates!$J$25,IF(AND(AE289="B",'Claim Details'!$I$28&gt;=Rates!$D$14,'Claim Details'!$I$28&lt;=Rates!$D$15,'Claim Details'!$I$19="Yes"),Rates!$E$26,IF(AND(AE289="B",'Claim Details'!$I$28&gt;=Rates!$D$14,'Claim Details'!$I$28&lt;=Rates!$D$15,'Claim Details'!$I$19="No"),Rates!$D$26,IF(AND(AE289="B",'Claim Details'!$I$28&gt;=Rates!$F$14,'Claim Details'!$I$28&lt;=Rates!$F$15,'Claim Details'!$I$19="Yes"),Rates!$G$26,IF(AND(AE289="B",'Claim Details'!$I$28&gt;=Rates!$F$14,'Claim Details'!$I$28&lt;=Rates!$F$15,'Claim Details'!$I$19="No"),Rates!$F$26,IF(AND(AE289="B",'Claim Details'!$I$28&gt;=Rates!$H$14,'Claim Details'!$I$28&lt;=Rates!$H$15,'Claim Details'!$I$19="Yes"),Rates!$I$26,IF(AND(AE289="B",'Claim Details'!$I$28&gt;=Rates!$H$14,'Claim Details'!$I$28&lt;=Rates!$H$15,'Claim Details'!$I$19="No"),Rates!$H$26,IF(AND(AE289="B",'Claim Details'!$I$28&gt;=Rates!$J$14,'Claim Details'!$I$28&lt;=Rates!$J$15,'Claim Details'!$I$19="Yes"),Rates!$K$26,IF(AND(AE289="B",'Claim Details'!$I$28&gt;=Rates!$J$14,'Claim Details'!$I$28&lt;=Rates!$J$15,'Claim Details'!$I$19="No"),Rates!$J$26,IF(AND(AE289="C",'Claim Details'!$I$28&gt;=Rates!$D$14,'Claim Details'!$I$28&lt;=Rates!$D$15,'Claim Details'!$I$19="Yes"),Rates!$E$27,IF(AND(AE289="C",'Claim Details'!$I$28&gt;=Rates!$D$14,'Claim Details'!$I$28&lt;=Rates!$D$15,'Claim Details'!$I$19="No"),Rates!$D$27,IF(AND(AE289="C",'Claim Details'!$I$28&gt;=Rates!$F$14,'Claim Details'!$I$28&lt;=Rates!$F$15,'Claim Details'!$I$19="Yes"),Rates!$G$27,IF(AND(AE289="C",'Claim Details'!$I$28&gt;=Rates!$F$14,'Claim Details'!$I$28&lt;=Rates!$F$15,'Claim Details'!$I$19="No"),Rates!$F$27,IF(AND(AE289="C",'Claim Details'!$I$28&gt;=Rates!$H$14,'Claim Details'!$I$28&lt;=Rates!$H$15,'Claim Details'!$I$19="Yes"),Rates!$I$27,IF(AND(AE289="C",'Claim Details'!$I$28&gt;=Rates!$H$14,'Claim Details'!$I$28&lt;=Rates!$H$15,'Claim Details'!$I$19="No"),Rates!$H$27,IF(AND(AE289="C",'Claim Details'!$I$28&gt;=Rates!$J$14,'Claim Details'!$I$28&lt;=Rates!$J$15,'Claim Details'!$I$19="Yes"),Rates!$K$27,IF(AND(AE289="C",'Claim Details'!$I$28&gt;=Rates!$J$14,'Claim Details'!$I$28&lt;=Rates!$J$15,'Claim Details'!$I$19="No"),Rates!$J$27,"£0.00"))))))))))))))))))))))))</f>
        <v>£0.00</v>
      </c>
      <c r="BF289" s="189" t="str">
        <f>IF(AND(AE289="A",'Claim Details'!$I$28&gt;=Rates!$D$14,'Claim Details'!$I$28&lt;=Rates!$D$15,'Claim Details'!$I$19="Yes"),Rates!$E$20,IF(AND(AE289="A",'Claim Details'!$I$28&gt;=Rates!$D$14,'Claim Details'!$I$28&lt;=Rates!$D$15,'Claim Details'!$I$19="No"),Rates!$D$20,IF(AND(AE289="A",'Claim Details'!$I$28&gt;=Rates!$F$14,'Claim Details'!$I$28&lt;=Rates!$F$15,'Claim Details'!$I$19="Yes"),Rates!$G$20,IF(AND(AE289="A",'Claim Details'!$I$28&gt;=Rates!$F$14,'Claim Details'!$I$28&lt;=Rates!$F$15,'Claim Details'!$I$19="No"),Rates!$F$20,IF(AND(AE289="A",'Claim Details'!$I$28&gt;=Rates!$H$14,'Claim Details'!$I$28&lt;=Rates!$H$15,'Claim Details'!$I$19="Yes"),Rates!$I$20,IF(AND(AE289="A",'Claim Details'!$I$28&gt;=Rates!$H$14,'Claim Details'!$I$28&lt;=Rates!$H$15,'Claim Details'!$I$19="No"),Rates!$H$20,IF(AND(AE289="A",'Claim Details'!$I$28&gt;=Rates!$J$14,'Claim Details'!$I$28&lt;=Rates!$J$15,'Claim Details'!$I$19="Yes"),Rates!$K$20,IF(AND(AE289="A",'Claim Details'!$I$28&gt;=Rates!$J$14,'Claim Details'!$I$28&lt;=Rates!$J$15,'Claim Details'!$I$19="No"),Rates!$J$20,IF(AND(AE289="B",'Claim Details'!$I$28&gt;=Rates!$D$14,'Claim Details'!$I$28&lt;=Rates!$D$15,'Claim Details'!$I$19="Yes"),Rates!$E$21,IF(AND(AE289="B",'Claim Details'!$I$28&gt;=Rates!$D$14,'Claim Details'!$I$28&lt;=Rates!$D$15,'Claim Details'!$I$19="No"),Rates!$D$21,IF(AND(AE289="B",'Claim Details'!$I$28&gt;=Rates!$F$14,'Claim Details'!$I$28&lt;=Rates!$F$15,'Claim Details'!$I$19="Yes"),Rates!$G$21,IF(AND(AE289="B",'Claim Details'!$I$28&gt;=Rates!$F$14,'Claim Details'!$I$28&lt;=Rates!$F$15,'Claim Details'!$I$19="No"),Rates!$F$21,IF(AND(AE289="B",'Claim Details'!$I$28&gt;=Rates!$H$14,'Claim Details'!$I$28&lt;=Rates!$H$15,'Claim Details'!$I$19="Yes"),Rates!$I$21,IF(AND(AE289="B",'Claim Details'!$I$28&gt;=Rates!$H$14,'Claim Details'!$I$28&lt;=Rates!$H$15,'Claim Details'!$I$19="No"),Rates!$H$21,IF(AND(AE289="B",'Claim Details'!$I$28&gt;=Rates!$J$14,'Claim Details'!$I$28&lt;=Rates!$J$15,'Claim Details'!$I$19="Yes"),Rates!$K$21,IF(AND(AE289="B",'Claim Details'!$I$28&gt;=Rates!$J$14,'Claim Details'!$I$28&lt;=Rates!$J$15,'Claim Details'!$I$19="No"),Rates!$J$21,"£0.00"))))))))))))))))</f>
        <v>£0.00</v>
      </c>
      <c r="BG289" s="189" t="str">
        <f>IF(AND(AE289="A",'Claim Details'!$I$28&gt;=Rates!$D$14,'Claim Details'!$I$28&lt;=Rates!$D$15,'Claim Details'!$I$19="Yes"),Rates!$E$22,IF(AND(AE289="A",'Claim Details'!$I$28&gt;=Rates!$D$14,'Claim Details'!$I$28&lt;=Rates!$D$15,'Claim Details'!$I$19="No"),Rates!$D$22,IF(AND(AE289="A",'Claim Details'!$I$28&gt;=Rates!$F$14,'Claim Details'!$I$28&lt;=Rates!$F$15,'Claim Details'!$I$19="Yes"),Rates!$G$22,IF(AND(AE289="A",'Claim Details'!$I$28&gt;=Rates!$F$14,'Claim Details'!$I$28&lt;=Rates!$F$15,'Claim Details'!$I$19="No"),Rates!$F$22,IF(AND(AE289="A",'Claim Details'!$I$28&gt;=Rates!$H$14,'Claim Details'!$I$28&lt;=Rates!$H$15,'Claim Details'!$I$19="Yes"),Rates!$I$22,IF(AND(AE289="A",'Claim Details'!$I$28&gt;=Rates!$H$14,'Claim Details'!$I$28&lt;=Rates!$H$15,'Claim Details'!$I$19="No"),Rates!$H$22,IF(AND(AE289="A",'Claim Details'!$I$28&gt;=Rates!$J$14,'Claim Details'!$I$28&lt;=Rates!$J$15,'Claim Details'!$I$19="Yes"),Rates!$K$22,IF(AND(AE289="A",'Claim Details'!$I$28&gt;=Rates!$J$14,'Claim Details'!$I$28&lt;=Rates!$J$15,'Claim Details'!$I$19="No"),Rates!$J$22,IF(AND(AE289="B",'Claim Details'!$I$28&gt;=Rates!$D$14,'Claim Details'!$I$28&lt;=Rates!$D$15,'Claim Details'!$I$19="Yes"),Rates!$E$23,IF(AND(AE289="B",'Claim Details'!$I$28&gt;=Rates!$D$14,'Claim Details'!$I$28&lt;=Rates!$D$15,'Claim Details'!$I$19="No"),Rates!$D$23,IF(AND(AE289="B",'Claim Details'!$I$28&gt;=Rates!$F$14,'Claim Details'!$I$28&lt;=Rates!$F$15,'Claim Details'!$I$19="Yes"),Rates!$G$23,IF(AND(AE289="B",'Claim Details'!$I$28&gt;=Rates!$F$14,'Claim Details'!$I$28&lt;=Rates!$F$15,'Claim Details'!$I$19="No"),Rates!$F$23,IF(AND(AE289="B",'Claim Details'!$I$28&gt;=Rates!$H$14,'Claim Details'!$I$28&lt;=Rates!$H$15,'Claim Details'!$I$19="Yes"),Rates!$I$23,IF(AND(AE289="B",'Claim Details'!$I$28&gt;=Rates!$H$14,'Claim Details'!$I$28&lt;=Rates!$H$15,'Claim Details'!$I$19="No"),Rates!$H$23,IF(AND(AE289="B",'Claim Details'!$I$28&gt;=Rates!$J$14,'Claim Details'!$I$28&lt;=Rates!$J$15,'Claim Details'!$I$19="Yes"),Rates!$K$23,IF(AND(AE289="B",'Claim Details'!$I$28&gt;=Rates!$J$14,'Claim Details'!$I$28&lt;=Rates!$J$15,'Claim Details'!$I$19="No"),Rates!$J$23,IF(AND(AE289="C",'Claim Details'!$I$28&gt;=Rates!$D$14,'Claim Details'!$I$28&lt;=Rates!$D$15,'Claim Details'!$I$19="Yes"),Rates!$E$24,IF(AND(AE289="C",'Claim Details'!$I$28&gt;=Rates!$D$14,'Claim Details'!$I$28&lt;=Rates!$D$15,'Claim Details'!$I$19="No"),Rates!$D$24,IF(AND(AE289="C",'Claim Details'!$I$28&gt;=Rates!$F$14,'Claim Details'!$I$28&lt;=Rates!$F$15,'Claim Details'!$I$19="Yes"),Rates!$G$24,IF(AND(AE289="C",'Claim Details'!$I$28&gt;=Rates!$F$14,'Claim Details'!$I$28&lt;=Rates!$F$15,'Claim Details'!$I$19="No"),Rates!$F$24,IF(AND(AE289="C",'Claim Details'!$I$28&gt;=Rates!$H$14,'Claim Details'!$I$28&lt;=Rates!$H$15,'Claim Details'!$I$19="Yes"),Rates!$I$24,IF(AND(AE289="C",'Claim Details'!$I$28&gt;=Rates!$H$14,'Claim Details'!$I$28&lt;=Rates!$H$15,'Claim Details'!$I$19="No"),Rates!$H$24,IF(AND(AE289="C",'Claim Details'!$I$28&gt;=Rates!$J$14,'Claim Details'!$I$28&lt;=Rates!$J$15,'Claim Details'!$I$19="Yes"),Rates!$K$24,IF(AND(AE289="C",'Claim Details'!$I$28&gt;=Rates!$J$14,'Claim Details'!$I$28&lt;=Rates!$J$15,'Claim Details'!$I$19="No"),Rates!$J$24,"£0.00"))))))))))))))))))))))))</f>
        <v>£0.00</v>
      </c>
      <c r="BH289" s="189" t="str">
        <f t="shared" si="73"/>
        <v>£0.00</v>
      </c>
      <c r="BI289" s="189">
        <f t="shared" si="74"/>
        <v>0</v>
      </c>
      <c r="BO289" s="202" t="str">
        <f>IF(H289="","£0.00",IF(AP289="4","£0.00",IF(AP289="5","£0.00",IF(AP289="1","£0.00",((AQ289*H289)*'Claim Details'!$F$111)/100))))</f>
        <v>£0.00</v>
      </c>
      <c r="BP289" s="202" t="str">
        <f>IF(T289="","£0.00",IF(AP289="4","£0.00",IF(AP289="5","£0.00",IF(AP289="1","£0.00",((AR289*T289)*'Claim Details'!$N$111)/100))))</f>
        <v>£0.00</v>
      </c>
      <c r="BQ289" s="202" t="str">
        <f>IF(AI289="","£0.00",IF(AP289="4","£0.00",IF(AP289="5","£0.00",IF(AP289="1","£0.00",((BI289*AI289)*'Claim Details'!$W$111)/100))))</f>
        <v>£0.00</v>
      </c>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row>
    <row r="290" spans="1:97" ht="15">
      <c r="A290" s="145"/>
      <c r="B290" s="91"/>
      <c r="C290" s="96"/>
      <c r="D290" s="97"/>
      <c r="E290" s="98"/>
      <c r="F290" s="89"/>
      <c r="G290" s="99"/>
      <c r="H290" s="100"/>
      <c r="I290" s="221" t="str">
        <f t="shared" si="64"/>
        <v>£0.00</v>
      </c>
      <c r="J290" s="101"/>
      <c r="K290" s="100"/>
      <c r="L290" s="221" t="str">
        <f t="shared" si="65"/>
        <v>£0.00</v>
      </c>
      <c r="M290" s="101"/>
      <c r="N290" s="102"/>
      <c r="O290" s="145"/>
      <c r="P290" s="77"/>
      <c r="Q290" s="87"/>
      <c r="R290" s="87"/>
      <c r="S290" s="87"/>
      <c r="T290" s="149" t="str">
        <f t="shared" si="66"/>
        <v/>
      </c>
      <c r="U290" s="87" t="str">
        <f t="shared" si="75"/>
        <v/>
      </c>
      <c r="V290" s="87"/>
      <c r="W290" s="53" t="str">
        <f t="shared" si="67"/>
        <v>£0.00</v>
      </c>
      <c r="X290" s="53"/>
      <c r="Y290" s="87"/>
      <c r="Z290" s="78"/>
      <c r="AA290" s="79"/>
      <c r="AB290" s="160"/>
      <c r="AC290" s="98"/>
      <c r="AD290" s="225"/>
      <c r="AE290" s="235" t="str">
        <f t="shared" si="68"/>
        <v/>
      </c>
      <c r="AF290" s="87" t="str">
        <f t="shared" si="69"/>
        <v/>
      </c>
      <c r="AG290" s="53"/>
      <c r="AH290" s="224"/>
      <c r="AI290" s="226" t="str">
        <f t="shared" si="61"/>
        <v/>
      </c>
      <c r="AJ290" s="236" t="str">
        <f t="shared" si="70"/>
        <v>£0.00</v>
      </c>
      <c r="AK290" s="31"/>
      <c r="AL290" s="1"/>
      <c r="AM290" s="1"/>
      <c r="AN290" s="1"/>
      <c r="AO290" s="1"/>
      <c r="AP290" s="1" t="str">
        <f t="shared" si="62"/>
        <v/>
      </c>
      <c r="AQ290" s="27">
        <f t="shared" si="63"/>
        <v>0</v>
      </c>
      <c r="AR290" s="189">
        <f t="shared" si="71"/>
        <v>0</v>
      </c>
      <c r="AS290" s="190" t="str">
        <f>IF(AND(C290="A",'Claim Details'!$E$28&gt;=Rates!$D$14,'Claim Details'!$E$28&lt;=Rates!$D$15,'Claim Details'!$E$19="Yes"),Rates!$E$17,IF(AND(C290="A",'Claim Details'!$E$28&gt;=Rates!$D$14,'Claim Details'!$E$28&lt;=Rates!$D$15,'Claim Details'!$E$19="No"),Rates!$D$17,IF(AND(C290="A",'Claim Details'!$E$28&gt;=Rates!$F$14,'Claim Details'!$E$28&lt;=Rates!$F$15,'Claim Details'!$E$19="Yes"),Rates!$G$17,IF(AND(C290="A",'Claim Details'!$E$28&gt;=Rates!$F$14,'Claim Details'!$E$28&lt;=Rates!$F$15,'Claim Details'!$E$19="No"),Rates!$F$17,IF(AND(C290="A",'Claim Details'!$E$28&gt;=Rates!$H$14,'Claim Details'!$E$28&lt;=Rates!$H$15,'Claim Details'!$E$19="Yes"),Rates!$I$17,IF(AND(C290="A",'Claim Details'!$E$28&gt;=Rates!$H$14,'Claim Details'!$E$28&lt;=Rates!$H$15,'Claim Details'!$E$19="No"),Rates!$H$17,IF(AND(C290="A",'Claim Details'!$E$28&gt;=Rates!$J$14,'Claim Details'!$E$28&lt;=Rates!$J$15,'Claim Details'!$E$19="Yes"),Rates!$K$17,IF(AND(C290="A",'Claim Details'!$E$28&gt;=Rates!$J$14,'Claim Details'!$E$28&lt;=Rates!$J$15,'Claim Details'!$E$19="No"),Rates!$J$17,IF(AND(C290="B",'Claim Details'!$E$28&gt;=Rates!$D$14,'Claim Details'!$E$28&lt;=Rates!$D$15,'Claim Details'!$E$19="Yes"),Rates!$E$18,IF(AND(C290="B",'Claim Details'!$E$28&gt;=Rates!$D$14,'Claim Details'!$E$28&lt;=Rates!$D$15,'Claim Details'!$E$19="No"),Rates!$D$18,IF(AND(C290="B",'Claim Details'!$E$28&gt;=Rates!$F$14,'Claim Details'!$E$28&lt;=Rates!$F$15,'Claim Details'!$E$19="Yes"),Rates!$G$18,IF(AND(C290="B",'Claim Details'!$E$28&gt;=Rates!$F$14,'Claim Details'!$E$28&lt;=Rates!$F$15,'Claim Details'!$E$19="No"),Rates!$F$18,IF(AND(C290="B",'Claim Details'!$E$28&gt;=Rates!$H$14,'Claim Details'!$E$28&lt;=Rates!$H$15,'Claim Details'!$E$19="Yes"),Rates!$I$18,IF(AND(C290="B",'Claim Details'!$E$28&gt;=Rates!$H$14,'Claim Details'!$E$28&lt;=Rates!$H$15,'Claim Details'!$E$19="No"),Rates!$H$18,IF(AND(C290="B",'Claim Details'!$E$28&gt;=Rates!$J$14,'Claim Details'!$E$28&lt;=Rates!$J$15,'Claim Details'!$E$19="Yes"),Rates!$K$18,IF(AND(C290="B",'Claim Details'!$E$28&gt;=Rates!$J$14,'Claim Details'!$E$28&lt;=Rates!$J$15,'Claim Details'!$E$19="No"),Rates!$J$18,IF(AND(C290="C",'Claim Details'!$E$28&gt;=Rates!$D$14,'Claim Details'!$E$28&lt;=Rates!$D$15,'Claim Details'!$E$19="Yes"),Rates!$E$19,IF(AND(C290="C",'Claim Details'!$E$28&gt;=Rates!$D$14,'Claim Details'!$E$28&lt;=Rates!$D$15,'Claim Details'!$E$19="No"),Rates!$D$19,IF(AND(C290="C",'Claim Details'!$E$28&gt;=Rates!$F$14,'Claim Details'!$E$28&lt;=Rates!$F$15,'Claim Details'!$E$19="Yes"),Rates!$G$19,IF(AND(C290="C",'Claim Details'!$E$28&gt;=Rates!$F$14,'Claim Details'!$E$28&lt;=Rates!$F$15,'Claim Details'!$E$19="No"),Rates!$F$19,IF(AND(C290="C",'Claim Details'!$E$28&gt;=Rates!$H$14,'Claim Details'!$E$28&lt;=Rates!$H$15,'Claim Details'!$E$19="Yes"),Rates!$I$19,IF(AND(C290="C",'Claim Details'!$E$28&gt;=Rates!$H$14,'Claim Details'!$E$28&lt;=Rates!$H$15,'Claim Details'!$E$19="No"),Rates!$H$19,IF(AND(C290="C",'Claim Details'!$E$28&gt;=Rates!$J$14,'Claim Details'!$E$28&lt;=Rates!$J$15,'Claim Details'!$E$19="Yes"),Rates!$K$19,IF(AND(C290="C",'Claim Details'!$E$28&gt;=Rates!$J$14,'Claim Details'!$E$28&lt;=Rates!$J$15,'Claim Details'!$E$19="No"),Rates!$J$19,"£0.00"))))))))))))))))))))))))</f>
        <v>£0.00</v>
      </c>
      <c r="AT290" s="189" t="str">
        <f>IF(AND(C290="A",'Claim Details'!$E$28&gt;=Rates!$D$14,'Claim Details'!$E$28&lt;=Rates!$D$15,'Claim Details'!$E$19="Yes"),Rates!$E$25,IF(AND(C290="A",'Claim Details'!$E$28&gt;=Rates!$D$14,'Claim Details'!$E$28&lt;=Rates!$D$15,'Claim Details'!$E$19="No"),Rates!$D$25,IF(AND(C290="A",'Claim Details'!$E$28&gt;=Rates!$F$14,'Claim Details'!$E$28&lt;=Rates!$F$15,'Claim Details'!$E$19="Yes"),Rates!$G$25,IF(AND(C290="A",'Claim Details'!$E$28&gt;=Rates!$F$14,'Claim Details'!$E$28&lt;=Rates!$F$15,'Claim Details'!$E$19="No"),Rates!$F$25,IF(AND(C290="A",'Claim Details'!$E$28&gt;=Rates!$H$14,'Claim Details'!$E$28&lt;=Rates!$H$15,'Claim Details'!$E$19="Yes"),Rates!$I$25,IF(AND(C290="A",'Claim Details'!$E$28&gt;=Rates!$H$14,'Claim Details'!$E$28&lt;=Rates!$H$15,'Claim Details'!$E$19="No"),Rates!$H$25,IF(AND(C290="A",'Claim Details'!$E$28&gt;=Rates!$J$14,'Claim Details'!$E$28&lt;=Rates!$J$15,'Claim Details'!$E$19="Yes"),Rates!$K$25,IF(AND(C290="A",'Claim Details'!$E$28&gt;=Rates!$J$14,'Claim Details'!$E$28&lt;=Rates!$J$15,'Claim Details'!$E$19="No"),Rates!$J$25,IF(AND(C290="B",'Claim Details'!$E$28&gt;=Rates!$D$14,'Claim Details'!$E$28&lt;=Rates!$D$15,'Claim Details'!$E$19="Yes"),Rates!$E$26,IF(AND(C290="B",'Claim Details'!$E$28&gt;=Rates!$D$14,'Claim Details'!$E$28&lt;=Rates!$D$15,'Claim Details'!$E$19="No"),Rates!$D$26,IF(AND(C290="B",'Claim Details'!$E$28&gt;=Rates!$F$14,'Claim Details'!$E$28&lt;=Rates!$F$15,'Claim Details'!$E$19="Yes"),Rates!$G$26,IF(AND(C290="B",'Claim Details'!$E$28&gt;=Rates!$F$14,'Claim Details'!$E$28&lt;=Rates!$F$15,'Claim Details'!$E$19="No"),Rates!$F$26,IF(AND(C290="B",'Claim Details'!$E$28&gt;=Rates!$H$14,'Claim Details'!$E$28&lt;=Rates!$H$15,'Claim Details'!$E$19="Yes"),Rates!$I$26,IF(AND(C290="B",'Claim Details'!$E$28&gt;=Rates!$H$14,'Claim Details'!$E$28&lt;=Rates!$H$15,'Claim Details'!$E$19="No"),Rates!$H$26,IF(AND(C290="B",'Claim Details'!$E$28&gt;=Rates!$J$14,'Claim Details'!$E$28&lt;=Rates!$J$15,'Claim Details'!$E$19="Yes"),Rates!$K$26,IF(AND(C290="B",'Claim Details'!$E$28&gt;=Rates!$J$14,'Claim Details'!$E$28&lt;=Rates!$J$15,'Claim Details'!$E$19="No"),Rates!$J$26,IF(AND(C290="C",'Claim Details'!$E$28&gt;=Rates!$D$14,'Claim Details'!$E$28&lt;=Rates!$D$15,'Claim Details'!$E$19="Yes"),Rates!$E$27,IF(AND(C290="C",'Claim Details'!$E$28&gt;=Rates!$D$14,'Claim Details'!$E$28&lt;=Rates!$D$15,'Claim Details'!$E$19="No"),Rates!$D$27,IF(AND(C290="C",'Claim Details'!$E$28&gt;=Rates!$F$14,'Claim Details'!$E$28&lt;=Rates!$F$15,'Claim Details'!$E$19="Yes"),Rates!$G$27,IF(AND(C290="C",'Claim Details'!$E$28&gt;=Rates!$F$14,'Claim Details'!$E$28&lt;=Rates!$F$15,'Claim Details'!$E$19="No"),Rates!$F$27,IF(AND(C290="C",'Claim Details'!$E$28&gt;=Rates!$H$14,'Claim Details'!$E$28&lt;=Rates!$H$15,'Claim Details'!$E$19="Yes"),Rates!$I$27,IF(AND(C290="C",'Claim Details'!$E$28&gt;=Rates!$H$14,'Claim Details'!$E$28&lt;=Rates!$H$15,'Claim Details'!$E$19="No"),Rates!$H$27,IF(AND(C290="C",'Claim Details'!$E$28&gt;=Rates!$J$14,'Claim Details'!$E$28&lt;=Rates!$J$15,'Claim Details'!$E$19="Yes"),Rates!$K$27,IF(AND(C290="C",'Claim Details'!$E$28&gt;=Rates!$J$14,'Claim Details'!$E$28&lt;=Rates!$J$15,'Claim Details'!$E$19="No"),Rates!$J$27,"£0.00"))))))))))))))))))))))))</f>
        <v>£0.00</v>
      </c>
      <c r="AU290" s="191" t="str">
        <f>IF(AND(C290="A",'Claim Details'!$E$28&gt;=Rates!$D$14,'Claim Details'!$E$28&lt;=Rates!$D$15,'Claim Details'!$E$19="Yes"),Rates!$E$20,IF(AND(C290="A",'Claim Details'!$E$28&gt;=Rates!$D$14,'Claim Details'!$E$28&lt;=Rates!$D$15,'Claim Details'!$E$19="No"),Rates!$D$20,IF(AND(C290="A",'Claim Details'!$E$28&gt;=Rates!$F$14,'Claim Details'!$E$28&lt;=Rates!$F$15,'Claim Details'!$E$19="Yes"),Rates!$G$20,IF(AND(C290="A",'Claim Details'!$E$28&gt;=Rates!$F$14,'Claim Details'!$E$28&lt;=Rates!$F$15,'Claim Details'!$E$19="No"),Rates!$F$20,IF(AND(C290="A",'Claim Details'!$E$28&gt;=Rates!$H$14,'Claim Details'!$E$28&lt;=Rates!$H$15,'Claim Details'!$E$19="Yes"),Rates!$I$20,IF(AND(C290="A",'Claim Details'!$E$28&gt;=Rates!$H$14,'Claim Details'!$E$28&lt;=Rates!$H$15,'Claim Details'!$E$19="No"),Rates!$H$20,IF(AND(C290="A",'Claim Details'!$E$28&gt;=Rates!$J$14,'Claim Details'!$E$28&lt;=Rates!$J$15,'Claim Details'!$E$19="Yes"),Rates!$K$20,IF(AND(C290="A",'Claim Details'!$E$28&gt;=Rates!$J$14,'Claim Details'!$E$28&lt;=Rates!$J$15,'Claim Details'!$E$19="No"),Rates!$J$20,IF(AND(C290="B",'Claim Details'!$E$28&gt;=Rates!$D$14,'Claim Details'!$E$28&lt;=Rates!$D$15,'Claim Details'!$E$19="Yes"),Rates!$E$21,IF(AND(C290="B",'Claim Details'!$E$28&gt;=Rates!$D$14,'Claim Details'!$E$28&lt;=Rates!$D$15,'Claim Details'!$E$19="No"),Rates!$D$21,IF(AND(C290="B",'Claim Details'!$E$28&gt;=Rates!$F$14,'Claim Details'!$E$28&lt;=Rates!$F$15,'Claim Details'!$E$19="Yes"),Rates!$G$21,IF(AND(C290="B",'Claim Details'!$E$28&gt;=Rates!$F$14,'Claim Details'!$E$28&lt;=Rates!$F$15,'Claim Details'!$E$19="No"),Rates!$F$21,IF(AND(C290="B",'Claim Details'!$E$28&gt;=Rates!$H$14,'Claim Details'!$E$28&lt;=Rates!$H$15,'Claim Details'!$E$19="Yes"),Rates!$I$21,IF(AND(C290="B",'Claim Details'!$E$28&gt;=Rates!$H$14,'Claim Details'!$E$28&lt;=Rates!$H$15,'Claim Details'!$E$19="No"),Rates!$H$21,IF(AND(C290="B",'Claim Details'!$E$28&gt;=Rates!$J$14,'Claim Details'!$E$28&lt;=Rates!$J$15,'Claim Details'!$E$19="Yes"),Rates!$K$21,IF(AND(C290="B",'Claim Details'!$E$28&gt;=Rates!$J$14,'Claim Details'!$E$28&lt;=Rates!$J$15,'Claim Details'!$E$19="No"),Rates!$J$21,"£0.00"))))))))))))))))</f>
        <v>£0.00</v>
      </c>
      <c r="AV290" s="191" t="str">
        <f>IF(AND(C290="A",'Claim Details'!$E$28&gt;=Rates!$D$14,'Claim Details'!$E$28&lt;=Rates!$D$15,'Claim Details'!$E$19="Yes"),Rates!$E$22,IF(AND(C290="A",'Claim Details'!$E$28&gt;=Rates!$D$14,'Claim Details'!$E$28&lt;=Rates!$D$15,'Claim Details'!$E$19="No"),Rates!$D$22,IF(AND(C290="A",'Claim Details'!$E$28&gt;=Rates!$F$14,'Claim Details'!$E$28&lt;=Rates!$F$15,'Claim Details'!$E$19="Yes"),Rates!$G$22,IF(AND(C290="A",'Claim Details'!$E$28&gt;=Rates!$F$14,'Claim Details'!$E$28&lt;=Rates!$F$15,'Claim Details'!$E$19="No"),Rates!$F$22,IF(AND(C290="A",'Claim Details'!$E$28&gt;=Rates!$H$14,'Claim Details'!$E$28&lt;=Rates!$H$15,'Claim Details'!$E$19="Yes"),Rates!$I$22,IF(AND(C290="A",'Claim Details'!$E$28&gt;=Rates!$H$14,'Claim Details'!$E$28&lt;=Rates!$H$15,'Claim Details'!$E$19="No"),Rates!$H$22,IF(AND(C290="A",'Claim Details'!$E$28&gt;=Rates!$J$14,'Claim Details'!$E$28&lt;=Rates!$J$15,'Claim Details'!$E$19="Yes"),Rates!$K$22,IF(AND(C290="A",'Claim Details'!$E$28&gt;=Rates!$J$14,'Claim Details'!$E$28&lt;=Rates!$J$15,'Claim Details'!$E$19="No"),Rates!$J$22,IF(AND(C290="B",'Claim Details'!$E$28&gt;=Rates!$D$14,'Claim Details'!$E$28&lt;=Rates!$D$15,'Claim Details'!$E$19="Yes"),Rates!$E$23,IF(AND(C290="B",'Claim Details'!$E$28&gt;=Rates!$D$14,'Claim Details'!$E$28&lt;=Rates!$D$15,'Claim Details'!$E$19="No"),Rates!$D$23,IF(AND(C290="B",'Claim Details'!$E$28&gt;=Rates!$F$14,'Claim Details'!$E$28&lt;=Rates!$F$15,'Claim Details'!$E$19="Yes"),Rates!$G$23,IF(AND(C290="B",'Claim Details'!$E$28&gt;=Rates!$F$14,'Claim Details'!$E$28&lt;=Rates!$F$15,'Claim Details'!$E$19="No"),Rates!$F$23,IF(AND(C290="B",'Claim Details'!$E$28&gt;=Rates!$H$14,'Claim Details'!$E$28&lt;=Rates!$H$15,'Claim Details'!$E$19="Yes"),Rates!$I$23,IF(AND(C290="B",'Claim Details'!$E$28&gt;=Rates!$H$14,'Claim Details'!$E$28&lt;=Rates!$H$15,'Claim Details'!$E$19="No"),Rates!$H$23,IF(AND(C290="B",'Claim Details'!$E$28&gt;=Rates!$J$14,'Claim Details'!$E$28&lt;=Rates!$J$15,'Claim Details'!$E$19="Yes"),Rates!$K$23,IF(AND(C290="B",'Claim Details'!$E$28&gt;=Rates!$J$14,'Claim Details'!$E$28&lt;=Rates!$J$15,'Claim Details'!$E$19="No"),Rates!$J$23,IF(AND(C290="C",'Claim Details'!$E$28&gt;=Rates!$D$14,'Claim Details'!$E$28&lt;=Rates!$D$15,'Claim Details'!$E$19="Yes"),Rates!$E$24,IF(AND(C290="C",'Claim Details'!$E$28&gt;=Rates!$D$14,'Claim Details'!$E$28&lt;=Rates!$D$15,'Claim Details'!$E$19="No"),Rates!$D$24,IF(AND(C290="C",'Claim Details'!$E$28&gt;=Rates!$F$14,'Claim Details'!$E$28&lt;=Rates!$F$15,'Claim Details'!$E$19="Yes"),Rates!$G$24,IF(AND(C290="C",'Claim Details'!$E$28&gt;=Rates!$F$14,'Claim Details'!$E$28&lt;=Rates!$F$15,'Claim Details'!$E$19="No"),Rates!$F$24,IF(AND(C290="C",'Claim Details'!$E$28&gt;=Rates!$H$14,'Claim Details'!$E$28&lt;=Rates!$H$15,'Claim Details'!$E$19="Yes"),Rates!$I$24,IF(AND(C290="C",'Claim Details'!$E$28&gt;=Rates!$H$14,'Claim Details'!$E$28&lt;=Rates!$H$15,'Claim Details'!$E$19="No"),Rates!$H$24,IF(AND(C290="C",'Claim Details'!$E$28&gt;=Rates!$J$14,'Claim Details'!$E$28&lt;=Rates!$J$15,'Claim Details'!$E$19="Yes"),Rates!$K$24,IF(AND(C290="C",'Claim Details'!$E$28&gt;=Rates!$J$14,'Claim Details'!$E$28&lt;=Rates!$J$15,'Claim Details'!$E$19="No"),Rates!$J$24,"£0.00"))))))))))))))))))))))))</f>
        <v>£0.00</v>
      </c>
      <c r="AW290" s="1"/>
      <c r="AX290" s="189" t="str">
        <f>IF(AND(U290="A",'Claim Details'!$I$28&gt;=Rates!$D$14,'Claim Details'!$I$28&lt;=Rates!$D$15,'Claim Details'!$I$19="Yes"),Rates!$J$17,IF(AND(U290="A",'Claim Details'!$I$28&gt;=Rates!$D$14,'Claim Details'!$I$28&lt;=Rates!$D$15,'Claim Details'!$I$19="No"),Rates!$D$17,IF(AND(U290="A",'Claim Details'!$I$28&gt;=Rates!$F$14,'Claim Details'!$I$28&lt;=Rates!$F$15,'Claim Details'!$I$19="Yes"),Rates!$G$17,IF(AND(U290="A",'Claim Details'!$I$28&gt;=Rates!$F$14,'Claim Details'!$I$28&lt;=Rates!$F$15,'Claim Details'!$I$19="No"),Rates!$F$17,IF(AND(U290="A",'Claim Details'!$I$28&gt;=Rates!$H$14,'Claim Details'!$I$28&lt;=Rates!$H$15,'Claim Details'!$I$19="Yes"),Rates!$I$17,IF(AND(U290="A",'Claim Details'!$I$28&gt;=Rates!$H$14,'Claim Details'!$I$28&lt;=Rates!$H$15,'Claim Details'!$I$19="No"),Rates!$H$17,IF(AND(U290="A",'Claim Details'!$I$28&gt;=Rates!$J$14,'Claim Details'!$I$28&lt;=Rates!$J$15,'Claim Details'!$I$19="Yes"),Rates!$K$17,IF(AND(U290="A",'Claim Details'!$I$28&gt;=Rates!$J$14,'Claim Details'!$I$28&lt;=Rates!$J$15,'Claim Details'!$I$19="No"),Rates!$J$17,IF(AND(U290="B",'Claim Details'!$I$28&gt;=Rates!$D$14,'Claim Details'!$I$28&lt;=Rates!$D$15,'Claim Details'!$I$19="Yes"),Rates!$E$18,IF(AND(U290="B",'Claim Details'!$I$28&gt;=Rates!$D$14,'Claim Details'!$I$28&lt;=Rates!$D$15,'Claim Details'!$I$19="No"),Rates!$D$18,IF(AND(U290="B",'Claim Details'!$I$28&gt;=Rates!$F$14,'Claim Details'!$I$28&lt;=Rates!$F$15,'Claim Details'!$I$19="Yes"),Rates!$G$18,IF(AND(U290="B",'Claim Details'!$I$28&gt;=Rates!$F$14,'Claim Details'!$I$28&lt;=Rates!$F$15,'Claim Details'!$I$19="No"),Rates!$F$18,IF(AND(U290="B",'Claim Details'!$I$28&gt;=Rates!$H$14,'Claim Details'!$I$28&lt;=Rates!$H$15,'Claim Details'!$I$19="Yes"),Rates!$I$18,IF(AND(U290="B",'Claim Details'!$I$28&gt;=Rates!$H$14,'Claim Details'!$I$28&lt;=Rates!$H$15,'Claim Details'!$I$19="No"),Rates!$H$18,IF(AND(U290="B",'Claim Details'!$I$28&gt;=Rates!$J$14,'Claim Details'!$I$28&lt;=Rates!$J$15,'Claim Details'!$I$19="Yes"),Rates!$K$18,IF(AND(U290="B",'Claim Details'!$I$28&gt;=Rates!$J$14,'Claim Details'!$I$28&lt;=Rates!$J$15,'Claim Details'!$I$19="No"),Rates!$J$18,IF(AND(U290="C",'Claim Details'!$I$28&gt;=Rates!$D$14,'Claim Details'!$I$28&lt;=Rates!$D$15,'Claim Details'!$I$19="Yes"),Rates!$E$19,IF(AND(U290="C",'Claim Details'!$I$28&gt;=Rates!$D$14,'Claim Details'!$I$28&lt;=Rates!$D$15,'Claim Details'!$I$19="No"),Rates!$D$19,IF(AND(U290="C",'Claim Details'!$I$28&gt;=Rates!$F$14,'Claim Details'!$I$28&lt;=Rates!$F$15,'Claim Details'!$I$19="Yes"),Rates!$G$19,IF(AND(U290="C",'Claim Details'!$I$28&gt;=Rates!$F$14,'Claim Details'!$I$28&lt;=Rates!$F$15,'Claim Details'!$I$19="No"),Rates!$F$19,IF(AND(U290="C",'Claim Details'!$I$28&gt;=Rates!$H$14,'Claim Details'!$I$28&lt;=Rates!$H$15,'Claim Details'!$I$19="Yes"),Rates!$I$19,IF(AND(U290="C",'Claim Details'!$I$28&gt;=Rates!$H$14,'Claim Details'!$I$28&lt;=Rates!$H$15,'Claim Details'!$I$19="No"),Rates!$H$19,IF(AND(U290="C",'Claim Details'!$I$28&gt;=Rates!$J$14,'Claim Details'!$I$28&lt;=Rates!$J$15,'Claim Details'!$I$19="Yes"),Rates!$K$19,IF(AND(U290="C",'Claim Details'!$I$28&gt;=Rates!$J$14,'Claim Details'!$I$28&lt;=Rates!$J$15,'Claim Details'!$I$19="No"),Rates!$J$19,"£0.00"))))))))))))))))))))))))</f>
        <v>£0.00</v>
      </c>
      <c r="AY290" s="189" t="str">
        <f>IF(AND(C290="A",'Claim Details'!$I$28&gt;=Rates!$D$14,'Claim Details'!$I$28&lt;=Rates!$D$15,'Claim Details'!$I$19="Yes"),Rates!$J$25,IF(AND(C290="A",'Claim Details'!$I$28&gt;=Rates!$D$14,'Claim Details'!$I$28&lt;=Rates!$D$15,'Claim Details'!$I$19="No"),Rates!$D$25,IF(AND(C290="A",'Claim Details'!$I$28&gt;=Rates!$F$14,'Claim Details'!$I$28&lt;=Rates!$F$15,'Claim Details'!$I$19="Yes"),Rates!$G$25,IF(AND(C290="A",'Claim Details'!$I$28&gt;=Rates!$F$14,'Claim Details'!$I$28&lt;=Rates!$F$15,'Claim Details'!$I$19="No"),Rates!$F$25,IF(AND(C290="A",'Claim Details'!$I$28&gt;=Rates!$H$14,'Claim Details'!$I$28&lt;=Rates!$H$15,'Claim Details'!$I$19="Yes"),Rates!$I$25,IF(AND(C290="A",'Claim Details'!$I$28&gt;=Rates!$H$14,'Claim Details'!$I$28&lt;=Rates!$H$15,'Claim Details'!$I$19="No"),Rates!$H$25,IF(AND(C290="A",'Claim Details'!$I$28&gt;=Rates!$J$14,'Claim Details'!$I$28&lt;=Rates!$J$15,'Claim Details'!$I$19="Yes"),Rates!$K$25,IF(AND(C290="A",'Claim Details'!$I$28&gt;=Rates!$J$14,'Claim Details'!$I$28&lt;=Rates!$J$15,'Claim Details'!$I$19="No"),Rates!$J$25,IF(AND(C290="B",'Claim Details'!$I$28&gt;=Rates!$D$14,'Claim Details'!$I$28&lt;=Rates!$D$15,'Claim Details'!$I$19="Yes"),Rates!$E$26,IF(AND(C290="B",'Claim Details'!$I$28&gt;=Rates!$D$14,'Claim Details'!$I$28&lt;=Rates!$D$15,'Claim Details'!$I$19="No"),Rates!$D$26,IF(AND(C290="B",'Claim Details'!$I$28&gt;=Rates!$F$14,'Claim Details'!$I$28&lt;=Rates!$F$15,'Claim Details'!$I$19="Yes"),Rates!$G$26,IF(AND(C290="B",'Claim Details'!$I$28&gt;=Rates!$F$14,'Claim Details'!$I$28&lt;=Rates!$F$15,'Claim Details'!$I$19="No"),Rates!$F$26,IF(AND(C290="B",'Claim Details'!$I$28&gt;=Rates!$H$14,'Claim Details'!$I$28&lt;=Rates!$H$15,'Claim Details'!$I$19="Yes"),Rates!$I$26,IF(AND(C290="B",'Claim Details'!$I$28&gt;=Rates!$H$14,'Claim Details'!$I$28&lt;=Rates!$H$15,'Claim Details'!$I$19="No"),Rates!$H$26,IF(AND(C290="B",'Claim Details'!$I$28&gt;=Rates!$J$14,'Claim Details'!$I$28&lt;=Rates!$J$15,'Claim Details'!$I$19="Yes"),Rates!$K$26,IF(AND(C290="B",'Claim Details'!$I$28&gt;=Rates!$J$14,'Claim Details'!$I$28&lt;=Rates!$J$15,'Claim Details'!$I$19="No"),Rates!$J$26,IF(AND(C290="C",'Claim Details'!$I$28&gt;=Rates!$D$14,'Claim Details'!$I$28&lt;=Rates!$D$15,'Claim Details'!$I$19="Yes"),Rates!$E$27,IF(AND(C290="C",'Claim Details'!$I$28&gt;=Rates!$D$14,'Claim Details'!$I$28&lt;=Rates!$D$15,'Claim Details'!$I$19="No"),Rates!$D$27,IF(AND(C290="C",'Claim Details'!$I$28&gt;=Rates!$F$14,'Claim Details'!$I$28&lt;=Rates!$F$15,'Claim Details'!$I$19="Yes"),Rates!$G$27,IF(AND(C290="C",'Claim Details'!$I$28&gt;=Rates!$F$14,'Claim Details'!$I$28&lt;=Rates!$F$15,'Claim Details'!$I$19="No"),Rates!$F$27,IF(AND(C290="C",'Claim Details'!$I$28&gt;=Rates!$H$14,'Claim Details'!$I$28&lt;=Rates!$H$15,'Claim Details'!$I$19="Yes"),Rates!$I$27,IF(AND(C290="C",'Claim Details'!$I$28&gt;=Rates!$H$14,'Claim Details'!$I$28&lt;=Rates!$H$15,'Claim Details'!$I$19="No"),Rates!$H$27,IF(AND(C290="C",'Claim Details'!$I$28&gt;=Rates!$J$14,'Claim Details'!$I$28&lt;=Rates!$J$15,'Claim Details'!$I$19="Yes"),Rates!$K$27,IF(AND(C290="C",'Claim Details'!$I$28&gt;=Rates!$J$14,'Claim Details'!$I$28&lt;=Rates!$J$15,'Claim Details'!$I$19="No"),Rates!$J$27,"£0.00"))))))))))))))))))))))))</f>
        <v>£0.00</v>
      </c>
      <c r="AZ290" s="189" t="str">
        <f>IF(AND(C290="A",'Claim Details'!$I$28&gt;=Rates!$D$14,'Claim Details'!$I$28&lt;=Rates!$D$15,'Claim Details'!$I$19="Yes"),Rates!$E$20,IF(AND(C290="A",'Claim Details'!$I$28&gt;=Rates!$D$14,'Claim Details'!$I$28&lt;=Rates!$D$15,'Claim Details'!$I$19="No"),Rates!$D$20,IF(AND(C290="A",'Claim Details'!$I$28&gt;=Rates!$F$14,'Claim Details'!$I$28&lt;=Rates!$F$15,'Claim Details'!$I$19="Yes"),Rates!$G$20,IF(AND(C290="A",'Claim Details'!$I$28&gt;=Rates!$F$14,'Claim Details'!$I$28&lt;=Rates!$F$15,'Claim Details'!$I$19="No"),Rates!$F$20,IF(AND(C290="A",'Claim Details'!$I$28&gt;=Rates!$H$14,'Claim Details'!$I$28&lt;=Rates!$H$15,'Claim Details'!$I$19="Yes"),Rates!$I$20,IF(AND(C290="A",'Claim Details'!$I$28&gt;=Rates!$H$14,'Claim Details'!$I$28&lt;=Rates!$H$15,'Claim Details'!$I$19="No"),Rates!$H$20,IF(AND(C290="A",'Claim Details'!$I$28&gt;=Rates!$J$14,'Claim Details'!$I$28&lt;=Rates!$J$15,'Claim Details'!$I$19="Yes"),Rates!$K$20,IF(AND(C290="A",'Claim Details'!$I$28&gt;=Rates!$J$14,'Claim Details'!$I$28&lt;=Rates!$J$15,'Claim Details'!$I$19="No"),Rates!$J$20,IF(AND(C290="B",'Claim Details'!$I$28&gt;=Rates!$D$14,'Claim Details'!$I$28&lt;=Rates!$D$15,'Claim Details'!$I$19="Yes"),Rates!$E$21,IF(AND(C290="B",'Claim Details'!$I$28&gt;=Rates!$D$14,'Claim Details'!$I$28&lt;=Rates!$D$15,'Claim Details'!$I$19="No"),Rates!$D$21,IF(AND(C290="B",'Claim Details'!$I$28&gt;=Rates!$F$14,'Claim Details'!$I$28&lt;=Rates!$F$15,'Claim Details'!$I$19="Yes"),Rates!$G$21,IF(AND(C290="B",'Claim Details'!$I$28&gt;=Rates!$F$14,'Claim Details'!$I$28&lt;=Rates!$F$15,'Claim Details'!$I$19="No"),Rates!$F$21,IF(AND(C290="B",'Claim Details'!$I$28&gt;=Rates!$H$14,'Claim Details'!$I$28&lt;=Rates!$H$15,'Claim Details'!$I$19="Yes"),Rates!$I$21,IF(AND(C290="B",'Claim Details'!$I$28&gt;=Rates!$H$14,'Claim Details'!$I$28&lt;=Rates!$H$15,'Claim Details'!$I$19="No"),Rates!$H$21,IF(AND(C290="B",'Claim Details'!$I$28&gt;=Rates!$J$14,'Claim Details'!$I$28&lt;=Rates!$J$15,'Claim Details'!$I$19="Yes"),Rates!$K$21,IF(AND(C290="B",'Claim Details'!$I$28&gt;=Rates!$J$14,'Claim Details'!$I$28&lt;=Rates!$J$15,'Claim Details'!$I$19="No"),Rates!$J$21,"£0.00"))))))))))))))))</f>
        <v>£0.00</v>
      </c>
      <c r="BA290" s="189" t="str">
        <f>IF(AND(C290="A",'Claim Details'!$I$28&gt;=Rates!$D$14,'Claim Details'!$I$28&lt;=Rates!$D$15,'Claim Details'!$I$19="Yes"),Rates!$E$22,IF(AND(C290="A",'Claim Details'!$I$28&gt;=Rates!$D$14,'Claim Details'!$I$28&lt;=Rates!$D$15,'Claim Details'!$I$19="No"),Rates!$D$22,IF(AND(C290="A",'Claim Details'!$I$28&gt;=Rates!$F$14,'Claim Details'!$I$28&lt;=Rates!$F$15,'Claim Details'!$I$19="Yes"),Rates!$G$22,IF(AND(C290="A",'Claim Details'!$I$28&gt;=Rates!$F$14,'Claim Details'!$I$28&lt;=Rates!$F$15,'Claim Details'!$I$19="No"),Rates!$F$22,IF(AND(C290="A",'Claim Details'!$I$28&gt;=Rates!$H$14,'Claim Details'!$I$28&lt;=Rates!$H$15,'Claim Details'!$I$19="Yes"),Rates!$I$22,IF(AND(C290="A",'Claim Details'!$I$28&gt;=Rates!$H$14,'Claim Details'!$I$28&lt;=Rates!$H$15,'Claim Details'!$I$19="No"),Rates!$H$22,IF(AND(C290="A",'Claim Details'!$I$28&gt;=Rates!$J$14,'Claim Details'!$I$28&lt;=Rates!$J$15,'Claim Details'!$I$19="Yes"),Rates!$K$22,IF(AND(C290="A",'Claim Details'!$I$28&gt;=Rates!$J$14,'Claim Details'!$I$28&lt;=Rates!$J$15,'Claim Details'!$I$19="No"),Rates!$J$22,IF(AND(C290="B",'Claim Details'!$I$28&gt;=Rates!$D$14,'Claim Details'!$I$28&lt;=Rates!$D$15,'Claim Details'!$I$19="Yes"),Rates!$E$23,IF(AND(C290="B",'Claim Details'!$I$28&gt;=Rates!$D$14,'Claim Details'!$I$28&lt;=Rates!$D$15,'Claim Details'!$I$19="No"),Rates!$D$23,IF(AND(C290="B",'Claim Details'!$I$28&gt;=Rates!$F$14,'Claim Details'!$I$28&lt;=Rates!$F$15,'Claim Details'!$I$19="Yes"),Rates!$G$23,IF(AND(C290="B",'Claim Details'!$I$28&gt;=Rates!$F$14,'Claim Details'!$I$28&lt;=Rates!$F$15,'Claim Details'!$I$19="No"),Rates!$F$23,IF(AND(C290="B",'Claim Details'!$I$28&gt;=Rates!$H$14,'Claim Details'!$I$28&lt;=Rates!$H$15,'Claim Details'!$I$19="Yes"),Rates!$I$23,IF(AND(C290="B",'Claim Details'!$I$28&gt;=Rates!$H$14,'Claim Details'!$I$28&lt;=Rates!$H$15,'Claim Details'!$I$19="No"),Rates!$H$23,IF(AND(C290="B",'Claim Details'!$I$28&gt;=Rates!$J$14,'Claim Details'!$I$28&lt;=Rates!$J$15,'Claim Details'!$I$19="Yes"),Rates!$K$23,IF(AND(C290="B",'Claim Details'!$I$28&gt;=Rates!$J$14,'Claim Details'!$I$28&lt;=Rates!$J$15,'Claim Details'!$I$19="No"),Rates!$J$23,IF(AND(C290="C",'Claim Details'!$I$28&gt;=Rates!$D$14,'Claim Details'!$I$28&lt;=Rates!$D$15,'Claim Details'!$I$19="Yes"),Rates!$E$24,IF(AND(C290="C",'Claim Details'!$I$28&gt;=Rates!$D$14,'Claim Details'!$I$28&lt;=Rates!$D$15,'Claim Details'!$I$19="No"),Rates!$D$24,IF(AND(C290="C",'Claim Details'!$I$28&gt;=Rates!$F$14,'Claim Details'!$I$28&lt;=Rates!$F$15,'Claim Details'!$I$19="Yes"),Rates!$G$24,IF(AND(C290="C",'Claim Details'!$I$28&gt;=Rates!$F$14,'Claim Details'!$I$28&lt;=Rates!$F$15,'Claim Details'!$I$19="No"),Rates!$F$24,IF(AND(C290="C",'Claim Details'!$I$28&gt;=Rates!$H$14,'Claim Details'!$I$28&lt;=Rates!$H$15,'Claim Details'!$I$19="Yes"),Rates!$I$24,IF(AND(C290="C",'Claim Details'!$I$28&gt;=Rates!$H$14,'Claim Details'!$I$28&lt;=Rates!$H$15,'Claim Details'!$I$19="No"),Rates!$H$24,IF(AND(C290="C",'Claim Details'!$I$28&gt;=Rates!$J$14,'Claim Details'!$I$28&lt;=Rates!$J$15,'Claim Details'!$I$19="Yes"),Rates!$K$24,IF(AND(C290="C",'Claim Details'!$I$28&gt;=Rates!$J$14,'Claim Details'!$I$28&lt;=Rates!$J$15,'Claim Details'!$I$19="No"),Rates!$J$24,"£0.00"))))))))))))))))))))))))</f>
        <v>£0.00</v>
      </c>
      <c r="BB290" s="189" t="str">
        <f t="shared" si="72"/>
        <v>£0.00</v>
      </c>
      <c r="BC290" s="1"/>
      <c r="BD290" s="189" t="str">
        <f>IF(AND(AE290="A",'Claim Details'!$I$28&gt;=Rates!$D$14,'Claim Details'!$I$28&lt;=Rates!$D$15,'Claim Details'!$I$19="Yes"),Rates!$J$17,IF(AND(AE290="A",'Claim Details'!$I$28&gt;=Rates!$D$14,'Claim Details'!$I$28&lt;=Rates!$D$15,'Claim Details'!$I$19="No"),Rates!$D$17,IF(AND(AE290="A",'Claim Details'!$I$28&gt;=Rates!$F$14,'Claim Details'!$I$28&lt;=Rates!$F$15,'Claim Details'!$I$19="Yes"),Rates!$G$17,IF(AND(AE290="A",'Claim Details'!$I$28&gt;=Rates!$F$14,'Claim Details'!$I$28&lt;=Rates!$F$15,'Claim Details'!$I$19="No"),Rates!$F$17,IF(AND(AE290="A",'Claim Details'!$I$28&gt;=Rates!$H$14,'Claim Details'!$I$28&lt;=Rates!$H$15,'Claim Details'!$I$19="Yes"),Rates!$I$17,IF(AND(AE290="A",'Claim Details'!$I$28&gt;=Rates!$H$14,'Claim Details'!$I$28&lt;=Rates!$H$15,'Claim Details'!$I$19="No"),Rates!$H$17,IF(AND(AE290="A",'Claim Details'!$I$28&gt;=Rates!$J$14,'Claim Details'!$I$28&lt;=Rates!$J$15,'Claim Details'!$I$19="Yes"),Rates!$K$17,IF(AND(AE290="A",'Claim Details'!$I$28&gt;=Rates!$J$14,'Claim Details'!$I$28&lt;=Rates!$J$15,'Claim Details'!$I$19="No"),Rates!$J$17,IF(AND(AE290="B",'Claim Details'!$I$28&gt;=Rates!$D$14,'Claim Details'!$I$28&lt;=Rates!$D$15,'Claim Details'!$I$19="Yes"),Rates!$E$18,IF(AND(AE290="B",'Claim Details'!$I$28&gt;=Rates!$D$14,'Claim Details'!$I$28&lt;=Rates!$D$15,'Claim Details'!$I$19="No"),Rates!$D$18,IF(AND(AE290="B",'Claim Details'!$I$28&gt;=Rates!$F$14,'Claim Details'!$I$28&lt;=Rates!$F$15,'Claim Details'!$I$19="Yes"),Rates!$G$18,IF(AND(AE290="B",'Claim Details'!$I$28&gt;=Rates!$F$14,'Claim Details'!$I$28&lt;=Rates!$F$15,'Claim Details'!$I$19="No"),Rates!$F$18,IF(AND(AE290="B",'Claim Details'!$I$28&gt;=Rates!$H$14,'Claim Details'!$I$28&lt;=Rates!$H$15,'Claim Details'!$I$19="Yes"),Rates!$I$18,IF(AND(AE290="B",'Claim Details'!$I$28&gt;=Rates!$H$14,'Claim Details'!$I$28&lt;=Rates!$H$15,'Claim Details'!$I$19="No"),Rates!$H$18,IF(AND(AE290="B",'Claim Details'!$I$28&gt;=Rates!$J$14,'Claim Details'!$I$28&lt;=Rates!$J$15,'Claim Details'!$I$19="Yes"),Rates!$K$18,IF(AND(AE290="B",'Claim Details'!$I$28&gt;=Rates!$J$14,'Claim Details'!$I$28&lt;=Rates!$J$15,'Claim Details'!$I$19="No"),Rates!$J$18,IF(AND(AE290="C",'Claim Details'!$I$28&gt;=Rates!$D$14,'Claim Details'!$I$28&lt;=Rates!$D$15,'Claim Details'!$I$19="Yes"),Rates!$E$19,IF(AND(AE290="C",'Claim Details'!$I$28&gt;=Rates!$D$14,'Claim Details'!$I$28&lt;=Rates!$D$15,'Claim Details'!$I$19="No"),Rates!$D$19,IF(AND(AE290="C",'Claim Details'!$I$28&gt;=Rates!$F$14,'Claim Details'!$I$28&lt;=Rates!$F$15,'Claim Details'!$I$19="Yes"),Rates!$G$19,IF(AND(AE290="C",'Claim Details'!$I$28&gt;=Rates!$F$14,'Claim Details'!$I$28&lt;=Rates!$F$15,'Claim Details'!$I$19="No"),Rates!$F$19,IF(AND(AE290="C",'Claim Details'!$I$28&gt;=Rates!$H$14,'Claim Details'!$I$28&lt;=Rates!$H$15,'Claim Details'!$I$19="Yes"),Rates!$I$19,IF(AND(AE290="C",'Claim Details'!$I$28&gt;=Rates!$H$14,'Claim Details'!$I$28&lt;=Rates!$H$15,'Claim Details'!$I$19="No"),Rates!$H$19,IF(AND(AE290="C",'Claim Details'!$I$28&gt;=Rates!$J$14,'Claim Details'!$I$28&lt;=Rates!$J$15,'Claim Details'!$I$19="Yes"),Rates!$K$19,IF(AND(AE290="C",'Claim Details'!$I$28&gt;=Rates!$J$14,'Claim Details'!$I$28&lt;=Rates!$J$15,'Claim Details'!$I$19="No"),Rates!$J$19,"£0.00"))))))))))))))))))))))))</f>
        <v>£0.00</v>
      </c>
      <c r="BE290" s="189" t="str">
        <f>IF(AND(AE290="A",'Claim Details'!$I$28&gt;=Rates!$D$14,'Claim Details'!$I$28&lt;=Rates!$D$15,'Claim Details'!$I$19="Yes"),Rates!$J$25,IF(AND(AE290="A",'Claim Details'!$I$28&gt;=Rates!$D$14,'Claim Details'!$I$28&lt;=Rates!$D$15,'Claim Details'!$I$19="No"),Rates!$D$25,IF(AND(AE290="A",'Claim Details'!$I$28&gt;=Rates!$F$14,'Claim Details'!$I$28&lt;=Rates!$F$15,'Claim Details'!$I$19="Yes"),Rates!$G$25,IF(AND(AE290="A",'Claim Details'!$I$28&gt;=Rates!$F$14,'Claim Details'!$I$28&lt;=Rates!$F$15,'Claim Details'!$I$19="No"),Rates!$F$25,IF(AND(AE290="A",'Claim Details'!$I$28&gt;=Rates!$H$14,'Claim Details'!$I$28&lt;=Rates!$H$15,'Claim Details'!$I$19="Yes"),Rates!$I$25,IF(AND(AE290="A",'Claim Details'!$I$28&gt;=Rates!$H$14,'Claim Details'!$I$28&lt;=Rates!$H$15,'Claim Details'!$I$19="No"),Rates!$H$25,IF(AND(AE290="A",'Claim Details'!$I$28&gt;=Rates!$J$14,'Claim Details'!$I$28&lt;=Rates!$J$15,'Claim Details'!$I$19="Yes"),Rates!$K$25,IF(AND(AE290="A",'Claim Details'!$I$28&gt;=Rates!$J$14,'Claim Details'!$I$28&lt;=Rates!$J$15,'Claim Details'!$I$19="No"),Rates!$J$25,IF(AND(AE290="B",'Claim Details'!$I$28&gt;=Rates!$D$14,'Claim Details'!$I$28&lt;=Rates!$D$15,'Claim Details'!$I$19="Yes"),Rates!$E$26,IF(AND(AE290="B",'Claim Details'!$I$28&gt;=Rates!$D$14,'Claim Details'!$I$28&lt;=Rates!$D$15,'Claim Details'!$I$19="No"),Rates!$D$26,IF(AND(AE290="B",'Claim Details'!$I$28&gt;=Rates!$F$14,'Claim Details'!$I$28&lt;=Rates!$F$15,'Claim Details'!$I$19="Yes"),Rates!$G$26,IF(AND(AE290="B",'Claim Details'!$I$28&gt;=Rates!$F$14,'Claim Details'!$I$28&lt;=Rates!$F$15,'Claim Details'!$I$19="No"),Rates!$F$26,IF(AND(AE290="B",'Claim Details'!$I$28&gt;=Rates!$H$14,'Claim Details'!$I$28&lt;=Rates!$H$15,'Claim Details'!$I$19="Yes"),Rates!$I$26,IF(AND(AE290="B",'Claim Details'!$I$28&gt;=Rates!$H$14,'Claim Details'!$I$28&lt;=Rates!$H$15,'Claim Details'!$I$19="No"),Rates!$H$26,IF(AND(AE290="B",'Claim Details'!$I$28&gt;=Rates!$J$14,'Claim Details'!$I$28&lt;=Rates!$J$15,'Claim Details'!$I$19="Yes"),Rates!$K$26,IF(AND(AE290="B",'Claim Details'!$I$28&gt;=Rates!$J$14,'Claim Details'!$I$28&lt;=Rates!$J$15,'Claim Details'!$I$19="No"),Rates!$J$26,IF(AND(AE290="C",'Claim Details'!$I$28&gt;=Rates!$D$14,'Claim Details'!$I$28&lt;=Rates!$D$15,'Claim Details'!$I$19="Yes"),Rates!$E$27,IF(AND(AE290="C",'Claim Details'!$I$28&gt;=Rates!$D$14,'Claim Details'!$I$28&lt;=Rates!$D$15,'Claim Details'!$I$19="No"),Rates!$D$27,IF(AND(AE290="C",'Claim Details'!$I$28&gt;=Rates!$F$14,'Claim Details'!$I$28&lt;=Rates!$F$15,'Claim Details'!$I$19="Yes"),Rates!$G$27,IF(AND(AE290="C",'Claim Details'!$I$28&gt;=Rates!$F$14,'Claim Details'!$I$28&lt;=Rates!$F$15,'Claim Details'!$I$19="No"),Rates!$F$27,IF(AND(AE290="C",'Claim Details'!$I$28&gt;=Rates!$H$14,'Claim Details'!$I$28&lt;=Rates!$H$15,'Claim Details'!$I$19="Yes"),Rates!$I$27,IF(AND(AE290="C",'Claim Details'!$I$28&gt;=Rates!$H$14,'Claim Details'!$I$28&lt;=Rates!$H$15,'Claim Details'!$I$19="No"),Rates!$H$27,IF(AND(AE290="C",'Claim Details'!$I$28&gt;=Rates!$J$14,'Claim Details'!$I$28&lt;=Rates!$J$15,'Claim Details'!$I$19="Yes"),Rates!$K$27,IF(AND(AE290="C",'Claim Details'!$I$28&gt;=Rates!$J$14,'Claim Details'!$I$28&lt;=Rates!$J$15,'Claim Details'!$I$19="No"),Rates!$J$27,"£0.00"))))))))))))))))))))))))</f>
        <v>£0.00</v>
      </c>
      <c r="BF290" s="189" t="str">
        <f>IF(AND(AE290="A",'Claim Details'!$I$28&gt;=Rates!$D$14,'Claim Details'!$I$28&lt;=Rates!$D$15,'Claim Details'!$I$19="Yes"),Rates!$E$20,IF(AND(AE290="A",'Claim Details'!$I$28&gt;=Rates!$D$14,'Claim Details'!$I$28&lt;=Rates!$D$15,'Claim Details'!$I$19="No"),Rates!$D$20,IF(AND(AE290="A",'Claim Details'!$I$28&gt;=Rates!$F$14,'Claim Details'!$I$28&lt;=Rates!$F$15,'Claim Details'!$I$19="Yes"),Rates!$G$20,IF(AND(AE290="A",'Claim Details'!$I$28&gt;=Rates!$F$14,'Claim Details'!$I$28&lt;=Rates!$F$15,'Claim Details'!$I$19="No"),Rates!$F$20,IF(AND(AE290="A",'Claim Details'!$I$28&gt;=Rates!$H$14,'Claim Details'!$I$28&lt;=Rates!$H$15,'Claim Details'!$I$19="Yes"),Rates!$I$20,IF(AND(AE290="A",'Claim Details'!$I$28&gt;=Rates!$H$14,'Claim Details'!$I$28&lt;=Rates!$H$15,'Claim Details'!$I$19="No"),Rates!$H$20,IF(AND(AE290="A",'Claim Details'!$I$28&gt;=Rates!$J$14,'Claim Details'!$I$28&lt;=Rates!$J$15,'Claim Details'!$I$19="Yes"),Rates!$K$20,IF(AND(AE290="A",'Claim Details'!$I$28&gt;=Rates!$J$14,'Claim Details'!$I$28&lt;=Rates!$J$15,'Claim Details'!$I$19="No"),Rates!$J$20,IF(AND(AE290="B",'Claim Details'!$I$28&gt;=Rates!$D$14,'Claim Details'!$I$28&lt;=Rates!$D$15,'Claim Details'!$I$19="Yes"),Rates!$E$21,IF(AND(AE290="B",'Claim Details'!$I$28&gt;=Rates!$D$14,'Claim Details'!$I$28&lt;=Rates!$D$15,'Claim Details'!$I$19="No"),Rates!$D$21,IF(AND(AE290="B",'Claim Details'!$I$28&gt;=Rates!$F$14,'Claim Details'!$I$28&lt;=Rates!$F$15,'Claim Details'!$I$19="Yes"),Rates!$G$21,IF(AND(AE290="B",'Claim Details'!$I$28&gt;=Rates!$F$14,'Claim Details'!$I$28&lt;=Rates!$F$15,'Claim Details'!$I$19="No"),Rates!$F$21,IF(AND(AE290="B",'Claim Details'!$I$28&gt;=Rates!$H$14,'Claim Details'!$I$28&lt;=Rates!$H$15,'Claim Details'!$I$19="Yes"),Rates!$I$21,IF(AND(AE290="B",'Claim Details'!$I$28&gt;=Rates!$H$14,'Claim Details'!$I$28&lt;=Rates!$H$15,'Claim Details'!$I$19="No"),Rates!$H$21,IF(AND(AE290="B",'Claim Details'!$I$28&gt;=Rates!$J$14,'Claim Details'!$I$28&lt;=Rates!$J$15,'Claim Details'!$I$19="Yes"),Rates!$K$21,IF(AND(AE290="B",'Claim Details'!$I$28&gt;=Rates!$J$14,'Claim Details'!$I$28&lt;=Rates!$J$15,'Claim Details'!$I$19="No"),Rates!$J$21,"£0.00"))))))))))))))))</f>
        <v>£0.00</v>
      </c>
      <c r="BG290" s="189" t="str">
        <f>IF(AND(AE290="A",'Claim Details'!$I$28&gt;=Rates!$D$14,'Claim Details'!$I$28&lt;=Rates!$D$15,'Claim Details'!$I$19="Yes"),Rates!$E$22,IF(AND(AE290="A",'Claim Details'!$I$28&gt;=Rates!$D$14,'Claim Details'!$I$28&lt;=Rates!$D$15,'Claim Details'!$I$19="No"),Rates!$D$22,IF(AND(AE290="A",'Claim Details'!$I$28&gt;=Rates!$F$14,'Claim Details'!$I$28&lt;=Rates!$F$15,'Claim Details'!$I$19="Yes"),Rates!$G$22,IF(AND(AE290="A",'Claim Details'!$I$28&gt;=Rates!$F$14,'Claim Details'!$I$28&lt;=Rates!$F$15,'Claim Details'!$I$19="No"),Rates!$F$22,IF(AND(AE290="A",'Claim Details'!$I$28&gt;=Rates!$H$14,'Claim Details'!$I$28&lt;=Rates!$H$15,'Claim Details'!$I$19="Yes"),Rates!$I$22,IF(AND(AE290="A",'Claim Details'!$I$28&gt;=Rates!$H$14,'Claim Details'!$I$28&lt;=Rates!$H$15,'Claim Details'!$I$19="No"),Rates!$H$22,IF(AND(AE290="A",'Claim Details'!$I$28&gt;=Rates!$J$14,'Claim Details'!$I$28&lt;=Rates!$J$15,'Claim Details'!$I$19="Yes"),Rates!$K$22,IF(AND(AE290="A",'Claim Details'!$I$28&gt;=Rates!$J$14,'Claim Details'!$I$28&lt;=Rates!$J$15,'Claim Details'!$I$19="No"),Rates!$J$22,IF(AND(AE290="B",'Claim Details'!$I$28&gt;=Rates!$D$14,'Claim Details'!$I$28&lt;=Rates!$D$15,'Claim Details'!$I$19="Yes"),Rates!$E$23,IF(AND(AE290="B",'Claim Details'!$I$28&gt;=Rates!$D$14,'Claim Details'!$I$28&lt;=Rates!$D$15,'Claim Details'!$I$19="No"),Rates!$D$23,IF(AND(AE290="B",'Claim Details'!$I$28&gt;=Rates!$F$14,'Claim Details'!$I$28&lt;=Rates!$F$15,'Claim Details'!$I$19="Yes"),Rates!$G$23,IF(AND(AE290="B",'Claim Details'!$I$28&gt;=Rates!$F$14,'Claim Details'!$I$28&lt;=Rates!$F$15,'Claim Details'!$I$19="No"),Rates!$F$23,IF(AND(AE290="B",'Claim Details'!$I$28&gt;=Rates!$H$14,'Claim Details'!$I$28&lt;=Rates!$H$15,'Claim Details'!$I$19="Yes"),Rates!$I$23,IF(AND(AE290="B",'Claim Details'!$I$28&gt;=Rates!$H$14,'Claim Details'!$I$28&lt;=Rates!$H$15,'Claim Details'!$I$19="No"),Rates!$H$23,IF(AND(AE290="B",'Claim Details'!$I$28&gt;=Rates!$J$14,'Claim Details'!$I$28&lt;=Rates!$J$15,'Claim Details'!$I$19="Yes"),Rates!$K$23,IF(AND(AE290="B",'Claim Details'!$I$28&gt;=Rates!$J$14,'Claim Details'!$I$28&lt;=Rates!$J$15,'Claim Details'!$I$19="No"),Rates!$J$23,IF(AND(AE290="C",'Claim Details'!$I$28&gt;=Rates!$D$14,'Claim Details'!$I$28&lt;=Rates!$D$15,'Claim Details'!$I$19="Yes"),Rates!$E$24,IF(AND(AE290="C",'Claim Details'!$I$28&gt;=Rates!$D$14,'Claim Details'!$I$28&lt;=Rates!$D$15,'Claim Details'!$I$19="No"),Rates!$D$24,IF(AND(AE290="C",'Claim Details'!$I$28&gt;=Rates!$F$14,'Claim Details'!$I$28&lt;=Rates!$F$15,'Claim Details'!$I$19="Yes"),Rates!$G$24,IF(AND(AE290="C",'Claim Details'!$I$28&gt;=Rates!$F$14,'Claim Details'!$I$28&lt;=Rates!$F$15,'Claim Details'!$I$19="No"),Rates!$F$24,IF(AND(AE290="C",'Claim Details'!$I$28&gt;=Rates!$H$14,'Claim Details'!$I$28&lt;=Rates!$H$15,'Claim Details'!$I$19="Yes"),Rates!$I$24,IF(AND(AE290="C",'Claim Details'!$I$28&gt;=Rates!$H$14,'Claim Details'!$I$28&lt;=Rates!$H$15,'Claim Details'!$I$19="No"),Rates!$H$24,IF(AND(AE290="C",'Claim Details'!$I$28&gt;=Rates!$J$14,'Claim Details'!$I$28&lt;=Rates!$J$15,'Claim Details'!$I$19="Yes"),Rates!$K$24,IF(AND(AE290="C",'Claim Details'!$I$28&gt;=Rates!$J$14,'Claim Details'!$I$28&lt;=Rates!$J$15,'Claim Details'!$I$19="No"),Rates!$J$24,"£0.00"))))))))))))))))))))))))</f>
        <v>£0.00</v>
      </c>
      <c r="BH290" s="189" t="str">
        <f t="shared" si="73"/>
        <v>£0.00</v>
      </c>
      <c r="BI290" s="189">
        <f t="shared" si="74"/>
        <v>0</v>
      </c>
      <c r="BO290" s="202" t="str">
        <f>IF(H290="","£0.00",IF(AP290="4","£0.00",IF(AP290="5","£0.00",IF(AP290="1","£0.00",((AQ290*H290)*'Claim Details'!$F$111)/100))))</f>
        <v>£0.00</v>
      </c>
      <c r="BP290" s="202" t="str">
        <f>IF(T290="","£0.00",IF(AP290="4","£0.00",IF(AP290="5","£0.00",IF(AP290="1","£0.00",((AR290*T290)*'Claim Details'!$N$111)/100))))</f>
        <v>£0.00</v>
      </c>
      <c r="BQ290" s="202" t="str">
        <f>IF(AI290="","£0.00",IF(AP290="4","£0.00",IF(AP290="5","£0.00",IF(AP290="1","£0.00",((BI290*AI290)*'Claim Details'!$W$111)/100))))</f>
        <v>£0.00</v>
      </c>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row>
    <row r="291" spans="1:97" ht="15">
      <c r="A291" s="145"/>
      <c r="B291" s="91"/>
      <c r="C291" s="96"/>
      <c r="D291" s="97"/>
      <c r="E291" s="98"/>
      <c r="F291" s="89"/>
      <c r="G291" s="99"/>
      <c r="H291" s="100"/>
      <c r="I291" s="221" t="str">
        <f t="shared" si="64"/>
        <v>£0.00</v>
      </c>
      <c r="J291" s="101"/>
      <c r="K291" s="100"/>
      <c r="L291" s="221" t="str">
        <f t="shared" si="65"/>
        <v>£0.00</v>
      </c>
      <c r="M291" s="101"/>
      <c r="N291" s="102"/>
      <c r="O291" s="145"/>
      <c r="P291" s="77"/>
      <c r="Q291" s="87"/>
      <c r="R291" s="87"/>
      <c r="S291" s="87"/>
      <c r="T291" s="149" t="str">
        <f t="shared" si="66"/>
        <v/>
      </c>
      <c r="U291" s="87" t="str">
        <f t="shared" si="75"/>
        <v/>
      </c>
      <c r="V291" s="87"/>
      <c r="W291" s="53" t="str">
        <f t="shared" si="67"/>
        <v>£0.00</v>
      </c>
      <c r="X291" s="53"/>
      <c r="Y291" s="87"/>
      <c r="Z291" s="78"/>
      <c r="AA291" s="79"/>
      <c r="AB291" s="160"/>
      <c r="AC291" s="98"/>
      <c r="AD291" s="225"/>
      <c r="AE291" s="235" t="str">
        <f t="shared" si="68"/>
        <v/>
      </c>
      <c r="AF291" s="87" t="str">
        <f t="shared" si="69"/>
        <v/>
      </c>
      <c r="AG291" s="53"/>
      <c r="AH291" s="224"/>
      <c r="AI291" s="226" t="str">
        <f t="shared" si="61"/>
        <v/>
      </c>
      <c r="AJ291" s="236" t="str">
        <f t="shared" si="70"/>
        <v>£0.00</v>
      </c>
      <c r="AK291" s="31"/>
      <c r="AL291" s="1"/>
      <c r="AM291" s="1"/>
      <c r="AN291" s="1"/>
      <c r="AO291" s="1"/>
      <c r="AP291" s="1" t="str">
        <f t="shared" si="62"/>
        <v/>
      </c>
      <c r="AQ291" s="27">
        <f t="shared" si="63"/>
        <v>0</v>
      </c>
      <c r="AR291" s="189">
        <f t="shared" si="71"/>
        <v>0</v>
      </c>
      <c r="AS291" s="190" t="str">
        <f>IF(AND(C291="A",'Claim Details'!$E$28&gt;=Rates!$D$14,'Claim Details'!$E$28&lt;=Rates!$D$15,'Claim Details'!$E$19="Yes"),Rates!$E$17,IF(AND(C291="A",'Claim Details'!$E$28&gt;=Rates!$D$14,'Claim Details'!$E$28&lt;=Rates!$D$15,'Claim Details'!$E$19="No"),Rates!$D$17,IF(AND(C291="A",'Claim Details'!$E$28&gt;=Rates!$F$14,'Claim Details'!$E$28&lt;=Rates!$F$15,'Claim Details'!$E$19="Yes"),Rates!$G$17,IF(AND(C291="A",'Claim Details'!$E$28&gt;=Rates!$F$14,'Claim Details'!$E$28&lt;=Rates!$F$15,'Claim Details'!$E$19="No"),Rates!$F$17,IF(AND(C291="A",'Claim Details'!$E$28&gt;=Rates!$H$14,'Claim Details'!$E$28&lt;=Rates!$H$15,'Claim Details'!$E$19="Yes"),Rates!$I$17,IF(AND(C291="A",'Claim Details'!$E$28&gt;=Rates!$H$14,'Claim Details'!$E$28&lt;=Rates!$H$15,'Claim Details'!$E$19="No"),Rates!$H$17,IF(AND(C291="A",'Claim Details'!$E$28&gt;=Rates!$J$14,'Claim Details'!$E$28&lt;=Rates!$J$15,'Claim Details'!$E$19="Yes"),Rates!$K$17,IF(AND(C291="A",'Claim Details'!$E$28&gt;=Rates!$J$14,'Claim Details'!$E$28&lt;=Rates!$J$15,'Claim Details'!$E$19="No"),Rates!$J$17,IF(AND(C291="B",'Claim Details'!$E$28&gt;=Rates!$D$14,'Claim Details'!$E$28&lt;=Rates!$D$15,'Claim Details'!$E$19="Yes"),Rates!$E$18,IF(AND(C291="B",'Claim Details'!$E$28&gt;=Rates!$D$14,'Claim Details'!$E$28&lt;=Rates!$D$15,'Claim Details'!$E$19="No"),Rates!$D$18,IF(AND(C291="B",'Claim Details'!$E$28&gt;=Rates!$F$14,'Claim Details'!$E$28&lt;=Rates!$F$15,'Claim Details'!$E$19="Yes"),Rates!$G$18,IF(AND(C291="B",'Claim Details'!$E$28&gt;=Rates!$F$14,'Claim Details'!$E$28&lt;=Rates!$F$15,'Claim Details'!$E$19="No"),Rates!$F$18,IF(AND(C291="B",'Claim Details'!$E$28&gt;=Rates!$H$14,'Claim Details'!$E$28&lt;=Rates!$H$15,'Claim Details'!$E$19="Yes"),Rates!$I$18,IF(AND(C291="B",'Claim Details'!$E$28&gt;=Rates!$H$14,'Claim Details'!$E$28&lt;=Rates!$H$15,'Claim Details'!$E$19="No"),Rates!$H$18,IF(AND(C291="B",'Claim Details'!$E$28&gt;=Rates!$J$14,'Claim Details'!$E$28&lt;=Rates!$J$15,'Claim Details'!$E$19="Yes"),Rates!$K$18,IF(AND(C291="B",'Claim Details'!$E$28&gt;=Rates!$J$14,'Claim Details'!$E$28&lt;=Rates!$J$15,'Claim Details'!$E$19="No"),Rates!$J$18,IF(AND(C291="C",'Claim Details'!$E$28&gt;=Rates!$D$14,'Claim Details'!$E$28&lt;=Rates!$D$15,'Claim Details'!$E$19="Yes"),Rates!$E$19,IF(AND(C291="C",'Claim Details'!$E$28&gt;=Rates!$D$14,'Claim Details'!$E$28&lt;=Rates!$D$15,'Claim Details'!$E$19="No"),Rates!$D$19,IF(AND(C291="C",'Claim Details'!$E$28&gt;=Rates!$F$14,'Claim Details'!$E$28&lt;=Rates!$F$15,'Claim Details'!$E$19="Yes"),Rates!$G$19,IF(AND(C291="C",'Claim Details'!$E$28&gt;=Rates!$F$14,'Claim Details'!$E$28&lt;=Rates!$F$15,'Claim Details'!$E$19="No"),Rates!$F$19,IF(AND(C291="C",'Claim Details'!$E$28&gt;=Rates!$H$14,'Claim Details'!$E$28&lt;=Rates!$H$15,'Claim Details'!$E$19="Yes"),Rates!$I$19,IF(AND(C291="C",'Claim Details'!$E$28&gt;=Rates!$H$14,'Claim Details'!$E$28&lt;=Rates!$H$15,'Claim Details'!$E$19="No"),Rates!$H$19,IF(AND(C291="C",'Claim Details'!$E$28&gt;=Rates!$J$14,'Claim Details'!$E$28&lt;=Rates!$J$15,'Claim Details'!$E$19="Yes"),Rates!$K$19,IF(AND(C291="C",'Claim Details'!$E$28&gt;=Rates!$J$14,'Claim Details'!$E$28&lt;=Rates!$J$15,'Claim Details'!$E$19="No"),Rates!$J$19,"£0.00"))))))))))))))))))))))))</f>
        <v>£0.00</v>
      </c>
      <c r="AT291" s="189" t="str">
        <f>IF(AND(C291="A",'Claim Details'!$E$28&gt;=Rates!$D$14,'Claim Details'!$E$28&lt;=Rates!$D$15,'Claim Details'!$E$19="Yes"),Rates!$E$25,IF(AND(C291="A",'Claim Details'!$E$28&gt;=Rates!$D$14,'Claim Details'!$E$28&lt;=Rates!$D$15,'Claim Details'!$E$19="No"),Rates!$D$25,IF(AND(C291="A",'Claim Details'!$E$28&gt;=Rates!$F$14,'Claim Details'!$E$28&lt;=Rates!$F$15,'Claim Details'!$E$19="Yes"),Rates!$G$25,IF(AND(C291="A",'Claim Details'!$E$28&gt;=Rates!$F$14,'Claim Details'!$E$28&lt;=Rates!$F$15,'Claim Details'!$E$19="No"),Rates!$F$25,IF(AND(C291="A",'Claim Details'!$E$28&gt;=Rates!$H$14,'Claim Details'!$E$28&lt;=Rates!$H$15,'Claim Details'!$E$19="Yes"),Rates!$I$25,IF(AND(C291="A",'Claim Details'!$E$28&gt;=Rates!$H$14,'Claim Details'!$E$28&lt;=Rates!$H$15,'Claim Details'!$E$19="No"),Rates!$H$25,IF(AND(C291="A",'Claim Details'!$E$28&gt;=Rates!$J$14,'Claim Details'!$E$28&lt;=Rates!$J$15,'Claim Details'!$E$19="Yes"),Rates!$K$25,IF(AND(C291="A",'Claim Details'!$E$28&gt;=Rates!$J$14,'Claim Details'!$E$28&lt;=Rates!$J$15,'Claim Details'!$E$19="No"),Rates!$J$25,IF(AND(C291="B",'Claim Details'!$E$28&gt;=Rates!$D$14,'Claim Details'!$E$28&lt;=Rates!$D$15,'Claim Details'!$E$19="Yes"),Rates!$E$26,IF(AND(C291="B",'Claim Details'!$E$28&gt;=Rates!$D$14,'Claim Details'!$E$28&lt;=Rates!$D$15,'Claim Details'!$E$19="No"),Rates!$D$26,IF(AND(C291="B",'Claim Details'!$E$28&gt;=Rates!$F$14,'Claim Details'!$E$28&lt;=Rates!$F$15,'Claim Details'!$E$19="Yes"),Rates!$G$26,IF(AND(C291="B",'Claim Details'!$E$28&gt;=Rates!$F$14,'Claim Details'!$E$28&lt;=Rates!$F$15,'Claim Details'!$E$19="No"),Rates!$F$26,IF(AND(C291="B",'Claim Details'!$E$28&gt;=Rates!$H$14,'Claim Details'!$E$28&lt;=Rates!$H$15,'Claim Details'!$E$19="Yes"),Rates!$I$26,IF(AND(C291="B",'Claim Details'!$E$28&gt;=Rates!$H$14,'Claim Details'!$E$28&lt;=Rates!$H$15,'Claim Details'!$E$19="No"),Rates!$H$26,IF(AND(C291="B",'Claim Details'!$E$28&gt;=Rates!$J$14,'Claim Details'!$E$28&lt;=Rates!$J$15,'Claim Details'!$E$19="Yes"),Rates!$K$26,IF(AND(C291="B",'Claim Details'!$E$28&gt;=Rates!$J$14,'Claim Details'!$E$28&lt;=Rates!$J$15,'Claim Details'!$E$19="No"),Rates!$J$26,IF(AND(C291="C",'Claim Details'!$E$28&gt;=Rates!$D$14,'Claim Details'!$E$28&lt;=Rates!$D$15,'Claim Details'!$E$19="Yes"),Rates!$E$27,IF(AND(C291="C",'Claim Details'!$E$28&gt;=Rates!$D$14,'Claim Details'!$E$28&lt;=Rates!$D$15,'Claim Details'!$E$19="No"),Rates!$D$27,IF(AND(C291="C",'Claim Details'!$E$28&gt;=Rates!$F$14,'Claim Details'!$E$28&lt;=Rates!$F$15,'Claim Details'!$E$19="Yes"),Rates!$G$27,IF(AND(C291="C",'Claim Details'!$E$28&gt;=Rates!$F$14,'Claim Details'!$E$28&lt;=Rates!$F$15,'Claim Details'!$E$19="No"),Rates!$F$27,IF(AND(C291="C",'Claim Details'!$E$28&gt;=Rates!$H$14,'Claim Details'!$E$28&lt;=Rates!$H$15,'Claim Details'!$E$19="Yes"),Rates!$I$27,IF(AND(C291="C",'Claim Details'!$E$28&gt;=Rates!$H$14,'Claim Details'!$E$28&lt;=Rates!$H$15,'Claim Details'!$E$19="No"),Rates!$H$27,IF(AND(C291="C",'Claim Details'!$E$28&gt;=Rates!$J$14,'Claim Details'!$E$28&lt;=Rates!$J$15,'Claim Details'!$E$19="Yes"),Rates!$K$27,IF(AND(C291="C",'Claim Details'!$E$28&gt;=Rates!$J$14,'Claim Details'!$E$28&lt;=Rates!$J$15,'Claim Details'!$E$19="No"),Rates!$J$27,"£0.00"))))))))))))))))))))))))</f>
        <v>£0.00</v>
      </c>
      <c r="AU291" s="191" t="str">
        <f>IF(AND(C291="A",'Claim Details'!$E$28&gt;=Rates!$D$14,'Claim Details'!$E$28&lt;=Rates!$D$15,'Claim Details'!$E$19="Yes"),Rates!$E$20,IF(AND(C291="A",'Claim Details'!$E$28&gt;=Rates!$D$14,'Claim Details'!$E$28&lt;=Rates!$D$15,'Claim Details'!$E$19="No"),Rates!$D$20,IF(AND(C291="A",'Claim Details'!$E$28&gt;=Rates!$F$14,'Claim Details'!$E$28&lt;=Rates!$F$15,'Claim Details'!$E$19="Yes"),Rates!$G$20,IF(AND(C291="A",'Claim Details'!$E$28&gt;=Rates!$F$14,'Claim Details'!$E$28&lt;=Rates!$F$15,'Claim Details'!$E$19="No"),Rates!$F$20,IF(AND(C291="A",'Claim Details'!$E$28&gt;=Rates!$H$14,'Claim Details'!$E$28&lt;=Rates!$H$15,'Claim Details'!$E$19="Yes"),Rates!$I$20,IF(AND(C291="A",'Claim Details'!$E$28&gt;=Rates!$H$14,'Claim Details'!$E$28&lt;=Rates!$H$15,'Claim Details'!$E$19="No"),Rates!$H$20,IF(AND(C291="A",'Claim Details'!$E$28&gt;=Rates!$J$14,'Claim Details'!$E$28&lt;=Rates!$J$15,'Claim Details'!$E$19="Yes"),Rates!$K$20,IF(AND(C291="A",'Claim Details'!$E$28&gt;=Rates!$J$14,'Claim Details'!$E$28&lt;=Rates!$J$15,'Claim Details'!$E$19="No"),Rates!$J$20,IF(AND(C291="B",'Claim Details'!$E$28&gt;=Rates!$D$14,'Claim Details'!$E$28&lt;=Rates!$D$15,'Claim Details'!$E$19="Yes"),Rates!$E$21,IF(AND(C291="B",'Claim Details'!$E$28&gt;=Rates!$D$14,'Claim Details'!$E$28&lt;=Rates!$D$15,'Claim Details'!$E$19="No"),Rates!$D$21,IF(AND(C291="B",'Claim Details'!$E$28&gt;=Rates!$F$14,'Claim Details'!$E$28&lt;=Rates!$F$15,'Claim Details'!$E$19="Yes"),Rates!$G$21,IF(AND(C291="B",'Claim Details'!$E$28&gt;=Rates!$F$14,'Claim Details'!$E$28&lt;=Rates!$F$15,'Claim Details'!$E$19="No"),Rates!$F$21,IF(AND(C291="B",'Claim Details'!$E$28&gt;=Rates!$H$14,'Claim Details'!$E$28&lt;=Rates!$H$15,'Claim Details'!$E$19="Yes"),Rates!$I$21,IF(AND(C291="B",'Claim Details'!$E$28&gt;=Rates!$H$14,'Claim Details'!$E$28&lt;=Rates!$H$15,'Claim Details'!$E$19="No"),Rates!$H$21,IF(AND(C291="B",'Claim Details'!$E$28&gt;=Rates!$J$14,'Claim Details'!$E$28&lt;=Rates!$J$15,'Claim Details'!$E$19="Yes"),Rates!$K$21,IF(AND(C291="B",'Claim Details'!$E$28&gt;=Rates!$J$14,'Claim Details'!$E$28&lt;=Rates!$J$15,'Claim Details'!$E$19="No"),Rates!$J$21,"£0.00"))))))))))))))))</f>
        <v>£0.00</v>
      </c>
      <c r="AV291" s="191" t="str">
        <f>IF(AND(C291="A",'Claim Details'!$E$28&gt;=Rates!$D$14,'Claim Details'!$E$28&lt;=Rates!$D$15,'Claim Details'!$E$19="Yes"),Rates!$E$22,IF(AND(C291="A",'Claim Details'!$E$28&gt;=Rates!$D$14,'Claim Details'!$E$28&lt;=Rates!$D$15,'Claim Details'!$E$19="No"),Rates!$D$22,IF(AND(C291="A",'Claim Details'!$E$28&gt;=Rates!$F$14,'Claim Details'!$E$28&lt;=Rates!$F$15,'Claim Details'!$E$19="Yes"),Rates!$G$22,IF(AND(C291="A",'Claim Details'!$E$28&gt;=Rates!$F$14,'Claim Details'!$E$28&lt;=Rates!$F$15,'Claim Details'!$E$19="No"),Rates!$F$22,IF(AND(C291="A",'Claim Details'!$E$28&gt;=Rates!$H$14,'Claim Details'!$E$28&lt;=Rates!$H$15,'Claim Details'!$E$19="Yes"),Rates!$I$22,IF(AND(C291="A",'Claim Details'!$E$28&gt;=Rates!$H$14,'Claim Details'!$E$28&lt;=Rates!$H$15,'Claim Details'!$E$19="No"),Rates!$H$22,IF(AND(C291="A",'Claim Details'!$E$28&gt;=Rates!$J$14,'Claim Details'!$E$28&lt;=Rates!$J$15,'Claim Details'!$E$19="Yes"),Rates!$K$22,IF(AND(C291="A",'Claim Details'!$E$28&gt;=Rates!$J$14,'Claim Details'!$E$28&lt;=Rates!$J$15,'Claim Details'!$E$19="No"),Rates!$J$22,IF(AND(C291="B",'Claim Details'!$E$28&gt;=Rates!$D$14,'Claim Details'!$E$28&lt;=Rates!$D$15,'Claim Details'!$E$19="Yes"),Rates!$E$23,IF(AND(C291="B",'Claim Details'!$E$28&gt;=Rates!$D$14,'Claim Details'!$E$28&lt;=Rates!$D$15,'Claim Details'!$E$19="No"),Rates!$D$23,IF(AND(C291="B",'Claim Details'!$E$28&gt;=Rates!$F$14,'Claim Details'!$E$28&lt;=Rates!$F$15,'Claim Details'!$E$19="Yes"),Rates!$G$23,IF(AND(C291="B",'Claim Details'!$E$28&gt;=Rates!$F$14,'Claim Details'!$E$28&lt;=Rates!$F$15,'Claim Details'!$E$19="No"),Rates!$F$23,IF(AND(C291="B",'Claim Details'!$E$28&gt;=Rates!$H$14,'Claim Details'!$E$28&lt;=Rates!$H$15,'Claim Details'!$E$19="Yes"),Rates!$I$23,IF(AND(C291="B",'Claim Details'!$E$28&gt;=Rates!$H$14,'Claim Details'!$E$28&lt;=Rates!$H$15,'Claim Details'!$E$19="No"),Rates!$H$23,IF(AND(C291="B",'Claim Details'!$E$28&gt;=Rates!$J$14,'Claim Details'!$E$28&lt;=Rates!$J$15,'Claim Details'!$E$19="Yes"),Rates!$K$23,IF(AND(C291="B",'Claim Details'!$E$28&gt;=Rates!$J$14,'Claim Details'!$E$28&lt;=Rates!$J$15,'Claim Details'!$E$19="No"),Rates!$J$23,IF(AND(C291="C",'Claim Details'!$E$28&gt;=Rates!$D$14,'Claim Details'!$E$28&lt;=Rates!$D$15,'Claim Details'!$E$19="Yes"),Rates!$E$24,IF(AND(C291="C",'Claim Details'!$E$28&gt;=Rates!$D$14,'Claim Details'!$E$28&lt;=Rates!$D$15,'Claim Details'!$E$19="No"),Rates!$D$24,IF(AND(C291="C",'Claim Details'!$E$28&gt;=Rates!$F$14,'Claim Details'!$E$28&lt;=Rates!$F$15,'Claim Details'!$E$19="Yes"),Rates!$G$24,IF(AND(C291="C",'Claim Details'!$E$28&gt;=Rates!$F$14,'Claim Details'!$E$28&lt;=Rates!$F$15,'Claim Details'!$E$19="No"),Rates!$F$24,IF(AND(C291="C",'Claim Details'!$E$28&gt;=Rates!$H$14,'Claim Details'!$E$28&lt;=Rates!$H$15,'Claim Details'!$E$19="Yes"),Rates!$I$24,IF(AND(C291="C",'Claim Details'!$E$28&gt;=Rates!$H$14,'Claim Details'!$E$28&lt;=Rates!$H$15,'Claim Details'!$E$19="No"),Rates!$H$24,IF(AND(C291="C",'Claim Details'!$E$28&gt;=Rates!$J$14,'Claim Details'!$E$28&lt;=Rates!$J$15,'Claim Details'!$E$19="Yes"),Rates!$K$24,IF(AND(C291="C",'Claim Details'!$E$28&gt;=Rates!$J$14,'Claim Details'!$E$28&lt;=Rates!$J$15,'Claim Details'!$E$19="No"),Rates!$J$24,"£0.00"))))))))))))))))))))))))</f>
        <v>£0.00</v>
      </c>
      <c r="AW291" s="1"/>
      <c r="AX291" s="189" t="str">
        <f>IF(AND(U291="A",'Claim Details'!$I$28&gt;=Rates!$D$14,'Claim Details'!$I$28&lt;=Rates!$D$15,'Claim Details'!$I$19="Yes"),Rates!$J$17,IF(AND(U291="A",'Claim Details'!$I$28&gt;=Rates!$D$14,'Claim Details'!$I$28&lt;=Rates!$D$15,'Claim Details'!$I$19="No"),Rates!$D$17,IF(AND(U291="A",'Claim Details'!$I$28&gt;=Rates!$F$14,'Claim Details'!$I$28&lt;=Rates!$F$15,'Claim Details'!$I$19="Yes"),Rates!$G$17,IF(AND(U291="A",'Claim Details'!$I$28&gt;=Rates!$F$14,'Claim Details'!$I$28&lt;=Rates!$F$15,'Claim Details'!$I$19="No"),Rates!$F$17,IF(AND(U291="A",'Claim Details'!$I$28&gt;=Rates!$H$14,'Claim Details'!$I$28&lt;=Rates!$H$15,'Claim Details'!$I$19="Yes"),Rates!$I$17,IF(AND(U291="A",'Claim Details'!$I$28&gt;=Rates!$H$14,'Claim Details'!$I$28&lt;=Rates!$H$15,'Claim Details'!$I$19="No"),Rates!$H$17,IF(AND(U291="A",'Claim Details'!$I$28&gt;=Rates!$J$14,'Claim Details'!$I$28&lt;=Rates!$J$15,'Claim Details'!$I$19="Yes"),Rates!$K$17,IF(AND(U291="A",'Claim Details'!$I$28&gt;=Rates!$J$14,'Claim Details'!$I$28&lt;=Rates!$J$15,'Claim Details'!$I$19="No"),Rates!$J$17,IF(AND(U291="B",'Claim Details'!$I$28&gt;=Rates!$D$14,'Claim Details'!$I$28&lt;=Rates!$D$15,'Claim Details'!$I$19="Yes"),Rates!$E$18,IF(AND(U291="B",'Claim Details'!$I$28&gt;=Rates!$D$14,'Claim Details'!$I$28&lt;=Rates!$D$15,'Claim Details'!$I$19="No"),Rates!$D$18,IF(AND(U291="B",'Claim Details'!$I$28&gt;=Rates!$F$14,'Claim Details'!$I$28&lt;=Rates!$F$15,'Claim Details'!$I$19="Yes"),Rates!$G$18,IF(AND(U291="B",'Claim Details'!$I$28&gt;=Rates!$F$14,'Claim Details'!$I$28&lt;=Rates!$F$15,'Claim Details'!$I$19="No"),Rates!$F$18,IF(AND(U291="B",'Claim Details'!$I$28&gt;=Rates!$H$14,'Claim Details'!$I$28&lt;=Rates!$H$15,'Claim Details'!$I$19="Yes"),Rates!$I$18,IF(AND(U291="B",'Claim Details'!$I$28&gt;=Rates!$H$14,'Claim Details'!$I$28&lt;=Rates!$H$15,'Claim Details'!$I$19="No"),Rates!$H$18,IF(AND(U291="B",'Claim Details'!$I$28&gt;=Rates!$J$14,'Claim Details'!$I$28&lt;=Rates!$J$15,'Claim Details'!$I$19="Yes"),Rates!$K$18,IF(AND(U291="B",'Claim Details'!$I$28&gt;=Rates!$J$14,'Claim Details'!$I$28&lt;=Rates!$J$15,'Claim Details'!$I$19="No"),Rates!$J$18,IF(AND(U291="C",'Claim Details'!$I$28&gt;=Rates!$D$14,'Claim Details'!$I$28&lt;=Rates!$D$15,'Claim Details'!$I$19="Yes"),Rates!$E$19,IF(AND(U291="C",'Claim Details'!$I$28&gt;=Rates!$D$14,'Claim Details'!$I$28&lt;=Rates!$D$15,'Claim Details'!$I$19="No"),Rates!$D$19,IF(AND(U291="C",'Claim Details'!$I$28&gt;=Rates!$F$14,'Claim Details'!$I$28&lt;=Rates!$F$15,'Claim Details'!$I$19="Yes"),Rates!$G$19,IF(AND(U291="C",'Claim Details'!$I$28&gt;=Rates!$F$14,'Claim Details'!$I$28&lt;=Rates!$F$15,'Claim Details'!$I$19="No"),Rates!$F$19,IF(AND(U291="C",'Claim Details'!$I$28&gt;=Rates!$H$14,'Claim Details'!$I$28&lt;=Rates!$H$15,'Claim Details'!$I$19="Yes"),Rates!$I$19,IF(AND(U291="C",'Claim Details'!$I$28&gt;=Rates!$H$14,'Claim Details'!$I$28&lt;=Rates!$H$15,'Claim Details'!$I$19="No"),Rates!$H$19,IF(AND(U291="C",'Claim Details'!$I$28&gt;=Rates!$J$14,'Claim Details'!$I$28&lt;=Rates!$J$15,'Claim Details'!$I$19="Yes"),Rates!$K$19,IF(AND(U291="C",'Claim Details'!$I$28&gt;=Rates!$J$14,'Claim Details'!$I$28&lt;=Rates!$J$15,'Claim Details'!$I$19="No"),Rates!$J$19,"£0.00"))))))))))))))))))))))))</f>
        <v>£0.00</v>
      </c>
      <c r="AY291" s="189" t="str">
        <f>IF(AND(C291="A",'Claim Details'!$I$28&gt;=Rates!$D$14,'Claim Details'!$I$28&lt;=Rates!$D$15,'Claim Details'!$I$19="Yes"),Rates!$J$25,IF(AND(C291="A",'Claim Details'!$I$28&gt;=Rates!$D$14,'Claim Details'!$I$28&lt;=Rates!$D$15,'Claim Details'!$I$19="No"),Rates!$D$25,IF(AND(C291="A",'Claim Details'!$I$28&gt;=Rates!$F$14,'Claim Details'!$I$28&lt;=Rates!$F$15,'Claim Details'!$I$19="Yes"),Rates!$G$25,IF(AND(C291="A",'Claim Details'!$I$28&gt;=Rates!$F$14,'Claim Details'!$I$28&lt;=Rates!$F$15,'Claim Details'!$I$19="No"),Rates!$F$25,IF(AND(C291="A",'Claim Details'!$I$28&gt;=Rates!$H$14,'Claim Details'!$I$28&lt;=Rates!$H$15,'Claim Details'!$I$19="Yes"),Rates!$I$25,IF(AND(C291="A",'Claim Details'!$I$28&gt;=Rates!$H$14,'Claim Details'!$I$28&lt;=Rates!$H$15,'Claim Details'!$I$19="No"),Rates!$H$25,IF(AND(C291="A",'Claim Details'!$I$28&gt;=Rates!$J$14,'Claim Details'!$I$28&lt;=Rates!$J$15,'Claim Details'!$I$19="Yes"),Rates!$K$25,IF(AND(C291="A",'Claim Details'!$I$28&gt;=Rates!$J$14,'Claim Details'!$I$28&lt;=Rates!$J$15,'Claim Details'!$I$19="No"),Rates!$J$25,IF(AND(C291="B",'Claim Details'!$I$28&gt;=Rates!$D$14,'Claim Details'!$I$28&lt;=Rates!$D$15,'Claim Details'!$I$19="Yes"),Rates!$E$26,IF(AND(C291="B",'Claim Details'!$I$28&gt;=Rates!$D$14,'Claim Details'!$I$28&lt;=Rates!$D$15,'Claim Details'!$I$19="No"),Rates!$D$26,IF(AND(C291="B",'Claim Details'!$I$28&gt;=Rates!$F$14,'Claim Details'!$I$28&lt;=Rates!$F$15,'Claim Details'!$I$19="Yes"),Rates!$G$26,IF(AND(C291="B",'Claim Details'!$I$28&gt;=Rates!$F$14,'Claim Details'!$I$28&lt;=Rates!$F$15,'Claim Details'!$I$19="No"),Rates!$F$26,IF(AND(C291="B",'Claim Details'!$I$28&gt;=Rates!$H$14,'Claim Details'!$I$28&lt;=Rates!$H$15,'Claim Details'!$I$19="Yes"),Rates!$I$26,IF(AND(C291="B",'Claim Details'!$I$28&gt;=Rates!$H$14,'Claim Details'!$I$28&lt;=Rates!$H$15,'Claim Details'!$I$19="No"),Rates!$H$26,IF(AND(C291="B",'Claim Details'!$I$28&gt;=Rates!$J$14,'Claim Details'!$I$28&lt;=Rates!$J$15,'Claim Details'!$I$19="Yes"),Rates!$K$26,IF(AND(C291="B",'Claim Details'!$I$28&gt;=Rates!$J$14,'Claim Details'!$I$28&lt;=Rates!$J$15,'Claim Details'!$I$19="No"),Rates!$J$26,IF(AND(C291="C",'Claim Details'!$I$28&gt;=Rates!$D$14,'Claim Details'!$I$28&lt;=Rates!$D$15,'Claim Details'!$I$19="Yes"),Rates!$E$27,IF(AND(C291="C",'Claim Details'!$I$28&gt;=Rates!$D$14,'Claim Details'!$I$28&lt;=Rates!$D$15,'Claim Details'!$I$19="No"),Rates!$D$27,IF(AND(C291="C",'Claim Details'!$I$28&gt;=Rates!$F$14,'Claim Details'!$I$28&lt;=Rates!$F$15,'Claim Details'!$I$19="Yes"),Rates!$G$27,IF(AND(C291="C",'Claim Details'!$I$28&gt;=Rates!$F$14,'Claim Details'!$I$28&lt;=Rates!$F$15,'Claim Details'!$I$19="No"),Rates!$F$27,IF(AND(C291="C",'Claim Details'!$I$28&gt;=Rates!$H$14,'Claim Details'!$I$28&lt;=Rates!$H$15,'Claim Details'!$I$19="Yes"),Rates!$I$27,IF(AND(C291="C",'Claim Details'!$I$28&gt;=Rates!$H$14,'Claim Details'!$I$28&lt;=Rates!$H$15,'Claim Details'!$I$19="No"),Rates!$H$27,IF(AND(C291="C",'Claim Details'!$I$28&gt;=Rates!$J$14,'Claim Details'!$I$28&lt;=Rates!$J$15,'Claim Details'!$I$19="Yes"),Rates!$K$27,IF(AND(C291="C",'Claim Details'!$I$28&gt;=Rates!$J$14,'Claim Details'!$I$28&lt;=Rates!$J$15,'Claim Details'!$I$19="No"),Rates!$J$27,"£0.00"))))))))))))))))))))))))</f>
        <v>£0.00</v>
      </c>
      <c r="AZ291" s="189" t="str">
        <f>IF(AND(C291="A",'Claim Details'!$I$28&gt;=Rates!$D$14,'Claim Details'!$I$28&lt;=Rates!$D$15,'Claim Details'!$I$19="Yes"),Rates!$E$20,IF(AND(C291="A",'Claim Details'!$I$28&gt;=Rates!$D$14,'Claim Details'!$I$28&lt;=Rates!$D$15,'Claim Details'!$I$19="No"),Rates!$D$20,IF(AND(C291="A",'Claim Details'!$I$28&gt;=Rates!$F$14,'Claim Details'!$I$28&lt;=Rates!$F$15,'Claim Details'!$I$19="Yes"),Rates!$G$20,IF(AND(C291="A",'Claim Details'!$I$28&gt;=Rates!$F$14,'Claim Details'!$I$28&lt;=Rates!$F$15,'Claim Details'!$I$19="No"),Rates!$F$20,IF(AND(C291="A",'Claim Details'!$I$28&gt;=Rates!$H$14,'Claim Details'!$I$28&lt;=Rates!$H$15,'Claim Details'!$I$19="Yes"),Rates!$I$20,IF(AND(C291="A",'Claim Details'!$I$28&gt;=Rates!$H$14,'Claim Details'!$I$28&lt;=Rates!$H$15,'Claim Details'!$I$19="No"),Rates!$H$20,IF(AND(C291="A",'Claim Details'!$I$28&gt;=Rates!$J$14,'Claim Details'!$I$28&lt;=Rates!$J$15,'Claim Details'!$I$19="Yes"),Rates!$K$20,IF(AND(C291="A",'Claim Details'!$I$28&gt;=Rates!$J$14,'Claim Details'!$I$28&lt;=Rates!$J$15,'Claim Details'!$I$19="No"),Rates!$J$20,IF(AND(C291="B",'Claim Details'!$I$28&gt;=Rates!$D$14,'Claim Details'!$I$28&lt;=Rates!$D$15,'Claim Details'!$I$19="Yes"),Rates!$E$21,IF(AND(C291="B",'Claim Details'!$I$28&gt;=Rates!$D$14,'Claim Details'!$I$28&lt;=Rates!$D$15,'Claim Details'!$I$19="No"),Rates!$D$21,IF(AND(C291="B",'Claim Details'!$I$28&gt;=Rates!$F$14,'Claim Details'!$I$28&lt;=Rates!$F$15,'Claim Details'!$I$19="Yes"),Rates!$G$21,IF(AND(C291="B",'Claim Details'!$I$28&gt;=Rates!$F$14,'Claim Details'!$I$28&lt;=Rates!$F$15,'Claim Details'!$I$19="No"),Rates!$F$21,IF(AND(C291="B",'Claim Details'!$I$28&gt;=Rates!$H$14,'Claim Details'!$I$28&lt;=Rates!$H$15,'Claim Details'!$I$19="Yes"),Rates!$I$21,IF(AND(C291="B",'Claim Details'!$I$28&gt;=Rates!$H$14,'Claim Details'!$I$28&lt;=Rates!$H$15,'Claim Details'!$I$19="No"),Rates!$H$21,IF(AND(C291="B",'Claim Details'!$I$28&gt;=Rates!$J$14,'Claim Details'!$I$28&lt;=Rates!$J$15,'Claim Details'!$I$19="Yes"),Rates!$K$21,IF(AND(C291="B",'Claim Details'!$I$28&gt;=Rates!$J$14,'Claim Details'!$I$28&lt;=Rates!$J$15,'Claim Details'!$I$19="No"),Rates!$J$21,"£0.00"))))))))))))))))</f>
        <v>£0.00</v>
      </c>
      <c r="BA291" s="189" t="str">
        <f>IF(AND(C291="A",'Claim Details'!$I$28&gt;=Rates!$D$14,'Claim Details'!$I$28&lt;=Rates!$D$15,'Claim Details'!$I$19="Yes"),Rates!$E$22,IF(AND(C291="A",'Claim Details'!$I$28&gt;=Rates!$D$14,'Claim Details'!$I$28&lt;=Rates!$D$15,'Claim Details'!$I$19="No"),Rates!$D$22,IF(AND(C291="A",'Claim Details'!$I$28&gt;=Rates!$F$14,'Claim Details'!$I$28&lt;=Rates!$F$15,'Claim Details'!$I$19="Yes"),Rates!$G$22,IF(AND(C291="A",'Claim Details'!$I$28&gt;=Rates!$F$14,'Claim Details'!$I$28&lt;=Rates!$F$15,'Claim Details'!$I$19="No"),Rates!$F$22,IF(AND(C291="A",'Claim Details'!$I$28&gt;=Rates!$H$14,'Claim Details'!$I$28&lt;=Rates!$H$15,'Claim Details'!$I$19="Yes"),Rates!$I$22,IF(AND(C291="A",'Claim Details'!$I$28&gt;=Rates!$H$14,'Claim Details'!$I$28&lt;=Rates!$H$15,'Claim Details'!$I$19="No"),Rates!$H$22,IF(AND(C291="A",'Claim Details'!$I$28&gt;=Rates!$J$14,'Claim Details'!$I$28&lt;=Rates!$J$15,'Claim Details'!$I$19="Yes"),Rates!$K$22,IF(AND(C291="A",'Claim Details'!$I$28&gt;=Rates!$J$14,'Claim Details'!$I$28&lt;=Rates!$J$15,'Claim Details'!$I$19="No"),Rates!$J$22,IF(AND(C291="B",'Claim Details'!$I$28&gt;=Rates!$D$14,'Claim Details'!$I$28&lt;=Rates!$D$15,'Claim Details'!$I$19="Yes"),Rates!$E$23,IF(AND(C291="B",'Claim Details'!$I$28&gt;=Rates!$D$14,'Claim Details'!$I$28&lt;=Rates!$D$15,'Claim Details'!$I$19="No"),Rates!$D$23,IF(AND(C291="B",'Claim Details'!$I$28&gt;=Rates!$F$14,'Claim Details'!$I$28&lt;=Rates!$F$15,'Claim Details'!$I$19="Yes"),Rates!$G$23,IF(AND(C291="B",'Claim Details'!$I$28&gt;=Rates!$F$14,'Claim Details'!$I$28&lt;=Rates!$F$15,'Claim Details'!$I$19="No"),Rates!$F$23,IF(AND(C291="B",'Claim Details'!$I$28&gt;=Rates!$H$14,'Claim Details'!$I$28&lt;=Rates!$H$15,'Claim Details'!$I$19="Yes"),Rates!$I$23,IF(AND(C291="B",'Claim Details'!$I$28&gt;=Rates!$H$14,'Claim Details'!$I$28&lt;=Rates!$H$15,'Claim Details'!$I$19="No"),Rates!$H$23,IF(AND(C291="B",'Claim Details'!$I$28&gt;=Rates!$J$14,'Claim Details'!$I$28&lt;=Rates!$J$15,'Claim Details'!$I$19="Yes"),Rates!$K$23,IF(AND(C291="B",'Claim Details'!$I$28&gt;=Rates!$J$14,'Claim Details'!$I$28&lt;=Rates!$J$15,'Claim Details'!$I$19="No"),Rates!$J$23,IF(AND(C291="C",'Claim Details'!$I$28&gt;=Rates!$D$14,'Claim Details'!$I$28&lt;=Rates!$D$15,'Claim Details'!$I$19="Yes"),Rates!$E$24,IF(AND(C291="C",'Claim Details'!$I$28&gt;=Rates!$D$14,'Claim Details'!$I$28&lt;=Rates!$D$15,'Claim Details'!$I$19="No"),Rates!$D$24,IF(AND(C291="C",'Claim Details'!$I$28&gt;=Rates!$F$14,'Claim Details'!$I$28&lt;=Rates!$F$15,'Claim Details'!$I$19="Yes"),Rates!$G$24,IF(AND(C291="C",'Claim Details'!$I$28&gt;=Rates!$F$14,'Claim Details'!$I$28&lt;=Rates!$F$15,'Claim Details'!$I$19="No"),Rates!$F$24,IF(AND(C291="C",'Claim Details'!$I$28&gt;=Rates!$H$14,'Claim Details'!$I$28&lt;=Rates!$H$15,'Claim Details'!$I$19="Yes"),Rates!$I$24,IF(AND(C291="C",'Claim Details'!$I$28&gt;=Rates!$H$14,'Claim Details'!$I$28&lt;=Rates!$H$15,'Claim Details'!$I$19="No"),Rates!$H$24,IF(AND(C291="C",'Claim Details'!$I$28&gt;=Rates!$J$14,'Claim Details'!$I$28&lt;=Rates!$J$15,'Claim Details'!$I$19="Yes"),Rates!$K$24,IF(AND(C291="C",'Claim Details'!$I$28&gt;=Rates!$J$14,'Claim Details'!$I$28&lt;=Rates!$J$15,'Claim Details'!$I$19="No"),Rates!$J$24,"£0.00"))))))))))))))))))))))))</f>
        <v>£0.00</v>
      </c>
      <c r="BB291" s="189" t="str">
        <f t="shared" si="72"/>
        <v>£0.00</v>
      </c>
      <c r="BC291" s="1"/>
      <c r="BD291" s="189" t="str">
        <f>IF(AND(AE291="A",'Claim Details'!$I$28&gt;=Rates!$D$14,'Claim Details'!$I$28&lt;=Rates!$D$15,'Claim Details'!$I$19="Yes"),Rates!$J$17,IF(AND(AE291="A",'Claim Details'!$I$28&gt;=Rates!$D$14,'Claim Details'!$I$28&lt;=Rates!$D$15,'Claim Details'!$I$19="No"),Rates!$D$17,IF(AND(AE291="A",'Claim Details'!$I$28&gt;=Rates!$F$14,'Claim Details'!$I$28&lt;=Rates!$F$15,'Claim Details'!$I$19="Yes"),Rates!$G$17,IF(AND(AE291="A",'Claim Details'!$I$28&gt;=Rates!$F$14,'Claim Details'!$I$28&lt;=Rates!$F$15,'Claim Details'!$I$19="No"),Rates!$F$17,IF(AND(AE291="A",'Claim Details'!$I$28&gt;=Rates!$H$14,'Claim Details'!$I$28&lt;=Rates!$H$15,'Claim Details'!$I$19="Yes"),Rates!$I$17,IF(AND(AE291="A",'Claim Details'!$I$28&gt;=Rates!$H$14,'Claim Details'!$I$28&lt;=Rates!$H$15,'Claim Details'!$I$19="No"),Rates!$H$17,IF(AND(AE291="A",'Claim Details'!$I$28&gt;=Rates!$J$14,'Claim Details'!$I$28&lt;=Rates!$J$15,'Claim Details'!$I$19="Yes"),Rates!$K$17,IF(AND(AE291="A",'Claim Details'!$I$28&gt;=Rates!$J$14,'Claim Details'!$I$28&lt;=Rates!$J$15,'Claim Details'!$I$19="No"),Rates!$J$17,IF(AND(AE291="B",'Claim Details'!$I$28&gt;=Rates!$D$14,'Claim Details'!$I$28&lt;=Rates!$D$15,'Claim Details'!$I$19="Yes"),Rates!$E$18,IF(AND(AE291="B",'Claim Details'!$I$28&gt;=Rates!$D$14,'Claim Details'!$I$28&lt;=Rates!$D$15,'Claim Details'!$I$19="No"),Rates!$D$18,IF(AND(AE291="B",'Claim Details'!$I$28&gt;=Rates!$F$14,'Claim Details'!$I$28&lt;=Rates!$F$15,'Claim Details'!$I$19="Yes"),Rates!$G$18,IF(AND(AE291="B",'Claim Details'!$I$28&gt;=Rates!$F$14,'Claim Details'!$I$28&lt;=Rates!$F$15,'Claim Details'!$I$19="No"),Rates!$F$18,IF(AND(AE291="B",'Claim Details'!$I$28&gt;=Rates!$H$14,'Claim Details'!$I$28&lt;=Rates!$H$15,'Claim Details'!$I$19="Yes"),Rates!$I$18,IF(AND(AE291="B",'Claim Details'!$I$28&gt;=Rates!$H$14,'Claim Details'!$I$28&lt;=Rates!$H$15,'Claim Details'!$I$19="No"),Rates!$H$18,IF(AND(AE291="B",'Claim Details'!$I$28&gt;=Rates!$J$14,'Claim Details'!$I$28&lt;=Rates!$J$15,'Claim Details'!$I$19="Yes"),Rates!$K$18,IF(AND(AE291="B",'Claim Details'!$I$28&gt;=Rates!$J$14,'Claim Details'!$I$28&lt;=Rates!$J$15,'Claim Details'!$I$19="No"),Rates!$J$18,IF(AND(AE291="C",'Claim Details'!$I$28&gt;=Rates!$D$14,'Claim Details'!$I$28&lt;=Rates!$D$15,'Claim Details'!$I$19="Yes"),Rates!$E$19,IF(AND(AE291="C",'Claim Details'!$I$28&gt;=Rates!$D$14,'Claim Details'!$I$28&lt;=Rates!$D$15,'Claim Details'!$I$19="No"),Rates!$D$19,IF(AND(AE291="C",'Claim Details'!$I$28&gt;=Rates!$F$14,'Claim Details'!$I$28&lt;=Rates!$F$15,'Claim Details'!$I$19="Yes"),Rates!$G$19,IF(AND(AE291="C",'Claim Details'!$I$28&gt;=Rates!$F$14,'Claim Details'!$I$28&lt;=Rates!$F$15,'Claim Details'!$I$19="No"),Rates!$F$19,IF(AND(AE291="C",'Claim Details'!$I$28&gt;=Rates!$H$14,'Claim Details'!$I$28&lt;=Rates!$H$15,'Claim Details'!$I$19="Yes"),Rates!$I$19,IF(AND(AE291="C",'Claim Details'!$I$28&gt;=Rates!$H$14,'Claim Details'!$I$28&lt;=Rates!$H$15,'Claim Details'!$I$19="No"),Rates!$H$19,IF(AND(AE291="C",'Claim Details'!$I$28&gt;=Rates!$J$14,'Claim Details'!$I$28&lt;=Rates!$J$15,'Claim Details'!$I$19="Yes"),Rates!$K$19,IF(AND(AE291="C",'Claim Details'!$I$28&gt;=Rates!$J$14,'Claim Details'!$I$28&lt;=Rates!$J$15,'Claim Details'!$I$19="No"),Rates!$J$19,"£0.00"))))))))))))))))))))))))</f>
        <v>£0.00</v>
      </c>
      <c r="BE291" s="189" t="str">
        <f>IF(AND(AE291="A",'Claim Details'!$I$28&gt;=Rates!$D$14,'Claim Details'!$I$28&lt;=Rates!$D$15,'Claim Details'!$I$19="Yes"),Rates!$J$25,IF(AND(AE291="A",'Claim Details'!$I$28&gt;=Rates!$D$14,'Claim Details'!$I$28&lt;=Rates!$D$15,'Claim Details'!$I$19="No"),Rates!$D$25,IF(AND(AE291="A",'Claim Details'!$I$28&gt;=Rates!$F$14,'Claim Details'!$I$28&lt;=Rates!$F$15,'Claim Details'!$I$19="Yes"),Rates!$G$25,IF(AND(AE291="A",'Claim Details'!$I$28&gt;=Rates!$F$14,'Claim Details'!$I$28&lt;=Rates!$F$15,'Claim Details'!$I$19="No"),Rates!$F$25,IF(AND(AE291="A",'Claim Details'!$I$28&gt;=Rates!$H$14,'Claim Details'!$I$28&lt;=Rates!$H$15,'Claim Details'!$I$19="Yes"),Rates!$I$25,IF(AND(AE291="A",'Claim Details'!$I$28&gt;=Rates!$H$14,'Claim Details'!$I$28&lt;=Rates!$H$15,'Claim Details'!$I$19="No"),Rates!$H$25,IF(AND(AE291="A",'Claim Details'!$I$28&gt;=Rates!$J$14,'Claim Details'!$I$28&lt;=Rates!$J$15,'Claim Details'!$I$19="Yes"),Rates!$K$25,IF(AND(AE291="A",'Claim Details'!$I$28&gt;=Rates!$J$14,'Claim Details'!$I$28&lt;=Rates!$J$15,'Claim Details'!$I$19="No"),Rates!$J$25,IF(AND(AE291="B",'Claim Details'!$I$28&gt;=Rates!$D$14,'Claim Details'!$I$28&lt;=Rates!$D$15,'Claim Details'!$I$19="Yes"),Rates!$E$26,IF(AND(AE291="B",'Claim Details'!$I$28&gt;=Rates!$D$14,'Claim Details'!$I$28&lt;=Rates!$D$15,'Claim Details'!$I$19="No"),Rates!$D$26,IF(AND(AE291="B",'Claim Details'!$I$28&gt;=Rates!$F$14,'Claim Details'!$I$28&lt;=Rates!$F$15,'Claim Details'!$I$19="Yes"),Rates!$G$26,IF(AND(AE291="B",'Claim Details'!$I$28&gt;=Rates!$F$14,'Claim Details'!$I$28&lt;=Rates!$F$15,'Claim Details'!$I$19="No"),Rates!$F$26,IF(AND(AE291="B",'Claim Details'!$I$28&gt;=Rates!$H$14,'Claim Details'!$I$28&lt;=Rates!$H$15,'Claim Details'!$I$19="Yes"),Rates!$I$26,IF(AND(AE291="B",'Claim Details'!$I$28&gt;=Rates!$H$14,'Claim Details'!$I$28&lt;=Rates!$H$15,'Claim Details'!$I$19="No"),Rates!$H$26,IF(AND(AE291="B",'Claim Details'!$I$28&gt;=Rates!$J$14,'Claim Details'!$I$28&lt;=Rates!$J$15,'Claim Details'!$I$19="Yes"),Rates!$K$26,IF(AND(AE291="B",'Claim Details'!$I$28&gt;=Rates!$J$14,'Claim Details'!$I$28&lt;=Rates!$J$15,'Claim Details'!$I$19="No"),Rates!$J$26,IF(AND(AE291="C",'Claim Details'!$I$28&gt;=Rates!$D$14,'Claim Details'!$I$28&lt;=Rates!$D$15,'Claim Details'!$I$19="Yes"),Rates!$E$27,IF(AND(AE291="C",'Claim Details'!$I$28&gt;=Rates!$D$14,'Claim Details'!$I$28&lt;=Rates!$D$15,'Claim Details'!$I$19="No"),Rates!$D$27,IF(AND(AE291="C",'Claim Details'!$I$28&gt;=Rates!$F$14,'Claim Details'!$I$28&lt;=Rates!$F$15,'Claim Details'!$I$19="Yes"),Rates!$G$27,IF(AND(AE291="C",'Claim Details'!$I$28&gt;=Rates!$F$14,'Claim Details'!$I$28&lt;=Rates!$F$15,'Claim Details'!$I$19="No"),Rates!$F$27,IF(AND(AE291="C",'Claim Details'!$I$28&gt;=Rates!$H$14,'Claim Details'!$I$28&lt;=Rates!$H$15,'Claim Details'!$I$19="Yes"),Rates!$I$27,IF(AND(AE291="C",'Claim Details'!$I$28&gt;=Rates!$H$14,'Claim Details'!$I$28&lt;=Rates!$H$15,'Claim Details'!$I$19="No"),Rates!$H$27,IF(AND(AE291="C",'Claim Details'!$I$28&gt;=Rates!$J$14,'Claim Details'!$I$28&lt;=Rates!$J$15,'Claim Details'!$I$19="Yes"),Rates!$K$27,IF(AND(AE291="C",'Claim Details'!$I$28&gt;=Rates!$J$14,'Claim Details'!$I$28&lt;=Rates!$J$15,'Claim Details'!$I$19="No"),Rates!$J$27,"£0.00"))))))))))))))))))))))))</f>
        <v>£0.00</v>
      </c>
      <c r="BF291" s="189" t="str">
        <f>IF(AND(AE291="A",'Claim Details'!$I$28&gt;=Rates!$D$14,'Claim Details'!$I$28&lt;=Rates!$D$15,'Claim Details'!$I$19="Yes"),Rates!$E$20,IF(AND(AE291="A",'Claim Details'!$I$28&gt;=Rates!$D$14,'Claim Details'!$I$28&lt;=Rates!$D$15,'Claim Details'!$I$19="No"),Rates!$D$20,IF(AND(AE291="A",'Claim Details'!$I$28&gt;=Rates!$F$14,'Claim Details'!$I$28&lt;=Rates!$F$15,'Claim Details'!$I$19="Yes"),Rates!$G$20,IF(AND(AE291="A",'Claim Details'!$I$28&gt;=Rates!$F$14,'Claim Details'!$I$28&lt;=Rates!$F$15,'Claim Details'!$I$19="No"),Rates!$F$20,IF(AND(AE291="A",'Claim Details'!$I$28&gt;=Rates!$H$14,'Claim Details'!$I$28&lt;=Rates!$H$15,'Claim Details'!$I$19="Yes"),Rates!$I$20,IF(AND(AE291="A",'Claim Details'!$I$28&gt;=Rates!$H$14,'Claim Details'!$I$28&lt;=Rates!$H$15,'Claim Details'!$I$19="No"),Rates!$H$20,IF(AND(AE291="A",'Claim Details'!$I$28&gt;=Rates!$J$14,'Claim Details'!$I$28&lt;=Rates!$J$15,'Claim Details'!$I$19="Yes"),Rates!$K$20,IF(AND(AE291="A",'Claim Details'!$I$28&gt;=Rates!$J$14,'Claim Details'!$I$28&lt;=Rates!$J$15,'Claim Details'!$I$19="No"),Rates!$J$20,IF(AND(AE291="B",'Claim Details'!$I$28&gt;=Rates!$D$14,'Claim Details'!$I$28&lt;=Rates!$D$15,'Claim Details'!$I$19="Yes"),Rates!$E$21,IF(AND(AE291="B",'Claim Details'!$I$28&gt;=Rates!$D$14,'Claim Details'!$I$28&lt;=Rates!$D$15,'Claim Details'!$I$19="No"),Rates!$D$21,IF(AND(AE291="B",'Claim Details'!$I$28&gt;=Rates!$F$14,'Claim Details'!$I$28&lt;=Rates!$F$15,'Claim Details'!$I$19="Yes"),Rates!$G$21,IF(AND(AE291="B",'Claim Details'!$I$28&gt;=Rates!$F$14,'Claim Details'!$I$28&lt;=Rates!$F$15,'Claim Details'!$I$19="No"),Rates!$F$21,IF(AND(AE291="B",'Claim Details'!$I$28&gt;=Rates!$H$14,'Claim Details'!$I$28&lt;=Rates!$H$15,'Claim Details'!$I$19="Yes"),Rates!$I$21,IF(AND(AE291="B",'Claim Details'!$I$28&gt;=Rates!$H$14,'Claim Details'!$I$28&lt;=Rates!$H$15,'Claim Details'!$I$19="No"),Rates!$H$21,IF(AND(AE291="B",'Claim Details'!$I$28&gt;=Rates!$J$14,'Claim Details'!$I$28&lt;=Rates!$J$15,'Claim Details'!$I$19="Yes"),Rates!$K$21,IF(AND(AE291="B",'Claim Details'!$I$28&gt;=Rates!$J$14,'Claim Details'!$I$28&lt;=Rates!$J$15,'Claim Details'!$I$19="No"),Rates!$J$21,"£0.00"))))))))))))))))</f>
        <v>£0.00</v>
      </c>
      <c r="BG291" s="189" t="str">
        <f>IF(AND(AE291="A",'Claim Details'!$I$28&gt;=Rates!$D$14,'Claim Details'!$I$28&lt;=Rates!$D$15,'Claim Details'!$I$19="Yes"),Rates!$E$22,IF(AND(AE291="A",'Claim Details'!$I$28&gt;=Rates!$D$14,'Claim Details'!$I$28&lt;=Rates!$D$15,'Claim Details'!$I$19="No"),Rates!$D$22,IF(AND(AE291="A",'Claim Details'!$I$28&gt;=Rates!$F$14,'Claim Details'!$I$28&lt;=Rates!$F$15,'Claim Details'!$I$19="Yes"),Rates!$G$22,IF(AND(AE291="A",'Claim Details'!$I$28&gt;=Rates!$F$14,'Claim Details'!$I$28&lt;=Rates!$F$15,'Claim Details'!$I$19="No"),Rates!$F$22,IF(AND(AE291="A",'Claim Details'!$I$28&gt;=Rates!$H$14,'Claim Details'!$I$28&lt;=Rates!$H$15,'Claim Details'!$I$19="Yes"),Rates!$I$22,IF(AND(AE291="A",'Claim Details'!$I$28&gt;=Rates!$H$14,'Claim Details'!$I$28&lt;=Rates!$H$15,'Claim Details'!$I$19="No"),Rates!$H$22,IF(AND(AE291="A",'Claim Details'!$I$28&gt;=Rates!$J$14,'Claim Details'!$I$28&lt;=Rates!$J$15,'Claim Details'!$I$19="Yes"),Rates!$K$22,IF(AND(AE291="A",'Claim Details'!$I$28&gt;=Rates!$J$14,'Claim Details'!$I$28&lt;=Rates!$J$15,'Claim Details'!$I$19="No"),Rates!$J$22,IF(AND(AE291="B",'Claim Details'!$I$28&gt;=Rates!$D$14,'Claim Details'!$I$28&lt;=Rates!$D$15,'Claim Details'!$I$19="Yes"),Rates!$E$23,IF(AND(AE291="B",'Claim Details'!$I$28&gt;=Rates!$D$14,'Claim Details'!$I$28&lt;=Rates!$D$15,'Claim Details'!$I$19="No"),Rates!$D$23,IF(AND(AE291="B",'Claim Details'!$I$28&gt;=Rates!$F$14,'Claim Details'!$I$28&lt;=Rates!$F$15,'Claim Details'!$I$19="Yes"),Rates!$G$23,IF(AND(AE291="B",'Claim Details'!$I$28&gt;=Rates!$F$14,'Claim Details'!$I$28&lt;=Rates!$F$15,'Claim Details'!$I$19="No"),Rates!$F$23,IF(AND(AE291="B",'Claim Details'!$I$28&gt;=Rates!$H$14,'Claim Details'!$I$28&lt;=Rates!$H$15,'Claim Details'!$I$19="Yes"),Rates!$I$23,IF(AND(AE291="B",'Claim Details'!$I$28&gt;=Rates!$H$14,'Claim Details'!$I$28&lt;=Rates!$H$15,'Claim Details'!$I$19="No"),Rates!$H$23,IF(AND(AE291="B",'Claim Details'!$I$28&gt;=Rates!$J$14,'Claim Details'!$I$28&lt;=Rates!$J$15,'Claim Details'!$I$19="Yes"),Rates!$K$23,IF(AND(AE291="B",'Claim Details'!$I$28&gt;=Rates!$J$14,'Claim Details'!$I$28&lt;=Rates!$J$15,'Claim Details'!$I$19="No"),Rates!$J$23,IF(AND(AE291="C",'Claim Details'!$I$28&gt;=Rates!$D$14,'Claim Details'!$I$28&lt;=Rates!$D$15,'Claim Details'!$I$19="Yes"),Rates!$E$24,IF(AND(AE291="C",'Claim Details'!$I$28&gt;=Rates!$D$14,'Claim Details'!$I$28&lt;=Rates!$D$15,'Claim Details'!$I$19="No"),Rates!$D$24,IF(AND(AE291="C",'Claim Details'!$I$28&gt;=Rates!$F$14,'Claim Details'!$I$28&lt;=Rates!$F$15,'Claim Details'!$I$19="Yes"),Rates!$G$24,IF(AND(AE291="C",'Claim Details'!$I$28&gt;=Rates!$F$14,'Claim Details'!$I$28&lt;=Rates!$F$15,'Claim Details'!$I$19="No"),Rates!$F$24,IF(AND(AE291="C",'Claim Details'!$I$28&gt;=Rates!$H$14,'Claim Details'!$I$28&lt;=Rates!$H$15,'Claim Details'!$I$19="Yes"),Rates!$I$24,IF(AND(AE291="C",'Claim Details'!$I$28&gt;=Rates!$H$14,'Claim Details'!$I$28&lt;=Rates!$H$15,'Claim Details'!$I$19="No"),Rates!$H$24,IF(AND(AE291="C",'Claim Details'!$I$28&gt;=Rates!$J$14,'Claim Details'!$I$28&lt;=Rates!$J$15,'Claim Details'!$I$19="Yes"),Rates!$K$24,IF(AND(AE291="C",'Claim Details'!$I$28&gt;=Rates!$J$14,'Claim Details'!$I$28&lt;=Rates!$J$15,'Claim Details'!$I$19="No"),Rates!$J$24,"£0.00"))))))))))))))))))))))))</f>
        <v>£0.00</v>
      </c>
      <c r="BH291" s="189" t="str">
        <f t="shared" si="73"/>
        <v>£0.00</v>
      </c>
      <c r="BI291" s="189">
        <f t="shared" si="74"/>
        <v>0</v>
      </c>
      <c r="BO291" s="202" t="str">
        <f>IF(H291="","£0.00",IF(AP291="4","£0.00",IF(AP291="5","£0.00",IF(AP291="1","£0.00",((AQ291*H291)*'Claim Details'!$F$111)/100))))</f>
        <v>£0.00</v>
      </c>
      <c r="BP291" s="202" t="str">
        <f>IF(T291="","£0.00",IF(AP291="4","£0.00",IF(AP291="5","£0.00",IF(AP291="1","£0.00",((AR291*T291)*'Claim Details'!$N$111)/100))))</f>
        <v>£0.00</v>
      </c>
      <c r="BQ291" s="202" t="str">
        <f>IF(AI291="","£0.00",IF(AP291="4","£0.00",IF(AP291="5","£0.00",IF(AP291="1","£0.00",((BI291*AI291)*'Claim Details'!$W$111)/100))))</f>
        <v>£0.00</v>
      </c>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row>
    <row r="292" spans="1:97" ht="15">
      <c r="A292" s="145"/>
      <c r="B292" s="91"/>
      <c r="C292" s="96"/>
      <c r="D292" s="97"/>
      <c r="E292" s="98"/>
      <c r="F292" s="89"/>
      <c r="G292" s="99"/>
      <c r="H292" s="100"/>
      <c r="I292" s="221" t="str">
        <f t="shared" si="64"/>
        <v>£0.00</v>
      </c>
      <c r="J292" s="101"/>
      <c r="K292" s="100"/>
      <c r="L292" s="221" t="str">
        <f t="shared" si="65"/>
        <v>£0.00</v>
      </c>
      <c r="M292" s="101"/>
      <c r="N292" s="102"/>
      <c r="O292" s="145"/>
      <c r="P292" s="77"/>
      <c r="Q292" s="87"/>
      <c r="R292" s="87"/>
      <c r="S292" s="87"/>
      <c r="T292" s="149" t="str">
        <f t="shared" si="66"/>
        <v/>
      </c>
      <c r="U292" s="87" t="str">
        <f t="shared" si="75"/>
        <v/>
      </c>
      <c r="V292" s="87"/>
      <c r="W292" s="53" t="str">
        <f t="shared" si="67"/>
        <v>£0.00</v>
      </c>
      <c r="X292" s="53"/>
      <c r="Y292" s="87"/>
      <c r="Z292" s="78"/>
      <c r="AA292" s="79"/>
      <c r="AB292" s="160"/>
      <c r="AC292" s="98"/>
      <c r="AD292" s="225"/>
      <c r="AE292" s="235" t="str">
        <f t="shared" si="68"/>
        <v/>
      </c>
      <c r="AF292" s="87" t="str">
        <f t="shared" si="69"/>
        <v/>
      </c>
      <c r="AG292" s="53"/>
      <c r="AH292" s="224"/>
      <c r="AI292" s="226" t="str">
        <f t="shared" si="61"/>
        <v/>
      </c>
      <c r="AJ292" s="236" t="str">
        <f t="shared" si="70"/>
        <v>£0.00</v>
      </c>
      <c r="AK292" s="31"/>
      <c r="AL292" s="1"/>
      <c r="AM292" s="1"/>
      <c r="AN292" s="1"/>
      <c r="AO292" s="1"/>
      <c r="AP292" s="1" t="str">
        <f t="shared" si="62"/>
        <v/>
      </c>
      <c r="AQ292" s="27">
        <f t="shared" si="63"/>
        <v>0</v>
      </c>
      <c r="AR292" s="189">
        <f t="shared" si="71"/>
        <v>0</v>
      </c>
      <c r="AS292" s="190" t="str">
        <f>IF(AND(C292="A",'Claim Details'!$E$28&gt;=Rates!$D$14,'Claim Details'!$E$28&lt;=Rates!$D$15,'Claim Details'!$E$19="Yes"),Rates!$E$17,IF(AND(C292="A",'Claim Details'!$E$28&gt;=Rates!$D$14,'Claim Details'!$E$28&lt;=Rates!$D$15,'Claim Details'!$E$19="No"),Rates!$D$17,IF(AND(C292="A",'Claim Details'!$E$28&gt;=Rates!$F$14,'Claim Details'!$E$28&lt;=Rates!$F$15,'Claim Details'!$E$19="Yes"),Rates!$G$17,IF(AND(C292="A",'Claim Details'!$E$28&gt;=Rates!$F$14,'Claim Details'!$E$28&lt;=Rates!$F$15,'Claim Details'!$E$19="No"),Rates!$F$17,IF(AND(C292="A",'Claim Details'!$E$28&gt;=Rates!$H$14,'Claim Details'!$E$28&lt;=Rates!$H$15,'Claim Details'!$E$19="Yes"),Rates!$I$17,IF(AND(C292="A",'Claim Details'!$E$28&gt;=Rates!$H$14,'Claim Details'!$E$28&lt;=Rates!$H$15,'Claim Details'!$E$19="No"),Rates!$H$17,IF(AND(C292="A",'Claim Details'!$E$28&gt;=Rates!$J$14,'Claim Details'!$E$28&lt;=Rates!$J$15,'Claim Details'!$E$19="Yes"),Rates!$K$17,IF(AND(C292="A",'Claim Details'!$E$28&gt;=Rates!$J$14,'Claim Details'!$E$28&lt;=Rates!$J$15,'Claim Details'!$E$19="No"),Rates!$J$17,IF(AND(C292="B",'Claim Details'!$E$28&gt;=Rates!$D$14,'Claim Details'!$E$28&lt;=Rates!$D$15,'Claim Details'!$E$19="Yes"),Rates!$E$18,IF(AND(C292="B",'Claim Details'!$E$28&gt;=Rates!$D$14,'Claim Details'!$E$28&lt;=Rates!$D$15,'Claim Details'!$E$19="No"),Rates!$D$18,IF(AND(C292="B",'Claim Details'!$E$28&gt;=Rates!$F$14,'Claim Details'!$E$28&lt;=Rates!$F$15,'Claim Details'!$E$19="Yes"),Rates!$G$18,IF(AND(C292="B",'Claim Details'!$E$28&gt;=Rates!$F$14,'Claim Details'!$E$28&lt;=Rates!$F$15,'Claim Details'!$E$19="No"),Rates!$F$18,IF(AND(C292="B",'Claim Details'!$E$28&gt;=Rates!$H$14,'Claim Details'!$E$28&lt;=Rates!$H$15,'Claim Details'!$E$19="Yes"),Rates!$I$18,IF(AND(C292="B",'Claim Details'!$E$28&gt;=Rates!$H$14,'Claim Details'!$E$28&lt;=Rates!$H$15,'Claim Details'!$E$19="No"),Rates!$H$18,IF(AND(C292="B",'Claim Details'!$E$28&gt;=Rates!$J$14,'Claim Details'!$E$28&lt;=Rates!$J$15,'Claim Details'!$E$19="Yes"),Rates!$K$18,IF(AND(C292="B",'Claim Details'!$E$28&gt;=Rates!$J$14,'Claim Details'!$E$28&lt;=Rates!$J$15,'Claim Details'!$E$19="No"),Rates!$J$18,IF(AND(C292="C",'Claim Details'!$E$28&gt;=Rates!$D$14,'Claim Details'!$E$28&lt;=Rates!$D$15,'Claim Details'!$E$19="Yes"),Rates!$E$19,IF(AND(C292="C",'Claim Details'!$E$28&gt;=Rates!$D$14,'Claim Details'!$E$28&lt;=Rates!$D$15,'Claim Details'!$E$19="No"),Rates!$D$19,IF(AND(C292="C",'Claim Details'!$E$28&gt;=Rates!$F$14,'Claim Details'!$E$28&lt;=Rates!$F$15,'Claim Details'!$E$19="Yes"),Rates!$G$19,IF(AND(C292="C",'Claim Details'!$E$28&gt;=Rates!$F$14,'Claim Details'!$E$28&lt;=Rates!$F$15,'Claim Details'!$E$19="No"),Rates!$F$19,IF(AND(C292="C",'Claim Details'!$E$28&gt;=Rates!$H$14,'Claim Details'!$E$28&lt;=Rates!$H$15,'Claim Details'!$E$19="Yes"),Rates!$I$19,IF(AND(C292="C",'Claim Details'!$E$28&gt;=Rates!$H$14,'Claim Details'!$E$28&lt;=Rates!$H$15,'Claim Details'!$E$19="No"),Rates!$H$19,IF(AND(C292="C",'Claim Details'!$E$28&gt;=Rates!$J$14,'Claim Details'!$E$28&lt;=Rates!$J$15,'Claim Details'!$E$19="Yes"),Rates!$K$19,IF(AND(C292="C",'Claim Details'!$E$28&gt;=Rates!$J$14,'Claim Details'!$E$28&lt;=Rates!$J$15,'Claim Details'!$E$19="No"),Rates!$J$19,"£0.00"))))))))))))))))))))))))</f>
        <v>£0.00</v>
      </c>
      <c r="AT292" s="189" t="str">
        <f>IF(AND(C292="A",'Claim Details'!$E$28&gt;=Rates!$D$14,'Claim Details'!$E$28&lt;=Rates!$D$15,'Claim Details'!$E$19="Yes"),Rates!$E$25,IF(AND(C292="A",'Claim Details'!$E$28&gt;=Rates!$D$14,'Claim Details'!$E$28&lt;=Rates!$D$15,'Claim Details'!$E$19="No"),Rates!$D$25,IF(AND(C292="A",'Claim Details'!$E$28&gt;=Rates!$F$14,'Claim Details'!$E$28&lt;=Rates!$F$15,'Claim Details'!$E$19="Yes"),Rates!$G$25,IF(AND(C292="A",'Claim Details'!$E$28&gt;=Rates!$F$14,'Claim Details'!$E$28&lt;=Rates!$F$15,'Claim Details'!$E$19="No"),Rates!$F$25,IF(AND(C292="A",'Claim Details'!$E$28&gt;=Rates!$H$14,'Claim Details'!$E$28&lt;=Rates!$H$15,'Claim Details'!$E$19="Yes"),Rates!$I$25,IF(AND(C292="A",'Claim Details'!$E$28&gt;=Rates!$H$14,'Claim Details'!$E$28&lt;=Rates!$H$15,'Claim Details'!$E$19="No"),Rates!$H$25,IF(AND(C292="A",'Claim Details'!$E$28&gt;=Rates!$J$14,'Claim Details'!$E$28&lt;=Rates!$J$15,'Claim Details'!$E$19="Yes"),Rates!$K$25,IF(AND(C292="A",'Claim Details'!$E$28&gt;=Rates!$J$14,'Claim Details'!$E$28&lt;=Rates!$J$15,'Claim Details'!$E$19="No"),Rates!$J$25,IF(AND(C292="B",'Claim Details'!$E$28&gt;=Rates!$D$14,'Claim Details'!$E$28&lt;=Rates!$D$15,'Claim Details'!$E$19="Yes"),Rates!$E$26,IF(AND(C292="B",'Claim Details'!$E$28&gt;=Rates!$D$14,'Claim Details'!$E$28&lt;=Rates!$D$15,'Claim Details'!$E$19="No"),Rates!$D$26,IF(AND(C292="B",'Claim Details'!$E$28&gt;=Rates!$F$14,'Claim Details'!$E$28&lt;=Rates!$F$15,'Claim Details'!$E$19="Yes"),Rates!$G$26,IF(AND(C292="B",'Claim Details'!$E$28&gt;=Rates!$F$14,'Claim Details'!$E$28&lt;=Rates!$F$15,'Claim Details'!$E$19="No"),Rates!$F$26,IF(AND(C292="B",'Claim Details'!$E$28&gt;=Rates!$H$14,'Claim Details'!$E$28&lt;=Rates!$H$15,'Claim Details'!$E$19="Yes"),Rates!$I$26,IF(AND(C292="B",'Claim Details'!$E$28&gt;=Rates!$H$14,'Claim Details'!$E$28&lt;=Rates!$H$15,'Claim Details'!$E$19="No"),Rates!$H$26,IF(AND(C292="B",'Claim Details'!$E$28&gt;=Rates!$J$14,'Claim Details'!$E$28&lt;=Rates!$J$15,'Claim Details'!$E$19="Yes"),Rates!$K$26,IF(AND(C292="B",'Claim Details'!$E$28&gt;=Rates!$J$14,'Claim Details'!$E$28&lt;=Rates!$J$15,'Claim Details'!$E$19="No"),Rates!$J$26,IF(AND(C292="C",'Claim Details'!$E$28&gt;=Rates!$D$14,'Claim Details'!$E$28&lt;=Rates!$D$15,'Claim Details'!$E$19="Yes"),Rates!$E$27,IF(AND(C292="C",'Claim Details'!$E$28&gt;=Rates!$D$14,'Claim Details'!$E$28&lt;=Rates!$D$15,'Claim Details'!$E$19="No"),Rates!$D$27,IF(AND(C292="C",'Claim Details'!$E$28&gt;=Rates!$F$14,'Claim Details'!$E$28&lt;=Rates!$F$15,'Claim Details'!$E$19="Yes"),Rates!$G$27,IF(AND(C292="C",'Claim Details'!$E$28&gt;=Rates!$F$14,'Claim Details'!$E$28&lt;=Rates!$F$15,'Claim Details'!$E$19="No"),Rates!$F$27,IF(AND(C292="C",'Claim Details'!$E$28&gt;=Rates!$H$14,'Claim Details'!$E$28&lt;=Rates!$H$15,'Claim Details'!$E$19="Yes"),Rates!$I$27,IF(AND(C292="C",'Claim Details'!$E$28&gt;=Rates!$H$14,'Claim Details'!$E$28&lt;=Rates!$H$15,'Claim Details'!$E$19="No"),Rates!$H$27,IF(AND(C292="C",'Claim Details'!$E$28&gt;=Rates!$J$14,'Claim Details'!$E$28&lt;=Rates!$J$15,'Claim Details'!$E$19="Yes"),Rates!$K$27,IF(AND(C292="C",'Claim Details'!$E$28&gt;=Rates!$J$14,'Claim Details'!$E$28&lt;=Rates!$J$15,'Claim Details'!$E$19="No"),Rates!$J$27,"£0.00"))))))))))))))))))))))))</f>
        <v>£0.00</v>
      </c>
      <c r="AU292" s="191" t="str">
        <f>IF(AND(C292="A",'Claim Details'!$E$28&gt;=Rates!$D$14,'Claim Details'!$E$28&lt;=Rates!$D$15,'Claim Details'!$E$19="Yes"),Rates!$E$20,IF(AND(C292="A",'Claim Details'!$E$28&gt;=Rates!$D$14,'Claim Details'!$E$28&lt;=Rates!$D$15,'Claim Details'!$E$19="No"),Rates!$D$20,IF(AND(C292="A",'Claim Details'!$E$28&gt;=Rates!$F$14,'Claim Details'!$E$28&lt;=Rates!$F$15,'Claim Details'!$E$19="Yes"),Rates!$G$20,IF(AND(C292="A",'Claim Details'!$E$28&gt;=Rates!$F$14,'Claim Details'!$E$28&lt;=Rates!$F$15,'Claim Details'!$E$19="No"),Rates!$F$20,IF(AND(C292="A",'Claim Details'!$E$28&gt;=Rates!$H$14,'Claim Details'!$E$28&lt;=Rates!$H$15,'Claim Details'!$E$19="Yes"),Rates!$I$20,IF(AND(C292="A",'Claim Details'!$E$28&gt;=Rates!$H$14,'Claim Details'!$E$28&lt;=Rates!$H$15,'Claim Details'!$E$19="No"),Rates!$H$20,IF(AND(C292="A",'Claim Details'!$E$28&gt;=Rates!$J$14,'Claim Details'!$E$28&lt;=Rates!$J$15,'Claim Details'!$E$19="Yes"),Rates!$K$20,IF(AND(C292="A",'Claim Details'!$E$28&gt;=Rates!$J$14,'Claim Details'!$E$28&lt;=Rates!$J$15,'Claim Details'!$E$19="No"),Rates!$J$20,IF(AND(C292="B",'Claim Details'!$E$28&gt;=Rates!$D$14,'Claim Details'!$E$28&lt;=Rates!$D$15,'Claim Details'!$E$19="Yes"),Rates!$E$21,IF(AND(C292="B",'Claim Details'!$E$28&gt;=Rates!$D$14,'Claim Details'!$E$28&lt;=Rates!$D$15,'Claim Details'!$E$19="No"),Rates!$D$21,IF(AND(C292="B",'Claim Details'!$E$28&gt;=Rates!$F$14,'Claim Details'!$E$28&lt;=Rates!$F$15,'Claim Details'!$E$19="Yes"),Rates!$G$21,IF(AND(C292="B",'Claim Details'!$E$28&gt;=Rates!$F$14,'Claim Details'!$E$28&lt;=Rates!$F$15,'Claim Details'!$E$19="No"),Rates!$F$21,IF(AND(C292="B",'Claim Details'!$E$28&gt;=Rates!$H$14,'Claim Details'!$E$28&lt;=Rates!$H$15,'Claim Details'!$E$19="Yes"),Rates!$I$21,IF(AND(C292="B",'Claim Details'!$E$28&gt;=Rates!$H$14,'Claim Details'!$E$28&lt;=Rates!$H$15,'Claim Details'!$E$19="No"),Rates!$H$21,IF(AND(C292="B",'Claim Details'!$E$28&gt;=Rates!$J$14,'Claim Details'!$E$28&lt;=Rates!$J$15,'Claim Details'!$E$19="Yes"),Rates!$K$21,IF(AND(C292="B",'Claim Details'!$E$28&gt;=Rates!$J$14,'Claim Details'!$E$28&lt;=Rates!$J$15,'Claim Details'!$E$19="No"),Rates!$J$21,"£0.00"))))))))))))))))</f>
        <v>£0.00</v>
      </c>
      <c r="AV292" s="191" t="str">
        <f>IF(AND(C292="A",'Claim Details'!$E$28&gt;=Rates!$D$14,'Claim Details'!$E$28&lt;=Rates!$D$15,'Claim Details'!$E$19="Yes"),Rates!$E$22,IF(AND(C292="A",'Claim Details'!$E$28&gt;=Rates!$D$14,'Claim Details'!$E$28&lt;=Rates!$D$15,'Claim Details'!$E$19="No"),Rates!$D$22,IF(AND(C292="A",'Claim Details'!$E$28&gt;=Rates!$F$14,'Claim Details'!$E$28&lt;=Rates!$F$15,'Claim Details'!$E$19="Yes"),Rates!$G$22,IF(AND(C292="A",'Claim Details'!$E$28&gt;=Rates!$F$14,'Claim Details'!$E$28&lt;=Rates!$F$15,'Claim Details'!$E$19="No"),Rates!$F$22,IF(AND(C292="A",'Claim Details'!$E$28&gt;=Rates!$H$14,'Claim Details'!$E$28&lt;=Rates!$H$15,'Claim Details'!$E$19="Yes"),Rates!$I$22,IF(AND(C292="A",'Claim Details'!$E$28&gt;=Rates!$H$14,'Claim Details'!$E$28&lt;=Rates!$H$15,'Claim Details'!$E$19="No"),Rates!$H$22,IF(AND(C292="A",'Claim Details'!$E$28&gt;=Rates!$J$14,'Claim Details'!$E$28&lt;=Rates!$J$15,'Claim Details'!$E$19="Yes"),Rates!$K$22,IF(AND(C292="A",'Claim Details'!$E$28&gt;=Rates!$J$14,'Claim Details'!$E$28&lt;=Rates!$J$15,'Claim Details'!$E$19="No"),Rates!$J$22,IF(AND(C292="B",'Claim Details'!$E$28&gt;=Rates!$D$14,'Claim Details'!$E$28&lt;=Rates!$D$15,'Claim Details'!$E$19="Yes"),Rates!$E$23,IF(AND(C292="B",'Claim Details'!$E$28&gt;=Rates!$D$14,'Claim Details'!$E$28&lt;=Rates!$D$15,'Claim Details'!$E$19="No"),Rates!$D$23,IF(AND(C292="B",'Claim Details'!$E$28&gt;=Rates!$F$14,'Claim Details'!$E$28&lt;=Rates!$F$15,'Claim Details'!$E$19="Yes"),Rates!$G$23,IF(AND(C292="B",'Claim Details'!$E$28&gt;=Rates!$F$14,'Claim Details'!$E$28&lt;=Rates!$F$15,'Claim Details'!$E$19="No"),Rates!$F$23,IF(AND(C292="B",'Claim Details'!$E$28&gt;=Rates!$H$14,'Claim Details'!$E$28&lt;=Rates!$H$15,'Claim Details'!$E$19="Yes"),Rates!$I$23,IF(AND(C292="B",'Claim Details'!$E$28&gt;=Rates!$H$14,'Claim Details'!$E$28&lt;=Rates!$H$15,'Claim Details'!$E$19="No"),Rates!$H$23,IF(AND(C292="B",'Claim Details'!$E$28&gt;=Rates!$J$14,'Claim Details'!$E$28&lt;=Rates!$J$15,'Claim Details'!$E$19="Yes"),Rates!$K$23,IF(AND(C292="B",'Claim Details'!$E$28&gt;=Rates!$J$14,'Claim Details'!$E$28&lt;=Rates!$J$15,'Claim Details'!$E$19="No"),Rates!$J$23,IF(AND(C292="C",'Claim Details'!$E$28&gt;=Rates!$D$14,'Claim Details'!$E$28&lt;=Rates!$D$15,'Claim Details'!$E$19="Yes"),Rates!$E$24,IF(AND(C292="C",'Claim Details'!$E$28&gt;=Rates!$D$14,'Claim Details'!$E$28&lt;=Rates!$D$15,'Claim Details'!$E$19="No"),Rates!$D$24,IF(AND(C292="C",'Claim Details'!$E$28&gt;=Rates!$F$14,'Claim Details'!$E$28&lt;=Rates!$F$15,'Claim Details'!$E$19="Yes"),Rates!$G$24,IF(AND(C292="C",'Claim Details'!$E$28&gt;=Rates!$F$14,'Claim Details'!$E$28&lt;=Rates!$F$15,'Claim Details'!$E$19="No"),Rates!$F$24,IF(AND(C292="C",'Claim Details'!$E$28&gt;=Rates!$H$14,'Claim Details'!$E$28&lt;=Rates!$H$15,'Claim Details'!$E$19="Yes"),Rates!$I$24,IF(AND(C292="C",'Claim Details'!$E$28&gt;=Rates!$H$14,'Claim Details'!$E$28&lt;=Rates!$H$15,'Claim Details'!$E$19="No"),Rates!$H$24,IF(AND(C292="C",'Claim Details'!$E$28&gt;=Rates!$J$14,'Claim Details'!$E$28&lt;=Rates!$J$15,'Claim Details'!$E$19="Yes"),Rates!$K$24,IF(AND(C292="C",'Claim Details'!$E$28&gt;=Rates!$J$14,'Claim Details'!$E$28&lt;=Rates!$J$15,'Claim Details'!$E$19="No"),Rates!$J$24,"£0.00"))))))))))))))))))))))))</f>
        <v>£0.00</v>
      </c>
      <c r="AW292" s="1"/>
      <c r="AX292" s="189" t="str">
        <f>IF(AND(U292="A",'Claim Details'!$I$28&gt;=Rates!$D$14,'Claim Details'!$I$28&lt;=Rates!$D$15,'Claim Details'!$I$19="Yes"),Rates!$J$17,IF(AND(U292="A",'Claim Details'!$I$28&gt;=Rates!$D$14,'Claim Details'!$I$28&lt;=Rates!$D$15,'Claim Details'!$I$19="No"),Rates!$D$17,IF(AND(U292="A",'Claim Details'!$I$28&gt;=Rates!$F$14,'Claim Details'!$I$28&lt;=Rates!$F$15,'Claim Details'!$I$19="Yes"),Rates!$G$17,IF(AND(U292="A",'Claim Details'!$I$28&gt;=Rates!$F$14,'Claim Details'!$I$28&lt;=Rates!$F$15,'Claim Details'!$I$19="No"),Rates!$F$17,IF(AND(U292="A",'Claim Details'!$I$28&gt;=Rates!$H$14,'Claim Details'!$I$28&lt;=Rates!$H$15,'Claim Details'!$I$19="Yes"),Rates!$I$17,IF(AND(U292="A",'Claim Details'!$I$28&gt;=Rates!$H$14,'Claim Details'!$I$28&lt;=Rates!$H$15,'Claim Details'!$I$19="No"),Rates!$H$17,IF(AND(U292="A",'Claim Details'!$I$28&gt;=Rates!$J$14,'Claim Details'!$I$28&lt;=Rates!$J$15,'Claim Details'!$I$19="Yes"),Rates!$K$17,IF(AND(U292="A",'Claim Details'!$I$28&gt;=Rates!$J$14,'Claim Details'!$I$28&lt;=Rates!$J$15,'Claim Details'!$I$19="No"),Rates!$J$17,IF(AND(U292="B",'Claim Details'!$I$28&gt;=Rates!$D$14,'Claim Details'!$I$28&lt;=Rates!$D$15,'Claim Details'!$I$19="Yes"),Rates!$E$18,IF(AND(U292="B",'Claim Details'!$I$28&gt;=Rates!$D$14,'Claim Details'!$I$28&lt;=Rates!$D$15,'Claim Details'!$I$19="No"),Rates!$D$18,IF(AND(U292="B",'Claim Details'!$I$28&gt;=Rates!$F$14,'Claim Details'!$I$28&lt;=Rates!$F$15,'Claim Details'!$I$19="Yes"),Rates!$G$18,IF(AND(U292="B",'Claim Details'!$I$28&gt;=Rates!$F$14,'Claim Details'!$I$28&lt;=Rates!$F$15,'Claim Details'!$I$19="No"),Rates!$F$18,IF(AND(U292="B",'Claim Details'!$I$28&gt;=Rates!$H$14,'Claim Details'!$I$28&lt;=Rates!$H$15,'Claim Details'!$I$19="Yes"),Rates!$I$18,IF(AND(U292="B",'Claim Details'!$I$28&gt;=Rates!$H$14,'Claim Details'!$I$28&lt;=Rates!$H$15,'Claim Details'!$I$19="No"),Rates!$H$18,IF(AND(U292="B",'Claim Details'!$I$28&gt;=Rates!$J$14,'Claim Details'!$I$28&lt;=Rates!$J$15,'Claim Details'!$I$19="Yes"),Rates!$K$18,IF(AND(U292="B",'Claim Details'!$I$28&gt;=Rates!$J$14,'Claim Details'!$I$28&lt;=Rates!$J$15,'Claim Details'!$I$19="No"),Rates!$J$18,IF(AND(U292="C",'Claim Details'!$I$28&gt;=Rates!$D$14,'Claim Details'!$I$28&lt;=Rates!$D$15,'Claim Details'!$I$19="Yes"),Rates!$E$19,IF(AND(U292="C",'Claim Details'!$I$28&gt;=Rates!$D$14,'Claim Details'!$I$28&lt;=Rates!$D$15,'Claim Details'!$I$19="No"),Rates!$D$19,IF(AND(U292="C",'Claim Details'!$I$28&gt;=Rates!$F$14,'Claim Details'!$I$28&lt;=Rates!$F$15,'Claim Details'!$I$19="Yes"),Rates!$G$19,IF(AND(U292="C",'Claim Details'!$I$28&gt;=Rates!$F$14,'Claim Details'!$I$28&lt;=Rates!$F$15,'Claim Details'!$I$19="No"),Rates!$F$19,IF(AND(U292="C",'Claim Details'!$I$28&gt;=Rates!$H$14,'Claim Details'!$I$28&lt;=Rates!$H$15,'Claim Details'!$I$19="Yes"),Rates!$I$19,IF(AND(U292="C",'Claim Details'!$I$28&gt;=Rates!$H$14,'Claim Details'!$I$28&lt;=Rates!$H$15,'Claim Details'!$I$19="No"),Rates!$H$19,IF(AND(U292="C",'Claim Details'!$I$28&gt;=Rates!$J$14,'Claim Details'!$I$28&lt;=Rates!$J$15,'Claim Details'!$I$19="Yes"),Rates!$K$19,IF(AND(U292="C",'Claim Details'!$I$28&gt;=Rates!$J$14,'Claim Details'!$I$28&lt;=Rates!$J$15,'Claim Details'!$I$19="No"),Rates!$J$19,"£0.00"))))))))))))))))))))))))</f>
        <v>£0.00</v>
      </c>
      <c r="AY292" s="189" t="str">
        <f>IF(AND(C292="A",'Claim Details'!$I$28&gt;=Rates!$D$14,'Claim Details'!$I$28&lt;=Rates!$D$15,'Claim Details'!$I$19="Yes"),Rates!$J$25,IF(AND(C292="A",'Claim Details'!$I$28&gt;=Rates!$D$14,'Claim Details'!$I$28&lt;=Rates!$D$15,'Claim Details'!$I$19="No"),Rates!$D$25,IF(AND(C292="A",'Claim Details'!$I$28&gt;=Rates!$F$14,'Claim Details'!$I$28&lt;=Rates!$F$15,'Claim Details'!$I$19="Yes"),Rates!$G$25,IF(AND(C292="A",'Claim Details'!$I$28&gt;=Rates!$F$14,'Claim Details'!$I$28&lt;=Rates!$F$15,'Claim Details'!$I$19="No"),Rates!$F$25,IF(AND(C292="A",'Claim Details'!$I$28&gt;=Rates!$H$14,'Claim Details'!$I$28&lt;=Rates!$H$15,'Claim Details'!$I$19="Yes"),Rates!$I$25,IF(AND(C292="A",'Claim Details'!$I$28&gt;=Rates!$H$14,'Claim Details'!$I$28&lt;=Rates!$H$15,'Claim Details'!$I$19="No"),Rates!$H$25,IF(AND(C292="A",'Claim Details'!$I$28&gt;=Rates!$J$14,'Claim Details'!$I$28&lt;=Rates!$J$15,'Claim Details'!$I$19="Yes"),Rates!$K$25,IF(AND(C292="A",'Claim Details'!$I$28&gt;=Rates!$J$14,'Claim Details'!$I$28&lt;=Rates!$J$15,'Claim Details'!$I$19="No"),Rates!$J$25,IF(AND(C292="B",'Claim Details'!$I$28&gt;=Rates!$D$14,'Claim Details'!$I$28&lt;=Rates!$D$15,'Claim Details'!$I$19="Yes"),Rates!$E$26,IF(AND(C292="B",'Claim Details'!$I$28&gt;=Rates!$D$14,'Claim Details'!$I$28&lt;=Rates!$D$15,'Claim Details'!$I$19="No"),Rates!$D$26,IF(AND(C292="B",'Claim Details'!$I$28&gt;=Rates!$F$14,'Claim Details'!$I$28&lt;=Rates!$F$15,'Claim Details'!$I$19="Yes"),Rates!$G$26,IF(AND(C292="B",'Claim Details'!$I$28&gt;=Rates!$F$14,'Claim Details'!$I$28&lt;=Rates!$F$15,'Claim Details'!$I$19="No"),Rates!$F$26,IF(AND(C292="B",'Claim Details'!$I$28&gt;=Rates!$H$14,'Claim Details'!$I$28&lt;=Rates!$H$15,'Claim Details'!$I$19="Yes"),Rates!$I$26,IF(AND(C292="B",'Claim Details'!$I$28&gt;=Rates!$H$14,'Claim Details'!$I$28&lt;=Rates!$H$15,'Claim Details'!$I$19="No"),Rates!$H$26,IF(AND(C292="B",'Claim Details'!$I$28&gt;=Rates!$J$14,'Claim Details'!$I$28&lt;=Rates!$J$15,'Claim Details'!$I$19="Yes"),Rates!$K$26,IF(AND(C292="B",'Claim Details'!$I$28&gt;=Rates!$J$14,'Claim Details'!$I$28&lt;=Rates!$J$15,'Claim Details'!$I$19="No"),Rates!$J$26,IF(AND(C292="C",'Claim Details'!$I$28&gt;=Rates!$D$14,'Claim Details'!$I$28&lt;=Rates!$D$15,'Claim Details'!$I$19="Yes"),Rates!$E$27,IF(AND(C292="C",'Claim Details'!$I$28&gt;=Rates!$D$14,'Claim Details'!$I$28&lt;=Rates!$D$15,'Claim Details'!$I$19="No"),Rates!$D$27,IF(AND(C292="C",'Claim Details'!$I$28&gt;=Rates!$F$14,'Claim Details'!$I$28&lt;=Rates!$F$15,'Claim Details'!$I$19="Yes"),Rates!$G$27,IF(AND(C292="C",'Claim Details'!$I$28&gt;=Rates!$F$14,'Claim Details'!$I$28&lt;=Rates!$F$15,'Claim Details'!$I$19="No"),Rates!$F$27,IF(AND(C292="C",'Claim Details'!$I$28&gt;=Rates!$H$14,'Claim Details'!$I$28&lt;=Rates!$H$15,'Claim Details'!$I$19="Yes"),Rates!$I$27,IF(AND(C292="C",'Claim Details'!$I$28&gt;=Rates!$H$14,'Claim Details'!$I$28&lt;=Rates!$H$15,'Claim Details'!$I$19="No"),Rates!$H$27,IF(AND(C292="C",'Claim Details'!$I$28&gt;=Rates!$J$14,'Claim Details'!$I$28&lt;=Rates!$J$15,'Claim Details'!$I$19="Yes"),Rates!$K$27,IF(AND(C292="C",'Claim Details'!$I$28&gt;=Rates!$J$14,'Claim Details'!$I$28&lt;=Rates!$J$15,'Claim Details'!$I$19="No"),Rates!$J$27,"£0.00"))))))))))))))))))))))))</f>
        <v>£0.00</v>
      </c>
      <c r="AZ292" s="189" t="str">
        <f>IF(AND(C292="A",'Claim Details'!$I$28&gt;=Rates!$D$14,'Claim Details'!$I$28&lt;=Rates!$D$15,'Claim Details'!$I$19="Yes"),Rates!$E$20,IF(AND(C292="A",'Claim Details'!$I$28&gt;=Rates!$D$14,'Claim Details'!$I$28&lt;=Rates!$D$15,'Claim Details'!$I$19="No"),Rates!$D$20,IF(AND(C292="A",'Claim Details'!$I$28&gt;=Rates!$F$14,'Claim Details'!$I$28&lt;=Rates!$F$15,'Claim Details'!$I$19="Yes"),Rates!$G$20,IF(AND(C292="A",'Claim Details'!$I$28&gt;=Rates!$F$14,'Claim Details'!$I$28&lt;=Rates!$F$15,'Claim Details'!$I$19="No"),Rates!$F$20,IF(AND(C292="A",'Claim Details'!$I$28&gt;=Rates!$H$14,'Claim Details'!$I$28&lt;=Rates!$H$15,'Claim Details'!$I$19="Yes"),Rates!$I$20,IF(AND(C292="A",'Claim Details'!$I$28&gt;=Rates!$H$14,'Claim Details'!$I$28&lt;=Rates!$H$15,'Claim Details'!$I$19="No"),Rates!$H$20,IF(AND(C292="A",'Claim Details'!$I$28&gt;=Rates!$J$14,'Claim Details'!$I$28&lt;=Rates!$J$15,'Claim Details'!$I$19="Yes"),Rates!$K$20,IF(AND(C292="A",'Claim Details'!$I$28&gt;=Rates!$J$14,'Claim Details'!$I$28&lt;=Rates!$J$15,'Claim Details'!$I$19="No"),Rates!$J$20,IF(AND(C292="B",'Claim Details'!$I$28&gt;=Rates!$D$14,'Claim Details'!$I$28&lt;=Rates!$D$15,'Claim Details'!$I$19="Yes"),Rates!$E$21,IF(AND(C292="B",'Claim Details'!$I$28&gt;=Rates!$D$14,'Claim Details'!$I$28&lt;=Rates!$D$15,'Claim Details'!$I$19="No"),Rates!$D$21,IF(AND(C292="B",'Claim Details'!$I$28&gt;=Rates!$F$14,'Claim Details'!$I$28&lt;=Rates!$F$15,'Claim Details'!$I$19="Yes"),Rates!$G$21,IF(AND(C292="B",'Claim Details'!$I$28&gt;=Rates!$F$14,'Claim Details'!$I$28&lt;=Rates!$F$15,'Claim Details'!$I$19="No"),Rates!$F$21,IF(AND(C292="B",'Claim Details'!$I$28&gt;=Rates!$H$14,'Claim Details'!$I$28&lt;=Rates!$H$15,'Claim Details'!$I$19="Yes"),Rates!$I$21,IF(AND(C292="B",'Claim Details'!$I$28&gt;=Rates!$H$14,'Claim Details'!$I$28&lt;=Rates!$H$15,'Claim Details'!$I$19="No"),Rates!$H$21,IF(AND(C292="B",'Claim Details'!$I$28&gt;=Rates!$J$14,'Claim Details'!$I$28&lt;=Rates!$J$15,'Claim Details'!$I$19="Yes"),Rates!$K$21,IF(AND(C292="B",'Claim Details'!$I$28&gt;=Rates!$J$14,'Claim Details'!$I$28&lt;=Rates!$J$15,'Claim Details'!$I$19="No"),Rates!$J$21,"£0.00"))))))))))))))))</f>
        <v>£0.00</v>
      </c>
      <c r="BA292" s="189" t="str">
        <f>IF(AND(C292="A",'Claim Details'!$I$28&gt;=Rates!$D$14,'Claim Details'!$I$28&lt;=Rates!$D$15,'Claim Details'!$I$19="Yes"),Rates!$E$22,IF(AND(C292="A",'Claim Details'!$I$28&gt;=Rates!$D$14,'Claim Details'!$I$28&lt;=Rates!$D$15,'Claim Details'!$I$19="No"),Rates!$D$22,IF(AND(C292="A",'Claim Details'!$I$28&gt;=Rates!$F$14,'Claim Details'!$I$28&lt;=Rates!$F$15,'Claim Details'!$I$19="Yes"),Rates!$G$22,IF(AND(C292="A",'Claim Details'!$I$28&gt;=Rates!$F$14,'Claim Details'!$I$28&lt;=Rates!$F$15,'Claim Details'!$I$19="No"),Rates!$F$22,IF(AND(C292="A",'Claim Details'!$I$28&gt;=Rates!$H$14,'Claim Details'!$I$28&lt;=Rates!$H$15,'Claim Details'!$I$19="Yes"),Rates!$I$22,IF(AND(C292="A",'Claim Details'!$I$28&gt;=Rates!$H$14,'Claim Details'!$I$28&lt;=Rates!$H$15,'Claim Details'!$I$19="No"),Rates!$H$22,IF(AND(C292="A",'Claim Details'!$I$28&gt;=Rates!$J$14,'Claim Details'!$I$28&lt;=Rates!$J$15,'Claim Details'!$I$19="Yes"),Rates!$K$22,IF(AND(C292="A",'Claim Details'!$I$28&gt;=Rates!$J$14,'Claim Details'!$I$28&lt;=Rates!$J$15,'Claim Details'!$I$19="No"),Rates!$J$22,IF(AND(C292="B",'Claim Details'!$I$28&gt;=Rates!$D$14,'Claim Details'!$I$28&lt;=Rates!$D$15,'Claim Details'!$I$19="Yes"),Rates!$E$23,IF(AND(C292="B",'Claim Details'!$I$28&gt;=Rates!$D$14,'Claim Details'!$I$28&lt;=Rates!$D$15,'Claim Details'!$I$19="No"),Rates!$D$23,IF(AND(C292="B",'Claim Details'!$I$28&gt;=Rates!$F$14,'Claim Details'!$I$28&lt;=Rates!$F$15,'Claim Details'!$I$19="Yes"),Rates!$G$23,IF(AND(C292="B",'Claim Details'!$I$28&gt;=Rates!$F$14,'Claim Details'!$I$28&lt;=Rates!$F$15,'Claim Details'!$I$19="No"),Rates!$F$23,IF(AND(C292="B",'Claim Details'!$I$28&gt;=Rates!$H$14,'Claim Details'!$I$28&lt;=Rates!$H$15,'Claim Details'!$I$19="Yes"),Rates!$I$23,IF(AND(C292="B",'Claim Details'!$I$28&gt;=Rates!$H$14,'Claim Details'!$I$28&lt;=Rates!$H$15,'Claim Details'!$I$19="No"),Rates!$H$23,IF(AND(C292="B",'Claim Details'!$I$28&gt;=Rates!$J$14,'Claim Details'!$I$28&lt;=Rates!$J$15,'Claim Details'!$I$19="Yes"),Rates!$K$23,IF(AND(C292="B",'Claim Details'!$I$28&gt;=Rates!$J$14,'Claim Details'!$I$28&lt;=Rates!$J$15,'Claim Details'!$I$19="No"),Rates!$J$23,IF(AND(C292="C",'Claim Details'!$I$28&gt;=Rates!$D$14,'Claim Details'!$I$28&lt;=Rates!$D$15,'Claim Details'!$I$19="Yes"),Rates!$E$24,IF(AND(C292="C",'Claim Details'!$I$28&gt;=Rates!$D$14,'Claim Details'!$I$28&lt;=Rates!$D$15,'Claim Details'!$I$19="No"),Rates!$D$24,IF(AND(C292="C",'Claim Details'!$I$28&gt;=Rates!$F$14,'Claim Details'!$I$28&lt;=Rates!$F$15,'Claim Details'!$I$19="Yes"),Rates!$G$24,IF(AND(C292="C",'Claim Details'!$I$28&gt;=Rates!$F$14,'Claim Details'!$I$28&lt;=Rates!$F$15,'Claim Details'!$I$19="No"),Rates!$F$24,IF(AND(C292="C",'Claim Details'!$I$28&gt;=Rates!$H$14,'Claim Details'!$I$28&lt;=Rates!$H$15,'Claim Details'!$I$19="Yes"),Rates!$I$24,IF(AND(C292="C",'Claim Details'!$I$28&gt;=Rates!$H$14,'Claim Details'!$I$28&lt;=Rates!$H$15,'Claim Details'!$I$19="No"),Rates!$H$24,IF(AND(C292="C",'Claim Details'!$I$28&gt;=Rates!$J$14,'Claim Details'!$I$28&lt;=Rates!$J$15,'Claim Details'!$I$19="Yes"),Rates!$K$24,IF(AND(C292="C",'Claim Details'!$I$28&gt;=Rates!$J$14,'Claim Details'!$I$28&lt;=Rates!$J$15,'Claim Details'!$I$19="No"),Rates!$J$24,"£0.00"))))))))))))))))))))))))</f>
        <v>£0.00</v>
      </c>
      <c r="BB292" s="189" t="str">
        <f t="shared" si="72"/>
        <v>£0.00</v>
      </c>
      <c r="BC292" s="1"/>
      <c r="BD292" s="189" t="str">
        <f>IF(AND(AE292="A",'Claim Details'!$I$28&gt;=Rates!$D$14,'Claim Details'!$I$28&lt;=Rates!$D$15,'Claim Details'!$I$19="Yes"),Rates!$J$17,IF(AND(AE292="A",'Claim Details'!$I$28&gt;=Rates!$D$14,'Claim Details'!$I$28&lt;=Rates!$D$15,'Claim Details'!$I$19="No"),Rates!$D$17,IF(AND(AE292="A",'Claim Details'!$I$28&gt;=Rates!$F$14,'Claim Details'!$I$28&lt;=Rates!$F$15,'Claim Details'!$I$19="Yes"),Rates!$G$17,IF(AND(AE292="A",'Claim Details'!$I$28&gt;=Rates!$F$14,'Claim Details'!$I$28&lt;=Rates!$F$15,'Claim Details'!$I$19="No"),Rates!$F$17,IF(AND(AE292="A",'Claim Details'!$I$28&gt;=Rates!$H$14,'Claim Details'!$I$28&lt;=Rates!$H$15,'Claim Details'!$I$19="Yes"),Rates!$I$17,IF(AND(AE292="A",'Claim Details'!$I$28&gt;=Rates!$H$14,'Claim Details'!$I$28&lt;=Rates!$H$15,'Claim Details'!$I$19="No"),Rates!$H$17,IF(AND(AE292="A",'Claim Details'!$I$28&gt;=Rates!$J$14,'Claim Details'!$I$28&lt;=Rates!$J$15,'Claim Details'!$I$19="Yes"),Rates!$K$17,IF(AND(AE292="A",'Claim Details'!$I$28&gt;=Rates!$J$14,'Claim Details'!$I$28&lt;=Rates!$J$15,'Claim Details'!$I$19="No"),Rates!$J$17,IF(AND(AE292="B",'Claim Details'!$I$28&gt;=Rates!$D$14,'Claim Details'!$I$28&lt;=Rates!$D$15,'Claim Details'!$I$19="Yes"),Rates!$E$18,IF(AND(AE292="B",'Claim Details'!$I$28&gt;=Rates!$D$14,'Claim Details'!$I$28&lt;=Rates!$D$15,'Claim Details'!$I$19="No"),Rates!$D$18,IF(AND(AE292="B",'Claim Details'!$I$28&gt;=Rates!$F$14,'Claim Details'!$I$28&lt;=Rates!$F$15,'Claim Details'!$I$19="Yes"),Rates!$G$18,IF(AND(AE292="B",'Claim Details'!$I$28&gt;=Rates!$F$14,'Claim Details'!$I$28&lt;=Rates!$F$15,'Claim Details'!$I$19="No"),Rates!$F$18,IF(AND(AE292="B",'Claim Details'!$I$28&gt;=Rates!$H$14,'Claim Details'!$I$28&lt;=Rates!$H$15,'Claim Details'!$I$19="Yes"),Rates!$I$18,IF(AND(AE292="B",'Claim Details'!$I$28&gt;=Rates!$H$14,'Claim Details'!$I$28&lt;=Rates!$H$15,'Claim Details'!$I$19="No"),Rates!$H$18,IF(AND(AE292="B",'Claim Details'!$I$28&gt;=Rates!$J$14,'Claim Details'!$I$28&lt;=Rates!$J$15,'Claim Details'!$I$19="Yes"),Rates!$K$18,IF(AND(AE292="B",'Claim Details'!$I$28&gt;=Rates!$J$14,'Claim Details'!$I$28&lt;=Rates!$J$15,'Claim Details'!$I$19="No"),Rates!$J$18,IF(AND(AE292="C",'Claim Details'!$I$28&gt;=Rates!$D$14,'Claim Details'!$I$28&lt;=Rates!$D$15,'Claim Details'!$I$19="Yes"),Rates!$E$19,IF(AND(AE292="C",'Claim Details'!$I$28&gt;=Rates!$D$14,'Claim Details'!$I$28&lt;=Rates!$D$15,'Claim Details'!$I$19="No"),Rates!$D$19,IF(AND(AE292="C",'Claim Details'!$I$28&gt;=Rates!$F$14,'Claim Details'!$I$28&lt;=Rates!$F$15,'Claim Details'!$I$19="Yes"),Rates!$G$19,IF(AND(AE292="C",'Claim Details'!$I$28&gt;=Rates!$F$14,'Claim Details'!$I$28&lt;=Rates!$F$15,'Claim Details'!$I$19="No"),Rates!$F$19,IF(AND(AE292="C",'Claim Details'!$I$28&gt;=Rates!$H$14,'Claim Details'!$I$28&lt;=Rates!$H$15,'Claim Details'!$I$19="Yes"),Rates!$I$19,IF(AND(AE292="C",'Claim Details'!$I$28&gt;=Rates!$H$14,'Claim Details'!$I$28&lt;=Rates!$H$15,'Claim Details'!$I$19="No"),Rates!$H$19,IF(AND(AE292="C",'Claim Details'!$I$28&gt;=Rates!$J$14,'Claim Details'!$I$28&lt;=Rates!$J$15,'Claim Details'!$I$19="Yes"),Rates!$K$19,IF(AND(AE292="C",'Claim Details'!$I$28&gt;=Rates!$J$14,'Claim Details'!$I$28&lt;=Rates!$J$15,'Claim Details'!$I$19="No"),Rates!$J$19,"£0.00"))))))))))))))))))))))))</f>
        <v>£0.00</v>
      </c>
      <c r="BE292" s="189" t="str">
        <f>IF(AND(AE292="A",'Claim Details'!$I$28&gt;=Rates!$D$14,'Claim Details'!$I$28&lt;=Rates!$D$15,'Claim Details'!$I$19="Yes"),Rates!$J$25,IF(AND(AE292="A",'Claim Details'!$I$28&gt;=Rates!$D$14,'Claim Details'!$I$28&lt;=Rates!$D$15,'Claim Details'!$I$19="No"),Rates!$D$25,IF(AND(AE292="A",'Claim Details'!$I$28&gt;=Rates!$F$14,'Claim Details'!$I$28&lt;=Rates!$F$15,'Claim Details'!$I$19="Yes"),Rates!$G$25,IF(AND(AE292="A",'Claim Details'!$I$28&gt;=Rates!$F$14,'Claim Details'!$I$28&lt;=Rates!$F$15,'Claim Details'!$I$19="No"),Rates!$F$25,IF(AND(AE292="A",'Claim Details'!$I$28&gt;=Rates!$H$14,'Claim Details'!$I$28&lt;=Rates!$H$15,'Claim Details'!$I$19="Yes"),Rates!$I$25,IF(AND(AE292="A",'Claim Details'!$I$28&gt;=Rates!$H$14,'Claim Details'!$I$28&lt;=Rates!$H$15,'Claim Details'!$I$19="No"),Rates!$H$25,IF(AND(AE292="A",'Claim Details'!$I$28&gt;=Rates!$J$14,'Claim Details'!$I$28&lt;=Rates!$J$15,'Claim Details'!$I$19="Yes"),Rates!$K$25,IF(AND(AE292="A",'Claim Details'!$I$28&gt;=Rates!$J$14,'Claim Details'!$I$28&lt;=Rates!$J$15,'Claim Details'!$I$19="No"),Rates!$J$25,IF(AND(AE292="B",'Claim Details'!$I$28&gt;=Rates!$D$14,'Claim Details'!$I$28&lt;=Rates!$D$15,'Claim Details'!$I$19="Yes"),Rates!$E$26,IF(AND(AE292="B",'Claim Details'!$I$28&gt;=Rates!$D$14,'Claim Details'!$I$28&lt;=Rates!$D$15,'Claim Details'!$I$19="No"),Rates!$D$26,IF(AND(AE292="B",'Claim Details'!$I$28&gt;=Rates!$F$14,'Claim Details'!$I$28&lt;=Rates!$F$15,'Claim Details'!$I$19="Yes"),Rates!$G$26,IF(AND(AE292="B",'Claim Details'!$I$28&gt;=Rates!$F$14,'Claim Details'!$I$28&lt;=Rates!$F$15,'Claim Details'!$I$19="No"),Rates!$F$26,IF(AND(AE292="B",'Claim Details'!$I$28&gt;=Rates!$H$14,'Claim Details'!$I$28&lt;=Rates!$H$15,'Claim Details'!$I$19="Yes"),Rates!$I$26,IF(AND(AE292="B",'Claim Details'!$I$28&gt;=Rates!$H$14,'Claim Details'!$I$28&lt;=Rates!$H$15,'Claim Details'!$I$19="No"),Rates!$H$26,IF(AND(AE292="B",'Claim Details'!$I$28&gt;=Rates!$J$14,'Claim Details'!$I$28&lt;=Rates!$J$15,'Claim Details'!$I$19="Yes"),Rates!$K$26,IF(AND(AE292="B",'Claim Details'!$I$28&gt;=Rates!$J$14,'Claim Details'!$I$28&lt;=Rates!$J$15,'Claim Details'!$I$19="No"),Rates!$J$26,IF(AND(AE292="C",'Claim Details'!$I$28&gt;=Rates!$D$14,'Claim Details'!$I$28&lt;=Rates!$D$15,'Claim Details'!$I$19="Yes"),Rates!$E$27,IF(AND(AE292="C",'Claim Details'!$I$28&gt;=Rates!$D$14,'Claim Details'!$I$28&lt;=Rates!$D$15,'Claim Details'!$I$19="No"),Rates!$D$27,IF(AND(AE292="C",'Claim Details'!$I$28&gt;=Rates!$F$14,'Claim Details'!$I$28&lt;=Rates!$F$15,'Claim Details'!$I$19="Yes"),Rates!$G$27,IF(AND(AE292="C",'Claim Details'!$I$28&gt;=Rates!$F$14,'Claim Details'!$I$28&lt;=Rates!$F$15,'Claim Details'!$I$19="No"),Rates!$F$27,IF(AND(AE292="C",'Claim Details'!$I$28&gt;=Rates!$H$14,'Claim Details'!$I$28&lt;=Rates!$H$15,'Claim Details'!$I$19="Yes"),Rates!$I$27,IF(AND(AE292="C",'Claim Details'!$I$28&gt;=Rates!$H$14,'Claim Details'!$I$28&lt;=Rates!$H$15,'Claim Details'!$I$19="No"),Rates!$H$27,IF(AND(AE292="C",'Claim Details'!$I$28&gt;=Rates!$J$14,'Claim Details'!$I$28&lt;=Rates!$J$15,'Claim Details'!$I$19="Yes"),Rates!$K$27,IF(AND(AE292="C",'Claim Details'!$I$28&gt;=Rates!$J$14,'Claim Details'!$I$28&lt;=Rates!$J$15,'Claim Details'!$I$19="No"),Rates!$J$27,"£0.00"))))))))))))))))))))))))</f>
        <v>£0.00</v>
      </c>
      <c r="BF292" s="189" t="str">
        <f>IF(AND(AE292="A",'Claim Details'!$I$28&gt;=Rates!$D$14,'Claim Details'!$I$28&lt;=Rates!$D$15,'Claim Details'!$I$19="Yes"),Rates!$E$20,IF(AND(AE292="A",'Claim Details'!$I$28&gt;=Rates!$D$14,'Claim Details'!$I$28&lt;=Rates!$D$15,'Claim Details'!$I$19="No"),Rates!$D$20,IF(AND(AE292="A",'Claim Details'!$I$28&gt;=Rates!$F$14,'Claim Details'!$I$28&lt;=Rates!$F$15,'Claim Details'!$I$19="Yes"),Rates!$G$20,IF(AND(AE292="A",'Claim Details'!$I$28&gt;=Rates!$F$14,'Claim Details'!$I$28&lt;=Rates!$F$15,'Claim Details'!$I$19="No"),Rates!$F$20,IF(AND(AE292="A",'Claim Details'!$I$28&gt;=Rates!$H$14,'Claim Details'!$I$28&lt;=Rates!$H$15,'Claim Details'!$I$19="Yes"),Rates!$I$20,IF(AND(AE292="A",'Claim Details'!$I$28&gt;=Rates!$H$14,'Claim Details'!$I$28&lt;=Rates!$H$15,'Claim Details'!$I$19="No"),Rates!$H$20,IF(AND(AE292="A",'Claim Details'!$I$28&gt;=Rates!$J$14,'Claim Details'!$I$28&lt;=Rates!$J$15,'Claim Details'!$I$19="Yes"),Rates!$K$20,IF(AND(AE292="A",'Claim Details'!$I$28&gt;=Rates!$J$14,'Claim Details'!$I$28&lt;=Rates!$J$15,'Claim Details'!$I$19="No"),Rates!$J$20,IF(AND(AE292="B",'Claim Details'!$I$28&gt;=Rates!$D$14,'Claim Details'!$I$28&lt;=Rates!$D$15,'Claim Details'!$I$19="Yes"),Rates!$E$21,IF(AND(AE292="B",'Claim Details'!$I$28&gt;=Rates!$D$14,'Claim Details'!$I$28&lt;=Rates!$D$15,'Claim Details'!$I$19="No"),Rates!$D$21,IF(AND(AE292="B",'Claim Details'!$I$28&gt;=Rates!$F$14,'Claim Details'!$I$28&lt;=Rates!$F$15,'Claim Details'!$I$19="Yes"),Rates!$G$21,IF(AND(AE292="B",'Claim Details'!$I$28&gt;=Rates!$F$14,'Claim Details'!$I$28&lt;=Rates!$F$15,'Claim Details'!$I$19="No"),Rates!$F$21,IF(AND(AE292="B",'Claim Details'!$I$28&gt;=Rates!$H$14,'Claim Details'!$I$28&lt;=Rates!$H$15,'Claim Details'!$I$19="Yes"),Rates!$I$21,IF(AND(AE292="B",'Claim Details'!$I$28&gt;=Rates!$H$14,'Claim Details'!$I$28&lt;=Rates!$H$15,'Claim Details'!$I$19="No"),Rates!$H$21,IF(AND(AE292="B",'Claim Details'!$I$28&gt;=Rates!$J$14,'Claim Details'!$I$28&lt;=Rates!$J$15,'Claim Details'!$I$19="Yes"),Rates!$K$21,IF(AND(AE292="B",'Claim Details'!$I$28&gt;=Rates!$J$14,'Claim Details'!$I$28&lt;=Rates!$J$15,'Claim Details'!$I$19="No"),Rates!$J$21,"£0.00"))))))))))))))))</f>
        <v>£0.00</v>
      </c>
      <c r="BG292" s="189" t="str">
        <f>IF(AND(AE292="A",'Claim Details'!$I$28&gt;=Rates!$D$14,'Claim Details'!$I$28&lt;=Rates!$D$15,'Claim Details'!$I$19="Yes"),Rates!$E$22,IF(AND(AE292="A",'Claim Details'!$I$28&gt;=Rates!$D$14,'Claim Details'!$I$28&lt;=Rates!$D$15,'Claim Details'!$I$19="No"),Rates!$D$22,IF(AND(AE292="A",'Claim Details'!$I$28&gt;=Rates!$F$14,'Claim Details'!$I$28&lt;=Rates!$F$15,'Claim Details'!$I$19="Yes"),Rates!$G$22,IF(AND(AE292="A",'Claim Details'!$I$28&gt;=Rates!$F$14,'Claim Details'!$I$28&lt;=Rates!$F$15,'Claim Details'!$I$19="No"),Rates!$F$22,IF(AND(AE292="A",'Claim Details'!$I$28&gt;=Rates!$H$14,'Claim Details'!$I$28&lt;=Rates!$H$15,'Claim Details'!$I$19="Yes"),Rates!$I$22,IF(AND(AE292="A",'Claim Details'!$I$28&gt;=Rates!$H$14,'Claim Details'!$I$28&lt;=Rates!$H$15,'Claim Details'!$I$19="No"),Rates!$H$22,IF(AND(AE292="A",'Claim Details'!$I$28&gt;=Rates!$J$14,'Claim Details'!$I$28&lt;=Rates!$J$15,'Claim Details'!$I$19="Yes"),Rates!$K$22,IF(AND(AE292="A",'Claim Details'!$I$28&gt;=Rates!$J$14,'Claim Details'!$I$28&lt;=Rates!$J$15,'Claim Details'!$I$19="No"),Rates!$J$22,IF(AND(AE292="B",'Claim Details'!$I$28&gt;=Rates!$D$14,'Claim Details'!$I$28&lt;=Rates!$D$15,'Claim Details'!$I$19="Yes"),Rates!$E$23,IF(AND(AE292="B",'Claim Details'!$I$28&gt;=Rates!$D$14,'Claim Details'!$I$28&lt;=Rates!$D$15,'Claim Details'!$I$19="No"),Rates!$D$23,IF(AND(AE292="B",'Claim Details'!$I$28&gt;=Rates!$F$14,'Claim Details'!$I$28&lt;=Rates!$F$15,'Claim Details'!$I$19="Yes"),Rates!$G$23,IF(AND(AE292="B",'Claim Details'!$I$28&gt;=Rates!$F$14,'Claim Details'!$I$28&lt;=Rates!$F$15,'Claim Details'!$I$19="No"),Rates!$F$23,IF(AND(AE292="B",'Claim Details'!$I$28&gt;=Rates!$H$14,'Claim Details'!$I$28&lt;=Rates!$H$15,'Claim Details'!$I$19="Yes"),Rates!$I$23,IF(AND(AE292="B",'Claim Details'!$I$28&gt;=Rates!$H$14,'Claim Details'!$I$28&lt;=Rates!$H$15,'Claim Details'!$I$19="No"),Rates!$H$23,IF(AND(AE292="B",'Claim Details'!$I$28&gt;=Rates!$J$14,'Claim Details'!$I$28&lt;=Rates!$J$15,'Claim Details'!$I$19="Yes"),Rates!$K$23,IF(AND(AE292="B",'Claim Details'!$I$28&gt;=Rates!$J$14,'Claim Details'!$I$28&lt;=Rates!$J$15,'Claim Details'!$I$19="No"),Rates!$J$23,IF(AND(AE292="C",'Claim Details'!$I$28&gt;=Rates!$D$14,'Claim Details'!$I$28&lt;=Rates!$D$15,'Claim Details'!$I$19="Yes"),Rates!$E$24,IF(AND(AE292="C",'Claim Details'!$I$28&gt;=Rates!$D$14,'Claim Details'!$I$28&lt;=Rates!$D$15,'Claim Details'!$I$19="No"),Rates!$D$24,IF(AND(AE292="C",'Claim Details'!$I$28&gt;=Rates!$F$14,'Claim Details'!$I$28&lt;=Rates!$F$15,'Claim Details'!$I$19="Yes"),Rates!$G$24,IF(AND(AE292="C",'Claim Details'!$I$28&gt;=Rates!$F$14,'Claim Details'!$I$28&lt;=Rates!$F$15,'Claim Details'!$I$19="No"),Rates!$F$24,IF(AND(AE292="C",'Claim Details'!$I$28&gt;=Rates!$H$14,'Claim Details'!$I$28&lt;=Rates!$H$15,'Claim Details'!$I$19="Yes"),Rates!$I$24,IF(AND(AE292="C",'Claim Details'!$I$28&gt;=Rates!$H$14,'Claim Details'!$I$28&lt;=Rates!$H$15,'Claim Details'!$I$19="No"),Rates!$H$24,IF(AND(AE292="C",'Claim Details'!$I$28&gt;=Rates!$J$14,'Claim Details'!$I$28&lt;=Rates!$J$15,'Claim Details'!$I$19="Yes"),Rates!$K$24,IF(AND(AE292="C",'Claim Details'!$I$28&gt;=Rates!$J$14,'Claim Details'!$I$28&lt;=Rates!$J$15,'Claim Details'!$I$19="No"),Rates!$J$24,"£0.00"))))))))))))))))))))))))</f>
        <v>£0.00</v>
      </c>
      <c r="BH292" s="189" t="str">
        <f t="shared" si="73"/>
        <v>£0.00</v>
      </c>
      <c r="BI292" s="189">
        <f t="shared" si="74"/>
        <v>0</v>
      </c>
      <c r="BO292" s="202" t="str">
        <f>IF(H292="","£0.00",IF(AP292="4","£0.00",IF(AP292="5","£0.00",IF(AP292="1","£0.00",((AQ292*H292)*'Claim Details'!$F$111)/100))))</f>
        <v>£0.00</v>
      </c>
      <c r="BP292" s="202" t="str">
        <f>IF(T292="","£0.00",IF(AP292="4","£0.00",IF(AP292="5","£0.00",IF(AP292="1","£0.00",((AR292*T292)*'Claim Details'!$N$111)/100))))</f>
        <v>£0.00</v>
      </c>
      <c r="BQ292" s="202" t="str">
        <f>IF(AI292="","£0.00",IF(AP292="4","£0.00",IF(AP292="5","£0.00",IF(AP292="1","£0.00",((BI292*AI292)*'Claim Details'!$W$111)/100))))</f>
        <v>£0.00</v>
      </c>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row>
    <row r="293" spans="1:97" ht="15">
      <c r="A293" s="145"/>
      <c r="B293" s="91"/>
      <c r="C293" s="96"/>
      <c r="D293" s="97"/>
      <c r="E293" s="98"/>
      <c r="F293" s="89"/>
      <c r="G293" s="99"/>
      <c r="H293" s="100"/>
      <c r="I293" s="221" t="str">
        <f t="shared" si="64"/>
        <v>£0.00</v>
      </c>
      <c r="J293" s="101"/>
      <c r="K293" s="100"/>
      <c r="L293" s="221" t="str">
        <f t="shared" si="65"/>
        <v>£0.00</v>
      </c>
      <c r="M293" s="101"/>
      <c r="N293" s="102"/>
      <c r="O293" s="145"/>
      <c r="P293" s="77"/>
      <c r="Q293" s="87"/>
      <c r="R293" s="87"/>
      <c r="S293" s="87"/>
      <c r="T293" s="149" t="str">
        <f t="shared" si="66"/>
        <v/>
      </c>
      <c r="U293" s="87" t="str">
        <f t="shared" si="75"/>
        <v/>
      </c>
      <c r="V293" s="87"/>
      <c r="W293" s="53" t="str">
        <f t="shared" si="67"/>
        <v>£0.00</v>
      </c>
      <c r="X293" s="53"/>
      <c r="Y293" s="87"/>
      <c r="Z293" s="78"/>
      <c r="AA293" s="79"/>
      <c r="AB293" s="160"/>
      <c r="AC293" s="98"/>
      <c r="AD293" s="225"/>
      <c r="AE293" s="235" t="str">
        <f t="shared" si="68"/>
        <v/>
      </c>
      <c r="AF293" s="87" t="str">
        <f t="shared" si="69"/>
        <v/>
      </c>
      <c r="AG293" s="53"/>
      <c r="AH293" s="224"/>
      <c r="AI293" s="226" t="str">
        <f t="shared" si="61"/>
        <v/>
      </c>
      <c r="AJ293" s="236" t="str">
        <f t="shared" si="70"/>
        <v>£0.00</v>
      </c>
      <c r="AK293" s="31"/>
      <c r="AL293" s="1"/>
      <c r="AM293" s="1"/>
      <c r="AN293" s="1"/>
      <c r="AO293" s="1"/>
      <c r="AP293" s="1" t="str">
        <f t="shared" si="62"/>
        <v/>
      </c>
      <c r="AQ293" s="27">
        <f t="shared" si="63"/>
        <v>0</v>
      </c>
      <c r="AR293" s="189">
        <f t="shared" si="71"/>
        <v>0</v>
      </c>
      <c r="AS293" s="190" t="str">
        <f>IF(AND(C293="A",'Claim Details'!$E$28&gt;=Rates!$D$14,'Claim Details'!$E$28&lt;=Rates!$D$15,'Claim Details'!$E$19="Yes"),Rates!$E$17,IF(AND(C293="A",'Claim Details'!$E$28&gt;=Rates!$D$14,'Claim Details'!$E$28&lt;=Rates!$D$15,'Claim Details'!$E$19="No"),Rates!$D$17,IF(AND(C293="A",'Claim Details'!$E$28&gt;=Rates!$F$14,'Claim Details'!$E$28&lt;=Rates!$F$15,'Claim Details'!$E$19="Yes"),Rates!$G$17,IF(AND(C293="A",'Claim Details'!$E$28&gt;=Rates!$F$14,'Claim Details'!$E$28&lt;=Rates!$F$15,'Claim Details'!$E$19="No"),Rates!$F$17,IF(AND(C293="A",'Claim Details'!$E$28&gt;=Rates!$H$14,'Claim Details'!$E$28&lt;=Rates!$H$15,'Claim Details'!$E$19="Yes"),Rates!$I$17,IF(AND(C293="A",'Claim Details'!$E$28&gt;=Rates!$H$14,'Claim Details'!$E$28&lt;=Rates!$H$15,'Claim Details'!$E$19="No"),Rates!$H$17,IF(AND(C293="A",'Claim Details'!$E$28&gt;=Rates!$J$14,'Claim Details'!$E$28&lt;=Rates!$J$15,'Claim Details'!$E$19="Yes"),Rates!$K$17,IF(AND(C293="A",'Claim Details'!$E$28&gt;=Rates!$J$14,'Claim Details'!$E$28&lt;=Rates!$J$15,'Claim Details'!$E$19="No"),Rates!$J$17,IF(AND(C293="B",'Claim Details'!$E$28&gt;=Rates!$D$14,'Claim Details'!$E$28&lt;=Rates!$D$15,'Claim Details'!$E$19="Yes"),Rates!$E$18,IF(AND(C293="B",'Claim Details'!$E$28&gt;=Rates!$D$14,'Claim Details'!$E$28&lt;=Rates!$D$15,'Claim Details'!$E$19="No"),Rates!$D$18,IF(AND(C293="B",'Claim Details'!$E$28&gt;=Rates!$F$14,'Claim Details'!$E$28&lt;=Rates!$F$15,'Claim Details'!$E$19="Yes"),Rates!$G$18,IF(AND(C293="B",'Claim Details'!$E$28&gt;=Rates!$F$14,'Claim Details'!$E$28&lt;=Rates!$F$15,'Claim Details'!$E$19="No"),Rates!$F$18,IF(AND(C293="B",'Claim Details'!$E$28&gt;=Rates!$H$14,'Claim Details'!$E$28&lt;=Rates!$H$15,'Claim Details'!$E$19="Yes"),Rates!$I$18,IF(AND(C293="B",'Claim Details'!$E$28&gt;=Rates!$H$14,'Claim Details'!$E$28&lt;=Rates!$H$15,'Claim Details'!$E$19="No"),Rates!$H$18,IF(AND(C293="B",'Claim Details'!$E$28&gt;=Rates!$J$14,'Claim Details'!$E$28&lt;=Rates!$J$15,'Claim Details'!$E$19="Yes"),Rates!$K$18,IF(AND(C293="B",'Claim Details'!$E$28&gt;=Rates!$J$14,'Claim Details'!$E$28&lt;=Rates!$J$15,'Claim Details'!$E$19="No"),Rates!$J$18,IF(AND(C293="C",'Claim Details'!$E$28&gt;=Rates!$D$14,'Claim Details'!$E$28&lt;=Rates!$D$15,'Claim Details'!$E$19="Yes"),Rates!$E$19,IF(AND(C293="C",'Claim Details'!$E$28&gt;=Rates!$D$14,'Claim Details'!$E$28&lt;=Rates!$D$15,'Claim Details'!$E$19="No"),Rates!$D$19,IF(AND(C293="C",'Claim Details'!$E$28&gt;=Rates!$F$14,'Claim Details'!$E$28&lt;=Rates!$F$15,'Claim Details'!$E$19="Yes"),Rates!$G$19,IF(AND(C293="C",'Claim Details'!$E$28&gt;=Rates!$F$14,'Claim Details'!$E$28&lt;=Rates!$F$15,'Claim Details'!$E$19="No"),Rates!$F$19,IF(AND(C293="C",'Claim Details'!$E$28&gt;=Rates!$H$14,'Claim Details'!$E$28&lt;=Rates!$H$15,'Claim Details'!$E$19="Yes"),Rates!$I$19,IF(AND(C293="C",'Claim Details'!$E$28&gt;=Rates!$H$14,'Claim Details'!$E$28&lt;=Rates!$H$15,'Claim Details'!$E$19="No"),Rates!$H$19,IF(AND(C293="C",'Claim Details'!$E$28&gt;=Rates!$J$14,'Claim Details'!$E$28&lt;=Rates!$J$15,'Claim Details'!$E$19="Yes"),Rates!$K$19,IF(AND(C293="C",'Claim Details'!$E$28&gt;=Rates!$J$14,'Claim Details'!$E$28&lt;=Rates!$J$15,'Claim Details'!$E$19="No"),Rates!$J$19,"£0.00"))))))))))))))))))))))))</f>
        <v>£0.00</v>
      </c>
      <c r="AT293" s="189" t="str">
        <f>IF(AND(C293="A",'Claim Details'!$E$28&gt;=Rates!$D$14,'Claim Details'!$E$28&lt;=Rates!$D$15,'Claim Details'!$E$19="Yes"),Rates!$E$25,IF(AND(C293="A",'Claim Details'!$E$28&gt;=Rates!$D$14,'Claim Details'!$E$28&lt;=Rates!$D$15,'Claim Details'!$E$19="No"),Rates!$D$25,IF(AND(C293="A",'Claim Details'!$E$28&gt;=Rates!$F$14,'Claim Details'!$E$28&lt;=Rates!$F$15,'Claim Details'!$E$19="Yes"),Rates!$G$25,IF(AND(C293="A",'Claim Details'!$E$28&gt;=Rates!$F$14,'Claim Details'!$E$28&lt;=Rates!$F$15,'Claim Details'!$E$19="No"),Rates!$F$25,IF(AND(C293="A",'Claim Details'!$E$28&gt;=Rates!$H$14,'Claim Details'!$E$28&lt;=Rates!$H$15,'Claim Details'!$E$19="Yes"),Rates!$I$25,IF(AND(C293="A",'Claim Details'!$E$28&gt;=Rates!$H$14,'Claim Details'!$E$28&lt;=Rates!$H$15,'Claim Details'!$E$19="No"),Rates!$H$25,IF(AND(C293="A",'Claim Details'!$E$28&gt;=Rates!$J$14,'Claim Details'!$E$28&lt;=Rates!$J$15,'Claim Details'!$E$19="Yes"),Rates!$K$25,IF(AND(C293="A",'Claim Details'!$E$28&gt;=Rates!$J$14,'Claim Details'!$E$28&lt;=Rates!$J$15,'Claim Details'!$E$19="No"),Rates!$J$25,IF(AND(C293="B",'Claim Details'!$E$28&gt;=Rates!$D$14,'Claim Details'!$E$28&lt;=Rates!$D$15,'Claim Details'!$E$19="Yes"),Rates!$E$26,IF(AND(C293="B",'Claim Details'!$E$28&gt;=Rates!$D$14,'Claim Details'!$E$28&lt;=Rates!$D$15,'Claim Details'!$E$19="No"),Rates!$D$26,IF(AND(C293="B",'Claim Details'!$E$28&gt;=Rates!$F$14,'Claim Details'!$E$28&lt;=Rates!$F$15,'Claim Details'!$E$19="Yes"),Rates!$G$26,IF(AND(C293="B",'Claim Details'!$E$28&gt;=Rates!$F$14,'Claim Details'!$E$28&lt;=Rates!$F$15,'Claim Details'!$E$19="No"),Rates!$F$26,IF(AND(C293="B",'Claim Details'!$E$28&gt;=Rates!$H$14,'Claim Details'!$E$28&lt;=Rates!$H$15,'Claim Details'!$E$19="Yes"),Rates!$I$26,IF(AND(C293="B",'Claim Details'!$E$28&gt;=Rates!$H$14,'Claim Details'!$E$28&lt;=Rates!$H$15,'Claim Details'!$E$19="No"),Rates!$H$26,IF(AND(C293="B",'Claim Details'!$E$28&gt;=Rates!$J$14,'Claim Details'!$E$28&lt;=Rates!$J$15,'Claim Details'!$E$19="Yes"),Rates!$K$26,IF(AND(C293="B",'Claim Details'!$E$28&gt;=Rates!$J$14,'Claim Details'!$E$28&lt;=Rates!$J$15,'Claim Details'!$E$19="No"),Rates!$J$26,IF(AND(C293="C",'Claim Details'!$E$28&gt;=Rates!$D$14,'Claim Details'!$E$28&lt;=Rates!$D$15,'Claim Details'!$E$19="Yes"),Rates!$E$27,IF(AND(C293="C",'Claim Details'!$E$28&gt;=Rates!$D$14,'Claim Details'!$E$28&lt;=Rates!$D$15,'Claim Details'!$E$19="No"),Rates!$D$27,IF(AND(C293="C",'Claim Details'!$E$28&gt;=Rates!$F$14,'Claim Details'!$E$28&lt;=Rates!$F$15,'Claim Details'!$E$19="Yes"),Rates!$G$27,IF(AND(C293="C",'Claim Details'!$E$28&gt;=Rates!$F$14,'Claim Details'!$E$28&lt;=Rates!$F$15,'Claim Details'!$E$19="No"),Rates!$F$27,IF(AND(C293="C",'Claim Details'!$E$28&gt;=Rates!$H$14,'Claim Details'!$E$28&lt;=Rates!$H$15,'Claim Details'!$E$19="Yes"),Rates!$I$27,IF(AND(C293="C",'Claim Details'!$E$28&gt;=Rates!$H$14,'Claim Details'!$E$28&lt;=Rates!$H$15,'Claim Details'!$E$19="No"),Rates!$H$27,IF(AND(C293="C",'Claim Details'!$E$28&gt;=Rates!$J$14,'Claim Details'!$E$28&lt;=Rates!$J$15,'Claim Details'!$E$19="Yes"),Rates!$K$27,IF(AND(C293="C",'Claim Details'!$E$28&gt;=Rates!$J$14,'Claim Details'!$E$28&lt;=Rates!$J$15,'Claim Details'!$E$19="No"),Rates!$J$27,"£0.00"))))))))))))))))))))))))</f>
        <v>£0.00</v>
      </c>
      <c r="AU293" s="191" t="str">
        <f>IF(AND(C293="A",'Claim Details'!$E$28&gt;=Rates!$D$14,'Claim Details'!$E$28&lt;=Rates!$D$15,'Claim Details'!$E$19="Yes"),Rates!$E$20,IF(AND(C293="A",'Claim Details'!$E$28&gt;=Rates!$D$14,'Claim Details'!$E$28&lt;=Rates!$D$15,'Claim Details'!$E$19="No"),Rates!$D$20,IF(AND(C293="A",'Claim Details'!$E$28&gt;=Rates!$F$14,'Claim Details'!$E$28&lt;=Rates!$F$15,'Claim Details'!$E$19="Yes"),Rates!$G$20,IF(AND(C293="A",'Claim Details'!$E$28&gt;=Rates!$F$14,'Claim Details'!$E$28&lt;=Rates!$F$15,'Claim Details'!$E$19="No"),Rates!$F$20,IF(AND(C293="A",'Claim Details'!$E$28&gt;=Rates!$H$14,'Claim Details'!$E$28&lt;=Rates!$H$15,'Claim Details'!$E$19="Yes"),Rates!$I$20,IF(AND(C293="A",'Claim Details'!$E$28&gt;=Rates!$H$14,'Claim Details'!$E$28&lt;=Rates!$H$15,'Claim Details'!$E$19="No"),Rates!$H$20,IF(AND(C293="A",'Claim Details'!$E$28&gt;=Rates!$J$14,'Claim Details'!$E$28&lt;=Rates!$J$15,'Claim Details'!$E$19="Yes"),Rates!$K$20,IF(AND(C293="A",'Claim Details'!$E$28&gt;=Rates!$J$14,'Claim Details'!$E$28&lt;=Rates!$J$15,'Claim Details'!$E$19="No"),Rates!$J$20,IF(AND(C293="B",'Claim Details'!$E$28&gt;=Rates!$D$14,'Claim Details'!$E$28&lt;=Rates!$D$15,'Claim Details'!$E$19="Yes"),Rates!$E$21,IF(AND(C293="B",'Claim Details'!$E$28&gt;=Rates!$D$14,'Claim Details'!$E$28&lt;=Rates!$D$15,'Claim Details'!$E$19="No"),Rates!$D$21,IF(AND(C293="B",'Claim Details'!$E$28&gt;=Rates!$F$14,'Claim Details'!$E$28&lt;=Rates!$F$15,'Claim Details'!$E$19="Yes"),Rates!$G$21,IF(AND(C293="B",'Claim Details'!$E$28&gt;=Rates!$F$14,'Claim Details'!$E$28&lt;=Rates!$F$15,'Claim Details'!$E$19="No"),Rates!$F$21,IF(AND(C293="B",'Claim Details'!$E$28&gt;=Rates!$H$14,'Claim Details'!$E$28&lt;=Rates!$H$15,'Claim Details'!$E$19="Yes"),Rates!$I$21,IF(AND(C293="B",'Claim Details'!$E$28&gt;=Rates!$H$14,'Claim Details'!$E$28&lt;=Rates!$H$15,'Claim Details'!$E$19="No"),Rates!$H$21,IF(AND(C293="B",'Claim Details'!$E$28&gt;=Rates!$J$14,'Claim Details'!$E$28&lt;=Rates!$J$15,'Claim Details'!$E$19="Yes"),Rates!$K$21,IF(AND(C293="B",'Claim Details'!$E$28&gt;=Rates!$J$14,'Claim Details'!$E$28&lt;=Rates!$J$15,'Claim Details'!$E$19="No"),Rates!$J$21,"£0.00"))))))))))))))))</f>
        <v>£0.00</v>
      </c>
      <c r="AV293" s="191" t="str">
        <f>IF(AND(C293="A",'Claim Details'!$E$28&gt;=Rates!$D$14,'Claim Details'!$E$28&lt;=Rates!$D$15,'Claim Details'!$E$19="Yes"),Rates!$E$22,IF(AND(C293="A",'Claim Details'!$E$28&gt;=Rates!$D$14,'Claim Details'!$E$28&lt;=Rates!$D$15,'Claim Details'!$E$19="No"),Rates!$D$22,IF(AND(C293="A",'Claim Details'!$E$28&gt;=Rates!$F$14,'Claim Details'!$E$28&lt;=Rates!$F$15,'Claim Details'!$E$19="Yes"),Rates!$G$22,IF(AND(C293="A",'Claim Details'!$E$28&gt;=Rates!$F$14,'Claim Details'!$E$28&lt;=Rates!$F$15,'Claim Details'!$E$19="No"),Rates!$F$22,IF(AND(C293="A",'Claim Details'!$E$28&gt;=Rates!$H$14,'Claim Details'!$E$28&lt;=Rates!$H$15,'Claim Details'!$E$19="Yes"),Rates!$I$22,IF(AND(C293="A",'Claim Details'!$E$28&gt;=Rates!$H$14,'Claim Details'!$E$28&lt;=Rates!$H$15,'Claim Details'!$E$19="No"),Rates!$H$22,IF(AND(C293="A",'Claim Details'!$E$28&gt;=Rates!$J$14,'Claim Details'!$E$28&lt;=Rates!$J$15,'Claim Details'!$E$19="Yes"),Rates!$K$22,IF(AND(C293="A",'Claim Details'!$E$28&gt;=Rates!$J$14,'Claim Details'!$E$28&lt;=Rates!$J$15,'Claim Details'!$E$19="No"),Rates!$J$22,IF(AND(C293="B",'Claim Details'!$E$28&gt;=Rates!$D$14,'Claim Details'!$E$28&lt;=Rates!$D$15,'Claim Details'!$E$19="Yes"),Rates!$E$23,IF(AND(C293="B",'Claim Details'!$E$28&gt;=Rates!$D$14,'Claim Details'!$E$28&lt;=Rates!$D$15,'Claim Details'!$E$19="No"),Rates!$D$23,IF(AND(C293="B",'Claim Details'!$E$28&gt;=Rates!$F$14,'Claim Details'!$E$28&lt;=Rates!$F$15,'Claim Details'!$E$19="Yes"),Rates!$G$23,IF(AND(C293="B",'Claim Details'!$E$28&gt;=Rates!$F$14,'Claim Details'!$E$28&lt;=Rates!$F$15,'Claim Details'!$E$19="No"),Rates!$F$23,IF(AND(C293="B",'Claim Details'!$E$28&gt;=Rates!$H$14,'Claim Details'!$E$28&lt;=Rates!$H$15,'Claim Details'!$E$19="Yes"),Rates!$I$23,IF(AND(C293="B",'Claim Details'!$E$28&gt;=Rates!$H$14,'Claim Details'!$E$28&lt;=Rates!$H$15,'Claim Details'!$E$19="No"),Rates!$H$23,IF(AND(C293="B",'Claim Details'!$E$28&gt;=Rates!$J$14,'Claim Details'!$E$28&lt;=Rates!$J$15,'Claim Details'!$E$19="Yes"),Rates!$K$23,IF(AND(C293="B",'Claim Details'!$E$28&gt;=Rates!$J$14,'Claim Details'!$E$28&lt;=Rates!$J$15,'Claim Details'!$E$19="No"),Rates!$J$23,IF(AND(C293="C",'Claim Details'!$E$28&gt;=Rates!$D$14,'Claim Details'!$E$28&lt;=Rates!$D$15,'Claim Details'!$E$19="Yes"),Rates!$E$24,IF(AND(C293="C",'Claim Details'!$E$28&gt;=Rates!$D$14,'Claim Details'!$E$28&lt;=Rates!$D$15,'Claim Details'!$E$19="No"),Rates!$D$24,IF(AND(C293="C",'Claim Details'!$E$28&gt;=Rates!$F$14,'Claim Details'!$E$28&lt;=Rates!$F$15,'Claim Details'!$E$19="Yes"),Rates!$G$24,IF(AND(C293="C",'Claim Details'!$E$28&gt;=Rates!$F$14,'Claim Details'!$E$28&lt;=Rates!$F$15,'Claim Details'!$E$19="No"),Rates!$F$24,IF(AND(C293="C",'Claim Details'!$E$28&gt;=Rates!$H$14,'Claim Details'!$E$28&lt;=Rates!$H$15,'Claim Details'!$E$19="Yes"),Rates!$I$24,IF(AND(C293="C",'Claim Details'!$E$28&gt;=Rates!$H$14,'Claim Details'!$E$28&lt;=Rates!$H$15,'Claim Details'!$E$19="No"),Rates!$H$24,IF(AND(C293="C",'Claim Details'!$E$28&gt;=Rates!$J$14,'Claim Details'!$E$28&lt;=Rates!$J$15,'Claim Details'!$E$19="Yes"),Rates!$K$24,IF(AND(C293="C",'Claim Details'!$E$28&gt;=Rates!$J$14,'Claim Details'!$E$28&lt;=Rates!$J$15,'Claim Details'!$E$19="No"),Rates!$J$24,"£0.00"))))))))))))))))))))))))</f>
        <v>£0.00</v>
      </c>
      <c r="AW293" s="1"/>
      <c r="AX293" s="189" t="str">
        <f>IF(AND(U293="A",'Claim Details'!$I$28&gt;=Rates!$D$14,'Claim Details'!$I$28&lt;=Rates!$D$15,'Claim Details'!$I$19="Yes"),Rates!$J$17,IF(AND(U293="A",'Claim Details'!$I$28&gt;=Rates!$D$14,'Claim Details'!$I$28&lt;=Rates!$D$15,'Claim Details'!$I$19="No"),Rates!$D$17,IF(AND(U293="A",'Claim Details'!$I$28&gt;=Rates!$F$14,'Claim Details'!$I$28&lt;=Rates!$F$15,'Claim Details'!$I$19="Yes"),Rates!$G$17,IF(AND(U293="A",'Claim Details'!$I$28&gt;=Rates!$F$14,'Claim Details'!$I$28&lt;=Rates!$F$15,'Claim Details'!$I$19="No"),Rates!$F$17,IF(AND(U293="A",'Claim Details'!$I$28&gt;=Rates!$H$14,'Claim Details'!$I$28&lt;=Rates!$H$15,'Claim Details'!$I$19="Yes"),Rates!$I$17,IF(AND(U293="A",'Claim Details'!$I$28&gt;=Rates!$H$14,'Claim Details'!$I$28&lt;=Rates!$H$15,'Claim Details'!$I$19="No"),Rates!$H$17,IF(AND(U293="A",'Claim Details'!$I$28&gt;=Rates!$J$14,'Claim Details'!$I$28&lt;=Rates!$J$15,'Claim Details'!$I$19="Yes"),Rates!$K$17,IF(AND(U293="A",'Claim Details'!$I$28&gt;=Rates!$J$14,'Claim Details'!$I$28&lt;=Rates!$J$15,'Claim Details'!$I$19="No"),Rates!$J$17,IF(AND(U293="B",'Claim Details'!$I$28&gt;=Rates!$D$14,'Claim Details'!$I$28&lt;=Rates!$D$15,'Claim Details'!$I$19="Yes"),Rates!$E$18,IF(AND(U293="B",'Claim Details'!$I$28&gt;=Rates!$D$14,'Claim Details'!$I$28&lt;=Rates!$D$15,'Claim Details'!$I$19="No"),Rates!$D$18,IF(AND(U293="B",'Claim Details'!$I$28&gt;=Rates!$F$14,'Claim Details'!$I$28&lt;=Rates!$F$15,'Claim Details'!$I$19="Yes"),Rates!$G$18,IF(AND(U293="B",'Claim Details'!$I$28&gt;=Rates!$F$14,'Claim Details'!$I$28&lt;=Rates!$F$15,'Claim Details'!$I$19="No"),Rates!$F$18,IF(AND(U293="B",'Claim Details'!$I$28&gt;=Rates!$H$14,'Claim Details'!$I$28&lt;=Rates!$H$15,'Claim Details'!$I$19="Yes"),Rates!$I$18,IF(AND(U293="B",'Claim Details'!$I$28&gt;=Rates!$H$14,'Claim Details'!$I$28&lt;=Rates!$H$15,'Claim Details'!$I$19="No"),Rates!$H$18,IF(AND(U293="B",'Claim Details'!$I$28&gt;=Rates!$J$14,'Claim Details'!$I$28&lt;=Rates!$J$15,'Claim Details'!$I$19="Yes"),Rates!$K$18,IF(AND(U293="B",'Claim Details'!$I$28&gt;=Rates!$J$14,'Claim Details'!$I$28&lt;=Rates!$J$15,'Claim Details'!$I$19="No"),Rates!$J$18,IF(AND(U293="C",'Claim Details'!$I$28&gt;=Rates!$D$14,'Claim Details'!$I$28&lt;=Rates!$D$15,'Claim Details'!$I$19="Yes"),Rates!$E$19,IF(AND(U293="C",'Claim Details'!$I$28&gt;=Rates!$D$14,'Claim Details'!$I$28&lt;=Rates!$D$15,'Claim Details'!$I$19="No"),Rates!$D$19,IF(AND(U293="C",'Claim Details'!$I$28&gt;=Rates!$F$14,'Claim Details'!$I$28&lt;=Rates!$F$15,'Claim Details'!$I$19="Yes"),Rates!$G$19,IF(AND(U293="C",'Claim Details'!$I$28&gt;=Rates!$F$14,'Claim Details'!$I$28&lt;=Rates!$F$15,'Claim Details'!$I$19="No"),Rates!$F$19,IF(AND(U293="C",'Claim Details'!$I$28&gt;=Rates!$H$14,'Claim Details'!$I$28&lt;=Rates!$H$15,'Claim Details'!$I$19="Yes"),Rates!$I$19,IF(AND(U293="C",'Claim Details'!$I$28&gt;=Rates!$H$14,'Claim Details'!$I$28&lt;=Rates!$H$15,'Claim Details'!$I$19="No"),Rates!$H$19,IF(AND(U293="C",'Claim Details'!$I$28&gt;=Rates!$J$14,'Claim Details'!$I$28&lt;=Rates!$J$15,'Claim Details'!$I$19="Yes"),Rates!$K$19,IF(AND(U293="C",'Claim Details'!$I$28&gt;=Rates!$J$14,'Claim Details'!$I$28&lt;=Rates!$J$15,'Claim Details'!$I$19="No"),Rates!$J$19,"£0.00"))))))))))))))))))))))))</f>
        <v>£0.00</v>
      </c>
      <c r="AY293" s="189" t="str">
        <f>IF(AND(C293="A",'Claim Details'!$I$28&gt;=Rates!$D$14,'Claim Details'!$I$28&lt;=Rates!$D$15,'Claim Details'!$I$19="Yes"),Rates!$J$25,IF(AND(C293="A",'Claim Details'!$I$28&gt;=Rates!$D$14,'Claim Details'!$I$28&lt;=Rates!$D$15,'Claim Details'!$I$19="No"),Rates!$D$25,IF(AND(C293="A",'Claim Details'!$I$28&gt;=Rates!$F$14,'Claim Details'!$I$28&lt;=Rates!$F$15,'Claim Details'!$I$19="Yes"),Rates!$G$25,IF(AND(C293="A",'Claim Details'!$I$28&gt;=Rates!$F$14,'Claim Details'!$I$28&lt;=Rates!$F$15,'Claim Details'!$I$19="No"),Rates!$F$25,IF(AND(C293="A",'Claim Details'!$I$28&gt;=Rates!$H$14,'Claim Details'!$I$28&lt;=Rates!$H$15,'Claim Details'!$I$19="Yes"),Rates!$I$25,IF(AND(C293="A",'Claim Details'!$I$28&gt;=Rates!$H$14,'Claim Details'!$I$28&lt;=Rates!$H$15,'Claim Details'!$I$19="No"),Rates!$H$25,IF(AND(C293="A",'Claim Details'!$I$28&gt;=Rates!$J$14,'Claim Details'!$I$28&lt;=Rates!$J$15,'Claim Details'!$I$19="Yes"),Rates!$K$25,IF(AND(C293="A",'Claim Details'!$I$28&gt;=Rates!$J$14,'Claim Details'!$I$28&lt;=Rates!$J$15,'Claim Details'!$I$19="No"),Rates!$J$25,IF(AND(C293="B",'Claim Details'!$I$28&gt;=Rates!$D$14,'Claim Details'!$I$28&lt;=Rates!$D$15,'Claim Details'!$I$19="Yes"),Rates!$E$26,IF(AND(C293="B",'Claim Details'!$I$28&gt;=Rates!$D$14,'Claim Details'!$I$28&lt;=Rates!$D$15,'Claim Details'!$I$19="No"),Rates!$D$26,IF(AND(C293="B",'Claim Details'!$I$28&gt;=Rates!$F$14,'Claim Details'!$I$28&lt;=Rates!$F$15,'Claim Details'!$I$19="Yes"),Rates!$G$26,IF(AND(C293="B",'Claim Details'!$I$28&gt;=Rates!$F$14,'Claim Details'!$I$28&lt;=Rates!$F$15,'Claim Details'!$I$19="No"),Rates!$F$26,IF(AND(C293="B",'Claim Details'!$I$28&gt;=Rates!$H$14,'Claim Details'!$I$28&lt;=Rates!$H$15,'Claim Details'!$I$19="Yes"),Rates!$I$26,IF(AND(C293="B",'Claim Details'!$I$28&gt;=Rates!$H$14,'Claim Details'!$I$28&lt;=Rates!$H$15,'Claim Details'!$I$19="No"),Rates!$H$26,IF(AND(C293="B",'Claim Details'!$I$28&gt;=Rates!$J$14,'Claim Details'!$I$28&lt;=Rates!$J$15,'Claim Details'!$I$19="Yes"),Rates!$K$26,IF(AND(C293="B",'Claim Details'!$I$28&gt;=Rates!$J$14,'Claim Details'!$I$28&lt;=Rates!$J$15,'Claim Details'!$I$19="No"),Rates!$J$26,IF(AND(C293="C",'Claim Details'!$I$28&gt;=Rates!$D$14,'Claim Details'!$I$28&lt;=Rates!$D$15,'Claim Details'!$I$19="Yes"),Rates!$E$27,IF(AND(C293="C",'Claim Details'!$I$28&gt;=Rates!$D$14,'Claim Details'!$I$28&lt;=Rates!$D$15,'Claim Details'!$I$19="No"),Rates!$D$27,IF(AND(C293="C",'Claim Details'!$I$28&gt;=Rates!$F$14,'Claim Details'!$I$28&lt;=Rates!$F$15,'Claim Details'!$I$19="Yes"),Rates!$G$27,IF(AND(C293="C",'Claim Details'!$I$28&gt;=Rates!$F$14,'Claim Details'!$I$28&lt;=Rates!$F$15,'Claim Details'!$I$19="No"),Rates!$F$27,IF(AND(C293="C",'Claim Details'!$I$28&gt;=Rates!$H$14,'Claim Details'!$I$28&lt;=Rates!$H$15,'Claim Details'!$I$19="Yes"),Rates!$I$27,IF(AND(C293="C",'Claim Details'!$I$28&gt;=Rates!$H$14,'Claim Details'!$I$28&lt;=Rates!$H$15,'Claim Details'!$I$19="No"),Rates!$H$27,IF(AND(C293="C",'Claim Details'!$I$28&gt;=Rates!$J$14,'Claim Details'!$I$28&lt;=Rates!$J$15,'Claim Details'!$I$19="Yes"),Rates!$K$27,IF(AND(C293="C",'Claim Details'!$I$28&gt;=Rates!$J$14,'Claim Details'!$I$28&lt;=Rates!$J$15,'Claim Details'!$I$19="No"),Rates!$J$27,"£0.00"))))))))))))))))))))))))</f>
        <v>£0.00</v>
      </c>
      <c r="AZ293" s="189" t="str">
        <f>IF(AND(C293="A",'Claim Details'!$I$28&gt;=Rates!$D$14,'Claim Details'!$I$28&lt;=Rates!$D$15,'Claim Details'!$I$19="Yes"),Rates!$E$20,IF(AND(C293="A",'Claim Details'!$I$28&gt;=Rates!$D$14,'Claim Details'!$I$28&lt;=Rates!$D$15,'Claim Details'!$I$19="No"),Rates!$D$20,IF(AND(C293="A",'Claim Details'!$I$28&gt;=Rates!$F$14,'Claim Details'!$I$28&lt;=Rates!$F$15,'Claim Details'!$I$19="Yes"),Rates!$G$20,IF(AND(C293="A",'Claim Details'!$I$28&gt;=Rates!$F$14,'Claim Details'!$I$28&lt;=Rates!$F$15,'Claim Details'!$I$19="No"),Rates!$F$20,IF(AND(C293="A",'Claim Details'!$I$28&gt;=Rates!$H$14,'Claim Details'!$I$28&lt;=Rates!$H$15,'Claim Details'!$I$19="Yes"),Rates!$I$20,IF(AND(C293="A",'Claim Details'!$I$28&gt;=Rates!$H$14,'Claim Details'!$I$28&lt;=Rates!$H$15,'Claim Details'!$I$19="No"),Rates!$H$20,IF(AND(C293="A",'Claim Details'!$I$28&gt;=Rates!$J$14,'Claim Details'!$I$28&lt;=Rates!$J$15,'Claim Details'!$I$19="Yes"),Rates!$K$20,IF(AND(C293="A",'Claim Details'!$I$28&gt;=Rates!$J$14,'Claim Details'!$I$28&lt;=Rates!$J$15,'Claim Details'!$I$19="No"),Rates!$J$20,IF(AND(C293="B",'Claim Details'!$I$28&gt;=Rates!$D$14,'Claim Details'!$I$28&lt;=Rates!$D$15,'Claim Details'!$I$19="Yes"),Rates!$E$21,IF(AND(C293="B",'Claim Details'!$I$28&gt;=Rates!$D$14,'Claim Details'!$I$28&lt;=Rates!$D$15,'Claim Details'!$I$19="No"),Rates!$D$21,IF(AND(C293="B",'Claim Details'!$I$28&gt;=Rates!$F$14,'Claim Details'!$I$28&lt;=Rates!$F$15,'Claim Details'!$I$19="Yes"),Rates!$G$21,IF(AND(C293="B",'Claim Details'!$I$28&gt;=Rates!$F$14,'Claim Details'!$I$28&lt;=Rates!$F$15,'Claim Details'!$I$19="No"),Rates!$F$21,IF(AND(C293="B",'Claim Details'!$I$28&gt;=Rates!$H$14,'Claim Details'!$I$28&lt;=Rates!$H$15,'Claim Details'!$I$19="Yes"),Rates!$I$21,IF(AND(C293="B",'Claim Details'!$I$28&gt;=Rates!$H$14,'Claim Details'!$I$28&lt;=Rates!$H$15,'Claim Details'!$I$19="No"),Rates!$H$21,IF(AND(C293="B",'Claim Details'!$I$28&gt;=Rates!$J$14,'Claim Details'!$I$28&lt;=Rates!$J$15,'Claim Details'!$I$19="Yes"),Rates!$K$21,IF(AND(C293="B",'Claim Details'!$I$28&gt;=Rates!$J$14,'Claim Details'!$I$28&lt;=Rates!$J$15,'Claim Details'!$I$19="No"),Rates!$J$21,"£0.00"))))))))))))))))</f>
        <v>£0.00</v>
      </c>
      <c r="BA293" s="189" t="str">
        <f>IF(AND(C293="A",'Claim Details'!$I$28&gt;=Rates!$D$14,'Claim Details'!$I$28&lt;=Rates!$D$15,'Claim Details'!$I$19="Yes"),Rates!$E$22,IF(AND(C293="A",'Claim Details'!$I$28&gt;=Rates!$D$14,'Claim Details'!$I$28&lt;=Rates!$D$15,'Claim Details'!$I$19="No"),Rates!$D$22,IF(AND(C293="A",'Claim Details'!$I$28&gt;=Rates!$F$14,'Claim Details'!$I$28&lt;=Rates!$F$15,'Claim Details'!$I$19="Yes"),Rates!$G$22,IF(AND(C293="A",'Claim Details'!$I$28&gt;=Rates!$F$14,'Claim Details'!$I$28&lt;=Rates!$F$15,'Claim Details'!$I$19="No"),Rates!$F$22,IF(AND(C293="A",'Claim Details'!$I$28&gt;=Rates!$H$14,'Claim Details'!$I$28&lt;=Rates!$H$15,'Claim Details'!$I$19="Yes"),Rates!$I$22,IF(AND(C293="A",'Claim Details'!$I$28&gt;=Rates!$H$14,'Claim Details'!$I$28&lt;=Rates!$H$15,'Claim Details'!$I$19="No"),Rates!$H$22,IF(AND(C293="A",'Claim Details'!$I$28&gt;=Rates!$J$14,'Claim Details'!$I$28&lt;=Rates!$J$15,'Claim Details'!$I$19="Yes"),Rates!$K$22,IF(AND(C293="A",'Claim Details'!$I$28&gt;=Rates!$J$14,'Claim Details'!$I$28&lt;=Rates!$J$15,'Claim Details'!$I$19="No"),Rates!$J$22,IF(AND(C293="B",'Claim Details'!$I$28&gt;=Rates!$D$14,'Claim Details'!$I$28&lt;=Rates!$D$15,'Claim Details'!$I$19="Yes"),Rates!$E$23,IF(AND(C293="B",'Claim Details'!$I$28&gt;=Rates!$D$14,'Claim Details'!$I$28&lt;=Rates!$D$15,'Claim Details'!$I$19="No"),Rates!$D$23,IF(AND(C293="B",'Claim Details'!$I$28&gt;=Rates!$F$14,'Claim Details'!$I$28&lt;=Rates!$F$15,'Claim Details'!$I$19="Yes"),Rates!$G$23,IF(AND(C293="B",'Claim Details'!$I$28&gt;=Rates!$F$14,'Claim Details'!$I$28&lt;=Rates!$F$15,'Claim Details'!$I$19="No"),Rates!$F$23,IF(AND(C293="B",'Claim Details'!$I$28&gt;=Rates!$H$14,'Claim Details'!$I$28&lt;=Rates!$H$15,'Claim Details'!$I$19="Yes"),Rates!$I$23,IF(AND(C293="B",'Claim Details'!$I$28&gt;=Rates!$H$14,'Claim Details'!$I$28&lt;=Rates!$H$15,'Claim Details'!$I$19="No"),Rates!$H$23,IF(AND(C293="B",'Claim Details'!$I$28&gt;=Rates!$J$14,'Claim Details'!$I$28&lt;=Rates!$J$15,'Claim Details'!$I$19="Yes"),Rates!$K$23,IF(AND(C293="B",'Claim Details'!$I$28&gt;=Rates!$J$14,'Claim Details'!$I$28&lt;=Rates!$J$15,'Claim Details'!$I$19="No"),Rates!$J$23,IF(AND(C293="C",'Claim Details'!$I$28&gt;=Rates!$D$14,'Claim Details'!$I$28&lt;=Rates!$D$15,'Claim Details'!$I$19="Yes"),Rates!$E$24,IF(AND(C293="C",'Claim Details'!$I$28&gt;=Rates!$D$14,'Claim Details'!$I$28&lt;=Rates!$D$15,'Claim Details'!$I$19="No"),Rates!$D$24,IF(AND(C293="C",'Claim Details'!$I$28&gt;=Rates!$F$14,'Claim Details'!$I$28&lt;=Rates!$F$15,'Claim Details'!$I$19="Yes"),Rates!$G$24,IF(AND(C293="C",'Claim Details'!$I$28&gt;=Rates!$F$14,'Claim Details'!$I$28&lt;=Rates!$F$15,'Claim Details'!$I$19="No"),Rates!$F$24,IF(AND(C293="C",'Claim Details'!$I$28&gt;=Rates!$H$14,'Claim Details'!$I$28&lt;=Rates!$H$15,'Claim Details'!$I$19="Yes"),Rates!$I$24,IF(AND(C293="C",'Claim Details'!$I$28&gt;=Rates!$H$14,'Claim Details'!$I$28&lt;=Rates!$H$15,'Claim Details'!$I$19="No"),Rates!$H$24,IF(AND(C293="C",'Claim Details'!$I$28&gt;=Rates!$J$14,'Claim Details'!$I$28&lt;=Rates!$J$15,'Claim Details'!$I$19="Yes"),Rates!$K$24,IF(AND(C293="C",'Claim Details'!$I$28&gt;=Rates!$J$14,'Claim Details'!$I$28&lt;=Rates!$J$15,'Claim Details'!$I$19="No"),Rates!$J$24,"£0.00"))))))))))))))))))))))))</f>
        <v>£0.00</v>
      </c>
      <c r="BB293" s="189" t="str">
        <f t="shared" si="72"/>
        <v>£0.00</v>
      </c>
      <c r="BC293" s="1"/>
      <c r="BD293" s="189" t="str">
        <f>IF(AND(AE293="A",'Claim Details'!$I$28&gt;=Rates!$D$14,'Claim Details'!$I$28&lt;=Rates!$D$15,'Claim Details'!$I$19="Yes"),Rates!$J$17,IF(AND(AE293="A",'Claim Details'!$I$28&gt;=Rates!$D$14,'Claim Details'!$I$28&lt;=Rates!$D$15,'Claim Details'!$I$19="No"),Rates!$D$17,IF(AND(AE293="A",'Claim Details'!$I$28&gt;=Rates!$F$14,'Claim Details'!$I$28&lt;=Rates!$F$15,'Claim Details'!$I$19="Yes"),Rates!$G$17,IF(AND(AE293="A",'Claim Details'!$I$28&gt;=Rates!$F$14,'Claim Details'!$I$28&lt;=Rates!$F$15,'Claim Details'!$I$19="No"),Rates!$F$17,IF(AND(AE293="A",'Claim Details'!$I$28&gt;=Rates!$H$14,'Claim Details'!$I$28&lt;=Rates!$H$15,'Claim Details'!$I$19="Yes"),Rates!$I$17,IF(AND(AE293="A",'Claim Details'!$I$28&gt;=Rates!$H$14,'Claim Details'!$I$28&lt;=Rates!$H$15,'Claim Details'!$I$19="No"),Rates!$H$17,IF(AND(AE293="A",'Claim Details'!$I$28&gt;=Rates!$J$14,'Claim Details'!$I$28&lt;=Rates!$J$15,'Claim Details'!$I$19="Yes"),Rates!$K$17,IF(AND(AE293="A",'Claim Details'!$I$28&gt;=Rates!$J$14,'Claim Details'!$I$28&lt;=Rates!$J$15,'Claim Details'!$I$19="No"),Rates!$J$17,IF(AND(AE293="B",'Claim Details'!$I$28&gt;=Rates!$D$14,'Claim Details'!$I$28&lt;=Rates!$D$15,'Claim Details'!$I$19="Yes"),Rates!$E$18,IF(AND(AE293="B",'Claim Details'!$I$28&gt;=Rates!$D$14,'Claim Details'!$I$28&lt;=Rates!$D$15,'Claim Details'!$I$19="No"),Rates!$D$18,IF(AND(AE293="B",'Claim Details'!$I$28&gt;=Rates!$F$14,'Claim Details'!$I$28&lt;=Rates!$F$15,'Claim Details'!$I$19="Yes"),Rates!$G$18,IF(AND(AE293="B",'Claim Details'!$I$28&gt;=Rates!$F$14,'Claim Details'!$I$28&lt;=Rates!$F$15,'Claim Details'!$I$19="No"),Rates!$F$18,IF(AND(AE293="B",'Claim Details'!$I$28&gt;=Rates!$H$14,'Claim Details'!$I$28&lt;=Rates!$H$15,'Claim Details'!$I$19="Yes"),Rates!$I$18,IF(AND(AE293="B",'Claim Details'!$I$28&gt;=Rates!$H$14,'Claim Details'!$I$28&lt;=Rates!$H$15,'Claim Details'!$I$19="No"),Rates!$H$18,IF(AND(AE293="B",'Claim Details'!$I$28&gt;=Rates!$J$14,'Claim Details'!$I$28&lt;=Rates!$J$15,'Claim Details'!$I$19="Yes"),Rates!$K$18,IF(AND(AE293="B",'Claim Details'!$I$28&gt;=Rates!$J$14,'Claim Details'!$I$28&lt;=Rates!$J$15,'Claim Details'!$I$19="No"),Rates!$J$18,IF(AND(AE293="C",'Claim Details'!$I$28&gt;=Rates!$D$14,'Claim Details'!$I$28&lt;=Rates!$D$15,'Claim Details'!$I$19="Yes"),Rates!$E$19,IF(AND(AE293="C",'Claim Details'!$I$28&gt;=Rates!$D$14,'Claim Details'!$I$28&lt;=Rates!$D$15,'Claim Details'!$I$19="No"),Rates!$D$19,IF(AND(AE293="C",'Claim Details'!$I$28&gt;=Rates!$F$14,'Claim Details'!$I$28&lt;=Rates!$F$15,'Claim Details'!$I$19="Yes"),Rates!$G$19,IF(AND(AE293="C",'Claim Details'!$I$28&gt;=Rates!$F$14,'Claim Details'!$I$28&lt;=Rates!$F$15,'Claim Details'!$I$19="No"),Rates!$F$19,IF(AND(AE293="C",'Claim Details'!$I$28&gt;=Rates!$H$14,'Claim Details'!$I$28&lt;=Rates!$H$15,'Claim Details'!$I$19="Yes"),Rates!$I$19,IF(AND(AE293="C",'Claim Details'!$I$28&gt;=Rates!$H$14,'Claim Details'!$I$28&lt;=Rates!$H$15,'Claim Details'!$I$19="No"),Rates!$H$19,IF(AND(AE293="C",'Claim Details'!$I$28&gt;=Rates!$J$14,'Claim Details'!$I$28&lt;=Rates!$J$15,'Claim Details'!$I$19="Yes"),Rates!$K$19,IF(AND(AE293="C",'Claim Details'!$I$28&gt;=Rates!$J$14,'Claim Details'!$I$28&lt;=Rates!$J$15,'Claim Details'!$I$19="No"),Rates!$J$19,"£0.00"))))))))))))))))))))))))</f>
        <v>£0.00</v>
      </c>
      <c r="BE293" s="189" t="str">
        <f>IF(AND(AE293="A",'Claim Details'!$I$28&gt;=Rates!$D$14,'Claim Details'!$I$28&lt;=Rates!$D$15,'Claim Details'!$I$19="Yes"),Rates!$J$25,IF(AND(AE293="A",'Claim Details'!$I$28&gt;=Rates!$D$14,'Claim Details'!$I$28&lt;=Rates!$D$15,'Claim Details'!$I$19="No"),Rates!$D$25,IF(AND(AE293="A",'Claim Details'!$I$28&gt;=Rates!$F$14,'Claim Details'!$I$28&lt;=Rates!$F$15,'Claim Details'!$I$19="Yes"),Rates!$G$25,IF(AND(AE293="A",'Claim Details'!$I$28&gt;=Rates!$F$14,'Claim Details'!$I$28&lt;=Rates!$F$15,'Claim Details'!$I$19="No"),Rates!$F$25,IF(AND(AE293="A",'Claim Details'!$I$28&gt;=Rates!$H$14,'Claim Details'!$I$28&lt;=Rates!$H$15,'Claim Details'!$I$19="Yes"),Rates!$I$25,IF(AND(AE293="A",'Claim Details'!$I$28&gt;=Rates!$H$14,'Claim Details'!$I$28&lt;=Rates!$H$15,'Claim Details'!$I$19="No"),Rates!$H$25,IF(AND(AE293="A",'Claim Details'!$I$28&gt;=Rates!$J$14,'Claim Details'!$I$28&lt;=Rates!$J$15,'Claim Details'!$I$19="Yes"),Rates!$K$25,IF(AND(AE293="A",'Claim Details'!$I$28&gt;=Rates!$J$14,'Claim Details'!$I$28&lt;=Rates!$J$15,'Claim Details'!$I$19="No"),Rates!$J$25,IF(AND(AE293="B",'Claim Details'!$I$28&gt;=Rates!$D$14,'Claim Details'!$I$28&lt;=Rates!$D$15,'Claim Details'!$I$19="Yes"),Rates!$E$26,IF(AND(AE293="B",'Claim Details'!$I$28&gt;=Rates!$D$14,'Claim Details'!$I$28&lt;=Rates!$D$15,'Claim Details'!$I$19="No"),Rates!$D$26,IF(AND(AE293="B",'Claim Details'!$I$28&gt;=Rates!$F$14,'Claim Details'!$I$28&lt;=Rates!$F$15,'Claim Details'!$I$19="Yes"),Rates!$G$26,IF(AND(AE293="B",'Claim Details'!$I$28&gt;=Rates!$F$14,'Claim Details'!$I$28&lt;=Rates!$F$15,'Claim Details'!$I$19="No"),Rates!$F$26,IF(AND(AE293="B",'Claim Details'!$I$28&gt;=Rates!$H$14,'Claim Details'!$I$28&lt;=Rates!$H$15,'Claim Details'!$I$19="Yes"),Rates!$I$26,IF(AND(AE293="B",'Claim Details'!$I$28&gt;=Rates!$H$14,'Claim Details'!$I$28&lt;=Rates!$H$15,'Claim Details'!$I$19="No"),Rates!$H$26,IF(AND(AE293="B",'Claim Details'!$I$28&gt;=Rates!$J$14,'Claim Details'!$I$28&lt;=Rates!$J$15,'Claim Details'!$I$19="Yes"),Rates!$K$26,IF(AND(AE293="B",'Claim Details'!$I$28&gt;=Rates!$J$14,'Claim Details'!$I$28&lt;=Rates!$J$15,'Claim Details'!$I$19="No"),Rates!$J$26,IF(AND(AE293="C",'Claim Details'!$I$28&gt;=Rates!$D$14,'Claim Details'!$I$28&lt;=Rates!$D$15,'Claim Details'!$I$19="Yes"),Rates!$E$27,IF(AND(AE293="C",'Claim Details'!$I$28&gt;=Rates!$D$14,'Claim Details'!$I$28&lt;=Rates!$D$15,'Claim Details'!$I$19="No"),Rates!$D$27,IF(AND(AE293="C",'Claim Details'!$I$28&gt;=Rates!$F$14,'Claim Details'!$I$28&lt;=Rates!$F$15,'Claim Details'!$I$19="Yes"),Rates!$G$27,IF(AND(AE293="C",'Claim Details'!$I$28&gt;=Rates!$F$14,'Claim Details'!$I$28&lt;=Rates!$F$15,'Claim Details'!$I$19="No"),Rates!$F$27,IF(AND(AE293="C",'Claim Details'!$I$28&gt;=Rates!$H$14,'Claim Details'!$I$28&lt;=Rates!$H$15,'Claim Details'!$I$19="Yes"),Rates!$I$27,IF(AND(AE293="C",'Claim Details'!$I$28&gt;=Rates!$H$14,'Claim Details'!$I$28&lt;=Rates!$H$15,'Claim Details'!$I$19="No"),Rates!$H$27,IF(AND(AE293="C",'Claim Details'!$I$28&gt;=Rates!$J$14,'Claim Details'!$I$28&lt;=Rates!$J$15,'Claim Details'!$I$19="Yes"),Rates!$K$27,IF(AND(AE293="C",'Claim Details'!$I$28&gt;=Rates!$J$14,'Claim Details'!$I$28&lt;=Rates!$J$15,'Claim Details'!$I$19="No"),Rates!$J$27,"£0.00"))))))))))))))))))))))))</f>
        <v>£0.00</v>
      </c>
      <c r="BF293" s="189" t="str">
        <f>IF(AND(AE293="A",'Claim Details'!$I$28&gt;=Rates!$D$14,'Claim Details'!$I$28&lt;=Rates!$D$15,'Claim Details'!$I$19="Yes"),Rates!$E$20,IF(AND(AE293="A",'Claim Details'!$I$28&gt;=Rates!$D$14,'Claim Details'!$I$28&lt;=Rates!$D$15,'Claim Details'!$I$19="No"),Rates!$D$20,IF(AND(AE293="A",'Claim Details'!$I$28&gt;=Rates!$F$14,'Claim Details'!$I$28&lt;=Rates!$F$15,'Claim Details'!$I$19="Yes"),Rates!$G$20,IF(AND(AE293="A",'Claim Details'!$I$28&gt;=Rates!$F$14,'Claim Details'!$I$28&lt;=Rates!$F$15,'Claim Details'!$I$19="No"),Rates!$F$20,IF(AND(AE293="A",'Claim Details'!$I$28&gt;=Rates!$H$14,'Claim Details'!$I$28&lt;=Rates!$H$15,'Claim Details'!$I$19="Yes"),Rates!$I$20,IF(AND(AE293="A",'Claim Details'!$I$28&gt;=Rates!$H$14,'Claim Details'!$I$28&lt;=Rates!$H$15,'Claim Details'!$I$19="No"),Rates!$H$20,IF(AND(AE293="A",'Claim Details'!$I$28&gt;=Rates!$J$14,'Claim Details'!$I$28&lt;=Rates!$J$15,'Claim Details'!$I$19="Yes"),Rates!$K$20,IF(AND(AE293="A",'Claim Details'!$I$28&gt;=Rates!$J$14,'Claim Details'!$I$28&lt;=Rates!$J$15,'Claim Details'!$I$19="No"),Rates!$J$20,IF(AND(AE293="B",'Claim Details'!$I$28&gt;=Rates!$D$14,'Claim Details'!$I$28&lt;=Rates!$D$15,'Claim Details'!$I$19="Yes"),Rates!$E$21,IF(AND(AE293="B",'Claim Details'!$I$28&gt;=Rates!$D$14,'Claim Details'!$I$28&lt;=Rates!$D$15,'Claim Details'!$I$19="No"),Rates!$D$21,IF(AND(AE293="B",'Claim Details'!$I$28&gt;=Rates!$F$14,'Claim Details'!$I$28&lt;=Rates!$F$15,'Claim Details'!$I$19="Yes"),Rates!$G$21,IF(AND(AE293="B",'Claim Details'!$I$28&gt;=Rates!$F$14,'Claim Details'!$I$28&lt;=Rates!$F$15,'Claim Details'!$I$19="No"),Rates!$F$21,IF(AND(AE293="B",'Claim Details'!$I$28&gt;=Rates!$H$14,'Claim Details'!$I$28&lt;=Rates!$H$15,'Claim Details'!$I$19="Yes"),Rates!$I$21,IF(AND(AE293="B",'Claim Details'!$I$28&gt;=Rates!$H$14,'Claim Details'!$I$28&lt;=Rates!$H$15,'Claim Details'!$I$19="No"),Rates!$H$21,IF(AND(AE293="B",'Claim Details'!$I$28&gt;=Rates!$J$14,'Claim Details'!$I$28&lt;=Rates!$J$15,'Claim Details'!$I$19="Yes"),Rates!$K$21,IF(AND(AE293="B",'Claim Details'!$I$28&gt;=Rates!$J$14,'Claim Details'!$I$28&lt;=Rates!$J$15,'Claim Details'!$I$19="No"),Rates!$J$21,"£0.00"))))))))))))))))</f>
        <v>£0.00</v>
      </c>
      <c r="BG293" s="189" t="str">
        <f>IF(AND(AE293="A",'Claim Details'!$I$28&gt;=Rates!$D$14,'Claim Details'!$I$28&lt;=Rates!$D$15,'Claim Details'!$I$19="Yes"),Rates!$E$22,IF(AND(AE293="A",'Claim Details'!$I$28&gt;=Rates!$D$14,'Claim Details'!$I$28&lt;=Rates!$D$15,'Claim Details'!$I$19="No"),Rates!$D$22,IF(AND(AE293="A",'Claim Details'!$I$28&gt;=Rates!$F$14,'Claim Details'!$I$28&lt;=Rates!$F$15,'Claim Details'!$I$19="Yes"),Rates!$G$22,IF(AND(AE293="A",'Claim Details'!$I$28&gt;=Rates!$F$14,'Claim Details'!$I$28&lt;=Rates!$F$15,'Claim Details'!$I$19="No"),Rates!$F$22,IF(AND(AE293="A",'Claim Details'!$I$28&gt;=Rates!$H$14,'Claim Details'!$I$28&lt;=Rates!$H$15,'Claim Details'!$I$19="Yes"),Rates!$I$22,IF(AND(AE293="A",'Claim Details'!$I$28&gt;=Rates!$H$14,'Claim Details'!$I$28&lt;=Rates!$H$15,'Claim Details'!$I$19="No"),Rates!$H$22,IF(AND(AE293="A",'Claim Details'!$I$28&gt;=Rates!$J$14,'Claim Details'!$I$28&lt;=Rates!$J$15,'Claim Details'!$I$19="Yes"),Rates!$K$22,IF(AND(AE293="A",'Claim Details'!$I$28&gt;=Rates!$J$14,'Claim Details'!$I$28&lt;=Rates!$J$15,'Claim Details'!$I$19="No"),Rates!$J$22,IF(AND(AE293="B",'Claim Details'!$I$28&gt;=Rates!$D$14,'Claim Details'!$I$28&lt;=Rates!$D$15,'Claim Details'!$I$19="Yes"),Rates!$E$23,IF(AND(AE293="B",'Claim Details'!$I$28&gt;=Rates!$D$14,'Claim Details'!$I$28&lt;=Rates!$D$15,'Claim Details'!$I$19="No"),Rates!$D$23,IF(AND(AE293="B",'Claim Details'!$I$28&gt;=Rates!$F$14,'Claim Details'!$I$28&lt;=Rates!$F$15,'Claim Details'!$I$19="Yes"),Rates!$G$23,IF(AND(AE293="B",'Claim Details'!$I$28&gt;=Rates!$F$14,'Claim Details'!$I$28&lt;=Rates!$F$15,'Claim Details'!$I$19="No"),Rates!$F$23,IF(AND(AE293="B",'Claim Details'!$I$28&gt;=Rates!$H$14,'Claim Details'!$I$28&lt;=Rates!$H$15,'Claim Details'!$I$19="Yes"),Rates!$I$23,IF(AND(AE293="B",'Claim Details'!$I$28&gt;=Rates!$H$14,'Claim Details'!$I$28&lt;=Rates!$H$15,'Claim Details'!$I$19="No"),Rates!$H$23,IF(AND(AE293="B",'Claim Details'!$I$28&gt;=Rates!$J$14,'Claim Details'!$I$28&lt;=Rates!$J$15,'Claim Details'!$I$19="Yes"),Rates!$K$23,IF(AND(AE293="B",'Claim Details'!$I$28&gt;=Rates!$J$14,'Claim Details'!$I$28&lt;=Rates!$J$15,'Claim Details'!$I$19="No"),Rates!$J$23,IF(AND(AE293="C",'Claim Details'!$I$28&gt;=Rates!$D$14,'Claim Details'!$I$28&lt;=Rates!$D$15,'Claim Details'!$I$19="Yes"),Rates!$E$24,IF(AND(AE293="C",'Claim Details'!$I$28&gt;=Rates!$D$14,'Claim Details'!$I$28&lt;=Rates!$D$15,'Claim Details'!$I$19="No"),Rates!$D$24,IF(AND(AE293="C",'Claim Details'!$I$28&gt;=Rates!$F$14,'Claim Details'!$I$28&lt;=Rates!$F$15,'Claim Details'!$I$19="Yes"),Rates!$G$24,IF(AND(AE293="C",'Claim Details'!$I$28&gt;=Rates!$F$14,'Claim Details'!$I$28&lt;=Rates!$F$15,'Claim Details'!$I$19="No"),Rates!$F$24,IF(AND(AE293="C",'Claim Details'!$I$28&gt;=Rates!$H$14,'Claim Details'!$I$28&lt;=Rates!$H$15,'Claim Details'!$I$19="Yes"),Rates!$I$24,IF(AND(AE293="C",'Claim Details'!$I$28&gt;=Rates!$H$14,'Claim Details'!$I$28&lt;=Rates!$H$15,'Claim Details'!$I$19="No"),Rates!$H$24,IF(AND(AE293="C",'Claim Details'!$I$28&gt;=Rates!$J$14,'Claim Details'!$I$28&lt;=Rates!$J$15,'Claim Details'!$I$19="Yes"),Rates!$K$24,IF(AND(AE293="C",'Claim Details'!$I$28&gt;=Rates!$J$14,'Claim Details'!$I$28&lt;=Rates!$J$15,'Claim Details'!$I$19="No"),Rates!$J$24,"£0.00"))))))))))))))))))))))))</f>
        <v>£0.00</v>
      </c>
      <c r="BH293" s="189" t="str">
        <f t="shared" si="73"/>
        <v>£0.00</v>
      </c>
      <c r="BI293" s="189">
        <f t="shared" si="74"/>
        <v>0</v>
      </c>
      <c r="BO293" s="202" t="str">
        <f>IF(H293="","£0.00",IF(AP293="4","£0.00",IF(AP293="5","£0.00",IF(AP293="1","£0.00",((AQ293*H293)*'Claim Details'!$F$111)/100))))</f>
        <v>£0.00</v>
      </c>
      <c r="BP293" s="202" t="str">
        <f>IF(T293="","£0.00",IF(AP293="4","£0.00",IF(AP293="5","£0.00",IF(AP293="1","£0.00",((AR293*T293)*'Claim Details'!$N$111)/100))))</f>
        <v>£0.00</v>
      </c>
      <c r="BQ293" s="202" t="str">
        <f>IF(AI293="","£0.00",IF(AP293="4","£0.00",IF(AP293="5","£0.00",IF(AP293="1","£0.00",((BI293*AI293)*'Claim Details'!$W$111)/100))))</f>
        <v>£0.00</v>
      </c>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row>
    <row r="294" spans="1:97" ht="15">
      <c r="A294" s="145"/>
      <c r="B294" s="91"/>
      <c r="C294" s="96"/>
      <c r="D294" s="97"/>
      <c r="E294" s="98"/>
      <c r="F294" s="89"/>
      <c r="G294" s="99"/>
      <c r="H294" s="100"/>
      <c r="I294" s="221" t="str">
        <f t="shared" si="64"/>
        <v>£0.00</v>
      </c>
      <c r="J294" s="101"/>
      <c r="K294" s="100"/>
      <c r="L294" s="221" t="str">
        <f t="shared" si="65"/>
        <v>£0.00</v>
      </c>
      <c r="M294" s="101"/>
      <c r="N294" s="102"/>
      <c r="O294" s="145"/>
      <c r="P294" s="77"/>
      <c r="Q294" s="87"/>
      <c r="R294" s="87"/>
      <c r="S294" s="87"/>
      <c r="T294" s="149" t="str">
        <f t="shared" si="66"/>
        <v/>
      </c>
      <c r="U294" s="87" t="str">
        <f t="shared" si="75"/>
        <v/>
      </c>
      <c r="V294" s="87"/>
      <c r="W294" s="53" t="str">
        <f t="shared" si="67"/>
        <v>£0.00</v>
      </c>
      <c r="X294" s="53"/>
      <c r="Y294" s="87"/>
      <c r="Z294" s="78"/>
      <c r="AA294" s="79"/>
      <c r="AB294" s="160"/>
      <c r="AC294" s="98"/>
      <c r="AD294" s="225"/>
      <c r="AE294" s="235" t="str">
        <f t="shared" si="68"/>
        <v/>
      </c>
      <c r="AF294" s="87" t="str">
        <f t="shared" si="69"/>
        <v/>
      </c>
      <c r="AG294" s="53"/>
      <c r="AH294" s="224"/>
      <c r="AI294" s="226" t="str">
        <f t="shared" si="61"/>
        <v/>
      </c>
      <c r="AJ294" s="236" t="str">
        <f t="shared" si="70"/>
        <v>£0.00</v>
      </c>
      <c r="AK294" s="31"/>
      <c r="AL294" s="1"/>
      <c r="AM294" s="1"/>
      <c r="AN294" s="1"/>
      <c r="AO294" s="1"/>
      <c r="AP294" s="1" t="str">
        <f t="shared" si="62"/>
        <v/>
      </c>
      <c r="AQ294" s="27">
        <f t="shared" si="63"/>
        <v>0</v>
      </c>
      <c r="AR294" s="189">
        <f t="shared" si="71"/>
        <v>0</v>
      </c>
      <c r="AS294" s="190" t="str">
        <f>IF(AND(C294="A",'Claim Details'!$E$28&gt;=Rates!$D$14,'Claim Details'!$E$28&lt;=Rates!$D$15,'Claim Details'!$E$19="Yes"),Rates!$E$17,IF(AND(C294="A",'Claim Details'!$E$28&gt;=Rates!$D$14,'Claim Details'!$E$28&lt;=Rates!$D$15,'Claim Details'!$E$19="No"),Rates!$D$17,IF(AND(C294="A",'Claim Details'!$E$28&gt;=Rates!$F$14,'Claim Details'!$E$28&lt;=Rates!$F$15,'Claim Details'!$E$19="Yes"),Rates!$G$17,IF(AND(C294="A",'Claim Details'!$E$28&gt;=Rates!$F$14,'Claim Details'!$E$28&lt;=Rates!$F$15,'Claim Details'!$E$19="No"),Rates!$F$17,IF(AND(C294="A",'Claim Details'!$E$28&gt;=Rates!$H$14,'Claim Details'!$E$28&lt;=Rates!$H$15,'Claim Details'!$E$19="Yes"),Rates!$I$17,IF(AND(C294="A",'Claim Details'!$E$28&gt;=Rates!$H$14,'Claim Details'!$E$28&lt;=Rates!$H$15,'Claim Details'!$E$19="No"),Rates!$H$17,IF(AND(C294="A",'Claim Details'!$E$28&gt;=Rates!$J$14,'Claim Details'!$E$28&lt;=Rates!$J$15,'Claim Details'!$E$19="Yes"),Rates!$K$17,IF(AND(C294="A",'Claim Details'!$E$28&gt;=Rates!$J$14,'Claim Details'!$E$28&lt;=Rates!$J$15,'Claim Details'!$E$19="No"),Rates!$J$17,IF(AND(C294="B",'Claim Details'!$E$28&gt;=Rates!$D$14,'Claim Details'!$E$28&lt;=Rates!$D$15,'Claim Details'!$E$19="Yes"),Rates!$E$18,IF(AND(C294="B",'Claim Details'!$E$28&gt;=Rates!$D$14,'Claim Details'!$E$28&lt;=Rates!$D$15,'Claim Details'!$E$19="No"),Rates!$D$18,IF(AND(C294="B",'Claim Details'!$E$28&gt;=Rates!$F$14,'Claim Details'!$E$28&lt;=Rates!$F$15,'Claim Details'!$E$19="Yes"),Rates!$G$18,IF(AND(C294="B",'Claim Details'!$E$28&gt;=Rates!$F$14,'Claim Details'!$E$28&lt;=Rates!$F$15,'Claim Details'!$E$19="No"),Rates!$F$18,IF(AND(C294="B",'Claim Details'!$E$28&gt;=Rates!$H$14,'Claim Details'!$E$28&lt;=Rates!$H$15,'Claim Details'!$E$19="Yes"),Rates!$I$18,IF(AND(C294="B",'Claim Details'!$E$28&gt;=Rates!$H$14,'Claim Details'!$E$28&lt;=Rates!$H$15,'Claim Details'!$E$19="No"),Rates!$H$18,IF(AND(C294="B",'Claim Details'!$E$28&gt;=Rates!$J$14,'Claim Details'!$E$28&lt;=Rates!$J$15,'Claim Details'!$E$19="Yes"),Rates!$K$18,IF(AND(C294="B",'Claim Details'!$E$28&gt;=Rates!$J$14,'Claim Details'!$E$28&lt;=Rates!$J$15,'Claim Details'!$E$19="No"),Rates!$J$18,IF(AND(C294="C",'Claim Details'!$E$28&gt;=Rates!$D$14,'Claim Details'!$E$28&lt;=Rates!$D$15,'Claim Details'!$E$19="Yes"),Rates!$E$19,IF(AND(C294="C",'Claim Details'!$E$28&gt;=Rates!$D$14,'Claim Details'!$E$28&lt;=Rates!$D$15,'Claim Details'!$E$19="No"),Rates!$D$19,IF(AND(C294="C",'Claim Details'!$E$28&gt;=Rates!$F$14,'Claim Details'!$E$28&lt;=Rates!$F$15,'Claim Details'!$E$19="Yes"),Rates!$G$19,IF(AND(C294="C",'Claim Details'!$E$28&gt;=Rates!$F$14,'Claim Details'!$E$28&lt;=Rates!$F$15,'Claim Details'!$E$19="No"),Rates!$F$19,IF(AND(C294="C",'Claim Details'!$E$28&gt;=Rates!$H$14,'Claim Details'!$E$28&lt;=Rates!$H$15,'Claim Details'!$E$19="Yes"),Rates!$I$19,IF(AND(C294="C",'Claim Details'!$E$28&gt;=Rates!$H$14,'Claim Details'!$E$28&lt;=Rates!$H$15,'Claim Details'!$E$19="No"),Rates!$H$19,IF(AND(C294="C",'Claim Details'!$E$28&gt;=Rates!$J$14,'Claim Details'!$E$28&lt;=Rates!$J$15,'Claim Details'!$E$19="Yes"),Rates!$K$19,IF(AND(C294="C",'Claim Details'!$E$28&gt;=Rates!$J$14,'Claim Details'!$E$28&lt;=Rates!$J$15,'Claim Details'!$E$19="No"),Rates!$J$19,"£0.00"))))))))))))))))))))))))</f>
        <v>£0.00</v>
      </c>
      <c r="AT294" s="189" t="str">
        <f>IF(AND(C294="A",'Claim Details'!$E$28&gt;=Rates!$D$14,'Claim Details'!$E$28&lt;=Rates!$D$15,'Claim Details'!$E$19="Yes"),Rates!$E$25,IF(AND(C294="A",'Claim Details'!$E$28&gt;=Rates!$D$14,'Claim Details'!$E$28&lt;=Rates!$D$15,'Claim Details'!$E$19="No"),Rates!$D$25,IF(AND(C294="A",'Claim Details'!$E$28&gt;=Rates!$F$14,'Claim Details'!$E$28&lt;=Rates!$F$15,'Claim Details'!$E$19="Yes"),Rates!$G$25,IF(AND(C294="A",'Claim Details'!$E$28&gt;=Rates!$F$14,'Claim Details'!$E$28&lt;=Rates!$F$15,'Claim Details'!$E$19="No"),Rates!$F$25,IF(AND(C294="A",'Claim Details'!$E$28&gt;=Rates!$H$14,'Claim Details'!$E$28&lt;=Rates!$H$15,'Claim Details'!$E$19="Yes"),Rates!$I$25,IF(AND(C294="A",'Claim Details'!$E$28&gt;=Rates!$H$14,'Claim Details'!$E$28&lt;=Rates!$H$15,'Claim Details'!$E$19="No"),Rates!$H$25,IF(AND(C294="A",'Claim Details'!$E$28&gt;=Rates!$J$14,'Claim Details'!$E$28&lt;=Rates!$J$15,'Claim Details'!$E$19="Yes"),Rates!$K$25,IF(AND(C294="A",'Claim Details'!$E$28&gt;=Rates!$J$14,'Claim Details'!$E$28&lt;=Rates!$J$15,'Claim Details'!$E$19="No"),Rates!$J$25,IF(AND(C294="B",'Claim Details'!$E$28&gt;=Rates!$D$14,'Claim Details'!$E$28&lt;=Rates!$D$15,'Claim Details'!$E$19="Yes"),Rates!$E$26,IF(AND(C294="B",'Claim Details'!$E$28&gt;=Rates!$D$14,'Claim Details'!$E$28&lt;=Rates!$D$15,'Claim Details'!$E$19="No"),Rates!$D$26,IF(AND(C294="B",'Claim Details'!$E$28&gt;=Rates!$F$14,'Claim Details'!$E$28&lt;=Rates!$F$15,'Claim Details'!$E$19="Yes"),Rates!$G$26,IF(AND(C294="B",'Claim Details'!$E$28&gt;=Rates!$F$14,'Claim Details'!$E$28&lt;=Rates!$F$15,'Claim Details'!$E$19="No"),Rates!$F$26,IF(AND(C294="B",'Claim Details'!$E$28&gt;=Rates!$H$14,'Claim Details'!$E$28&lt;=Rates!$H$15,'Claim Details'!$E$19="Yes"),Rates!$I$26,IF(AND(C294="B",'Claim Details'!$E$28&gt;=Rates!$H$14,'Claim Details'!$E$28&lt;=Rates!$H$15,'Claim Details'!$E$19="No"),Rates!$H$26,IF(AND(C294="B",'Claim Details'!$E$28&gt;=Rates!$J$14,'Claim Details'!$E$28&lt;=Rates!$J$15,'Claim Details'!$E$19="Yes"),Rates!$K$26,IF(AND(C294="B",'Claim Details'!$E$28&gt;=Rates!$J$14,'Claim Details'!$E$28&lt;=Rates!$J$15,'Claim Details'!$E$19="No"),Rates!$J$26,IF(AND(C294="C",'Claim Details'!$E$28&gt;=Rates!$D$14,'Claim Details'!$E$28&lt;=Rates!$D$15,'Claim Details'!$E$19="Yes"),Rates!$E$27,IF(AND(C294="C",'Claim Details'!$E$28&gt;=Rates!$D$14,'Claim Details'!$E$28&lt;=Rates!$D$15,'Claim Details'!$E$19="No"),Rates!$D$27,IF(AND(C294="C",'Claim Details'!$E$28&gt;=Rates!$F$14,'Claim Details'!$E$28&lt;=Rates!$F$15,'Claim Details'!$E$19="Yes"),Rates!$G$27,IF(AND(C294="C",'Claim Details'!$E$28&gt;=Rates!$F$14,'Claim Details'!$E$28&lt;=Rates!$F$15,'Claim Details'!$E$19="No"),Rates!$F$27,IF(AND(C294="C",'Claim Details'!$E$28&gt;=Rates!$H$14,'Claim Details'!$E$28&lt;=Rates!$H$15,'Claim Details'!$E$19="Yes"),Rates!$I$27,IF(AND(C294="C",'Claim Details'!$E$28&gt;=Rates!$H$14,'Claim Details'!$E$28&lt;=Rates!$H$15,'Claim Details'!$E$19="No"),Rates!$H$27,IF(AND(C294="C",'Claim Details'!$E$28&gt;=Rates!$J$14,'Claim Details'!$E$28&lt;=Rates!$J$15,'Claim Details'!$E$19="Yes"),Rates!$K$27,IF(AND(C294="C",'Claim Details'!$E$28&gt;=Rates!$J$14,'Claim Details'!$E$28&lt;=Rates!$J$15,'Claim Details'!$E$19="No"),Rates!$J$27,"£0.00"))))))))))))))))))))))))</f>
        <v>£0.00</v>
      </c>
      <c r="AU294" s="191" t="str">
        <f>IF(AND(C294="A",'Claim Details'!$E$28&gt;=Rates!$D$14,'Claim Details'!$E$28&lt;=Rates!$D$15,'Claim Details'!$E$19="Yes"),Rates!$E$20,IF(AND(C294="A",'Claim Details'!$E$28&gt;=Rates!$D$14,'Claim Details'!$E$28&lt;=Rates!$D$15,'Claim Details'!$E$19="No"),Rates!$D$20,IF(AND(C294="A",'Claim Details'!$E$28&gt;=Rates!$F$14,'Claim Details'!$E$28&lt;=Rates!$F$15,'Claim Details'!$E$19="Yes"),Rates!$G$20,IF(AND(C294="A",'Claim Details'!$E$28&gt;=Rates!$F$14,'Claim Details'!$E$28&lt;=Rates!$F$15,'Claim Details'!$E$19="No"),Rates!$F$20,IF(AND(C294="A",'Claim Details'!$E$28&gt;=Rates!$H$14,'Claim Details'!$E$28&lt;=Rates!$H$15,'Claim Details'!$E$19="Yes"),Rates!$I$20,IF(AND(C294="A",'Claim Details'!$E$28&gt;=Rates!$H$14,'Claim Details'!$E$28&lt;=Rates!$H$15,'Claim Details'!$E$19="No"),Rates!$H$20,IF(AND(C294="A",'Claim Details'!$E$28&gt;=Rates!$J$14,'Claim Details'!$E$28&lt;=Rates!$J$15,'Claim Details'!$E$19="Yes"),Rates!$K$20,IF(AND(C294="A",'Claim Details'!$E$28&gt;=Rates!$J$14,'Claim Details'!$E$28&lt;=Rates!$J$15,'Claim Details'!$E$19="No"),Rates!$J$20,IF(AND(C294="B",'Claim Details'!$E$28&gt;=Rates!$D$14,'Claim Details'!$E$28&lt;=Rates!$D$15,'Claim Details'!$E$19="Yes"),Rates!$E$21,IF(AND(C294="B",'Claim Details'!$E$28&gt;=Rates!$D$14,'Claim Details'!$E$28&lt;=Rates!$D$15,'Claim Details'!$E$19="No"),Rates!$D$21,IF(AND(C294="B",'Claim Details'!$E$28&gt;=Rates!$F$14,'Claim Details'!$E$28&lt;=Rates!$F$15,'Claim Details'!$E$19="Yes"),Rates!$G$21,IF(AND(C294="B",'Claim Details'!$E$28&gt;=Rates!$F$14,'Claim Details'!$E$28&lt;=Rates!$F$15,'Claim Details'!$E$19="No"),Rates!$F$21,IF(AND(C294="B",'Claim Details'!$E$28&gt;=Rates!$H$14,'Claim Details'!$E$28&lt;=Rates!$H$15,'Claim Details'!$E$19="Yes"),Rates!$I$21,IF(AND(C294="B",'Claim Details'!$E$28&gt;=Rates!$H$14,'Claim Details'!$E$28&lt;=Rates!$H$15,'Claim Details'!$E$19="No"),Rates!$H$21,IF(AND(C294="B",'Claim Details'!$E$28&gt;=Rates!$J$14,'Claim Details'!$E$28&lt;=Rates!$J$15,'Claim Details'!$E$19="Yes"),Rates!$K$21,IF(AND(C294="B",'Claim Details'!$E$28&gt;=Rates!$J$14,'Claim Details'!$E$28&lt;=Rates!$J$15,'Claim Details'!$E$19="No"),Rates!$J$21,"£0.00"))))))))))))))))</f>
        <v>£0.00</v>
      </c>
      <c r="AV294" s="191" t="str">
        <f>IF(AND(C294="A",'Claim Details'!$E$28&gt;=Rates!$D$14,'Claim Details'!$E$28&lt;=Rates!$D$15,'Claim Details'!$E$19="Yes"),Rates!$E$22,IF(AND(C294="A",'Claim Details'!$E$28&gt;=Rates!$D$14,'Claim Details'!$E$28&lt;=Rates!$D$15,'Claim Details'!$E$19="No"),Rates!$D$22,IF(AND(C294="A",'Claim Details'!$E$28&gt;=Rates!$F$14,'Claim Details'!$E$28&lt;=Rates!$F$15,'Claim Details'!$E$19="Yes"),Rates!$G$22,IF(AND(C294="A",'Claim Details'!$E$28&gt;=Rates!$F$14,'Claim Details'!$E$28&lt;=Rates!$F$15,'Claim Details'!$E$19="No"),Rates!$F$22,IF(AND(C294="A",'Claim Details'!$E$28&gt;=Rates!$H$14,'Claim Details'!$E$28&lt;=Rates!$H$15,'Claim Details'!$E$19="Yes"),Rates!$I$22,IF(AND(C294="A",'Claim Details'!$E$28&gt;=Rates!$H$14,'Claim Details'!$E$28&lt;=Rates!$H$15,'Claim Details'!$E$19="No"),Rates!$H$22,IF(AND(C294="A",'Claim Details'!$E$28&gt;=Rates!$J$14,'Claim Details'!$E$28&lt;=Rates!$J$15,'Claim Details'!$E$19="Yes"),Rates!$K$22,IF(AND(C294="A",'Claim Details'!$E$28&gt;=Rates!$J$14,'Claim Details'!$E$28&lt;=Rates!$J$15,'Claim Details'!$E$19="No"),Rates!$J$22,IF(AND(C294="B",'Claim Details'!$E$28&gt;=Rates!$D$14,'Claim Details'!$E$28&lt;=Rates!$D$15,'Claim Details'!$E$19="Yes"),Rates!$E$23,IF(AND(C294="B",'Claim Details'!$E$28&gt;=Rates!$D$14,'Claim Details'!$E$28&lt;=Rates!$D$15,'Claim Details'!$E$19="No"),Rates!$D$23,IF(AND(C294="B",'Claim Details'!$E$28&gt;=Rates!$F$14,'Claim Details'!$E$28&lt;=Rates!$F$15,'Claim Details'!$E$19="Yes"),Rates!$G$23,IF(AND(C294="B",'Claim Details'!$E$28&gt;=Rates!$F$14,'Claim Details'!$E$28&lt;=Rates!$F$15,'Claim Details'!$E$19="No"),Rates!$F$23,IF(AND(C294="B",'Claim Details'!$E$28&gt;=Rates!$H$14,'Claim Details'!$E$28&lt;=Rates!$H$15,'Claim Details'!$E$19="Yes"),Rates!$I$23,IF(AND(C294="B",'Claim Details'!$E$28&gt;=Rates!$H$14,'Claim Details'!$E$28&lt;=Rates!$H$15,'Claim Details'!$E$19="No"),Rates!$H$23,IF(AND(C294="B",'Claim Details'!$E$28&gt;=Rates!$J$14,'Claim Details'!$E$28&lt;=Rates!$J$15,'Claim Details'!$E$19="Yes"),Rates!$K$23,IF(AND(C294="B",'Claim Details'!$E$28&gt;=Rates!$J$14,'Claim Details'!$E$28&lt;=Rates!$J$15,'Claim Details'!$E$19="No"),Rates!$J$23,IF(AND(C294="C",'Claim Details'!$E$28&gt;=Rates!$D$14,'Claim Details'!$E$28&lt;=Rates!$D$15,'Claim Details'!$E$19="Yes"),Rates!$E$24,IF(AND(C294="C",'Claim Details'!$E$28&gt;=Rates!$D$14,'Claim Details'!$E$28&lt;=Rates!$D$15,'Claim Details'!$E$19="No"),Rates!$D$24,IF(AND(C294="C",'Claim Details'!$E$28&gt;=Rates!$F$14,'Claim Details'!$E$28&lt;=Rates!$F$15,'Claim Details'!$E$19="Yes"),Rates!$G$24,IF(AND(C294="C",'Claim Details'!$E$28&gt;=Rates!$F$14,'Claim Details'!$E$28&lt;=Rates!$F$15,'Claim Details'!$E$19="No"),Rates!$F$24,IF(AND(C294="C",'Claim Details'!$E$28&gt;=Rates!$H$14,'Claim Details'!$E$28&lt;=Rates!$H$15,'Claim Details'!$E$19="Yes"),Rates!$I$24,IF(AND(C294="C",'Claim Details'!$E$28&gt;=Rates!$H$14,'Claim Details'!$E$28&lt;=Rates!$H$15,'Claim Details'!$E$19="No"),Rates!$H$24,IF(AND(C294="C",'Claim Details'!$E$28&gt;=Rates!$J$14,'Claim Details'!$E$28&lt;=Rates!$J$15,'Claim Details'!$E$19="Yes"),Rates!$K$24,IF(AND(C294="C",'Claim Details'!$E$28&gt;=Rates!$J$14,'Claim Details'!$E$28&lt;=Rates!$J$15,'Claim Details'!$E$19="No"),Rates!$J$24,"£0.00"))))))))))))))))))))))))</f>
        <v>£0.00</v>
      </c>
      <c r="AW294" s="1"/>
      <c r="AX294" s="189" t="str">
        <f>IF(AND(U294="A",'Claim Details'!$I$28&gt;=Rates!$D$14,'Claim Details'!$I$28&lt;=Rates!$D$15,'Claim Details'!$I$19="Yes"),Rates!$J$17,IF(AND(U294="A",'Claim Details'!$I$28&gt;=Rates!$D$14,'Claim Details'!$I$28&lt;=Rates!$D$15,'Claim Details'!$I$19="No"),Rates!$D$17,IF(AND(U294="A",'Claim Details'!$I$28&gt;=Rates!$F$14,'Claim Details'!$I$28&lt;=Rates!$F$15,'Claim Details'!$I$19="Yes"),Rates!$G$17,IF(AND(U294="A",'Claim Details'!$I$28&gt;=Rates!$F$14,'Claim Details'!$I$28&lt;=Rates!$F$15,'Claim Details'!$I$19="No"),Rates!$F$17,IF(AND(U294="A",'Claim Details'!$I$28&gt;=Rates!$H$14,'Claim Details'!$I$28&lt;=Rates!$H$15,'Claim Details'!$I$19="Yes"),Rates!$I$17,IF(AND(U294="A",'Claim Details'!$I$28&gt;=Rates!$H$14,'Claim Details'!$I$28&lt;=Rates!$H$15,'Claim Details'!$I$19="No"),Rates!$H$17,IF(AND(U294="A",'Claim Details'!$I$28&gt;=Rates!$J$14,'Claim Details'!$I$28&lt;=Rates!$J$15,'Claim Details'!$I$19="Yes"),Rates!$K$17,IF(AND(U294="A",'Claim Details'!$I$28&gt;=Rates!$J$14,'Claim Details'!$I$28&lt;=Rates!$J$15,'Claim Details'!$I$19="No"),Rates!$J$17,IF(AND(U294="B",'Claim Details'!$I$28&gt;=Rates!$D$14,'Claim Details'!$I$28&lt;=Rates!$D$15,'Claim Details'!$I$19="Yes"),Rates!$E$18,IF(AND(U294="B",'Claim Details'!$I$28&gt;=Rates!$D$14,'Claim Details'!$I$28&lt;=Rates!$D$15,'Claim Details'!$I$19="No"),Rates!$D$18,IF(AND(U294="B",'Claim Details'!$I$28&gt;=Rates!$F$14,'Claim Details'!$I$28&lt;=Rates!$F$15,'Claim Details'!$I$19="Yes"),Rates!$G$18,IF(AND(U294="B",'Claim Details'!$I$28&gt;=Rates!$F$14,'Claim Details'!$I$28&lt;=Rates!$F$15,'Claim Details'!$I$19="No"),Rates!$F$18,IF(AND(U294="B",'Claim Details'!$I$28&gt;=Rates!$H$14,'Claim Details'!$I$28&lt;=Rates!$H$15,'Claim Details'!$I$19="Yes"),Rates!$I$18,IF(AND(U294="B",'Claim Details'!$I$28&gt;=Rates!$H$14,'Claim Details'!$I$28&lt;=Rates!$H$15,'Claim Details'!$I$19="No"),Rates!$H$18,IF(AND(U294="B",'Claim Details'!$I$28&gt;=Rates!$J$14,'Claim Details'!$I$28&lt;=Rates!$J$15,'Claim Details'!$I$19="Yes"),Rates!$K$18,IF(AND(U294="B",'Claim Details'!$I$28&gt;=Rates!$J$14,'Claim Details'!$I$28&lt;=Rates!$J$15,'Claim Details'!$I$19="No"),Rates!$J$18,IF(AND(U294="C",'Claim Details'!$I$28&gt;=Rates!$D$14,'Claim Details'!$I$28&lt;=Rates!$D$15,'Claim Details'!$I$19="Yes"),Rates!$E$19,IF(AND(U294="C",'Claim Details'!$I$28&gt;=Rates!$D$14,'Claim Details'!$I$28&lt;=Rates!$D$15,'Claim Details'!$I$19="No"),Rates!$D$19,IF(AND(U294="C",'Claim Details'!$I$28&gt;=Rates!$F$14,'Claim Details'!$I$28&lt;=Rates!$F$15,'Claim Details'!$I$19="Yes"),Rates!$G$19,IF(AND(U294="C",'Claim Details'!$I$28&gt;=Rates!$F$14,'Claim Details'!$I$28&lt;=Rates!$F$15,'Claim Details'!$I$19="No"),Rates!$F$19,IF(AND(U294="C",'Claim Details'!$I$28&gt;=Rates!$H$14,'Claim Details'!$I$28&lt;=Rates!$H$15,'Claim Details'!$I$19="Yes"),Rates!$I$19,IF(AND(U294="C",'Claim Details'!$I$28&gt;=Rates!$H$14,'Claim Details'!$I$28&lt;=Rates!$H$15,'Claim Details'!$I$19="No"),Rates!$H$19,IF(AND(U294="C",'Claim Details'!$I$28&gt;=Rates!$J$14,'Claim Details'!$I$28&lt;=Rates!$J$15,'Claim Details'!$I$19="Yes"),Rates!$K$19,IF(AND(U294="C",'Claim Details'!$I$28&gt;=Rates!$J$14,'Claim Details'!$I$28&lt;=Rates!$J$15,'Claim Details'!$I$19="No"),Rates!$J$19,"£0.00"))))))))))))))))))))))))</f>
        <v>£0.00</v>
      </c>
      <c r="AY294" s="189" t="str">
        <f>IF(AND(C294="A",'Claim Details'!$I$28&gt;=Rates!$D$14,'Claim Details'!$I$28&lt;=Rates!$D$15,'Claim Details'!$I$19="Yes"),Rates!$J$25,IF(AND(C294="A",'Claim Details'!$I$28&gt;=Rates!$D$14,'Claim Details'!$I$28&lt;=Rates!$D$15,'Claim Details'!$I$19="No"),Rates!$D$25,IF(AND(C294="A",'Claim Details'!$I$28&gt;=Rates!$F$14,'Claim Details'!$I$28&lt;=Rates!$F$15,'Claim Details'!$I$19="Yes"),Rates!$G$25,IF(AND(C294="A",'Claim Details'!$I$28&gt;=Rates!$F$14,'Claim Details'!$I$28&lt;=Rates!$F$15,'Claim Details'!$I$19="No"),Rates!$F$25,IF(AND(C294="A",'Claim Details'!$I$28&gt;=Rates!$H$14,'Claim Details'!$I$28&lt;=Rates!$H$15,'Claim Details'!$I$19="Yes"),Rates!$I$25,IF(AND(C294="A",'Claim Details'!$I$28&gt;=Rates!$H$14,'Claim Details'!$I$28&lt;=Rates!$H$15,'Claim Details'!$I$19="No"),Rates!$H$25,IF(AND(C294="A",'Claim Details'!$I$28&gt;=Rates!$J$14,'Claim Details'!$I$28&lt;=Rates!$J$15,'Claim Details'!$I$19="Yes"),Rates!$K$25,IF(AND(C294="A",'Claim Details'!$I$28&gt;=Rates!$J$14,'Claim Details'!$I$28&lt;=Rates!$J$15,'Claim Details'!$I$19="No"),Rates!$J$25,IF(AND(C294="B",'Claim Details'!$I$28&gt;=Rates!$D$14,'Claim Details'!$I$28&lt;=Rates!$D$15,'Claim Details'!$I$19="Yes"),Rates!$E$26,IF(AND(C294="B",'Claim Details'!$I$28&gt;=Rates!$D$14,'Claim Details'!$I$28&lt;=Rates!$D$15,'Claim Details'!$I$19="No"),Rates!$D$26,IF(AND(C294="B",'Claim Details'!$I$28&gt;=Rates!$F$14,'Claim Details'!$I$28&lt;=Rates!$F$15,'Claim Details'!$I$19="Yes"),Rates!$G$26,IF(AND(C294="B",'Claim Details'!$I$28&gt;=Rates!$F$14,'Claim Details'!$I$28&lt;=Rates!$F$15,'Claim Details'!$I$19="No"),Rates!$F$26,IF(AND(C294="B",'Claim Details'!$I$28&gt;=Rates!$H$14,'Claim Details'!$I$28&lt;=Rates!$H$15,'Claim Details'!$I$19="Yes"),Rates!$I$26,IF(AND(C294="B",'Claim Details'!$I$28&gt;=Rates!$H$14,'Claim Details'!$I$28&lt;=Rates!$H$15,'Claim Details'!$I$19="No"),Rates!$H$26,IF(AND(C294="B",'Claim Details'!$I$28&gt;=Rates!$J$14,'Claim Details'!$I$28&lt;=Rates!$J$15,'Claim Details'!$I$19="Yes"),Rates!$K$26,IF(AND(C294="B",'Claim Details'!$I$28&gt;=Rates!$J$14,'Claim Details'!$I$28&lt;=Rates!$J$15,'Claim Details'!$I$19="No"),Rates!$J$26,IF(AND(C294="C",'Claim Details'!$I$28&gt;=Rates!$D$14,'Claim Details'!$I$28&lt;=Rates!$D$15,'Claim Details'!$I$19="Yes"),Rates!$E$27,IF(AND(C294="C",'Claim Details'!$I$28&gt;=Rates!$D$14,'Claim Details'!$I$28&lt;=Rates!$D$15,'Claim Details'!$I$19="No"),Rates!$D$27,IF(AND(C294="C",'Claim Details'!$I$28&gt;=Rates!$F$14,'Claim Details'!$I$28&lt;=Rates!$F$15,'Claim Details'!$I$19="Yes"),Rates!$G$27,IF(AND(C294="C",'Claim Details'!$I$28&gt;=Rates!$F$14,'Claim Details'!$I$28&lt;=Rates!$F$15,'Claim Details'!$I$19="No"),Rates!$F$27,IF(AND(C294="C",'Claim Details'!$I$28&gt;=Rates!$H$14,'Claim Details'!$I$28&lt;=Rates!$H$15,'Claim Details'!$I$19="Yes"),Rates!$I$27,IF(AND(C294="C",'Claim Details'!$I$28&gt;=Rates!$H$14,'Claim Details'!$I$28&lt;=Rates!$H$15,'Claim Details'!$I$19="No"),Rates!$H$27,IF(AND(C294="C",'Claim Details'!$I$28&gt;=Rates!$J$14,'Claim Details'!$I$28&lt;=Rates!$J$15,'Claim Details'!$I$19="Yes"),Rates!$K$27,IF(AND(C294="C",'Claim Details'!$I$28&gt;=Rates!$J$14,'Claim Details'!$I$28&lt;=Rates!$J$15,'Claim Details'!$I$19="No"),Rates!$J$27,"£0.00"))))))))))))))))))))))))</f>
        <v>£0.00</v>
      </c>
      <c r="AZ294" s="189" t="str">
        <f>IF(AND(C294="A",'Claim Details'!$I$28&gt;=Rates!$D$14,'Claim Details'!$I$28&lt;=Rates!$D$15,'Claim Details'!$I$19="Yes"),Rates!$E$20,IF(AND(C294="A",'Claim Details'!$I$28&gt;=Rates!$D$14,'Claim Details'!$I$28&lt;=Rates!$D$15,'Claim Details'!$I$19="No"),Rates!$D$20,IF(AND(C294="A",'Claim Details'!$I$28&gt;=Rates!$F$14,'Claim Details'!$I$28&lt;=Rates!$F$15,'Claim Details'!$I$19="Yes"),Rates!$G$20,IF(AND(C294="A",'Claim Details'!$I$28&gt;=Rates!$F$14,'Claim Details'!$I$28&lt;=Rates!$F$15,'Claim Details'!$I$19="No"),Rates!$F$20,IF(AND(C294="A",'Claim Details'!$I$28&gt;=Rates!$H$14,'Claim Details'!$I$28&lt;=Rates!$H$15,'Claim Details'!$I$19="Yes"),Rates!$I$20,IF(AND(C294="A",'Claim Details'!$I$28&gt;=Rates!$H$14,'Claim Details'!$I$28&lt;=Rates!$H$15,'Claim Details'!$I$19="No"),Rates!$H$20,IF(AND(C294="A",'Claim Details'!$I$28&gt;=Rates!$J$14,'Claim Details'!$I$28&lt;=Rates!$J$15,'Claim Details'!$I$19="Yes"),Rates!$K$20,IF(AND(C294="A",'Claim Details'!$I$28&gt;=Rates!$J$14,'Claim Details'!$I$28&lt;=Rates!$J$15,'Claim Details'!$I$19="No"),Rates!$J$20,IF(AND(C294="B",'Claim Details'!$I$28&gt;=Rates!$D$14,'Claim Details'!$I$28&lt;=Rates!$D$15,'Claim Details'!$I$19="Yes"),Rates!$E$21,IF(AND(C294="B",'Claim Details'!$I$28&gt;=Rates!$D$14,'Claim Details'!$I$28&lt;=Rates!$D$15,'Claim Details'!$I$19="No"),Rates!$D$21,IF(AND(C294="B",'Claim Details'!$I$28&gt;=Rates!$F$14,'Claim Details'!$I$28&lt;=Rates!$F$15,'Claim Details'!$I$19="Yes"),Rates!$G$21,IF(AND(C294="B",'Claim Details'!$I$28&gt;=Rates!$F$14,'Claim Details'!$I$28&lt;=Rates!$F$15,'Claim Details'!$I$19="No"),Rates!$F$21,IF(AND(C294="B",'Claim Details'!$I$28&gt;=Rates!$H$14,'Claim Details'!$I$28&lt;=Rates!$H$15,'Claim Details'!$I$19="Yes"),Rates!$I$21,IF(AND(C294="B",'Claim Details'!$I$28&gt;=Rates!$H$14,'Claim Details'!$I$28&lt;=Rates!$H$15,'Claim Details'!$I$19="No"),Rates!$H$21,IF(AND(C294="B",'Claim Details'!$I$28&gt;=Rates!$J$14,'Claim Details'!$I$28&lt;=Rates!$J$15,'Claim Details'!$I$19="Yes"),Rates!$K$21,IF(AND(C294="B",'Claim Details'!$I$28&gt;=Rates!$J$14,'Claim Details'!$I$28&lt;=Rates!$J$15,'Claim Details'!$I$19="No"),Rates!$J$21,"£0.00"))))))))))))))))</f>
        <v>£0.00</v>
      </c>
      <c r="BA294" s="189" t="str">
        <f>IF(AND(C294="A",'Claim Details'!$I$28&gt;=Rates!$D$14,'Claim Details'!$I$28&lt;=Rates!$D$15,'Claim Details'!$I$19="Yes"),Rates!$E$22,IF(AND(C294="A",'Claim Details'!$I$28&gt;=Rates!$D$14,'Claim Details'!$I$28&lt;=Rates!$D$15,'Claim Details'!$I$19="No"),Rates!$D$22,IF(AND(C294="A",'Claim Details'!$I$28&gt;=Rates!$F$14,'Claim Details'!$I$28&lt;=Rates!$F$15,'Claim Details'!$I$19="Yes"),Rates!$G$22,IF(AND(C294="A",'Claim Details'!$I$28&gt;=Rates!$F$14,'Claim Details'!$I$28&lt;=Rates!$F$15,'Claim Details'!$I$19="No"),Rates!$F$22,IF(AND(C294="A",'Claim Details'!$I$28&gt;=Rates!$H$14,'Claim Details'!$I$28&lt;=Rates!$H$15,'Claim Details'!$I$19="Yes"),Rates!$I$22,IF(AND(C294="A",'Claim Details'!$I$28&gt;=Rates!$H$14,'Claim Details'!$I$28&lt;=Rates!$H$15,'Claim Details'!$I$19="No"),Rates!$H$22,IF(AND(C294="A",'Claim Details'!$I$28&gt;=Rates!$J$14,'Claim Details'!$I$28&lt;=Rates!$J$15,'Claim Details'!$I$19="Yes"),Rates!$K$22,IF(AND(C294="A",'Claim Details'!$I$28&gt;=Rates!$J$14,'Claim Details'!$I$28&lt;=Rates!$J$15,'Claim Details'!$I$19="No"),Rates!$J$22,IF(AND(C294="B",'Claim Details'!$I$28&gt;=Rates!$D$14,'Claim Details'!$I$28&lt;=Rates!$D$15,'Claim Details'!$I$19="Yes"),Rates!$E$23,IF(AND(C294="B",'Claim Details'!$I$28&gt;=Rates!$D$14,'Claim Details'!$I$28&lt;=Rates!$D$15,'Claim Details'!$I$19="No"),Rates!$D$23,IF(AND(C294="B",'Claim Details'!$I$28&gt;=Rates!$F$14,'Claim Details'!$I$28&lt;=Rates!$F$15,'Claim Details'!$I$19="Yes"),Rates!$G$23,IF(AND(C294="B",'Claim Details'!$I$28&gt;=Rates!$F$14,'Claim Details'!$I$28&lt;=Rates!$F$15,'Claim Details'!$I$19="No"),Rates!$F$23,IF(AND(C294="B",'Claim Details'!$I$28&gt;=Rates!$H$14,'Claim Details'!$I$28&lt;=Rates!$H$15,'Claim Details'!$I$19="Yes"),Rates!$I$23,IF(AND(C294="B",'Claim Details'!$I$28&gt;=Rates!$H$14,'Claim Details'!$I$28&lt;=Rates!$H$15,'Claim Details'!$I$19="No"),Rates!$H$23,IF(AND(C294="B",'Claim Details'!$I$28&gt;=Rates!$J$14,'Claim Details'!$I$28&lt;=Rates!$J$15,'Claim Details'!$I$19="Yes"),Rates!$K$23,IF(AND(C294="B",'Claim Details'!$I$28&gt;=Rates!$J$14,'Claim Details'!$I$28&lt;=Rates!$J$15,'Claim Details'!$I$19="No"),Rates!$J$23,IF(AND(C294="C",'Claim Details'!$I$28&gt;=Rates!$D$14,'Claim Details'!$I$28&lt;=Rates!$D$15,'Claim Details'!$I$19="Yes"),Rates!$E$24,IF(AND(C294="C",'Claim Details'!$I$28&gt;=Rates!$D$14,'Claim Details'!$I$28&lt;=Rates!$D$15,'Claim Details'!$I$19="No"),Rates!$D$24,IF(AND(C294="C",'Claim Details'!$I$28&gt;=Rates!$F$14,'Claim Details'!$I$28&lt;=Rates!$F$15,'Claim Details'!$I$19="Yes"),Rates!$G$24,IF(AND(C294="C",'Claim Details'!$I$28&gt;=Rates!$F$14,'Claim Details'!$I$28&lt;=Rates!$F$15,'Claim Details'!$I$19="No"),Rates!$F$24,IF(AND(C294="C",'Claim Details'!$I$28&gt;=Rates!$H$14,'Claim Details'!$I$28&lt;=Rates!$H$15,'Claim Details'!$I$19="Yes"),Rates!$I$24,IF(AND(C294="C",'Claim Details'!$I$28&gt;=Rates!$H$14,'Claim Details'!$I$28&lt;=Rates!$H$15,'Claim Details'!$I$19="No"),Rates!$H$24,IF(AND(C294="C",'Claim Details'!$I$28&gt;=Rates!$J$14,'Claim Details'!$I$28&lt;=Rates!$J$15,'Claim Details'!$I$19="Yes"),Rates!$K$24,IF(AND(C294="C",'Claim Details'!$I$28&gt;=Rates!$J$14,'Claim Details'!$I$28&lt;=Rates!$J$15,'Claim Details'!$I$19="No"),Rates!$J$24,"£0.00"))))))))))))))))))))))))</f>
        <v>£0.00</v>
      </c>
      <c r="BB294" s="189" t="str">
        <f t="shared" si="72"/>
        <v>£0.00</v>
      </c>
      <c r="BC294" s="1"/>
      <c r="BD294" s="189" t="str">
        <f>IF(AND(AE294="A",'Claim Details'!$I$28&gt;=Rates!$D$14,'Claim Details'!$I$28&lt;=Rates!$D$15,'Claim Details'!$I$19="Yes"),Rates!$J$17,IF(AND(AE294="A",'Claim Details'!$I$28&gt;=Rates!$D$14,'Claim Details'!$I$28&lt;=Rates!$D$15,'Claim Details'!$I$19="No"),Rates!$D$17,IF(AND(AE294="A",'Claim Details'!$I$28&gt;=Rates!$F$14,'Claim Details'!$I$28&lt;=Rates!$F$15,'Claim Details'!$I$19="Yes"),Rates!$G$17,IF(AND(AE294="A",'Claim Details'!$I$28&gt;=Rates!$F$14,'Claim Details'!$I$28&lt;=Rates!$F$15,'Claim Details'!$I$19="No"),Rates!$F$17,IF(AND(AE294="A",'Claim Details'!$I$28&gt;=Rates!$H$14,'Claim Details'!$I$28&lt;=Rates!$H$15,'Claim Details'!$I$19="Yes"),Rates!$I$17,IF(AND(AE294="A",'Claim Details'!$I$28&gt;=Rates!$H$14,'Claim Details'!$I$28&lt;=Rates!$H$15,'Claim Details'!$I$19="No"),Rates!$H$17,IF(AND(AE294="A",'Claim Details'!$I$28&gt;=Rates!$J$14,'Claim Details'!$I$28&lt;=Rates!$J$15,'Claim Details'!$I$19="Yes"),Rates!$K$17,IF(AND(AE294="A",'Claim Details'!$I$28&gt;=Rates!$J$14,'Claim Details'!$I$28&lt;=Rates!$J$15,'Claim Details'!$I$19="No"),Rates!$J$17,IF(AND(AE294="B",'Claim Details'!$I$28&gt;=Rates!$D$14,'Claim Details'!$I$28&lt;=Rates!$D$15,'Claim Details'!$I$19="Yes"),Rates!$E$18,IF(AND(AE294="B",'Claim Details'!$I$28&gt;=Rates!$D$14,'Claim Details'!$I$28&lt;=Rates!$D$15,'Claim Details'!$I$19="No"),Rates!$D$18,IF(AND(AE294="B",'Claim Details'!$I$28&gt;=Rates!$F$14,'Claim Details'!$I$28&lt;=Rates!$F$15,'Claim Details'!$I$19="Yes"),Rates!$G$18,IF(AND(AE294="B",'Claim Details'!$I$28&gt;=Rates!$F$14,'Claim Details'!$I$28&lt;=Rates!$F$15,'Claim Details'!$I$19="No"),Rates!$F$18,IF(AND(AE294="B",'Claim Details'!$I$28&gt;=Rates!$H$14,'Claim Details'!$I$28&lt;=Rates!$H$15,'Claim Details'!$I$19="Yes"),Rates!$I$18,IF(AND(AE294="B",'Claim Details'!$I$28&gt;=Rates!$H$14,'Claim Details'!$I$28&lt;=Rates!$H$15,'Claim Details'!$I$19="No"),Rates!$H$18,IF(AND(AE294="B",'Claim Details'!$I$28&gt;=Rates!$J$14,'Claim Details'!$I$28&lt;=Rates!$J$15,'Claim Details'!$I$19="Yes"),Rates!$K$18,IF(AND(AE294="B",'Claim Details'!$I$28&gt;=Rates!$J$14,'Claim Details'!$I$28&lt;=Rates!$J$15,'Claim Details'!$I$19="No"),Rates!$J$18,IF(AND(AE294="C",'Claim Details'!$I$28&gt;=Rates!$D$14,'Claim Details'!$I$28&lt;=Rates!$D$15,'Claim Details'!$I$19="Yes"),Rates!$E$19,IF(AND(AE294="C",'Claim Details'!$I$28&gt;=Rates!$D$14,'Claim Details'!$I$28&lt;=Rates!$D$15,'Claim Details'!$I$19="No"),Rates!$D$19,IF(AND(AE294="C",'Claim Details'!$I$28&gt;=Rates!$F$14,'Claim Details'!$I$28&lt;=Rates!$F$15,'Claim Details'!$I$19="Yes"),Rates!$G$19,IF(AND(AE294="C",'Claim Details'!$I$28&gt;=Rates!$F$14,'Claim Details'!$I$28&lt;=Rates!$F$15,'Claim Details'!$I$19="No"),Rates!$F$19,IF(AND(AE294="C",'Claim Details'!$I$28&gt;=Rates!$H$14,'Claim Details'!$I$28&lt;=Rates!$H$15,'Claim Details'!$I$19="Yes"),Rates!$I$19,IF(AND(AE294="C",'Claim Details'!$I$28&gt;=Rates!$H$14,'Claim Details'!$I$28&lt;=Rates!$H$15,'Claim Details'!$I$19="No"),Rates!$H$19,IF(AND(AE294="C",'Claim Details'!$I$28&gt;=Rates!$J$14,'Claim Details'!$I$28&lt;=Rates!$J$15,'Claim Details'!$I$19="Yes"),Rates!$K$19,IF(AND(AE294="C",'Claim Details'!$I$28&gt;=Rates!$J$14,'Claim Details'!$I$28&lt;=Rates!$J$15,'Claim Details'!$I$19="No"),Rates!$J$19,"£0.00"))))))))))))))))))))))))</f>
        <v>£0.00</v>
      </c>
      <c r="BE294" s="189" t="str">
        <f>IF(AND(AE294="A",'Claim Details'!$I$28&gt;=Rates!$D$14,'Claim Details'!$I$28&lt;=Rates!$D$15,'Claim Details'!$I$19="Yes"),Rates!$J$25,IF(AND(AE294="A",'Claim Details'!$I$28&gt;=Rates!$D$14,'Claim Details'!$I$28&lt;=Rates!$D$15,'Claim Details'!$I$19="No"),Rates!$D$25,IF(AND(AE294="A",'Claim Details'!$I$28&gt;=Rates!$F$14,'Claim Details'!$I$28&lt;=Rates!$F$15,'Claim Details'!$I$19="Yes"),Rates!$G$25,IF(AND(AE294="A",'Claim Details'!$I$28&gt;=Rates!$F$14,'Claim Details'!$I$28&lt;=Rates!$F$15,'Claim Details'!$I$19="No"),Rates!$F$25,IF(AND(AE294="A",'Claim Details'!$I$28&gt;=Rates!$H$14,'Claim Details'!$I$28&lt;=Rates!$H$15,'Claim Details'!$I$19="Yes"),Rates!$I$25,IF(AND(AE294="A",'Claim Details'!$I$28&gt;=Rates!$H$14,'Claim Details'!$I$28&lt;=Rates!$H$15,'Claim Details'!$I$19="No"),Rates!$H$25,IF(AND(AE294="A",'Claim Details'!$I$28&gt;=Rates!$J$14,'Claim Details'!$I$28&lt;=Rates!$J$15,'Claim Details'!$I$19="Yes"),Rates!$K$25,IF(AND(AE294="A",'Claim Details'!$I$28&gt;=Rates!$J$14,'Claim Details'!$I$28&lt;=Rates!$J$15,'Claim Details'!$I$19="No"),Rates!$J$25,IF(AND(AE294="B",'Claim Details'!$I$28&gt;=Rates!$D$14,'Claim Details'!$I$28&lt;=Rates!$D$15,'Claim Details'!$I$19="Yes"),Rates!$E$26,IF(AND(AE294="B",'Claim Details'!$I$28&gt;=Rates!$D$14,'Claim Details'!$I$28&lt;=Rates!$D$15,'Claim Details'!$I$19="No"),Rates!$D$26,IF(AND(AE294="B",'Claim Details'!$I$28&gt;=Rates!$F$14,'Claim Details'!$I$28&lt;=Rates!$F$15,'Claim Details'!$I$19="Yes"),Rates!$G$26,IF(AND(AE294="B",'Claim Details'!$I$28&gt;=Rates!$F$14,'Claim Details'!$I$28&lt;=Rates!$F$15,'Claim Details'!$I$19="No"),Rates!$F$26,IF(AND(AE294="B",'Claim Details'!$I$28&gt;=Rates!$H$14,'Claim Details'!$I$28&lt;=Rates!$H$15,'Claim Details'!$I$19="Yes"),Rates!$I$26,IF(AND(AE294="B",'Claim Details'!$I$28&gt;=Rates!$H$14,'Claim Details'!$I$28&lt;=Rates!$H$15,'Claim Details'!$I$19="No"),Rates!$H$26,IF(AND(AE294="B",'Claim Details'!$I$28&gt;=Rates!$J$14,'Claim Details'!$I$28&lt;=Rates!$J$15,'Claim Details'!$I$19="Yes"),Rates!$K$26,IF(AND(AE294="B",'Claim Details'!$I$28&gt;=Rates!$J$14,'Claim Details'!$I$28&lt;=Rates!$J$15,'Claim Details'!$I$19="No"),Rates!$J$26,IF(AND(AE294="C",'Claim Details'!$I$28&gt;=Rates!$D$14,'Claim Details'!$I$28&lt;=Rates!$D$15,'Claim Details'!$I$19="Yes"),Rates!$E$27,IF(AND(AE294="C",'Claim Details'!$I$28&gt;=Rates!$D$14,'Claim Details'!$I$28&lt;=Rates!$D$15,'Claim Details'!$I$19="No"),Rates!$D$27,IF(AND(AE294="C",'Claim Details'!$I$28&gt;=Rates!$F$14,'Claim Details'!$I$28&lt;=Rates!$F$15,'Claim Details'!$I$19="Yes"),Rates!$G$27,IF(AND(AE294="C",'Claim Details'!$I$28&gt;=Rates!$F$14,'Claim Details'!$I$28&lt;=Rates!$F$15,'Claim Details'!$I$19="No"),Rates!$F$27,IF(AND(AE294="C",'Claim Details'!$I$28&gt;=Rates!$H$14,'Claim Details'!$I$28&lt;=Rates!$H$15,'Claim Details'!$I$19="Yes"),Rates!$I$27,IF(AND(AE294="C",'Claim Details'!$I$28&gt;=Rates!$H$14,'Claim Details'!$I$28&lt;=Rates!$H$15,'Claim Details'!$I$19="No"),Rates!$H$27,IF(AND(AE294="C",'Claim Details'!$I$28&gt;=Rates!$J$14,'Claim Details'!$I$28&lt;=Rates!$J$15,'Claim Details'!$I$19="Yes"),Rates!$K$27,IF(AND(AE294="C",'Claim Details'!$I$28&gt;=Rates!$J$14,'Claim Details'!$I$28&lt;=Rates!$J$15,'Claim Details'!$I$19="No"),Rates!$J$27,"£0.00"))))))))))))))))))))))))</f>
        <v>£0.00</v>
      </c>
      <c r="BF294" s="189" t="str">
        <f>IF(AND(AE294="A",'Claim Details'!$I$28&gt;=Rates!$D$14,'Claim Details'!$I$28&lt;=Rates!$D$15,'Claim Details'!$I$19="Yes"),Rates!$E$20,IF(AND(AE294="A",'Claim Details'!$I$28&gt;=Rates!$D$14,'Claim Details'!$I$28&lt;=Rates!$D$15,'Claim Details'!$I$19="No"),Rates!$D$20,IF(AND(AE294="A",'Claim Details'!$I$28&gt;=Rates!$F$14,'Claim Details'!$I$28&lt;=Rates!$F$15,'Claim Details'!$I$19="Yes"),Rates!$G$20,IF(AND(AE294="A",'Claim Details'!$I$28&gt;=Rates!$F$14,'Claim Details'!$I$28&lt;=Rates!$F$15,'Claim Details'!$I$19="No"),Rates!$F$20,IF(AND(AE294="A",'Claim Details'!$I$28&gt;=Rates!$H$14,'Claim Details'!$I$28&lt;=Rates!$H$15,'Claim Details'!$I$19="Yes"),Rates!$I$20,IF(AND(AE294="A",'Claim Details'!$I$28&gt;=Rates!$H$14,'Claim Details'!$I$28&lt;=Rates!$H$15,'Claim Details'!$I$19="No"),Rates!$H$20,IF(AND(AE294="A",'Claim Details'!$I$28&gt;=Rates!$J$14,'Claim Details'!$I$28&lt;=Rates!$J$15,'Claim Details'!$I$19="Yes"),Rates!$K$20,IF(AND(AE294="A",'Claim Details'!$I$28&gt;=Rates!$J$14,'Claim Details'!$I$28&lt;=Rates!$J$15,'Claim Details'!$I$19="No"),Rates!$J$20,IF(AND(AE294="B",'Claim Details'!$I$28&gt;=Rates!$D$14,'Claim Details'!$I$28&lt;=Rates!$D$15,'Claim Details'!$I$19="Yes"),Rates!$E$21,IF(AND(AE294="B",'Claim Details'!$I$28&gt;=Rates!$D$14,'Claim Details'!$I$28&lt;=Rates!$D$15,'Claim Details'!$I$19="No"),Rates!$D$21,IF(AND(AE294="B",'Claim Details'!$I$28&gt;=Rates!$F$14,'Claim Details'!$I$28&lt;=Rates!$F$15,'Claim Details'!$I$19="Yes"),Rates!$G$21,IF(AND(AE294="B",'Claim Details'!$I$28&gt;=Rates!$F$14,'Claim Details'!$I$28&lt;=Rates!$F$15,'Claim Details'!$I$19="No"),Rates!$F$21,IF(AND(AE294="B",'Claim Details'!$I$28&gt;=Rates!$H$14,'Claim Details'!$I$28&lt;=Rates!$H$15,'Claim Details'!$I$19="Yes"),Rates!$I$21,IF(AND(AE294="B",'Claim Details'!$I$28&gt;=Rates!$H$14,'Claim Details'!$I$28&lt;=Rates!$H$15,'Claim Details'!$I$19="No"),Rates!$H$21,IF(AND(AE294="B",'Claim Details'!$I$28&gt;=Rates!$J$14,'Claim Details'!$I$28&lt;=Rates!$J$15,'Claim Details'!$I$19="Yes"),Rates!$K$21,IF(AND(AE294="B",'Claim Details'!$I$28&gt;=Rates!$J$14,'Claim Details'!$I$28&lt;=Rates!$J$15,'Claim Details'!$I$19="No"),Rates!$J$21,"£0.00"))))))))))))))))</f>
        <v>£0.00</v>
      </c>
      <c r="BG294" s="189" t="str">
        <f>IF(AND(AE294="A",'Claim Details'!$I$28&gt;=Rates!$D$14,'Claim Details'!$I$28&lt;=Rates!$D$15,'Claim Details'!$I$19="Yes"),Rates!$E$22,IF(AND(AE294="A",'Claim Details'!$I$28&gt;=Rates!$D$14,'Claim Details'!$I$28&lt;=Rates!$D$15,'Claim Details'!$I$19="No"),Rates!$D$22,IF(AND(AE294="A",'Claim Details'!$I$28&gt;=Rates!$F$14,'Claim Details'!$I$28&lt;=Rates!$F$15,'Claim Details'!$I$19="Yes"),Rates!$G$22,IF(AND(AE294="A",'Claim Details'!$I$28&gt;=Rates!$F$14,'Claim Details'!$I$28&lt;=Rates!$F$15,'Claim Details'!$I$19="No"),Rates!$F$22,IF(AND(AE294="A",'Claim Details'!$I$28&gt;=Rates!$H$14,'Claim Details'!$I$28&lt;=Rates!$H$15,'Claim Details'!$I$19="Yes"),Rates!$I$22,IF(AND(AE294="A",'Claim Details'!$I$28&gt;=Rates!$H$14,'Claim Details'!$I$28&lt;=Rates!$H$15,'Claim Details'!$I$19="No"),Rates!$H$22,IF(AND(AE294="A",'Claim Details'!$I$28&gt;=Rates!$J$14,'Claim Details'!$I$28&lt;=Rates!$J$15,'Claim Details'!$I$19="Yes"),Rates!$K$22,IF(AND(AE294="A",'Claim Details'!$I$28&gt;=Rates!$J$14,'Claim Details'!$I$28&lt;=Rates!$J$15,'Claim Details'!$I$19="No"),Rates!$J$22,IF(AND(AE294="B",'Claim Details'!$I$28&gt;=Rates!$D$14,'Claim Details'!$I$28&lt;=Rates!$D$15,'Claim Details'!$I$19="Yes"),Rates!$E$23,IF(AND(AE294="B",'Claim Details'!$I$28&gt;=Rates!$D$14,'Claim Details'!$I$28&lt;=Rates!$D$15,'Claim Details'!$I$19="No"),Rates!$D$23,IF(AND(AE294="B",'Claim Details'!$I$28&gt;=Rates!$F$14,'Claim Details'!$I$28&lt;=Rates!$F$15,'Claim Details'!$I$19="Yes"),Rates!$G$23,IF(AND(AE294="B",'Claim Details'!$I$28&gt;=Rates!$F$14,'Claim Details'!$I$28&lt;=Rates!$F$15,'Claim Details'!$I$19="No"),Rates!$F$23,IF(AND(AE294="B",'Claim Details'!$I$28&gt;=Rates!$H$14,'Claim Details'!$I$28&lt;=Rates!$H$15,'Claim Details'!$I$19="Yes"),Rates!$I$23,IF(AND(AE294="B",'Claim Details'!$I$28&gt;=Rates!$H$14,'Claim Details'!$I$28&lt;=Rates!$H$15,'Claim Details'!$I$19="No"),Rates!$H$23,IF(AND(AE294="B",'Claim Details'!$I$28&gt;=Rates!$J$14,'Claim Details'!$I$28&lt;=Rates!$J$15,'Claim Details'!$I$19="Yes"),Rates!$K$23,IF(AND(AE294="B",'Claim Details'!$I$28&gt;=Rates!$J$14,'Claim Details'!$I$28&lt;=Rates!$J$15,'Claim Details'!$I$19="No"),Rates!$J$23,IF(AND(AE294="C",'Claim Details'!$I$28&gt;=Rates!$D$14,'Claim Details'!$I$28&lt;=Rates!$D$15,'Claim Details'!$I$19="Yes"),Rates!$E$24,IF(AND(AE294="C",'Claim Details'!$I$28&gt;=Rates!$D$14,'Claim Details'!$I$28&lt;=Rates!$D$15,'Claim Details'!$I$19="No"),Rates!$D$24,IF(AND(AE294="C",'Claim Details'!$I$28&gt;=Rates!$F$14,'Claim Details'!$I$28&lt;=Rates!$F$15,'Claim Details'!$I$19="Yes"),Rates!$G$24,IF(AND(AE294="C",'Claim Details'!$I$28&gt;=Rates!$F$14,'Claim Details'!$I$28&lt;=Rates!$F$15,'Claim Details'!$I$19="No"),Rates!$F$24,IF(AND(AE294="C",'Claim Details'!$I$28&gt;=Rates!$H$14,'Claim Details'!$I$28&lt;=Rates!$H$15,'Claim Details'!$I$19="Yes"),Rates!$I$24,IF(AND(AE294="C",'Claim Details'!$I$28&gt;=Rates!$H$14,'Claim Details'!$I$28&lt;=Rates!$H$15,'Claim Details'!$I$19="No"),Rates!$H$24,IF(AND(AE294="C",'Claim Details'!$I$28&gt;=Rates!$J$14,'Claim Details'!$I$28&lt;=Rates!$J$15,'Claim Details'!$I$19="Yes"),Rates!$K$24,IF(AND(AE294="C",'Claim Details'!$I$28&gt;=Rates!$J$14,'Claim Details'!$I$28&lt;=Rates!$J$15,'Claim Details'!$I$19="No"),Rates!$J$24,"£0.00"))))))))))))))))))))))))</f>
        <v>£0.00</v>
      </c>
      <c r="BH294" s="189" t="str">
        <f t="shared" si="73"/>
        <v>£0.00</v>
      </c>
      <c r="BI294" s="189">
        <f t="shared" si="74"/>
        <v>0</v>
      </c>
      <c r="BO294" s="202" t="str">
        <f>IF(H294="","£0.00",IF(AP294="4","£0.00",IF(AP294="5","£0.00",IF(AP294="1","£0.00",((AQ294*H294)*'Claim Details'!$F$111)/100))))</f>
        <v>£0.00</v>
      </c>
      <c r="BP294" s="202" t="str">
        <f>IF(T294="","£0.00",IF(AP294="4","£0.00",IF(AP294="5","£0.00",IF(AP294="1","£0.00",((AR294*T294)*'Claim Details'!$N$111)/100))))</f>
        <v>£0.00</v>
      </c>
      <c r="BQ294" s="202" t="str">
        <f>IF(AI294="","£0.00",IF(AP294="4","£0.00",IF(AP294="5","£0.00",IF(AP294="1","£0.00",((BI294*AI294)*'Claim Details'!$W$111)/100))))</f>
        <v>£0.00</v>
      </c>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row>
    <row r="295" spans="1:97" ht="15">
      <c r="A295" s="145"/>
      <c r="B295" s="91"/>
      <c r="C295" s="96"/>
      <c r="D295" s="97"/>
      <c r="E295" s="98"/>
      <c r="F295" s="89"/>
      <c r="G295" s="99"/>
      <c r="H295" s="100"/>
      <c r="I295" s="221" t="str">
        <f t="shared" si="64"/>
        <v>£0.00</v>
      </c>
      <c r="J295" s="101"/>
      <c r="K295" s="100"/>
      <c r="L295" s="221" t="str">
        <f t="shared" si="65"/>
        <v>£0.00</v>
      </c>
      <c r="M295" s="101"/>
      <c r="N295" s="102"/>
      <c r="O295" s="145"/>
      <c r="P295" s="77"/>
      <c r="Q295" s="87"/>
      <c r="R295" s="87"/>
      <c r="S295" s="87"/>
      <c r="T295" s="149" t="str">
        <f t="shared" si="66"/>
        <v/>
      </c>
      <c r="U295" s="87" t="str">
        <f t="shared" si="75"/>
        <v/>
      </c>
      <c r="V295" s="87"/>
      <c r="W295" s="53" t="str">
        <f t="shared" si="67"/>
        <v>£0.00</v>
      </c>
      <c r="X295" s="53"/>
      <c r="Y295" s="87"/>
      <c r="Z295" s="78"/>
      <c r="AA295" s="79"/>
      <c r="AB295" s="160"/>
      <c r="AC295" s="98"/>
      <c r="AD295" s="225"/>
      <c r="AE295" s="235" t="str">
        <f t="shared" si="68"/>
        <v/>
      </c>
      <c r="AF295" s="87" t="str">
        <f t="shared" si="69"/>
        <v/>
      </c>
      <c r="AG295" s="53"/>
      <c r="AH295" s="224"/>
      <c r="AI295" s="226" t="str">
        <f t="shared" si="61"/>
        <v/>
      </c>
      <c r="AJ295" s="236" t="str">
        <f t="shared" si="70"/>
        <v>£0.00</v>
      </c>
      <c r="AK295" s="31"/>
      <c r="AL295" s="1"/>
      <c r="AM295" s="1"/>
      <c r="AN295" s="1"/>
      <c r="AO295" s="1"/>
      <c r="AP295" s="1" t="str">
        <f t="shared" si="62"/>
        <v/>
      </c>
      <c r="AQ295" s="27">
        <f t="shared" si="63"/>
        <v>0</v>
      </c>
      <c r="AR295" s="189">
        <f t="shared" si="71"/>
        <v>0</v>
      </c>
      <c r="AS295" s="190" t="str">
        <f>IF(AND(C295="A",'Claim Details'!$E$28&gt;=Rates!$D$14,'Claim Details'!$E$28&lt;=Rates!$D$15,'Claim Details'!$E$19="Yes"),Rates!$E$17,IF(AND(C295="A",'Claim Details'!$E$28&gt;=Rates!$D$14,'Claim Details'!$E$28&lt;=Rates!$D$15,'Claim Details'!$E$19="No"),Rates!$D$17,IF(AND(C295="A",'Claim Details'!$E$28&gt;=Rates!$F$14,'Claim Details'!$E$28&lt;=Rates!$F$15,'Claim Details'!$E$19="Yes"),Rates!$G$17,IF(AND(C295="A",'Claim Details'!$E$28&gt;=Rates!$F$14,'Claim Details'!$E$28&lt;=Rates!$F$15,'Claim Details'!$E$19="No"),Rates!$F$17,IF(AND(C295="A",'Claim Details'!$E$28&gt;=Rates!$H$14,'Claim Details'!$E$28&lt;=Rates!$H$15,'Claim Details'!$E$19="Yes"),Rates!$I$17,IF(AND(C295="A",'Claim Details'!$E$28&gt;=Rates!$H$14,'Claim Details'!$E$28&lt;=Rates!$H$15,'Claim Details'!$E$19="No"),Rates!$H$17,IF(AND(C295="A",'Claim Details'!$E$28&gt;=Rates!$J$14,'Claim Details'!$E$28&lt;=Rates!$J$15,'Claim Details'!$E$19="Yes"),Rates!$K$17,IF(AND(C295="A",'Claim Details'!$E$28&gt;=Rates!$J$14,'Claim Details'!$E$28&lt;=Rates!$J$15,'Claim Details'!$E$19="No"),Rates!$J$17,IF(AND(C295="B",'Claim Details'!$E$28&gt;=Rates!$D$14,'Claim Details'!$E$28&lt;=Rates!$D$15,'Claim Details'!$E$19="Yes"),Rates!$E$18,IF(AND(C295="B",'Claim Details'!$E$28&gt;=Rates!$D$14,'Claim Details'!$E$28&lt;=Rates!$D$15,'Claim Details'!$E$19="No"),Rates!$D$18,IF(AND(C295="B",'Claim Details'!$E$28&gt;=Rates!$F$14,'Claim Details'!$E$28&lt;=Rates!$F$15,'Claim Details'!$E$19="Yes"),Rates!$G$18,IF(AND(C295="B",'Claim Details'!$E$28&gt;=Rates!$F$14,'Claim Details'!$E$28&lt;=Rates!$F$15,'Claim Details'!$E$19="No"),Rates!$F$18,IF(AND(C295="B",'Claim Details'!$E$28&gt;=Rates!$H$14,'Claim Details'!$E$28&lt;=Rates!$H$15,'Claim Details'!$E$19="Yes"),Rates!$I$18,IF(AND(C295="B",'Claim Details'!$E$28&gt;=Rates!$H$14,'Claim Details'!$E$28&lt;=Rates!$H$15,'Claim Details'!$E$19="No"),Rates!$H$18,IF(AND(C295="B",'Claim Details'!$E$28&gt;=Rates!$J$14,'Claim Details'!$E$28&lt;=Rates!$J$15,'Claim Details'!$E$19="Yes"),Rates!$K$18,IF(AND(C295="B",'Claim Details'!$E$28&gt;=Rates!$J$14,'Claim Details'!$E$28&lt;=Rates!$J$15,'Claim Details'!$E$19="No"),Rates!$J$18,IF(AND(C295="C",'Claim Details'!$E$28&gt;=Rates!$D$14,'Claim Details'!$E$28&lt;=Rates!$D$15,'Claim Details'!$E$19="Yes"),Rates!$E$19,IF(AND(C295="C",'Claim Details'!$E$28&gt;=Rates!$D$14,'Claim Details'!$E$28&lt;=Rates!$D$15,'Claim Details'!$E$19="No"),Rates!$D$19,IF(AND(C295="C",'Claim Details'!$E$28&gt;=Rates!$F$14,'Claim Details'!$E$28&lt;=Rates!$F$15,'Claim Details'!$E$19="Yes"),Rates!$G$19,IF(AND(C295="C",'Claim Details'!$E$28&gt;=Rates!$F$14,'Claim Details'!$E$28&lt;=Rates!$F$15,'Claim Details'!$E$19="No"),Rates!$F$19,IF(AND(C295="C",'Claim Details'!$E$28&gt;=Rates!$H$14,'Claim Details'!$E$28&lt;=Rates!$H$15,'Claim Details'!$E$19="Yes"),Rates!$I$19,IF(AND(C295="C",'Claim Details'!$E$28&gt;=Rates!$H$14,'Claim Details'!$E$28&lt;=Rates!$H$15,'Claim Details'!$E$19="No"),Rates!$H$19,IF(AND(C295="C",'Claim Details'!$E$28&gt;=Rates!$J$14,'Claim Details'!$E$28&lt;=Rates!$J$15,'Claim Details'!$E$19="Yes"),Rates!$K$19,IF(AND(C295="C",'Claim Details'!$E$28&gt;=Rates!$J$14,'Claim Details'!$E$28&lt;=Rates!$J$15,'Claim Details'!$E$19="No"),Rates!$J$19,"£0.00"))))))))))))))))))))))))</f>
        <v>£0.00</v>
      </c>
      <c r="AT295" s="189" t="str">
        <f>IF(AND(C295="A",'Claim Details'!$E$28&gt;=Rates!$D$14,'Claim Details'!$E$28&lt;=Rates!$D$15,'Claim Details'!$E$19="Yes"),Rates!$E$25,IF(AND(C295="A",'Claim Details'!$E$28&gt;=Rates!$D$14,'Claim Details'!$E$28&lt;=Rates!$D$15,'Claim Details'!$E$19="No"),Rates!$D$25,IF(AND(C295="A",'Claim Details'!$E$28&gt;=Rates!$F$14,'Claim Details'!$E$28&lt;=Rates!$F$15,'Claim Details'!$E$19="Yes"),Rates!$G$25,IF(AND(C295="A",'Claim Details'!$E$28&gt;=Rates!$F$14,'Claim Details'!$E$28&lt;=Rates!$F$15,'Claim Details'!$E$19="No"),Rates!$F$25,IF(AND(C295="A",'Claim Details'!$E$28&gt;=Rates!$H$14,'Claim Details'!$E$28&lt;=Rates!$H$15,'Claim Details'!$E$19="Yes"),Rates!$I$25,IF(AND(C295="A",'Claim Details'!$E$28&gt;=Rates!$H$14,'Claim Details'!$E$28&lt;=Rates!$H$15,'Claim Details'!$E$19="No"),Rates!$H$25,IF(AND(C295="A",'Claim Details'!$E$28&gt;=Rates!$J$14,'Claim Details'!$E$28&lt;=Rates!$J$15,'Claim Details'!$E$19="Yes"),Rates!$K$25,IF(AND(C295="A",'Claim Details'!$E$28&gt;=Rates!$J$14,'Claim Details'!$E$28&lt;=Rates!$J$15,'Claim Details'!$E$19="No"),Rates!$J$25,IF(AND(C295="B",'Claim Details'!$E$28&gt;=Rates!$D$14,'Claim Details'!$E$28&lt;=Rates!$D$15,'Claim Details'!$E$19="Yes"),Rates!$E$26,IF(AND(C295="B",'Claim Details'!$E$28&gt;=Rates!$D$14,'Claim Details'!$E$28&lt;=Rates!$D$15,'Claim Details'!$E$19="No"),Rates!$D$26,IF(AND(C295="B",'Claim Details'!$E$28&gt;=Rates!$F$14,'Claim Details'!$E$28&lt;=Rates!$F$15,'Claim Details'!$E$19="Yes"),Rates!$G$26,IF(AND(C295="B",'Claim Details'!$E$28&gt;=Rates!$F$14,'Claim Details'!$E$28&lt;=Rates!$F$15,'Claim Details'!$E$19="No"),Rates!$F$26,IF(AND(C295="B",'Claim Details'!$E$28&gt;=Rates!$H$14,'Claim Details'!$E$28&lt;=Rates!$H$15,'Claim Details'!$E$19="Yes"),Rates!$I$26,IF(AND(C295="B",'Claim Details'!$E$28&gt;=Rates!$H$14,'Claim Details'!$E$28&lt;=Rates!$H$15,'Claim Details'!$E$19="No"),Rates!$H$26,IF(AND(C295="B",'Claim Details'!$E$28&gt;=Rates!$J$14,'Claim Details'!$E$28&lt;=Rates!$J$15,'Claim Details'!$E$19="Yes"),Rates!$K$26,IF(AND(C295="B",'Claim Details'!$E$28&gt;=Rates!$J$14,'Claim Details'!$E$28&lt;=Rates!$J$15,'Claim Details'!$E$19="No"),Rates!$J$26,IF(AND(C295="C",'Claim Details'!$E$28&gt;=Rates!$D$14,'Claim Details'!$E$28&lt;=Rates!$D$15,'Claim Details'!$E$19="Yes"),Rates!$E$27,IF(AND(C295="C",'Claim Details'!$E$28&gt;=Rates!$D$14,'Claim Details'!$E$28&lt;=Rates!$D$15,'Claim Details'!$E$19="No"),Rates!$D$27,IF(AND(C295="C",'Claim Details'!$E$28&gt;=Rates!$F$14,'Claim Details'!$E$28&lt;=Rates!$F$15,'Claim Details'!$E$19="Yes"),Rates!$G$27,IF(AND(C295="C",'Claim Details'!$E$28&gt;=Rates!$F$14,'Claim Details'!$E$28&lt;=Rates!$F$15,'Claim Details'!$E$19="No"),Rates!$F$27,IF(AND(C295="C",'Claim Details'!$E$28&gt;=Rates!$H$14,'Claim Details'!$E$28&lt;=Rates!$H$15,'Claim Details'!$E$19="Yes"),Rates!$I$27,IF(AND(C295="C",'Claim Details'!$E$28&gt;=Rates!$H$14,'Claim Details'!$E$28&lt;=Rates!$H$15,'Claim Details'!$E$19="No"),Rates!$H$27,IF(AND(C295="C",'Claim Details'!$E$28&gt;=Rates!$J$14,'Claim Details'!$E$28&lt;=Rates!$J$15,'Claim Details'!$E$19="Yes"),Rates!$K$27,IF(AND(C295="C",'Claim Details'!$E$28&gt;=Rates!$J$14,'Claim Details'!$E$28&lt;=Rates!$J$15,'Claim Details'!$E$19="No"),Rates!$J$27,"£0.00"))))))))))))))))))))))))</f>
        <v>£0.00</v>
      </c>
      <c r="AU295" s="191" t="str">
        <f>IF(AND(C295="A",'Claim Details'!$E$28&gt;=Rates!$D$14,'Claim Details'!$E$28&lt;=Rates!$D$15,'Claim Details'!$E$19="Yes"),Rates!$E$20,IF(AND(C295="A",'Claim Details'!$E$28&gt;=Rates!$D$14,'Claim Details'!$E$28&lt;=Rates!$D$15,'Claim Details'!$E$19="No"),Rates!$D$20,IF(AND(C295="A",'Claim Details'!$E$28&gt;=Rates!$F$14,'Claim Details'!$E$28&lt;=Rates!$F$15,'Claim Details'!$E$19="Yes"),Rates!$G$20,IF(AND(C295="A",'Claim Details'!$E$28&gt;=Rates!$F$14,'Claim Details'!$E$28&lt;=Rates!$F$15,'Claim Details'!$E$19="No"),Rates!$F$20,IF(AND(C295="A",'Claim Details'!$E$28&gt;=Rates!$H$14,'Claim Details'!$E$28&lt;=Rates!$H$15,'Claim Details'!$E$19="Yes"),Rates!$I$20,IF(AND(C295="A",'Claim Details'!$E$28&gt;=Rates!$H$14,'Claim Details'!$E$28&lt;=Rates!$H$15,'Claim Details'!$E$19="No"),Rates!$H$20,IF(AND(C295="A",'Claim Details'!$E$28&gt;=Rates!$J$14,'Claim Details'!$E$28&lt;=Rates!$J$15,'Claim Details'!$E$19="Yes"),Rates!$K$20,IF(AND(C295="A",'Claim Details'!$E$28&gt;=Rates!$J$14,'Claim Details'!$E$28&lt;=Rates!$J$15,'Claim Details'!$E$19="No"),Rates!$J$20,IF(AND(C295="B",'Claim Details'!$E$28&gt;=Rates!$D$14,'Claim Details'!$E$28&lt;=Rates!$D$15,'Claim Details'!$E$19="Yes"),Rates!$E$21,IF(AND(C295="B",'Claim Details'!$E$28&gt;=Rates!$D$14,'Claim Details'!$E$28&lt;=Rates!$D$15,'Claim Details'!$E$19="No"),Rates!$D$21,IF(AND(C295="B",'Claim Details'!$E$28&gt;=Rates!$F$14,'Claim Details'!$E$28&lt;=Rates!$F$15,'Claim Details'!$E$19="Yes"),Rates!$G$21,IF(AND(C295="B",'Claim Details'!$E$28&gt;=Rates!$F$14,'Claim Details'!$E$28&lt;=Rates!$F$15,'Claim Details'!$E$19="No"),Rates!$F$21,IF(AND(C295="B",'Claim Details'!$E$28&gt;=Rates!$H$14,'Claim Details'!$E$28&lt;=Rates!$H$15,'Claim Details'!$E$19="Yes"),Rates!$I$21,IF(AND(C295="B",'Claim Details'!$E$28&gt;=Rates!$H$14,'Claim Details'!$E$28&lt;=Rates!$H$15,'Claim Details'!$E$19="No"),Rates!$H$21,IF(AND(C295="B",'Claim Details'!$E$28&gt;=Rates!$J$14,'Claim Details'!$E$28&lt;=Rates!$J$15,'Claim Details'!$E$19="Yes"),Rates!$K$21,IF(AND(C295="B",'Claim Details'!$E$28&gt;=Rates!$J$14,'Claim Details'!$E$28&lt;=Rates!$J$15,'Claim Details'!$E$19="No"),Rates!$J$21,"£0.00"))))))))))))))))</f>
        <v>£0.00</v>
      </c>
      <c r="AV295" s="191" t="str">
        <f>IF(AND(C295="A",'Claim Details'!$E$28&gt;=Rates!$D$14,'Claim Details'!$E$28&lt;=Rates!$D$15,'Claim Details'!$E$19="Yes"),Rates!$E$22,IF(AND(C295="A",'Claim Details'!$E$28&gt;=Rates!$D$14,'Claim Details'!$E$28&lt;=Rates!$D$15,'Claim Details'!$E$19="No"),Rates!$D$22,IF(AND(C295="A",'Claim Details'!$E$28&gt;=Rates!$F$14,'Claim Details'!$E$28&lt;=Rates!$F$15,'Claim Details'!$E$19="Yes"),Rates!$G$22,IF(AND(C295="A",'Claim Details'!$E$28&gt;=Rates!$F$14,'Claim Details'!$E$28&lt;=Rates!$F$15,'Claim Details'!$E$19="No"),Rates!$F$22,IF(AND(C295="A",'Claim Details'!$E$28&gt;=Rates!$H$14,'Claim Details'!$E$28&lt;=Rates!$H$15,'Claim Details'!$E$19="Yes"),Rates!$I$22,IF(AND(C295="A",'Claim Details'!$E$28&gt;=Rates!$H$14,'Claim Details'!$E$28&lt;=Rates!$H$15,'Claim Details'!$E$19="No"),Rates!$H$22,IF(AND(C295="A",'Claim Details'!$E$28&gt;=Rates!$J$14,'Claim Details'!$E$28&lt;=Rates!$J$15,'Claim Details'!$E$19="Yes"),Rates!$K$22,IF(AND(C295="A",'Claim Details'!$E$28&gt;=Rates!$J$14,'Claim Details'!$E$28&lt;=Rates!$J$15,'Claim Details'!$E$19="No"),Rates!$J$22,IF(AND(C295="B",'Claim Details'!$E$28&gt;=Rates!$D$14,'Claim Details'!$E$28&lt;=Rates!$D$15,'Claim Details'!$E$19="Yes"),Rates!$E$23,IF(AND(C295="B",'Claim Details'!$E$28&gt;=Rates!$D$14,'Claim Details'!$E$28&lt;=Rates!$D$15,'Claim Details'!$E$19="No"),Rates!$D$23,IF(AND(C295="B",'Claim Details'!$E$28&gt;=Rates!$F$14,'Claim Details'!$E$28&lt;=Rates!$F$15,'Claim Details'!$E$19="Yes"),Rates!$G$23,IF(AND(C295="B",'Claim Details'!$E$28&gt;=Rates!$F$14,'Claim Details'!$E$28&lt;=Rates!$F$15,'Claim Details'!$E$19="No"),Rates!$F$23,IF(AND(C295="B",'Claim Details'!$E$28&gt;=Rates!$H$14,'Claim Details'!$E$28&lt;=Rates!$H$15,'Claim Details'!$E$19="Yes"),Rates!$I$23,IF(AND(C295="B",'Claim Details'!$E$28&gt;=Rates!$H$14,'Claim Details'!$E$28&lt;=Rates!$H$15,'Claim Details'!$E$19="No"),Rates!$H$23,IF(AND(C295="B",'Claim Details'!$E$28&gt;=Rates!$J$14,'Claim Details'!$E$28&lt;=Rates!$J$15,'Claim Details'!$E$19="Yes"),Rates!$K$23,IF(AND(C295="B",'Claim Details'!$E$28&gt;=Rates!$J$14,'Claim Details'!$E$28&lt;=Rates!$J$15,'Claim Details'!$E$19="No"),Rates!$J$23,IF(AND(C295="C",'Claim Details'!$E$28&gt;=Rates!$D$14,'Claim Details'!$E$28&lt;=Rates!$D$15,'Claim Details'!$E$19="Yes"),Rates!$E$24,IF(AND(C295="C",'Claim Details'!$E$28&gt;=Rates!$D$14,'Claim Details'!$E$28&lt;=Rates!$D$15,'Claim Details'!$E$19="No"),Rates!$D$24,IF(AND(C295="C",'Claim Details'!$E$28&gt;=Rates!$F$14,'Claim Details'!$E$28&lt;=Rates!$F$15,'Claim Details'!$E$19="Yes"),Rates!$G$24,IF(AND(C295="C",'Claim Details'!$E$28&gt;=Rates!$F$14,'Claim Details'!$E$28&lt;=Rates!$F$15,'Claim Details'!$E$19="No"),Rates!$F$24,IF(AND(C295="C",'Claim Details'!$E$28&gt;=Rates!$H$14,'Claim Details'!$E$28&lt;=Rates!$H$15,'Claim Details'!$E$19="Yes"),Rates!$I$24,IF(AND(C295="C",'Claim Details'!$E$28&gt;=Rates!$H$14,'Claim Details'!$E$28&lt;=Rates!$H$15,'Claim Details'!$E$19="No"),Rates!$H$24,IF(AND(C295="C",'Claim Details'!$E$28&gt;=Rates!$J$14,'Claim Details'!$E$28&lt;=Rates!$J$15,'Claim Details'!$E$19="Yes"),Rates!$K$24,IF(AND(C295="C",'Claim Details'!$E$28&gt;=Rates!$J$14,'Claim Details'!$E$28&lt;=Rates!$J$15,'Claim Details'!$E$19="No"),Rates!$J$24,"£0.00"))))))))))))))))))))))))</f>
        <v>£0.00</v>
      </c>
      <c r="AW295" s="1"/>
      <c r="AX295" s="189" t="str">
        <f>IF(AND(U295="A",'Claim Details'!$I$28&gt;=Rates!$D$14,'Claim Details'!$I$28&lt;=Rates!$D$15,'Claim Details'!$I$19="Yes"),Rates!$J$17,IF(AND(U295="A",'Claim Details'!$I$28&gt;=Rates!$D$14,'Claim Details'!$I$28&lt;=Rates!$D$15,'Claim Details'!$I$19="No"),Rates!$D$17,IF(AND(U295="A",'Claim Details'!$I$28&gt;=Rates!$F$14,'Claim Details'!$I$28&lt;=Rates!$F$15,'Claim Details'!$I$19="Yes"),Rates!$G$17,IF(AND(U295="A",'Claim Details'!$I$28&gt;=Rates!$F$14,'Claim Details'!$I$28&lt;=Rates!$F$15,'Claim Details'!$I$19="No"),Rates!$F$17,IF(AND(U295="A",'Claim Details'!$I$28&gt;=Rates!$H$14,'Claim Details'!$I$28&lt;=Rates!$H$15,'Claim Details'!$I$19="Yes"),Rates!$I$17,IF(AND(U295="A",'Claim Details'!$I$28&gt;=Rates!$H$14,'Claim Details'!$I$28&lt;=Rates!$H$15,'Claim Details'!$I$19="No"),Rates!$H$17,IF(AND(U295="A",'Claim Details'!$I$28&gt;=Rates!$J$14,'Claim Details'!$I$28&lt;=Rates!$J$15,'Claim Details'!$I$19="Yes"),Rates!$K$17,IF(AND(U295="A",'Claim Details'!$I$28&gt;=Rates!$J$14,'Claim Details'!$I$28&lt;=Rates!$J$15,'Claim Details'!$I$19="No"),Rates!$J$17,IF(AND(U295="B",'Claim Details'!$I$28&gt;=Rates!$D$14,'Claim Details'!$I$28&lt;=Rates!$D$15,'Claim Details'!$I$19="Yes"),Rates!$E$18,IF(AND(U295="B",'Claim Details'!$I$28&gt;=Rates!$D$14,'Claim Details'!$I$28&lt;=Rates!$D$15,'Claim Details'!$I$19="No"),Rates!$D$18,IF(AND(U295="B",'Claim Details'!$I$28&gt;=Rates!$F$14,'Claim Details'!$I$28&lt;=Rates!$F$15,'Claim Details'!$I$19="Yes"),Rates!$G$18,IF(AND(U295="B",'Claim Details'!$I$28&gt;=Rates!$F$14,'Claim Details'!$I$28&lt;=Rates!$F$15,'Claim Details'!$I$19="No"),Rates!$F$18,IF(AND(U295="B",'Claim Details'!$I$28&gt;=Rates!$H$14,'Claim Details'!$I$28&lt;=Rates!$H$15,'Claim Details'!$I$19="Yes"),Rates!$I$18,IF(AND(U295="B",'Claim Details'!$I$28&gt;=Rates!$H$14,'Claim Details'!$I$28&lt;=Rates!$H$15,'Claim Details'!$I$19="No"),Rates!$H$18,IF(AND(U295="B",'Claim Details'!$I$28&gt;=Rates!$J$14,'Claim Details'!$I$28&lt;=Rates!$J$15,'Claim Details'!$I$19="Yes"),Rates!$K$18,IF(AND(U295="B",'Claim Details'!$I$28&gt;=Rates!$J$14,'Claim Details'!$I$28&lt;=Rates!$J$15,'Claim Details'!$I$19="No"),Rates!$J$18,IF(AND(U295="C",'Claim Details'!$I$28&gt;=Rates!$D$14,'Claim Details'!$I$28&lt;=Rates!$D$15,'Claim Details'!$I$19="Yes"),Rates!$E$19,IF(AND(U295="C",'Claim Details'!$I$28&gt;=Rates!$D$14,'Claim Details'!$I$28&lt;=Rates!$D$15,'Claim Details'!$I$19="No"),Rates!$D$19,IF(AND(U295="C",'Claim Details'!$I$28&gt;=Rates!$F$14,'Claim Details'!$I$28&lt;=Rates!$F$15,'Claim Details'!$I$19="Yes"),Rates!$G$19,IF(AND(U295="C",'Claim Details'!$I$28&gt;=Rates!$F$14,'Claim Details'!$I$28&lt;=Rates!$F$15,'Claim Details'!$I$19="No"),Rates!$F$19,IF(AND(U295="C",'Claim Details'!$I$28&gt;=Rates!$H$14,'Claim Details'!$I$28&lt;=Rates!$H$15,'Claim Details'!$I$19="Yes"),Rates!$I$19,IF(AND(U295="C",'Claim Details'!$I$28&gt;=Rates!$H$14,'Claim Details'!$I$28&lt;=Rates!$H$15,'Claim Details'!$I$19="No"),Rates!$H$19,IF(AND(U295="C",'Claim Details'!$I$28&gt;=Rates!$J$14,'Claim Details'!$I$28&lt;=Rates!$J$15,'Claim Details'!$I$19="Yes"),Rates!$K$19,IF(AND(U295="C",'Claim Details'!$I$28&gt;=Rates!$J$14,'Claim Details'!$I$28&lt;=Rates!$J$15,'Claim Details'!$I$19="No"),Rates!$J$19,"£0.00"))))))))))))))))))))))))</f>
        <v>£0.00</v>
      </c>
      <c r="AY295" s="189" t="str">
        <f>IF(AND(C295="A",'Claim Details'!$I$28&gt;=Rates!$D$14,'Claim Details'!$I$28&lt;=Rates!$D$15,'Claim Details'!$I$19="Yes"),Rates!$J$25,IF(AND(C295="A",'Claim Details'!$I$28&gt;=Rates!$D$14,'Claim Details'!$I$28&lt;=Rates!$D$15,'Claim Details'!$I$19="No"),Rates!$D$25,IF(AND(C295="A",'Claim Details'!$I$28&gt;=Rates!$F$14,'Claim Details'!$I$28&lt;=Rates!$F$15,'Claim Details'!$I$19="Yes"),Rates!$G$25,IF(AND(C295="A",'Claim Details'!$I$28&gt;=Rates!$F$14,'Claim Details'!$I$28&lt;=Rates!$F$15,'Claim Details'!$I$19="No"),Rates!$F$25,IF(AND(C295="A",'Claim Details'!$I$28&gt;=Rates!$H$14,'Claim Details'!$I$28&lt;=Rates!$H$15,'Claim Details'!$I$19="Yes"),Rates!$I$25,IF(AND(C295="A",'Claim Details'!$I$28&gt;=Rates!$H$14,'Claim Details'!$I$28&lt;=Rates!$H$15,'Claim Details'!$I$19="No"),Rates!$H$25,IF(AND(C295="A",'Claim Details'!$I$28&gt;=Rates!$J$14,'Claim Details'!$I$28&lt;=Rates!$J$15,'Claim Details'!$I$19="Yes"),Rates!$K$25,IF(AND(C295="A",'Claim Details'!$I$28&gt;=Rates!$J$14,'Claim Details'!$I$28&lt;=Rates!$J$15,'Claim Details'!$I$19="No"),Rates!$J$25,IF(AND(C295="B",'Claim Details'!$I$28&gt;=Rates!$D$14,'Claim Details'!$I$28&lt;=Rates!$D$15,'Claim Details'!$I$19="Yes"),Rates!$E$26,IF(AND(C295="B",'Claim Details'!$I$28&gt;=Rates!$D$14,'Claim Details'!$I$28&lt;=Rates!$D$15,'Claim Details'!$I$19="No"),Rates!$D$26,IF(AND(C295="B",'Claim Details'!$I$28&gt;=Rates!$F$14,'Claim Details'!$I$28&lt;=Rates!$F$15,'Claim Details'!$I$19="Yes"),Rates!$G$26,IF(AND(C295="B",'Claim Details'!$I$28&gt;=Rates!$F$14,'Claim Details'!$I$28&lt;=Rates!$F$15,'Claim Details'!$I$19="No"),Rates!$F$26,IF(AND(C295="B",'Claim Details'!$I$28&gt;=Rates!$H$14,'Claim Details'!$I$28&lt;=Rates!$H$15,'Claim Details'!$I$19="Yes"),Rates!$I$26,IF(AND(C295="B",'Claim Details'!$I$28&gt;=Rates!$H$14,'Claim Details'!$I$28&lt;=Rates!$H$15,'Claim Details'!$I$19="No"),Rates!$H$26,IF(AND(C295="B",'Claim Details'!$I$28&gt;=Rates!$J$14,'Claim Details'!$I$28&lt;=Rates!$J$15,'Claim Details'!$I$19="Yes"),Rates!$K$26,IF(AND(C295="B",'Claim Details'!$I$28&gt;=Rates!$J$14,'Claim Details'!$I$28&lt;=Rates!$J$15,'Claim Details'!$I$19="No"),Rates!$J$26,IF(AND(C295="C",'Claim Details'!$I$28&gt;=Rates!$D$14,'Claim Details'!$I$28&lt;=Rates!$D$15,'Claim Details'!$I$19="Yes"),Rates!$E$27,IF(AND(C295="C",'Claim Details'!$I$28&gt;=Rates!$D$14,'Claim Details'!$I$28&lt;=Rates!$D$15,'Claim Details'!$I$19="No"),Rates!$D$27,IF(AND(C295="C",'Claim Details'!$I$28&gt;=Rates!$F$14,'Claim Details'!$I$28&lt;=Rates!$F$15,'Claim Details'!$I$19="Yes"),Rates!$G$27,IF(AND(C295="C",'Claim Details'!$I$28&gt;=Rates!$F$14,'Claim Details'!$I$28&lt;=Rates!$F$15,'Claim Details'!$I$19="No"),Rates!$F$27,IF(AND(C295="C",'Claim Details'!$I$28&gt;=Rates!$H$14,'Claim Details'!$I$28&lt;=Rates!$H$15,'Claim Details'!$I$19="Yes"),Rates!$I$27,IF(AND(C295="C",'Claim Details'!$I$28&gt;=Rates!$H$14,'Claim Details'!$I$28&lt;=Rates!$H$15,'Claim Details'!$I$19="No"),Rates!$H$27,IF(AND(C295="C",'Claim Details'!$I$28&gt;=Rates!$J$14,'Claim Details'!$I$28&lt;=Rates!$J$15,'Claim Details'!$I$19="Yes"),Rates!$K$27,IF(AND(C295="C",'Claim Details'!$I$28&gt;=Rates!$J$14,'Claim Details'!$I$28&lt;=Rates!$J$15,'Claim Details'!$I$19="No"),Rates!$J$27,"£0.00"))))))))))))))))))))))))</f>
        <v>£0.00</v>
      </c>
      <c r="AZ295" s="189" t="str">
        <f>IF(AND(C295="A",'Claim Details'!$I$28&gt;=Rates!$D$14,'Claim Details'!$I$28&lt;=Rates!$D$15,'Claim Details'!$I$19="Yes"),Rates!$E$20,IF(AND(C295="A",'Claim Details'!$I$28&gt;=Rates!$D$14,'Claim Details'!$I$28&lt;=Rates!$D$15,'Claim Details'!$I$19="No"),Rates!$D$20,IF(AND(C295="A",'Claim Details'!$I$28&gt;=Rates!$F$14,'Claim Details'!$I$28&lt;=Rates!$F$15,'Claim Details'!$I$19="Yes"),Rates!$G$20,IF(AND(C295="A",'Claim Details'!$I$28&gt;=Rates!$F$14,'Claim Details'!$I$28&lt;=Rates!$F$15,'Claim Details'!$I$19="No"),Rates!$F$20,IF(AND(C295="A",'Claim Details'!$I$28&gt;=Rates!$H$14,'Claim Details'!$I$28&lt;=Rates!$H$15,'Claim Details'!$I$19="Yes"),Rates!$I$20,IF(AND(C295="A",'Claim Details'!$I$28&gt;=Rates!$H$14,'Claim Details'!$I$28&lt;=Rates!$H$15,'Claim Details'!$I$19="No"),Rates!$H$20,IF(AND(C295="A",'Claim Details'!$I$28&gt;=Rates!$J$14,'Claim Details'!$I$28&lt;=Rates!$J$15,'Claim Details'!$I$19="Yes"),Rates!$K$20,IF(AND(C295="A",'Claim Details'!$I$28&gt;=Rates!$J$14,'Claim Details'!$I$28&lt;=Rates!$J$15,'Claim Details'!$I$19="No"),Rates!$J$20,IF(AND(C295="B",'Claim Details'!$I$28&gt;=Rates!$D$14,'Claim Details'!$I$28&lt;=Rates!$D$15,'Claim Details'!$I$19="Yes"),Rates!$E$21,IF(AND(C295="B",'Claim Details'!$I$28&gt;=Rates!$D$14,'Claim Details'!$I$28&lt;=Rates!$D$15,'Claim Details'!$I$19="No"),Rates!$D$21,IF(AND(C295="B",'Claim Details'!$I$28&gt;=Rates!$F$14,'Claim Details'!$I$28&lt;=Rates!$F$15,'Claim Details'!$I$19="Yes"),Rates!$G$21,IF(AND(C295="B",'Claim Details'!$I$28&gt;=Rates!$F$14,'Claim Details'!$I$28&lt;=Rates!$F$15,'Claim Details'!$I$19="No"),Rates!$F$21,IF(AND(C295="B",'Claim Details'!$I$28&gt;=Rates!$H$14,'Claim Details'!$I$28&lt;=Rates!$H$15,'Claim Details'!$I$19="Yes"),Rates!$I$21,IF(AND(C295="B",'Claim Details'!$I$28&gt;=Rates!$H$14,'Claim Details'!$I$28&lt;=Rates!$H$15,'Claim Details'!$I$19="No"),Rates!$H$21,IF(AND(C295="B",'Claim Details'!$I$28&gt;=Rates!$J$14,'Claim Details'!$I$28&lt;=Rates!$J$15,'Claim Details'!$I$19="Yes"),Rates!$K$21,IF(AND(C295="B",'Claim Details'!$I$28&gt;=Rates!$J$14,'Claim Details'!$I$28&lt;=Rates!$J$15,'Claim Details'!$I$19="No"),Rates!$J$21,"£0.00"))))))))))))))))</f>
        <v>£0.00</v>
      </c>
      <c r="BA295" s="189" t="str">
        <f>IF(AND(C295="A",'Claim Details'!$I$28&gt;=Rates!$D$14,'Claim Details'!$I$28&lt;=Rates!$D$15,'Claim Details'!$I$19="Yes"),Rates!$E$22,IF(AND(C295="A",'Claim Details'!$I$28&gt;=Rates!$D$14,'Claim Details'!$I$28&lt;=Rates!$D$15,'Claim Details'!$I$19="No"),Rates!$D$22,IF(AND(C295="A",'Claim Details'!$I$28&gt;=Rates!$F$14,'Claim Details'!$I$28&lt;=Rates!$F$15,'Claim Details'!$I$19="Yes"),Rates!$G$22,IF(AND(C295="A",'Claim Details'!$I$28&gt;=Rates!$F$14,'Claim Details'!$I$28&lt;=Rates!$F$15,'Claim Details'!$I$19="No"),Rates!$F$22,IF(AND(C295="A",'Claim Details'!$I$28&gt;=Rates!$H$14,'Claim Details'!$I$28&lt;=Rates!$H$15,'Claim Details'!$I$19="Yes"),Rates!$I$22,IF(AND(C295="A",'Claim Details'!$I$28&gt;=Rates!$H$14,'Claim Details'!$I$28&lt;=Rates!$H$15,'Claim Details'!$I$19="No"),Rates!$H$22,IF(AND(C295="A",'Claim Details'!$I$28&gt;=Rates!$J$14,'Claim Details'!$I$28&lt;=Rates!$J$15,'Claim Details'!$I$19="Yes"),Rates!$K$22,IF(AND(C295="A",'Claim Details'!$I$28&gt;=Rates!$J$14,'Claim Details'!$I$28&lt;=Rates!$J$15,'Claim Details'!$I$19="No"),Rates!$J$22,IF(AND(C295="B",'Claim Details'!$I$28&gt;=Rates!$D$14,'Claim Details'!$I$28&lt;=Rates!$D$15,'Claim Details'!$I$19="Yes"),Rates!$E$23,IF(AND(C295="B",'Claim Details'!$I$28&gt;=Rates!$D$14,'Claim Details'!$I$28&lt;=Rates!$D$15,'Claim Details'!$I$19="No"),Rates!$D$23,IF(AND(C295="B",'Claim Details'!$I$28&gt;=Rates!$F$14,'Claim Details'!$I$28&lt;=Rates!$F$15,'Claim Details'!$I$19="Yes"),Rates!$G$23,IF(AND(C295="B",'Claim Details'!$I$28&gt;=Rates!$F$14,'Claim Details'!$I$28&lt;=Rates!$F$15,'Claim Details'!$I$19="No"),Rates!$F$23,IF(AND(C295="B",'Claim Details'!$I$28&gt;=Rates!$H$14,'Claim Details'!$I$28&lt;=Rates!$H$15,'Claim Details'!$I$19="Yes"),Rates!$I$23,IF(AND(C295="B",'Claim Details'!$I$28&gt;=Rates!$H$14,'Claim Details'!$I$28&lt;=Rates!$H$15,'Claim Details'!$I$19="No"),Rates!$H$23,IF(AND(C295="B",'Claim Details'!$I$28&gt;=Rates!$J$14,'Claim Details'!$I$28&lt;=Rates!$J$15,'Claim Details'!$I$19="Yes"),Rates!$K$23,IF(AND(C295="B",'Claim Details'!$I$28&gt;=Rates!$J$14,'Claim Details'!$I$28&lt;=Rates!$J$15,'Claim Details'!$I$19="No"),Rates!$J$23,IF(AND(C295="C",'Claim Details'!$I$28&gt;=Rates!$D$14,'Claim Details'!$I$28&lt;=Rates!$D$15,'Claim Details'!$I$19="Yes"),Rates!$E$24,IF(AND(C295="C",'Claim Details'!$I$28&gt;=Rates!$D$14,'Claim Details'!$I$28&lt;=Rates!$D$15,'Claim Details'!$I$19="No"),Rates!$D$24,IF(AND(C295="C",'Claim Details'!$I$28&gt;=Rates!$F$14,'Claim Details'!$I$28&lt;=Rates!$F$15,'Claim Details'!$I$19="Yes"),Rates!$G$24,IF(AND(C295="C",'Claim Details'!$I$28&gt;=Rates!$F$14,'Claim Details'!$I$28&lt;=Rates!$F$15,'Claim Details'!$I$19="No"),Rates!$F$24,IF(AND(C295="C",'Claim Details'!$I$28&gt;=Rates!$H$14,'Claim Details'!$I$28&lt;=Rates!$H$15,'Claim Details'!$I$19="Yes"),Rates!$I$24,IF(AND(C295="C",'Claim Details'!$I$28&gt;=Rates!$H$14,'Claim Details'!$I$28&lt;=Rates!$H$15,'Claim Details'!$I$19="No"),Rates!$H$24,IF(AND(C295="C",'Claim Details'!$I$28&gt;=Rates!$J$14,'Claim Details'!$I$28&lt;=Rates!$J$15,'Claim Details'!$I$19="Yes"),Rates!$K$24,IF(AND(C295="C",'Claim Details'!$I$28&gt;=Rates!$J$14,'Claim Details'!$I$28&lt;=Rates!$J$15,'Claim Details'!$I$19="No"),Rates!$J$24,"£0.00"))))))))))))))))))))))))</f>
        <v>£0.00</v>
      </c>
      <c r="BB295" s="189" t="str">
        <f t="shared" si="72"/>
        <v>£0.00</v>
      </c>
      <c r="BC295" s="1"/>
      <c r="BD295" s="189" t="str">
        <f>IF(AND(AE295="A",'Claim Details'!$I$28&gt;=Rates!$D$14,'Claim Details'!$I$28&lt;=Rates!$D$15,'Claim Details'!$I$19="Yes"),Rates!$J$17,IF(AND(AE295="A",'Claim Details'!$I$28&gt;=Rates!$D$14,'Claim Details'!$I$28&lt;=Rates!$D$15,'Claim Details'!$I$19="No"),Rates!$D$17,IF(AND(AE295="A",'Claim Details'!$I$28&gt;=Rates!$F$14,'Claim Details'!$I$28&lt;=Rates!$F$15,'Claim Details'!$I$19="Yes"),Rates!$G$17,IF(AND(AE295="A",'Claim Details'!$I$28&gt;=Rates!$F$14,'Claim Details'!$I$28&lt;=Rates!$F$15,'Claim Details'!$I$19="No"),Rates!$F$17,IF(AND(AE295="A",'Claim Details'!$I$28&gt;=Rates!$H$14,'Claim Details'!$I$28&lt;=Rates!$H$15,'Claim Details'!$I$19="Yes"),Rates!$I$17,IF(AND(AE295="A",'Claim Details'!$I$28&gt;=Rates!$H$14,'Claim Details'!$I$28&lt;=Rates!$H$15,'Claim Details'!$I$19="No"),Rates!$H$17,IF(AND(AE295="A",'Claim Details'!$I$28&gt;=Rates!$J$14,'Claim Details'!$I$28&lt;=Rates!$J$15,'Claim Details'!$I$19="Yes"),Rates!$K$17,IF(AND(AE295="A",'Claim Details'!$I$28&gt;=Rates!$J$14,'Claim Details'!$I$28&lt;=Rates!$J$15,'Claim Details'!$I$19="No"),Rates!$J$17,IF(AND(AE295="B",'Claim Details'!$I$28&gt;=Rates!$D$14,'Claim Details'!$I$28&lt;=Rates!$D$15,'Claim Details'!$I$19="Yes"),Rates!$E$18,IF(AND(AE295="B",'Claim Details'!$I$28&gt;=Rates!$D$14,'Claim Details'!$I$28&lt;=Rates!$D$15,'Claim Details'!$I$19="No"),Rates!$D$18,IF(AND(AE295="B",'Claim Details'!$I$28&gt;=Rates!$F$14,'Claim Details'!$I$28&lt;=Rates!$F$15,'Claim Details'!$I$19="Yes"),Rates!$G$18,IF(AND(AE295="B",'Claim Details'!$I$28&gt;=Rates!$F$14,'Claim Details'!$I$28&lt;=Rates!$F$15,'Claim Details'!$I$19="No"),Rates!$F$18,IF(AND(AE295="B",'Claim Details'!$I$28&gt;=Rates!$H$14,'Claim Details'!$I$28&lt;=Rates!$H$15,'Claim Details'!$I$19="Yes"),Rates!$I$18,IF(AND(AE295="B",'Claim Details'!$I$28&gt;=Rates!$H$14,'Claim Details'!$I$28&lt;=Rates!$H$15,'Claim Details'!$I$19="No"),Rates!$H$18,IF(AND(AE295="B",'Claim Details'!$I$28&gt;=Rates!$J$14,'Claim Details'!$I$28&lt;=Rates!$J$15,'Claim Details'!$I$19="Yes"),Rates!$K$18,IF(AND(AE295="B",'Claim Details'!$I$28&gt;=Rates!$J$14,'Claim Details'!$I$28&lt;=Rates!$J$15,'Claim Details'!$I$19="No"),Rates!$J$18,IF(AND(AE295="C",'Claim Details'!$I$28&gt;=Rates!$D$14,'Claim Details'!$I$28&lt;=Rates!$D$15,'Claim Details'!$I$19="Yes"),Rates!$E$19,IF(AND(AE295="C",'Claim Details'!$I$28&gt;=Rates!$D$14,'Claim Details'!$I$28&lt;=Rates!$D$15,'Claim Details'!$I$19="No"),Rates!$D$19,IF(AND(AE295="C",'Claim Details'!$I$28&gt;=Rates!$F$14,'Claim Details'!$I$28&lt;=Rates!$F$15,'Claim Details'!$I$19="Yes"),Rates!$G$19,IF(AND(AE295="C",'Claim Details'!$I$28&gt;=Rates!$F$14,'Claim Details'!$I$28&lt;=Rates!$F$15,'Claim Details'!$I$19="No"),Rates!$F$19,IF(AND(AE295="C",'Claim Details'!$I$28&gt;=Rates!$H$14,'Claim Details'!$I$28&lt;=Rates!$H$15,'Claim Details'!$I$19="Yes"),Rates!$I$19,IF(AND(AE295="C",'Claim Details'!$I$28&gt;=Rates!$H$14,'Claim Details'!$I$28&lt;=Rates!$H$15,'Claim Details'!$I$19="No"),Rates!$H$19,IF(AND(AE295="C",'Claim Details'!$I$28&gt;=Rates!$J$14,'Claim Details'!$I$28&lt;=Rates!$J$15,'Claim Details'!$I$19="Yes"),Rates!$K$19,IF(AND(AE295="C",'Claim Details'!$I$28&gt;=Rates!$J$14,'Claim Details'!$I$28&lt;=Rates!$J$15,'Claim Details'!$I$19="No"),Rates!$J$19,"£0.00"))))))))))))))))))))))))</f>
        <v>£0.00</v>
      </c>
      <c r="BE295" s="189" t="str">
        <f>IF(AND(AE295="A",'Claim Details'!$I$28&gt;=Rates!$D$14,'Claim Details'!$I$28&lt;=Rates!$D$15,'Claim Details'!$I$19="Yes"),Rates!$J$25,IF(AND(AE295="A",'Claim Details'!$I$28&gt;=Rates!$D$14,'Claim Details'!$I$28&lt;=Rates!$D$15,'Claim Details'!$I$19="No"),Rates!$D$25,IF(AND(AE295="A",'Claim Details'!$I$28&gt;=Rates!$F$14,'Claim Details'!$I$28&lt;=Rates!$F$15,'Claim Details'!$I$19="Yes"),Rates!$G$25,IF(AND(AE295="A",'Claim Details'!$I$28&gt;=Rates!$F$14,'Claim Details'!$I$28&lt;=Rates!$F$15,'Claim Details'!$I$19="No"),Rates!$F$25,IF(AND(AE295="A",'Claim Details'!$I$28&gt;=Rates!$H$14,'Claim Details'!$I$28&lt;=Rates!$H$15,'Claim Details'!$I$19="Yes"),Rates!$I$25,IF(AND(AE295="A",'Claim Details'!$I$28&gt;=Rates!$H$14,'Claim Details'!$I$28&lt;=Rates!$H$15,'Claim Details'!$I$19="No"),Rates!$H$25,IF(AND(AE295="A",'Claim Details'!$I$28&gt;=Rates!$J$14,'Claim Details'!$I$28&lt;=Rates!$J$15,'Claim Details'!$I$19="Yes"),Rates!$K$25,IF(AND(AE295="A",'Claim Details'!$I$28&gt;=Rates!$J$14,'Claim Details'!$I$28&lt;=Rates!$J$15,'Claim Details'!$I$19="No"),Rates!$J$25,IF(AND(AE295="B",'Claim Details'!$I$28&gt;=Rates!$D$14,'Claim Details'!$I$28&lt;=Rates!$D$15,'Claim Details'!$I$19="Yes"),Rates!$E$26,IF(AND(AE295="B",'Claim Details'!$I$28&gt;=Rates!$D$14,'Claim Details'!$I$28&lt;=Rates!$D$15,'Claim Details'!$I$19="No"),Rates!$D$26,IF(AND(AE295="B",'Claim Details'!$I$28&gt;=Rates!$F$14,'Claim Details'!$I$28&lt;=Rates!$F$15,'Claim Details'!$I$19="Yes"),Rates!$G$26,IF(AND(AE295="B",'Claim Details'!$I$28&gt;=Rates!$F$14,'Claim Details'!$I$28&lt;=Rates!$F$15,'Claim Details'!$I$19="No"),Rates!$F$26,IF(AND(AE295="B",'Claim Details'!$I$28&gt;=Rates!$H$14,'Claim Details'!$I$28&lt;=Rates!$H$15,'Claim Details'!$I$19="Yes"),Rates!$I$26,IF(AND(AE295="B",'Claim Details'!$I$28&gt;=Rates!$H$14,'Claim Details'!$I$28&lt;=Rates!$H$15,'Claim Details'!$I$19="No"),Rates!$H$26,IF(AND(AE295="B",'Claim Details'!$I$28&gt;=Rates!$J$14,'Claim Details'!$I$28&lt;=Rates!$J$15,'Claim Details'!$I$19="Yes"),Rates!$K$26,IF(AND(AE295="B",'Claim Details'!$I$28&gt;=Rates!$J$14,'Claim Details'!$I$28&lt;=Rates!$J$15,'Claim Details'!$I$19="No"),Rates!$J$26,IF(AND(AE295="C",'Claim Details'!$I$28&gt;=Rates!$D$14,'Claim Details'!$I$28&lt;=Rates!$D$15,'Claim Details'!$I$19="Yes"),Rates!$E$27,IF(AND(AE295="C",'Claim Details'!$I$28&gt;=Rates!$D$14,'Claim Details'!$I$28&lt;=Rates!$D$15,'Claim Details'!$I$19="No"),Rates!$D$27,IF(AND(AE295="C",'Claim Details'!$I$28&gt;=Rates!$F$14,'Claim Details'!$I$28&lt;=Rates!$F$15,'Claim Details'!$I$19="Yes"),Rates!$G$27,IF(AND(AE295="C",'Claim Details'!$I$28&gt;=Rates!$F$14,'Claim Details'!$I$28&lt;=Rates!$F$15,'Claim Details'!$I$19="No"),Rates!$F$27,IF(AND(AE295="C",'Claim Details'!$I$28&gt;=Rates!$H$14,'Claim Details'!$I$28&lt;=Rates!$H$15,'Claim Details'!$I$19="Yes"),Rates!$I$27,IF(AND(AE295="C",'Claim Details'!$I$28&gt;=Rates!$H$14,'Claim Details'!$I$28&lt;=Rates!$H$15,'Claim Details'!$I$19="No"),Rates!$H$27,IF(AND(AE295="C",'Claim Details'!$I$28&gt;=Rates!$J$14,'Claim Details'!$I$28&lt;=Rates!$J$15,'Claim Details'!$I$19="Yes"),Rates!$K$27,IF(AND(AE295="C",'Claim Details'!$I$28&gt;=Rates!$J$14,'Claim Details'!$I$28&lt;=Rates!$J$15,'Claim Details'!$I$19="No"),Rates!$J$27,"£0.00"))))))))))))))))))))))))</f>
        <v>£0.00</v>
      </c>
      <c r="BF295" s="189" t="str">
        <f>IF(AND(AE295="A",'Claim Details'!$I$28&gt;=Rates!$D$14,'Claim Details'!$I$28&lt;=Rates!$D$15,'Claim Details'!$I$19="Yes"),Rates!$E$20,IF(AND(AE295="A",'Claim Details'!$I$28&gt;=Rates!$D$14,'Claim Details'!$I$28&lt;=Rates!$D$15,'Claim Details'!$I$19="No"),Rates!$D$20,IF(AND(AE295="A",'Claim Details'!$I$28&gt;=Rates!$F$14,'Claim Details'!$I$28&lt;=Rates!$F$15,'Claim Details'!$I$19="Yes"),Rates!$G$20,IF(AND(AE295="A",'Claim Details'!$I$28&gt;=Rates!$F$14,'Claim Details'!$I$28&lt;=Rates!$F$15,'Claim Details'!$I$19="No"),Rates!$F$20,IF(AND(AE295="A",'Claim Details'!$I$28&gt;=Rates!$H$14,'Claim Details'!$I$28&lt;=Rates!$H$15,'Claim Details'!$I$19="Yes"),Rates!$I$20,IF(AND(AE295="A",'Claim Details'!$I$28&gt;=Rates!$H$14,'Claim Details'!$I$28&lt;=Rates!$H$15,'Claim Details'!$I$19="No"),Rates!$H$20,IF(AND(AE295="A",'Claim Details'!$I$28&gt;=Rates!$J$14,'Claim Details'!$I$28&lt;=Rates!$J$15,'Claim Details'!$I$19="Yes"),Rates!$K$20,IF(AND(AE295="A",'Claim Details'!$I$28&gt;=Rates!$J$14,'Claim Details'!$I$28&lt;=Rates!$J$15,'Claim Details'!$I$19="No"),Rates!$J$20,IF(AND(AE295="B",'Claim Details'!$I$28&gt;=Rates!$D$14,'Claim Details'!$I$28&lt;=Rates!$D$15,'Claim Details'!$I$19="Yes"),Rates!$E$21,IF(AND(AE295="B",'Claim Details'!$I$28&gt;=Rates!$D$14,'Claim Details'!$I$28&lt;=Rates!$D$15,'Claim Details'!$I$19="No"),Rates!$D$21,IF(AND(AE295="B",'Claim Details'!$I$28&gt;=Rates!$F$14,'Claim Details'!$I$28&lt;=Rates!$F$15,'Claim Details'!$I$19="Yes"),Rates!$G$21,IF(AND(AE295="B",'Claim Details'!$I$28&gt;=Rates!$F$14,'Claim Details'!$I$28&lt;=Rates!$F$15,'Claim Details'!$I$19="No"),Rates!$F$21,IF(AND(AE295="B",'Claim Details'!$I$28&gt;=Rates!$H$14,'Claim Details'!$I$28&lt;=Rates!$H$15,'Claim Details'!$I$19="Yes"),Rates!$I$21,IF(AND(AE295="B",'Claim Details'!$I$28&gt;=Rates!$H$14,'Claim Details'!$I$28&lt;=Rates!$H$15,'Claim Details'!$I$19="No"),Rates!$H$21,IF(AND(AE295="B",'Claim Details'!$I$28&gt;=Rates!$J$14,'Claim Details'!$I$28&lt;=Rates!$J$15,'Claim Details'!$I$19="Yes"),Rates!$K$21,IF(AND(AE295="B",'Claim Details'!$I$28&gt;=Rates!$J$14,'Claim Details'!$I$28&lt;=Rates!$J$15,'Claim Details'!$I$19="No"),Rates!$J$21,"£0.00"))))))))))))))))</f>
        <v>£0.00</v>
      </c>
      <c r="BG295" s="189" t="str">
        <f>IF(AND(AE295="A",'Claim Details'!$I$28&gt;=Rates!$D$14,'Claim Details'!$I$28&lt;=Rates!$D$15,'Claim Details'!$I$19="Yes"),Rates!$E$22,IF(AND(AE295="A",'Claim Details'!$I$28&gt;=Rates!$D$14,'Claim Details'!$I$28&lt;=Rates!$D$15,'Claim Details'!$I$19="No"),Rates!$D$22,IF(AND(AE295="A",'Claim Details'!$I$28&gt;=Rates!$F$14,'Claim Details'!$I$28&lt;=Rates!$F$15,'Claim Details'!$I$19="Yes"),Rates!$G$22,IF(AND(AE295="A",'Claim Details'!$I$28&gt;=Rates!$F$14,'Claim Details'!$I$28&lt;=Rates!$F$15,'Claim Details'!$I$19="No"),Rates!$F$22,IF(AND(AE295="A",'Claim Details'!$I$28&gt;=Rates!$H$14,'Claim Details'!$I$28&lt;=Rates!$H$15,'Claim Details'!$I$19="Yes"),Rates!$I$22,IF(AND(AE295="A",'Claim Details'!$I$28&gt;=Rates!$H$14,'Claim Details'!$I$28&lt;=Rates!$H$15,'Claim Details'!$I$19="No"),Rates!$H$22,IF(AND(AE295="A",'Claim Details'!$I$28&gt;=Rates!$J$14,'Claim Details'!$I$28&lt;=Rates!$J$15,'Claim Details'!$I$19="Yes"),Rates!$K$22,IF(AND(AE295="A",'Claim Details'!$I$28&gt;=Rates!$J$14,'Claim Details'!$I$28&lt;=Rates!$J$15,'Claim Details'!$I$19="No"),Rates!$J$22,IF(AND(AE295="B",'Claim Details'!$I$28&gt;=Rates!$D$14,'Claim Details'!$I$28&lt;=Rates!$D$15,'Claim Details'!$I$19="Yes"),Rates!$E$23,IF(AND(AE295="B",'Claim Details'!$I$28&gt;=Rates!$D$14,'Claim Details'!$I$28&lt;=Rates!$D$15,'Claim Details'!$I$19="No"),Rates!$D$23,IF(AND(AE295="B",'Claim Details'!$I$28&gt;=Rates!$F$14,'Claim Details'!$I$28&lt;=Rates!$F$15,'Claim Details'!$I$19="Yes"),Rates!$G$23,IF(AND(AE295="B",'Claim Details'!$I$28&gt;=Rates!$F$14,'Claim Details'!$I$28&lt;=Rates!$F$15,'Claim Details'!$I$19="No"),Rates!$F$23,IF(AND(AE295="B",'Claim Details'!$I$28&gt;=Rates!$H$14,'Claim Details'!$I$28&lt;=Rates!$H$15,'Claim Details'!$I$19="Yes"),Rates!$I$23,IF(AND(AE295="B",'Claim Details'!$I$28&gt;=Rates!$H$14,'Claim Details'!$I$28&lt;=Rates!$H$15,'Claim Details'!$I$19="No"),Rates!$H$23,IF(AND(AE295="B",'Claim Details'!$I$28&gt;=Rates!$J$14,'Claim Details'!$I$28&lt;=Rates!$J$15,'Claim Details'!$I$19="Yes"),Rates!$K$23,IF(AND(AE295="B",'Claim Details'!$I$28&gt;=Rates!$J$14,'Claim Details'!$I$28&lt;=Rates!$J$15,'Claim Details'!$I$19="No"),Rates!$J$23,IF(AND(AE295="C",'Claim Details'!$I$28&gt;=Rates!$D$14,'Claim Details'!$I$28&lt;=Rates!$D$15,'Claim Details'!$I$19="Yes"),Rates!$E$24,IF(AND(AE295="C",'Claim Details'!$I$28&gt;=Rates!$D$14,'Claim Details'!$I$28&lt;=Rates!$D$15,'Claim Details'!$I$19="No"),Rates!$D$24,IF(AND(AE295="C",'Claim Details'!$I$28&gt;=Rates!$F$14,'Claim Details'!$I$28&lt;=Rates!$F$15,'Claim Details'!$I$19="Yes"),Rates!$G$24,IF(AND(AE295="C",'Claim Details'!$I$28&gt;=Rates!$F$14,'Claim Details'!$I$28&lt;=Rates!$F$15,'Claim Details'!$I$19="No"),Rates!$F$24,IF(AND(AE295="C",'Claim Details'!$I$28&gt;=Rates!$H$14,'Claim Details'!$I$28&lt;=Rates!$H$15,'Claim Details'!$I$19="Yes"),Rates!$I$24,IF(AND(AE295="C",'Claim Details'!$I$28&gt;=Rates!$H$14,'Claim Details'!$I$28&lt;=Rates!$H$15,'Claim Details'!$I$19="No"),Rates!$H$24,IF(AND(AE295="C",'Claim Details'!$I$28&gt;=Rates!$J$14,'Claim Details'!$I$28&lt;=Rates!$J$15,'Claim Details'!$I$19="Yes"),Rates!$K$24,IF(AND(AE295="C",'Claim Details'!$I$28&gt;=Rates!$J$14,'Claim Details'!$I$28&lt;=Rates!$J$15,'Claim Details'!$I$19="No"),Rates!$J$24,"£0.00"))))))))))))))))))))))))</f>
        <v>£0.00</v>
      </c>
      <c r="BH295" s="189" t="str">
        <f t="shared" si="73"/>
        <v>£0.00</v>
      </c>
      <c r="BI295" s="189">
        <f t="shared" si="74"/>
        <v>0</v>
      </c>
      <c r="BO295" s="202" t="str">
        <f>IF(H295="","£0.00",IF(AP295="4","£0.00",IF(AP295="5","£0.00",IF(AP295="1","£0.00",((AQ295*H295)*'Claim Details'!$F$111)/100))))</f>
        <v>£0.00</v>
      </c>
      <c r="BP295" s="202" t="str">
        <f>IF(T295="","£0.00",IF(AP295="4","£0.00",IF(AP295="5","£0.00",IF(AP295="1","£0.00",((AR295*T295)*'Claim Details'!$N$111)/100))))</f>
        <v>£0.00</v>
      </c>
      <c r="BQ295" s="202" t="str">
        <f>IF(AI295="","£0.00",IF(AP295="4","£0.00",IF(AP295="5","£0.00",IF(AP295="1","£0.00",((BI295*AI295)*'Claim Details'!$W$111)/100))))</f>
        <v>£0.00</v>
      </c>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row>
    <row r="296" spans="1:97" ht="15">
      <c r="A296" s="145"/>
      <c r="B296" s="91"/>
      <c r="C296" s="96"/>
      <c r="D296" s="97"/>
      <c r="E296" s="98"/>
      <c r="F296" s="89"/>
      <c r="G296" s="99"/>
      <c r="H296" s="100"/>
      <c r="I296" s="221" t="str">
        <f t="shared" si="64"/>
        <v>£0.00</v>
      </c>
      <c r="J296" s="101"/>
      <c r="K296" s="100"/>
      <c r="L296" s="221" t="str">
        <f t="shared" si="65"/>
        <v>£0.00</v>
      </c>
      <c r="M296" s="101"/>
      <c r="N296" s="102"/>
      <c r="O296" s="145"/>
      <c r="P296" s="77"/>
      <c r="Q296" s="87"/>
      <c r="R296" s="87"/>
      <c r="S296" s="87"/>
      <c r="T296" s="149" t="str">
        <f t="shared" si="66"/>
        <v/>
      </c>
      <c r="U296" s="87" t="str">
        <f t="shared" si="75"/>
        <v/>
      </c>
      <c r="V296" s="87"/>
      <c r="W296" s="53" t="str">
        <f t="shared" si="67"/>
        <v>£0.00</v>
      </c>
      <c r="X296" s="53"/>
      <c r="Y296" s="87"/>
      <c r="Z296" s="78"/>
      <c r="AA296" s="79"/>
      <c r="AB296" s="160"/>
      <c r="AC296" s="98"/>
      <c r="AD296" s="225"/>
      <c r="AE296" s="235" t="str">
        <f t="shared" si="68"/>
        <v/>
      </c>
      <c r="AF296" s="87" t="str">
        <f t="shared" si="69"/>
        <v/>
      </c>
      <c r="AG296" s="53"/>
      <c r="AH296" s="224"/>
      <c r="AI296" s="226" t="str">
        <f t="shared" si="61"/>
        <v/>
      </c>
      <c r="AJ296" s="236" t="str">
        <f t="shared" si="70"/>
        <v>£0.00</v>
      </c>
      <c r="AK296" s="31"/>
      <c r="AL296" s="1"/>
      <c r="AM296" s="1"/>
      <c r="AN296" s="1"/>
      <c r="AO296" s="1"/>
      <c r="AP296" s="1" t="str">
        <f t="shared" si="62"/>
        <v/>
      </c>
      <c r="AQ296" s="27">
        <f t="shared" si="63"/>
        <v>0</v>
      </c>
      <c r="AR296" s="189">
        <f t="shared" si="71"/>
        <v>0</v>
      </c>
      <c r="AS296" s="190" t="str">
        <f>IF(AND(C296="A",'Claim Details'!$E$28&gt;=Rates!$D$14,'Claim Details'!$E$28&lt;=Rates!$D$15,'Claim Details'!$E$19="Yes"),Rates!$E$17,IF(AND(C296="A",'Claim Details'!$E$28&gt;=Rates!$D$14,'Claim Details'!$E$28&lt;=Rates!$D$15,'Claim Details'!$E$19="No"),Rates!$D$17,IF(AND(C296="A",'Claim Details'!$E$28&gt;=Rates!$F$14,'Claim Details'!$E$28&lt;=Rates!$F$15,'Claim Details'!$E$19="Yes"),Rates!$G$17,IF(AND(C296="A",'Claim Details'!$E$28&gt;=Rates!$F$14,'Claim Details'!$E$28&lt;=Rates!$F$15,'Claim Details'!$E$19="No"),Rates!$F$17,IF(AND(C296="A",'Claim Details'!$E$28&gt;=Rates!$H$14,'Claim Details'!$E$28&lt;=Rates!$H$15,'Claim Details'!$E$19="Yes"),Rates!$I$17,IF(AND(C296="A",'Claim Details'!$E$28&gt;=Rates!$H$14,'Claim Details'!$E$28&lt;=Rates!$H$15,'Claim Details'!$E$19="No"),Rates!$H$17,IF(AND(C296="A",'Claim Details'!$E$28&gt;=Rates!$J$14,'Claim Details'!$E$28&lt;=Rates!$J$15,'Claim Details'!$E$19="Yes"),Rates!$K$17,IF(AND(C296="A",'Claim Details'!$E$28&gt;=Rates!$J$14,'Claim Details'!$E$28&lt;=Rates!$J$15,'Claim Details'!$E$19="No"),Rates!$J$17,IF(AND(C296="B",'Claim Details'!$E$28&gt;=Rates!$D$14,'Claim Details'!$E$28&lt;=Rates!$D$15,'Claim Details'!$E$19="Yes"),Rates!$E$18,IF(AND(C296="B",'Claim Details'!$E$28&gt;=Rates!$D$14,'Claim Details'!$E$28&lt;=Rates!$D$15,'Claim Details'!$E$19="No"),Rates!$D$18,IF(AND(C296="B",'Claim Details'!$E$28&gt;=Rates!$F$14,'Claim Details'!$E$28&lt;=Rates!$F$15,'Claim Details'!$E$19="Yes"),Rates!$G$18,IF(AND(C296="B",'Claim Details'!$E$28&gt;=Rates!$F$14,'Claim Details'!$E$28&lt;=Rates!$F$15,'Claim Details'!$E$19="No"),Rates!$F$18,IF(AND(C296="B",'Claim Details'!$E$28&gt;=Rates!$H$14,'Claim Details'!$E$28&lt;=Rates!$H$15,'Claim Details'!$E$19="Yes"),Rates!$I$18,IF(AND(C296="B",'Claim Details'!$E$28&gt;=Rates!$H$14,'Claim Details'!$E$28&lt;=Rates!$H$15,'Claim Details'!$E$19="No"),Rates!$H$18,IF(AND(C296="B",'Claim Details'!$E$28&gt;=Rates!$J$14,'Claim Details'!$E$28&lt;=Rates!$J$15,'Claim Details'!$E$19="Yes"),Rates!$K$18,IF(AND(C296="B",'Claim Details'!$E$28&gt;=Rates!$J$14,'Claim Details'!$E$28&lt;=Rates!$J$15,'Claim Details'!$E$19="No"),Rates!$J$18,IF(AND(C296="C",'Claim Details'!$E$28&gt;=Rates!$D$14,'Claim Details'!$E$28&lt;=Rates!$D$15,'Claim Details'!$E$19="Yes"),Rates!$E$19,IF(AND(C296="C",'Claim Details'!$E$28&gt;=Rates!$D$14,'Claim Details'!$E$28&lt;=Rates!$D$15,'Claim Details'!$E$19="No"),Rates!$D$19,IF(AND(C296="C",'Claim Details'!$E$28&gt;=Rates!$F$14,'Claim Details'!$E$28&lt;=Rates!$F$15,'Claim Details'!$E$19="Yes"),Rates!$G$19,IF(AND(C296="C",'Claim Details'!$E$28&gt;=Rates!$F$14,'Claim Details'!$E$28&lt;=Rates!$F$15,'Claim Details'!$E$19="No"),Rates!$F$19,IF(AND(C296="C",'Claim Details'!$E$28&gt;=Rates!$H$14,'Claim Details'!$E$28&lt;=Rates!$H$15,'Claim Details'!$E$19="Yes"),Rates!$I$19,IF(AND(C296="C",'Claim Details'!$E$28&gt;=Rates!$H$14,'Claim Details'!$E$28&lt;=Rates!$H$15,'Claim Details'!$E$19="No"),Rates!$H$19,IF(AND(C296="C",'Claim Details'!$E$28&gt;=Rates!$J$14,'Claim Details'!$E$28&lt;=Rates!$J$15,'Claim Details'!$E$19="Yes"),Rates!$K$19,IF(AND(C296="C",'Claim Details'!$E$28&gt;=Rates!$J$14,'Claim Details'!$E$28&lt;=Rates!$J$15,'Claim Details'!$E$19="No"),Rates!$J$19,"£0.00"))))))))))))))))))))))))</f>
        <v>£0.00</v>
      </c>
      <c r="AT296" s="189" t="str">
        <f>IF(AND(C296="A",'Claim Details'!$E$28&gt;=Rates!$D$14,'Claim Details'!$E$28&lt;=Rates!$D$15,'Claim Details'!$E$19="Yes"),Rates!$E$25,IF(AND(C296="A",'Claim Details'!$E$28&gt;=Rates!$D$14,'Claim Details'!$E$28&lt;=Rates!$D$15,'Claim Details'!$E$19="No"),Rates!$D$25,IF(AND(C296="A",'Claim Details'!$E$28&gt;=Rates!$F$14,'Claim Details'!$E$28&lt;=Rates!$F$15,'Claim Details'!$E$19="Yes"),Rates!$G$25,IF(AND(C296="A",'Claim Details'!$E$28&gt;=Rates!$F$14,'Claim Details'!$E$28&lt;=Rates!$F$15,'Claim Details'!$E$19="No"),Rates!$F$25,IF(AND(C296="A",'Claim Details'!$E$28&gt;=Rates!$H$14,'Claim Details'!$E$28&lt;=Rates!$H$15,'Claim Details'!$E$19="Yes"),Rates!$I$25,IF(AND(C296="A",'Claim Details'!$E$28&gt;=Rates!$H$14,'Claim Details'!$E$28&lt;=Rates!$H$15,'Claim Details'!$E$19="No"),Rates!$H$25,IF(AND(C296="A",'Claim Details'!$E$28&gt;=Rates!$J$14,'Claim Details'!$E$28&lt;=Rates!$J$15,'Claim Details'!$E$19="Yes"),Rates!$K$25,IF(AND(C296="A",'Claim Details'!$E$28&gt;=Rates!$J$14,'Claim Details'!$E$28&lt;=Rates!$J$15,'Claim Details'!$E$19="No"),Rates!$J$25,IF(AND(C296="B",'Claim Details'!$E$28&gt;=Rates!$D$14,'Claim Details'!$E$28&lt;=Rates!$D$15,'Claim Details'!$E$19="Yes"),Rates!$E$26,IF(AND(C296="B",'Claim Details'!$E$28&gt;=Rates!$D$14,'Claim Details'!$E$28&lt;=Rates!$D$15,'Claim Details'!$E$19="No"),Rates!$D$26,IF(AND(C296="B",'Claim Details'!$E$28&gt;=Rates!$F$14,'Claim Details'!$E$28&lt;=Rates!$F$15,'Claim Details'!$E$19="Yes"),Rates!$G$26,IF(AND(C296="B",'Claim Details'!$E$28&gt;=Rates!$F$14,'Claim Details'!$E$28&lt;=Rates!$F$15,'Claim Details'!$E$19="No"),Rates!$F$26,IF(AND(C296="B",'Claim Details'!$E$28&gt;=Rates!$H$14,'Claim Details'!$E$28&lt;=Rates!$H$15,'Claim Details'!$E$19="Yes"),Rates!$I$26,IF(AND(C296="B",'Claim Details'!$E$28&gt;=Rates!$H$14,'Claim Details'!$E$28&lt;=Rates!$H$15,'Claim Details'!$E$19="No"),Rates!$H$26,IF(AND(C296="B",'Claim Details'!$E$28&gt;=Rates!$J$14,'Claim Details'!$E$28&lt;=Rates!$J$15,'Claim Details'!$E$19="Yes"),Rates!$K$26,IF(AND(C296="B",'Claim Details'!$E$28&gt;=Rates!$J$14,'Claim Details'!$E$28&lt;=Rates!$J$15,'Claim Details'!$E$19="No"),Rates!$J$26,IF(AND(C296="C",'Claim Details'!$E$28&gt;=Rates!$D$14,'Claim Details'!$E$28&lt;=Rates!$D$15,'Claim Details'!$E$19="Yes"),Rates!$E$27,IF(AND(C296="C",'Claim Details'!$E$28&gt;=Rates!$D$14,'Claim Details'!$E$28&lt;=Rates!$D$15,'Claim Details'!$E$19="No"),Rates!$D$27,IF(AND(C296="C",'Claim Details'!$E$28&gt;=Rates!$F$14,'Claim Details'!$E$28&lt;=Rates!$F$15,'Claim Details'!$E$19="Yes"),Rates!$G$27,IF(AND(C296="C",'Claim Details'!$E$28&gt;=Rates!$F$14,'Claim Details'!$E$28&lt;=Rates!$F$15,'Claim Details'!$E$19="No"),Rates!$F$27,IF(AND(C296="C",'Claim Details'!$E$28&gt;=Rates!$H$14,'Claim Details'!$E$28&lt;=Rates!$H$15,'Claim Details'!$E$19="Yes"),Rates!$I$27,IF(AND(C296="C",'Claim Details'!$E$28&gt;=Rates!$H$14,'Claim Details'!$E$28&lt;=Rates!$H$15,'Claim Details'!$E$19="No"),Rates!$H$27,IF(AND(C296="C",'Claim Details'!$E$28&gt;=Rates!$J$14,'Claim Details'!$E$28&lt;=Rates!$J$15,'Claim Details'!$E$19="Yes"),Rates!$K$27,IF(AND(C296="C",'Claim Details'!$E$28&gt;=Rates!$J$14,'Claim Details'!$E$28&lt;=Rates!$J$15,'Claim Details'!$E$19="No"),Rates!$J$27,"£0.00"))))))))))))))))))))))))</f>
        <v>£0.00</v>
      </c>
      <c r="AU296" s="191" t="str">
        <f>IF(AND(C296="A",'Claim Details'!$E$28&gt;=Rates!$D$14,'Claim Details'!$E$28&lt;=Rates!$D$15,'Claim Details'!$E$19="Yes"),Rates!$E$20,IF(AND(C296="A",'Claim Details'!$E$28&gt;=Rates!$D$14,'Claim Details'!$E$28&lt;=Rates!$D$15,'Claim Details'!$E$19="No"),Rates!$D$20,IF(AND(C296="A",'Claim Details'!$E$28&gt;=Rates!$F$14,'Claim Details'!$E$28&lt;=Rates!$F$15,'Claim Details'!$E$19="Yes"),Rates!$G$20,IF(AND(C296="A",'Claim Details'!$E$28&gt;=Rates!$F$14,'Claim Details'!$E$28&lt;=Rates!$F$15,'Claim Details'!$E$19="No"),Rates!$F$20,IF(AND(C296="A",'Claim Details'!$E$28&gt;=Rates!$H$14,'Claim Details'!$E$28&lt;=Rates!$H$15,'Claim Details'!$E$19="Yes"),Rates!$I$20,IF(AND(C296="A",'Claim Details'!$E$28&gt;=Rates!$H$14,'Claim Details'!$E$28&lt;=Rates!$H$15,'Claim Details'!$E$19="No"),Rates!$H$20,IF(AND(C296="A",'Claim Details'!$E$28&gt;=Rates!$J$14,'Claim Details'!$E$28&lt;=Rates!$J$15,'Claim Details'!$E$19="Yes"),Rates!$K$20,IF(AND(C296="A",'Claim Details'!$E$28&gt;=Rates!$J$14,'Claim Details'!$E$28&lt;=Rates!$J$15,'Claim Details'!$E$19="No"),Rates!$J$20,IF(AND(C296="B",'Claim Details'!$E$28&gt;=Rates!$D$14,'Claim Details'!$E$28&lt;=Rates!$D$15,'Claim Details'!$E$19="Yes"),Rates!$E$21,IF(AND(C296="B",'Claim Details'!$E$28&gt;=Rates!$D$14,'Claim Details'!$E$28&lt;=Rates!$D$15,'Claim Details'!$E$19="No"),Rates!$D$21,IF(AND(C296="B",'Claim Details'!$E$28&gt;=Rates!$F$14,'Claim Details'!$E$28&lt;=Rates!$F$15,'Claim Details'!$E$19="Yes"),Rates!$G$21,IF(AND(C296="B",'Claim Details'!$E$28&gt;=Rates!$F$14,'Claim Details'!$E$28&lt;=Rates!$F$15,'Claim Details'!$E$19="No"),Rates!$F$21,IF(AND(C296="B",'Claim Details'!$E$28&gt;=Rates!$H$14,'Claim Details'!$E$28&lt;=Rates!$H$15,'Claim Details'!$E$19="Yes"),Rates!$I$21,IF(AND(C296="B",'Claim Details'!$E$28&gt;=Rates!$H$14,'Claim Details'!$E$28&lt;=Rates!$H$15,'Claim Details'!$E$19="No"),Rates!$H$21,IF(AND(C296="B",'Claim Details'!$E$28&gt;=Rates!$J$14,'Claim Details'!$E$28&lt;=Rates!$J$15,'Claim Details'!$E$19="Yes"),Rates!$K$21,IF(AND(C296="B",'Claim Details'!$E$28&gt;=Rates!$J$14,'Claim Details'!$E$28&lt;=Rates!$J$15,'Claim Details'!$E$19="No"),Rates!$J$21,"£0.00"))))))))))))))))</f>
        <v>£0.00</v>
      </c>
      <c r="AV296" s="191" t="str">
        <f>IF(AND(C296="A",'Claim Details'!$E$28&gt;=Rates!$D$14,'Claim Details'!$E$28&lt;=Rates!$D$15,'Claim Details'!$E$19="Yes"),Rates!$E$22,IF(AND(C296="A",'Claim Details'!$E$28&gt;=Rates!$D$14,'Claim Details'!$E$28&lt;=Rates!$D$15,'Claim Details'!$E$19="No"),Rates!$D$22,IF(AND(C296="A",'Claim Details'!$E$28&gt;=Rates!$F$14,'Claim Details'!$E$28&lt;=Rates!$F$15,'Claim Details'!$E$19="Yes"),Rates!$G$22,IF(AND(C296="A",'Claim Details'!$E$28&gt;=Rates!$F$14,'Claim Details'!$E$28&lt;=Rates!$F$15,'Claim Details'!$E$19="No"),Rates!$F$22,IF(AND(C296="A",'Claim Details'!$E$28&gt;=Rates!$H$14,'Claim Details'!$E$28&lt;=Rates!$H$15,'Claim Details'!$E$19="Yes"),Rates!$I$22,IF(AND(C296="A",'Claim Details'!$E$28&gt;=Rates!$H$14,'Claim Details'!$E$28&lt;=Rates!$H$15,'Claim Details'!$E$19="No"),Rates!$H$22,IF(AND(C296="A",'Claim Details'!$E$28&gt;=Rates!$J$14,'Claim Details'!$E$28&lt;=Rates!$J$15,'Claim Details'!$E$19="Yes"),Rates!$K$22,IF(AND(C296="A",'Claim Details'!$E$28&gt;=Rates!$J$14,'Claim Details'!$E$28&lt;=Rates!$J$15,'Claim Details'!$E$19="No"),Rates!$J$22,IF(AND(C296="B",'Claim Details'!$E$28&gt;=Rates!$D$14,'Claim Details'!$E$28&lt;=Rates!$D$15,'Claim Details'!$E$19="Yes"),Rates!$E$23,IF(AND(C296="B",'Claim Details'!$E$28&gt;=Rates!$D$14,'Claim Details'!$E$28&lt;=Rates!$D$15,'Claim Details'!$E$19="No"),Rates!$D$23,IF(AND(C296="B",'Claim Details'!$E$28&gt;=Rates!$F$14,'Claim Details'!$E$28&lt;=Rates!$F$15,'Claim Details'!$E$19="Yes"),Rates!$G$23,IF(AND(C296="B",'Claim Details'!$E$28&gt;=Rates!$F$14,'Claim Details'!$E$28&lt;=Rates!$F$15,'Claim Details'!$E$19="No"),Rates!$F$23,IF(AND(C296="B",'Claim Details'!$E$28&gt;=Rates!$H$14,'Claim Details'!$E$28&lt;=Rates!$H$15,'Claim Details'!$E$19="Yes"),Rates!$I$23,IF(AND(C296="B",'Claim Details'!$E$28&gt;=Rates!$H$14,'Claim Details'!$E$28&lt;=Rates!$H$15,'Claim Details'!$E$19="No"),Rates!$H$23,IF(AND(C296="B",'Claim Details'!$E$28&gt;=Rates!$J$14,'Claim Details'!$E$28&lt;=Rates!$J$15,'Claim Details'!$E$19="Yes"),Rates!$K$23,IF(AND(C296="B",'Claim Details'!$E$28&gt;=Rates!$J$14,'Claim Details'!$E$28&lt;=Rates!$J$15,'Claim Details'!$E$19="No"),Rates!$J$23,IF(AND(C296="C",'Claim Details'!$E$28&gt;=Rates!$D$14,'Claim Details'!$E$28&lt;=Rates!$D$15,'Claim Details'!$E$19="Yes"),Rates!$E$24,IF(AND(C296="C",'Claim Details'!$E$28&gt;=Rates!$D$14,'Claim Details'!$E$28&lt;=Rates!$D$15,'Claim Details'!$E$19="No"),Rates!$D$24,IF(AND(C296="C",'Claim Details'!$E$28&gt;=Rates!$F$14,'Claim Details'!$E$28&lt;=Rates!$F$15,'Claim Details'!$E$19="Yes"),Rates!$G$24,IF(AND(C296="C",'Claim Details'!$E$28&gt;=Rates!$F$14,'Claim Details'!$E$28&lt;=Rates!$F$15,'Claim Details'!$E$19="No"),Rates!$F$24,IF(AND(C296="C",'Claim Details'!$E$28&gt;=Rates!$H$14,'Claim Details'!$E$28&lt;=Rates!$H$15,'Claim Details'!$E$19="Yes"),Rates!$I$24,IF(AND(C296="C",'Claim Details'!$E$28&gt;=Rates!$H$14,'Claim Details'!$E$28&lt;=Rates!$H$15,'Claim Details'!$E$19="No"),Rates!$H$24,IF(AND(C296="C",'Claim Details'!$E$28&gt;=Rates!$J$14,'Claim Details'!$E$28&lt;=Rates!$J$15,'Claim Details'!$E$19="Yes"),Rates!$K$24,IF(AND(C296="C",'Claim Details'!$E$28&gt;=Rates!$J$14,'Claim Details'!$E$28&lt;=Rates!$J$15,'Claim Details'!$E$19="No"),Rates!$J$24,"£0.00"))))))))))))))))))))))))</f>
        <v>£0.00</v>
      </c>
      <c r="AW296" s="1"/>
      <c r="AX296" s="189" t="str">
        <f>IF(AND(U296="A",'Claim Details'!$I$28&gt;=Rates!$D$14,'Claim Details'!$I$28&lt;=Rates!$D$15,'Claim Details'!$I$19="Yes"),Rates!$J$17,IF(AND(U296="A",'Claim Details'!$I$28&gt;=Rates!$D$14,'Claim Details'!$I$28&lt;=Rates!$D$15,'Claim Details'!$I$19="No"),Rates!$D$17,IF(AND(U296="A",'Claim Details'!$I$28&gt;=Rates!$F$14,'Claim Details'!$I$28&lt;=Rates!$F$15,'Claim Details'!$I$19="Yes"),Rates!$G$17,IF(AND(U296="A",'Claim Details'!$I$28&gt;=Rates!$F$14,'Claim Details'!$I$28&lt;=Rates!$F$15,'Claim Details'!$I$19="No"),Rates!$F$17,IF(AND(U296="A",'Claim Details'!$I$28&gt;=Rates!$H$14,'Claim Details'!$I$28&lt;=Rates!$H$15,'Claim Details'!$I$19="Yes"),Rates!$I$17,IF(AND(U296="A",'Claim Details'!$I$28&gt;=Rates!$H$14,'Claim Details'!$I$28&lt;=Rates!$H$15,'Claim Details'!$I$19="No"),Rates!$H$17,IF(AND(U296="A",'Claim Details'!$I$28&gt;=Rates!$J$14,'Claim Details'!$I$28&lt;=Rates!$J$15,'Claim Details'!$I$19="Yes"),Rates!$K$17,IF(AND(U296="A",'Claim Details'!$I$28&gt;=Rates!$J$14,'Claim Details'!$I$28&lt;=Rates!$J$15,'Claim Details'!$I$19="No"),Rates!$J$17,IF(AND(U296="B",'Claim Details'!$I$28&gt;=Rates!$D$14,'Claim Details'!$I$28&lt;=Rates!$D$15,'Claim Details'!$I$19="Yes"),Rates!$E$18,IF(AND(U296="B",'Claim Details'!$I$28&gt;=Rates!$D$14,'Claim Details'!$I$28&lt;=Rates!$D$15,'Claim Details'!$I$19="No"),Rates!$D$18,IF(AND(U296="B",'Claim Details'!$I$28&gt;=Rates!$F$14,'Claim Details'!$I$28&lt;=Rates!$F$15,'Claim Details'!$I$19="Yes"),Rates!$G$18,IF(AND(U296="B",'Claim Details'!$I$28&gt;=Rates!$F$14,'Claim Details'!$I$28&lt;=Rates!$F$15,'Claim Details'!$I$19="No"),Rates!$F$18,IF(AND(U296="B",'Claim Details'!$I$28&gt;=Rates!$H$14,'Claim Details'!$I$28&lt;=Rates!$H$15,'Claim Details'!$I$19="Yes"),Rates!$I$18,IF(AND(U296="B",'Claim Details'!$I$28&gt;=Rates!$H$14,'Claim Details'!$I$28&lt;=Rates!$H$15,'Claim Details'!$I$19="No"),Rates!$H$18,IF(AND(U296="B",'Claim Details'!$I$28&gt;=Rates!$J$14,'Claim Details'!$I$28&lt;=Rates!$J$15,'Claim Details'!$I$19="Yes"),Rates!$K$18,IF(AND(U296="B",'Claim Details'!$I$28&gt;=Rates!$J$14,'Claim Details'!$I$28&lt;=Rates!$J$15,'Claim Details'!$I$19="No"),Rates!$J$18,IF(AND(U296="C",'Claim Details'!$I$28&gt;=Rates!$D$14,'Claim Details'!$I$28&lt;=Rates!$D$15,'Claim Details'!$I$19="Yes"),Rates!$E$19,IF(AND(U296="C",'Claim Details'!$I$28&gt;=Rates!$D$14,'Claim Details'!$I$28&lt;=Rates!$D$15,'Claim Details'!$I$19="No"),Rates!$D$19,IF(AND(U296="C",'Claim Details'!$I$28&gt;=Rates!$F$14,'Claim Details'!$I$28&lt;=Rates!$F$15,'Claim Details'!$I$19="Yes"),Rates!$G$19,IF(AND(U296="C",'Claim Details'!$I$28&gt;=Rates!$F$14,'Claim Details'!$I$28&lt;=Rates!$F$15,'Claim Details'!$I$19="No"),Rates!$F$19,IF(AND(U296="C",'Claim Details'!$I$28&gt;=Rates!$H$14,'Claim Details'!$I$28&lt;=Rates!$H$15,'Claim Details'!$I$19="Yes"),Rates!$I$19,IF(AND(U296="C",'Claim Details'!$I$28&gt;=Rates!$H$14,'Claim Details'!$I$28&lt;=Rates!$H$15,'Claim Details'!$I$19="No"),Rates!$H$19,IF(AND(U296="C",'Claim Details'!$I$28&gt;=Rates!$J$14,'Claim Details'!$I$28&lt;=Rates!$J$15,'Claim Details'!$I$19="Yes"),Rates!$K$19,IF(AND(U296="C",'Claim Details'!$I$28&gt;=Rates!$J$14,'Claim Details'!$I$28&lt;=Rates!$J$15,'Claim Details'!$I$19="No"),Rates!$J$19,"£0.00"))))))))))))))))))))))))</f>
        <v>£0.00</v>
      </c>
      <c r="AY296" s="189" t="str">
        <f>IF(AND(C296="A",'Claim Details'!$I$28&gt;=Rates!$D$14,'Claim Details'!$I$28&lt;=Rates!$D$15,'Claim Details'!$I$19="Yes"),Rates!$J$25,IF(AND(C296="A",'Claim Details'!$I$28&gt;=Rates!$D$14,'Claim Details'!$I$28&lt;=Rates!$D$15,'Claim Details'!$I$19="No"),Rates!$D$25,IF(AND(C296="A",'Claim Details'!$I$28&gt;=Rates!$F$14,'Claim Details'!$I$28&lt;=Rates!$F$15,'Claim Details'!$I$19="Yes"),Rates!$G$25,IF(AND(C296="A",'Claim Details'!$I$28&gt;=Rates!$F$14,'Claim Details'!$I$28&lt;=Rates!$F$15,'Claim Details'!$I$19="No"),Rates!$F$25,IF(AND(C296="A",'Claim Details'!$I$28&gt;=Rates!$H$14,'Claim Details'!$I$28&lt;=Rates!$H$15,'Claim Details'!$I$19="Yes"),Rates!$I$25,IF(AND(C296="A",'Claim Details'!$I$28&gt;=Rates!$H$14,'Claim Details'!$I$28&lt;=Rates!$H$15,'Claim Details'!$I$19="No"),Rates!$H$25,IF(AND(C296="A",'Claim Details'!$I$28&gt;=Rates!$J$14,'Claim Details'!$I$28&lt;=Rates!$J$15,'Claim Details'!$I$19="Yes"),Rates!$K$25,IF(AND(C296="A",'Claim Details'!$I$28&gt;=Rates!$J$14,'Claim Details'!$I$28&lt;=Rates!$J$15,'Claim Details'!$I$19="No"),Rates!$J$25,IF(AND(C296="B",'Claim Details'!$I$28&gt;=Rates!$D$14,'Claim Details'!$I$28&lt;=Rates!$D$15,'Claim Details'!$I$19="Yes"),Rates!$E$26,IF(AND(C296="B",'Claim Details'!$I$28&gt;=Rates!$D$14,'Claim Details'!$I$28&lt;=Rates!$D$15,'Claim Details'!$I$19="No"),Rates!$D$26,IF(AND(C296="B",'Claim Details'!$I$28&gt;=Rates!$F$14,'Claim Details'!$I$28&lt;=Rates!$F$15,'Claim Details'!$I$19="Yes"),Rates!$G$26,IF(AND(C296="B",'Claim Details'!$I$28&gt;=Rates!$F$14,'Claim Details'!$I$28&lt;=Rates!$F$15,'Claim Details'!$I$19="No"),Rates!$F$26,IF(AND(C296="B",'Claim Details'!$I$28&gt;=Rates!$H$14,'Claim Details'!$I$28&lt;=Rates!$H$15,'Claim Details'!$I$19="Yes"),Rates!$I$26,IF(AND(C296="B",'Claim Details'!$I$28&gt;=Rates!$H$14,'Claim Details'!$I$28&lt;=Rates!$H$15,'Claim Details'!$I$19="No"),Rates!$H$26,IF(AND(C296="B",'Claim Details'!$I$28&gt;=Rates!$J$14,'Claim Details'!$I$28&lt;=Rates!$J$15,'Claim Details'!$I$19="Yes"),Rates!$K$26,IF(AND(C296="B",'Claim Details'!$I$28&gt;=Rates!$J$14,'Claim Details'!$I$28&lt;=Rates!$J$15,'Claim Details'!$I$19="No"),Rates!$J$26,IF(AND(C296="C",'Claim Details'!$I$28&gt;=Rates!$D$14,'Claim Details'!$I$28&lt;=Rates!$D$15,'Claim Details'!$I$19="Yes"),Rates!$E$27,IF(AND(C296="C",'Claim Details'!$I$28&gt;=Rates!$D$14,'Claim Details'!$I$28&lt;=Rates!$D$15,'Claim Details'!$I$19="No"),Rates!$D$27,IF(AND(C296="C",'Claim Details'!$I$28&gt;=Rates!$F$14,'Claim Details'!$I$28&lt;=Rates!$F$15,'Claim Details'!$I$19="Yes"),Rates!$G$27,IF(AND(C296="C",'Claim Details'!$I$28&gt;=Rates!$F$14,'Claim Details'!$I$28&lt;=Rates!$F$15,'Claim Details'!$I$19="No"),Rates!$F$27,IF(AND(C296="C",'Claim Details'!$I$28&gt;=Rates!$H$14,'Claim Details'!$I$28&lt;=Rates!$H$15,'Claim Details'!$I$19="Yes"),Rates!$I$27,IF(AND(C296="C",'Claim Details'!$I$28&gt;=Rates!$H$14,'Claim Details'!$I$28&lt;=Rates!$H$15,'Claim Details'!$I$19="No"),Rates!$H$27,IF(AND(C296="C",'Claim Details'!$I$28&gt;=Rates!$J$14,'Claim Details'!$I$28&lt;=Rates!$J$15,'Claim Details'!$I$19="Yes"),Rates!$K$27,IF(AND(C296="C",'Claim Details'!$I$28&gt;=Rates!$J$14,'Claim Details'!$I$28&lt;=Rates!$J$15,'Claim Details'!$I$19="No"),Rates!$J$27,"£0.00"))))))))))))))))))))))))</f>
        <v>£0.00</v>
      </c>
      <c r="AZ296" s="189" t="str">
        <f>IF(AND(C296="A",'Claim Details'!$I$28&gt;=Rates!$D$14,'Claim Details'!$I$28&lt;=Rates!$D$15,'Claim Details'!$I$19="Yes"),Rates!$E$20,IF(AND(C296="A",'Claim Details'!$I$28&gt;=Rates!$D$14,'Claim Details'!$I$28&lt;=Rates!$D$15,'Claim Details'!$I$19="No"),Rates!$D$20,IF(AND(C296="A",'Claim Details'!$I$28&gt;=Rates!$F$14,'Claim Details'!$I$28&lt;=Rates!$F$15,'Claim Details'!$I$19="Yes"),Rates!$G$20,IF(AND(C296="A",'Claim Details'!$I$28&gt;=Rates!$F$14,'Claim Details'!$I$28&lt;=Rates!$F$15,'Claim Details'!$I$19="No"),Rates!$F$20,IF(AND(C296="A",'Claim Details'!$I$28&gt;=Rates!$H$14,'Claim Details'!$I$28&lt;=Rates!$H$15,'Claim Details'!$I$19="Yes"),Rates!$I$20,IF(AND(C296="A",'Claim Details'!$I$28&gt;=Rates!$H$14,'Claim Details'!$I$28&lt;=Rates!$H$15,'Claim Details'!$I$19="No"),Rates!$H$20,IF(AND(C296="A",'Claim Details'!$I$28&gt;=Rates!$J$14,'Claim Details'!$I$28&lt;=Rates!$J$15,'Claim Details'!$I$19="Yes"),Rates!$K$20,IF(AND(C296="A",'Claim Details'!$I$28&gt;=Rates!$J$14,'Claim Details'!$I$28&lt;=Rates!$J$15,'Claim Details'!$I$19="No"),Rates!$J$20,IF(AND(C296="B",'Claim Details'!$I$28&gt;=Rates!$D$14,'Claim Details'!$I$28&lt;=Rates!$D$15,'Claim Details'!$I$19="Yes"),Rates!$E$21,IF(AND(C296="B",'Claim Details'!$I$28&gt;=Rates!$D$14,'Claim Details'!$I$28&lt;=Rates!$D$15,'Claim Details'!$I$19="No"),Rates!$D$21,IF(AND(C296="B",'Claim Details'!$I$28&gt;=Rates!$F$14,'Claim Details'!$I$28&lt;=Rates!$F$15,'Claim Details'!$I$19="Yes"),Rates!$G$21,IF(AND(C296="B",'Claim Details'!$I$28&gt;=Rates!$F$14,'Claim Details'!$I$28&lt;=Rates!$F$15,'Claim Details'!$I$19="No"),Rates!$F$21,IF(AND(C296="B",'Claim Details'!$I$28&gt;=Rates!$H$14,'Claim Details'!$I$28&lt;=Rates!$H$15,'Claim Details'!$I$19="Yes"),Rates!$I$21,IF(AND(C296="B",'Claim Details'!$I$28&gt;=Rates!$H$14,'Claim Details'!$I$28&lt;=Rates!$H$15,'Claim Details'!$I$19="No"),Rates!$H$21,IF(AND(C296="B",'Claim Details'!$I$28&gt;=Rates!$J$14,'Claim Details'!$I$28&lt;=Rates!$J$15,'Claim Details'!$I$19="Yes"),Rates!$K$21,IF(AND(C296="B",'Claim Details'!$I$28&gt;=Rates!$J$14,'Claim Details'!$I$28&lt;=Rates!$J$15,'Claim Details'!$I$19="No"),Rates!$J$21,"£0.00"))))))))))))))))</f>
        <v>£0.00</v>
      </c>
      <c r="BA296" s="189" t="str">
        <f>IF(AND(C296="A",'Claim Details'!$I$28&gt;=Rates!$D$14,'Claim Details'!$I$28&lt;=Rates!$D$15,'Claim Details'!$I$19="Yes"),Rates!$E$22,IF(AND(C296="A",'Claim Details'!$I$28&gt;=Rates!$D$14,'Claim Details'!$I$28&lt;=Rates!$D$15,'Claim Details'!$I$19="No"),Rates!$D$22,IF(AND(C296="A",'Claim Details'!$I$28&gt;=Rates!$F$14,'Claim Details'!$I$28&lt;=Rates!$F$15,'Claim Details'!$I$19="Yes"),Rates!$G$22,IF(AND(C296="A",'Claim Details'!$I$28&gt;=Rates!$F$14,'Claim Details'!$I$28&lt;=Rates!$F$15,'Claim Details'!$I$19="No"),Rates!$F$22,IF(AND(C296="A",'Claim Details'!$I$28&gt;=Rates!$H$14,'Claim Details'!$I$28&lt;=Rates!$H$15,'Claim Details'!$I$19="Yes"),Rates!$I$22,IF(AND(C296="A",'Claim Details'!$I$28&gt;=Rates!$H$14,'Claim Details'!$I$28&lt;=Rates!$H$15,'Claim Details'!$I$19="No"),Rates!$H$22,IF(AND(C296="A",'Claim Details'!$I$28&gt;=Rates!$J$14,'Claim Details'!$I$28&lt;=Rates!$J$15,'Claim Details'!$I$19="Yes"),Rates!$K$22,IF(AND(C296="A",'Claim Details'!$I$28&gt;=Rates!$J$14,'Claim Details'!$I$28&lt;=Rates!$J$15,'Claim Details'!$I$19="No"),Rates!$J$22,IF(AND(C296="B",'Claim Details'!$I$28&gt;=Rates!$D$14,'Claim Details'!$I$28&lt;=Rates!$D$15,'Claim Details'!$I$19="Yes"),Rates!$E$23,IF(AND(C296="B",'Claim Details'!$I$28&gt;=Rates!$D$14,'Claim Details'!$I$28&lt;=Rates!$D$15,'Claim Details'!$I$19="No"),Rates!$D$23,IF(AND(C296="B",'Claim Details'!$I$28&gt;=Rates!$F$14,'Claim Details'!$I$28&lt;=Rates!$F$15,'Claim Details'!$I$19="Yes"),Rates!$G$23,IF(AND(C296="B",'Claim Details'!$I$28&gt;=Rates!$F$14,'Claim Details'!$I$28&lt;=Rates!$F$15,'Claim Details'!$I$19="No"),Rates!$F$23,IF(AND(C296="B",'Claim Details'!$I$28&gt;=Rates!$H$14,'Claim Details'!$I$28&lt;=Rates!$H$15,'Claim Details'!$I$19="Yes"),Rates!$I$23,IF(AND(C296="B",'Claim Details'!$I$28&gt;=Rates!$H$14,'Claim Details'!$I$28&lt;=Rates!$H$15,'Claim Details'!$I$19="No"),Rates!$H$23,IF(AND(C296="B",'Claim Details'!$I$28&gt;=Rates!$J$14,'Claim Details'!$I$28&lt;=Rates!$J$15,'Claim Details'!$I$19="Yes"),Rates!$K$23,IF(AND(C296="B",'Claim Details'!$I$28&gt;=Rates!$J$14,'Claim Details'!$I$28&lt;=Rates!$J$15,'Claim Details'!$I$19="No"),Rates!$J$23,IF(AND(C296="C",'Claim Details'!$I$28&gt;=Rates!$D$14,'Claim Details'!$I$28&lt;=Rates!$D$15,'Claim Details'!$I$19="Yes"),Rates!$E$24,IF(AND(C296="C",'Claim Details'!$I$28&gt;=Rates!$D$14,'Claim Details'!$I$28&lt;=Rates!$D$15,'Claim Details'!$I$19="No"),Rates!$D$24,IF(AND(C296="C",'Claim Details'!$I$28&gt;=Rates!$F$14,'Claim Details'!$I$28&lt;=Rates!$F$15,'Claim Details'!$I$19="Yes"),Rates!$G$24,IF(AND(C296="C",'Claim Details'!$I$28&gt;=Rates!$F$14,'Claim Details'!$I$28&lt;=Rates!$F$15,'Claim Details'!$I$19="No"),Rates!$F$24,IF(AND(C296="C",'Claim Details'!$I$28&gt;=Rates!$H$14,'Claim Details'!$I$28&lt;=Rates!$H$15,'Claim Details'!$I$19="Yes"),Rates!$I$24,IF(AND(C296="C",'Claim Details'!$I$28&gt;=Rates!$H$14,'Claim Details'!$I$28&lt;=Rates!$H$15,'Claim Details'!$I$19="No"),Rates!$H$24,IF(AND(C296="C",'Claim Details'!$I$28&gt;=Rates!$J$14,'Claim Details'!$I$28&lt;=Rates!$J$15,'Claim Details'!$I$19="Yes"),Rates!$K$24,IF(AND(C296="C",'Claim Details'!$I$28&gt;=Rates!$J$14,'Claim Details'!$I$28&lt;=Rates!$J$15,'Claim Details'!$I$19="No"),Rates!$J$24,"£0.00"))))))))))))))))))))))))</f>
        <v>£0.00</v>
      </c>
      <c r="BB296" s="189" t="str">
        <f t="shared" si="72"/>
        <v>£0.00</v>
      </c>
      <c r="BC296" s="1"/>
      <c r="BD296" s="189" t="str">
        <f>IF(AND(AE296="A",'Claim Details'!$I$28&gt;=Rates!$D$14,'Claim Details'!$I$28&lt;=Rates!$D$15,'Claim Details'!$I$19="Yes"),Rates!$J$17,IF(AND(AE296="A",'Claim Details'!$I$28&gt;=Rates!$D$14,'Claim Details'!$I$28&lt;=Rates!$D$15,'Claim Details'!$I$19="No"),Rates!$D$17,IF(AND(AE296="A",'Claim Details'!$I$28&gt;=Rates!$F$14,'Claim Details'!$I$28&lt;=Rates!$F$15,'Claim Details'!$I$19="Yes"),Rates!$G$17,IF(AND(AE296="A",'Claim Details'!$I$28&gt;=Rates!$F$14,'Claim Details'!$I$28&lt;=Rates!$F$15,'Claim Details'!$I$19="No"),Rates!$F$17,IF(AND(AE296="A",'Claim Details'!$I$28&gt;=Rates!$H$14,'Claim Details'!$I$28&lt;=Rates!$H$15,'Claim Details'!$I$19="Yes"),Rates!$I$17,IF(AND(AE296="A",'Claim Details'!$I$28&gt;=Rates!$H$14,'Claim Details'!$I$28&lt;=Rates!$H$15,'Claim Details'!$I$19="No"),Rates!$H$17,IF(AND(AE296="A",'Claim Details'!$I$28&gt;=Rates!$J$14,'Claim Details'!$I$28&lt;=Rates!$J$15,'Claim Details'!$I$19="Yes"),Rates!$K$17,IF(AND(AE296="A",'Claim Details'!$I$28&gt;=Rates!$J$14,'Claim Details'!$I$28&lt;=Rates!$J$15,'Claim Details'!$I$19="No"),Rates!$J$17,IF(AND(AE296="B",'Claim Details'!$I$28&gt;=Rates!$D$14,'Claim Details'!$I$28&lt;=Rates!$D$15,'Claim Details'!$I$19="Yes"),Rates!$E$18,IF(AND(AE296="B",'Claim Details'!$I$28&gt;=Rates!$D$14,'Claim Details'!$I$28&lt;=Rates!$D$15,'Claim Details'!$I$19="No"),Rates!$D$18,IF(AND(AE296="B",'Claim Details'!$I$28&gt;=Rates!$F$14,'Claim Details'!$I$28&lt;=Rates!$F$15,'Claim Details'!$I$19="Yes"),Rates!$G$18,IF(AND(AE296="B",'Claim Details'!$I$28&gt;=Rates!$F$14,'Claim Details'!$I$28&lt;=Rates!$F$15,'Claim Details'!$I$19="No"),Rates!$F$18,IF(AND(AE296="B",'Claim Details'!$I$28&gt;=Rates!$H$14,'Claim Details'!$I$28&lt;=Rates!$H$15,'Claim Details'!$I$19="Yes"),Rates!$I$18,IF(AND(AE296="B",'Claim Details'!$I$28&gt;=Rates!$H$14,'Claim Details'!$I$28&lt;=Rates!$H$15,'Claim Details'!$I$19="No"),Rates!$H$18,IF(AND(AE296="B",'Claim Details'!$I$28&gt;=Rates!$J$14,'Claim Details'!$I$28&lt;=Rates!$J$15,'Claim Details'!$I$19="Yes"),Rates!$K$18,IF(AND(AE296="B",'Claim Details'!$I$28&gt;=Rates!$J$14,'Claim Details'!$I$28&lt;=Rates!$J$15,'Claim Details'!$I$19="No"),Rates!$J$18,IF(AND(AE296="C",'Claim Details'!$I$28&gt;=Rates!$D$14,'Claim Details'!$I$28&lt;=Rates!$D$15,'Claim Details'!$I$19="Yes"),Rates!$E$19,IF(AND(AE296="C",'Claim Details'!$I$28&gt;=Rates!$D$14,'Claim Details'!$I$28&lt;=Rates!$D$15,'Claim Details'!$I$19="No"),Rates!$D$19,IF(AND(AE296="C",'Claim Details'!$I$28&gt;=Rates!$F$14,'Claim Details'!$I$28&lt;=Rates!$F$15,'Claim Details'!$I$19="Yes"),Rates!$G$19,IF(AND(AE296="C",'Claim Details'!$I$28&gt;=Rates!$F$14,'Claim Details'!$I$28&lt;=Rates!$F$15,'Claim Details'!$I$19="No"),Rates!$F$19,IF(AND(AE296="C",'Claim Details'!$I$28&gt;=Rates!$H$14,'Claim Details'!$I$28&lt;=Rates!$H$15,'Claim Details'!$I$19="Yes"),Rates!$I$19,IF(AND(AE296="C",'Claim Details'!$I$28&gt;=Rates!$H$14,'Claim Details'!$I$28&lt;=Rates!$H$15,'Claim Details'!$I$19="No"),Rates!$H$19,IF(AND(AE296="C",'Claim Details'!$I$28&gt;=Rates!$J$14,'Claim Details'!$I$28&lt;=Rates!$J$15,'Claim Details'!$I$19="Yes"),Rates!$K$19,IF(AND(AE296="C",'Claim Details'!$I$28&gt;=Rates!$J$14,'Claim Details'!$I$28&lt;=Rates!$J$15,'Claim Details'!$I$19="No"),Rates!$J$19,"£0.00"))))))))))))))))))))))))</f>
        <v>£0.00</v>
      </c>
      <c r="BE296" s="189" t="str">
        <f>IF(AND(AE296="A",'Claim Details'!$I$28&gt;=Rates!$D$14,'Claim Details'!$I$28&lt;=Rates!$D$15,'Claim Details'!$I$19="Yes"),Rates!$J$25,IF(AND(AE296="A",'Claim Details'!$I$28&gt;=Rates!$D$14,'Claim Details'!$I$28&lt;=Rates!$D$15,'Claim Details'!$I$19="No"),Rates!$D$25,IF(AND(AE296="A",'Claim Details'!$I$28&gt;=Rates!$F$14,'Claim Details'!$I$28&lt;=Rates!$F$15,'Claim Details'!$I$19="Yes"),Rates!$G$25,IF(AND(AE296="A",'Claim Details'!$I$28&gt;=Rates!$F$14,'Claim Details'!$I$28&lt;=Rates!$F$15,'Claim Details'!$I$19="No"),Rates!$F$25,IF(AND(AE296="A",'Claim Details'!$I$28&gt;=Rates!$H$14,'Claim Details'!$I$28&lt;=Rates!$H$15,'Claim Details'!$I$19="Yes"),Rates!$I$25,IF(AND(AE296="A",'Claim Details'!$I$28&gt;=Rates!$H$14,'Claim Details'!$I$28&lt;=Rates!$H$15,'Claim Details'!$I$19="No"),Rates!$H$25,IF(AND(AE296="A",'Claim Details'!$I$28&gt;=Rates!$J$14,'Claim Details'!$I$28&lt;=Rates!$J$15,'Claim Details'!$I$19="Yes"),Rates!$K$25,IF(AND(AE296="A",'Claim Details'!$I$28&gt;=Rates!$J$14,'Claim Details'!$I$28&lt;=Rates!$J$15,'Claim Details'!$I$19="No"),Rates!$J$25,IF(AND(AE296="B",'Claim Details'!$I$28&gt;=Rates!$D$14,'Claim Details'!$I$28&lt;=Rates!$D$15,'Claim Details'!$I$19="Yes"),Rates!$E$26,IF(AND(AE296="B",'Claim Details'!$I$28&gt;=Rates!$D$14,'Claim Details'!$I$28&lt;=Rates!$D$15,'Claim Details'!$I$19="No"),Rates!$D$26,IF(AND(AE296="B",'Claim Details'!$I$28&gt;=Rates!$F$14,'Claim Details'!$I$28&lt;=Rates!$F$15,'Claim Details'!$I$19="Yes"),Rates!$G$26,IF(AND(AE296="B",'Claim Details'!$I$28&gt;=Rates!$F$14,'Claim Details'!$I$28&lt;=Rates!$F$15,'Claim Details'!$I$19="No"),Rates!$F$26,IF(AND(AE296="B",'Claim Details'!$I$28&gt;=Rates!$H$14,'Claim Details'!$I$28&lt;=Rates!$H$15,'Claim Details'!$I$19="Yes"),Rates!$I$26,IF(AND(AE296="B",'Claim Details'!$I$28&gt;=Rates!$H$14,'Claim Details'!$I$28&lt;=Rates!$H$15,'Claim Details'!$I$19="No"),Rates!$H$26,IF(AND(AE296="B",'Claim Details'!$I$28&gt;=Rates!$J$14,'Claim Details'!$I$28&lt;=Rates!$J$15,'Claim Details'!$I$19="Yes"),Rates!$K$26,IF(AND(AE296="B",'Claim Details'!$I$28&gt;=Rates!$J$14,'Claim Details'!$I$28&lt;=Rates!$J$15,'Claim Details'!$I$19="No"),Rates!$J$26,IF(AND(AE296="C",'Claim Details'!$I$28&gt;=Rates!$D$14,'Claim Details'!$I$28&lt;=Rates!$D$15,'Claim Details'!$I$19="Yes"),Rates!$E$27,IF(AND(AE296="C",'Claim Details'!$I$28&gt;=Rates!$D$14,'Claim Details'!$I$28&lt;=Rates!$D$15,'Claim Details'!$I$19="No"),Rates!$D$27,IF(AND(AE296="C",'Claim Details'!$I$28&gt;=Rates!$F$14,'Claim Details'!$I$28&lt;=Rates!$F$15,'Claim Details'!$I$19="Yes"),Rates!$G$27,IF(AND(AE296="C",'Claim Details'!$I$28&gt;=Rates!$F$14,'Claim Details'!$I$28&lt;=Rates!$F$15,'Claim Details'!$I$19="No"),Rates!$F$27,IF(AND(AE296="C",'Claim Details'!$I$28&gt;=Rates!$H$14,'Claim Details'!$I$28&lt;=Rates!$H$15,'Claim Details'!$I$19="Yes"),Rates!$I$27,IF(AND(AE296="C",'Claim Details'!$I$28&gt;=Rates!$H$14,'Claim Details'!$I$28&lt;=Rates!$H$15,'Claim Details'!$I$19="No"),Rates!$H$27,IF(AND(AE296="C",'Claim Details'!$I$28&gt;=Rates!$J$14,'Claim Details'!$I$28&lt;=Rates!$J$15,'Claim Details'!$I$19="Yes"),Rates!$K$27,IF(AND(AE296="C",'Claim Details'!$I$28&gt;=Rates!$J$14,'Claim Details'!$I$28&lt;=Rates!$J$15,'Claim Details'!$I$19="No"),Rates!$J$27,"£0.00"))))))))))))))))))))))))</f>
        <v>£0.00</v>
      </c>
      <c r="BF296" s="189" t="str">
        <f>IF(AND(AE296="A",'Claim Details'!$I$28&gt;=Rates!$D$14,'Claim Details'!$I$28&lt;=Rates!$D$15,'Claim Details'!$I$19="Yes"),Rates!$E$20,IF(AND(AE296="A",'Claim Details'!$I$28&gt;=Rates!$D$14,'Claim Details'!$I$28&lt;=Rates!$D$15,'Claim Details'!$I$19="No"),Rates!$D$20,IF(AND(AE296="A",'Claim Details'!$I$28&gt;=Rates!$F$14,'Claim Details'!$I$28&lt;=Rates!$F$15,'Claim Details'!$I$19="Yes"),Rates!$G$20,IF(AND(AE296="A",'Claim Details'!$I$28&gt;=Rates!$F$14,'Claim Details'!$I$28&lt;=Rates!$F$15,'Claim Details'!$I$19="No"),Rates!$F$20,IF(AND(AE296="A",'Claim Details'!$I$28&gt;=Rates!$H$14,'Claim Details'!$I$28&lt;=Rates!$H$15,'Claim Details'!$I$19="Yes"),Rates!$I$20,IF(AND(AE296="A",'Claim Details'!$I$28&gt;=Rates!$H$14,'Claim Details'!$I$28&lt;=Rates!$H$15,'Claim Details'!$I$19="No"),Rates!$H$20,IF(AND(AE296="A",'Claim Details'!$I$28&gt;=Rates!$J$14,'Claim Details'!$I$28&lt;=Rates!$J$15,'Claim Details'!$I$19="Yes"),Rates!$K$20,IF(AND(AE296="A",'Claim Details'!$I$28&gt;=Rates!$J$14,'Claim Details'!$I$28&lt;=Rates!$J$15,'Claim Details'!$I$19="No"),Rates!$J$20,IF(AND(AE296="B",'Claim Details'!$I$28&gt;=Rates!$D$14,'Claim Details'!$I$28&lt;=Rates!$D$15,'Claim Details'!$I$19="Yes"),Rates!$E$21,IF(AND(AE296="B",'Claim Details'!$I$28&gt;=Rates!$D$14,'Claim Details'!$I$28&lt;=Rates!$D$15,'Claim Details'!$I$19="No"),Rates!$D$21,IF(AND(AE296="B",'Claim Details'!$I$28&gt;=Rates!$F$14,'Claim Details'!$I$28&lt;=Rates!$F$15,'Claim Details'!$I$19="Yes"),Rates!$G$21,IF(AND(AE296="B",'Claim Details'!$I$28&gt;=Rates!$F$14,'Claim Details'!$I$28&lt;=Rates!$F$15,'Claim Details'!$I$19="No"),Rates!$F$21,IF(AND(AE296="B",'Claim Details'!$I$28&gt;=Rates!$H$14,'Claim Details'!$I$28&lt;=Rates!$H$15,'Claim Details'!$I$19="Yes"),Rates!$I$21,IF(AND(AE296="B",'Claim Details'!$I$28&gt;=Rates!$H$14,'Claim Details'!$I$28&lt;=Rates!$H$15,'Claim Details'!$I$19="No"),Rates!$H$21,IF(AND(AE296="B",'Claim Details'!$I$28&gt;=Rates!$J$14,'Claim Details'!$I$28&lt;=Rates!$J$15,'Claim Details'!$I$19="Yes"),Rates!$K$21,IF(AND(AE296="B",'Claim Details'!$I$28&gt;=Rates!$J$14,'Claim Details'!$I$28&lt;=Rates!$J$15,'Claim Details'!$I$19="No"),Rates!$J$21,"£0.00"))))))))))))))))</f>
        <v>£0.00</v>
      </c>
      <c r="BG296" s="189" t="str">
        <f>IF(AND(AE296="A",'Claim Details'!$I$28&gt;=Rates!$D$14,'Claim Details'!$I$28&lt;=Rates!$D$15,'Claim Details'!$I$19="Yes"),Rates!$E$22,IF(AND(AE296="A",'Claim Details'!$I$28&gt;=Rates!$D$14,'Claim Details'!$I$28&lt;=Rates!$D$15,'Claim Details'!$I$19="No"),Rates!$D$22,IF(AND(AE296="A",'Claim Details'!$I$28&gt;=Rates!$F$14,'Claim Details'!$I$28&lt;=Rates!$F$15,'Claim Details'!$I$19="Yes"),Rates!$G$22,IF(AND(AE296="A",'Claim Details'!$I$28&gt;=Rates!$F$14,'Claim Details'!$I$28&lt;=Rates!$F$15,'Claim Details'!$I$19="No"),Rates!$F$22,IF(AND(AE296="A",'Claim Details'!$I$28&gt;=Rates!$H$14,'Claim Details'!$I$28&lt;=Rates!$H$15,'Claim Details'!$I$19="Yes"),Rates!$I$22,IF(AND(AE296="A",'Claim Details'!$I$28&gt;=Rates!$H$14,'Claim Details'!$I$28&lt;=Rates!$H$15,'Claim Details'!$I$19="No"),Rates!$H$22,IF(AND(AE296="A",'Claim Details'!$I$28&gt;=Rates!$J$14,'Claim Details'!$I$28&lt;=Rates!$J$15,'Claim Details'!$I$19="Yes"),Rates!$K$22,IF(AND(AE296="A",'Claim Details'!$I$28&gt;=Rates!$J$14,'Claim Details'!$I$28&lt;=Rates!$J$15,'Claim Details'!$I$19="No"),Rates!$J$22,IF(AND(AE296="B",'Claim Details'!$I$28&gt;=Rates!$D$14,'Claim Details'!$I$28&lt;=Rates!$D$15,'Claim Details'!$I$19="Yes"),Rates!$E$23,IF(AND(AE296="B",'Claim Details'!$I$28&gt;=Rates!$D$14,'Claim Details'!$I$28&lt;=Rates!$D$15,'Claim Details'!$I$19="No"),Rates!$D$23,IF(AND(AE296="B",'Claim Details'!$I$28&gt;=Rates!$F$14,'Claim Details'!$I$28&lt;=Rates!$F$15,'Claim Details'!$I$19="Yes"),Rates!$G$23,IF(AND(AE296="B",'Claim Details'!$I$28&gt;=Rates!$F$14,'Claim Details'!$I$28&lt;=Rates!$F$15,'Claim Details'!$I$19="No"),Rates!$F$23,IF(AND(AE296="B",'Claim Details'!$I$28&gt;=Rates!$H$14,'Claim Details'!$I$28&lt;=Rates!$H$15,'Claim Details'!$I$19="Yes"),Rates!$I$23,IF(AND(AE296="B",'Claim Details'!$I$28&gt;=Rates!$H$14,'Claim Details'!$I$28&lt;=Rates!$H$15,'Claim Details'!$I$19="No"),Rates!$H$23,IF(AND(AE296="B",'Claim Details'!$I$28&gt;=Rates!$J$14,'Claim Details'!$I$28&lt;=Rates!$J$15,'Claim Details'!$I$19="Yes"),Rates!$K$23,IF(AND(AE296="B",'Claim Details'!$I$28&gt;=Rates!$J$14,'Claim Details'!$I$28&lt;=Rates!$J$15,'Claim Details'!$I$19="No"),Rates!$J$23,IF(AND(AE296="C",'Claim Details'!$I$28&gt;=Rates!$D$14,'Claim Details'!$I$28&lt;=Rates!$D$15,'Claim Details'!$I$19="Yes"),Rates!$E$24,IF(AND(AE296="C",'Claim Details'!$I$28&gt;=Rates!$D$14,'Claim Details'!$I$28&lt;=Rates!$D$15,'Claim Details'!$I$19="No"),Rates!$D$24,IF(AND(AE296="C",'Claim Details'!$I$28&gt;=Rates!$F$14,'Claim Details'!$I$28&lt;=Rates!$F$15,'Claim Details'!$I$19="Yes"),Rates!$G$24,IF(AND(AE296="C",'Claim Details'!$I$28&gt;=Rates!$F$14,'Claim Details'!$I$28&lt;=Rates!$F$15,'Claim Details'!$I$19="No"),Rates!$F$24,IF(AND(AE296="C",'Claim Details'!$I$28&gt;=Rates!$H$14,'Claim Details'!$I$28&lt;=Rates!$H$15,'Claim Details'!$I$19="Yes"),Rates!$I$24,IF(AND(AE296="C",'Claim Details'!$I$28&gt;=Rates!$H$14,'Claim Details'!$I$28&lt;=Rates!$H$15,'Claim Details'!$I$19="No"),Rates!$H$24,IF(AND(AE296="C",'Claim Details'!$I$28&gt;=Rates!$J$14,'Claim Details'!$I$28&lt;=Rates!$J$15,'Claim Details'!$I$19="Yes"),Rates!$K$24,IF(AND(AE296="C",'Claim Details'!$I$28&gt;=Rates!$J$14,'Claim Details'!$I$28&lt;=Rates!$J$15,'Claim Details'!$I$19="No"),Rates!$J$24,"£0.00"))))))))))))))))))))))))</f>
        <v>£0.00</v>
      </c>
      <c r="BH296" s="189" t="str">
        <f t="shared" si="73"/>
        <v>£0.00</v>
      </c>
      <c r="BI296" s="189">
        <f t="shared" si="74"/>
        <v>0</v>
      </c>
      <c r="BO296" s="202" t="str">
        <f>IF(H296="","£0.00",IF(AP296="4","£0.00",IF(AP296="5","£0.00",IF(AP296="1","£0.00",((AQ296*H296)*'Claim Details'!$F$111)/100))))</f>
        <v>£0.00</v>
      </c>
      <c r="BP296" s="202" t="str">
        <f>IF(T296="","£0.00",IF(AP296="4","£0.00",IF(AP296="5","£0.00",IF(AP296="1","£0.00",((AR296*T296)*'Claim Details'!$N$111)/100))))</f>
        <v>£0.00</v>
      </c>
      <c r="BQ296" s="202" t="str">
        <f>IF(AI296="","£0.00",IF(AP296="4","£0.00",IF(AP296="5","£0.00",IF(AP296="1","£0.00",((BI296*AI296)*'Claim Details'!$W$111)/100))))</f>
        <v>£0.00</v>
      </c>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row>
    <row r="297" spans="1:97" ht="15">
      <c r="A297" s="145"/>
      <c r="B297" s="91"/>
      <c r="C297" s="96"/>
      <c r="D297" s="97"/>
      <c r="E297" s="98"/>
      <c r="F297" s="89"/>
      <c r="G297" s="99"/>
      <c r="H297" s="100"/>
      <c r="I297" s="221" t="str">
        <f t="shared" si="64"/>
        <v>£0.00</v>
      </c>
      <c r="J297" s="101"/>
      <c r="K297" s="100"/>
      <c r="L297" s="221" t="str">
        <f t="shared" si="65"/>
        <v>£0.00</v>
      </c>
      <c r="M297" s="101"/>
      <c r="N297" s="102"/>
      <c r="O297" s="145"/>
      <c r="P297" s="77"/>
      <c r="Q297" s="87"/>
      <c r="R297" s="87"/>
      <c r="S297" s="87"/>
      <c r="T297" s="149" t="str">
        <f t="shared" si="66"/>
        <v/>
      </c>
      <c r="U297" s="87" t="str">
        <f t="shared" si="75"/>
        <v/>
      </c>
      <c r="V297" s="87"/>
      <c r="W297" s="53" t="str">
        <f t="shared" si="67"/>
        <v>£0.00</v>
      </c>
      <c r="X297" s="53"/>
      <c r="Y297" s="87"/>
      <c r="Z297" s="78"/>
      <c r="AA297" s="79"/>
      <c r="AB297" s="160"/>
      <c r="AC297" s="98"/>
      <c r="AD297" s="225"/>
      <c r="AE297" s="235" t="str">
        <f t="shared" si="68"/>
        <v/>
      </c>
      <c r="AF297" s="87" t="str">
        <f t="shared" si="69"/>
        <v/>
      </c>
      <c r="AG297" s="53"/>
      <c r="AH297" s="224"/>
      <c r="AI297" s="226" t="str">
        <f t="shared" si="61"/>
        <v/>
      </c>
      <c r="AJ297" s="236" t="str">
        <f t="shared" si="70"/>
        <v>£0.00</v>
      </c>
      <c r="AK297" s="31"/>
      <c r="AL297" s="1"/>
      <c r="AM297" s="1"/>
      <c r="AN297" s="1"/>
      <c r="AO297" s="1"/>
      <c r="AP297" s="1" t="str">
        <f t="shared" si="62"/>
        <v/>
      </c>
      <c r="AQ297" s="27">
        <f t="shared" si="63"/>
        <v>0</v>
      </c>
      <c r="AR297" s="189">
        <f t="shared" si="71"/>
        <v>0</v>
      </c>
      <c r="AS297" s="190" t="str">
        <f>IF(AND(C297="A",'Claim Details'!$E$28&gt;=Rates!$D$14,'Claim Details'!$E$28&lt;=Rates!$D$15,'Claim Details'!$E$19="Yes"),Rates!$E$17,IF(AND(C297="A",'Claim Details'!$E$28&gt;=Rates!$D$14,'Claim Details'!$E$28&lt;=Rates!$D$15,'Claim Details'!$E$19="No"),Rates!$D$17,IF(AND(C297="A",'Claim Details'!$E$28&gt;=Rates!$F$14,'Claim Details'!$E$28&lt;=Rates!$F$15,'Claim Details'!$E$19="Yes"),Rates!$G$17,IF(AND(C297="A",'Claim Details'!$E$28&gt;=Rates!$F$14,'Claim Details'!$E$28&lt;=Rates!$F$15,'Claim Details'!$E$19="No"),Rates!$F$17,IF(AND(C297="A",'Claim Details'!$E$28&gt;=Rates!$H$14,'Claim Details'!$E$28&lt;=Rates!$H$15,'Claim Details'!$E$19="Yes"),Rates!$I$17,IF(AND(C297="A",'Claim Details'!$E$28&gt;=Rates!$H$14,'Claim Details'!$E$28&lt;=Rates!$H$15,'Claim Details'!$E$19="No"),Rates!$H$17,IF(AND(C297="A",'Claim Details'!$E$28&gt;=Rates!$J$14,'Claim Details'!$E$28&lt;=Rates!$J$15,'Claim Details'!$E$19="Yes"),Rates!$K$17,IF(AND(C297="A",'Claim Details'!$E$28&gt;=Rates!$J$14,'Claim Details'!$E$28&lt;=Rates!$J$15,'Claim Details'!$E$19="No"),Rates!$J$17,IF(AND(C297="B",'Claim Details'!$E$28&gt;=Rates!$D$14,'Claim Details'!$E$28&lt;=Rates!$D$15,'Claim Details'!$E$19="Yes"),Rates!$E$18,IF(AND(C297="B",'Claim Details'!$E$28&gt;=Rates!$D$14,'Claim Details'!$E$28&lt;=Rates!$D$15,'Claim Details'!$E$19="No"),Rates!$D$18,IF(AND(C297="B",'Claim Details'!$E$28&gt;=Rates!$F$14,'Claim Details'!$E$28&lt;=Rates!$F$15,'Claim Details'!$E$19="Yes"),Rates!$G$18,IF(AND(C297="B",'Claim Details'!$E$28&gt;=Rates!$F$14,'Claim Details'!$E$28&lt;=Rates!$F$15,'Claim Details'!$E$19="No"),Rates!$F$18,IF(AND(C297="B",'Claim Details'!$E$28&gt;=Rates!$H$14,'Claim Details'!$E$28&lt;=Rates!$H$15,'Claim Details'!$E$19="Yes"),Rates!$I$18,IF(AND(C297="B",'Claim Details'!$E$28&gt;=Rates!$H$14,'Claim Details'!$E$28&lt;=Rates!$H$15,'Claim Details'!$E$19="No"),Rates!$H$18,IF(AND(C297="B",'Claim Details'!$E$28&gt;=Rates!$J$14,'Claim Details'!$E$28&lt;=Rates!$J$15,'Claim Details'!$E$19="Yes"),Rates!$K$18,IF(AND(C297="B",'Claim Details'!$E$28&gt;=Rates!$J$14,'Claim Details'!$E$28&lt;=Rates!$J$15,'Claim Details'!$E$19="No"),Rates!$J$18,IF(AND(C297="C",'Claim Details'!$E$28&gt;=Rates!$D$14,'Claim Details'!$E$28&lt;=Rates!$D$15,'Claim Details'!$E$19="Yes"),Rates!$E$19,IF(AND(C297="C",'Claim Details'!$E$28&gt;=Rates!$D$14,'Claim Details'!$E$28&lt;=Rates!$D$15,'Claim Details'!$E$19="No"),Rates!$D$19,IF(AND(C297="C",'Claim Details'!$E$28&gt;=Rates!$F$14,'Claim Details'!$E$28&lt;=Rates!$F$15,'Claim Details'!$E$19="Yes"),Rates!$G$19,IF(AND(C297="C",'Claim Details'!$E$28&gt;=Rates!$F$14,'Claim Details'!$E$28&lt;=Rates!$F$15,'Claim Details'!$E$19="No"),Rates!$F$19,IF(AND(C297="C",'Claim Details'!$E$28&gt;=Rates!$H$14,'Claim Details'!$E$28&lt;=Rates!$H$15,'Claim Details'!$E$19="Yes"),Rates!$I$19,IF(AND(C297="C",'Claim Details'!$E$28&gt;=Rates!$H$14,'Claim Details'!$E$28&lt;=Rates!$H$15,'Claim Details'!$E$19="No"),Rates!$H$19,IF(AND(C297="C",'Claim Details'!$E$28&gt;=Rates!$J$14,'Claim Details'!$E$28&lt;=Rates!$J$15,'Claim Details'!$E$19="Yes"),Rates!$K$19,IF(AND(C297="C",'Claim Details'!$E$28&gt;=Rates!$J$14,'Claim Details'!$E$28&lt;=Rates!$J$15,'Claim Details'!$E$19="No"),Rates!$J$19,"£0.00"))))))))))))))))))))))))</f>
        <v>£0.00</v>
      </c>
      <c r="AT297" s="189" t="str">
        <f>IF(AND(C297="A",'Claim Details'!$E$28&gt;=Rates!$D$14,'Claim Details'!$E$28&lt;=Rates!$D$15,'Claim Details'!$E$19="Yes"),Rates!$E$25,IF(AND(C297="A",'Claim Details'!$E$28&gt;=Rates!$D$14,'Claim Details'!$E$28&lt;=Rates!$D$15,'Claim Details'!$E$19="No"),Rates!$D$25,IF(AND(C297="A",'Claim Details'!$E$28&gt;=Rates!$F$14,'Claim Details'!$E$28&lt;=Rates!$F$15,'Claim Details'!$E$19="Yes"),Rates!$G$25,IF(AND(C297="A",'Claim Details'!$E$28&gt;=Rates!$F$14,'Claim Details'!$E$28&lt;=Rates!$F$15,'Claim Details'!$E$19="No"),Rates!$F$25,IF(AND(C297="A",'Claim Details'!$E$28&gt;=Rates!$H$14,'Claim Details'!$E$28&lt;=Rates!$H$15,'Claim Details'!$E$19="Yes"),Rates!$I$25,IF(AND(C297="A",'Claim Details'!$E$28&gt;=Rates!$H$14,'Claim Details'!$E$28&lt;=Rates!$H$15,'Claim Details'!$E$19="No"),Rates!$H$25,IF(AND(C297="A",'Claim Details'!$E$28&gt;=Rates!$J$14,'Claim Details'!$E$28&lt;=Rates!$J$15,'Claim Details'!$E$19="Yes"),Rates!$K$25,IF(AND(C297="A",'Claim Details'!$E$28&gt;=Rates!$J$14,'Claim Details'!$E$28&lt;=Rates!$J$15,'Claim Details'!$E$19="No"),Rates!$J$25,IF(AND(C297="B",'Claim Details'!$E$28&gt;=Rates!$D$14,'Claim Details'!$E$28&lt;=Rates!$D$15,'Claim Details'!$E$19="Yes"),Rates!$E$26,IF(AND(C297="B",'Claim Details'!$E$28&gt;=Rates!$D$14,'Claim Details'!$E$28&lt;=Rates!$D$15,'Claim Details'!$E$19="No"),Rates!$D$26,IF(AND(C297="B",'Claim Details'!$E$28&gt;=Rates!$F$14,'Claim Details'!$E$28&lt;=Rates!$F$15,'Claim Details'!$E$19="Yes"),Rates!$G$26,IF(AND(C297="B",'Claim Details'!$E$28&gt;=Rates!$F$14,'Claim Details'!$E$28&lt;=Rates!$F$15,'Claim Details'!$E$19="No"),Rates!$F$26,IF(AND(C297="B",'Claim Details'!$E$28&gt;=Rates!$H$14,'Claim Details'!$E$28&lt;=Rates!$H$15,'Claim Details'!$E$19="Yes"),Rates!$I$26,IF(AND(C297="B",'Claim Details'!$E$28&gt;=Rates!$H$14,'Claim Details'!$E$28&lt;=Rates!$H$15,'Claim Details'!$E$19="No"),Rates!$H$26,IF(AND(C297="B",'Claim Details'!$E$28&gt;=Rates!$J$14,'Claim Details'!$E$28&lt;=Rates!$J$15,'Claim Details'!$E$19="Yes"),Rates!$K$26,IF(AND(C297="B",'Claim Details'!$E$28&gt;=Rates!$J$14,'Claim Details'!$E$28&lt;=Rates!$J$15,'Claim Details'!$E$19="No"),Rates!$J$26,IF(AND(C297="C",'Claim Details'!$E$28&gt;=Rates!$D$14,'Claim Details'!$E$28&lt;=Rates!$D$15,'Claim Details'!$E$19="Yes"),Rates!$E$27,IF(AND(C297="C",'Claim Details'!$E$28&gt;=Rates!$D$14,'Claim Details'!$E$28&lt;=Rates!$D$15,'Claim Details'!$E$19="No"),Rates!$D$27,IF(AND(C297="C",'Claim Details'!$E$28&gt;=Rates!$F$14,'Claim Details'!$E$28&lt;=Rates!$F$15,'Claim Details'!$E$19="Yes"),Rates!$G$27,IF(AND(C297="C",'Claim Details'!$E$28&gt;=Rates!$F$14,'Claim Details'!$E$28&lt;=Rates!$F$15,'Claim Details'!$E$19="No"),Rates!$F$27,IF(AND(C297="C",'Claim Details'!$E$28&gt;=Rates!$H$14,'Claim Details'!$E$28&lt;=Rates!$H$15,'Claim Details'!$E$19="Yes"),Rates!$I$27,IF(AND(C297="C",'Claim Details'!$E$28&gt;=Rates!$H$14,'Claim Details'!$E$28&lt;=Rates!$H$15,'Claim Details'!$E$19="No"),Rates!$H$27,IF(AND(C297="C",'Claim Details'!$E$28&gt;=Rates!$J$14,'Claim Details'!$E$28&lt;=Rates!$J$15,'Claim Details'!$E$19="Yes"),Rates!$K$27,IF(AND(C297="C",'Claim Details'!$E$28&gt;=Rates!$J$14,'Claim Details'!$E$28&lt;=Rates!$J$15,'Claim Details'!$E$19="No"),Rates!$J$27,"£0.00"))))))))))))))))))))))))</f>
        <v>£0.00</v>
      </c>
      <c r="AU297" s="191" t="str">
        <f>IF(AND(C297="A",'Claim Details'!$E$28&gt;=Rates!$D$14,'Claim Details'!$E$28&lt;=Rates!$D$15,'Claim Details'!$E$19="Yes"),Rates!$E$20,IF(AND(C297="A",'Claim Details'!$E$28&gt;=Rates!$D$14,'Claim Details'!$E$28&lt;=Rates!$D$15,'Claim Details'!$E$19="No"),Rates!$D$20,IF(AND(C297="A",'Claim Details'!$E$28&gt;=Rates!$F$14,'Claim Details'!$E$28&lt;=Rates!$F$15,'Claim Details'!$E$19="Yes"),Rates!$G$20,IF(AND(C297="A",'Claim Details'!$E$28&gt;=Rates!$F$14,'Claim Details'!$E$28&lt;=Rates!$F$15,'Claim Details'!$E$19="No"),Rates!$F$20,IF(AND(C297="A",'Claim Details'!$E$28&gt;=Rates!$H$14,'Claim Details'!$E$28&lt;=Rates!$H$15,'Claim Details'!$E$19="Yes"),Rates!$I$20,IF(AND(C297="A",'Claim Details'!$E$28&gt;=Rates!$H$14,'Claim Details'!$E$28&lt;=Rates!$H$15,'Claim Details'!$E$19="No"),Rates!$H$20,IF(AND(C297="A",'Claim Details'!$E$28&gt;=Rates!$J$14,'Claim Details'!$E$28&lt;=Rates!$J$15,'Claim Details'!$E$19="Yes"),Rates!$K$20,IF(AND(C297="A",'Claim Details'!$E$28&gt;=Rates!$J$14,'Claim Details'!$E$28&lt;=Rates!$J$15,'Claim Details'!$E$19="No"),Rates!$J$20,IF(AND(C297="B",'Claim Details'!$E$28&gt;=Rates!$D$14,'Claim Details'!$E$28&lt;=Rates!$D$15,'Claim Details'!$E$19="Yes"),Rates!$E$21,IF(AND(C297="B",'Claim Details'!$E$28&gt;=Rates!$D$14,'Claim Details'!$E$28&lt;=Rates!$D$15,'Claim Details'!$E$19="No"),Rates!$D$21,IF(AND(C297="B",'Claim Details'!$E$28&gt;=Rates!$F$14,'Claim Details'!$E$28&lt;=Rates!$F$15,'Claim Details'!$E$19="Yes"),Rates!$G$21,IF(AND(C297="B",'Claim Details'!$E$28&gt;=Rates!$F$14,'Claim Details'!$E$28&lt;=Rates!$F$15,'Claim Details'!$E$19="No"),Rates!$F$21,IF(AND(C297="B",'Claim Details'!$E$28&gt;=Rates!$H$14,'Claim Details'!$E$28&lt;=Rates!$H$15,'Claim Details'!$E$19="Yes"),Rates!$I$21,IF(AND(C297="B",'Claim Details'!$E$28&gt;=Rates!$H$14,'Claim Details'!$E$28&lt;=Rates!$H$15,'Claim Details'!$E$19="No"),Rates!$H$21,IF(AND(C297="B",'Claim Details'!$E$28&gt;=Rates!$J$14,'Claim Details'!$E$28&lt;=Rates!$J$15,'Claim Details'!$E$19="Yes"),Rates!$K$21,IF(AND(C297="B",'Claim Details'!$E$28&gt;=Rates!$J$14,'Claim Details'!$E$28&lt;=Rates!$J$15,'Claim Details'!$E$19="No"),Rates!$J$21,"£0.00"))))))))))))))))</f>
        <v>£0.00</v>
      </c>
      <c r="AV297" s="191" t="str">
        <f>IF(AND(C297="A",'Claim Details'!$E$28&gt;=Rates!$D$14,'Claim Details'!$E$28&lt;=Rates!$D$15,'Claim Details'!$E$19="Yes"),Rates!$E$22,IF(AND(C297="A",'Claim Details'!$E$28&gt;=Rates!$D$14,'Claim Details'!$E$28&lt;=Rates!$D$15,'Claim Details'!$E$19="No"),Rates!$D$22,IF(AND(C297="A",'Claim Details'!$E$28&gt;=Rates!$F$14,'Claim Details'!$E$28&lt;=Rates!$F$15,'Claim Details'!$E$19="Yes"),Rates!$G$22,IF(AND(C297="A",'Claim Details'!$E$28&gt;=Rates!$F$14,'Claim Details'!$E$28&lt;=Rates!$F$15,'Claim Details'!$E$19="No"),Rates!$F$22,IF(AND(C297="A",'Claim Details'!$E$28&gt;=Rates!$H$14,'Claim Details'!$E$28&lt;=Rates!$H$15,'Claim Details'!$E$19="Yes"),Rates!$I$22,IF(AND(C297="A",'Claim Details'!$E$28&gt;=Rates!$H$14,'Claim Details'!$E$28&lt;=Rates!$H$15,'Claim Details'!$E$19="No"),Rates!$H$22,IF(AND(C297="A",'Claim Details'!$E$28&gt;=Rates!$J$14,'Claim Details'!$E$28&lt;=Rates!$J$15,'Claim Details'!$E$19="Yes"),Rates!$K$22,IF(AND(C297="A",'Claim Details'!$E$28&gt;=Rates!$J$14,'Claim Details'!$E$28&lt;=Rates!$J$15,'Claim Details'!$E$19="No"),Rates!$J$22,IF(AND(C297="B",'Claim Details'!$E$28&gt;=Rates!$D$14,'Claim Details'!$E$28&lt;=Rates!$D$15,'Claim Details'!$E$19="Yes"),Rates!$E$23,IF(AND(C297="B",'Claim Details'!$E$28&gt;=Rates!$D$14,'Claim Details'!$E$28&lt;=Rates!$D$15,'Claim Details'!$E$19="No"),Rates!$D$23,IF(AND(C297="B",'Claim Details'!$E$28&gt;=Rates!$F$14,'Claim Details'!$E$28&lt;=Rates!$F$15,'Claim Details'!$E$19="Yes"),Rates!$G$23,IF(AND(C297="B",'Claim Details'!$E$28&gt;=Rates!$F$14,'Claim Details'!$E$28&lt;=Rates!$F$15,'Claim Details'!$E$19="No"),Rates!$F$23,IF(AND(C297="B",'Claim Details'!$E$28&gt;=Rates!$H$14,'Claim Details'!$E$28&lt;=Rates!$H$15,'Claim Details'!$E$19="Yes"),Rates!$I$23,IF(AND(C297="B",'Claim Details'!$E$28&gt;=Rates!$H$14,'Claim Details'!$E$28&lt;=Rates!$H$15,'Claim Details'!$E$19="No"),Rates!$H$23,IF(AND(C297="B",'Claim Details'!$E$28&gt;=Rates!$J$14,'Claim Details'!$E$28&lt;=Rates!$J$15,'Claim Details'!$E$19="Yes"),Rates!$K$23,IF(AND(C297="B",'Claim Details'!$E$28&gt;=Rates!$J$14,'Claim Details'!$E$28&lt;=Rates!$J$15,'Claim Details'!$E$19="No"),Rates!$J$23,IF(AND(C297="C",'Claim Details'!$E$28&gt;=Rates!$D$14,'Claim Details'!$E$28&lt;=Rates!$D$15,'Claim Details'!$E$19="Yes"),Rates!$E$24,IF(AND(C297="C",'Claim Details'!$E$28&gt;=Rates!$D$14,'Claim Details'!$E$28&lt;=Rates!$D$15,'Claim Details'!$E$19="No"),Rates!$D$24,IF(AND(C297="C",'Claim Details'!$E$28&gt;=Rates!$F$14,'Claim Details'!$E$28&lt;=Rates!$F$15,'Claim Details'!$E$19="Yes"),Rates!$G$24,IF(AND(C297="C",'Claim Details'!$E$28&gt;=Rates!$F$14,'Claim Details'!$E$28&lt;=Rates!$F$15,'Claim Details'!$E$19="No"),Rates!$F$24,IF(AND(C297="C",'Claim Details'!$E$28&gt;=Rates!$H$14,'Claim Details'!$E$28&lt;=Rates!$H$15,'Claim Details'!$E$19="Yes"),Rates!$I$24,IF(AND(C297="C",'Claim Details'!$E$28&gt;=Rates!$H$14,'Claim Details'!$E$28&lt;=Rates!$H$15,'Claim Details'!$E$19="No"),Rates!$H$24,IF(AND(C297="C",'Claim Details'!$E$28&gt;=Rates!$J$14,'Claim Details'!$E$28&lt;=Rates!$J$15,'Claim Details'!$E$19="Yes"),Rates!$K$24,IF(AND(C297="C",'Claim Details'!$E$28&gt;=Rates!$J$14,'Claim Details'!$E$28&lt;=Rates!$J$15,'Claim Details'!$E$19="No"),Rates!$J$24,"£0.00"))))))))))))))))))))))))</f>
        <v>£0.00</v>
      </c>
      <c r="AW297" s="1"/>
      <c r="AX297" s="189" t="str">
        <f>IF(AND(U297="A",'Claim Details'!$I$28&gt;=Rates!$D$14,'Claim Details'!$I$28&lt;=Rates!$D$15,'Claim Details'!$I$19="Yes"),Rates!$J$17,IF(AND(U297="A",'Claim Details'!$I$28&gt;=Rates!$D$14,'Claim Details'!$I$28&lt;=Rates!$D$15,'Claim Details'!$I$19="No"),Rates!$D$17,IF(AND(U297="A",'Claim Details'!$I$28&gt;=Rates!$F$14,'Claim Details'!$I$28&lt;=Rates!$F$15,'Claim Details'!$I$19="Yes"),Rates!$G$17,IF(AND(U297="A",'Claim Details'!$I$28&gt;=Rates!$F$14,'Claim Details'!$I$28&lt;=Rates!$F$15,'Claim Details'!$I$19="No"),Rates!$F$17,IF(AND(U297="A",'Claim Details'!$I$28&gt;=Rates!$H$14,'Claim Details'!$I$28&lt;=Rates!$H$15,'Claim Details'!$I$19="Yes"),Rates!$I$17,IF(AND(U297="A",'Claim Details'!$I$28&gt;=Rates!$H$14,'Claim Details'!$I$28&lt;=Rates!$H$15,'Claim Details'!$I$19="No"),Rates!$H$17,IF(AND(U297="A",'Claim Details'!$I$28&gt;=Rates!$J$14,'Claim Details'!$I$28&lt;=Rates!$J$15,'Claim Details'!$I$19="Yes"),Rates!$K$17,IF(AND(U297="A",'Claim Details'!$I$28&gt;=Rates!$J$14,'Claim Details'!$I$28&lt;=Rates!$J$15,'Claim Details'!$I$19="No"),Rates!$J$17,IF(AND(U297="B",'Claim Details'!$I$28&gt;=Rates!$D$14,'Claim Details'!$I$28&lt;=Rates!$D$15,'Claim Details'!$I$19="Yes"),Rates!$E$18,IF(AND(U297="B",'Claim Details'!$I$28&gt;=Rates!$D$14,'Claim Details'!$I$28&lt;=Rates!$D$15,'Claim Details'!$I$19="No"),Rates!$D$18,IF(AND(U297="B",'Claim Details'!$I$28&gt;=Rates!$F$14,'Claim Details'!$I$28&lt;=Rates!$F$15,'Claim Details'!$I$19="Yes"),Rates!$G$18,IF(AND(U297="B",'Claim Details'!$I$28&gt;=Rates!$F$14,'Claim Details'!$I$28&lt;=Rates!$F$15,'Claim Details'!$I$19="No"),Rates!$F$18,IF(AND(U297="B",'Claim Details'!$I$28&gt;=Rates!$H$14,'Claim Details'!$I$28&lt;=Rates!$H$15,'Claim Details'!$I$19="Yes"),Rates!$I$18,IF(AND(U297="B",'Claim Details'!$I$28&gt;=Rates!$H$14,'Claim Details'!$I$28&lt;=Rates!$H$15,'Claim Details'!$I$19="No"),Rates!$H$18,IF(AND(U297="B",'Claim Details'!$I$28&gt;=Rates!$J$14,'Claim Details'!$I$28&lt;=Rates!$J$15,'Claim Details'!$I$19="Yes"),Rates!$K$18,IF(AND(U297="B",'Claim Details'!$I$28&gt;=Rates!$J$14,'Claim Details'!$I$28&lt;=Rates!$J$15,'Claim Details'!$I$19="No"),Rates!$J$18,IF(AND(U297="C",'Claim Details'!$I$28&gt;=Rates!$D$14,'Claim Details'!$I$28&lt;=Rates!$D$15,'Claim Details'!$I$19="Yes"),Rates!$E$19,IF(AND(U297="C",'Claim Details'!$I$28&gt;=Rates!$D$14,'Claim Details'!$I$28&lt;=Rates!$D$15,'Claim Details'!$I$19="No"),Rates!$D$19,IF(AND(U297="C",'Claim Details'!$I$28&gt;=Rates!$F$14,'Claim Details'!$I$28&lt;=Rates!$F$15,'Claim Details'!$I$19="Yes"),Rates!$G$19,IF(AND(U297="C",'Claim Details'!$I$28&gt;=Rates!$F$14,'Claim Details'!$I$28&lt;=Rates!$F$15,'Claim Details'!$I$19="No"),Rates!$F$19,IF(AND(U297="C",'Claim Details'!$I$28&gt;=Rates!$H$14,'Claim Details'!$I$28&lt;=Rates!$H$15,'Claim Details'!$I$19="Yes"),Rates!$I$19,IF(AND(U297="C",'Claim Details'!$I$28&gt;=Rates!$H$14,'Claim Details'!$I$28&lt;=Rates!$H$15,'Claim Details'!$I$19="No"),Rates!$H$19,IF(AND(U297="C",'Claim Details'!$I$28&gt;=Rates!$J$14,'Claim Details'!$I$28&lt;=Rates!$J$15,'Claim Details'!$I$19="Yes"),Rates!$K$19,IF(AND(U297="C",'Claim Details'!$I$28&gt;=Rates!$J$14,'Claim Details'!$I$28&lt;=Rates!$J$15,'Claim Details'!$I$19="No"),Rates!$J$19,"£0.00"))))))))))))))))))))))))</f>
        <v>£0.00</v>
      </c>
      <c r="AY297" s="189" t="str">
        <f>IF(AND(C297="A",'Claim Details'!$I$28&gt;=Rates!$D$14,'Claim Details'!$I$28&lt;=Rates!$D$15,'Claim Details'!$I$19="Yes"),Rates!$J$25,IF(AND(C297="A",'Claim Details'!$I$28&gt;=Rates!$D$14,'Claim Details'!$I$28&lt;=Rates!$D$15,'Claim Details'!$I$19="No"),Rates!$D$25,IF(AND(C297="A",'Claim Details'!$I$28&gt;=Rates!$F$14,'Claim Details'!$I$28&lt;=Rates!$F$15,'Claim Details'!$I$19="Yes"),Rates!$G$25,IF(AND(C297="A",'Claim Details'!$I$28&gt;=Rates!$F$14,'Claim Details'!$I$28&lt;=Rates!$F$15,'Claim Details'!$I$19="No"),Rates!$F$25,IF(AND(C297="A",'Claim Details'!$I$28&gt;=Rates!$H$14,'Claim Details'!$I$28&lt;=Rates!$H$15,'Claim Details'!$I$19="Yes"),Rates!$I$25,IF(AND(C297="A",'Claim Details'!$I$28&gt;=Rates!$H$14,'Claim Details'!$I$28&lt;=Rates!$H$15,'Claim Details'!$I$19="No"),Rates!$H$25,IF(AND(C297="A",'Claim Details'!$I$28&gt;=Rates!$J$14,'Claim Details'!$I$28&lt;=Rates!$J$15,'Claim Details'!$I$19="Yes"),Rates!$K$25,IF(AND(C297="A",'Claim Details'!$I$28&gt;=Rates!$J$14,'Claim Details'!$I$28&lt;=Rates!$J$15,'Claim Details'!$I$19="No"),Rates!$J$25,IF(AND(C297="B",'Claim Details'!$I$28&gt;=Rates!$D$14,'Claim Details'!$I$28&lt;=Rates!$D$15,'Claim Details'!$I$19="Yes"),Rates!$E$26,IF(AND(C297="B",'Claim Details'!$I$28&gt;=Rates!$D$14,'Claim Details'!$I$28&lt;=Rates!$D$15,'Claim Details'!$I$19="No"),Rates!$D$26,IF(AND(C297="B",'Claim Details'!$I$28&gt;=Rates!$F$14,'Claim Details'!$I$28&lt;=Rates!$F$15,'Claim Details'!$I$19="Yes"),Rates!$G$26,IF(AND(C297="B",'Claim Details'!$I$28&gt;=Rates!$F$14,'Claim Details'!$I$28&lt;=Rates!$F$15,'Claim Details'!$I$19="No"),Rates!$F$26,IF(AND(C297="B",'Claim Details'!$I$28&gt;=Rates!$H$14,'Claim Details'!$I$28&lt;=Rates!$H$15,'Claim Details'!$I$19="Yes"),Rates!$I$26,IF(AND(C297="B",'Claim Details'!$I$28&gt;=Rates!$H$14,'Claim Details'!$I$28&lt;=Rates!$H$15,'Claim Details'!$I$19="No"),Rates!$H$26,IF(AND(C297="B",'Claim Details'!$I$28&gt;=Rates!$J$14,'Claim Details'!$I$28&lt;=Rates!$J$15,'Claim Details'!$I$19="Yes"),Rates!$K$26,IF(AND(C297="B",'Claim Details'!$I$28&gt;=Rates!$J$14,'Claim Details'!$I$28&lt;=Rates!$J$15,'Claim Details'!$I$19="No"),Rates!$J$26,IF(AND(C297="C",'Claim Details'!$I$28&gt;=Rates!$D$14,'Claim Details'!$I$28&lt;=Rates!$D$15,'Claim Details'!$I$19="Yes"),Rates!$E$27,IF(AND(C297="C",'Claim Details'!$I$28&gt;=Rates!$D$14,'Claim Details'!$I$28&lt;=Rates!$D$15,'Claim Details'!$I$19="No"),Rates!$D$27,IF(AND(C297="C",'Claim Details'!$I$28&gt;=Rates!$F$14,'Claim Details'!$I$28&lt;=Rates!$F$15,'Claim Details'!$I$19="Yes"),Rates!$G$27,IF(AND(C297="C",'Claim Details'!$I$28&gt;=Rates!$F$14,'Claim Details'!$I$28&lt;=Rates!$F$15,'Claim Details'!$I$19="No"),Rates!$F$27,IF(AND(C297="C",'Claim Details'!$I$28&gt;=Rates!$H$14,'Claim Details'!$I$28&lt;=Rates!$H$15,'Claim Details'!$I$19="Yes"),Rates!$I$27,IF(AND(C297="C",'Claim Details'!$I$28&gt;=Rates!$H$14,'Claim Details'!$I$28&lt;=Rates!$H$15,'Claim Details'!$I$19="No"),Rates!$H$27,IF(AND(C297="C",'Claim Details'!$I$28&gt;=Rates!$J$14,'Claim Details'!$I$28&lt;=Rates!$J$15,'Claim Details'!$I$19="Yes"),Rates!$K$27,IF(AND(C297="C",'Claim Details'!$I$28&gt;=Rates!$J$14,'Claim Details'!$I$28&lt;=Rates!$J$15,'Claim Details'!$I$19="No"),Rates!$J$27,"£0.00"))))))))))))))))))))))))</f>
        <v>£0.00</v>
      </c>
      <c r="AZ297" s="189" t="str">
        <f>IF(AND(C297="A",'Claim Details'!$I$28&gt;=Rates!$D$14,'Claim Details'!$I$28&lt;=Rates!$D$15,'Claim Details'!$I$19="Yes"),Rates!$E$20,IF(AND(C297="A",'Claim Details'!$I$28&gt;=Rates!$D$14,'Claim Details'!$I$28&lt;=Rates!$D$15,'Claim Details'!$I$19="No"),Rates!$D$20,IF(AND(C297="A",'Claim Details'!$I$28&gt;=Rates!$F$14,'Claim Details'!$I$28&lt;=Rates!$F$15,'Claim Details'!$I$19="Yes"),Rates!$G$20,IF(AND(C297="A",'Claim Details'!$I$28&gt;=Rates!$F$14,'Claim Details'!$I$28&lt;=Rates!$F$15,'Claim Details'!$I$19="No"),Rates!$F$20,IF(AND(C297="A",'Claim Details'!$I$28&gt;=Rates!$H$14,'Claim Details'!$I$28&lt;=Rates!$H$15,'Claim Details'!$I$19="Yes"),Rates!$I$20,IF(AND(C297="A",'Claim Details'!$I$28&gt;=Rates!$H$14,'Claim Details'!$I$28&lt;=Rates!$H$15,'Claim Details'!$I$19="No"),Rates!$H$20,IF(AND(C297="A",'Claim Details'!$I$28&gt;=Rates!$J$14,'Claim Details'!$I$28&lt;=Rates!$J$15,'Claim Details'!$I$19="Yes"),Rates!$K$20,IF(AND(C297="A",'Claim Details'!$I$28&gt;=Rates!$J$14,'Claim Details'!$I$28&lt;=Rates!$J$15,'Claim Details'!$I$19="No"),Rates!$J$20,IF(AND(C297="B",'Claim Details'!$I$28&gt;=Rates!$D$14,'Claim Details'!$I$28&lt;=Rates!$D$15,'Claim Details'!$I$19="Yes"),Rates!$E$21,IF(AND(C297="B",'Claim Details'!$I$28&gt;=Rates!$D$14,'Claim Details'!$I$28&lt;=Rates!$D$15,'Claim Details'!$I$19="No"),Rates!$D$21,IF(AND(C297="B",'Claim Details'!$I$28&gt;=Rates!$F$14,'Claim Details'!$I$28&lt;=Rates!$F$15,'Claim Details'!$I$19="Yes"),Rates!$G$21,IF(AND(C297="B",'Claim Details'!$I$28&gt;=Rates!$F$14,'Claim Details'!$I$28&lt;=Rates!$F$15,'Claim Details'!$I$19="No"),Rates!$F$21,IF(AND(C297="B",'Claim Details'!$I$28&gt;=Rates!$H$14,'Claim Details'!$I$28&lt;=Rates!$H$15,'Claim Details'!$I$19="Yes"),Rates!$I$21,IF(AND(C297="B",'Claim Details'!$I$28&gt;=Rates!$H$14,'Claim Details'!$I$28&lt;=Rates!$H$15,'Claim Details'!$I$19="No"),Rates!$H$21,IF(AND(C297="B",'Claim Details'!$I$28&gt;=Rates!$J$14,'Claim Details'!$I$28&lt;=Rates!$J$15,'Claim Details'!$I$19="Yes"),Rates!$K$21,IF(AND(C297="B",'Claim Details'!$I$28&gt;=Rates!$J$14,'Claim Details'!$I$28&lt;=Rates!$J$15,'Claim Details'!$I$19="No"),Rates!$J$21,"£0.00"))))))))))))))))</f>
        <v>£0.00</v>
      </c>
      <c r="BA297" s="189" t="str">
        <f>IF(AND(C297="A",'Claim Details'!$I$28&gt;=Rates!$D$14,'Claim Details'!$I$28&lt;=Rates!$D$15,'Claim Details'!$I$19="Yes"),Rates!$E$22,IF(AND(C297="A",'Claim Details'!$I$28&gt;=Rates!$D$14,'Claim Details'!$I$28&lt;=Rates!$D$15,'Claim Details'!$I$19="No"),Rates!$D$22,IF(AND(C297="A",'Claim Details'!$I$28&gt;=Rates!$F$14,'Claim Details'!$I$28&lt;=Rates!$F$15,'Claim Details'!$I$19="Yes"),Rates!$G$22,IF(AND(C297="A",'Claim Details'!$I$28&gt;=Rates!$F$14,'Claim Details'!$I$28&lt;=Rates!$F$15,'Claim Details'!$I$19="No"),Rates!$F$22,IF(AND(C297="A",'Claim Details'!$I$28&gt;=Rates!$H$14,'Claim Details'!$I$28&lt;=Rates!$H$15,'Claim Details'!$I$19="Yes"),Rates!$I$22,IF(AND(C297="A",'Claim Details'!$I$28&gt;=Rates!$H$14,'Claim Details'!$I$28&lt;=Rates!$H$15,'Claim Details'!$I$19="No"),Rates!$H$22,IF(AND(C297="A",'Claim Details'!$I$28&gt;=Rates!$J$14,'Claim Details'!$I$28&lt;=Rates!$J$15,'Claim Details'!$I$19="Yes"),Rates!$K$22,IF(AND(C297="A",'Claim Details'!$I$28&gt;=Rates!$J$14,'Claim Details'!$I$28&lt;=Rates!$J$15,'Claim Details'!$I$19="No"),Rates!$J$22,IF(AND(C297="B",'Claim Details'!$I$28&gt;=Rates!$D$14,'Claim Details'!$I$28&lt;=Rates!$D$15,'Claim Details'!$I$19="Yes"),Rates!$E$23,IF(AND(C297="B",'Claim Details'!$I$28&gt;=Rates!$D$14,'Claim Details'!$I$28&lt;=Rates!$D$15,'Claim Details'!$I$19="No"),Rates!$D$23,IF(AND(C297="B",'Claim Details'!$I$28&gt;=Rates!$F$14,'Claim Details'!$I$28&lt;=Rates!$F$15,'Claim Details'!$I$19="Yes"),Rates!$G$23,IF(AND(C297="B",'Claim Details'!$I$28&gt;=Rates!$F$14,'Claim Details'!$I$28&lt;=Rates!$F$15,'Claim Details'!$I$19="No"),Rates!$F$23,IF(AND(C297="B",'Claim Details'!$I$28&gt;=Rates!$H$14,'Claim Details'!$I$28&lt;=Rates!$H$15,'Claim Details'!$I$19="Yes"),Rates!$I$23,IF(AND(C297="B",'Claim Details'!$I$28&gt;=Rates!$H$14,'Claim Details'!$I$28&lt;=Rates!$H$15,'Claim Details'!$I$19="No"),Rates!$H$23,IF(AND(C297="B",'Claim Details'!$I$28&gt;=Rates!$J$14,'Claim Details'!$I$28&lt;=Rates!$J$15,'Claim Details'!$I$19="Yes"),Rates!$K$23,IF(AND(C297="B",'Claim Details'!$I$28&gt;=Rates!$J$14,'Claim Details'!$I$28&lt;=Rates!$J$15,'Claim Details'!$I$19="No"),Rates!$J$23,IF(AND(C297="C",'Claim Details'!$I$28&gt;=Rates!$D$14,'Claim Details'!$I$28&lt;=Rates!$D$15,'Claim Details'!$I$19="Yes"),Rates!$E$24,IF(AND(C297="C",'Claim Details'!$I$28&gt;=Rates!$D$14,'Claim Details'!$I$28&lt;=Rates!$D$15,'Claim Details'!$I$19="No"),Rates!$D$24,IF(AND(C297="C",'Claim Details'!$I$28&gt;=Rates!$F$14,'Claim Details'!$I$28&lt;=Rates!$F$15,'Claim Details'!$I$19="Yes"),Rates!$G$24,IF(AND(C297="C",'Claim Details'!$I$28&gt;=Rates!$F$14,'Claim Details'!$I$28&lt;=Rates!$F$15,'Claim Details'!$I$19="No"),Rates!$F$24,IF(AND(C297="C",'Claim Details'!$I$28&gt;=Rates!$H$14,'Claim Details'!$I$28&lt;=Rates!$H$15,'Claim Details'!$I$19="Yes"),Rates!$I$24,IF(AND(C297="C",'Claim Details'!$I$28&gt;=Rates!$H$14,'Claim Details'!$I$28&lt;=Rates!$H$15,'Claim Details'!$I$19="No"),Rates!$H$24,IF(AND(C297="C",'Claim Details'!$I$28&gt;=Rates!$J$14,'Claim Details'!$I$28&lt;=Rates!$J$15,'Claim Details'!$I$19="Yes"),Rates!$K$24,IF(AND(C297="C",'Claim Details'!$I$28&gt;=Rates!$J$14,'Claim Details'!$I$28&lt;=Rates!$J$15,'Claim Details'!$I$19="No"),Rates!$J$24,"£0.00"))))))))))))))))))))))))</f>
        <v>£0.00</v>
      </c>
      <c r="BB297" s="189" t="str">
        <f t="shared" si="72"/>
        <v>£0.00</v>
      </c>
      <c r="BC297" s="1"/>
      <c r="BD297" s="189" t="str">
        <f>IF(AND(AE297="A",'Claim Details'!$I$28&gt;=Rates!$D$14,'Claim Details'!$I$28&lt;=Rates!$D$15,'Claim Details'!$I$19="Yes"),Rates!$J$17,IF(AND(AE297="A",'Claim Details'!$I$28&gt;=Rates!$D$14,'Claim Details'!$I$28&lt;=Rates!$D$15,'Claim Details'!$I$19="No"),Rates!$D$17,IF(AND(AE297="A",'Claim Details'!$I$28&gt;=Rates!$F$14,'Claim Details'!$I$28&lt;=Rates!$F$15,'Claim Details'!$I$19="Yes"),Rates!$G$17,IF(AND(AE297="A",'Claim Details'!$I$28&gt;=Rates!$F$14,'Claim Details'!$I$28&lt;=Rates!$F$15,'Claim Details'!$I$19="No"),Rates!$F$17,IF(AND(AE297="A",'Claim Details'!$I$28&gt;=Rates!$H$14,'Claim Details'!$I$28&lt;=Rates!$H$15,'Claim Details'!$I$19="Yes"),Rates!$I$17,IF(AND(AE297="A",'Claim Details'!$I$28&gt;=Rates!$H$14,'Claim Details'!$I$28&lt;=Rates!$H$15,'Claim Details'!$I$19="No"),Rates!$H$17,IF(AND(AE297="A",'Claim Details'!$I$28&gt;=Rates!$J$14,'Claim Details'!$I$28&lt;=Rates!$J$15,'Claim Details'!$I$19="Yes"),Rates!$K$17,IF(AND(AE297="A",'Claim Details'!$I$28&gt;=Rates!$J$14,'Claim Details'!$I$28&lt;=Rates!$J$15,'Claim Details'!$I$19="No"),Rates!$J$17,IF(AND(AE297="B",'Claim Details'!$I$28&gt;=Rates!$D$14,'Claim Details'!$I$28&lt;=Rates!$D$15,'Claim Details'!$I$19="Yes"),Rates!$E$18,IF(AND(AE297="B",'Claim Details'!$I$28&gt;=Rates!$D$14,'Claim Details'!$I$28&lt;=Rates!$D$15,'Claim Details'!$I$19="No"),Rates!$D$18,IF(AND(AE297="B",'Claim Details'!$I$28&gt;=Rates!$F$14,'Claim Details'!$I$28&lt;=Rates!$F$15,'Claim Details'!$I$19="Yes"),Rates!$G$18,IF(AND(AE297="B",'Claim Details'!$I$28&gt;=Rates!$F$14,'Claim Details'!$I$28&lt;=Rates!$F$15,'Claim Details'!$I$19="No"),Rates!$F$18,IF(AND(AE297="B",'Claim Details'!$I$28&gt;=Rates!$H$14,'Claim Details'!$I$28&lt;=Rates!$H$15,'Claim Details'!$I$19="Yes"),Rates!$I$18,IF(AND(AE297="B",'Claim Details'!$I$28&gt;=Rates!$H$14,'Claim Details'!$I$28&lt;=Rates!$H$15,'Claim Details'!$I$19="No"),Rates!$H$18,IF(AND(AE297="B",'Claim Details'!$I$28&gt;=Rates!$J$14,'Claim Details'!$I$28&lt;=Rates!$J$15,'Claim Details'!$I$19="Yes"),Rates!$K$18,IF(AND(AE297="B",'Claim Details'!$I$28&gt;=Rates!$J$14,'Claim Details'!$I$28&lt;=Rates!$J$15,'Claim Details'!$I$19="No"),Rates!$J$18,IF(AND(AE297="C",'Claim Details'!$I$28&gt;=Rates!$D$14,'Claim Details'!$I$28&lt;=Rates!$D$15,'Claim Details'!$I$19="Yes"),Rates!$E$19,IF(AND(AE297="C",'Claim Details'!$I$28&gt;=Rates!$D$14,'Claim Details'!$I$28&lt;=Rates!$D$15,'Claim Details'!$I$19="No"),Rates!$D$19,IF(AND(AE297="C",'Claim Details'!$I$28&gt;=Rates!$F$14,'Claim Details'!$I$28&lt;=Rates!$F$15,'Claim Details'!$I$19="Yes"),Rates!$G$19,IF(AND(AE297="C",'Claim Details'!$I$28&gt;=Rates!$F$14,'Claim Details'!$I$28&lt;=Rates!$F$15,'Claim Details'!$I$19="No"),Rates!$F$19,IF(AND(AE297="C",'Claim Details'!$I$28&gt;=Rates!$H$14,'Claim Details'!$I$28&lt;=Rates!$H$15,'Claim Details'!$I$19="Yes"),Rates!$I$19,IF(AND(AE297="C",'Claim Details'!$I$28&gt;=Rates!$H$14,'Claim Details'!$I$28&lt;=Rates!$H$15,'Claim Details'!$I$19="No"),Rates!$H$19,IF(AND(AE297="C",'Claim Details'!$I$28&gt;=Rates!$J$14,'Claim Details'!$I$28&lt;=Rates!$J$15,'Claim Details'!$I$19="Yes"),Rates!$K$19,IF(AND(AE297="C",'Claim Details'!$I$28&gt;=Rates!$J$14,'Claim Details'!$I$28&lt;=Rates!$J$15,'Claim Details'!$I$19="No"),Rates!$J$19,"£0.00"))))))))))))))))))))))))</f>
        <v>£0.00</v>
      </c>
      <c r="BE297" s="189" t="str">
        <f>IF(AND(AE297="A",'Claim Details'!$I$28&gt;=Rates!$D$14,'Claim Details'!$I$28&lt;=Rates!$D$15,'Claim Details'!$I$19="Yes"),Rates!$J$25,IF(AND(AE297="A",'Claim Details'!$I$28&gt;=Rates!$D$14,'Claim Details'!$I$28&lt;=Rates!$D$15,'Claim Details'!$I$19="No"),Rates!$D$25,IF(AND(AE297="A",'Claim Details'!$I$28&gt;=Rates!$F$14,'Claim Details'!$I$28&lt;=Rates!$F$15,'Claim Details'!$I$19="Yes"),Rates!$G$25,IF(AND(AE297="A",'Claim Details'!$I$28&gt;=Rates!$F$14,'Claim Details'!$I$28&lt;=Rates!$F$15,'Claim Details'!$I$19="No"),Rates!$F$25,IF(AND(AE297="A",'Claim Details'!$I$28&gt;=Rates!$H$14,'Claim Details'!$I$28&lt;=Rates!$H$15,'Claim Details'!$I$19="Yes"),Rates!$I$25,IF(AND(AE297="A",'Claim Details'!$I$28&gt;=Rates!$H$14,'Claim Details'!$I$28&lt;=Rates!$H$15,'Claim Details'!$I$19="No"),Rates!$H$25,IF(AND(AE297="A",'Claim Details'!$I$28&gt;=Rates!$J$14,'Claim Details'!$I$28&lt;=Rates!$J$15,'Claim Details'!$I$19="Yes"),Rates!$K$25,IF(AND(AE297="A",'Claim Details'!$I$28&gt;=Rates!$J$14,'Claim Details'!$I$28&lt;=Rates!$J$15,'Claim Details'!$I$19="No"),Rates!$J$25,IF(AND(AE297="B",'Claim Details'!$I$28&gt;=Rates!$D$14,'Claim Details'!$I$28&lt;=Rates!$D$15,'Claim Details'!$I$19="Yes"),Rates!$E$26,IF(AND(AE297="B",'Claim Details'!$I$28&gt;=Rates!$D$14,'Claim Details'!$I$28&lt;=Rates!$D$15,'Claim Details'!$I$19="No"),Rates!$D$26,IF(AND(AE297="B",'Claim Details'!$I$28&gt;=Rates!$F$14,'Claim Details'!$I$28&lt;=Rates!$F$15,'Claim Details'!$I$19="Yes"),Rates!$G$26,IF(AND(AE297="B",'Claim Details'!$I$28&gt;=Rates!$F$14,'Claim Details'!$I$28&lt;=Rates!$F$15,'Claim Details'!$I$19="No"),Rates!$F$26,IF(AND(AE297="B",'Claim Details'!$I$28&gt;=Rates!$H$14,'Claim Details'!$I$28&lt;=Rates!$H$15,'Claim Details'!$I$19="Yes"),Rates!$I$26,IF(AND(AE297="B",'Claim Details'!$I$28&gt;=Rates!$H$14,'Claim Details'!$I$28&lt;=Rates!$H$15,'Claim Details'!$I$19="No"),Rates!$H$26,IF(AND(AE297="B",'Claim Details'!$I$28&gt;=Rates!$J$14,'Claim Details'!$I$28&lt;=Rates!$J$15,'Claim Details'!$I$19="Yes"),Rates!$K$26,IF(AND(AE297="B",'Claim Details'!$I$28&gt;=Rates!$J$14,'Claim Details'!$I$28&lt;=Rates!$J$15,'Claim Details'!$I$19="No"),Rates!$J$26,IF(AND(AE297="C",'Claim Details'!$I$28&gt;=Rates!$D$14,'Claim Details'!$I$28&lt;=Rates!$D$15,'Claim Details'!$I$19="Yes"),Rates!$E$27,IF(AND(AE297="C",'Claim Details'!$I$28&gt;=Rates!$D$14,'Claim Details'!$I$28&lt;=Rates!$D$15,'Claim Details'!$I$19="No"),Rates!$D$27,IF(AND(AE297="C",'Claim Details'!$I$28&gt;=Rates!$F$14,'Claim Details'!$I$28&lt;=Rates!$F$15,'Claim Details'!$I$19="Yes"),Rates!$G$27,IF(AND(AE297="C",'Claim Details'!$I$28&gt;=Rates!$F$14,'Claim Details'!$I$28&lt;=Rates!$F$15,'Claim Details'!$I$19="No"),Rates!$F$27,IF(AND(AE297="C",'Claim Details'!$I$28&gt;=Rates!$H$14,'Claim Details'!$I$28&lt;=Rates!$H$15,'Claim Details'!$I$19="Yes"),Rates!$I$27,IF(AND(AE297="C",'Claim Details'!$I$28&gt;=Rates!$H$14,'Claim Details'!$I$28&lt;=Rates!$H$15,'Claim Details'!$I$19="No"),Rates!$H$27,IF(AND(AE297="C",'Claim Details'!$I$28&gt;=Rates!$J$14,'Claim Details'!$I$28&lt;=Rates!$J$15,'Claim Details'!$I$19="Yes"),Rates!$K$27,IF(AND(AE297="C",'Claim Details'!$I$28&gt;=Rates!$J$14,'Claim Details'!$I$28&lt;=Rates!$J$15,'Claim Details'!$I$19="No"),Rates!$J$27,"£0.00"))))))))))))))))))))))))</f>
        <v>£0.00</v>
      </c>
      <c r="BF297" s="189" t="str">
        <f>IF(AND(AE297="A",'Claim Details'!$I$28&gt;=Rates!$D$14,'Claim Details'!$I$28&lt;=Rates!$D$15,'Claim Details'!$I$19="Yes"),Rates!$E$20,IF(AND(AE297="A",'Claim Details'!$I$28&gt;=Rates!$D$14,'Claim Details'!$I$28&lt;=Rates!$D$15,'Claim Details'!$I$19="No"),Rates!$D$20,IF(AND(AE297="A",'Claim Details'!$I$28&gt;=Rates!$F$14,'Claim Details'!$I$28&lt;=Rates!$F$15,'Claim Details'!$I$19="Yes"),Rates!$G$20,IF(AND(AE297="A",'Claim Details'!$I$28&gt;=Rates!$F$14,'Claim Details'!$I$28&lt;=Rates!$F$15,'Claim Details'!$I$19="No"),Rates!$F$20,IF(AND(AE297="A",'Claim Details'!$I$28&gt;=Rates!$H$14,'Claim Details'!$I$28&lt;=Rates!$H$15,'Claim Details'!$I$19="Yes"),Rates!$I$20,IF(AND(AE297="A",'Claim Details'!$I$28&gt;=Rates!$H$14,'Claim Details'!$I$28&lt;=Rates!$H$15,'Claim Details'!$I$19="No"),Rates!$H$20,IF(AND(AE297="A",'Claim Details'!$I$28&gt;=Rates!$J$14,'Claim Details'!$I$28&lt;=Rates!$J$15,'Claim Details'!$I$19="Yes"),Rates!$K$20,IF(AND(AE297="A",'Claim Details'!$I$28&gt;=Rates!$J$14,'Claim Details'!$I$28&lt;=Rates!$J$15,'Claim Details'!$I$19="No"),Rates!$J$20,IF(AND(AE297="B",'Claim Details'!$I$28&gt;=Rates!$D$14,'Claim Details'!$I$28&lt;=Rates!$D$15,'Claim Details'!$I$19="Yes"),Rates!$E$21,IF(AND(AE297="B",'Claim Details'!$I$28&gt;=Rates!$D$14,'Claim Details'!$I$28&lt;=Rates!$D$15,'Claim Details'!$I$19="No"),Rates!$D$21,IF(AND(AE297="B",'Claim Details'!$I$28&gt;=Rates!$F$14,'Claim Details'!$I$28&lt;=Rates!$F$15,'Claim Details'!$I$19="Yes"),Rates!$G$21,IF(AND(AE297="B",'Claim Details'!$I$28&gt;=Rates!$F$14,'Claim Details'!$I$28&lt;=Rates!$F$15,'Claim Details'!$I$19="No"),Rates!$F$21,IF(AND(AE297="B",'Claim Details'!$I$28&gt;=Rates!$H$14,'Claim Details'!$I$28&lt;=Rates!$H$15,'Claim Details'!$I$19="Yes"),Rates!$I$21,IF(AND(AE297="B",'Claim Details'!$I$28&gt;=Rates!$H$14,'Claim Details'!$I$28&lt;=Rates!$H$15,'Claim Details'!$I$19="No"),Rates!$H$21,IF(AND(AE297="B",'Claim Details'!$I$28&gt;=Rates!$J$14,'Claim Details'!$I$28&lt;=Rates!$J$15,'Claim Details'!$I$19="Yes"),Rates!$K$21,IF(AND(AE297="B",'Claim Details'!$I$28&gt;=Rates!$J$14,'Claim Details'!$I$28&lt;=Rates!$J$15,'Claim Details'!$I$19="No"),Rates!$J$21,"£0.00"))))))))))))))))</f>
        <v>£0.00</v>
      </c>
      <c r="BG297" s="189" t="str">
        <f>IF(AND(AE297="A",'Claim Details'!$I$28&gt;=Rates!$D$14,'Claim Details'!$I$28&lt;=Rates!$D$15,'Claim Details'!$I$19="Yes"),Rates!$E$22,IF(AND(AE297="A",'Claim Details'!$I$28&gt;=Rates!$D$14,'Claim Details'!$I$28&lt;=Rates!$D$15,'Claim Details'!$I$19="No"),Rates!$D$22,IF(AND(AE297="A",'Claim Details'!$I$28&gt;=Rates!$F$14,'Claim Details'!$I$28&lt;=Rates!$F$15,'Claim Details'!$I$19="Yes"),Rates!$G$22,IF(AND(AE297="A",'Claim Details'!$I$28&gt;=Rates!$F$14,'Claim Details'!$I$28&lt;=Rates!$F$15,'Claim Details'!$I$19="No"),Rates!$F$22,IF(AND(AE297="A",'Claim Details'!$I$28&gt;=Rates!$H$14,'Claim Details'!$I$28&lt;=Rates!$H$15,'Claim Details'!$I$19="Yes"),Rates!$I$22,IF(AND(AE297="A",'Claim Details'!$I$28&gt;=Rates!$H$14,'Claim Details'!$I$28&lt;=Rates!$H$15,'Claim Details'!$I$19="No"),Rates!$H$22,IF(AND(AE297="A",'Claim Details'!$I$28&gt;=Rates!$J$14,'Claim Details'!$I$28&lt;=Rates!$J$15,'Claim Details'!$I$19="Yes"),Rates!$K$22,IF(AND(AE297="A",'Claim Details'!$I$28&gt;=Rates!$J$14,'Claim Details'!$I$28&lt;=Rates!$J$15,'Claim Details'!$I$19="No"),Rates!$J$22,IF(AND(AE297="B",'Claim Details'!$I$28&gt;=Rates!$D$14,'Claim Details'!$I$28&lt;=Rates!$D$15,'Claim Details'!$I$19="Yes"),Rates!$E$23,IF(AND(AE297="B",'Claim Details'!$I$28&gt;=Rates!$D$14,'Claim Details'!$I$28&lt;=Rates!$D$15,'Claim Details'!$I$19="No"),Rates!$D$23,IF(AND(AE297="B",'Claim Details'!$I$28&gt;=Rates!$F$14,'Claim Details'!$I$28&lt;=Rates!$F$15,'Claim Details'!$I$19="Yes"),Rates!$G$23,IF(AND(AE297="B",'Claim Details'!$I$28&gt;=Rates!$F$14,'Claim Details'!$I$28&lt;=Rates!$F$15,'Claim Details'!$I$19="No"),Rates!$F$23,IF(AND(AE297="B",'Claim Details'!$I$28&gt;=Rates!$H$14,'Claim Details'!$I$28&lt;=Rates!$H$15,'Claim Details'!$I$19="Yes"),Rates!$I$23,IF(AND(AE297="B",'Claim Details'!$I$28&gt;=Rates!$H$14,'Claim Details'!$I$28&lt;=Rates!$H$15,'Claim Details'!$I$19="No"),Rates!$H$23,IF(AND(AE297="B",'Claim Details'!$I$28&gt;=Rates!$J$14,'Claim Details'!$I$28&lt;=Rates!$J$15,'Claim Details'!$I$19="Yes"),Rates!$K$23,IF(AND(AE297="B",'Claim Details'!$I$28&gt;=Rates!$J$14,'Claim Details'!$I$28&lt;=Rates!$J$15,'Claim Details'!$I$19="No"),Rates!$J$23,IF(AND(AE297="C",'Claim Details'!$I$28&gt;=Rates!$D$14,'Claim Details'!$I$28&lt;=Rates!$D$15,'Claim Details'!$I$19="Yes"),Rates!$E$24,IF(AND(AE297="C",'Claim Details'!$I$28&gt;=Rates!$D$14,'Claim Details'!$I$28&lt;=Rates!$D$15,'Claim Details'!$I$19="No"),Rates!$D$24,IF(AND(AE297="C",'Claim Details'!$I$28&gt;=Rates!$F$14,'Claim Details'!$I$28&lt;=Rates!$F$15,'Claim Details'!$I$19="Yes"),Rates!$G$24,IF(AND(AE297="C",'Claim Details'!$I$28&gt;=Rates!$F$14,'Claim Details'!$I$28&lt;=Rates!$F$15,'Claim Details'!$I$19="No"),Rates!$F$24,IF(AND(AE297="C",'Claim Details'!$I$28&gt;=Rates!$H$14,'Claim Details'!$I$28&lt;=Rates!$H$15,'Claim Details'!$I$19="Yes"),Rates!$I$24,IF(AND(AE297="C",'Claim Details'!$I$28&gt;=Rates!$H$14,'Claim Details'!$I$28&lt;=Rates!$H$15,'Claim Details'!$I$19="No"),Rates!$H$24,IF(AND(AE297="C",'Claim Details'!$I$28&gt;=Rates!$J$14,'Claim Details'!$I$28&lt;=Rates!$J$15,'Claim Details'!$I$19="Yes"),Rates!$K$24,IF(AND(AE297="C",'Claim Details'!$I$28&gt;=Rates!$J$14,'Claim Details'!$I$28&lt;=Rates!$J$15,'Claim Details'!$I$19="No"),Rates!$J$24,"£0.00"))))))))))))))))))))))))</f>
        <v>£0.00</v>
      </c>
      <c r="BH297" s="189" t="str">
        <f t="shared" si="73"/>
        <v>£0.00</v>
      </c>
      <c r="BI297" s="189">
        <f t="shared" si="74"/>
        <v>0</v>
      </c>
      <c r="BO297" s="202" t="str">
        <f>IF(H297="","£0.00",IF(AP297="4","£0.00",IF(AP297="5","£0.00",IF(AP297="1","£0.00",((AQ297*H297)*'Claim Details'!$F$111)/100))))</f>
        <v>£0.00</v>
      </c>
      <c r="BP297" s="202" t="str">
        <f>IF(T297="","£0.00",IF(AP297="4","£0.00",IF(AP297="5","£0.00",IF(AP297="1","£0.00",((AR297*T297)*'Claim Details'!$N$111)/100))))</f>
        <v>£0.00</v>
      </c>
      <c r="BQ297" s="202" t="str">
        <f>IF(AI297="","£0.00",IF(AP297="4","£0.00",IF(AP297="5","£0.00",IF(AP297="1","£0.00",((BI297*AI297)*'Claim Details'!$W$111)/100))))</f>
        <v>£0.00</v>
      </c>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row>
    <row r="298" spans="1:97" ht="15">
      <c r="A298" s="145"/>
      <c r="B298" s="91"/>
      <c r="C298" s="96"/>
      <c r="D298" s="97"/>
      <c r="E298" s="98"/>
      <c r="F298" s="89"/>
      <c r="G298" s="99"/>
      <c r="H298" s="100"/>
      <c r="I298" s="221" t="str">
        <f t="shared" si="64"/>
        <v>£0.00</v>
      </c>
      <c r="J298" s="101"/>
      <c r="K298" s="100"/>
      <c r="L298" s="221" t="str">
        <f t="shared" si="65"/>
        <v>£0.00</v>
      </c>
      <c r="M298" s="101"/>
      <c r="N298" s="102"/>
      <c r="O298" s="145"/>
      <c r="P298" s="77"/>
      <c r="Q298" s="87"/>
      <c r="R298" s="87"/>
      <c r="S298" s="87"/>
      <c r="T298" s="149" t="str">
        <f t="shared" si="66"/>
        <v/>
      </c>
      <c r="U298" s="87" t="str">
        <f t="shared" si="75"/>
        <v/>
      </c>
      <c r="V298" s="87"/>
      <c r="W298" s="53" t="str">
        <f t="shared" si="67"/>
        <v>£0.00</v>
      </c>
      <c r="X298" s="53"/>
      <c r="Y298" s="87"/>
      <c r="Z298" s="78"/>
      <c r="AA298" s="79"/>
      <c r="AB298" s="160"/>
      <c r="AC298" s="98"/>
      <c r="AD298" s="225"/>
      <c r="AE298" s="235" t="str">
        <f t="shared" si="68"/>
        <v/>
      </c>
      <c r="AF298" s="87" t="str">
        <f t="shared" si="69"/>
        <v/>
      </c>
      <c r="AG298" s="53"/>
      <c r="AH298" s="224"/>
      <c r="AI298" s="226" t="str">
        <f t="shared" si="61"/>
        <v/>
      </c>
      <c r="AJ298" s="236" t="str">
        <f t="shared" si="70"/>
        <v>£0.00</v>
      </c>
      <c r="AK298" s="31"/>
      <c r="AL298" s="1"/>
      <c r="AM298" s="1"/>
      <c r="AN298" s="1"/>
      <c r="AO298" s="1"/>
      <c r="AP298" s="1" t="str">
        <f t="shared" si="62"/>
        <v/>
      </c>
      <c r="AQ298" s="27">
        <f t="shared" si="63"/>
        <v>0</v>
      </c>
      <c r="AR298" s="189">
        <f t="shared" si="71"/>
        <v>0</v>
      </c>
      <c r="AS298" s="190" t="str">
        <f>IF(AND(C298="A",'Claim Details'!$E$28&gt;=Rates!$D$14,'Claim Details'!$E$28&lt;=Rates!$D$15,'Claim Details'!$E$19="Yes"),Rates!$E$17,IF(AND(C298="A",'Claim Details'!$E$28&gt;=Rates!$D$14,'Claim Details'!$E$28&lt;=Rates!$D$15,'Claim Details'!$E$19="No"),Rates!$D$17,IF(AND(C298="A",'Claim Details'!$E$28&gt;=Rates!$F$14,'Claim Details'!$E$28&lt;=Rates!$F$15,'Claim Details'!$E$19="Yes"),Rates!$G$17,IF(AND(C298="A",'Claim Details'!$E$28&gt;=Rates!$F$14,'Claim Details'!$E$28&lt;=Rates!$F$15,'Claim Details'!$E$19="No"),Rates!$F$17,IF(AND(C298="A",'Claim Details'!$E$28&gt;=Rates!$H$14,'Claim Details'!$E$28&lt;=Rates!$H$15,'Claim Details'!$E$19="Yes"),Rates!$I$17,IF(AND(C298="A",'Claim Details'!$E$28&gt;=Rates!$H$14,'Claim Details'!$E$28&lt;=Rates!$H$15,'Claim Details'!$E$19="No"),Rates!$H$17,IF(AND(C298="A",'Claim Details'!$E$28&gt;=Rates!$J$14,'Claim Details'!$E$28&lt;=Rates!$J$15,'Claim Details'!$E$19="Yes"),Rates!$K$17,IF(AND(C298="A",'Claim Details'!$E$28&gt;=Rates!$J$14,'Claim Details'!$E$28&lt;=Rates!$J$15,'Claim Details'!$E$19="No"),Rates!$J$17,IF(AND(C298="B",'Claim Details'!$E$28&gt;=Rates!$D$14,'Claim Details'!$E$28&lt;=Rates!$D$15,'Claim Details'!$E$19="Yes"),Rates!$E$18,IF(AND(C298="B",'Claim Details'!$E$28&gt;=Rates!$D$14,'Claim Details'!$E$28&lt;=Rates!$D$15,'Claim Details'!$E$19="No"),Rates!$D$18,IF(AND(C298="B",'Claim Details'!$E$28&gt;=Rates!$F$14,'Claim Details'!$E$28&lt;=Rates!$F$15,'Claim Details'!$E$19="Yes"),Rates!$G$18,IF(AND(C298="B",'Claim Details'!$E$28&gt;=Rates!$F$14,'Claim Details'!$E$28&lt;=Rates!$F$15,'Claim Details'!$E$19="No"),Rates!$F$18,IF(AND(C298="B",'Claim Details'!$E$28&gt;=Rates!$H$14,'Claim Details'!$E$28&lt;=Rates!$H$15,'Claim Details'!$E$19="Yes"),Rates!$I$18,IF(AND(C298="B",'Claim Details'!$E$28&gt;=Rates!$H$14,'Claim Details'!$E$28&lt;=Rates!$H$15,'Claim Details'!$E$19="No"),Rates!$H$18,IF(AND(C298="B",'Claim Details'!$E$28&gt;=Rates!$J$14,'Claim Details'!$E$28&lt;=Rates!$J$15,'Claim Details'!$E$19="Yes"),Rates!$K$18,IF(AND(C298="B",'Claim Details'!$E$28&gt;=Rates!$J$14,'Claim Details'!$E$28&lt;=Rates!$J$15,'Claim Details'!$E$19="No"),Rates!$J$18,IF(AND(C298="C",'Claim Details'!$E$28&gt;=Rates!$D$14,'Claim Details'!$E$28&lt;=Rates!$D$15,'Claim Details'!$E$19="Yes"),Rates!$E$19,IF(AND(C298="C",'Claim Details'!$E$28&gt;=Rates!$D$14,'Claim Details'!$E$28&lt;=Rates!$D$15,'Claim Details'!$E$19="No"),Rates!$D$19,IF(AND(C298="C",'Claim Details'!$E$28&gt;=Rates!$F$14,'Claim Details'!$E$28&lt;=Rates!$F$15,'Claim Details'!$E$19="Yes"),Rates!$G$19,IF(AND(C298="C",'Claim Details'!$E$28&gt;=Rates!$F$14,'Claim Details'!$E$28&lt;=Rates!$F$15,'Claim Details'!$E$19="No"),Rates!$F$19,IF(AND(C298="C",'Claim Details'!$E$28&gt;=Rates!$H$14,'Claim Details'!$E$28&lt;=Rates!$H$15,'Claim Details'!$E$19="Yes"),Rates!$I$19,IF(AND(C298="C",'Claim Details'!$E$28&gt;=Rates!$H$14,'Claim Details'!$E$28&lt;=Rates!$H$15,'Claim Details'!$E$19="No"),Rates!$H$19,IF(AND(C298="C",'Claim Details'!$E$28&gt;=Rates!$J$14,'Claim Details'!$E$28&lt;=Rates!$J$15,'Claim Details'!$E$19="Yes"),Rates!$K$19,IF(AND(C298="C",'Claim Details'!$E$28&gt;=Rates!$J$14,'Claim Details'!$E$28&lt;=Rates!$J$15,'Claim Details'!$E$19="No"),Rates!$J$19,"£0.00"))))))))))))))))))))))))</f>
        <v>£0.00</v>
      </c>
      <c r="AT298" s="189" t="str">
        <f>IF(AND(C298="A",'Claim Details'!$E$28&gt;=Rates!$D$14,'Claim Details'!$E$28&lt;=Rates!$D$15,'Claim Details'!$E$19="Yes"),Rates!$E$25,IF(AND(C298="A",'Claim Details'!$E$28&gt;=Rates!$D$14,'Claim Details'!$E$28&lt;=Rates!$D$15,'Claim Details'!$E$19="No"),Rates!$D$25,IF(AND(C298="A",'Claim Details'!$E$28&gt;=Rates!$F$14,'Claim Details'!$E$28&lt;=Rates!$F$15,'Claim Details'!$E$19="Yes"),Rates!$G$25,IF(AND(C298="A",'Claim Details'!$E$28&gt;=Rates!$F$14,'Claim Details'!$E$28&lt;=Rates!$F$15,'Claim Details'!$E$19="No"),Rates!$F$25,IF(AND(C298="A",'Claim Details'!$E$28&gt;=Rates!$H$14,'Claim Details'!$E$28&lt;=Rates!$H$15,'Claim Details'!$E$19="Yes"),Rates!$I$25,IF(AND(C298="A",'Claim Details'!$E$28&gt;=Rates!$H$14,'Claim Details'!$E$28&lt;=Rates!$H$15,'Claim Details'!$E$19="No"),Rates!$H$25,IF(AND(C298="A",'Claim Details'!$E$28&gt;=Rates!$J$14,'Claim Details'!$E$28&lt;=Rates!$J$15,'Claim Details'!$E$19="Yes"),Rates!$K$25,IF(AND(C298="A",'Claim Details'!$E$28&gt;=Rates!$J$14,'Claim Details'!$E$28&lt;=Rates!$J$15,'Claim Details'!$E$19="No"),Rates!$J$25,IF(AND(C298="B",'Claim Details'!$E$28&gt;=Rates!$D$14,'Claim Details'!$E$28&lt;=Rates!$D$15,'Claim Details'!$E$19="Yes"),Rates!$E$26,IF(AND(C298="B",'Claim Details'!$E$28&gt;=Rates!$D$14,'Claim Details'!$E$28&lt;=Rates!$D$15,'Claim Details'!$E$19="No"),Rates!$D$26,IF(AND(C298="B",'Claim Details'!$E$28&gt;=Rates!$F$14,'Claim Details'!$E$28&lt;=Rates!$F$15,'Claim Details'!$E$19="Yes"),Rates!$G$26,IF(AND(C298="B",'Claim Details'!$E$28&gt;=Rates!$F$14,'Claim Details'!$E$28&lt;=Rates!$F$15,'Claim Details'!$E$19="No"),Rates!$F$26,IF(AND(C298="B",'Claim Details'!$E$28&gt;=Rates!$H$14,'Claim Details'!$E$28&lt;=Rates!$H$15,'Claim Details'!$E$19="Yes"),Rates!$I$26,IF(AND(C298="B",'Claim Details'!$E$28&gt;=Rates!$H$14,'Claim Details'!$E$28&lt;=Rates!$H$15,'Claim Details'!$E$19="No"),Rates!$H$26,IF(AND(C298="B",'Claim Details'!$E$28&gt;=Rates!$J$14,'Claim Details'!$E$28&lt;=Rates!$J$15,'Claim Details'!$E$19="Yes"),Rates!$K$26,IF(AND(C298="B",'Claim Details'!$E$28&gt;=Rates!$J$14,'Claim Details'!$E$28&lt;=Rates!$J$15,'Claim Details'!$E$19="No"),Rates!$J$26,IF(AND(C298="C",'Claim Details'!$E$28&gt;=Rates!$D$14,'Claim Details'!$E$28&lt;=Rates!$D$15,'Claim Details'!$E$19="Yes"),Rates!$E$27,IF(AND(C298="C",'Claim Details'!$E$28&gt;=Rates!$D$14,'Claim Details'!$E$28&lt;=Rates!$D$15,'Claim Details'!$E$19="No"),Rates!$D$27,IF(AND(C298="C",'Claim Details'!$E$28&gt;=Rates!$F$14,'Claim Details'!$E$28&lt;=Rates!$F$15,'Claim Details'!$E$19="Yes"),Rates!$G$27,IF(AND(C298="C",'Claim Details'!$E$28&gt;=Rates!$F$14,'Claim Details'!$E$28&lt;=Rates!$F$15,'Claim Details'!$E$19="No"),Rates!$F$27,IF(AND(C298="C",'Claim Details'!$E$28&gt;=Rates!$H$14,'Claim Details'!$E$28&lt;=Rates!$H$15,'Claim Details'!$E$19="Yes"),Rates!$I$27,IF(AND(C298="C",'Claim Details'!$E$28&gt;=Rates!$H$14,'Claim Details'!$E$28&lt;=Rates!$H$15,'Claim Details'!$E$19="No"),Rates!$H$27,IF(AND(C298="C",'Claim Details'!$E$28&gt;=Rates!$J$14,'Claim Details'!$E$28&lt;=Rates!$J$15,'Claim Details'!$E$19="Yes"),Rates!$K$27,IF(AND(C298="C",'Claim Details'!$E$28&gt;=Rates!$J$14,'Claim Details'!$E$28&lt;=Rates!$J$15,'Claim Details'!$E$19="No"),Rates!$J$27,"£0.00"))))))))))))))))))))))))</f>
        <v>£0.00</v>
      </c>
      <c r="AU298" s="191" t="str">
        <f>IF(AND(C298="A",'Claim Details'!$E$28&gt;=Rates!$D$14,'Claim Details'!$E$28&lt;=Rates!$D$15,'Claim Details'!$E$19="Yes"),Rates!$E$20,IF(AND(C298="A",'Claim Details'!$E$28&gt;=Rates!$D$14,'Claim Details'!$E$28&lt;=Rates!$D$15,'Claim Details'!$E$19="No"),Rates!$D$20,IF(AND(C298="A",'Claim Details'!$E$28&gt;=Rates!$F$14,'Claim Details'!$E$28&lt;=Rates!$F$15,'Claim Details'!$E$19="Yes"),Rates!$G$20,IF(AND(C298="A",'Claim Details'!$E$28&gt;=Rates!$F$14,'Claim Details'!$E$28&lt;=Rates!$F$15,'Claim Details'!$E$19="No"),Rates!$F$20,IF(AND(C298="A",'Claim Details'!$E$28&gt;=Rates!$H$14,'Claim Details'!$E$28&lt;=Rates!$H$15,'Claim Details'!$E$19="Yes"),Rates!$I$20,IF(AND(C298="A",'Claim Details'!$E$28&gt;=Rates!$H$14,'Claim Details'!$E$28&lt;=Rates!$H$15,'Claim Details'!$E$19="No"),Rates!$H$20,IF(AND(C298="A",'Claim Details'!$E$28&gt;=Rates!$J$14,'Claim Details'!$E$28&lt;=Rates!$J$15,'Claim Details'!$E$19="Yes"),Rates!$K$20,IF(AND(C298="A",'Claim Details'!$E$28&gt;=Rates!$J$14,'Claim Details'!$E$28&lt;=Rates!$J$15,'Claim Details'!$E$19="No"),Rates!$J$20,IF(AND(C298="B",'Claim Details'!$E$28&gt;=Rates!$D$14,'Claim Details'!$E$28&lt;=Rates!$D$15,'Claim Details'!$E$19="Yes"),Rates!$E$21,IF(AND(C298="B",'Claim Details'!$E$28&gt;=Rates!$D$14,'Claim Details'!$E$28&lt;=Rates!$D$15,'Claim Details'!$E$19="No"),Rates!$D$21,IF(AND(C298="B",'Claim Details'!$E$28&gt;=Rates!$F$14,'Claim Details'!$E$28&lt;=Rates!$F$15,'Claim Details'!$E$19="Yes"),Rates!$G$21,IF(AND(C298="B",'Claim Details'!$E$28&gt;=Rates!$F$14,'Claim Details'!$E$28&lt;=Rates!$F$15,'Claim Details'!$E$19="No"),Rates!$F$21,IF(AND(C298="B",'Claim Details'!$E$28&gt;=Rates!$H$14,'Claim Details'!$E$28&lt;=Rates!$H$15,'Claim Details'!$E$19="Yes"),Rates!$I$21,IF(AND(C298="B",'Claim Details'!$E$28&gt;=Rates!$H$14,'Claim Details'!$E$28&lt;=Rates!$H$15,'Claim Details'!$E$19="No"),Rates!$H$21,IF(AND(C298="B",'Claim Details'!$E$28&gt;=Rates!$J$14,'Claim Details'!$E$28&lt;=Rates!$J$15,'Claim Details'!$E$19="Yes"),Rates!$K$21,IF(AND(C298="B",'Claim Details'!$E$28&gt;=Rates!$J$14,'Claim Details'!$E$28&lt;=Rates!$J$15,'Claim Details'!$E$19="No"),Rates!$J$21,"£0.00"))))))))))))))))</f>
        <v>£0.00</v>
      </c>
      <c r="AV298" s="191" t="str">
        <f>IF(AND(C298="A",'Claim Details'!$E$28&gt;=Rates!$D$14,'Claim Details'!$E$28&lt;=Rates!$D$15,'Claim Details'!$E$19="Yes"),Rates!$E$22,IF(AND(C298="A",'Claim Details'!$E$28&gt;=Rates!$D$14,'Claim Details'!$E$28&lt;=Rates!$D$15,'Claim Details'!$E$19="No"),Rates!$D$22,IF(AND(C298="A",'Claim Details'!$E$28&gt;=Rates!$F$14,'Claim Details'!$E$28&lt;=Rates!$F$15,'Claim Details'!$E$19="Yes"),Rates!$G$22,IF(AND(C298="A",'Claim Details'!$E$28&gt;=Rates!$F$14,'Claim Details'!$E$28&lt;=Rates!$F$15,'Claim Details'!$E$19="No"),Rates!$F$22,IF(AND(C298="A",'Claim Details'!$E$28&gt;=Rates!$H$14,'Claim Details'!$E$28&lt;=Rates!$H$15,'Claim Details'!$E$19="Yes"),Rates!$I$22,IF(AND(C298="A",'Claim Details'!$E$28&gt;=Rates!$H$14,'Claim Details'!$E$28&lt;=Rates!$H$15,'Claim Details'!$E$19="No"),Rates!$H$22,IF(AND(C298="A",'Claim Details'!$E$28&gt;=Rates!$J$14,'Claim Details'!$E$28&lt;=Rates!$J$15,'Claim Details'!$E$19="Yes"),Rates!$K$22,IF(AND(C298="A",'Claim Details'!$E$28&gt;=Rates!$J$14,'Claim Details'!$E$28&lt;=Rates!$J$15,'Claim Details'!$E$19="No"),Rates!$J$22,IF(AND(C298="B",'Claim Details'!$E$28&gt;=Rates!$D$14,'Claim Details'!$E$28&lt;=Rates!$D$15,'Claim Details'!$E$19="Yes"),Rates!$E$23,IF(AND(C298="B",'Claim Details'!$E$28&gt;=Rates!$D$14,'Claim Details'!$E$28&lt;=Rates!$D$15,'Claim Details'!$E$19="No"),Rates!$D$23,IF(AND(C298="B",'Claim Details'!$E$28&gt;=Rates!$F$14,'Claim Details'!$E$28&lt;=Rates!$F$15,'Claim Details'!$E$19="Yes"),Rates!$G$23,IF(AND(C298="B",'Claim Details'!$E$28&gt;=Rates!$F$14,'Claim Details'!$E$28&lt;=Rates!$F$15,'Claim Details'!$E$19="No"),Rates!$F$23,IF(AND(C298="B",'Claim Details'!$E$28&gt;=Rates!$H$14,'Claim Details'!$E$28&lt;=Rates!$H$15,'Claim Details'!$E$19="Yes"),Rates!$I$23,IF(AND(C298="B",'Claim Details'!$E$28&gt;=Rates!$H$14,'Claim Details'!$E$28&lt;=Rates!$H$15,'Claim Details'!$E$19="No"),Rates!$H$23,IF(AND(C298="B",'Claim Details'!$E$28&gt;=Rates!$J$14,'Claim Details'!$E$28&lt;=Rates!$J$15,'Claim Details'!$E$19="Yes"),Rates!$K$23,IF(AND(C298="B",'Claim Details'!$E$28&gt;=Rates!$J$14,'Claim Details'!$E$28&lt;=Rates!$J$15,'Claim Details'!$E$19="No"),Rates!$J$23,IF(AND(C298="C",'Claim Details'!$E$28&gt;=Rates!$D$14,'Claim Details'!$E$28&lt;=Rates!$D$15,'Claim Details'!$E$19="Yes"),Rates!$E$24,IF(AND(C298="C",'Claim Details'!$E$28&gt;=Rates!$D$14,'Claim Details'!$E$28&lt;=Rates!$D$15,'Claim Details'!$E$19="No"),Rates!$D$24,IF(AND(C298="C",'Claim Details'!$E$28&gt;=Rates!$F$14,'Claim Details'!$E$28&lt;=Rates!$F$15,'Claim Details'!$E$19="Yes"),Rates!$G$24,IF(AND(C298="C",'Claim Details'!$E$28&gt;=Rates!$F$14,'Claim Details'!$E$28&lt;=Rates!$F$15,'Claim Details'!$E$19="No"),Rates!$F$24,IF(AND(C298="C",'Claim Details'!$E$28&gt;=Rates!$H$14,'Claim Details'!$E$28&lt;=Rates!$H$15,'Claim Details'!$E$19="Yes"),Rates!$I$24,IF(AND(C298="C",'Claim Details'!$E$28&gt;=Rates!$H$14,'Claim Details'!$E$28&lt;=Rates!$H$15,'Claim Details'!$E$19="No"),Rates!$H$24,IF(AND(C298="C",'Claim Details'!$E$28&gt;=Rates!$J$14,'Claim Details'!$E$28&lt;=Rates!$J$15,'Claim Details'!$E$19="Yes"),Rates!$K$24,IF(AND(C298="C",'Claim Details'!$E$28&gt;=Rates!$J$14,'Claim Details'!$E$28&lt;=Rates!$J$15,'Claim Details'!$E$19="No"),Rates!$J$24,"£0.00"))))))))))))))))))))))))</f>
        <v>£0.00</v>
      </c>
      <c r="AW298" s="1"/>
      <c r="AX298" s="189" t="str">
        <f>IF(AND(U298="A",'Claim Details'!$I$28&gt;=Rates!$D$14,'Claim Details'!$I$28&lt;=Rates!$D$15,'Claim Details'!$I$19="Yes"),Rates!$J$17,IF(AND(U298="A",'Claim Details'!$I$28&gt;=Rates!$D$14,'Claim Details'!$I$28&lt;=Rates!$D$15,'Claim Details'!$I$19="No"),Rates!$D$17,IF(AND(U298="A",'Claim Details'!$I$28&gt;=Rates!$F$14,'Claim Details'!$I$28&lt;=Rates!$F$15,'Claim Details'!$I$19="Yes"),Rates!$G$17,IF(AND(U298="A",'Claim Details'!$I$28&gt;=Rates!$F$14,'Claim Details'!$I$28&lt;=Rates!$F$15,'Claim Details'!$I$19="No"),Rates!$F$17,IF(AND(U298="A",'Claim Details'!$I$28&gt;=Rates!$H$14,'Claim Details'!$I$28&lt;=Rates!$H$15,'Claim Details'!$I$19="Yes"),Rates!$I$17,IF(AND(U298="A",'Claim Details'!$I$28&gt;=Rates!$H$14,'Claim Details'!$I$28&lt;=Rates!$H$15,'Claim Details'!$I$19="No"),Rates!$H$17,IF(AND(U298="A",'Claim Details'!$I$28&gt;=Rates!$J$14,'Claim Details'!$I$28&lt;=Rates!$J$15,'Claim Details'!$I$19="Yes"),Rates!$K$17,IF(AND(U298="A",'Claim Details'!$I$28&gt;=Rates!$J$14,'Claim Details'!$I$28&lt;=Rates!$J$15,'Claim Details'!$I$19="No"),Rates!$J$17,IF(AND(U298="B",'Claim Details'!$I$28&gt;=Rates!$D$14,'Claim Details'!$I$28&lt;=Rates!$D$15,'Claim Details'!$I$19="Yes"),Rates!$E$18,IF(AND(U298="B",'Claim Details'!$I$28&gt;=Rates!$D$14,'Claim Details'!$I$28&lt;=Rates!$D$15,'Claim Details'!$I$19="No"),Rates!$D$18,IF(AND(U298="B",'Claim Details'!$I$28&gt;=Rates!$F$14,'Claim Details'!$I$28&lt;=Rates!$F$15,'Claim Details'!$I$19="Yes"),Rates!$G$18,IF(AND(U298="B",'Claim Details'!$I$28&gt;=Rates!$F$14,'Claim Details'!$I$28&lt;=Rates!$F$15,'Claim Details'!$I$19="No"),Rates!$F$18,IF(AND(U298="B",'Claim Details'!$I$28&gt;=Rates!$H$14,'Claim Details'!$I$28&lt;=Rates!$H$15,'Claim Details'!$I$19="Yes"),Rates!$I$18,IF(AND(U298="B",'Claim Details'!$I$28&gt;=Rates!$H$14,'Claim Details'!$I$28&lt;=Rates!$H$15,'Claim Details'!$I$19="No"),Rates!$H$18,IF(AND(U298="B",'Claim Details'!$I$28&gt;=Rates!$J$14,'Claim Details'!$I$28&lt;=Rates!$J$15,'Claim Details'!$I$19="Yes"),Rates!$K$18,IF(AND(U298="B",'Claim Details'!$I$28&gt;=Rates!$J$14,'Claim Details'!$I$28&lt;=Rates!$J$15,'Claim Details'!$I$19="No"),Rates!$J$18,IF(AND(U298="C",'Claim Details'!$I$28&gt;=Rates!$D$14,'Claim Details'!$I$28&lt;=Rates!$D$15,'Claim Details'!$I$19="Yes"),Rates!$E$19,IF(AND(U298="C",'Claim Details'!$I$28&gt;=Rates!$D$14,'Claim Details'!$I$28&lt;=Rates!$D$15,'Claim Details'!$I$19="No"),Rates!$D$19,IF(AND(U298="C",'Claim Details'!$I$28&gt;=Rates!$F$14,'Claim Details'!$I$28&lt;=Rates!$F$15,'Claim Details'!$I$19="Yes"),Rates!$G$19,IF(AND(U298="C",'Claim Details'!$I$28&gt;=Rates!$F$14,'Claim Details'!$I$28&lt;=Rates!$F$15,'Claim Details'!$I$19="No"),Rates!$F$19,IF(AND(U298="C",'Claim Details'!$I$28&gt;=Rates!$H$14,'Claim Details'!$I$28&lt;=Rates!$H$15,'Claim Details'!$I$19="Yes"),Rates!$I$19,IF(AND(U298="C",'Claim Details'!$I$28&gt;=Rates!$H$14,'Claim Details'!$I$28&lt;=Rates!$H$15,'Claim Details'!$I$19="No"),Rates!$H$19,IF(AND(U298="C",'Claim Details'!$I$28&gt;=Rates!$J$14,'Claim Details'!$I$28&lt;=Rates!$J$15,'Claim Details'!$I$19="Yes"),Rates!$K$19,IF(AND(U298="C",'Claim Details'!$I$28&gt;=Rates!$J$14,'Claim Details'!$I$28&lt;=Rates!$J$15,'Claim Details'!$I$19="No"),Rates!$J$19,"£0.00"))))))))))))))))))))))))</f>
        <v>£0.00</v>
      </c>
      <c r="AY298" s="189" t="str">
        <f>IF(AND(C298="A",'Claim Details'!$I$28&gt;=Rates!$D$14,'Claim Details'!$I$28&lt;=Rates!$D$15,'Claim Details'!$I$19="Yes"),Rates!$J$25,IF(AND(C298="A",'Claim Details'!$I$28&gt;=Rates!$D$14,'Claim Details'!$I$28&lt;=Rates!$D$15,'Claim Details'!$I$19="No"),Rates!$D$25,IF(AND(C298="A",'Claim Details'!$I$28&gt;=Rates!$F$14,'Claim Details'!$I$28&lt;=Rates!$F$15,'Claim Details'!$I$19="Yes"),Rates!$G$25,IF(AND(C298="A",'Claim Details'!$I$28&gt;=Rates!$F$14,'Claim Details'!$I$28&lt;=Rates!$F$15,'Claim Details'!$I$19="No"),Rates!$F$25,IF(AND(C298="A",'Claim Details'!$I$28&gt;=Rates!$H$14,'Claim Details'!$I$28&lt;=Rates!$H$15,'Claim Details'!$I$19="Yes"),Rates!$I$25,IF(AND(C298="A",'Claim Details'!$I$28&gt;=Rates!$H$14,'Claim Details'!$I$28&lt;=Rates!$H$15,'Claim Details'!$I$19="No"),Rates!$H$25,IF(AND(C298="A",'Claim Details'!$I$28&gt;=Rates!$J$14,'Claim Details'!$I$28&lt;=Rates!$J$15,'Claim Details'!$I$19="Yes"),Rates!$K$25,IF(AND(C298="A",'Claim Details'!$I$28&gt;=Rates!$J$14,'Claim Details'!$I$28&lt;=Rates!$J$15,'Claim Details'!$I$19="No"),Rates!$J$25,IF(AND(C298="B",'Claim Details'!$I$28&gt;=Rates!$D$14,'Claim Details'!$I$28&lt;=Rates!$D$15,'Claim Details'!$I$19="Yes"),Rates!$E$26,IF(AND(C298="B",'Claim Details'!$I$28&gt;=Rates!$D$14,'Claim Details'!$I$28&lt;=Rates!$D$15,'Claim Details'!$I$19="No"),Rates!$D$26,IF(AND(C298="B",'Claim Details'!$I$28&gt;=Rates!$F$14,'Claim Details'!$I$28&lt;=Rates!$F$15,'Claim Details'!$I$19="Yes"),Rates!$G$26,IF(AND(C298="B",'Claim Details'!$I$28&gt;=Rates!$F$14,'Claim Details'!$I$28&lt;=Rates!$F$15,'Claim Details'!$I$19="No"),Rates!$F$26,IF(AND(C298="B",'Claim Details'!$I$28&gt;=Rates!$H$14,'Claim Details'!$I$28&lt;=Rates!$H$15,'Claim Details'!$I$19="Yes"),Rates!$I$26,IF(AND(C298="B",'Claim Details'!$I$28&gt;=Rates!$H$14,'Claim Details'!$I$28&lt;=Rates!$H$15,'Claim Details'!$I$19="No"),Rates!$H$26,IF(AND(C298="B",'Claim Details'!$I$28&gt;=Rates!$J$14,'Claim Details'!$I$28&lt;=Rates!$J$15,'Claim Details'!$I$19="Yes"),Rates!$K$26,IF(AND(C298="B",'Claim Details'!$I$28&gt;=Rates!$J$14,'Claim Details'!$I$28&lt;=Rates!$J$15,'Claim Details'!$I$19="No"),Rates!$J$26,IF(AND(C298="C",'Claim Details'!$I$28&gt;=Rates!$D$14,'Claim Details'!$I$28&lt;=Rates!$D$15,'Claim Details'!$I$19="Yes"),Rates!$E$27,IF(AND(C298="C",'Claim Details'!$I$28&gt;=Rates!$D$14,'Claim Details'!$I$28&lt;=Rates!$D$15,'Claim Details'!$I$19="No"),Rates!$D$27,IF(AND(C298="C",'Claim Details'!$I$28&gt;=Rates!$F$14,'Claim Details'!$I$28&lt;=Rates!$F$15,'Claim Details'!$I$19="Yes"),Rates!$G$27,IF(AND(C298="C",'Claim Details'!$I$28&gt;=Rates!$F$14,'Claim Details'!$I$28&lt;=Rates!$F$15,'Claim Details'!$I$19="No"),Rates!$F$27,IF(AND(C298="C",'Claim Details'!$I$28&gt;=Rates!$H$14,'Claim Details'!$I$28&lt;=Rates!$H$15,'Claim Details'!$I$19="Yes"),Rates!$I$27,IF(AND(C298="C",'Claim Details'!$I$28&gt;=Rates!$H$14,'Claim Details'!$I$28&lt;=Rates!$H$15,'Claim Details'!$I$19="No"),Rates!$H$27,IF(AND(C298="C",'Claim Details'!$I$28&gt;=Rates!$J$14,'Claim Details'!$I$28&lt;=Rates!$J$15,'Claim Details'!$I$19="Yes"),Rates!$K$27,IF(AND(C298="C",'Claim Details'!$I$28&gt;=Rates!$J$14,'Claim Details'!$I$28&lt;=Rates!$J$15,'Claim Details'!$I$19="No"),Rates!$J$27,"£0.00"))))))))))))))))))))))))</f>
        <v>£0.00</v>
      </c>
      <c r="AZ298" s="189" t="str">
        <f>IF(AND(C298="A",'Claim Details'!$I$28&gt;=Rates!$D$14,'Claim Details'!$I$28&lt;=Rates!$D$15,'Claim Details'!$I$19="Yes"),Rates!$E$20,IF(AND(C298="A",'Claim Details'!$I$28&gt;=Rates!$D$14,'Claim Details'!$I$28&lt;=Rates!$D$15,'Claim Details'!$I$19="No"),Rates!$D$20,IF(AND(C298="A",'Claim Details'!$I$28&gt;=Rates!$F$14,'Claim Details'!$I$28&lt;=Rates!$F$15,'Claim Details'!$I$19="Yes"),Rates!$G$20,IF(AND(C298="A",'Claim Details'!$I$28&gt;=Rates!$F$14,'Claim Details'!$I$28&lt;=Rates!$F$15,'Claim Details'!$I$19="No"),Rates!$F$20,IF(AND(C298="A",'Claim Details'!$I$28&gt;=Rates!$H$14,'Claim Details'!$I$28&lt;=Rates!$H$15,'Claim Details'!$I$19="Yes"),Rates!$I$20,IF(AND(C298="A",'Claim Details'!$I$28&gt;=Rates!$H$14,'Claim Details'!$I$28&lt;=Rates!$H$15,'Claim Details'!$I$19="No"),Rates!$H$20,IF(AND(C298="A",'Claim Details'!$I$28&gt;=Rates!$J$14,'Claim Details'!$I$28&lt;=Rates!$J$15,'Claim Details'!$I$19="Yes"),Rates!$K$20,IF(AND(C298="A",'Claim Details'!$I$28&gt;=Rates!$J$14,'Claim Details'!$I$28&lt;=Rates!$J$15,'Claim Details'!$I$19="No"),Rates!$J$20,IF(AND(C298="B",'Claim Details'!$I$28&gt;=Rates!$D$14,'Claim Details'!$I$28&lt;=Rates!$D$15,'Claim Details'!$I$19="Yes"),Rates!$E$21,IF(AND(C298="B",'Claim Details'!$I$28&gt;=Rates!$D$14,'Claim Details'!$I$28&lt;=Rates!$D$15,'Claim Details'!$I$19="No"),Rates!$D$21,IF(AND(C298="B",'Claim Details'!$I$28&gt;=Rates!$F$14,'Claim Details'!$I$28&lt;=Rates!$F$15,'Claim Details'!$I$19="Yes"),Rates!$G$21,IF(AND(C298="B",'Claim Details'!$I$28&gt;=Rates!$F$14,'Claim Details'!$I$28&lt;=Rates!$F$15,'Claim Details'!$I$19="No"),Rates!$F$21,IF(AND(C298="B",'Claim Details'!$I$28&gt;=Rates!$H$14,'Claim Details'!$I$28&lt;=Rates!$H$15,'Claim Details'!$I$19="Yes"),Rates!$I$21,IF(AND(C298="B",'Claim Details'!$I$28&gt;=Rates!$H$14,'Claim Details'!$I$28&lt;=Rates!$H$15,'Claim Details'!$I$19="No"),Rates!$H$21,IF(AND(C298="B",'Claim Details'!$I$28&gt;=Rates!$J$14,'Claim Details'!$I$28&lt;=Rates!$J$15,'Claim Details'!$I$19="Yes"),Rates!$K$21,IF(AND(C298="B",'Claim Details'!$I$28&gt;=Rates!$J$14,'Claim Details'!$I$28&lt;=Rates!$J$15,'Claim Details'!$I$19="No"),Rates!$J$21,"£0.00"))))))))))))))))</f>
        <v>£0.00</v>
      </c>
      <c r="BA298" s="189" t="str">
        <f>IF(AND(C298="A",'Claim Details'!$I$28&gt;=Rates!$D$14,'Claim Details'!$I$28&lt;=Rates!$D$15,'Claim Details'!$I$19="Yes"),Rates!$E$22,IF(AND(C298="A",'Claim Details'!$I$28&gt;=Rates!$D$14,'Claim Details'!$I$28&lt;=Rates!$D$15,'Claim Details'!$I$19="No"),Rates!$D$22,IF(AND(C298="A",'Claim Details'!$I$28&gt;=Rates!$F$14,'Claim Details'!$I$28&lt;=Rates!$F$15,'Claim Details'!$I$19="Yes"),Rates!$G$22,IF(AND(C298="A",'Claim Details'!$I$28&gt;=Rates!$F$14,'Claim Details'!$I$28&lt;=Rates!$F$15,'Claim Details'!$I$19="No"),Rates!$F$22,IF(AND(C298="A",'Claim Details'!$I$28&gt;=Rates!$H$14,'Claim Details'!$I$28&lt;=Rates!$H$15,'Claim Details'!$I$19="Yes"),Rates!$I$22,IF(AND(C298="A",'Claim Details'!$I$28&gt;=Rates!$H$14,'Claim Details'!$I$28&lt;=Rates!$H$15,'Claim Details'!$I$19="No"),Rates!$H$22,IF(AND(C298="A",'Claim Details'!$I$28&gt;=Rates!$J$14,'Claim Details'!$I$28&lt;=Rates!$J$15,'Claim Details'!$I$19="Yes"),Rates!$K$22,IF(AND(C298="A",'Claim Details'!$I$28&gt;=Rates!$J$14,'Claim Details'!$I$28&lt;=Rates!$J$15,'Claim Details'!$I$19="No"),Rates!$J$22,IF(AND(C298="B",'Claim Details'!$I$28&gt;=Rates!$D$14,'Claim Details'!$I$28&lt;=Rates!$D$15,'Claim Details'!$I$19="Yes"),Rates!$E$23,IF(AND(C298="B",'Claim Details'!$I$28&gt;=Rates!$D$14,'Claim Details'!$I$28&lt;=Rates!$D$15,'Claim Details'!$I$19="No"),Rates!$D$23,IF(AND(C298="B",'Claim Details'!$I$28&gt;=Rates!$F$14,'Claim Details'!$I$28&lt;=Rates!$F$15,'Claim Details'!$I$19="Yes"),Rates!$G$23,IF(AND(C298="B",'Claim Details'!$I$28&gt;=Rates!$F$14,'Claim Details'!$I$28&lt;=Rates!$F$15,'Claim Details'!$I$19="No"),Rates!$F$23,IF(AND(C298="B",'Claim Details'!$I$28&gt;=Rates!$H$14,'Claim Details'!$I$28&lt;=Rates!$H$15,'Claim Details'!$I$19="Yes"),Rates!$I$23,IF(AND(C298="B",'Claim Details'!$I$28&gt;=Rates!$H$14,'Claim Details'!$I$28&lt;=Rates!$H$15,'Claim Details'!$I$19="No"),Rates!$H$23,IF(AND(C298="B",'Claim Details'!$I$28&gt;=Rates!$J$14,'Claim Details'!$I$28&lt;=Rates!$J$15,'Claim Details'!$I$19="Yes"),Rates!$K$23,IF(AND(C298="B",'Claim Details'!$I$28&gt;=Rates!$J$14,'Claim Details'!$I$28&lt;=Rates!$J$15,'Claim Details'!$I$19="No"),Rates!$J$23,IF(AND(C298="C",'Claim Details'!$I$28&gt;=Rates!$D$14,'Claim Details'!$I$28&lt;=Rates!$D$15,'Claim Details'!$I$19="Yes"),Rates!$E$24,IF(AND(C298="C",'Claim Details'!$I$28&gt;=Rates!$D$14,'Claim Details'!$I$28&lt;=Rates!$D$15,'Claim Details'!$I$19="No"),Rates!$D$24,IF(AND(C298="C",'Claim Details'!$I$28&gt;=Rates!$F$14,'Claim Details'!$I$28&lt;=Rates!$F$15,'Claim Details'!$I$19="Yes"),Rates!$G$24,IF(AND(C298="C",'Claim Details'!$I$28&gt;=Rates!$F$14,'Claim Details'!$I$28&lt;=Rates!$F$15,'Claim Details'!$I$19="No"),Rates!$F$24,IF(AND(C298="C",'Claim Details'!$I$28&gt;=Rates!$H$14,'Claim Details'!$I$28&lt;=Rates!$H$15,'Claim Details'!$I$19="Yes"),Rates!$I$24,IF(AND(C298="C",'Claim Details'!$I$28&gt;=Rates!$H$14,'Claim Details'!$I$28&lt;=Rates!$H$15,'Claim Details'!$I$19="No"),Rates!$H$24,IF(AND(C298="C",'Claim Details'!$I$28&gt;=Rates!$J$14,'Claim Details'!$I$28&lt;=Rates!$J$15,'Claim Details'!$I$19="Yes"),Rates!$K$24,IF(AND(C298="C",'Claim Details'!$I$28&gt;=Rates!$J$14,'Claim Details'!$I$28&lt;=Rates!$J$15,'Claim Details'!$I$19="No"),Rates!$J$24,"£0.00"))))))))))))))))))))))))</f>
        <v>£0.00</v>
      </c>
      <c r="BB298" s="189" t="str">
        <f t="shared" si="72"/>
        <v>£0.00</v>
      </c>
      <c r="BC298" s="1"/>
      <c r="BD298" s="189" t="str">
        <f>IF(AND(AE298="A",'Claim Details'!$I$28&gt;=Rates!$D$14,'Claim Details'!$I$28&lt;=Rates!$D$15,'Claim Details'!$I$19="Yes"),Rates!$J$17,IF(AND(AE298="A",'Claim Details'!$I$28&gt;=Rates!$D$14,'Claim Details'!$I$28&lt;=Rates!$D$15,'Claim Details'!$I$19="No"),Rates!$D$17,IF(AND(AE298="A",'Claim Details'!$I$28&gt;=Rates!$F$14,'Claim Details'!$I$28&lt;=Rates!$F$15,'Claim Details'!$I$19="Yes"),Rates!$G$17,IF(AND(AE298="A",'Claim Details'!$I$28&gt;=Rates!$F$14,'Claim Details'!$I$28&lt;=Rates!$F$15,'Claim Details'!$I$19="No"),Rates!$F$17,IF(AND(AE298="A",'Claim Details'!$I$28&gt;=Rates!$H$14,'Claim Details'!$I$28&lt;=Rates!$H$15,'Claim Details'!$I$19="Yes"),Rates!$I$17,IF(AND(AE298="A",'Claim Details'!$I$28&gt;=Rates!$H$14,'Claim Details'!$I$28&lt;=Rates!$H$15,'Claim Details'!$I$19="No"),Rates!$H$17,IF(AND(AE298="A",'Claim Details'!$I$28&gt;=Rates!$J$14,'Claim Details'!$I$28&lt;=Rates!$J$15,'Claim Details'!$I$19="Yes"),Rates!$K$17,IF(AND(AE298="A",'Claim Details'!$I$28&gt;=Rates!$J$14,'Claim Details'!$I$28&lt;=Rates!$J$15,'Claim Details'!$I$19="No"),Rates!$J$17,IF(AND(AE298="B",'Claim Details'!$I$28&gt;=Rates!$D$14,'Claim Details'!$I$28&lt;=Rates!$D$15,'Claim Details'!$I$19="Yes"),Rates!$E$18,IF(AND(AE298="B",'Claim Details'!$I$28&gt;=Rates!$D$14,'Claim Details'!$I$28&lt;=Rates!$D$15,'Claim Details'!$I$19="No"),Rates!$D$18,IF(AND(AE298="B",'Claim Details'!$I$28&gt;=Rates!$F$14,'Claim Details'!$I$28&lt;=Rates!$F$15,'Claim Details'!$I$19="Yes"),Rates!$G$18,IF(AND(AE298="B",'Claim Details'!$I$28&gt;=Rates!$F$14,'Claim Details'!$I$28&lt;=Rates!$F$15,'Claim Details'!$I$19="No"),Rates!$F$18,IF(AND(AE298="B",'Claim Details'!$I$28&gt;=Rates!$H$14,'Claim Details'!$I$28&lt;=Rates!$H$15,'Claim Details'!$I$19="Yes"),Rates!$I$18,IF(AND(AE298="B",'Claim Details'!$I$28&gt;=Rates!$H$14,'Claim Details'!$I$28&lt;=Rates!$H$15,'Claim Details'!$I$19="No"),Rates!$H$18,IF(AND(AE298="B",'Claim Details'!$I$28&gt;=Rates!$J$14,'Claim Details'!$I$28&lt;=Rates!$J$15,'Claim Details'!$I$19="Yes"),Rates!$K$18,IF(AND(AE298="B",'Claim Details'!$I$28&gt;=Rates!$J$14,'Claim Details'!$I$28&lt;=Rates!$J$15,'Claim Details'!$I$19="No"),Rates!$J$18,IF(AND(AE298="C",'Claim Details'!$I$28&gt;=Rates!$D$14,'Claim Details'!$I$28&lt;=Rates!$D$15,'Claim Details'!$I$19="Yes"),Rates!$E$19,IF(AND(AE298="C",'Claim Details'!$I$28&gt;=Rates!$D$14,'Claim Details'!$I$28&lt;=Rates!$D$15,'Claim Details'!$I$19="No"),Rates!$D$19,IF(AND(AE298="C",'Claim Details'!$I$28&gt;=Rates!$F$14,'Claim Details'!$I$28&lt;=Rates!$F$15,'Claim Details'!$I$19="Yes"),Rates!$G$19,IF(AND(AE298="C",'Claim Details'!$I$28&gt;=Rates!$F$14,'Claim Details'!$I$28&lt;=Rates!$F$15,'Claim Details'!$I$19="No"),Rates!$F$19,IF(AND(AE298="C",'Claim Details'!$I$28&gt;=Rates!$H$14,'Claim Details'!$I$28&lt;=Rates!$H$15,'Claim Details'!$I$19="Yes"),Rates!$I$19,IF(AND(AE298="C",'Claim Details'!$I$28&gt;=Rates!$H$14,'Claim Details'!$I$28&lt;=Rates!$H$15,'Claim Details'!$I$19="No"),Rates!$H$19,IF(AND(AE298="C",'Claim Details'!$I$28&gt;=Rates!$J$14,'Claim Details'!$I$28&lt;=Rates!$J$15,'Claim Details'!$I$19="Yes"),Rates!$K$19,IF(AND(AE298="C",'Claim Details'!$I$28&gt;=Rates!$J$14,'Claim Details'!$I$28&lt;=Rates!$J$15,'Claim Details'!$I$19="No"),Rates!$J$19,"£0.00"))))))))))))))))))))))))</f>
        <v>£0.00</v>
      </c>
      <c r="BE298" s="189" t="str">
        <f>IF(AND(AE298="A",'Claim Details'!$I$28&gt;=Rates!$D$14,'Claim Details'!$I$28&lt;=Rates!$D$15,'Claim Details'!$I$19="Yes"),Rates!$J$25,IF(AND(AE298="A",'Claim Details'!$I$28&gt;=Rates!$D$14,'Claim Details'!$I$28&lt;=Rates!$D$15,'Claim Details'!$I$19="No"),Rates!$D$25,IF(AND(AE298="A",'Claim Details'!$I$28&gt;=Rates!$F$14,'Claim Details'!$I$28&lt;=Rates!$F$15,'Claim Details'!$I$19="Yes"),Rates!$G$25,IF(AND(AE298="A",'Claim Details'!$I$28&gt;=Rates!$F$14,'Claim Details'!$I$28&lt;=Rates!$F$15,'Claim Details'!$I$19="No"),Rates!$F$25,IF(AND(AE298="A",'Claim Details'!$I$28&gt;=Rates!$H$14,'Claim Details'!$I$28&lt;=Rates!$H$15,'Claim Details'!$I$19="Yes"),Rates!$I$25,IF(AND(AE298="A",'Claim Details'!$I$28&gt;=Rates!$H$14,'Claim Details'!$I$28&lt;=Rates!$H$15,'Claim Details'!$I$19="No"),Rates!$H$25,IF(AND(AE298="A",'Claim Details'!$I$28&gt;=Rates!$J$14,'Claim Details'!$I$28&lt;=Rates!$J$15,'Claim Details'!$I$19="Yes"),Rates!$K$25,IF(AND(AE298="A",'Claim Details'!$I$28&gt;=Rates!$J$14,'Claim Details'!$I$28&lt;=Rates!$J$15,'Claim Details'!$I$19="No"),Rates!$J$25,IF(AND(AE298="B",'Claim Details'!$I$28&gt;=Rates!$D$14,'Claim Details'!$I$28&lt;=Rates!$D$15,'Claim Details'!$I$19="Yes"),Rates!$E$26,IF(AND(AE298="B",'Claim Details'!$I$28&gt;=Rates!$D$14,'Claim Details'!$I$28&lt;=Rates!$D$15,'Claim Details'!$I$19="No"),Rates!$D$26,IF(AND(AE298="B",'Claim Details'!$I$28&gt;=Rates!$F$14,'Claim Details'!$I$28&lt;=Rates!$F$15,'Claim Details'!$I$19="Yes"),Rates!$G$26,IF(AND(AE298="B",'Claim Details'!$I$28&gt;=Rates!$F$14,'Claim Details'!$I$28&lt;=Rates!$F$15,'Claim Details'!$I$19="No"),Rates!$F$26,IF(AND(AE298="B",'Claim Details'!$I$28&gt;=Rates!$H$14,'Claim Details'!$I$28&lt;=Rates!$H$15,'Claim Details'!$I$19="Yes"),Rates!$I$26,IF(AND(AE298="B",'Claim Details'!$I$28&gt;=Rates!$H$14,'Claim Details'!$I$28&lt;=Rates!$H$15,'Claim Details'!$I$19="No"),Rates!$H$26,IF(AND(AE298="B",'Claim Details'!$I$28&gt;=Rates!$J$14,'Claim Details'!$I$28&lt;=Rates!$J$15,'Claim Details'!$I$19="Yes"),Rates!$K$26,IF(AND(AE298="B",'Claim Details'!$I$28&gt;=Rates!$J$14,'Claim Details'!$I$28&lt;=Rates!$J$15,'Claim Details'!$I$19="No"),Rates!$J$26,IF(AND(AE298="C",'Claim Details'!$I$28&gt;=Rates!$D$14,'Claim Details'!$I$28&lt;=Rates!$D$15,'Claim Details'!$I$19="Yes"),Rates!$E$27,IF(AND(AE298="C",'Claim Details'!$I$28&gt;=Rates!$D$14,'Claim Details'!$I$28&lt;=Rates!$D$15,'Claim Details'!$I$19="No"),Rates!$D$27,IF(AND(AE298="C",'Claim Details'!$I$28&gt;=Rates!$F$14,'Claim Details'!$I$28&lt;=Rates!$F$15,'Claim Details'!$I$19="Yes"),Rates!$G$27,IF(AND(AE298="C",'Claim Details'!$I$28&gt;=Rates!$F$14,'Claim Details'!$I$28&lt;=Rates!$F$15,'Claim Details'!$I$19="No"),Rates!$F$27,IF(AND(AE298="C",'Claim Details'!$I$28&gt;=Rates!$H$14,'Claim Details'!$I$28&lt;=Rates!$H$15,'Claim Details'!$I$19="Yes"),Rates!$I$27,IF(AND(AE298="C",'Claim Details'!$I$28&gt;=Rates!$H$14,'Claim Details'!$I$28&lt;=Rates!$H$15,'Claim Details'!$I$19="No"),Rates!$H$27,IF(AND(AE298="C",'Claim Details'!$I$28&gt;=Rates!$J$14,'Claim Details'!$I$28&lt;=Rates!$J$15,'Claim Details'!$I$19="Yes"),Rates!$K$27,IF(AND(AE298="C",'Claim Details'!$I$28&gt;=Rates!$J$14,'Claim Details'!$I$28&lt;=Rates!$J$15,'Claim Details'!$I$19="No"),Rates!$J$27,"£0.00"))))))))))))))))))))))))</f>
        <v>£0.00</v>
      </c>
      <c r="BF298" s="189" t="str">
        <f>IF(AND(AE298="A",'Claim Details'!$I$28&gt;=Rates!$D$14,'Claim Details'!$I$28&lt;=Rates!$D$15,'Claim Details'!$I$19="Yes"),Rates!$E$20,IF(AND(AE298="A",'Claim Details'!$I$28&gt;=Rates!$D$14,'Claim Details'!$I$28&lt;=Rates!$D$15,'Claim Details'!$I$19="No"),Rates!$D$20,IF(AND(AE298="A",'Claim Details'!$I$28&gt;=Rates!$F$14,'Claim Details'!$I$28&lt;=Rates!$F$15,'Claim Details'!$I$19="Yes"),Rates!$G$20,IF(AND(AE298="A",'Claim Details'!$I$28&gt;=Rates!$F$14,'Claim Details'!$I$28&lt;=Rates!$F$15,'Claim Details'!$I$19="No"),Rates!$F$20,IF(AND(AE298="A",'Claim Details'!$I$28&gt;=Rates!$H$14,'Claim Details'!$I$28&lt;=Rates!$H$15,'Claim Details'!$I$19="Yes"),Rates!$I$20,IF(AND(AE298="A",'Claim Details'!$I$28&gt;=Rates!$H$14,'Claim Details'!$I$28&lt;=Rates!$H$15,'Claim Details'!$I$19="No"),Rates!$H$20,IF(AND(AE298="A",'Claim Details'!$I$28&gt;=Rates!$J$14,'Claim Details'!$I$28&lt;=Rates!$J$15,'Claim Details'!$I$19="Yes"),Rates!$K$20,IF(AND(AE298="A",'Claim Details'!$I$28&gt;=Rates!$J$14,'Claim Details'!$I$28&lt;=Rates!$J$15,'Claim Details'!$I$19="No"),Rates!$J$20,IF(AND(AE298="B",'Claim Details'!$I$28&gt;=Rates!$D$14,'Claim Details'!$I$28&lt;=Rates!$D$15,'Claim Details'!$I$19="Yes"),Rates!$E$21,IF(AND(AE298="B",'Claim Details'!$I$28&gt;=Rates!$D$14,'Claim Details'!$I$28&lt;=Rates!$D$15,'Claim Details'!$I$19="No"),Rates!$D$21,IF(AND(AE298="B",'Claim Details'!$I$28&gt;=Rates!$F$14,'Claim Details'!$I$28&lt;=Rates!$F$15,'Claim Details'!$I$19="Yes"),Rates!$G$21,IF(AND(AE298="B",'Claim Details'!$I$28&gt;=Rates!$F$14,'Claim Details'!$I$28&lt;=Rates!$F$15,'Claim Details'!$I$19="No"),Rates!$F$21,IF(AND(AE298="B",'Claim Details'!$I$28&gt;=Rates!$H$14,'Claim Details'!$I$28&lt;=Rates!$H$15,'Claim Details'!$I$19="Yes"),Rates!$I$21,IF(AND(AE298="B",'Claim Details'!$I$28&gt;=Rates!$H$14,'Claim Details'!$I$28&lt;=Rates!$H$15,'Claim Details'!$I$19="No"),Rates!$H$21,IF(AND(AE298="B",'Claim Details'!$I$28&gt;=Rates!$J$14,'Claim Details'!$I$28&lt;=Rates!$J$15,'Claim Details'!$I$19="Yes"),Rates!$K$21,IF(AND(AE298="B",'Claim Details'!$I$28&gt;=Rates!$J$14,'Claim Details'!$I$28&lt;=Rates!$J$15,'Claim Details'!$I$19="No"),Rates!$J$21,"£0.00"))))))))))))))))</f>
        <v>£0.00</v>
      </c>
      <c r="BG298" s="189" t="str">
        <f>IF(AND(AE298="A",'Claim Details'!$I$28&gt;=Rates!$D$14,'Claim Details'!$I$28&lt;=Rates!$D$15,'Claim Details'!$I$19="Yes"),Rates!$E$22,IF(AND(AE298="A",'Claim Details'!$I$28&gt;=Rates!$D$14,'Claim Details'!$I$28&lt;=Rates!$D$15,'Claim Details'!$I$19="No"),Rates!$D$22,IF(AND(AE298="A",'Claim Details'!$I$28&gt;=Rates!$F$14,'Claim Details'!$I$28&lt;=Rates!$F$15,'Claim Details'!$I$19="Yes"),Rates!$G$22,IF(AND(AE298="A",'Claim Details'!$I$28&gt;=Rates!$F$14,'Claim Details'!$I$28&lt;=Rates!$F$15,'Claim Details'!$I$19="No"),Rates!$F$22,IF(AND(AE298="A",'Claim Details'!$I$28&gt;=Rates!$H$14,'Claim Details'!$I$28&lt;=Rates!$H$15,'Claim Details'!$I$19="Yes"),Rates!$I$22,IF(AND(AE298="A",'Claim Details'!$I$28&gt;=Rates!$H$14,'Claim Details'!$I$28&lt;=Rates!$H$15,'Claim Details'!$I$19="No"),Rates!$H$22,IF(AND(AE298="A",'Claim Details'!$I$28&gt;=Rates!$J$14,'Claim Details'!$I$28&lt;=Rates!$J$15,'Claim Details'!$I$19="Yes"),Rates!$K$22,IF(AND(AE298="A",'Claim Details'!$I$28&gt;=Rates!$J$14,'Claim Details'!$I$28&lt;=Rates!$J$15,'Claim Details'!$I$19="No"),Rates!$J$22,IF(AND(AE298="B",'Claim Details'!$I$28&gt;=Rates!$D$14,'Claim Details'!$I$28&lt;=Rates!$D$15,'Claim Details'!$I$19="Yes"),Rates!$E$23,IF(AND(AE298="B",'Claim Details'!$I$28&gt;=Rates!$D$14,'Claim Details'!$I$28&lt;=Rates!$D$15,'Claim Details'!$I$19="No"),Rates!$D$23,IF(AND(AE298="B",'Claim Details'!$I$28&gt;=Rates!$F$14,'Claim Details'!$I$28&lt;=Rates!$F$15,'Claim Details'!$I$19="Yes"),Rates!$G$23,IF(AND(AE298="B",'Claim Details'!$I$28&gt;=Rates!$F$14,'Claim Details'!$I$28&lt;=Rates!$F$15,'Claim Details'!$I$19="No"),Rates!$F$23,IF(AND(AE298="B",'Claim Details'!$I$28&gt;=Rates!$H$14,'Claim Details'!$I$28&lt;=Rates!$H$15,'Claim Details'!$I$19="Yes"),Rates!$I$23,IF(AND(AE298="B",'Claim Details'!$I$28&gt;=Rates!$H$14,'Claim Details'!$I$28&lt;=Rates!$H$15,'Claim Details'!$I$19="No"),Rates!$H$23,IF(AND(AE298="B",'Claim Details'!$I$28&gt;=Rates!$J$14,'Claim Details'!$I$28&lt;=Rates!$J$15,'Claim Details'!$I$19="Yes"),Rates!$K$23,IF(AND(AE298="B",'Claim Details'!$I$28&gt;=Rates!$J$14,'Claim Details'!$I$28&lt;=Rates!$J$15,'Claim Details'!$I$19="No"),Rates!$J$23,IF(AND(AE298="C",'Claim Details'!$I$28&gt;=Rates!$D$14,'Claim Details'!$I$28&lt;=Rates!$D$15,'Claim Details'!$I$19="Yes"),Rates!$E$24,IF(AND(AE298="C",'Claim Details'!$I$28&gt;=Rates!$D$14,'Claim Details'!$I$28&lt;=Rates!$D$15,'Claim Details'!$I$19="No"),Rates!$D$24,IF(AND(AE298="C",'Claim Details'!$I$28&gt;=Rates!$F$14,'Claim Details'!$I$28&lt;=Rates!$F$15,'Claim Details'!$I$19="Yes"),Rates!$G$24,IF(AND(AE298="C",'Claim Details'!$I$28&gt;=Rates!$F$14,'Claim Details'!$I$28&lt;=Rates!$F$15,'Claim Details'!$I$19="No"),Rates!$F$24,IF(AND(AE298="C",'Claim Details'!$I$28&gt;=Rates!$H$14,'Claim Details'!$I$28&lt;=Rates!$H$15,'Claim Details'!$I$19="Yes"),Rates!$I$24,IF(AND(AE298="C",'Claim Details'!$I$28&gt;=Rates!$H$14,'Claim Details'!$I$28&lt;=Rates!$H$15,'Claim Details'!$I$19="No"),Rates!$H$24,IF(AND(AE298="C",'Claim Details'!$I$28&gt;=Rates!$J$14,'Claim Details'!$I$28&lt;=Rates!$J$15,'Claim Details'!$I$19="Yes"),Rates!$K$24,IF(AND(AE298="C",'Claim Details'!$I$28&gt;=Rates!$J$14,'Claim Details'!$I$28&lt;=Rates!$J$15,'Claim Details'!$I$19="No"),Rates!$J$24,"£0.00"))))))))))))))))))))))))</f>
        <v>£0.00</v>
      </c>
      <c r="BH298" s="189" t="str">
        <f t="shared" si="73"/>
        <v>£0.00</v>
      </c>
      <c r="BI298" s="189">
        <f t="shared" si="74"/>
        <v>0</v>
      </c>
      <c r="BO298" s="202" t="str">
        <f>IF(H298="","£0.00",IF(AP298="4","£0.00",IF(AP298="5","£0.00",IF(AP298="1","£0.00",((AQ298*H298)*'Claim Details'!$F$111)/100))))</f>
        <v>£0.00</v>
      </c>
      <c r="BP298" s="202" t="str">
        <f>IF(T298="","£0.00",IF(AP298="4","£0.00",IF(AP298="5","£0.00",IF(AP298="1","£0.00",((AR298*T298)*'Claim Details'!$N$111)/100))))</f>
        <v>£0.00</v>
      </c>
      <c r="BQ298" s="202" t="str">
        <f>IF(AI298="","£0.00",IF(AP298="4","£0.00",IF(AP298="5","£0.00",IF(AP298="1","£0.00",((BI298*AI298)*'Claim Details'!$W$111)/100))))</f>
        <v>£0.00</v>
      </c>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row>
    <row r="299" spans="1:97" ht="15">
      <c r="A299" s="145"/>
      <c r="B299" s="91"/>
      <c r="C299" s="96"/>
      <c r="D299" s="97"/>
      <c r="E299" s="98"/>
      <c r="F299" s="89"/>
      <c r="G299" s="99"/>
      <c r="H299" s="100"/>
      <c r="I299" s="221" t="str">
        <f t="shared" si="64"/>
        <v>£0.00</v>
      </c>
      <c r="J299" s="101"/>
      <c r="K299" s="100"/>
      <c r="L299" s="221" t="str">
        <f t="shared" si="65"/>
        <v>£0.00</v>
      </c>
      <c r="M299" s="101"/>
      <c r="N299" s="102"/>
      <c r="O299" s="145"/>
      <c r="P299" s="77"/>
      <c r="Q299" s="87"/>
      <c r="R299" s="87"/>
      <c r="S299" s="87"/>
      <c r="T299" s="149" t="str">
        <f t="shared" si="66"/>
        <v/>
      </c>
      <c r="U299" s="87" t="str">
        <f t="shared" si="75"/>
        <v/>
      </c>
      <c r="V299" s="87"/>
      <c r="W299" s="53" t="str">
        <f t="shared" si="67"/>
        <v>£0.00</v>
      </c>
      <c r="X299" s="53"/>
      <c r="Y299" s="87"/>
      <c r="Z299" s="78"/>
      <c r="AA299" s="79"/>
      <c r="AB299" s="160"/>
      <c r="AC299" s="98"/>
      <c r="AD299" s="225"/>
      <c r="AE299" s="235" t="str">
        <f t="shared" si="68"/>
        <v/>
      </c>
      <c r="AF299" s="87" t="str">
        <f t="shared" si="69"/>
        <v/>
      </c>
      <c r="AG299" s="53"/>
      <c r="AH299" s="224"/>
      <c r="AI299" s="226" t="str">
        <f t="shared" si="61"/>
        <v/>
      </c>
      <c r="AJ299" s="236" t="str">
        <f t="shared" si="70"/>
        <v>£0.00</v>
      </c>
      <c r="AK299" s="31"/>
      <c r="AL299" s="1"/>
      <c r="AM299" s="1"/>
      <c r="AN299" s="1"/>
      <c r="AO299" s="1"/>
      <c r="AP299" s="1" t="str">
        <f t="shared" si="62"/>
        <v/>
      </c>
      <c r="AQ299" s="27">
        <f t="shared" si="63"/>
        <v>0</v>
      </c>
      <c r="AR299" s="189">
        <f t="shared" si="71"/>
        <v>0</v>
      </c>
      <c r="AS299" s="190" t="str">
        <f>IF(AND(C299="A",'Claim Details'!$E$28&gt;=Rates!$D$14,'Claim Details'!$E$28&lt;=Rates!$D$15,'Claim Details'!$E$19="Yes"),Rates!$E$17,IF(AND(C299="A",'Claim Details'!$E$28&gt;=Rates!$D$14,'Claim Details'!$E$28&lt;=Rates!$D$15,'Claim Details'!$E$19="No"),Rates!$D$17,IF(AND(C299="A",'Claim Details'!$E$28&gt;=Rates!$F$14,'Claim Details'!$E$28&lt;=Rates!$F$15,'Claim Details'!$E$19="Yes"),Rates!$G$17,IF(AND(C299="A",'Claim Details'!$E$28&gt;=Rates!$F$14,'Claim Details'!$E$28&lt;=Rates!$F$15,'Claim Details'!$E$19="No"),Rates!$F$17,IF(AND(C299="A",'Claim Details'!$E$28&gt;=Rates!$H$14,'Claim Details'!$E$28&lt;=Rates!$H$15,'Claim Details'!$E$19="Yes"),Rates!$I$17,IF(AND(C299="A",'Claim Details'!$E$28&gt;=Rates!$H$14,'Claim Details'!$E$28&lt;=Rates!$H$15,'Claim Details'!$E$19="No"),Rates!$H$17,IF(AND(C299="A",'Claim Details'!$E$28&gt;=Rates!$J$14,'Claim Details'!$E$28&lt;=Rates!$J$15,'Claim Details'!$E$19="Yes"),Rates!$K$17,IF(AND(C299="A",'Claim Details'!$E$28&gt;=Rates!$J$14,'Claim Details'!$E$28&lt;=Rates!$J$15,'Claim Details'!$E$19="No"),Rates!$J$17,IF(AND(C299="B",'Claim Details'!$E$28&gt;=Rates!$D$14,'Claim Details'!$E$28&lt;=Rates!$D$15,'Claim Details'!$E$19="Yes"),Rates!$E$18,IF(AND(C299="B",'Claim Details'!$E$28&gt;=Rates!$D$14,'Claim Details'!$E$28&lt;=Rates!$D$15,'Claim Details'!$E$19="No"),Rates!$D$18,IF(AND(C299="B",'Claim Details'!$E$28&gt;=Rates!$F$14,'Claim Details'!$E$28&lt;=Rates!$F$15,'Claim Details'!$E$19="Yes"),Rates!$G$18,IF(AND(C299="B",'Claim Details'!$E$28&gt;=Rates!$F$14,'Claim Details'!$E$28&lt;=Rates!$F$15,'Claim Details'!$E$19="No"),Rates!$F$18,IF(AND(C299="B",'Claim Details'!$E$28&gt;=Rates!$H$14,'Claim Details'!$E$28&lt;=Rates!$H$15,'Claim Details'!$E$19="Yes"),Rates!$I$18,IF(AND(C299="B",'Claim Details'!$E$28&gt;=Rates!$H$14,'Claim Details'!$E$28&lt;=Rates!$H$15,'Claim Details'!$E$19="No"),Rates!$H$18,IF(AND(C299="B",'Claim Details'!$E$28&gt;=Rates!$J$14,'Claim Details'!$E$28&lt;=Rates!$J$15,'Claim Details'!$E$19="Yes"),Rates!$K$18,IF(AND(C299="B",'Claim Details'!$E$28&gt;=Rates!$J$14,'Claim Details'!$E$28&lt;=Rates!$J$15,'Claim Details'!$E$19="No"),Rates!$J$18,IF(AND(C299="C",'Claim Details'!$E$28&gt;=Rates!$D$14,'Claim Details'!$E$28&lt;=Rates!$D$15,'Claim Details'!$E$19="Yes"),Rates!$E$19,IF(AND(C299="C",'Claim Details'!$E$28&gt;=Rates!$D$14,'Claim Details'!$E$28&lt;=Rates!$D$15,'Claim Details'!$E$19="No"),Rates!$D$19,IF(AND(C299="C",'Claim Details'!$E$28&gt;=Rates!$F$14,'Claim Details'!$E$28&lt;=Rates!$F$15,'Claim Details'!$E$19="Yes"),Rates!$G$19,IF(AND(C299="C",'Claim Details'!$E$28&gt;=Rates!$F$14,'Claim Details'!$E$28&lt;=Rates!$F$15,'Claim Details'!$E$19="No"),Rates!$F$19,IF(AND(C299="C",'Claim Details'!$E$28&gt;=Rates!$H$14,'Claim Details'!$E$28&lt;=Rates!$H$15,'Claim Details'!$E$19="Yes"),Rates!$I$19,IF(AND(C299="C",'Claim Details'!$E$28&gt;=Rates!$H$14,'Claim Details'!$E$28&lt;=Rates!$H$15,'Claim Details'!$E$19="No"),Rates!$H$19,IF(AND(C299="C",'Claim Details'!$E$28&gt;=Rates!$J$14,'Claim Details'!$E$28&lt;=Rates!$J$15,'Claim Details'!$E$19="Yes"),Rates!$K$19,IF(AND(C299="C",'Claim Details'!$E$28&gt;=Rates!$J$14,'Claim Details'!$E$28&lt;=Rates!$J$15,'Claim Details'!$E$19="No"),Rates!$J$19,"£0.00"))))))))))))))))))))))))</f>
        <v>£0.00</v>
      </c>
      <c r="AT299" s="189" t="str">
        <f>IF(AND(C299="A",'Claim Details'!$E$28&gt;=Rates!$D$14,'Claim Details'!$E$28&lt;=Rates!$D$15,'Claim Details'!$E$19="Yes"),Rates!$E$25,IF(AND(C299="A",'Claim Details'!$E$28&gt;=Rates!$D$14,'Claim Details'!$E$28&lt;=Rates!$D$15,'Claim Details'!$E$19="No"),Rates!$D$25,IF(AND(C299="A",'Claim Details'!$E$28&gt;=Rates!$F$14,'Claim Details'!$E$28&lt;=Rates!$F$15,'Claim Details'!$E$19="Yes"),Rates!$G$25,IF(AND(C299="A",'Claim Details'!$E$28&gt;=Rates!$F$14,'Claim Details'!$E$28&lt;=Rates!$F$15,'Claim Details'!$E$19="No"),Rates!$F$25,IF(AND(C299="A",'Claim Details'!$E$28&gt;=Rates!$H$14,'Claim Details'!$E$28&lt;=Rates!$H$15,'Claim Details'!$E$19="Yes"),Rates!$I$25,IF(AND(C299="A",'Claim Details'!$E$28&gt;=Rates!$H$14,'Claim Details'!$E$28&lt;=Rates!$H$15,'Claim Details'!$E$19="No"),Rates!$H$25,IF(AND(C299="A",'Claim Details'!$E$28&gt;=Rates!$J$14,'Claim Details'!$E$28&lt;=Rates!$J$15,'Claim Details'!$E$19="Yes"),Rates!$K$25,IF(AND(C299="A",'Claim Details'!$E$28&gt;=Rates!$J$14,'Claim Details'!$E$28&lt;=Rates!$J$15,'Claim Details'!$E$19="No"),Rates!$J$25,IF(AND(C299="B",'Claim Details'!$E$28&gt;=Rates!$D$14,'Claim Details'!$E$28&lt;=Rates!$D$15,'Claim Details'!$E$19="Yes"),Rates!$E$26,IF(AND(C299="B",'Claim Details'!$E$28&gt;=Rates!$D$14,'Claim Details'!$E$28&lt;=Rates!$D$15,'Claim Details'!$E$19="No"),Rates!$D$26,IF(AND(C299="B",'Claim Details'!$E$28&gt;=Rates!$F$14,'Claim Details'!$E$28&lt;=Rates!$F$15,'Claim Details'!$E$19="Yes"),Rates!$G$26,IF(AND(C299="B",'Claim Details'!$E$28&gt;=Rates!$F$14,'Claim Details'!$E$28&lt;=Rates!$F$15,'Claim Details'!$E$19="No"),Rates!$F$26,IF(AND(C299="B",'Claim Details'!$E$28&gt;=Rates!$H$14,'Claim Details'!$E$28&lt;=Rates!$H$15,'Claim Details'!$E$19="Yes"),Rates!$I$26,IF(AND(C299="B",'Claim Details'!$E$28&gt;=Rates!$H$14,'Claim Details'!$E$28&lt;=Rates!$H$15,'Claim Details'!$E$19="No"),Rates!$H$26,IF(AND(C299="B",'Claim Details'!$E$28&gt;=Rates!$J$14,'Claim Details'!$E$28&lt;=Rates!$J$15,'Claim Details'!$E$19="Yes"),Rates!$K$26,IF(AND(C299="B",'Claim Details'!$E$28&gt;=Rates!$J$14,'Claim Details'!$E$28&lt;=Rates!$J$15,'Claim Details'!$E$19="No"),Rates!$J$26,IF(AND(C299="C",'Claim Details'!$E$28&gt;=Rates!$D$14,'Claim Details'!$E$28&lt;=Rates!$D$15,'Claim Details'!$E$19="Yes"),Rates!$E$27,IF(AND(C299="C",'Claim Details'!$E$28&gt;=Rates!$D$14,'Claim Details'!$E$28&lt;=Rates!$D$15,'Claim Details'!$E$19="No"),Rates!$D$27,IF(AND(C299="C",'Claim Details'!$E$28&gt;=Rates!$F$14,'Claim Details'!$E$28&lt;=Rates!$F$15,'Claim Details'!$E$19="Yes"),Rates!$G$27,IF(AND(C299="C",'Claim Details'!$E$28&gt;=Rates!$F$14,'Claim Details'!$E$28&lt;=Rates!$F$15,'Claim Details'!$E$19="No"),Rates!$F$27,IF(AND(C299="C",'Claim Details'!$E$28&gt;=Rates!$H$14,'Claim Details'!$E$28&lt;=Rates!$H$15,'Claim Details'!$E$19="Yes"),Rates!$I$27,IF(AND(C299="C",'Claim Details'!$E$28&gt;=Rates!$H$14,'Claim Details'!$E$28&lt;=Rates!$H$15,'Claim Details'!$E$19="No"),Rates!$H$27,IF(AND(C299="C",'Claim Details'!$E$28&gt;=Rates!$J$14,'Claim Details'!$E$28&lt;=Rates!$J$15,'Claim Details'!$E$19="Yes"),Rates!$K$27,IF(AND(C299="C",'Claim Details'!$E$28&gt;=Rates!$J$14,'Claim Details'!$E$28&lt;=Rates!$J$15,'Claim Details'!$E$19="No"),Rates!$J$27,"£0.00"))))))))))))))))))))))))</f>
        <v>£0.00</v>
      </c>
      <c r="AU299" s="191" t="str">
        <f>IF(AND(C299="A",'Claim Details'!$E$28&gt;=Rates!$D$14,'Claim Details'!$E$28&lt;=Rates!$D$15,'Claim Details'!$E$19="Yes"),Rates!$E$20,IF(AND(C299="A",'Claim Details'!$E$28&gt;=Rates!$D$14,'Claim Details'!$E$28&lt;=Rates!$D$15,'Claim Details'!$E$19="No"),Rates!$D$20,IF(AND(C299="A",'Claim Details'!$E$28&gt;=Rates!$F$14,'Claim Details'!$E$28&lt;=Rates!$F$15,'Claim Details'!$E$19="Yes"),Rates!$G$20,IF(AND(C299="A",'Claim Details'!$E$28&gt;=Rates!$F$14,'Claim Details'!$E$28&lt;=Rates!$F$15,'Claim Details'!$E$19="No"),Rates!$F$20,IF(AND(C299="A",'Claim Details'!$E$28&gt;=Rates!$H$14,'Claim Details'!$E$28&lt;=Rates!$H$15,'Claim Details'!$E$19="Yes"),Rates!$I$20,IF(AND(C299="A",'Claim Details'!$E$28&gt;=Rates!$H$14,'Claim Details'!$E$28&lt;=Rates!$H$15,'Claim Details'!$E$19="No"),Rates!$H$20,IF(AND(C299="A",'Claim Details'!$E$28&gt;=Rates!$J$14,'Claim Details'!$E$28&lt;=Rates!$J$15,'Claim Details'!$E$19="Yes"),Rates!$K$20,IF(AND(C299="A",'Claim Details'!$E$28&gt;=Rates!$J$14,'Claim Details'!$E$28&lt;=Rates!$J$15,'Claim Details'!$E$19="No"),Rates!$J$20,IF(AND(C299="B",'Claim Details'!$E$28&gt;=Rates!$D$14,'Claim Details'!$E$28&lt;=Rates!$D$15,'Claim Details'!$E$19="Yes"),Rates!$E$21,IF(AND(C299="B",'Claim Details'!$E$28&gt;=Rates!$D$14,'Claim Details'!$E$28&lt;=Rates!$D$15,'Claim Details'!$E$19="No"),Rates!$D$21,IF(AND(C299="B",'Claim Details'!$E$28&gt;=Rates!$F$14,'Claim Details'!$E$28&lt;=Rates!$F$15,'Claim Details'!$E$19="Yes"),Rates!$G$21,IF(AND(C299="B",'Claim Details'!$E$28&gt;=Rates!$F$14,'Claim Details'!$E$28&lt;=Rates!$F$15,'Claim Details'!$E$19="No"),Rates!$F$21,IF(AND(C299="B",'Claim Details'!$E$28&gt;=Rates!$H$14,'Claim Details'!$E$28&lt;=Rates!$H$15,'Claim Details'!$E$19="Yes"),Rates!$I$21,IF(AND(C299="B",'Claim Details'!$E$28&gt;=Rates!$H$14,'Claim Details'!$E$28&lt;=Rates!$H$15,'Claim Details'!$E$19="No"),Rates!$H$21,IF(AND(C299="B",'Claim Details'!$E$28&gt;=Rates!$J$14,'Claim Details'!$E$28&lt;=Rates!$J$15,'Claim Details'!$E$19="Yes"),Rates!$K$21,IF(AND(C299="B",'Claim Details'!$E$28&gt;=Rates!$J$14,'Claim Details'!$E$28&lt;=Rates!$J$15,'Claim Details'!$E$19="No"),Rates!$J$21,"£0.00"))))))))))))))))</f>
        <v>£0.00</v>
      </c>
      <c r="AV299" s="191" t="str">
        <f>IF(AND(C299="A",'Claim Details'!$E$28&gt;=Rates!$D$14,'Claim Details'!$E$28&lt;=Rates!$D$15,'Claim Details'!$E$19="Yes"),Rates!$E$22,IF(AND(C299="A",'Claim Details'!$E$28&gt;=Rates!$D$14,'Claim Details'!$E$28&lt;=Rates!$D$15,'Claim Details'!$E$19="No"),Rates!$D$22,IF(AND(C299="A",'Claim Details'!$E$28&gt;=Rates!$F$14,'Claim Details'!$E$28&lt;=Rates!$F$15,'Claim Details'!$E$19="Yes"),Rates!$G$22,IF(AND(C299="A",'Claim Details'!$E$28&gt;=Rates!$F$14,'Claim Details'!$E$28&lt;=Rates!$F$15,'Claim Details'!$E$19="No"),Rates!$F$22,IF(AND(C299="A",'Claim Details'!$E$28&gt;=Rates!$H$14,'Claim Details'!$E$28&lt;=Rates!$H$15,'Claim Details'!$E$19="Yes"),Rates!$I$22,IF(AND(C299="A",'Claim Details'!$E$28&gt;=Rates!$H$14,'Claim Details'!$E$28&lt;=Rates!$H$15,'Claim Details'!$E$19="No"),Rates!$H$22,IF(AND(C299="A",'Claim Details'!$E$28&gt;=Rates!$J$14,'Claim Details'!$E$28&lt;=Rates!$J$15,'Claim Details'!$E$19="Yes"),Rates!$K$22,IF(AND(C299="A",'Claim Details'!$E$28&gt;=Rates!$J$14,'Claim Details'!$E$28&lt;=Rates!$J$15,'Claim Details'!$E$19="No"),Rates!$J$22,IF(AND(C299="B",'Claim Details'!$E$28&gt;=Rates!$D$14,'Claim Details'!$E$28&lt;=Rates!$D$15,'Claim Details'!$E$19="Yes"),Rates!$E$23,IF(AND(C299="B",'Claim Details'!$E$28&gt;=Rates!$D$14,'Claim Details'!$E$28&lt;=Rates!$D$15,'Claim Details'!$E$19="No"),Rates!$D$23,IF(AND(C299="B",'Claim Details'!$E$28&gt;=Rates!$F$14,'Claim Details'!$E$28&lt;=Rates!$F$15,'Claim Details'!$E$19="Yes"),Rates!$G$23,IF(AND(C299="B",'Claim Details'!$E$28&gt;=Rates!$F$14,'Claim Details'!$E$28&lt;=Rates!$F$15,'Claim Details'!$E$19="No"),Rates!$F$23,IF(AND(C299="B",'Claim Details'!$E$28&gt;=Rates!$H$14,'Claim Details'!$E$28&lt;=Rates!$H$15,'Claim Details'!$E$19="Yes"),Rates!$I$23,IF(AND(C299="B",'Claim Details'!$E$28&gt;=Rates!$H$14,'Claim Details'!$E$28&lt;=Rates!$H$15,'Claim Details'!$E$19="No"),Rates!$H$23,IF(AND(C299="B",'Claim Details'!$E$28&gt;=Rates!$J$14,'Claim Details'!$E$28&lt;=Rates!$J$15,'Claim Details'!$E$19="Yes"),Rates!$K$23,IF(AND(C299="B",'Claim Details'!$E$28&gt;=Rates!$J$14,'Claim Details'!$E$28&lt;=Rates!$J$15,'Claim Details'!$E$19="No"),Rates!$J$23,IF(AND(C299="C",'Claim Details'!$E$28&gt;=Rates!$D$14,'Claim Details'!$E$28&lt;=Rates!$D$15,'Claim Details'!$E$19="Yes"),Rates!$E$24,IF(AND(C299="C",'Claim Details'!$E$28&gt;=Rates!$D$14,'Claim Details'!$E$28&lt;=Rates!$D$15,'Claim Details'!$E$19="No"),Rates!$D$24,IF(AND(C299="C",'Claim Details'!$E$28&gt;=Rates!$F$14,'Claim Details'!$E$28&lt;=Rates!$F$15,'Claim Details'!$E$19="Yes"),Rates!$G$24,IF(AND(C299="C",'Claim Details'!$E$28&gt;=Rates!$F$14,'Claim Details'!$E$28&lt;=Rates!$F$15,'Claim Details'!$E$19="No"),Rates!$F$24,IF(AND(C299="C",'Claim Details'!$E$28&gt;=Rates!$H$14,'Claim Details'!$E$28&lt;=Rates!$H$15,'Claim Details'!$E$19="Yes"),Rates!$I$24,IF(AND(C299="C",'Claim Details'!$E$28&gt;=Rates!$H$14,'Claim Details'!$E$28&lt;=Rates!$H$15,'Claim Details'!$E$19="No"),Rates!$H$24,IF(AND(C299="C",'Claim Details'!$E$28&gt;=Rates!$J$14,'Claim Details'!$E$28&lt;=Rates!$J$15,'Claim Details'!$E$19="Yes"),Rates!$K$24,IF(AND(C299="C",'Claim Details'!$E$28&gt;=Rates!$J$14,'Claim Details'!$E$28&lt;=Rates!$J$15,'Claim Details'!$E$19="No"),Rates!$J$24,"£0.00"))))))))))))))))))))))))</f>
        <v>£0.00</v>
      </c>
      <c r="AW299" s="1"/>
      <c r="AX299" s="189" t="str">
        <f>IF(AND(U299="A",'Claim Details'!$I$28&gt;=Rates!$D$14,'Claim Details'!$I$28&lt;=Rates!$D$15,'Claim Details'!$I$19="Yes"),Rates!$J$17,IF(AND(U299="A",'Claim Details'!$I$28&gt;=Rates!$D$14,'Claim Details'!$I$28&lt;=Rates!$D$15,'Claim Details'!$I$19="No"),Rates!$D$17,IF(AND(U299="A",'Claim Details'!$I$28&gt;=Rates!$F$14,'Claim Details'!$I$28&lt;=Rates!$F$15,'Claim Details'!$I$19="Yes"),Rates!$G$17,IF(AND(U299="A",'Claim Details'!$I$28&gt;=Rates!$F$14,'Claim Details'!$I$28&lt;=Rates!$F$15,'Claim Details'!$I$19="No"),Rates!$F$17,IF(AND(U299="A",'Claim Details'!$I$28&gt;=Rates!$H$14,'Claim Details'!$I$28&lt;=Rates!$H$15,'Claim Details'!$I$19="Yes"),Rates!$I$17,IF(AND(U299="A",'Claim Details'!$I$28&gt;=Rates!$H$14,'Claim Details'!$I$28&lt;=Rates!$H$15,'Claim Details'!$I$19="No"),Rates!$H$17,IF(AND(U299="A",'Claim Details'!$I$28&gt;=Rates!$J$14,'Claim Details'!$I$28&lt;=Rates!$J$15,'Claim Details'!$I$19="Yes"),Rates!$K$17,IF(AND(U299="A",'Claim Details'!$I$28&gt;=Rates!$J$14,'Claim Details'!$I$28&lt;=Rates!$J$15,'Claim Details'!$I$19="No"),Rates!$J$17,IF(AND(U299="B",'Claim Details'!$I$28&gt;=Rates!$D$14,'Claim Details'!$I$28&lt;=Rates!$D$15,'Claim Details'!$I$19="Yes"),Rates!$E$18,IF(AND(U299="B",'Claim Details'!$I$28&gt;=Rates!$D$14,'Claim Details'!$I$28&lt;=Rates!$D$15,'Claim Details'!$I$19="No"),Rates!$D$18,IF(AND(U299="B",'Claim Details'!$I$28&gt;=Rates!$F$14,'Claim Details'!$I$28&lt;=Rates!$F$15,'Claim Details'!$I$19="Yes"),Rates!$G$18,IF(AND(U299="B",'Claim Details'!$I$28&gt;=Rates!$F$14,'Claim Details'!$I$28&lt;=Rates!$F$15,'Claim Details'!$I$19="No"),Rates!$F$18,IF(AND(U299="B",'Claim Details'!$I$28&gt;=Rates!$H$14,'Claim Details'!$I$28&lt;=Rates!$H$15,'Claim Details'!$I$19="Yes"),Rates!$I$18,IF(AND(U299="B",'Claim Details'!$I$28&gt;=Rates!$H$14,'Claim Details'!$I$28&lt;=Rates!$H$15,'Claim Details'!$I$19="No"),Rates!$H$18,IF(AND(U299="B",'Claim Details'!$I$28&gt;=Rates!$J$14,'Claim Details'!$I$28&lt;=Rates!$J$15,'Claim Details'!$I$19="Yes"),Rates!$K$18,IF(AND(U299="B",'Claim Details'!$I$28&gt;=Rates!$J$14,'Claim Details'!$I$28&lt;=Rates!$J$15,'Claim Details'!$I$19="No"),Rates!$J$18,IF(AND(U299="C",'Claim Details'!$I$28&gt;=Rates!$D$14,'Claim Details'!$I$28&lt;=Rates!$D$15,'Claim Details'!$I$19="Yes"),Rates!$E$19,IF(AND(U299="C",'Claim Details'!$I$28&gt;=Rates!$D$14,'Claim Details'!$I$28&lt;=Rates!$D$15,'Claim Details'!$I$19="No"),Rates!$D$19,IF(AND(U299="C",'Claim Details'!$I$28&gt;=Rates!$F$14,'Claim Details'!$I$28&lt;=Rates!$F$15,'Claim Details'!$I$19="Yes"),Rates!$G$19,IF(AND(U299="C",'Claim Details'!$I$28&gt;=Rates!$F$14,'Claim Details'!$I$28&lt;=Rates!$F$15,'Claim Details'!$I$19="No"),Rates!$F$19,IF(AND(U299="C",'Claim Details'!$I$28&gt;=Rates!$H$14,'Claim Details'!$I$28&lt;=Rates!$H$15,'Claim Details'!$I$19="Yes"),Rates!$I$19,IF(AND(U299="C",'Claim Details'!$I$28&gt;=Rates!$H$14,'Claim Details'!$I$28&lt;=Rates!$H$15,'Claim Details'!$I$19="No"),Rates!$H$19,IF(AND(U299="C",'Claim Details'!$I$28&gt;=Rates!$J$14,'Claim Details'!$I$28&lt;=Rates!$J$15,'Claim Details'!$I$19="Yes"),Rates!$K$19,IF(AND(U299="C",'Claim Details'!$I$28&gt;=Rates!$J$14,'Claim Details'!$I$28&lt;=Rates!$J$15,'Claim Details'!$I$19="No"),Rates!$J$19,"£0.00"))))))))))))))))))))))))</f>
        <v>£0.00</v>
      </c>
      <c r="AY299" s="189" t="str">
        <f>IF(AND(C299="A",'Claim Details'!$I$28&gt;=Rates!$D$14,'Claim Details'!$I$28&lt;=Rates!$D$15,'Claim Details'!$I$19="Yes"),Rates!$J$25,IF(AND(C299="A",'Claim Details'!$I$28&gt;=Rates!$D$14,'Claim Details'!$I$28&lt;=Rates!$D$15,'Claim Details'!$I$19="No"),Rates!$D$25,IF(AND(C299="A",'Claim Details'!$I$28&gt;=Rates!$F$14,'Claim Details'!$I$28&lt;=Rates!$F$15,'Claim Details'!$I$19="Yes"),Rates!$G$25,IF(AND(C299="A",'Claim Details'!$I$28&gt;=Rates!$F$14,'Claim Details'!$I$28&lt;=Rates!$F$15,'Claim Details'!$I$19="No"),Rates!$F$25,IF(AND(C299="A",'Claim Details'!$I$28&gt;=Rates!$H$14,'Claim Details'!$I$28&lt;=Rates!$H$15,'Claim Details'!$I$19="Yes"),Rates!$I$25,IF(AND(C299="A",'Claim Details'!$I$28&gt;=Rates!$H$14,'Claim Details'!$I$28&lt;=Rates!$H$15,'Claim Details'!$I$19="No"),Rates!$H$25,IF(AND(C299="A",'Claim Details'!$I$28&gt;=Rates!$J$14,'Claim Details'!$I$28&lt;=Rates!$J$15,'Claim Details'!$I$19="Yes"),Rates!$K$25,IF(AND(C299="A",'Claim Details'!$I$28&gt;=Rates!$J$14,'Claim Details'!$I$28&lt;=Rates!$J$15,'Claim Details'!$I$19="No"),Rates!$J$25,IF(AND(C299="B",'Claim Details'!$I$28&gt;=Rates!$D$14,'Claim Details'!$I$28&lt;=Rates!$D$15,'Claim Details'!$I$19="Yes"),Rates!$E$26,IF(AND(C299="B",'Claim Details'!$I$28&gt;=Rates!$D$14,'Claim Details'!$I$28&lt;=Rates!$D$15,'Claim Details'!$I$19="No"),Rates!$D$26,IF(AND(C299="B",'Claim Details'!$I$28&gt;=Rates!$F$14,'Claim Details'!$I$28&lt;=Rates!$F$15,'Claim Details'!$I$19="Yes"),Rates!$G$26,IF(AND(C299="B",'Claim Details'!$I$28&gt;=Rates!$F$14,'Claim Details'!$I$28&lt;=Rates!$F$15,'Claim Details'!$I$19="No"),Rates!$F$26,IF(AND(C299="B",'Claim Details'!$I$28&gt;=Rates!$H$14,'Claim Details'!$I$28&lt;=Rates!$H$15,'Claim Details'!$I$19="Yes"),Rates!$I$26,IF(AND(C299="B",'Claim Details'!$I$28&gt;=Rates!$H$14,'Claim Details'!$I$28&lt;=Rates!$H$15,'Claim Details'!$I$19="No"),Rates!$H$26,IF(AND(C299="B",'Claim Details'!$I$28&gt;=Rates!$J$14,'Claim Details'!$I$28&lt;=Rates!$J$15,'Claim Details'!$I$19="Yes"),Rates!$K$26,IF(AND(C299="B",'Claim Details'!$I$28&gt;=Rates!$J$14,'Claim Details'!$I$28&lt;=Rates!$J$15,'Claim Details'!$I$19="No"),Rates!$J$26,IF(AND(C299="C",'Claim Details'!$I$28&gt;=Rates!$D$14,'Claim Details'!$I$28&lt;=Rates!$D$15,'Claim Details'!$I$19="Yes"),Rates!$E$27,IF(AND(C299="C",'Claim Details'!$I$28&gt;=Rates!$D$14,'Claim Details'!$I$28&lt;=Rates!$D$15,'Claim Details'!$I$19="No"),Rates!$D$27,IF(AND(C299="C",'Claim Details'!$I$28&gt;=Rates!$F$14,'Claim Details'!$I$28&lt;=Rates!$F$15,'Claim Details'!$I$19="Yes"),Rates!$G$27,IF(AND(C299="C",'Claim Details'!$I$28&gt;=Rates!$F$14,'Claim Details'!$I$28&lt;=Rates!$F$15,'Claim Details'!$I$19="No"),Rates!$F$27,IF(AND(C299="C",'Claim Details'!$I$28&gt;=Rates!$H$14,'Claim Details'!$I$28&lt;=Rates!$H$15,'Claim Details'!$I$19="Yes"),Rates!$I$27,IF(AND(C299="C",'Claim Details'!$I$28&gt;=Rates!$H$14,'Claim Details'!$I$28&lt;=Rates!$H$15,'Claim Details'!$I$19="No"),Rates!$H$27,IF(AND(C299="C",'Claim Details'!$I$28&gt;=Rates!$J$14,'Claim Details'!$I$28&lt;=Rates!$J$15,'Claim Details'!$I$19="Yes"),Rates!$K$27,IF(AND(C299="C",'Claim Details'!$I$28&gt;=Rates!$J$14,'Claim Details'!$I$28&lt;=Rates!$J$15,'Claim Details'!$I$19="No"),Rates!$J$27,"£0.00"))))))))))))))))))))))))</f>
        <v>£0.00</v>
      </c>
      <c r="AZ299" s="189" t="str">
        <f>IF(AND(C299="A",'Claim Details'!$I$28&gt;=Rates!$D$14,'Claim Details'!$I$28&lt;=Rates!$D$15,'Claim Details'!$I$19="Yes"),Rates!$E$20,IF(AND(C299="A",'Claim Details'!$I$28&gt;=Rates!$D$14,'Claim Details'!$I$28&lt;=Rates!$D$15,'Claim Details'!$I$19="No"),Rates!$D$20,IF(AND(C299="A",'Claim Details'!$I$28&gt;=Rates!$F$14,'Claim Details'!$I$28&lt;=Rates!$F$15,'Claim Details'!$I$19="Yes"),Rates!$G$20,IF(AND(C299="A",'Claim Details'!$I$28&gt;=Rates!$F$14,'Claim Details'!$I$28&lt;=Rates!$F$15,'Claim Details'!$I$19="No"),Rates!$F$20,IF(AND(C299="A",'Claim Details'!$I$28&gt;=Rates!$H$14,'Claim Details'!$I$28&lt;=Rates!$H$15,'Claim Details'!$I$19="Yes"),Rates!$I$20,IF(AND(C299="A",'Claim Details'!$I$28&gt;=Rates!$H$14,'Claim Details'!$I$28&lt;=Rates!$H$15,'Claim Details'!$I$19="No"),Rates!$H$20,IF(AND(C299="A",'Claim Details'!$I$28&gt;=Rates!$J$14,'Claim Details'!$I$28&lt;=Rates!$J$15,'Claim Details'!$I$19="Yes"),Rates!$K$20,IF(AND(C299="A",'Claim Details'!$I$28&gt;=Rates!$J$14,'Claim Details'!$I$28&lt;=Rates!$J$15,'Claim Details'!$I$19="No"),Rates!$J$20,IF(AND(C299="B",'Claim Details'!$I$28&gt;=Rates!$D$14,'Claim Details'!$I$28&lt;=Rates!$D$15,'Claim Details'!$I$19="Yes"),Rates!$E$21,IF(AND(C299="B",'Claim Details'!$I$28&gt;=Rates!$D$14,'Claim Details'!$I$28&lt;=Rates!$D$15,'Claim Details'!$I$19="No"),Rates!$D$21,IF(AND(C299="B",'Claim Details'!$I$28&gt;=Rates!$F$14,'Claim Details'!$I$28&lt;=Rates!$F$15,'Claim Details'!$I$19="Yes"),Rates!$G$21,IF(AND(C299="B",'Claim Details'!$I$28&gt;=Rates!$F$14,'Claim Details'!$I$28&lt;=Rates!$F$15,'Claim Details'!$I$19="No"),Rates!$F$21,IF(AND(C299="B",'Claim Details'!$I$28&gt;=Rates!$H$14,'Claim Details'!$I$28&lt;=Rates!$H$15,'Claim Details'!$I$19="Yes"),Rates!$I$21,IF(AND(C299="B",'Claim Details'!$I$28&gt;=Rates!$H$14,'Claim Details'!$I$28&lt;=Rates!$H$15,'Claim Details'!$I$19="No"),Rates!$H$21,IF(AND(C299="B",'Claim Details'!$I$28&gt;=Rates!$J$14,'Claim Details'!$I$28&lt;=Rates!$J$15,'Claim Details'!$I$19="Yes"),Rates!$K$21,IF(AND(C299="B",'Claim Details'!$I$28&gt;=Rates!$J$14,'Claim Details'!$I$28&lt;=Rates!$J$15,'Claim Details'!$I$19="No"),Rates!$J$21,"£0.00"))))))))))))))))</f>
        <v>£0.00</v>
      </c>
      <c r="BA299" s="189" t="str">
        <f>IF(AND(C299="A",'Claim Details'!$I$28&gt;=Rates!$D$14,'Claim Details'!$I$28&lt;=Rates!$D$15,'Claim Details'!$I$19="Yes"),Rates!$E$22,IF(AND(C299="A",'Claim Details'!$I$28&gt;=Rates!$D$14,'Claim Details'!$I$28&lt;=Rates!$D$15,'Claim Details'!$I$19="No"),Rates!$D$22,IF(AND(C299="A",'Claim Details'!$I$28&gt;=Rates!$F$14,'Claim Details'!$I$28&lt;=Rates!$F$15,'Claim Details'!$I$19="Yes"),Rates!$G$22,IF(AND(C299="A",'Claim Details'!$I$28&gt;=Rates!$F$14,'Claim Details'!$I$28&lt;=Rates!$F$15,'Claim Details'!$I$19="No"),Rates!$F$22,IF(AND(C299="A",'Claim Details'!$I$28&gt;=Rates!$H$14,'Claim Details'!$I$28&lt;=Rates!$H$15,'Claim Details'!$I$19="Yes"),Rates!$I$22,IF(AND(C299="A",'Claim Details'!$I$28&gt;=Rates!$H$14,'Claim Details'!$I$28&lt;=Rates!$H$15,'Claim Details'!$I$19="No"),Rates!$H$22,IF(AND(C299="A",'Claim Details'!$I$28&gt;=Rates!$J$14,'Claim Details'!$I$28&lt;=Rates!$J$15,'Claim Details'!$I$19="Yes"),Rates!$K$22,IF(AND(C299="A",'Claim Details'!$I$28&gt;=Rates!$J$14,'Claim Details'!$I$28&lt;=Rates!$J$15,'Claim Details'!$I$19="No"),Rates!$J$22,IF(AND(C299="B",'Claim Details'!$I$28&gt;=Rates!$D$14,'Claim Details'!$I$28&lt;=Rates!$D$15,'Claim Details'!$I$19="Yes"),Rates!$E$23,IF(AND(C299="B",'Claim Details'!$I$28&gt;=Rates!$D$14,'Claim Details'!$I$28&lt;=Rates!$D$15,'Claim Details'!$I$19="No"),Rates!$D$23,IF(AND(C299="B",'Claim Details'!$I$28&gt;=Rates!$F$14,'Claim Details'!$I$28&lt;=Rates!$F$15,'Claim Details'!$I$19="Yes"),Rates!$G$23,IF(AND(C299="B",'Claim Details'!$I$28&gt;=Rates!$F$14,'Claim Details'!$I$28&lt;=Rates!$F$15,'Claim Details'!$I$19="No"),Rates!$F$23,IF(AND(C299="B",'Claim Details'!$I$28&gt;=Rates!$H$14,'Claim Details'!$I$28&lt;=Rates!$H$15,'Claim Details'!$I$19="Yes"),Rates!$I$23,IF(AND(C299="B",'Claim Details'!$I$28&gt;=Rates!$H$14,'Claim Details'!$I$28&lt;=Rates!$H$15,'Claim Details'!$I$19="No"),Rates!$H$23,IF(AND(C299="B",'Claim Details'!$I$28&gt;=Rates!$J$14,'Claim Details'!$I$28&lt;=Rates!$J$15,'Claim Details'!$I$19="Yes"),Rates!$K$23,IF(AND(C299="B",'Claim Details'!$I$28&gt;=Rates!$J$14,'Claim Details'!$I$28&lt;=Rates!$J$15,'Claim Details'!$I$19="No"),Rates!$J$23,IF(AND(C299="C",'Claim Details'!$I$28&gt;=Rates!$D$14,'Claim Details'!$I$28&lt;=Rates!$D$15,'Claim Details'!$I$19="Yes"),Rates!$E$24,IF(AND(C299="C",'Claim Details'!$I$28&gt;=Rates!$D$14,'Claim Details'!$I$28&lt;=Rates!$D$15,'Claim Details'!$I$19="No"),Rates!$D$24,IF(AND(C299="C",'Claim Details'!$I$28&gt;=Rates!$F$14,'Claim Details'!$I$28&lt;=Rates!$F$15,'Claim Details'!$I$19="Yes"),Rates!$G$24,IF(AND(C299="C",'Claim Details'!$I$28&gt;=Rates!$F$14,'Claim Details'!$I$28&lt;=Rates!$F$15,'Claim Details'!$I$19="No"),Rates!$F$24,IF(AND(C299="C",'Claim Details'!$I$28&gt;=Rates!$H$14,'Claim Details'!$I$28&lt;=Rates!$H$15,'Claim Details'!$I$19="Yes"),Rates!$I$24,IF(AND(C299="C",'Claim Details'!$I$28&gt;=Rates!$H$14,'Claim Details'!$I$28&lt;=Rates!$H$15,'Claim Details'!$I$19="No"),Rates!$H$24,IF(AND(C299="C",'Claim Details'!$I$28&gt;=Rates!$J$14,'Claim Details'!$I$28&lt;=Rates!$J$15,'Claim Details'!$I$19="Yes"),Rates!$K$24,IF(AND(C299="C",'Claim Details'!$I$28&gt;=Rates!$J$14,'Claim Details'!$I$28&lt;=Rates!$J$15,'Claim Details'!$I$19="No"),Rates!$J$24,"£0.00"))))))))))))))))))))))))</f>
        <v>£0.00</v>
      </c>
      <c r="BB299" s="189" t="str">
        <f t="shared" si="72"/>
        <v>£0.00</v>
      </c>
      <c r="BC299" s="1"/>
      <c r="BD299" s="189" t="str">
        <f>IF(AND(AE299="A",'Claim Details'!$I$28&gt;=Rates!$D$14,'Claim Details'!$I$28&lt;=Rates!$D$15,'Claim Details'!$I$19="Yes"),Rates!$J$17,IF(AND(AE299="A",'Claim Details'!$I$28&gt;=Rates!$D$14,'Claim Details'!$I$28&lt;=Rates!$D$15,'Claim Details'!$I$19="No"),Rates!$D$17,IF(AND(AE299="A",'Claim Details'!$I$28&gt;=Rates!$F$14,'Claim Details'!$I$28&lt;=Rates!$F$15,'Claim Details'!$I$19="Yes"),Rates!$G$17,IF(AND(AE299="A",'Claim Details'!$I$28&gt;=Rates!$F$14,'Claim Details'!$I$28&lt;=Rates!$F$15,'Claim Details'!$I$19="No"),Rates!$F$17,IF(AND(AE299="A",'Claim Details'!$I$28&gt;=Rates!$H$14,'Claim Details'!$I$28&lt;=Rates!$H$15,'Claim Details'!$I$19="Yes"),Rates!$I$17,IF(AND(AE299="A",'Claim Details'!$I$28&gt;=Rates!$H$14,'Claim Details'!$I$28&lt;=Rates!$H$15,'Claim Details'!$I$19="No"),Rates!$H$17,IF(AND(AE299="A",'Claim Details'!$I$28&gt;=Rates!$J$14,'Claim Details'!$I$28&lt;=Rates!$J$15,'Claim Details'!$I$19="Yes"),Rates!$K$17,IF(AND(AE299="A",'Claim Details'!$I$28&gt;=Rates!$J$14,'Claim Details'!$I$28&lt;=Rates!$J$15,'Claim Details'!$I$19="No"),Rates!$J$17,IF(AND(AE299="B",'Claim Details'!$I$28&gt;=Rates!$D$14,'Claim Details'!$I$28&lt;=Rates!$D$15,'Claim Details'!$I$19="Yes"),Rates!$E$18,IF(AND(AE299="B",'Claim Details'!$I$28&gt;=Rates!$D$14,'Claim Details'!$I$28&lt;=Rates!$D$15,'Claim Details'!$I$19="No"),Rates!$D$18,IF(AND(AE299="B",'Claim Details'!$I$28&gt;=Rates!$F$14,'Claim Details'!$I$28&lt;=Rates!$F$15,'Claim Details'!$I$19="Yes"),Rates!$G$18,IF(AND(AE299="B",'Claim Details'!$I$28&gt;=Rates!$F$14,'Claim Details'!$I$28&lt;=Rates!$F$15,'Claim Details'!$I$19="No"),Rates!$F$18,IF(AND(AE299="B",'Claim Details'!$I$28&gt;=Rates!$H$14,'Claim Details'!$I$28&lt;=Rates!$H$15,'Claim Details'!$I$19="Yes"),Rates!$I$18,IF(AND(AE299="B",'Claim Details'!$I$28&gt;=Rates!$H$14,'Claim Details'!$I$28&lt;=Rates!$H$15,'Claim Details'!$I$19="No"),Rates!$H$18,IF(AND(AE299="B",'Claim Details'!$I$28&gt;=Rates!$J$14,'Claim Details'!$I$28&lt;=Rates!$J$15,'Claim Details'!$I$19="Yes"),Rates!$K$18,IF(AND(AE299="B",'Claim Details'!$I$28&gt;=Rates!$J$14,'Claim Details'!$I$28&lt;=Rates!$J$15,'Claim Details'!$I$19="No"),Rates!$J$18,IF(AND(AE299="C",'Claim Details'!$I$28&gt;=Rates!$D$14,'Claim Details'!$I$28&lt;=Rates!$D$15,'Claim Details'!$I$19="Yes"),Rates!$E$19,IF(AND(AE299="C",'Claim Details'!$I$28&gt;=Rates!$D$14,'Claim Details'!$I$28&lt;=Rates!$D$15,'Claim Details'!$I$19="No"),Rates!$D$19,IF(AND(AE299="C",'Claim Details'!$I$28&gt;=Rates!$F$14,'Claim Details'!$I$28&lt;=Rates!$F$15,'Claim Details'!$I$19="Yes"),Rates!$G$19,IF(AND(AE299="C",'Claim Details'!$I$28&gt;=Rates!$F$14,'Claim Details'!$I$28&lt;=Rates!$F$15,'Claim Details'!$I$19="No"),Rates!$F$19,IF(AND(AE299="C",'Claim Details'!$I$28&gt;=Rates!$H$14,'Claim Details'!$I$28&lt;=Rates!$H$15,'Claim Details'!$I$19="Yes"),Rates!$I$19,IF(AND(AE299="C",'Claim Details'!$I$28&gt;=Rates!$H$14,'Claim Details'!$I$28&lt;=Rates!$H$15,'Claim Details'!$I$19="No"),Rates!$H$19,IF(AND(AE299="C",'Claim Details'!$I$28&gt;=Rates!$J$14,'Claim Details'!$I$28&lt;=Rates!$J$15,'Claim Details'!$I$19="Yes"),Rates!$K$19,IF(AND(AE299="C",'Claim Details'!$I$28&gt;=Rates!$J$14,'Claim Details'!$I$28&lt;=Rates!$J$15,'Claim Details'!$I$19="No"),Rates!$J$19,"£0.00"))))))))))))))))))))))))</f>
        <v>£0.00</v>
      </c>
      <c r="BE299" s="189" t="str">
        <f>IF(AND(AE299="A",'Claim Details'!$I$28&gt;=Rates!$D$14,'Claim Details'!$I$28&lt;=Rates!$D$15,'Claim Details'!$I$19="Yes"),Rates!$J$25,IF(AND(AE299="A",'Claim Details'!$I$28&gt;=Rates!$D$14,'Claim Details'!$I$28&lt;=Rates!$D$15,'Claim Details'!$I$19="No"),Rates!$D$25,IF(AND(AE299="A",'Claim Details'!$I$28&gt;=Rates!$F$14,'Claim Details'!$I$28&lt;=Rates!$F$15,'Claim Details'!$I$19="Yes"),Rates!$G$25,IF(AND(AE299="A",'Claim Details'!$I$28&gt;=Rates!$F$14,'Claim Details'!$I$28&lt;=Rates!$F$15,'Claim Details'!$I$19="No"),Rates!$F$25,IF(AND(AE299="A",'Claim Details'!$I$28&gt;=Rates!$H$14,'Claim Details'!$I$28&lt;=Rates!$H$15,'Claim Details'!$I$19="Yes"),Rates!$I$25,IF(AND(AE299="A",'Claim Details'!$I$28&gt;=Rates!$H$14,'Claim Details'!$I$28&lt;=Rates!$H$15,'Claim Details'!$I$19="No"),Rates!$H$25,IF(AND(AE299="A",'Claim Details'!$I$28&gt;=Rates!$J$14,'Claim Details'!$I$28&lt;=Rates!$J$15,'Claim Details'!$I$19="Yes"),Rates!$K$25,IF(AND(AE299="A",'Claim Details'!$I$28&gt;=Rates!$J$14,'Claim Details'!$I$28&lt;=Rates!$J$15,'Claim Details'!$I$19="No"),Rates!$J$25,IF(AND(AE299="B",'Claim Details'!$I$28&gt;=Rates!$D$14,'Claim Details'!$I$28&lt;=Rates!$D$15,'Claim Details'!$I$19="Yes"),Rates!$E$26,IF(AND(AE299="B",'Claim Details'!$I$28&gt;=Rates!$D$14,'Claim Details'!$I$28&lt;=Rates!$D$15,'Claim Details'!$I$19="No"),Rates!$D$26,IF(AND(AE299="B",'Claim Details'!$I$28&gt;=Rates!$F$14,'Claim Details'!$I$28&lt;=Rates!$F$15,'Claim Details'!$I$19="Yes"),Rates!$G$26,IF(AND(AE299="B",'Claim Details'!$I$28&gt;=Rates!$F$14,'Claim Details'!$I$28&lt;=Rates!$F$15,'Claim Details'!$I$19="No"),Rates!$F$26,IF(AND(AE299="B",'Claim Details'!$I$28&gt;=Rates!$H$14,'Claim Details'!$I$28&lt;=Rates!$H$15,'Claim Details'!$I$19="Yes"),Rates!$I$26,IF(AND(AE299="B",'Claim Details'!$I$28&gt;=Rates!$H$14,'Claim Details'!$I$28&lt;=Rates!$H$15,'Claim Details'!$I$19="No"),Rates!$H$26,IF(AND(AE299="B",'Claim Details'!$I$28&gt;=Rates!$J$14,'Claim Details'!$I$28&lt;=Rates!$J$15,'Claim Details'!$I$19="Yes"),Rates!$K$26,IF(AND(AE299="B",'Claim Details'!$I$28&gt;=Rates!$J$14,'Claim Details'!$I$28&lt;=Rates!$J$15,'Claim Details'!$I$19="No"),Rates!$J$26,IF(AND(AE299="C",'Claim Details'!$I$28&gt;=Rates!$D$14,'Claim Details'!$I$28&lt;=Rates!$D$15,'Claim Details'!$I$19="Yes"),Rates!$E$27,IF(AND(AE299="C",'Claim Details'!$I$28&gt;=Rates!$D$14,'Claim Details'!$I$28&lt;=Rates!$D$15,'Claim Details'!$I$19="No"),Rates!$D$27,IF(AND(AE299="C",'Claim Details'!$I$28&gt;=Rates!$F$14,'Claim Details'!$I$28&lt;=Rates!$F$15,'Claim Details'!$I$19="Yes"),Rates!$G$27,IF(AND(AE299="C",'Claim Details'!$I$28&gt;=Rates!$F$14,'Claim Details'!$I$28&lt;=Rates!$F$15,'Claim Details'!$I$19="No"),Rates!$F$27,IF(AND(AE299="C",'Claim Details'!$I$28&gt;=Rates!$H$14,'Claim Details'!$I$28&lt;=Rates!$H$15,'Claim Details'!$I$19="Yes"),Rates!$I$27,IF(AND(AE299="C",'Claim Details'!$I$28&gt;=Rates!$H$14,'Claim Details'!$I$28&lt;=Rates!$H$15,'Claim Details'!$I$19="No"),Rates!$H$27,IF(AND(AE299="C",'Claim Details'!$I$28&gt;=Rates!$J$14,'Claim Details'!$I$28&lt;=Rates!$J$15,'Claim Details'!$I$19="Yes"),Rates!$K$27,IF(AND(AE299="C",'Claim Details'!$I$28&gt;=Rates!$J$14,'Claim Details'!$I$28&lt;=Rates!$J$15,'Claim Details'!$I$19="No"),Rates!$J$27,"£0.00"))))))))))))))))))))))))</f>
        <v>£0.00</v>
      </c>
      <c r="BF299" s="189" t="str">
        <f>IF(AND(AE299="A",'Claim Details'!$I$28&gt;=Rates!$D$14,'Claim Details'!$I$28&lt;=Rates!$D$15,'Claim Details'!$I$19="Yes"),Rates!$E$20,IF(AND(AE299="A",'Claim Details'!$I$28&gt;=Rates!$D$14,'Claim Details'!$I$28&lt;=Rates!$D$15,'Claim Details'!$I$19="No"),Rates!$D$20,IF(AND(AE299="A",'Claim Details'!$I$28&gt;=Rates!$F$14,'Claim Details'!$I$28&lt;=Rates!$F$15,'Claim Details'!$I$19="Yes"),Rates!$G$20,IF(AND(AE299="A",'Claim Details'!$I$28&gt;=Rates!$F$14,'Claim Details'!$I$28&lt;=Rates!$F$15,'Claim Details'!$I$19="No"),Rates!$F$20,IF(AND(AE299="A",'Claim Details'!$I$28&gt;=Rates!$H$14,'Claim Details'!$I$28&lt;=Rates!$H$15,'Claim Details'!$I$19="Yes"),Rates!$I$20,IF(AND(AE299="A",'Claim Details'!$I$28&gt;=Rates!$H$14,'Claim Details'!$I$28&lt;=Rates!$H$15,'Claim Details'!$I$19="No"),Rates!$H$20,IF(AND(AE299="A",'Claim Details'!$I$28&gt;=Rates!$J$14,'Claim Details'!$I$28&lt;=Rates!$J$15,'Claim Details'!$I$19="Yes"),Rates!$K$20,IF(AND(AE299="A",'Claim Details'!$I$28&gt;=Rates!$J$14,'Claim Details'!$I$28&lt;=Rates!$J$15,'Claim Details'!$I$19="No"),Rates!$J$20,IF(AND(AE299="B",'Claim Details'!$I$28&gt;=Rates!$D$14,'Claim Details'!$I$28&lt;=Rates!$D$15,'Claim Details'!$I$19="Yes"),Rates!$E$21,IF(AND(AE299="B",'Claim Details'!$I$28&gt;=Rates!$D$14,'Claim Details'!$I$28&lt;=Rates!$D$15,'Claim Details'!$I$19="No"),Rates!$D$21,IF(AND(AE299="B",'Claim Details'!$I$28&gt;=Rates!$F$14,'Claim Details'!$I$28&lt;=Rates!$F$15,'Claim Details'!$I$19="Yes"),Rates!$G$21,IF(AND(AE299="B",'Claim Details'!$I$28&gt;=Rates!$F$14,'Claim Details'!$I$28&lt;=Rates!$F$15,'Claim Details'!$I$19="No"),Rates!$F$21,IF(AND(AE299="B",'Claim Details'!$I$28&gt;=Rates!$H$14,'Claim Details'!$I$28&lt;=Rates!$H$15,'Claim Details'!$I$19="Yes"),Rates!$I$21,IF(AND(AE299="B",'Claim Details'!$I$28&gt;=Rates!$H$14,'Claim Details'!$I$28&lt;=Rates!$H$15,'Claim Details'!$I$19="No"),Rates!$H$21,IF(AND(AE299="B",'Claim Details'!$I$28&gt;=Rates!$J$14,'Claim Details'!$I$28&lt;=Rates!$J$15,'Claim Details'!$I$19="Yes"),Rates!$K$21,IF(AND(AE299="B",'Claim Details'!$I$28&gt;=Rates!$J$14,'Claim Details'!$I$28&lt;=Rates!$J$15,'Claim Details'!$I$19="No"),Rates!$J$21,"£0.00"))))))))))))))))</f>
        <v>£0.00</v>
      </c>
      <c r="BG299" s="189" t="str">
        <f>IF(AND(AE299="A",'Claim Details'!$I$28&gt;=Rates!$D$14,'Claim Details'!$I$28&lt;=Rates!$D$15,'Claim Details'!$I$19="Yes"),Rates!$E$22,IF(AND(AE299="A",'Claim Details'!$I$28&gt;=Rates!$D$14,'Claim Details'!$I$28&lt;=Rates!$D$15,'Claim Details'!$I$19="No"),Rates!$D$22,IF(AND(AE299="A",'Claim Details'!$I$28&gt;=Rates!$F$14,'Claim Details'!$I$28&lt;=Rates!$F$15,'Claim Details'!$I$19="Yes"),Rates!$G$22,IF(AND(AE299="A",'Claim Details'!$I$28&gt;=Rates!$F$14,'Claim Details'!$I$28&lt;=Rates!$F$15,'Claim Details'!$I$19="No"),Rates!$F$22,IF(AND(AE299="A",'Claim Details'!$I$28&gt;=Rates!$H$14,'Claim Details'!$I$28&lt;=Rates!$H$15,'Claim Details'!$I$19="Yes"),Rates!$I$22,IF(AND(AE299="A",'Claim Details'!$I$28&gt;=Rates!$H$14,'Claim Details'!$I$28&lt;=Rates!$H$15,'Claim Details'!$I$19="No"),Rates!$H$22,IF(AND(AE299="A",'Claim Details'!$I$28&gt;=Rates!$J$14,'Claim Details'!$I$28&lt;=Rates!$J$15,'Claim Details'!$I$19="Yes"),Rates!$K$22,IF(AND(AE299="A",'Claim Details'!$I$28&gt;=Rates!$J$14,'Claim Details'!$I$28&lt;=Rates!$J$15,'Claim Details'!$I$19="No"),Rates!$J$22,IF(AND(AE299="B",'Claim Details'!$I$28&gt;=Rates!$D$14,'Claim Details'!$I$28&lt;=Rates!$D$15,'Claim Details'!$I$19="Yes"),Rates!$E$23,IF(AND(AE299="B",'Claim Details'!$I$28&gt;=Rates!$D$14,'Claim Details'!$I$28&lt;=Rates!$D$15,'Claim Details'!$I$19="No"),Rates!$D$23,IF(AND(AE299="B",'Claim Details'!$I$28&gt;=Rates!$F$14,'Claim Details'!$I$28&lt;=Rates!$F$15,'Claim Details'!$I$19="Yes"),Rates!$G$23,IF(AND(AE299="B",'Claim Details'!$I$28&gt;=Rates!$F$14,'Claim Details'!$I$28&lt;=Rates!$F$15,'Claim Details'!$I$19="No"),Rates!$F$23,IF(AND(AE299="B",'Claim Details'!$I$28&gt;=Rates!$H$14,'Claim Details'!$I$28&lt;=Rates!$H$15,'Claim Details'!$I$19="Yes"),Rates!$I$23,IF(AND(AE299="B",'Claim Details'!$I$28&gt;=Rates!$H$14,'Claim Details'!$I$28&lt;=Rates!$H$15,'Claim Details'!$I$19="No"),Rates!$H$23,IF(AND(AE299="B",'Claim Details'!$I$28&gt;=Rates!$J$14,'Claim Details'!$I$28&lt;=Rates!$J$15,'Claim Details'!$I$19="Yes"),Rates!$K$23,IF(AND(AE299="B",'Claim Details'!$I$28&gt;=Rates!$J$14,'Claim Details'!$I$28&lt;=Rates!$J$15,'Claim Details'!$I$19="No"),Rates!$J$23,IF(AND(AE299="C",'Claim Details'!$I$28&gt;=Rates!$D$14,'Claim Details'!$I$28&lt;=Rates!$D$15,'Claim Details'!$I$19="Yes"),Rates!$E$24,IF(AND(AE299="C",'Claim Details'!$I$28&gt;=Rates!$D$14,'Claim Details'!$I$28&lt;=Rates!$D$15,'Claim Details'!$I$19="No"),Rates!$D$24,IF(AND(AE299="C",'Claim Details'!$I$28&gt;=Rates!$F$14,'Claim Details'!$I$28&lt;=Rates!$F$15,'Claim Details'!$I$19="Yes"),Rates!$G$24,IF(AND(AE299="C",'Claim Details'!$I$28&gt;=Rates!$F$14,'Claim Details'!$I$28&lt;=Rates!$F$15,'Claim Details'!$I$19="No"),Rates!$F$24,IF(AND(AE299="C",'Claim Details'!$I$28&gt;=Rates!$H$14,'Claim Details'!$I$28&lt;=Rates!$H$15,'Claim Details'!$I$19="Yes"),Rates!$I$24,IF(AND(AE299="C",'Claim Details'!$I$28&gt;=Rates!$H$14,'Claim Details'!$I$28&lt;=Rates!$H$15,'Claim Details'!$I$19="No"),Rates!$H$24,IF(AND(AE299="C",'Claim Details'!$I$28&gt;=Rates!$J$14,'Claim Details'!$I$28&lt;=Rates!$J$15,'Claim Details'!$I$19="Yes"),Rates!$K$24,IF(AND(AE299="C",'Claim Details'!$I$28&gt;=Rates!$J$14,'Claim Details'!$I$28&lt;=Rates!$J$15,'Claim Details'!$I$19="No"),Rates!$J$24,"£0.00"))))))))))))))))))))))))</f>
        <v>£0.00</v>
      </c>
      <c r="BH299" s="189" t="str">
        <f t="shared" si="73"/>
        <v>£0.00</v>
      </c>
      <c r="BI299" s="189">
        <f t="shared" si="74"/>
        <v>0</v>
      </c>
      <c r="BO299" s="202" t="str">
        <f>IF(H299="","£0.00",IF(AP299="4","£0.00",IF(AP299="5","£0.00",IF(AP299="1","£0.00",((AQ299*H299)*'Claim Details'!$F$111)/100))))</f>
        <v>£0.00</v>
      </c>
      <c r="BP299" s="202" t="str">
        <f>IF(T299="","£0.00",IF(AP299="4","£0.00",IF(AP299="5","£0.00",IF(AP299="1","£0.00",((AR299*T299)*'Claim Details'!$N$111)/100))))</f>
        <v>£0.00</v>
      </c>
      <c r="BQ299" s="202" t="str">
        <f>IF(AI299="","£0.00",IF(AP299="4","£0.00",IF(AP299="5","£0.00",IF(AP299="1","£0.00",((BI299*AI299)*'Claim Details'!$W$111)/100))))</f>
        <v>£0.00</v>
      </c>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row>
    <row r="300" spans="1:97" ht="15">
      <c r="A300" s="145"/>
      <c r="B300" s="91"/>
      <c r="C300" s="96"/>
      <c r="D300" s="97"/>
      <c r="E300" s="98"/>
      <c r="F300" s="89"/>
      <c r="G300" s="99"/>
      <c r="H300" s="100"/>
      <c r="I300" s="221" t="str">
        <f t="shared" si="64"/>
        <v>£0.00</v>
      </c>
      <c r="J300" s="101"/>
      <c r="K300" s="100"/>
      <c r="L300" s="221" t="str">
        <f t="shared" si="65"/>
        <v>£0.00</v>
      </c>
      <c r="M300" s="101"/>
      <c r="N300" s="102"/>
      <c r="O300" s="145"/>
      <c r="P300" s="77"/>
      <c r="Q300" s="87"/>
      <c r="R300" s="87"/>
      <c r="S300" s="87"/>
      <c r="T300" s="149" t="str">
        <f t="shared" si="66"/>
        <v/>
      </c>
      <c r="U300" s="87" t="str">
        <f t="shared" si="75"/>
        <v/>
      </c>
      <c r="V300" s="87"/>
      <c r="W300" s="53" t="str">
        <f t="shared" si="67"/>
        <v>£0.00</v>
      </c>
      <c r="X300" s="53"/>
      <c r="Y300" s="87"/>
      <c r="Z300" s="78"/>
      <c r="AA300" s="79"/>
      <c r="AB300" s="160"/>
      <c r="AC300" s="98"/>
      <c r="AD300" s="225"/>
      <c r="AE300" s="235" t="str">
        <f t="shared" si="68"/>
        <v/>
      </c>
      <c r="AF300" s="87" t="str">
        <f t="shared" si="69"/>
        <v/>
      </c>
      <c r="AG300" s="53"/>
      <c r="AH300" s="224"/>
      <c r="AI300" s="226" t="str">
        <f t="shared" si="61"/>
        <v/>
      </c>
      <c r="AJ300" s="236" t="str">
        <f t="shared" si="70"/>
        <v>£0.00</v>
      </c>
      <c r="AK300" s="31"/>
      <c r="AL300" s="1"/>
      <c r="AM300" s="1"/>
      <c r="AN300" s="1"/>
      <c r="AO300" s="1"/>
      <c r="AP300" s="1" t="str">
        <f t="shared" si="62"/>
        <v/>
      </c>
      <c r="AQ300" s="27">
        <f t="shared" si="63"/>
        <v>0</v>
      </c>
      <c r="AR300" s="189">
        <f t="shared" si="71"/>
        <v>0</v>
      </c>
      <c r="AS300" s="190" t="str">
        <f>IF(AND(C300="A",'Claim Details'!$E$28&gt;=Rates!$D$14,'Claim Details'!$E$28&lt;=Rates!$D$15,'Claim Details'!$E$19="Yes"),Rates!$E$17,IF(AND(C300="A",'Claim Details'!$E$28&gt;=Rates!$D$14,'Claim Details'!$E$28&lt;=Rates!$D$15,'Claim Details'!$E$19="No"),Rates!$D$17,IF(AND(C300="A",'Claim Details'!$E$28&gt;=Rates!$F$14,'Claim Details'!$E$28&lt;=Rates!$F$15,'Claim Details'!$E$19="Yes"),Rates!$G$17,IF(AND(C300="A",'Claim Details'!$E$28&gt;=Rates!$F$14,'Claim Details'!$E$28&lt;=Rates!$F$15,'Claim Details'!$E$19="No"),Rates!$F$17,IF(AND(C300="A",'Claim Details'!$E$28&gt;=Rates!$H$14,'Claim Details'!$E$28&lt;=Rates!$H$15,'Claim Details'!$E$19="Yes"),Rates!$I$17,IF(AND(C300="A",'Claim Details'!$E$28&gt;=Rates!$H$14,'Claim Details'!$E$28&lt;=Rates!$H$15,'Claim Details'!$E$19="No"),Rates!$H$17,IF(AND(C300="A",'Claim Details'!$E$28&gt;=Rates!$J$14,'Claim Details'!$E$28&lt;=Rates!$J$15,'Claim Details'!$E$19="Yes"),Rates!$K$17,IF(AND(C300="A",'Claim Details'!$E$28&gt;=Rates!$J$14,'Claim Details'!$E$28&lt;=Rates!$J$15,'Claim Details'!$E$19="No"),Rates!$J$17,IF(AND(C300="B",'Claim Details'!$E$28&gt;=Rates!$D$14,'Claim Details'!$E$28&lt;=Rates!$D$15,'Claim Details'!$E$19="Yes"),Rates!$E$18,IF(AND(C300="B",'Claim Details'!$E$28&gt;=Rates!$D$14,'Claim Details'!$E$28&lt;=Rates!$D$15,'Claim Details'!$E$19="No"),Rates!$D$18,IF(AND(C300="B",'Claim Details'!$E$28&gt;=Rates!$F$14,'Claim Details'!$E$28&lt;=Rates!$F$15,'Claim Details'!$E$19="Yes"),Rates!$G$18,IF(AND(C300="B",'Claim Details'!$E$28&gt;=Rates!$F$14,'Claim Details'!$E$28&lt;=Rates!$F$15,'Claim Details'!$E$19="No"),Rates!$F$18,IF(AND(C300="B",'Claim Details'!$E$28&gt;=Rates!$H$14,'Claim Details'!$E$28&lt;=Rates!$H$15,'Claim Details'!$E$19="Yes"),Rates!$I$18,IF(AND(C300="B",'Claim Details'!$E$28&gt;=Rates!$H$14,'Claim Details'!$E$28&lt;=Rates!$H$15,'Claim Details'!$E$19="No"),Rates!$H$18,IF(AND(C300="B",'Claim Details'!$E$28&gt;=Rates!$J$14,'Claim Details'!$E$28&lt;=Rates!$J$15,'Claim Details'!$E$19="Yes"),Rates!$K$18,IF(AND(C300="B",'Claim Details'!$E$28&gt;=Rates!$J$14,'Claim Details'!$E$28&lt;=Rates!$J$15,'Claim Details'!$E$19="No"),Rates!$J$18,IF(AND(C300="C",'Claim Details'!$E$28&gt;=Rates!$D$14,'Claim Details'!$E$28&lt;=Rates!$D$15,'Claim Details'!$E$19="Yes"),Rates!$E$19,IF(AND(C300="C",'Claim Details'!$E$28&gt;=Rates!$D$14,'Claim Details'!$E$28&lt;=Rates!$D$15,'Claim Details'!$E$19="No"),Rates!$D$19,IF(AND(C300="C",'Claim Details'!$E$28&gt;=Rates!$F$14,'Claim Details'!$E$28&lt;=Rates!$F$15,'Claim Details'!$E$19="Yes"),Rates!$G$19,IF(AND(C300="C",'Claim Details'!$E$28&gt;=Rates!$F$14,'Claim Details'!$E$28&lt;=Rates!$F$15,'Claim Details'!$E$19="No"),Rates!$F$19,IF(AND(C300="C",'Claim Details'!$E$28&gt;=Rates!$H$14,'Claim Details'!$E$28&lt;=Rates!$H$15,'Claim Details'!$E$19="Yes"),Rates!$I$19,IF(AND(C300="C",'Claim Details'!$E$28&gt;=Rates!$H$14,'Claim Details'!$E$28&lt;=Rates!$H$15,'Claim Details'!$E$19="No"),Rates!$H$19,IF(AND(C300="C",'Claim Details'!$E$28&gt;=Rates!$J$14,'Claim Details'!$E$28&lt;=Rates!$J$15,'Claim Details'!$E$19="Yes"),Rates!$K$19,IF(AND(C300="C",'Claim Details'!$E$28&gt;=Rates!$J$14,'Claim Details'!$E$28&lt;=Rates!$J$15,'Claim Details'!$E$19="No"),Rates!$J$19,"£0.00"))))))))))))))))))))))))</f>
        <v>£0.00</v>
      </c>
      <c r="AT300" s="189" t="str">
        <f>IF(AND(C300="A",'Claim Details'!$E$28&gt;=Rates!$D$14,'Claim Details'!$E$28&lt;=Rates!$D$15,'Claim Details'!$E$19="Yes"),Rates!$E$25,IF(AND(C300="A",'Claim Details'!$E$28&gt;=Rates!$D$14,'Claim Details'!$E$28&lt;=Rates!$D$15,'Claim Details'!$E$19="No"),Rates!$D$25,IF(AND(C300="A",'Claim Details'!$E$28&gt;=Rates!$F$14,'Claim Details'!$E$28&lt;=Rates!$F$15,'Claim Details'!$E$19="Yes"),Rates!$G$25,IF(AND(C300="A",'Claim Details'!$E$28&gt;=Rates!$F$14,'Claim Details'!$E$28&lt;=Rates!$F$15,'Claim Details'!$E$19="No"),Rates!$F$25,IF(AND(C300="A",'Claim Details'!$E$28&gt;=Rates!$H$14,'Claim Details'!$E$28&lt;=Rates!$H$15,'Claim Details'!$E$19="Yes"),Rates!$I$25,IF(AND(C300="A",'Claim Details'!$E$28&gt;=Rates!$H$14,'Claim Details'!$E$28&lt;=Rates!$H$15,'Claim Details'!$E$19="No"),Rates!$H$25,IF(AND(C300="A",'Claim Details'!$E$28&gt;=Rates!$J$14,'Claim Details'!$E$28&lt;=Rates!$J$15,'Claim Details'!$E$19="Yes"),Rates!$K$25,IF(AND(C300="A",'Claim Details'!$E$28&gt;=Rates!$J$14,'Claim Details'!$E$28&lt;=Rates!$J$15,'Claim Details'!$E$19="No"),Rates!$J$25,IF(AND(C300="B",'Claim Details'!$E$28&gt;=Rates!$D$14,'Claim Details'!$E$28&lt;=Rates!$D$15,'Claim Details'!$E$19="Yes"),Rates!$E$26,IF(AND(C300="B",'Claim Details'!$E$28&gt;=Rates!$D$14,'Claim Details'!$E$28&lt;=Rates!$D$15,'Claim Details'!$E$19="No"),Rates!$D$26,IF(AND(C300="B",'Claim Details'!$E$28&gt;=Rates!$F$14,'Claim Details'!$E$28&lt;=Rates!$F$15,'Claim Details'!$E$19="Yes"),Rates!$G$26,IF(AND(C300="B",'Claim Details'!$E$28&gt;=Rates!$F$14,'Claim Details'!$E$28&lt;=Rates!$F$15,'Claim Details'!$E$19="No"),Rates!$F$26,IF(AND(C300="B",'Claim Details'!$E$28&gt;=Rates!$H$14,'Claim Details'!$E$28&lt;=Rates!$H$15,'Claim Details'!$E$19="Yes"),Rates!$I$26,IF(AND(C300="B",'Claim Details'!$E$28&gt;=Rates!$H$14,'Claim Details'!$E$28&lt;=Rates!$H$15,'Claim Details'!$E$19="No"),Rates!$H$26,IF(AND(C300="B",'Claim Details'!$E$28&gt;=Rates!$J$14,'Claim Details'!$E$28&lt;=Rates!$J$15,'Claim Details'!$E$19="Yes"),Rates!$K$26,IF(AND(C300="B",'Claim Details'!$E$28&gt;=Rates!$J$14,'Claim Details'!$E$28&lt;=Rates!$J$15,'Claim Details'!$E$19="No"),Rates!$J$26,IF(AND(C300="C",'Claim Details'!$E$28&gt;=Rates!$D$14,'Claim Details'!$E$28&lt;=Rates!$D$15,'Claim Details'!$E$19="Yes"),Rates!$E$27,IF(AND(C300="C",'Claim Details'!$E$28&gt;=Rates!$D$14,'Claim Details'!$E$28&lt;=Rates!$D$15,'Claim Details'!$E$19="No"),Rates!$D$27,IF(AND(C300="C",'Claim Details'!$E$28&gt;=Rates!$F$14,'Claim Details'!$E$28&lt;=Rates!$F$15,'Claim Details'!$E$19="Yes"),Rates!$G$27,IF(AND(C300="C",'Claim Details'!$E$28&gt;=Rates!$F$14,'Claim Details'!$E$28&lt;=Rates!$F$15,'Claim Details'!$E$19="No"),Rates!$F$27,IF(AND(C300="C",'Claim Details'!$E$28&gt;=Rates!$H$14,'Claim Details'!$E$28&lt;=Rates!$H$15,'Claim Details'!$E$19="Yes"),Rates!$I$27,IF(AND(C300="C",'Claim Details'!$E$28&gt;=Rates!$H$14,'Claim Details'!$E$28&lt;=Rates!$H$15,'Claim Details'!$E$19="No"),Rates!$H$27,IF(AND(C300="C",'Claim Details'!$E$28&gt;=Rates!$J$14,'Claim Details'!$E$28&lt;=Rates!$J$15,'Claim Details'!$E$19="Yes"),Rates!$K$27,IF(AND(C300="C",'Claim Details'!$E$28&gt;=Rates!$J$14,'Claim Details'!$E$28&lt;=Rates!$J$15,'Claim Details'!$E$19="No"),Rates!$J$27,"£0.00"))))))))))))))))))))))))</f>
        <v>£0.00</v>
      </c>
      <c r="AU300" s="191" t="str">
        <f>IF(AND(C300="A",'Claim Details'!$E$28&gt;=Rates!$D$14,'Claim Details'!$E$28&lt;=Rates!$D$15,'Claim Details'!$E$19="Yes"),Rates!$E$20,IF(AND(C300="A",'Claim Details'!$E$28&gt;=Rates!$D$14,'Claim Details'!$E$28&lt;=Rates!$D$15,'Claim Details'!$E$19="No"),Rates!$D$20,IF(AND(C300="A",'Claim Details'!$E$28&gt;=Rates!$F$14,'Claim Details'!$E$28&lt;=Rates!$F$15,'Claim Details'!$E$19="Yes"),Rates!$G$20,IF(AND(C300="A",'Claim Details'!$E$28&gt;=Rates!$F$14,'Claim Details'!$E$28&lt;=Rates!$F$15,'Claim Details'!$E$19="No"),Rates!$F$20,IF(AND(C300="A",'Claim Details'!$E$28&gt;=Rates!$H$14,'Claim Details'!$E$28&lt;=Rates!$H$15,'Claim Details'!$E$19="Yes"),Rates!$I$20,IF(AND(C300="A",'Claim Details'!$E$28&gt;=Rates!$H$14,'Claim Details'!$E$28&lt;=Rates!$H$15,'Claim Details'!$E$19="No"),Rates!$H$20,IF(AND(C300="A",'Claim Details'!$E$28&gt;=Rates!$J$14,'Claim Details'!$E$28&lt;=Rates!$J$15,'Claim Details'!$E$19="Yes"),Rates!$K$20,IF(AND(C300="A",'Claim Details'!$E$28&gt;=Rates!$J$14,'Claim Details'!$E$28&lt;=Rates!$J$15,'Claim Details'!$E$19="No"),Rates!$J$20,IF(AND(C300="B",'Claim Details'!$E$28&gt;=Rates!$D$14,'Claim Details'!$E$28&lt;=Rates!$D$15,'Claim Details'!$E$19="Yes"),Rates!$E$21,IF(AND(C300="B",'Claim Details'!$E$28&gt;=Rates!$D$14,'Claim Details'!$E$28&lt;=Rates!$D$15,'Claim Details'!$E$19="No"),Rates!$D$21,IF(AND(C300="B",'Claim Details'!$E$28&gt;=Rates!$F$14,'Claim Details'!$E$28&lt;=Rates!$F$15,'Claim Details'!$E$19="Yes"),Rates!$G$21,IF(AND(C300="B",'Claim Details'!$E$28&gt;=Rates!$F$14,'Claim Details'!$E$28&lt;=Rates!$F$15,'Claim Details'!$E$19="No"),Rates!$F$21,IF(AND(C300="B",'Claim Details'!$E$28&gt;=Rates!$H$14,'Claim Details'!$E$28&lt;=Rates!$H$15,'Claim Details'!$E$19="Yes"),Rates!$I$21,IF(AND(C300="B",'Claim Details'!$E$28&gt;=Rates!$H$14,'Claim Details'!$E$28&lt;=Rates!$H$15,'Claim Details'!$E$19="No"),Rates!$H$21,IF(AND(C300="B",'Claim Details'!$E$28&gt;=Rates!$J$14,'Claim Details'!$E$28&lt;=Rates!$J$15,'Claim Details'!$E$19="Yes"),Rates!$K$21,IF(AND(C300="B",'Claim Details'!$E$28&gt;=Rates!$J$14,'Claim Details'!$E$28&lt;=Rates!$J$15,'Claim Details'!$E$19="No"),Rates!$J$21,"£0.00"))))))))))))))))</f>
        <v>£0.00</v>
      </c>
      <c r="AV300" s="191" t="str">
        <f>IF(AND(C300="A",'Claim Details'!$E$28&gt;=Rates!$D$14,'Claim Details'!$E$28&lt;=Rates!$D$15,'Claim Details'!$E$19="Yes"),Rates!$E$22,IF(AND(C300="A",'Claim Details'!$E$28&gt;=Rates!$D$14,'Claim Details'!$E$28&lt;=Rates!$D$15,'Claim Details'!$E$19="No"),Rates!$D$22,IF(AND(C300="A",'Claim Details'!$E$28&gt;=Rates!$F$14,'Claim Details'!$E$28&lt;=Rates!$F$15,'Claim Details'!$E$19="Yes"),Rates!$G$22,IF(AND(C300="A",'Claim Details'!$E$28&gt;=Rates!$F$14,'Claim Details'!$E$28&lt;=Rates!$F$15,'Claim Details'!$E$19="No"),Rates!$F$22,IF(AND(C300="A",'Claim Details'!$E$28&gt;=Rates!$H$14,'Claim Details'!$E$28&lt;=Rates!$H$15,'Claim Details'!$E$19="Yes"),Rates!$I$22,IF(AND(C300="A",'Claim Details'!$E$28&gt;=Rates!$H$14,'Claim Details'!$E$28&lt;=Rates!$H$15,'Claim Details'!$E$19="No"),Rates!$H$22,IF(AND(C300="A",'Claim Details'!$E$28&gt;=Rates!$J$14,'Claim Details'!$E$28&lt;=Rates!$J$15,'Claim Details'!$E$19="Yes"),Rates!$K$22,IF(AND(C300="A",'Claim Details'!$E$28&gt;=Rates!$J$14,'Claim Details'!$E$28&lt;=Rates!$J$15,'Claim Details'!$E$19="No"),Rates!$J$22,IF(AND(C300="B",'Claim Details'!$E$28&gt;=Rates!$D$14,'Claim Details'!$E$28&lt;=Rates!$D$15,'Claim Details'!$E$19="Yes"),Rates!$E$23,IF(AND(C300="B",'Claim Details'!$E$28&gt;=Rates!$D$14,'Claim Details'!$E$28&lt;=Rates!$D$15,'Claim Details'!$E$19="No"),Rates!$D$23,IF(AND(C300="B",'Claim Details'!$E$28&gt;=Rates!$F$14,'Claim Details'!$E$28&lt;=Rates!$F$15,'Claim Details'!$E$19="Yes"),Rates!$G$23,IF(AND(C300="B",'Claim Details'!$E$28&gt;=Rates!$F$14,'Claim Details'!$E$28&lt;=Rates!$F$15,'Claim Details'!$E$19="No"),Rates!$F$23,IF(AND(C300="B",'Claim Details'!$E$28&gt;=Rates!$H$14,'Claim Details'!$E$28&lt;=Rates!$H$15,'Claim Details'!$E$19="Yes"),Rates!$I$23,IF(AND(C300="B",'Claim Details'!$E$28&gt;=Rates!$H$14,'Claim Details'!$E$28&lt;=Rates!$H$15,'Claim Details'!$E$19="No"),Rates!$H$23,IF(AND(C300="B",'Claim Details'!$E$28&gt;=Rates!$J$14,'Claim Details'!$E$28&lt;=Rates!$J$15,'Claim Details'!$E$19="Yes"),Rates!$K$23,IF(AND(C300="B",'Claim Details'!$E$28&gt;=Rates!$J$14,'Claim Details'!$E$28&lt;=Rates!$J$15,'Claim Details'!$E$19="No"),Rates!$J$23,IF(AND(C300="C",'Claim Details'!$E$28&gt;=Rates!$D$14,'Claim Details'!$E$28&lt;=Rates!$D$15,'Claim Details'!$E$19="Yes"),Rates!$E$24,IF(AND(C300="C",'Claim Details'!$E$28&gt;=Rates!$D$14,'Claim Details'!$E$28&lt;=Rates!$D$15,'Claim Details'!$E$19="No"),Rates!$D$24,IF(AND(C300="C",'Claim Details'!$E$28&gt;=Rates!$F$14,'Claim Details'!$E$28&lt;=Rates!$F$15,'Claim Details'!$E$19="Yes"),Rates!$G$24,IF(AND(C300="C",'Claim Details'!$E$28&gt;=Rates!$F$14,'Claim Details'!$E$28&lt;=Rates!$F$15,'Claim Details'!$E$19="No"),Rates!$F$24,IF(AND(C300="C",'Claim Details'!$E$28&gt;=Rates!$H$14,'Claim Details'!$E$28&lt;=Rates!$H$15,'Claim Details'!$E$19="Yes"),Rates!$I$24,IF(AND(C300="C",'Claim Details'!$E$28&gt;=Rates!$H$14,'Claim Details'!$E$28&lt;=Rates!$H$15,'Claim Details'!$E$19="No"),Rates!$H$24,IF(AND(C300="C",'Claim Details'!$E$28&gt;=Rates!$J$14,'Claim Details'!$E$28&lt;=Rates!$J$15,'Claim Details'!$E$19="Yes"),Rates!$K$24,IF(AND(C300="C",'Claim Details'!$E$28&gt;=Rates!$J$14,'Claim Details'!$E$28&lt;=Rates!$J$15,'Claim Details'!$E$19="No"),Rates!$J$24,"£0.00"))))))))))))))))))))))))</f>
        <v>£0.00</v>
      </c>
      <c r="AW300" s="1"/>
      <c r="AX300" s="189" t="str">
        <f>IF(AND(U300="A",'Claim Details'!$I$28&gt;=Rates!$D$14,'Claim Details'!$I$28&lt;=Rates!$D$15,'Claim Details'!$I$19="Yes"),Rates!$J$17,IF(AND(U300="A",'Claim Details'!$I$28&gt;=Rates!$D$14,'Claim Details'!$I$28&lt;=Rates!$D$15,'Claim Details'!$I$19="No"),Rates!$D$17,IF(AND(U300="A",'Claim Details'!$I$28&gt;=Rates!$F$14,'Claim Details'!$I$28&lt;=Rates!$F$15,'Claim Details'!$I$19="Yes"),Rates!$G$17,IF(AND(U300="A",'Claim Details'!$I$28&gt;=Rates!$F$14,'Claim Details'!$I$28&lt;=Rates!$F$15,'Claim Details'!$I$19="No"),Rates!$F$17,IF(AND(U300="A",'Claim Details'!$I$28&gt;=Rates!$H$14,'Claim Details'!$I$28&lt;=Rates!$H$15,'Claim Details'!$I$19="Yes"),Rates!$I$17,IF(AND(U300="A",'Claim Details'!$I$28&gt;=Rates!$H$14,'Claim Details'!$I$28&lt;=Rates!$H$15,'Claim Details'!$I$19="No"),Rates!$H$17,IF(AND(U300="A",'Claim Details'!$I$28&gt;=Rates!$J$14,'Claim Details'!$I$28&lt;=Rates!$J$15,'Claim Details'!$I$19="Yes"),Rates!$K$17,IF(AND(U300="A",'Claim Details'!$I$28&gt;=Rates!$J$14,'Claim Details'!$I$28&lt;=Rates!$J$15,'Claim Details'!$I$19="No"),Rates!$J$17,IF(AND(U300="B",'Claim Details'!$I$28&gt;=Rates!$D$14,'Claim Details'!$I$28&lt;=Rates!$D$15,'Claim Details'!$I$19="Yes"),Rates!$E$18,IF(AND(U300="B",'Claim Details'!$I$28&gt;=Rates!$D$14,'Claim Details'!$I$28&lt;=Rates!$D$15,'Claim Details'!$I$19="No"),Rates!$D$18,IF(AND(U300="B",'Claim Details'!$I$28&gt;=Rates!$F$14,'Claim Details'!$I$28&lt;=Rates!$F$15,'Claim Details'!$I$19="Yes"),Rates!$G$18,IF(AND(U300="B",'Claim Details'!$I$28&gt;=Rates!$F$14,'Claim Details'!$I$28&lt;=Rates!$F$15,'Claim Details'!$I$19="No"),Rates!$F$18,IF(AND(U300="B",'Claim Details'!$I$28&gt;=Rates!$H$14,'Claim Details'!$I$28&lt;=Rates!$H$15,'Claim Details'!$I$19="Yes"),Rates!$I$18,IF(AND(U300="B",'Claim Details'!$I$28&gt;=Rates!$H$14,'Claim Details'!$I$28&lt;=Rates!$H$15,'Claim Details'!$I$19="No"),Rates!$H$18,IF(AND(U300="B",'Claim Details'!$I$28&gt;=Rates!$J$14,'Claim Details'!$I$28&lt;=Rates!$J$15,'Claim Details'!$I$19="Yes"),Rates!$K$18,IF(AND(U300="B",'Claim Details'!$I$28&gt;=Rates!$J$14,'Claim Details'!$I$28&lt;=Rates!$J$15,'Claim Details'!$I$19="No"),Rates!$J$18,IF(AND(U300="C",'Claim Details'!$I$28&gt;=Rates!$D$14,'Claim Details'!$I$28&lt;=Rates!$D$15,'Claim Details'!$I$19="Yes"),Rates!$E$19,IF(AND(U300="C",'Claim Details'!$I$28&gt;=Rates!$D$14,'Claim Details'!$I$28&lt;=Rates!$D$15,'Claim Details'!$I$19="No"),Rates!$D$19,IF(AND(U300="C",'Claim Details'!$I$28&gt;=Rates!$F$14,'Claim Details'!$I$28&lt;=Rates!$F$15,'Claim Details'!$I$19="Yes"),Rates!$G$19,IF(AND(U300="C",'Claim Details'!$I$28&gt;=Rates!$F$14,'Claim Details'!$I$28&lt;=Rates!$F$15,'Claim Details'!$I$19="No"),Rates!$F$19,IF(AND(U300="C",'Claim Details'!$I$28&gt;=Rates!$H$14,'Claim Details'!$I$28&lt;=Rates!$H$15,'Claim Details'!$I$19="Yes"),Rates!$I$19,IF(AND(U300="C",'Claim Details'!$I$28&gt;=Rates!$H$14,'Claim Details'!$I$28&lt;=Rates!$H$15,'Claim Details'!$I$19="No"),Rates!$H$19,IF(AND(U300="C",'Claim Details'!$I$28&gt;=Rates!$J$14,'Claim Details'!$I$28&lt;=Rates!$J$15,'Claim Details'!$I$19="Yes"),Rates!$K$19,IF(AND(U300="C",'Claim Details'!$I$28&gt;=Rates!$J$14,'Claim Details'!$I$28&lt;=Rates!$J$15,'Claim Details'!$I$19="No"),Rates!$J$19,"£0.00"))))))))))))))))))))))))</f>
        <v>£0.00</v>
      </c>
      <c r="AY300" s="189" t="str">
        <f>IF(AND(C300="A",'Claim Details'!$I$28&gt;=Rates!$D$14,'Claim Details'!$I$28&lt;=Rates!$D$15,'Claim Details'!$I$19="Yes"),Rates!$J$25,IF(AND(C300="A",'Claim Details'!$I$28&gt;=Rates!$D$14,'Claim Details'!$I$28&lt;=Rates!$D$15,'Claim Details'!$I$19="No"),Rates!$D$25,IF(AND(C300="A",'Claim Details'!$I$28&gt;=Rates!$F$14,'Claim Details'!$I$28&lt;=Rates!$F$15,'Claim Details'!$I$19="Yes"),Rates!$G$25,IF(AND(C300="A",'Claim Details'!$I$28&gt;=Rates!$F$14,'Claim Details'!$I$28&lt;=Rates!$F$15,'Claim Details'!$I$19="No"),Rates!$F$25,IF(AND(C300="A",'Claim Details'!$I$28&gt;=Rates!$H$14,'Claim Details'!$I$28&lt;=Rates!$H$15,'Claim Details'!$I$19="Yes"),Rates!$I$25,IF(AND(C300="A",'Claim Details'!$I$28&gt;=Rates!$H$14,'Claim Details'!$I$28&lt;=Rates!$H$15,'Claim Details'!$I$19="No"),Rates!$H$25,IF(AND(C300="A",'Claim Details'!$I$28&gt;=Rates!$J$14,'Claim Details'!$I$28&lt;=Rates!$J$15,'Claim Details'!$I$19="Yes"),Rates!$K$25,IF(AND(C300="A",'Claim Details'!$I$28&gt;=Rates!$J$14,'Claim Details'!$I$28&lt;=Rates!$J$15,'Claim Details'!$I$19="No"),Rates!$J$25,IF(AND(C300="B",'Claim Details'!$I$28&gt;=Rates!$D$14,'Claim Details'!$I$28&lt;=Rates!$D$15,'Claim Details'!$I$19="Yes"),Rates!$E$26,IF(AND(C300="B",'Claim Details'!$I$28&gt;=Rates!$D$14,'Claim Details'!$I$28&lt;=Rates!$D$15,'Claim Details'!$I$19="No"),Rates!$D$26,IF(AND(C300="B",'Claim Details'!$I$28&gt;=Rates!$F$14,'Claim Details'!$I$28&lt;=Rates!$F$15,'Claim Details'!$I$19="Yes"),Rates!$G$26,IF(AND(C300="B",'Claim Details'!$I$28&gt;=Rates!$F$14,'Claim Details'!$I$28&lt;=Rates!$F$15,'Claim Details'!$I$19="No"),Rates!$F$26,IF(AND(C300="B",'Claim Details'!$I$28&gt;=Rates!$H$14,'Claim Details'!$I$28&lt;=Rates!$H$15,'Claim Details'!$I$19="Yes"),Rates!$I$26,IF(AND(C300="B",'Claim Details'!$I$28&gt;=Rates!$H$14,'Claim Details'!$I$28&lt;=Rates!$H$15,'Claim Details'!$I$19="No"),Rates!$H$26,IF(AND(C300="B",'Claim Details'!$I$28&gt;=Rates!$J$14,'Claim Details'!$I$28&lt;=Rates!$J$15,'Claim Details'!$I$19="Yes"),Rates!$K$26,IF(AND(C300="B",'Claim Details'!$I$28&gt;=Rates!$J$14,'Claim Details'!$I$28&lt;=Rates!$J$15,'Claim Details'!$I$19="No"),Rates!$J$26,IF(AND(C300="C",'Claim Details'!$I$28&gt;=Rates!$D$14,'Claim Details'!$I$28&lt;=Rates!$D$15,'Claim Details'!$I$19="Yes"),Rates!$E$27,IF(AND(C300="C",'Claim Details'!$I$28&gt;=Rates!$D$14,'Claim Details'!$I$28&lt;=Rates!$D$15,'Claim Details'!$I$19="No"),Rates!$D$27,IF(AND(C300="C",'Claim Details'!$I$28&gt;=Rates!$F$14,'Claim Details'!$I$28&lt;=Rates!$F$15,'Claim Details'!$I$19="Yes"),Rates!$G$27,IF(AND(C300="C",'Claim Details'!$I$28&gt;=Rates!$F$14,'Claim Details'!$I$28&lt;=Rates!$F$15,'Claim Details'!$I$19="No"),Rates!$F$27,IF(AND(C300="C",'Claim Details'!$I$28&gt;=Rates!$H$14,'Claim Details'!$I$28&lt;=Rates!$H$15,'Claim Details'!$I$19="Yes"),Rates!$I$27,IF(AND(C300="C",'Claim Details'!$I$28&gt;=Rates!$H$14,'Claim Details'!$I$28&lt;=Rates!$H$15,'Claim Details'!$I$19="No"),Rates!$H$27,IF(AND(C300="C",'Claim Details'!$I$28&gt;=Rates!$J$14,'Claim Details'!$I$28&lt;=Rates!$J$15,'Claim Details'!$I$19="Yes"),Rates!$K$27,IF(AND(C300="C",'Claim Details'!$I$28&gt;=Rates!$J$14,'Claim Details'!$I$28&lt;=Rates!$J$15,'Claim Details'!$I$19="No"),Rates!$J$27,"£0.00"))))))))))))))))))))))))</f>
        <v>£0.00</v>
      </c>
      <c r="AZ300" s="189" t="str">
        <f>IF(AND(C300="A",'Claim Details'!$I$28&gt;=Rates!$D$14,'Claim Details'!$I$28&lt;=Rates!$D$15,'Claim Details'!$I$19="Yes"),Rates!$E$20,IF(AND(C300="A",'Claim Details'!$I$28&gt;=Rates!$D$14,'Claim Details'!$I$28&lt;=Rates!$D$15,'Claim Details'!$I$19="No"),Rates!$D$20,IF(AND(C300="A",'Claim Details'!$I$28&gt;=Rates!$F$14,'Claim Details'!$I$28&lt;=Rates!$F$15,'Claim Details'!$I$19="Yes"),Rates!$G$20,IF(AND(C300="A",'Claim Details'!$I$28&gt;=Rates!$F$14,'Claim Details'!$I$28&lt;=Rates!$F$15,'Claim Details'!$I$19="No"),Rates!$F$20,IF(AND(C300="A",'Claim Details'!$I$28&gt;=Rates!$H$14,'Claim Details'!$I$28&lt;=Rates!$H$15,'Claim Details'!$I$19="Yes"),Rates!$I$20,IF(AND(C300="A",'Claim Details'!$I$28&gt;=Rates!$H$14,'Claim Details'!$I$28&lt;=Rates!$H$15,'Claim Details'!$I$19="No"),Rates!$H$20,IF(AND(C300="A",'Claim Details'!$I$28&gt;=Rates!$J$14,'Claim Details'!$I$28&lt;=Rates!$J$15,'Claim Details'!$I$19="Yes"),Rates!$K$20,IF(AND(C300="A",'Claim Details'!$I$28&gt;=Rates!$J$14,'Claim Details'!$I$28&lt;=Rates!$J$15,'Claim Details'!$I$19="No"),Rates!$J$20,IF(AND(C300="B",'Claim Details'!$I$28&gt;=Rates!$D$14,'Claim Details'!$I$28&lt;=Rates!$D$15,'Claim Details'!$I$19="Yes"),Rates!$E$21,IF(AND(C300="B",'Claim Details'!$I$28&gt;=Rates!$D$14,'Claim Details'!$I$28&lt;=Rates!$D$15,'Claim Details'!$I$19="No"),Rates!$D$21,IF(AND(C300="B",'Claim Details'!$I$28&gt;=Rates!$F$14,'Claim Details'!$I$28&lt;=Rates!$F$15,'Claim Details'!$I$19="Yes"),Rates!$G$21,IF(AND(C300="B",'Claim Details'!$I$28&gt;=Rates!$F$14,'Claim Details'!$I$28&lt;=Rates!$F$15,'Claim Details'!$I$19="No"),Rates!$F$21,IF(AND(C300="B",'Claim Details'!$I$28&gt;=Rates!$H$14,'Claim Details'!$I$28&lt;=Rates!$H$15,'Claim Details'!$I$19="Yes"),Rates!$I$21,IF(AND(C300="B",'Claim Details'!$I$28&gt;=Rates!$H$14,'Claim Details'!$I$28&lt;=Rates!$H$15,'Claim Details'!$I$19="No"),Rates!$H$21,IF(AND(C300="B",'Claim Details'!$I$28&gt;=Rates!$J$14,'Claim Details'!$I$28&lt;=Rates!$J$15,'Claim Details'!$I$19="Yes"),Rates!$K$21,IF(AND(C300="B",'Claim Details'!$I$28&gt;=Rates!$J$14,'Claim Details'!$I$28&lt;=Rates!$J$15,'Claim Details'!$I$19="No"),Rates!$J$21,"£0.00"))))))))))))))))</f>
        <v>£0.00</v>
      </c>
      <c r="BA300" s="189" t="str">
        <f>IF(AND(C300="A",'Claim Details'!$I$28&gt;=Rates!$D$14,'Claim Details'!$I$28&lt;=Rates!$D$15,'Claim Details'!$I$19="Yes"),Rates!$E$22,IF(AND(C300="A",'Claim Details'!$I$28&gt;=Rates!$D$14,'Claim Details'!$I$28&lt;=Rates!$D$15,'Claim Details'!$I$19="No"),Rates!$D$22,IF(AND(C300="A",'Claim Details'!$I$28&gt;=Rates!$F$14,'Claim Details'!$I$28&lt;=Rates!$F$15,'Claim Details'!$I$19="Yes"),Rates!$G$22,IF(AND(C300="A",'Claim Details'!$I$28&gt;=Rates!$F$14,'Claim Details'!$I$28&lt;=Rates!$F$15,'Claim Details'!$I$19="No"),Rates!$F$22,IF(AND(C300="A",'Claim Details'!$I$28&gt;=Rates!$H$14,'Claim Details'!$I$28&lt;=Rates!$H$15,'Claim Details'!$I$19="Yes"),Rates!$I$22,IF(AND(C300="A",'Claim Details'!$I$28&gt;=Rates!$H$14,'Claim Details'!$I$28&lt;=Rates!$H$15,'Claim Details'!$I$19="No"),Rates!$H$22,IF(AND(C300="A",'Claim Details'!$I$28&gt;=Rates!$J$14,'Claim Details'!$I$28&lt;=Rates!$J$15,'Claim Details'!$I$19="Yes"),Rates!$K$22,IF(AND(C300="A",'Claim Details'!$I$28&gt;=Rates!$J$14,'Claim Details'!$I$28&lt;=Rates!$J$15,'Claim Details'!$I$19="No"),Rates!$J$22,IF(AND(C300="B",'Claim Details'!$I$28&gt;=Rates!$D$14,'Claim Details'!$I$28&lt;=Rates!$D$15,'Claim Details'!$I$19="Yes"),Rates!$E$23,IF(AND(C300="B",'Claim Details'!$I$28&gt;=Rates!$D$14,'Claim Details'!$I$28&lt;=Rates!$D$15,'Claim Details'!$I$19="No"),Rates!$D$23,IF(AND(C300="B",'Claim Details'!$I$28&gt;=Rates!$F$14,'Claim Details'!$I$28&lt;=Rates!$F$15,'Claim Details'!$I$19="Yes"),Rates!$G$23,IF(AND(C300="B",'Claim Details'!$I$28&gt;=Rates!$F$14,'Claim Details'!$I$28&lt;=Rates!$F$15,'Claim Details'!$I$19="No"),Rates!$F$23,IF(AND(C300="B",'Claim Details'!$I$28&gt;=Rates!$H$14,'Claim Details'!$I$28&lt;=Rates!$H$15,'Claim Details'!$I$19="Yes"),Rates!$I$23,IF(AND(C300="B",'Claim Details'!$I$28&gt;=Rates!$H$14,'Claim Details'!$I$28&lt;=Rates!$H$15,'Claim Details'!$I$19="No"),Rates!$H$23,IF(AND(C300="B",'Claim Details'!$I$28&gt;=Rates!$J$14,'Claim Details'!$I$28&lt;=Rates!$J$15,'Claim Details'!$I$19="Yes"),Rates!$K$23,IF(AND(C300="B",'Claim Details'!$I$28&gt;=Rates!$J$14,'Claim Details'!$I$28&lt;=Rates!$J$15,'Claim Details'!$I$19="No"),Rates!$J$23,IF(AND(C300="C",'Claim Details'!$I$28&gt;=Rates!$D$14,'Claim Details'!$I$28&lt;=Rates!$D$15,'Claim Details'!$I$19="Yes"),Rates!$E$24,IF(AND(C300="C",'Claim Details'!$I$28&gt;=Rates!$D$14,'Claim Details'!$I$28&lt;=Rates!$D$15,'Claim Details'!$I$19="No"),Rates!$D$24,IF(AND(C300="C",'Claim Details'!$I$28&gt;=Rates!$F$14,'Claim Details'!$I$28&lt;=Rates!$F$15,'Claim Details'!$I$19="Yes"),Rates!$G$24,IF(AND(C300="C",'Claim Details'!$I$28&gt;=Rates!$F$14,'Claim Details'!$I$28&lt;=Rates!$F$15,'Claim Details'!$I$19="No"),Rates!$F$24,IF(AND(C300="C",'Claim Details'!$I$28&gt;=Rates!$H$14,'Claim Details'!$I$28&lt;=Rates!$H$15,'Claim Details'!$I$19="Yes"),Rates!$I$24,IF(AND(C300="C",'Claim Details'!$I$28&gt;=Rates!$H$14,'Claim Details'!$I$28&lt;=Rates!$H$15,'Claim Details'!$I$19="No"),Rates!$H$24,IF(AND(C300="C",'Claim Details'!$I$28&gt;=Rates!$J$14,'Claim Details'!$I$28&lt;=Rates!$J$15,'Claim Details'!$I$19="Yes"),Rates!$K$24,IF(AND(C300="C",'Claim Details'!$I$28&gt;=Rates!$J$14,'Claim Details'!$I$28&lt;=Rates!$J$15,'Claim Details'!$I$19="No"),Rates!$J$24,"£0.00"))))))))))))))))))))))))</f>
        <v>£0.00</v>
      </c>
      <c r="BB300" s="189" t="str">
        <f t="shared" si="72"/>
        <v>£0.00</v>
      </c>
      <c r="BC300" s="1"/>
      <c r="BD300" s="189" t="str">
        <f>IF(AND(AE300="A",'Claim Details'!$I$28&gt;=Rates!$D$14,'Claim Details'!$I$28&lt;=Rates!$D$15,'Claim Details'!$I$19="Yes"),Rates!$J$17,IF(AND(AE300="A",'Claim Details'!$I$28&gt;=Rates!$D$14,'Claim Details'!$I$28&lt;=Rates!$D$15,'Claim Details'!$I$19="No"),Rates!$D$17,IF(AND(AE300="A",'Claim Details'!$I$28&gt;=Rates!$F$14,'Claim Details'!$I$28&lt;=Rates!$F$15,'Claim Details'!$I$19="Yes"),Rates!$G$17,IF(AND(AE300="A",'Claim Details'!$I$28&gt;=Rates!$F$14,'Claim Details'!$I$28&lt;=Rates!$F$15,'Claim Details'!$I$19="No"),Rates!$F$17,IF(AND(AE300="A",'Claim Details'!$I$28&gt;=Rates!$H$14,'Claim Details'!$I$28&lt;=Rates!$H$15,'Claim Details'!$I$19="Yes"),Rates!$I$17,IF(AND(AE300="A",'Claim Details'!$I$28&gt;=Rates!$H$14,'Claim Details'!$I$28&lt;=Rates!$H$15,'Claim Details'!$I$19="No"),Rates!$H$17,IF(AND(AE300="A",'Claim Details'!$I$28&gt;=Rates!$J$14,'Claim Details'!$I$28&lt;=Rates!$J$15,'Claim Details'!$I$19="Yes"),Rates!$K$17,IF(AND(AE300="A",'Claim Details'!$I$28&gt;=Rates!$J$14,'Claim Details'!$I$28&lt;=Rates!$J$15,'Claim Details'!$I$19="No"),Rates!$J$17,IF(AND(AE300="B",'Claim Details'!$I$28&gt;=Rates!$D$14,'Claim Details'!$I$28&lt;=Rates!$D$15,'Claim Details'!$I$19="Yes"),Rates!$E$18,IF(AND(AE300="B",'Claim Details'!$I$28&gt;=Rates!$D$14,'Claim Details'!$I$28&lt;=Rates!$D$15,'Claim Details'!$I$19="No"),Rates!$D$18,IF(AND(AE300="B",'Claim Details'!$I$28&gt;=Rates!$F$14,'Claim Details'!$I$28&lt;=Rates!$F$15,'Claim Details'!$I$19="Yes"),Rates!$G$18,IF(AND(AE300="B",'Claim Details'!$I$28&gt;=Rates!$F$14,'Claim Details'!$I$28&lt;=Rates!$F$15,'Claim Details'!$I$19="No"),Rates!$F$18,IF(AND(AE300="B",'Claim Details'!$I$28&gt;=Rates!$H$14,'Claim Details'!$I$28&lt;=Rates!$H$15,'Claim Details'!$I$19="Yes"),Rates!$I$18,IF(AND(AE300="B",'Claim Details'!$I$28&gt;=Rates!$H$14,'Claim Details'!$I$28&lt;=Rates!$H$15,'Claim Details'!$I$19="No"),Rates!$H$18,IF(AND(AE300="B",'Claim Details'!$I$28&gt;=Rates!$J$14,'Claim Details'!$I$28&lt;=Rates!$J$15,'Claim Details'!$I$19="Yes"),Rates!$K$18,IF(AND(AE300="B",'Claim Details'!$I$28&gt;=Rates!$J$14,'Claim Details'!$I$28&lt;=Rates!$J$15,'Claim Details'!$I$19="No"),Rates!$J$18,IF(AND(AE300="C",'Claim Details'!$I$28&gt;=Rates!$D$14,'Claim Details'!$I$28&lt;=Rates!$D$15,'Claim Details'!$I$19="Yes"),Rates!$E$19,IF(AND(AE300="C",'Claim Details'!$I$28&gt;=Rates!$D$14,'Claim Details'!$I$28&lt;=Rates!$D$15,'Claim Details'!$I$19="No"),Rates!$D$19,IF(AND(AE300="C",'Claim Details'!$I$28&gt;=Rates!$F$14,'Claim Details'!$I$28&lt;=Rates!$F$15,'Claim Details'!$I$19="Yes"),Rates!$G$19,IF(AND(AE300="C",'Claim Details'!$I$28&gt;=Rates!$F$14,'Claim Details'!$I$28&lt;=Rates!$F$15,'Claim Details'!$I$19="No"),Rates!$F$19,IF(AND(AE300="C",'Claim Details'!$I$28&gt;=Rates!$H$14,'Claim Details'!$I$28&lt;=Rates!$H$15,'Claim Details'!$I$19="Yes"),Rates!$I$19,IF(AND(AE300="C",'Claim Details'!$I$28&gt;=Rates!$H$14,'Claim Details'!$I$28&lt;=Rates!$H$15,'Claim Details'!$I$19="No"),Rates!$H$19,IF(AND(AE300="C",'Claim Details'!$I$28&gt;=Rates!$J$14,'Claim Details'!$I$28&lt;=Rates!$J$15,'Claim Details'!$I$19="Yes"),Rates!$K$19,IF(AND(AE300="C",'Claim Details'!$I$28&gt;=Rates!$J$14,'Claim Details'!$I$28&lt;=Rates!$J$15,'Claim Details'!$I$19="No"),Rates!$J$19,"£0.00"))))))))))))))))))))))))</f>
        <v>£0.00</v>
      </c>
      <c r="BE300" s="189" t="str">
        <f>IF(AND(AE300="A",'Claim Details'!$I$28&gt;=Rates!$D$14,'Claim Details'!$I$28&lt;=Rates!$D$15,'Claim Details'!$I$19="Yes"),Rates!$J$25,IF(AND(AE300="A",'Claim Details'!$I$28&gt;=Rates!$D$14,'Claim Details'!$I$28&lt;=Rates!$D$15,'Claim Details'!$I$19="No"),Rates!$D$25,IF(AND(AE300="A",'Claim Details'!$I$28&gt;=Rates!$F$14,'Claim Details'!$I$28&lt;=Rates!$F$15,'Claim Details'!$I$19="Yes"),Rates!$G$25,IF(AND(AE300="A",'Claim Details'!$I$28&gt;=Rates!$F$14,'Claim Details'!$I$28&lt;=Rates!$F$15,'Claim Details'!$I$19="No"),Rates!$F$25,IF(AND(AE300="A",'Claim Details'!$I$28&gt;=Rates!$H$14,'Claim Details'!$I$28&lt;=Rates!$H$15,'Claim Details'!$I$19="Yes"),Rates!$I$25,IF(AND(AE300="A",'Claim Details'!$I$28&gt;=Rates!$H$14,'Claim Details'!$I$28&lt;=Rates!$H$15,'Claim Details'!$I$19="No"),Rates!$H$25,IF(AND(AE300="A",'Claim Details'!$I$28&gt;=Rates!$J$14,'Claim Details'!$I$28&lt;=Rates!$J$15,'Claim Details'!$I$19="Yes"),Rates!$K$25,IF(AND(AE300="A",'Claim Details'!$I$28&gt;=Rates!$J$14,'Claim Details'!$I$28&lt;=Rates!$J$15,'Claim Details'!$I$19="No"),Rates!$J$25,IF(AND(AE300="B",'Claim Details'!$I$28&gt;=Rates!$D$14,'Claim Details'!$I$28&lt;=Rates!$D$15,'Claim Details'!$I$19="Yes"),Rates!$E$26,IF(AND(AE300="B",'Claim Details'!$I$28&gt;=Rates!$D$14,'Claim Details'!$I$28&lt;=Rates!$D$15,'Claim Details'!$I$19="No"),Rates!$D$26,IF(AND(AE300="B",'Claim Details'!$I$28&gt;=Rates!$F$14,'Claim Details'!$I$28&lt;=Rates!$F$15,'Claim Details'!$I$19="Yes"),Rates!$G$26,IF(AND(AE300="B",'Claim Details'!$I$28&gt;=Rates!$F$14,'Claim Details'!$I$28&lt;=Rates!$F$15,'Claim Details'!$I$19="No"),Rates!$F$26,IF(AND(AE300="B",'Claim Details'!$I$28&gt;=Rates!$H$14,'Claim Details'!$I$28&lt;=Rates!$H$15,'Claim Details'!$I$19="Yes"),Rates!$I$26,IF(AND(AE300="B",'Claim Details'!$I$28&gt;=Rates!$H$14,'Claim Details'!$I$28&lt;=Rates!$H$15,'Claim Details'!$I$19="No"),Rates!$H$26,IF(AND(AE300="B",'Claim Details'!$I$28&gt;=Rates!$J$14,'Claim Details'!$I$28&lt;=Rates!$J$15,'Claim Details'!$I$19="Yes"),Rates!$K$26,IF(AND(AE300="B",'Claim Details'!$I$28&gt;=Rates!$J$14,'Claim Details'!$I$28&lt;=Rates!$J$15,'Claim Details'!$I$19="No"),Rates!$J$26,IF(AND(AE300="C",'Claim Details'!$I$28&gt;=Rates!$D$14,'Claim Details'!$I$28&lt;=Rates!$D$15,'Claim Details'!$I$19="Yes"),Rates!$E$27,IF(AND(AE300="C",'Claim Details'!$I$28&gt;=Rates!$D$14,'Claim Details'!$I$28&lt;=Rates!$D$15,'Claim Details'!$I$19="No"),Rates!$D$27,IF(AND(AE300="C",'Claim Details'!$I$28&gt;=Rates!$F$14,'Claim Details'!$I$28&lt;=Rates!$F$15,'Claim Details'!$I$19="Yes"),Rates!$G$27,IF(AND(AE300="C",'Claim Details'!$I$28&gt;=Rates!$F$14,'Claim Details'!$I$28&lt;=Rates!$F$15,'Claim Details'!$I$19="No"),Rates!$F$27,IF(AND(AE300="C",'Claim Details'!$I$28&gt;=Rates!$H$14,'Claim Details'!$I$28&lt;=Rates!$H$15,'Claim Details'!$I$19="Yes"),Rates!$I$27,IF(AND(AE300="C",'Claim Details'!$I$28&gt;=Rates!$H$14,'Claim Details'!$I$28&lt;=Rates!$H$15,'Claim Details'!$I$19="No"),Rates!$H$27,IF(AND(AE300="C",'Claim Details'!$I$28&gt;=Rates!$J$14,'Claim Details'!$I$28&lt;=Rates!$J$15,'Claim Details'!$I$19="Yes"),Rates!$K$27,IF(AND(AE300="C",'Claim Details'!$I$28&gt;=Rates!$J$14,'Claim Details'!$I$28&lt;=Rates!$J$15,'Claim Details'!$I$19="No"),Rates!$J$27,"£0.00"))))))))))))))))))))))))</f>
        <v>£0.00</v>
      </c>
      <c r="BF300" s="189" t="str">
        <f>IF(AND(AE300="A",'Claim Details'!$I$28&gt;=Rates!$D$14,'Claim Details'!$I$28&lt;=Rates!$D$15,'Claim Details'!$I$19="Yes"),Rates!$E$20,IF(AND(AE300="A",'Claim Details'!$I$28&gt;=Rates!$D$14,'Claim Details'!$I$28&lt;=Rates!$D$15,'Claim Details'!$I$19="No"),Rates!$D$20,IF(AND(AE300="A",'Claim Details'!$I$28&gt;=Rates!$F$14,'Claim Details'!$I$28&lt;=Rates!$F$15,'Claim Details'!$I$19="Yes"),Rates!$G$20,IF(AND(AE300="A",'Claim Details'!$I$28&gt;=Rates!$F$14,'Claim Details'!$I$28&lt;=Rates!$F$15,'Claim Details'!$I$19="No"),Rates!$F$20,IF(AND(AE300="A",'Claim Details'!$I$28&gt;=Rates!$H$14,'Claim Details'!$I$28&lt;=Rates!$H$15,'Claim Details'!$I$19="Yes"),Rates!$I$20,IF(AND(AE300="A",'Claim Details'!$I$28&gt;=Rates!$H$14,'Claim Details'!$I$28&lt;=Rates!$H$15,'Claim Details'!$I$19="No"),Rates!$H$20,IF(AND(AE300="A",'Claim Details'!$I$28&gt;=Rates!$J$14,'Claim Details'!$I$28&lt;=Rates!$J$15,'Claim Details'!$I$19="Yes"),Rates!$K$20,IF(AND(AE300="A",'Claim Details'!$I$28&gt;=Rates!$J$14,'Claim Details'!$I$28&lt;=Rates!$J$15,'Claim Details'!$I$19="No"),Rates!$J$20,IF(AND(AE300="B",'Claim Details'!$I$28&gt;=Rates!$D$14,'Claim Details'!$I$28&lt;=Rates!$D$15,'Claim Details'!$I$19="Yes"),Rates!$E$21,IF(AND(AE300="B",'Claim Details'!$I$28&gt;=Rates!$D$14,'Claim Details'!$I$28&lt;=Rates!$D$15,'Claim Details'!$I$19="No"),Rates!$D$21,IF(AND(AE300="B",'Claim Details'!$I$28&gt;=Rates!$F$14,'Claim Details'!$I$28&lt;=Rates!$F$15,'Claim Details'!$I$19="Yes"),Rates!$G$21,IF(AND(AE300="B",'Claim Details'!$I$28&gt;=Rates!$F$14,'Claim Details'!$I$28&lt;=Rates!$F$15,'Claim Details'!$I$19="No"),Rates!$F$21,IF(AND(AE300="B",'Claim Details'!$I$28&gt;=Rates!$H$14,'Claim Details'!$I$28&lt;=Rates!$H$15,'Claim Details'!$I$19="Yes"),Rates!$I$21,IF(AND(AE300="B",'Claim Details'!$I$28&gt;=Rates!$H$14,'Claim Details'!$I$28&lt;=Rates!$H$15,'Claim Details'!$I$19="No"),Rates!$H$21,IF(AND(AE300="B",'Claim Details'!$I$28&gt;=Rates!$J$14,'Claim Details'!$I$28&lt;=Rates!$J$15,'Claim Details'!$I$19="Yes"),Rates!$K$21,IF(AND(AE300="B",'Claim Details'!$I$28&gt;=Rates!$J$14,'Claim Details'!$I$28&lt;=Rates!$J$15,'Claim Details'!$I$19="No"),Rates!$J$21,"£0.00"))))))))))))))))</f>
        <v>£0.00</v>
      </c>
      <c r="BG300" s="189" t="str">
        <f>IF(AND(AE300="A",'Claim Details'!$I$28&gt;=Rates!$D$14,'Claim Details'!$I$28&lt;=Rates!$D$15,'Claim Details'!$I$19="Yes"),Rates!$E$22,IF(AND(AE300="A",'Claim Details'!$I$28&gt;=Rates!$D$14,'Claim Details'!$I$28&lt;=Rates!$D$15,'Claim Details'!$I$19="No"),Rates!$D$22,IF(AND(AE300="A",'Claim Details'!$I$28&gt;=Rates!$F$14,'Claim Details'!$I$28&lt;=Rates!$F$15,'Claim Details'!$I$19="Yes"),Rates!$G$22,IF(AND(AE300="A",'Claim Details'!$I$28&gt;=Rates!$F$14,'Claim Details'!$I$28&lt;=Rates!$F$15,'Claim Details'!$I$19="No"),Rates!$F$22,IF(AND(AE300="A",'Claim Details'!$I$28&gt;=Rates!$H$14,'Claim Details'!$I$28&lt;=Rates!$H$15,'Claim Details'!$I$19="Yes"),Rates!$I$22,IF(AND(AE300="A",'Claim Details'!$I$28&gt;=Rates!$H$14,'Claim Details'!$I$28&lt;=Rates!$H$15,'Claim Details'!$I$19="No"),Rates!$H$22,IF(AND(AE300="A",'Claim Details'!$I$28&gt;=Rates!$J$14,'Claim Details'!$I$28&lt;=Rates!$J$15,'Claim Details'!$I$19="Yes"),Rates!$K$22,IF(AND(AE300="A",'Claim Details'!$I$28&gt;=Rates!$J$14,'Claim Details'!$I$28&lt;=Rates!$J$15,'Claim Details'!$I$19="No"),Rates!$J$22,IF(AND(AE300="B",'Claim Details'!$I$28&gt;=Rates!$D$14,'Claim Details'!$I$28&lt;=Rates!$D$15,'Claim Details'!$I$19="Yes"),Rates!$E$23,IF(AND(AE300="B",'Claim Details'!$I$28&gt;=Rates!$D$14,'Claim Details'!$I$28&lt;=Rates!$D$15,'Claim Details'!$I$19="No"),Rates!$D$23,IF(AND(AE300="B",'Claim Details'!$I$28&gt;=Rates!$F$14,'Claim Details'!$I$28&lt;=Rates!$F$15,'Claim Details'!$I$19="Yes"),Rates!$G$23,IF(AND(AE300="B",'Claim Details'!$I$28&gt;=Rates!$F$14,'Claim Details'!$I$28&lt;=Rates!$F$15,'Claim Details'!$I$19="No"),Rates!$F$23,IF(AND(AE300="B",'Claim Details'!$I$28&gt;=Rates!$H$14,'Claim Details'!$I$28&lt;=Rates!$H$15,'Claim Details'!$I$19="Yes"),Rates!$I$23,IF(AND(AE300="B",'Claim Details'!$I$28&gt;=Rates!$H$14,'Claim Details'!$I$28&lt;=Rates!$H$15,'Claim Details'!$I$19="No"),Rates!$H$23,IF(AND(AE300="B",'Claim Details'!$I$28&gt;=Rates!$J$14,'Claim Details'!$I$28&lt;=Rates!$J$15,'Claim Details'!$I$19="Yes"),Rates!$K$23,IF(AND(AE300="B",'Claim Details'!$I$28&gt;=Rates!$J$14,'Claim Details'!$I$28&lt;=Rates!$J$15,'Claim Details'!$I$19="No"),Rates!$J$23,IF(AND(AE300="C",'Claim Details'!$I$28&gt;=Rates!$D$14,'Claim Details'!$I$28&lt;=Rates!$D$15,'Claim Details'!$I$19="Yes"),Rates!$E$24,IF(AND(AE300="C",'Claim Details'!$I$28&gt;=Rates!$D$14,'Claim Details'!$I$28&lt;=Rates!$D$15,'Claim Details'!$I$19="No"),Rates!$D$24,IF(AND(AE300="C",'Claim Details'!$I$28&gt;=Rates!$F$14,'Claim Details'!$I$28&lt;=Rates!$F$15,'Claim Details'!$I$19="Yes"),Rates!$G$24,IF(AND(AE300="C",'Claim Details'!$I$28&gt;=Rates!$F$14,'Claim Details'!$I$28&lt;=Rates!$F$15,'Claim Details'!$I$19="No"),Rates!$F$24,IF(AND(AE300="C",'Claim Details'!$I$28&gt;=Rates!$H$14,'Claim Details'!$I$28&lt;=Rates!$H$15,'Claim Details'!$I$19="Yes"),Rates!$I$24,IF(AND(AE300="C",'Claim Details'!$I$28&gt;=Rates!$H$14,'Claim Details'!$I$28&lt;=Rates!$H$15,'Claim Details'!$I$19="No"),Rates!$H$24,IF(AND(AE300="C",'Claim Details'!$I$28&gt;=Rates!$J$14,'Claim Details'!$I$28&lt;=Rates!$J$15,'Claim Details'!$I$19="Yes"),Rates!$K$24,IF(AND(AE300="C",'Claim Details'!$I$28&gt;=Rates!$J$14,'Claim Details'!$I$28&lt;=Rates!$J$15,'Claim Details'!$I$19="No"),Rates!$J$24,"£0.00"))))))))))))))))))))))))</f>
        <v>£0.00</v>
      </c>
      <c r="BH300" s="189" t="str">
        <f t="shared" si="73"/>
        <v>£0.00</v>
      </c>
      <c r="BI300" s="189">
        <f t="shared" si="74"/>
        <v>0</v>
      </c>
      <c r="BO300" s="202" t="str">
        <f>IF(H300="","£0.00",IF(AP300="4","£0.00",IF(AP300="5","£0.00",IF(AP300="1","£0.00",((AQ300*H300)*'Claim Details'!$F$111)/100))))</f>
        <v>£0.00</v>
      </c>
      <c r="BP300" s="202" t="str">
        <f>IF(T300="","£0.00",IF(AP300="4","£0.00",IF(AP300="5","£0.00",IF(AP300="1","£0.00",((AR300*T300)*'Claim Details'!$N$111)/100))))</f>
        <v>£0.00</v>
      </c>
      <c r="BQ300" s="202" t="str">
        <f>IF(AI300="","£0.00",IF(AP300="4","£0.00",IF(AP300="5","£0.00",IF(AP300="1","£0.00",((BI300*AI300)*'Claim Details'!$W$111)/100))))</f>
        <v>£0.00</v>
      </c>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row>
    <row r="301" spans="1:97" ht="7.5" customHeight="1">
      <c r="A301" s="145"/>
      <c r="B301" s="145"/>
      <c r="C301" s="145"/>
      <c r="D301" s="145"/>
      <c r="E301" s="145"/>
      <c r="F301" s="145"/>
      <c r="G301" s="145"/>
      <c r="H301" s="145"/>
      <c r="I301" s="145"/>
      <c r="J301" s="145"/>
      <c r="K301" s="145"/>
      <c r="L301" s="145"/>
      <c r="M301" s="145"/>
      <c r="N301" s="145"/>
      <c r="O301" s="145"/>
      <c r="P301" s="29"/>
      <c r="Q301" s="29"/>
      <c r="R301" s="29"/>
      <c r="S301" s="29"/>
      <c r="T301" s="29"/>
      <c r="U301" s="29"/>
      <c r="V301" s="29"/>
      <c r="W301" s="29"/>
      <c r="X301" s="29"/>
      <c r="Y301" s="29"/>
      <c r="Z301" s="29"/>
      <c r="AA301" s="31"/>
      <c r="AB301" s="31"/>
      <c r="AC301" s="31"/>
      <c r="AD301" s="31"/>
      <c r="AE301" s="31"/>
      <c r="AF301" s="31"/>
      <c r="AG301" s="31"/>
      <c r="AH301" s="31"/>
      <c r="AI301" s="31"/>
      <c r="AJ301" s="31"/>
      <c r="AK301" s="31"/>
      <c r="AL301" s="1"/>
      <c r="AM301" s="1"/>
      <c r="AN301" s="1"/>
      <c r="AO301" s="1"/>
      <c r="AP301" s="1"/>
      <c r="AQ301" s="1"/>
      <c r="AR301" s="1"/>
      <c r="AS301" s="1"/>
      <c r="AT301" s="1"/>
      <c r="AU301" s="1"/>
      <c r="AV301" s="1"/>
      <c r="AW301" s="1"/>
      <c r="AX301" s="1"/>
      <c r="AY301" s="1"/>
      <c r="AZ301" s="1"/>
      <c r="BA301" s="1"/>
      <c r="BB301" s="1"/>
      <c r="BC301" s="1"/>
      <c r="BD301" s="1"/>
      <c r="BE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row>
    <row r="302" spans="1:97" ht="15.75" customHeight="1">
      <c r="A302" s="145"/>
      <c r="B302" s="671" t="s">
        <v>245</v>
      </c>
      <c r="C302" s="671"/>
      <c r="D302" s="671"/>
      <c r="E302" s="671"/>
      <c r="F302" s="671"/>
      <c r="G302" s="671"/>
      <c r="H302" s="671"/>
      <c r="I302" s="671"/>
      <c r="J302" s="671"/>
      <c r="K302" s="671"/>
      <c r="L302" s="671"/>
      <c r="M302" s="671"/>
      <c r="N302" s="671"/>
      <c r="O302" s="145"/>
      <c r="P302" s="29"/>
      <c r="Q302" s="29"/>
      <c r="R302" s="29"/>
      <c r="S302" s="29"/>
      <c r="T302" s="29"/>
      <c r="U302" s="29"/>
      <c r="V302" s="29"/>
      <c r="W302" s="29"/>
      <c r="X302" s="29"/>
      <c r="Y302" s="29"/>
      <c r="Z302" s="29"/>
      <c r="AA302" s="31"/>
      <c r="AB302" s="31"/>
      <c r="AC302" s="31"/>
      <c r="AD302" s="31"/>
      <c r="AE302" s="31"/>
      <c r="AF302" s="31"/>
      <c r="AG302" s="31"/>
      <c r="AH302" s="31"/>
      <c r="AI302" s="31"/>
      <c r="AJ302" s="31"/>
      <c r="AK302" s="31"/>
      <c r="AL302" s="1"/>
      <c r="AM302" s="1"/>
      <c r="AN302" s="1"/>
      <c r="AO302" s="1"/>
      <c r="AP302" s="1"/>
      <c r="AQ302" s="1"/>
      <c r="AR302" s="1"/>
      <c r="AS302" s="1"/>
      <c r="AT302" s="1"/>
      <c r="AU302" s="1"/>
      <c r="AV302" s="1"/>
      <c r="AW302" s="1"/>
      <c r="AX302" s="1"/>
      <c r="AY302" s="1"/>
      <c r="AZ302" s="1"/>
      <c r="BA302" s="1"/>
      <c r="BB302" s="1"/>
      <c r="BC302" s="1"/>
      <c r="BD302" s="1"/>
      <c r="BE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row>
    <row r="303" spans="1:97" ht="15.75" customHeight="1">
      <c r="A303" s="145"/>
      <c r="B303" s="671"/>
      <c r="C303" s="671"/>
      <c r="D303" s="671"/>
      <c r="E303" s="671"/>
      <c r="F303" s="671"/>
      <c r="G303" s="671"/>
      <c r="H303" s="671"/>
      <c r="I303" s="671"/>
      <c r="J303" s="671"/>
      <c r="K303" s="671"/>
      <c r="L303" s="671"/>
      <c r="M303" s="671"/>
      <c r="N303" s="671"/>
      <c r="O303" s="145"/>
      <c r="P303" s="29"/>
      <c r="Q303" s="29"/>
      <c r="R303" s="29"/>
      <c r="S303" s="29"/>
      <c r="T303" s="29"/>
      <c r="U303" s="29"/>
      <c r="V303" s="29"/>
      <c r="W303" s="29"/>
      <c r="X303" s="29"/>
      <c r="Y303" s="29"/>
      <c r="Z303" s="29"/>
      <c r="AA303" s="31"/>
      <c r="AB303" s="31"/>
      <c r="AC303" s="31"/>
      <c r="AD303" s="31"/>
      <c r="AE303" s="31"/>
      <c r="AF303" s="31"/>
      <c r="AG303" s="31"/>
      <c r="AH303" s="31"/>
      <c r="AI303" s="31"/>
      <c r="AJ303" s="31"/>
      <c r="AK303" s="31"/>
      <c r="AL303" s="1"/>
      <c r="AM303" s="1"/>
      <c r="AN303" s="1"/>
      <c r="AO303" s="1"/>
      <c r="AP303" s="1"/>
      <c r="AQ303" s="1"/>
      <c r="AR303" s="1"/>
      <c r="AS303" s="1"/>
      <c r="AT303" s="1"/>
      <c r="AU303" s="1"/>
      <c r="AV303" s="1"/>
      <c r="AW303" s="1"/>
      <c r="AX303" s="1"/>
      <c r="AY303" s="1"/>
      <c r="AZ303" s="1"/>
      <c r="BA303" s="1"/>
      <c r="BB303" s="1"/>
      <c r="BC303" s="1"/>
      <c r="BD303" s="1"/>
      <c r="BE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row>
    <row r="304" spans="1:97">
      <c r="A304" s="145"/>
      <c r="B304" s="145"/>
      <c r="C304" s="145"/>
      <c r="D304" s="145"/>
      <c r="E304" s="145"/>
      <c r="F304" s="145"/>
      <c r="G304" s="145"/>
      <c r="H304" s="145"/>
      <c r="I304" s="145"/>
      <c r="J304" s="145"/>
      <c r="K304" s="145"/>
      <c r="L304" s="145"/>
      <c r="M304" s="145"/>
      <c r="N304" s="145"/>
      <c r="O304" s="145"/>
      <c r="P304" s="29"/>
      <c r="Q304" s="29"/>
      <c r="R304" s="29"/>
      <c r="S304" s="29"/>
      <c r="T304" s="29"/>
      <c r="U304" s="29"/>
      <c r="V304" s="29"/>
      <c r="W304" s="29"/>
      <c r="X304" s="29"/>
      <c r="Y304" s="29"/>
      <c r="Z304" s="29"/>
      <c r="AA304" s="31"/>
      <c r="AB304" s="31"/>
      <c r="AC304" s="31"/>
      <c r="AD304" s="31"/>
      <c r="AE304" s="31"/>
      <c r="AF304" s="31"/>
      <c r="AG304" s="31"/>
      <c r="AH304" s="31"/>
      <c r="AI304" s="31"/>
      <c r="AJ304" s="31"/>
      <c r="AK304" s="31"/>
      <c r="AL304" s="1"/>
      <c r="AM304" s="1"/>
      <c r="AN304" s="1"/>
      <c r="AO304" s="1"/>
      <c r="AP304" s="1"/>
      <c r="AQ304" s="1"/>
      <c r="AR304" s="1"/>
      <c r="AS304" s="1"/>
      <c r="AT304" s="1"/>
      <c r="AU304" s="1"/>
      <c r="AV304" s="1"/>
      <c r="AW304" s="1"/>
      <c r="AX304" s="1"/>
      <c r="AY304" s="1"/>
      <c r="AZ304" s="1"/>
      <c r="BA304" s="1"/>
      <c r="BB304" s="1"/>
      <c r="BC304" s="1"/>
      <c r="BD304" s="1"/>
      <c r="BE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row>
    <row r="305" spans="1:97">
      <c r="A305" s="1"/>
      <c r="B305" s="16"/>
      <c r="C305" s="17"/>
      <c r="D305" s="17"/>
      <c r="E305" s="18"/>
      <c r="F305" s="18"/>
      <c r="G305" s="17"/>
      <c r="H305" s="17"/>
      <c r="I305" s="17"/>
      <c r="J305" s="17"/>
      <c r="K305" s="17"/>
      <c r="L305" s="17"/>
      <c r="M305" s="17"/>
      <c r="N305" s="17"/>
      <c r="O305" s="19"/>
      <c r="P305" s="19"/>
      <c r="Q305" s="20"/>
      <c r="R305" s="20"/>
      <c r="S305" s="20"/>
      <c r="T305" s="20"/>
      <c r="U305" s="20"/>
      <c r="V305" s="20"/>
      <c r="W305" s="20"/>
      <c r="X305" s="20"/>
      <c r="Y305" s="21"/>
      <c r="Z305" s="21"/>
      <c r="AA305" s="21"/>
      <c r="AB305" s="21"/>
      <c r="AC305" s="1"/>
      <c r="AD305" s="1"/>
      <c r="AE305" s="1"/>
      <c r="AF305" s="1"/>
      <c r="AG305" s="20"/>
      <c r="AH305" s="1"/>
      <c r="AI305" s="1"/>
      <c r="AJ305" s="1"/>
      <c r="AK305" s="21"/>
      <c r="AL305" s="1"/>
      <c r="AM305" s="1"/>
      <c r="AN305" s="1"/>
      <c r="AO305" s="1"/>
      <c r="AP305" s="1"/>
      <c r="AQ305" s="1"/>
      <c r="AR305" s="1"/>
      <c r="AS305" s="1"/>
      <c r="AT305" s="1"/>
      <c r="AU305" s="1"/>
      <c r="AV305" s="1"/>
      <c r="AW305" s="1"/>
      <c r="AX305" s="1"/>
      <c r="AY305" s="1"/>
      <c r="AZ305" s="1"/>
      <c r="BA305" s="1"/>
      <c r="BB305" s="1"/>
      <c r="BC305" s="1"/>
      <c r="BD305" s="1"/>
      <c r="BE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row>
    <row r="306" spans="1:97">
      <c r="A306" s="1"/>
      <c r="B306" s="16"/>
      <c r="C306" s="17"/>
      <c r="D306" s="17"/>
      <c r="E306" s="18"/>
      <c r="F306" s="18"/>
      <c r="G306" s="17"/>
      <c r="H306" s="17"/>
      <c r="I306" s="17"/>
      <c r="J306" s="17"/>
      <c r="K306" s="17"/>
      <c r="L306" s="17"/>
      <c r="M306" s="17"/>
      <c r="N306" s="17"/>
      <c r="O306" s="19"/>
      <c r="P306" s="19"/>
      <c r="Q306" s="20"/>
      <c r="R306" s="20"/>
      <c r="S306" s="20"/>
      <c r="T306" s="20"/>
      <c r="U306" s="20"/>
      <c r="V306" s="20"/>
      <c r="W306" s="20"/>
      <c r="X306" s="20"/>
      <c r="Y306" s="21"/>
      <c r="Z306" s="21"/>
      <c r="AA306" s="21"/>
      <c r="AB306" s="21"/>
      <c r="AC306" s="1"/>
      <c r="AD306" s="1"/>
      <c r="AE306" s="1"/>
      <c r="AF306" s="1"/>
      <c r="AG306" s="20"/>
      <c r="AH306" s="1"/>
      <c r="AI306" s="1"/>
      <c r="AJ306" s="1"/>
      <c r="AK306" s="21"/>
      <c r="AL306" s="1"/>
      <c r="AM306" s="1"/>
      <c r="AN306" s="1"/>
      <c r="AO306" s="1"/>
      <c r="AP306" s="1"/>
      <c r="AQ306" s="1"/>
      <c r="AR306" s="1"/>
      <c r="AS306" s="1"/>
      <c r="AT306" s="1"/>
      <c r="AU306" s="1"/>
      <c r="AV306" s="1"/>
      <c r="AW306" s="1"/>
      <c r="AX306" s="1"/>
      <c r="AY306" s="1"/>
      <c r="AZ306" s="1"/>
      <c r="BA306" s="1"/>
      <c r="BB306" s="1"/>
      <c r="BC306" s="1"/>
      <c r="BD306" s="1"/>
      <c r="BE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row>
    <row r="307" spans="1:97">
      <c r="A307" s="1"/>
      <c r="B307" s="16"/>
      <c r="C307" s="17"/>
      <c r="D307" s="17"/>
      <c r="E307" s="18"/>
      <c r="F307" s="18"/>
      <c r="G307" s="17"/>
      <c r="H307" s="17"/>
      <c r="I307" s="17"/>
      <c r="J307" s="17"/>
      <c r="K307" s="17"/>
      <c r="L307" s="17"/>
      <c r="M307" s="17"/>
      <c r="N307" s="17"/>
      <c r="O307" s="19"/>
      <c r="P307" s="19"/>
      <c r="Q307" s="20"/>
      <c r="R307" s="20"/>
      <c r="S307" s="20"/>
      <c r="T307" s="20"/>
      <c r="U307" s="20"/>
      <c r="V307" s="20"/>
      <c r="W307" s="20"/>
      <c r="X307" s="20"/>
      <c r="Y307" s="21"/>
      <c r="Z307" s="21"/>
      <c r="AA307" s="21"/>
      <c r="AB307" s="21"/>
      <c r="AC307" s="1"/>
      <c r="AD307" s="1"/>
      <c r="AE307" s="1"/>
      <c r="AF307" s="1"/>
      <c r="AG307" s="20"/>
      <c r="AH307" s="1"/>
      <c r="AI307" s="1"/>
      <c r="AJ307" s="1"/>
      <c r="AK307" s="21"/>
      <c r="AL307" s="1"/>
      <c r="AM307" s="1"/>
      <c r="AN307" s="1"/>
      <c r="AO307" s="1"/>
      <c r="AP307" s="1"/>
      <c r="AQ307" s="1"/>
      <c r="AR307" s="1"/>
      <c r="AS307" s="1"/>
      <c r="AT307" s="1"/>
      <c r="AU307" s="1"/>
      <c r="AV307" s="1"/>
      <c r="AW307" s="1"/>
      <c r="AX307" s="1"/>
      <c r="AY307" s="1"/>
      <c r="AZ307" s="1"/>
      <c r="BA307" s="1"/>
      <c r="BB307" s="1"/>
      <c r="BC307" s="1"/>
      <c r="BD307" s="1"/>
      <c r="BE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row>
    <row r="308" spans="1:97">
      <c r="A308" s="1"/>
      <c r="B308" s="16"/>
      <c r="C308" s="17"/>
      <c r="D308" s="17"/>
      <c r="E308" s="18"/>
      <c r="F308" s="18"/>
      <c r="G308" s="17"/>
      <c r="H308" s="17"/>
      <c r="I308" s="17"/>
      <c r="J308" s="17"/>
      <c r="K308" s="17"/>
      <c r="L308" s="17"/>
      <c r="M308" s="17"/>
      <c r="N308" s="17"/>
      <c r="O308" s="19"/>
      <c r="P308" s="19"/>
      <c r="Q308" s="20"/>
      <c r="R308" s="20"/>
      <c r="S308" s="20"/>
      <c r="T308" s="20"/>
      <c r="U308" s="20"/>
      <c r="V308" s="20"/>
      <c r="W308" s="20"/>
      <c r="X308" s="20"/>
      <c r="Y308" s="21"/>
      <c r="Z308" s="21"/>
      <c r="AA308" s="21"/>
      <c r="AB308" s="21"/>
      <c r="AC308" s="1"/>
      <c r="AD308" s="1"/>
      <c r="AE308" s="1"/>
      <c r="AF308" s="1"/>
      <c r="AG308" s="20"/>
      <c r="AH308" s="1"/>
      <c r="AI308" s="1"/>
      <c r="AJ308" s="1"/>
      <c r="AK308" s="21"/>
      <c r="AL308" s="1"/>
      <c r="AM308" s="1"/>
      <c r="AN308" s="1"/>
      <c r="AO308" s="1"/>
      <c r="AP308" s="1"/>
      <c r="AQ308" s="1"/>
      <c r="AR308" s="1"/>
      <c r="AS308" s="1"/>
      <c r="AT308" s="1"/>
      <c r="AU308" s="1"/>
      <c r="AV308" s="1"/>
      <c r="AW308" s="1"/>
      <c r="AX308" s="1"/>
      <c r="AY308" s="1"/>
      <c r="AZ308" s="1"/>
      <c r="BA308" s="1"/>
      <c r="BB308" s="1"/>
      <c r="BC308" s="1"/>
      <c r="BD308" s="1"/>
      <c r="BE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row>
    <row r="309" spans="1:97">
      <c r="A309" s="1"/>
      <c r="B309" s="16"/>
      <c r="C309" s="17"/>
      <c r="D309" s="17"/>
      <c r="E309" s="18"/>
      <c r="F309" s="18"/>
      <c r="G309" s="17"/>
      <c r="H309" s="17"/>
      <c r="I309" s="17"/>
      <c r="J309" s="17"/>
      <c r="K309" s="17"/>
      <c r="L309" s="17"/>
      <c r="M309" s="17"/>
      <c r="N309" s="17"/>
      <c r="O309" s="19"/>
      <c r="P309" s="19"/>
      <c r="Q309" s="20"/>
      <c r="R309" s="20"/>
      <c r="S309" s="20"/>
      <c r="T309" s="20"/>
      <c r="U309" s="20"/>
      <c r="V309" s="20"/>
      <c r="W309" s="20"/>
      <c r="X309" s="20"/>
      <c r="Y309" s="21"/>
      <c r="Z309" s="21"/>
      <c r="AA309" s="21"/>
      <c r="AB309" s="21"/>
      <c r="AC309" s="1"/>
      <c r="AD309" s="1"/>
      <c r="AE309" s="1"/>
      <c r="AF309" s="1"/>
      <c r="AG309" s="20"/>
      <c r="AH309" s="1"/>
      <c r="AI309" s="1"/>
      <c r="AJ309" s="1"/>
      <c r="AK309" s="21"/>
      <c r="AL309" s="1"/>
      <c r="AM309" s="1"/>
      <c r="AN309" s="1"/>
      <c r="AO309" s="1"/>
      <c r="AP309" s="1"/>
      <c r="AQ309" s="1"/>
      <c r="AR309" s="1"/>
      <c r="AS309" s="1"/>
      <c r="AT309" s="1"/>
      <c r="AU309" s="1"/>
      <c r="AV309" s="1"/>
      <c r="AW309" s="1"/>
      <c r="AX309" s="1"/>
      <c r="AY309" s="1"/>
      <c r="AZ309" s="1"/>
      <c r="BA309" s="1"/>
      <c r="BB309" s="1"/>
      <c r="BC309" s="1"/>
      <c r="BD309" s="1"/>
      <c r="BE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row>
    <row r="310" spans="1:97">
      <c r="A310" s="1"/>
      <c r="B310" s="16"/>
      <c r="C310" s="17"/>
      <c r="D310" s="17"/>
      <c r="E310" s="18"/>
      <c r="F310" s="18"/>
      <c r="G310" s="17"/>
      <c r="H310" s="17"/>
      <c r="I310" s="17"/>
      <c r="J310" s="17"/>
      <c r="K310" s="17"/>
      <c r="L310" s="17"/>
      <c r="M310" s="17"/>
      <c r="N310" s="17"/>
      <c r="O310" s="19"/>
      <c r="P310" s="19"/>
      <c r="Q310" s="20"/>
      <c r="R310" s="20"/>
      <c r="S310" s="20"/>
      <c r="T310" s="20"/>
      <c r="U310" s="20"/>
      <c r="V310" s="20"/>
      <c r="W310" s="20"/>
      <c r="X310" s="20"/>
      <c r="Y310" s="21"/>
      <c r="Z310" s="21"/>
      <c r="AA310" s="21"/>
      <c r="AB310" s="21"/>
      <c r="AC310" s="1"/>
      <c r="AD310" s="1"/>
      <c r="AE310" s="1"/>
      <c r="AF310" s="1"/>
      <c r="AG310" s="20"/>
      <c r="AH310" s="1"/>
      <c r="AI310" s="1"/>
      <c r="AJ310" s="1"/>
      <c r="AK310" s="21"/>
      <c r="AL310" s="1"/>
      <c r="AM310" s="1"/>
      <c r="AN310" s="1"/>
      <c r="AO310" s="1"/>
      <c r="AP310" s="1"/>
      <c r="AQ310" s="1"/>
      <c r="AR310" s="1"/>
      <c r="AS310" s="1"/>
      <c r="AT310" s="1"/>
      <c r="AU310" s="1"/>
      <c r="AV310" s="1"/>
      <c r="AW310" s="1"/>
      <c r="AX310" s="1"/>
      <c r="AY310" s="1"/>
      <c r="AZ310" s="1"/>
      <c r="BA310" s="1"/>
      <c r="BB310" s="1"/>
      <c r="BC310" s="1"/>
      <c r="BD310" s="1"/>
      <c r="BE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row>
    <row r="311" spans="1:97">
      <c r="A311" s="1"/>
      <c r="B311" s="16"/>
      <c r="C311" s="17"/>
      <c r="D311" s="17"/>
      <c r="E311" s="18"/>
      <c r="F311" s="18"/>
      <c r="G311" s="17"/>
      <c r="H311" s="17"/>
      <c r="I311" s="17"/>
      <c r="J311" s="17"/>
      <c r="K311" s="17"/>
      <c r="L311" s="17"/>
      <c r="M311" s="17"/>
      <c r="N311" s="17"/>
      <c r="O311" s="19"/>
      <c r="P311" s="19"/>
      <c r="Q311" s="20"/>
      <c r="R311" s="20"/>
      <c r="S311" s="20"/>
      <c r="T311" s="20"/>
      <c r="U311" s="20"/>
      <c r="V311" s="20"/>
      <c r="W311" s="20"/>
      <c r="X311" s="20"/>
      <c r="Y311" s="21"/>
      <c r="Z311" s="21"/>
      <c r="AA311" s="21"/>
      <c r="AB311" s="21"/>
      <c r="AC311" s="1"/>
      <c r="AD311" s="1"/>
      <c r="AE311" s="1"/>
      <c r="AF311" s="1"/>
      <c r="AG311" s="20"/>
      <c r="AH311" s="1"/>
      <c r="AI311" s="1"/>
      <c r="AJ311" s="1"/>
      <c r="AK311" s="21"/>
      <c r="AL311" s="1"/>
      <c r="AM311" s="1"/>
      <c r="AN311" s="1"/>
      <c r="AO311" s="1"/>
      <c r="AP311" s="1"/>
      <c r="AQ311" s="1"/>
      <c r="AR311" s="1"/>
      <c r="AS311" s="1"/>
      <c r="AT311" s="1"/>
      <c r="AU311" s="1"/>
      <c r="AV311" s="1"/>
      <c r="AW311" s="1"/>
      <c r="AX311" s="1"/>
      <c r="AY311" s="1"/>
      <c r="AZ311" s="1"/>
      <c r="BA311" s="1"/>
      <c r="BB311" s="1"/>
      <c r="BC311" s="1"/>
      <c r="BD311" s="1"/>
      <c r="BE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row>
    <row r="312" spans="1:97">
      <c r="A312" s="1"/>
      <c r="B312" s="16"/>
      <c r="C312" s="17"/>
      <c r="D312" s="17"/>
      <c r="E312" s="18"/>
      <c r="F312" s="18"/>
      <c r="G312" s="17"/>
      <c r="H312" s="17"/>
      <c r="I312" s="17"/>
      <c r="J312" s="17"/>
      <c r="K312" s="17"/>
      <c r="L312" s="17"/>
      <c r="M312" s="17"/>
      <c r="N312" s="17"/>
      <c r="O312" s="19"/>
      <c r="P312" s="19"/>
      <c r="Q312" s="20"/>
      <c r="R312" s="20"/>
      <c r="S312" s="20"/>
      <c r="T312" s="20"/>
      <c r="U312" s="20"/>
      <c r="V312" s="20"/>
      <c r="W312" s="20"/>
      <c r="X312" s="20"/>
      <c r="Y312" s="21"/>
      <c r="Z312" s="21"/>
      <c r="AA312" s="21"/>
      <c r="AB312" s="21"/>
      <c r="AC312" s="1"/>
      <c r="AD312" s="1"/>
      <c r="AE312" s="1"/>
      <c r="AF312" s="1"/>
      <c r="AG312" s="20"/>
      <c r="AH312" s="1"/>
      <c r="AI312" s="1"/>
      <c r="AJ312" s="1"/>
      <c r="AK312" s="21"/>
      <c r="AL312" s="1"/>
      <c r="AM312" s="1"/>
      <c r="AN312" s="1"/>
      <c r="AO312" s="1"/>
      <c r="AP312" s="1"/>
      <c r="AQ312" s="1"/>
      <c r="AR312" s="1"/>
      <c r="AS312" s="1"/>
      <c r="AT312" s="1"/>
      <c r="AU312" s="1"/>
      <c r="AV312" s="1"/>
      <c r="AW312" s="1"/>
      <c r="AX312" s="1"/>
      <c r="AY312" s="1"/>
      <c r="AZ312" s="1"/>
      <c r="BA312" s="1"/>
      <c r="BB312" s="1"/>
      <c r="BC312" s="1"/>
      <c r="BD312" s="1"/>
      <c r="BE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row>
    <row r="313" spans="1:97">
      <c r="A313" s="1"/>
      <c r="B313" s="16"/>
      <c r="C313" s="17"/>
      <c r="D313" s="17"/>
      <c r="E313" s="18"/>
      <c r="F313" s="18"/>
      <c r="G313" s="17"/>
      <c r="H313" s="17"/>
      <c r="I313" s="17"/>
      <c r="J313" s="17"/>
      <c r="K313" s="17"/>
      <c r="L313" s="17"/>
      <c r="M313" s="17"/>
      <c r="N313" s="17"/>
      <c r="O313" s="19"/>
      <c r="P313" s="19"/>
      <c r="Q313" s="20"/>
      <c r="R313" s="20"/>
      <c r="S313" s="20"/>
      <c r="T313" s="20"/>
      <c r="U313" s="20"/>
      <c r="V313" s="20"/>
      <c r="W313" s="20"/>
      <c r="X313" s="20"/>
      <c r="Y313" s="21"/>
      <c r="Z313" s="21"/>
      <c r="AA313" s="21"/>
      <c r="AB313" s="21"/>
      <c r="AC313" s="1"/>
      <c r="AD313" s="1"/>
      <c r="AE313" s="1"/>
      <c r="AF313" s="1"/>
      <c r="AG313" s="20"/>
      <c r="AH313" s="1"/>
      <c r="AI313" s="1"/>
      <c r="AJ313" s="1"/>
      <c r="AK313" s="21"/>
      <c r="AL313" s="1"/>
      <c r="AM313" s="1"/>
      <c r="AN313" s="1"/>
      <c r="AO313" s="1"/>
      <c r="AP313" s="1"/>
      <c r="AQ313" s="1"/>
      <c r="AR313" s="1"/>
      <c r="AS313" s="1"/>
      <c r="AT313" s="1"/>
      <c r="AU313" s="1"/>
      <c r="AV313" s="1"/>
      <c r="AW313" s="1"/>
      <c r="AX313" s="1"/>
      <c r="AY313" s="1"/>
      <c r="AZ313" s="1"/>
      <c r="BA313" s="1"/>
      <c r="BB313" s="1"/>
      <c r="BC313" s="1"/>
      <c r="BD313" s="1"/>
      <c r="BE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row>
    <row r="314" spans="1:97">
      <c r="A314" s="1"/>
      <c r="B314" s="16"/>
      <c r="C314" s="17"/>
      <c r="D314" s="17"/>
      <c r="E314" s="18"/>
      <c r="F314" s="18"/>
      <c r="G314" s="17"/>
      <c r="H314" s="17"/>
      <c r="I314" s="17"/>
      <c r="J314" s="17"/>
      <c r="K314" s="17"/>
      <c r="L314" s="17"/>
      <c r="M314" s="17"/>
      <c r="N314" s="17"/>
      <c r="O314" s="19"/>
      <c r="P314" s="19"/>
      <c r="Q314" s="20"/>
      <c r="R314" s="20"/>
      <c r="S314" s="20"/>
      <c r="T314" s="20"/>
      <c r="U314" s="20"/>
      <c r="V314" s="20"/>
      <c r="W314" s="20"/>
      <c r="X314" s="20"/>
      <c r="Y314" s="21"/>
      <c r="Z314" s="21"/>
      <c r="AA314" s="21"/>
      <c r="AB314" s="21"/>
      <c r="AC314" s="1"/>
      <c r="AD314" s="1"/>
      <c r="AE314" s="1"/>
      <c r="AF314" s="1"/>
      <c r="AG314" s="20"/>
      <c r="AH314" s="1"/>
      <c r="AI314" s="1"/>
      <c r="AJ314" s="1"/>
      <c r="AK314" s="21"/>
      <c r="AL314" s="1"/>
      <c r="AM314" s="1"/>
      <c r="AN314" s="1"/>
      <c r="AO314" s="1"/>
      <c r="AP314" s="1"/>
      <c r="AQ314" s="1"/>
      <c r="AR314" s="1"/>
      <c r="AS314" s="1"/>
      <c r="AT314" s="1"/>
      <c r="AU314" s="1"/>
      <c r="AV314" s="1"/>
      <c r="AW314" s="1"/>
      <c r="AX314" s="1"/>
      <c r="AY314" s="1"/>
      <c r="AZ314" s="1"/>
      <c r="BA314" s="1"/>
      <c r="BB314" s="1"/>
      <c r="BC314" s="1"/>
      <c r="BD314" s="1"/>
      <c r="BE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row>
    <row r="315" spans="1:97">
      <c r="A315" s="1"/>
      <c r="B315" s="16"/>
      <c r="C315" s="17"/>
      <c r="D315" s="17"/>
      <c r="E315" s="18"/>
      <c r="F315" s="18"/>
      <c r="G315" s="17"/>
      <c r="H315" s="17"/>
      <c r="I315" s="17"/>
      <c r="J315" s="17"/>
      <c r="K315" s="17"/>
      <c r="L315" s="17"/>
      <c r="M315" s="17"/>
      <c r="N315" s="17"/>
      <c r="O315" s="19"/>
      <c r="P315" s="19"/>
      <c r="Q315" s="20"/>
      <c r="R315" s="20"/>
      <c r="S315" s="20"/>
      <c r="T315" s="20"/>
      <c r="U315" s="20"/>
      <c r="V315" s="20"/>
      <c r="W315" s="20"/>
      <c r="X315" s="20"/>
      <c r="Y315" s="21"/>
      <c r="Z315" s="21"/>
      <c r="AA315" s="21"/>
      <c r="AB315" s="21"/>
      <c r="AC315" s="1"/>
      <c r="AD315" s="1"/>
      <c r="AE315" s="1"/>
      <c r="AF315" s="1"/>
      <c r="AG315" s="20"/>
      <c r="AH315" s="1"/>
      <c r="AI315" s="1"/>
      <c r="AJ315" s="1"/>
      <c r="AK315" s="21"/>
      <c r="AL315" s="1"/>
      <c r="AM315" s="1"/>
      <c r="AN315" s="1"/>
      <c r="AO315" s="1"/>
      <c r="AP315" s="1"/>
      <c r="AQ315" s="1"/>
      <c r="AR315" s="1"/>
      <c r="AS315" s="1"/>
      <c r="AT315" s="1"/>
      <c r="AU315" s="1"/>
      <c r="AV315" s="1"/>
      <c r="AW315" s="1"/>
      <c r="AX315" s="1"/>
      <c r="AY315" s="1"/>
      <c r="AZ315" s="1"/>
      <c r="BA315" s="1"/>
      <c r="BB315" s="1"/>
      <c r="BC315" s="1"/>
      <c r="BD315" s="1"/>
      <c r="BE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row>
    <row r="316" spans="1:97">
      <c r="A316" s="1"/>
      <c r="B316" s="16"/>
      <c r="C316" s="17"/>
      <c r="D316" s="17"/>
      <c r="E316" s="18"/>
      <c r="F316" s="18"/>
      <c r="G316" s="17"/>
      <c r="H316" s="17"/>
      <c r="I316" s="17"/>
      <c r="J316" s="17"/>
      <c r="K316" s="17"/>
      <c r="L316" s="17"/>
      <c r="M316" s="17"/>
      <c r="N316" s="17"/>
      <c r="O316" s="19"/>
      <c r="P316" s="19"/>
      <c r="Q316" s="20"/>
      <c r="R316" s="20"/>
      <c r="S316" s="20"/>
      <c r="T316" s="20"/>
      <c r="U316" s="20"/>
      <c r="V316" s="20"/>
      <c r="W316" s="20"/>
      <c r="X316" s="20"/>
      <c r="Y316" s="21"/>
      <c r="Z316" s="21"/>
      <c r="AA316" s="21"/>
      <c r="AB316" s="21"/>
      <c r="AC316" s="1"/>
      <c r="AD316" s="1"/>
      <c r="AE316" s="1"/>
      <c r="AF316" s="1"/>
      <c r="AG316" s="20"/>
      <c r="AH316" s="1"/>
      <c r="AI316" s="1"/>
      <c r="AJ316" s="1"/>
      <c r="AK316" s="21"/>
      <c r="AL316" s="1"/>
      <c r="AM316" s="1"/>
      <c r="AN316" s="1"/>
      <c r="AO316" s="1"/>
      <c r="AP316" s="1"/>
      <c r="AQ316" s="1"/>
      <c r="AR316" s="1"/>
      <c r="AS316" s="1"/>
      <c r="AT316" s="1"/>
      <c r="AU316" s="1"/>
      <c r="AV316" s="1"/>
      <c r="AW316" s="1"/>
      <c r="AX316" s="1"/>
      <c r="AY316" s="1"/>
      <c r="AZ316" s="1"/>
      <c r="BA316" s="1"/>
      <c r="BB316" s="1"/>
      <c r="BC316" s="1"/>
      <c r="BD316" s="1"/>
      <c r="BE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row>
    <row r="317" spans="1:97">
      <c r="A317" s="1"/>
      <c r="B317" s="16"/>
      <c r="C317" s="17"/>
      <c r="D317" s="17"/>
      <c r="E317" s="18"/>
      <c r="F317" s="18"/>
      <c r="G317" s="17"/>
      <c r="H317" s="17"/>
      <c r="I317" s="17"/>
      <c r="J317" s="17"/>
      <c r="K317" s="17"/>
      <c r="L317" s="17"/>
      <c r="M317" s="17"/>
      <c r="N317" s="17"/>
      <c r="O317" s="19"/>
      <c r="P317" s="19"/>
      <c r="Q317" s="20"/>
      <c r="R317" s="20"/>
      <c r="S317" s="20"/>
      <c r="T317" s="20"/>
      <c r="U317" s="20"/>
      <c r="V317" s="20"/>
      <c r="W317" s="20"/>
      <c r="X317" s="20"/>
      <c r="Y317" s="21"/>
      <c r="Z317" s="21"/>
      <c r="AA317" s="21"/>
      <c r="AB317" s="21"/>
      <c r="AC317" s="1"/>
      <c r="AD317" s="1"/>
      <c r="AE317" s="1"/>
      <c r="AF317" s="1"/>
      <c r="AG317" s="20"/>
      <c r="AH317" s="1"/>
      <c r="AI317" s="1"/>
      <c r="AJ317" s="1"/>
      <c r="AK317" s="21"/>
      <c r="AL317" s="1"/>
      <c r="AM317" s="1"/>
      <c r="AN317" s="1"/>
      <c r="AO317" s="1"/>
      <c r="AP317" s="1"/>
      <c r="AQ317" s="1"/>
      <c r="AR317" s="1"/>
      <c r="AS317" s="1"/>
      <c r="AT317" s="1"/>
      <c r="AU317" s="1"/>
      <c r="AV317" s="1"/>
      <c r="AW317" s="1"/>
      <c r="AX317" s="1"/>
      <c r="AY317" s="1"/>
      <c r="AZ317" s="1"/>
      <c r="BA317" s="1"/>
      <c r="BB317" s="1"/>
      <c r="BC317" s="1"/>
      <c r="BD317" s="1"/>
      <c r="BE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row>
    <row r="318" spans="1:97">
      <c r="A318" s="1"/>
      <c r="B318" s="16"/>
      <c r="C318" s="17"/>
      <c r="D318" s="17"/>
      <c r="E318" s="18"/>
      <c r="F318" s="18"/>
      <c r="G318" s="17"/>
      <c r="H318" s="17"/>
      <c r="I318" s="17"/>
      <c r="J318" s="17"/>
      <c r="K318" s="17"/>
      <c r="L318" s="17"/>
      <c r="M318" s="17"/>
      <c r="N318" s="17"/>
      <c r="O318" s="19"/>
      <c r="P318" s="19"/>
      <c r="Q318" s="20"/>
      <c r="R318" s="20"/>
      <c r="S318" s="20"/>
      <c r="T318" s="20"/>
      <c r="U318" s="20"/>
      <c r="V318" s="20"/>
      <c r="W318" s="20"/>
      <c r="X318" s="20"/>
      <c r="Y318" s="21"/>
      <c r="Z318" s="21"/>
      <c r="AA318" s="21"/>
      <c r="AB318" s="21"/>
      <c r="AC318" s="1"/>
      <c r="AD318" s="1"/>
      <c r="AE318" s="1"/>
      <c r="AF318" s="1"/>
      <c r="AG318" s="20"/>
      <c r="AH318" s="1"/>
      <c r="AI318" s="1"/>
      <c r="AJ318" s="1"/>
      <c r="AK318" s="21"/>
      <c r="AL318" s="1"/>
      <c r="AM318" s="1"/>
      <c r="AN318" s="1"/>
      <c r="AO318" s="1"/>
      <c r="AP318" s="1"/>
      <c r="AQ318" s="1"/>
      <c r="AR318" s="1"/>
      <c r="AS318" s="1"/>
      <c r="AT318" s="1"/>
      <c r="AU318" s="1"/>
      <c r="AV318" s="1"/>
      <c r="AW318" s="1"/>
      <c r="AX318" s="1"/>
      <c r="AY318" s="1"/>
      <c r="AZ318" s="1"/>
      <c r="BA318" s="1"/>
      <c r="BB318" s="1"/>
      <c r="BC318" s="1"/>
      <c r="BD318" s="1"/>
      <c r="BE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row>
    <row r="319" spans="1:97">
      <c r="A319" s="1"/>
      <c r="B319" s="16"/>
      <c r="C319" s="17"/>
      <c r="D319" s="17"/>
      <c r="E319" s="18"/>
      <c r="F319" s="18"/>
      <c r="G319" s="17"/>
      <c r="H319" s="17"/>
      <c r="I319" s="17"/>
      <c r="J319" s="17"/>
      <c r="K319" s="17"/>
      <c r="L319" s="17"/>
      <c r="M319" s="17"/>
      <c r="N319" s="17"/>
      <c r="O319" s="19"/>
      <c r="P319" s="19"/>
      <c r="Q319" s="20"/>
      <c r="R319" s="20"/>
      <c r="S319" s="20"/>
      <c r="T319" s="20"/>
      <c r="U319" s="20"/>
      <c r="V319" s="20"/>
      <c r="W319" s="20"/>
      <c r="X319" s="20"/>
      <c r="Y319" s="21"/>
      <c r="Z319" s="21"/>
      <c r="AA319" s="21"/>
      <c r="AB319" s="21"/>
      <c r="AC319" s="1"/>
      <c r="AD319" s="1"/>
      <c r="AE319" s="1"/>
      <c r="AF319" s="1"/>
      <c r="AG319" s="20"/>
      <c r="AH319" s="1"/>
      <c r="AI319" s="1"/>
      <c r="AJ319" s="1"/>
      <c r="AK319" s="21"/>
      <c r="AL319" s="1"/>
      <c r="AM319" s="1"/>
      <c r="AN319" s="1"/>
      <c r="AO319" s="1"/>
      <c r="AP319" s="1"/>
      <c r="AQ319" s="1"/>
      <c r="AR319" s="1"/>
      <c r="AS319" s="1"/>
      <c r="AT319" s="1"/>
      <c r="AU319" s="1"/>
      <c r="AV319" s="1"/>
      <c r="AW319" s="1"/>
      <c r="AX319" s="1"/>
      <c r="AY319" s="1"/>
      <c r="AZ319" s="1"/>
      <c r="BA319" s="1"/>
      <c r="BB319" s="1"/>
      <c r="BC319" s="1"/>
      <c r="BD319" s="1"/>
      <c r="BE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row>
    <row r="320" spans="1:97">
      <c r="A320" s="1"/>
      <c r="B320" s="16"/>
      <c r="C320" s="17"/>
      <c r="D320" s="17"/>
      <c r="E320" s="18"/>
      <c r="F320" s="18"/>
      <c r="G320" s="17"/>
      <c r="H320" s="17"/>
      <c r="I320" s="17"/>
      <c r="J320" s="17"/>
      <c r="K320" s="17"/>
      <c r="L320" s="17"/>
      <c r="M320" s="17"/>
      <c r="N320" s="17"/>
      <c r="O320" s="19"/>
      <c r="P320" s="19"/>
      <c r="Q320" s="20"/>
      <c r="R320" s="20"/>
      <c r="S320" s="20"/>
      <c r="T320" s="20"/>
      <c r="U320" s="20"/>
      <c r="V320" s="20"/>
      <c r="W320" s="20"/>
      <c r="X320" s="20"/>
      <c r="Y320" s="21"/>
      <c r="Z320" s="21"/>
      <c r="AA320" s="21"/>
      <c r="AB320" s="21"/>
      <c r="AC320" s="1"/>
      <c r="AD320" s="1"/>
      <c r="AE320" s="1"/>
      <c r="AF320" s="1"/>
      <c r="AG320" s="20"/>
      <c r="AH320" s="1"/>
      <c r="AI320" s="1"/>
      <c r="AJ320" s="1"/>
      <c r="AK320" s="21"/>
      <c r="AL320" s="1"/>
      <c r="AM320" s="1"/>
      <c r="AN320" s="1"/>
      <c r="AO320" s="1"/>
      <c r="AP320" s="1"/>
      <c r="AQ320" s="1"/>
      <c r="AR320" s="1"/>
      <c r="AS320" s="1"/>
      <c r="AT320" s="1"/>
      <c r="AU320" s="1"/>
      <c r="AV320" s="1"/>
      <c r="AW320" s="1"/>
      <c r="AX320" s="1"/>
      <c r="AY320" s="1"/>
      <c r="AZ320" s="1"/>
      <c r="BA320" s="1"/>
      <c r="BB320" s="1"/>
      <c r="BC320" s="1"/>
      <c r="BD320" s="1"/>
      <c r="BE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row>
    <row r="321" spans="1:97">
      <c r="A321" s="1"/>
      <c r="B321" s="16"/>
      <c r="C321" s="17"/>
      <c r="D321" s="17"/>
      <c r="E321" s="18"/>
      <c r="F321" s="18"/>
      <c r="G321" s="17"/>
      <c r="H321" s="17"/>
      <c r="I321" s="17"/>
      <c r="J321" s="17"/>
      <c r="K321" s="17"/>
      <c r="L321" s="17"/>
      <c r="M321" s="17"/>
      <c r="N321" s="17"/>
      <c r="O321" s="19"/>
      <c r="P321" s="19"/>
      <c r="Q321" s="20"/>
      <c r="R321" s="20"/>
      <c r="S321" s="20"/>
      <c r="T321" s="20"/>
      <c r="U321" s="20"/>
      <c r="V321" s="20"/>
      <c r="W321" s="20"/>
      <c r="X321" s="20"/>
      <c r="Y321" s="21"/>
      <c r="Z321" s="21"/>
      <c r="AA321" s="21"/>
      <c r="AB321" s="21"/>
      <c r="AC321" s="1"/>
      <c r="AD321" s="1"/>
      <c r="AE321" s="1"/>
      <c r="AF321" s="1"/>
      <c r="AG321" s="20"/>
      <c r="AH321" s="1"/>
      <c r="AI321" s="1"/>
      <c r="AJ321" s="1"/>
      <c r="AK321" s="21"/>
      <c r="AL321" s="1"/>
      <c r="AM321" s="1"/>
      <c r="AN321" s="1"/>
      <c r="AO321" s="1"/>
      <c r="AP321" s="1"/>
      <c r="AQ321" s="1"/>
      <c r="AR321" s="1"/>
      <c r="AS321" s="1"/>
      <c r="AT321" s="1"/>
      <c r="AU321" s="1"/>
      <c r="AV321" s="1"/>
      <c r="AW321" s="1"/>
      <c r="AX321" s="1"/>
      <c r="AY321" s="1"/>
      <c r="AZ321" s="1"/>
      <c r="BA321" s="1"/>
      <c r="BB321" s="1"/>
      <c r="BC321" s="1"/>
      <c r="BD321" s="1"/>
      <c r="BE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row>
    <row r="322" spans="1:97">
      <c r="A322" s="1"/>
      <c r="B322" s="16"/>
      <c r="C322" s="17"/>
      <c r="D322" s="17"/>
      <c r="E322" s="18"/>
      <c r="F322" s="18"/>
      <c r="G322" s="17"/>
      <c r="H322" s="17"/>
      <c r="I322" s="17"/>
      <c r="J322" s="17"/>
      <c r="K322" s="17"/>
      <c r="L322" s="17"/>
      <c r="M322" s="17"/>
      <c r="N322" s="17"/>
      <c r="O322" s="19"/>
      <c r="P322" s="19"/>
      <c r="Q322" s="20"/>
      <c r="R322" s="20"/>
      <c r="S322" s="20"/>
      <c r="T322" s="20"/>
      <c r="U322" s="20"/>
      <c r="V322" s="20"/>
      <c r="W322" s="20"/>
      <c r="X322" s="20"/>
      <c r="Y322" s="21"/>
      <c r="Z322" s="21"/>
      <c r="AA322" s="21"/>
      <c r="AB322" s="21"/>
      <c r="AC322" s="1"/>
      <c r="AD322" s="1"/>
      <c r="AE322" s="1"/>
      <c r="AF322" s="1"/>
      <c r="AG322" s="20"/>
      <c r="AH322" s="1"/>
      <c r="AI322" s="1"/>
      <c r="AJ322" s="1"/>
      <c r="AK322" s="21"/>
      <c r="AL322" s="1"/>
      <c r="AM322" s="1"/>
      <c r="AN322" s="1"/>
      <c r="AO322" s="1"/>
      <c r="AP322" s="1"/>
      <c r="AQ322" s="1"/>
      <c r="AR322" s="1"/>
      <c r="AS322" s="1"/>
      <c r="AT322" s="1"/>
      <c r="AU322" s="1"/>
      <c r="AV322" s="1"/>
      <c r="AW322" s="1"/>
      <c r="AX322" s="1"/>
      <c r="AY322" s="1"/>
      <c r="AZ322" s="1"/>
      <c r="BA322" s="1"/>
      <c r="BB322" s="1"/>
      <c r="BC322" s="1"/>
      <c r="BD322" s="1"/>
      <c r="BE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row>
    <row r="323" spans="1:97">
      <c r="A323" s="1"/>
      <c r="B323" s="16"/>
      <c r="C323" s="17"/>
      <c r="D323" s="17"/>
      <c r="E323" s="18"/>
      <c r="F323" s="18"/>
      <c r="G323" s="17"/>
      <c r="H323" s="17"/>
      <c r="I323" s="17"/>
      <c r="J323" s="17"/>
      <c r="K323" s="17"/>
      <c r="L323" s="17"/>
      <c r="M323" s="17"/>
      <c r="N323" s="17"/>
      <c r="O323" s="19"/>
      <c r="P323" s="19"/>
      <c r="Q323" s="20"/>
      <c r="R323" s="20"/>
      <c r="S323" s="20"/>
      <c r="T323" s="20"/>
      <c r="U323" s="20"/>
      <c r="V323" s="20"/>
      <c r="W323" s="20"/>
      <c r="X323" s="20"/>
      <c r="Y323" s="21"/>
      <c r="Z323" s="21"/>
      <c r="AA323" s="21"/>
      <c r="AB323" s="21"/>
      <c r="AC323" s="1"/>
      <c r="AD323" s="1"/>
      <c r="AE323" s="1"/>
      <c r="AF323" s="1"/>
      <c r="AG323" s="20"/>
      <c r="AH323" s="1"/>
      <c r="AI323" s="1"/>
      <c r="AJ323" s="1"/>
      <c r="AK323" s="21"/>
      <c r="AL323" s="1"/>
      <c r="AM323" s="1"/>
      <c r="AN323" s="1"/>
      <c r="AO323" s="1"/>
      <c r="AP323" s="1"/>
      <c r="AQ323" s="1"/>
      <c r="AR323" s="1"/>
      <c r="AS323" s="1"/>
      <c r="AT323" s="1"/>
      <c r="AU323" s="1"/>
      <c r="AV323" s="1"/>
      <c r="AW323" s="1"/>
      <c r="AX323" s="1"/>
      <c r="AY323" s="1"/>
      <c r="AZ323" s="1"/>
      <c r="BA323" s="1"/>
      <c r="BB323" s="1"/>
      <c r="BC323" s="1"/>
      <c r="BD323" s="1"/>
      <c r="BE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row>
    <row r="324" spans="1:97">
      <c r="A324" s="1"/>
      <c r="B324" s="16"/>
      <c r="C324" s="17"/>
      <c r="D324" s="17"/>
      <c r="E324" s="18"/>
      <c r="F324" s="18"/>
      <c r="G324" s="17"/>
      <c r="H324" s="17"/>
      <c r="I324" s="17"/>
      <c r="J324" s="17"/>
      <c r="K324" s="17"/>
      <c r="L324" s="17"/>
      <c r="M324" s="17"/>
      <c r="N324" s="17"/>
      <c r="O324" s="19"/>
      <c r="P324" s="19"/>
      <c r="Q324" s="20"/>
      <c r="R324" s="20"/>
      <c r="S324" s="20"/>
      <c r="T324" s="20"/>
      <c r="U324" s="20"/>
      <c r="V324" s="20"/>
      <c r="W324" s="20"/>
      <c r="X324" s="20"/>
      <c r="Y324" s="21"/>
      <c r="Z324" s="21"/>
      <c r="AA324" s="21"/>
      <c r="AB324" s="21"/>
      <c r="AC324" s="1"/>
      <c r="AD324" s="1"/>
      <c r="AE324" s="1"/>
      <c r="AF324" s="1"/>
      <c r="AG324" s="20"/>
      <c r="AH324" s="1"/>
      <c r="AI324" s="1"/>
      <c r="AJ324" s="1"/>
      <c r="AK324" s="21"/>
      <c r="AL324" s="1"/>
      <c r="AM324" s="1"/>
      <c r="AN324" s="1"/>
      <c r="AO324" s="1"/>
      <c r="AP324" s="1"/>
      <c r="AQ324" s="1"/>
      <c r="AR324" s="1"/>
      <c r="AS324" s="1"/>
      <c r="AT324" s="1"/>
      <c r="AU324" s="1"/>
      <c r="AV324" s="1"/>
      <c r="AW324" s="1"/>
      <c r="AX324" s="1"/>
      <c r="AY324" s="1"/>
      <c r="AZ324" s="1"/>
      <c r="BA324" s="1"/>
      <c r="BB324" s="1"/>
      <c r="BC324" s="1"/>
      <c r="BD324" s="1"/>
      <c r="BE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row>
    <row r="325" spans="1:97">
      <c r="A325" s="1"/>
      <c r="B325" s="16"/>
      <c r="C325" s="17"/>
      <c r="D325" s="17"/>
      <c r="E325" s="18"/>
      <c r="F325" s="18"/>
      <c r="G325" s="17"/>
      <c r="H325" s="17"/>
      <c r="I325" s="17"/>
      <c r="J325" s="17"/>
      <c r="K325" s="17"/>
      <c r="L325" s="17"/>
      <c r="M325" s="17"/>
      <c r="N325" s="17"/>
      <c r="O325" s="19"/>
      <c r="P325" s="19"/>
      <c r="Q325" s="20"/>
      <c r="R325" s="20"/>
      <c r="S325" s="20"/>
      <c r="T325" s="20"/>
      <c r="U325" s="20"/>
      <c r="V325" s="20"/>
      <c r="W325" s="20"/>
      <c r="X325" s="20"/>
      <c r="Y325" s="21"/>
      <c r="Z325" s="21"/>
      <c r="AA325" s="21"/>
      <c r="AB325" s="21"/>
      <c r="AC325" s="1"/>
      <c r="AD325" s="1"/>
      <c r="AE325" s="1"/>
      <c r="AF325" s="1"/>
      <c r="AG325" s="20"/>
      <c r="AH325" s="1"/>
      <c r="AI325" s="1"/>
      <c r="AJ325" s="1"/>
      <c r="AK325" s="21"/>
      <c r="AL325" s="1"/>
      <c r="AM325" s="1"/>
      <c r="AN325" s="1"/>
      <c r="AO325" s="1"/>
      <c r="AP325" s="1"/>
      <c r="AQ325" s="1"/>
      <c r="AR325" s="1"/>
      <c r="AS325" s="1"/>
      <c r="AT325" s="1"/>
      <c r="AU325" s="1"/>
      <c r="AV325" s="1"/>
      <c r="AW325" s="1"/>
      <c r="AX325" s="1"/>
      <c r="AY325" s="1"/>
      <c r="AZ325" s="1"/>
      <c r="BA325" s="1"/>
      <c r="BB325" s="1"/>
      <c r="BC325" s="1"/>
      <c r="BD325" s="1"/>
      <c r="BE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row>
    <row r="326" spans="1:97">
      <c r="A326" s="1"/>
      <c r="B326" s="16"/>
      <c r="C326" s="17"/>
      <c r="D326" s="17"/>
      <c r="E326" s="18"/>
      <c r="F326" s="18"/>
      <c r="G326" s="17"/>
      <c r="H326" s="17"/>
      <c r="I326" s="17"/>
      <c r="J326" s="17"/>
      <c r="K326" s="17"/>
      <c r="L326" s="17"/>
      <c r="M326" s="17"/>
      <c r="N326" s="17"/>
      <c r="O326" s="19"/>
      <c r="P326" s="19"/>
      <c r="Q326" s="20"/>
      <c r="R326" s="20"/>
      <c r="S326" s="20"/>
      <c r="T326" s="20"/>
      <c r="U326" s="20"/>
      <c r="V326" s="20"/>
      <c r="W326" s="20"/>
      <c r="X326" s="20"/>
      <c r="Y326" s="21"/>
      <c r="Z326" s="21"/>
      <c r="AA326" s="21"/>
      <c r="AB326" s="21"/>
      <c r="AC326" s="1"/>
      <c r="AD326" s="1"/>
      <c r="AE326" s="1"/>
      <c r="AF326" s="1"/>
      <c r="AG326" s="20"/>
      <c r="AH326" s="1"/>
      <c r="AI326" s="1"/>
      <c r="AJ326" s="1"/>
      <c r="AK326" s="21"/>
      <c r="AL326" s="1"/>
      <c r="AM326" s="1"/>
      <c r="AN326" s="1"/>
      <c r="AO326" s="1"/>
      <c r="AP326" s="1"/>
      <c r="AQ326" s="1"/>
      <c r="AR326" s="1"/>
      <c r="AS326" s="1"/>
      <c r="AT326" s="1"/>
      <c r="AU326" s="1"/>
      <c r="AV326" s="1"/>
      <c r="AW326" s="1"/>
      <c r="AX326" s="1"/>
      <c r="AY326" s="1"/>
      <c r="AZ326" s="1"/>
      <c r="BA326" s="1"/>
      <c r="BB326" s="1"/>
      <c r="BC326" s="1"/>
      <c r="BD326" s="1"/>
      <c r="BE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row>
    <row r="327" spans="1:97">
      <c r="A327" s="1"/>
      <c r="B327" s="16"/>
      <c r="C327" s="17"/>
      <c r="D327" s="17"/>
      <c r="E327" s="18"/>
      <c r="F327" s="18"/>
      <c r="G327" s="17"/>
      <c r="H327" s="17"/>
      <c r="I327" s="17"/>
      <c r="J327" s="17"/>
      <c r="K327" s="17"/>
      <c r="L327" s="17"/>
      <c r="M327" s="17"/>
      <c r="N327" s="17"/>
      <c r="O327" s="19"/>
      <c r="P327" s="19"/>
      <c r="Q327" s="20"/>
      <c r="R327" s="20"/>
      <c r="S327" s="20"/>
      <c r="T327" s="20"/>
      <c r="U327" s="20"/>
      <c r="V327" s="20"/>
      <c r="W327" s="20"/>
      <c r="X327" s="20"/>
      <c r="Y327" s="21"/>
      <c r="Z327" s="21"/>
      <c r="AA327" s="21"/>
      <c r="AB327" s="21"/>
      <c r="AC327" s="1"/>
      <c r="AD327" s="1"/>
      <c r="AE327" s="1"/>
      <c r="AF327" s="1"/>
      <c r="AG327" s="20"/>
      <c r="AH327" s="1"/>
      <c r="AI327" s="1"/>
      <c r="AJ327" s="1"/>
      <c r="AK327" s="21"/>
      <c r="AL327" s="1"/>
      <c r="AM327" s="1"/>
      <c r="AN327" s="1"/>
      <c r="AO327" s="1"/>
      <c r="AP327" s="1"/>
      <c r="AQ327" s="1"/>
      <c r="AR327" s="1"/>
      <c r="AS327" s="1"/>
      <c r="AT327" s="1"/>
      <c r="AU327" s="1"/>
      <c r="AV327" s="1"/>
      <c r="AW327" s="1"/>
      <c r="AX327" s="1"/>
      <c r="AY327" s="1"/>
      <c r="AZ327" s="1"/>
      <c r="BA327" s="1"/>
      <c r="BB327" s="1"/>
      <c r="BC327" s="1"/>
      <c r="BD327" s="1"/>
      <c r="BE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row>
    <row r="328" spans="1:97">
      <c r="A328" s="1"/>
      <c r="B328" s="16"/>
      <c r="C328" s="17"/>
      <c r="D328" s="17"/>
      <c r="E328" s="18"/>
      <c r="F328" s="18"/>
      <c r="G328" s="17"/>
      <c r="H328" s="17"/>
      <c r="I328" s="17"/>
      <c r="J328" s="17"/>
      <c r="K328" s="17"/>
      <c r="L328" s="17"/>
      <c r="M328" s="17"/>
      <c r="N328" s="17"/>
      <c r="O328" s="19"/>
      <c r="P328" s="19"/>
      <c r="Q328" s="20"/>
      <c r="R328" s="20"/>
      <c r="S328" s="20"/>
      <c r="T328" s="20"/>
      <c r="U328" s="20"/>
      <c r="V328" s="20"/>
      <c r="W328" s="20"/>
      <c r="X328" s="20"/>
      <c r="Y328" s="21"/>
      <c r="Z328" s="21"/>
      <c r="AA328" s="21"/>
      <c r="AB328" s="21"/>
      <c r="AC328" s="1"/>
      <c r="AD328" s="1"/>
      <c r="AE328" s="1"/>
      <c r="AF328" s="1"/>
      <c r="AG328" s="20"/>
      <c r="AH328" s="1"/>
      <c r="AI328" s="1"/>
      <c r="AJ328" s="1"/>
      <c r="AK328" s="21"/>
      <c r="AL328" s="1"/>
      <c r="AM328" s="1"/>
      <c r="AN328" s="1"/>
      <c r="AO328" s="1"/>
      <c r="AP328" s="1"/>
      <c r="AQ328" s="1"/>
      <c r="AR328" s="1"/>
      <c r="AS328" s="1"/>
      <c r="AT328" s="1"/>
      <c r="AU328" s="1"/>
      <c r="AV328" s="1"/>
      <c r="AW328" s="1"/>
      <c r="AX328" s="1"/>
      <c r="AY328" s="1"/>
      <c r="AZ328" s="1"/>
      <c r="BA328" s="1"/>
      <c r="BB328" s="1"/>
      <c r="BC328" s="1"/>
      <c r="BD328" s="1"/>
      <c r="BE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row>
    <row r="329" spans="1:97">
      <c r="A329" s="1"/>
      <c r="B329" s="16"/>
      <c r="C329" s="17"/>
      <c r="D329" s="17"/>
      <c r="E329" s="18"/>
      <c r="F329" s="18"/>
      <c r="G329" s="17"/>
      <c r="H329" s="17"/>
      <c r="I329" s="17"/>
      <c r="J329" s="17"/>
      <c r="K329" s="17"/>
      <c r="L329" s="17"/>
      <c r="M329" s="17"/>
      <c r="N329" s="17"/>
      <c r="O329" s="19"/>
      <c r="P329" s="19"/>
      <c r="Q329" s="20"/>
      <c r="R329" s="20"/>
      <c r="S329" s="20"/>
      <c r="T329" s="20"/>
      <c r="U329" s="20"/>
      <c r="V329" s="20"/>
      <c r="W329" s="20"/>
      <c r="X329" s="20"/>
      <c r="Y329" s="21"/>
      <c r="Z329" s="21"/>
      <c r="AA329" s="21"/>
      <c r="AB329" s="21"/>
      <c r="AC329" s="1"/>
      <c r="AD329" s="1"/>
      <c r="AE329" s="1"/>
      <c r="AF329" s="1"/>
      <c r="AG329" s="20"/>
      <c r="AH329" s="1"/>
      <c r="AI329" s="1"/>
      <c r="AJ329" s="1"/>
      <c r="AK329" s="21"/>
      <c r="AL329" s="1"/>
      <c r="AM329" s="1"/>
      <c r="AN329" s="1"/>
      <c r="AO329" s="1"/>
      <c r="AP329" s="1"/>
      <c r="AQ329" s="1"/>
      <c r="AR329" s="1"/>
      <c r="AS329" s="1"/>
      <c r="AT329" s="1"/>
      <c r="AU329" s="1"/>
      <c r="AV329" s="1"/>
      <c r="AW329" s="1"/>
      <c r="AX329" s="1"/>
      <c r="AY329" s="1"/>
      <c r="AZ329" s="1"/>
      <c r="BA329" s="1"/>
      <c r="BB329" s="1"/>
      <c r="BC329" s="1"/>
      <c r="BD329" s="1"/>
      <c r="BE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row>
    <row r="330" spans="1:97">
      <c r="A330" s="1"/>
      <c r="B330" s="16"/>
      <c r="C330" s="17"/>
      <c r="D330" s="17"/>
      <c r="E330" s="18"/>
      <c r="F330" s="18"/>
      <c r="G330" s="17"/>
      <c r="H330" s="17"/>
      <c r="I330" s="17"/>
      <c r="J330" s="17"/>
      <c r="K330" s="17"/>
      <c r="L330" s="17"/>
      <c r="M330" s="17"/>
      <c r="N330" s="17"/>
      <c r="O330" s="19"/>
      <c r="P330" s="19"/>
      <c r="Q330" s="20"/>
      <c r="R330" s="20"/>
      <c r="S330" s="20"/>
      <c r="T330" s="20"/>
      <c r="U330" s="20"/>
      <c r="V330" s="20"/>
      <c r="W330" s="20"/>
      <c r="X330" s="20"/>
      <c r="Y330" s="21"/>
      <c r="Z330" s="21"/>
      <c r="AA330" s="21"/>
      <c r="AB330" s="21"/>
      <c r="AC330" s="1"/>
      <c r="AD330" s="1"/>
      <c r="AE330" s="1"/>
      <c r="AF330" s="1"/>
      <c r="AG330" s="20"/>
      <c r="AH330" s="1"/>
      <c r="AI330" s="1"/>
      <c r="AJ330" s="1"/>
      <c r="AK330" s="21"/>
      <c r="AL330" s="1"/>
      <c r="AM330" s="1"/>
      <c r="AN330" s="1"/>
      <c r="AO330" s="1"/>
      <c r="AP330" s="1"/>
      <c r="AQ330" s="1"/>
      <c r="AR330" s="1"/>
      <c r="AS330" s="1"/>
      <c r="AT330" s="1"/>
      <c r="AU330" s="1"/>
      <c r="AV330" s="1"/>
      <c r="AW330" s="1"/>
      <c r="AX330" s="1"/>
      <c r="AY330" s="1"/>
      <c r="AZ330" s="1"/>
      <c r="BA330" s="1"/>
      <c r="BB330" s="1"/>
      <c r="BC330" s="1"/>
      <c r="BD330" s="1"/>
      <c r="BE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row>
    <row r="331" spans="1:97">
      <c r="A331" s="1"/>
      <c r="B331" s="16"/>
      <c r="C331" s="17"/>
      <c r="D331" s="17"/>
      <c r="E331" s="18"/>
      <c r="F331" s="18"/>
      <c r="G331" s="17"/>
      <c r="H331" s="17"/>
      <c r="I331" s="17"/>
      <c r="J331" s="17"/>
      <c r="K331" s="17"/>
      <c r="L331" s="17"/>
      <c r="M331" s="17"/>
      <c r="N331" s="17"/>
      <c r="O331" s="19"/>
      <c r="P331" s="19"/>
      <c r="Q331" s="20"/>
      <c r="R331" s="20"/>
      <c r="S331" s="20"/>
      <c r="T331" s="20"/>
      <c r="U331" s="20"/>
      <c r="V331" s="20"/>
      <c r="W331" s="20"/>
      <c r="X331" s="20"/>
      <c r="Y331" s="21"/>
      <c r="Z331" s="21"/>
      <c r="AA331" s="21"/>
      <c r="AB331" s="21"/>
      <c r="AC331" s="1"/>
      <c r="AD331" s="1"/>
      <c r="AE331" s="1"/>
      <c r="AF331" s="1"/>
      <c r="AG331" s="20"/>
      <c r="AH331" s="1"/>
      <c r="AI331" s="1"/>
      <c r="AJ331" s="1"/>
      <c r="AK331" s="21"/>
      <c r="AL331" s="1"/>
      <c r="AM331" s="1"/>
      <c r="AN331" s="1"/>
      <c r="AO331" s="1"/>
      <c r="AP331" s="1"/>
      <c r="AQ331" s="1"/>
      <c r="AR331" s="1"/>
      <c r="AS331" s="1"/>
      <c r="AT331" s="1"/>
      <c r="AU331" s="1"/>
      <c r="AV331" s="1"/>
      <c r="AW331" s="1"/>
      <c r="AX331" s="1"/>
      <c r="AY331" s="1"/>
      <c r="AZ331" s="1"/>
      <c r="BA331" s="1"/>
      <c r="BB331" s="1"/>
      <c r="BC331" s="1"/>
      <c r="BD331" s="1"/>
      <c r="BE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row>
    <row r="332" spans="1:97">
      <c r="A332" s="1"/>
      <c r="B332" s="16"/>
      <c r="C332" s="17"/>
      <c r="D332" s="17"/>
      <c r="E332" s="18"/>
      <c r="F332" s="18"/>
      <c r="G332" s="17"/>
      <c r="H332" s="17"/>
      <c r="I332" s="17"/>
      <c r="J332" s="17"/>
      <c r="K332" s="17"/>
      <c r="L332" s="17"/>
      <c r="M332" s="17"/>
      <c r="N332" s="17"/>
      <c r="O332" s="19"/>
      <c r="P332" s="19"/>
      <c r="Q332" s="20"/>
      <c r="R332" s="20"/>
      <c r="S332" s="20"/>
      <c r="T332" s="20"/>
      <c r="U332" s="20"/>
      <c r="V332" s="20"/>
      <c r="W332" s="20"/>
      <c r="X332" s="20"/>
      <c r="Y332" s="21"/>
      <c r="Z332" s="21"/>
      <c r="AA332" s="21"/>
      <c r="AB332" s="21"/>
      <c r="AC332" s="1"/>
      <c r="AD332" s="1"/>
      <c r="AE332" s="1"/>
      <c r="AF332" s="1"/>
      <c r="AG332" s="20"/>
      <c r="AH332" s="1"/>
      <c r="AI332" s="1"/>
      <c r="AJ332" s="1"/>
      <c r="AK332" s="21"/>
      <c r="AL332" s="1"/>
      <c r="AM332" s="1"/>
      <c r="AN332" s="1"/>
      <c r="AO332" s="1"/>
      <c r="AP332" s="1"/>
      <c r="AQ332" s="1"/>
      <c r="AR332" s="1"/>
      <c r="AS332" s="1"/>
      <c r="AT332" s="1"/>
      <c r="AU332" s="1"/>
      <c r="AV332" s="1"/>
      <c r="AW332" s="1"/>
      <c r="AX332" s="1"/>
      <c r="AY332" s="1"/>
      <c r="AZ332" s="1"/>
      <c r="BA332" s="1"/>
      <c r="BB332" s="1"/>
      <c r="BC332" s="1"/>
      <c r="BD332" s="1"/>
      <c r="BE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row>
    <row r="333" spans="1:97">
      <c r="A333" s="1"/>
      <c r="B333" s="16"/>
      <c r="C333" s="17"/>
      <c r="D333" s="17"/>
      <c r="E333" s="18"/>
      <c r="F333" s="18"/>
      <c r="G333" s="17"/>
      <c r="H333" s="17"/>
      <c r="I333" s="17"/>
      <c r="J333" s="17"/>
      <c r="K333" s="17"/>
      <c r="L333" s="17"/>
      <c r="M333" s="17"/>
      <c r="N333" s="17"/>
      <c r="O333" s="19"/>
      <c r="P333" s="19"/>
      <c r="Q333" s="20"/>
      <c r="R333" s="20"/>
      <c r="S333" s="20"/>
      <c r="T333" s="20"/>
      <c r="U333" s="20"/>
      <c r="V333" s="20"/>
      <c r="W333" s="20"/>
      <c r="X333" s="20"/>
      <c r="Y333" s="21"/>
      <c r="Z333" s="21"/>
      <c r="AA333" s="21"/>
      <c r="AB333" s="21"/>
      <c r="AC333" s="1"/>
      <c r="AD333" s="1"/>
      <c r="AE333" s="1"/>
      <c r="AF333" s="1"/>
      <c r="AG333" s="20"/>
      <c r="AH333" s="1"/>
      <c r="AI333" s="1"/>
      <c r="AJ333" s="1"/>
      <c r="AK333" s="21"/>
      <c r="AL333" s="1"/>
      <c r="AM333" s="1"/>
      <c r="AN333" s="1"/>
      <c r="AO333" s="1"/>
      <c r="AP333" s="1"/>
      <c r="AQ333" s="1"/>
      <c r="AR333" s="1"/>
      <c r="AS333" s="1"/>
      <c r="AT333" s="1"/>
      <c r="AU333" s="1"/>
      <c r="AV333" s="1"/>
      <c r="AW333" s="1"/>
      <c r="AX333" s="1"/>
      <c r="AY333" s="1"/>
      <c r="AZ333" s="1"/>
      <c r="BA333" s="1"/>
      <c r="BB333" s="1"/>
      <c r="BC333" s="1"/>
      <c r="BD333" s="1"/>
      <c r="BE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row>
    <row r="334" spans="1:97">
      <c r="A334" s="1"/>
      <c r="B334" s="16"/>
      <c r="C334" s="17"/>
      <c r="D334" s="17"/>
      <c r="E334" s="18"/>
      <c r="F334" s="18"/>
      <c r="G334" s="17"/>
      <c r="H334" s="17"/>
      <c r="I334" s="17"/>
      <c r="J334" s="17"/>
      <c r="K334" s="17"/>
      <c r="L334" s="17"/>
      <c r="M334" s="17"/>
      <c r="N334" s="17"/>
      <c r="O334" s="19"/>
      <c r="P334" s="19"/>
      <c r="Q334" s="20"/>
      <c r="R334" s="20"/>
      <c r="S334" s="20"/>
      <c r="T334" s="20"/>
      <c r="U334" s="20"/>
      <c r="V334" s="20"/>
      <c r="W334" s="20"/>
      <c r="X334" s="20"/>
      <c r="Y334" s="21"/>
      <c r="Z334" s="21"/>
      <c r="AA334" s="21"/>
      <c r="AB334" s="21"/>
      <c r="AC334" s="1"/>
      <c r="AD334" s="1"/>
      <c r="AE334" s="1"/>
      <c r="AF334" s="1"/>
      <c r="AG334" s="20"/>
      <c r="AH334" s="1"/>
      <c r="AI334" s="1"/>
      <c r="AJ334" s="1"/>
      <c r="AK334" s="21"/>
      <c r="AL334" s="1"/>
      <c r="AM334" s="1"/>
      <c r="AN334" s="1"/>
      <c r="AO334" s="1"/>
      <c r="AP334" s="1"/>
      <c r="AQ334" s="1"/>
      <c r="AR334" s="1"/>
      <c r="AS334" s="1"/>
      <c r="AT334" s="1"/>
      <c r="AU334" s="1"/>
      <c r="AV334" s="1"/>
      <c r="AW334" s="1"/>
      <c r="AX334" s="1"/>
      <c r="AY334" s="1"/>
      <c r="AZ334" s="1"/>
      <c r="BA334" s="1"/>
      <c r="BB334" s="1"/>
      <c r="BC334" s="1"/>
      <c r="BD334" s="1"/>
      <c r="BE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row>
    <row r="335" spans="1:97">
      <c r="A335" s="1"/>
      <c r="B335" s="16"/>
      <c r="C335" s="17"/>
      <c r="D335" s="17"/>
      <c r="E335" s="18"/>
      <c r="F335" s="18"/>
      <c r="G335" s="17"/>
      <c r="H335" s="17"/>
      <c r="I335" s="17"/>
      <c r="J335" s="17"/>
      <c r="K335" s="17"/>
      <c r="L335" s="17"/>
      <c r="M335" s="17"/>
      <c r="N335" s="17"/>
      <c r="O335" s="19"/>
      <c r="P335" s="19"/>
      <c r="Q335" s="20"/>
      <c r="R335" s="20"/>
      <c r="S335" s="20"/>
      <c r="T335" s="20"/>
      <c r="U335" s="20"/>
      <c r="V335" s="20"/>
      <c r="W335" s="20"/>
      <c r="X335" s="20"/>
      <c r="Y335" s="21"/>
      <c r="Z335" s="21"/>
      <c r="AA335" s="21"/>
      <c r="AB335" s="21"/>
      <c r="AC335" s="1"/>
      <c r="AD335" s="1"/>
      <c r="AE335" s="1"/>
      <c r="AF335" s="1"/>
      <c r="AG335" s="20"/>
      <c r="AH335" s="1"/>
      <c r="AI335" s="1"/>
      <c r="AJ335" s="1"/>
      <c r="AK335" s="21"/>
      <c r="AL335" s="1"/>
      <c r="AM335" s="1"/>
      <c r="AN335" s="1"/>
      <c r="AO335" s="1"/>
      <c r="AP335" s="1"/>
      <c r="AQ335" s="1"/>
      <c r="AR335" s="1"/>
      <c r="AS335" s="1"/>
      <c r="AT335" s="1"/>
      <c r="AU335" s="1"/>
      <c r="AV335" s="1"/>
      <c r="AW335" s="1"/>
      <c r="AX335" s="1"/>
      <c r="AY335" s="1"/>
      <c r="AZ335" s="1"/>
      <c r="BA335" s="1"/>
      <c r="BB335" s="1"/>
      <c r="BC335" s="1"/>
      <c r="BD335" s="1"/>
      <c r="BE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row>
    <row r="336" spans="1:97">
      <c r="A336" s="1"/>
      <c r="B336" s="16"/>
      <c r="C336" s="17"/>
      <c r="D336" s="17"/>
      <c r="E336" s="18"/>
      <c r="F336" s="18"/>
      <c r="G336" s="17"/>
      <c r="H336" s="17"/>
      <c r="I336" s="17"/>
      <c r="J336" s="17"/>
      <c r="K336" s="17"/>
      <c r="L336" s="17"/>
      <c r="M336" s="17"/>
      <c r="N336" s="17"/>
      <c r="O336" s="19"/>
      <c r="P336" s="19"/>
      <c r="Q336" s="20"/>
      <c r="R336" s="20"/>
      <c r="S336" s="20"/>
      <c r="T336" s="20"/>
      <c r="U336" s="20"/>
      <c r="V336" s="20"/>
      <c r="W336" s="20"/>
      <c r="X336" s="20"/>
      <c r="Y336" s="21"/>
      <c r="Z336" s="21"/>
      <c r="AA336" s="21"/>
      <c r="AB336" s="21"/>
      <c r="AC336" s="1"/>
      <c r="AD336" s="1"/>
      <c r="AE336" s="1"/>
      <c r="AF336" s="1"/>
      <c r="AG336" s="20"/>
      <c r="AH336" s="1"/>
      <c r="AI336" s="1"/>
      <c r="AJ336" s="1"/>
      <c r="AK336" s="21"/>
      <c r="AL336" s="1"/>
      <c r="AM336" s="1"/>
      <c r="AN336" s="1"/>
      <c r="AO336" s="1"/>
      <c r="AP336" s="1"/>
      <c r="AQ336" s="1"/>
      <c r="AR336" s="1"/>
      <c r="AS336" s="1"/>
      <c r="AT336" s="1"/>
      <c r="AU336" s="1"/>
      <c r="AV336" s="1"/>
      <c r="AW336" s="1"/>
      <c r="AX336" s="1"/>
      <c r="AY336" s="1"/>
      <c r="AZ336" s="1"/>
      <c r="BA336" s="1"/>
      <c r="BB336" s="1"/>
      <c r="BC336" s="1"/>
      <c r="BD336" s="1"/>
      <c r="BE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row>
    <row r="337" spans="1:97">
      <c r="A337" s="1"/>
      <c r="B337" s="16"/>
      <c r="C337" s="17"/>
      <c r="D337" s="17"/>
      <c r="E337" s="18"/>
      <c r="F337" s="18"/>
      <c r="G337" s="17"/>
      <c r="H337" s="17"/>
      <c r="I337" s="17"/>
      <c r="J337" s="17"/>
      <c r="K337" s="17"/>
      <c r="L337" s="17"/>
      <c r="M337" s="17"/>
      <c r="N337" s="17"/>
      <c r="O337" s="19"/>
      <c r="P337" s="19"/>
      <c r="Q337" s="20"/>
      <c r="R337" s="20"/>
      <c r="S337" s="20"/>
      <c r="T337" s="20"/>
      <c r="U337" s="20"/>
      <c r="V337" s="20"/>
      <c r="W337" s="20"/>
      <c r="X337" s="20"/>
      <c r="Y337" s="21"/>
      <c r="Z337" s="21"/>
      <c r="AA337" s="21"/>
      <c r="AB337" s="21"/>
      <c r="AC337" s="1"/>
      <c r="AD337" s="1"/>
      <c r="AE337" s="1"/>
      <c r="AF337" s="1"/>
      <c r="AG337" s="20"/>
      <c r="AH337" s="1"/>
      <c r="AI337" s="1"/>
      <c r="AJ337" s="1"/>
      <c r="AK337" s="21"/>
      <c r="AL337" s="1"/>
      <c r="AM337" s="1"/>
      <c r="AN337" s="1"/>
      <c r="AO337" s="1"/>
      <c r="AP337" s="1"/>
      <c r="AQ337" s="1"/>
      <c r="AR337" s="1"/>
      <c r="AS337" s="1"/>
      <c r="AT337" s="1"/>
      <c r="AU337" s="1"/>
      <c r="AV337" s="1"/>
      <c r="AW337" s="1"/>
      <c r="AX337" s="1"/>
      <c r="AY337" s="1"/>
      <c r="AZ337" s="1"/>
      <c r="BA337" s="1"/>
      <c r="BB337" s="1"/>
      <c r="BC337" s="1"/>
      <c r="BD337" s="1"/>
      <c r="BE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row>
    <row r="338" spans="1:97">
      <c r="A338" s="1"/>
      <c r="B338" s="16"/>
      <c r="C338" s="17"/>
      <c r="D338" s="17"/>
      <c r="E338" s="18"/>
      <c r="F338" s="18"/>
      <c r="G338" s="17"/>
      <c r="H338" s="17"/>
      <c r="I338" s="17"/>
      <c r="J338" s="17"/>
      <c r="K338" s="17"/>
      <c r="L338" s="17"/>
      <c r="M338" s="17"/>
      <c r="N338" s="17"/>
      <c r="O338" s="19"/>
      <c r="P338" s="19"/>
      <c r="Q338" s="20"/>
      <c r="R338" s="20"/>
      <c r="S338" s="20"/>
      <c r="T338" s="20"/>
      <c r="U338" s="20"/>
      <c r="V338" s="20"/>
      <c r="W338" s="20"/>
      <c r="X338" s="20"/>
      <c r="Y338" s="21"/>
      <c r="Z338" s="21"/>
      <c r="AA338" s="21"/>
      <c r="AB338" s="21"/>
      <c r="AC338" s="1"/>
      <c r="AD338" s="1"/>
      <c r="AE338" s="1"/>
      <c r="AF338" s="1"/>
      <c r="AG338" s="20"/>
      <c r="AH338" s="1"/>
      <c r="AI338" s="1"/>
      <c r="AJ338" s="1"/>
      <c r="AK338" s="21"/>
      <c r="AL338" s="1"/>
      <c r="AM338" s="1"/>
      <c r="AN338" s="1"/>
      <c r="AO338" s="1"/>
      <c r="AP338" s="1"/>
      <c r="AQ338" s="1"/>
      <c r="AR338" s="1"/>
      <c r="AS338" s="1"/>
      <c r="AT338" s="1"/>
      <c r="AU338" s="1"/>
      <c r="AV338" s="1"/>
      <c r="AW338" s="1"/>
      <c r="AX338" s="1"/>
      <c r="AY338" s="1"/>
      <c r="AZ338" s="1"/>
      <c r="BA338" s="1"/>
      <c r="BB338" s="1"/>
      <c r="BC338" s="1"/>
      <c r="BD338" s="1"/>
      <c r="BE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row>
    <row r="339" spans="1:97">
      <c r="A339" s="1"/>
      <c r="B339" s="16"/>
      <c r="C339" s="17"/>
      <c r="D339" s="17"/>
      <c r="E339" s="18"/>
      <c r="F339" s="18"/>
      <c r="G339" s="17"/>
      <c r="H339" s="17"/>
      <c r="I339" s="17"/>
      <c r="J339" s="17"/>
      <c r="K339" s="17"/>
      <c r="L339" s="17"/>
      <c r="M339" s="17"/>
      <c r="N339" s="17"/>
      <c r="O339" s="19"/>
      <c r="P339" s="19"/>
      <c r="Q339" s="20"/>
      <c r="R339" s="20"/>
      <c r="S339" s="20"/>
      <c r="T339" s="20"/>
      <c r="U339" s="20"/>
      <c r="V339" s="20"/>
      <c r="W339" s="20"/>
      <c r="X339" s="20"/>
      <c r="Y339" s="21"/>
      <c r="Z339" s="21"/>
      <c r="AA339" s="21"/>
      <c r="AB339" s="21"/>
      <c r="AC339" s="1"/>
      <c r="AD339" s="1"/>
      <c r="AE339" s="1"/>
      <c r="AF339" s="1"/>
      <c r="AG339" s="20"/>
      <c r="AH339" s="1"/>
      <c r="AI339" s="1"/>
      <c r="AJ339" s="1"/>
      <c r="AK339" s="21"/>
      <c r="AL339" s="1"/>
      <c r="AM339" s="1"/>
      <c r="AN339" s="1"/>
      <c r="AO339" s="1"/>
      <c r="AP339" s="1"/>
      <c r="AQ339" s="1"/>
      <c r="AR339" s="1"/>
      <c r="AS339" s="1"/>
      <c r="AT339" s="1"/>
      <c r="AU339" s="1"/>
      <c r="AV339" s="1"/>
      <c r="AW339" s="1"/>
      <c r="AX339" s="1"/>
      <c r="AY339" s="1"/>
      <c r="AZ339" s="1"/>
      <c r="BA339" s="1"/>
      <c r="BB339" s="1"/>
      <c r="BC339" s="1"/>
      <c r="BD339" s="1"/>
      <c r="BE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row>
    <row r="340" spans="1:97">
      <c r="A340" s="1"/>
      <c r="B340" s="16"/>
      <c r="C340" s="17"/>
      <c r="D340" s="17"/>
      <c r="E340" s="18"/>
      <c r="F340" s="18"/>
      <c r="G340" s="17"/>
      <c r="H340" s="17"/>
      <c r="I340" s="17"/>
      <c r="J340" s="17"/>
      <c r="K340" s="17"/>
      <c r="L340" s="17"/>
      <c r="M340" s="17"/>
      <c r="N340" s="17"/>
      <c r="O340" s="19"/>
      <c r="P340" s="19"/>
      <c r="Q340" s="20"/>
      <c r="R340" s="20"/>
      <c r="S340" s="20"/>
      <c r="T340" s="20"/>
      <c r="U340" s="20"/>
      <c r="V340" s="20"/>
      <c r="W340" s="20"/>
      <c r="X340" s="20"/>
      <c r="Y340" s="21"/>
      <c r="Z340" s="21"/>
      <c r="AA340" s="21"/>
      <c r="AB340" s="21"/>
      <c r="AC340" s="1"/>
      <c r="AD340" s="1"/>
      <c r="AE340" s="1"/>
      <c r="AF340" s="1"/>
      <c r="AG340" s="20"/>
      <c r="AH340" s="1"/>
      <c r="AI340" s="1"/>
      <c r="AJ340" s="1"/>
      <c r="AK340" s="21"/>
      <c r="AL340" s="1"/>
      <c r="AM340" s="1"/>
      <c r="AN340" s="1"/>
      <c r="AO340" s="1"/>
      <c r="AP340" s="1"/>
      <c r="AQ340" s="1"/>
      <c r="AR340" s="1"/>
      <c r="AS340" s="1"/>
      <c r="AT340" s="1"/>
      <c r="AU340" s="1"/>
      <c r="AV340" s="1"/>
      <c r="AW340" s="1"/>
      <c r="AX340" s="1"/>
      <c r="AY340" s="1"/>
      <c r="AZ340" s="1"/>
      <c r="BA340" s="1"/>
      <c r="BB340" s="1"/>
      <c r="BC340" s="1"/>
      <c r="BD340" s="1"/>
      <c r="BE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row>
    <row r="341" spans="1:97">
      <c r="A341" s="1"/>
      <c r="B341" s="16"/>
      <c r="C341" s="17"/>
      <c r="D341" s="17"/>
      <c r="E341" s="18"/>
      <c r="F341" s="18"/>
      <c r="G341" s="17"/>
      <c r="H341" s="17"/>
      <c r="I341" s="17"/>
      <c r="J341" s="17"/>
      <c r="K341" s="17"/>
      <c r="L341" s="17"/>
      <c r="M341" s="17"/>
      <c r="N341" s="17"/>
      <c r="O341" s="19"/>
      <c r="P341" s="19"/>
      <c r="Q341" s="20"/>
      <c r="R341" s="20"/>
      <c r="S341" s="20"/>
      <c r="T341" s="20"/>
      <c r="U341" s="20"/>
      <c r="V341" s="20"/>
      <c r="W341" s="20"/>
      <c r="X341" s="20"/>
      <c r="Y341" s="21"/>
      <c r="Z341" s="21"/>
      <c r="AA341" s="21"/>
      <c r="AB341" s="21"/>
      <c r="AC341" s="1"/>
      <c r="AD341" s="1"/>
      <c r="AE341" s="1"/>
      <c r="AF341" s="1"/>
      <c r="AG341" s="20"/>
      <c r="AH341" s="1"/>
      <c r="AI341" s="1"/>
      <c r="AJ341" s="1"/>
      <c r="AK341" s="21"/>
      <c r="AL341" s="1"/>
      <c r="AM341" s="1"/>
      <c r="AN341" s="1"/>
      <c r="AO341" s="1"/>
      <c r="AP341" s="1"/>
      <c r="AQ341" s="1"/>
      <c r="AR341" s="1"/>
      <c r="AS341" s="1"/>
      <c r="AT341" s="1"/>
      <c r="AU341" s="1"/>
      <c r="AV341" s="1"/>
      <c r="AW341" s="1"/>
      <c r="AX341" s="1"/>
      <c r="AY341" s="1"/>
      <c r="AZ341" s="1"/>
      <c r="BA341" s="1"/>
      <c r="BB341" s="1"/>
      <c r="BC341" s="1"/>
      <c r="BD341" s="1"/>
      <c r="BE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row>
    <row r="342" spans="1:97">
      <c r="A342" s="1"/>
      <c r="B342" s="16"/>
      <c r="C342" s="17"/>
      <c r="D342" s="17"/>
      <c r="E342" s="18"/>
      <c r="F342" s="18"/>
      <c r="G342" s="17"/>
      <c r="H342" s="17"/>
      <c r="I342" s="17"/>
      <c r="J342" s="17"/>
      <c r="K342" s="17"/>
      <c r="L342" s="17"/>
      <c r="M342" s="17"/>
      <c r="N342" s="17"/>
      <c r="O342" s="19"/>
      <c r="P342" s="19"/>
      <c r="Q342" s="20"/>
      <c r="R342" s="20"/>
      <c r="S342" s="20"/>
      <c r="T342" s="20"/>
      <c r="U342" s="20"/>
      <c r="V342" s="20"/>
      <c r="W342" s="20"/>
      <c r="X342" s="20"/>
      <c r="Y342" s="21"/>
      <c r="Z342" s="21"/>
      <c r="AA342" s="21"/>
      <c r="AB342" s="21"/>
      <c r="AC342" s="1"/>
      <c r="AD342" s="1"/>
      <c r="AE342" s="1"/>
      <c r="AF342" s="1"/>
      <c r="AG342" s="20"/>
      <c r="AH342" s="1"/>
      <c r="AI342" s="1"/>
      <c r="AJ342" s="1"/>
      <c r="AK342" s="21"/>
      <c r="AL342" s="1"/>
      <c r="AM342" s="1"/>
      <c r="AN342" s="1"/>
      <c r="AO342" s="1"/>
      <c r="AP342" s="1"/>
      <c r="AQ342" s="1"/>
      <c r="AR342" s="1"/>
      <c r="AS342" s="1"/>
      <c r="AT342" s="1"/>
      <c r="AU342" s="1"/>
      <c r="AV342" s="1"/>
      <c r="AW342" s="1"/>
      <c r="AX342" s="1"/>
      <c r="AY342" s="1"/>
      <c r="AZ342" s="1"/>
      <c r="BA342" s="1"/>
      <c r="BB342" s="1"/>
      <c r="BC342" s="1"/>
      <c r="BD342" s="1"/>
      <c r="BE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row>
    <row r="343" spans="1:97">
      <c r="A343" s="1"/>
      <c r="B343" s="16"/>
      <c r="C343" s="17"/>
      <c r="D343" s="17"/>
      <c r="E343" s="18"/>
      <c r="F343" s="18"/>
      <c r="G343" s="17"/>
      <c r="H343" s="17"/>
      <c r="I343" s="17"/>
      <c r="J343" s="17"/>
      <c r="K343" s="17"/>
      <c r="L343" s="17"/>
      <c r="M343" s="17"/>
      <c r="N343" s="17"/>
      <c r="O343" s="19"/>
      <c r="P343" s="19"/>
      <c r="Q343" s="20"/>
      <c r="R343" s="20"/>
      <c r="S343" s="20"/>
      <c r="T343" s="20"/>
      <c r="U343" s="20"/>
      <c r="V343" s="20"/>
      <c r="W343" s="20"/>
      <c r="X343" s="20"/>
      <c r="Y343" s="21"/>
      <c r="Z343" s="21"/>
      <c r="AA343" s="21"/>
      <c r="AB343" s="21"/>
      <c r="AC343" s="1"/>
      <c r="AD343" s="1"/>
      <c r="AE343" s="1"/>
      <c r="AF343" s="1"/>
      <c r="AG343" s="20"/>
      <c r="AH343" s="1"/>
      <c r="AI343" s="1"/>
      <c r="AJ343" s="1"/>
      <c r="AK343" s="21"/>
      <c r="AL343" s="1"/>
      <c r="AM343" s="1"/>
      <c r="AN343" s="1"/>
      <c r="AO343" s="1"/>
      <c r="AP343" s="1"/>
      <c r="AQ343" s="1"/>
      <c r="AR343" s="1"/>
      <c r="AS343" s="1"/>
      <c r="AT343" s="1"/>
      <c r="AU343" s="1"/>
      <c r="AV343" s="1"/>
      <c r="AW343" s="1"/>
      <c r="AX343" s="1"/>
      <c r="AY343" s="1"/>
      <c r="AZ343" s="1"/>
      <c r="BA343" s="1"/>
      <c r="BB343" s="1"/>
      <c r="BC343" s="1"/>
      <c r="BD343" s="1"/>
      <c r="BE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row>
    <row r="344" spans="1:97">
      <c r="A344" s="1"/>
      <c r="B344" s="16"/>
      <c r="C344" s="17"/>
      <c r="D344" s="17"/>
      <c r="E344" s="18"/>
      <c r="F344" s="18"/>
      <c r="G344" s="17"/>
      <c r="H344" s="17"/>
      <c r="I344" s="17"/>
      <c r="J344" s="17"/>
      <c r="K344" s="17"/>
      <c r="L344" s="17"/>
      <c r="M344" s="17"/>
      <c r="N344" s="17"/>
      <c r="O344" s="19"/>
      <c r="P344" s="19"/>
      <c r="Q344" s="20"/>
      <c r="R344" s="20"/>
      <c r="S344" s="20"/>
      <c r="T344" s="20"/>
      <c r="U344" s="20"/>
      <c r="V344" s="20"/>
      <c r="W344" s="20"/>
      <c r="X344" s="20"/>
      <c r="Y344" s="21"/>
      <c r="Z344" s="21"/>
      <c r="AA344" s="21"/>
      <c r="AB344" s="21"/>
      <c r="AC344" s="1"/>
      <c r="AD344" s="1"/>
      <c r="AE344" s="1"/>
      <c r="AF344" s="1"/>
      <c r="AG344" s="20"/>
      <c r="AH344" s="1"/>
      <c r="AI344" s="1"/>
      <c r="AJ344" s="1"/>
      <c r="AK344" s="21"/>
      <c r="AL344" s="1"/>
      <c r="AM344" s="1"/>
      <c r="AN344" s="1"/>
      <c r="AO344" s="1"/>
      <c r="AP344" s="1"/>
      <c r="AQ344" s="1"/>
      <c r="AR344" s="1"/>
      <c r="AS344" s="1"/>
      <c r="AT344" s="1"/>
      <c r="AU344" s="1"/>
      <c r="AV344" s="1"/>
      <c r="AW344" s="1"/>
      <c r="AX344" s="1"/>
      <c r="AY344" s="1"/>
      <c r="AZ344" s="1"/>
      <c r="BA344" s="1"/>
      <c r="BB344" s="1"/>
      <c r="BC344" s="1"/>
      <c r="BD344" s="1"/>
      <c r="BE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row>
    <row r="345" spans="1:97">
      <c r="A345" s="1"/>
      <c r="B345" s="16"/>
      <c r="C345" s="17"/>
      <c r="D345" s="17"/>
      <c r="E345" s="18"/>
      <c r="F345" s="18"/>
      <c r="G345" s="17"/>
      <c r="H345" s="17"/>
      <c r="I345" s="17"/>
      <c r="J345" s="17"/>
      <c r="K345" s="17"/>
      <c r="L345" s="17"/>
      <c r="M345" s="17"/>
      <c r="N345" s="17"/>
      <c r="O345" s="19"/>
      <c r="P345" s="19"/>
      <c r="Q345" s="20"/>
      <c r="R345" s="20"/>
      <c r="S345" s="20"/>
      <c r="T345" s="20"/>
      <c r="U345" s="20"/>
      <c r="V345" s="20"/>
      <c r="W345" s="20"/>
      <c r="X345" s="20"/>
      <c r="Y345" s="21"/>
      <c r="Z345" s="21"/>
      <c r="AA345" s="21"/>
      <c r="AB345" s="21"/>
      <c r="AC345" s="1"/>
      <c r="AD345" s="1"/>
      <c r="AE345" s="1"/>
      <c r="AF345" s="1"/>
      <c r="AG345" s="20"/>
      <c r="AH345" s="1"/>
      <c r="AI345" s="1"/>
      <c r="AJ345" s="1"/>
      <c r="AK345" s="21"/>
      <c r="AL345" s="1"/>
      <c r="AM345" s="1"/>
      <c r="AN345" s="1"/>
      <c r="AO345" s="1"/>
      <c r="AP345" s="1"/>
      <c r="AQ345" s="1"/>
      <c r="AR345" s="1"/>
      <c r="AS345" s="1"/>
      <c r="AT345" s="1"/>
      <c r="AU345" s="1"/>
      <c r="AV345" s="1"/>
      <c r="AW345" s="1"/>
      <c r="AX345" s="1"/>
      <c r="AY345" s="1"/>
      <c r="AZ345" s="1"/>
      <c r="BA345" s="1"/>
      <c r="BB345" s="1"/>
      <c r="BC345" s="1"/>
      <c r="BD345" s="1"/>
      <c r="BE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row>
    <row r="346" spans="1:97">
      <c r="A346" s="1"/>
      <c r="B346" s="16"/>
      <c r="C346" s="17"/>
      <c r="D346" s="17"/>
      <c r="E346" s="18"/>
      <c r="F346" s="18"/>
      <c r="G346" s="17"/>
      <c r="H346" s="17"/>
      <c r="I346" s="17"/>
      <c r="J346" s="17"/>
      <c r="K346" s="17"/>
      <c r="L346" s="17"/>
      <c r="M346" s="17"/>
      <c r="N346" s="17"/>
      <c r="O346" s="19"/>
      <c r="P346" s="19"/>
      <c r="Q346" s="20"/>
      <c r="R346" s="20"/>
      <c r="S346" s="20"/>
      <c r="T346" s="20"/>
      <c r="U346" s="20"/>
      <c r="V346" s="20"/>
      <c r="W346" s="20"/>
      <c r="X346" s="20"/>
      <c r="Y346" s="21"/>
      <c r="Z346" s="21"/>
      <c r="AA346" s="21"/>
      <c r="AB346" s="21"/>
      <c r="AC346" s="1"/>
      <c r="AD346" s="1"/>
      <c r="AE346" s="1"/>
      <c r="AF346" s="1"/>
      <c r="AG346" s="20"/>
      <c r="AH346" s="1"/>
      <c r="AI346" s="1"/>
      <c r="AJ346" s="1"/>
      <c r="AK346" s="21"/>
      <c r="AL346" s="1"/>
      <c r="AM346" s="1"/>
      <c r="AN346" s="1"/>
      <c r="AO346" s="1"/>
      <c r="AP346" s="1"/>
      <c r="AQ346" s="1"/>
      <c r="AR346" s="1"/>
      <c r="AS346" s="1"/>
      <c r="AT346" s="1"/>
      <c r="AU346" s="1"/>
      <c r="AV346" s="1"/>
      <c r="AW346" s="1"/>
      <c r="AX346" s="1"/>
      <c r="AY346" s="1"/>
      <c r="AZ346" s="1"/>
      <c r="BA346" s="1"/>
      <c r="BB346" s="1"/>
      <c r="BC346" s="1"/>
      <c r="BD346" s="1"/>
      <c r="BE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row>
    <row r="347" spans="1:97">
      <c r="A347" s="1"/>
      <c r="B347" s="16"/>
      <c r="C347" s="17"/>
      <c r="D347" s="17"/>
      <c r="E347" s="18"/>
      <c r="F347" s="18"/>
      <c r="G347" s="17"/>
      <c r="H347" s="17"/>
      <c r="I347" s="17"/>
      <c r="J347" s="17"/>
      <c r="K347" s="17"/>
      <c r="L347" s="17"/>
      <c r="M347" s="17"/>
      <c r="N347" s="17"/>
      <c r="O347" s="19"/>
      <c r="P347" s="19"/>
      <c r="Q347" s="20"/>
      <c r="R347" s="20"/>
      <c r="S347" s="20"/>
      <c r="T347" s="20"/>
      <c r="U347" s="20"/>
      <c r="V347" s="20"/>
      <c r="W347" s="20"/>
      <c r="X347" s="20"/>
      <c r="Y347" s="21"/>
      <c r="Z347" s="21"/>
      <c r="AA347" s="21"/>
      <c r="AB347" s="21"/>
      <c r="AC347" s="1"/>
      <c r="AD347" s="1"/>
      <c r="AE347" s="1"/>
      <c r="AF347" s="1"/>
      <c r="AG347" s="20"/>
      <c r="AH347" s="1"/>
      <c r="AI347" s="1"/>
      <c r="AJ347" s="1"/>
      <c r="AK347" s="21"/>
      <c r="AL347" s="1"/>
      <c r="AM347" s="1"/>
      <c r="AN347" s="1"/>
      <c r="AO347" s="1"/>
      <c r="AP347" s="1"/>
      <c r="AQ347" s="1"/>
      <c r="AR347" s="1"/>
      <c r="AS347" s="1"/>
      <c r="AT347" s="1"/>
      <c r="AU347" s="1"/>
      <c r="AV347" s="1"/>
      <c r="AW347" s="1"/>
      <c r="AX347" s="1"/>
      <c r="AY347" s="1"/>
      <c r="AZ347" s="1"/>
      <c r="BA347" s="1"/>
      <c r="BB347" s="1"/>
      <c r="BC347" s="1"/>
      <c r="BD347" s="1"/>
      <c r="BE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row>
    <row r="348" spans="1:97">
      <c r="A348" s="1"/>
      <c r="B348" s="16"/>
      <c r="C348" s="17"/>
      <c r="D348" s="17"/>
      <c r="E348" s="18"/>
      <c r="F348" s="18"/>
      <c r="G348" s="17"/>
      <c r="H348" s="17"/>
      <c r="I348" s="17"/>
      <c r="J348" s="17"/>
      <c r="K348" s="17"/>
      <c r="L348" s="17"/>
      <c r="M348" s="17"/>
      <c r="N348" s="17"/>
      <c r="O348" s="19"/>
      <c r="P348" s="19"/>
      <c r="Q348" s="20"/>
      <c r="R348" s="20"/>
      <c r="S348" s="20"/>
      <c r="T348" s="20"/>
      <c r="U348" s="20"/>
      <c r="V348" s="20"/>
      <c r="W348" s="20"/>
      <c r="X348" s="20"/>
      <c r="Y348" s="21"/>
      <c r="Z348" s="21"/>
      <c r="AA348" s="21"/>
      <c r="AB348" s="21"/>
      <c r="AC348" s="1"/>
      <c r="AD348" s="1"/>
      <c r="AE348" s="1"/>
      <c r="AF348" s="1"/>
      <c r="AG348" s="20"/>
      <c r="AH348" s="1"/>
      <c r="AI348" s="1"/>
      <c r="AJ348" s="1"/>
      <c r="AK348" s="21"/>
      <c r="AL348" s="1"/>
      <c r="AM348" s="1"/>
      <c r="AN348" s="1"/>
      <c r="AO348" s="1"/>
      <c r="AP348" s="1"/>
      <c r="AQ348" s="1"/>
      <c r="AR348" s="1"/>
      <c r="AS348" s="1"/>
      <c r="AT348" s="1"/>
      <c r="AU348" s="1"/>
      <c r="AV348" s="1"/>
      <c r="AW348" s="1"/>
      <c r="AX348" s="1"/>
      <c r="AY348" s="1"/>
      <c r="AZ348" s="1"/>
      <c r="BA348" s="1"/>
      <c r="BB348" s="1"/>
      <c r="BC348" s="1"/>
      <c r="BD348" s="1"/>
      <c r="BE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row>
    <row r="349" spans="1:97">
      <c r="A349" s="1"/>
      <c r="B349" s="16"/>
      <c r="C349" s="17"/>
      <c r="D349" s="17"/>
      <c r="E349" s="18"/>
      <c r="F349" s="18"/>
      <c r="G349" s="17"/>
      <c r="H349" s="17"/>
      <c r="I349" s="17"/>
      <c r="J349" s="17"/>
      <c r="K349" s="17"/>
      <c r="L349" s="17"/>
      <c r="M349" s="17"/>
      <c r="N349" s="17"/>
      <c r="O349" s="19"/>
      <c r="P349" s="19"/>
      <c r="Q349" s="20"/>
      <c r="R349" s="20"/>
      <c r="S349" s="20"/>
      <c r="T349" s="20"/>
      <c r="U349" s="20"/>
      <c r="V349" s="20"/>
      <c r="W349" s="20"/>
      <c r="X349" s="20"/>
      <c r="Y349" s="21"/>
      <c r="Z349" s="21"/>
      <c r="AA349" s="21"/>
      <c r="AB349" s="21"/>
      <c r="AC349" s="1"/>
      <c r="AD349" s="1"/>
      <c r="AE349" s="1"/>
      <c r="AF349" s="1"/>
      <c r="AG349" s="20"/>
      <c r="AH349" s="1"/>
      <c r="AI349" s="1"/>
      <c r="AJ349" s="1"/>
      <c r="AK349" s="21"/>
      <c r="AL349" s="1"/>
      <c r="AM349" s="1"/>
      <c r="AN349" s="1"/>
      <c r="AO349" s="1"/>
      <c r="AP349" s="1"/>
      <c r="AQ349" s="1"/>
      <c r="AR349" s="1"/>
      <c r="AS349" s="1"/>
      <c r="AT349" s="1"/>
      <c r="AU349" s="1"/>
      <c r="AV349" s="1"/>
      <c r="AW349" s="1"/>
      <c r="AX349" s="1"/>
      <c r="AY349" s="1"/>
      <c r="AZ349" s="1"/>
      <c r="BA349" s="1"/>
      <c r="BB349" s="1"/>
      <c r="BC349" s="1"/>
      <c r="BD349" s="1"/>
      <c r="BE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row>
    <row r="350" spans="1:97">
      <c r="A350" s="1"/>
      <c r="B350" s="16"/>
      <c r="C350" s="17"/>
      <c r="D350" s="17"/>
      <c r="E350" s="18"/>
      <c r="F350" s="18"/>
      <c r="G350" s="17"/>
      <c r="H350" s="17"/>
      <c r="I350" s="17"/>
      <c r="J350" s="17"/>
      <c r="K350" s="17"/>
      <c r="L350" s="17"/>
      <c r="M350" s="17"/>
      <c r="N350" s="17"/>
      <c r="O350" s="19"/>
      <c r="P350" s="19"/>
      <c r="Q350" s="20"/>
      <c r="R350" s="20"/>
      <c r="S350" s="20"/>
      <c r="T350" s="20"/>
      <c r="U350" s="20"/>
      <c r="V350" s="20"/>
      <c r="W350" s="20"/>
      <c r="X350" s="20"/>
      <c r="Y350" s="21"/>
      <c r="Z350" s="21"/>
      <c r="AA350" s="21"/>
      <c r="AB350" s="21"/>
      <c r="AC350" s="1"/>
      <c r="AD350" s="1"/>
      <c r="AE350" s="1"/>
      <c r="AF350" s="1"/>
      <c r="AG350" s="20"/>
      <c r="AH350" s="1"/>
      <c r="AI350" s="1"/>
      <c r="AJ350" s="1"/>
      <c r="AK350" s="21"/>
      <c r="AL350" s="1"/>
      <c r="AM350" s="1"/>
      <c r="AN350" s="1"/>
      <c r="AO350" s="1"/>
      <c r="AP350" s="1"/>
      <c r="AQ350" s="1"/>
      <c r="AR350" s="1"/>
      <c r="AS350" s="1"/>
      <c r="AT350" s="1"/>
      <c r="AU350" s="1"/>
      <c r="AV350" s="1"/>
      <c r="AW350" s="1"/>
      <c r="AX350" s="1"/>
      <c r="AY350" s="1"/>
      <c r="AZ350" s="1"/>
      <c r="BA350" s="1"/>
      <c r="BB350" s="1"/>
      <c r="BC350" s="1"/>
      <c r="BD350" s="1"/>
      <c r="BE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row>
    <row r="351" spans="1:97">
      <c r="A351" s="1"/>
      <c r="B351" s="16"/>
      <c r="C351" s="17"/>
      <c r="D351" s="17"/>
      <c r="E351" s="18"/>
      <c r="F351" s="18"/>
      <c r="G351" s="17"/>
      <c r="H351" s="17"/>
      <c r="I351" s="17"/>
      <c r="J351" s="17"/>
      <c r="K351" s="17"/>
      <c r="L351" s="17"/>
      <c r="M351" s="17"/>
      <c r="N351" s="17"/>
      <c r="O351" s="19"/>
      <c r="P351" s="19"/>
      <c r="Q351" s="20"/>
      <c r="R351" s="20"/>
      <c r="S351" s="20"/>
      <c r="T351" s="20"/>
      <c r="U351" s="20"/>
      <c r="V351" s="20"/>
      <c r="W351" s="20"/>
      <c r="X351" s="20"/>
      <c r="Y351" s="21"/>
      <c r="Z351" s="21"/>
      <c r="AA351" s="21"/>
      <c r="AB351" s="21"/>
      <c r="AC351" s="1"/>
      <c r="AD351" s="1"/>
      <c r="AE351" s="1"/>
      <c r="AF351" s="1"/>
      <c r="AG351" s="20"/>
      <c r="AH351" s="1"/>
      <c r="AI351" s="1"/>
      <c r="AJ351" s="1"/>
      <c r="AK351" s="21"/>
      <c r="AL351" s="1"/>
      <c r="AM351" s="1"/>
      <c r="AN351" s="1"/>
      <c r="AO351" s="1"/>
      <c r="AP351" s="1"/>
      <c r="AQ351" s="1"/>
      <c r="AR351" s="1"/>
      <c r="AS351" s="1"/>
      <c r="AT351" s="1"/>
      <c r="AU351" s="1"/>
      <c r="AV351" s="1"/>
      <c r="AW351" s="1"/>
      <c r="AX351" s="1"/>
      <c r="AY351" s="1"/>
      <c r="AZ351" s="1"/>
      <c r="BA351" s="1"/>
      <c r="BB351" s="1"/>
      <c r="BC351" s="1"/>
      <c r="BD351" s="1"/>
      <c r="BE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row>
    <row r="352" spans="1:97">
      <c r="A352" s="1"/>
      <c r="B352" s="16"/>
      <c r="C352" s="17"/>
      <c r="D352" s="17"/>
      <c r="E352" s="18"/>
      <c r="F352" s="18"/>
      <c r="G352" s="17"/>
      <c r="H352" s="17"/>
      <c r="I352" s="17"/>
      <c r="J352" s="17"/>
      <c r="K352" s="17"/>
      <c r="L352" s="17"/>
      <c r="M352" s="17"/>
      <c r="N352" s="17"/>
      <c r="O352" s="19"/>
      <c r="P352" s="19"/>
      <c r="Q352" s="20"/>
      <c r="R352" s="20"/>
      <c r="S352" s="20"/>
      <c r="T352" s="20"/>
      <c r="U352" s="20"/>
      <c r="V352" s="20"/>
      <c r="W352" s="20"/>
      <c r="X352" s="20"/>
      <c r="Y352" s="21"/>
      <c r="Z352" s="21"/>
      <c r="AA352" s="21"/>
      <c r="AB352" s="21"/>
      <c r="AC352" s="1"/>
      <c r="AD352" s="1"/>
      <c r="AE352" s="1"/>
      <c r="AF352" s="1"/>
      <c r="AG352" s="20"/>
      <c r="AH352" s="1"/>
      <c r="AI352" s="1"/>
      <c r="AJ352" s="1"/>
      <c r="AK352" s="21"/>
      <c r="AL352" s="1"/>
      <c r="AM352" s="1"/>
      <c r="AN352" s="1"/>
      <c r="AO352" s="1"/>
      <c r="AP352" s="1"/>
      <c r="AQ352" s="1"/>
      <c r="AR352" s="1"/>
      <c r="AS352" s="1"/>
      <c r="AT352" s="1"/>
      <c r="AU352" s="1"/>
      <c r="AV352" s="1"/>
      <c r="AW352" s="1"/>
      <c r="AX352" s="1"/>
      <c r="AY352" s="1"/>
      <c r="AZ352" s="1"/>
      <c r="BA352" s="1"/>
      <c r="BB352" s="1"/>
      <c r="BC352" s="1"/>
      <c r="BD352" s="1"/>
      <c r="BE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row>
    <row r="353" spans="1:97">
      <c r="A353" s="1"/>
      <c r="B353" s="16"/>
      <c r="C353" s="17"/>
      <c r="D353" s="17"/>
      <c r="E353" s="18"/>
      <c r="F353" s="18"/>
      <c r="G353" s="17"/>
      <c r="H353" s="17"/>
      <c r="I353" s="17"/>
      <c r="J353" s="17"/>
      <c r="K353" s="17"/>
      <c r="L353" s="17"/>
      <c r="M353" s="17"/>
      <c r="N353" s="17"/>
      <c r="O353" s="19"/>
      <c r="P353" s="19"/>
      <c r="Q353" s="20"/>
      <c r="R353" s="20"/>
      <c r="S353" s="20"/>
      <c r="T353" s="20"/>
      <c r="U353" s="20"/>
      <c r="V353" s="20"/>
      <c r="W353" s="20"/>
      <c r="X353" s="20"/>
      <c r="Y353" s="21"/>
      <c r="Z353" s="21"/>
      <c r="AA353" s="21"/>
      <c r="AB353" s="21"/>
      <c r="AC353" s="1"/>
      <c r="AD353" s="1"/>
      <c r="AE353" s="1"/>
      <c r="AF353" s="1"/>
      <c r="AG353" s="20"/>
      <c r="AH353" s="1"/>
      <c r="AI353" s="1"/>
      <c r="AJ353" s="1"/>
      <c r="AK353" s="21"/>
      <c r="AL353" s="1"/>
      <c r="AM353" s="1"/>
      <c r="AN353" s="1"/>
      <c r="AO353" s="1"/>
      <c r="AP353" s="1"/>
      <c r="AQ353" s="1"/>
      <c r="AR353" s="1"/>
      <c r="AS353" s="1"/>
      <c r="AT353" s="1"/>
      <c r="AU353" s="1"/>
      <c r="AV353" s="1"/>
      <c r="AW353" s="1"/>
      <c r="AX353" s="1"/>
      <c r="AY353" s="1"/>
      <c r="AZ353" s="1"/>
      <c r="BA353" s="1"/>
      <c r="BB353" s="1"/>
      <c r="BC353" s="1"/>
      <c r="BD353" s="1"/>
      <c r="BE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row>
    <row r="354" spans="1:97">
      <c r="A354" s="1"/>
      <c r="B354" s="16"/>
      <c r="C354" s="17"/>
      <c r="D354" s="17"/>
      <c r="E354" s="18"/>
      <c r="F354" s="18"/>
      <c r="G354" s="17"/>
      <c r="H354" s="17"/>
      <c r="I354" s="17"/>
      <c r="J354" s="17"/>
      <c r="K354" s="17"/>
      <c r="L354" s="17"/>
      <c r="M354" s="17"/>
      <c r="N354" s="17"/>
      <c r="O354" s="19"/>
      <c r="P354" s="19"/>
      <c r="Q354" s="20"/>
      <c r="R354" s="20"/>
      <c r="S354" s="20"/>
      <c r="T354" s="20"/>
      <c r="U354" s="20"/>
      <c r="V354" s="20"/>
      <c r="W354" s="20"/>
      <c r="X354" s="20"/>
      <c r="Y354" s="21"/>
      <c r="Z354" s="21"/>
      <c r="AA354" s="21"/>
      <c r="AB354" s="21"/>
      <c r="AC354" s="1"/>
      <c r="AD354" s="1"/>
      <c r="AE354" s="1"/>
      <c r="AF354" s="1"/>
      <c r="AG354" s="20"/>
      <c r="AH354" s="1"/>
      <c r="AI354" s="1"/>
      <c r="AJ354" s="1"/>
      <c r="AK354" s="21"/>
      <c r="AL354" s="1"/>
      <c r="AM354" s="1"/>
      <c r="AN354" s="1"/>
      <c r="AO354" s="1"/>
      <c r="AP354" s="1"/>
      <c r="AQ354" s="1"/>
      <c r="AR354" s="1"/>
      <c r="AS354" s="1"/>
      <c r="AT354" s="1"/>
      <c r="AU354" s="1"/>
      <c r="AV354" s="1"/>
      <c r="AW354" s="1"/>
      <c r="AX354" s="1"/>
      <c r="AY354" s="1"/>
      <c r="AZ354" s="1"/>
      <c r="BA354" s="1"/>
      <c r="BB354" s="1"/>
      <c r="BC354" s="1"/>
      <c r="BD354" s="1"/>
      <c r="BE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row>
    <row r="355" spans="1:97">
      <c r="A355" s="1"/>
      <c r="B355" s="16"/>
      <c r="C355" s="17"/>
      <c r="D355" s="17"/>
      <c r="E355" s="18"/>
      <c r="F355" s="18"/>
      <c r="G355" s="17"/>
      <c r="H355" s="17"/>
      <c r="I355" s="17"/>
      <c r="J355" s="17"/>
      <c r="K355" s="17"/>
      <c r="L355" s="17"/>
      <c r="M355" s="17"/>
      <c r="N355" s="17"/>
      <c r="O355" s="19"/>
      <c r="P355" s="19"/>
      <c r="Q355" s="20"/>
      <c r="R355" s="20"/>
      <c r="S355" s="20"/>
      <c r="T355" s="20"/>
      <c r="U355" s="20"/>
      <c r="V355" s="20"/>
      <c r="W355" s="20"/>
      <c r="X355" s="20"/>
      <c r="Y355" s="21"/>
      <c r="Z355" s="21"/>
      <c r="AA355" s="21"/>
      <c r="AB355" s="21"/>
      <c r="AC355" s="1"/>
      <c r="AD355" s="1"/>
      <c r="AE355" s="1"/>
      <c r="AF355" s="1"/>
      <c r="AG355" s="20"/>
      <c r="AH355" s="1"/>
      <c r="AI355" s="1"/>
      <c r="AJ355" s="1"/>
      <c r="AK355" s="21"/>
      <c r="AL355" s="1"/>
      <c r="AM355" s="1"/>
      <c r="AN355" s="1"/>
      <c r="AO355" s="1"/>
      <c r="AP355" s="1"/>
      <c r="AQ355" s="1"/>
      <c r="AR355" s="1"/>
      <c r="AS355" s="1"/>
      <c r="AT355" s="1"/>
      <c r="AU355" s="1"/>
      <c r="AV355" s="1"/>
      <c r="AW355" s="1"/>
      <c r="AX355" s="1"/>
      <c r="AY355" s="1"/>
      <c r="AZ355" s="1"/>
      <c r="BA355" s="1"/>
      <c r="BB355" s="1"/>
      <c r="BC355" s="1"/>
      <c r="BD355" s="1"/>
      <c r="BE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row>
    <row r="356" spans="1:97">
      <c r="A356" s="1"/>
      <c r="B356" s="16"/>
      <c r="C356" s="17"/>
      <c r="D356" s="17"/>
      <c r="E356" s="18"/>
      <c r="F356" s="18"/>
      <c r="G356" s="17"/>
      <c r="H356" s="17"/>
      <c r="I356" s="17"/>
      <c r="J356" s="17"/>
      <c r="K356" s="17"/>
      <c r="L356" s="17"/>
      <c r="M356" s="17"/>
      <c r="N356" s="17"/>
      <c r="O356" s="19"/>
      <c r="P356" s="19"/>
      <c r="Q356" s="20"/>
      <c r="R356" s="20"/>
      <c r="S356" s="20"/>
      <c r="T356" s="20"/>
      <c r="U356" s="20"/>
      <c r="V356" s="20"/>
      <c r="W356" s="20"/>
      <c r="X356" s="20"/>
      <c r="Y356" s="21"/>
      <c r="Z356" s="21"/>
      <c r="AA356" s="21"/>
      <c r="AB356" s="21"/>
      <c r="AC356" s="1"/>
      <c r="AD356" s="1"/>
      <c r="AE356" s="1"/>
      <c r="AF356" s="1"/>
      <c r="AG356" s="20"/>
      <c r="AH356" s="1"/>
      <c r="AI356" s="1"/>
      <c r="AJ356" s="1"/>
      <c r="AK356" s="21"/>
      <c r="AL356" s="1"/>
      <c r="AM356" s="1"/>
      <c r="AN356" s="1"/>
      <c r="AO356" s="1"/>
      <c r="AP356" s="1"/>
      <c r="AQ356" s="1"/>
      <c r="AR356" s="1"/>
      <c r="AS356" s="1"/>
      <c r="AT356" s="1"/>
      <c r="AU356" s="1"/>
      <c r="AV356" s="1"/>
      <c r="AW356" s="1"/>
      <c r="AX356" s="1"/>
      <c r="AY356" s="1"/>
      <c r="AZ356" s="1"/>
      <c r="BA356" s="1"/>
      <c r="BB356" s="1"/>
      <c r="BC356" s="1"/>
      <c r="BD356" s="1"/>
      <c r="BE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row>
    <row r="357" spans="1:97">
      <c r="A357" s="1"/>
      <c r="B357" s="16"/>
      <c r="C357" s="17"/>
      <c r="D357" s="17"/>
      <c r="E357" s="18"/>
      <c r="F357" s="18"/>
      <c r="G357" s="17"/>
      <c r="H357" s="17"/>
      <c r="I357" s="17"/>
      <c r="J357" s="17"/>
      <c r="K357" s="17"/>
      <c r="L357" s="17"/>
      <c r="M357" s="17"/>
      <c r="N357" s="17"/>
      <c r="O357" s="19"/>
      <c r="P357" s="19"/>
      <c r="Q357" s="20"/>
      <c r="R357" s="20"/>
      <c r="S357" s="20"/>
      <c r="T357" s="20"/>
      <c r="U357" s="20"/>
      <c r="V357" s="20"/>
      <c r="W357" s="20"/>
      <c r="X357" s="20"/>
      <c r="Y357" s="21"/>
      <c r="Z357" s="21"/>
      <c r="AA357" s="21"/>
      <c r="AB357" s="21"/>
      <c r="AC357" s="1"/>
      <c r="AD357" s="1"/>
      <c r="AE357" s="1"/>
      <c r="AF357" s="1"/>
      <c r="AG357" s="20"/>
      <c r="AH357" s="1"/>
      <c r="AI357" s="1"/>
      <c r="AJ357" s="1"/>
      <c r="AK357" s="21"/>
      <c r="AL357" s="1"/>
      <c r="AM357" s="1"/>
      <c r="AN357" s="1"/>
      <c r="AO357" s="1"/>
      <c r="AP357" s="1"/>
      <c r="AQ357" s="1"/>
      <c r="AR357" s="1"/>
      <c r="AS357" s="1"/>
      <c r="AT357" s="1"/>
      <c r="AU357" s="1"/>
      <c r="AV357" s="1"/>
      <c r="AW357" s="1"/>
      <c r="AX357" s="1"/>
      <c r="AY357" s="1"/>
      <c r="AZ357" s="1"/>
      <c r="BA357" s="1"/>
      <c r="BB357" s="1"/>
      <c r="BC357" s="1"/>
      <c r="BD357" s="1"/>
      <c r="BE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row>
    <row r="358" spans="1:97">
      <c r="A358" s="1"/>
      <c r="B358" s="16"/>
      <c r="C358" s="17"/>
      <c r="D358" s="17"/>
      <c r="E358" s="18"/>
      <c r="F358" s="18"/>
      <c r="G358" s="17"/>
      <c r="H358" s="17"/>
      <c r="I358" s="17"/>
      <c r="J358" s="17"/>
      <c r="K358" s="17"/>
      <c r="L358" s="17"/>
      <c r="M358" s="17"/>
      <c r="N358" s="17"/>
      <c r="O358" s="19"/>
      <c r="P358" s="19"/>
      <c r="Q358" s="20"/>
      <c r="R358" s="20"/>
      <c r="S358" s="20"/>
      <c r="T358" s="20"/>
      <c r="U358" s="20"/>
      <c r="V358" s="20"/>
      <c r="W358" s="20"/>
      <c r="X358" s="20"/>
      <c r="Y358" s="21"/>
      <c r="Z358" s="21"/>
      <c r="AA358" s="21"/>
      <c r="AB358" s="21"/>
      <c r="AC358" s="1"/>
      <c r="AD358" s="1"/>
      <c r="AE358" s="1"/>
      <c r="AF358" s="1"/>
      <c r="AG358" s="20"/>
      <c r="AH358" s="1"/>
      <c r="AI358" s="1"/>
      <c r="AJ358" s="1"/>
      <c r="AK358" s="21"/>
      <c r="AL358" s="1"/>
      <c r="AM358" s="1"/>
      <c r="AN358" s="1"/>
      <c r="AO358" s="1"/>
      <c r="AP358" s="1"/>
      <c r="AQ358" s="1"/>
      <c r="AR358" s="1"/>
      <c r="AS358" s="1"/>
      <c r="AT358" s="1"/>
      <c r="AU358" s="1"/>
      <c r="AV358" s="1"/>
      <c r="AW358" s="1"/>
      <c r="AX358" s="1"/>
      <c r="AY358" s="1"/>
      <c r="AZ358" s="1"/>
      <c r="BA358" s="1"/>
      <c r="BB358" s="1"/>
      <c r="BC358" s="1"/>
      <c r="BD358" s="1"/>
      <c r="BE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row>
    <row r="359" spans="1:97">
      <c r="A359" s="1"/>
      <c r="B359" s="16"/>
      <c r="C359" s="17"/>
      <c r="D359" s="17"/>
      <c r="E359" s="18"/>
      <c r="F359" s="18"/>
      <c r="G359" s="17"/>
      <c r="H359" s="17"/>
      <c r="I359" s="17"/>
      <c r="J359" s="17"/>
      <c r="K359" s="17"/>
      <c r="L359" s="17"/>
      <c r="M359" s="17"/>
      <c r="N359" s="17"/>
      <c r="O359" s="19"/>
      <c r="P359" s="19"/>
      <c r="Q359" s="20"/>
      <c r="R359" s="20"/>
      <c r="S359" s="20"/>
      <c r="T359" s="20"/>
      <c r="U359" s="20"/>
      <c r="V359" s="20"/>
      <c r="W359" s="20"/>
      <c r="X359" s="20"/>
      <c r="Y359" s="21"/>
      <c r="Z359" s="21"/>
      <c r="AA359" s="21"/>
      <c r="AB359" s="21"/>
      <c r="AC359" s="1"/>
      <c r="AD359" s="1"/>
      <c r="AE359" s="1"/>
      <c r="AF359" s="1"/>
      <c r="AG359" s="20"/>
      <c r="AH359" s="1"/>
      <c r="AI359" s="1"/>
      <c r="AJ359" s="1"/>
      <c r="AK359" s="21"/>
      <c r="AL359" s="1"/>
      <c r="AM359" s="1"/>
      <c r="AN359" s="1"/>
      <c r="AO359" s="1"/>
      <c r="AP359" s="1"/>
      <c r="AQ359" s="1"/>
      <c r="AR359" s="1"/>
      <c r="AS359" s="1"/>
      <c r="AT359" s="1"/>
      <c r="AU359" s="1"/>
      <c r="AV359" s="1"/>
      <c r="AW359" s="1"/>
      <c r="AX359" s="1"/>
      <c r="AY359" s="1"/>
      <c r="AZ359" s="1"/>
      <c r="BA359" s="1"/>
      <c r="BB359" s="1"/>
      <c r="BC359" s="1"/>
      <c r="BD359" s="1"/>
      <c r="BE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row>
    <row r="360" spans="1:97">
      <c r="A360" s="1"/>
      <c r="B360" s="16"/>
      <c r="C360" s="17"/>
      <c r="D360" s="17"/>
      <c r="E360" s="18"/>
      <c r="F360" s="18"/>
      <c r="G360" s="17"/>
      <c r="H360" s="17"/>
      <c r="I360" s="17"/>
      <c r="J360" s="17"/>
      <c r="K360" s="17"/>
      <c r="L360" s="17"/>
      <c r="M360" s="17"/>
      <c r="N360" s="17"/>
      <c r="O360" s="19"/>
      <c r="P360" s="19"/>
      <c r="Q360" s="20"/>
      <c r="R360" s="20"/>
      <c r="S360" s="20"/>
      <c r="T360" s="20"/>
      <c r="U360" s="20"/>
      <c r="V360" s="20"/>
      <c r="W360" s="20"/>
      <c r="X360" s="20"/>
      <c r="Y360" s="21"/>
      <c r="Z360" s="21"/>
      <c r="AA360" s="21"/>
      <c r="AB360" s="21"/>
      <c r="AC360" s="1"/>
      <c r="AD360" s="1"/>
      <c r="AE360" s="1"/>
      <c r="AF360" s="1"/>
      <c r="AG360" s="20"/>
      <c r="AH360" s="1"/>
      <c r="AI360" s="1"/>
      <c r="AJ360" s="1"/>
      <c r="AK360" s="21"/>
      <c r="AL360" s="1"/>
      <c r="AM360" s="1"/>
      <c r="AN360" s="1"/>
      <c r="AO360" s="1"/>
      <c r="AP360" s="1"/>
      <c r="AQ360" s="1"/>
      <c r="AR360" s="1"/>
      <c r="AS360" s="1"/>
      <c r="AT360" s="1"/>
      <c r="AU360" s="1"/>
      <c r="AV360" s="1"/>
      <c r="AW360" s="1"/>
      <c r="AX360" s="1"/>
      <c r="AY360" s="1"/>
      <c r="AZ360" s="1"/>
      <c r="BA360" s="1"/>
      <c r="BB360" s="1"/>
      <c r="BC360" s="1"/>
      <c r="BD360" s="1"/>
      <c r="BE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row>
    <row r="361" spans="1:97">
      <c r="A361" s="1"/>
      <c r="B361" s="16"/>
      <c r="C361" s="17"/>
      <c r="D361" s="17"/>
      <c r="E361" s="18"/>
      <c r="F361" s="18"/>
      <c r="G361" s="17"/>
      <c r="H361" s="17"/>
      <c r="I361" s="17"/>
      <c r="J361" s="17"/>
      <c r="K361" s="17"/>
      <c r="L361" s="17"/>
      <c r="M361" s="17"/>
      <c r="N361" s="17"/>
      <c r="O361" s="19"/>
      <c r="P361" s="19"/>
      <c r="Q361" s="20"/>
      <c r="R361" s="20"/>
      <c r="S361" s="20"/>
      <c r="T361" s="20"/>
      <c r="U361" s="20"/>
      <c r="V361" s="20"/>
      <c r="W361" s="20"/>
      <c r="X361" s="20"/>
      <c r="Y361" s="21"/>
      <c r="Z361" s="21"/>
      <c r="AA361" s="21"/>
      <c r="AB361" s="21"/>
      <c r="AC361" s="1"/>
      <c r="AD361" s="1"/>
      <c r="AE361" s="1"/>
      <c r="AF361" s="1"/>
      <c r="AG361" s="20"/>
      <c r="AH361" s="1"/>
      <c r="AI361" s="1"/>
      <c r="AJ361" s="1"/>
      <c r="AK361" s="21"/>
      <c r="AL361" s="1"/>
      <c r="AM361" s="1"/>
      <c r="AN361" s="1"/>
      <c r="AO361" s="1"/>
      <c r="AP361" s="1"/>
      <c r="AQ361" s="1"/>
      <c r="AR361" s="1"/>
      <c r="AS361" s="1"/>
      <c r="AT361" s="1"/>
      <c r="AU361" s="1"/>
      <c r="AV361" s="1"/>
      <c r="AW361" s="1"/>
      <c r="AX361" s="1"/>
      <c r="AY361" s="1"/>
      <c r="AZ361" s="1"/>
      <c r="BA361" s="1"/>
      <c r="BB361" s="1"/>
      <c r="BC361" s="1"/>
      <c r="BD361" s="1"/>
      <c r="BE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row>
    <row r="362" spans="1:97">
      <c r="A362" s="1"/>
      <c r="B362" s="16"/>
      <c r="C362" s="17"/>
      <c r="D362" s="17"/>
      <c r="E362" s="18"/>
      <c r="F362" s="18"/>
      <c r="G362" s="17"/>
      <c r="H362" s="17"/>
      <c r="I362" s="17"/>
      <c r="J362" s="17"/>
      <c r="K362" s="17"/>
      <c r="L362" s="17"/>
      <c r="M362" s="17"/>
      <c r="N362" s="17"/>
      <c r="O362" s="19"/>
      <c r="P362" s="19"/>
      <c r="Q362" s="20"/>
      <c r="R362" s="20"/>
      <c r="S362" s="20"/>
      <c r="T362" s="20"/>
      <c r="U362" s="20"/>
      <c r="V362" s="20"/>
      <c r="W362" s="20"/>
      <c r="X362" s="20"/>
      <c r="Y362" s="21"/>
      <c r="Z362" s="21"/>
      <c r="AA362" s="21"/>
      <c r="AB362" s="21"/>
      <c r="AC362" s="1"/>
      <c r="AD362" s="1"/>
      <c r="AE362" s="1"/>
      <c r="AF362" s="1"/>
      <c r="AG362" s="20"/>
      <c r="AH362" s="1"/>
      <c r="AI362" s="1"/>
      <c r="AJ362" s="1"/>
      <c r="AK362" s="21"/>
      <c r="AL362" s="1"/>
      <c r="AM362" s="1"/>
      <c r="AN362" s="1"/>
      <c r="AO362" s="1"/>
      <c r="AP362" s="1"/>
      <c r="AQ362" s="1"/>
      <c r="AR362" s="1"/>
      <c r="AS362" s="1"/>
      <c r="AT362" s="1"/>
      <c r="AU362" s="1"/>
      <c r="AV362" s="1"/>
      <c r="AW362" s="1"/>
      <c r="AX362" s="1"/>
      <c r="AY362" s="1"/>
      <c r="AZ362" s="1"/>
      <c r="BA362" s="1"/>
      <c r="BB362" s="1"/>
      <c r="BC362" s="1"/>
      <c r="BD362" s="1"/>
      <c r="BE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row>
    <row r="363" spans="1:97">
      <c r="A363" s="1"/>
      <c r="B363" s="16"/>
      <c r="C363" s="17"/>
      <c r="D363" s="17"/>
      <c r="E363" s="18"/>
      <c r="F363" s="18"/>
      <c r="G363" s="17"/>
      <c r="H363" s="17"/>
      <c r="I363" s="17"/>
      <c r="J363" s="17"/>
      <c r="K363" s="17"/>
      <c r="L363" s="17"/>
      <c r="M363" s="17"/>
      <c r="N363" s="17"/>
      <c r="O363" s="19"/>
      <c r="P363" s="19"/>
      <c r="Q363" s="20"/>
      <c r="R363" s="20"/>
      <c r="S363" s="20"/>
      <c r="T363" s="20"/>
      <c r="U363" s="20"/>
      <c r="V363" s="20"/>
      <c r="W363" s="20"/>
      <c r="X363" s="20"/>
      <c r="Y363" s="21"/>
      <c r="Z363" s="21"/>
      <c r="AA363" s="21"/>
      <c r="AB363" s="21"/>
      <c r="AC363" s="1"/>
      <c r="AD363" s="1"/>
      <c r="AE363" s="1"/>
      <c r="AF363" s="1"/>
      <c r="AG363" s="20"/>
      <c r="AH363" s="1"/>
      <c r="AI363" s="1"/>
      <c r="AJ363" s="1"/>
      <c r="AK363" s="21"/>
      <c r="AL363" s="1"/>
      <c r="AM363" s="1"/>
      <c r="AN363" s="1"/>
      <c r="AO363" s="1"/>
      <c r="AP363" s="1"/>
      <c r="AQ363" s="1"/>
      <c r="AR363" s="1"/>
      <c r="AS363" s="1"/>
      <c r="AT363" s="1"/>
      <c r="AU363" s="1"/>
      <c r="AV363" s="1"/>
      <c r="AW363" s="1"/>
      <c r="AX363" s="1"/>
      <c r="AY363" s="1"/>
      <c r="AZ363" s="1"/>
      <c r="BA363" s="1"/>
      <c r="BB363" s="1"/>
      <c r="BC363" s="1"/>
      <c r="BD363" s="1"/>
      <c r="BE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row>
    <row r="364" spans="1:97">
      <c r="A364" s="1"/>
      <c r="B364" s="16"/>
      <c r="C364" s="17"/>
      <c r="D364" s="17"/>
      <c r="E364" s="18"/>
      <c r="F364" s="18"/>
      <c r="G364" s="17"/>
      <c r="H364" s="17"/>
      <c r="I364" s="17"/>
      <c r="J364" s="17"/>
      <c r="K364" s="17"/>
      <c r="L364" s="17"/>
      <c r="M364" s="17"/>
      <c r="N364" s="17"/>
      <c r="O364" s="19"/>
      <c r="P364" s="19"/>
      <c r="Q364" s="20"/>
      <c r="R364" s="20"/>
      <c r="S364" s="20"/>
      <c r="T364" s="20"/>
      <c r="U364" s="20"/>
      <c r="V364" s="20"/>
      <c r="W364" s="20"/>
      <c r="X364" s="20"/>
      <c r="Y364" s="21"/>
      <c r="Z364" s="21"/>
      <c r="AA364" s="21"/>
      <c r="AB364" s="21"/>
      <c r="AC364" s="1"/>
      <c r="AD364" s="1"/>
      <c r="AE364" s="1"/>
      <c r="AF364" s="1"/>
      <c r="AG364" s="20"/>
      <c r="AH364" s="1"/>
      <c r="AI364" s="1"/>
      <c r="AJ364" s="1"/>
      <c r="AK364" s="21"/>
      <c r="AL364" s="1"/>
      <c r="AM364" s="1"/>
      <c r="AN364" s="1"/>
      <c r="AO364" s="1"/>
      <c r="AP364" s="1"/>
      <c r="AQ364" s="1"/>
      <c r="AR364" s="1"/>
      <c r="AS364" s="1"/>
      <c r="AT364" s="1"/>
      <c r="AU364" s="1"/>
      <c r="AV364" s="1"/>
      <c r="AW364" s="1"/>
      <c r="AX364" s="1"/>
      <c r="AY364" s="1"/>
      <c r="AZ364" s="1"/>
      <c r="BA364" s="1"/>
      <c r="BB364" s="1"/>
      <c r="BC364" s="1"/>
      <c r="BD364" s="1"/>
      <c r="BE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row>
    <row r="365" spans="1:97">
      <c r="A365" s="1"/>
      <c r="B365" s="16"/>
      <c r="C365" s="17"/>
      <c r="D365" s="17"/>
      <c r="E365" s="18"/>
      <c r="F365" s="18"/>
      <c r="G365" s="17"/>
      <c r="H365" s="17"/>
      <c r="I365" s="17"/>
      <c r="J365" s="17"/>
      <c r="K365" s="17"/>
      <c r="L365" s="17"/>
      <c r="M365" s="17"/>
      <c r="N365" s="17"/>
      <c r="O365" s="19"/>
      <c r="P365" s="19"/>
      <c r="Q365" s="20"/>
      <c r="R365" s="20"/>
      <c r="S365" s="20"/>
      <c r="T365" s="20"/>
      <c r="U365" s="20"/>
      <c r="V365" s="20"/>
      <c r="W365" s="20"/>
      <c r="X365" s="20"/>
      <c r="Y365" s="21"/>
      <c r="Z365" s="21"/>
      <c r="AA365" s="21"/>
      <c r="AB365" s="21"/>
      <c r="AC365" s="1"/>
      <c r="AD365" s="1"/>
      <c r="AE365" s="1"/>
      <c r="AF365" s="1"/>
      <c r="AG365" s="20"/>
      <c r="AH365" s="1"/>
      <c r="AI365" s="1"/>
      <c r="AJ365" s="1"/>
      <c r="AK365" s="21"/>
      <c r="AL365" s="1"/>
      <c r="AM365" s="1"/>
      <c r="AN365" s="1"/>
      <c r="AO365" s="1"/>
      <c r="AP365" s="1"/>
      <c r="AQ365" s="1"/>
      <c r="AR365" s="1"/>
      <c r="AS365" s="1"/>
      <c r="AT365" s="1"/>
      <c r="AU365" s="1"/>
      <c r="AV365" s="1"/>
      <c r="AW365" s="1"/>
      <c r="AX365" s="1"/>
      <c r="AY365" s="1"/>
      <c r="AZ365" s="1"/>
      <c r="BA365" s="1"/>
      <c r="BB365" s="1"/>
      <c r="BC365" s="1"/>
      <c r="BD365" s="1"/>
      <c r="BE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row>
    <row r="366" spans="1:97">
      <c r="A366" s="1"/>
      <c r="B366" s="16"/>
      <c r="C366" s="17"/>
      <c r="D366" s="17"/>
      <c r="E366" s="18"/>
      <c r="F366" s="18"/>
      <c r="G366" s="17"/>
      <c r="H366" s="17"/>
      <c r="I366" s="17"/>
      <c r="J366" s="17"/>
      <c r="K366" s="17"/>
      <c r="L366" s="17"/>
      <c r="M366" s="17"/>
      <c r="N366" s="17"/>
      <c r="O366" s="19"/>
      <c r="P366" s="19"/>
      <c r="Q366" s="20"/>
      <c r="R366" s="20"/>
      <c r="S366" s="20"/>
      <c r="T366" s="20"/>
      <c r="U366" s="20"/>
      <c r="V366" s="20"/>
      <c r="W366" s="20"/>
      <c r="X366" s="20"/>
      <c r="Y366" s="21"/>
      <c r="Z366" s="21"/>
      <c r="AA366" s="21"/>
      <c r="AB366" s="21"/>
      <c r="AC366" s="1"/>
      <c r="AD366" s="1"/>
      <c r="AE366" s="1"/>
      <c r="AF366" s="1"/>
      <c r="AG366" s="20"/>
      <c r="AH366" s="1"/>
      <c r="AI366" s="1"/>
      <c r="AJ366" s="1"/>
      <c r="AK366" s="21"/>
      <c r="AL366" s="1"/>
      <c r="AM366" s="1"/>
      <c r="AN366" s="1"/>
      <c r="AO366" s="1"/>
      <c r="AP366" s="1"/>
      <c r="AQ366" s="1"/>
      <c r="AR366" s="1"/>
      <c r="AS366" s="1"/>
      <c r="AT366" s="1"/>
      <c r="AU366" s="1"/>
      <c r="AV366" s="1"/>
      <c r="AW366" s="1"/>
      <c r="AX366" s="1"/>
      <c r="AY366" s="1"/>
      <c r="AZ366" s="1"/>
      <c r="BA366" s="1"/>
      <c r="BB366" s="1"/>
      <c r="BC366" s="1"/>
      <c r="BD366" s="1"/>
      <c r="BE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row>
    <row r="367" spans="1:97">
      <c r="A367" s="1"/>
      <c r="B367" s="16"/>
      <c r="C367" s="17"/>
      <c r="D367" s="17"/>
      <c r="E367" s="18"/>
      <c r="F367" s="18"/>
      <c r="G367" s="17"/>
      <c r="H367" s="17"/>
      <c r="I367" s="17"/>
      <c r="J367" s="17"/>
      <c r="K367" s="17"/>
      <c r="L367" s="17"/>
      <c r="M367" s="17"/>
      <c r="N367" s="17"/>
      <c r="O367" s="19"/>
      <c r="P367" s="19"/>
      <c r="Q367" s="20"/>
      <c r="R367" s="20"/>
      <c r="S367" s="20"/>
      <c r="T367" s="20"/>
      <c r="U367" s="20"/>
      <c r="V367" s="20"/>
      <c r="W367" s="20"/>
      <c r="X367" s="20"/>
      <c r="Y367" s="21"/>
      <c r="Z367" s="21"/>
      <c r="AA367" s="21"/>
      <c r="AB367" s="21"/>
      <c r="AC367" s="1"/>
      <c r="AD367" s="1"/>
      <c r="AE367" s="1"/>
      <c r="AF367" s="1"/>
      <c r="AG367" s="20"/>
      <c r="AH367" s="1"/>
      <c r="AI367" s="1"/>
      <c r="AJ367" s="1"/>
      <c r="AK367" s="21"/>
      <c r="AL367" s="1"/>
      <c r="AM367" s="1"/>
      <c r="AN367" s="1"/>
      <c r="AO367" s="1"/>
      <c r="AP367" s="1"/>
      <c r="AQ367" s="1"/>
      <c r="AR367" s="1"/>
      <c r="AS367" s="1"/>
      <c r="AT367" s="1"/>
      <c r="AU367" s="1"/>
      <c r="AV367" s="1"/>
      <c r="AW367" s="1"/>
      <c r="AX367" s="1"/>
      <c r="AY367" s="1"/>
      <c r="AZ367" s="1"/>
      <c r="BA367" s="1"/>
      <c r="BB367" s="1"/>
      <c r="BC367" s="1"/>
      <c r="BD367" s="1"/>
      <c r="BE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row>
    <row r="368" spans="1:97">
      <c r="A368" s="1"/>
      <c r="B368" s="16"/>
      <c r="C368" s="17"/>
      <c r="D368" s="17"/>
      <c r="E368" s="18"/>
      <c r="F368" s="18"/>
      <c r="G368" s="17"/>
      <c r="H368" s="17"/>
      <c r="I368" s="17"/>
      <c r="J368" s="17"/>
      <c r="K368" s="17"/>
      <c r="L368" s="17"/>
      <c r="M368" s="17"/>
      <c r="N368" s="17"/>
      <c r="O368" s="19"/>
      <c r="P368" s="19"/>
      <c r="Q368" s="20"/>
      <c r="R368" s="20"/>
      <c r="S368" s="20"/>
      <c r="T368" s="20"/>
      <c r="U368" s="20"/>
      <c r="V368" s="20"/>
      <c r="W368" s="20"/>
      <c r="X368" s="20"/>
      <c r="Y368" s="21"/>
      <c r="Z368" s="21"/>
      <c r="AA368" s="21"/>
      <c r="AB368" s="21"/>
      <c r="AC368" s="1"/>
      <c r="AD368" s="1"/>
      <c r="AE368" s="1"/>
      <c r="AF368" s="1"/>
      <c r="AG368" s="20"/>
      <c r="AH368" s="1"/>
      <c r="AI368" s="1"/>
      <c r="AJ368" s="1"/>
      <c r="AK368" s="21"/>
      <c r="AL368" s="1"/>
      <c r="AM368" s="1"/>
      <c r="AN368" s="1"/>
      <c r="AO368" s="1"/>
      <c r="AP368" s="1"/>
      <c r="AQ368" s="1"/>
      <c r="AR368" s="1"/>
      <c r="AS368" s="1"/>
      <c r="AT368" s="1"/>
      <c r="AU368" s="1"/>
      <c r="AV368" s="1"/>
      <c r="AW368" s="1"/>
      <c r="AX368" s="1"/>
      <c r="AY368" s="1"/>
      <c r="AZ368" s="1"/>
      <c r="BA368" s="1"/>
      <c r="BB368" s="1"/>
      <c r="BC368" s="1"/>
      <c r="BD368" s="1"/>
      <c r="BE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row>
    <row r="369" spans="1:97">
      <c r="A369" s="1"/>
      <c r="B369" s="16"/>
      <c r="C369" s="17"/>
      <c r="D369" s="17"/>
      <c r="E369" s="18"/>
      <c r="F369" s="18"/>
      <c r="G369" s="17"/>
      <c r="H369" s="17"/>
      <c r="I369" s="17"/>
      <c r="J369" s="17"/>
      <c r="K369" s="17"/>
      <c r="L369" s="17"/>
      <c r="M369" s="17"/>
      <c r="N369" s="17"/>
      <c r="O369" s="19"/>
      <c r="P369" s="19"/>
      <c r="Q369" s="20"/>
      <c r="R369" s="20"/>
      <c r="S369" s="20"/>
      <c r="T369" s="20"/>
      <c r="U369" s="20"/>
      <c r="V369" s="20"/>
      <c r="W369" s="20"/>
      <c r="X369" s="20"/>
      <c r="Y369" s="21"/>
      <c r="Z369" s="21"/>
      <c r="AA369" s="21"/>
      <c r="AB369" s="21"/>
      <c r="AC369" s="1"/>
      <c r="AD369" s="1"/>
      <c r="AE369" s="1"/>
      <c r="AF369" s="1"/>
      <c r="AG369" s="20"/>
      <c r="AH369" s="1"/>
      <c r="AI369" s="1"/>
      <c r="AJ369" s="1"/>
      <c r="AK369" s="21"/>
      <c r="AL369" s="1"/>
      <c r="AM369" s="1"/>
      <c r="AN369" s="1"/>
      <c r="AO369" s="1"/>
      <c r="AP369" s="1"/>
      <c r="AQ369" s="1"/>
      <c r="AR369" s="1"/>
      <c r="AS369" s="1"/>
      <c r="AT369" s="1"/>
      <c r="AU369" s="1"/>
      <c r="AV369" s="1"/>
      <c r="AW369" s="1"/>
      <c r="AX369" s="1"/>
      <c r="AY369" s="1"/>
      <c r="AZ369" s="1"/>
      <c r="BA369" s="1"/>
      <c r="BB369" s="1"/>
      <c r="BC369" s="1"/>
      <c r="BD369" s="1"/>
      <c r="BE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row>
    <row r="370" spans="1:97">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row>
    <row r="371" spans="1:97">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row>
    <row r="372" spans="1:97">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row>
    <row r="373" spans="1:97">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row>
    <row r="374" spans="1:97">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row>
    <row r="375" spans="1:97">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row>
    <row r="376" spans="1:97">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row>
    <row r="377" spans="1:97">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row>
    <row r="378" spans="1:97">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row>
    <row r="379" spans="1:97">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row>
    <row r="380" spans="1:97">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row>
    <row r="381" spans="1:97">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row>
    <row r="382" spans="1:97">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row>
    <row r="383" spans="1:97">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row>
    <row r="384" spans="1:97">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row>
    <row r="385" spans="70:97">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row>
    <row r="386" spans="70:97">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row>
    <row r="387" spans="70:97">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row>
    <row r="388" spans="70:97">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row>
    <row r="389" spans="70:97">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row>
    <row r="390" spans="70:97">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row>
    <row r="391" spans="70:97">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row>
    <row r="392" spans="70:97">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row>
    <row r="393" spans="70:97">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row>
    <row r="394" spans="70:97">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row>
    <row r="395" spans="70:97">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row>
    <row r="396" spans="70:97">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row>
    <row r="397" spans="70:97">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row>
    <row r="398" spans="70:97">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row>
    <row r="399" spans="70:97">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row>
    <row r="400" spans="70:97">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row>
    <row r="401" spans="70:97">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row>
    <row r="402" spans="70:97">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row>
    <row r="403" spans="70:97">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row>
    <row r="404" spans="70:97">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row>
    <row r="405" spans="70:97">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row>
    <row r="406" spans="70:97">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row>
    <row r="407" spans="70:97">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row>
    <row r="408" spans="70:97">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row>
    <row r="409" spans="70:97">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row>
    <row r="410" spans="70:97">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row>
    <row r="411" spans="70:97">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row>
    <row r="412" spans="70:97">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row>
    <row r="413" spans="70:97">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row>
    <row r="414" spans="70:97">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row>
    <row r="415" spans="70:97">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row>
    <row r="416" spans="70:97">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row>
    <row r="417" spans="70:97">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row>
    <row r="418" spans="70:97">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row>
    <row r="419" spans="70:97">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row>
    <row r="420" spans="70:97">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row>
    <row r="421" spans="70:97">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row>
    <row r="422" spans="70:97">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row>
    <row r="423" spans="70:97">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row>
    <row r="424" spans="70:97">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row>
    <row r="425" spans="70:97">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row>
  </sheetData>
  <sheetProtection algorithmName="SHA-512" hashValue="zdkMKFRTgom6Cwsald2x/Cb/ZLNE565XspNWadEFWUB3X+Og7GGM7BVsdxbDU08N0xWt7kzMBAYQONhxO5ouDg==" saltValue="PfJEocrYdcBuiiEl39qQ9g==" spinCount="100000" sheet="1" selectLockedCells="1" sort="0" autoFilter="0"/>
  <autoFilter ref="B4:AJ4" xr:uid="{00000000-0009-0000-0000-000002000000}"/>
  <mergeCells count="8">
    <mergeCell ref="B302:N303"/>
    <mergeCell ref="AS3:AV3"/>
    <mergeCell ref="AX3:BA3"/>
    <mergeCell ref="BD3:BG3"/>
    <mergeCell ref="BO4:BQ4"/>
    <mergeCell ref="B2:N2"/>
    <mergeCell ref="Q2:Y2"/>
    <mergeCell ref="AB2:AJ2"/>
  </mergeCells>
  <conditionalFormatting sqref="Q12:Q16">
    <cfRule type="expression" dxfId="143" priority="90" stopIfTrue="1">
      <formula>Q12="No"</formula>
    </cfRule>
    <cfRule type="expression" dxfId="142" priority="91" stopIfTrue="1">
      <formula>Q12="Part Pay"</formula>
    </cfRule>
  </conditionalFormatting>
  <conditionalFormatting sqref="R10:R300">
    <cfRule type="expression" dxfId="141" priority="88" stopIfTrue="1">
      <formula>Q10="No"</formula>
    </cfRule>
    <cfRule type="expression" dxfId="140" priority="89" stopIfTrue="1">
      <formula>Q10="Part Pay"</formula>
    </cfRule>
  </conditionalFormatting>
  <conditionalFormatting sqref="S10:S300">
    <cfRule type="expression" dxfId="139" priority="86" stopIfTrue="1">
      <formula>Q10="No"</formula>
    </cfRule>
    <cfRule type="expression" dxfId="138" priority="87" stopIfTrue="1">
      <formula>Q10="Part Pay"</formula>
    </cfRule>
  </conditionalFormatting>
  <conditionalFormatting sqref="T5:T300">
    <cfRule type="expression" dxfId="137" priority="84" stopIfTrue="1">
      <formula>Q5="No"</formula>
    </cfRule>
    <cfRule type="expression" dxfId="136" priority="85" stopIfTrue="1">
      <formula>Q5="Part Pay"</formula>
    </cfRule>
  </conditionalFormatting>
  <conditionalFormatting sqref="U5:U300">
    <cfRule type="expression" dxfId="135" priority="82" stopIfTrue="1">
      <formula>Q5="No"</formula>
    </cfRule>
    <cfRule type="expression" dxfId="134" priority="83" stopIfTrue="1">
      <formula>Q5="Part Pay"</formula>
    </cfRule>
  </conditionalFormatting>
  <conditionalFormatting sqref="M5:N300">
    <cfRule type="expression" dxfId="133" priority="93" stopIfTrue="1">
      <formula>S5="No"</formula>
    </cfRule>
    <cfRule type="expression" dxfId="132" priority="94" stopIfTrue="1">
      <formula>S5="Part Pay"</formula>
    </cfRule>
  </conditionalFormatting>
  <conditionalFormatting sqref="X10:X300 AG17:AG300">
    <cfRule type="expression" dxfId="131" priority="73">
      <formula>Q10="Part Pay"</formula>
    </cfRule>
    <cfRule type="expression" dxfId="130" priority="80">
      <formula>Q10="No"</formula>
    </cfRule>
  </conditionalFormatting>
  <conditionalFormatting sqref="Y10:Y16">
    <cfRule type="expression" dxfId="129" priority="79">
      <formula>Q1044891="No"</formula>
    </cfRule>
  </conditionalFormatting>
  <conditionalFormatting sqref="Y10:Y300">
    <cfRule type="expression" dxfId="128" priority="74">
      <formula>Q10="Part Pay"</formula>
    </cfRule>
    <cfRule type="expression" dxfId="127" priority="78">
      <formula>Q10="No"</formula>
    </cfRule>
  </conditionalFormatting>
  <conditionalFormatting sqref="AB10:AB16">
    <cfRule type="expression" dxfId="126" priority="95">
      <formula>S1044891="No"</formula>
    </cfRule>
  </conditionalFormatting>
  <conditionalFormatting sqref="Q17:Q300">
    <cfRule type="expression" dxfId="125" priority="69" stopIfTrue="1">
      <formula>Q17="No"</formula>
    </cfRule>
    <cfRule type="expression" dxfId="124" priority="70" stopIfTrue="1">
      <formula>Q17="Part Pay"</formula>
    </cfRule>
  </conditionalFormatting>
  <conditionalFormatting sqref="V17:W300">
    <cfRule type="expression" dxfId="123" priority="51">
      <formula>Q17="Part Pay"</formula>
    </cfRule>
    <cfRule type="expression" dxfId="122" priority="60">
      <formula>Q17="No"</formula>
    </cfRule>
  </conditionalFormatting>
  <conditionalFormatting sqref="Y17:Y300">
    <cfRule type="expression" dxfId="121" priority="58">
      <formula>R1045893="No"</formula>
    </cfRule>
  </conditionalFormatting>
  <conditionalFormatting sqref="AB17:AB300">
    <cfRule type="expression" dxfId="120" priority="71">
      <formula>T1045893="No"</formula>
    </cfRule>
  </conditionalFormatting>
  <conditionalFormatting sqref="Q5:Q11">
    <cfRule type="expression" dxfId="119" priority="46" stopIfTrue="1">
      <formula>Q5="No"</formula>
    </cfRule>
    <cfRule type="expression" dxfId="118" priority="47" stopIfTrue="1">
      <formula>Q5="Part Pay"</formula>
    </cfRule>
  </conditionalFormatting>
  <conditionalFormatting sqref="R5:R9">
    <cfRule type="expression" dxfId="117" priority="44" stopIfTrue="1">
      <formula>Q5="No"</formula>
    </cfRule>
    <cfRule type="expression" dxfId="116" priority="45" stopIfTrue="1">
      <formula>Q5="Part Pay"</formula>
    </cfRule>
  </conditionalFormatting>
  <conditionalFormatting sqref="S5:S9">
    <cfRule type="expression" dxfId="115" priority="42" stopIfTrue="1">
      <formula>Q5="No"</formula>
    </cfRule>
    <cfRule type="expression" dxfId="114" priority="43" stopIfTrue="1">
      <formula>Q5="Part Pay"</formula>
    </cfRule>
  </conditionalFormatting>
  <conditionalFormatting sqref="X5:X9">
    <cfRule type="expression" dxfId="113" priority="33">
      <formula>Q5="Part Pay"</formula>
    </cfRule>
    <cfRule type="expression" dxfId="112" priority="40">
      <formula>Q5="No"</formula>
    </cfRule>
  </conditionalFormatting>
  <conditionalFormatting sqref="Y5:Y9">
    <cfRule type="expression" dxfId="111" priority="39">
      <formula>Q1044886="No"</formula>
    </cfRule>
  </conditionalFormatting>
  <conditionalFormatting sqref="Y5:Y9">
    <cfRule type="expression" dxfId="110" priority="34">
      <formula>Q5="Part Pay"</formula>
    </cfRule>
    <cfRule type="expression" dxfId="109" priority="38">
      <formula>Q5="No"</formula>
    </cfRule>
  </conditionalFormatting>
  <conditionalFormatting sqref="AB5:AB15">
    <cfRule type="expression" dxfId="108" priority="50">
      <formula>S1044886="No"</formula>
    </cfRule>
  </conditionalFormatting>
  <conditionalFormatting sqref="AF5:AF300">
    <cfRule type="expression" dxfId="107" priority="28">
      <formula>Z5="Part Pay"</formula>
    </cfRule>
    <cfRule type="expression" dxfId="106" priority="29">
      <formula>Z5="No"</formula>
    </cfRule>
  </conditionalFormatting>
  <conditionalFormatting sqref="AB5:AB300">
    <cfRule type="expression" dxfId="105" priority="23">
      <formula>AB5="Yes"</formula>
    </cfRule>
  </conditionalFormatting>
  <conditionalFormatting sqref="AC5:AC300">
    <cfRule type="expression" dxfId="104" priority="22">
      <formula>AB5="Yes"</formula>
    </cfRule>
  </conditionalFormatting>
  <conditionalFormatting sqref="AD5:AD300">
    <cfRule type="expression" dxfId="103" priority="21">
      <formula>AB5="Yes"</formula>
    </cfRule>
  </conditionalFormatting>
  <conditionalFormatting sqref="AE5:AE300">
    <cfRule type="expression" dxfId="102" priority="20">
      <formula>AB5="Yes"</formula>
    </cfRule>
  </conditionalFormatting>
  <conditionalFormatting sqref="AF5:AF300">
    <cfRule type="expression" dxfId="101" priority="19">
      <formula>AB5="Yes"</formula>
    </cfRule>
  </conditionalFormatting>
  <conditionalFormatting sqref="AH5:AI300">
    <cfRule type="expression" dxfId="100" priority="18">
      <formula>AB5="Yes"</formula>
    </cfRule>
  </conditionalFormatting>
  <conditionalFormatting sqref="AI5:AI300">
    <cfRule type="expression" dxfId="99" priority="98" stopIfTrue="1">
      <formula>AI5&gt;H5</formula>
    </cfRule>
  </conditionalFormatting>
  <conditionalFormatting sqref="E5:E300">
    <cfRule type="containsText" dxfId="98" priority="48" stopIfTrue="1" operator="containsText" text="Attendance at court">
      <formula>NOT(ISERROR(SEARCH("Attendance at court",E5)))</formula>
    </cfRule>
    <cfRule type="containsText" dxfId="97" priority="49" stopIfTrue="1" operator="containsText" text="Travel">
      <formula>NOT(ISERROR(SEARCH("Travel",E5)))</formula>
    </cfRule>
    <cfRule type="containsText" dxfId="96" priority="92" stopIfTrue="1" operator="containsText" text="Advocacy">
      <formula>NOT(ISERROR(SEARCH("Advocacy",E5)))</formula>
    </cfRule>
  </conditionalFormatting>
  <conditionalFormatting sqref="E5:E26">
    <cfRule type="containsText" dxfId="95" priority="17" stopIfTrue="1" operator="containsText" text="Waiting">
      <formula>NOT(ISERROR(SEARCH("Waiting",E5)))</formula>
    </cfRule>
  </conditionalFormatting>
  <conditionalFormatting sqref="K5:K300">
    <cfRule type="expression" dxfId="94" priority="13" stopIfTrue="1">
      <formula>AP5="1"</formula>
    </cfRule>
  </conditionalFormatting>
  <conditionalFormatting sqref="W5:W300">
    <cfRule type="expression" dxfId="93" priority="32" stopIfTrue="1">
      <formula>Q5="Part Pay"</formula>
    </cfRule>
    <cfRule type="expression" dxfId="92" priority="41" stopIfTrue="1">
      <formula>Q5="No"</formula>
    </cfRule>
  </conditionalFormatting>
  <conditionalFormatting sqref="V5:V300">
    <cfRule type="expression" dxfId="91" priority="8" stopIfTrue="1">
      <formula>Q5="Part Pay"</formula>
    </cfRule>
    <cfRule type="expression" dxfId="90" priority="12" stopIfTrue="1">
      <formula>Q5="No"</formula>
    </cfRule>
  </conditionalFormatting>
  <conditionalFormatting sqref="AG10:AG16">
    <cfRule type="expression" dxfId="89" priority="6">
      <formula>Z10="Part Pay"</formula>
    </cfRule>
    <cfRule type="expression" dxfId="88" priority="7">
      <formula>Z10="No"</formula>
    </cfRule>
  </conditionalFormatting>
  <conditionalFormatting sqref="AG5:AG300">
    <cfRule type="expression" dxfId="87" priority="1">
      <formula>AB5="Yes"</formula>
    </cfRule>
  </conditionalFormatting>
  <conditionalFormatting sqref="AB5:AB300">
    <cfRule type="expression" dxfId="86" priority="264">
      <formula>Q5="Part Pay"</formula>
    </cfRule>
    <cfRule type="expression" dxfId="85" priority="265">
      <formula>Q5="No"</formula>
    </cfRule>
    <cfRule type="expression" dxfId="84" priority="266">
      <formula>Q1044886="No"</formula>
    </cfRule>
  </conditionalFormatting>
  <dataValidations xWindow="924" yWindow="365" count="7">
    <dataValidation allowBlank="1" showInputMessage="1" showErrorMessage="1" promptTitle="Running total" prompt="This is the total amount of time worked." sqref="H4:N4" xr:uid="{00000000-0002-0000-0200-000000000000}"/>
    <dataValidation operator="greaterThan" allowBlank="1" showInputMessage="1" showErrorMessage="1" sqref="N5:N300 I5:I300 L5:L300" xr:uid="{00000000-0002-0000-0200-000001000000}"/>
    <dataValidation type="whole" operator="greaterThan" allowBlank="1" showInputMessage="1" showErrorMessage="1" sqref="G5:G300" xr:uid="{00000000-0002-0000-0200-000002000000}">
      <formula1>0</formula1>
    </dataValidation>
    <dataValidation type="decimal" operator="greaterThan" allowBlank="1" showInputMessage="1" showErrorMessage="1" sqref="M5:M300 X5:X300 R5:R300 AG5:AG300 H5:H300 J5:J300" xr:uid="{00000000-0002-0000-0200-000003000000}">
      <formula1>0</formula1>
    </dataValidation>
    <dataValidation type="date" allowBlank="1" showInputMessage="1" showErrorMessage="1" sqref="B5:B300" xr:uid="{00000000-0002-0000-0200-000004000000}">
      <formula1>1</formula1>
      <formula2>2958465</formula2>
    </dataValidation>
    <dataValidation allowBlank="1" showInputMessage="1" showErrorMessage="1" promptTitle="Running total" prompt="This is the total amount of disbursements incurred." sqref="W4:X4 AG4" xr:uid="{00000000-0002-0000-0200-000005000000}"/>
    <dataValidation type="list" allowBlank="1" showInputMessage="1" showErrorMessage="1" sqref="AF5:AF300" xr:uid="{00000000-0002-0000-0200-000006000000}">
      <formula1>"Yes, No"</formula1>
    </dataValidation>
  </dataValidations>
  <printOptions gridLines="1"/>
  <pageMargins left="0.7" right="0.7" top="0.75" bottom="0.75" header="0.3" footer="0.3"/>
  <pageSetup paperSize="9" scale="76" fitToHeight="0" orientation="landscape" r:id="rId1"/>
  <headerFooter>
    <oddHeader>&amp;C&amp;"Calibri"&amp;12&amp;K000000 OFFICIAL&amp;1#_x000D_</oddHeader>
    <oddFooter>&amp;C_x000D_&amp;1#&amp;"Calibri"&amp;12&amp;K000000 OFFICIAL</oddFooter>
  </headerFooter>
  <extLst>
    <ext xmlns:x14="http://schemas.microsoft.com/office/spreadsheetml/2009/9/main" uri="{CCE6A557-97BC-4b89-ADB6-D9C93CAAB3DF}">
      <x14:dataValidations xmlns:xm="http://schemas.microsoft.com/office/excel/2006/main" xWindow="924" yWindow="365" count="5">
        <x14:dataValidation type="list" allowBlank="1" showInputMessage="1" showErrorMessage="1" xr:uid="{00000000-0002-0000-0200-000007000000}">
          <x14:formula1>
            <xm:f>'Litigator Summary &amp; Totals'!$B$5:$B$25</xm:f>
          </x14:formula1>
          <xm:sqref>E5:E300</xm:sqref>
        </x14:dataValidation>
        <x14:dataValidation type="list" operator="greaterThan" allowBlank="1" showInputMessage="1" showErrorMessage="1" xr:uid="{00000000-0002-0000-0200-000008000000}">
          <x14:formula1>
            <xm:f>'Hidden Data'!$A$4:$A$5</xm:f>
          </x14:formula1>
          <xm:sqref>K5:K300</xm:sqref>
        </x14:dataValidation>
        <x14:dataValidation type="list" allowBlank="1" showInputMessage="1" showErrorMessage="1" xr:uid="{00000000-0002-0000-0200-000009000000}">
          <x14:formula1>
            <xm:f>'Hidden Data'!$A$8:$A$10</xm:f>
          </x14:formula1>
          <xm:sqref>S5:S300 C5:C300</xm:sqref>
        </x14:dataValidation>
        <x14:dataValidation type="list" allowBlank="1" showInputMessage="1" showErrorMessage="1" xr:uid="{00000000-0002-0000-0200-00000A000000}">
          <x14:formula1>
            <xm:f>'Hidden Data'!$A$4:$A$6</xm:f>
          </x14:formula1>
          <xm:sqref>Q5:Q300</xm:sqref>
        </x14:dataValidation>
        <x14:dataValidation type="list" allowBlank="1" showInputMessage="1" showErrorMessage="1" xr:uid="{00000000-0002-0000-0200-00000B000000}">
          <x14:formula1>
            <xm:f>'Hidden Data'!$A$4:$A$5</xm:f>
          </x14:formula1>
          <xm:sqref>AB5:AB300 V5:V300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G78"/>
  <sheetViews>
    <sheetView zoomScale="90" zoomScaleNormal="90" workbookViewId="0">
      <pane ySplit="4" topLeftCell="A5" activePane="bottomLeft" state="frozen"/>
      <selection pane="bottomLeft" activeCell="B5" sqref="B5"/>
    </sheetView>
  </sheetViews>
  <sheetFormatPr defaultColWidth="9.109375" defaultRowHeight="14.4"/>
  <cols>
    <col min="1" max="1" width="1.44140625" style="67" customWidth="1"/>
    <col min="2" max="2" width="14" style="232" bestFit="1" customWidth="1"/>
    <col min="3" max="3" width="30.44140625" style="233" customWidth="1"/>
    <col min="4" max="4" width="40.5546875" style="233" customWidth="1"/>
    <col min="5" max="5" width="10.5546875" style="234" customWidth="1"/>
    <col min="6" max="6" width="1.33203125" style="234" customWidth="1"/>
    <col min="7" max="7" width="1.33203125" style="234" hidden="1" customWidth="1"/>
    <col min="8" max="8" width="9.109375" style="234" hidden="1" customWidth="1"/>
    <col min="9" max="9" width="11" style="234" hidden="1" customWidth="1"/>
    <col min="10" max="10" width="48.109375" style="233" hidden="1" customWidth="1"/>
    <col min="11" max="12" width="1.109375" style="233" hidden="1" customWidth="1"/>
    <col min="13" max="13" width="10.33203125" style="233" hidden="1" customWidth="1"/>
    <col min="14" max="14" width="43" style="67" hidden="1" customWidth="1"/>
    <col min="15" max="15" width="12.5546875" style="67" hidden="1" customWidth="1"/>
    <col min="16" max="16" width="42.5546875" style="67" hidden="1" customWidth="1"/>
    <col min="17" max="17" width="14.33203125" style="67" hidden="1" customWidth="1"/>
    <col min="18" max="18" width="1.109375" style="233" hidden="1" customWidth="1"/>
    <col min="19" max="25" width="0" style="67" hidden="1" customWidth="1"/>
    <col min="26" max="34" width="9.109375" style="67" hidden="1" customWidth="1"/>
    <col min="35" max="16384" width="9.109375" style="67"/>
  </cols>
  <sheetData>
    <row r="1" spans="1:59" ht="7.5" customHeight="1">
      <c r="A1" s="110"/>
      <c r="B1" s="110"/>
      <c r="C1" s="110"/>
      <c r="D1" s="110"/>
      <c r="E1" s="110"/>
      <c r="F1" s="110"/>
      <c r="G1" s="29"/>
      <c r="H1" s="29"/>
      <c r="I1" s="29"/>
      <c r="J1" s="156"/>
      <c r="K1" s="30"/>
      <c r="L1" s="31"/>
      <c r="M1" s="146"/>
      <c r="N1" s="146"/>
      <c r="O1" s="146"/>
      <c r="P1" s="146"/>
      <c r="Q1" s="146"/>
      <c r="R1" s="3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row>
    <row r="2" spans="1:59" ht="32.25" customHeight="1">
      <c r="A2" s="110"/>
      <c r="B2" s="665" t="s">
        <v>263</v>
      </c>
      <c r="C2" s="666"/>
      <c r="D2" s="666"/>
      <c r="E2" s="667"/>
      <c r="F2" s="110"/>
      <c r="G2" s="29"/>
      <c r="H2" s="668" t="s">
        <v>52</v>
      </c>
      <c r="I2" s="669"/>
      <c r="J2" s="670"/>
      <c r="K2" s="30"/>
      <c r="L2" s="31"/>
      <c r="M2" s="668" t="s">
        <v>144</v>
      </c>
      <c r="N2" s="669"/>
      <c r="O2" s="669"/>
      <c r="P2" s="669"/>
      <c r="Q2" s="670"/>
      <c r="R2" s="3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row>
    <row r="3" spans="1:59" ht="56.25" customHeight="1">
      <c r="A3" s="110"/>
      <c r="B3" s="150" t="s">
        <v>0</v>
      </c>
      <c r="C3" s="35" t="s">
        <v>1</v>
      </c>
      <c r="D3" s="35" t="s">
        <v>61</v>
      </c>
      <c r="E3" s="294" t="s">
        <v>139</v>
      </c>
      <c r="F3" s="110"/>
      <c r="G3" s="32"/>
      <c r="H3" s="33" t="s">
        <v>56</v>
      </c>
      <c r="I3" s="152" t="s">
        <v>165</v>
      </c>
      <c r="J3" s="35" t="s">
        <v>79</v>
      </c>
      <c r="K3" s="30"/>
      <c r="L3" s="31"/>
      <c r="M3" s="157" t="s">
        <v>145</v>
      </c>
      <c r="N3" s="34" t="s">
        <v>146</v>
      </c>
      <c r="O3" s="34" t="s">
        <v>73</v>
      </c>
      <c r="P3" s="148" t="s">
        <v>162</v>
      </c>
      <c r="Q3" s="148" t="s">
        <v>185</v>
      </c>
      <c r="R3" s="31"/>
      <c r="S3" s="11"/>
      <c r="T3" s="11"/>
      <c r="U3" s="11"/>
      <c r="V3" s="11"/>
      <c r="W3" s="11"/>
      <c r="X3" s="11"/>
      <c r="Y3" s="11"/>
      <c r="Z3" s="11"/>
      <c r="AA3" s="11"/>
      <c r="AB3" s="218"/>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row>
    <row r="4" spans="1:59" ht="20.100000000000001" customHeight="1">
      <c r="A4" s="110"/>
      <c r="B4" s="38"/>
      <c r="C4" s="39"/>
      <c r="D4" s="39"/>
      <c r="E4" s="295"/>
      <c r="F4" s="110"/>
      <c r="G4" s="29"/>
      <c r="H4" s="44"/>
      <c r="I4" s="47">
        <f>SUBTOTAL(9, I5:I9)</f>
        <v>0</v>
      </c>
      <c r="J4" s="48"/>
      <c r="K4" s="30"/>
      <c r="L4" s="31"/>
      <c r="M4" s="158"/>
      <c r="N4" s="88"/>
      <c r="O4" s="158"/>
      <c r="P4" s="147"/>
      <c r="Q4" s="203">
        <f>SUBTOTAL(9, Q5:Q9)</f>
        <v>0</v>
      </c>
      <c r="R4" s="31"/>
      <c r="S4" s="11"/>
      <c r="T4" s="11"/>
      <c r="U4" s="11"/>
      <c r="V4" s="11"/>
      <c r="W4" s="11"/>
      <c r="X4" s="11"/>
      <c r="Y4" s="11"/>
      <c r="Z4" s="11"/>
      <c r="AA4" s="11" t="s">
        <v>247</v>
      </c>
      <c r="AB4" s="68" t="s">
        <v>193</v>
      </c>
      <c r="AC4" s="68" t="s">
        <v>194</v>
      </c>
      <c r="AD4" s="68" t="s">
        <v>193</v>
      </c>
      <c r="AE4" s="68" t="s">
        <v>194</v>
      </c>
      <c r="AF4" s="68" t="s">
        <v>193</v>
      </c>
      <c r="AG4" s="68" t="s">
        <v>194</v>
      </c>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row>
    <row r="5" spans="1:59" ht="15">
      <c r="A5" s="110"/>
      <c r="B5" s="298"/>
      <c r="C5" s="299"/>
      <c r="D5" s="300"/>
      <c r="E5" s="301" t="str">
        <f>IF(AA5 = "4", AB5, IF(AA5="5", AC5, "£0.00"))</f>
        <v>£0.00</v>
      </c>
      <c r="F5" s="110"/>
      <c r="G5" s="77"/>
      <c r="H5" s="304"/>
      <c r="I5" s="305" t="str">
        <f>IF(AND(H5="Yes", C5="Appeal: Sentence"), AD5, IF(AND(H5="Yes", C5="Appeal: Conviction"), AE5, "£0.00"))</f>
        <v>£0.00</v>
      </c>
      <c r="J5" s="306"/>
      <c r="K5" s="78"/>
      <c r="L5" s="79"/>
      <c r="M5" s="311"/>
      <c r="N5" s="299"/>
      <c r="O5" s="312"/>
      <c r="P5" s="313"/>
      <c r="Q5" s="314" t="str">
        <f>IF(AND(H5="Yes",C5="Appeal: Sentence"),AD5,IF(AND(H5="Yes",C5="Appeal: Conviction"),AE5,IF(AND(O5="Yes",C5="Appeal: Sentence"),AF5,IF(AND(O5="Yes",C5="Appeal: Conviction"),AG5,"£0.00"))))</f>
        <v>£0.00</v>
      </c>
      <c r="R5" s="31"/>
      <c r="S5" s="11"/>
      <c r="T5" s="11"/>
      <c r="U5" s="11"/>
      <c r="V5" s="11"/>
      <c r="W5" s="11"/>
      <c r="X5" s="11"/>
      <c r="Y5" s="11"/>
      <c r="Z5" s="11" t="str">
        <f>IF(C5="Appeal: Conviction and sentence", "1", "")</f>
        <v/>
      </c>
      <c r="AA5" s="11" t="str">
        <f t="shared" ref="AA5:AA10" si="0">IF(C5="", "", IF(C5="Appeal: Sentence", "4", IF(C5="Appeal: Conviction", "5", "0")))</f>
        <v/>
      </c>
      <c r="AB5" s="237" t="str">
        <f>IF(AND(C5="Appeal: Sentence",'Claim Details'!$E$28&gt;=Rates!$D$38,'Claim Details'!$E$28&lt;=Rates!$D$39),Rates!$D$40,IF(AND(C5="Appeal: Sentence",'Claim Details'!$E$28&gt;=Rates!$E$38,'Claim Details'!$E$28&lt;=Rates!$E$39),Rates!$E$40,IF(AND(C5="Appeal: Sentence",'Claim Details'!$E$28&gt;=Rates!$F$38,'Claim Details'!$E$28&lt;=Rates!$F$39),Rates!$F$40,IF(AND(C5="Appeal: Sentence",'Claim Details'!$E$28&gt;=Rates!$G$38,'Claim Details'!$E$28&lt;=Rates!$G$39),Rates!$G$40,IF(AND(C5="Appeal: Sentence",'Claim Details'!$E$28&gt;=Rates!$D$44,'Claim Details'!$E$28&lt;=Rates!$D$45),Rates!$D$46,"£0.00")))))</f>
        <v>£0.00</v>
      </c>
      <c r="AC5" s="237" t="str">
        <f>IF(AND(C5="Appeal: Conviction",'Claim Details'!$E$28&gt;=Rates!$D$38,'Claim Details'!$E$28&lt;=Rates!$D$39),Rates!$D$41,IF(AND(C5="Appeal: Conviction",'Claim Details'!$E$28&gt;=Rates!$E$38,'Claim Details'!$E$28&lt;=Rates!$E$39),Rates!$E$41,IF(AND(C5="Appeal: Conviction",'Claim Details'!$E$28&gt;=Rates!$F$38,'Claim Details'!$E$28&lt;=Rates!$F$39),Rates!$F$41,IF(AND(C5="Appeal: Conviction",'Claim Details'!$E$28&gt;=Rates!$G$38,'Claim Details'!$E$28&lt;=Rates!$G$39),Rates!$G$41,IF(AND(C5="Appeal: Conviction",'Claim Details'!$E$28&gt;=Rates!$D$44,'Claim Details'!$E$28&lt;=Rates!$D$45),Rates!$D$47,"£0.00")))))</f>
        <v>£0.00</v>
      </c>
      <c r="AD5" s="223" t="str">
        <f>IF(AND(C5="Appeal: Sentence",'Claim Details'!$E$28&gt;=Rates!$D$38,'Claim Details'!$E$28&lt;=Rates!$D$39),Rates!$D$40,IF(AND(C5="Appeal: Sentence",'Claim Details'!$E$28&gt;=Rates!$E$38,'Claim Details'!$E$28&lt;=Rates!$E$39),Rates!$E$40,IF(AND(C5="Appeal: Sentence",'Claim Details'!$E$28&gt;=Rates!$F$38,'Claim Details'!$E$28&lt;=Rates!$F$39),Rates!$F$40,IF(AND(C5="Appeal: Sentence",'Claim Details'!$E$28&gt;=Rates!$G$38,'Claim Details'!$E$28&lt;=Rates!$G$39),Rates!$G$40,IF(AND(C5="Appeal: Sentence",'Claim Details'!$E$28&gt;=Rates!$D$44,'Claim Details'!$E$28&lt;=Rates!$D$45),Rates!$D$46,"£0.00")))))</f>
        <v>£0.00</v>
      </c>
      <c r="AE5" s="223" t="str">
        <f>IF(AND(C5="Appeal: Conviction",'Claim Details'!$E$28&gt;=Rates!$D$38,'Claim Details'!$E$28&lt;=Rates!$D$39),Rates!$D$41,IF(AND(C5="Appeal: Conviction",'Claim Details'!$E$28&gt;=Rates!$E$38,'Claim Details'!$E$28&lt;=Rates!$E$39),Rates!$E$41,IF(AND(C5="Appeal: Conviction",'Claim Details'!$E$28&gt;=Rates!$F$38,'Claim Details'!$E$28&lt;=Rates!$F$39),Rates!$F$41,IF(AND(C5="Appeal: Conviction",'Claim Details'!$E$28&gt;=Rates!$G$38,'Claim Details'!$E$28&lt;=Rates!$G$39),Rates!$G$41,IF(AND(C5="Appeal: Conviction",'Claim Details'!$E$28&gt;=Rates!$D$44,'Claim Details'!$E$28&lt;=Rates!$D$45),Rates!$D$47,"£0.00")))))</f>
        <v>£0.00</v>
      </c>
      <c r="AF5" s="223" t="str">
        <f>IF(AND(C5="Appeal: Sentence",'Claim Details'!$E$28&gt;=Rates!$D$38,'Claim Details'!$E$28&lt;=Rates!$D$39),Rates!$D$40,IF(AND(C5="Appeal: Sentence",'Claim Details'!$E$28&gt;=Rates!$E$38,'Claim Details'!$E$28&lt;=Rates!$E$39),Rates!$E$40,IF(AND(C5="Appeal: Sentence",'Claim Details'!$E$28&gt;=Rates!$F$38,'Claim Details'!$E$28&lt;=Rates!$F$39),Rates!$F$40,IF(AND(C5="Appeal: Sentence",'Claim Details'!$E$28&gt;=Rates!$G$38,'Claim Details'!$E$28&lt;=Rates!$G$39),Rates!$G$40,IF(AND(C5="Appeal: Sentence",'Claim Details'!$E$28&gt;=Rates!$D$44,'Claim Details'!$E$28&lt;=Rates!$D$45),Rates!$D$46,"£0.00")))))</f>
        <v>£0.00</v>
      </c>
      <c r="AG5" s="223" t="str">
        <f>IF(AND(C5="Appeal: Conviction",'Claim Details'!$E$28&gt;=Rates!$D$38,'Claim Details'!$E$28&lt;=Rates!$D$39),Rates!$D$41,IF(AND(C5="Appeal: Conviction",'Claim Details'!$E$28&gt;=Rates!$E$38,'Claim Details'!$E$28&lt;=Rates!$E$39),Rates!$E$41,IF(AND(C5="Appeal: Conviction",'Claim Details'!$E$28&gt;=Rates!$F$38,'Claim Details'!$E$28&lt;=Rates!$F$39),Rates!$F$41,IF(AND(C5="Appeal: Conviction",'Claim Details'!$E$28&gt;=Rates!$G$38,'Claim Details'!$E$28&lt;=Rates!$G$39),Rates!$G$41,IF(AND(C5="Appeal: Conviction",'Claim Details'!$E$28&gt;=Rates!$D$44,'Claim Details'!$E$28&lt;=Rates!$D$45),Rates!$D$47,"£0.00")))))</f>
        <v>£0.00</v>
      </c>
      <c r="AH5" s="68">
        <f>IF(Q5="", "", IF(Q5="£0.00", 0, 1))</f>
        <v>0</v>
      </c>
      <c r="AI5" s="11"/>
      <c r="AJ5" s="11"/>
      <c r="AK5" s="11"/>
      <c r="AL5" s="11"/>
      <c r="AM5" s="11"/>
      <c r="AN5" s="11"/>
      <c r="AO5" s="11"/>
      <c r="AP5" s="11"/>
      <c r="AQ5" s="11"/>
      <c r="AR5" s="11"/>
      <c r="AS5" s="11"/>
      <c r="AT5" s="11"/>
      <c r="AU5" s="11"/>
      <c r="AV5" s="11"/>
      <c r="AW5" s="11"/>
      <c r="AX5" s="11"/>
      <c r="AY5" s="11"/>
      <c r="AZ5" s="11"/>
      <c r="BA5" s="11"/>
      <c r="BB5" s="11"/>
      <c r="BC5" s="11"/>
      <c r="BD5" s="11"/>
      <c r="BE5" s="11"/>
      <c r="BF5" s="11"/>
      <c r="BG5" s="11"/>
    </row>
    <row r="6" spans="1:59" ht="15">
      <c r="A6" s="110"/>
      <c r="B6" s="302"/>
      <c r="C6" s="98"/>
      <c r="D6" s="89"/>
      <c r="E6" s="227" t="str">
        <f t="shared" ref="E6:E9" si="1">IF(AA6 = "4", AB6, IF(AA6="5", AC6, "£0.00"))</f>
        <v>£0.00</v>
      </c>
      <c r="F6" s="110"/>
      <c r="G6" s="77"/>
      <c r="H6" s="307"/>
      <c r="I6" s="305" t="str">
        <f>IF(AND(H6="Yes", C6="Appeal: Sentence"), AD6, IF(AND(H6="Yes", C6="Appeal: Conviction"), AE6, "£0.00"))</f>
        <v>£0.00</v>
      </c>
      <c r="J6" s="308"/>
      <c r="K6" s="78"/>
      <c r="L6" s="79"/>
      <c r="M6" s="160"/>
      <c r="N6" s="98"/>
      <c r="O6" s="312"/>
      <c r="P6" s="224"/>
      <c r="Q6" s="314" t="str">
        <f>IF(AND(H6="Yes",C6="Appeal: Sentence"),AD6,IF(AND(H6="Yes",C6="Appeal: Conviction"),AE6,IF(AND(O6="Yes",C6="Appeal: Sentence"),AF6,IF(AND(O6="Yes",C6="Appeal: Conviction"),AG6,"£0.00"))))</f>
        <v>£0.00</v>
      </c>
      <c r="R6" s="31"/>
      <c r="S6" s="11"/>
      <c r="T6" s="11"/>
      <c r="U6" s="11"/>
      <c r="V6" s="11"/>
      <c r="W6" s="11"/>
      <c r="X6" s="11"/>
      <c r="Y6" s="11"/>
      <c r="Z6" s="11" t="str">
        <f>IF(C6="Appeal: Conviction and sentence", "1", "")</f>
        <v/>
      </c>
      <c r="AA6" s="11" t="str">
        <f t="shared" si="0"/>
        <v/>
      </c>
      <c r="AB6" s="237" t="str">
        <f>IF(AND(C6="Appeal: Sentence",'Claim Details'!$E$28&gt;=Rates!$D$38,'Claim Details'!$E$28&lt;=Rates!$D$39),Rates!$D$40,IF(AND(C6="Appeal: Sentence",'Claim Details'!$E$28&gt;=Rates!$E$38,'Claim Details'!$E$28&lt;=Rates!$E$39),Rates!$E$40,IF(AND(C6="Appeal: Sentence",'Claim Details'!$E$28&gt;=Rates!$F$38,'Claim Details'!$E$28&lt;=Rates!$F$39),Rates!$F$40,IF(AND(C6="Appeal: Sentence",'Claim Details'!$E$28&gt;=Rates!$G$38,'Claim Details'!$E$28&lt;=Rates!$G$39),Rates!$G$40,IF(AND(C6="Appeal: Sentence",'Claim Details'!$E$28&gt;=Rates!$D$44,'Claim Details'!$E$28&lt;=Rates!$D$45),Rates!$D$46,"£0.00")))))</f>
        <v>£0.00</v>
      </c>
      <c r="AC6" s="237" t="str">
        <f>IF(AND(C6="Appeal: Conviction",'Claim Details'!$E$28&gt;=Rates!$D$38,'Claim Details'!$E$28&lt;=Rates!$D$39),Rates!$D$41,IF(AND(C6="Appeal: Conviction",'Claim Details'!$E$28&gt;=Rates!$E$38,'Claim Details'!$E$28&lt;=Rates!$E$39),Rates!$E$41,IF(AND(C6="Appeal: Conviction",'Claim Details'!$E$28&gt;=Rates!$F$38,'Claim Details'!$E$28&lt;=Rates!$F$39),Rates!$F$41,IF(AND(C6="Appeal: Conviction",'Claim Details'!$E$28&gt;=Rates!$G$38,'Claim Details'!$E$28&lt;=Rates!$G$39),Rates!$G$41,IF(AND(C6="Appeal: Conviction",'Claim Details'!$E$28&gt;=Rates!$D$44,'Claim Details'!$E$28&lt;=Rates!$D$45),Rates!$D$47,"£0.00")))))</f>
        <v>£0.00</v>
      </c>
      <c r="AD6" s="223" t="str">
        <f>IF(AND(C6="Appeal: Sentence",'Claim Details'!$E$28&gt;=Rates!$D$38,'Claim Details'!$E$28&lt;=Rates!$D$39),Rates!$D$40,IF(AND(C6="Appeal: Sentence",'Claim Details'!$E$28&gt;=Rates!$E$38,'Claim Details'!$E$28&lt;=Rates!$E$39),Rates!$E$40,IF(AND(C6="Appeal: Sentence",'Claim Details'!$E$28&gt;=Rates!$F$38,'Claim Details'!$E$28&lt;=Rates!$F$39),Rates!$F$40,IF(AND(C6="Appeal: Sentence",'Claim Details'!$E$28&gt;=Rates!$G$38,'Claim Details'!$E$28&lt;=Rates!$G$39),Rates!$G$40,IF(AND(C6="Appeal: Sentence",'Claim Details'!$E$28&gt;=Rates!$D$44,'Claim Details'!$E$28&lt;=Rates!$D$45),Rates!$D$46,"£0.00")))))</f>
        <v>£0.00</v>
      </c>
      <c r="AE6" s="223" t="str">
        <f>IF(AND(C6="Appeal: Conviction",'Claim Details'!$E$28&gt;=Rates!$D$38,'Claim Details'!$E$28&lt;=Rates!$D$39),Rates!$D$41,IF(AND(C6="Appeal: Conviction",'Claim Details'!$E$28&gt;=Rates!$E$38,'Claim Details'!$E$28&lt;=Rates!$E$39),Rates!$E$41,IF(AND(C6="Appeal: Conviction",'Claim Details'!$E$28&gt;=Rates!$F$38,'Claim Details'!$E$28&lt;=Rates!$F$39),Rates!$F$41,IF(AND(C6="Appeal: Conviction",'Claim Details'!$E$28&gt;=Rates!$G$38,'Claim Details'!$E$28&lt;=Rates!$G$39),Rates!$G$41,IF(AND(C6="Appeal: Conviction",'Claim Details'!$E$28&gt;=Rates!$D$44,'Claim Details'!$E$28&lt;=Rates!$D$45),Rates!$D$47,"£0.00")))))</f>
        <v>£0.00</v>
      </c>
      <c r="AF6" s="223" t="str">
        <f>IF(AND(C6="Appeal: Sentence",'Claim Details'!$E$28&gt;=Rates!$D$38,'Claim Details'!$E$28&lt;=Rates!$D$39),Rates!$D$40,IF(AND(C6="Appeal: Sentence",'Claim Details'!$E$28&gt;=Rates!$E$38,'Claim Details'!$E$28&lt;=Rates!$E$39),Rates!$E$40,IF(AND(C6="Appeal: Sentence",'Claim Details'!$E$28&gt;=Rates!$F$38,'Claim Details'!$E$28&lt;=Rates!$F$39),Rates!$F$40,IF(AND(C6="Appeal: Sentence",'Claim Details'!$E$28&gt;=Rates!$G$38,'Claim Details'!$E$28&lt;=Rates!$G$39),Rates!$G$40,IF(AND(C6="Appeal: Sentence",'Claim Details'!$E$28&gt;=Rates!$D$44,'Claim Details'!$E$28&lt;=Rates!$D$45),Rates!$D$46,"£0.00")))))</f>
        <v>£0.00</v>
      </c>
      <c r="AG6" s="223" t="str">
        <f>IF(AND(C6="Appeal: Conviction",'Claim Details'!$E$28&gt;=Rates!$D$38,'Claim Details'!$E$28&lt;=Rates!$D$39),Rates!$D$41,IF(AND(C6="Appeal: Conviction",'Claim Details'!$E$28&gt;=Rates!$E$38,'Claim Details'!$E$28&lt;=Rates!$E$39),Rates!$E$41,IF(AND(C6="Appeal: Conviction",'Claim Details'!$E$28&gt;=Rates!$F$38,'Claim Details'!$E$28&lt;=Rates!$F$39),Rates!$F$41,IF(AND(C6="Appeal: Conviction",'Claim Details'!$E$28&gt;=Rates!$G$38,'Claim Details'!$E$28&lt;=Rates!$G$39),Rates!$G$41,IF(AND(C6="Appeal: Conviction",'Claim Details'!$E$28&gt;=Rates!$D$44,'Claim Details'!$E$28&lt;=Rates!$D$45),Rates!$D$47,"£0.00")))))</f>
        <v>£0.00</v>
      </c>
      <c r="AH6" s="68">
        <f>IF(Q6="", "", IF(Q6="£0.00", 0, 1))</f>
        <v>0</v>
      </c>
      <c r="AI6" s="11"/>
      <c r="AJ6" s="11"/>
      <c r="AK6" s="11"/>
      <c r="AL6" s="11"/>
      <c r="AM6" s="11"/>
      <c r="AN6" s="11"/>
      <c r="AO6" s="11"/>
      <c r="AP6" s="11"/>
      <c r="AQ6" s="11"/>
      <c r="AR6" s="11"/>
      <c r="AS6" s="11"/>
      <c r="AT6" s="11"/>
      <c r="AU6" s="11"/>
      <c r="AV6" s="11"/>
      <c r="AW6" s="11"/>
      <c r="AX6" s="11"/>
      <c r="AY6" s="11"/>
      <c r="AZ6" s="11"/>
      <c r="BA6" s="11"/>
      <c r="BB6" s="11"/>
      <c r="BC6" s="11"/>
      <c r="BD6" s="11"/>
      <c r="BE6" s="11"/>
      <c r="BF6" s="11"/>
      <c r="BG6" s="11"/>
    </row>
    <row r="7" spans="1:59" ht="15">
      <c r="A7" s="110"/>
      <c r="B7" s="302"/>
      <c r="C7" s="98"/>
      <c r="D7" s="89"/>
      <c r="E7" s="227" t="str">
        <f t="shared" si="1"/>
        <v>£0.00</v>
      </c>
      <c r="F7" s="110"/>
      <c r="G7" s="77"/>
      <c r="H7" s="307"/>
      <c r="I7" s="305" t="str">
        <f>IF(AND(H7="Yes", C7="Appeal: Sentence"), AD7, IF(AND(H7="Yes", C7="Appeal: Conviction"), AE7, "£0.00"))</f>
        <v>£0.00</v>
      </c>
      <c r="J7" s="308"/>
      <c r="K7" s="78"/>
      <c r="L7" s="79"/>
      <c r="M7" s="160"/>
      <c r="N7" s="98"/>
      <c r="O7" s="225"/>
      <c r="P7" s="224"/>
      <c r="Q7" s="314" t="str">
        <f>IF(AND(H7="Yes",C7="Appeal: Sentence"),AD7,IF(AND(H7="Yes",C7="Appeal: Conviction"),AE7,IF(AND(O7="Yes",C7="Appeal: Sentence"),AF7,IF(AND(O7="Yes",C7="Appeal: Conviction"),AG7,"£0.00"))))</f>
        <v>£0.00</v>
      </c>
      <c r="R7" s="31"/>
      <c r="S7" s="11"/>
      <c r="T7" s="11"/>
      <c r="U7" s="11"/>
      <c r="V7" s="11"/>
      <c r="W7" s="11"/>
      <c r="X7" s="11"/>
      <c r="Y7" s="11"/>
      <c r="Z7" s="11" t="str">
        <f>IF(C7="Appeal: Conviction and sentence", "1", "")</f>
        <v/>
      </c>
      <c r="AA7" s="11" t="str">
        <f t="shared" si="0"/>
        <v/>
      </c>
      <c r="AB7" s="237" t="str">
        <f>IF(AND(C7="Appeal: Sentence",'Claim Details'!$E$28&gt;=Rates!$D$38,'Claim Details'!$E$28&lt;=Rates!$D$39),Rates!$D$40,IF(AND(C7="Appeal: Sentence",'Claim Details'!$E$28&gt;=Rates!$E$38,'Claim Details'!$E$28&lt;=Rates!$E$39),Rates!$E$40,IF(AND(C7="Appeal: Sentence",'Claim Details'!$E$28&gt;=Rates!$F$38,'Claim Details'!$E$28&lt;=Rates!$F$39),Rates!$F$40,IF(AND(C7="Appeal: Sentence",'Claim Details'!$E$28&gt;=Rates!$G$38,'Claim Details'!$E$28&lt;=Rates!$G$39),Rates!$G$40,IF(AND(C7="Appeal: Sentence",'Claim Details'!$E$28&gt;=Rates!$D$44,'Claim Details'!$E$28&lt;=Rates!$D$45),Rates!$D$46,"£0.00")))))</f>
        <v>£0.00</v>
      </c>
      <c r="AC7" s="237" t="str">
        <f>IF(AND(C7="Appeal: Conviction",'Claim Details'!$E$28&gt;=Rates!$D$38,'Claim Details'!$E$28&lt;=Rates!$D$39),Rates!$D$41,IF(AND(C7="Appeal: Conviction",'Claim Details'!$E$28&gt;=Rates!$E$38,'Claim Details'!$E$28&lt;=Rates!$E$39),Rates!$E$41,IF(AND(C7="Appeal: Conviction",'Claim Details'!$E$28&gt;=Rates!$F$38,'Claim Details'!$E$28&lt;=Rates!$F$39),Rates!$F$41,IF(AND(C7="Appeal: Conviction",'Claim Details'!$E$28&gt;=Rates!$G$38,'Claim Details'!$E$28&lt;=Rates!$G$39),Rates!$G$41,IF(AND(C7="Appeal: Conviction",'Claim Details'!$E$28&gt;=Rates!$D$44,'Claim Details'!$E$28&lt;=Rates!$D$45),Rates!$D$47,"£0.00")))))</f>
        <v>£0.00</v>
      </c>
      <c r="AD7" s="223" t="str">
        <f>IF(AND(C7="Appeal: Sentence",'Claim Details'!$E$28&gt;=Rates!$D$38,'Claim Details'!$E$28&lt;=Rates!$D$39),Rates!$D$40,IF(AND(C7="Appeal: Sentence",'Claim Details'!$E$28&gt;=Rates!$E$38,'Claim Details'!$E$28&lt;=Rates!$E$39),Rates!$E$40,IF(AND(C7="Appeal: Sentence",'Claim Details'!$E$28&gt;=Rates!$F$38,'Claim Details'!$E$28&lt;=Rates!$F$39),Rates!$F$40,IF(AND(C7="Appeal: Sentence",'Claim Details'!$E$28&gt;=Rates!$G$38,'Claim Details'!$E$28&lt;=Rates!$G$39),Rates!$G$40,IF(AND(C7="Appeal: Sentence",'Claim Details'!$E$28&gt;=Rates!$D$44,'Claim Details'!$E$28&lt;=Rates!$D$45),Rates!$D$46,"£0.00")))))</f>
        <v>£0.00</v>
      </c>
      <c r="AE7" s="223" t="str">
        <f>IF(AND(C7="Appeal: Conviction",'Claim Details'!$E$28&gt;=Rates!$D$38,'Claim Details'!$E$28&lt;=Rates!$D$39),Rates!$D$41,IF(AND(C7="Appeal: Conviction",'Claim Details'!$E$28&gt;=Rates!$E$38,'Claim Details'!$E$28&lt;=Rates!$E$39),Rates!$E$41,IF(AND(C7="Appeal: Conviction",'Claim Details'!$E$28&gt;=Rates!$F$38,'Claim Details'!$E$28&lt;=Rates!$F$39),Rates!$F$41,IF(AND(C7="Appeal: Conviction",'Claim Details'!$E$28&gt;=Rates!$G$38,'Claim Details'!$E$28&lt;=Rates!$G$39),Rates!$G$41,IF(AND(C7="Appeal: Conviction",'Claim Details'!$E$28&gt;=Rates!$D$44,'Claim Details'!$E$28&lt;=Rates!$D$45),Rates!$D$47,"£0.00")))))</f>
        <v>£0.00</v>
      </c>
      <c r="AF7" s="223" t="str">
        <f>IF(AND(C7="Appeal: Sentence",'Claim Details'!$E$28&gt;=Rates!$D$38,'Claim Details'!$E$28&lt;=Rates!$D$39),Rates!$D$40,IF(AND(C7="Appeal: Sentence",'Claim Details'!$E$28&gt;=Rates!$E$38,'Claim Details'!$E$28&lt;=Rates!$E$39),Rates!$E$40,IF(AND(C7="Appeal: Sentence",'Claim Details'!$E$28&gt;=Rates!$F$38,'Claim Details'!$E$28&lt;=Rates!$F$39),Rates!$F$40,IF(AND(C7="Appeal: Sentence",'Claim Details'!$E$28&gt;=Rates!$G$38,'Claim Details'!$E$28&lt;=Rates!$G$39),Rates!$G$40,IF(AND(C7="Appeal: Sentence",'Claim Details'!$E$28&gt;=Rates!$D$44,'Claim Details'!$E$28&lt;=Rates!$D$45),Rates!$D$46,"£0.00")))))</f>
        <v>£0.00</v>
      </c>
      <c r="AG7" s="223" t="str">
        <f>IF(AND(C7="Appeal: Conviction",'Claim Details'!$E$28&gt;=Rates!$D$38,'Claim Details'!$E$28&lt;=Rates!$D$39),Rates!$D$41,IF(AND(C7="Appeal: Conviction",'Claim Details'!$E$28&gt;=Rates!$E$38,'Claim Details'!$E$28&lt;=Rates!$E$39),Rates!$E$41,IF(AND(C7="Appeal: Conviction",'Claim Details'!$E$28&gt;=Rates!$F$38,'Claim Details'!$E$28&lt;=Rates!$F$39),Rates!$F$41,IF(AND(C7="Appeal: Conviction",'Claim Details'!$E$28&gt;=Rates!$G$38,'Claim Details'!$E$28&lt;=Rates!$G$39),Rates!$G$41,IF(AND(C7="Appeal: Conviction",'Claim Details'!$E$28&gt;=Rates!$D$44,'Claim Details'!$E$28&lt;=Rates!$D$45),Rates!$D$47,"£0.00")))))</f>
        <v>£0.00</v>
      </c>
      <c r="AH7" s="68">
        <f t="shared" ref="AH7:AH9" si="2">IF(Q7="", "", IF(Q7="£0.00", 0, 1))</f>
        <v>0</v>
      </c>
      <c r="AI7" s="11"/>
      <c r="AJ7" s="11"/>
      <c r="AK7" s="11"/>
      <c r="AL7" s="11"/>
      <c r="AM7" s="11"/>
      <c r="AN7" s="11"/>
      <c r="AO7" s="11"/>
      <c r="AP7" s="11"/>
      <c r="AQ7" s="11"/>
      <c r="AR7" s="11"/>
      <c r="AS7" s="11"/>
      <c r="AT7" s="11"/>
      <c r="AU7" s="11"/>
      <c r="AV7" s="11"/>
      <c r="AW7" s="11"/>
      <c r="AX7" s="11"/>
      <c r="AY7" s="11"/>
      <c r="AZ7" s="11"/>
      <c r="BA7" s="11"/>
      <c r="BB7" s="11"/>
      <c r="BC7" s="11"/>
      <c r="BD7" s="11"/>
      <c r="BE7" s="11"/>
      <c r="BF7" s="11"/>
      <c r="BG7" s="11"/>
    </row>
    <row r="8" spans="1:59" ht="15">
      <c r="A8" s="110"/>
      <c r="B8" s="302"/>
      <c r="C8" s="98"/>
      <c r="D8" s="89"/>
      <c r="E8" s="227" t="str">
        <f t="shared" si="1"/>
        <v>£0.00</v>
      </c>
      <c r="F8" s="110"/>
      <c r="G8" s="77"/>
      <c r="H8" s="307"/>
      <c r="I8" s="305" t="str">
        <f>IF(AND(H8="Yes", C8="Appeal: Sentence"), AD8, IF(AND(H8="Yes", C8="Appeal: Conviction"), AE8, "£0.00"))</f>
        <v>£0.00</v>
      </c>
      <c r="J8" s="308"/>
      <c r="K8" s="78"/>
      <c r="L8" s="79"/>
      <c r="M8" s="160"/>
      <c r="N8" s="98"/>
      <c r="O8" s="225"/>
      <c r="P8" s="224"/>
      <c r="Q8" s="314" t="str">
        <f>IF(AND(H8="Yes",C8="Appeal: Sentence"),AD8,IF(AND(H8="Yes",C8="Appeal: Conviction"),AE8,IF(AND(O8="Yes",C8="Appeal: Sentence"),AF8,IF(AND(O8="Yes",C8="Appeal: Conviction"),AG8,"£0.00"))))</f>
        <v>£0.00</v>
      </c>
      <c r="R8" s="31"/>
      <c r="S8" s="11"/>
      <c r="T8" s="11"/>
      <c r="U8" s="11"/>
      <c r="V8" s="11"/>
      <c r="W8" s="11"/>
      <c r="X8" s="11"/>
      <c r="Y8" s="11"/>
      <c r="Z8" s="11" t="str">
        <f>IF(C8="Appeal: Conviction and sentence", "1", "")</f>
        <v/>
      </c>
      <c r="AA8" s="11" t="str">
        <f t="shared" si="0"/>
        <v/>
      </c>
      <c r="AB8" s="237" t="str">
        <f>IF(AND(C8="Appeal: Sentence",'Claim Details'!$E$28&gt;=Rates!$D$38,'Claim Details'!$E$28&lt;=Rates!$D$39),Rates!$D$40,IF(AND(C8="Appeal: Sentence",'Claim Details'!$E$28&gt;=Rates!$E$38,'Claim Details'!$E$28&lt;=Rates!$E$39),Rates!$E$40,IF(AND(C8="Appeal: Sentence",'Claim Details'!$E$28&gt;=Rates!$F$38,'Claim Details'!$E$28&lt;=Rates!$F$39),Rates!$F$40,IF(AND(C8="Appeal: Sentence",'Claim Details'!$E$28&gt;=Rates!$G$38,'Claim Details'!$E$28&lt;=Rates!$G$39),Rates!$G$40,IF(AND(C8="Appeal: Sentence",'Claim Details'!$E$28&gt;=Rates!$D$44,'Claim Details'!$E$28&lt;=Rates!$D$45),Rates!$D$46,"£0.00")))))</f>
        <v>£0.00</v>
      </c>
      <c r="AC8" s="237" t="str">
        <f>IF(AND(C8="Appeal: Conviction",'Claim Details'!$E$28&gt;=Rates!$D$38,'Claim Details'!$E$28&lt;=Rates!$D$39),Rates!$D$41,IF(AND(C8="Appeal: Conviction",'Claim Details'!$E$28&gt;=Rates!$E$38,'Claim Details'!$E$28&lt;=Rates!$E$39),Rates!$E$41,IF(AND(C8="Appeal: Conviction",'Claim Details'!$E$28&gt;=Rates!$F$38,'Claim Details'!$E$28&lt;=Rates!$F$39),Rates!$F$41,IF(AND(C8="Appeal: Conviction",'Claim Details'!$E$28&gt;=Rates!$G$38,'Claim Details'!$E$28&lt;=Rates!$G$39),Rates!$G$41,IF(AND(C8="Appeal: Conviction",'Claim Details'!$E$28&gt;=Rates!$D$44,'Claim Details'!$E$28&lt;=Rates!$D$45),Rates!$D$47,"£0.00")))))</f>
        <v>£0.00</v>
      </c>
      <c r="AD8" s="223" t="str">
        <f>IF(AND(C8="Appeal: Sentence",'Claim Details'!$E$28&gt;=Rates!$D$38,'Claim Details'!$E$28&lt;=Rates!$D$39),Rates!$D$40,IF(AND(C8="Appeal: Sentence",'Claim Details'!$E$28&gt;=Rates!$E$38,'Claim Details'!$E$28&lt;=Rates!$E$39),Rates!$E$40,IF(AND(C8="Appeal: Sentence",'Claim Details'!$E$28&gt;=Rates!$F$38,'Claim Details'!$E$28&lt;=Rates!$F$39),Rates!$F$40,IF(AND(C8="Appeal: Sentence",'Claim Details'!$E$28&gt;=Rates!$G$38,'Claim Details'!$E$28&lt;=Rates!$G$39),Rates!$G$40,IF(AND(C8="Appeal: Sentence",'Claim Details'!$E$28&gt;=Rates!$D$44,'Claim Details'!$E$28&lt;=Rates!$D$45),Rates!$D$46,"£0.00")))))</f>
        <v>£0.00</v>
      </c>
      <c r="AE8" s="223" t="str">
        <f>IF(AND(C8="Appeal: Conviction",'Claim Details'!$E$28&gt;=Rates!$D$38,'Claim Details'!$E$28&lt;=Rates!$D$39),Rates!$D$41,IF(AND(C8="Appeal: Conviction",'Claim Details'!$E$28&gt;=Rates!$E$38,'Claim Details'!$E$28&lt;=Rates!$E$39),Rates!$E$41,IF(AND(C8="Appeal: Conviction",'Claim Details'!$E$28&gt;=Rates!$F$38,'Claim Details'!$E$28&lt;=Rates!$F$39),Rates!$F$41,IF(AND(C8="Appeal: Conviction",'Claim Details'!$E$28&gt;=Rates!$G$38,'Claim Details'!$E$28&lt;=Rates!$G$39),Rates!$G$41,IF(AND(C8="Appeal: Conviction",'Claim Details'!$E$28&gt;=Rates!$D$44,'Claim Details'!$E$28&lt;=Rates!$D$45),Rates!$D$47,"£0.00")))))</f>
        <v>£0.00</v>
      </c>
      <c r="AF8" s="223" t="str">
        <f>IF(AND(C8="Appeal: Sentence",'Claim Details'!$E$28&gt;=Rates!$D$38,'Claim Details'!$E$28&lt;=Rates!$D$39),Rates!$D$40,IF(AND(C8="Appeal: Sentence",'Claim Details'!$E$28&gt;=Rates!$E$38,'Claim Details'!$E$28&lt;=Rates!$E$39),Rates!$E$40,IF(AND(C8="Appeal: Sentence",'Claim Details'!$E$28&gt;=Rates!$F$38,'Claim Details'!$E$28&lt;=Rates!$F$39),Rates!$F$40,IF(AND(C8="Appeal: Sentence",'Claim Details'!$E$28&gt;=Rates!$G$38,'Claim Details'!$E$28&lt;=Rates!$G$39),Rates!$G$40,IF(AND(C8="Appeal: Sentence",'Claim Details'!$E$28&gt;=Rates!$D$44,'Claim Details'!$E$28&lt;=Rates!$D$45),Rates!$D$46,"£0.00")))))</f>
        <v>£0.00</v>
      </c>
      <c r="AG8" s="223" t="str">
        <f>IF(AND(C8="Appeal: Conviction",'Claim Details'!$E$28&gt;=Rates!$D$38,'Claim Details'!$E$28&lt;=Rates!$D$39),Rates!$D$41,IF(AND(C8="Appeal: Conviction",'Claim Details'!$E$28&gt;=Rates!$E$38,'Claim Details'!$E$28&lt;=Rates!$E$39),Rates!$E$41,IF(AND(C8="Appeal: Conviction",'Claim Details'!$E$28&gt;=Rates!$F$38,'Claim Details'!$E$28&lt;=Rates!$F$39),Rates!$F$41,IF(AND(C8="Appeal: Conviction",'Claim Details'!$E$28&gt;=Rates!$G$38,'Claim Details'!$E$28&lt;=Rates!$G$39),Rates!$G$41,IF(AND(C8="Appeal: Conviction",'Claim Details'!$E$28&gt;=Rates!$D$44,'Claim Details'!$E$28&lt;=Rates!$D$45),Rates!$D$47,"£0.00")))))</f>
        <v>£0.00</v>
      </c>
      <c r="AH8" s="68">
        <f t="shared" si="2"/>
        <v>0</v>
      </c>
      <c r="AI8" s="11"/>
      <c r="AJ8" s="11"/>
      <c r="AK8" s="11"/>
      <c r="AL8" s="11"/>
      <c r="AM8" s="11"/>
      <c r="AN8" s="11"/>
      <c r="AO8" s="11"/>
      <c r="AP8" s="11"/>
      <c r="AQ8" s="11"/>
      <c r="AR8" s="11"/>
      <c r="AS8" s="11"/>
      <c r="AT8" s="11"/>
      <c r="AU8" s="11"/>
      <c r="AV8" s="11"/>
      <c r="AW8" s="11"/>
      <c r="AX8" s="11"/>
      <c r="AY8" s="11"/>
      <c r="AZ8" s="11"/>
      <c r="BA8" s="11"/>
      <c r="BB8" s="11"/>
      <c r="BC8" s="11"/>
      <c r="BD8" s="11"/>
      <c r="BE8" s="11"/>
      <c r="BF8" s="11"/>
      <c r="BG8" s="11"/>
    </row>
    <row r="9" spans="1:59" ht="15">
      <c r="A9" s="110"/>
      <c r="B9" s="303"/>
      <c r="C9" s="296"/>
      <c r="D9" s="166"/>
      <c r="E9" s="297" t="str">
        <f t="shared" si="1"/>
        <v>£0.00</v>
      </c>
      <c r="F9" s="110"/>
      <c r="G9" s="77"/>
      <c r="H9" s="309"/>
      <c r="I9" s="305" t="str">
        <f>IF(AND(H9="Yes", C9="Appeal: Sentence"), AD9, IF(AND(H9="Yes", C9="Appeal: Conviction"), AE9, "£0.00"))</f>
        <v>£0.00</v>
      </c>
      <c r="J9" s="310"/>
      <c r="K9" s="78"/>
      <c r="L9" s="79"/>
      <c r="M9" s="315"/>
      <c r="N9" s="296"/>
      <c r="O9" s="316"/>
      <c r="P9" s="317"/>
      <c r="Q9" s="314" t="str">
        <f>IF(AND(H9="Yes",C9="Appeal: Sentence"),AD9,IF(AND(H9="Yes",C9="Appeal: Conviction"),AE9,IF(AND(O9="Yes",C9="Appeal: Sentence"),AF9,IF(AND(O9="Yes",C9="Appeal: Conviction"),AG9,"£0.00"))))</f>
        <v>£0.00</v>
      </c>
      <c r="R9" s="31"/>
      <c r="S9" s="11"/>
      <c r="T9" s="11"/>
      <c r="U9" s="11"/>
      <c r="V9" s="11"/>
      <c r="W9" s="11"/>
      <c r="X9" s="11"/>
      <c r="Y9" s="11"/>
      <c r="Z9" s="11" t="str">
        <f>IF(C9="Appeal: Conviction and sentence", "1", "")</f>
        <v/>
      </c>
      <c r="AA9" s="11" t="str">
        <f t="shared" si="0"/>
        <v/>
      </c>
      <c r="AB9" s="237" t="str">
        <f>IF(AND(C9="Appeal: Sentence",'Claim Details'!$E$28&gt;=Rates!$D$38,'Claim Details'!$E$28&lt;=Rates!$D$39),Rates!$D$40,IF(AND(C9="Appeal: Sentence",'Claim Details'!$E$28&gt;=Rates!$E$38,'Claim Details'!$E$28&lt;=Rates!$E$39),Rates!$E$40,IF(AND(C9="Appeal: Sentence",'Claim Details'!$E$28&gt;=Rates!$F$38,'Claim Details'!$E$28&lt;=Rates!$F$39),Rates!$F$40,IF(AND(C9="Appeal: Sentence",'Claim Details'!$E$28&gt;=Rates!$G$38,'Claim Details'!$E$28&lt;=Rates!$G$39),Rates!$G$40,IF(AND(C9="Appeal: Sentence",'Claim Details'!$E$28&gt;=Rates!$D$44,'Claim Details'!$E$28&lt;=Rates!$D$45),Rates!$D$46,"£0.00")))))</f>
        <v>£0.00</v>
      </c>
      <c r="AC9" s="237" t="str">
        <f>IF(AND(C9="Appeal: Conviction",'Claim Details'!$E$28&gt;=Rates!$D$38,'Claim Details'!$E$28&lt;=Rates!$D$39),Rates!$D$41,IF(AND(C9="Appeal: Conviction",'Claim Details'!$E$28&gt;=Rates!$E$38,'Claim Details'!$E$28&lt;=Rates!$E$39),Rates!$E$41,IF(AND(C9="Appeal: Conviction",'Claim Details'!$E$28&gt;=Rates!$F$38,'Claim Details'!$E$28&lt;=Rates!$F$39),Rates!$F$41,IF(AND(C9="Appeal: Conviction",'Claim Details'!$E$28&gt;=Rates!$G$38,'Claim Details'!$E$28&lt;=Rates!$G$39),Rates!$G$41,IF(AND(C9="Appeal: Conviction",'Claim Details'!$E$28&gt;=Rates!$D$44,'Claim Details'!$E$28&lt;=Rates!$D$45),Rates!$D$47,"£0.00")))))</f>
        <v>£0.00</v>
      </c>
      <c r="AD9" s="223" t="str">
        <f>IF(AND(C9="Appeal: Sentence",'Claim Details'!$E$28&gt;=Rates!$D$38,'Claim Details'!$E$28&lt;=Rates!$D$39),Rates!$D$40,IF(AND(C9="Appeal: Sentence",'Claim Details'!$E$28&gt;=Rates!$E$38,'Claim Details'!$E$28&lt;=Rates!$E$39),Rates!$E$40,IF(AND(C9="Appeal: Sentence",'Claim Details'!$E$28&gt;=Rates!$F$38,'Claim Details'!$E$28&lt;=Rates!$F$39),Rates!$F$40,IF(AND(C9="Appeal: Sentence",'Claim Details'!$E$28&gt;=Rates!$G$38,'Claim Details'!$E$28&lt;=Rates!$G$39),Rates!$G$40,IF(AND(C9="Appeal: Sentence",'Claim Details'!$E$28&gt;=Rates!$D$44,'Claim Details'!$E$28&lt;=Rates!$D$45),Rates!$D$46,"£0.00")))))</f>
        <v>£0.00</v>
      </c>
      <c r="AE9" s="223" t="str">
        <f>IF(AND(C9="Appeal: Conviction",'Claim Details'!$E$28&gt;=Rates!$D$38,'Claim Details'!$E$28&lt;=Rates!$D$39),Rates!$D$41,IF(AND(C9="Appeal: Conviction",'Claim Details'!$E$28&gt;=Rates!$E$38,'Claim Details'!$E$28&lt;=Rates!$E$39),Rates!$E$41,IF(AND(C9="Appeal: Conviction",'Claim Details'!$E$28&gt;=Rates!$F$38,'Claim Details'!$E$28&lt;=Rates!$F$39),Rates!$F$41,IF(AND(C9="Appeal: Conviction",'Claim Details'!$E$28&gt;=Rates!$G$38,'Claim Details'!$E$28&lt;=Rates!$G$39),Rates!$G$41,IF(AND(C9="Appeal: Conviction",'Claim Details'!$E$28&gt;=Rates!$D$44,'Claim Details'!$E$28&lt;=Rates!$D$45),Rates!$D$47,"£0.00")))))</f>
        <v>£0.00</v>
      </c>
      <c r="AF9" s="223" t="str">
        <f>IF(AND(C9="Appeal: Sentence",'Claim Details'!$E$28&gt;=Rates!$D$38,'Claim Details'!$E$28&lt;=Rates!$D$39),Rates!$D$40,IF(AND(C9="Appeal: Sentence",'Claim Details'!$E$28&gt;=Rates!$E$38,'Claim Details'!$E$28&lt;=Rates!$E$39),Rates!$E$40,IF(AND(C9="Appeal: Sentence",'Claim Details'!$E$28&gt;=Rates!$F$38,'Claim Details'!$E$28&lt;=Rates!$F$39),Rates!$F$40,IF(AND(C9="Appeal: Sentence",'Claim Details'!$E$28&gt;=Rates!$G$38,'Claim Details'!$E$28&lt;=Rates!$G$39),Rates!$G$40,IF(AND(C9="Appeal: Sentence",'Claim Details'!$E$28&gt;=Rates!$D$44,'Claim Details'!$E$28&lt;=Rates!$D$45),Rates!$D$46,"£0.00")))))</f>
        <v>£0.00</v>
      </c>
      <c r="AG9" s="223" t="str">
        <f>IF(AND(C9="Appeal: Conviction",'Claim Details'!$E$28&gt;=Rates!$D$38,'Claim Details'!$E$28&lt;=Rates!$D$39),Rates!$D$41,IF(AND(C9="Appeal: Conviction",'Claim Details'!$E$28&gt;=Rates!$E$38,'Claim Details'!$E$28&lt;=Rates!$E$39),Rates!$E$41,IF(AND(C9="Appeal: Conviction",'Claim Details'!$E$28&gt;=Rates!$F$38,'Claim Details'!$E$28&lt;=Rates!$F$39),Rates!$F$41,IF(AND(C9="Appeal: Conviction",'Claim Details'!$E$28&gt;=Rates!$G$38,'Claim Details'!$E$28&lt;=Rates!$G$39),Rates!$G$41,IF(AND(C9="Appeal: Conviction",'Claim Details'!$E$28&gt;=Rates!$D$44,'Claim Details'!$E$28&lt;=Rates!$D$45),Rates!$D$47,"£0.00")))))</f>
        <v>£0.00</v>
      </c>
      <c r="AH9" s="68">
        <f t="shared" si="2"/>
        <v>0</v>
      </c>
      <c r="AI9" s="11"/>
      <c r="AJ9" s="11"/>
      <c r="AK9" s="11"/>
      <c r="AL9" s="11"/>
      <c r="AM9" s="11"/>
      <c r="AN9" s="11"/>
      <c r="AO9" s="11"/>
      <c r="AP9" s="11"/>
      <c r="AQ9" s="11"/>
      <c r="AR9" s="11"/>
      <c r="AS9" s="11"/>
      <c r="AT9" s="11"/>
      <c r="AU9" s="11"/>
      <c r="AV9" s="11"/>
      <c r="AW9" s="11"/>
      <c r="AX9" s="11"/>
      <c r="AY9" s="11"/>
      <c r="AZ9" s="11"/>
      <c r="BA9" s="11"/>
      <c r="BB9" s="11"/>
      <c r="BC9" s="11"/>
      <c r="BD9" s="11"/>
      <c r="BE9" s="11"/>
      <c r="BF9" s="11"/>
      <c r="BG9" s="11"/>
    </row>
    <row r="10" spans="1:59" ht="7.5" customHeight="1">
      <c r="A10" s="110"/>
      <c r="B10" s="110"/>
      <c r="C10" s="110"/>
      <c r="D10" s="110"/>
      <c r="E10" s="110"/>
      <c r="F10" s="110"/>
      <c r="G10" s="29"/>
      <c r="H10" s="29"/>
      <c r="I10" s="29"/>
      <c r="J10" s="29"/>
      <c r="K10" s="29"/>
      <c r="L10" s="31"/>
      <c r="M10" s="31"/>
      <c r="N10" s="31"/>
      <c r="O10" s="31"/>
      <c r="P10" s="31"/>
      <c r="Q10" s="31"/>
      <c r="R10" s="31"/>
      <c r="S10" s="11"/>
      <c r="T10" s="11"/>
      <c r="U10" s="11"/>
      <c r="V10" s="11"/>
      <c r="W10" s="11"/>
      <c r="X10" s="11"/>
      <c r="Y10" s="11"/>
      <c r="Z10" s="11"/>
      <c r="AA10" s="11" t="str">
        <f t="shared" si="0"/>
        <v/>
      </c>
      <c r="AB10" s="11"/>
      <c r="AC10" s="11"/>
      <c r="AD10" s="11"/>
      <c r="AE10" s="223"/>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row>
    <row r="11" spans="1:59" ht="15.75" customHeight="1">
      <c r="A11" s="110"/>
      <c r="B11" s="671" t="s">
        <v>245</v>
      </c>
      <c r="C11" s="671"/>
      <c r="D11" s="671"/>
      <c r="E11" s="671"/>
      <c r="F11" s="110"/>
      <c r="G11" s="29"/>
      <c r="H11" s="29"/>
      <c r="I11" s="29"/>
      <c r="J11" s="29"/>
      <c r="K11" s="29"/>
      <c r="L11" s="31"/>
      <c r="M11" s="31"/>
      <c r="N11" s="31"/>
      <c r="O11" s="31"/>
      <c r="P11" s="31"/>
      <c r="Q11" s="31"/>
      <c r="R11" s="31"/>
      <c r="S11" s="11"/>
      <c r="T11" s="11"/>
      <c r="U11" s="11"/>
      <c r="V11" s="11"/>
      <c r="W11" s="11"/>
      <c r="X11" s="11"/>
      <c r="Y11" s="11"/>
      <c r="Z11" s="11"/>
      <c r="AA11" s="11"/>
      <c r="AB11" s="11"/>
      <c r="AC11" s="11"/>
      <c r="AD11" s="11"/>
      <c r="AE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row>
    <row r="12" spans="1:59" ht="15.75" customHeight="1">
      <c r="A12" s="110"/>
      <c r="B12" s="671"/>
      <c r="C12" s="671"/>
      <c r="D12" s="671"/>
      <c r="E12" s="671"/>
      <c r="F12" s="110"/>
      <c r="G12" s="29"/>
      <c r="H12" s="29"/>
      <c r="I12" s="29"/>
      <c r="J12" s="29"/>
      <c r="K12" s="29"/>
      <c r="L12" s="31"/>
      <c r="M12" s="31"/>
      <c r="N12" s="31"/>
      <c r="O12" s="31"/>
      <c r="P12" s="31"/>
      <c r="Q12" s="31"/>
      <c r="R12" s="31"/>
      <c r="S12" s="11"/>
      <c r="T12" s="11"/>
      <c r="U12" s="11"/>
      <c r="V12" s="11"/>
      <c r="W12" s="11"/>
      <c r="X12" s="11"/>
      <c r="Y12" s="11"/>
      <c r="Z12" s="11"/>
      <c r="AA12" s="11"/>
      <c r="AB12" s="11"/>
      <c r="AC12" s="11"/>
      <c r="AD12" s="11"/>
      <c r="AE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row>
    <row r="13" spans="1:59">
      <c r="A13" s="110"/>
      <c r="B13" s="110"/>
      <c r="C13" s="110"/>
      <c r="D13" s="110"/>
      <c r="E13" s="110"/>
      <c r="F13" s="110"/>
      <c r="G13" s="29"/>
      <c r="H13" s="29"/>
      <c r="I13" s="29"/>
      <c r="J13" s="29"/>
      <c r="K13" s="29"/>
      <c r="L13" s="31"/>
      <c r="M13" s="31"/>
      <c r="N13" s="31"/>
      <c r="O13" s="31"/>
      <c r="P13" s="31"/>
      <c r="Q13" s="31"/>
      <c r="R13" s="31"/>
      <c r="S13" s="11"/>
      <c r="T13" s="11"/>
      <c r="U13" s="11"/>
      <c r="V13" s="11"/>
      <c r="W13" s="11"/>
      <c r="X13" s="11"/>
      <c r="Y13" s="11"/>
      <c r="Z13" s="11"/>
      <c r="AA13" s="11"/>
      <c r="AB13" s="11"/>
      <c r="AC13" s="11"/>
      <c r="AD13" s="11"/>
      <c r="AE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row>
    <row r="14" spans="1:59">
      <c r="A14" s="11"/>
      <c r="B14" s="228"/>
      <c r="C14" s="229"/>
      <c r="D14" s="229"/>
      <c r="E14" s="230"/>
      <c r="F14" s="231"/>
      <c r="G14" s="231"/>
      <c r="H14" s="230"/>
      <c r="I14" s="230"/>
      <c r="J14" s="229"/>
      <c r="K14" s="229"/>
      <c r="L14" s="229"/>
      <c r="M14" s="229"/>
      <c r="N14" s="11"/>
      <c r="O14" s="11"/>
      <c r="P14" s="11"/>
      <c r="Q14" s="11"/>
      <c r="R14" s="229"/>
      <c r="S14" s="11"/>
      <c r="T14" s="11"/>
      <c r="U14" s="11"/>
      <c r="V14" s="11"/>
      <c r="W14" s="11"/>
      <c r="X14" s="11"/>
      <c r="Y14" s="11"/>
      <c r="Z14" s="11"/>
      <c r="AA14" s="11"/>
      <c r="AB14" s="11"/>
      <c r="AC14" s="11"/>
      <c r="AD14" s="11"/>
      <c r="AE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row>
    <row r="15" spans="1:59">
      <c r="A15" s="11"/>
      <c r="B15" s="228"/>
      <c r="C15" s="229"/>
      <c r="D15" s="229"/>
      <c r="E15" s="230"/>
      <c r="F15" s="231"/>
      <c r="G15" s="231"/>
      <c r="H15" s="230"/>
      <c r="I15" s="230"/>
      <c r="J15" s="229"/>
      <c r="K15" s="229"/>
      <c r="L15" s="229"/>
      <c r="M15" s="229"/>
      <c r="N15" s="11"/>
      <c r="O15" s="11"/>
      <c r="P15" s="11"/>
      <c r="Q15" s="11"/>
      <c r="R15" s="229"/>
      <c r="S15" s="11"/>
      <c r="T15" s="11"/>
      <c r="U15" s="11"/>
      <c r="V15" s="11"/>
      <c r="W15" s="11"/>
      <c r="X15" s="11"/>
      <c r="Y15" s="11"/>
      <c r="Z15" s="11"/>
      <c r="AA15" s="11"/>
      <c r="AB15" s="11"/>
      <c r="AC15" s="11"/>
      <c r="AD15" s="11"/>
      <c r="AE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row>
    <row r="16" spans="1:59">
      <c r="A16" s="11"/>
      <c r="B16" s="228"/>
      <c r="C16" s="229"/>
      <c r="D16" s="229"/>
      <c r="E16" s="230"/>
      <c r="F16" s="231"/>
      <c r="G16" s="231"/>
      <c r="H16" s="230"/>
      <c r="I16" s="230"/>
      <c r="J16" s="229"/>
      <c r="K16" s="229"/>
      <c r="L16" s="229"/>
      <c r="M16" s="229"/>
      <c r="N16" s="11"/>
      <c r="O16" s="11"/>
      <c r="P16" s="11"/>
      <c r="Q16" s="11"/>
      <c r="R16" s="229"/>
      <c r="S16" s="11"/>
      <c r="T16" s="11"/>
      <c r="U16" s="11"/>
      <c r="V16" s="11"/>
      <c r="W16" s="11"/>
      <c r="X16" s="11"/>
      <c r="Y16" s="11"/>
      <c r="Z16" s="11"/>
      <c r="AA16" s="11"/>
      <c r="AB16" s="11"/>
      <c r="AC16" s="11"/>
      <c r="AD16" s="11"/>
      <c r="AE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row>
    <row r="17" spans="1:59">
      <c r="A17" s="11"/>
      <c r="B17" s="228"/>
      <c r="C17" s="229"/>
      <c r="D17" s="229"/>
      <c r="E17" s="230"/>
      <c r="F17" s="231"/>
      <c r="G17" s="231"/>
      <c r="H17" s="230"/>
      <c r="I17" s="230"/>
      <c r="J17" s="229"/>
      <c r="K17" s="229"/>
      <c r="L17" s="229"/>
      <c r="M17" s="229"/>
      <c r="N17" s="11"/>
      <c r="O17" s="11"/>
      <c r="P17" s="11"/>
      <c r="Q17" s="11"/>
      <c r="R17" s="229"/>
      <c r="S17" s="11"/>
      <c r="T17" s="11"/>
      <c r="U17" s="11"/>
      <c r="V17" s="11"/>
      <c r="W17" s="11"/>
      <c r="X17" s="11"/>
      <c r="Y17" s="11"/>
      <c r="Z17" s="11"/>
      <c r="AA17" s="11"/>
      <c r="AB17" s="11"/>
      <c r="AC17" s="11"/>
      <c r="AD17" s="11"/>
      <c r="AE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row>
    <row r="18" spans="1:59">
      <c r="A18" s="11"/>
      <c r="B18" s="228"/>
      <c r="C18" s="229"/>
      <c r="D18" s="229"/>
      <c r="E18" s="230"/>
      <c r="F18" s="231"/>
      <c r="G18" s="231"/>
      <c r="H18" s="230"/>
      <c r="I18" s="230"/>
      <c r="J18" s="229"/>
      <c r="K18" s="229"/>
      <c r="L18" s="229"/>
      <c r="M18" s="229"/>
      <c r="N18" s="11"/>
      <c r="O18" s="11"/>
      <c r="P18" s="11"/>
      <c r="Q18" s="11"/>
      <c r="R18" s="229"/>
      <c r="S18" s="11"/>
      <c r="T18" s="11"/>
      <c r="U18" s="11"/>
      <c r="V18" s="11"/>
      <c r="W18" s="11"/>
      <c r="X18" s="11"/>
      <c r="Y18" s="11"/>
      <c r="Z18" s="11"/>
      <c r="AA18" s="11"/>
      <c r="AB18" s="11"/>
      <c r="AC18" s="11"/>
      <c r="AD18" s="11"/>
      <c r="AE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row>
    <row r="19" spans="1:59">
      <c r="A19" s="11"/>
      <c r="B19" s="228"/>
      <c r="C19" s="229"/>
      <c r="D19" s="229"/>
      <c r="E19" s="230"/>
      <c r="F19" s="231"/>
      <c r="G19" s="231"/>
      <c r="H19" s="230"/>
      <c r="I19" s="230"/>
      <c r="J19" s="229"/>
      <c r="K19" s="229"/>
      <c r="L19" s="229"/>
      <c r="M19" s="229"/>
      <c r="N19" s="11"/>
      <c r="O19" s="11"/>
      <c r="P19" s="11"/>
      <c r="Q19" s="11"/>
      <c r="R19" s="229"/>
      <c r="S19" s="11"/>
      <c r="T19" s="11"/>
      <c r="U19" s="11"/>
      <c r="V19" s="11"/>
      <c r="W19" s="11"/>
      <c r="X19" s="11"/>
      <c r="Y19" s="11"/>
      <c r="Z19" s="11"/>
      <c r="AA19" s="11"/>
      <c r="AB19" s="11"/>
      <c r="AC19" s="11"/>
      <c r="AD19" s="11"/>
      <c r="AE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row>
    <row r="20" spans="1:59">
      <c r="A20" s="11"/>
      <c r="B20" s="228"/>
      <c r="C20" s="229"/>
      <c r="D20" s="229"/>
      <c r="E20" s="230"/>
      <c r="F20" s="231"/>
      <c r="G20" s="231"/>
      <c r="H20" s="230"/>
      <c r="I20" s="230"/>
      <c r="J20" s="229"/>
      <c r="K20" s="229"/>
      <c r="L20" s="229"/>
      <c r="M20" s="229"/>
      <c r="N20" s="11"/>
      <c r="O20" s="11"/>
      <c r="P20" s="11"/>
      <c r="Q20" s="11"/>
      <c r="R20" s="229"/>
      <c r="S20" s="11"/>
      <c r="T20" s="11"/>
      <c r="U20" s="11"/>
      <c r="V20" s="11"/>
      <c r="W20" s="11"/>
      <c r="X20" s="11"/>
      <c r="Y20" s="11"/>
      <c r="Z20" s="11"/>
      <c r="AA20" s="11"/>
      <c r="AB20" s="11"/>
      <c r="AC20" s="11"/>
      <c r="AD20" s="11"/>
      <c r="AE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row>
    <row r="21" spans="1:59">
      <c r="A21" s="11"/>
      <c r="B21" s="228"/>
      <c r="C21" s="229"/>
      <c r="D21" s="229"/>
      <c r="E21" s="230"/>
      <c r="F21" s="231"/>
      <c r="G21" s="231"/>
      <c r="H21" s="230"/>
      <c r="I21" s="230"/>
      <c r="J21" s="229"/>
      <c r="K21" s="229"/>
      <c r="L21" s="229"/>
      <c r="M21" s="229"/>
      <c r="N21" s="11"/>
      <c r="O21" s="11"/>
      <c r="P21" s="11"/>
      <c r="Q21" s="11"/>
      <c r="R21" s="229"/>
      <c r="S21" s="11"/>
      <c r="T21" s="11"/>
      <c r="U21" s="11"/>
      <c r="V21" s="11"/>
      <c r="W21" s="11"/>
      <c r="X21" s="11"/>
      <c r="Y21" s="11"/>
      <c r="Z21" s="11"/>
      <c r="AA21" s="11"/>
      <c r="AB21" s="11"/>
      <c r="AC21" s="11"/>
      <c r="AD21" s="11"/>
      <c r="AE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row>
    <row r="22" spans="1:59">
      <c r="A22" s="11"/>
      <c r="B22" s="228"/>
      <c r="C22" s="229"/>
      <c r="D22" s="229"/>
      <c r="E22" s="230"/>
      <c r="F22" s="231"/>
      <c r="G22" s="231"/>
      <c r="H22" s="230"/>
      <c r="I22" s="230"/>
      <c r="J22" s="229"/>
      <c r="K22" s="229"/>
      <c r="L22" s="229"/>
      <c r="M22" s="229"/>
      <c r="N22" s="11"/>
      <c r="O22" s="11"/>
      <c r="P22" s="11"/>
      <c r="Q22" s="11"/>
      <c r="R22" s="229"/>
      <c r="S22" s="11"/>
      <c r="T22" s="11"/>
      <c r="U22" s="11"/>
      <c r="V22" s="11"/>
      <c r="W22" s="11"/>
      <c r="X22" s="11"/>
      <c r="Y22" s="11"/>
      <c r="Z22" s="11"/>
      <c r="AA22" s="11"/>
      <c r="AB22" s="11"/>
      <c r="AC22" s="11"/>
      <c r="AD22" s="11"/>
      <c r="AE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row>
    <row r="23" spans="1:59">
      <c r="A23" s="11"/>
      <c r="B23" s="228"/>
      <c r="C23" s="229"/>
      <c r="D23" s="229"/>
      <c r="E23" s="230"/>
      <c r="F23" s="231"/>
      <c r="G23" s="231"/>
      <c r="H23" s="230"/>
      <c r="I23" s="230"/>
      <c r="J23" s="229"/>
      <c r="K23" s="229"/>
      <c r="L23" s="229"/>
      <c r="M23" s="229"/>
      <c r="N23" s="11"/>
      <c r="O23" s="11"/>
      <c r="P23" s="11"/>
      <c r="Q23" s="11"/>
      <c r="R23" s="229"/>
      <c r="S23" s="11"/>
      <c r="T23" s="11"/>
      <c r="U23" s="11"/>
      <c r="V23" s="11"/>
      <c r="W23" s="11"/>
      <c r="X23" s="11"/>
      <c r="Y23" s="11"/>
      <c r="Z23" s="11"/>
      <c r="AA23" s="11"/>
      <c r="AB23" s="11"/>
      <c r="AC23" s="11"/>
      <c r="AD23" s="11"/>
      <c r="AE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row>
    <row r="24" spans="1:59">
      <c r="A24" s="11"/>
      <c r="B24" s="228"/>
      <c r="C24" s="229"/>
      <c r="D24" s="229"/>
      <c r="E24" s="230"/>
      <c r="F24" s="231"/>
      <c r="G24" s="231"/>
      <c r="H24" s="230"/>
      <c r="I24" s="230"/>
      <c r="J24" s="229"/>
      <c r="K24" s="229"/>
      <c r="L24" s="229"/>
      <c r="M24" s="229"/>
      <c r="N24" s="11"/>
      <c r="O24" s="11"/>
      <c r="P24" s="11"/>
      <c r="Q24" s="11"/>
      <c r="R24" s="229"/>
      <c r="S24" s="11"/>
      <c r="T24" s="11"/>
      <c r="U24" s="11"/>
      <c r="V24" s="11"/>
      <c r="W24" s="11"/>
      <c r="X24" s="11"/>
      <c r="Y24" s="11"/>
      <c r="Z24" s="11"/>
      <c r="AA24" s="11"/>
      <c r="AB24" s="11"/>
      <c r="AC24" s="11"/>
      <c r="AD24" s="11"/>
      <c r="AE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row>
    <row r="25" spans="1:59">
      <c r="A25" s="11"/>
      <c r="B25" s="228"/>
      <c r="C25" s="229"/>
      <c r="D25" s="229"/>
      <c r="E25" s="230"/>
      <c r="F25" s="231"/>
      <c r="G25" s="231"/>
      <c r="H25" s="230"/>
      <c r="I25" s="230"/>
      <c r="J25" s="229"/>
      <c r="K25" s="229"/>
      <c r="L25" s="229"/>
      <c r="M25" s="229"/>
      <c r="N25" s="11"/>
      <c r="O25" s="11"/>
      <c r="P25" s="11"/>
      <c r="Q25" s="11"/>
      <c r="R25" s="229"/>
      <c r="S25" s="11"/>
      <c r="T25" s="11"/>
      <c r="U25" s="11"/>
      <c r="V25" s="11"/>
      <c r="W25" s="11"/>
      <c r="X25" s="11"/>
      <c r="Y25" s="11"/>
      <c r="Z25" s="11"/>
      <c r="AA25" s="11"/>
      <c r="AB25" s="11"/>
      <c r="AC25" s="11"/>
      <c r="AD25" s="11"/>
      <c r="AE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row>
    <row r="26" spans="1:59">
      <c r="A26" s="11"/>
      <c r="B26" s="228"/>
      <c r="C26" s="229"/>
      <c r="D26" s="229"/>
      <c r="E26" s="230"/>
      <c r="F26" s="231"/>
      <c r="G26" s="231"/>
      <c r="H26" s="230"/>
      <c r="I26" s="230"/>
      <c r="J26" s="229"/>
      <c r="K26" s="229"/>
      <c r="L26" s="229"/>
      <c r="M26" s="229"/>
      <c r="N26" s="11"/>
      <c r="O26" s="11"/>
      <c r="P26" s="11"/>
      <c r="Q26" s="11"/>
      <c r="R26" s="229"/>
      <c r="S26" s="11"/>
      <c r="T26" s="11"/>
      <c r="U26" s="11"/>
      <c r="V26" s="11"/>
      <c r="W26" s="11"/>
      <c r="X26" s="11"/>
      <c r="Y26" s="11"/>
      <c r="Z26" s="11"/>
      <c r="AA26" s="11"/>
      <c r="AB26" s="11"/>
      <c r="AC26" s="11"/>
      <c r="AD26" s="11"/>
      <c r="AE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row>
    <row r="27" spans="1:59">
      <c r="A27" s="11"/>
      <c r="B27" s="228"/>
      <c r="C27" s="229"/>
      <c r="D27" s="229"/>
      <c r="E27" s="230"/>
      <c r="F27" s="231"/>
      <c r="G27" s="231"/>
      <c r="H27" s="230"/>
      <c r="I27" s="230"/>
      <c r="J27" s="229"/>
      <c r="K27" s="229"/>
      <c r="L27" s="229"/>
      <c r="M27" s="229"/>
      <c r="N27" s="11"/>
      <c r="O27" s="11"/>
      <c r="P27" s="11"/>
      <c r="Q27" s="11"/>
      <c r="R27" s="229"/>
      <c r="S27" s="11"/>
      <c r="T27" s="11"/>
      <c r="U27" s="11"/>
      <c r="V27" s="11"/>
      <c r="W27" s="11"/>
      <c r="X27" s="11"/>
      <c r="Y27" s="11"/>
      <c r="Z27" s="11"/>
      <c r="AA27" s="11"/>
      <c r="AB27" s="11"/>
      <c r="AC27" s="11"/>
      <c r="AD27" s="11"/>
      <c r="AE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row>
    <row r="28" spans="1:59">
      <c r="A28" s="11"/>
      <c r="B28" s="228"/>
      <c r="C28" s="229"/>
      <c r="D28" s="229"/>
      <c r="E28" s="230"/>
      <c r="F28" s="231"/>
      <c r="G28" s="231"/>
      <c r="H28" s="230"/>
      <c r="I28" s="230"/>
      <c r="J28" s="229"/>
      <c r="K28" s="229"/>
      <c r="L28" s="229"/>
      <c r="M28" s="229"/>
      <c r="N28" s="11"/>
      <c r="O28" s="11"/>
      <c r="P28" s="11"/>
      <c r="Q28" s="11"/>
      <c r="R28" s="229"/>
      <c r="S28" s="11"/>
      <c r="T28" s="11"/>
      <c r="U28" s="11"/>
      <c r="V28" s="11"/>
      <c r="W28" s="11"/>
      <c r="X28" s="11"/>
      <c r="Y28" s="11"/>
      <c r="Z28" s="11"/>
      <c r="AA28" s="11"/>
      <c r="AB28" s="11"/>
      <c r="AC28" s="11"/>
      <c r="AD28" s="11"/>
      <c r="AE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row>
    <row r="29" spans="1:59">
      <c r="A29" s="11"/>
      <c r="B29" s="228"/>
      <c r="C29" s="229"/>
      <c r="D29" s="229"/>
      <c r="E29" s="230"/>
      <c r="F29" s="231"/>
      <c r="G29" s="231"/>
      <c r="H29" s="230"/>
      <c r="I29" s="230"/>
      <c r="J29" s="229"/>
      <c r="K29" s="229"/>
      <c r="L29" s="229"/>
      <c r="M29" s="229"/>
      <c r="N29" s="11"/>
      <c r="O29" s="11"/>
      <c r="P29" s="11"/>
      <c r="Q29" s="11"/>
      <c r="R29" s="229"/>
      <c r="S29" s="11"/>
      <c r="T29" s="11"/>
      <c r="U29" s="11"/>
      <c r="V29" s="11"/>
      <c r="W29" s="11"/>
      <c r="X29" s="11"/>
      <c r="Y29" s="11"/>
      <c r="Z29" s="11"/>
      <c r="AA29" s="11"/>
      <c r="AB29" s="11"/>
      <c r="AC29" s="11"/>
      <c r="AD29" s="11"/>
      <c r="AE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row>
    <row r="30" spans="1:59">
      <c r="A30" s="11"/>
      <c r="B30" s="228"/>
      <c r="C30" s="229"/>
      <c r="D30" s="229"/>
      <c r="E30" s="230"/>
      <c r="F30" s="231"/>
      <c r="G30" s="231"/>
      <c r="H30" s="230"/>
      <c r="I30" s="230"/>
      <c r="J30" s="229"/>
      <c r="K30" s="229"/>
      <c r="L30" s="229"/>
      <c r="M30" s="229"/>
      <c r="N30" s="11"/>
      <c r="O30" s="11"/>
      <c r="P30" s="11"/>
      <c r="Q30" s="11"/>
      <c r="R30" s="229"/>
      <c r="S30" s="11"/>
      <c r="T30" s="11"/>
      <c r="U30" s="11"/>
      <c r="V30" s="11"/>
      <c r="W30" s="11"/>
      <c r="X30" s="11"/>
      <c r="Y30" s="11"/>
      <c r="Z30" s="11"/>
      <c r="AA30" s="11"/>
      <c r="AB30" s="11"/>
      <c r="AC30" s="11"/>
      <c r="AD30" s="11"/>
      <c r="AE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row>
    <row r="31" spans="1:59">
      <c r="A31" s="11"/>
      <c r="B31" s="228"/>
      <c r="C31" s="229"/>
      <c r="D31" s="229"/>
      <c r="E31" s="230"/>
      <c r="F31" s="231"/>
      <c r="G31" s="231"/>
      <c r="H31" s="230"/>
      <c r="I31" s="230"/>
      <c r="J31" s="229"/>
      <c r="K31" s="229"/>
      <c r="L31" s="229"/>
      <c r="M31" s="229"/>
      <c r="N31" s="11"/>
      <c r="O31" s="11"/>
      <c r="P31" s="11"/>
      <c r="Q31" s="11"/>
      <c r="R31" s="229"/>
      <c r="S31" s="11"/>
      <c r="T31" s="11"/>
      <c r="U31" s="11"/>
      <c r="V31" s="11"/>
      <c r="W31" s="11"/>
      <c r="X31" s="11"/>
      <c r="Y31" s="11"/>
      <c r="Z31" s="11"/>
      <c r="AA31" s="11"/>
      <c r="AB31" s="11"/>
      <c r="AC31" s="11"/>
      <c r="AD31" s="11"/>
      <c r="AE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row>
    <row r="32" spans="1:59">
      <c r="A32" s="11"/>
      <c r="B32" s="228"/>
      <c r="C32" s="229"/>
      <c r="D32" s="229"/>
      <c r="E32" s="230"/>
      <c r="F32" s="231"/>
      <c r="G32" s="231"/>
      <c r="H32" s="230"/>
      <c r="I32" s="230"/>
      <c r="J32" s="229"/>
      <c r="K32" s="229"/>
      <c r="L32" s="229"/>
      <c r="M32" s="229"/>
      <c r="N32" s="11"/>
      <c r="O32" s="11"/>
      <c r="P32" s="11"/>
      <c r="Q32" s="11"/>
      <c r="R32" s="229"/>
      <c r="S32" s="11"/>
      <c r="T32" s="11"/>
      <c r="U32" s="11"/>
      <c r="V32" s="11"/>
      <c r="W32" s="11"/>
      <c r="X32" s="11"/>
      <c r="Y32" s="11"/>
      <c r="Z32" s="11"/>
      <c r="AA32" s="11"/>
      <c r="AB32" s="11"/>
      <c r="AC32" s="11"/>
      <c r="AD32" s="11"/>
      <c r="AE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row>
    <row r="33" spans="1:59">
      <c r="A33" s="11"/>
      <c r="B33" s="228"/>
      <c r="C33" s="229"/>
      <c r="D33" s="229"/>
      <c r="E33" s="230"/>
      <c r="F33" s="231"/>
      <c r="G33" s="231"/>
      <c r="H33" s="230"/>
      <c r="I33" s="230"/>
      <c r="J33" s="229"/>
      <c r="K33" s="229"/>
      <c r="L33" s="229"/>
      <c r="M33" s="229"/>
      <c r="N33" s="11"/>
      <c r="O33" s="11"/>
      <c r="P33" s="11"/>
      <c r="Q33" s="11"/>
      <c r="R33" s="229"/>
      <c r="S33" s="11"/>
      <c r="T33" s="11"/>
      <c r="U33" s="11"/>
      <c r="V33" s="11"/>
      <c r="W33" s="11"/>
      <c r="X33" s="11"/>
      <c r="Y33" s="11"/>
      <c r="Z33" s="11"/>
      <c r="AA33" s="11"/>
      <c r="AB33" s="11"/>
      <c r="AC33" s="11"/>
      <c r="AD33" s="11"/>
      <c r="AE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row>
    <row r="34" spans="1:59">
      <c r="A34" s="11"/>
      <c r="B34" s="228"/>
      <c r="C34" s="229"/>
      <c r="D34" s="229"/>
      <c r="E34" s="230"/>
      <c r="F34" s="231"/>
      <c r="G34" s="231"/>
      <c r="H34" s="230"/>
      <c r="I34" s="230"/>
      <c r="J34" s="229"/>
      <c r="K34" s="229"/>
      <c r="L34" s="229"/>
      <c r="M34" s="229"/>
      <c r="N34" s="11"/>
      <c r="O34" s="11"/>
      <c r="P34" s="11"/>
      <c r="Q34" s="11"/>
      <c r="R34" s="229"/>
      <c r="S34" s="11"/>
      <c r="T34" s="11"/>
      <c r="U34" s="11"/>
      <c r="V34" s="11"/>
      <c r="W34" s="11"/>
      <c r="X34" s="11"/>
      <c r="Y34" s="11"/>
      <c r="Z34" s="11"/>
      <c r="AA34" s="11"/>
      <c r="AB34" s="11"/>
      <c r="AC34" s="11"/>
      <c r="AD34" s="11"/>
      <c r="AE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row>
    <row r="35" spans="1:59">
      <c r="A35" s="11"/>
      <c r="B35" s="228"/>
      <c r="C35" s="229"/>
      <c r="D35" s="229"/>
      <c r="E35" s="230"/>
      <c r="F35" s="231"/>
      <c r="G35" s="231"/>
      <c r="H35" s="230"/>
      <c r="I35" s="230"/>
      <c r="J35" s="229"/>
      <c r="K35" s="229"/>
      <c r="L35" s="229"/>
      <c r="M35" s="229"/>
      <c r="N35" s="11"/>
      <c r="O35" s="11"/>
      <c r="P35" s="11"/>
      <c r="Q35" s="11"/>
      <c r="R35" s="229"/>
      <c r="S35" s="11"/>
      <c r="T35" s="11"/>
      <c r="U35" s="11"/>
      <c r="V35" s="11"/>
      <c r="W35" s="11"/>
      <c r="X35" s="11"/>
      <c r="Y35" s="11"/>
      <c r="Z35" s="11"/>
      <c r="AA35" s="11"/>
      <c r="AB35" s="11"/>
      <c r="AC35" s="11"/>
      <c r="AD35" s="11"/>
      <c r="AE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row>
    <row r="36" spans="1:59">
      <c r="A36" s="11"/>
      <c r="B36" s="228"/>
      <c r="C36" s="229"/>
      <c r="D36" s="229"/>
      <c r="E36" s="230"/>
      <c r="F36" s="231"/>
      <c r="G36" s="231"/>
      <c r="H36" s="230"/>
      <c r="I36" s="230"/>
      <c r="J36" s="229"/>
      <c r="K36" s="229"/>
      <c r="L36" s="229"/>
      <c r="M36" s="229"/>
      <c r="N36" s="11"/>
      <c r="O36" s="11"/>
      <c r="P36" s="11"/>
      <c r="Q36" s="11"/>
      <c r="R36" s="229"/>
      <c r="S36" s="11"/>
      <c r="T36" s="11"/>
      <c r="U36" s="11"/>
      <c r="V36" s="11"/>
      <c r="W36" s="11"/>
      <c r="X36" s="11"/>
      <c r="Y36" s="11"/>
      <c r="Z36" s="11"/>
      <c r="AA36" s="11"/>
      <c r="AB36" s="11"/>
      <c r="AC36" s="11"/>
      <c r="AD36" s="11"/>
      <c r="AE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row>
    <row r="37" spans="1:59">
      <c r="A37" s="11"/>
      <c r="B37" s="228"/>
      <c r="C37" s="229"/>
      <c r="D37" s="229"/>
      <c r="E37" s="230"/>
      <c r="F37" s="231"/>
      <c r="G37" s="231"/>
      <c r="H37" s="230"/>
      <c r="I37" s="230"/>
      <c r="J37" s="229"/>
      <c r="K37" s="229"/>
      <c r="L37" s="229"/>
      <c r="M37" s="229"/>
      <c r="N37" s="11"/>
      <c r="O37" s="11"/>
      <c r="P37" s="11"/>
      <c r="Q37" s="11"/>
      <c r="R37" s="229"/>
      <c r="S37" s="11"/>
      <c r="T37" s="11"/>
      <c r="U37" s="11"/>
      <c r="V37" s="11"/>
      <c r="W37" s="11"/>
      <c r="X37" s="11"/>
      <c r="Y37" s="11"/>
      <c r="Z37" s="11"/>
      <c r="AA37" s="11"/>
      <c r="AB37" s="11"/>
      <c r="AC37" s="11"/>
      <c r="AD37" s="11"/>
      <c r="AE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row>
    <row r="38" spans="1:59">
      <c r="A38" s="11"/>
      <c r="B38" s="228"/>
      <c r="C38" s="229"/>
      <c r="D38" s="229"/>
      <c r="E38" s="230"/>
      <c r="F38" s="231"/>
      <c r="G38" s="231"/>
      <c r="H38" s="230"/>
      <c r="I38" s="230"/>
      <c r="J38" s="229"/>
      <c r="K38" s="229"/>
      <c r="L38" s="229"/>
      <c r="M38" s="229"/>
      <c r="N38" s="11"/>
      <c r="O38" s="11"/>
      <c r="P38" s="11"/>
      <c r="Q38" s="11"/>
      <c r="R38" s="229"/>
      <c r="S38" s="11"/>
      <c r="T38" s="11"/>
      <c r="U38" s="11"/>
      <c r="V38" s="11"/>
      <c r="W38" s="11"/>
      <c r="X38" s="11"/>
      <c r="Y38" s="11"/>
      <c r="Z38" s="11"/>
      <c r="AA38" s="11"/>
      <c r="AB38" s="11"/>
      <c r="AC38" s="11"/>
      <c r="AD38" s="11"/>
      <c r="AE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row>
    <row r="39" spans="1:59">
      <c r="A39" s="11"/>
      <c r="B39" s="228"/>
      <c r="C39" s="229"/>
      <c r="D39" s="229"/>
      <c r="E39" s="230"/>
      <c r="F39" s="231"/>
      <c r="G39" s="231"/>
      <c r="H39" s="230"/>
      <c r="I39" s="230"/>
      <c r="J39" s="229"/>
      <c r="K39" s="229"/>
      <c r="L39" s="229"/>
      <c r="M39" s="229"/>
      <c r="N39" s="11"/>
      <c r="O39" s="11"/>
      <c r="P39" s="11"/>
      <c r="Q39" s="11"/>
      <c r="R39" s="229"/>
      <c r="S39" s="11"/>
      <c r="T39" s="11"/>
      <c r="U39" s="11"/>
      <c r="V39" s="11"/>
      <c r="W39" s="11"/>
      <c r="X39" s="11"/>
      <c r="Y39" s="11"/>
      <c r="Z39" s="11"/>
      <c r="AA39" s="11"/>
      <c r="AB39" s="11"/>
      <c r="AC39" s="11"/>
      <c r="AD39" s="11"/>
      <c r="AE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row>
    <row r="40" spans="1:59">
      <c r="A40" s="11"/>
      <c r="B40" s="228"/>
      <c r="C40" s="229"/>
      <c r="D40" s="229"/>
      <c r="E40" s="230"/>
      <c r="F40" s="231"/>
      <c r="G40" s="231"/>
      <c r="H40" s="230"/>
      <c r="I40" s="230"/>
      <c r="J40" s="229"/>
      <c r="K40" s="229"/>
      <c r="L40" s="229"/>
      <c r="M40" s="229"/>
      <c r="N40" s="11"/>
      <c r="O40" s="11"/>
      <c r="P40" s="11"/>
      <c r="Q40" s="11"/>
      <c r="R40" s="229"/>
      <c r="S40" s="11"/>
      <c r="T40" s="11"/>
      <c r="U40" s="11"/>
      <c r="V40" s="11"/>
      <c r="W40" s="11"/>
      <c r="X40" s="11"/>
      <c r="Y40" s="11"/>
      <c r="Z40" s="11"/>
      <c r="AA40" s="11"/>
      <c r="AB40" s="11"/>
      <c r="AC40" s="11"/>
      <c r="AD40" s="11"/>
      <c r="AE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row>
    <row r="41" spans="1:59">
      <c r="A41" s="11"/>
      <c r="B41" s="228"/>
      <c r="C41" s="229"/>
      <c r="D41" s="229"/>
      <c r="E41" s="230"/>
      <c r="F41" s="231"/>
      <c r="G41" s="231"/>
      <c r="H41" s="230"/>
      <c r="I41" s="230"/>
      <c r="J41" s="229"/>
      <c r="K41" s="229"/>
      <c r="L41" s="229"/>
      <c r="M41" s="229"/>
      <c r="N41" s="11"/>
      <c r="O41" s="11"/>
      <c r="P41" s="11"/>
      <c r="Q41" s="11"/>
      <c r="R41" s="229"/>
      <c r="S41" s="11"/>
      <c r="T41" s="11"/>
      <c r="U41" s="11"/>
      <c r="V41" s="11"/>
      <c r="W41" s="11"/>
      <c r="X41" s="11"/>
      <c r="Y41" s="11"/>
      <c r="Z41" s="11"/>
      <c r="AA41" s="11"/>
      <c r="AB41" s="11"/>
      <c r="AC41" s="11"/>
      <c r="AD41" s="11"/>
      <c r="AE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row>
    <row r="42" spans="1:59">
      <c r="A42" s="11"/>
      <c r="B42" s="228"/>
      <c r="C42" s="229"/>
      <c r="D42" s="229"/>
      <c r="E42" s="230"/>
      <c r="F42" s="231"/>
      <c r="G42" s="231"/>
      <c r="H42" s="230"/>
      <c r="I42" s="230"/>
      <c r="J42" s="229"/>
      <c r="K42" s="229"/>
      <c r="L42" s="229"/>
      <c r="M42" s="229"/>
      <c r="N42" s="11"/>
      <c r="O42" s="11"/>
      <c r="P42" s="11"/>
      <c r="Q42" s="11"/>
      <c r="R42" s="229"/>
      <c r="S42" s="11"/>
      <c r="T42" s="11"/>
      <c r="U42" s="11"/>
      <c r="V42" s="11"/>
      <c r="W42" s="11"/>
      <c r="X42" s="11"/>
      <c r="Y42" s="11"/>
      <c r="Z42" s="11"/>
      <c r="AA42" s="11"/>
      <c r="AB42" s="11"/>
      <c r="AC42" s="11"/>
      <c r="AD42" s="11"/>
      <c r="AE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row>
    <row r="43" spans="1:59">
      <c r="A43" s="11"/>
      <c r="B43" s="228"/>
      <c r="C43" s="229"/>
      <c r="D43" s="229"/>
      <c r="E43" s="230"/>
      <c r="F43" s="231"/>
      <c r="G43" s="231"/>
      <c r="H43" s="230"/>
      <c r="I43" s="230"/>
      <c r="J43" s="229"/>
      <c r="K43" s="229"/>
      <c r="L43" s="229"/>
      <c r="M43" s="229"/>
      <c r="N43" s="11"/>
      <c r="O43" s="11"/>
      <c r="P43" s="11"/>
      <c r="Q43" s="11"/>
      <c r="R43" s="229"/>
      <c r="S43" s="11"/>
      <c r="T43" s="11"/>
      <c r="U43" s="11"/>
      <c r="V43" s="11"/>
      <c r="W43" s="11"/>
      <c r="X43" s="11"/>
      <c r="Y43" s="11"/>
      <c r="Z43" s="11"/>
      <c r="AA43" s="11"/>
      <c r="AB43" s="11"/>
      <c r="AC43" s="11"/>
      <c r="AD43" s="11"/>
      <c r="AE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row>
    <row r="44" spans="1:59">
      <c r="A44" s="11"/>
      <c r="B44" s="228"/>
      <c r="C44" s="229"/>
      <c r="D44" s="229"/>
      <c r="E44" s="230"/>
      <c r="F44" s="231"/>
      <c r="G44" s="231"/>
      <c r="H44" s="230"/>
      <c r="I44" s="230"/>
      <c r="J44" s="229"/>
      <c r="K44" s="229"/>
      <c r="L44" s="229"/>
      <c r="M44" s="229"/>
      <c r="N44" s="11"/>
      <c r="O44" s="11"/>
      <c r="P44" s="11"/>
      <c r="Q44" s="11"/>
      <c r="R44" s="229"/>
      <c r="S44" s="11"/>
      <c r="T44" s="11"/>
      <c r="U44" s="11"/>
      <c r="V44" s="11"/>
      <c r="W44" s="11"/>
      <c r="X44" s="11"/>
      <c r="Y44" s="11"/>
      <c r="Z44" s="11"/>
      <c r="AA44" s="11"/>
      <c r="AB44" s="11"/>
      <c r="AC44" s="11"/>
      <c r="AD44" s="11"/>
      <c r="AE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row>
    <row r="45" spans="1:59">
      <c r="A45" s="11"/>
      <c r="B45" s="228"/>
      <c r="C45" s="229"/>
      <c r="D45" s="229"/>
      <c r="E45" s="230"/>
      <c r="F45" s="231"/>
      <c r="G45" s="231"/>
      <c r="H45" s="230"/>
      <c r="I45" s="230"/>
      <c r="J45" s="229"/>
      <c r="K45" s="229"/>
      <c r="L45" s="229"/>
      <c r="M45" s="229"/>
      <c r="N45" s="11"/>
      <c r="O45" s="11"/>
      <c r="P45" s="11"/>
      <c r="Q45" s="11"/>
      <c r="R45" s="229"/>
      <c r="S45" s="11"/>
      <c r="T45" s="11"/>
      <c r="U45" s="11"/>
      <c r="V45" s="11"/>
      <c r="W45" s="11"/>
      <c r="X45" s="11"/>
      <c r="Y45" s="11"/>
      <c r="Z45" s="11"/>
      <c r="AA45" s="11"/>
      <c r="AB45" s="11"/>
      <c r="AC45" s="11"/>
      <c r="AD45" s="11"/>
      <c r="AE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row>
    <row r="46" spans="1:59">
      <c r="A46" s="11"/>
      <c r="B46" s="228"/>
      <c r="C46" s="229"/>
      <c r="D46" s="229"/>
      <c r="E46" s="230"/>
      <c r="F46" s="231"/>
      <c r="G46" s="231"/>
      <c r="H46" s="230"/>
      <c r="I46" s="230"/>
      <c r="J46" s="229"/>
      <c r="K46" s="229"/>
      <c r="L46" s="229"/>
      <c r="M46" s="229"/>
      <c r="N46" s="11"/>
      <c r="O46" s="11"/>
      <c r="P46" s="11"/>
      <c r="Q46" s="11"/>
      <c r="R46" s="229"/>
      <c r="S46" s="11"/>
      <c r="T46" s="11"/>
      <c r="U46" s="11"/>
      <c r="V46" s="11"/>
      <c r="W46" s="11"/>
      <c r="X46" s="11"/>
      <c r="Y46" s="11"/>
      <c r="Z46" s="11"/>
      <c r="AA46" s="11"/>
      <c r="AB46" s="11"/>
      <c r="AC46" s="11"/>
      <c r="AD46" s="11"/>
      <c r="AE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row>
    <row r="47" spans="1:59">
      <c r="A47" s="11"/>
      <c r="B47" s="228"/>
      <c r="C47" s="229"/>
      <c r="D47" s="229"/>
      <c r="E47" s="230"/>
      <c r="F47" s="231"/>
      <c r="G47" s="231"/>
      <c r="H47" s="230"/>
      <c r="I47" s="230"/>
      <c r="J47" s="229"/>
      <c r="K47" s="229"/>
      <c r="L47" s="229"/>
      <c r="M47" s="229"/>
      <c r="N47" s="11"/>
      <c r="O47" s="11"/>
      <c r="P47" s="11"/>
      <c r="Q47" s="11"/>
      <c r="R47" s="229"/>
      <c r="S47" s="11"/>
      <c r="T47" s="11"/>
      <c r="U47" s="11"/>
      <c r="V47" s="11"/>
      <c r="W47" s="11"/>
      <c r="X47" s="11"/>
      <c r="Y47" s="11"/>
      <c r="Z47" s="11"/>
      <c r="AA47" s="11"/>
      <c r="AB47" s="11"/>
      <c r="AC47" s="11"/>
      <c r="AD47" s="11"/>
      <c r="AE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row>
    <row r="48" spans="1:59">
      <c r="A48" s="11"/>
      <c r="B48" s="228"/>
      <c r="C48" s="229"/>
      <c r="D48" s="229"/>
      <c r="E48" s="230"/>
      <c r="F48" s="231"/>
      <c r="G48" s="231"/>
      <c r="H48" s="230"/>
      <c r="I48" s="230"/>
      <c r="J48" s="229"/>
      <c r="K48" s="229"/>
      <c r="L48" s="229"/>
      <c r="M48" s="229"/>
      <c r="N48" s="11"/>
      <c r="O48" s="11"/>
      <c r="P48" s="11"/>
      <c r="Q48" s="11"/>
      <c r="R48" s="229"/>
      <c r="S48" s="11"/>
      <c r="T48" s="11"/>
      <c r="U48" s="11"/>
      <c r="V48" s="11"/>
      <c r="W48" s="11"/>
      <c r="X48" s="11"/>
      <c r="Y48" s="11"/>
      <c r="Z48" s="11"/>
      <c r="AA48" s="11"/>
      <c r="AB48" s="11"/>
      <c r="AC48" s="11"/>
      <c r="AD48" s="11"/>
      <c r="AE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row>
    <row r="49" spans="1:59">
      <c r="A49" s="11"/>
      <c r="B49" s="228"/>
      <c r="C49" s="229"/>
      <c r="D49" s="229"/>
      <c r="E49" s="230"/>
      <c r="F49" s="231"/>
      <c r="G49" s="231"/>
      <c r="H49" s="230"/>
      <c r="I49" s="230"/>
      <c r="J49" s="229"/>
      <c r="K49" s="229"/>
      <c r="L49" s="229"/>
      <c r="M49" s="229"/>
      <c r="N49" s="11"/>
      <c r="O49" s="11"/>
      <c r="P49" s="11"/>
      <c r="Q49" s="11"/>
      <c r="R49" s="229"/>
      <c r="S49" s="11"/>
      <c r="T49" s="11"/>
      <c r="U49" s="11"/>
      <c r="V49" s="11"/>
      <c r="W49" s="11"/>
      <c r="X49" s="11"/>
      <c r="Y49" s="11"/>
      <c r="Z49" s="11"/>
      <c r="AA49" s="11"/>
      <c r="AB49" s="11"/>
      <c r="AC49" s="11"/>
      <c r="AD49" s="11"/>
      <c r="AE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row>
    <row r="50" spans="1:59">
      <c r="A50" s="11"/>
      <c r="B50" s="228"/>
      <c r="C50" s="229"/>
      <c r="D50" s="229"/>
      <c r="E50" s="230"/>
      <c r="F50" s="231"/>
      <c r="G50" s="231"/>
      <c r="H50" s="230"/>
      <c r="I50" s="230"/>
      <c r="J50" s="229"/>
      <c r="K50" s="229"/>
      <c r="L50" s="229"/>
      <c r="M50" s="229"/>
      <c r="N50" s="11"/>
      <c r="O50" s="11"/>
      <c r="P50" s="11"/>
      <c r="Q50" s="11"/>
      <c r="R50" s="229"/>
      <c r="S50" s="11"/>
      <c r="T50" s="11"/>
      <c r="U50" s="11"/>
      <c r="V50" s="11"/>
      <c r="W50" s="11"/>
      <c r="X50" s="11"/>
      <c r="Y50" s="11"/>
      <c r="Z50" s="11"/>
      <c r="AA50" s="11"/>
      <c r="AB50" s="11"/>
      <c r="AC50" s="11"/>
      <c r="AD50" s="11"/>
      <c r="AE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row>
    <row r="51" spans="1:59">
      <c r="A51" s="11"/>
      <c r="B51" s="228"/>
      <c r="C51" s="229"/>
      <c r="D51" s="229"/>
      <c r="E51" s="230"/>
      <c r="F51" s="231"/>
      <c r="G51" s="231"/>
      <c r="H51" s="230"/>
      <c r="I51" s="230"/>
      <c r="J51" s="229"/>
      <c r="K51" s="229"/>
      <c r="L51" s="229"/>
      <c r="M51" s="229"/>
      <c r="N51" s="11"/>
      <c r="O51" s="11"/>
      <c r="P51" s="11"/>
      <c r="Q51" s="11"/>
      <c r="R51" s="229"/>
      <c r="S51" s="11"/>
      <c r="T51" s="11"/>
      <c r="U51" s="11"/>
      <c r="V51" s="11"/>
      <c r="W51" s="11"/>
      <c r="X51" s="11"/>
      <c r="Y51" s="11"/>
      <c r="Z51" s="11"/>
      <c r="AA51" s="11"/>
      <c r="AB51" s="11"/>
      <c r="AC51" s="11"/>
      <c r="AD51" s="11"/>
      <c r="AE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row>
    <row r="52" spans="1:59">
      <c r="A52" s="11"/>
      <c r="B52" s="228"/>
      <c r="C52" s="229"/>
      <c r="D52" s="229"/>
      <c r="E52" s="230"/>
      <c r="F52" s="231"/>
      <c r="G52" s="231"/>
      <c r="H52" s="230"/>
      <c r="I52" s="230"/>
      <c r="J52" s="229"/>
      <c r="K52" s="229"/>
      <c r="L52" s="229"/>
      <c r="M52" s="229"/>
      <c r="N52" s="11"/>
      <c r="O52" s="11"/>
      <c r="P52" s="11"/>
      <c r="Q52" s="11"/>
      <c r="R52" s="229"/>
      <c r="S52" s="11"/>
      <c r="T52" s="11"/>
      <c r="U52" s="11"/>
      <c r="V52" s="11"/>
      <c r="W52" s="11"/>
      <c r="X52" s="11"/>
      <c r="Y52" s="11"/>
      <c r="Z52" s="11"/>
      <c r="AA52" s="11"/>
      <c r="AB52" s="11"/>
      <c r="AC52" s="11"/>
      <c r="AD52" s="11"/>
      <c r="AE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row>
    <row r="53" spans="1:59">
      <c r="A53" s="11"/>
      <c r="B53" s="228"/>
      <c r="C53" s="229"/>
      <c r="D53" s="229"/>
      <c r="E53" s="230"/>
      <c r="F53" s="231"/>
      <c r="G53" s="231"/>
      <c r="H53" s="230"/>
      <c r="I53" s="230"/>
      <c r="J53" s="229"/>
      <c r="K53" s="229"/>
      <c r="L53" s="229"/>
      <c r="M53" s="229"/>
      <c r="N53" s="11"/>
      <c r="O53" s="11"/>
      <c r="P53" s="11"/>
      <c r="Q53" s="11"/>
      <c r="R53" s="229"/>
      <c r="S53" s="11"/>
      <c r="T53" s="11"/>
      <c r="U53" s="11"/>
      <c r="V53" s="11"/>
      <c r="W53" s="11"/>
      <c r="X53" s="11"/>
      <c r="Y53" s="11"/>
      <c r="Z53" s="11"/>
      <c r="AA53" s="11"/>
      <c r="AB53" s="11"/>
      <c r="AC53" s="11"/>
      <c r="AD53" s="11"/>
      <c r="AE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row>
    <row r="54" spans="1:59">
      <c r="A54" s="11"/>
      <c r="B54" s="228"/>
      <c r="C54" s="229"/>
      <c r="D54" s="229"/>
      <c r="E54" s="230"/>
      <c r="F54" s="231"/>
      <c r="G54" s="231"/>
      <c r="H54" s="230"/>
      <c r="I54" s="230"/>
      <c r="J54" s="229"/>
      <c r="K54" s="229"/>
      <c r="L54" s="229"/>
      <c r="M54" s="229"/>
      <c r="N54" s="11"/>
      <c r="O54" s="11"/>
      <c r="P54" s="11"/>
      <c r="Q54" s="11"/>
      <c r="R54" s="229"/>
      <c r="S54" s="11"/>
      <c r="T54" s="11"/>
      <c r="U54" s="11"/>
      <c r="V54" s="11"/>
      <c r="W54" s="11"/>
      <c r="X54" s="11"/>
      <c r="Y54" s="11"/>
      <c r="Z54" s="11"/>
      <c r="AA54" s="11"/>
      <c r="AB54" s="11"/>
      <c r="AC54" s="11"/>
      <c r="AD54" s="11"/>
      <c r="AE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row>
    <row r="55" spans="1:59">
      <c r="A55" s="11"/>
      <c r="B55" s="228"/>
      <c r="C55" s="229"/>
      <c r="D55" s="229"/>
      <c r="E55" s="230"/>
      <c r="F55" s="231"/>
      <c r="G55" s="231"/>
      <c r="H55" s="230"/>
      <c r="I55" s="230"/>
      <c r="J55" s="229"/>
      <c r="K55" s="229"/>
      <c r="L55" s="229"/>
      <c r="M55" s="229"/>
      <c r="N55" s="11"/>
      <c r="O55" s="11"/>
      <c r="P55" s="11"/>
      <c r="Q55" s="11"/>
      <c r="R55" s="229"/>
      <c r="S55" s="11"/>
      <c r="T55" s="11"/>
      <c r="U55" s="11"/>
      <c r="V55" s="11"/>
      <c r="W55" s="11"/>
      <c r="X55" s="11"/>
      <c r="Y55" s="11"/>
      <c r="Z55" s="11"/>
      <c r="AA55" s="11"/>
      <c r="AB55" s="11"/>
      <c r="AC55" s="11"/>
      <c r="AD55" s="11"/>
      <c r="AE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row>
    <row r="56" spans="1:59">
      <c r="A56" s="11"/>
      <c r="B56" s="228"/>
      <c r="C56" s="229"/>
      <c r="D56" s="229"/>
      <c r="E56" s="230"/>
      <c r="F56" s="231"/>
      <c r="G56" s="231"/>
      <c r="H56" s="230"/>
      <c r="I56" s="230"/>
      <c r="J56" s="229"/>
      <c r="K56" s="229"/>
      <c r="L56" s="229"/>
      <c r="M56" s="229"/>
      <c r="N56" s="11"/>
      <c r="O56" s="11"/>
      <c r="P56" s="11"/>
      <c r="Q56" s="11"/>
      <c r="R56" s="229"/>
      <c r="S56" s="11"/>
      <c r="T56" s="11"/>
      <c r="U56" s="11"/>
      <c r="V56" s="11"/>
      <c r="W56" s="11"/>
      <c r="X56" s="11"/>
      <c r="Y56" s="11"/>
      <c r="Z56" s="11"/>
      <c r="AA56" s="11"/>
      <c r="AB56" s="11"/>
      <c r="AC56" s="11"/>
      <c r="AD56" s="11"/>
      <c r="AE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row>
    <row r="57" spans="1:59">
      <c r="A57" s="11"/>
      <c r="B57" s="228"/>
      <c r="C57" s="229"/>
      <c r="D57" s="229"/>
      <c r="E57" s="230"/>
      <c r="F57" s="231"/>
      <c r="G57" s="231"/>
      <c r="H57" s="230"/>
      <c r="I57" s="230"/>
      <c r="J57" s="229"/>
      <c r="K57" s="229"/>
      <c r="L57" s="229"/>
      <c r="M57" s="229"/>
      <c r="N57" s="11"/>
      <c r="O57" s="11"/>
      <c r="P57" s="11"/>
      <c r="Q57" s="11"/>
      <c r="R57" s="229"/>
      <c r="S57" s="11"/>
      <c r="T57" s="11"/>
      <c r="U57" s="11"/>
      <c r="V57" s="11"/>
      <c r="W57" s="11"/>
      <c r="X57" s="11"/>
      <c r="Y57" s="11"/>
      <c r="Z57" s="11"/>
      <c r="AA57" s="11"/>
      <c r="AB57" s="11"/>
      <c r="AC57" s="11"/>
      <c r="AD57" s="11"/>
      <c r="AE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row>
    <row r="58" spans="1:59">
      <c r="A58" s="11"/>
      <c r="B58" s="228"/>
      <c r="C58" s="229"/>
      <c r="D58" s="229"/>
      <c r="E58" s="230"/>
      <c r="F58" s="231"/>
      <c r="G58" s="231"/>
      <c r="H58" s="230"/>
      <c r="I58" s="230"/>
      <c r="J58" s="229"/>
      <c r="K58" s="229"/>
      <c r="L58" s="229"/>
      <c r="M58" s="229"/>
      <c r="N58" s="11"/>
      <c r="O58" s="11"/>
      <c r="P58" s="11"/>
      <c r="Q58" s="11"/>
      <c r="R58" s="229"/>
      <c r="S58" s="11"/>
      <c r="T58" s="11"/>
      <c r="U58" s="11"/>
      <c r="V58" s="11"/>
      <c r="W58" s="11"/>
      <c r="X58" s="11"/>
      <c r="Y58" s="11"/>
      <c r="Z58" s="11"/>
      <c r="AA58" s="11"/>
      <c r="AB58" s="11"/>
      <c r="AC58" s="11"/>
      <c r="AD58" s="11"/>
      <c r="AE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row>
    <row r="59" spans="1:59">
      <c r="A59" s="11"/>
      <c r="B59" s="228"/>
      <c r="C59" s="229"/>
      <c r="D59" s="229"/>
      <c r="E59" s="230"/>
      <c r="F59" s="231"/>
      <c r="G59" s="231"/>
      <c r="H59" s="230"/>
      <c r="I59" s="230"/>
      <c r="J59" s="229"/>
      <c r="K59" s="229"/>
      <c r="L59" s="229"/>
      <c r="M59" s="229"/>
      <c r="N59" s="11"/>
      <c r="O59" s="11"/>
      <c r="P59" s="11"/>
      <c r="Q59" s="11"/>
      <c r="R59" s="229"/>
      <c r="S59" s="11"/>
      <c r="T59" s="11"/>
      <c r="U59" s="11"/>
      <c r="V59" s="11"/>
      <c r="W59" s="11"/>
      <c r="X59" s="11"/>
      <c r="Y59" s="11"/>
      <c r="Z59" s="11"/>
      <c r="AA59" s="11"/>
      <c r="AB59" s="11"/>
      <c r="AC59" s="11"/>
      <c r="AD59" s="11"/>
      <c r="AE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row>
    <row r="60" spans="1:59">
      <c r="A60" s="11"/>
      <c r="B60" s="228"/>
      <c r="C60" s="229"/>
      <c r="D60" s="229"/>
      <c r="E60" s="230"/>
      <c r="F60" s="231"/>
      <c r="G60" s="231"/>
      <c r="H60" s="230"/>
      <c r="I60" s="230"/>
      <c r="J60" s="229"/>
      <c r="K60" s="229"/>
      <c r="L60" s="229"/>
      <c r="M60" s="229"/>
      <c r="N60" s="11"/>
      <c r="O60" s="11"/>
      <c r="P60" s="11"/>
      <c r="Q60" s="11"/>
      <c r="R60" s="229"/>
      <c r="S60" s="11"/>
      <c r="T60" s="11"/>
      <c r="U60" s="11"/>
      <c r="V60" s="11"/>
      <c r="W60" s="11"/>
      <c r="X60" s="11"/>
      <c r="Y60" s="11"/>
      <c r="Z60" s="11"/>
      <c r="AA60" s="11"/>
      <c r="AB60" s="11"/>
      <c r="AC60" s="11"/>
      <c r="AD60" s="11"/>
      <c r="AE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row>
    <row r="61" spans="1:59">
      <c r="A61" s="11"/>
      <c r="B61" s="228"/>
      <c r="C61" s="229"/>
      <c r="D61" s="229"/>
      <c r="E61" s="230"/>
      <c r="F61" s="231"/>
      <c r="G61" s="231"/>
      <c r="H61" s="230"/>
      <c r="I61" s="230"/>
      <c r="J61" s="229"/>
      <c r="K61" s="229"/>
      <c r="L61" s="229"/>
      <c r="M61" s="229"/>
      <c r="N61" s="11"/>
      <c r="O61" s="11"/>
      <c r="P61" s="11"/>
      <c r="Q61" s="11"/>
      <c r="R61" s="229"/>
      <c r="S61" s="11"/>
      <c r="T61" s="11"/>
      <c r="U61" s="11"/>
      <c r="V61" s="11"/>
      <c r="W61" s="11"/>
      <c r="X61" s="11"/>
      <c r="Y61" s="11"/>
      <c r="Z61" s="11"/>
      <c r="AA61" s="11"/>
      <c r="AB61" s="11"/>
      <c r="AC61" s="11"/>
      <c r="AD61" s="11"/>
      <c r="AE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row>
    <row r="62" spans="1:59">
      <c r="A62" s="11"/>
      <c r="B62" s="228"/>
      <c r="C62" s="229"/>
      <c r="D62" s="229"/>
      <c r="E62" s="230"/>
      <c r="F62" s="231"/>
      <c r="G62" s="231"/>
      <c r="H62" s="230"/>
      <c r="I62" s="230"/>
      <c r="J62" s="229"/>
      <c r="K62" s="229"/>
      <c r="L62" s="229"/>
      <c r="M62" s="229"/>
      <c r="N62" s="11"/>
      <c r="O62" s="11"/>
      <c r="P62" s="11"/>
      <c r="Q62" s="11"/>
      <c r="R62" s="229"/>
      <c r="S62" s="11"/>
      <c r="T62" s="11"/>
      <c r="U62" s="11"/>
      <c r="V62" s="11"/>
      <c r="W62" s="11"/>
      <c r="X62" s="11"/>
      <c r="Y62" s="11"/>
      <c r="Z62" s="11"/>
      <c r="AA62" s="11"/>
      <c r="AB62" s="11"/>
      <c r="AC62" s="11"/>
      <c r="AD62" s="11"/>
      <c r="AE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row>
    <row r="63" spans="1:59">
      <c r="A63" s="11"/>
      <c r="B63" s="228"/>
      <c r="C63" s="229"/>
      <c r="D63" s="229"/>
      <c r="E63" s="230"/>
      <c r="F63" s="231"/>
      <c r="G63" s="231"/>
      <c r="H63" s="230"/>
      <c r="I63" s="230"/>
      <c r="J63" s="229"/>
      <c r="K63" s="229"/>
      <c r="L63" s="229"/>
      <c r="M63" s="229"/>
      <c r="N63" s="11"/>
      <c r="O63" s="11"/>
      <c r="P63" s="11"/>
      <c r="Q63" s="11"/>
      <c r="R63" s="229"/>
      <c r="S63" s="11"/>
      <c r="T63" s="11"/>
      <c r="U63" s="11"/>
      <c r="V63" s="11"/>
      <c r="W63" s="11"/>
      <c r="X63" s="11"/>
      <c r="Y63" s="11"/>
      <c r="Z63" s="11"/>
      <c r="AA63" s="11"/>
      <c r="AB63" s="11"/>
      <c r="AC63" s="11"/>
      <c r="AD63" s="11"/>
      <c r="AE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row>
    <row r="64" spans="1:59">
      <c r="A64" s="11"/>
      <c r="B64" s="228"/>
      <c r="C64" s="229"/>
      <c r="D64" s="229"/>
      <c r="E64" s="230"/>
      <c r="F64" s="231"/>
      <c r="G64" s="231"/>
      <c r="H64" s="230"/>
      <c r="I64" s="230"/>
      <c r="J64" s="229"/>
      <c r="K64" s="229"/>
      <c r="L64" s="229"/>
      <c r="M64" s="229"/>
      <c r="N64" s="11"/>
      <c r="O64" s="11"/>
      <c r="P64" s="11"/>
      <c r="Q64" s="11"/>
      <c r="R64" s="229"/>
      <c r="S64" s="11"/>
      <c r="T64" s="11"/>
      <c r="U64" s="11"/>
      <c r="V64" s="11"/>
      <c r="W64" s="11"/>
      <c r="X64" s="11"/>
      <c r="Y64" s="11"/>
      <c r="Z64" s="11"/>
      <c r="AA64" s="11"/>
      <c r="AB64" s="11"/>
      <c r="AC64" s="11"/>
      <c r="AD64" s="11"/>
      <c r="AE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row>
    <row r="65" spans="1:59">
      <c r="A65" s="11"/>
      <c r="B65" s="228"/>
      <c r="C65" s="229"/>
      <c r="D65" s="229"/>
      <c r="E65" s="230"/>
      <c r="F65" s="231"/>
      <c r="G65" s="231"/>
      <c r="H65" s="230"/>
      <c r="I65" s="230"/>
      <c r="J65" s="229"/>
      <c r="K65" s="229"/>
      <c r="L65" s="229"/>
      <c r="M65" s="229"/>
      <c r="N65" s="11"/>
      <c r="O65" s="11"/>
      <c r="P65" s="11"/>
      <c r="Q65" s="11"/>
      <c r="R65" s="229"/>
      <c r="S65" s="11"/>
      <c r="T65" s="11"/>
      <c r="U65" s="11"/>
      <c r="V65" s="11"/>
      <c r="W65" s="11"/>
      <c r="X65" s="11"/>
      <c r="Y65" s="11"/>
      <c r="Z65" s="11"/>
      <c r="AA65" s="11"/>
      <c r="AB65" s="11"/>
      <c r="AC65" s="11"/>
      <c r="AD65" s="11"/>
      <c r="AE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row>
    <row r="66" spans="1:59">
      <c r="A66" s="11"/>
      <c r="B66" s="228"/>
      <c r="C66" s="229"/>
      <c r="D66" s="229"/>
      <c r="E66" s="230"/>
      <c r="F66" s="231"/>
      <c r="G66" s="231"/>
      <c r="H66" s="230"/>
      <c r="I66" s="230"/>
      <c r="J66" s="229"/>
      <c r="K66" s="229"/>
      <c r="L66" s="229"/>
      <c r="M66" s="229"/>
      <c r="N66" s="11"/>
      <c r="O66" s="11"/>
      <c r="P66" s="11"/>
      <c r="Q66" s="11"/>
      <c r="R66" s="229"/>
      <c r="S66" s="11"/>
      <c r="T66" s="11"/>
      <c r="U66" s="11"/>
      <c r="V66" s="11"/>
      <c r="W66" s="11"/>
      <c r="X66" s="11"/>
      <c r="Y66" s="11"/>
      <c r="Z66" s="11"/>
      <c r="AA66" s="11"/>
      <c r="AB66" s="11"/>
      <c r="AC66" s="11"/>
      <c r="AD66" s="11"/>
      <c r="AE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row>
    <row r="67" spans="1:59">
      <c r="A67" s="11"/>
      <c r="B67" s="228"/>
      <c r="C67" s="229"/>
      <c r="D67" s="229"/>
      <c r="E67" s="230"/>
      <c r="F67" s="231"/>
      <c r="G67" s="231"/>
      <c r="H67" s="230"/>
      <c r="I67" s="230"/>
      <c r="J67" s="229"/>
      <c r="K67" s="229"/>
      <c r="L67" s="229"/>
      <c r="M67" s="229"/>
      <c r="N67" s="11"/>
      <c r="O67" s="11"/>
      <c r="P67" s="11"/>
      <c r="Q67" s="11"/>
      <c r="R67" s="229"/>
      <c r="S67" s="11"/>
      <c r="T67" s="11"/>
      <c r="U67" s="11"/>
      <c r="V67" s="11"/>
      <c r="W67" s="11"/>
      <c r="X67" s="11"/>
      <c r="Y67" s="11"/>
      <c r="Z67" s="11"/>
      <c r="AA67" s="11"/>
      <c r="AB67" s="11"/>
      <c r="AC67" s="11"/>
      <c r="AD67" s="11"/>
      <c r="AE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row>
    <row r="68" spans="1:59">
      <c r="A68" s="11"/>
      <c r="B68" s="228"/>
      <c r="C68" s="229"/>
      <c r="D68" s="229"/>
      <c r="E68" s="230"/>
      <c r="F68" s="231"/>
      <c r="G68" s="231"/>
      <c r="H68" s="230"/>
      <c r="I68" s="230"/>
      <c r="J68" s="229"/>
      <c r="K68" s="229"/>
      <c r="L68" s="229"/>
      <c r="M68" s="229"/>
      <c r="N68" s="11"/>
      <c r="O68" s="11"/>
      <c r="P68" s="11"/>
      <c r="Q68" s="11"/>
      <c r="R68" s="229"/>
      <c r="S68" s="11"/>
      <c r="T68" s="11"/>
      <c r="U68" s="11"/>
      <c r="V68" s="11"/>
      <c r="W68" s="11"/>
      <c r="X68" s="11"/>
      <c r="Y68" s="11"/>
      <c r="Z68" s="11"/>
      <c r="AA68" s="11"/>
      <c r="AB68" s="11"/>
      <c r="AC68" s="11"/>
      <c r="AD68" s="11"/>
      <c r="AE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row>
    <row r="69" spans="1:59">
      <c r="A69" s="11"/>
      <c r="B69" s="228"/>
      <c r="C69" s="229"/>
      <c r="D69" s="229"/>
      <c r="E69" s="230"/>
      <c r="F69" s="231"/>
      <c r="G69" s="231"/>
      <c r="H69" s="230"/>
      <c r="I69" s="230"/>
      <c r="J69" s="229"/>
      <c r="K69" s="229"/>
      <c r="L69" s="229"/>
      <c r="M69" s="229"/>
      <c r="N69" s="11"/>
      <c r="O69" s="11"/>
      <c r="P69" s="11"/>
      <c r="Q69" s="11"/>
      <c r="R69" s="229"/>
      <c r="S69" s="11"/>
      <c r="T69" s="11"/>
      <c r="U69" s="11"/>
      <c r="V69" s="11"/>
      <c r="W69" s="11"/>
      <c r="X69" s="11"/>
      <c r="Y69" s="11"/>
      <c r="Z69" s="11"/>
      <c r="AA69" s="11"/>
      <c r="AB69" s="11"/>
      <c r="AC69" s="11"/>
      <c r="AD69" s="11"/>
      <c r="AE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row>
    <row r="70" spans="1:59">
      <c r="A70" s="11"/>
      <c r="B70" s="228"/>
      <c r="C70" s="229"/>
      <c r="D70" s="229"/>
      <c r="E70" s="230"/>
      <c r="F70" s="231"/>
      <c r="G70" s="231"/>
      <c r="H70" s="230"/>
      <c r="I70" s="230"/>
      <c r="J70" s="229"/>
      <c r="K70" s="229"/>
      <c r="L70" s="229"/>
      <c r="M70" s="229"/>
      <c r="N70" s="11"/>
      <c r="O70" s="11"/>
      <c r="P70" s="11"/>
      <c r="Q70" s="11"/>
      <c r="R70" s="229"/>
      <c r="S70" s="11"/>
      <c r="T70" s="11"/>
      <c r="U70" s="11"/>
      <c r="V70" s="11"/>
      <c r="W70" s="11"/>
      <c r="X70" s="11"/>
      <c r="Y70" s="11"/>
      <c r="Z70" s="11"/>
      <c r="AA70" s="11"/>
      <c r="AB70" s="11"/>
      <c r="AC70" s="11"/>
      <c r="AD70" s="11"/>
      <c r="AE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row>
    <row r="71" spans="1:59">
      <c r="A71" s="11"/>
      <c r="B71" s="228"/>
      <c r="C71" s="229"/>
      <c r="D71" s="229"/>
      <c r="E71" s="230"/>
      <c r="F71" s="231"/>
      <c r="G71" s="231"/>
      <c r="H71" s="230"/>
      <c r="I71" s="230"/>
      <c r="J71" s="229"/>
      <c r="K71" s="229"/>
      <c r="L71" s="229"/>
      <c r="M71" s="229"/>
      <c r="N71" s="11"/>
      <c r="O71" s="11"/>
      <c r="P71" s="11"/>
      <c r="Q71" s="11"/>
      <c r="R71" s="229"/>
      <c r="S71" s="11"/>
      <c r="T71" s="11"/>
      <c r="U71" s="11"/>
      <c r="V71" s="11"/>
      <c r="W71" s="11"/>
      <c r="X71" s="11"/>
      <c r="Y71" s="11"/>
      <c r="Z71" s="11"/>
      <c r="AA71" s="11"/>
      <c r="AB71" s="11"/>
      <c r="AC71" s="11"/>
      <c r="AD71" s="11"/>
      <c r="AE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row>
    <row r="72" spans="1:59">
      <c r="A72" s="11"/>
      <c r="B72" s="228"/>
      <c r="C72" s="229"/>
      <c r="D72" s="229"/>
      <c r="E72" s="230"/>
      <c r="F72" s="231"/>
      <c r="G72" s="231"/>
      <c r="H72" s="230"/>
      <c r="I72" s="230"/>
      <c r="J72" s="229"/>
      <c r="K72" s="229"/>
      <c r="L72" s="229"/>
      <c r="M72" s="229"/>
      <c r="N72" s="11"/>
      <c r="O72" s="11"/>
      <c r="P72" s="11"/>
      <c r="Q72" s="11"/>
      <c r="R72" s="229"/>
      <c r="S72" s="11"/>
      <c r="T72" s="11"/>
      <c r="U72" s="11"/>
      <c r="V72" s="11"/>
      <c r="W72" s="11"/>
      <c r="X72" s="11"/>
      <c r="Y72" s="11"/>
      <c r="Z72" s="11"/>
      <c r="AA72" s="11"/>
      <c r="AB72" s="11"/>
      <c r="AC72" s="11"/>
      <c r="AD72" s="11"/>
      <c r="AE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row>
    <row r="73" spans="1:59">
      <c r="A73" s="11"/>
      <c r="B73" s="228"/>
      <c r="C73" s="229"/>
      <c r="D73" s="229"/>
      <c r="E73" s="230"/>
      <c r="F73" s="231"/>
      <c r="G73" s="231"/>
      <c r="H73" s="230"/>
      <c r="I73" s="230"/>
      <c r="J73" s="229"/>
      <c r="K73" s="229"/>
      <c r="L73" s="229"/>
      <c r="M73" s="229"/>
      <c r="N73" s="11"/>
      <c r="O73" s="11"/>
      <c r="P73" s="11"/>
      <c r="Q73" s="11"/>
      <c r="R73" s="229"/>
      <c r="S73" s="11"/>
      <c r="T73" s="11"/>
      <c r="U73" s="11"/>
      <c r="V73" s="11"/>
      <c r="W73" s="11"/>
      <c r="X73" s="11"/>
      <c r="Y73" s="11"/>
      <c r="Z73" s="11"/>
      <c r="AA73" s="11"/>
      <c r="AB73" s="11"/>
      <c r="AC73" s="11"/>
      <c r="AD73" s="11"/>
      <c r="AE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row>
    <row r="74" spans="1:59">
      <c r="A74" s="11"/>
      <c r="B74" s="228"/>
      <c r="C74" s="229"/>
      <c r="D74" s="229"/>
      <c r="E74" s="230"/>
      <c r="F74" s="231"/>
      <c r="G74" s="231"/>
      <c r="H74" s="230"/>
      <c r="I74" s="230"/>
      <c r="J74" s="229"/>
      <c r="K74" s="229"/>
      <c r="L74" s="229"/>
      <c r="M74" s="229"/>
      <c r="N74" s="11"/>
      <c r="O74" s="11"/>
      <c r="P74" s="11"/>
      <c r="Q74" s="11"/>
      <c r="R74" s="229"/>
      <c r="S74" s="11"/>
      <c r="T74" s="11"/>
      <c r="U74" s="11"/>
      <c r="V74" s="11"/>
      <c r="W74" s="11"/>
      <c r="X74" s="11"/>
      <c r="Y74" s="11"/>
      <c r="Z74" s="11"/>
      <c r="AA74" s="11"/>
      <c r="AB74" s="11"/>
      <c r="AC74" s="11"/>
      <c r="AD74" s="11"/>
      <c r="AE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row>
    <row r="75" spans="1:59">
      <c r="A75" s="11"/>
      <c r="B75" s="228"/>
      <c r="C75" s="229"/>
      <c r="D75" s="229"/>
      <c r="E75" s="230"/>
      <c r="F75" s="231"/>
      <c r="G75" s="231"/>
      <c r="H75" s="230"/>
      <c r="I75" s="230"/>
      <c r="J75" s="229"/>
      <c r="K75" s="229"/>
      <c r="L75" s="229"/>
      <c r="M75" s="229"/>
      <c r="N75" s="11"/>
      <c r="O75" s="11"/>
      <c r="P75" s="11"/>
      <c r="Q75" s="11"/>
      <c r="R75" s="229"/>
      <c r="S75" s="11"/>
      <c r="T75" s="11"/>
      <c r="U75" s="11"/>
      <c r="V75" s="11"/>
      <c r="W75" s="11"/>
      <c r="X75" s="11"/>
      <c r="Y75" s="11"/>
      <c r="Z75" s="11"/>
      <c r="AA75" s="11"/>
      <c r="AB75" s="11"/>
      <c r="AC75" s="11"/>
      <c r="AD75" s="11"/>
      <c r="AE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row>
    <row r="76" spans="1:59">
      <c r="A76" s="11"/>
      <c r="B76" s="228"/>
      <c r="C76" s="229"/>
      <c r="D76" s="229"/>
      <c r="E76" s="230"/>
      <c r="F76" s="231"/>
      <c r="G76" s="231"/>
      <c r="H76" s="230"/>
      <c r="I76" s="230"/>
      <c r="J76" s="229"/>
      <c r="K76" s="229"/>
      <c r="L76" s="229"/>
      <c r="M76" s="229"/>
      <c r="N76" s="11"/>
      <c r="O76" s="11"/>
      <c r="P76" s="11"/>
      <c r="Q76" s="11"/>
      <c r="R76" s="229"/>
      <c r="S76" s="11"/>
      <c r="T76" s="11"/>
      <c r="U76" s="11"/>
      <c r="V76" s="11"/>
      <c r="W76" s="11"/>
      <c r="X76" s="11"/>
      <c r="Y76" s="11"/>
      <c r="Z76" s="11"/>
      <c r="AA76" s="11"/>
      <c r="AB76" s="11"/>
      <c r="AC76" s="11"/>
      <c r="AD76" s="11"/>
      <c r="AE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row>
    <row r="77" spans="1:59">
      <c r="A77" s="11"/>
      <c r="B77" s="228"/>
      <c r="C77" s="229"/>
      <c r="D77" s="229"/>
      <c r="E77" s="230"/>
      <c r="F77" s="231"/>
      <c r="G77" s="231"/>
      <c r="H77" s="230"/>
      <c r="I77" s="230"/>
      <c r="J77" s="229"/>
      <c r="K77" s="229"/>
      <c r="L77" s="229"/>
      <c r="M77" s="229"/>
      <c r="N77" s="11"/>
      <c r="O77" s="11"/>
      <c r="P77" s="11"/>
      <c r="Q77" s="11"/>
      <c r="R77" s="229"/>
      <c r="S77" s="11"/>
      <c r="T77" s="11"/>
      <c r="U77" s="11"/>
      <c r="V77" s="11"/>
      <c r="W77" s="11"/>
      <c r="X77" s="11"/>
      <c r="Y77" s="11"/>
      <c r="Z77" s="11"/>
      <c r="AA77" s="11"/>
      <c r="AB77" s="11"/>
      <c r="AC77" s="11"/>
      <c r="AD77" s="11"/>
      <c r="AE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row>
    <row r="78" spans="1:59">
      <c r="A78" s="11"/>
      <c r="B78" s="228"/>
      <c r="C78" s="229"/>
      <c r="D78" s="229"/>
      <c r="E78" s="230"/>
      <c r="F78" s="231"/>
      <c r="G78" s="231"/>
      <c r="H78" s="230"/>
      <c r="I78" s="230"/>
      <c r="J78" s="229"/>
      <c r="K78" s="229"/>
      <c r="L78" s="229"/>
      <c r="M78" s="229"/>
      <c r="N78" s="11"/>
      <c r="O78" s="11"/>
      <c r="P78" s="11"/>
      <c r="Q78" s="11"/>
      <c r="R78" s="229"/>
      <c r="S78" s="11"/>
      <c r="T78" s="11"/>
      <c r="U78" s="11"/>
      <c r="V78" s="11"/>
      <c r="W78" s="11"/>
      <c r="X78" s="11"/>
      <c r="Y78" s="11"/>
      <c r="Z78" s="11"/>
      <c r="AA78" s="11"/>
      <c r="AB78" s="11"/>
      <c r="AC78" s="11"/>
      <c r="AD78" s="11"/>
      <c r="AE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row>
  </sheetData>
  <sheetProtection algorithmName="SHA-512" hashValue="OFfKHVnTWzGKXx+YqsPJ+9xA/T/HsaRyht2t9exVQB3RkEps37XoJE6g6djb2cbMB37M+N0H5movQw3CANJr2w==" saltValue="BK7vhNzHRoeDWcriP0BuUg==" spinCount="100000" sheet="1" selectLockedCells="1" sort="0" autoFilter="0"/>
  <autoFilter ref="B4:Q4" xr:uid="{00000000-0009-0000-0000-000003000000}"/>
  <mergeCells count="4">
    <mergeCell ref="B11:E12"/>
    <mergeCell ref="B2:E2"/>
    <mergeCell ref="H2:J2"/>
    <mergeCell ref="M2:Q2"/>
  </mergeCells>
  <conditionalFormatting sqref="H5:H9">
    <cfRule type="expression" dxfId="83" priority="40" stopIfTrue="1">
      <formula>H5="No"</formula>
    </cfRule>
    <cfRule type="expression" dxfId="82" priority="41" stopIfTrue="1">
      <formula>H5="Part Pay"</formula>
    </cfRule>
  </conditionalFormatting>
  <conditionalFormatting sqref="J5:J9">
    <cfRule type="expression" dxfId="81" priority="33">
      <formula>H1044595="No"</formula>
    </cfRule>
  </conditionalFormatting>
  <conditionalFormatting sqref="J5:J9">
    <cfRule type="expression" dxfId="80" priority="28">
      <formula>H5="Part Pay"</formula>
    </cfRule>
    <cfRule type="expression" dxfId="79" priority="32">
      <formula>H5="No"</formula>
    </cfRule>
  </conditionalFormatting>
  <conditionalFormatting sqref="M5:M9">
    <cfRule type="expression" dxfId="78" priority="44">
      <formula>#REF!="No"</formula>
    </cfRule>
  </conditionalFormatting>
  <conditionalFormatting sqref="M5:M9">
    <cfRule type="expression" dxfId="77" priority="19">
      <formula>M5="Yes"</formula>
    </cfRule>
  </conditionalFormatting>
  <conditionalFormatting sqref="N5:N9">
    <cfRule type="expression" dxfId="76" priority="18">
      <formula>M5="Yes"</formula>
    </cfRule>
  </conditionalFormatting>
  <conditionalFormatting sqref="P5:P9">
    <cfRule type="expression" dxfId="75" priority="14">
      <formula>M5="Yes"</formula>
    </cfRule>
  </conditionalFormatting>
  <conditionalFormatting sqref="C5:C9">
    <cfRule type="containsText" dxfId="74" priority="42" stopIfTrue="1" operator="containsText" text="Attendance at court">
      <formula>NOT(ISERROR(SEARCH("Attendance at court",C5)))</formula>
    </cfRule>
    <cfRule type="containsText" dxfId="73" priority="43" stopIfTrue="1" operator="containsText" text="Travel">
      <formula>NOT(ISERROR(SEARCH("Travel",C5)))</formula>
    </cfRule>
    <cfRule type="containsText" dxfId="72" priority="84" stopIfTrue="1" operator="containsText" text="Advocacy">
      <formula>NOT(ISERROR(SEARCH("Advocacy",C5)))</formula>
    </cfRule>
  </conditionalFormatting>
  <conditionalFormatting sqref="C5:C9">
    <cfRule type="containsText" dxfId="71" priority="13" stopIfTrue="1" operator="containsText" text="Waiting">
      <formula>NOT(ISERROR(SEARCH("Waiting",C5)))</formula>
    </cfRule>
  </conditionalFormatting>
  <conditionalFormatting sqref="I5:I9">
    <cfRule type="expression" dxfId="70" priority="26" stopIfTrue="1">
      <formula>H5="Part Pay"</formula>
    </cfRule>
    <cfRule type="expression" dxfId="69" priority="35" stopIfTrue="1">
      <formula>H5="No"</formula>
    </cfRule>
  </conditionalFormatting>
  <conditionalFormatting sqref="M5:M9">
    <cfRule type="expression" dxfId="68" priority="211">
      <formula>H5="Part Pay"</formula>
    </cfRule>
    <cfRule type="expression" dxfId="67" priority="212">
      <formula>H5="No"</formula>
    </cfRule>
    <cfRule type="expression" dxfId="66" priority="213">
      <formula>H1044595="No"</formula>
    </cfRule>
  </conditionalFormatting>
  <conditionalFormatting sqref="O5:O9">
    <cfRule type="expression" dxfId="65" priority="1">
      <formula>M5="Yes"</formula>
    </cfRule>
  </conditionalFormatting>
  <dataValidations count="5">
    <dataValidation allowBlank="1" showInputMessage="1" showErrorMessage="1" promptTitle="Running total" prompt="This is the total amount of disbursements incurred." sqref="I4" xr:uid="{00000000-0002-0000-0300-000000000000}"/>
    <dataValidation type="date" allowBlank="1" showInputMessage="1" showErrorMessage="1" sqref="B5:B9" xr:uid="{00000000-0002-0000-0300-000001000000}">
      <formula1>1</formula1>
      <formula2>2958465</formula2>
    </dataValidation>
    <dataValidation operator="greaterThan" allowBlank="1" showInputMessage="1" showErrorMessage="1" sqref="E5:E9" xr:uid="{00000000-0002-0000-0300-000002000000}"/>
    <dataValidation type="list" allowBlank="1" showInputMessage="1" showErrorMessage="1" sqref="O5:O9 H5:H9" xr:uid="{00000000-0002-0000-0300-000003000000}">
      <formula1>"Yes, No"</formula1>
    </dataValidation>
    <dataValidation allowBlank="1" showInputMessage="1" showErrorMessage="1" promptTitle="Running total" prompt="This is the total amount of time worked." sqref="E4" xr:uid="{00000000-0002-0000-0300-000004000000}"/>
  </dataValidations>
  <printOptions gridLines="1"/>
  <pageMargins left="0.7" right="0.7" top="0.75" bottom="0.75" header="0.3" footer="0.3"/>
  <pageSetup paperSize="9" scale="76" fitToHeight="0" orientation="landscape" r:id="rId1"/>
  <headerFooter>
    <oddHeader>&amp;C&amp;"Calibri"&amp;12&amp;K000000 OFFICIAL&amp;1#_x000D_</oddHeader>
    <oddFooter>&amp;C_x000D_&amp;1#&amp;"Calibri"&amp;12&amp;K000000 OFFICIAL</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5000000}">
          <x14:formula1>
            <xm:f>'Hidden Data'!$A$4:$A$5</xm:f>
          </x14:formula1>
          <xm:sqref>M5:M9</xm:sqref>
        </x14:dataValidation>
        <x14:dataValidation type="list" allowBlank="1" showInputMessage="1" showErrorMessage="1" xr:uid="{00000000-0002-0000-0300-000006000000}">
          <x14:formula1>
            <xm:f>'Litigator Summary &amp; Totals'!$B$24:$B$25</xm:f>
          </x14:formula1>
          <xm:sqref>C5:C9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95"/>
  <sheetViews>
    <sheetView zoomScale="90" zoomScaleNormal="90" workbookViewId="0">
      <pane ySplit="3" topLeftCell="A4" activePane="bottomLeft" state="frozen"/>
      <selection activeCell="B4" sqref="B4"/>
      <selection pane="bottomLeft" activeCell="B4" sqref="B4"/>
    </sheetView>
  </sheetViews>
  <sheetFormatPr defaultColWidth="9.109375" defaultRowHeight="14.4"/>
  <cols>
    <col min="1" max="1" width="1.44140625" style="11" customWidth="1"/>
    <col min="2" max="3" width="15.6640625" style="11" customWidth="1"/>
    <col min="4" max="4" width="40" style="11" customWidth="1"/>
    <col min="5" max="6" width="15.6640625" style="11" customWidth="1"/>
    <col min="7" max="7" width="1.44140625" style="11" customWidth="1"/>
    <col min="8" max="8" width="1.44140625" style="11" hidden="1" customWidth="1"/>
    <col min="9" max="9" width="15.6640625" style="11" hidden="1" customWidth="1"/>
    <col min="10" max="11" width="15.6640625" style="213" hidden="1" customWidth="1"/>
    <col min="12" max="12" width="47.33203125" style="213" hidden="1" customWidth="1"/>
    <col min="13" max="13" width="1.44140625" style="11" hidden="1" customWidth="1"/>
    <col min="14" max="14" width="1.44140625" style="213" hidden="1" customWidth="1"/>
    <col min="15" max="15" width="10.109375" style="11" hidden="1" customWidth="1"/>
    <col min="16" max="16" width="36.88671875" style="11" hidden="1" customWidth="1"/>
    <col min="17" max="17" width="14.109375" style="11" hidden="1" customWidth="1"/>
    <col min="18" max="18" width="39.6640625" style="11" hidden="1" customWidth="1"/>
    <col min="19" max="19" width="15.109375" style="11" hidden="1" customWidth="1"/>
    <col min="20" max="20" width="1.44140625" style="11" hidden="1" customWidth="1"/>
    <col min="21" max="16384" width="9.109375" style="11"/>
  </cols>
  <sheetData>
    <row r="1" spans="1:20" ht="7.5" customHeight="1">
      <c r="A1" s="144"/>
      <c r="B1" s="144"/>
      <c r="C1" s="144"/>
      <c r="D1" s="144"/>
      <c r="E1" s="144"/>
      <c r="F1" s="144"/>
      <c r="G1" s="144"/>
      <c r="H1" s="8"/>
      <c r="I1" s="8"/>
      <c r="J1" s="49"/>
      <c r="K1" s="49"/>
      <c r="L1" s="49"/>
      <c r="M1" s="8"/>
      <c r="N1" s="50"/>
      <c r="O1" s="50"/>
      <c r="P1" s="50"/>
      <c r="Q1" s="50"/>
      <c r="R1" s="50"/>
      <c r="S1" s="50"/>
      <c r="T1" s="50"/>
    </row>
    <row r="2" spans="1:20" ht="31.5" customHeight="1">
      <c r="A2" s="144"/>
      <c r="B2" s="676" t="s">
        <v>106</v>
      </c>
      <c r="C2" s="677"/>
      <c r="D2" s="677"/>
      <c r="E2" s="677"/>
      <c r="F2" s="678"/>
      <c r="G2" s="144"/>
      <c r="H2" s="8"/>
      <c r="I2" s="679" t="s">
        <v>63</v>
      </c>
      <c r="J2" s="680"/>
      <c r="K2" s="680"/>
      <c r="L2" s="681"/>
      <c r="M2" s="8"/>
      <c r="N2" s="50"/>
      <c r="O2" s="682" t="s">
        <v>144</v>
      </c>
      <c r="P2" s="683"/>
      <c r="Q2" s="683"/>
      <c r="R2" s="683"/>
      <c r="S2" s="683"/>
      <c r="T2" s="174"/>
    </row>
    <row r="3" spans="1:20" ht="91.5" customHeight="1">
      <c r="A3" s="144"/>
      <c r="B3" s="176" t="s">
        <v>0</v>
      </c>
      <c r="C3" s="176" t="s">
        <v>71</v>
      </c>
      <c r="D3" s="176" t="s">
        <v>64</v>
      </c>
      <c r="E3" s="176" t="s">
        <v>158</v>
      </c>
      <c r="F3" s="176" t="s">
        <v>159</v>
      </c>
      <c r="G3" s="177"/>
      <c r="H3" s="178"/>
      <c r="I3" s="51" t="s">
        <v>73</v>
      </c>
      <c r="J3" s="208" t="s">
        <v>65</v>
      </c>
      <c r="K3" s="208" t="s">
        <v>66</v>
      </c>
      <c r="L3" s="52" t="s">
        <v>72</v>
      </c>
      <c r="M3" s="8"/>
      <c r="N3" s="50"/>
      <c r="O3" s="171" t="s">
        <v>145</v>
      </c>
      <c r="P3" s="173" t="s">
        <v>160</v>
      </c>
      <c r="Q3" s="173" t="s">
        <v>164</v>
      </c>
      <c r="R3" s="171" t="s">
        <v>161</v>
      </c>
      <c r="S3" s="170" t="s">
        <v>163</v>
      </c>
      <c r="T3" s="174"/>
    </row>
    <row r="4" spans="1:20" ht="15.6">
      <c r="A4" s="144"/>
      <c r="B4" s="192"/>
      <c r="C4" s="193"/>
      <c r="D4" s="193"/>
      <c r="E4" s="194"/>
      <c r="F4" s="195"/>
      <c r="G4" s="177"/>
      <c r="H4" s="179"/>
      <c r="I4" s="103"/>
      <c r="J4" s="81"/>
      <c r="K4" s="84" t="str">
        <f t="shared" ref="K4:K35" si="0">IF(I4="Yes",E4,IF(I4="Part Pay",J4,""))</f>
        <v/>
      </c>
      <c r="L4" s="81"/>
      <c r="M4" s="82"/>
      <c r="N4" s="83"/>
      <c r="O4" s="107"/>
      <c r="P4" s="107"/>
      <c r="Q4" s="81"/>
      <c r="R4" s="81"/>
      <c r="S4" s="175" t="str">
        <f>IF(Q4="",K4,IF(K4="",Q4,Q4+K4))</f>
        <v/>
      </c>
      <c r="T4" s="50"/>
    </row>
    <row r="5" spans="1:20" ht="15.6">
      <c r="A5" s="144"/>
      <c r="B5" s="196"/>
      <c r="C5" s="89"/>
      <c r="D5" s="89"/>
      <c r="E5" s="90"/>
      <c r="F5" s="195"/>
      <c r="G5" s="144"/>
      <c r="H5" s="80"/>
      <c r="I5" s="103"/>
      <c r="J5" s="84"/>
      <c r="K5" s="84" t="str">
        <f t="shared" si="0"/>
        <v/>
      </c>
      <c r="L5" s="84"/>
      <c r="M5" s="80"/>
      <c r="N5" s="85"/>
      <c r="O5" s="108"/>
      <c r="P5" s="108"/>
      <c r="Q5" s="84"/>
      <c r="R5" s="84"/>
      <c r="S5" s="175" t="str">
        <f t="shared" ref="S5:S53" si="1">IF(Q5="",K5,IF(K5="",Q5,Q5+K5))</f>
        <v/>
      </c>
      <c r="T5" s="50"/>
    </row>
    <row r="6" spans="1:20" ht="15.6">
      <c r="A6" s="144"/>
      <c r="B6" s="196"/>
      <c r="C6" s="89"/>
      <c r="D6" s="89"/>
      <c r="E6" s="90"/>
      <c r="F6" s="195"/>
      <c r="G6" s="144"/>
      <c r="H6" s="80"/>
      <c r="I6" s="103"/>
      <c r="J6" s="84"/>
      <c r="K6" s="84" t="str">
        <f t="shared" si="0"/>
        <v/>
      </c>
      <c r="L6" s="84"/>
      <c r="M6" s="80"/>
      <c r="N6" s="85"/>
      <c r="O6" s="108"/>
      <c r="P6" s="108"/>
      <c r="Q6" s="84"/>
      <c r="R6" s="84"/>
      <c r="S6" s="175" t="str">
        <f t="shared" si="1"/>
        <v/>
      </c>
      <c r="T6" s="50"/>
    </row>
    <row r="7" spans="1:20" ht="15.6">
      <c r="A7" s="144"/>
      <c r="B7" s="196"/>
      <c r="C7" s="89"/>
      <c r="D7" s="89"/>
      <c r="E7" s="90"/>
      <c r="F7" s="197"/>
      <c r="G7" s="144"/>
      <c r="H7" s="80"/>
      <c r="I7" s="104"/>
      <c r="J7" s="84"/>
      <c r="K7" s="84" t="str">
        <f t="shared" si="0"/>
        <v/>
      </c>
      <c r="L7" s="84"/>
      <c r="M7" s="80"/>
      <c r="N7" s="85"/>
      <c r="O7" s="108"/>
      <c r="P7" s="108"/>
      <c r="Q7" s="84"/>
      <c r="R7" s="84"/>
      <c r="S7" s="175" t="str">
        <f t="shared" si="1"/>
        <v/>
      </c>
      <c r="T7" s="50"/>
    </row>
    <row r="8" spans="1:20" ht="15.6">
      <c r="A8" s="144"/>
      <c r="B8" s="196"/>
      <c r="C8" s="89"/>
      <c r="D8" s="89"/>
      <c r="E8" s="90"/>
      <c r="F8" s="197"/>
      <c r="G8" s="144"/>
      <c r="H8" s="80"/>
      <c r="I8" s="104"/>
      <c r="J8" s="84"/>
      <c r="K8" s="84" t="str">
        <f t="shared" si="0"/>
        <v/>
      </c>
      <c r="L8" s="84"/>
      <c r="M8" s="80"/>
      <c r="N8" s="85"/>
      <c r="O8" s="108"/>
      <c r="P8" s="108"/>
      <c r="Q8" s="84"/>
      <c r="R8" s="84"/>
      <c r="S8" s="175" t="str">
        <f t="shared" si="1"/>
        <v/>
      </c>
      <c r="T8" s="50"/>
    </row>
    <row r="9" spans="1:20" ht="15.6">
      <c r="A9" s="144"/>
      <c r="B9" s="196"/>
      <c r="C9" s="89"/>
      <c r="D9" s="89"/>
      <c r="E9" s="90"/>
      <c r="F9" s="197"/>
      <c r="G9" s="144"/>
      <c r="H9" s="80"/>
      <c r="I9" s="104"/>
      <c r="J9" s="84"/>
      <c r="K9" s="84" t="str">
        <f t="shared" si="0"/>
        <v/>
      </c>
      <c r="L9" s="84"/>
      <c r="M9" s="80"/>
      <c r="N9" s="85"/>
      <c r="O9" s="108"/>
      <c r="P9" s="108"/>
      <c r="Q9" s="84"/>
      <c r="R9" s="84"/>
      <c r="S9" s="175" t="str">
        <f t="shared" si="1"/>
        <v/>
      </c>
      <c r="T9" s="50"/>
    </row>
    <row r="10" spans="1:20" ht="15.6">
      <c r="A10" s="144"/>
      <c r="B10" s="196"/>
      <c r="C10" s="89"/>
      <c r="D10" s="89"/>
      <c r="E10" s="90"/>
      <c r="F10" s="197"/>
      <c r="G10" s="144"/>
      <c r="H10" s="80"/>
      <c r="I10" s="104"/>
      <c r="J10" s="84"/>
      <c r="K10" s="84" t="str">
        <f t="shared" si="0"/>
        <v/>
      </c>
      <c r="L10" s="84"/>
      <c r="M10" s="80"/>
      <c r="N10" s="85"/>
      <c r="O10" s="108"/>
      <c r="P10" s="108"/>
      <c r="Q10" s="84"/>
      <c r="R10" s="84"/>
      <c r="S10" s="175" t="str">
        <f t="shared" si="1"/>
        <v/>
      </c>
      <c r="T10" s="50"/>
    </row>
    <row r="11" spans="1:20" ht="15.6">
      <c r="A11" s="144"/>
      <c r="B11" s="196"/>
      <c r="C11" s="89"/>
      <c r="D11" s="89"/>
      <c r="E11" s="90"/>
      <c r="F11" s="197"/>
      <c r="G11" s="144"/>
      <c r="H11" s="80"/>
      <c r="I11" s="104"/>
      <c r="J11" s="84"/>
      <c r="K11" s="84" t="str">
        <f t="shared" si="0"/>
        <v/>
      </c>
      <c r="L11" s="84"/>
      <c r="M11" s="80"/>
      <c r="N11" s="85"/>
      <c r="O11" s="108"/>
      <c r="P11" s="108"/>
      <c r="Q11" s="84"/>
      <c r="R11" s="172"/>
      <c r="S11" s="175" t="str">
        <f t="shared" si="1"/>
        <v/>
      </c>
      <c r="T11" s="50"/>
    </row>
    <row r="12" spans="1:20" ht="15.6">
      <c r="A12" s="144"/>
      <c r="B12" s="196"/>
      <c r="C12" s="89"/>
      <c r="D12" s="89"/>
      <c r="E12" s="90"/>
      <c r="F12" s="197"/>
      <c r="G12" s="144"/>
      <c r="H12" s="80"/>
      <c r="I12" s="104"/>
      <c r="J12" s="84"/>
      <c r="K12" s="84" t="str">
        <f t="shared" si="0"/>
        <v/>
      </c>
      <c r="L12" s="84"/>
      <c r="M12" s="80"/>
      <c r="N12" s="85"/>
      <c r="O12" s="108"/>
      <c r="P12" s="108"/>
      <c r="Q12" s="84"/>
      <c r="R12" s="84"/>
      <c r="S12" s="175" t="str">
        <f t="shared" si="1"/>
        <v/>
      </c>
      <c r="T12" s="50"/>
    </row>
    <row r="13" spans="1:20" ht="15.6">
      <c r="A13" s="144"/>
      <c r="B13" s="196"/>
      <c r="C13" s="89"/>
      <c r="D13" s="89"/>
      <c r="E13" s="90"/>
      <c r="F13" s="197"/>
      <c r="G13" s="144"/>
      <c r="H13" s="80"/>
      <c r="I13" s="104"/>
      <c r="J13" s="84"/>
      <c r="K13" s="84" t="str">
        <f t="shared" si="0"/>
        <v/>
      </c>
      <c r="L13" s="84"/>
      <c r="M13" s="80"/>
      <c r="N13" s="85"/>
      <c r="O13" s="108"/>
      <c r="P13" s="108"/>
      <c r="Q13" s="84"/>
      <c r="R13" s="84"/>
      <c r="S13" s="175" t="str">
        <f t="shared" si="1"/>
        <v/>
      </c>
      <c r="T13" s="50"/>
    </row>
    <row r="14" spans="1:20" ht="15.6">
      <c r="A14" s="144"/>
      <c r="B14" s="196"/>
      <c r="C14" s="92"/>
      <c r="D14" s="92"/>
      <c r="E14" s="93"/>
      <c r="F14" s="197"/>
      <c r="G14" s="144"/>
      <c r="H14" s="80"/>
      <c r="I14" s="105"/>
      <c r="J14" s="84"/>
      <c r="K14" s="84" t="str">
        <f t="shared" si="0"/>
        <v/>
      </c>
      <c r="L14" s="84"/>
      <c r="M14" s="80"/>
      <c r="N14" s="85"/>
      <c r="O14" s="108"/>
      <c r="P14" s="108"/>
      <c r="Q14" s="84"/>
      <c r="R14" s="84"/>
      <c r="S14" s="175" t="str">
        <f t="shared" si="1"/>
        <v/>
      </c>
      <c r="T14" s="50"/>
    </row>
    <row r="15" spans="1:20" ht="15.6">
      <c r="A15" s="144"/>
      <c r="B15" s="196"/>
      <c r="C15" s="92"/>
      <c r="D15" s="92"/>
      <c r="E15" s="93"/>
      <c r="F15" s="197"/>
      <c r="G15" s="144"/>
      <c r="H15" s="80"/>
      <c r="I15" s="105"/>
      <c r="J15" s="84"/>
      <c r="K15" s="84" t="str">
        <f t="shared" si="0"/>
        <v/>
      </c>
      <c r="L15" s="84"/>
      <c r="M15" s="80"/>
      <c r="N15" s="85"/>
      <c r="O15" s="108"/>
      <c r="P15" s="108"/>
      <c r="Q15" s="84"/>
      <c r="R15" s="84"/>
      <c r="S15" s="175" t="str">
        <f t="shared" si="1"/>
        <v/>
      </c>
      <c r="T15" s="50"/>
    </row>
    <row r="16" spans="1:20" ht="15.6">
      <c r="A16" s="144"/>
      <c r="B16" s="196"/>
      <c r="C16" s="94"/>
      <c r="D16" s="92"/>
      <c r="E16" s="93"/>
      <c r="F16" s="197"/>
      <c r="G16" s="144"/>
      <c r="H16" s="80"/>
      <c r="I16" s="105"/>
      <c r="J16" s="84"/>
      <c r="K16" s="84" t="str">
        <f t="shared" si="0"/>
        <v/>
      </c>
      <c r="L16" s="84"/>
      <c r="M16" s="80"/>
      <c r="N16" s="85"/>
      <c r="O16" s="108"/>
      <c r="P16" s="108"/>
      <c r="Q16" s="84"/>
      <c r="R16" s="84"/>
      <c r="S16" s="175" t="str">
        <f t="shared" si="1"/>
        <v/>
      </c>
      <c r="T16" s="50"/>
    </row>
    <row r="17" spans="1:20" ht="15.6">
      <c r="A17" s="144"/>
      <c r="B17" s="196"/>
      <c r="C17" s="92"/>
      <c r="D17" s="92"/>
      <c r="E17" s="93"/>
      <c r="F17" s="197"/>
      <c r="G17" s="144"/>
      <c r="H17" s="80"/>
      <c r="I17" s="105"/>
      <c r="J17" s="84"/>
      <c r="K17" s="84" t="str">
        <f t="shared" si="0"/>
        <v/>
      </c>
      <c r="L17" s="84"/>
      <c r="M17" s="80"/>
      <c r="N17" s="85"/>
      <c r="O17" s="108"/>
      <c r="P17" s="108"/>
      <c r="Q17" s="84"/>
      <c r="R17" s="84"/>
      <c r="S17" s="175" t="str">
        <f t="shared" si="1"/>
        <v/>
      </c>
      <c r="T17" s="50"/>
    </row>
    <row r="18" spans="1:20" ht="15.6">
      <c r="A18" s="144"/>
      <c r="B18" s="196"/>
      <c r="C18" s="92"/>
      <c r="D18" s="92"/>
      <c r="E18" s="93"/>
      <c r="F18" s="197"/>
      <c r="G18" s="144"/>
      <c r="H18" s="80"/>
      <c r="I18" s="105"/>
      <c r="J18" s="84"/>
      <c r="K18" s="84" t="str">
        <f t="shared" si="0"/>
        <v/>
      </c>
      <c r="L18" s="84"/>
      <c r="M18" s="80"/>
      <c r="N18" s="85"/>
      <c r="O18" s="108"/>
      <c r="P18" s="108"/>
      <c r="Q18" s="84"/>
      <c r="R18" s="84"/>
      <c r="S18" s="175" t="str">
        <f t="shared" si="1"/>
        <v/>
      </c>
      <c r="T18" s="50"/>
    </row>
    <row r="19" spans="1:20" ht="15.6">
      <c r="A19" s="144"/>
      <c r="B19" s="196"/>
      <c r="C19" s="92"/>
      <c r="D19" s="92"/>
      <c r="E19" s="93"/>
      <c r="F19" s="197"/>
      <c r="G19" s="144"/>
      <c r="H19" s="80"/>
      <c r="I19" s="105"/>
      <c r="J19" s="84"/>
      <c r="K19" s="84" t="str">
        <f t="shared" si="0"/>
        <v/>
      </c>
      <c r="L19" s="84"/>
      <c r="M19" s="80"/>
      <c r="N19" s="85"/>
      <c r="O19" s="108"/>
      <c r="P19" s="108"/>
      <c r="Q19" s="84"/>
      <c r="R19" s="84"/>
      <c r="S19" s="175" t="str">
        <f t="shared" si="1"/>
        <v/>
      </c>
      <c r="T19" s="50"/>
    </row>
    <row r="20" spans="1:20" ht="15.6">
      <c r="A20" s="144"/>
      <c r="B20" s="196"/>
      <c r="C20" s="92"/>
      <c r="D20" s="92"/>
      <c r="E20" s="93"/>
      <c r="F20" s="197"/>
      <c r="G20" s="144"/>
      <c r="H20" s="80"/>
      <c r="I20" s="105"/>
      <c r="J20" s="84"/>
      <c r="K20" s="84" t="str">
        <f t="shared" si="0"/>
        <v/>
      </c>
      <c r="L20" s="84"/>
      <c r="M20" s="80"/>
      <c r="N20" s="85"/>
      <c r="O20" s="108"/>
      <c r="P20" s="108"/>
      <c r="Q20" s="84"/>
      <c r="R20" s="84"/>
      <c r="S20" s="175" t="str">
        <f t="shared" si="1"/>
        <v/>
      </c>
      <c r="T20" s="50"/>
    </row>
    <row r="21" spans="1:20" ht="15.6">
      <c r="A21" s="144"/>
      <c r="B21" s="196"/>
      <c r="C21" s="92"/>
      <c r="D21" s="92"/>
      <c r="E21" s="93"/>
      <c r="F21" s="197"/>
      <c r="G21" s="144"/>
      <c r="H21" s="80"/>
      <c r="I21" s="105"/>
      <c r="J21" s="84"/>
      <c r="K21" s="84" t="str">
        <f t="shared" si="0"/>
        <v/>
      </c>
      <c r="L21" s="84"/>
      <c r="M21" s="80"/>
      <c r="N21" s="85"/>
      <c r="O21" s="108"/>
      <c r="P21" s="108"/>
      <c r="Q21" s="84"/>
      <c r="R21" s="84"/>
      <c r="S21" s="175" t="str">
        <f t="shared" si="1"/>
        <v/>
      </c>
      <c r="T21" s="50"/>
    </row>
    <row r="22" spans="1:20" ht="15.6">
      <c r="A22" s="144"/>
      <c r="B22" s="196"/>
      <c r="C22" s="92"/>
      <c r="D22" s="92"/>
      <c r="E22" s="93"/>
      <c r="F22" s="197"/>
      <c r="G22" s="144"/>
      <c r="H22" s="80"/>
      <c r="I22" s="105"/>
      <c r="J22" s="84"/>
      <c r="K22" s="84" t="str">
        <f t="shared" si="0"/>
        <v/>
      </c>
      <c r="L22" s="84"/>
      <c r="M22" s="80"/>
      <c r="N22" s="85"/>
      <c r="O22" s="108"/>
      <c r="P22" s="108"/>
      <c r="Q22" s="84"/>
      <c r="R22" s="84"/>
      <c r="S22" s="175" t="str">
        <f t="shared" si="1"/>
        <v/>
      </c>
      <c r="T22" s="50"/>
    </row>
    <row r="23" spans="1:20" ht="15.6">
      <c r="A23" s="144"/>
      <c r="B23" s="196"/>
      <c r="C23" s="92"/>
      <c r="D23" s="92"/>
      <c r="E23" s="93"/>
      <c r="F23" s="197"/>
      <c r="G23" s="144"/>
      <c r="H23" s="80"/>
      <c r="I23" s="105"/>
      <c r="J23" s="84"/>
      <c r="K23" s="84" t="str">
        <f t="shared" si="0"/>
        <v/>
      </c>
      <c r="L23" s="84"/>
      <c r="M23" s="80"/>
      <c r="N23" s="85"/>
      <c r="O23" s="108"/>
      <c r="P23" s="108"/>
      <c r="Q23" s="84"/>
      <c r="R23" s="84"/>
      <c r="S23" s="175" t="str">
        <f t="shared" si="1"/>
        <v/>
      </c>
      <c r="T23" s="50"/>
    </row>
    <row r="24" spans="1:20" ht="15.6">
      <c r="A24" s="144"/>
      <c r="B24" s="196"/>
      <c r="C24" s="92"/>
      <c r="D24" s="92"/>
      <c r="E24" s="93"/>
      <c r="F24" s="197"/>
      <c r="G24" s="144"/>
      <c r="H24" s="80"/>
      <c r="I24" s="105"/>
      <c r="J24" s="84"/>
      <c r="K24" s="84" t="str">
        <f t="shared" si="0"/>
        <v/>
      </c>
      <c r="L24" s="84"/>
      <c r="M24" s="80"/>
      <c r="N24" s="85"/>
      <c r="O24" s="108"/>
      <c r="P24" s="108"/>
      <c r="Q24" s="84"/>
      <c r="R24" s="84"/>
      <c r="S24" s="175" t="str">
        <f t="shared" si="1"/>
        <v/>
      </c>
      <c r="T24" s="50"/>
    </row>
    <row r="25" spans="1:20" ht="15.6">
      <c r="A25" s="144"/>
      <c r="B25" s="196"/>
      <c r="C25" s="92"/>
      <c r="D25" s="92"/>
      <c r="E25" s="93"/>
      <c r="F25" s="197"/>
      <c r="G25" s="144"/>
      <c r="H25" s="80"/>
      <c r="I25" s="105"/>
      <c r="J25" s="84"/>
      <c r="K25" s="84" t="str">
        <f t="shared" si="0"/>
        <v/>
      </c>
      <c r="L25" s="84"/>
      <c r="M25" s="80"/>
      <c r="N25" s="85"/>
      <c r="O25" s="108"/>
      <c r="P25" s="108"/>
      <c r="Q25" s="84"/>
      <c r="R25" s="84"/>
      <c r="S25" s="175" t="str">
        <f t="shared" si="1"/>
        <v/>
      </c>
      <c r="T25" s="50"/>
    </row>
    <row r="26" spans="1:20" ht="15.6">
      <c r="A26" s="144"/>
      <c r="B26" s="196"/>
      <c r="C26" s="92"/>
      <c r="D26" s="92"/>
      <c r="E26" s="93"/>
      <c r="F26" s="197"/>
      <c r="G26" s="144"/>
      <c r="H26" s="80"/>
      <c r="I26" s="105"/>
      <c r="J26" s="84"/>
      <c r="K26" s="84" t="str">
        <f t="shared" si="0"/>
        <v/>
      </c>
      <c r="L26" s="84"/>
      <c r="M26" s="80"/>
      <c r="N26" s="85"/>
      <c r="O26" s="108"/>
      <c r="P26" s="108"/>
      <c r="Q26" s="84"/>
      <c r="R26" s="84"/>
      <c r="S26" s="175" t="str">
        <f t="shared" si="1"/>
        <v/>
      </c>
      <c r="T26" s="50"/>
    </row>
    <row r="27" spans="1:20" ht="15.6">
      <c r="A27" s="144"/>
      <c r="B27" s="196"/>
      <c r="C27" s="92"/>
      <c r="D27" s="92"/>
      <c r="E27" s="93"/>
      <c r="F27" s="197"/>
      <c r="G27" s="144"/>
      <c r="H27" s="80"/>
      <c r="I27" s="105"/>
      <c r="J27" s="84"/>
      <c r="K27" s="84" t="str">
        <f t="shared" si="0"/>
        <v/>
      </c>
      <c r="L27" s="84"/>
      <c r="M27" s="80"/>
      <c r="N27" s="85"/>
      <c r="O27" s="108"/>
      <c r="P27" s="108"/>
      <c r="Q27" s="84"/>
      <c r="R27" s="84"/>
      <c r="S27" s="175" t="str">
        <f t="shared" si="1"/>
        <v/>
      </c>
      <c r="T27" s="50"/>
    </row>
    <row r="28" spans="1:20" ht="15.6">
      <c r="A28" s="144"/>
      <c r="B28" s="196"/>
      <c r="C28" s="92"/>
      <c r="D28" s="92"/>
      <c r="E28" s="93"/>
      <c r="F28" s="197"/>
      <c r="G28" s="144"/>
      <c r="H28" s="80"/>
      <c r="I28" s="105"/>
      <c r="J28" s="84"/>
      <c r="K28" s="84" t="str">
        <f t="shared" si="0"/>
        <v/>
      </c>
      <c r="L28" s="84"/>
      <c r="M28" s="80"/>
      <c r="N28" s="85"/>
      <c r="O28" s="108"/>
      <c r="P28" s="108"/>
      <c r="Q28" s="84"/>
      <c r="R28" s="84"/>
      <c r="S28" s="175" t="str">
        <f t="shared" si="1"/>
        <v/>
      </c>
      <c r="T28" s="50"/>
    </row>
    <row r="29" spans="1:20" ht="15.6">
      <c r="A29" s="144"/>
      <c r="B29" s="196"/>
      <c r="C29" s="95"/>
      <c r="D29" s="92"/>
      <c r="E29" s="93"/>
      <c r="F29" s="197"/>
      <c r="G29" s="144"/>
      <c r="H29" s="80"/>
      <c r="I29" s="105"/>
      <c r="J29" s="84"/>
      <c r="K29" s="84" t="str">
        <f t="shared" si="0"/>
        <v/>
      </c>
      <c r="L29" s="84"/>
      <c r="M29" s="80"/>
      <c r="N29" s="85"/>
      <c r="O29" s="108"/>
      <c r="P29" s="108"/>
      <c r="Q29" s="84"/>
      <c r="R29" s="84"/>
      <c r="S29" s="175" t="str">
        <f t="shared" si="1"/>
        <v/>
      </c>
      <c r="T29" s="50"/>
    </row>
    <row r="30" spans="1:20" ht="15.6">
      <c r="A30" s="144"/>
      <c r="B30" s="196"/>
      <c r="C30" s="95"/>
      <c r="D30" s="92"/>
      <c r="E30" s="93"/>
      <c r="F30" s="197"/>
      <c r="G30" s="144"/>
      <c r="H30" s="80"/>
      <c r="I30" s="105"/>
      <c r="J30" s="84"/>
      <c r="K30" s="84" t="str">
        <f t="shared" si="0"/>
        <v/>
      </c>
      <c r="L30" s="84"/>
      <c r="M30" s="80"/>
      <c r="N30" s="85"/>
      <c r="O30" s="108"/>
      <c r="P30" s="108"/>
      <c r="Q30" s="84"/>
      <c r="R30" s="84"/>
      <c r="S30" s="175" t="str">
        <f t="shared" si="1"/>
        <v/>
      </c>
      <c r="T30" s="50"/>
    </row>
    <row r="31" spans="1:20" ht="15.6">
      <c r="A31" s="144"/>
      <c r="B31" s="196"/>
      <c r="C31" s="95"/>
      <c r="D31" s="92"/>
      <c r="E31" s="93"/>
      <c r="F31" s="197"/>
      <c r="G31" s="144"/>
      <c r="H31" s="80"/>
      <c r="I31" s="105"/>
      <c r="J31" s="84"/>
      <c r="K31" s="84" t="str">
        <f t="shared" si="0"/>
        <v/>
      </c>
      <c r="L31" s="84"/>
      <c r="M31" s="80"/>
      <c r="N31" s="85"/>
      <c r="O31" s="108"/>
      <c r="P31" s="108"/>
      <c r="Q31" s="84"/>
      <c r="R31" s="84"/>
      <c r="S31" s="175" t="str">
        <f t="shared" si="1"/>
        <v/>
      </c>
      <c r="T31" s="50"/>
    </row>
    <row r="32" spans="1:20" ht="15.6">
      <c r="A32" s="144"/>
      <c r="B32" s="196"/>
      <c r="C32" s="95"/>
      <c r="D32" s="92"/>
      <c r="E32" s="93"/>
      <c r="F32" s="197"/>
      <c r="G32" s="144"/>
      <c r="H32" s="80"/>
      <c r="I32" s="105"/>
      <c r="J32" s="84"/>
      <c r="K32" s="84" t="str">
        <f t="shared" si="0"/>
        <v/>
      </c>
      <c r="L32" s="84"/>
      <c r="M32" s="80"/>
      <c r="N32" s="85"/>
      <c r="O32" s="108"/>
      <c r="P32" s="108"/>
      <c r="Q32" s="84"/>
      <c r="R32" s="84"/>
      <c r="S32" s="175" t="str">
        <f t="shared" si="1"/>
        <v/>
      </c>
      <c r="T32" s="50"/>
    </row>
    <row r="33" spans="1:20" ht="15.6">
      <c r="A33" s="144"/>
      <c r="B33" s="196"/>
      <c r="C33" s="92"/>
      <c r="D33" s="92"/>
      <c r="E33" s="93"/>
      <c r="F33" s="197"/>
      <c r="G33" s="144"/>
      <c r="H33" s="80"/>
      <c r="I33" s="105"/>
      <c r="J33" s="84"/>
      <c r="K33" s="84" t="str">
        <f t="shared" si="0"/>
        <v/>
      </c>
      <c r="L33" s="84"/>
      <c r="M33" s="80"/>
      <c r="N33" s="85"/>
      <c r="O33" s="108"/>
      <c r="P33" s="108"/>
      <c r="Q33" s="84"/>
      <c r="R33" s="84"/>
      <c r="S33" s="175" t="str">
        <f t="shared" si="1"/>
        <v/>
      </c>
      <c r="T33" s="50"/>
    </row>
    <row r="34" spans="1:20" ht="15.6">
      <c r="A34" s="144"/>
      <c r="B34" s="196"/>
      <c r="C34" s="92"/>
      <c r="D34" s="92"/>
      <c r="E34" s="93"/>
      <c r="F34" s="197"/>
      <c r="G34" s="144"/>
      <c r="H34" s="80"/>
      <c r="I34" s="105"/>
      <c r="J34" s="84"/>
      <c r="K34" s="84" t="str">
        <f t="shared" si="0"/>
        <v/>
      </c>
      <c r="L34" s="84"/>
      <c r="M34" s="80"/>
      <c r="N34" s="85"/>
      <c r="O34" s="108"/>
      <c r="P34" s="108"/>
      <c r="Q34" s="84"/>
      <c r="R34" s="84"/>
      <c r="S34" s="175" t="str">
        <f t="shared" si="1"/>
        <v/>
      </c>
      <c r="T34" s="50"/>
    </row>
    <row r="35" spans="1:20" ht="15.6">
      <c r="A35" s="144"/>
      <c r="B35" s="196"/>
      <c r="C35" s="92"/>
      <c r="D35" s="92"/>
      <c r="E35" s="93"/>
      <c r="F35" s="197"/>
      <c r="G35" s="144"/>
      <c r="H35" s="80"/>
      <c r="I35" s="105"/>
      <c r="J35" s="84"/>
      <c r="K35" s="84" t="str">
        <f t="shared" si="0"/>
        <v/>
      </c>
      <c r="L35" s="84"/>
      <c r="M35" s="80"/>
      <c r="N35" s="85"/>
      <c r="O35" s="108"/>
      <c r="P35" s="108"/>
      <c r="Q35" s="84"/>
      <c r="R35" s="84"/>
      <c r="S35" s="175" t="str">
        <f t="shared" si="1"/>
        <v/>
      </c>
      <c r="T35" s="50"/>
    </row>
    <row r="36" spans="1:20" ht="15.6">
      <c r="A36" s="144"/>
      <c r="B36" s="196"/>
      <c r="C36" s="92"/>
      <c r="D36" s="92"/>
      <c r="E36" s="93"/>
      <c r="F36" s="197"/>
      <c r="G36" s="144"/>
      <c r="H36" s="80"/>
      <c r="I36" s="105"/>
      <c r="J36" s="84"/>
      <c r="K36" s="84" t="str">
        <f t="shared" ref="K36:K53" si="2">IF(I36="Yes",E36,IF(I36="Part Pay",J36,""))</f>
        <v/>
      </c>
      <c r="L36" s="84"/>
      <c r="M36" s="80"/>
      <c r="N36" s="85"/>
      <c r="O36" s="108"/>
      <c r="P36" s="108"/>
      <c r="Q36" s="84"/>
      <c r="R36" s="84"/>
      <c r="S36" s="175" t="str">
        <f t="shared" si="1"/>
        <v/>
      </c>
      <c r="T36" s="50"/>
    </row>
    <row r="37" spans="1:20" ht="15.6">
      <c r="A37" s="144"/>
      <c r="B37" s="196"/>
      <c r="C37" s="92"/>
      <c r="D37" s="92"/>
      <c r="E37" s="93"/>
      <c r="F37" s="197"/>
      <c r="G37" s="144"/>
      <c r="H37" s="80"/>
      <c r="I37" s="105"/>
      <c r="J37" s="84"/>
      <c r="K37" s="84" t="str">
        <f t="shared" si="2"/>
        <v/>
      </c>
      <c r="L37" s="84"/>
      <c r="M37" s="80"/>
      <c r="N37" s="85"/>
      <c r="O37" s="108"/>
      <c r="P37" s="108"/>
      <c r="Q37" s="84"/>
      <c r="R37" s="84"/>
      <c r="S37" s="175" t="str">
        <f t="shared" si="1"/>
        <v/>
      </c>
      <c r="T37" s="50"/>
    </row>
    <row r="38" spans="1:20" ht="15.6">
      <c r="A38" s="144"/>
      <c r="B38" s="196"/>
      <c r="C38" s="92"/>
      <c r="D38" s="92"/>
      <c r="E38" s="93"/>
      <c r="F38" s="197"/>
      <c r="G38" s="144"/>
      <c r="H38" s="80"/>
      <c r="I38" s="105"/>
      <c r="J38" s="84"/>
      <c r="K38" s="84" t="str">
        <f t="shared" si="2"/>
        <v/>
      </c>
      <c r="L38" s="84"/>
      <c r="M38" s="80"/>
      <c r="N38" s="85"/>
      <c r="O38" s="108"/>
      <c r="P38" s="108"/>
      <c r="Q38" s="84"/>
      <c r="R38" s="84"/>
      <c r="S38" s="175" t="str">
        <f t="shared" si="1"/>
        <v/>
      </c>
      <c r="T38" s="50"/>
    </row>
    <row r="39" spans="1:20" ht="15.6">
      <c r="A39" s="144"/>
      <c r="B39" s="196"/>
      <c r="C39" s="92"/>
      <c r="D39" s="92"/>
      <c r="E39" s="93"/>
      <c r="F39" s="197"/>
      <c r="G39" s="144"/>
      <c r="H39" s="80"/>
      <c r="I39" s="105"/>
      <c r="J39" s="84"/>
      <c r="K39" s="84" t="str">
        <f t="shared" si="2"/>
        <v/>
      </c>
      <c r="L39" s="84"/>
      <c r="M39" s="80"/>
      <c r="N39" s="85"/>
      <c r="O39" s="108"/>
      <c r="P39" s="108"/>
      <c r="Q39" s="84"/>
      <c r="R39" s="84"/>
      <c r="S39" s="175" t="str">
        <f t="shared" si="1"/>
        <v/>
      </c>
      <c r="T39" s="50"/>
    </row>
    <row r="40" spans="1:20" ht="15.6">
      <c r="A40" s="144"/>
      <c r="B40" s="196"/>
      <c r="C40" s="92"/>
      <c r="D40" s="92"/>
      <c r="E40" s="93"/>
      <c r="F40" s="197"/>
      <c r="G40" s="144"/>
      <c r="H40" s="80"/>
      <c r="I40" s="105"/>
      <c r="J40" s="84"/>
      <c r="K40" s="84" t="str">
        <f t="shared" si="2"/>
        <v/>
      </c>
      <c r="L40" s="84"/>
      <c r="M40" s="80"/>
      <c r="N40" s="85"/>
      <c r="O40" s="108"/>
      <c r="P40" s="108"/>
      <c r="Q40" s="84"/>
      <c r="R40" s="84"/>
      <c r="S40" s="175" t="str">
        <f t="shared" si="1"/>
        <v/>
      </c>
      <c r="T40" s="50"/>
    </row>
    <row r="41" spans="1:20" ht="15.6">
      <c r="A41" s="144"/>
      <c r="B41" s="196"/>
      <c r="C41" s="92"/>
      <c r="D41" s="92"/>
      <c r="E41" s="93"/>
      <c r="F41" s="197"/>
      <c r="G41" s="144"/>
      <c r="H41" s="80"/>
      <c r="I41" s="105"/>
      <c r="J41" s="84"/>
      <c r="K41" s="84" t="str">
        <f t="shared" si="2"/>
        <v/>
      </c>
      <c r="L41" s="84"/>
      <c r="M41" s="80"/>
      <c r="N41" s="85"/>
      <c r="O41" s="108"/>
      <c r="P41" s="108"/>
      <c r="Q41" s="84"/>
      <c r="R41" s="84"/>
      <c r="S41" s="175" t="str">
        <f t="shared" si="1"/>
        <v/>
      </c>
      <c r="T41" s="50"/>
    </row>
    <row r="42" spans="1:20" ht="15.6">
      <c r="A42" s="144"/>
      <c r="B42" s="196"/>
      <c r="C42" s="95"/>
      <c r="D42" s="92"/>
      <c r="E42" s="93"/>
      <c r="F42" s="197"/>
      <c r="G42" s="144"/>
      <c r="H42" s="80"/>
      <c r="I42" s="105"/>
      <c r="J42" s="84"/>
      <c r="K42" s="84" t="str">
        <f t="shared" si="2"/>
        <v/>
      </c>
      <c r="L42" s="84"/>
      <c r="M42" s="80"/>
      <c r="N42" s="85"/>
      <c r="O42" s="108"/>
      <c r="P42" s="108"/>
      <c r="Q42" s="84"/>
      <c r="R42" s="84"/>
      <c r="S42" s="175" t="str">
        <f t="shared" si="1"/>
        <v/>
      </c>
      <c r="T42" s="50"/>
    </row>
    <row r="43" spans="1:20" ht="15.6">
      <c r="A43" s="144"/>
      <c r="B43" s="196"/>
      <c r="C43" s="92"/>
      <c r="D43" s="92"/>
      <c r="E43" s="93"/>
      <c r="F43" s="197"/>
      <c r="G43" s="144"/>
      <c r="H43" s="80"/>
      <c r="I43" s="105"/>
      <c r="J43" s="84"/>
      <c r="K43" s="84" t="str">
        <f t="shared" si="2"/>
        <v/>
      </c>
      <c r="L43" s="84"/>
      <c r="M43" s="80"/>
      <c r="N43" s="85"/>
      <c r="O43" s="108"/>
      <c r="P43" s="108"/>
      <c r="Q43" s="84"/>
      <c r="R43" s="84"/>
      <c r="S43" s="175" t="str">
        <f t="shared" si="1"/>
        <v/>
      </c>
      <c r="T43" s="50"/>
    </row>
    <row r="44" spans="1:20" ht="15.6">
      <c r="A44" s="144"/>
      <c r="B44" s="196"/>
      <c r="C44" s="92"/>
      <c r="D44" s="92"/>
      <c r="E44" s="93"/>
      <c r="F44" s="197"/>
      <c r="G44" s="144"/>
      <c r="H44" s="80"/>
      <c r="I44" s="105"/>
      <c r="J44" s="84"/>
      <c r="K44" s="84" t="str">
        <f t="shared" si="2"/>
        <v/>
      </c>
      <c r="L44" s="84"/>
      <c r="M44" s="80"/>
      <c r="N44" s="85"/>
      <c r="O44" s="108"/>
      <c r="P44" s="108"/>
      <c r="Q44" s="84"/>
      <c r="R44" s="84"/>
      <c r="S44" s="175" t="str">
        <f t="shared" si="1"/>
        <v/>
      </c>
      <c r="T44" s="50"/>
    </row>
    <row r="45" spans="1:20" ht="15.6">
      <c r="A45" s="144"/>
      <c r="B45" s="196"/>
      <c r="C45" s="92"/>
      <c r="D45" s="92"/>
      <c r="E45" s="93"/>
      <c r="F45" s="197"/>
      <c r="G45" s="144"/>
      <c r="H45" s="80"/>
      <c r="I45" s="105"/>
      <c r="J45" s="84"/>
      <c r="K45" s="84" t="str">
        <f t="shared" si="2"/>
        <v/>
      </c>
      <c r="L45" s="84"/>
      <c r="M45" s="80"/>
      <c r="N45" s="85"/>
      <c r="O45" s="108"/>
      <c r="P45" s="108"/>
      <c r="Q45" s="84"/>
      <c r="R45" s="84"/>
      <c r="S45" s="175" t="str">
        <f t="shared" si="1"/>
        <v/>
      </c>
      <c r="T45" s="50"/>
    </row>
    <row r="46" spans="1:20" ht="15.6">
      <c r="A46" s="144"/>
      <c r="B46" s="196"/>
      <c r="C46" s="92"/>
      <c r="D46" s="92"/>
      <c r="E46" s="93"/>
      <c r="F46" s="197"/>
      <c r="G46" s="144"/>
      <c r="H46" s="80"/>
      <c r="I46" s="105"/>
      <c r="J46" s="84"/>
      <c r="K46" s="84" t="str">
        <f t="shared" si="2"/>
        <v/>
      </c>
      <c r="L46" s="84"/>
      <c r="M46" s="80"/>
      <c r="N46" s="85"/>
      <c r="O46" s="108"/>
      <c r="P46" s="108"/>
      <c r="Q46" s="84"/>
      <c r="R46" s="84"/>
      <c r="S46" s="175" t="str">
        <f t="shared" si="1"/>
        <v/>
      </c>
      <c r="T46" s="50"/>
    </row>
    <row r="47" spans="1:20" ht="15.6">
      <c r="A47" s="144"/>
      <c r="B47" s="196"/>
      <c r="C47" s="92"/>
      <c r="D47" s="92"/>
      <c r="E47" s="93"/>
      <c r="F47" s="197"/>
      <c r="G47" s="144"/>
      <c r="H47" s="80"/>
      <c r="I47" s="105"/>
      <c r="J47" s="84"/>
      <c r="K47" s="84" t="str">
        <f t="shared" si="2"/>
        <v/>
      </c>
      <c r="L47" s="84"/>
      <c r="M47" s="80"/>
      <c r="N47" s="85"/>
      <c r="O47" s="108"/>
      <c r="P47" s="108"/>
      <c r="Q47" s="84"/>
      <c r="R47" s="84"/>
      <c r="S47" s="175" t="str">
        <f t="shared" si="1"/>
        <v/>
      </c>
      <c r="T47" s="50"/>
    </row>
    <row r="48" spans="1:20" ht="15.6">
      <c r="A48" s="144"/>
      <c r="B48" s="196"/>
      <c r="C48" s="92"/>
      <c r="D48" s="92"/>
      <c r="E48" s="93"/>
      <c r="F48" s="197"/>
      <c r="G48" s="144"/>
      <c r="H48" s="80"/>
      <c r="I48" s="105"/>
      <c r="J48" s="84"/>
      <c r="K48" s="84" t="str">
        <f t="shared" si="2"/>
        <v/>
      </c>
      <c r="L48" s="84"/>
      <c r="M48" s="80"/>
      <c r="N48" s="85"/>
      <c r="O48" s="108"/>
      <c r="P48" s="108"/>
      <c r="Q48" s="84"/>
      <c r="R48" s="84"/>
      <c r="S48" s="175" t="str">
        <f t="shared" si="1"/>
        <v/>
      </c>
      <c r="T48" s="50"/>
    </row>
    <row r="49" spans="1:20" ht="15.6">
      <c r="A49" s="144"/>
      <c r="B49" s="196"/>
      <c r="C49" s="92"/>
      <c r="D49" s="92"/>
      <c r="E49" s="93"/>
      <c r="F49" s="197"/>
      <c r="G49" s="144"/>
      <c r="H49" s="80"/>
      <c r="I49" s="105"/>
      <c r="J49" s="84"/>
      <c r="K49" s="84" t="str">
        <f t="shared" si="2"/>
        <v/>
      </c>
      <c r="L49" s="84"/>
      <c r="M49" s="80"/>
      <c r="N49" s="85"/>
      <c r="O49" s="108"/>
      <c r="P49" s="108"/>
      <c r="Q49" s="84"/>
      <c r="R49" s="84"/>
      <c r="S49" s="175" t="str">
        <f t="shared" si="1"/>
        <v/>
      </c>
      <c r="T49" s="50"/>
    </row>
    <row r="50" spans="1:20" ht="15.6">
      <c r="A50" s="144"/>
      <c r="B50" s="196"/>
      <c r="C50" s="92"/>
      <c r="D50" s="92"/>
      <c r="E50" s="93"/>
      <c r="F50" s="197"/>
      <c r="G50" s="144"/>
      <c r="H50" s="80"/>
      <c r="I50" s="105"/>
      <c r="J50" s="84"/>
      <c r="K50" s="84" t="str">
        <f t="shared" si="2"/>
        <v/>
      </c>
      <c r="L50" s="84"/>
      <c r="M50" s="80"/>
      <c r="N50" s="85"/>
      <c r="O50" s="108"/>
      <c r="P50" s="108"/>
      <c r="Q50" s="84"/>
      <c r="R50" s="84"/>
      <c r="S50" s="175" t="str">
        <f t="shared" si="1"/>
        <v/>
      </c>
      <c r="T50" s="50"/>
    </row>
    <row r="51" spans="1:20" ht="15.6">
      <c r="A51" s="144"/>
      <c r="B51" s="196"/>
      <c r="C51" s="92"/>
      <c r="D51" s="92"/>
      <c r="E51" s="93"/>
      <c r="F51" s="197"/>
      <c r="G51" s="144"/>
      <c r="H51" s="80"/>
      <c r="I51" s="105"/>
      <c r="J51" s="84"/>
      <c r="K51" s="84" t="str">
        <f t="shared" si="2"/>
        <v/>
      </c>
      <c r="L51" s="84"/>
      <c r="M51" s="80"/>
      <c r="N51" s="85"/>
      <c r="O51" s="108"/>
      <c r="P51" s="108"/>
      <c r="Q51" s="84"/>
      <c r="R51" s="84"/>
      <c r="S51" s="175" t="str">
        <f t="shared" si="1"/>
        <v/>
      </c>
      <c r="T51" s="50"/>
    </row>
    <row r="52" spans="1:20" ht="15.6">
      <c r="A52" s="144"/>
      <c r="B52" s="196"/>
      <c r="C52" s="92"/>
      <c r="D52" s="92"/>
      <c r="E52" s="93"/>
      <c r="F52" s="197"/>
      <c r="G52" s="144"/>
      <c r="H52" s="80"/>
      <c r="I52" s="105"/>
      <c r="J52" s="84"/>
      <c r="K52" s="84" t="str">
        <f t="shared" si="2"/>
        <v/>
      </c>
      <c r="L52" s="84"/>
      <c r="M52" s="80"/>
      <c r="N52" s="85"/>
      <c r="O52" s="108"/>
      <c r="P52" s="108"/>
      <c r="Q52" s="84"/>
      <c r="R52" s="84"/>
      <c r="S52" s="175" t="str">
        <f t="shared" si="1"/>
        <v/>
      </c>
      <c r="T52" s="50"/>
    </row>
    <row r="53" spans="1:20" ht="15.6">
      <c r="A53" s="144"/>
      <c r="B53" s="198"/>
      <c r="C53" s="199"/>
      <c r="D53" s="199"/>
      <c r="E53" s="200"/>
      <c r="F53" s="201"/>
      <c r="G53" s="144"/>
      <c r="H53" s="80"/>
      <c r="I53" s="106"/>
      <c r="J53" s="86"/>
      <c r="K53" s="86" t="str">
        <f t="shared" si="2"/>
        <v/>
      </c>
      <c r="L53" s="86"/>
      <c r="M53" s="80"/>
      <c r="N53" s="85"/>
      <c r="O53" s="108"/>
      <c r="P53" s="108"/>
      <c r="Q53" s="84"/>
      <c r="R53" s="84"/>
      <c r="S53" s="175" t="str">
        <f t="shared" si="1"/>
        <v/>
      </c>
      <c r="T53" s="50"/>
    </row>
    <row r="54" spans="1:20" ht="20.100000000000001" customHeight="1">
      <c r="A54" s="144"/>
      <c r="B54" s="54"/>
      <c r="C54" s="55"/>
      <c r="D54" s="56"/>
      <c r="E54" s="181">
        <f>SUM(E4:E53)</f>
        <v>0</v>
      </c>
      <c r="F54" s="180"/>
      <c r="G54" s="144"/>
      <c r="H54" s="8"/>
      <c r="I54" s="57"/>
      <c r="J54" s="58"/>
      <c r="K54" s="182">
        <f>SUM(K4:K53)</f>
        <v>0</v>
      </c>
      <c r="L54" s="58"/>
      <c r="M54" s="8"/>
      <c r="N54" s="50"/>
      <c r="O54" s="684"/>
      <c r="P54" s="685"/>
      <c r="Q54" s="685"/>
      <c r="R54" s="685"/>
      <c r="S54" s="686"/>
      <c r="T54" s="50"/>
    </row>
    <row r="55" spans="1:20" ht="15.6">
      <c r="A55" s="144"/>
      <c r="B55" s="144"/>
      <c r="C55" s="144"/>
      <c r="D55" s="144"/>
      <c r="E55" s="144"/>
      <c r="F55" s="144"/>
      <c r="G55" s="144"/>
      <c r="H55" s="8"/>
      <c r="I55" s="8"/>
      <c r="J55" s="49"/>
      <c r="K55" s="49"/>
      <c r="L55" s="49"/>
      <c r="M55" s="8"/>
      <c r="N55" s="50"/>
      <c r="O55" s="50"/>
      <c r="P55" s="50"/>
      <c r="Q55" s="50"/>
      <c r="R55" s="50"/>
      <c r="S55" s="50"/>
      <c r="T55" s="50"/>
    </row>
    <row r="95" s="11" customFormat="1"/>
  </sheetData>
  <sheetProtection algorithmName="SHA-512" hashValue="JV9ZWr4+98D90x5fsmS2xexczvfh4Mu8a/zbQ32Zm4MheTNl/Qq42Sg0QCrfPSBhKRuBWp5DCYzgQQTlDSm6zA==" saltValue="jgQWxv4QMEHs3dO3ObMUZw==" spinCount="100000" sheet="1" selectLockedCells="1" autoFilter="0"/>
  <mergeCells count="4">
    <mergeCell ref="B2:F2"/>
    <mergeCell ref="I2:L2"/>
    <mergeCell ref="O2:S2"/>
    <mergeCell ref="O54:S54"/>
  </mergeCells>
  <conditionalFormatting sqref="I4:I53">
    <cfRule type="expression" dxfId="64" priority="13">
      <formula>I4="Part Pay"</formula>
    </cfRule>
    <cfRule type="expression" dxfId="63" priority="14">
      <formula>I4="No"</formula>
    </cfRule>
  </conditionalFormatting>
  <conditionalFormatting sqref="J4:J53">
    <cfRule type="expression" dxfId="62" priority="11">
      <formula>I4="Part Pay"</formula>
    </cfRule>
    <cfRule type="expression" dxfId="61" priority="12">
      <formula>I4="No"</formula>
    </cfRule>
  </conditionalFormatting>
  <conditionalFormatting sqref="K4:K53">
    <cfRule type="expression" dxfId="60" priority="9">
      <formula>I4="Part Pay"</formula>
    </cfRule>
    <cfRule type="expression" dxfId="59" priority="10">
      <formula>I4="No"</formula>
    </cfRule>
  </conditionalFormatting>
  <conditionalFormatting sqref="L4:L53">
    <cfRule type="expression" dxfId="58" priority="5">
      <formula>I4="Part Pay"</formula>
    </cfRule>
    <cfRule type="expression" dxfId="57" priority="6">
      <formula>I4="No"</formula>
    </cfRule>
  </conditionalFormatting>
  <conditionalFormatting sqref="O4:O45">
    <cfRule type="expression" dxfId="56" priority="3">
      <formula>I4="Part Pay"</formula>
    </cfRule>
    <cfRule type="expression" dxfId="55" priority="4">
      <formula>I4="No"</formula>
    </cfRule>
  </conditionalFormatting>
  <conditionalFormatting sqref="P4:Q53">
    <cfRule type="expression" dxfId="54" priority="1">
      <formula>L4="Part Pay"</formula>
    </cfRule>
    <cfRule type="expression" dxfId="53" priority="2">
      <formula>L4="No"</formula>
    </cfRule>
  </conditionalFormatting>
  <conditionalFormatting sqref="R4:S53">
    <cfRule type="expression" dxfId="52" priority="162">
      <formula>M4="Part Pay"</formula>
    </cfRule>
    <cfRule type="expression" dxfId="51" priority="163">
      <formula>M4="No"</formula>
    </cfRule>
  </conditionalFormatting>
  <dataValidations count="2">
    <dataValidation type="list" allowBlank="1" showInputMessage="1" showErrorMessage="1" sqref="F14:F53" xr:uid="{00000000-0002-0000-0400-000000000000}">
      <formula1>"Yes, No"</formula1>
    </dataValidation>
    <dataValidation type="date" allowBlank="1" showInputMessage="1" showErrorMessage="1" sqref="B4:B53" xr:uid="{00000000-0002-0000-0400-000001000000}">
      <formula1>1</formula1>
      <formula2>2958465</formula2>
    </dataValidation>
  </dataValidations>
  <printOptions gridLines="1"/>
  <pageMargins left="0.7" right="0.7" top="0.75" bottom="0.75" header="0.3" footer="0.3"/>
  <pageSetup paperSize="9" scale="90" fitToHeight="0" orientation="landscape" r:id="rId1"/>
  <headerFooter>
    <oddHeader>&amp;C&amp;"Calibri"&amp;12&amp;K000000 OFFICIAL&amp;1#_x000D_</oddHeader>
    <oddFooter>&amp;C_x000D_&amp;1#&amp;"Calibri"&amp;12&amp;K000000 OFFICIAL</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2000000}">
          <x14:formula1>
            <xm:f>'Hidden Data'!$A$4:$A$5</xm:f>
          </x14:formula1>
          <xm:sqref>O4:O53 F4:F53</xm:sqref>
        </x14:dataValidation>
        <x14:dataValidation type="list" allowBlank="1" showInputMessage="1" showErrorMessage="1" xr:uid="{00000000-0002-0000-0400-000003000000}">
          <x14:formula1>
            <xm:f>'Hidden Data'!$A$4:$A$6</xm:f>
          </x14:formula1>
          <xm:sqref>I4:I53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D2406"/>
  <sheetViews>
    <sheetView zoomScaleNormal="100" workbookViewId="0">
      <pane ySplit="7" topLeftCell="A8" activePane="bottomLeft" state="frozen"/>
      <selection activeCell="B4" sqref="B4"/>
      <selection pane="bottomLeft" activeCell="B8" sqref="B8"/>
    </sheetView>
  </sheetViews>
  <sheetFormatPr defaultColWidth="9.109375" defaultRowHeight="14.4"/>
  <cols>
    <col min="1" max="1" width="1.44140625" style="67" customWidth="1"/>
    <col min="2" max="2" width="14" style="232" bestFit="1" customWidth="1"/>
    <col min="3" max="3" width="13.44140625" style="234" customWidth="1"/>
    <col min="4" max="4" width="12.5546875" style="234" customWidth="1"/>
    <col min="5" max="5" width="42" style="233" customWidth="1"/>
    <col min="6" max="6" width="17.44140625" style="234" customWidth="1"/>
    <col min="7" max="7" width="1.33203125" style="234" customWidth="1"/>
    <col min="8" max="8" width="1.33203125" style="234" hidden="1" customWidth="1"/>
    <col min="9" max="9" width="9.109375" style="234" hidden="1" customWidth="1"/>
    <col min="10" max="10" width="9.6640625" style="234" hidden="1" customWidth="1"/>
    <col min="11" max="11" width="10.44140625" style="234" hidden="1" customWidth="1"/>
    <col min="12" max="12" width="12.109375" style="234" hidden="1" customWidth="1"/>
    <col min="13" max="13" width="11.44140625" style="234" hidden="1" customWidth="1"/>
    <col min="14" max="14" width="17.6640625" style="234" hidden="1" customWidth="1"/>
    <col min="15" max="15" width="12.6640625" style="234" hidden="1" customWidth="1"/>
    <col min="16" max="16" width="48.109375" style="233" hidden="1" customWidth="1"/>
    <col min="17" max="18" width="1.109375" style="233" hidden="1" customWidth="1"/>
    <col min="19" max="19" width="11" style="233" hidden="1" customWidth="1"/>
    <col min="20" max="20" width="43" style="67" hidden="1" customWidth="1"/>
    <col min="21" max="21" width="10.88671875" style="67" hidden="1" customWidth="1"/>
    <col min="22" max="22" width="36.109375" style="67" hidden="1" customWidth="1"/>
    <col min="23" max="23" width="12.5546875" style="67" hidden="1" customWidth="1"/>
    <col min="24" max="24" width="1.44140625" style="67" hidden="1" customWidth="1"/>
    <col min="25" max="35" width="9.109375" style="67" hidden="1" customWidth="1"/>
    <col min="36" max="56" width="9.109375" style="67" customWidth="1"/>
    <col min="57" max="16384" width="9.109375" style="67"/>
  </cols>
  <sheetData>
    <row r="1" spans="1:56" ht="7.5" customHeight="1">
      <c r="A1" s="110"/>
      <c r="B1" s="110"/>
      <c r="C1" s="110"/>
      <c r="D1" s="110"/>
      <c r="E1" s="110"/>
      <c r="F1" s="110"/>
      <c r="G1" s="110"/>
      <c r="H1" s="29"/>
      <c r="I1" s="29"/>
      <c r="J1" s="155"/>
      <c r="K1" s="29"/>
      <c r="L1" s="29"/>
      <c r="M1" s="29"/>
      <c r="N1" s="29"/>
      <c r="O1" s="29"/>
      <c r="P1" s="156"/>
      <c r="Q1" s="30"/>
      <c r="R1" s="31"/>
      <c r="S1" s="146"/>
      <c r="T1" s="146"/>
      <c r="U1" s="146"/>
      <c r="V1" s="146"/>
      <c r="W1" s="146"/>
      <c r="X1" s="3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row>
    <row r="2" spans="1:56" ht="32.25" customHeight="1">
      <c r="A2" s="110"/>
      <c r="B2" s="688" t="s">
        <v>275</v>
      </c>
      <c r="C2" s="688"/>
      <c r="D2" s="688"/>
      <c r="E2" s="688"/>
      <c r="F2" s="688"/>
      <c r="G2" s="110"/>
      <c r="H2" s="29"/>
      <c r="I2" s="687" t="s">
        <v>52</v>
      </c>
      <c r="J2" s="687"/>
      <c r="K2" s="687"/>
      <c r="L2" s="687"/>
      <c r="M2" s="687"/>
      <c r="N2" s="687"/>
      <c r="O2" s="687"/>
      <c r="P2" s="687"/>
      <c r="Q2" s="30"/>
      <c r="R2" s="31"/>
      <c r="S2" s="687" t="s">
        <v>144</v>
      </c>
      <c r="T2" s="687"/>
      <c r="U2" s="687"/>
      <c r="V2" s="687"/>
      <c r="W2" s="687"/>
      <c r="X2" s="3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row>
    <row r="3" spans="1:56" ht="15.75" customHeight="1">
      <c r="A3" s="110"/>
      <c r="B3" s="689" t="s">
        <v>223</v>
      </c>
      <c r="C3" s="689"/>
      <c r="D3" s="689"/>
      <c r="E3" s="689"/>
      <c r="F3" s="265"/>
      <c r="G3" s="110"/>
      <c r="H3" s="29"/>
      <c r="I3" s="687"/>
      <c r="J3" s="687"/>
      <c r="K3" s="687"/>
      <c r="L3" s="687"/>
      <c r="M3" s="687"/>
      <c r="N3" s="687"/>
      <c r="O3" s="687"/>
      <c r="P3" s="687"/>
      <c r="Q3" s="30"/>
      <c r="R3" s="31"/>
      <c r="S3" s="687"/>
      <c r="T3" s="687"/>
      <c r="U3" s="687"/>
      <c r="V3" s="687"/>
      <c r="W3" s="687"/>
      <c r="X3" s="3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row>
    <row r="4" spans="1:56" ht="15.75" customHeight="1">
      <c r="A4" s="110"/>
      <c r="B4" s="689" t="s">
        <v>224</v>
      </c>
      <c r="C4" s="689"/>
      <c r="D4" s="689"/>
      <c r="E4" s="689"/>
      <c r="F4" s="265"/>
      <c r="G4" s="110"/>
      <c r="H4" s="29"/>
      <c r="I4" s="687"/>
      <c r="J4" s="687"/>
      <c r="K4" s="687"/>
      <c r="L4" s="687"/>
      <c r="M4" s="687"/>
      <c r="N4" s="687"/>
      <c r="O4" s="687"/>
      <c r="P4" s="687"/>
      <c r="Q4" s="30"/>
      <c r="R4" s="31"/>
      <c r="S4" s="687"/>
      <c r="T4" s="687"/>
      <c r="U4" s="687"/>
      <c r="V4" s="687"/>
      <c r="W4" s="687"/>
      <c r="X4" s="3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row>
    <row r="5" spans="1:56" ht="15.75" customHeight="1">
      <c r="A5" s="110"/>
      <c r="B5" s="689" t="s">
        <v>293</v>
      </c>
      <c r="C5" s="689"/>
      <c r="D5" s="689"/>
      <c r="E5" s="689"/>
      <c r="F5" s="265"/>
      <c r="G5" s="110"/>
      <c r="H5" s="29"/>
      <c r="I5" s="687"/>
      <c r="J5" s="687"/>
      <c r="K5" s="687"/>
      <c r="L5" s="687"/>
      <c r="M5" s="687"/>
      <c r="N5" s="687"/>
      <c r="O5" s="687"/>
      <c r="P5" s="687"/>
      <c r="Q5" s="30"/>
      <c r="R5" s="31"/>
      <c r="S5" s="687"/>
      <c r="T5" s="687"/>
      <c r="U5" s="687"/>
      <c r="V5" s="687"/>
      <c r="W5" s="687"/>
      <c r="X5" s="3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1:56" ht="56.25" customHeight="1">
      <c r="A6" s="110"/>
      <c r="B6" s="266" t="s">
        <v>0</v>
      </c>
      <c r="C6" s="267" t="s">
        <v>20</v>
      </c>
      <c r="D6" s="267" t="s">
        <v>148</v>
      </c>
      <c r="E6" s="267" t="s">
        <v>61</v>
      </c>
      <c r="F6" s="268" t="s">
        <v>149</v>
      </c>
      <c r="G6" s="110"/>
      <c r="H6" s="32"/>
      <c r="I6" s="267" t="s">
        <v>56</v>
      </c>
      <c r="J6" s="267" t="s">
        <v>151</v>
      </c>
      <c r="K6" s="267" t="s">
        <v>150</v>
      </c>
      <c r="L6" s="267" t="s">
        <v>152</v>
      </c>
      <c r="M6" s="267" t="s">
        <v>153</v>
      </c>
      <c r="N6" s="267" t="s">
        <v>154</v>
      </c>
      <c r="O6" s="267" t="s">
        <v>241</v>
      </c>
      <c r="P6" s="267" t="s">
        <v>79</v>
      </c>
      <c r="Q6" s="30"/>
      <c r="R6" s="31"/>
      <c r="S6" s="267" t="s">
        <v>145</v>
      </c>
      <c r="T6" s="267" t="s">
        <v>146</v>
      </c>
      <c r="U6" s="267" t="s">
        <v>155</v>
      </c>
      <c r="V6" s="267" t="s">
        <v>147</v>
      </c>
      <c r="W6" s="267" t="s">
        <v>156</v>
      </c>
      <c r="X6" s="3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row>
    <row r="7" spans="1:56" ht="20.100000000000001" customHeight="1">
      <c r="A7" s="110"/>
      <c r="B7" s="269"/>
      <c r="C7" s="270"/>
      <c r="D7" s="270"/>
      <c r="E7" s="270"/>
      <c r="F7" s="271">
        <f>SUBTOTAL(9, F8:F18033)</f>
        <v>0</v>
      </c>
      <c r="G7" s="110"/>
      <c r="H7" s="29"/>
      <c r="I7" s="272"/>
      <c r="J7" s="272"/>
      <c r="K7" s="272"/>
      <c r="L7" s="273">
        <f>SUBTOTAL(9, L8:L19528)</f>
        <v>0</v>
      </c>
      <c r="M7" s="272"/>
      <c r="N7" s="272"/>
      <c r="O7" s="272"/>
      <c r="P7" s="274"/>
      <c r="Q7" s="30"/>
      <c r="R7" s="31"/>
      <c r="S7" s="274"/>
      <c r="T7" s="270"/>
      <c r="U7" s="275">
        <f>SUBTOTAL(9, U8:U19528)</f>
        <v>0</v>
      </c>
      <c r="V7" s="270"/>
      <c r="W7" s="273">
        <f>SUBTOTAL(9, W8:W19528)</f>
        <v>0</v>
      </c>
      <c r="X7" s="31"/>
      <c r="Y7" s="11"/>
      <c r="Z7" s="11"/>
      <c r="AA7" s="218" t="s">
        <v>225</v>
      </c>
      <c r="AB7" s="218" t="s">
        <v>226</v>
      </c>
      <c r="AC7" s="218" t="s">
        <v>227</v>
      </c>
      <c r="AD7" s="218" t="s">
        <v>228</v>
      </c>
      <c r="AE7" s="218" t="s">
        <v>229</v>
      </c>
      <c r="AF7" s="218" t="s">
        <v>230</v>
      </c>
      <c r="AG7" s="218" t="s">
        <v>231</v>
      </c>
      <c r="AH7" s="218" t="s">
        <v>133</v>
      </c>
      <c r="AI7" s="218" t="s">
        <v>232</v>
      </c>
      <c r="AJ7" s="11"/>
      <c r="AK7" s="11"/>
      <c r="AL7" s="11"/>
      <c r="AM7" s="11"/>
      <c r="AN7" s="11"/>
      <c r="AO7" s="11"/>
      <c r="AP7" s="11"/>
      <c r="AQ7" s="11"/>
      <c r="AR7" s="11"/>
      <c r="AS7" s="11"/>
      <c r="AT7" s="11"/>
      <c r="AU7" s="11"/>
      <c r="AV7" s="11"/>
      <c r="AW7" s="11"/>
      <c r="AX7" s="11"/>
      <c r="AY7" s="11"/>
      <c r="AZ7" s="11"/>
      <c r="BA7" s="11"/>
      <c r="BB7" s="11"/>
      <c r="BC7" s="11"/>
      <c r="BD7" s="11"/>
    </row>
    <row r="8" spans="1:56" ht="15">
      <c r="A8" s="110"/>
      <c r="B8" s="91"/>
      <c r="C8" s="96"/>
      <c r="D8" s="96"/>
      <c r="E8" s="89"/>
      <c r="F8" s="101"/>
      <c r="G8" s="110"/>
      <c r="H8" s="77"/>
      <c r="I8" s="161"/>
      <c r="J8" s="53"/>
      <c r="K8" s="235"/>
      <c r="L8" s="53" t="str">
        <f t="shared" ref="L8:L32" si="0">IF(I8="Yes",F8,IF(I8="Part Pay",J8,""))</f>
        <v/>
      </c>
      <c r="M8" s="87"/>
      <c r="N8" s="87"/>
      <c r="O8" s="278" t="str">
        <f>AI8</f>
        <v>£0.00</v>
      </c>
      <c r="P8" s="162"/>
      <c r="Q8" s="78"/>
      <c r="R8" s="79"/>
      <c r="S8" s="160"/>
      <c r="T8" s="98"/>
      <c r="U8" s="225"/>
      <c r="V8" s="224"/>
      <c r="W8" s="227" t="str">
        <f t="shared" ref="W8:W32" si="1">IF(U8="",L8,IF(L8="",U8,U8+L8))</f>
        <v/>
      </c>
      <c r="X8" s="31"/>
      <c r="Y8" s="11"/>
      <c r="Z8" s="11"/>
      <c r="AA8" s="223" t="str">
        <f>IF(AND(D8=Rates!$J$38,C8="Magistrates'"),Rates!$J$7,IF(AND(D8=Rates!$K$38,C8="Magistrates'"),Rates!$K$7,IF(AND(D8=Rates!$L$38,C8="Magistrates'"),Rates!$K$7, IF(AND(D8=Rates!$J$38,C8="Crown"),Rates!$D$31,IF(AND(D8=Rates!$K$38,C8="Crown"),Rates!$E$31,IF(AND(D8=Rates!$L$38,C8="Crown"),Rates!$E$31, IF(AND(D8=Rates!$J$38,C8="Appeal work"),"£0.00",IF(AND(D8=Rates!$K$38,C8="Appeal work"),"£0.00",IF(AND(D8=Rates!$L$38,C8="Appeal work"),"£0.00","£0.00")))))))))</f>
        <v>£0.00</v>
      </c>
      <c r="AB8" s="223" t="str">
        <f>IF(AND(D8=Rates!$J$38,C8="Magistrates'"),Rates!$J$8,IF(AND(D8=Rates!$K$38,C8="Magistrates'"),Rates!$K$8,IF(AND(D8=Rates!$L$38,C8="Magistrates'"),Rates!$K$8, IF(AND(D8=Rates!$J$38,C8="Crown"),Rates!$D$32,IF(AND(D8=Rates!$K$38,C8="Crown"),Rates!$E$32,IF(AND(D8=Rates!$L$38,C8="Crown"),Rates!$E$32, IF(AND(D8=Rates!$J$38,C8="Appeal work"),"£0.00",IF(AND(D8=Rates!$K$38,C8="Appeal work"),"£0.00",IF(AND(D8=Rates!$L$38,C8="Appeal work"),"£0.00","£0.00")))))))))</f>
        <v>£0.00</v>
      </c>
      <c r="AC8" s="223" t="str">
        <f>IF(AND(D8=Rates!$J$38,C8="Magistrates'"),Rates!$J$9,IF(AND(D8=Rates!$K$38,C8="Magistrates'"),Rates!$K$9,IF(AND(D8=Rates!$L$38,C8="Magistrates'"),Rates!$K$9, IF(AND(D8=Rates!$J$38,C8="Crown"),Rates!$D$33,IF(AND(D8=Rates!$K$38,C8="Crown"),Rates!$E$33,IF(AND(D8=Rates!$L$38,C8="Crown"),Rates!$E$33, IF(AND(D8=Rates!$J$38,C8="Appeal work"),Rates!$D$33,IF(AND(D8=Rates!$K$38,C8="Appeal work"),Rates!$E$33,IF(AND(D8=Rates!$L$38,C8="Appeal work"),Rates!$E$33,"£0.00")))))))))</f>
        <v>£0.00</v>
      </c>
      <c r="AD8" s="223" t="str">
        <f>IF(AND(D8=Rates!$J$38,C8="Magistrates'"),Rates!$J$10,IF(AND(D8=Rates!$K$38,C8="Magistrates'"),Rates!$K$10,IF(AND(D8=Rates!$L$38,C8="Magistrates'"),Rates!$K$10, IF(AND(D8=Rates!$J$38,C8="Crown"),Rates!$D$34,IF(AND(D8=Rates!$K$38,C8="Crown"),Rates!$E$34,IF(AND(D8=Rates!$L$38,C8="Crown"),Rates!$E$34, IF(AND(D8=Rates!$J$38,C8="Appeal work"),Rates!$D$34,IF(AND(D8=Rates!$K$38,C8="Appeal work"),Rates!$E$34, IF(AND(D8=Rates!$L$38,C8="Appeal work"),Rates!$E$34,"£0.00")))))))))</f>
        <v>£0.00</v>
      </c>
      <c r="AE8" s="223" t="str">
        <f>IF(AND(D8=Rates!$J$38,C8="Magistrates'"),Rates!$J$11,IF(AND(D8=Rates!$K$38,C8="Magistrates'"),Rates!$K$11,IF(AND(D8=Rates!$L$38,C8="Magistrates'"),Rates!$K$11, IF(AND(D8=Rates!$J$38,C8="Crown"),Rates!$D$35,IF(AND(D8=Rates!$K$38,C8="Crown"),Rates!$E$35,IF(AND(D8=Rates!$L$38,C8="Crown"),Rates!$E$35, IF(AND(D8=Rates!$J$38,C8="Appeal work"),Rates!$D$35,IF(AND(D8=Rates!$K$38,C8="Appeal work"),Rates!$E$35,IF(AND(D8=Rates!$L$38,C8="Appeal work"),Rates!$E$35,"£0.00")))))))))</f>
        <v>£0.00</v>
      </c>
      <c r="AF8" s="223" t="str">
        <f>IF(AND(D8=Rates!$J$38,C8="Magistrates'"),"£0.00",IF(AND(D8=Rates!$K$38,C8="Magistrates'"),"£0.00",IF(AND(D8=Rates!$L$38,C8="Magistrates'"),"£0.00", IF(AND(D8=Rates!$J$38,C8="Crown"),"£0.00",IF(AND(D8=Rates!$K$38,C8="Crown"),"£0.00",IF(AND(D8=Rates!$L$38,C8="Crown"),"£0.00", IF(AND(D8=Rates!$J$38,C8="Appeal work"),Rates!$J$40,IF(AND(D8=Rates!$K$38,C8="Appeal work"),Rates!$K$40,IF(AND(D8=Rates!$L$38,C8="Appeal work"),Rates!$L$40,"£0.00")))))))))</f>
        <v>£0.00</v>
      </c>
      <c r="AG8" s="223" t="str">
        <f>IF(AND(D8=Rates!$J$38,C8="Magistrates'"),"£0.00",IF(AND(D8=Rates!$K$38,C8="Magistrates'"),"£0.00",IF(AND(D8=Rates!$L$38,C8="Magistrates'"),"£0.00", IF(AND(D8=Rates!$J$38,C8="Crown"),"£0.00",IF(AND(D8=Rates!$K$38,C8="Crown"),"£0.00",IF(AND(D8=Rates!$L$38,C8="Crown"),"£0.00", IF(AND(D8=Rates!$J$38,C8="Appeal work"),Rates!$J$41,IF(AND(D8=Rates!$K$38,C8="Appeal work"),Rates!$K$41,IF(AND(D8=Rates!$L$38,C8="Appeal work"),Rates!$L$41,"£0.00")))))))))</f>
        <v>£0.00</v>
      </c>
      <c r="AH8" s="223" t="str">
        <f>IF(AND(D8=Rates!$J$38,C8="Magistrates'"),"£0.00",IF(AND(D8=Rates!$K$38,C8="Magistrates'"),"£0.00",IF(AND(D8=Rates!$L$38,C8="Magistrates'"),"£0.00", IF(AND(D8=Rates!$J$38,C8="Crown"),"£0.00",IF(AND(D8=Rates!$K$38,C8="Crown"),"£0.00",IF(AND(D8=Rates!$L$38,C8="Crown"),"£0.00", IF(AND(D8=Rates!$J$38,C8="Appeal work"),Rates!$J$42,IF(AND(D8=Rates!$K$38,C8="Appeal work"),Rates!$K$42,IF(AND(D8=Rates!$L$38,C8="Appeal work"),Rates!$L$42,"£0.00")))))))))</f>
        <v>£0.00</v>
      </c>
      <c r="AI8" s="223" t="str">
        <f>IF(N8=Rates!$I$7, AA8, IF(N8=Rates!$I$8, AB8, IF(N8=Rates!$I$9, AC8, IF(N8=Rates!$I$10, AD8, IF(N8=Rates!$I$11, AE8, IF(N8=Rates!$I$40, AF8, IF(N8=Rates!$I$41, AG8, IF(N8=Rates!$I$42, AH8, "£0.00"))))))))</f>
        <v>£0.00</v>
      </c>
      <c r="AJ8" s="11"/>
      <c r="AK8" s="11"/>
      <c r="AL8" s="11"/>
      <c r="AM8" s="11"/>
      <c r="AN8" s="11"/>
      <c r="AO8" s="11"/>
      <c r="AP8" s="11"/>
      <c r="AQ8" s="11"/>
      <c r="AR8" s="11"/>
      <c r="AS8" s="11"/>
      <c r="AT8" s="11"/>
      <c r="AU8" s="11"/>
      <c r="AV8" s="11"/>
      <c r="AW8" s="11"/>
      <c r="AX8" s="11"/>
      <c r="AY8" s="11"/>
      <c r="AZ8" s="11"/>
      <c r="BA8" s="11"/>
      <c r="BB8" s="11"/>
      <c r="BC8" s="11"/>
      <c r="BD8" s="11"/>
    </row>
    <row r="9" spans="1:56" ht="15" customHeight="1">
      <c r="A9" s="110"/>
      <c r="B9" s="91"/>
      <c r="C9" s="96"/>
      <c r="D9" s="96"/>
      <c r="E9" s="89"/>
      <c r="F9" s="101"/>
      <c r="G9" s="110"/>
      <c r="H9" s="77"/>
      <c r="I9" s="161"/>
      <c r="J9" s="53"/>
      <c r="K9" s="235"/>
      <c r="L9" s="53" t="str">
        <f t="shared" si="0"/>
        <v/>
      </c>
      <c r="M9" s="87" t="str">
        <f t="shared" ref="M9:M32" si="2">IF(I9="Yes",D9,IF(I9="Part Pay",K9,""))</f>
        <v/>
      </c>
      <c r="N9" s="87"/>
      <c r="O9" s="278" t="str">
        <f t="shared" ref="O9:O32" si="3">AI9</f>
        <v>£0.00</v>
      </c>
      <c r="P9" s="162"/>
      <c r="Q9" s="78"/>
      <c r="R9" s="79"/>
      <c r="S9" s="160"/>
      <c r="T9" s="98"/>
      <c r="U9" s="225"/>
      <c r="V9" s="224"/>
      <c r="W9" s="227" t="str">
        <f t="shared" si="1"/>
        <v/>
      </c>
      <c r="X9" s="31"/>
      <c r="Y9" s="11"/>
      <c r="Z9" s="11"/>
      <c r="AA9" s="223" t="str">
        <f>IF(AND(D9=Rates!$J$38,C9="Magistrates'"),Rates!$J$7,IF(AND(D9=Rates!$K$38,C9="Magistrates'"),Rates!$K$7,IF(AND(D9=Rates!$L$38,C9="Magistrates'"),Rates!$K$7, IF(AND(D9=Rates!$J$38,C9="Crown"),Rates!$D$31,IF(AND(D9=Rates!$K$38,C9="Crown"),Rates!$E$31,IF(AND(D9=Rates!$L$38,C9="Crown"),Rates!$E$31, IF(AND(D9=Rates!$J$38,C9="Appeal work"),"£0.00",IF(AND(D9=Rates!$K$38,C9="Appeal work"),"£0.00",IF(AND(D9=Rates!$L$38,C9="Appeal work"),"£0.00","£0.00")))))))))</f>
        <v>£0.00</v>
      </c>
      <c r="AB9" s="223" t="str">
        <f>IF(AND(D9=Rates!$J$38,C9="Magistrates'"),Rates!$J$8,IF(AND(D9=Rates!$K$38,C9="Magistrates'"),Rates!$K$8,IF(AND(D9=Rates!$L$38,C9="Magistrates'"),Rates!$K$8, IF(AND(D9=Rates!$J$38,C9="Crown"),Rates!$D$32,IF(AND(D9=Rates!$K$38,C9="Crown"),Rates!$E$32,IF(AND(D9=Rates!$L$38,C9="Crown"),Rates!$E$32, IF(AND(D9=Rates!$J$38,C9="Appeal work"),"£0.00",IF(AND(D9=Rates!$K$38,C9="Appeal work"),"£0.00",IF(AND(D9=Rates!$L$38,C9="Appeal work"),"£0.00","£0.00")))))))))</f>
        <v>£0.00</v>
      </c>
      <c r="AC9" s="223" t="str">
        <f>IF(AND(D9=Rates!$J$38,C9="Magistrates'"),Rates!$J$9,IF(AND(D9=Rates!$K$38,C9="Magistrates'"),Rates!$K$9,IF(AND(D9=Rates!$L$38,C9="Magistrates'"),Rates!$K$9, IF(AND(D9=Rates!$J$38,C9="Crown"),Rates!$D$33,IF(AND(D9=Rates!$K$38,C9="Crown"),Rates!$E$33,IF(AND(D9=Rates!$L$38,C9="Crown"),Rates!$E$33, IF(AND(D9=Rates!$J$38,C9="Appeal work"),Rates!$D$33,IF(AND(D9=Rates!$K$38,C9="Appeal work"),Rates!$E$33,IF(AND(D9=Rates!$L$38,C9="Appeal work"),Rates!$E$33,"£0.00")))))))))</f>
        <v>£0.00</v>
      </c>
      <c r="AD9" s="223" t="str">
        <f>IF(AND(D9=Rates!$J$38,C9="Magistrates'"),Rates!$J$10,IF(AND(D9=Rates!$K$38,C9="Magistrates'"),Rates!$K$10,IF(AND(D9=Rates!$L$38,C9="Magistrates'"),Rates!$K$10, IF(AND(D9=Rates!$J$38,C9="Crown"),Rates!$D$34,IF(AND(D9=Rates!$K$38,C9="Crown"),Rates!$E$34,IF(AND(D9=Rates!$L$38,C9="Crown"),Rates!$E$34, IF(AND(D9=Rates!$J$38,C9="Appeal work"),Rates!$D$34,IF(AND(D9=Rates!$K$38,C9="Appeal work"),Rates!$E$34, IF(AND(D9=Rates!$L$38,C9="Appeal work"),Rates!$E$34,"£0.00")))))))))</f>
        <v>£0.00</v>
      </c>
      <c r="AE9" s="223" t="str">
        <f>IF(AND(D9=Rates!$J$38,C9="Magistrates'"),Rates!$J$11,IF(AND(D9=Rates!$K$38,C9="Magistrates'"),Rates!$K$11,IF(AND(D9=Rates!$L$38,C9="Magistrates'"),Rates!$K$11, IF(AND(D9=Rates!$J$38,C9="Crown"),Rates!$D$35,IF(AND(D9=Rates!$K$38,C9="Crown"),Rates!$E$35,IF(AND(D9=Rates!$L$38,C9="Crown"),Rates!$E$35, IF(AND(D9=Rates!$J$38,C9="Appeal work"),Rates!$D$35,IF(AND(D9=Rates!$K$38,C9="Appeal work"),Rates!$E$35,IF(AND(D9=Rates!$L$38,C9="Appeal work"),Rates!$E$35,"£0.00")))))))))</f>
        <v>£0.00</v>
      </c>
      <c r="AF9" s="223" t="str">
        <f>IF(AND(D9=Rates!$J$38,C9="Magistrates'"),"£0.00",IF(AND(D9=Rates!$K$38,C9="Magistrates'"),"£0.00",IF(AND(D9=Rates!$L$38,C9="Magistrates'"),"£0.00", IF(AND(D9=Rates!$J$38,C9="Crown"),"£0.00",IF(AND(D9=Rates!$K$38,C9="Crown"),"£0.00",IF(AND(D9=Rates!$L$38,C9="Crown"),"£0.00", IF(AND(D9=Rates!$J$38,C9="Appeal work"),Rates!$J$40,IF(AND(D9=Rates!$K$38,C9="Appeal work"),Rates!$K$40,IF(AND(D9=Rates!$L$38,C9="Appeal work"),Rates!$L$40,"£0.00")))))))))</f>
        <v>£0.00</v>
      </c>
      <c r="AG9" s="223" t="str">
        <f>IF(AND(D9=Rates!$J$38,C9="Magistrates'"),"£0.00",IF(AND(D9=Rates!$K$38,C9="Magistrates'"),"£0.00",IF(AND(D9=Rates!$L$38,C9="Magistrates'"),"£0.00", IF(AND(D9=Rates!$J$38,C9="Crown"),"£0.00",IF(AND(D9=Rates!$K$38,C9="Crown"),"£0.00",IF(AND(D9=Rates!$L$38,C9="Crown"),"£0.00", IF(AND(D9=Rates!$J$38,C9="Appeal work"),Rates!$J$41,IF(AND(D9=Rates!$K$38,C9="Appeal work"),Rates!$K$41,IF(AND(D9=Rates!$L$38,C9="Appeal work"),Rates!$L$41,"£0.00")))))))))</f>
        <v>£0.00</v>
      </c>
      <c r="AH9" s="223" t="str">
        <f>IF(AND(D9=Rates!$J$38,C9="Magistrates'"),"£0.00",IF(AND(D9=Rates!$K$38,C9="Magistrates'"),"£0.00",IF(AND(D9=Rates!$L$38,C9="Magistrates'"),"£0.00", IF(AND(D9=Rates!$J$38,C9="Crown"),"£0.00",IF(AND(D9=Rates!$K$38,C9="Crown"),"£0.00",IF(AND(D9=Rates!$L$38,C9="Crown"),"£0.00", IF(AND(D9=Rates!$J$38,C9="Appeal work"),Rates!$J$42,IF(AND(D9=Rates!$K$38,C9="Appeal work"),Rates!$K$42,IF(AND(D9=Rates!$L$38,C9="Appeal work"),Rates!$L$42,"£0.00")))))))))</f>
        <v>£0.00</v>
      </c>
      <c r="AI9" s="223" t="str">
        <f>IF(N9=Rates!$I$7, AA9, IF(N9=Rates!$I$8, AB9, IF(N9=Rates!$I$9, AC9, IF(N9=Rates!$I$10, AD9, IF(N9=Rates!$I$11, AE9, IF(N9=Rates!$I$40, AF9, IF(N9=Rates!$I$41, AG9, IF(N9=Rates!$I$42, AH9, "£0.00"))))))))</f>
        <v>£0.00</v>
      </c>
      <c r="AJ9" s="11"/>
      <c r="AK9" s="11"/>
      <c r="AL9" s="11"/>
      <c r="AM9" s="11"/>
      <c r="AN9" s="11"/>
      <c r="AO9" s="11"/>
      <c r="AP9" s="11"/>
      <c r="AQ9" s="11"/>
      <c r="AR9" s="11"/>
      <c r="AS9" s="11"/>
      <c r="AT9" s="11"/>
      <c r="AU9" s="11"/>
      <c r="AV9" s="11"/>
      <c r="AW9" s="11"/>
      <c r="AX9" s="11"/>
      <c r="AY9" s="11"/>
      <c r="AZ9" s="11"/>
      <c r="BA9" s="11"/>
      <c r="BB9" s="11"/>
      <c r="BC9" s="11"/>
      <c r="BD9" s="11"/>
    </row>
    <row r="10" spans="1:56" ht="15" customHeight="1">
      <c r="A10" s="110"/>
      <c r="B10" s="91"/>
      <c r="C10" s="96"/>
      <c r="D10" s="96"/>
      <c r="E10" s="89"/>
      <c r="F10" s="101"/>
      <c r="G10" s="110"/>
      <c r="H10" s="77"/>
      <c r="I10" s="161"/>
      <c r="J10" s="53"/>
      <c r="K10" s="235"/>
      <c r="L10" s="53" t="str">
        <f t="shared" si="0"/>
        <v/>
      </c>
      <c r="M10" s="87" t="str">
        <f t="shared" si="2"/>
        <v/>
      </c>
      <c r="N10" s="87"/>
      <c r="O10" s="278" t="str">
        <f t="shared" si="3"/>
        <v>£0.00</v>
      </c>
      <c r="P10" s="162"/>
      <c r="Q10" s="78"/>
      <c r="R10" s="79"/>
      <c r="S10" s="160"/>
      <c r="T10" s="98"/>
      <c r="U10" s="225"/>
      <c r="V10" s="224"/>
      <c r="W10" s="227" t="str">
        <f t="shared" si="1"/>
        <v/>
      </c>
      <c r="X10" s="31"/>
      <c r="Y10" s="11"/>
      <c r="Z10" s="11"/>
      <c r="AA10" s="223" t="str">
        <f>IF(AND(D10=Rates!$J$38,C10="Magistrates'"),Rates!$J$7,IF(AND(D10=Rates!$K$38,C10="Magistrates'"),Rates!$K$7,IF(AND(D10=Rates!$L$38,C10="Magistrates'"),Rates!$K$7, IF(AND(D10=Rates!$J$38,C10="Crown"),Rates!$D$31,IF(AND(D10=Rates!$K$38,C10="Crown"),Rates!$E$31,IF(AND(D10=Rates!$L$38,C10="Crown"),Rates!$E$31, IF(AND(D10=Rates!$J$38,C10="Appeal work"),"£0.00",IF(AND(D10=Rates!$K$38,C10="Appeal work"),"£0.00",IF(AND(D10=Rates!$L$38,C10="Appeal work"),"£0.00","£0.00")))))))))</f>
        <v>£0.00</v>
      </c>
      <c r="AB10" s="223" t="str">
        <f>IF(AND(D10=Rates!$J$38,C10="Magistrates'"),Rates!$J$8,IF(AND(D10=Rates!$K$38,C10="Magistrates'"),Rates!$K$8,IF(AND(D10=Rates!$L$38,C10="Magistrates'"),Rates!$K$8, IF(AND(D10=Rates!$J$38,C10="Crown"),Rates!$D$32,IF(AND(D10=Rates!$K$38,C10="Crown"),Rates!$E$32,IF(AND(D10=Rates!$L$38,C10="Crown"),Rates!$E$32, IF(AND(D10=Rates!$J$38,C10="Appeal work"),"£0.00",IF(AND(D10=Rates!$K$38,C10="Appeal work"),"£0.00",IF(AND(D10=Rates!$L$38,C10="Appeal work"),"£0.00","£0.00")))))))))</f>
        <v>£0.00</v>
      </c>
      <c r="AC10" s="223" t="str">
        <f>IF(AND(D10=Rates!$J$38,C10="Magistrates'"),Rates!$J$9,IF(AND(D10=Rates!$K$38,C10="Magistrates'"),Rates!$K$9,IF(AND(D10=Rates!$L$38,C10="Magistrates'"),Rates!$K$9, IF(AND(D10=Rates!$J$38,C10="Crown"),Rates!$D$33,IF(AND(D10=Rates!$K$38,C10="Crown"),Rates!$E$33,IF(AND(D10=Rates!$L$38,C10="Crown"),Rates!$E$33, IF(AND(D10=Rates!$J$38,C10="Appeal work"),Rates!$D$33,IF(AND(D10=Rates!$K$38,C10="Appeal work"),Rates!$E$33,IF(AND(D10=Rates!$L$38,C10="Appeal work"),Rates!$E$33,"£0.00")))))))))</f>
        <v>£0.00</v>
      </c>
      <c r="AD10" s="223" t="str">
        <f>IF(AND(D10=Rates!$J$38,C10="Magistrates'"),Rates!$J$10,IF(AND(D10=Rates!$K$38,C10="Magistrates'"),Rates!$K$10,IF(AND(D10=Rates!$L$38,C10="Magistrates'"),Rates!$K$10, IF(AND(D10=Rates!$J$38,C10="Crown"),Rates!$D$34,IF(AND(D10=Rates!$K$38,C10="Crown"),Rates!$E$34,IF(AND(D10=Rates!$L$38,C10="Crown"),Rates!$E$34, IF(AND(D10=Rates!$J$38,C10="Appeal work"),Rates!$D$34,IF(AND(D10=Rates!$K$38,C10="Appeal work"),Rates!$E$34, IF(AND(D10=Rates!$L$38,C10="Appeal work"),Rates!$E$34,"£0.00")))))))))</f>
        <v>£0.00</v>
      </c>
      <c r="AE10" s="223" t="str">
        <f>IF(AND(D10=Rates!$J$38,C10="Magistrates'"),Rates!$J$11,IF(AND(D10=Rates!$K$38,C10="Magistrates'"),Rates!$K$11,IF(AND(D10=Rates!$L$38,C10="Magistrates'"),Rates!$K$11, IF(AND(D10=Rates!$J$38,C10="Crown"),Rates!$D$35,IF(AND(D10=Rates!$K$38,C10="Crown"),Rates!$E$35,IF(AND(D10=Rates!$L$38,C10="Crown"),Rates!$E$35, IF(AND(D10=Rates!$J$38,C10="Appeal work"),Rates!$D$35,IF(AND(D10=Rates!$K$38,C10="Appeal work"),Rates!$E$35,IF(AND(D10=Rates!$L$38,C10="Appeal work"),Rates!$E$35,"£0.00")))))))))</f>
        <v>£0.00</v>
      </c>
      <c r="AF10" s="223" t="str">
        <f>IF(AND(D10=Rates!$J$38,C10="Magistrates'"),"£0.00",IF(AND(D10=Rates!$K$38,C10="Magistrates'"),"£0.00",IF(AND(D10=Rates!$L$38,C10="Magistrates'"),"£0.00", IF(AND(D10=Rates!$J$38,C10="Crown"),"£0.00",IF(AND(D10=Rates!$K$38,C10="Crown"),"£0.00",IF(AND(D10=Rates!$L$38,C10="Crown"),"£0.00", IF(AND(D10=Rates!$J$38,C10="Appeal work"),Rates!$J$40,IF(AND(D10=Rates!$K$38,C10="Appeal work"),Rates!$K$40,IF(AND(D10=Rates!$L$38,C10="Appeal work"),Rates!$L$40,"£0.00")))))))))</f>
        <v>£0.00</v>
      </c>
      <c r="AG10" s="223" t="str">
        <f>IF(AND(D10=Rates!$J$38,C10="Magistrates'"),"£0.00",IF(AND(D10=Rates!$K$38,C10="Magistrates'"),"£0.00",IF(AND(D10=Rates!$L$38,C10="Magistrates'"),"£0.00", IF(AND(D10=Rates!$J$38,C10="Crown"),"£0.00",IF(AND(D10=Rates!$K$38,C10="Crown"),"£0.00",IF(AND(D10=Rates!$L$38,C10="Crown"),"£0.00", IF(AND(D10=Rates!$J$38,C10="Appeal work"),Rates!$J$41,IF(AND(D10=Rates!$K$38,C10="Appeal work"),Rates!$K$41,IF(AND(D10=Rates!$L$38,C10="Appeal work"),Rates!$L$41,"£0.00")))))))))</f>
        <v>£0.00</v>
      </c>
      <c r="AH10" s="223" t="str">
        <f>IF(AND(D10=Rates!$J$38,C10="Magistrates'"),"£0.00",IF(AND(D10=Rates!$K$38,C10="Magistrates'"),"£0.00",IF(AND(D10=Rates!$L$38,C10="Magistrates'"),"£0.00", IF(AND(D10=Rates!$J$38,C10="Crown"),"£0.00",IF(AND(D10=Rates!$K$38,C10="Crown"),"£0.00",IF(AND(D10=Rates!$L$38,C10="Crown"),"£0.00", IF(AND(D10=Rates!$J$38,C10="Appeal work"),Rates!$J$42,IF(AND(D10=Rates!$K$38,C10="Appeal work"),Rates!$K$42,IF(AND(D10=Rates!$L$38,C10="Appeal work"),Rates!$L$42,"£0.00")))))))))</f>
        <v>£0.00</v>
      </c>
      <c r="AI10" s="223" t="str">
        <f>IF(N10=Rates!$I$7, AA10, IF(N10=Rates!$I$8, AB10, IF(N10=Rates!$I$9, AC10, IF(N10=Rates!$I$10, AD10, IF(N10=Rates!$I$11, AE10, IF(N10=Rates!$I$40, AF10, IF(N10=Rates!$I$41, AG10, IF(N10=Rates!$I$42, AH10, "£0.00"))))))))</f>
        <v>£0.00</v>
      </c>
      <c r="AJ10" s="11"/>
      <c r="AK10" s="11"/>
      <c r="AL10" s="11"/>
      <c r="AM10" s="11"/>
      <c r="AN10" s="11"/>
      <c r="AO10" s="11"/>
      <c r="AP10" s="11"/>
      <c r="AQ10" s="11"/>
      <c r="AR10" s="11"/>
      <c r="AS10" s="11"/>
      <c r="AT10" s="11"/>
      <c r="AU10" s="11"/>
      <c r="AV10" s="11"/>
      <c r="AW10" s="11"/>
      <c r="AX10" s="11"/>
      <c r="AY10" s="11"/>
      <c r="AZ10" s="11"/>
      <c r="BA10" s="11"/>
      <c r="BB10" s="11"/>
      <c r="BC10" s="11"/>
      <c r="BD10" s="11"/>
    </row>
    <row r="11" spans="1:56" ht="15" customHeight="1">
      <c r="A11" s="110"/>
      <c r="B11" s="91"/>
      <c r="C11" s="96"/>
      <c r="D11" s="96"/>
      <c r="E11" s="89"/>
      <c r="F11" s="101"/>
      <c r="G11" s="110"/>
      <c r="H11" s="77"/>
      <c r="I11" s="161"/>
      <c r="J11" s="53"/>
      <c r="K11" s="235"/>
      <c r="L11" s="53" t="str">
        <f t="shared" si="0"/>
        <v/>
      </c>
      <c r="M11" s="87" t="str">
        <f t="shared" si="2"/>
        <v/>
      </c>
      <c r="N11" s="87"/>
      <c r="O11" s="278" t="str">
        <f t="shared" si="3"/>
        <v>£0.00</v>
      </c>
      <c r="P11" s="162"/>
      <c r="Q11" s="78"/>
      <c r="R11" s="79"/>
      <c r="S11" s="160"/>
      <c r="T11" s="98"/>
      <c r="U11" s="225"/>
      <c r="V11" s="224"/>
      <c r="W11" s="227" t="str">
        <f t="shared" si="1"/>
        <v/>
      </c>
      <c r="X11" s="31"/>
      <c r="Y11" s="11"/>
      <c r="Z11" s="11"/>
      <c r="AA11" s="223" t="str">
        <f>IF(AND(D11=Rates!$J$38,C11="Magistrates'"),Rates!$J$7,IF(AND(D11=Rates!$K$38,C11="Magistrates'"),Rates!$K$7,IF(AND(D11=Rates!$L$38,C11="Magistrates'"),Rates!$K$7, IF(AND(D11=Rates!$J$38,C11="Crown"),Rates!$D$31,IF(AND(D11=Rates!$K$38,C11="Crown"),Rates!$E$31,IF(AND(D11=Rates!$L$38,C11="Crown"),Rates!$E$31, IF(AND(D11=Rates!$J$38,C11="Appeal work"),"£0.00",IF(AND(D11=Rates!$K$38,C11="Appeal work"),"£0.00",IF(AND(D11=Rates!$L$38,C11="Appeal work"),"£0.00","£0.00")))))))))</f>
        <v>£0.00</v>
      </c>
      <c r="AB11" s="223" t="str">
        <f>IF(AND(D11=Rates!$J$38,C11="Magistrates'"),Rates!$J$8,IF(AND(D11=Rates!$K$38,C11="Magistrates'"),Rates!$K$8,IF(AND(D11=Rates!$L$38,C11="Magistrates'"),Rates!$K$8, IF(AND(D11=Rates!$J$38,C11="Crown"),Rates!$D$32,IF(AND(D11=Rates!$K$38,C11="Crown"),Rates!$E$32,IF(AND(D11=Rates!$L$38,C11="Crown"),Rates!$E$32, IF(AND(D11=Rates!$J$38,C11="Appeal work"),"£0.00",IF(AND(D11=Rates!$K$38,C11="Appeal work"),"£0.00",IF(AND(D11=Rates!$L$38,C11="Appeal work"),"£0.00","£0.00")))))))))</f>
        <v>£0.00</v>
      </c>
      <c r="AC11" s="223" t="str">
        <f>IF(AND(D11=Rates!$J$38,C11="Magistrates'"),Rates!$J$9,IF(AND(D11=Rates!$K$38,C11="Magistrates'"),Rates!$K$9,IF(AND(D11=Rates!$L$38,C11="Magistrates'"),Rates!$K$9, IF(AND(D11=Rates!$J$38,C11="Crown"),Rates!$D$33,IF(AND(D11=Rates!$K$38,C11="Crown"),Rates!$E$33,IF(AND(D11=Rates!$L$38,C11="Crown"),Rates!$E$33, IF(AND(D11=Rates!$J$38,C11="Appeal work"),Rates!$D$33,IF(AND(D11=Rates!$K$38,C11="Appeal work"),Rates!$E$33,IF(AND(D11=Rates!$L$38,C11="Appeal work"),Rates!$E$33,"£0.00")))))))))</f>
        <v>£0.00</v>
      </c>
      <c r="AD11" s="223" t="str">
        <f>IF(AND(D11=Rates!$J$38,C11="Magistrates'"),Rates!$J$10,IF(AND(D11=Rates!$K$38,C11="Magistrates'"),Rates!$K$10,IF(AND(D11=Rates!$L$38,C11="Magistrates'"),Rates!$K$10, IF(AND(D11=Rates!$J$38,C11="Crown"),Rates!$D$34,IF(AND(D11=Rates!$K$38,C11="Crown"),Rates!$E$34,IF(AND(D11=Rates!$L$38,C11="Crown"),Rates!$E$34, IF(AND(D11=Rates!$J$38,C11="Appeal work"),Rates!$D$34,IF(AND(D11=Rates!$K$38,C11="Appeal work"),Rates!$E$34, IF(AND(D11=Rates!$L$38,C11="Appeal work"),Rates!$E$34,"£0.00")))))))))</f>
        <v>£0.00</v>
      </c>
      <c r="AE11" s="223" t="str">
        <f>IF(AND(D11=Rates!$J$38,C11="Magistrates'"),Rates!$J$11,IF(AND(D11=Rates!$K$38,C11="Magistrates'"),Rates!$K$11,IF(AND(D11=Rates!$L$38,C11="Magistrates'"),Rates!$K$11, IF(AND(D11=Rates!$J$38,C11="Crown"),Rates!$D$35,IF(AND(D11=Rates!$K$38,C11="Crown"),Rates!$E$35,IF(AND(D11=Rates!$L$38,C11="Crown"),Rates!$E$35, IF(AND(D11=Rates!$J$38,C11="Appeal work"),Rates!$D$35,IF(AND(D11=Rates!$K$38,C11="Appeal work"),Rates!$E$35,IF(AND(D11=Rates!$L$38,C11="Appeal work"),Rates!$E$35,"£0.00")))))))))</f>
        <v>£0.00</v>
      </c>
      <c r="AF11" s="223" t="str">
        <f>IF(AND(D11=Rates!$J$38,C11="Magistrates'"),"£0.00",IF(AND(D11=Rates!$K$38,C11="Magistrates'"),"£0.00",IF(AND(D11=Rates!$L$38,C11="Magistrates'"),"£0.00", IF(AND(D11=Rates!$J$38,C11="Crown"),"£0.00",IF(AND(D11=Rates!$K$38,C11="Crown"),"£0.00",IF(AND(D11=Rates!$L$38,C11="Crown"),"£0.00", IF(AND(D11=Rates!$J$38,C11="Appeal work"),Rates!$J$40,IF(AND(D11=Rates!$K$38,C11="Appeal work"),Rates!$K$40,IF(AND(D11=Rates!$L$38,C11="Appeal work"),Rates!$L$40,"£0.00")))))))))</f>
        <v>£0.00</v>
      </c>
      <c r="AG11" s="223" t="str">
        <f>IF(AND(D11=Rates!$J$38,C11="Magistrates'"),"£0.00",IF(AND(D11=Rates!$K$38,C11="Magistrates'"),"£0.00",IF(AND(D11=Rates!$L$38,C11="Magistrates'"),"£0.00", IF(AND(D11=Rates!$J$38,C11="Crown"),"£0.00",IF(AND(D11=Rates!$K$38,C11="Crown"),"£0.00",IF(AND(D11=Rates!$L$38,C11="Crown"),"£0.00", IF(AND(D11=Rates!$J$38,C11="Appeal work"),Rates!$J$41,IF(AND(D11=Rates!$K$38,C11="Appeal work"),Rates!$K$41,IF(AND(D11=Rates!$L$38,C11="Appeal work"),Rates!$L$41,"£0.00")))))))))</f>
        <v>£0.00</v>
      </c>
      <c r="AH11" s="223" t="str">
        <f>IF(AND(D11=Rates!$J$38,C11="Magistrates'"),"£0.00",IF(AND(D11=Rates!$K$38,C11="Magistrates'"),"£0.00",IF(AND(D11=Rates!$L$38,C11="Magistrates'"),"£0.00", IF(AND(D11=Rates!$J$38,C11="Crown"),"£0.00",IF(AND(D11=Rates!$K$38,C11="Crown"),"£0.00",IF(AND(D11=Rates!$L$38,C11="Crown"),"£0.00", IF(AND(D11=Rates!$J$38,C11="Appeal work"),Rates!$J$42,IF(AND(D11=Rates!$K$38,C11="Appeal work"),Rates!$K$42,IF(AND(D11=Rates!$L$38,C11="Appeal work"),Rates!$L$42,"£0.00")))))))))</f>
        <v>£0.00</v>
      </c>
      <c r="AI11" s="223" t="str">
        <f>IF(N11=Rates!$I$7, AA11, IF(N11=Rates!$I$8, AB11, IF(N11=Rates!$I$9, AC11, IF(N11=Rates!$I$10, AD11, IF(N11=Rates!$I$11, AE11, IF(N11=Rates!$I$40, AF11, IF(N11=Rates!$I$41, AG11, IF(N11=Rates!$I$42, AH11, "£0.00"))))))))</f>
        <v>£0.00</v>
      </c>
      <c r="AJ11" s="11"/>
      <c r="AK11" s="11"/>
      <c r="AL11" s="11"/>
      <c r="AM11" s="11"/>
      <c r="AN11" s="11"/>
      <c r="AO11" s="11"/>
      <c r="AP11" s="11"/>
      <c r="AQ11" s="11"/>
      <c r="AR11" s="11"/>
      <c r="AS11" s="11"/>
      <c r="AT11" s="11"/>
      <c r="AU11" s="11"/>
      <c r="AV11" s="11"/>
      <c r="AW11" s="11"/>
      <c r="AX11" s="11"/>
      <c r="AY11" s="11"/>
      <c r="AZ11" s="11"/>
      <c r="BA11" s="11"/>
      <c r="BB11" s="11"/>
      <c r="BC11" s="11"/>
      <c r="BD11" s="11"/>
    </row>
    <row r="12" spans="1:56" ht="15" customHeight="1">
      <c r="A12" s="110"/>
      <c r="B12" s="91"/>
      <c r="C12" s="96"/>
      <c r="D12" s="96"/>
      <c r="E12" s="89"/>
      <c r="F12" s="101"/>
      <c r="G12" s="110"/>
      <c r="H12" s="77"/>
      <c r="I12" s="161"/>
      <c r="J12" s="53"/>
      <c r="K12" s="235"/>
      <c r="L12" s="53" t="str">
        <f t="shared" si="0"/>
        <v/>
      </c>
      <c r="M12" s="87" t="str">
        <f t="shared" si="2"/>
        <v/>
      </c>
      <c r="N12" s="87"/>
      <c r="O12" s="278" t="str">
        <f t="shared" si="3"/>
        <v>£0.00</v>
      </c>
      <c r="P12" s="162"/>
      <c r="Q12" s="78"/>
      <c r="R12" s="79"/>
      <c r="S12" s="160"/>
      <c r="T12" s="98"/>
      <c r="U12" s="225"/>
      <c r="V12" s="224"/>
      <c r="W12" s="227" t="str">
        <f t="shared" si="1"/>
        <v/>
      </c>
      <c r="X12" s="31"/>
      <c r="Y12" s="11"/>
      <c r="Z12" s="11"/>
      <c r="AA12" s="223" t="str">
        <f>IF(AND(D12=Rates!$J$38,C12="Magistrates'"),Rates!$J$7,IF(AND(D12=Rates!$K$38,C12="Magistrates'"),Rates!$K$7,IF(AND(D12=Rates!$L$38,C12="Magistrates'"),Rates!$K$7, IF(AND(D12=Rates!$J$38,C12="Crown"),Rates!$D$31,IF(AND(D12=Rates!$K$38,C12="Crown"),Rates!$E$31,IF(AND(D12=Rates!$L$38,C12="Crown"),Rates!$E$31, IF(AND(D12=Rates!$J$38,C12="Appeal work"),"£0.00",IF(AND(D12=Rates!$K$38,C12="Appeal work"),"£0.00",IF(AND(D12=Rates!$L$38,C12="Appeal work"),"£0.00","£0.00")))))))))</f>
        <v>£0.00</v>
      </c>
      <c r="AB12" s="223" t="str">
        <f>IF(AND(D12=Rates!$J$38,C12="Magistrates'"),Rates!$J$8,IF(AND(D12=Rates!$K$38,C12="Magistrates'"),Rates!$K$8,IF(AND(D12=Rates!$L$38,C12="Magistrates'"),Rates!$K$8, IF(AND(D12=Rates!$J$38,C12="Crown"),Rates!$D$32,IF(AND(D12=Rates!$K$38,C12="Crown"),Rates!$E$32,IF(AND(D12=Rates!$L$38,C12="Crown"),Rates!$E$32, IF(AND(D12=Rates!$J$38,C12="Appeal work"),"£0.00",IF(AND(D12=Rates!$K$38,C12="Appeal work"),"£0.00",IF(AND(D12=Rates!$L$38,C12="Appeal work"),"£0.00","£0.00")))))))))</f>
        <v>£0.00</v>
      </c>
      <c r="AC12" s="223" t="str">
        <f>IF(AND(D12=Rates!$J$38,C12="Magistrates'"),Rates!$J$9,IF(AND(D12=Rates!$K$38,C12="Magistrates'"),Rates!$K$9,IF(AND(D12=Rates!$L$38,C12="Magistrates'"),Rates!$K$9, IF(AND(D12=Rates!$J$38,C12="Crown"),Rates!$D$33,IF(AND(D12=Rates!$K$38,C12="Crown"),Rates!$E$33,IF(AND(D12=Rates!$L$38,C12="Crown"),Rates!$E$33, IF(AND(D12=Rates!$J$38,C12="Appeal work"),Rates!$D$33,IF(AND(D12=Rates!$K$38,C12="Appeal work"),Rates!$E$33,IF(AND(D12=Rates!$L$38,C12="Appeal work"),Rates!$E$33,"£0.00")))))))))</f>
        <v>£0.00</v>
      </c>
      <c r="AD12" s="223" t="str">
        <f>IF(AND(D12=Rates!$J$38,C12="Magistrates'"),Rates!$J$10,IF(AND(D12=Rates!$K$38,C12="Magistrates'"),Rates!$K$10,IF(AND(D12=Rates!$L$38,C12="Magistrates'"),Rates!$K$10, IF(AND(D12=Rates!$J$38,C12="Crown"),Rates!$D$34,IF(AND(D12=Rates!$K$38,C12="Crown"),Rates!$E$34,IF(AND(D12=Rates!$L$38,C12="Crown"),Rates!$E$34, IF(AND(D12=Rates!$J$38,C12="Appeal work"),Rates!$D$34,IF(AND(D12=Rates!$K$38,C12="Appeal work"),Rates!$E$34, IF(AND(D12=Rates!$L$38,C12="Appeal work"),Rates!$E$34,"£0.00")))))))))</f>
        <v>£0.00</v>
      </c>
      <c r="AE12" s="223" t="str">
        <f>IF(AND(D12=Rates!$J$38,C12="Magistrates'"),Rates!$J$11,IF(AND(D12=Rates!$K$38,C12="Magistrates'"),Rates!$K$11,IF(AND(D12=Rates!$L$38,C12="Magistrates'"),Rates!$K$11, IF(AND(D12=Rates!$J$38,C12="Crown"),Rates!$D$35,IF(AND(D12=Rates!$K$38,C12="Crown"),Rates!$E$35,IF(AND(D12=Rates!$L$38,C12="Crown"),Rates!$E$35, IF(AND(D12=Rates!$J$38,C12="Appeal work"),Rates!$D$35,IF(AND(D12=Rates!$K$38,C12="Appeal work"),Rates!$E$35,IF(AND(D12=Rates!$L$38,C12="Appeal work"),Rates!$E$35,"£0.00")))))))))</f>
        <v>£0.00</v>
      </c>
      <c r="AF12" s="223" t="str">
        <f>IF(AND(D12=Rates!$J$38,C12="Magistrates'"),"£0.00",IF(AND(D12=Rates!$K$38,C12="Magistrates'"),"£0.00",IF(AND(D12=Rates!$L$38,C12="Magistrates'"),"£0.00", IF(AND(D12=Rates!$J$38,C12="Crown"),"£0.00",IF(AND(D12=Rates!$K$38,C12="Crown"),"£0.00",IF(AND(D12=Rates!$L$38,C12="Crown"),"£0.00", IF(AND(D12=Rates!$J$38,C12="Appeal work"),Rates!$J$40,IF(AND(D12=Rates!$K$38,C12="Appeal work"),Rates!$K$40,IF(AND(D12=Rates!$L$38,C12="Appeal work"),Rates!$L$40,"£0.00")))))))))</f>
        <v>£0.00</v>
      </c>
      <c r="AG12" s="223" t="str">
        <f>IF(AND(D12=Rates!$J$38,C12="Magistrates'"),"£0.00",IF(AND(D12=Rates!$K$38,C12="Magistrates'"),"£0.00",IF(AND(D12=Rates!$L$38,C12="Magistrates'"),"£0.00", IF(AND(D12=Rates!$J$38,C12="Crown"),"£0.00",IF(AND(D12=Rates!$K$38,C12="Crown"),"£0.00",IF(AND(D12=Rates!$L$38,C12="Crown"),"£0.00", IF(AND(D12=Rates!$J$38,C12="Appeal work"),Rates!$J$41,IF(AND(D12=Rates!$K$38,C12="Appeal work"),Rates!$K$41,IF(AND(D12=Rates!$L$38,C12="Appeal work"),Rates!$L$41,"£0.00")))))))))</f>
        <v>£0.00</v>
      </c>
      <c r="AH12" s="223" t="str">
        <f>IF(AND(D12=Rates!$J$38,C12="Magistrates'"),"£0.00",IF(AND(D12=Rates!$K$38,C12="Magistrates'"),"£0.00",IF(AND(D12=Rates!$L$38,C12="Magistrates'"),"£0.00", IF(AND(D12=Rates!$J$38,C12="Crown"),"£0.00",IF(AND(D12=Rates!$K$38,C12="Crown"),"£0.00",IF(AND(D12=Rates!$L$38,C12="Crown"),"£0.00", IF(AND(D12=Rates!$J$38,C12="Appeal work"),Rates!$J$42,IF(AND(D12=Rates!$K$38,C12="Appeal work"),Rates!$K$42,IF(AND(D12=Rates!$L$38,C12="Appeal work"),Rates!$L$42,"£0.00")))))))))</f>
        <v>£0.00</v>
      </c>
      <c r="AI12" s="223" t="str">
        <f>IF(N12=Rates!$I$7, AA12, IF(N12=Rates!$I$8, AB12, IF(N12=Rates!$I$9, AC12, IF(N12=Rates!$I$10, AD12, IF(N12=Rates!$I$11, AE12, IF(N12=Rates!$I$40, AF12, IF(N12=Rates!$I$41, AG12, IF(N12=Rates!$I$42, AH12, "£0.00"))))))))</f>
        <v>£0.00</v>
      </c>
      <c r="AJ12" s="11"/>
      <c r="AK12" s="11"/>
      <c r="AL12" s="11"/>
      <c r="AM12" s="11"/>
      <c r="AN12" s="11"/>
      <c r="AO12" s="11"/>
      <c r="AP12" s="11"/>
      <c r="AQ12" s="11"/>
      <c r="AR12" s="11"/>
      <c r="AS12" s="11"/>
      <c r="AT12" s="11"/>
      <c r="AU12" s="11"/>
      <c r="AV12" s="11"/>
      <c r="AW12" s="11"/>
      <c r="AX12" s="11"/>
      <c r="AY12" s="11"/>
      <c r="AZ12" s="11"/>
      <c r="BA12" s="11"/>
      <c r="BB12" s="11"/>
      <c r="BC12" s="11"/>
      <c r="BD12" s="11"/>
    </row>
    <row r="13" spans="1:56" ht="15" customHeight="1">
      <c r="A13" s="110"/>
      <c r="B13" s="91"/>
      <c r="C13" s="96"/>
      <c r="D13" s="96"/>
      <c r="E13" s="89"/>
      <c r="F13" s="101"/>
      <c r="G13" s="110"/>
      <c r="H13" s="77"/>
      <c r="I13" s="161"/>
      <c r="J13" s="53"/>
      <c r="K13" s="235"/>
      <c r="L13" s="53" t="str">
        <f t="shared" si="0"/>
        <v/>
      </c>
      <c r="M13" s="87" t="str">
        <f t="shared" si="2"/>
        <v/>
      </c>
      <c r="N13" s="87"/>
      <c r="O13" s="278" t="str">
        <f t="shared" si="3"/>
        <v>£0.00</v>
      </c>
      <c r="P13" s="162"/>
      <c r="Q13" s="78"/>
      <c r="R13" s="79"/>
      <c r="S13" s="160"/>
      <c r="T13" s="98"/>
      <c r="U13" s="225"/>
      <c r="V13" s="224"/>
      <c r="W13" s="227" t="str">
        <f t="shared" si="1"/>
        <v/>
      </c>
      <c r="X13" s="31"/>
      <c r="Y13" s="11"/>
      <c r="Z13" s="11"/>
      <c r="AA13" s="223" t="str">
        <f>IF(AND(D13=Rates!$J$38,C13="Magistrates'"),Rates!$J$7,IF(AND(D13=Rates!$K$38,C13="Magistrates'"),Rates!$K$7,IF(AND(D13=Rates!$L$38,C13="Magistrates'"),Rates!$K$7, IF(AND(D13=Rates!$J$38,C13="Crown"),Rates!$D$31,IF(AND(D13=Rates!$K$38,C13="Crown"),Rates!$E$31,IF(AND(D13=Rates!$L$38,C13="Crown"),Rates!$E$31, IF(AND(D13=Rates!$J$38,C13="Appeal work"),"£0.00",IF(AND(D13=Rates!$K$38,C13="Appeal work"),"£0.00",IF(AND(D13=Rates!$L$38,C13="Appeal work"),"£0.00","£0.00")))))))))</f>
        <v>£0.00</v>
      </c>
      <c r="AB13" s="223" t="str">
        <f>IF(AND(D13=Rates!$J$38,C13="Magistrates'"),Rates!$J$8,IF(AND(D13=Rates!$K$38,C13="Magistrates'"),Rates!$K$8,IF(AND(D13=Rates!$L$38,C13="Magistrates'"),Rates!$K$8, IF(AND(D13=Rates!$J$38,C13="Crown"),Rates!$D$32,IF(AND(D13=Rates!$K$38,C13="Crown"),Rates!$E$32,IF(AND(D13=Rates!$L$38,C13="Crown"),Rates!$E$32, IF(AND(D13=Rates!$J$38,C13="Appeal work"),"£0.00",IF(AND(D13=Rates!$K$38,C13="Appeal work"),"£0.00",IF(AND(D13=Rates!$L$38,C13="Appeal work"),"£0.00","£0.00")))))))))</f>
        <v>£0.00</v>
      </c>
      <c r="AC13" s="223" t="str">
        <f>IF(AND(D13=Rates!$J$38,C13="Magistrates'"),Rates!$J$9,IF(AND(D13=Rates!$K$38,C13="Magistrates'"),Rates!$K$9,IF(AND(D13=Rates!$L$38,C13="Magistrates'"),Rates!$K$9, IF(AND(D13=Rates!$J$38,C13="Crown"),Rates!$D$33,IF(AND(D13=Rates!$K$38,C13="Crown"),Rates!$E$33,IF(AND(D13=Rates!$L$38,C13="Crown"),Rates!$E$33, IF(AND(D13=Rates!$J$38,C13="Appeal work"),Rates!$D$33,IF(AND(D13=Rates!$K$38,C13="Appeal work"),Rates!$E$33,IF(AND(D13=Rates!$L$38,C13="Appeal work"),Rates!$E$33,"£0.00")))))))))</f>
        <v>£0.00</v>
      </c>
      <c r="AD13" s="223" t="str">
        <f>IF(AND(D13=Rates!$J$38,C13="Magistrates'"),Rates!$J$10,IF(AND(D13=Rates!$K$38,C13="Magistrates'"),Rates!$K$10,IF(AND(D13=Rates!$L$38,C13="Magistrates'"),Rates!$K$10, IF(AND(D13=Rates!$J$38,C13="Crown"),Rates!$D$34,IF(AND(D13=Rates!$K$38,C13="Crown"),Rates!$E$34,IF(AND(D13=Rates!$L$38,C13="Crown"),Rates!$E$34, IF(AND(D13=Rates!$J$38,C13="Appeal work"),Rates!$D$34,IF(AND(D13=Rates!$K$38,C13="Appeal work"),Rates!$E$34, IF(AND(D13=Rates!$L$38,C13="Appeal work"),Rates!$E$34,"£0.00")))))))))</f>
        <v>£0.00</v>
      </c>
      <c r="AE13" s="223" t="str">
        <f>IF(AND(D13=Rates!$J$38,C13="Magistrates'"),Rates!$J$11,IF(AND(D13=Rates!$K$38,C13="Magistrates'"),Rates!$K$11,IF(AND(D13=Rates!$L$38,C13="Magistrates'"),Rates!$K$11, IF(AND(D13=Rates!$J$38,C13="Crown"),Rates!$D$35,IF(AND(D13=Rates!$K$38,C13="Crown"),Rates!$E$35,IF(AND(D13=Rates!$L$38,C13="Crown"),Rates!$E$35, IF(AND(D13=Rates!$J$38,C13="Appeal work"),Rates!$D$35,IF(AND(D13=Rates!$K$38,C13="Appeal work"),Rates!$E$35,IF(AND(D13=Rates!$L$38,C13="Appeal work"),Rates!$E$35,"£0.00")))))))))</f>
        <v>£0.00</v>
      </c>
      <c r="AF13" s="223" t="str">
        <f>IF(AND(D13=Rates!$J$38,C13="Magistrates'"),"£0.00",IF(AND(D13=Rates!$K$38,C13="Magistrates'"),"£0.00",IF(AND(D13=Rates!$L$38,C13="Magistrates'"),"£0.00", IF(AND(D13=Rates!$J$38,C13="Crown"),"£0.00",IF(AND(D13=Rates!$K$38,C13="Crown"),"£0.00",IF(AND(D13=Rates!$L$38,C13="Crown"),"£0.00", IF(AND(D13=Rates!$J$38,C13="Appeal work"),Rates!$J$40,IF(AND(D13=Rates!$K$38,C13="Appeal work"),Rates!$K$40,IF(AND(D13=Rates!$L$38,C13="Appeal work"),Rates!$L$40,"£0.00")))))))))</f>
        <v>£0.00</v>
      </c>
      <c r="AG13" s="223" t="str">
        <f>IF(AND(D13=Rates!$J$38,C13="Magistrates'"),"£0.00",IF(AND(D13=Rates!$K$38,C13="Magistrates'"),"£0.00",IF(AND(D13=Rates!$L$38,C13="Magistrates'"),"£0.00", IF(AND(D13=Rates!$J$38,C13="Crown"),"£0.00",IF(AND(D13=Rates!$K$38,C13="Crown"),"£0.00",IF(AND(D13=Rates!$L$38,C13="Crown"),"£0.00", IF(AND(D13=Rates!$J$38,C13="Appeal work"),Rates!$J$41,IF(AND(D13=Rates!$K$38,C13="Appeal work"),Rates!$K$41,IF(AND(D13=Rates!$L$38,C13="Appeal work"),Rates!$L$41,"£0.00")))))))))</f>
        <v>£0.00</v>
      </c>
      <c r="AH13" s="223" t="str">
        <f>IF(AND(D13=Rates!$J$38,C13="Magistrates'"),"£0.00",IF(AND(D13=Rates!$K$38,C13="Magistrates'"),"£0.00",IF(AND(D13=Rates!$L$38,C13="Magistrates'"),"£0.00", IF(AND(D13=Rates!$J$38,C13="Crown"),"£0.00",IF(AND(D13=Rates!$K$38,C13="Crown"),"£0.00",IF(AND(D13=Rates!$L$38,C13="Crown"),"£0.00", IF(AND(D13=Rates!$J$38,C13="Appeal work"),Rates!$J$42,IF(AND(D13=Rates!$K$38,C13="Appeal work"),Rates!$K$42,IF(AND(D13=Rates!$L$38,C13="Appeal work"),Rates!$L$42,"£0.00")))))))))</f>
        <v>£0.00</v>
      </c>
      <c r="AI13" s="223" t="str">
        <f>IF(N13=Rates!$I$7, AA13, IF(N13=Rates!$I$8, AB13, IF(N13=Rates!$I$9, AC13, IF(N13=Rates!$I$10, AD13, IF(N13=Rates!$I$11, AE13, IF(N13=Rates!$I$40, AF13, IF(N13=Rates!$I$41, AG13, IF(N13=Rates!$I$42, AH13, "£0.00"))))))))</f>
        <v>£0.00</v>
      </c>
      <c r="AJ13" s="11"/>
      <c r="AK13" s="11"/>
      <c r="AL13" s="11"/>
      <c r="AM13" s="11"/>
      <c r="AN13" s="11"/>
      <c r="AO13" s="11"/>
      <c r="AP13" s="11"/>
      <c r="AQ13" s="11"/>
      <c r="AR13" s="11"/>
      <c r="AS13" s="11"/>
      <c r="AT13" s="11"/>
      <c r="AU13" s="11"/>
      <c r="AV13" s="11"/>
      <c r="AW13" s="11"/>
      <c r="AX13" s="11"/>
      <c r="AY13" s="11"/>
      <c r="AZ13" s="11"/>
      <c r="BA13" s="11"/>
      <c r="BB13" s="11"/>
      <c r="BC13" s="11"/>
      <c r="BD13" s="11"/>
    </row>
    <row r="14" spans="1:56" ht="15" customHeight="1">
      <c r="A14" s="110"/>
      <c r="B14" s="91"/>
      <c r="C14" s="96"/>
      <c r="D14" s="96"/>
      <c r="E14" s="89"/>
      <c r="F14" s="101"/>
      <c r="G14" s="110"/>
      <c r="H14" s="77"/>
      <c r="I14" s="161"/>
      <c r="J14" s="53"/>
      <c r="K14" s="235"/>
      <c r="L14" s="53" t="str">
        <f t="shared" si="0"/>
        <v/>
      </c>
      <c r="M14" s="87" t="str">
        <f t="shared" si="2"/>
        <v/>
      </c>
      <c r="N14" s="87"/>
      <c r="O14" s="278" t="str">
        <f t="shared" si="3"/>
        <v>£0.00</v>
      </c>
      <c r="P14" s="162"/>
      <c r="Q14" s="78"/>
      <c r="R14" s="79"/>
      <c r="S14" s="160"/>
      <c r="T14" s="98"/>
      <c r="U14" s="225"/>
      <c r="V14" s="224"/>
      <c r="W14" s="227" t="str">
        <f t="shared" si="1"/>
        <v/>
      </c>
      <c r="X14" s="31"/>
      <c r="Y14" s="11"/>
      <c r="Z14" s="11"/>
      <c r="AA14" s="223" t="str">
        <f>IF(AND(D14=Rates!$J$38,C14="Magistrates'"),Rates!$J$7,IF(AND(D14=Rates!$K$38,C14="Magistrates'"),Rates!$K$7,IF(AND(D14=Rates!$L$38,C14="Magistrates'"),Rates!$K$7, IF(AND(D14=Rates!$J$38,C14="Crown"),Rates!$D$31,IF(AND(D14=Rates!$K$38,C14="Crown"),Rates!$E$31,IF(AND(D14=Rates!$L$38,C14="Crown"),Rates!$E$31, IF(AND(D14=Rates!$J$38,C14="Appeal work"),"£0.00",IF(AND(D14=Rates!$K$38,C14="Appeal work"),"£0.00",IF(AND(D14=Rates!$L$38,C14="Appeal work"),"£0.00","£0.00")))))))))</f>
        <v>£0.00</v>
      </c>
      <c r="AB14" s="223" t="str">
        <f>IF(AND(D14=Rates!$J$38,C14="Magistrates'"),Rates!$J$8,IF(AND(D14=Rates!$K$38,C14="Magistrates'"),Rates!$K$8,IF(AND(D14=Rates!$L$38,C14="Magistrates'"),Rates!$K$8, IF(AND(D14=Rates!$J$38,C14="Crown"),Rates!$D$32,IF(AND(D14=Rates!$K$38,C14="Crown"),Rates!$E$32,IF(AND(D14=Rates!$L$38,C14="Crown"),Rates!$E$32, IF(AND(D14=Rates!$J$38,C14="Appeal work"),"£0.00",IF(AND(D14=Rates!$K$38,C14="Appeal work"),"£0.00",IF(AND(D14=Rates!$L$38,C14="Appeal work"),"£0.00","£0.00")))))))))</f>
        <v>£0.00</v>
      </c>
      <c r="AC14" s="223" t="str">
        <f>IF(AND(D14=Rates!$J$38,C14="Magistrates'"),Rates!$J$9,IF(AND(D14=Rates!$K$38,C14="Magistrates'"),Rates!$K$9,IF(AND(D14=Rates!$L$38,C14="Magistrates'"),Rates!$K$9, IF(AND(D14=Rates!$J$38,C14="Crown"),Rates!$D$33,IF(AND(D14=Rates!$K$38,C14="Crown"),Rates!$E$33,IF(AND(D14=Rates!$L$38,C14="Crown"),Rates!$E$33, IF(AND(D14=Rates!$J$38,C14="Appeal work"),Rates!$D$33,IF(AND(D14=Rates!$K$38,C14="Appeal work"),Rates!$E$33,IF(AND(D14=Rates!$L$38,C14="Appeal work"),Rates!$E$33,"£0.00")))))))))</f>
        <v>£0.00</v>
      </c>
      <c r="AD14" s="223" t="str">
        <f>IF(AND(D14=Rates!$J$38,C14="Magistrates'"),Rates!$J$10,IF(AND(D14=Rates!$K$38,C14="Magistrates'"),Rates!$K$10,IF(AND(D14=Rates!$L$38,C14="Magistrates'"),Rates!$K$10, IF(AND(D14=Rates!$J$38,C14="Crown"),Rates!$D$34,IF(AND(D14=Rates!$K$38,C14="Crown"),Rates!$E$34,IF(AND(D14=Rates!$L$38,C14="Crown"),Rates!$E$34, IF(AND(D14=Rates!$J$38,C14="Appeal work"),Rates!$D$34,IF(AND(D14=Rates!$K$38,C14="Appeal work"),Rates!$E$34, IF(AND(D14=Rates!$L$38,C14="Appeal work"),Rates!$E$34,"£0.00")))))))))</f>
        <v>£0.00</v>
      </c>
      <c r="AE14" s="223" t="str">
        <f>IF(AND(D14=Rates!$J$38,C14="Magistrates'"),Rates!$J$11,IF(AND(D14=Rates!$K$38,C14="Magistrates'"),Rates!$K$11,IF(AND(D14=Rates!$L$38,C14="Magistrates'"),Rates!$K$11, IF(AND(D14=Rates!$J$38,C14="Crown"),Rates!$D$35,IF(AND(D14=Rates!$K$38,C14="Crown"),Rates!$E$35,IF(AND(D14=Rates!$L$38,C14="Crown"),Rates!$E$35, IF(AND(D14=Rates!$J$38,C14="Appeal work"),Rates!$D$35,IF(AND(D14=Rates!$K$38,C14="Appeal work"),Rates!$E$35,IF(AND(D14=Rates!$L$38,C14="Appeal work"),Rates!$E$35,"£0.00")))))))))</f>
        <v>£0.00</v>
      </c>
      <c r="AF14" s="223" t="str">
        <f>IF(AND(D14=Rates!$J$38,C14="Magistrates'"),"£0.00",IF(AND(D14=Rates!$K$38,C14="Magistrates'"),"£0.00",IF(AND(D14=Rates!$L$38,C14="Magistrates'"),"£0.00", IF(AND(D14=Rates!$J$38,C14="Crown"),"£0.00",IF(AND(D14=Rates!$K$38,C14="Crown"),"£0.00",IF(AND(D14=Rates!$L$38,C14="Crown"),"£0.00", IF(AND(D14=Rates!$J$38,C14="Appeal work"),Rates!$J$40,IF(AND(D14=Rates!$K$38,C14="Appeal work"),Rates!$K$40,IF(AND(D14=Rates!$L$38,C14="Appeal work"),Rates!$L$40,"£0.00")))))))))</f>
        <v>£0.00</v>
      </c>
      <c r="AG14" s="223" t="str">
        <f>IF(AND(D14=Rates!$J$38,C14="Magistrates'"),"£0.00",IF(AND(D14=Rates!$K$38,C14="Magistrates'"),"£0.00",IF(AND(D14=Rates!$L$38,C14="Magistrates'"),"£0.00", IF(AND(D14=Rates!$J$38,C14="Crown"),"£0.00",IF(AND(D14=Rates!$K$38,C14="Crown"),"£0.00",IF(AND(D14=Rates!$L$38,C14="Crown"),"£0.00", IF(AND(D14=Rates!$J$38,C14="Appeal work"),Rates!$J$41,IF(AND(D14=Rates!$K$38,C14="Appeal work"),Rates!$K$41,IF(AND(D14=Rates!$L$38,C14="Appeal work"),Rates!$L$41,"£0.00")))))))))</f>
        <v>£0.00</v>
      </c>
      <c r="AH14" s="223" t="str">
        <f>IF(AND(D14=Rates!$J$38,C14="Magistrates'"),"£0.00",IF(AND(D14=Rates!$K$38,C14="Magistrates'"),"£0.00",IF(AND(D14=Rates!$L$38,C14="Magistrates'"),"£0.00", IF(AND(D14=Rates!$J$38,C14="Crown"),"£0.00",IF(AND(D14=Rates!$K$38,C14="Crown"),"£0.00",IF(AND(D14=Rates!$L$38,C14="Crown"),"£0.00", IF(AND(D14=Rates!$J$38,C14="Appeal work"),Rates!$J$42,IF(AND(D14=Rates!$K$38,C14="Appeal work"),Rates!$K$42,IF(AND(D14=Rates!$L$38,C14="Appeal work"),Rates!$L$42,"£0.00")))))))))</f>
        <v>£0.00</v>
      </c>
      <c r="AI14" s="223" t="str">
        <f>IF(N14=Rates!$I$7, AA14, IF(N14=Rates!$I$8, AB14, IF(N14=Rates!$I$9, AC14, IF(N14=Rates!$I$10, AD14, IF(N14=Rates!$I$11, AE14, IF(N14=Rates!$I$40, AF14, IF(N14=Rates!$I$41, AG14, IF(N14=Rates!$I$42, AH14, "£0.00"))))))))</f>
        <v>£0.00</v>
      </c>
      <c r="AJ14" s="11"/>
      <c r="AK14" s="11"/>
      <c r="AL14" s="11"/>
      <c r="AM14" s="11"/>
      <c r="AN14" s="11"/>
      <c r="AO14" s="11"/>
      <c r="AP14" s="11"/>
      <c r="AQ14" s="11"/>
      <c r="AR14" s="11"/>
      <c r="AS14" s="11"/>
      <c r="AT14" s="11"/>
      <c r="AU14" s="11"/>
      <c r="AV14" s="11"/>
      <c r="AW14" s="11"/>
      <c r="AX14" s="11"/>
      <c r="AY14" s="11"/>
      <c r="AZ14" s="11"/>
      <c r="BA14" s="11"/>
      <c r="BB14" s="11"/>
      <c r="BC14" s="11"/>
      <c r="BD14" s="11"/>
    </row>
    <row r="15" spans="1:56" ht="15" customHeight="1">
      <c r="A15" s="110"/>
      <c r="B15" s="91"/>
      <c r="C15" s="96"/>
      <c r="D15" s="96"/>
      <c r="E15" s="89"/>
      <c r="F15" s="101"/>
      <c r="G15" s="110"/>
      <c r="H15" s="77"/>
      <c r="I15" s="161"/>
      <c r="J15" s="53"/>
      <c r="K15" s="235"/>
      <c r="L15" s="53" t="str">
        <f t="shared" si="0"/>
        <v/>
      </c>
      <c r="M15" s="87" t="str">
        <f t="shared" si="2"/>
        <v/>
      </c>
      <c r="N15" s="87"/>
      <c r="O15" s="278" t="str">
        <f t="shared" si="3"/>
        <v>£0.00</v>
      </c>
      <c r="P15" s="162"/>
      <c r="Q15" s="78"/>
      <c r="R15" s="79"/>
      <c r="S15" s="160"/>
      <c r="T15" s="98"/>
      <c r="U15" s="225"/>
      <c r="V15" s="224"/>
      <c r="W15" s="227" t="str">
        <f t="shared" si="1"/>
        <v/>
      </c>
      <c r="X15" s="31"/>
      <c r="Y15" s="11"/>
      <c r="Z15" s="11"/>
      <c r="AA15" s="223" t="str">
        <f>IF(AND(D15=Rates!$J$38,C15="Magistrates'"),Rates!$J$7,IF(AND(D15=Rates!$K$38,C15="Magistrates'"),Rates!$K$7,IF(AND(D15=Rates!$L$38,C15="Magistrates'"),Rates!$K$7, IF(AND(D15=Rates!$J$38,C15="Crown"),Rates!$D$31,IF(AND(D15=Rates!$K$38,C15="Crown"),Rates!$E$31,IF(AND(D15=Rates!$L$38,C15="Crown"),Rates!$E$31, IF(AND(D15=Rates!$J$38,C15="Appeal work"),"£0.00",IF(AND(D15=Rates!$K$38,C15="Appeal work"),"£0.00",IF(AND(D15=Rates!$L$38,C15="Appeal work"),"£0.00","£0.00")))))))))</f>
        <v>£0.00</v>
      </c>
      <c r="AB15" s="223" t="str">
        <f>IF(AND(D15=Rates!$J$38,C15="Magistrates'"),Rates!$J$8,IF(AND(D15=Rates!$K$38,C15="Magistrates'"),Rates!$K$8,IF(AND(D15=Rates!$L$38,C15="Magistrates'"),Rates!$K$8, IF(AND(D15=Rates!$J$38,C15="Crown"),Rates!$D$32,IF(AND(D15=Rates!$K$38,C15="Crown"),Rates!$E$32,IF(AND(D15=Rates!$L$38,C15="Crown"),Rates!$E$32, IF(AND(D15=Rates!$J$38,C15="Appeal work"),"£0.00",IF(AND(D15=Rates!$K$38,C15="Appeal work"),"£0.00",IF(AND(D15=Rates!$L$38,C15="Appeal work"),"£0.00","£0.00")))))))))</f>
        <v>£0.00</v>
      </c>
      <c r="AC15" s="223" t="str">
        <f>IF(AND(D15=Rates!$J$38,C15="Magistrates'"),Rates!$J$9,IF(AND(D15=Rates!$K$38,C15="Magistrates'"),Rates!$K$9,IF(AND(D15=Rates!$L$38,C15="Magistrates'"),Rates!$K$9, IF(AND(D15=Rates!$J$38,C15="Crown"),Rates!$D$33,IF(AND(D15=Rates!$K$38,C15="Crown"),Rates!$E$33,IF(AND(D15=Rates!$L$38,C15="Crown"),Rates!$E$33, IF(AND(D15=Rates!$J$38,C15="Appeal work"),Rates!$D$33,IF(AND(D15=Rates!$K$38,C15="Appeal work"),Rates!$E$33,IF(AND(D15=Rates!$L$38,C15="Appeal work"),Rates!$E$33,"£0.00")))))))))</f>
        <v>£0.00</v>
      </c>
      <c r="AD15" s="223" t="str">
        <f>IF(AND(D15=Rates!$J$38,C15="Magistrates'"),Rates!$J$10,IF(AND(D15=Rates!$K$38,C15="Magistrates'"),Rates!$K$10,IF(AND(D15=Rates!$L$38,C15="Magistrates'"),Rates!$K$10, IF(AND(D15=Rates!$J$38,C15="Crown"),Rates!$D$34,IF(AND(D15=Rates!$K$38,C15="Crown"),Rates!$E$34,IF(AND(D15=Rates!$L$38,C15="Crown"),Rates!$E$34, IF(AND(D15=Rates!$J$38,C15="Appeal work"),Rates!$D$34,IF(AND(D15=Rates!$K$38,C15="Appeal work"),Rates!$E$34, IF(AND(D15=Rates!$L$38,C15="Appeal work"),Rates!$E$34,"£0.00")))))))))</f>
        <v>£0.00</v>
      </c>
      <c r="AE15" s="223" t="str">
        <f>IF(AND(D15=Rates!$J$38,C15="Magistrates'"),Rates!$J$11,IF(AND(D15=Rates!$K$38,C15="Magistrates'"),Rates!$K$11,IF(AND(D15=Rates!$L$38,C15="Magistrates'"),Rates!$K$11, IF(AND(D15=Rates!$J$38,C15="Crown"),Rates!$D$35,IF(AND(D15=Rates!$K$38,C15="Crown"),Rates!$E$35,IF(AND(D15=Rates!$L$38,C15="Crown"),Rates!$E$35, IF(AND(D15=Rates!$J$38,C15="Appeal work"),Rates!$D$35,IF(AND(D15=Rates!$K$38,C15="Appeal work"),Rates!$E$35,IF(AND(D15=Rates!$L$38,C15="Appeal work"),Rates!$E$35,"£0.00")))))))))</f>
        <v>£0.00</v>
      </c>
      <c r="AF15" s="223" t="str">
        <f>IF(AND(D15=Rates!$J$38,C15="Magistrates'"),"£0.00",IF(AND(D15=Rates!$K$38,C15="Magistrates'"),"£0.00",IF(AND(D15=Rates!$L$38,C15="Magistrates'"),"£0.00", IF(AND(D15=Rates!$J$38,C15="Crown"),"£0.00",IF(AND(D15=Rates!$K$38,C15="Crown"),"£0.00",IF(AND(D15=Rates!$L$38,C15="Crown"),"£0.00", IF(AND(D15=Rates!$J$38,C15="Appeal work"),Rates!$J$40,IF(AND(D15=Rates!$K$38,C15="Appeal work"),Rates!$K$40,IF(AND(D15=Rates!$L$38,C15="Appeal work"),Rates!$L$40,"£0.00")))))))))</f>
        <v>£0.00</v>
      </c>
      <c r="AG15" s="223" t="str">
        <f>IF(AND(D15=Rates!$J$38,C15="Magistrates'"),"£0.00",IF(AND(D15=Rates!$K$38,C15="Magistrates'"),"£0.00",IF(AND(D15=Rates!$L$38,C15="Magistrates'"),"£0.00", IF(AND(D15=Rates!$J$38,C15="Crown"),"£0.00",IF(AND(D15=Rates!$K$38,C15="Crown"),"£0.00",IF(AND(D15=Rates!$L$38,C15="Crown"),"£0.00", IF(AND(D15=Rates!$J$38,C15="Appeal work"),Rates!$J$41,IF(AND(D15=Rates!$K$38,C15="Appeal work"),Rates!$K$41,IF(AND(D15=Rates!$L$38,C15="Appeal work"),Rates!$L$41,"£0.00")))))))))</f>
        <v>£0.00</v>
      </c>
      <c r="AH15" s="223" t="str">
        <f>IF(AND(D15=Rates!$J$38,C15="Magistrates'"),"£0.00",IF(AND(D15=Rates!$K$38,C15="Magistrates'"),"£0.00",IF(AND(D15=Rates!$L$38,C15="Magistrates'"),"£0.00", IF(AND(D15=Rates!$J$38,C15="Crown"),"£0.00",IF(AND(D15=Rates!$K$38,C15="Crown"),"£0.00",IF(AND(D15=Rates!$L$38,C15="Crown"),"£0.00", IF(AND(D15=Rates!$J$38,C15="Appeal work"),Rates!$J$42,IF(AND(D15=Rates!$K$38,C15="Appeal work"),Rates!$K$42,IF(AND(D15=Rates!$L$38,C15="Appeal work"),Rates!$L$42,"£0.00")))))))))</f>
        <v>£0.00</v>
      </c>
      <c r="AI15" s="223" t="str">
        <f>IF(N15=Rates!$I$7, AA15, IF(N15=Rates!$I$8, AB15, IF(N15=Rates!$I$9, AC15, IF(N15=Rates!$I$10, AD15, IF(N15=Rates!$I$11, AE15, IF(N15=Rates!$I$40, AF15, IF(N15=Rates!$I$41, AG15, IF(N15=Rates!$I$42, AH15, "£0.00"))))))))</f>
        <v>£0.00</v>
      </c>
      <c r="AJ15" s="11"/>
      <c r="AK15" s="11"/>
      <c r="AL15" s="11"/>
      <c r="AM15" s="11"/>
      <c r="AN15" s="11"/>
      <c r="AO15" s="11"/>
      <c r="AP15" s="11"/>
      <c r="AQ15" s="11"/>
      <c r="AR15" s="11"/>
      <c r="AS15" s="11"/>
      <c r="AT15" s="11"/>
      <c r="AU15" s="11"/>
      <c r="AV15" s="11"/>
      <c r="AW15" s="11"/>
      <c r="AX15" s="11"/>
      <c r="AY15" s="11"/>
      <c r="AZ15" s="11"/>
      <c r="BA15" s="11"/>
      <c r="BB15" s="11"/>
      <c r="BC15" s="11"/>
      <c r="BD15" s="11"/>
    </row>
    <row r="16" spans="1:56" ht="15" customHeight="1">
      <c r="A16" s="110"/>
      <c r="B16" s="91"/>
      <c r="C16" s="96"/>
      <c r="D16" s="96"/>
      <c r="E16" s="89"/>
      <c r="F16" s="101"/>
      <c r="G16" s="110"/>
      <c r="H16" s="77"/>
      <c r="I16" s="161"/>
      <c r="J16" s="53"/>
      <c r="K16" s="235"/>
      <c r="L16" s="53" t="str">
        <f t="shared" si="0"/>
        <v/>
      </c>
      <c r="M16" s="87" t="str">
        <f t="shared" si="2"/>
        <v/>
      </c>
      <c r="N16" s="87"/>
      <c r="O16" s="278" t="str">
        <f t="shared" si="3"/>
        <v>£0.00</v>
      </c>
      <c r="P16" s="162"/>
      <c r="Q16" s="78"/>
      <c r="R16" s="79"/>
      <c r="S16" s="160"/>
      <c r="T16" s="98"/>
      <c r="U16" s="225"/>
      <c r="V16" s="224"/>
      <c r="W16" s="227" t="str">
        <f t="shared" si="1"/>
        <v/>
      </c>
      <c r="X16" s="31"/>
      <c r="Y16" s="11"/>
      <c r="Z16" s="11"/>
      <c r="AA16" s="223" t="str">
        <f>IF(AND(D16=Rates!$J$38,C16="Magistrates'"),Rates!$J$7,IF(AND(D16=Rates!$K$38,C16="Magistrates'"),Rates!$K$7,IF(AND(D16=Rates!$L$38,C16="Magistrates'"),Rates!$K$7, IF(AND(D16=Rates!$J$38,C16="Crown"),Rates!$D$31,IF(AND(D16=Rates!$K$38,C16="Crown"),Rates!$E$31,IF(AND(D16=Rates!$L$38,C16="Crown"),Rates!$E$31, IF(AND(D16=Rates!$J$38,C16="Appeal work"),"£0.00",IF(AND(D16=Rates!$K$38,C16="Appeal work"),"£0.00",IF(AND(D16=Rates!$L$38,C16="Appeal work"),"£0.00","£0.00")))))))))</f>
        <v>£0.00</v>
      </c>
      <c r="AB16" s="223" t="str">
        <f>IF(AND(D16=Rates!$J$38,C16="Magistrates'"),Rates!$J$8,IF(AND(D16=Rates!$K$38,C16="Magistrates'"),Rates!$K$8,IF(AND(D16=Rates!$L$38,C16="Magistrates'"),Rates!$K$8, IF(AND(D16=Rates!$J$38,C16="Crown"),Rates!$D$32,IF(AND(D16=Rates!$K$38,C16="Crown"),Rates!$E$32,IF(AND(D16=Rates!$L$38,C16="Crown"),Rates!$E$32, IF(AND(D16=Rates!$J$38,C16="Appeal work"),"£0.00",IF(AND(D16=Rates!$K$38,C16="Appeal work"),"£0.00",IF(AND(D16=Rates!$L$38,C16="Appeal work"),"£0.00","£0.00")))))))))</f>
        <v>£0.00</v>
      </c>
      <c r="AC16" s="223" t="str">
        <f>IF(AND(D16=Rates!$J$38,C16="Magistrates'"),Rates!$J$9,IF(AND(D16=Rates!$K$38,C16="Magistrates'"),Rates!$K$9,IF(AND(D16=Rates!$L$38,C16="Magistrates'"),Rates!$K$9, IF(AND(D16=Rates!$J$38,C16="Crown"),Rates!$D$33,IF(AND(D16=Rates!$K$38,C16="Crown"),Rates!$E$33,IF(AND(D16=Rates!$L$38,C16="Crown"),Rates!$E$33, IF(AND(D16=Rates!$J$38,C16="Appeal work"),Rates!$D$33,IF(AND(D16=Rates!$K$38,C16="Appeal work"),Rates!$E$33,IF(AND(D16=Rates!$L$38,C16="Appeal work"),Rates!$E$33,"£0.00")))))))))</f>
        <v>£0.00</v>
      </c>
      <c r="AD16" s="223" t="str">
        <f>IF(AND(D16=Rates!$J$38,C16="Magistrates'"),Rates!$J$10,IF(AND(D16=Rates!$K$38,C16="Magistrates'"),Rates!$K$10,IF(AND(D16=Rates!$L$38,C16="Magistrates'"),Rates!$K$10, IF(AND(D16=Rates!$J$38,C16="Crown"),Rates!$D$34,IF(AND(D16=Rates!$K$38,C16="Crown"),Rates!$E$34,IF(AND(D16=Rates!$L$38,C16="Crown"),Rates!$E$34, IF(AND(D16=Rates!$J$38,C16="Appeal work"),Rates!$D$34,IF(AND(D16=Rates!$K$38,C16="Appeal work"),Rates!$E$34, IF(AND(D16=Rates!$L$38,C16="Appeal work"),Rates!$E$34,"£0.00")))))))))</f>
        <v>£0.00</v>
      </c>
      <c r="AE16" s="223" t="str">
        <f>IF(AND(D16=Rates!$J$38,C16="Magistrates'"),Rates!$J$11,IF(AND(D16=Rates!$K$38,C16="Magistrates'"),Rates!$K$11,IF(AND(D16=Rates!$L$38,C16="Magistrates'"),Rates!$K$11, IF(AND(D16=Rates!$J$38,C16="Crown"),Rates!$D$35,IF(AND(D16=Rates!$K$38,C16="Crown"),Rates!$E$35,IF(AND(D16=Rates!$L$38,C16="Crown"),Rates!$E$35, IF(AND(D16=Rates!$J$38,C16="Appeal work"),Rates!$D$35,IF(AND(D16=Rates!$K$38,C16="Appeal work"),Rates!$E$35,IF(AND(D16=Rates!$L$38,C16="Appeal work"),Rates!$E$35,"£0.00")))))))))</f>
        <v>£0.00</v>
      </c>
      <c r="AF16" s="223" t="str">
        <f>IF(AND(D16=Rates!$J$38,C16="Magistrates'"),"£0.00",IF(AND(D16=Rates!$K$38,C16="Magistrates'"),"£0.00",IF(AND(D16=Rates!$L$38,C16="Magistrates'"),"£0.00", IF(AND(D16=Rates!$J$38,C16="Crown"),"£0.00",IF(AND(D16=Rates!$K$38,C16="Crown"),"£0.00",IF(AND(D16=Rates!$L$38,C16="Crown"),"£0.00", IF(AND(D16=Rates!$J$38,C16="Appeal work"),Rates!$J$40,IF(AND(D16=Rates!$K$38,C16="Appeal work"),Rates!$K$40,IF(AND(D16=Rates!$L$38,C16="Appeal work"),Rates!$L$40,"£0.00")))))))))</f>
        <v>£0.00</v>
      </c>
      <c r="AG16" s="223" t="str">
        <f>IF(AND(D16=Rates!$J$38,C16="Magistrates'"),"£0.00",IF(AND(D16=Rates!$K$38,C16="Magistrates'"),"£0.00",IF(AND(D16=Rates!$L$38,C16="Magistrates'"),"£0.00", IF(AND(D16=Rates!$J$38,C16="Crown"),"£0.00",IF(AND(D16=Rates!$K$38,C16="Crown"),"£0.00",IF(AND(D16=Rates!$L$38,C16="Crown"),"£0.00", IF(AND(D16=Rates!$J$38,C16="Appeal work"),Rates!$J$41,IF(AND(D16=Rates!$K$38,C16="Appeal work"),Rates!$K$41,IF(AND(D16=Rates!$L$38,C16="Appeal work"),Rates!$L$41,"£0.00")))))))))</f>
        <v>£0.00</v>
      </c>
      <c r="AH16" s="223" t="str">
        <f>IF(AND(D16=Rates!$J$38,C16="Magistrates'"),"£0.00",IF(AND(D16=Rates!$K$38,C16="Magistrates'"),"£0.00",IF(AND(D16=Rates!$L$38,C16="Magistrates'"),"£0.00", IF(AND(D16=Rates!$J$38,C16="Crown"),"£0.00",IF(AND(D16=Rates!$K$38,C16="Crown"),"£0.00",IF(AND(D16=Rates!$L$38,C16="Crown"),"£0.00", IF(AND(D16=Rates!$J$38,C16="Appeal work"),Rates!$J$42,IF(AND(D16=Rates!$K$38,C16="Appeal work"),Rates!$K$42,IF(AND(D16=Rates!$L$38,C16="Appeal work"),Rates!$L$42,"£0.00")))))))))</f>
        <v>£0.00</v>
      </c>
      <c r="AI16" s="223" t="str">
        <f>IF(N16=Rates!$I$7, AA16, IF(N16=Rates!$I$8, AB16, IF(N16=Rates!$I$9, AC16, IF(N16=Rates!$I$10, AD16, IF(N16=Rates!$I$11, AE16, IF(N16=Rates!$I$40, AF16, IF(N16=Rates!$I$41, AG16, IF(N16=Rates!$I$42, AH16, "£0.00"))))))))</f>
        <v>£0.00</v>
      </c>
      <c r="AJ16" s="11"/>
      <c r="AK16" s="11"/>
      <c r="AL16" s="11"/>
      <c r="AM16" s="11"/>
      <c r="AN16" s="11"/>
      <c r="AO16" s="11"/>
      <c r="AP16" s="11"/>
      <c r="AQ16" s="11"/>
      <c r="AR16" s="11"/>
      <c r="AS16" s="11"/>
      <c r="AT16" s="11"/>
      <c r="AU16" s="11"/>
      <c r="AV16" s="11"/>
      <c r="AW16" s="11"/>
      <c r="AX16" s="11"/>
      <c r="AY16" s="11"/>
      <c r="AZ16" s="11"/>
      <c r="BA16" s="11"/>
      <c r="BB16" s="11"/>
      <c r="BC16" s="11"/>
      <c r="BD16" s="11"/>
    </row>
    <row r="17" spans="1:56" ht="15" customHeight="1">
      <c r="A17" s="110"/>
      <c r="B17" s="91"/>
      <c r="C17" s="96"/>
      <c r="D17" s="96"/>
      <c r="E17" s="89"/>
      <c r="F17" s="101"/>
      <c r="G17" s="110"/>
      <c r="H17" s="77"/>
      <c r="I17" s="161"/>
      <c r="J17" s="53"/>
      <c r="K17" s="235"/>
      <c r="L17" s="53" t="str">
        <f t="shared" si="0"/>
        <v/>
      </c>
      <c r="M17" s="87" t="str">
        <f t="shared" si="2"/>
        <v/>
      </c>
      <c r="N17" s="87"/>
      <c r="O17" s="278" t="str">
        <f t="shared" si="3"/>
        <v>£0.00</v>
      </c>
      <c r="P17" s="162"/>
      <c r="Q17" s="78"/>
      <c r="R17" s="79"/>
      <c r="S17" s="160"/>
      <c r="T17" s="98"/>
      <c r="U17" s="225"/>
      <c r="V17" s="224"/>
      <c r="W17" s="227" t="str">
        <f t="shared" si="1"/>
        <v/>
      </c>
      <c r="X17" s="31"/>
      <c r="Y17" s="11"/>
      <c r="Z17" s="11"/>
      <c r="AA17" s="223" t="str">
        <f>IF(AND(D17=Rates!$J$38,C17="Magistrates'"),Rates!$J$7,IF(AND(D17=Rates!$K$38,C17="Magistrates'"),Rates!$K$7,IF(AND(D17=Rates!$L$38,C17="Magistrates'"),Rates!$K$7, IF(AND(D17=Rates!$J$38,C17="Crown"),Rates!$D$31,IF(AND(D17=Rates!$K$38,C17="Crown"),Rates!$E$31,IF(AND(D17=Rates!$L$38,C17="Crown"),Rates!$E$31, IF(AND(D17=Rates!$J$38,C17="Appeal work"),"£0.00",IF(AND(D17=Rates!$K$38,C17="Appeal work"),"£0.00",IF(AND(D17=Rates!$L$38,C17="Appeal work"),"£0.00","£0.00")))))))))</f>
        <v>£0.00</v>
      </c>
      <c r="AB17" s="223" t="str">
        <f>IF(AND(D17=Rates!$J$38,C17="Magistrates'"),Rates!$J$8,IF(AND(D17=Rates!$K$38,C17="Magistrates'"),Rates!$K$8,IF(AND(D17=Rates!$L$38,C17="Magistrates'"),Rates!$K$8, IF(AND(D17=Rates!$J$38,C17="Crown"),Rates!$D$32,IF(AND(D17=Rates!$K$38,C17="Crown"),Rates!$E$32,IF(AND(D17=Rates!$L$38,C17="Crown"),Rates!$E$32, IF(AND(D17=Rates!$J$38,C17="Appeal work"),"£0.00",IF(AND(D17=Rates!$K$38,C17="Appeal work"),"£0.00",IF(AND(D17=Rates!$L$38,C17="Appeal work"),"£0.00","£0.00")))))))))</f>
        <v>£0.00</v>
      </c>
      <c r="AC17" s="223" t="str">
        <f>IF(AND(D17=Rates!$J$38,C17="Magistrates'"),Rates!$J$9,IF(AND(D17=Rates!$K$38,C17="Magistrates'"),Rates!$K$9,IF(AND(D17=Rates!$L$38,C17="Magistrates'"),Rates!$K$9, IF(AND(D17=Rates!$J$38,C17="Crown"),Rates!$D$33,IF(AND(D17=Rates!$K$38,C17="Crown"),Rates!$E$33,IF(AND(D17=Rates!$L$38,C17="Crown"),Rates!$E$33, IF(AND(D17=Rates!$J$38,C17="Appeal work"),Rates!$D$33,IF(AND(D17=Rates!$K$38,C17="Appeal work"),Rates!$E$33,IF(AND(D17=Rates!$L$38,C17="Appeal work"),Rates!$E$33,"£0.00")))))))))</f>
        <v>£0.00</v>
      </c>
      <c r="AD17" s="223" t="str">
        <f>IF(AND(D17=Rates!$J$38,C17="Magistrates'"),Rates!$J$10,IF(AND(D17=Rates!$K$38,C17="Magistrates'"),Rates!$K$10,IF(AND(D17=Rates!$L$38,C17="Magistrates'"),Rates!$K$10, IF(AND(D17=Rates!$J$38,C17="Crown"),Rates!$D$34,IF(AND(D17=Rates!$K$38,C17="Crown"),Rates!$E$34,IF(AND(D17=Rates!$L$38,C17="Crown"),Rates!$E$34, IF(AND(D17=Rates!$J$38,C17="Appeal work"),Rates!$D$34,IF(AND(D17=Rates!$K$38,C17="Appeal work"),Rates!$E$34, IF(AND(D17=Rates!$L$38,C17="Appeal work"),Rates!$E$34,"£0.00")))))))))</f>
        <v>£0.00</v>
      </c>
      <c r="AE17" s="223" t="str">
        <f>IF(AND(D17=Rates!$J$38,C17="Magistrates'"),Rates!$J$11,IF(AND(D17=Rates!$K$38,C17="Magistrates'"),Rates!$K$11,IF(AND(D17=Rates!$L$38,C17="Magistrates'"),Rates!$K$11, IF(AND(D17=Rates!$J$38,C17="Crown"),Rates!$D$35,IF(AND(D17=Rates!$K$38,C17="Crown"),Rates!$E$35,IF(AND(D17=Rates!$L$38,C17="Crown"),Rates!$E$35, IF(AND(D17=Rates!$J$38,C17="Appeal work"),Rates!$D$35,IF(AND(D17=Rates!$K$38,C17="Appeal work"),Rates!$E$35,IF(AND(D17=Rates!$L$38,C17="Appeal work"),Rates!$E$35,"£0.00")))))))))</f>
        <v>£0.00</v>
      </c>
      <c r="AF17" s="223" t="str">
        <f>IF(AND(D17=Rates!$J$38,C17="Magistrates'"),"£0.00",IF(AND(D17=Rates!$K$38,C17="Magistrates'"),"£0.00",IF(AND(D17=Rates!$L$38,C17="Magistrates'"),"£0.00", IF(AND(D17=Rates!$J$38,C17="Crown"),"£0.00",IF(AND(D17=Rates!$K$38,C17="Crown"),"£0.00",IF(AND(D17=Rates!$L$38,C17="Crown"),"£0.00", IF(AND(D17=Rates!$J$38,C17="Appeal work"),Rates!$J$40,IF(AND(D17=Rates!$K$38,C17="Appeal work"),Rates!$K$40,IF(AND(D17=Rates!$L$38,C17="Appeal work"),Rates!$L$40,"£0.00")))))))))</f>
        <v>£0.00</v>
      </c>
      <c r="AG17" s="223" t="str">
        <f>IF(AND(D17=Rates!$J$38,C17="Magistrates'"),"£0.00",IF(AND(D17=Rates!$K$38,C17="Magistrates'"),"£0.00",IF(AND(D17=Rates!$L$38,C17="Magistrates'"),"£0.00", IF(AND(D17=Rates!$J$38,C17="Crown"),"£0.00",IF(AND(D17=Rates!$K$38,C17="Crown"),"£0.00",IF(AND(D17=Rates!$L$38,C17="Crown"),"£0.00", IF(AND(D17=Rates!$J$38,C17="Appeal work"),Rates!$J$41,IF(AND(D17=Rates!$K$38,C17="Appeal work"),Rates!$K$41,IF(AND(D17=Rates!$L$38,C17="Appeal work"),Rates!$L$41,"£0.00")))))))))</f>
        <v>£0.00</v>
      </c>
      <c r="AH17" s="223" t="str">
        <f>IF(AND(D17=Rates!$J$38,C17="Magistrates'"),"£0.00",IF(AND(D17=Rates!$K$38,C17="Magistrates'"),"£0.00",IF(AND(D17=Rates!$L$38,C17="Magistrates'"),"£0.00", IF(AND(D17=Rates!$J$38,C17="Crown"),"£0.00",IF(AND(D17=Rates!$K$38,C17="Crown"),"£0.00",IF(AND(D17=Rates!$L$38,C17="Crown"),"£0.00", IF(AND(D17=Rates!$J$38,C17="Appeal work"),Rates!$J$42,IF(AND(D17=Rates!$K$38,C17="Appeal work"),Rates!$K$42,IF(AND(D17=Rates!$L$38,C17="Appeal work"),Rates!$L$42,"£0.00")))))))))</f>
        <v>£0.00</v>
      </c>
      <c r="AI17" s="223" t="str">
        <f>IF(N17=Rates!$I$7, AA17, IF(N17=Rates!$I$8, AB17, IF(N17=Rates!$I$9, AC17, IF(N17=Rates!$I$10, AD17, IF(N17=Rates!$I$11, AE17, IF(N17=Rates!$I$40, AF17, IF(N17=Rates!$I$41, AG17, IF(N17=Rates!$I$42, AH17, "£0.00"))))))))</f>
        <v>£0.00</v>
      </c>
      <c r="AJ17" s="11"/>
      <c r="AK17" s="11"/>
      <c r="AL17" s="11"/>
      <c r="AM17" s="11"/>
      <c r="AN17" s="11"/>
      <c r="AO17" s="11"/>
      <c r="AP17" s="11"/>
      <c r="AQ17" s="11"/>
      <c r="AR17" s="11"/>
      <c r="AS17" s="11"/>
      <c r="AT17" s="11"/>
      <c r="AU17" s="11"/>
      <c r="AV17" s="11"/>
      <c r="AW17" s="11"/>
      <c r="AX17" s="11"/>
      <c r="AY17" s="11"/>
      <c r="AZ17" s="11"/>
      <c r="BA17" s="11"/>
      <c r="BB17" s="11"/>
      <c r="BC17" s="11"/>
      <c r="BD17" s="11"/>
    </row>
    <row r="18" spans="1:56" ht="15" customHeight="1">
      <c r="A18" s="110"/>
      <c r="B18" s="91"/>
      <c r="C18" s="96"/>
      <c r="D18" s="96"/>
      <c r="E18" s="89"/>
      <c r="F18" s="101"/>
      <c r="G18" s="110"/>
      <c r="H18" s="77"/>
      <c r="I18" s="161"/>
      <c r="J18" s="53"/>
      <c r="K18" s="235"/>
      <c r="L18" s="53" t="str">
        <f t="shared" si="0"/>
        <v/>
      </c>
      <c r="M18" s="87" t="str">
        <f t="shared" si="2"/>
        <v/>
      </c>
      <c r="N18" s="87"/>
      <c r="O18" s="278" t="str">
        <f t="shared" si="3"/>
        <v>£0.00</v>
      </c>
      <c r="P18" s="162"/>
      <c r="Q18" s="78"/>
      <c r="R18" s="79"/>
      <c r="S18" s="160"/>
      <c r="T18" s="98"/>
      <c r="U18" s="225"/>
      <c r="V18" s="224"/>
      <c r="W18" s="227" t="str">
        <f t="shared" si="1"/>
        <v/>
      </c>
      <c r="X18" s="31"/>
      <c r="Y18" s="11"/>
      <c r="Z18" s="11"/>
      <c r="AA18" s="223" t="str">
        <f>IF(AND(D18=Rates!$J$38,C18="Magistrates'"),Rates!$J$7,IF(AND(D18=Rates!$K$38,C18="Magistrates'"),Rates!$K$7,IF(AND(D18=Rates!$L$38,C18="Magistrates'"),Rates!$K$7, IF(AND(D18=Rates!$J$38,C18="Crown"),Rates!$D$31,IF(AND(D18=Rates!$K$38,C18="Crown"),Rates!$E$31,IF(AND(D18=Rates!$L$38,C18="Crown"),Rates!$E$31, IF(AND(D18=Rates!$J$38,C18="Appeal work"),"£0.00",IF(AND(D18=Rates!$K$38,C18="Appeal work"),"£0.00",IF(AND(D18=Rates!$L$38,C18="Appeal work"),"£0.00","£0.00")))))))))</f>
        <v>£0.00</v>
      </c>
      <c r="AB18" s="223" t="str">
        <f>IF(AND(D18=Rates!$J$38,C18="Magistrates'"),Rates!$J$8,IF(AND(D18=Rates!$K$38,C18="Magistrates'"),Rates!$K$8,IF(AND(D18=Rates!$L$38,C18="Magistrates'"),Rates!$K$8, IF(AND(D18=Rates!$J$38,C18="Crown"),Rates!$D$32,IF(AND(D18=Rates!$K$38,C18="Crown"),Rates!$E$32,IF(AND(D18=Rates!$L$38,C18="Crown"),Rates!$E$32, IF(AND(D18=Rates!$J$38,C18="Appeal work"),"£0.00",IF(AND(D18=Rates!$K$38,C18="Appeal work"),"£0.00",IF(AND(D18=Rates!$L$38,C18="Appeal work"),"£0.00","£0.00")))))))))</f>
        <v>£0.00</v>
      </c>
      <c r="AC18" s="223" t="str">
        <f>IF(AND(D18=Rates!$J$38,C18="Magistrates'"),Rates!$J$9,IF(AND(D18=Rates!$K$38,C18="Magistrates'"),Rates!$K$9,IF(AND(D18=Rates!$L$38,C18="Magistrates'"),Rates!$K$9, IF(AND(D18=Rates!$J$38,C18="Crown"),Rates!$D$33,IF(AND(D18=Rates!$K$38,C18="Crown"),Rates!$E$33,IF(AND(D18=Rates!$L$38,C18="Crown"),Rates!$E$33, IF(AND(D18=Rates!$J$38,C18="Appeal work"),Rates!$D$33,IF(AND(D18=Rates!$K$38,C18="Appeal work"),Rates!$E$33,IF(AND(D18=Rates!$L$38,C18="Appeal work"),Rates!$E$33,"£0.00")))))))))</f>
        <v>£0.00</v>
      </c>
      <c r="AD18" s="223" t="str">
        <f>IF(AND(D18=Rates!$J$38,C18="Magistrates'"),Rates!$J$10,IF(AND(D18=Rates!$K$38,C18="Magistrates'"),Rates!$K$10,IF(AND(D18=Rates!$L$38,C18="Magistrates'"),Rates!$K$10, IF(AND(D18=Rates!$J$38,C18="Crown"),Rates!$D$34,IF(AND(D18=Rates!$K$38,C18="Crown"),Rates!$E$34,IF(AND(D18=Rates!$L$38,C18="Crown"),Rates!$E$34, IF(AND(D18=Rates!$J$38,C18="Appeal work"),Rates!$D$34,IF(AND(D18=Rates!$K$38,C18="Appeal work"),Rates!$E$34, IF(AND(D18=Rates!$L$38,C18="Appeal work"),Rates!$E$34,"£0.00")))))))))</f>
        <v>£0.00</v>
      </c>
      <c r="AE18" s="223" t="str">
        <f>IF(AND(D18=Rates!$J$38,C18="Magistrates'"),Rates!$J$11,IF(AND(D18=Rates!$K$38,C18="Magistrates'"),Rates!$K$11,IF(AND(D18=Rates!$L$38,C18="Magistrates'"),Rates!$K$11, IF(AND(D18=Rates!$J$38,C18="Crown"),Rates!$D$35,IF(AND(D18=Rates!$K$38,C18="Crown"),Rates!$E$35,IF(AND(D18=Rates!$L$38,C18="Crown"),Rates!$E$35, IF(AND(D18=Rates!$J$38,C18="Appeal work"),Rates!$D$35,IF(AND(D18=Rates!$K$38,C18="Appeal work"),Rates!$E$35,IF(AND(D18=Rates!$L$38,C18="Appeal work"),Rates!$E$35,"£0.00")))))))))</f>
        <v>£0.00</v>
      </c>
      <c r="AF18" s="223" t="str">
        <f>IF(AND(D18=Rates!$J$38,C18="Magistrates'"),"£0.00",IF(AND(D18=Rates!$K$38,C18="Magistrates'"),"£0.00",IF(AND(D18=Rates!$L$38,C18="Magistrates'"),"£0.00", IF(AND(D18=Rates!$J$38,C18="Crown"),"£0.00",IF(AND(D18=Rates!$K$38,C18="Crown"),"£0.00",IF(AND(D18=Rates!$L$38,C18="Crown"),"£0.00", IF(AND(D18=Rates!$J$38,C18="Appeal work"),Rates!$J$40,IF(AND(D18=Rates!$K$38,C18="Appeal work"),Rates!$K$40,IF(AND(D18=Rates!$L$38,C18="Appeal work"),Rates!$L$40,"£0.00")))))))))</f>
        <v>£0.00</v>
      </c>
      <c r="AG18" s="223" t="str">
        <f>IF(AND(D18=Rates!$J$38,C18="Magistrates'"),"£0.00",IF(AND(D18=Rates!$K$38,C18="Magistrates'"),"£0.00",IF(AND(D18=Rates!$L$38,C18="Magistrates'"),"£0.00", IF(AND(D18=Rates!$J$38,C18="Crown"),"£0.00",IF(AND(D18=Rates!$K$38,C18="Crown"),"£0.00",IF(AND(D18=Rates!$L$38,C18="Crown"),"£0.00", IF(AND(D18=Rates!$J$38,C18="Appeal work"),Rates!$J$41,IF(AND(D18=Rates!$K$38,C18="Appeal work"),Rates!$K$41,IF(AND(D18=Rates!$L$38,C18="Appeal work"),Rates!$L$41,"£0.00")))))))))</f>
        <v>£0.00</v>
      </c>
      <c r="AH18" s="223" t="str">
        <f>IF(AND(D18=Rates!$J$38,C18="Magistrates'"),"£0.00",IF(AND(D18=Rates!$K$38,C18="Magistrates'"),"£0.00",IF(AND(D18=Rates!$L$38,C18="Magistrates'"),"£0.00", IF(AND(D18=Rates!$J$38,C18="Crown"),"£0.00",IF(AND(D18=Rates!$K$38,C18="Crown"),"£0.00",IF(AND(D18=Rates!$L$38,C18="Crown"),"£0.00", IF(AND(D18=Rates!$J$38,C18="Appeal work"),Rates!$J$42,IF(AND(D18=Rates!$K$38,C18="Appeal work"),Rates!$K$42,IF(AND(D18=Rates!$L$38,C18="Appeal work"),Rates!$L$42,"£0.00")))))))))</f>
        <v>£0.00</v>
      </c>
      <c r="AI18" s="223" t="str">
        <f>IF(N18=Rates!$I$7, AA18, IF(N18=Rates!$I$8, AB18, IF(N18=Rates!$I$9, AC18, IF(N18=Rates!$I$10, AD18, IF(N18=Rates!$I$11, AE18, IF(N18=Rates!$I$40, AF18, IF(N18=Rates!$I$41, AG18, IF(N18=Rates!$I$42, AH18, "£0.00"))))))))</f>
        <v>£0.00</v>
      </c>
      <c r="AJ18" s="11"/>
      <c r="AK18" s="11"/>
      <c r="AL18" s="11"/>
      <c r="AM18" s="11"/>
      <c r="AN18" s="11"/>
      <c r="AO18" s="11"/>
      <c r="AP18" s="11"/>
      <c r="AQ18" s="11"/>
      <c r="AR18" s="11"/>
      <c r="AS18" s="11"/>
      <c r="AT18" s="11"/>
      <c r="AU18" s="11"/>
      <c r="AV18" s="11"/>
      <c r="AW18" s="11"/>
      <c r="AX18" s="11"/>
      <c r="AY18" s="11"/>
      <c r="AZ18" s="11"/>
      <c r="BA18" s="11"/>
      <c r="BB18" s="11"/>
      <c r="BC18" s="11"/>
      <c r="BD18" s="11"/>
    </row>
    <row r="19" spans="1:56" ht="15" customHeight="1">
      <c r="A19" s="110"/>
      <c r="B19" s="91"/>
      <c r="C19" s="96"/>
      <c r="D19" s="96"/>
      <c r="E19" s="89"/>
      <c r="F19" s="101"/>
      <c r="G19" s="110"/>
      <c r="H19" s="77"/>
      <c r="I19" s="161"/>
      <c r="J19" s="53"/>
      <c r="K19" s="235"/>
      <c r="L19" s="53" t="str">
        <f t="shared" si="0"/>
        <v/>
      </c>
      <c r="M19" s="87" t="str">
        <f t="shared" si="2"/>
        <v/>
      </c>
      <c r="N19" s="87"/>
      <c r="O19" s="278" t="str">
        <f t="shared" si="3"/>
        <v>£0.00</v>
      </c>
      <c r="P19" s="162"/>
      <c r="Q19" s="78"/>
      <c r="R19" s="79"/>
      <c r="S19" s="160"/>
      <c r="T19" s="98"/>
      <c r="U19" s="225"/>
      <c r="V19" s="224"/>
      <c r="W19" s="227" t="str">
        <f t="shared" si="1"/>
        <v/>
      </c>
      <c r="X19" s="31"/>
      <c r="Y19" s="11"/>
      <c r="Z19" s="11"/>
      <c r="AA19" s="223" t="str">
        <f>IF(AND(D19=Rates!$J$38,C19="Magistrates'"),Rates!$J$7,IF(AND(D19=Rates!$K$38,C19="Magistrates'"),Rates!$K$7,IF(AND(D19=Rates!$L$38,C19="Magistrates'"),Rates!$K$7, IF(AND(D19=Rates!$J$38,C19="Crown"),Rates!$D$31,IF(AND(D19=Rates!$K$38,C19="Crown"),Rates!$E$31,IF(AND(D19=Rates!$L$38,C19="Crown"),Rates!$E$31, IF(AND(D19=Rates!$J$38,C19="Appeal work"),"£0.00",IF(AND(D19=Rates!$K$38,C19="Appeal work"),"£0.00",IF(AND(D19=Rates!$L$38,C19="Appeal work"),"£0.00","£0.00")))))))))</f>
        <v>£0.00</v>
      </c>
      <c r="AB19" s="223" t="str">
        <f>IF(AND(D19=Rates!$J$38,C19="Magistrates'"),Rates!$J$8,IF(AND(D19=Rates!$K$38,C19="Magistrates'"),Rates!$K$8,IF(AND(D19=Rates!$L$38,C19="Magistrates'"),Rates!$K$8, IF(AND(D19=Rates!$J$38,C19="Crown"),Rates!$D$32,IF(AND(D19=Rates!$K$38,C19="Crown"),Rates!$E$32,IF(AND(D19=Rates!$L$38,C19="Crown"),Rates!$E$32, IF(AND(D19=Rates!$J$38,C19="Appeal work"),"£0.00",IF(AND(D19=Rates!$K$38,C19="Appeal work"),"£0.00",IF(AND(D19=Rates!$L$38,C19="Appeal work"),"£0.00","£0.00")))))))))</f>
        <v>£0.00</v>
      </c>
      <c r="AC19" s="223" t="str">
        <f>IF(AND(D19=Rates!$J$38,C19="Magistrates'"),Rates!$J$9,IF(AND(D19=Rates!$K$38,C19="Magistrates'"),Rates!$K$9,IF(AND(D19=Rates!$L$38,C19="Magistrates'"),Rates!$K$9, IF(AND(D19=Rates!$J$38,C19="Crown"),Rates!$D$33,IF(AND(D19=Rates!$K$38,C19="Crown"),Rates!$E$33,IF(AND(D19=Rates!$L$38,C19="Crown"),Rates!$E$33, IF(AND(D19=Rates!$J$38,C19="Appeal work"),Rates!$D$33,IF(AND(D19=Rates!$K$38,C19="Appeal work"),Rates!$E$33,IF(AND(D19=Rates!$L$38,C19="Appeal work"),Rates!$E$33,"£0.00")))))))))</f>
        <v>£0.00</v>
      </c>
      <c r="AD19" s="223" t="str">
        <f>IF(AND(D19=Rates!$J$38,C19="Magistrates'"),Rates!$J$10,IF(AND(D19=Rates!$K$38,C19="Magistrates'"),Rates!$K$10,IF(AND(D19=Rates!$L$38,C19="Magistrates'"),Rates!$K$10, IF(AND(D19=Rates!$J$38,C19="Crown"),Rates!$D$34,IF(AND(D19=Rates!$K$38,C19="Crown"),Rates!$E$34,IF(AND(D19=Rates!$L$38,C19="Crown"),Rates!$E$34, IF(AND(D19=Rates!$J$38,C19="Appeal work"),Rates!$D$34,IF(AND(D19=Rates!$K$38,C19="Appeal work"),Rates!$E$34, IF(AND(D19=Rates!$L$38,C19="Appeal work"),Rates!$E$34,"£0.00")))))))))</f>
        <v>£0.00</v>
      </c>
      <c r="AE19" s="223" t="str">
        <f>IF(AND(D19=Rates!$J$38,C19="Magistrates'"),Rates!$J$11,IF(AND(D19=Rates!$K$38,C19="Magistrates'"),Rates!$K$11,IF(AND(D19=Rates!$L$38,C19="Magistrates'"),Rates!$K$11, IF(AND(D19=Rates!$J$38,C19="Crown"),Rates!$D$35,IF(AND(D19=Rates!$K$38,C19="Crown"),Rates!$E$35,IF(AND(D19=Rates!$L$38,C19="Crown"),Rates!$E$35, IF(AND(D19=Rates!$J$38,C19="Appeal work"),Rates!$D$35,IF(AND(D19=Rates!$K$38,C19="Appeal work"),Rates!$E$35,IF(AND(D19=Rates!$L$38,C19="Appeal work"),Rates!$E$35,"£0.00")))))))))</f>
        <v>£0.00</v>
      </c>
      <c r="AF19" s="223" t="str">
        <f>IF(AND(D19=Rates!$J$38,C19="Magistrates'"),"£0.00",IF(AND(D19=Rates!$K$38,C19="Magistrates'"),"£0.00",IF(AND(D19=Rates!$L$38,C19="Magistrates'"),"£0.00", IF(AND(D19=Rates!$J$38,C19="Crown"),"£0.00",IF(AND(D19=Rates!$K$38,C19="Crown"),"£0.00",IF(AND(D19=Rates!$L$38,C19="Crown"),"£0.00", IF(AND(D19=Rates!$J$38,C19="Appeal work"),Rates!$J$40,IF(AND(D19=Rates!$K$38,C19="Appeal work"),Rates!$K$40,IF(AND(D19=Rates!$L$38,C19="Appeal work"),Rates!$L$40,"£0.00")))))))))</f>
        <v>£0.00</v>
      </c>
      <c r="AG19" s="223" t="str">
        <f>IF(AND(D19=Rates!$J$38,C19="Magistrates'"),"£0.00",IF(AND(D19=Rates!$K$38,C19="Magistrates'"),"£0.00",IF(AND(D19=Rates!$L$38,C19="Magistrates'"),"£0.00", IF(AND(D19=Rates!$J$38,C19="Crown"),"£0.00",IF(AND(D19=Rates!$K$38,C19="Crown"),"£0.00",IF(AND(D19=Rates!$L$38,C19="Crown"),"£0.00", IF(AND(D19=Rates!$J$38,C19="Appeal work"),Rates!$J$41,IF(AND(D19=Rates!$K$38,C19="Appeal work"),Rates!$K$41,IF(AND(D19=Rates!$L$38,C19="Appeal work"),Rates!$L$41,"£0.00")))))))))</f>
        <v>£0.00</v>
      </c>
      <c r="AH19" s="223" t="str">
        <f>IF(AND(D19=Rates!$J$38,C19="Magistrates'"),"£0.00",IF(AND(D19=Rates!$K$38,C19="Magistrates'"),"£0.00",IF(AND(D19=Rates!$L$38,C19="Magistrates'"),"£0.00", IF(AND(D19=Rates!$J$38,C19="Crown"),"£0.00",IF(AND(D19=Rates!$K$38,C19="Crown"),"£0.00",IF(AND(D19=Rates!$L$38,C19="Crown"),"£0.00", IF(AND(D19=Rates!$J$38,C19="Appeal work"),Rates!$J$42,IF(AND(D19=Rates!$K$38,C19="Appeal work"),Rates!$K$42,IF(AND(D19=Rates!$L$38,C19="Appeal work"),Rates!$L$42,"£0.00")))))))))</f>
        <v>£0.00</v>
      </c>
      <c r="AI19" s="223" t="str">
        <f>IF(N19=Rates!$I$7, AA19, IF(N19=Rates!$I$8, AB19, IF(N19=Rates!$I$9, AC19, IF(N19=Rates!$I$10, AD19, IF(N19=Rates!$I$11, AE19, IF(N19=Rates!$I$40, AF19, IF(N19=Rates!$I$41, AG19, IF(N19=Rates!$I$42, AH19, "£0.00"))))))))</f>
        <v>£0.00</v>
      </c>
      <c r="AJ19" s="11"/>
      <c r="AK19" s="11"/>
      <c r="AL19" s="11"/>
      <c r="AM19" s="11"/>
      <c r="AN19" s="11"/>
      <c r="AO19" s="11"/>
      <c r="AP19" s="11"/>
      <c r="AQ19" s="11"/>
      <c r="AR19" s="11"/>
      <c r="AS19" s="11"/>
      <c r="AT19" s="11"/>
      <c r="AU19" s="11"/>
      <c r="AV19" s="11"/>
      <c r="AW19" s="11"/>
      <c r="AX19" s="11"/>
      <c r="AY19" s="11"/>
      <c r="AZ19" s="11"/>
      <c r="BA19" s="11"/>
      <c r="BB19" s="11"/>
      <c r="BC19" s="11"/>
      <c r="BD19" s="11"/>
    </row>
    <row r="20" spans="1:56" ht="15" customHeight="1">
      <c r="A20" s="110"/>
      <c r="B20" s="91"/>
      <c r="C20" s="96"/>
      <c r="D20" s="96"/>
      <c r="E20" s="89"/>
      <c r="F20" s="101"/>
      <c r="G20" s="110"/>
      <c r="H20" s="77"/>
      <c r="I20" s="161"/>
      <c r="J20" s="53"/>
      <c r="K20" s="235"/>
      <c r="L20" s="53" t="str">
        <f t="shared" si="0"/>
        <v/>
      </c>
      <c r="M20" s="87" t="str">
        <f t="shared" si="2"/>
        <v/>
      </c>
      <c r="N20" s="87"/>
      <c r="O20" s="278" t="str">
        <f t="shared" si="3"/>
        <v>£0.00</v>
      </c>
      <c r="P20" s="162"/>
      <c r="Q20" s="78"/>
      <c r="R20" s="79"/>
      <c r="S20" s="160"/>
      <c r="T20" s="98"/>
      <c r="U20" s="225"/>
      <c r="V20" s="224"/>
      <c r="W20" s="227" t="str">
        <f t="shared" si="1"/>
        <v/>
      </c>
      <c r="X20" s="31"/>
      <c r="Y20" s="11"/>
      <c r="Z20" s="11"/>
      <c r="AA20" s="223" t="str">
        <f>IF(AND(D20=Rates!$J$38,C20="Magistrates'"),Rates!$J$7,IF(AND(D20=Rates!$K$38,C20="Magistrates'"),Rates!$K$7,IF(AND(D20=Rates!$L$38,C20="Magistrates'"),Rates!$K$7, IF(AND(D20=Rates!$J$38,C20="Crown"),Rates!$D$31,IF(AND(D20=Rates!$K$38,C20="Crown"),Rates!$E$31,IF(AND(D20=Rates!$L$38,C20="Crown"),Rates!$E$31, IF(AND(D20=Rates!$J$38,C20="Appeal work"),"£0.00",IF(AND(D20=Rates!$K$38,C20="Appeal work"),"£0.00",IF(AND(D20=Rates!$L$38,C20="Appeal work"),"£0.00","£0.00")))))))))</f>
        <v>£0.00</v>
      </c>
      <c r="AB20" s="223" t="str">
        <f>IF(AND(D20=Rates!$J$38,C20="Magistrates'"),Rates!$J$8,IF(AND(D20=Rates!$K$38,C20="Magistrates'"),Rates!$K$8,IF(AND(D20=Rates!$L$38,C20="Magistrates'"),Rates!$K$8, IF(AND(D20=Rates!$J$38,C20="Crown"),Rates!$D$32,IF(AND(D20=Rates!$K$38,C20="Crown"),Rates!$E$32,IF(AND(D20=Rates!$L$38,C20="Crown"),Rates!$E$32, IF(AND(D20=Rates!$J$38,C20="Appeal work"),"£0.00",IF(AND(D20=Rates!$K$38,C20="Appeal work"),"£0.00",IF(AND(D20=Rates!$L$38,C20="Appeal work"),"£0.00","£0.00")))))))))</f>
        <v>£0.00</v>
      </c>
      <c r="AC20" s="223" t="str">
        <f>IF(AND(D20=Rates!$J$38,C20="Magistrates'"),Rates!$J$9,IF(AND(D20=Rates!$K$38,C20="Magistrates'"),Rates!$K$9,IF(AND(D20=Rates!$L$38,C20="Magistrates'"),Rates!$K$9, IF(AND(D20=Rates!$J$38,C20="Crown"),Rates!$D$33,IF(AND(D20=Rates!$K$38,C20="Crown"),Rates!$E$33,IF(AND(D20=Rates!$L$38,C20="Crown"),Rates!$E$33, IF(AND(D20=Rates!$J$38,C20="Appeal work"),Rates!$D$33,IF(AND(D20=Rates!$K$38,C20="Appeal work"),Rates!$E$33,IF(AND(D20=Rates!$L$38,C20="Appeal work"),Rates!$E$33,"£0.00")))))))))</f>
        <v>£0.00</v>
      </c>
      <c r="AD20" s="223" t="str">
        <f>IF(AND(D20=Rates!$J$38,C20="Magistrates'"),Rates!$J$10,IF(AND(D20=Rates!$K$38,C20="Magistrates'"),Rates!$K$10,IF(AND(D20=Rates!$L$38,C20="Magistrates'"),Rates!$K$10, IF(AND(D20=Rates!$J$38,C20="Crown"),Rates!$D$34,IF(AND(D20=Rates!$K$38,C20="Crown"),Rates!$E$34,IF(AND(D20=Rates!$L$38,C20="Crown"),Rates!$E$34, IF(AND(D20=Rates!$J$38,C20="Appeal work"),Rates!$D$34,IF(AND(D20=Rates!$K$38,C20="Appeal work"),Rates!$E$34, IF(AND(D20=Rates!$L$38,C20="Appeal work"),Rates!$E$34,"£0.00")))))))))</f>
        <v>£0.00</v>
      </c>
      <c r="AE20" s="223" t="str">
        <f>IF(AND(D20=Rates!$J$38,C20="Magistrates'"),Rates!$J$11,IF(AND(D20=Rates!$K$38,C20="Magistrates'"),Rates!$K$11,IF(AND(D20=Rates!$L$38,C20="Magistrates'"),Rates!$K$11, IF(AND(D20=Rates!$J$38,C20="Crown"),Rates!$D$35,IF(AND(D20=Rates!$K$38,C20="Crown"),Rates!$E$35,IF(AND(D20=Rates!$L$38,C20="Crown"),Rates!$E$35, IF(AND(D20=Rates!$J$38,C20="Appeal work"),Rates!$D$35,IF(AND(D20=Rates!$K$38,C20="Appeal work"),Rates!$E$35,IF(AND(D20=Rates!$L$38,C20="Appeal work"),Rates!$E$35,"£0.00")))))))))</f>
        <v>£0.00</v>
      </c>
      <c r="AF20" s="223" t="str">
        <f>IF(AND(D20=Rates!$J$38,C20="Magistrates'"),"£0.00",IF(AND(D20=Rates!$K$38,C20="Magistrates'"),"£0.00",IF(AND(D20=Rates!$L$38,C20="Magistrates'"),"£0.00", IF(AND(D20=Rates!$J$38,C20="Crown"),"£0.00",IF(AND(D20=Rates!$K$38,C20="Crown"),"£0.00",IF(AND(D20=Rates!$L$38,C20="Crown"),"£0.00", IF(AND(D20=Rates!$J$38,C20="Appeal work"),Rates!$J$40,IF(AND(D20=Rates!$K$38,C20="Appeal work"),Rates!$K$40,IF(AND(D20=Rates!$L$38,C20="Appeal work"),Rates!$L$40,"£0.00")))))))))</f>
        <v>£0.00</v>
      </c>
      <c r="AG20" s="223" t="str">
        <f>IF(AND(D20=Rates!$J$38,C20="Magistrates'"),"£0.00",IF(AND(D20=Rates!$K$38,C20="Magistrates'"),"£0.00",IF(AND(D20=Rates!$L$38,C20="Magistrates'"),"£0.00", IF(AND(D20=Rates!$J$38,C20="Crown"),"£0.00",IF(AND(D20=Rates!$K$38,C20="Crown"),"£0.00",IF(AND(D20=Rates!$L$38,C20="Crown"),"£0.00", IF(AND(D20=Rates!$J$38,C20="Appeal work"),Rates!$J$41,IF(AND(D20=Rates!$K$38,C20="Appeal work"),Rates!$K$41,IF(AND(D20=Rates!$L$38,C20="Appeal work"),Rates!$L$41,"£0.00")))))))))</f>
        <v>£0.00</v>
      </c>
      <c r="AH20" s="223" t="str">
        <f>IF(AND(D20=Rates!$J$38,C20="Magistrates'"),"£0.00",IF(AND(D20=Rates!$K$38,C20="Magistrates'"),"£0.00",IF(AND(D20=Rates!$L$38,C20="Magistrates'"),"£0.00", IF(AND(D20=Rates!$J$38,C20="Crown"),"£0.00",IF(AND(D20=Rates!$K$38,C20="Crown"),"£0.00",IF(AND(D20=Rates!$L$38,C20="Crown"),"£0.00", IF(AND(D20=Rates!$J$38,C20="Appeal work"),Rates!$J$42,IF(AND(D20=Rates!$K$38,C20="Appeal work"),Rates!$K$42,IF(AND(D20=Rates!$L$38,C20="Appeal work"),Rates!$L$42,"£0.00")))))))))</f>
        <v>£0.00</v>
      </c>
      <c r="AI20" s="223" t="str">
        <f>IF(N20=Rates!$I$7, AA20, IF(N20=Rates!$I$8, AB20, IF(N20=Rates!$I$9, AC20, IF(N20=Rates!$I$10, AD20, IF(N20=Rates!$I$11, AE20, IF(N20=Rates!$I$40, AF20, IF(N20=Rates!$I$41, AG20, IF(N20=Rates!$I$42, AH20, "£0.00"))))))))</f>
        <v>£0.00</v>
      </c>
      <c r="AJ20" s="11"/>
      <c r="AK20" s="11"/>
      <c r="AL20" s="11"/>
      <c r="AM20" s="11"/>
      <c r="AN20" s="11"/>
      <c r="AO20" s="11"/>
      <c r="AP20" s="11"/>
      <c r="AQ20" s="11"/>
      <c r="AR20" s="11"/>
      <c r="AS20" s="11"/>
      <c r="AT20" s="11"/>
      <c r="AU20" s="11"/>
      <c r="AV20" s="11"/>
      <c r="AW20" s="11"/>
      <c r="AX20" s="11"/>
      <c r="AY20" s="11"/>
      <c r="AZ20" s="11"/>
      <c r="BA20" s="11"/>
      <c r="BB20" s="11"/>
      <c r="BC20" s="11"/>
      <c r="BD20" s="11"/>
    </row>
    <row r="21" spans="1:56" ht="15" customHeight="1">
      <c r="A21" s="110"/>
      <c r="B21" s="91"/>
      <c r="C21" s="96"/>
      <c r="D21" s="96"/>
      <c r="E21" s="89"/>
      <c r="F21" s="101"/>
      <c r="G21" s="110"/>
      <c r="H21" s="77"/>
      <c r="I21" s="161"/>
      <c r="J21" s="53"/>
      <c r="K21" s="235"/>
      <c r="L21" s="53" t="str">
        <f t="shared" si="0"/>
        <v/>
      </c>
      <c r="M21" s="87" t="str">
        <f t="shared" si="2"/>
        <v/>
      </c>
      <c r="N21" s="87"/>
      <c r="O21" s="278" t="str">
        <f t="shared" si="3"/>
        <v>£0.00</v>
      </c>
      <c r="P21" s="162"/>
      <c r="Q21" s="78"/>
      <c r="R21" s="79"/>
      <c r="S21" s="160"/>
      <c r="T21" s="98"/>
      <c r="U21" s="225"/>
      <c r="V21" s="224"/>
      <c r="W21" s="227" t="str">
        <f t="shared" si="1"/>
        <v/>
      </c>
      <c r="X21" s="31"/>
      <c r="Y21" s="11"/>
      <c r="Z21" s="11"/>
      <c r="AA21" s="223" t="str">
        <f>IF(AND(D21=Rates!$J$38,C21="Magistrates'"),Rates!$J$7,IF(AND(D21=Rates!$K$38,C21="Magistrates'"),Rates!$K$7,IF(AND(D21=Rates!$L$38,C21="Magistrates'"),Rates!$K$7, IF(AND(D21=Rates!$J$38,C21="Crown"),Rates!$D$31,IF(AND(D21=Rates!$K$38,C21="Crown"),Rates!$E$31,IF(AND(D21=Rates!$L$38,C21="Crown"),Rates!$E$31, IF(AND(D21=Rates!$J$38,C21="Appeal work"),"£0.00",IF(AND(D21=Rates!$K$38,C21="Appeal work"),"£0.00",IF(AND(D21=Rates!$L$38,C21="Appeal work"),"£0.00","£0.00")))))))))</f>
        <v>£0.00</v>
      </c>
      <c r="AB21" s="223" t="str">
        <f>IF(AND(D21=Rates!$J$38,C21="Magistrates'"),Rates!$J$8,IF(AND(D21=Rates!$K$38,C21="Magistrates'"),Rates!$K$8,IF(AND(D21=Rates!$L$38,C21="Magistrates'"),Rates!$K$8, IF(AND(D21=Rates!$J$38,C21="Crown"),Rates!$D$32,IF(AND(D21=Rates!$K$38,C21="Crown"),Rates!$E$32,IF(AND(D21=Rates!$L$38,C21="Crown"),Rates!$E$32, IF(AND(D21=Rates!$J$38,C21="Appeal work"),"£0.00",IF(AND(D21=Rates!$K$38,C21="Appeal work"),"£0.00",IF(AND(D21=Rates!$L$38,C21="Appeal work"),"£0.00","£0.00")))))))))</f>
        <v>£0.00</v>
      </c>
      <c r="AC21" s="223" t="str">
        <f>IF(AND(D21=Rates!$J$38,C21="Magistrates'"),Rates!$J$9,IF(AND(D21=Rates!$K$38,C21="Magistrates'"),Rates!$K$9,IF(AND(D21=Rates!$L$38,C21="Magistrates'"),Rates!$K$9, IF(AND(D21=Rates!$J$38,C21="Crown"),Rates!$D$33,IF(AND(D21=Rates!$K$38,C21="Crown"),Rates!$E$33,IF(AND(D21=Rates!$L$38,C21="Crown"),Rates!$E$33, IF(AND(D21=Rates!$J$38,C21="Appeal work"),Rates!$D$33,IF(AND(D21=Rates!$K$38,C21="Appeal work"),Rates!$E$33,IF(AND(D21=Rates!$L$38,C21="Appeal work"),Rates!$E$33,"£0.00")))))))))</f>
        <v>£0.00</v>
      </c>
      <c r="AD21" s="223" t="str">
        <f>IF(AND(D21=Rates!$J$38,C21="Magistrates'"),Rates!$J$10,IF(AND(D21=Rates!$K$38,C21="Magistrates'"),Rates!$K$10,IF(AND(D21=Rates!$L$38,C21="Magistrates'"),Rates!$K$10, IF(AND(D21=Rates!$J$38,C21="Crown"),Rates!$D$34,IF(AND(D21=Rates!$K$38,C21="Crown"),Rates!$E$34,IF(AND(D21=Rates!$L$38,C21="Crown"),Rates!$E$34, IF(AND(D21=Rates!$J$38,C21="Appeal work"),Rates!$D$34,IF(AND(D21=Rates!$K$38,C21="Appeal work"),Rates!$E$34, IF(AND(D21=Rates!$L$38,C21="Appeal work"),Rates!$E$34,"£0.00")))))))))</f>
        <v>£0.00</v>
      </c>
      <c r="AE21" s="223" t="str">
        <f>IF(AND(D21=Rates!$J$38,C21="Magistrates'"),Rates!$J$11,IF(AND(D21=Rates!$K$38,C21="Magistrates'"),Rates!$K$11,IF(AND(D21=Rates!$L$38,C21="Magistrates'"),Rates!$K$11, IF(AND(D21=Rates!$J$38,C21="Crown"),Rates!$D$35,IF(AND(D21=Rates!$K$38,C21="Crown"),Rates!$E$35,IF(AND(D21=Rates!$L$38,C21="Crown"),Rates!$E$35, IF(AND(D21=Rates!$J$38,C21="Appeal work"),Rates!$D$35,IF(AND(D21=Rates!$K$38,C21="Appeal work"),Rates!$E$35,IF(AND(D21=Rates!$L$38,C21="Appeal work"),Rates!$E$35,"£0.00")))))))))</f>
        <v>£0.00</v>
      </c>
      <c r="AF21" s="223" t="str">
        <f>IF(AND(D21=Rates!$J$38,C21="Magistrates'"),"£0.00",IF(AND(D21=Rates!$K$38,C21="Magistrates'"),"£0.00",IF(AND(D21=Rates!$L$38,C21="Magistrates'"),"£0.00", IF(AND(D21=Rates!$J$38,C21="Crown"),"£0.00",IF(AND(D21=Rates!$K$38,C21="Crown"),"£0.00",IF(AND(D21=Rates!$L$38,C21="Crown"),"£0.00", IF(AND(D21=Rates!$J$38,C21="Appeal work"),Rates!$J$40,IF(AND(D21=Rates!$K$38,C21="Appeal work"),Rates!$K$40,IF(AND(D21=Rates!$L$38,C21="Appeal work"),Rates!$L$40,"£0.00")))))))))</f>
        <v>£0.00</v>
      </c>
      <c r="AG21" s="223" t="str">
        <f>IF(AND(D21=Rates!$J$38,C21="Magistrates'"),"£0.00",IF(AND(D21=Rates!$K$38,C21="Magistrates'"),"£0.00",IF(AND(D21=Rates!$L$38,C21="Magistrates'"),"£0.00", IF(AND(D21=Rates!$J$38,C21="Crown"),"£0.00",IF(AND(D21=Rates!$K$38,C21="Crown"),"£0.00",IF(AND(D21=Rates!$L$38,C21="Crown"),"£0.00", IF(AND(D21=Rates!$J$38,C21="Appeal work"),Rates!$J$41,IF(AND(D21=Rates!$K$38,C21="Appeal work"),Rates!$K$41,IF(AND(D21=Rates!$L$38,C21="Appeal work"),Rates!$L$41,"£0.00")))))))))</f>
        <v>£0.00</v>
      </c>
      <c r="AH21" s="223" t="str">
        <f>IF(AND(D21=Rates!$J$38,C21="Magistrates'"),"£0.00",IF(AND(D21=Rates!$K$38,C21="Magistrates'"),"£0.00",IF(AND(D21=Rates!$L$38,C21="Magistrates'"),"£0.00", IF(AND(D21=Rates!$J$38,C21="Crown"),"£0.00",IF(AND(D21=Rates!$K$38,C21="Crown"),"£0.00",IF(AND(D21=Rates!$L$38,C21="Crown"),"£0.00", IF(AND(D21=Rates!$J$38,C21="Appeal work"),Rates!$J$42,IF(AND(D21=Rates!$K$38,C21="Appeal work"),Rates!$K$42,IF(AND(D21=Rates!$L$38,C21="Appeal work"),Rates!$L$42,"£0.00")))))))))</f>
        <v>£0.00</v>
      </c>
      <c r="AI21" s="223" t="str">
        <f>IF(N21=Rates!$I$7, AA21, IF(N21=Rates!$I$8, AB21, IF(N21=Rates!$I$9, AC21, IF(N21=Rates!$I$10, AD21, IF(N21=Rates!$I$11, AE21, IF(N21=Rates!$I$40, AF21, IF(N21=Rates!$I$41, AG21, IF(N21=Rates!$I$42, AH21, "£0.00"))))))))</f>
        <v>£0.00</v>
      </c>
      <c r="AJ21" s="11"/>
      <c r="AK21" s="11"/>
      <c r="AL21" s="11"/>
      <c r="AM21" s="11"/>
      <c r="AN21" s="11"/>
      <c r="AO21" s="11"/>
      <c r="AP21" s="11"/>
      <c r="AQ21" s="11"/>
      <c r="AR21" s="11"/>
      <c r="AS21" s="11"/>
      <c r="AT21" s="11"/>
      <c r="AU21" s="11"/>
      <c r="AV21" s="11"/>
      <c r="AW21" s="11"/>
      <c r="AX21" s="11"/>
      <c r="AY21" s="11"/>
      <c r="AZ21" s="11"/>
      <c r="BA21" s="11"/>
      <c r="BB21" s="11"/>
      <c r="BC21" s="11"/>
      <c r="BD21" s="11"/>
    </row>
    <row r="22" spans="1:56" ht="15" customHeight="1">
      <c r="A22" s="110"/>
      <c r="B22" s="91"/>
      <c r="C22" s="96"/>
      <c r="D22" s="96"/>
      <c r="E22" s="89"/>
      <c r="F22" s="101"/>
      <c r="G22" s="110"/>
      <c r="H22" s="77"/>
      <c r="I22" s="161"/>
      <c r="J22" s="53"/>
      <c r="K22" s="235"/>
      <c r="L22" s="53" t="str">
        <f t="shared" si="0"/>
        <v/>
      </c>
      <c r="M22" s="87" t="str">
        <f t="shared" si="2"/>
        <v/>
      </c>
      <c r="N22" s="87"/>
      <c r="O22" s="278" t="str">
        <f t="shared" si="3"/>
        <v>£0.00</v>
      </c>
      <c r="P22" s="162"/>
      <c r="Q22" s="78"/>
      <c r="R22" s="79"/>
      <c r="S22" s="160"/>
      <c r="T22" s="98"/>
      <c r="U22" s="225"/>
      <c r="V22" s="224"/>
      <c r="W22" s="227" t="str">
        <f t="shared" si="1"/>
        <v/>
      </c>
      <c r="X22" s="31"/>
      <c r="Y22" s="11"/>
      <c r="Z22" s="11"/>
      <c r="AA22" s="223" t="str">
        <f>IF(AND(D22=Rates!$J$38,C22="Magistrates'"),Rates!$J$7,IF(AND(D22=Rates!$K$38,C22="Magistrates'"),Rates!$K$7,IF(AND(D22=Rates!$L$38,C22="Magistrates'"),Rates!$K$7, IF(AND(D22=Rates!$J$38,C22="Crown"),Rates!$D$31,IF(AND(D22=Rates!$K$38,C22="Crown"),Rates!$E$31,IF(AND(D22=Rates!$L$38,C22="Crown"),Rates!$E$31, IF(AND(D22=Rates!$J$38,C22="Appeal work"),"£0.00",IF(AND(D22=Rates!$K$38,C22="Appeal work"),"£0.00",IF(AND(D22=Rates!$L$38,C22="Appeal work"),"£0.00","£0.00")))))))))</f>
        <v>£0.00</v>
      </c>
      <c r="AB22" s="223" t="str">
        <f>IF(AND(D22=Rates!$J$38,C22="Magistrates'"),Rates!$J$8,IF(AND(D22=Rates!$K$38,C22="Magistrates'"),Rates!$K$8,IF(AND(D22=Rates!$L$38,C22="Magistrates'"),Rates!$K$8, IF(AND(D22=Rates!$J$38,C22="Crown"),Rates!$D$32,IF(AND(D22=Rates!$K$38,C22="Crown"),Rates!$E$32,IF(AND(D22=Rates!$L$38,C22="Crown"),Rates!$E$32, IF(AND(D22=Rates!$J$38,C22="Appeal work"),"£0.00",IF(AND(D22=Rates!$K$38,C22="Appeal work"),"£0.00",IF(AND(D22=Rates!$L$38,C22="Appeal work"),"£0.00","£0.00")))))))))</f>
        <v>£0.00</v>
      </c>
      <c r="AC22" s="223" t="str">
        <f>IF(AND(D22=Rates!$J$38,C22="Magistrates'"),Rates!$J$9,IF(AND(D22=Rates!$K$38,C22="Magistrates'"),Rates!$K$9,IF(AND(D22=Rates!$L$38,C22="Magistrates'"),Rates!$K$9, IF(AND(D22=Rates!$J$38,C22="Crown"),Rates!$D$33,IF(AND(D22=Rates!$K$38,C22="Crown"),Rates!$E$33,IF(AND(D22=Rates!$L$38,C22="Crown"),Rates!$E$33, IF(AND(D22=Rates!$J$38,C22="Appeal work"),Rates!$D$33,IF(AND(D22=Rates!$K$38,C22="Appeal work"),Rates!$E$33,IF(AND(D22=Rates!$L$38,C22="Appeal work"),Rates!$E$33,"£0.00")))))))))</f>
        <v>£0.00</v>
      </c>
      <c r="AD22" s="223" t="str">
        <f>IF(AND(D22=Rates!$J$38,C22="Magistrates'"),Rates!$J$10,IF(AND(D22=Rates!$K$38,C22="Magistrates'"),Rates!$K$10,IF(AND(D22=Rates!$L$38,C22="Magistrates'"),Rates!$K$10, IF(AND(D22=Rates!$J$38,C22="Crown"),Rates!$D$34,IF(AND(D22=Rates!$K$38,C22="Crown"),Rates!$E$34,IF(AND(D22=Rates!$L$38,C22="Crown"),Rates!$E$34, IF(AND(D22=Rates!$J$38,C22="Appeal work"),Rates!$D$34,IF(AND(D22=Rates!$K$38,C22="Appeal work"),Rates!$E$34, IF(AND(D22=Rates!$L$38,C22="Appeal work"),Rates!$E$34,"£0.00")))))))))</f>
        <v>£0.00</v>
      </c>
      <c r="AE22" s="223" t="str">
        <f>IF(AND(D22=Rates!$J$38,C22="Magistrates'"),Rates!$J$11,IF(AND(D22=Rates!$K$38,C22="Magistrates'"),Rates!$K$11,IF(AND(D22=Rates!$L$38,C22="Magistrates'"),Rates!$K$11, IF(AND(D22=Rates!$J$38,C22="Crown"),Rates!$D$35,IF(AND(D22=Rates!$K$38,C22="Crown"),Rates!$E$35,IF(AND(D22=Rates!$L$38,C22="Crown"),Rates!$E$35, IF(AND(D22=Rates!$J$38,C22="Appeal work"),Rates!$D$35,IF(AND(D22=Rates!$K$38,C22="Appeal work"),Rates!$E$35,IF(AND(D22=Rates!$L$38,C22="Appeal work"),Rates!$E$35,"£0.00")))))))))</f>
        <v>£0.00</v>
      </c>
      <c r="AF22" s="223" t="str">
        <f>IF(AND(D22=Rates!$J$38,C22="Magistrates'"),"£0.00",IF(AND(D22=Rates!$K$38,C22="Magistrates'"),"£0.00",IF(AND(D22=Rates!$L$38,C22="Magistrates'"),"£0.00", IF(AND(D22=Rates!$J$38,C22="Crown"),"£0.00",IF(AND(D22=Rates!$K$38,C22="Crown"),"£0.00",IF(AND(D22=Rates!$L$38,C22="Crown"),"£0.00", IF(AND(D22=Rates!$J$38,C22="Appeal work"),Rates!$J$40,IF(AND(D22=Rates!$K$38,C22="Appeal work"),Rates!$K$40,IF(AND(D22=Rates!$L$38,C22="Appeal work"),Rates!$L$40,"£0.00")))))))))</f>
        <v>£0.00</v>
      </c>
      <c r="AG22" s="223" t="str">
        <f>IF(AND(D22=Rates!$J$38,C22="Magistrates'"),"£0.00",IF(AND(D22=Rates!$K$38,C22="Magistrates'"),"£0.00",IF(AND(D22=Rates!$L$38,C22="Magistrates'"),"£0.00", IF(AND(D22=Rates!$J$38,C22="Crown"),"£0.00",IF(AND(D22=Rates!$K$38,C22="Crown"),"£0.00",IF(AND(D22=Rates!$L$38,C22="Crown"),"£0.00", IF(AND(D22=Rates!$J$38,C22="Appeal work"),Rates!$J$41,IF(AND(D22=Rates!$K$38,C22="Appeal work"),Rates!$K$41,IF(AND(D22=Rates!$L$38,C22="Appeal work"),Rates!$L$41,"£0.00")))))))))</f>
        <v>£0.00</v>
      </c>
      <c r="AH22" s="223" t="str">
        <f>IF(AND(D22=Rates!$J$38,C22="Magistrates'"),"£0.00",IF(AND(D22=Rates!$K$38,C22="Magistrates'"),"£0.00",IF(AND(D22=Rates!$L$38,C22="Magistrates'"),"£0.00", IF(AND(D22=Rates!$J$38,C22="Crown"),"£0.00",IF(AND(D22=Rates!$K$38,C22="Crown"),"£0.00",IF(AND(D22=Rates!$L$38,C22="Crown"),"£0.00", IF(AND(D22=Rates!$J$38,C22="Appeal work"),Rates!$J$42,IF(AND(D22=Rates!$K$38,C22="Appeal work"),Rates!$K$42,IF(AND(D22=Rates!$L$38,C22="Appeal work"),Rates!$L$42,"£0.00")))))))))</f>
        <v>£0.00</v>
      </c>
      <c r="AI22" s="223" t="str">
        <f>IF(N22=Rates!$I$7, AA22, IF(N22=Rates!$I$8, AB22, IF(N22=Rates!$I$9, AC22, IF(N22=Rates!$I$10, AD22, IF(N22=Rates!$I$11, AE22, IF(N22=Rates!$I$40, AF22, IF(N22=Rates!$I$41, AG22, IF(N22=Rates!$I$42, AH22, "£0.00"))))))))</f>
        <v>£0.00</v>
      </c>
      <c r="AJ22" s="11"/>
      <c r="AK22" s="11"/>
      <c r="AL22" s="11"/>
      <c r="AM22" s="11"/>
      <c r="AN22" s="11"/>
      <c r="AO22" s="11"/>
      <c r="AP22" s="11"/>
      <c r="AQ22" s="11"/>
      <c r="AR22" s="11"/>
      <c r="AS22" s="11"/>
      <c r="AT22" s="11"/>
      <c r="AU22" s="11"/>
      <c r="AV22" s="11"/>
      <c r="AW22" s="11"/>
      <c r="AX22" s="11"/>
      <c r="AY22" s="11"/>
      <c r="AZ22" s="11"/>
      <c r="BA22" s="11"/>
      <c r="BB22" s="11"/>
      <c r="BC22" s="11"/>
      <c r="BD22" s="11"/>
    </row>
    <row r="23" spans="1:56" ht="15" customHeight="1">
      <c r="A23" s="110"/>
      <c r="B23" s="91"/>
      <c r="C23" s="96"/>
      <c r="D23" s="96"/>
      <c r="E23" s="89"/>
      <c r="F23" s="101"/>
      <c r="G23" s="110"/>
      <c r="H23" s="77"/>
      <c r="I23" s="161"/>
      <c r="J23" s="53"/>
      <c r="K23" s="235"/>
      <c r="L23" s="53" t="str">
        <f t="shared" si="0"/>
        <v/>
      </c>
      <c r="M23" s="87" t="str">
        <f t="shared" si="2"/>
        <v/>
      </c>
      <c r="N23" s="87"/>
      <c r="O23" s="278" t="str">
        <f t="shared" si="3"/>
        <v>£0.00</v>
      </c>
      <c r="P23" s="162"/>
      <c r="Q23" s="78"/>
      <c r="R23" s="79"/>
      <c r="S23" s="160"/>
      <c r="T23" s="98"/>
      <c r="U23" s="225"/>
      <c r="V23" s="224"/>
      <c r="W23" s="227" t="str">
        <f t="shared" si="1"/>
        <v/>
      </c>
      <c r="X23" s="31"/>
      <c r="Y23" s="11"/>
      <c r="Z23" s="11"/>
      <c r="AA23" s="223" t="str">
        <f>IF(AND(D23=Rates!$J$38,C23="Magistrates'"),Rates!$J$7,IF(AND(D23=Rates!$K$38,C23="Magistrates'"),Rates!$K$7,IF(AND(D23=Rates!$L$38,C23="Magistrates'"),Rates!$K$7, IF(AND(D23=Rates!$J$38,C23="Crown"),Rates!$D$31,IF(AND(D23=Rates!$K$38,C23="Crown"),Rates!$E$31,IF(AND(D23=Rates!$L$38,C23="Crown"),Rates!$E$31, IF(AND(D23=Rates!$J$38,C23="Appeal work"),"£0.00",IF(AND(D23=Rates!$K$38,C23="Appeal work"),"£0.00",IF(AND(D23=Rates!$L$38,C23="Appeal work"),"£0.00","£0.00")))))))))</f>
        <v>£0.00</v>
      </c>
      <c r="AB23" s="223" t="str">
        <f>IF(AND(D23=Rates!$J$38,C23="Magistrates'"),Rates!$J$8,IF(AND(D23=Rates!$K$38,C23="Magistrates'"),Rates!$K$8,IF(AND(D23=Rates!$L$38,C23="Magistrates'"),Rates!$K$8, IF(AND(D23=Rates!$J$38,C23="Crown"),Rates!$D$32,IF(AND(D23=Rates!$K$38,C23="Crown"),Rates!$E$32,IF(AND(D23=Rates!$L$38,C23="Crown"),Rates!$E$32, IF(AND(D23=Rates!$J$38,C23="Appeal work"),"£0.00",IF(AND(D23=Rates!$K$38,C23="Appeal work"),"£0.00",IF(AND(D23=Rates!$L$38,C23="Appeal work"),"£0.00","£0.00")))))))))</f>
        <v>£0.00</v>
      </c>
      <c r="AC23" s="223" t="str">
        <f>IF(AND(D23=Rates!$J$38,C23="Magistrates'"),Rates!$J$9,IF(AND(D23=Rates!$K$38,C23="Magistrates'"),Rates!$K$9,IF(AND(D23=Rates!$L$38,C23="Magistrates'"),Rates!$K$9, IF(AND(D23=Rates!$J$38,C23="Crown"),Rates!$D$33,IF(AND(D23=Rates!$K$38,C23="Crown"),Rates!$E$33,IF(AND(D23=Rates!$L$38,C23="Crown"),Rates!$E$33, IF(AND(D23=Rates!$J$38,C23="Appeal work"),Rates!$D$33,IF(AND(D23=Rates!$K$38,C23="Appeal work"),Rates!$E$33,IF(AND(D23=Rates!$L$38,C23="Appeal work"),Rates!$E$33,"£0.00")))))))))</f>
        <v>£0.00</v>
      </c>
      <c r="AD23" s="223" t="str">
        <f>IF(AND(D23=Rates!$J$38,C23="Magistrates'"),Rates!$J$10,IF(AND(D23=Rates!$K$38,C23="Magistrates'"),Rates!$K$10,IF(AND(D23=Rates!$L$38,C23="Magistrates'"),Rates!$K$10, IF(AND(D23=Rates!$J$38,C23="Crown"),Rates!$D$34,IF(AND(D23=Rates!$K$38,C23="Crown"),Rates!$E$34,IF(AND(D23=Rates!$L$38,C23="Crown"),Rates!$E$34, IF(AND(D23=Rates!$J$38,C23="Appeal work"),Rates!$D$34,IF(AND(D23=Rates!$K$38,C23="Appeal work"),Rates!$E$34, IF(AND(D23=Rates!$L$38,C23="Appeal work"),Rates!$E$34,"£0.00")))))))))</f>
        <v>£0.00</v>
      </c>
      <c r="AE23" s="223" t="str">
        <f>IF(AND(D23=Rates!$J$38,C23="Magistrates'"),Rates!$J$11,IF(AND(D23=Rates!$K$38,C23="Magistrates'"),Rates!$K$11,IF(AND(D23=Rates!$L$38,C23="Magistrates'"),Rates!$K$11, IF(AND(D23=Rates!$J$38,C23="Crown"),Rates!$D$35,IF(AND(D23=Rates!$K$38,C23="Crown"),Rates!$E$35,IF(AND(D23=Rates!$L$38,C23="Crown"),Rates!$E$35, IF(AND(D23=Rates!$J$38,C23="Appeal work"),Rates!$D$35,IF(AND(D23=Rates!$K$38,C23="Appeal work"),Rates!$E$35,IF(AND(D23=Rates!$L$38,C23="Appeal work"),Rates!$E$35,"£0.00")))))))))</f>
        <v>£0.00</v>
      </c>
      <c r="AF23" s="223" t="str">
        <f>IF(AND(D23=Rates!$J$38,C23="Magistrates'"),"£0.00",IF(AND(D23=Rates!$K$38,C23="Magistrates'"),"£0.00",IF(AND(D23=Rates!$L$38,C23="Magistrates'"),"£0.00", IF(AND(D23=Rates!$J$38,C23="Crown"),"£0.00",IF(AND(D23=Rates!$K$38,C23="Crown"),"£0.00",IF(AND(D23=Rates!$L$38,C23="Crown"),"£0.00", IF(AND(D23=Rates!$J$38,C23="Appeal work"),Rates!$J$40,IF(AND(D23=Rates!$K$38,C23="Appeal work"),Rates!$K$40,IF(AND(D23=Rates!$L$38,C23="Appeal work"),Rates!$L$40,"£0.00")))))))))</f>
        <v>£0.00</v>
      </c>
      <c r="AG23" s="223" t="str">
        <f>IF(AND(D23=Rates!$J$38,C23="Magistrates'"),"£0.00",IF(AND(D23=Rates!$K$38,C23="Magistrates'"),"£0.00",IF(AND(D23=Rates!$L$38,C23="Magistrates'"),"£0.00", IF(AND(D23=Rates!$J$38,C23="Crown"),"£0.00",IF(AND(D23=Rates!$K$38,C23="Crown"),"£0.00",IF(AND(D23=Rates!$L$38,C23="Crown"),"£0.00", IF(AND(D23=Rates!$J$38,C23="Appeal work"),Rates!$J$41,IF(AND(D23=Rates!$K$38,C23="Appeal work"),Rates!$K$41,IF(AND(D23=Rates!$L$38,C23="Appeal work"),Rates!$L$41,"£0.00")))))))))</f>
        <v>£0.00</v>
      </c>
      <c r="AH23" s="223" t="str">
        <f>IF(AND(D23=Rates!$J$38,C23="Magistrates'"),"£0.00",IF(AND(D23=Rates!$K$38,C23="Magistrates'"),"£0.00",IF(AND(D23=Rates!$L$38,C23="Magistrates'"),"£0.00", IF(AND(D23=Rates!$J$38,C23="Crown"),"£0.00",IF(AND(D23=Rates!$K$38,C23="Crown"),"£0.00",IF(AND(D23=Rates!$L$38,C23="Crown"),"£0.00", IF(AND(D23=Rates!$J$38,C23="Appeal work"),Rates!$J$42,IF(AND(D23=Rates!$K$38,C23="Appeal work"),Rates!$K$42,IF(AND(D23=Rates!$L$38,C23="Appeal work"),Rates!$L$42,"£0.00")))))))))</f>
        <v>£0.00</v>
      </c>
      <c r="AI23" s="223" t="str">
        <f>IF(N23=Rates!$I$7, AA23, IF(N23=Rates!$I$8, AB23, IF(N23=Rates!$I$9, AC23, IF(N23=Rates!$I$10, AD23, IF(N23=Rates!$I$11, AE23, IF(N23=Rates!$I$40, AF23, IF(N23=Rates!$I$41, AG23, IF(N23=Rates!$I$42, AH23, "£0.00"))))))))</f>
        <v>£0.00</v>
      </c>
      <c r="AJ23" s="11"/>
      <c r="AK23" s="11"/>
      <c r="AL23" s="11"/>
      <c r="AM23" s="11"/>
      <c r="AN23" s="11"/>
      <c r="AO23" s="11"/>
      <c r="AP23" s="11"/>
      <c r="AQ23" s="11"/>
      <c r="AR23" s="11"/>
      <c r="AS23" s="11"/>
      <c r="AT23" s="11"/>
      <c r="AU23" s="11"/>
      <c r="AV23" s="11"/>
      <c r="AW23" s="11"/>
      <c r="AX23" s="11"/>
      <c r="AY23" s="11"/>
      <c r="AZ23" s="11"/>
      <c r="BA23" s="11"/>
      <c r="BB23" s="11"/>
      <c r="BC23" s="11"/>
      <c r="BD23" s="11"/>
    </row>
    <row r="24" spans="1:56" ht="15" customHeight="1">
      <c r="A24" s="110"/>
      <c r="B24" s="91"/>
      <c r="C24" s="96"/>
      <c r="D24" s="96"/>
      <c r="E24" s="89"/>
      <c r="F24" s="101"/>
      <c r="G24" s="110"/>
      <c r="H24" s="77"/>
      <c r="I24" s="161"/>
      <c r="J24" s="53"/>
      <c r="K24" s="235"/>
      <c r="L24" s="53" t="str">
        <f t="shared" si="0"/>
        <v/>
      </c>
      <c r="M24" s="87" t="str">
        <f t="shared" si="2"/>
        <v/>
      </c>
      <c r="N24" s="87"/>
      <c r="O24" s="278" t="str">
        <f t="shared" si="3"/>
        <v>£0.00</v>
      </c>
      <c r="P24" s="162"/>
      <c r="Q24" s="78"/>
      <c r="R24" s="79"/>
      <c r="S24" s="160"/>
      <c r="T24" s="98"/>
      <c r="U24" s="225"/>
      <c r="V24" s="224"/>
      <c r="W24" s="227" t="str">
        <f t="shared" si="1"/>
        <v/>
      </c>
      <c r="X24" s="31"/>
      <c r="Y24" s="11"/>
      <c r="Z24" s="11"/>
      <c r="AA24" s="223" t="str">
        <f>IF(AND(D24=Rates!$J$38,C24="Magistrates'"),Rates!$J$7,IF(AND(D24=Rates!$K$38,C24="Magistrates'"),Rates!$K$7,IF(AND(D24=Rates!$L$38,C24="Magistrates'"),Rates!$K$7, IF(AND(D24=Rates!$J$38,C24="Crown"),Rates!$D$31,IF(AND(D24=Rates!$K$38,C24="Crown"),Rates!$E$31,IF(AND(D24=Rates!$L$38,C24="Crown"),Rates!$E$31, IF(AND(D24=Rates!$J$38,C24="Appeal work"),"£0.00",IF(AND(D24=Rates!$K$38,C24="Appeal work"),"£0.00",IF(AND(D24=Rates!$L$38,C24="Appeal work"),"£0.00","£0.00")))))))))</f>
        <v>£0.00</v>
      </c>
      <c r="AB24" s="223" t="str">
        <f>IF(AND(D24=Rates!$J$38,C24="Magistrates'"),Rates!$J$8,IF(AND(D24=Rates!$K$38,C24="Magistrates'"),Rates!$K$8,IF(AND(D24=Rates!$L$38,C24="Magistrates'"),Rates!$K$8, IF(AND(D24=Rates!$J$38,C24="Crown"),Rates!$D$32,IF(AND(D24=Rates!$K$38,C24="Crown"),Rates!$E$32,IF(AND(D24=Rates!$L$38,C24="Crown"),Rates!$E$32, IF(AND(D24=Rates!$J$38,C24="Appeal work"),"£0.00",IF(AND(D24=Rates!$K$38,C24="Appeal work"),"£0.00",IF(AND(D24=Rates!$L$38,C24="Appeal work"),"£0.00","£0.00")))))))))</f>
        <v>£0.00</v>
      </c>
      <c r="AC24" s="223" t="str">
        <f>IF(AND(D24=Rates!$J$38,C24="Magistrates'"),Rates!$J$9,IF(AND(D24=Rates!$K$38,C24="Magistrates'"),Rates!$K$9,IF(AND(D24=Rates!$L$38,C24="Magistrates'"),Rates!$K$9, IF(AND(D24=Rates!$J$38,C24="Crown"),Rates!$D$33,IF(AND(D24=Rates!$K$38,C24="Crown"),Rates!$E$33,IF(AND(D24=Rates!$L$38,C24="Crown"),Rates!$E$33, IF(AND(D24=Rates!$J$38,C24="Appeal work"),Rates!$D$33,IF(AND(D24=Rates!$K$38,C24="Appeal work"),Rates!$E$33,IF(AND(D24=Rates!$L$38,C24="Appeal work"),Rates!$E$33,"£0.00")))))))))</f>
        <v>£0.00</v>
      </c>
      <c r="AD24" s="223" t="str">
        <f>IF(AND(D24=Rates!$J$38,C24="Magistrates'"),Rates!$J$10,IF(AND(D24=Rates!$K$38,C24="Magistrates'"),Rates!$K$10,IF(AND(D24=Rates!$L$38,C24="Magistrates'"),Rates!$K$10, IF(AND(D24=Rates!$J$38,C24="Crown"),Rates!$D$34,IF(AND(D24=Rates!$K$38,C24="Crown"),Rates!$E$34,IF(AND(D24=Rates!$L$38,C24="Crown"),Rates!$E$34, IF(AND(D24=Rates!$J$38,C24="Appeal work"),Rates!$D$34,IF(AND(D24=Rates!$K$38,C24="Appeal work"),Rates!$E$34, IF(AND(D24=Rates!$L$38,C24="Appeal work"),Rates!$E$34,"£0.00")))))))))</f>
        <v>£0.00</v>
      </c>
      <c r="AE24" s="223" t="str">
        <f>IF(AND(D24=Rates!$J$38,C24="Magistrates'"),Rates!$J$11,IF(AND(D24=Rates!$K$38,C24="Magistrates'"),Rates!$K$11,IF(AND(D24=Rates!$L$38,C24="Magistrates'"),Rates!$K$11, IF(AND(D24=Rates!$J$38,C24="Crown"),Rates!$D$35,IF(AND(D24=Rates!$K$38,C24="Crown"),Rates!$E$35,IF(AND(D24=Rates!$L$38,C24="Crown"),Rates!$E$35, IF(AND(D24=Rates!$J$38,C24="Appeal work"),Rates!$D$35,IF(AND(D24=Rates!$K$38,C24="Appeal work"),Rates!$E$35,IF(AND(D24=Rates!$L$38,C24="Appeal work"),Rates!$E$35,"£0.00")))))))))</f>
        <v>£0.00</v>
      </c>
      <c r="AF24" s="223" t="str">
        <f>IF(AND(D24=Rates!$J$38,C24="Magistrates'"),"£0.00",IF(AND(D24=Rates!$K$38,C24="Magistrates'"),"£0.00",IF(AND(D24=Rates!$L$38,C24="Magistrates'"),"£0.00", IF(AND(D24=Rates!$J$38,C24="Crown"),"£0.00",IF(AND(D24=Rates!$K$38,C24="Crown"),"£0.00",IF(AND(D24=Rates!$L$38,C24="Crown"),"£0.00", IF(AND(D24=Rates!$J$38,C24="Appeal work"),Rates!$J$40,IF(AND(D24=Rates!$K$38,C24="Appeal work"),Rates!$K$40,IF(AND(D24=Rates!$L$38,C24="Appeal work"),Rates!$L$40,"£0.00")))))))))</f>
        <v>£0.00</v>
      </c>
      <c r="AG24" s="223" t="str">
        <f>IF(AND(D24=Rates!$J$38,C24="Magistrates'"),"£0.00",IF(AND(D24=Rates!$K$38,C24="Magistrates'"),"£0.00",IF(AND(D24=Rates!$L$38,C24="Magistrates'"),"£0.00", IF(AND(D24=Rates!$J$38,C24="Crown"),"£0.00",IF(AND(D24=Rates!$K$38,C24="Crown"),"£0.00",IF(AND(D24=Rates!$L$38,C24="Crown"),"£0.00", IF(AND(D24=Rates!$J$38,C24="Appeal work"),Rates!$J$41,IF(AND(D24=Rates!$K$38,C24="Appeal work"),Rates!$K$41,IF(AND(D24=Rates!$L$38,C24="Appeal work"),Rates!$L$41,"£0.00")))))))))</f>
        <v>£0.00</v>
      </c>
      <c r="AH24" s="223" t="str">
        <f>IF(AND(D24=Rates!$J$38,C24="Magistrates'"),"£0.00",IF(AND(D24=Rates!$K$38,C24="Magistrates'"),"£0.00",IF(AND(D24=Rates!$L$38,C24="Magistrates'"),"£0.00", IF(AND(D24=Rates!$J$38,C24="Crown"),"£0.00",IF(AND(D24=Rates!$K$38,C24="Crown"),"£0.00",IF(AND(D24=Rates!$L$38,C24="Crown"),"£0.00", IF(AND(D24=Rates!$J$38,C24="Appeal work"),Rates!$J$42,IF(AND(D24=Rates!$K$38,C24="Appeal work"),Rates!$K$42,IF(AND(D24=Rates!$L$38,C24="Appeal work"),Rates!$L$42,"£0.00")))))))))</f>
        <v>£0.00</v>
      </c>
      <c r="AI24" s="223" t="str">
        <f>IF(N24=Rates!$I$7, AA24, IF(N24=Rates!$I$8, AB24, IF(N24=Rates!$I$9, AC24, IF(N24=Rates!$I$10, AD24, IF(N24=Rates!$I$11, AE24, IF(N24=Rates!$I$40, AF24, IF(N24=Rates!$I$41, AG24, IF(N24=Rates!$I$42, AH24, "£0.00"))))))))</f>
        <v>£0.00</v>
      </c>
      <c r="AJ24" s="11"/>
      <c r="AK24" s="11"/>
      <c r="AL24" s="11"/>
      <c r="AM24" s="11"/>
      <c r="AN24" s="11"/>
      <c r="AO24" s="11"/>
      <c r="AP24" s="11"/>
      <c r="AQ24" s="11"/>
      <c r="AR24" s="11"/>
      <c r="AS24" s="11"/>
      <c r="AT24" s="11"/>
      <c r="AU24" s="11"/>
      <c r="AV24" s="11"/>
      <c r="AW24" s="11"/>
      <c r="AX24" s="11"/>
      <c r="AY24" s="11"/>
      <c r="AZ24" s="11"/>
      <c r="BA24" s="11"/>
      <c r="BB24" s="11"/>
      <c r="BC24" s="11"/>
      <c r="BD24" s="11"/>
    </row>
    <row r="25" spans="1:56" ht="15">
      <c r="A25" s="110"/>
      <c r="B25" s="91"/>
      <c r="C25" s="96"/>
      <c r="D25" s="96"/>
      <c r="E25" s="89"/>
      <c r="F25" s="101"/>
      <c r="G25" s="110"/>
      <c r="H25" s="77"/>
      <c r="I25" s="161"/>
      <c r="J25" s="53"/>
      <c r="K25" s="235"/>
      <c r="L25" s="53" t="str">
        <f t="shared" si="0"/>
        <v/>
      </c>
      <c r="M25" s="87" t="str">
        <f t="shared" si="2"/>
        <v/>
      </c>
      <c r="N25" s="87"/>
      <c r="O25" s="278" t="str">
        <f t="shared" si="3"/>
        <v>£0.00</v>
      </c>
      <c r="P25" s="162"/>
      <c r="Q25" s="78"/>
      <c r="R25" s="79"/>
      <c r="S25" s="160"/>
      <c r="T25" s="98"/>
      <c r="U25" s="225"/>
      <c r="V25" s="224"/>
      <c r="W25" s="227" t="str">
        <f t="shared" si="1"/>
        <v/>
      </c>
      <c r="X25" s="31"/>
      <c r="Y25" s="11"/>
      <c r="Z25" s="11"/>
      <c r="AA25" s="223" t="str">
        <f>IF(AND(D25=Rates!$J$38,C25="Magistrates'"),Rates!$J$7,IF(AND(D25=Rates!$K$38,C25="Magistrates'"),Rates!$K$7,IF(AND(D25=Rates!$L$38,C25="Magistrates'"),Rates!$K$7, IF(AND(D25=Rates!$J$38,C25="Crown"),Rates!$D$31,IF(AND(D25=Rates!$K$38,C25="Crown"),Rates!$E$31,IF(AND(D25=Rates!$L$38,C25="Crown"),Rates!$E$31, IF(AND(D25=Rates!$J$38,C25="Appeal work"),"£0.00",IF(AND(D25=Rates!$K$38,C25="Appeal work"),"£0.00",IF(AND(D25=Rates!$L$38,C25="Appeal work"),"£0.00","£0.00")))))))))</f>
        <v>£0.00</v>
      </c>
      <c r="AB25" s="223" t="str">
        <f>IF(AND(D25=Rates!$J$38,C25="Magistrates'"),Rates!$J$8,IF(AND(D25=Rates!$K$38,C25="Magistrates'"),Rates!$K$8,IF(AND(D25=Rates!$L$38,C25="Magistrates'"),Rates!$K$8, IF(AND(D25=Rates!$J$38,C25="Crown"),Rates!$D$32,IF(AND(D25=Rates!$K$38,C25="Crown"),Rates!$E$32,IF(AND(D25=Rates!$L$38,C25="Crown"),Rates!$E$32, IF(AND(D25=Rates!$J$38,C25="Appeal work"),"£0.00",IF(AND(D25=Rates!$K$38,C25="Appeal work"),"£0.00",IF(AND(D25=Rates!$L$38,C25="Appeal work"),"£0.00","£0.00")))))))))</f>
        <v>£0.00</v>
      </c>
      <c r="AC25" s="223" t="str">
        <f>IF(AND(D25=Rates!$J$38,C25="Magistrates'"),Rates!$J$9,IF(AND(D25=Rates!$K$38,C25="Magistrates'"),Rates!$K$9,IF(AND(D25=Rates!$L$38,C25="Magistrates'"),Rates!$K$9, IF(AND(D25=Rates!$J$38,C25="Crown"),Rates!$D$33,IF(AND(D25=Rates!$K$38,C25="Crown"),Rates!$E$33,IF(AND(D25=Rates!$L$38,C25="Crown"),Rates!$E$33, IF(AND(D25=Rates!$J$38,C25="Appeal work"),Rates!$D$33,IF(AND(D25=Rates!$K$38,C25="Appeal work"),Rates!$E$33,IF(AND(D25=Rates!$L$38,C25="Appeal work"),Rates!$E$33,"£0.00")))))))))</f>
        <v>£0.00</v>
      </c>
      <c r="AD25" s="223" t="str">
        <f>IF(AND(D25=Rates!$J$38,C25="Magistrates'"),Rates!$J$10,IF(AND(D25=Rates!$K$38,C25="Magistrates'"),Rates!$K$10,IF(AND(D25=Rates!$L$38,C25="Magistrates'"),Rates!$K$10, IF(AND(D25=Rates!$J$38,C25="Crown"),Rates!$D$34,IF(AND(D25=Rates!$K$38,C25="Crown"),Rates!$E$34,IF(AND(D25=Rates!$L$38,C25="Crown"),Rates!$E$34, IF(AND(D25=Rates!$J$38,C25="Appeal work"),Rates!$D$34,IF(AND(D25=Rates!$K$38,C25="Appeal work"),Rates!$E$34, IF(AND(D25=Rates!$L$38,C25="Appeal work"),Rates!$E$34,"£0.00")))))))))</f>
        <v>£0.00</v>
      </c>
      <c r="AE25" s="223" t="str">
        <f>IF(AND(D25=Rates!$J$38,C25="Magistrates'"),Rates!$J$11,IF(AND(D25=Rates!$K$38,C25="Magistrates'"),Rates!$K$11,IF(AND(D25=Rates!$L$38,C25="Magistrates'"),Rates!$K$11, IF(AND(D25=Rates!$J$38,C25="Crown"),Rates!$D$35,IF(AND(D25=Rates!$K$38,C25="Crown"),Rates!$E$35,IF(AND(D25=Rates!$L$38,C25="Crown"),Rates!$E$35, IF(AND(D25=Rates!$J$38,C25="Appeal work"),Rates!$D$35,IF(AND(D25=Rates!$K$38,C25="Appeal work"),Rates!$E$35,IF(AND(D25=Rates!$L$38,C25="Appeal work"),Rates!$E$35,"£0.00")))))))))</f>
        <v>£0.00</v>
      </c>
      <c r="AF25" s="223" t="str">
        <f>IF(AND(D25=Rates!$J$38,C25="Magistrates'"),"£0.00",IF(AND(D25=Rates!$K$38,C25="Magistrates'"),"£0.00",IF(AND(D25=Rates!$L$38,C25="Magistrates'"),"£0.00", IF(AND(D25=Rates!$J$38,C25="Crown"),"£0.00",IF(AND(D25=Rates!$K$38,C25="Crown"),"£0.00",IF(AND(D25=Rates!$L$38,C25="Crown"),"£0.00", IF(AND(D25=Rates!$J$38,C25="Appeal work"),Rates!$J$40,IF(AND(D25=Rates!$K$38,C25="Appeal work"),Rates!$K$40,IF(AND(D25=Rates!$L$38,C25="Appeal work"),Rates!$L$40,"£0.00")))))))))</f>
        <v>£0.00</v>
      </c>
      <c r="AG25" s="223" t="str">
        <f>IF(AND(D25=Rates!$J$38,C25="Magistrates'"),"£0.00",IF(AND(D25=Rates!$K$38,C25="Magistrates'"),"£0.00",IF(AND(D25=Rates!$L$38,C25="Magistrates'"),"£0.00", IF(AND(D25=Rates!$J$38,C25="Crown"),"£0.00",IF(AND(D25=Rates!$K$38,C25="Crown"),"£0.00",IF(AND(D25=Rates!$L$38,C25="Crown"),"£0.00", IF(AND(D25=Rates!$J$38,C25="Appeal work"),Rates!$J$41,IF(AND(D25=Rates!$K$38,C25="Appeal work"),Rates!$K$41,IF(AND(D25=Rates!$L$38,C25="Appeal work"),Rates!$L$41,"£0.00")))))))))</f>
        <v>£0.00</v>
      </c>
      <c r="AH25" s="223" t="str">
        <f>IF(AND(D25=Rates!$J$38,C25="Magistrates'"),"£0.00",IF(AND(D25=Rates!$K$38,C25="Magistrates'"),"£0.00",IF(AND(D25=Rates!$L$38,C25="Magistrates'"),"£0.00", IF(AND(D25=Rates!$J$38,C25="Crown"),"£0.00",IF(AND(D25=Rates!$K$38,C25="Crown"),"£0.00",IF(AND(D25=Rates!$L$38,C25="Crown"),"£0.00", IF(AND(D25=Rates!$J$38,C25="Appeal work"),Rates!$J$42,IF(AND(D25=Rates!$K$38,C25="Appeal work"),Rates!$K$42,IF(AND(D25=Rates!$L$38,C25="Appeal work"),Rates!$L$42,"£0.00")))))))))</f>
        <v>£0.00</v>
      </c>
      <c r="AI25" s="223" t="str">
        <f>IF(N25=Rates!$I$7, AA25, IF(N25=Rates!$I$8, AB25, IF(N25=Rates!$I$9, AC25, IF(N25=Rates!$I$10, AD25, IF(N25=Rates!$I$11, AE25, IF(N25=Rates!$I$40, AF25, IF(N25=Rates!$I$41, AG25, IF(N25=Rates!$I$42, AH25, "£0.00"))))))))</f>
        <v>£0.00</v>
      </c>
      <c r="AJ25" s="11"/>
      <c r="AK25" s="11"/>
      <c r="AL25" s="11"/>
      <c r="AM25" s="11"/>
      <c r="AN25" s="11"/>
      <c r="AO25" s="11"/>
      <c r="AP25" s="11"/>
      <c r="AQ25" s="11"/>
      <c r="AR25" s="11"/>
      <c r="AS25" s="11"/>
      <c r="AT25" s="11"/>
      <c r="AU25" s="11"/>
      <c r="AV25" s="11"/>
      <c r="AW25" s="11"/>
      <c r="AX25" s="11"/>
      <c r="AY25" s="11"/>
      <c r="AZ25" s="11"/>
      <c r="BA25" s="11"/>
      <c r="BB25" s="11"/>
      <c r="BC25" s="11"/>
      <c r="BD25" s="11"/>
    </row>
    <row r="26" spans="1:56" ht="15">
      <c r="A26" s="110"/>
      <c r="B26" s="91"/>
      <c r="C26" s="96"/>
      <c r="D26" s="96"/>
      <c r="E26" s="89"/>
      <c r="F26" s="101"/>
      <c r="G26" s="110"/>
      <c r="H26" s="77"/>
      <c r="I26" s="161"/>
      <c r="J26" s="53"/>
      <c r="K26" s="235"/>
      <c r="L26" s="53" t="str">
        <f t="shared" si="0"/>
        <v/>
      </c>
      <c r="M26" s="87" t="str">
        <f t="shared" si="2"/>
        <v/>
      </c>
      <c r="N26" s="87"/>
      <c r="O26" s="278" t="str">
        <f t="shared" si="3"/>
        <v>£0.00</v>
      </c>
      <c r="P26" s="162"/>
      <c r="Q26" s="78"/>
      <c r="R26" s="79"/>
      <c r="S26" s="160"/>
      <c r="T26" s="98"/>
      <c r="U26" s="225"/>
      <c r="V26" s="224"/>
      <c r="W26" s="227" t="str">
        <f t="shared" si="1"/>
        <v/>
      </c>
      <c r="X26" s="31"/>
      <c r="Y26" s="11"/>
      <c r="Z26" s="11"/>
      <c r="AA26" s="223" t="str">
        <f>IF(AND(D26=Rates!$J$38,C26="Magistrates'"),Rates!$J$7,IF(AND(D26=Rates!$K$38,C26="Magistrates'"),Rates!$K$7,IF(AND(D26=Rates!$L$38,C26="Magistrates'"),Rates!$K$7, IF(AND(D26=Rates!$J$38,C26="Crown"),Rates!$D$31,IF(AND(D26=Rates!$K$38,C26="Crown"),Rates!$E$31,IF(AND(D26=Rates!$L$38,C26="Crown"),Rates!$E$31, IF(AND(D26=Rates!$J$38,C26="Appeal work"),"£0.00",IF(AND(D26=Rates!$K$38,C26="Appeal work"),"£0.00",IF(AND(D26=Rates!$L$38,C26="Appeal work"),"£0.00","£0.00")))))))))</f>
        <v>£0.00</v>
      </c>
      <c r="AB26" s="223" t="str">
        <f>IF(AND(D26=Rates!$J$38,C26="Magistrates'"),Rates!$J$8,IF(AND(D26=Rates!$K$38,C26="Magistrates'"),Rates!$K$8,IF(AND(D26=Rates!$L$38,C26="Magistrates'"),Rates!$K$8, IF(AND(D26=Rates!$J$38,C26="Crown"),Rates!$D$32,IF(AND(D26=Rates!$K$38,C26="Crown"),Rates!$E$32,IF(AND(D26=Rates!$L$38,C26="Crown"),Rates!$E$32, IF(AND(D26=Rates!$J$38,C26="Appeal work"),"£0.00",IF(AND(D26=Rates!$K$38,C26="Appeal work"),"£0.00",IF(AND(D26=Rates!$L$38,C26="Appeal work"),"£0.00","£0.00")))))))))</f>
        <v>£0.00</v>
      </c>
      <c r="AC26" s="223" t="str">
        <f>IF(AND(D26=Rates!$J$38,C26="Magistrates'"),Rates!$J$9,IF(AND(D26=Rates!$K$38,C26="Magistrates'"),Rates!$K$9,IF(AND(D26=Rates!$L$38,C26="Magistrates'"),Rates!$K$9, IF(AND(D26=Rates!$J$38,C26="Crown"),Rates!$D$33,IF(AND(D26=Rates!$K$38,C26="Crown"),Rates!$E$33,IF(AND(D26=Rates!$L$38,C26="Crown"),Rates!$E$33, IF(AND(D26=Rates!$J$38,C26="Appeal work"),Rates!$D$33,IF(AND(D26=Rates!$K$38,C26="Appeal work"),Rates!$E$33,IF(AND(D26=Rates!$L$38,C26="Appeal work"),Rates!$E$33,"£0.00")))))))))</f>
        <v>£0.00</v>
      </c>
      <c r="AD26" s="223" t="str">
        <f>IF(AND(D26=Rates!$J$38,C26="Magistrates'"),Rates!$J$10,IF(AND(D26=Rates!$K$38,C26="Magistrates'"),Rates!$K$10,IF(AND(D26=Rates!$L$38,C26="Magistrates'"),Rates!$K$10, IF(AND(D26=Rates!$J$38,C26="Crown"),Rates!$D$34,IF(AND(D26=Rates!$K$38,C26="Crown"),Rates!$E$34,IF(AND(D26=Rates!$L$38,C26="Crown"),Rates!$E$34, IF(AND(D26=Rates!$J$38,C26="Appeal work"),Rates!$D$34,IF(AND(D26=Rates!$K$38,C26="Appeal work"),Rates!$E$34, IF(AND(D26=Rates!$L$38,C26="Appeal work"),Rates!$E$34,"£0.00")))))))))</f>
        <v>£0.00</v>
      </c>
      <c r="AE26" s="223" t="str">
        <f>IF(AND(D26=Rates!$J$38,C26="Magistrates'"),Rates!$J$11,IF(AND(D26=Rates!$K$38,C26="Magistrates'"),Rates!$K$11,IF(AND(D26=Rates!$L$38,C26="Magistrates'"),Rates!$K$11, IF(AND(D26=Rates!$J$38,C26="Crown"),Rates!$D$35,IF(AND(D26=Rates!$K$38,C26="Crown"),Rates!$E$35,IF(AND(D26=Rates!$L$38,C26="Crown"),Rates!$E$35, IF(AND(D26=Rates!$J$38,C26="Appeal work"),Rates!$D$35,IF(AND(D26=Rates!$K$38,C26="Appeal work"),Rates!$E$35,IF(AND(D26=Rates!$L$38,C26="Appeal work"),Rates!$E$35,"£0.00")))))))))</f>
        <v>£0.00</v>
      </c>
      <c r="AF26" s="223" t="str">
        <f>IF(AND(D26=Rates!$J$38,C26="Magistrates'"),"£0.00",IF(AND(D26=Rates!$K$38,C26="Magistrates'"),"£0.00",IF(AND(D26=Rates!$L$38,C26="Magistrates'"),"£0.00", IF(AND(D26=Rates!$J$38,C26="Crown"),"£0.00",IF(AND(D26=Rates!$K$38,C26="Crown"),"£0.00",IF(AND(D26=Rates!$L$38,C26="Crown"),"£0.00", IF(AND(D26=Rates!$J$38,C26="Appeal work"),Rates!$J$40,IF(AND(D26=Rates!$K$38,C26="Appeal work"),Rates!$K$40,IF(AND(D26=Rates!$L$38,C26="Appeal work"),Rates!$L$40,"£0.00")))))))))</f>
        <v>£0.00</v>
      </c>
      <c r="AG26" s="223" t="str">
        <f>IF(AND(D26=Rates!$J$38,C26="Magistrates'"),"£0.00",IF(AND(D26=Rates!$K$38,C26="Magistrates'"),"£0.00",IF(AND(D26=Rates!$L$38,C26="Magistrates'"),"£0.00", IF(AND(D26=Rates!$J$38,C26="Crown"),"£0.00",IF(AND(D26=Rates!$K$38,C26="Crown"),"£0.00",IF(AND(D26=Rates!$L$38,C26="Crown"),"£0.00", IF(AND(D26=Rates!$J$38,C26="Appeal work"),Rates!$J$41,IF(AND(D26=Rates!$K$38,C26="Appeal work"),Rates!$K$41,IF(AND(D26=Rates!$L$38,C26="Appeal work"),Rates!$L$41,"£0.00")))))))))</f>
        <v>£0.00</v>
      </c>
      <c r="AH26" s="223" t="str">
        <f>IF(AND(D26=Rates!$J$38,C26="Magistrates'"),"£0.00",IF(AND(D26=Rates!$K$38,C26="Magistrates'"),"£0.00",IF(AND(D26=Rates!$L$38,C26="Magistrates'"),"£0.00", IF(AND(D26=Rates!$J$38,C26="Crown"),"£0.00",IF(AND(D26=Rates!$K$38,C26="Crown"),"£0.00",IF(AND(D26=Rates!$L$38,C26="Crown"),"£0.00", IF(AND(D26=Rates!$J$38,C26="Appeal work"),Rates!$J$42,IF(AND(D26=Rates!$K$38,C26="Appeal work"),Rates!$K$42,IF(AND(D26=Rates!$L$38,C26="Appeal work"),Rates!$L$42,"£0.00")))))))))</f>
        <v>£0.00</v>
      </c>
      <c r="AI26" s="223" t="str">
        <f>IF(N26=Rates!$I$7, AA26, IF(N26=Rates!$I$8, AB26, IF(N26=Rates!$I$9, AC26, IF(N26=Rates!$I$10, AD26, IF(N26=Rates!$I$11, AE26, IF(N26=Rates!$I$40, AF26, IF(N26=Rates!$I$41, AG26, IF(N26=Rates!$I$42, AH26, "£0.00"))))))))</f>
        <v>£0.00</v>
      </c>
      <c r="AJ26" s="11"/>
      <c r="AK26" s="11"/>
      <c r="AL26" s="11"/>
      <c r="AM26" s="11"/>
      <c r="AN26" s="11"/>
      <c r="AO26" s="11"/>
      <c r="AP26" s="11"/>
      <c r="AQ26" s="11"/>
      <c r="AR26" s="11"/>
      <c r="AS26" s="11"/>
      <c r="AT26" s="11"/>
      <c r="AU26" s="11"/>
      <c r="AV26" s="11"/>
      <c r="AW26" s="11"/>
      <c r="AX26" s="11"/>
      <c r="AY26" s="11"/>
      <c r="AZ26" s="11"/>
      <c r="BA26" s="11"/>
      <c r="BB26" s="11"/>
      <c r="BC26" s="11"/>
      <c r="BD26" s="11"/>
    </row>
    <row r="27" spans="1:56" ht="15">
      <c r="A27" s="110"/>
      <c r="B27" s="91"/>
      <c r="C27" s="96"/>
      <c r="D27" s="96"/>
      <c r="E27" s="89"/>
      <c r="F27" s="101"/>
      <c r="G27" s="110"/>
      <c r="H27" s="77"/>
      <c r="I27" s="161"/>
      <c r="J27" s="53"/>
      <c r="K27" s="235"/>
      <c r="L27" s="53" t="str">
        <f t="shared" si="0"/>
        <v/>
      </c>
      <c r="M27" s="87" t="str">
        <f t="shared" si="2"/>
        <v/>
      </c>
      <c r="N27" s="87"/>
      <c r="O27" s="278" t="str">
        <f t="shared" si="3"/>
        <v>£0.00</v>
      </c>
      <c r="P27" s="162"/>
      <c r="Q27" s="78"/>
      <c r="R27" s="79"/>
      <c r="S27" s="160"/>
      <c r="T27" s="98"/>
      <c r="U27" s="225"/>
      <c r="V27" s="224"/>
      <c r="W27" s="227" t="str">
        <f t="shared" si="1"/>
        <v/>
      </c>
      <c r="X27" s="31"/>
      <c r="Y27" s="11"/>
      <c r="Z27" s="11"/>
      <c r="AA27" s="223" t="str">
        <f>IF(AND(D27=Rates!$J$38,C27="Magistrates'"),Rates!$J$7,IF(AND(D27=Rates!$K$38,C27="Magistrates'"),Rates!$K$7,IF(AND(D27=Rates!$L$38,C27="Magistrates'"),Rates!$K$7, IF(AND(D27=Rates!$J$38,C27="Crown"),Rates!$D$31,IF(AND(D27=Rates!$K$38,C27="Crown"),Rates!$E$31,IF(AND(D27=Rates!$L$38,C27="Crown"),Rates!$E$31, IF(AND(D27=Rates!$J$38,C27="Appeal work"),"£0.00",IF(AND(D27=Rates!$K$38,C27="Appeal work"),"£0.00",IF(AND(D27=Rates!$L$38,C27="Appeal work"),"£0.00","£0.00")))))))))</f>
        <v>£0.00</v>
      </c>
      <c r="AB27" s="223" t="str">
        <f>IF(AND(D27=Rates!$J$38,C27="Magistrates'"),Rates!$J$8,IF(AND(D27=Rates!$K$38,C27="Magistrates'"),Rates!$K$8,IF(AND(D27=Rates!$L$38,C27="Magistrates'"),Rates!$K$8, IF(AND(D27=Rates!$J$38,C27="Crown"),Rates!$D$32,IF(AND(D27=Rates!$K$38,C27="Crown"),Rates!$E$32,IF(AND(D27=Rates!$L$38,C27="Crown"),Rates!$E$32, IF(AND(D27=Rates!$J$38,C27="Appeal work"),"£0.00",IF(AND(D27=Rates!$K$38,C27="Appeal work"),"£0.00",IF(AND(D27=Rates!$L$38,C27="Appeal work"),"£0.00","£0.00")))))))))</f>
        <v>£0.00</v>
      </c>
      <c r="AC27" s="223" t="str">
        <f>IF(AND(D27=Rates!$J$38,C27="Magistrates'"),Rates!$J$9,IF(AND(D27=Rates!$K$38,C27="Magistrates'"),Rates!$K$9,IF(AND(D27=Rates!$L$38,C27="Magistrates'"),Rates!$K$9, IF(AND(D27=Rates!$J$38,C27="Crown"),Rates!$D$33,IF(AND(D27=Rates!$K$38,C27="Crown"),Rates!$E$33,IF(AND(D27=Rates!$L$38,C27="Crown"),Rates!$E$33, IF(AND(D27=Rates!$J$38,C27="Appeal work"),Rates!$D$33,IF(AND(D27=Rates!$K$38,C27="Appeal work"),Rates!$E$33,IF(AND(D27=Rates!$L$38,C27="Appeal work"),Rates!$E$33,"£0.00")))))))))</f>
        <v>£0.00</v>
      </c>
      <c r="AD27" s="223" t="str">
        <f>IF(AND(D27=Rates!$J$38,C27="Magistrates'"),Rates!$J$10,IF(AND(D27=Rates!$K$38,C27="Magistrates'"),Rates!$K$10,IF(AND(D27=Rates!$L$38,C27="Magistrates'"),Rates!$K$10, IF(AND(D27=Rates!$J$38,C27="Crown"),Rates!$D$34,IF(AND(D27=Rates!$K$38,C27="Crown"),Rates!$E$34,IF(AND(D27=Rates!$L$38,C27="Crown"),Rates!$E$34, IF(AND(D27=Rates!$J$38,C27="Appeal work"),Rates!$D$34,IF(AND(D27=Rates!$K$38,C27="Appeal work"),Rates!$E$34, IF(AND(D27=Rates!$L$38,C27="Appeal work"),Rates!$E$34,"£0.00")))))))))</f>
        <v>£0.00</v>
      </c>
      <c r="AE27" s="223" t="str">
        <f>IF(AND(D27=Rates!$J$38,C27="Magistrates'"),Rates!$J$11,IF(AND(D27=Rates!$K$38,C27="Magistrates'"),Rates!$K$11,IF(AND(D27=Rates!$L$38,C27="Magistrates'"),Rates!$K$11, IF(AND(D27=Rates!$J$38,C27="Crown"),Rates!$D$35,IF(AND(D27=Rates!$K$38,C27="Crown"),Rates!$E$35,IF(AND(D27=Rates!$L$38,C27="Crown"),Rates!$E$35, IF(AND(D27=Rates!$J$38,C27="Appeal work"),Rates!$D$35,IF(AND(D27=Rates!$K$38,C27="Appeal work"),Rates!$E$35,IF(AND(D27=Rates!$L$38,C27="Appeal work"),Rates!$E$35,"£0.00")))))))))</f>
        <v>£0.00</v>
      </c>
      <c r="AF27" s="223" t="str">
        <f>IF(AND(D27=Rates!$J$38,C27="Magistrates'"),"£0.00",IF(AND(D27=Rates!$K$38,C27="Magistrates'"),"£0.00",IF(AND(D27=Rates!$L$38,C27="Magistrates'"),"£0.00", IF(AND(D27=Rates!$J$38,C27="Crown"),"£0.00",IF(AND(D27=Rates!$K$38,C27="Crown"),"£0.00",IF(AND(D27=Rates!$L$38,C27="Crown"),"£0.00", IF(AND(D27=Rates!$J$38,C27="Appeal work"),Rates!$J$40,IF(AND(D27=Rates!$K$38,C27="Appeal work"),Rates!$K$40,IF(AND(D27=Rates!$L$38,C27="Appeal work"),Rates!$L$40,"£0.00")))))))))</f>
        <v>£0.00</v>
      </c>
      <c r="AG27" s="223" t="str">
        <f>IF(AND(D27=Rates!$J$38,C27="Magistrates'"),"£0.00",IF(AND(D27=Rates!$K$38,C27="Magistrates'"),"£0.00",IF(AND(D27=Rates!$L$38,C27="Magistrates'"),"£0.00", IF(AND(D27=Rates!$J$38,C27="Crown"),"£0.00",IF(AND(D27=Rates!$K$38,C27="Crown"),"£0.00",IF(AND(D27=Rates!$L$38,C27="Crown"),"£0.00", IF(AND(D27=Rates!$J$38,C27="Appeal work"),Rates!$J$41,IF(AND(D27=Rates!$K$38,C27="Appeal work"),Rates!$K$41,IF(AND(D27=Rates!$L$38,C27="Appeal work"),Rates!$L$41,"£0.00")))))))))</f>
        <v>£0.00</v>
      </c>
      <c r="AH27" s="223" t="str">
        <f>IF(AND(D27=Rates!$J$38,C27="Magistrates'"),"£0.00",IF(AND(D27=Rates!$K$38,C27="Magistrates'"),"£0.00",IF(AND(D27=Rates!$L$38,C27="Magistrates'"),"£0.00", IF(AND(D27=Rates!$J$38,C27="Crown"),"£0.00",IF(AND(D27=Rates!$K$38,C27="Crown"),"£0.00",IF(AND(D27=Rates!$L$38,C27="Crown"),"£0.00", IF(AND(D27=Rates!$J$38,C27="Appeal work"),Rates!$J$42,IF(AND(D27=Rates!$K$38,C27="Appeal work"),Rates!$K$42,IF(AND(D27=Rates!$L$38,C27="Appeal work"),Rates!$L$42,"£0.00")))))))))</f>
        <v>£0.00</v>
      </c>
      <c r="AI27" s="223" t="str">
        <f>IF(N27=Rates!$I$7, AA27, IF(N27=Rates!$I$8, AB27, IF(N27=Rates!$I$9, AC27, IF(N27=Rates!$I$10, AD27, IF(N27=Rates!$I$11, AE27, IF(N27=Rates!$I$40, AF27, IF(N27=Rates!$I$41, AG27, IF(N27=Rates!$I$42, AH27, "£0.00"))))))))</f>
        <v>£0.00</v>
      </c>
      <c r="AJ27" s="11"/>
      <c r="AK27" s="11"/>
      <c r="AL27" s="11"/>
      <c r="AM27" s="11"/>
      <c r="AN27" s="11"/>
      <c r="AO27" s="11"/>
      <c r="AP27" s="11"/>
      <c r="AQ27" s="11"/>
      <c r="AR27" s="11"/>
      <c r="AS27" s="11"/>
      <c r="AT27" s="11"/>
      <c r="AU27" s="11"/>
      <c r="AV27" s="11"/>
      <c r="AW27" s="11"/>
      <c r="AX27" s="11"/>
      <c r="AY27" s="11"/>
      <c r="AZ27" s="11"/>
      <c r="BA27" s="11"/>
      <c r="BB27" s="11"/>
      <c r="BC27" s="11"/>
      <c r="BD27" s="11"/>
    </row>
    <row r="28" spans="1:56" ht="15">
      <c r="A28" s="110"/>
      <c r="B28" s="91"/>
      <c r="C28" s="96"/>
      <c r="D28" s="96"/>
      <c r="E28" s="89"/>
      <c r="F28" s="101"/>
      <c r="G28" s="110"/>
      <c r="H28" s="77"/>
      <c r="I28" s="161"/>
      <c r="J28" s="53"/>
      <c r="K28" s="235"/>
      <c r="L28" s="53" t="str">
        <f t="shared" si="0"/>
        <v/>
      </c>
      <c r="M28" s="87" t="str">
        <f t="shared" si="2"/>
        <v/>
      </c>
      <c r="N28" s="87"/>
      <c r="O28" s="278" t="str">
        <f t="shared" si="3"/>
        <v>£0.00</v>
      </c>
      <c r="P28" s="162"/>
      <c r="Q28" s="78"/>
      <c r="R28" s="79"/>
      <c r="S28" s="160"/>
      <c r="T28" s="98"/>
      <c r="U28" s="225"/>
      <c r="V28" s="224"/>
      <c r="W28" s="227" t="str">
        <f t="shared" si="1"/>
        <v/>
      </c>
      <c r="X28" s="31"/>
      <c r="Y28" s="11"/>
      <c r="Z28" s="11"/>
      <c r="AA28" s="223" t="str">
        <f>IF(AND(D28=Rates!$J$38,C28="Magistrates'"),Rates!$J$7,IF(AND(D28=Rates!$K$38,C28="Magistrates'"),Rates!$K$7,IF(AND(D28=Rates!$L$38,C28="Magistrates'"),Rates!$K$7, IF(AND(D28=Rates!$J$38,C28="Crown"),Rates!$D$31,IF(AND(D28=Rates!$K$38,C28="Crown"),Rates!$E$31,IF(AND(D28=Rates!$L$38,C28="Crown"),Rates!$E$31, IF(AND(D28=Rates!$J$38,C28="Appeal work"),"£0.00",IF(AND(D28=Rates!$K$38,C28="Appeal work"),"£0.00",IF(AND(D28=Rates!$L$38,C28="Appeal work"),"£0.00","£0.00")))))))))</f>
        <v>£0.00</v>
      </c>
      <c r="AB28" s="223" t="str">
        <f>IF(AND(D28=Rates!$J$38,C28="Magistrates'"),Rates!$J$8,IF(AND(D28=Rates!$K$38,C28="Magistrates'"),Rates!$K$8,IF(AND(D28=Rates!$L$38,C28="Magistrates'"),Rates!$K$8, IF(AND(D28=Rates!$J$38,C28="Crown"),Rates!$D$32,IF(AND(D28=Rates!$K$38,C28="Crown"),Rates!$E$32,IF(AND(D28=Rates!$L$38,C28="Crown"),Rates!$E$32, IF(AND(D28=Rates!$J$38,C28="Appeal work"),"£0.00",IF(AND(D28=Rates!$K$38,C28="Appeal work"),"£0.00",IF(AND(D28=Rates!$L$38,C28="Appeal work"),"£0.00","£0.00")))))))))</f>
        <v>£0.00</v>
      </c>
      <c r="AC28" s="223" t="str">
        <f>IF(AND(D28=Rates!$J$38,C28="Magistrates'"),Rates!$J$9,IF(AND(D28=Rates!$K$38,C28="Magistrates'"),Rates!$K$9,IF(AND(D28=Rates!$L$38,C28="Magistrates'"),Rates!$K$9, IF(AND(D28=Rates!$J$38,C28="Crown"),Rates!$D$33,IF(AND(D28=Rates!$K$38,C28="Crown"),Rates!$E$33,IF(AND(D28=Rates!$L$38,C28="Crown"),Rates!$E$33, IF(AND(D28=Rates!$J$38,C28="Appeal work"),Rates!$D$33,IF(AND(D28=Rates!$K$38,C28="Appeal work"),Rates!$E$33,IF(AND(D28=Rates!$L$38,C28="Appeal work"),Rates!$E$33,"£0.00")))))))))</f>
        <v>£0.00</v>
      </c>
      <c r="AD28" s="223" t="str">
        <f>IF(AND(D28=Rates!$J$38,C28="Magistrates'"),Rates!$J$10,IF(AND(D28=Rates!$K$38,C28="Magistrates'"),Rates!$K$10,IF(AND(D28=Rates!$L$38,C28="Magistrates'"),Rates!$K$10, IF(AND(D28=Rates!$J$38,C28="Crown"),Rates!$D$34,IF(AND(D28=Rates!$K$38,C28="Crown"),Rates!$E$34,IF(AND(D28=Rates!$L$38,C28="Crown"),Rates!$E$34, IF(AND(D28=Rates!$J$38,C28="Appeal work"),Rates!$D$34,IF(AND(D28=Rates!$K$38,C28="Appeal work"),Rates!$E$34, IF(AND(D28=Rates!$L$38,C28="Appeal work"),Rates!$E$34,"£0.00")))))))))</f>
        <v>£0.00</v>
      </c>
      <c r="AE28" s="223" t="str">
        <f>IF(AND(D28=Rates!$J$38,C28="Magistrates'"),Rates!$J$11,IF(AND(D28=Rates!$K$38,C28="Magistrates'"),Rates!$K$11,IF(AND(D28=Rates!$L$38,C28="Magistrates'"),Rates!$K$11, IF(AND(D28=Rates!$J$38,C28="Crown"),Rates!$D$35,IF(AND(D28=Rates!$K$38,C28="Crown"),Rates!$E$35,IF(AND(D28=Rates!$L$38,C28="Crown"),Rates!$E$35, IF(AND(D28=Rates!$J$38,C28="Appeal work"),Rates!$D$35,IF(AND(D28=Rates!$K$38,C28="Appeal work"),Rates!$E$35,IF(AND(D28=Rates!$L$38,C28="Appeal work"),Rates!$E$35,"£0.00")))))))))</f>
        <v>£0.00</v>
      </c>
      <c r="AF28" s="223" t="str">
        <f>IF(AND(D28=Rates!$J$38,C28="Magistrates'"),"£0.00",IF(AND(D28=Rates!$K$38,C28="Magistrates'"),"£0.00",IF(AND(D28=Rates!$L$38,C28="Magistrates'"),"£0.00", IF(AND(D28=Rates!$J$38,C28="Crown"),"£0.00",IF(AND(D28=Rates!$K$38,C28="Crown"),"£0.00",IF(AND(D28=Rates!$L$38,C28="Crown"),"£0.00", IF(AND(D28=Rates!$J$38,C28="Appeal work"),Rates!$J$40,IF(AND(D28=Rates!$K$38,C28="Appeal work"),Rates!$K$40,IF(AND(D28=Rates!$L$38,C28="Appeal work"),Rates!$L$40,"£0.00")))))))))</f>
        <v>£0.00</v>
      </c>
      <c r="AG28" s="223" t="str">
        <f>IF(AND(D28=Rates!$J$38,C28="Magistrates'"),"£0.00",IF(AND(D28=Rates!$K$38,C28="Magistrates'"),"£0.00",IF(AND(D28=Rates!$L$38,C28="Magistrates'"),"£0.00", IF(AND(D28=Rates!$J$38,C28="Crown"),"£0.00",IF(AND(D28=Rates!$K$38,C28="Crown"),"£0.00",IF(AND(D28=Rates!$L$38,C28="Crown"),"£0.00", IF(AND(D28=Rates!$J$38,C28="Appeal work"),Rates!$J$41,IF(AND(D28=Rates!$K$38,C28="Appeal work"),Rates!$K$41,IF(AND(D28=Rates!$L$38,C28="Appeal work"),Rates!$L$41,"£0.00")))))))))</f>
        <v>£0.00</v>
      </c>
      <c r="AH28" s="223" t="str">
        <f>IF(AND(D28=Rates!$J$38,C28="Magistrates'"),"£0.00",IF(AND(D28=Rates!$K$38,C28="Magistrates'"),"£0.00",IF(AND(D28=Rates!$L$38,C28="Magistrates'"),"£0.00", IF(AND(D28=Rates!$J$38,C28="Crown"),"£0.00",IF(AND(D28=Rates!$K$38,C28="Crown"),"£0.00",IF(AND(D28=Rates!$L$38,C28="Crown"),"£0.00", IF(AND(D28=Rates!$J$38,C28="Appeal work"),Rates!$J$42,IF(AND(D28=Rates!$K$38,C28="Appeal work"),Rates!$K$42,IF(AND(D28=Rates!$L$38,C28="Appeal work"),Rates!$L$42,"£0.00")))))))))</f>
        <v>£0.00</v>
      </c>
      <c r="AI28" s="223" t="str">
        <f>IF(N28=Rates!$I$7, AA28, IF(N28=Rates!$I$8, AB28, IF(N28=Rates!$I$9, AC28, IF(N28=Rates!$I$10, AD28, IF(N28=Rates!$I$11, AE28, IF(N28=Rates!$I$40, AF28, IF(N28=Rates!$I$41, AG28, IF(N28=Rates!$I$42, AH28, "£0.00"))))))))</f>
        <v>£0.00</v>
      </c>
      <c r="AJ28" s="11"/>
      <c r="AK28" s="11"/>
      <c r="AL28" s="11"/>
      <c r="AM28" s="11"/>
      <c r="AN28" s="11"/>
      <c r="AO28" s="11"/>
      <c r="AP28" s="11"/>
      <c r="AQ28" s="11"/>
      <c r="AR28" s="11"/>
      <c r="AS28" s="11"/>
      <c r="AT28" s="11"/>
      <c r="AU28" s="11"/>
      <c r="AV28" s="11"/>
      <c r="AW28" s="11"/>
      <c r="AX28" s="11"/>
      <c r="AY28" s="11"/>
      <c r="AZ28" s="11"/>
      <c r="BA28" s="11"/>
      <c r="BB28" s="11"/>
      <c r="BC28" s="11"/>
      <c r="BD28" s="11"/>
    </row>
    <row r="29" spans="1:56" ht="15">
      <c r="A29" s="110"/>
      <c r="B29" s="91"/>
      <c r="C29" s="96"/>
      <c r="D29" s="96"/>
      <c r="E29" s="89"/>
      <c r="F29" s="101"/>
      <c r="G29" s="110"/>
      <c r="H29" s="77"/>
      <c r="I29" s="161"/>
      <c r="J29" s="53"/>
      <c r="K29" s="235"/>
      <c r="L29" s="53" t="str">
        <f t="shared" si="0"/>
        <v/>
      </c>
      <c r="M29" s="87" t="str">
        <f t="shared" si="2"/>
        <v/>
      </c>
      <c r="N29" s="87"/>
      <c r="O29" s="278" t="str">
        <f t="shared" si="3"/>
        <v>£0.00</v>
      </c>
      <c r="P29" s="162"/>
      <c r="Q29" s="78"/>
      <c r="R29" s="79"/>
      <c r="S29" s="160"/>
      <c r="T29" s="98"/>
      <c r="U29" s="225"/>
      <c r="V29" s="224"/>
      <c r="W29" s="227" t="str">
        <f t="shared" si="1"/>
        <v/>
      </c>
      <c r="X29" s="31"/>
      <c r="Y29" s="11"/>
      <c r="Z29" s="11"/>
      <c r="AA29" s="223" t="str">
        <f>IF(AND(D29=Rates!$J$38,C29="Magistrates'"),Rates!$J$7,IF(AND(D29=Rates!$K$38,C29="Magistrates'"),Rates!$K$7,IF(AND(D29=Rates!$L$38,C29="Magistrates'"),Rates!$K$7, IF(AND(D29=Rates!$J$38,C29="Crown"),Rates!$D$31,IF(AND(D29=Rates!$K$38,C29="Crown"),Rates!$E$31,IF(AND(D29=Rates!$L$38,C29="Crown"),Rates!$E$31, IF(AND(D29=Rates!$J$38,C29="Appeal work"),"£0.00",IF(AND(D29=Rates!$K$38,C29="Appeal work"),"£0.00",IF(AND(D29=Rates!$L$38,C29="Appeal work"),"£0.00","£0.00")))))))))</f>
        <v>£0.00</v>
      </c>
      <c r="AB29" s="223" t="str">
        <f>IF(AND(D29=Rates!$J$38,C29="Magistrates'"),Rates!$J$8,IF(AND(D29=Rates!$K$38,C29="Magistrates'"),Rates!$K$8,IF(AND(D29=Rates!$L$38,C29="Magistrates'"),Rates!$K$8, IF(AND(D29=Rates!$J$38,C29="Crown"),Rates!$D$32,IF(AND(D29=Rates!$K$38,C29="Crown"),Rates!$E$32,IF(AND(D29=Rates!$L$38,C29="Crown"),Rates!$E$32, IF(AND(D29=Rates!$J$38,C29="Appeal work"),"£0.00",IF(AND(D29=Rates!$K$38,C29="Appeal work"),"£0.00",IF(AND(D29=Rates!$L$38,C29="Appeal work"),"£0.00","£0.00")))))))))</f>
        <v>£0.00</v>
      </c>
      <c r="AC29" s="223" t="str">
        <f>IF(AND(D29=Rates!$J$38,C29="Magistrates'"),Rates!$J$9,IF(AND(D29=Rates!$K$38,C29="Magistrates'"),Rates!$K$9,IF(AND(D29=Rates!$L$38,C29="Magistrates'"),Rates!$K$9, IF(AND(D29=Rates!$J$38,C29="Crown"),Rates!$D$33,IF(AND(D29=Rates!$K$38,C29="Crown"),Rates!$E$33,IF(AND(D29=Rates!$L$38,C29="Crown"),Rates!$E$33, IF(AND(D29=Rates!$J$38,C29="Appeal work"),Rates!$D$33,IF(AND(D29=Rates!$K$38,C29="Appeal work"),Rates!$E$33,IF(AND(D29=Rates!$L$38,C29="Appeal work"),Rates!$E$33,"£0.00")))))))))</f>
        <v>£0.00</v>
      </c>
      <c r="AD29" s="223" t="str">
        <f>IF(AND(D29=Rates!$J$38,C29="Magistrates'"),Rates!$J$10,IF(AND(D29=Rates!$K$38,C29="Magistrates'"),Rates!$K$10,IF(AND(D29=Rates!$L$38,C29="Magistrates'"),Rates!$K$10, IF(AND(D29=Rates!$J$38,C29="Crown"),Rates!$D$34,IF(AND(D29=Rates!$K$38,C29="Crown"),Rates!$E$34,IF(AND(D29=Rates!$L$38,C29="Crown"),Rates!$E$34, IF(AND(D29=Rates!$J$38,C29="Appeal work"),Rates!$D$34,IF(AND(D29=Rates!$K$38,C29="Appeal work"),Rates!$E$34, IF(AND(D29=Rates!$L$38,C29="Appeal work"),Rates!$E$34,"£0.00")))))))))</f>
        <v>£0.00</v>
      </c>
      <c r="AE29" s="223" t="str">
        <f>IF(AND(D29=Rates!$J$38,C29="Magistrates'"),Rates!$J$11,IF(AND(D29=Rates!$K$38,C29="Magistrates'"),Rates!$K$11,IF(AND(D29=Rates!$L$38,C29="Magistrates'"),Rates!$K$11, IF(AND(D29=Rates!$J$38,C29="Crown"),Rates!$D$35,IF(AND(D29=Rates!$K$38,C29="Crown"),Rates!$E$35,IF(AND(D29=Rates!$L$38,C29="Crown"),Rates!$E$35, IF(AND(D29=Rates!$J$38,C29="Appeal work"),Rates!$D$35,IF(AND(D29=Rates!$K$38,C29="Appeal work"),Rates!$E$35,IF(AND(D29=Rates!$L$38,C29="Appeal work"),Rates!$E$35,"£0.00")))))))))</f>
        <v>£0.00</v>
      </c>
      <c r="AF29" s="223" t="str">
        <f>IF(AND(D29=Rates!$J$38,C29="Magistrates'"),"£0.00",IF(AND(D29=Rates!$K$38,C29="Magistrates'"),"£0.00",IF(AND(D29=Rates!$L$38,C29="Magistrates'"),"£0.00", IF(AND(D29=Rates!$J$38,C29="Crown"),"£0.00",IF(AND(D29=Rates!$K$38,C29="Crown"),"£0.00",IF(AND(D29=Rates!$L$38,C29="Crown"),"£0.00", IF(AND(D29=Rates!$J$38,C29="Appeal work"),Rates!$J$40,IF(AND(D29=Rates!$K$38,C29="Appeal work"),Rates!$K$40,IF(AND(D29=Rates!$L$38,C29="Appeal work"),Rates!$L$40,"£0.00")))))))))</f>
        <v>£0.00</v>
      </c>
      <c r="AG29" s="223" t="str">
        <f>IF(AND(D29=Rates!$J$38,C29="Magistrates'"),"£0.00",IF(AND(D29=Rates!$K$38,C29="Magistrates'"),"£0.00",IF(AND(D29=Rates!$L$38,C29="Magistrates'"),"£0.00", IF(AND(D29=Rates!$J$38,C29="Crown"),"£0.00",IF(AND(D29=Rates!$K$38,C29="Crown"),"£0.00",IF(AND(D29=Rates!$L$38,C29="Crown"),"£0.00", IF(AND(D29=Rates!$J$38,C29="Appeal work"),Rates!$J$41,IF(AND(D29=Rates!$K$38,C29="Appeal work"),Rates!$K$41,IF(AND(D29=Rates!$L$38,C29="Appeal work"),Rates!$L$41,"£0.00")))))))))</f>
        <v>£0.00</v>
      </c>
      <c r="AH29" s="223" t="str">
        <f>IF(AND(D29=Rates!$J$38,C29="Magistrates'"),"£0.00",IF(AND(D29=Rates!$K$38,C29="Magistrates'"),"£0.00",IF(AND(D29=Rates!$L$38,C29="Magistrates'"),"£0.00", IF(AND(D29=Rates!$J$38,C29="Crown"),"£0.00",IF(AND(D29=Rates!$K$38,C29="Crown"),"£0.00",IF(AND(D29=Rates!$L$38,C29="Crown"),"£0.00", IF(AND(D29=Rates!$J$38,C29="Appeal work"),Rates!$J$42,IF(AND(D29=Rates!$K$38,C29="Appeal work"),Rates!$K$42,IF(AND(D29=Rates!$L$38,C29="Appeal work"),Rates!$L$42,"£0.00")))))))))</f>
        <v>£0.00</v>
      </c>
      <c r="AI29" s="223" t="str">
        <f>IF(N29=Rates!$I$7, AA29, IF(N29=Rates!$I$8, AB29, IF(N29=Rates!$I$9, AC29, IF(N29=Rates!$I$10, AD29, IF(N29=Rates!$I$11, AE29, IF(N29=Rates!$I$40, AF29, IF(N29=Rates!$I$41, AG29, IF(N29=Rates!$I$42, AH29, "£0.00"))))))))</f>
        <v>£0.00</v>
      </c>
      <c r="AJ29" s="11"/>
      <c r="AK29" s="11"/>
      <c r="AL29" s="11"/>
      <c r="AM29" s="11"/>
      <c r="AN29" s="11"/>
      <c r="AO29" s="11"/>
      <c r="AP29" s="11"/>
      <c r="AQ29" s="11"/>
      <c r="AR29" s="11"/>
      <c r="AS29" s="11"/>
      <c r="AT29" s="11"/>
      <c r="AU29" s="11"/>
      <c r="AV29" s="11"/>
      <c r="AW29" s="11"/>
      <c r="AX29" s="11"/>
      <c r="AY29" s="11"/>
      <c r="AZ29" s="11"/>
      <c r="BA29" s="11"/>
      <c r="BB29" s="11"/>
      <c r="BC29" s="11"/>
      <c r="BD29" s="11"/>
    </row>
    <row r="30" spans="1:56" ht="15">
      <c r="A30" s="110"/>
      <c r="B30" s="91"/>
      <c r="C30" s="96"/>
      <c r="D30" s="96"/>
      <c r="E30" s="89"/>
      <c r="F30" s="101"/>
      <c r="G30" s="110"/>
      <c r="H30" s="77"/>
      <c r="I30" s="161"/>
      <c r="J30" s="53"/>
      <c r="K30" s="235"/>
      <c r="L30" s="53" t="str">
        <f t="shared" si="0"/>
        <v/>
      </c>
      <c r="M30" s="87" t="str">
        <f t="shared" si="2"/>
        <v/>
      </c>
      <c r="N30" s="87"/>
      <c r="O30" s="278" t="str">
        <f t="shared" si="3"/>
        <v>£0.00</v>
      </c>
      <c r="P30" s="162"/>
      <c r="Q30" s="78"/>
      <c r="R30" s="79"/>
      <c r="S30" s="160"/>
      <c r="T30" s="98"/>
      <c r="U30" s="225"/>
      <c r="V30" s="224"/>
      <c r="W30" s="227" t="str">
        <f t="shared" si="1"/>
        <v/>
      </c>
      <c r="X30" s="31"/>
      <c r="Y30" s="11"/>
      <c r="Z30" s="11"/>
      <c r="AA30" s="223" t="str">
        <f>IF(AND(D30=Rates!$J$38,C30="Magistrates'"),Rates!$J$7,IF(AND(D30=Rates!$K$38,C30="Magistrates'"),Rates!$K$7,IF(AND(D30=Rates!$L$38,C30="Magistrates'"),Rates!$K$7, IF(AND(D30=Rates!$J$38,C30="Crown"),Rates!$D$31,IF(AND(D30=Rates!$K$38,C30="Crown"),Rates!$E$31,IF(AND(D30=Rates!$L$38,C30="Crown"),Rates!$E$31, IF(AND(D30=Rates!$J$38,C30="Appeal work"),"£0.00",IF(AND(D30=Rates!$K$38,C30="Appeal work"),"£0.00",IF(AND(D30=Rates!$L$38,C30="Appeal work"),"£0.00","£0.00")))))))))</f>
        <v>£0.00</v>
      </c>
      <c r="AB30" s="223" t="str">
        <f>IF(AND(D30=Rates!$J$38,C30="Magistrates'"),Rates!$J$8,IF(AND(D30=Rates!$K$38,C30="Magistrates'"),Rates!$K$8,IF(AND(D30=Rates!$L$38,C30="Magistrates'"),Rates!$K$8, IF(AND(D30=Rates!$J$38,C30="Crown"),Rates!$D$32,IF(AND(D30=Rates!$K$38,C30="Crown"),Rates!$E$32,IF(AND(D30=Rates!$L$38,C30="Crown"),Rates!$E$32, IF(AND(D30=Rates!$J$38,C30="Appeal work"),"£0.00",IF(AND(D30=Rates!$K$38,C30="Appeal work"),"£0.00",IF(AND(D30=Rates!$L$38,C30="Appeal work"),"£0.00","£0.00")))))))))</f>
        <v>£0.00</v>
      </c>
      <c r="AC30" s="223" t="str">
        <f>IF(AND(D30=Rates!$J$38,C30="Magistrates'"),Rates!$J$9,IF(AND(D30=Rates!$K$38,C30="Magistrates'"),Rates!$K$9,IF(AND(D30=Rates!$L$38,C30="Magistrates'"),Rates!$K$9, IF(AND(D30=Rates!$J$38,C30="Crown"),Rates!$D$33,IF(AND(D30=Rates!$K$38,C30="Crown"),Rates!$E$33,IF(AND(D30=Rates!$L$38,C30="Crown"),Rates!$E$33, IF(AND(D30=Rates!$J$38,C30="Appeal work"),Rates!$D$33,IF(AND(D30=Rates!$K$38,C30="Appeal work"),Rates!$E$33,IF(AND(D30=Rates!$L$38,C30="Appeal work"),Rates!$E$33,"£0.00")))))))))</f>
        <v>£0.00</v>
      </c>
      <c r="AD30" s="223" t="str">
        <f>IF(AND(D30=Rates!$J$38,C30="Magistrates'"),Rates!$J$10,IF(AND(D30=Rates!$K$38,C30="Magistrates'"),Rates!$K$10,IF(AND(D30=Rates!$L$38,C30="Magistrates'"),Rates!$K$10, IF(AND(D30=Rates!$J$38,C30="Crown"),Rates!$D$34,IF(AND(D30=Rates!$K$38,C30="Crown"),Rates!$E$34,IF(AND(D30=Rates!$L$38,C30="Crown"),Rates!$E$34, IF(AND(D30=Rates!$J$38,C30="Appeal work"),Rates!$D$34,IF(AND(D30=Rates!$K$38,C30="Appeal work"),Rates!$E$34, IF(AND(D30=Rates!$L$38,C30="Appeal work"),Rates!$E$34,"£0.00")))))))))</f>
        <v>£0.00</v>
      </c>
      <c r="AE30" s="223" t="str">
        <f>IF(AND(D30=Rates!$J$38,C30="Magistrates'"),Rates!$J$11,IF(AND(D30=Rates!$K$38,C30="Magistrates'"),Rates!$K$11,IF(AND(D30=Rates!$L$38,C30="Magistrates'"),Rates!$K$11, IF(AND(D30=Rates!$J$38,C30="Crown"),Rates!$D$35,IF(AND(D30=Rates!$K$38,C30="Crown"),Rates!$E$35,IF(AND(D30=Rates!$L$38,C30="Crown"),Rates!$E$35, IF(AND(D30=Rates!$J$38,C30="Appeal work"),Rates!$D$35,IF(AND(D30=Rates!$K$38,C30="Appeal work"),Rates!$E$35,IF(AND(D30=Rates!$L$38,C30="Appeal work"),Rates!$E$35,"£0.00")))))))))</f>
        <v>£0.00</v>
      </c>
      <c r="AF30" s="223" t="str">
        <f>IF(AND(D30=Rates!$J$38,C30="Magistrates'"),"£0.00",IF(AND(D30=Rates!$K$38,C30="Magistrates'"),"£0.00",IF(AND(D30=Rates!$L$38,C30="Magistrates'"),"£0.00", IF(AND(D30=Rates!$J$38,C30="Crown"),"£0.00",IF(AND(D30=Rates!$K$38,C30="Crown"),"£0.00",IF(AND(D30=Rates!$L$38,C30="Crown"),"£0.00", IF(AND(D30=Rates!$J$38,C30="Appeal work"),Rates!$J$40,IF(AND(D30=Rates!$K$38,C30="Appeal work"),Rates!$K$40,IF(AND(D30=Rates!$L$38,C30="Appeal work"),Rates!$L$40,"£0.00")))))))))</f>
        <v>£0.00</v>
      </c>
      <c r="AG30" s="223" t="str">
        <f>IF(AND(D30=Rates!$J$38,C30="Magistrates'"),"£0.00",IF(AND(D30=Rates!$K$38,C30="Magistrates'"),"£0.00",IF(AND(D30=Rates!$L$38,C30="Magistrates'"),"£0.00", IF(AND(D30=Rates!$J$38,C30="Crown"),"£0.00",IF(AND(D30=Rates!$K$38,C30="Crown"),"£0.00",IF(AND(D30=Rates!$L$38,C30="Crown"),"£0.00", IF(AND(D30=Rates!$J$38,C30="Appeal work"),Rates!$J$41,IF(AND(D30=Rates!$K$38,C30="Appeal work"),Rates!$K$41,IF(AND(D30=Rates!$L$38,C30="Appeal work"),Rates!$L$41,"£0.00")))))))))</f>
        <v>£0.00</v>
      </c>
      <c r="AH30" s="223" t="str">
        <f>IF(AND(D30=Rates!$J$38,C30="Magistrates'"),"£0.00",IF(AND(D30=Rates!$K$38,C30="Magistrates'"),"£0.00",IF(AND(D30=Rates!$L$38,C30="Magistrates'"),"£0.00", IF(AND(D30=Rates!$J$38,C30="Crown"),"£0.00",IF(AND(D30=Rates!$K$38,C30="Crown"),"£0.00",IF(AND(D30=Rates!$L$38,C30="Crown"),"£0.00", IF(AND(D30=Rates!$J$38,C30="Appeal work"),Rates!$J$42,IF(AND(D30=Rates!$K$38,C30="Appeal work"),Rates!$K$42,IF(AND(D30=Rates!$L$38,C30="Appeal work"),Rates!$L$42,"£0.00")))))))))</f>
        <v>£0.00</v>
      </c>
      <c r="AI30" s="223" t="str">
        <f>IF(N30=Rates!$I$7, AA30, IF(N30=Rates!$I$8, AB30, IF(N30=Rates!$I$9, AC30, IF(N30=Rates!$I$10, AD30, IF(N30=Rates!$I$11, AE30, IF(N30=Rates!$I$40, AF30, IF(N30=Rates!$I$41, AG30, IF(N30=Rates!$I$42, AH30, "£0.00"))))))))</f>
        <v>£0.00</v>
      </c>
      <c r="AJ30" s="11"/>
      <c r="AK30" s="11"/>
      <c r="AL30" s="11"/>
      <c r="AM30" s="11"/>
      <c r="AN30" s="11"/>
      <c r="AO30" s="11"/>
      <c r="AP30" s="11"/>
      <c r="AQ30" s="11"/>
      <c r="AR30" s="11"/>
      <c r="AS30" s="11"/>
      <c r="AT30" s="11"/>
      <c r="AU30" s="11"/>
      <c r="AV30" s="11"/>
      <c r="AW30" s="11"/>
      <c r="AX30" s="11"/>
      <c r="AY30" s="11"/>
      <c r="AZ30" s="11"/>
      <c r="BA30" s="11"/>
      <c r="BB30" s="11"/>
      <c r="BC30" s="11"/>
      <c r="BD30" s="11"/>
    </row>
    <row r="31" spans="1:56" ht="15">
      <c r="A31" s="110"/>
      <c r="B31" s="91"/>
      <c r="C31" s="96"/>
      <c r="D31" s="96"/>
      <c r="E31" s="89"/>
      <c r="F31" s="101"/>
      <c r="G31" s="110"/>
      <c r="H31" s="77"/>
      <c r="I31" s="161"/>
      <c r="J31" s="53"/>
      <c r="K31" s="235"/>
      <c r="L31" s="53" t="str">
        <f t="shared" si="0"/>
        <v/>
      </c>
      <c r="M31" s="87" t="str">
        <f t="shared" si="2"/>
        <v/>
      </c>
      <c r="N31" s="87"/>
      <c r="O31" s="278" t="str">
        <f t="shared" si="3"/>
        <v>£0.00</v>
      </c>
      <c r="P31" s="162"/>
      <c r="Q31" s="78"/>
      <c r="R31" s="79"/>
      <c r="S31" s="160"/>
      <c r="T31" s="98"/>
      <c r="U31" s="225"/>
      <c r="V31" s="224"/>
      <c r="W31" s="227" t="str">
        <f t="shared" si="1"/>
        <v/>
      </c>
      <c r="X31" s="31"/>
      <c r="Y31" s="11"/>
      <c r="Z31" s="11"/>
      <c r="AA31" s="223" t="str">
        <f>IF(AND(D31=Rates!$J$38,C31="Magistrates'"),Rates!$J$7,IF(AND(D31=Rates!$K$38,C31="Magistrates'"),Rates!$K$7,IF(AND(D31=Rates!$L$38,C31="Magistrates'"),Rates!$K$7, IF(AND(D31=Rates!$J$38,C31="Crown"),Rates!$D$31,IF(AND(D31=Rates!$K$38,C31="Crown"),Rates!$E$31,IF(AND(D31=Rates!$L$38,C31="Crown"),Rates!$E$31, IF(AND(D31=Rates!$J$38,C31="Appeal work"),"£0.00",IF(AND(D31=Rates!$K$38,C31="Appeal work"),"£0.00",IF(AND(D31=Rates!$L$38,C31="Appeal work"),"£0.00","£0.00")))))))))</f>
        <v>£0.00</v>
      </c>
      <c r="AB31" s="223" t="str">
        <f>IF(AND(D31=Rates!$J$38,C31="Magistrates'"),Rates!$J$8,IF(AND(D31=Rates!$K$38,C31="Magistrates'"),Rates!$K$8,IF(AND(D31=Rates!$L$38,C31="Magistrates'"),Rates!$K$8, IF(AND(D31=Rates!$J$38,C31="Crown"),Rates!$D$32,IF(AND(D31=Rates!$K$38,C31="Crown"),Rates!$E$32,IF(AND(D31=Rates!$L$38,C31="Crown"),Rates!$E$32, IF(AND(D31=Rates!$J$38,C31="Appeal work"),"£0.00",IF(AND(D31=Rates!$K$38,C31="Appeal work"),"£0.00",IF(AND(D31=Rates!$L$38,C31="Appeal work"),"£0.00","£0.00")))))))))</f>
        <v>£0.00</v>
      </c>
      <c r="AC31" s="223" t="str">
        <f>IF(AND(D31=Rates!$J$38,C31="Magistrates'"),Rates!$J$9,IF(AND(D31=Rates!$K$38,C31="Magistrates'"),Rates!$K$9,IF(AND(D31=Rates!$L$38,C31="Magistrates'"),Rates!$K$9, IF(AND(D31=Rates!$J$38,C31="Crown"),Rates!$D$33,IF(AND(D31=Rates!$K$38,C31="Crown"),Rates!$E$33,IF(AND(D31=Rates!$L$38,C31="Crown"),Rates!$E$33, IF(AND(D31=Rates!$J$38,C31="Appeal work"),Rates!$D$33,IF(AND(D31=Rates!$K$38,C31="Appeal work"),Rates!$E$33,IF(AND(D31=Rates!$L$38,C31="Appeal work"),Rates!$E$33,"£0.00")))))))))</f>
        <v>£0.00</v>
      </c>
      <c r="AD31" s="223" t="str">
        <f>IF(AND(D31=Rates!$J$38,C31="Magistrates'"),Rates!$J$10,IF(AND(D31=Rates!$K$38,C31="Magistrates'"),Rates!$K$10,IF(AND(D31=Rates!$L$38,C31="Magistrates'"),Rates!$K$10, IF(AND(D31=Rates!$J$38,C31="Crown"),Rates!$D$34,IF(AND(D31=Rates!$K$38,C31="Crown"),Rates!$E$34,IF(AND(D31=Rates!$L$38,C31="Crown"),Rates!$E$34, IF(AND(D31=Rates!$J$38,C31="Appeal work"),Rates!$D$34,IF(AND(D31=Rates!$K$38,C31="Appeal work"),Rates!$E$34, IF(AND(D31=Rates!$L$38,C31="Appeal work"),Rates!$E$34,"£0.00")))))))))</f>
        <v>£0.00</v>
      </c>
      <c r="AE31" s="223" t="str">
        <f>IF(AND(D31=Rates!$J$38,C31="Magistrates'"),Rates!$J$11,IF(AND(D31=Rates!$K$38,C31="Magistrates'"),Rates!$K$11,IF(AND(D31=Rates!$L$38,C31="Magistrates'"),Rates!$K$11, IF(AND(D31=Rates!$J$38,C31="Crown"),Rates!$D$35,IF(AND(D31=Rates!$K$38,C31="Crown"),Rates!$E$35,IF(AND(D31=Rates!$L$38,C31="Crown"),Rates!$E$35, IF(AND(D31=Rates!$J$38,C31="Appeal work"),Rates!$D$35,IF(AND(D31=Rates!$K$38,C31="Appeal work"),Rates!$E$35,IF(AND(D31=Rates!$L$38,C31="Appeal work"),Rates!$E$35,"£0.00")))))))))</f>
        <v>£0.00</v>
      </c>
      <c r="AF31" s="223" t="str">
        <f>IF(AND(D31=Rates!$J$38,C31="Magistrates'"),"£0.00",IF(AND(D31=Rates!$K$38,C31="Magistrates'"),"£0.00",IF(AND(D31=Rates!$L$38,C31="Magistrates'"),"£0.00", IF(AND(D31=Rates!$J$38,C31="Crown"),"£0.00",IF(AND(D31=Rates!$K$38,C31="Crown"),"£0.00",IF(AND(D31=Rates!$L$38,C31="Crown"),"£0.00", IF(AND(D31=Rates!$J$38,C31="Appeal work"),Rates!$J$40,IF(AND(D31=Rates!$K$38,C31="Appeal work"),Rates!$K$40,IF(AND(D31=Rates!$L$38,C31="Appeal work"),Rates!$L$40,"£0.00")))))))))</f>
        <v>£0.00</v>
      </c>
      <c r="AG31" s="223" t="str">
        <f>IF(AND(D31=Rates!$J$38,C31="Magistrates'"),"£0.00",IF(AND(D31=Rates!$K$38,C31="Magistrates'"),"£0.00",IF(AND(D31=Rates!$L$38,C31="Magistrates'"),"£0.00", IF(AND(D31=Rates!$J$38,C31="Crown"),"£0.00",IF(AND(D31=Rates!$K$38,C31="Crown"),"£0.00",IF(AND(D31=Rates!$L$38,C31="Crown"),"£0.00", IF(AND(D31=Rates!$J$38,C31="Appeal work"),Rates!$J$41,IF(AND(D31=Rates!$K$38,C31="Appeal work"),Rates!$K$41,IF(AND(D31=Rates!$L$38,C31="Appeal work"),Rates!$L$41,"£0.00")))))))))</f>
        <v>£0.00</v>
      </c>
      <c r="AH31" s="223" t="str">
        <f>IF(AND(D31=Rates!$J$38,C31="Magistrates'"),"£0.00",IF(AND(D31=Rates!$K$38,C31="Magistrates'"),"£0.00",IF(AND(D31=Rates!$L$38,C31="Magistrates'"),"£0.00", IF(AND(D31=Rates!$J$38,C31="Crown"),"£0.00",IF(AND(D31=Rates!$K$38,C31="Crown"),"£0.00",IF(AND(D31=Rates!$L$38,C31="Crown"),"£0.00", IF(AND(D31=Rates!$J$38,C31="Appeal work"),Rates!$J$42,IF(AND(D31=Rates!$K$38,C31="Appeal work"),Rates!$K$42,IF(AND(D31=Rates!$L$38,C31="Appeal work"),Rates!$L$42,"£0.00")))))))))</f>
        <v>£0.00</v>
      </c>
      <c r="AI31" s="223" t="str">
        <f>IF(N31=Rates!$I$7, AA31, IF(N31=Rates!$I$8, AB31, IF(N31=Rates!$I$9, AC31, IF(N31=Rates!$I$10, AD31, IF(N31=Rates!$I$11, AE31, IF(N31=Rates!$I$40, AF31, IF(N31=Rates!$I$41, AG31, IF(N31=Rates!$I$42, AH31, "£0.00"))))))))</f>
        <v>£0.00</v>
      </c>
      <c r="AJ31" s="11"/>
      <c r="AK31" s="11"/>
      <c r="AL31" s="11"/>
      <c r="AM31" s="11"/>
      <c r="AN31" s="11"/>
      <c r="AO31" s="11"/>
      <c r="AP31" s="11"/>
      <c r="AQ31" s="11"/>
      <c r="AR31" s="11"/>
      <c r="AS31" s="11"/>
      <c r="AT31" s="11"/>
      <c r="AU31" s="11"/>
      <c r="AV31" s="11"/>
      <c r="AW31" s="11"/>
      <c r="AX31" s="11"/>
      <c r="AY31" s="11"/>
      <c r="AZ31" s="11"/>
      <c r="BA31" s="11"/>
      <c r="BB31" s="11"/>
      <c r="BC31" s="11"/>
      <c r="BD31" s="11"/>
    </row>
    <row r="32" spans="1:56" ht="15">
      <c r="A32" s="110"/>
      <c r="B32" s="91"/>
      <c r="C32" s="96"/>
      <c r="D32" s="96"/>
      <c r="E32" s="89"/>
      <c r="F32" s="101"/>
      <c r="G32" s="110"/>
      <c r="H32" s="77"/>
      <c r="I32" s="161"/>
      <c r="J32" s="53"/>
      <c r="K32" s="235"/>
      <c r="L32" s="53" t="str">
        <f t="shared" si="0"/>
        <v/>
      </c>
      <c r="M32" s="87" t="str">
        <f t="shared" si="2"/>
        <v/>
      </c>
      <c r="N32" s="87"/>
      <c r="O32" s="278" t="str">
        <f t="shared" si="3"/>
        <v>£0.00</v>
      </c>
      <c r="P32" s="162"/>
      <c r="Q32" s="78"/>
      <c r="R32" s="79"/>
      <c r="S32" s="160"/>
      <c r="T32" s="98"/>
      <c r="U32" s="225"/>
      <c r="V32" s="224"/>
      <c r="W32" s="227" t="str">
        <f t="shared" si="1"/>
        <v/>
      </c>
      <c r="X32" s="31"/>
      <c r="Y32" s="11"/>
      <c r="Z32" s="11"/>
      <c r="AA32" s="223" t="str">
        <f>IF(AND(D32=Rates!$J$38,C32="Magistrates'"),Rates!$J$7,IF(AND(D32=Rates!$K$38,C32="Magistrates'"),Rates!$K$7,IF(AND(D32=Rates!$L$38,C32="Magistrates'"),Rates!$K$7, IF(AND(D32=Rates!$J$38,C32="Crown"),Rates!$D$31,IF(AND(D32=Rates!$K$38,C32="Crown"),Rates!$E$31,IF(AND(D32=Rates!$L$38,C32="Crown"),Rates!$E$31, IF(AND(D32=Rates!$J$38,C32="Appeal work"),"£0.00",IF(AND(D32=Rates!$K$38,C32="Appeal work"),"£0.00",IF(AND(D32=Rates!$L$38,C32="Appeal work"),"£0.00","£0.00")))))))))</f>
        <v>£0.00</v>
      </c>
      <c r="AB32" s="223" t="str">
        <f>IF(AND(D32=Rates!$J$38,C32="Magistrates'"),Rates!$J$8,IF(AND(D32=Rates!$K$38,C32="Magistrates'"),Rates!$K$8,IF(AND(D32=Rates!$L$38,C32="Magistrates'"),Rates!$K$8, IF(AND(D32=Rates!$J$38,C32="Crown"),Rates!$D$32,IF(AND(D32=Rates!$K$38,C32="Crown"),Rates!$E$32,IF(AND(D32=Rates!$L$38,C32="Crown"),Rates!$E$32, IF(AND(D32=Rates!$J$38,C32="Appeal work"),"£0.00",IF(AND(D32=Rates!$K$38,C32="Appeal work"),"£0.00",IF(AND(D32=Rates!$L$38,C32="Appeal work"),"£0.00","£0.00")))))))))</f>
        <v>£0.00</v>
      </c>
      <c r="AC32" s="223" t="str">
        <f>IF(AND(D32=Rates!$J$38,C32="Magistrates'"),Rates!$J$9,IF(AND(D32=Rates!$K$38,C32="Magistrates'"),Rates!$K$9,IF(AND(D32=Rates!$L$38,C32="Magistrates'"),Rates!$K$9, IF(AND(D32=Rates!$J$38,C32="Crown"),Rates!$D$33,IF(AND(D32=Rates!$K$38,C32="Crown"),Rates!$E$33,IF(AND(D32=Rates!$L$38,C32="Crown"),Rates!$E$33, IF(AND(D32=Rates!$J$38,C32="Appeal work"),Rates!$D$33,IF(AND(D32=Rates!$K$38,C32="Appeal work"),Rates!$E$33,IF(AND(D32=Rates!$L$38,C32="Appeal work"),Rates!$E$33,"£0.00")))))))))</f>
        <v>£0.00</v>
      </c>
      <c r="AD32" s="223" t="str">
        <f>IF(AND(D32=Rates!$J$38,C32="Magistrates'"),Rates!$J$10,IF(AND(D32=Rates!$K$38,C32="Magistrates'"),Rates!$K$10,IF(AND(D32=Rates!$L$38,C32="Magistrates'"),Rates!$K$10, IF(AND(D32=Rates!$J$38,C32="Crown"),Rates!$D$34,IF(AND(D32=Rates!$K$38,C32="Crown"),Rates!$E$34,IF(AND(D32=Rates!$L$38,C32="Crown"),Rates!$E$34, IF(AND(D32=Rates!$J$38,C32="Appeal work"),Rates!$D$34,IF(AND(D32=Rates!$K$38,C32="Appeal work"),Rates!$E$34, IF(AND(D32=Rates!$L$38,C32="Appeal work"),Rates!$E$34,"£0.00")))))))))</f>
        <v>£0.00</v>
      </c>
      <c r="AE32" s="223" t="str">
        <f>IF(AND(D32=Rates!$J$38,C32="Magistrates'"),Rates!$J$11,IF(AND(D32=Rates!$K$38,C32="Magistrates'"),Rates!$K$11,IF(AND(D32=Rates!$L$38,C32="Magistrates'"),Rates!$K$11, IF(AND(D32=Rates!$J$38,C32="Crown"),Rates!$D$35,IF(AND(D32=Rates!$K$38,C32="Crown"),Rates!$E$35,IF(AND(D32=Rates!$L$38,C32="Crown"),Rates!$E$35, IF(AND(D32=Rates!$J$38,C32="Appeal work"),Rates!$D$35,IF(AND(D32=Rates!$K$38,C32="Appeal work"),Rates!$E$35,IF(AND(D32=Rates!$L$38,C32="Appeal work"),Rates!$E$35,"£0.00")))))))))</f>
        <v>£0.00</v>
      </c>
      <c r="AF32" s="223" t="str">
        <f>IF(AND(D32=Rates!$J$38,C32="Magistrates'"),"£0.00",IF(AND(D32=Rates!$K$38,C32="Magistrates'"),"£0.00",IF(AND(D32=Rates!$L$38,C32="Magistrates'"),"£0.00", IF(AND(D32=Rates!$J$38,C32="Crown"),"£0.00",IF(AND(D32=Rates!$K$38,C32="Crown"),"£0.00",IF(AND(D32=Rates!$L$38,C32="Crown"),"£0.00", IF(AND(D32=Rates!$J$38,C32="Appeal work"),Rates!$J$40,IF(AND(D32=Rates!$K$38,C32="Appeal work"),Rates!$K$40,IF(AND(D32=Rates!$L$38,C32="Appeal work"),Rates!$L$40,"£0.00")))))))))</f>
        <v>£0.00</v>
      </c>
      <c r="AG32" s="223" t="str">
        <f>IF(AND(D32=Rates!$J$38,C32="Magistrates'"),"£0.00",IF(AND(D32=Rates!$K$38,C32="Magistrates'"),"£0.00",IF(AND(D32=Rates!$L$38,C32="Magistrates'"),"£0.00", IF(AND(D32=Rates!$J$38,C32="Crown"),"£0.00",IF(AND(D32=Rates!$K$38,C32="Crown"),"£0.00",IF(AND(D32=Rates!$L$38,C32="Crown"),"£0.00", IF(AND(D32=Rates!$J$38,C32="Appeal work"),Rates!$J$41,IF(AND(D32=Rates!$K$38,C32="Appeal work"),Rates!$K$41,IF(AND(D32=Rates!$L$38,C32="Appeal work"),Rates!$L$41,"£0.00")))))))))</f>
        <v>£0.00</v>
      </c>
      <c r="AH32" s="223" t="str">
        <f>IF(AND(D32=Rates!$J$38,C32="Magistrates'"),"£0.00",IF(AND(D32=Rates!$K$38,C32="Magistrates'"),"£0.00",IF(AND(D32=Rates!$L$38,C32="Magistrates'"),"£0.00", IF(AND(D32=Rates!$J$38,C32="Crown"),"£0.00",IF(AND(D32=Rates!$K$38,C32="Crown"),"£0.00",IF(AND(D32=Rates!$L$38,C32="Crown"),"£0.00", IF(AND(D32=Rates!$J$38,C32="Appeal work"),Rates!$J$42,IF(AND(D32=Rates!$K$38,C32="Appeal work"),Rates!$K$42,IF(AND(D32=Rates!$L$38,C32="Appeal work"),Rates!$L$42,"£0.00")))))))))</f>
        <v>£0.00</v>
      </c>
      <c r="AI32" s="223" t="str">
        <f>IF(N32=Rates!$I$7, AA32, IF(N32=Rates!$I$8, AB32, IF(N32=Rates!$I$9, AC32, IF(N32=Rates!$I$10, AD32, IF(N32=Rates!$I$11, AE32, IF(N32=Rates!$I$40, AF32, IF(N32=Rates!$I$41, AG32, IF(N32=Rates!$I$42, AH32, "£0.00"))))))))</f>
        <v>£0.00</v>
      </c>
      <c r="AJ32" s="11"/>
      <c r="AK32" s="11"/>
      <c r="AL32" s="11"/>
      <c r="AM32" s="11"/>
      <c r="AN32" s="11"/>
      <c r="AO32" s="11"/>
      <c r="AP32" s="11"/>
      <c r="AQ32" s="11"/>
      <c r="AR32" s="11"/>
      <c r="AS32" s="11"/>
      <c r="AT32" s="11"/>
      <c r="AU32" s="11"/>
      <c r="AV32" s="11"/>
      <c r="AW32" s="11"/>
      <c r="AX32" s="11"/>
      <c r="AY32" s="11"/>
      <c r="AZ32" s="11"/>
      <c r="BA32" s="11"/>
      <c r="BB32" s="11"/>
      <c r="BC32" s="11"/>
      <c r="BD32" s="11"/>
    </row>
    <row r="33" spans="1:56" ht="7.5" customHeight="1">
      <c r="A33" s="110"/>
      <c r="B33" s="110"/>
      <c r="C33" s="110"/>
      <c r="D33" s="110"/>
      <c r="E33" s="110"/>
      <c r="F33" s="110"/>
      <c r="G33" s="110"/>
      <c r="H33" s="29"/>
      <c r="I33" s="29"/>
      <c r="J33" s="29"/>
      <c r="K33" s="29"/>
      <c r="L33" s="29"/>
      <c r="M33" s="29"/>
      <c r="N33" s="29"/>
      <c r="O33" s="29"/>
      <c r="P33" s="29"/>
      <c r="Q33" s="29"/>
      <c r="R33" s="31"/>
      <c r="S33" s="31"/>
      <c r="T33" s="31"/>
      <c r="U33" s="31"/>
      <c r="V33" s="31"/>
      <c r="W33" s="31"/>
      <c r="X33" s="3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row>
    <row r="34" spans="1:56" ht="15.75" customHeight="1">
      <c r="A34" s="110"/>
      <c r="B34" s="671" t="s">
        <v>134</v>
      </c>
      <c r="C34" s="671"/>
      <c r="D34" s="671"/>
      <c r="E34" s="671"/>
      <c r="F34" s="671"/>
      <c r="G34" s="110"/>
      <c r="H34" s="29"/>
      <c r="I34" s="29"/>
      <c r="J34" s="29"/>
      <c r="K34" s="29"/>
      <c r="L34" s="29"/>
      <c r="M34" s="29"/>
      <c r="N34" s="29"/>
      <c r="O34" s="29"/>
      <c r="P34" s="29"/>
      <c r="Q34" s="29"/>
      <c r="R34" s="31"/>
      <c r="S34" s="31"/>
      <c r="T34" s="31"/>
      <c r="U34" s="31"/>
      <c r="V34" s="31"/>
      <c r="W34" s="31"/>
      <c r="X34" s="3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row>
    <row r="35" spans="1:56" ht="15.75" customHeight="1">
      <c r="A35" s="110"/>
      <c r="B35" s="671"/>
      <c r="C35" s="671"/>
      <c r="D35" s="671"/>
      <c r="E35" s="671"/>
      <c r="F35" s="671"/>
      <c r="G35" s="110"/>
      <c r="H35" s="29"/>
      <c r="I35" s="29"/>
      <c r="J35" s="29"/>
      <c r="K35" s="29"/>
      <c r="L35" s="29"/>
      <c r="M35" s="29"/>
      <c r="N35" s="29"/>
      <c r="O35" s="29"/>
      <c r="P35" s="29"/>
      <c r="Q35" s="29"/>
      <c r="R35" s="31"/>
      <c r="S35" s="31"/>
      <c r="T35" s="31"/>
      <c r="U35" s="31"/>
      <c r="V35" s="31"/>
      <c r="W35" s="31"/>
      <c r="X35" s="3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row>
    <row r="36" spans="1:56">
      <c r="A36" s="110"/>
      <c r="B36" s="110"/>
      <c r="C36" s="110"/>
      <c r="D36" s="110"/>
      <c r="E36" s="110"/>
      <c r="F36" s="110"/>
      <c r="G36" s="110"/>
      <c r="H36" s="29"/>
      <c r="I36" s="29"/>
      <c r="J36" s="29"/>
      <c r="K36" s="29"/>
      <c r="L36" s="29"/>
      <c r="M36" s="29"/>
      <c r="N36" s="29"/>
      <c r="O36" s="29"/>
      <c r="P36" s="29"/>
      <c r="Q36" s="29"/>
      <c r="R36" s="31"/>
      <c r="S36" s="31"/>
      <c r="T36" s="31"/>
      <c r="U36" s="31"/>
      <c r="V36" s="31"/>
      <c r="W36" s="31"/>
      <c r="X36" s="3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row>
    <row r="37" spans="1:56">
      <c r="A37" s="11"/>
      <c r="B37" s="228"/>
      <c r="C37" s="230"/>
      <c r="D37" s="230"/>
      <c r="E37" s="229"/>
      <c r="F37" s="230"/>
      <c r="G37" s="231"/>
      <c r="H37" s="231"/>
      <c r="I37" s="230"/>
      <c r="J37" s="230"/>
      <c r="K37" s="230"/>
      <c r="L37" s="230"/>
      <c r="M37" s="230"/>
      <c r="N37" s="230"/>
      <c r="O37" s="230"/>
      <c r="P37" s="229"/>
      <c r="Q37" s="229"/>
      <c r="R37" s="229"/>
      <c r="S37" s="229"/>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row>
    <row r="38" spans="1:56">
      <c r="A38" s="11"/>
      <c r="B38" s="228"/>
      <c r="C38" s="230"/>
      <c r="D38" s="230"/>
      <c r="E38" s="229"/>
      <c r="F38" s="230"/>
      <c r="G38" s="231"/>
      <c r="H38" s="231"/>
      <c r="I38" s="230"/>
      <c r="J38" s="230"/>
      <c r="K38" s="230"/>
      <c r="L38" s="230"/>
      <c r="M38" s="230"/>
      <c r="N38" s="230"/>
      <c r="O38" s="230"/>
      <c r="P38" s="229"/>
      <c r="Q38" s="229"/>
      <c r="R38" s="229"/>
      <c r="S38" s="229"/>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row>
    <row r="39" spans="1:56">
      <c r="A39" s="11"/>
      <c r="B39" s="228"/>
      <c r="C39" s="230"/>
      <c r="D39" s="230"/>
      <c r="E39" s="229"/>
      <c r="F39" s="230"/>
      <c r="G39" s="231"/>
      <c r="H39" s="231"/>
      <c r="I39" s="230"/>
      <c r="J39" s="230"/>
      <c r="K39" s="230"/>
      <c r="L39" s="230"/>
      <c r="M39" s="230"/>
      <c r="N39" s="230"/>
      <c r="O39" s="230"/>
      <c r="P39" s="229"/>
      <c r="Q39" s="229"/>
      <c r="R39" s="229"/>
      <c r="S39" s="229"/>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row>
    <row r="40" spans="1:56">
      <c r="A40" s="11"/>
      <c r="B40" s="228"/>
      <c r="C40" s="230"/>
      <c r="D40" s="230"/>
      <c r="E40" s="229"/>
      <c r="F40" s="230"/>
      <c r="G40" s="231"/>
      <c r="H40" s="231"/>
      <c r="I40" s="230"/>
      <c r="J40" s="230"/>
      <c r="K40" s="230"/>
      <c r="L40" s="230"/>
      <c r="M40" s="230"/>
      <c r="N40" s="230"/>
      <c r="O40" s="230"/>
      <c r="P40" s="229"/>
      <c r="Q40" s="229"/>
      <c r="R40" s="229"/>
      <c r="S40" s="229"/>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row>
    <row r="41" spans="1:56">
      <c r="A41" s="11"/>
      <c r="B41" s="228"/>
      <c r="C41" s="230"/>
      <c r="D41" s="230"/>
      <c r="E41" s="229"/>
      <c r="F41" s="230"/>
      <c r="G41" s="231"/>
      <c r="H41" s="231"/>
      <c r="I41" s="230"/>
      <c r="J41" s="230"/>
      <c r="K41" s="230"/>
      <c r="L41" s="230"/>
      <c r="M41" s="230"/>
      <c r="N41" s="230"/>
      <c r="O41" s="230"/>
      <c r="P41" s="229"/>
      <c r="Q41" s="229"/>
      <c r="R41" s="229"/>
      <c r="S41" s="229"/>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row>
    <row r="42" spans="1:56">
      <c r="A42" s="11"/>
      <c r="B42" s="228"/>
      <c r="C42" s="230"/>
      <c r="D42" s="230"/>
      <c r="E42" s="229"/>
      <c r="F42" s="230"/>
      <c r="G42" s="231"/>
      <c r="H42" s="231"/>
      <c r="I42" s="230"/>
      <c r="J42" s="230"/>
      <c r="K42" s="230"/>
      <c r="L42" s="230"/>
      <c r="M42" s="230"/>
      <c r="N42" s="230"/>
      <c r="O42" s="230"/>
      <c r="P42" s="229"/>
      <c r="Q42" s="229"/>
      <c r="R42" s="229"/>
      <c r="S42" s="229"/>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row>
    <row r="43" spans="1:56">
      <c r="A43" s="11"/>
      <c r="B43" s="228"/>
      <c r="C43" s="230"/>
      <c r="D43" s="230"/>
      <c r="E43" s="229"/>
      <c r="F43" s="230"/>
      <c r="G43" s="231"/>
      <c r="H43" s="231"/>
      <c r="I43" s="230"/>
      <c r="J43" s="230"/>
      <c r="K43" s="230"/>
      <c r="L43" s="230"/>
      <c r="M43" s="230"/>
      <c r="N43" s="230"/>
      <c r="O43" s="230"/>
      <c r="P43" s="229"/>
      <c r="Q43" s="229"/>
      <c r="R43" s="229"/>
      <c r="S43" s="229"/>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row>
    <row r="44" spans="1:56">
      <c r="A44" s="11"/>
      <c r="B44" s="228"/>
      <c r="C44" s="230"/>
      <c r="D44" s="230"/>
      <c r="E44" s="229"/>
      <c r="F44" s="230"/>
      <c r="G44" s="231"/>
      <c r="H44" s="231"/>
      <c r="I44" s="230"/>
      <c r="J44" s="230"/>
      <c r="K44" s="230"/>
      <c r="L44" s="230"/>
      <c r="M44" s="230"/>
      <c r="N44" s="230"/>
      <c r="O44" s="230"/>
      <c r="P44" s="229"/>
      <c r="Q44" s="229"/>
      <c r="R44" s="229"/>
      <c r="S44" s="229"/>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row>
    <row r="45" spans="1:56">
      <c r="A45" s="11"/>
      <c r="B45" s="228"/>
      <c r="C45" s="230"/>
      <c r="D45" s="230"/>
      <c r="E45" s="229"/>
      <c r="F45" s="230"/>
      <c r="G45" s="231"/>
      <c r="H45" s="231"/>
      <c r="I45" s="230"/>
      <c r="J45" s="230"/>
      <c r="K45" s="230"/>
      <c r="L45" s="230"/>
      <c r="M45" s="230"/>
      <c r="N45" s="230"/>
      <c r="O45" s="230"/>
      <c r="P45" s="229"/>
      <c r="Q45" s="229"/>
      <c r="R45" s="229"/>
      <c r="S45" s="229"/>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row>
    <row r="46" spans="1:56">
      <c r="A46" s="11"/>
      <c r="B46" s="228"/>
      <c r="C46" s="230"/>
      <c r="D46" s="230"/>
      <c r="E46" s="229"/>
      <c r="F46" s="230"/>
      <c r="G46" s="231"/>
      <c r="H46" s="231"/>
      <c r="I46" s="230"/>
      <c r="J46" s="230"/>
      <c r="K46" s="230"/>
      <c r="L46" s="230"/>
      <c r="M46" s="230"/>
      <c r="N46" s="230"/>
      <c r="O46" s="230"/>
      <c r="P46" s="229"/>
      <c r="Q46" s="229"/>
      <c r="R46" s="229"/>
      <c r="S46" s="229"/>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row>
    <row r="47" spans="1:56">
      <c r="A47" s="11"/>
      <c r="B47" s="228"/>
      <c r="C47" s="230"/>
      <c r="D47" s="230"/>
      <c r="E47" s="229"/>
      <c r="F47" s="230"/>
      <c r="G47" s="231"/>
      <c r="H47" s="231"/>
      <c r="I47" s="230"/>
      <c r="J47" s="230"/>
      <c r="K47" s="230"/>
      <c r="L47" s="230"/>
      <c r="M47" s="230"/>
      <c r="N47" s="230"/>
      <c r="O47" s="230"/>
      <c r="P47" s="229"/>
      <c r="Q47" s="229"/>
      <c r="R47" s="229"/>
      <c r="S47" s="229"/>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row>
    <row r="48" spans="1:56">
      <c r="A48" s="11"/>
      <c r="B48" s="228"/>
      <c r="C48" s="230"/>
      <c r="D48" s="230"/>
      <c r="E48" s="229"/>
      <c r="F48" s="230"/>
      <c r="G48" s="231"/>
      <c r="H48" s="231"/>
      <c r="I48" s="230"/>
      <c r="J48" s="230"/>
      <c r="K48" s="230"/>
      <c r="L48" s="230"/>
      <c r="M48" s="230"/>
      <c r="N48" s="230"/>
      <c r="O48" s="230"/>
      <c r="P48" s="229"/>
      <c r="Q48" s="229"/>
      <c r="R48" s="229"/>
      <c r="S48" s="229"/>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row>
    <row r="49" spans="1:56">
      <c r="A49" s="11"/>
      <c r="B49" s="228"/>
      <c r="C49" s="230"/>
      <c r="D49" s="230"/>
      <c r="E49" s="229"/>
      <c r="F49" s="230"/>
      <c r="G49" s="231"/>
      <c r="H49" s="231"/>
      <c r="I49" s="230"/>
      <c r="J49" s="230"/>
      <c r="K49" s="230"/>
      <c r="L49" s="230"/>
      <c r="M49" s="230"/>
      <c r="N49" s="230"/>
      <c r="O49" s="230"/>
      <c r="P49" s="229"/>
      <c r="Q49" s="229"/>
      <c r="R49" s="229"/>
      <c r="S49" s="229"/>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row>
    <row r="50" spans="1:56">
      <c r="A50" s="11"/>
      <c r="B50" s="228"/>
      <c r="C50" s="230"/>
      <c r="D50" s="230"/>
      <c r="E50" s="229"/>
      <c r="F50" s="230"/>
      <c r="G50" s="231"/>
      <c r="H50" s="231"/>
      <c r="I50" s="230"/>
      <c r="J50" s="230"/>
      <c r="K50" s="230"/>
      <c r="L50" s="230"/>
      <c r="M50" s="230"/>
      <c r="N50" s="230"/>
      <c r="O50" s="230"/>
      <c r="P50" s="229"/>
      <c r="Q50" s="229"/>
      <c r="R50" s="229"/>
      <c r="S50" s="229"/>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row>
    <row r="51" spans="1:56">
      <c r="A51" s="11"/>
      <c r="B51" s="228"/>
      <c r="C51" s="230"/>
      <c r="D51" s="230"/>
      <c r="E51" s="229"/>
      <c r="F51" s="230"/>
      <c r="G51" s="231"/>
      <c r="H51" s="231"/>
      <c r="I51" s="230"/>
      <c r="J51" s="230"/>
      <c r="K51" s="230"/>
      <c r="L51" s="230"/>
      <c r="M51" s="230"/>
      <c r="N51" s="230"/>
      <c r="O51" s="230"/>
      <c r="P51" s="229"/>
      <c r="Q51" s="229"/>
      <c r="R51" s="229"/>
      <c r="S51" s="229"/>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row>
    <row r="52" spans="1:56">
      <c r="A52" s="11"/>
      <c r="B52" s="228"/>
      <c r="C52" s="230"/>
      <c r="D52" s="230"/>
      <c r="E52" s="229"/>
      <c r="F52" s="230"/>
      <c r="G52" s="231"/>
      <c r="H52" s="231"/>
      <c r="I52" s="230"/>
      <c r="J52" s="230"/>
      <c r="K52" s="230"/>
      <c r="L52" s="230"/>
      <c r="M52" s="230"/>
      <c r="N52" s="230"/>
      <c r="O52" s="230"/>
      <c r="P52" s="229"/>
      <c r="Q52" s="229"/>
      <c r="R52" s="229"/>
      <c r="S52" s="229"/>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row>
    <row r="53" spans="1:56">
      <c r="A53" s="11"/>
      <c r="B53" s="228"/>
      <c r="C53" s="230"/>
      <c r="D53" s="230"/>
      <c r="E53" s="229"/>
      <c r="F53" s="230"/>
      <c r="G53" s="231"/>
      <c r="H53" s="231"/>
      <c r="I53" s="230"/>
      <c r="J53" s="230"/>
      <c r="K53" s="230"/>
      <c r="L53" s="230"/>
      <c r="M53" s="230"/>
      <c r="N53" s="230"/>
      <c r="O53" s="230"/>
      <c r="P53" s="229"/>
      <c r="Q53" s="229"/>
      <c r="R53" s="229"/>
      <c r="S53" s="229"/>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row>
    <row r="54" spans="1:56">
      <c r="A54" s="11"/>
      <c r="B54" s="228"/>
      <c r="C54" s="230"/>
      <c r="D54" s="230"/>
      <c r="E54" s="229"/>
      <c r="F54" s="230"/>
      <c r="G54" s="231"/>
      <c r="H54" s="231"/>
      <c r="I54" s="230"/>
      <c r="J54" s="230"/>
      <c r="K54" s="230"/>
      <c r="L54" s="230"/>
      <c r="M54" s="230"/>
      <c r="N54" s="230"/>
      <c r="O54" s="230"/>
      <c r="P54" s="229"/>
      <c r="Q54" s="229"/>
      <c r="R54" s="229"/>
      <c r="S54" s="229"/>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row>
    <row r="55" spans="1:56">
      <c r="A55" s="11"/>
      <c r="B55" s="228"/>
      <c r="C55" s="230"/>
      <c r="D55" s="230"/>
      <c r="E55" s="229"/>
      <c r="F55" s="230"/>
      <c r="G55" s="231"/>
      <c r="H55" s="231"/>
      <c r="I55" s="230"/>
      <c r="J55" s="230"/>
      <c r="K55" s="230"/>
      <c r="L55" s="230"/>
      <c r="M55" s="230"/>
      <c r="N55" s="230"/>
      <c r="O55" s="230"/>
      <c r="P55" s="229"/>
      <c r="Q55" s="229"/>
      <c r="R55" s="229"/>
      <c r="S55" s="229"/>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row>
    <row r="56" spans="1:56">
      <c r="A56" s="11"/>
      <c r="B56" s="228"/>
      <c r="C56" s="230"/>
      <c r="D56" s="230"/>
      <c r="E56" s="229"/>
      <c r="F56" s="230"/>
      <c r="G56" s="231"/>
      <c r="H56" s="231"/>
      <c r="I56" s="230"/>
      <c r="J56" s="230"/>
      <c r="K56" s="230"/>
      <c r="L56" s="230"/>
      <c r="M56" s="230"/>
      <c r="N56" s="230"/>
      <c r="O56" s="230"/>
      <c r="P56" s="229"/>
      <c r="Q56" s="229"/>
      <c r="R56" s="229"/>
      <c r="S56" s="229"/>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row>
    <row r="57" spans="1:56">
      <c r="A57" s="11"/>
      <c r="B57" s="228"/>
      <c r="C57" s="230"/>
      <c r="D57" s="230"/>
      <c r="E57" s="229"/>
      <c r="F57" s="230"/>
      <c r="G57" s="231"/>
      <c r="H57" s="231"/>
      <c r="I57" s="230"/>
      <c r="J57" s="230"/>
      <c r="K57" s="230"/>
      <c r="L57" s="230"/>
      <c r="M57" s="230"/>
      <c r="N57" s="230"/>
      <c r="O57" s="230"/>
      <c r="P57" s="229"/>
      <c r="Q57" s="229"/>
      <c r="R57" s="229"/>
      <c r="S57" s="229"/>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row>
    <row r="58" spans="1:56">
      <c r="A58" s="11"/>
      <c r="B58" s="228"/>
      <c r="C58" s="230"/>
      <c r="D58" s="230"/>
      <c r="E58" s="229"/>
      <c r="F58" s="230"/>
      <c r="G58" s="231"/>
      <c r="H58" s="231"/>
      <c r="I58" s="230"/>
      <c r="J58" s="230"/>
      <c r="K58" s="230"/>
      <c r="L58" s="230"/>
      <c r="M58" s="230"/>
      <c r="N58" s="230"/>
      <c r="O58" s="230"/>
      <c r="P58" s="229"/>
      <c r="Q58" s="229"/>
      <c r="R58" s="229"/>
      <c r="S58" s="229"/>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row>
    <row r="59" spans="1:56">
      <c r="A59" s="11"/>
      <c r="B59" s="228"/>
      <c r="C59" s="230"/>
      <c r="D59" s="230"/>
      <c r="E59" s="229"/>
      <c r="F59" s="230"/>
      <c r="G59" s="231"/>
      <c r="H59" s="231"/>
      <c r="I59" s="230"/>
      <c r="J59" s="230"/>
      <c r="K59" s="230"/>
      <c r="L59" s="230"/>
      <c r="M59" s="230"/>
      <c r="N59" s="230"/>
      <c r="O59" s="230"/>
      <c r="P59" s="229"/>
      <c r="Q59" s="229"/>
      <c r="R59" s="229"/>
      <c r="S59" s="229"/>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row>
    <row r="60" spans="1:56">
      <c r="A60" s="11"/>
      <c r="B60" s="228"/>
      <c r="C60" s="230"/>
      <c r="D60" s="230"/>
      <c r="E60" s="229"/>
      <c r="F60" s="230"/>
      <c r="G60" s="231"/>
      <c r="H60" s="231"/>
      <c r="I60" s="230"/>
      <c r="J60" s="230"/>
      <c r="K60" s="230"/>
      <c r="L60" s="230"/>
      <c r="M60" s="230"/>
      <c r="N60" s="230"/>
      <c r="O60" s="230"/>
      <c r="P60" s="229"/>
      <c r="Q60" s="229"/>
      <c r="R60" s="229"/>
      <c r="S60" s="229"/>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row>
    <row r="61" spans="1:56">
      <c r="A61" s="11"/>
      <c r="B61" s="228"/>
      <c r="C61" s="230"/>
      <c r="D61" s="230"/>
      <c r="E61" s="229"/>
      <c r="F61" s="230"/>
      <c r="G61" s="231"/>
      <c r="H61" s="231"/>
      <c r="I61" s="230"/>
      <c r="J61" s="230"/>
      <c r="K61" s="230"/>
      <c r="L61" s="230"/>
      <c r="M61" s="230"/>
      <c r="N61" s="230"/>
      <c r="O61" s="230"/>
      <c r="P61" s="229"/>
      <c r="Q61" s="229"/>
      <c r="R61" s="229"/>
      <c r="S61" s="229"/>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row>
    <row r="62" spans="1:56">
      <c r="A62" s="11"/>
      <c r="B62" s="228"/>
      <c r="C62" s="230"/>
      <c r="D62" s="230"/>
      <c r="E62" s="229"/>
      <c r="F62" s="230"/>
      <c r="G62" s="231"/>
      <c r="H62" s="231"/>
      <c r="I62" s="230"/>
      <c r="J62" s="230"/>
      <c r="K62" s="230"/>
      <c r="L62" s="230"/>
      <c r="M62" s="230"/>
      <c r="N62" s="230"/>
      <c r="O62" s="230"/>
      <c r="P62" s="229"/>
      <c r="Q62" s="229"/>
      <c r="R62" s="229"/>
      <c r="S62" s="229"/>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row>
    <row r="63" spans="1:56">
      <c r="A63" s="11"/>
      <c r="B63" s="228"/>
      <c r="C63" s="230"/>
      <c r="D63" s="230"/>
      <c r="E63" s="229"/>
      <c r="F63" s="230"/>
      <c r="G63" s="231"/>
      <c r="H63" s="231"/>
      <c r="I63" s="230"/>
      <c r="J63" s="230"/>
      <c r="K63" s="230"/>
      <c r="L63" s="230"/>
      <c r="M63" s="230"/>
      <c r="N63" s="230"/>
      <c r="O63" s="230"/>
      <c r="P63" s="229"/>
      <c r="Q63" s="229"/>
      <c r="R63" s="229"/>
      <c r="S63" s="229"/>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row>
    <row r="64" spans="1:56">
      <c r="A64" s="11"/>
      <c r="B64" s="228"/>
      <c r="C64" s="230"/>
      <c r="D64" s="230"/>
      <c r="E64" s="229"/>
      <c r="F64" s="230"/>
      <c r="G64" s="231"/>
      <c r="H64" s="231"/>
      <c r="I64" s="230"/>
      <c r="J64" s="230"/>
      <c r="K64" s="230"/>
      <c r="L64" s="230"/>
      <c r="M64" s="230"/>
      <c r="N64" s="230"/>
      <c r="O64" s="230"/>
      <c r="P64" s="229"/>
      <c r="Q64" s="229"/>
      <c r="R64" s="229"/>
      <c r="S64" s="229"/>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row>
    <row r="65" spans="1:56">
      <c r="A65" s="11"/>
      <c r="B65" s="228"/>
      <c r="C65" s="230"/>
      <c r="D65" s="230"/>
      <c r="E65" s="229"/>
      <c r="F65" s="230"/>
      <c r="G65" s="231"/>
      <c r="H65" s="231"/>
      <c r="I65" s="230"/>
      <c r="J65" s="230"/>
      <c r="K65" s="230"/>
      <c r="L65" s="230"/>
      <c r="M65" s="230"/>
      <c r="N65" s="230"/>
      <c r="O65" s="230"/>
      <c r="P65" s="229"/>
      <c r="Q65" s="229"/>
      <c r="R65" s="229"/>
      <c r="S65" s="229"/>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row>
    <row r="66" spans="1:56">
      <c r="A66" s="11"/>
      <c r="B66" s="228"/>
      <c r="C66" s="230"/>
      <c r="D66" s="230"/>
      <c r="E66" s="229"/>
      <c r="F66" s="230"/>
      <c r="G66" s="231"/>
      <c r="H66" s="231"/>
      <c r="I66" s="230"/>
      <c r="J66" s="230"/>
      <c r="K66" s="230"/>
      <c r="L66" s="230"/>
      <c r="M66" s="230"/>
      <c r="N66" s="230"/>
      <c r="O66" s="230"/>
      <c r="P66" s="229"/>
      <c r="Q66" s="229"/>
      <c r="R66" s="229"/>
      <c r="S66" s="229"/>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row>
    <row r="67" spans="1:56">
      <c r="A67" s="11"/>
      <c r="B67" s="228"/>
      <c r="C67" s="230"/>
      <c r="D67" s="230"/>
      <c r="E67" s="229"/>
      <c r="F67" s="230"/>
      <c r="G67" s="231"/>
      <c r="H67" s="231"/>
      <c r="I67" s="230"/>
      <c r="J67" s="230"/>
      <c r="K67" s="230"/>
      <c r="L67" s="230"/>
      <c r="M67" s="230"/>
      <c r="N67" s="230"/>
      <c r="O67" s="230"/>
      <c r="P67" s="229"/>
      <c r="Q67" s="229"/>
      <c r="R67" s="229"/>
      <c r="S67" s="229"/>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row>
    <row r="68" spans="1:56">
      <c r="A68" s="11"/>
      <c r="B68" s="228"/>
      <c r="C68" s="230"/>
      <c r="D68" s="230"/>
      <c r="E68" s="229"/>
      <c r="F68" s="230"/>
      <c r="G68" s="231"/>
      <c r="H68" s="231"/>
      <c r="I68" s="230"/>
      <c r="J68" s="230"/>
      <c r="K68" s="230"/>
      <c r="L68" s="230"/>
      <c r="M68" s="230"/>
      <c r="N68" s="230"/>
      <c r="O68" s="230"/>
      <c r="P68" s="229"/>
      <c r="Q68" s="229"/>
      <c r="R68" s="229"/>
      <c r="S68" s="229"/>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row>
    <row r="69" spans="1:56">
      <c r="A69" s="11"/>
      <c r="B69" s="228"/>
      <c r="C69" s="230"/>
      <c r="D69" s="230"/>
      <c r="E69" s="229"/>
      <c r="F69" s="230"/>
      <c r="G69" s="231"/>
      <c r="H69" s="231"/>
      <c r="I69" s="230"/>
      <c r="J69" s="230"/>
      <c r="K69" s="230"/>
      <c r="L69" s="230"/>
      <c r="M69" s="230"/>
      <c r="N69" s="230"/>
      <c r="O69" s="230"/>
      <c r="P69" s="229"/>
      <c r="Q69" s="229"/>
      <c r="R69" s="229"/>
      <c r="S69" s="229"/>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row>
    <row r="70" spans="1:56">
      <c r="A70" s="11"/>
      <c r="B70" s="228"/>
      <c r="C70" s="230"/>
      <c r="D70" s="230"/>
      <c r="E70" s="229"/>
      <c r="F70" s="230"/>
      <c r="G70" s="231"/>
      <c r="H70" s="231"/>
      <c r="I70" s="230"/>
      <c r="J70" s="230"/>
      <c r="K70" s="230"/>
      <c r="L70" s="230"/>
      <c r="M70" s="230"/>
      <c r="N70" s="230"/>
      <c r="O70" s="230"/>
      <c r="P70" s="229"/>
      <c r="Q70" s="229"/>
      <c r="R70" s="229"/>
      <c r="S70" s="229"/>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row>
    <row r="71" spans="1:56">
      <c r="A71" s="11"/>
      <c r="B71" s="228"/>
      <c r="C71" s="230"/>
      <c r="D71" s="230"/>
      <c r="E71" s="229"/>
      <c r="F71" s="230"/>
      <c r="G71" s="231"/>
      <c r="H71" s="231"/>
      <c r="I71" s="230"/>
      <c r="J71" s="230"/>
      <c r="K71" s="230"/>
      <c r="L71" s="230"/>
      <c r="M71" s="230"/>
      <c r="N71" s="230"/>
      <c r="O71" s="230"/>
      <c r="P71" s="229"/>
      <c r="Q71" s="229"/>
      <c r="R71" s="229"/>
      <c r="S71" s="229"/>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row>
    <row r="72" spans="1:56">
      <c r="A72" s="11"/>
      <c r="B72" s="228"/>
      <c r="C72" s="230"/>
      <c r="D72" s="230"/>
      <c r="E72" s="229"/>
      <c r="F72" s="230"/>
      <c r="G72" s="231"/>
      <c r="H72" s="231"/>
      <c r="I72" s="230"/>
      <c r="J72" s="230"/>
      <c r="K72" s="230"/>
      <c r="L72" s="230"/>
      <c r="M72" s="230"/>
      <c r="N72" s="230"/>
      <c r="O72" s="230"/>
      <c r="P72" s="229"/>
      <c r="Q72" s="229"/>
      <c r="R72" s="229"/>
      <c r="S72" s="229"/>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row>
    <row r="73" spans="1:56">
      <c r="A73" s="11"/>
      <c r="B73" s="228"/>
      <c r="C73" s="230"/>
      <c r="D73" s="230"/>
      <c r="E73" s="229"/>
      <c r="F73" s="230"/>
      <c r="G73" s="231"/>
      <c r="H73" s="231"/>
      <c r="I73" s="230"/>
      <c r="J73" s="230"/>
      <c r="K73" s="230"/>
      <c r="L73" s="230"/>
      <c r="M73" s="230"/>
      <c r="N73" s="230"/>
      <c r="O73" s="230"/>
      <c r="P73" s="229"/>
      <c r="Q73" s="229"/>
      <c r="R73" s="229"/>
      <c r="S73" s="229"/>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row>
    <row r="74" spans="1:56">
      <c r="A74" s="11"/>
      <c r="B74" s="228"/>
      <c r="C74" s="230"/>
      <c r="D74" s="230"/>
      <c r="E74" s="229"/>
      <c r="F74" s="230"/>
      <c r="G74" s="231"/>
      <c r="H74" s="231"/>
      <c r="I74" s="230"/>
      <c r="J74" s="230"/>
      <c r="K74" s="230"/>
      <c r="L74" s="230"/>
      <c r="M74" s="230"/>
      <c r="N74" s="230"/>
      <c r="O74" s="230"/>
      <c r="P74" s="229"/>
      <c r="Q74" s="229"/>
      <c r="R74" s="229"/>
      <c r="S74" s="229"/>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row>
    <row r="75" spans="1:56">
      <c r="A75" s="11"/>
      <c r="B75" s="228"/>
      <c r="C75" s="230"/>
      <c r="D75" s="230"/>
      <c r="E75" s="229"/>
      <c r="F75" s="230"/>
      <c r="G75" s="231"/>
      <c r="H75" s="231"/>
      <c r="I75" s="230"/>
      <c r="J75" s="230"/>
      <c r="K75" s="230"/>
      <c r="L75" s="230"/>
      <c r="M75" s="230"/>
      <c r="N75" s="230"/>
      <c r="O75" s="230"/>
      <c r="P75" s="229"/>
      <c r="Q75" s="229"/>
      <c r="R75" s="229"/>
      <c r="S75" s="229"/>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row>
    <row r="76" spans="1:56">
      <c r="A76" s="11"/>
      <c r="B76" s="228"/>
      <c r="C76" s="230"/>
      <c r="D76" s="230"/>
      <c r="E76" s="229"/>
      <c r="F76" s="230"/>
      <c r="G76" s="231"/>
      <c r="H76" s="231"/>
      <c r="I76" s="230"/>
      <c r="J76" s="230"/>
      <c r="K76" s="230"/>
      <c r="L76" s="230"/>
      <c r="M76" s="230"/>
      <c r="N76" s="230"/>
      <c r="O76" s="230"/>
      <c r="P76" s="229"/>
      <c r="Q76" s="229"/>
      <c r="R76" s="229"/>
      <c r="S76" s="229"/>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row>
    <row r="77" spans="1:56">
      <c r="A77" s="11"/>
      <c r="B77" s="228"/>
      <c r="C77" s="230"/>
      <c r="D77" s="230"/>
      <c r="E77" s="229"/>
      <c r="F77" s="230"/>
      <c r="G77" s="231"/>
      <c r="H77" s="231"/>
      <c r="I77" s="230"/>
      <c r="J77" s="230"/>
      <c r="K77" s="230"/>
      <c r="L77" s="230"/>
      <c r="M77" s="230"/>
      <c r="N77" s="230"/>
      <c r="O77" s="230"/>
      <c r="P77" s="229"/>
      <c r="Q77" s="229"/>
      <c r="R77" s="229"/>
      <c r="S77" s="229"/>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row>
    <row r="78" spans="1:56">
      <c r="A78" s="11"/>
      <c r="B78" s="228"/>
      <c r="C78" s="230"/>
      <c r="D78" s="230"/>
      <c r="E78" s="229"/>
      <c r="F78" s="230"/>
      <c r="G78" s="231"/>
      <c r="H78" s="231"/>
      <c r="I78" s="230"/>
      <c r="J78" s="230"/>
      <c r="K78" s="230"/>
      <c r="L78" s="230"/>
      <c r="M78" s="230"/>
      <c r="N78" s="230"/>
      <c r="O78" s="230"/>
      <c r="P78" s="229"/>
      <c r="Q78" s="229"/>
      <c r="R78" s="229"/>
      <c r="S78" s="229"/>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row>
    <row r="79" spans="1:56">
      <c r="A79" s="11"/>
      <c r="B79" s="228"/>
      <c r="C79" s="230"/>
      <c r="D79" s="230"/>
      <c r="E79" s="229"/>
      <c r="F79" s="230"/>
      <c r="G79" s="231"/>
      <c r="H79" s="231"/>
      <c r="I79" s="230"/>
      <c r="J79" s="230"/>
      <c r="K79" s="230"/>
      <c r="L79" s="230"/>
      <c r="M79" s="230"/>
      <c r="N79" s="230"/>
      <c r="O79" s="230"/>
      <c r="P79" s="229"/>
      <c r="Q79" s="229"/>
      <c r="R79" s="229"/>
      <c r="S79" s="229"/>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row>
    <row r="80" spans="1:56">
      <c r="A80" s="11"/>
      <c r="B80" s="228"/>
      <c r="C80" s="230"/>
      <c r="D80" s="230"/>
      <c r="E80" s="229"/>
      <c r="F80" s="230"/>
      <c r="G80" s="231"/>
      <c r="H80" s="231"/>
      <c r="I80" s="230"/>
      <c r="J80" s="230"/>
      <c r="K80" s="230"/>
      <c r="L80" s="230"/>
      <c r="M80" s="230"/>
      <c r="N80" s="230"/>
      <c r="O80" s="230"/>
      <c r="P80" s="229"/>
      <c r="Q80" s="229"/>
      <c r="R80" s="229"/>
      <c r="S80" s="229"/>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row>
    <row r="81" spans="1:56">
      <c r="A81" s="11"/>
      <c r="B81" s="228"/>
      <c r="C81" s="230"/>
      <c r="D81" s="230"/>
      <c r="E81" s="229"/>
      <c r="F81" s="230"/>
      <c r="G81" s="231"/>
      <c r="H81" s="231"/>
      <c r="I81" s="230"/>
      <c r="J81" s="230"/>
      <c r="K81" s="230"/>
      <c r="L81" s="230"/>
      <c r="M81" s="230"/>
      <c r="N81" s="230"/>
      <c r="O81" s="230"/>
      <c r="P81" s="229"/>
      <c r="Q81" s="229"/>
      <c r="R81" s="229"/>
      <c r="S81" s="229"/>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row>
    <row r="82" spans="1:56">
      <c r="A82" s="11"/>
      <c r="B82" s="228"/>
      <c r="C82" s="230"/>
      <c r="D82" s="230"/>
      <c r="E82" s="229"/>
      <c r="F82" s="230"/>
      <c r="G82" s="231"/>
      <c r="H82" s="231"/>
      <c r="I82" s="230"/>
      <c r="J82" s="230"/>
      <c r="K82" s="230"/>
      <c r="L82" s="230"/>
      <c r="M82" s="230"/>
      <c r="N82" s="230"/>
      <c r="O82" s="230"/>
      <c r="P82" s="229"/>
      <c r="Q82" s="229"/>
      <c r="R82" s="229"/>
      <c r="S82" s="229"/>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row>
    <row r="83" spans="1:56">
      <c r="A83" s="11"/>
      <c r="B83" s="228"/>
      <c r="C83" s="230"/>
      <c r="D83" s="230"/>
      <c r="E83" s="229"/>
      <c r="F83" s="230"/>
      <c r="G83" s="231"/>
      <c r="H83" s="231"/>
      <c r="I83" s="230"/>
      <c r="J83" s="230"/>
      <c r="K83" s="230"/>
      <c r="L83" s="230"/>
      <c r="M83" s="230"/>
      <c r="N83" s="230"/>
      <c r="O83" s="230"/>
      <c r="P83" s="229"/>
      <c r="Q83" s="229"/>
      <c r="R83" s="229"/>
      <c r="S83" s="229"/>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row>
    <row r="84" spans="1:56">
      <c r="A84" s="11"/>
      <c r="B84" s="228"/>
      <c r="C84" s="230"/>
      <c r="D84" s="230"/>
      <c r="E84" s="229"/>
      <c r="F84" s="230"/>
      <c r="G84" s="231"/>
      <c r="H84" s="231"/>
      <c r="I84" s="230"/>
      <c r="J84" s="230"/>
      <c r="K84" s="230"/>
      <c r="L84" s="230"/>
      <c r="M84" s="230"/>
      <c r="N84" s="230"/>
      <c r="O84" s="230"/>
      <c r="P84" s="229"/>
      <c r="Q84" s="229"/>
      <c r="R84" s="229"/>
      <c r="S84" s="229"/>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row>
    <row r="85" spans="1:56">
      <c r="A85" s="11"/>
      <c r="B85" s="228"/>
      <c r="C85" s="230"/>
      <c r="D85" s="230"/>
      <c r="E85" s="229"/>
      <c r="F85" s="230"/>
      <c r="G85" s="231"/>
      <c r="H85" s="231"/>
      <c r="I85" s="230"/>
      <c r="J85" s="230"/>
      <c r="K85" s="230"/>
      <c r="L85" s="230"/>
      <c r="M85" s="230"/>
      <c r="N85" s="230"/>
      <c r="O85" s="230"/>
      <c r="P85" s="229"/>
      <c r="Q85" s="229"/>
      <c r="R85" s="229"/>
      <c r="S85" s="229"/>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row>
    <row r="86" spans="1:56">
      <c r="A86" s="11"/>
      <c r="B86" s="228"/>
      <c r="C86" s="230"/>
      <c r="D86" s="230"/>
      <c r="E86" s="229"/>
      <c r="F86" s="230"/>
      <c r="G86" s="231"/>
      <c r="H86" s="231"/>
      <c r="I86" s="230"/>
      <c r="J86" s="230"/>
      <c r="K86" s="230"/>
      <c r="L86" s="230"/>
      <c r="M86" s="230"/>
      <c r="N86" s="230"/>
      <c r="O86" s="230"/>
      <c r="P86" s="229"/>
      <c r="Q86" s="229"/>
      <c r="R86" s="229"/>
      <c r="S86" s="229"/>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row>
    <row r="87" spans="1:56">
      <c r="A87" s="11"/>
      <c r="B87" s="228"/>
      <c r="C87" s="230"/>
      <c r="D87" s="230"/>
      <c r="E87" s="229"/>
      <c r="F87" s="230"/>
      <c r="G87" s="231"/>
      <c r="H87" s="231"/>
      <c r="I87" s="230"/>
      <c r="J87" s="230"/>
      <c r="K87" s="230"/>
      <c r="L87" s="230"/>
      <c r="M87" s="230"/>
      <c r="N87" s="230"/>
      <c r="O87" s="230"/>
      <c r="P87" s="229"/>
      <c r="Q87" s="229"/>
      <c r="R87" s="229"/>
      <c r="S87" s="229"/>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row>
    <row r="88" spans="1:56">
      <c r="A88" s="11"/>
      <c r="B88" s="228"/>
      <c r="C88" s="230"/>
      <c r="D88" s="230"/>
      <c r="E88" s="229"/>
      <c r="F88" s="230"/>
      <c r="G88" s="231"/>
      <c r="H88" s="231"/>
      <c r="I88" s="230"/>
      <c r="J88" s="230"/>
      <c r="K88" s="230"/>
      <c r="L88" s="230"/>
      <c r="M88" s="230"/>
      <c r="N88" s="230"/>
      <c r="O88" s="230"/>
      <c r="P88" s="229"/>
      <c r="Q88" s="229"/>
      <c r="R88" s="229"/>
      <c r="S88" s="229"/>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row>
    <row r="89" spans="1:56">
      <c r="A89" s="11"/>
      <c r="B89" s="228"/>
      <c r="C89" s="230"/>
      <c r="D89" s="230"/>
      <c r="E89" s="229"/>
      <c r="F89" s="230"/>
      <c r="G89" s="231"/>
      <c r="H89" s="231"/>
      <c r="I89" s="230"/>
      <c r="J89" s="230"/>
      <c r="K89" s="230"/>
      <c r="L89" s="230"/>
      <c r="M89" s="230"/>
      <c r="N89" s="230"/>
      <c r="O89" s="230"/>
      <c r="P89" s="229"/>
      <c r="Q89" s="229"/>
      <c r="R89" s="229"/>
      <c r="S89" s="229"/>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row>
    <row r="90" spans="1:56">
      <c r="A90" s="11"/>
      <c r="B90" s="228"/>
      <c r="C90" s="230"/>
      <c r="D90" s="230"/>
      <c r="E90" s="229"/>
      <c r="F90" s="230"/>
      <c r="G90" s="231"/>
      <c r="H90" s="231"/>
      <c r="I90" s="230"/>
      <c r="J90" s="230"/>
      <c r="K90" s="230"/>
      <c r="L90" s="230"/>
      <c r="M90" s="230"/>
      <c r="N90" s="230"/>
      <c r="O90" s="230"/>
      <c r="P90" s="229"/>
      <c r="Q90" s="229"/>
      <c r="R90" s="229"/>
      <c r="S90" s="229"/>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row>
    <row r="91" spans="1:56">
      <c r="A91" s="11"/>
      <c r="B91" s="228"/>
      <c r="C91" s="230"/>
      <c r="D91" s="230"/>
      <c r="E91" s="229"/>
      <c r="F91" s="230"/>
      <c r="G91" s="231"/>
      <c r="H91" s="231"/>
      <c r="I91" s="230"/>
      <c r="J91" s="230"/>
      <c r="K91" s="230"/>
      <c r="L91" s="230"/>
      <c r="M91" s="230"/>
      <c r="N91" s="230"/>
      <c r="O91" s="230"/>
      <c r="P91" s="229"/>
      <c r="Q91" s="229"/>
      <c r="R91" s="229"/>
      <c r="S91" s="229"/>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row>
    <row r="92" spans="1:56">
      <c r="A92" s="11"/>
      <c r="B92" s="228"/>
      <c r="C92" s="230"/>
      <c r="D92" s="230"/>
      <c r="E92" s="229"/>
      <c r="F92" s="230"/>
      <c r="G92" s="231"/>
      <c r="H92" s="231"/>
      <c r="I92" s="230"/>
      <c r="J92" s="230"/>
      <c r="K92" s="230"/>
      <c r="L92" s="230"/>
      <c r="M92" s="230"/>
      <c r="N92" s="230"/>
      <c r="O92" s="230"/>
      <c r="P92" s="229"/>
      <c r="Q92" s="229"/>
      <c r="R92" s="229"/>
      <c r="S92" s="229"/>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row>
    <row r="93" spans="1:56">
      <c r="A93" s="11"/>
      <c r="B93" s="228"/>
      <c r="C93" s="230"/>
      <c r="D93" s="230"/>
      <c r="E93" s="229"/>
      <c r="F93" s="230"/>
      <c r="G93" s="231"/>
      <c r="H93" s="231"/>
      <c r="I93" s="230"/>
      <c r="J93" s="230"/>
      <c r="K93" s="230"/>
      <c r="L93" s="230"/>
      <c r="M93" s="230"/>
      <c r="N93" s="230"/>
      <c r="O93" s="230"/>
      <c r="P93" s="229"/>
      <c r="Q93" s="229"/>
      <c r="R93" s="229"/>
      <c r="S93" s="229"/>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row>
    <row r="94" spans="1:56">
      <c r="A94" s="11"/>
      <c r="B94" s="228"/>
      <c r="C94" s="230"/>
      <c r="D94" s="230"/>
      <c r="E94" s="229"/>
      <c r="F94" s="230"/>
      <c r="G94" s="231"/>
      <c r="H94" s="231"/>
      <c r="I94" s="230"/>
      <c r="J94" s="230"/>
      <c r="K94" s="230"/>
      <c r="L94" s="230"/>
      <c r="M94" s="230"/>
      <c r="N94" s="230"/>
      <c r="O94" s="230"/>
      <c r="P94" s="229"/>
      <c r="Q94" s="229"/>
      <c r="R94" s="229"/>
      <c r="S94" s="229"/>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row>
    <row r="95" spans="1:56">
      <c r="A95" s="11"/>
      <c r="B95" s="228"/>
      <c r="C95" s="230"/>
      <c r="D95" s="230"/>
      <c r="E95" s="229"/>
      <c r="F95" s="230"/>
      <c r="G95" s="231"/>
      <c r="H95" s="231"/>
      <c r="I95" s="230"/>
      <c r="J95" s="230"/>
      <c r="K95" s="230"/>
      <c r="L95" s="230"/>
      <c r="M95" s="230"/>
      <c r="N95" s="230"/>
      <c r="O95" s="230"/>
      <c r="P95" s="229"/>
      <c r="Q95" s="229"/>
      <c r="R95" s="229"/>
      <c r="S95" s="229"/>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row>
    <row r="96" spans="1:56">
      <c r="A96" s="11"/>
      <c r="B96" s="228"/>
      <c r="C96" s="230"/>
      <c r="D96" s="230"/>
      <c r="E96" s="229"/>
      <c r="F96" s="230"/>
      <c r="G96" s="231"/>
      <c r="H96" s="231"/>
      <c r="I96" s="230"/>
      <c r="J96" s="230"/>
      <c r="K96" s="230"/>
      <c r="L96" s="230"/>
      <c r="M96" s="230"/>
      <c r="N96" s="230"/>
      <c r="O96" s="230"/>
      <c r="P96" s="229"/>
      <c r="Q96" s="229"/>
      <c r="R96" s="229"/>
      <c r="S96" s="229"/>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row>
    <row r="97" spans="1:56">
      <c r="A97" s="11"/>
      <c r="B97" s="228"/>
      <c r="C97" s="230"/>
      <c r="D97" s="230"/>
      <c r="E97" s="229"/>
      <c r="F97" s="230"/>
      <c r="G97" s="231"/>
      <c r="H97" s="231"/>
      <c r="I97" s="230"/>
      <c r="J97" s="230"/>
      <c r="K97" s="230"/>
      <c r="L97" s="230"/>
      <c r="M97" s="230"/>
      <c r="N97" s="230"/>
      <c r="O97" s="230"/>
      <c r="P97" s="229"/>
      <c r="Q97" s="229"/>
      <c r="R97" s="229"/>
      <c r="S97" s="229"/>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row>
    <row r="98" spans="1:56">
      <c r="A98" s="11"/>
      <c r="B98" s="228"/>
      <c r="C98" s="230"/>
      <c r="D98" s="230"/>
      <c r="E98" s="229"/>
      <c r="F98" s="230"/>
      <c r="G98" s="231"/>
      <c r="H98" s="231"/>
      <c r="I98" s="230"/>
      <c r="J98" s="230"/>
      <c r="K98" s="230"/>
      <c r="L98" s="230"/>
      <c r="M98" s="230"/>
      <c r="N98" s="230"/>
      <c r="O98" s="230"/>
      <c r="P98" s="229"/>
      <c r="Q98" s="229"/>
      <c r="R98" s="229"/>
      <c r="S98" s="229"/>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row>
    <row r="99" spans="1:56">
      <c r="A99" s="11"/>
      <c r="B99" s="228"/>
      <c r="C99" s="230"/>
      <c r="D99" s="230"/>
      <c r="E99" s="229"/>
      <c r="F99" s="230"/>
      <c r="G99" s="231"/>
      <c r="H99" s="231"/>
      <c r="I99" s="230"/>
      <c r="J99" s="230"/>
      <c r="K99" s="230"/>
      <c r="L99" s="230"/>
      <c r="M99" s="230"/>
      <c r="N99" s="230"/>
      <c r="O99" s="230"/>
      <c r="P99" s="229"/>
      <c r="Q99" s="229"/>
      <c r="R99" s="229"/>
      <c r="S99" s="229"/>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row>
    <row r="100" spans="1:56">
      <c r="A100" s="11"/>
      <c r="B100" s="228"/>
      <c r="C100" s="230"/>
      <c r="D100" s="230"/>
      <c r="E100" s="229"/>
      <c r="F100" s="230"/>
      <c r="G100" s="231"/>
      <c r="H100" s="231"/>
      <c r="I100" s="230"/>
      <c r="J100" s="230"/>
      <c r="K100" s="230"/>
      <c r="L100" s="230"/>
      <c r="M100" s="230"/>
      <c r="N100" s="230"/>
      <c r="O100" s="230"/>
      <c r="P100" s="229"/>
      <c r="Q100" s="229"/>
      <c r="R100" s="229"/>
      <c r="S100" s="229"/>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row>
    <row r="101" spans="1:56">
      <c r="A101" s="11"/>
      <c r="B101" s="228"/>
      <c r="C101" s="230"/>
      <c r="D101" s="230"/>
      <c r="E101" s="229"/>
      <c r="F101" s="230"/>
      <c r="G101" s="231"/>
      <c r="H101" s="231"/>
      <c r="I101" s="230"/>
      <c r="J101" s="230"/>
      <c r="K101" s="230"/>
      <c r="L101" s="230"/>
      <c r="M101" s="230"/>
      <c r="N101" s="230"/>
      <c r="O101" s="230"/>
      <c r="P101" s="229"/>
      <c r="Q101" s="229"/>
      <c r="R101" s="229"/>
      <c r="S101" s="229"/>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row>
    <row r="102" spans="1:56">
      <c r="Y102" s="11"/>
      <c r="AO102" s="11"/>
      <c r="AP102" s="11"/>
      <c r="AQ102" s="11"/>
      <c r="AR102" s="11"/>
      <c r="AS102" s="11"/>
      <c r="AT102" s="11"/>
      <c r="AU102" s="11"/>
      <c r="AV102" s="11"/>
      <c r="AW102" s="11"/>
      <c r="AX102" s="11"/>
      <c r="AY102" s="11"/>
      <c r="AZ102" s="11"/>
      <c r="BA102" s="11"/>
      <c r="BB102" s="11"/>
      <c r="BC102" s="11"/>
      <c r="BD102" s="11"/>
    </row>
    <row r="103" spans="1:56">
      <c r="Y103" s="11"/>
      <c r="AO103" s="11"/>
      <c r="AP103" s="11"/>
      <c r="AQ103" s="11"/>
      <c r="AR103" s="11"/>
      <c r="AS103" s="11"/>
      <c r="AT103" s="11"/>
      <c r="AU103" s="11"/>
      <c r="AV103" s="11"/>
      <c r="AW103" s="11"/>
      <c r="AX103" s="11"/>
      <c r="AY103" s="11"/>
      <c r="AZ103" s="11"/>
      <c r="BA103" s="11"/>
      <c r="BB103" s="11"/>
      <c r="BC103" s="11"/>
      <c r="BD103" s="11"/>
    </row>
    <row r="104" spans="1:56">
      <c r="Y104" s="11"/>
      <c r="AO104" s="11"/>
      <c r="AP104" s="11"/>
      <c r="AQ104" s="11"/>
      <c r="AR104" s="11"/>
      <c r="AS104" s="11"/>
      <c r="AT104" s="11"/>
      <c r="AU104" s="11"/>
      <c r="AV104" s="11"/>
      <c r="AW104" s="11"/>
      <c r="AX104" s="11"/>
      <c r="AY104" s="11"/>
      <c r="AZ104" s="11"/>
      <c r="BA104" s="11"/>
      <c r="BB104" s="11"/>
      <c r="BC104" s="11"/>
      <c r="BD104" s="11"/>
    </row>
    <row r="105" spans="1:56">
      <c r="Y105" s="11"/>
      <c r="AO105" s="11"/>
      <c r="AP105" s="11"/>
      <c r="AQ105" s="11"/>
      <c r="AR105" s="11"/>
      <c r="AS105" s="11"/>
      <c r="AT105" s="11"/>
      <c r="AU105" s="11"/>
      <c r="AV105" s="11"/>
      <c r="AW105" s="11"/>
      <c r="AX105" s="11"/>
      <c r="AY105" s="11"/>
      <c r="AZ105" s="11"/>
      <c r="BA105" s="11"/>
      <c r="BB105" s="11"/>
      <c r="BC105" s="11"/>
      <c r="BD105" s="11"/>
    </row>
    <row r="106" spans="1:56">
      <c r="Y106" s="11"/>
      <c r="AO106" s="11"/>
      <c r="AP106" s="11"/>
      <c r="AQ106" s="11"/>
      <c r="AR106" s="11"/>
      <c r="AS106" s="11"/>
      <c r="AT106" s="11"/>
      <c r="AU106" s="11"/>
      <c r="AV106" s="11"/>
      <c r="AW106" s="11"/>
      <c r="AX106" s="11"/>
      <c r="AY106" s="11"/>
      <c r="AZ106" s="11"/>
      <c r="BA106" s="11"/>
      <c r="BB106" s="11"/>
      <c r="BC106" s="11"/>
      <c r="BD106" s="11"/>
    </row>
    <row r="107" spans="1:56">
      <c r="Y107" s="11"/>
      <c r="AO107" s="11"/>
      <c r="AP107" s="11"/>
      <c r="AQ107" s="11"/>
      <c r="AR107" s="11"/>
      <c r="AS107" s="11"/>
      <c r="AT107" s="11"/>
      <c r="AU107" s="11"/>
      <c r="AV107" s="11"/>
      <c r="AW107" s="11"/>
      <c r="AX107" s="11"/>
      <c r="AY107" s="11"/>
      <c r="AZ107" s="11"/>
      <c r="BA107" s="11"/>
      <c r="BB107" s="11"/>
      <c r="BC107" s="11"/>
      <c r="BD107" s="11"/>
    </row>
    <row r="108" spans="1:56">
      <c r="Y108" s="11"/>
      <c r="AO108" s="11"/>
      <c r="AP108" s="11"/>
      <c r="AQ108" s="11"/>
      <c r="AR108" s="11"/>
      <c r="AS108" s="11"/>
      <c r="AT108" s="11"/>
      <c r="AU108" s="11"/>
      <c r="AV108" s="11"/>
      <c r="AW108" s="11"/>
      <c r="AX108" s="11"/>
      <c r="AY108" s="11"/>
      <c r="AZ108" s="11"/>
      <c r="BA108" s="11"/>
      <c r="BB108" s="11"/>
      <c r="BC108" s="11"/>
      <c r="BD108" s="11"/>
    </row>
    <row r="109" spans="1:56">
      <c r="Y109" s="11"/>
      <c r="AO109" s="11"/>
      <c r="AP109" s="11"/>
      <c r="AQ109" s="11"/>
      <c r="AR109" s="11"/>
      <c r="AS109" s="11"/>
      <c r="AT109" s="11"/>
      <c r="AU109" s="11"/>
      <c r="AV109" s="11"/>
      <c r="AW109" s="11"/>
      <c r="AX109" s="11"/>
      <c r="AY109" s="11"/>
      <c r="AZ109" s="11"/>
      <c r="BA109" s="11"/>
      <c r="BB109" s="11"/>
      <c r="BC109" s="11"/>
      <c r="BD109" s="11"/>
    </row>
    <row r="110" spans="1:56">
      <c r="Y110" s="11"/>
      <c r="AO110" s="11"/>
      <c r="AP110" s="11"/>
      <c r="AQ110" s="11"/>
      <c r="AR110" s="11"/>
      <c r="AS110" s="11"/>
      <c r="AT110" s="11"/>
      <c r="AU110" s="11"/>
      <c r="AV110" s="11"/>
      <c r="AW110" s="11"/>
      <c r="AX110" s="11"/>
      <c r="AY110" s="11"/>
      <c r="AZ110" s="11"/>
      <c r="BA110" s="11"/>
      <c r="BB110" s="11"/>
      <c r="BC110" s="11"/>
      <c r="BD110" s="11"/>
    </row>
    <row r="111" spans="1:56">
      <c r="Y111" s="11"/>
      <c r="AO111" s="11"/>
      <c r="AP111" s="11"/>
      <c r="AQ111" s="11"/>
      <c r="AR111" s="11"/>
      <c r="AS111" s="11"/>
      <c r="AT111" s="11"/>
      <c r="AU111" s="11"/>
      <c r="AV111" s="11"/>
      <c r="AW111" s="11"/>
      <c r="AX111" s="11"/>
      <c r="AY111" s="11"/>
      <c r="AZ111" s="11"/>
      <c r="BA111" s="11"/>
      <c r="BB111" s="11"/>
      <c r="BC111" s="11"/>
      <c r="BD111" s="11"/>
    </row>
    <row r="112" spans="1:56">
      <c r="Y112" s="11"/>
      <c r="AO112" s="11"/>
      <c r="AP112" s="11"/>
      <c r="AQ112" s="11"/>
      <c r="AR112" s="11"/>
      <c r="AS112" s="11"/>
      <c r="AT112" s="11"/>
      <c r="AU112" s="11"/>
      <c r="AV112" s="11"/>
      <c r="AW112" s="11"/>
      <c r="AX112" s="11"/>
      <c r="AY112" s="11"/>
      <c r="AZ112" s="11"/>
      <c r="BA112" s="11"/>
      <c r="BB112" s="11"/>
      <c r="BC112" s="11"/>
      <c r="BD112" s="11"/>
    </row>
    <row r="113" spans="25:56">
      <c r="Y113" s="11"/>
      <c r="AO113" s="11"/>
      <c r="AP113" s="11"/>
      <c r="AQ113" s="11"/>
      <c r="AR113" s="11"/>
      <c r="AS113" s="11"/>
      <c r="AT113" s="11"/>
      <c r="AU113" s="11"/>
      <c r="AV113" s="11"/>
      <c r="AW113" s="11"/>
      <c r="AX113" s="11"/>
      <c r="AY113" s="11"/>
      <c r="AZ113" s="11"/>
      <c r="BA113" s="11"/>
      <c r="BB113" s="11"/>
      <c r="BC113" s="11"/>
      <c r="BD113" s="11"/>
    </row>
    <row r="114" spans="25:56">
      <c r="Y114" s="11"/>
      <c r="AO114" s="11"/>
      <c r="AP114" s="11"/>
      <c r="AQ114" s="11"/>
      <c r="AR114" s="11"/>
      <c r="AS114" s="11"/>
      <c r="AT114" s="11"/>
      <c r="AU114" s="11"/>
      <c r="AV114" s="11"/>
      <c r="AW114" s="11"/>
      <c r="AX114" s="11"/>
      <c r="AY114" s="11"/>
      <c r="AZ114" s="11"/>
      <c r="BA114" s="11"/>
      <c r="BB114" s="11"/>
      <c r="BC114" s="11"/>
      <c r="BD114" s="11"/>
    </row>
    <row r="115" spans="25:56">
      <c r="Y115" s="11"/>
      <c r="AO115" s="11"/>
      <c r="AP115" s="11"/>
      <c r="AQ115" s="11"/>
      <c r="AR115" s="11"/>
      <c r="AS115" s="11"/>
      <c r="AT115" s="11"/>
      <c r="AU115" s="11"/>
      <c r="AV115" s="11"/>
      <c r="AW115" s="11"/>
      <c r="AX115" s="11"/>
      <c r="AY115" s="11"/>
      <c r="AZ115" s="11"/>
      <c r="BA115" s="11"/>
      <c r="BB115" s="11"/>
      <c r="BC115" s="11"/>
      <c r="BD115" s="11"/>
    </row>
    <row r="116" spans="25:56">
      <c r="Y116" s="11"/>
      <c r="AO116" s="11"/>
      <c r="AP116" s="11"/>
      <c r="AQ116" s="11"/>
      <c r="AR116" s="11"/>
      <c r="AS116" s="11"/>
      <c r="AT116" s="11"/>
      <c r="AU116" s="11"/>
      <c r="AV116" s="11"/>
      <c r="AW116" s="11"/>
      <c r="AX116" s="11"/>
      <c r="AY116" s="11"/>
      <c r="AZ116" s="11"/>
      <c r="BA116" s="11"/>
      <c r="BB116" s="11"/>
      <c r="BC116" s="11"/>
      <c r="BD116" s="11"/>
    </row>
    <row r="117" spans="25:56">
      <c r="Y117" s="11"/>
      <c r="AO117" s="11"/>
      <c r="AP117" s="11"/>
      <c r="AQ117" s="11"/>
      <c r="AR117" s="11"/>
      <c r="AS117" s="11"/>
      <c r="AT117" s="11"/>
      <c r="AU117" s="11"/>
      <c r="AV117" s="11"/>
      <c r="AW117" s="11"/>
      <c r="AX117" s="11"/>
      <c r="AY117" s="11"/>
      <c r="AZ117" s="11"/>
      <c r="BA117" s="11"/>
      <c r="BB117" s="11"/>
      <c r="BC117" s="11"/>
      <c r="BD117" s="11"/>
    </row>
    <row r="118" spans="25:56">
      <c r="Y118" s="11"/>
      <c r="AO118" s="11"/>
      <c r="AP118" s="11"/>
      <c r="AQ118" s="11"/>
      <c r="AR118" s="11"/>
      <c r="AS118" s="11"/>
      <c r="AT118" s="11"/>
      <c r="AU118" s="11"/>
      <c r="AV118" s="11"/>
      <c r="AW118" s="11"/>
      <c r="AX118" s="11"/>
      <c r="AY118" s="11"/>
      <c r="AZ118" s="11"/>
      <c r="BA118" s="11"/>
      <c r="BB118" s="11"/>
      <c r="BC118" s="11"/>
      <c r="BD118" s="11"/>
    </row>
    <row r="119" spans="25:56">
      <c r="Y119" s="11"/>
      <c r="AO119" s="11"/>
      <c r="AP119" s="11"/>
      <c r="AQ119" s="11"/>
      <c r="AR119" s="11"/>
      <c r="AS119" s="11"/>
      <c r="AT119" s="11"/>
      <c r="AU119" s="11"/>
      <c r="AV119" s="11"/>
      <c r="AW119" s="11"/>
      <c r="AX119" s="11"/>
      <c r="AY119" s="11"/>
      <c r="AZ119" s="11"/>
      <c r="BA119" s="11"/>
      <c r="BB119" s="11"/>
      <c r="BC119" s="11"/>
      <c r="BD119" s="11"/>
    </row>
    <row r="120" spans="25:56">
      <c r="Y120" s="11"/>
      <c r="AO120" s="11"/>
      <c r="AP120" s="11"/>
      <c r="AQ120" s="11"/>
      <c r="AR120" s="11"/>
      <c r="AS120" s="11"/>
      <c r="AT120" s="11"/>
      <c r="AU120" s="11"/>
      <c r="AV120" s="11"/>
      <c r="AW120" s="11"/>
      <c r="AX120" s="11"/>
      <c r="AY120" s="11"/>
      <c r="AZ120" s="11"/>
      <c r="BA120" s="11"/>
      <c r="BB120" s="11"/>
      <c r="BC120" s="11"/>
      <c r="BD120" s="11"/>
    </row>
    <row r="121" spans="25:56">
      <c r="Y121" s="11"/>
      <c r="AO121" s="11"/>
      <c r="AP121" s="11"/>
      <c r="AQ121" s="11"/>
      <c r="AR121" s="11"/>
      <c r="AS121" s="11"/>
      <c r="AT121" s="11"/>
      <c r="AU121" s="11"/>
      <c r="AV121" s="11"/>
      <c r="AW121" s="11"/>
      <c r="AX121" s="11"/>
      <c r="AY121" s="11"/>
      <c r="AZ121" s="11"/>
      <c r="BA121" s="11"/>
      <c r="BB121" s="11"/>
      <c r="BC121" s="11"/>
      <c r="BD121" s="11"/>
    </row>
    <row r="122" spans="25:56">
      <c r="Y122" s="11"/>
      <c r="AO122" s="11"/>
      <c r="AP122" s="11"/>
      <c r="AQ122" s="11"/>
      <c r="AR122" s="11"/>
      <c r="AS122" s="11"/>
      <c r="AT122" s="11"/>
      <c r="AU122" s="11"/>
      <c r="AV122" s="11"/>
      <c r="AW122" s="11"/>
      <c r="AX122" s="11"/>
      <c r="AY122" s="11"/>
      <c r="AZ122" s="11"/>
      <c r="BA122" s="11"/>
      <c r="BB122" s="11"/>
      <c r="BC122" s="11"/>
      <c r="BD122" s="11"/>
    </row>
    <row r="123" spans="25:56">
      <c r="Y123" s="11"/>
      <c r="AO123" s="11"/>
      <c r="AP123" s="11"/>
      <c r="AQ123" s="11"/>
      <c r="AR123" s="11"/>
      <c r="AS123" s="11"/>
      <c r="AT123" s="11"/>
      <c r="AU123" s="11"/>
      <c r="AV123" s="11"/>
      <c r="AW123" s="11"/>
      <c r="AX123" s="11"/>
      <c r="AY123" s="11"/>
      <c r="AZ123" s="11"/>
      <c r="BA123" s="11"/>
      <c r="BB123" s="11"/>
      <c r="BC123" s="11"/>
      <c r="BD123" s="11"/>
    </row>
    <row r="124" spans="25:56">
      <c r="Y124" s="11"/>
      <c r="AO124" s="11"/>
      <c r="AP124" s="11"/>
      <c r="AQ124" s="11"/>
      <c r="AR124" s="11"/>
      <c r="AS124" s="11"/>
      <c r="AT124" s="11"/>
      <c r="AU124" s="11"/>
      <c r="AV124" s="11"/>
      <c r="AW124" s="11"/>
      <c r="AX124" s="11"/>
      <c r="AY124" s="11"/>
      <c r="AZ124" s="11"/>
      <c r="BA124" s="11"/>
      <c r="BB124" s="11"/>
      <c r="BC124" s="11"/>
      <c r="BD124" s="11"/>
    </row>
    <row r="125" spans="25:56">
      <c r="Y125" s="11"/>
      <c r="AO125" s="11"/>
      <c r="AP125" s="11"/>
      <c r="AQ125" s="11"/>
      <c r="AR125" s="11"/>
      <c r="AS125" s="11"/>
      <c r="AT125" s="11"/>
      <c r="AU125" s="11"/>
      <c r="AV125" s="11"/>
      <c r="AW125" s="11"/>
      <c r="AX125" s="11"/>
      <c r="AY125" s="11"/>
      <c r="AZ125" s="11"/>
      <c r="BA125" s="11"/>
      <c r="BB125" s="11"/>
      <c r="BC125" s="11"/>
      <c r="BD125" s="11"/>
    </row>
    <row r="126" spans="25:56">
      <c r="Y126" s="11"/>
      <c r="AO126" s="11"/>
      <c r="AP126" s="11"/>
      <c r="AQ126" s="11"/>
      <c r="AR126" s="11"/>
      <c r="AS126" s="11"/>
      <c r="AT126" s="11"/>
      <c r="AU126" s="11"/>
      <c r="AV126" s="11"/>
      <c r="AW126" s="11"/>
      <c r="AX126" s="11"/>
      <c r="AY126" s="11"/>
      <c r="AZ126" s="11"/>
      <c r="BA126" s="11"/>
      <c r="BB126" s="11"/>
      <c r="BC126" s="11"/>
      <c r="BD126" s="11"/>
    </row>
    <row r="127" spans="25:56">
      <c r="Y127" s="11"/>
      <c r="AO127" s="11"/>
      <c r="AP127" s="11"/>
      <c r="AQ127" s="11"/>
      <c r="AR127" s="11"/>
      <c r="AS127" s="11"/>
      <c r="AT127" s="11"/>
      <c r="AU127" s="11"/>
      <c r="AV127" s="11"/>
      <c r="AW127" s="11"/>
      <c r="AX127" s="11"/>
      <c r="AY127" s="11"/>
      <c r="AZ127" s="11"/>
      <c r="BA127" s="11"/>
      <c r="BB127" s="11"/>
      <c r="BC127" s="11"/>
      <c r="BD127" s="11"/>
    </row>
    <row r="128" spans="25:56">
      <c r="Y128" s="11"/>
      <c r="AO128" s="11"/>
      <c r="AP128" s="11"/>
      <c r="AQ128" s="11"/>
      <c r="AR128" s="11"/>
      <c r="AS128" s="11"/>
      <c r="AT128" s="11"/>
      <c r="AU128" s="11"/>
      <c r="AV128" s="11"/>
      <c r="AW128" s="11"/>
      <c r="AX128" s="11"/>
      <c r="AY128" s="11"/>
      <c r="AZ128" s="11"/>
      <c r="BA128" s="11"/>
      <c r="BB128" s="11"/>
      <c r="BC128" s="11"/>
      <c r="BD128" s="11"/>
    </row>
    <row r="129" spans="25:56">
      <c r="Y129" s="11"/>
      <c r="AO129" s="11"/>
      <c r="AP129" s="11"/>
      <c r="AQ129" s="11"/>
      <c r="AR129" s="11"/>
      <c r="AS129" s="11"/>
      <c r="AT129" s="11"/>
      <c r="AU129" s="11"/>
      <c r="AV129" s="11"/>
      <c r="AW129" s="11"/>
      <c r="AX129" s="11"/>
      <c r="AY129" s="11"/>
      <c r="AZ129" s="11"/>
      <c r="BA129" s="11"/>
      <c r="BB129" s="11"/>
      <c r="BC129" s="11"/>
      <c r="BD129" s="11"/>
    </row>
    <row r="130" spans="25:56">
      <c r="Y130" s="11"/>
      <c r="AO130" s="11"/>
      <c r="AP130" s="11"/>
      <c r="AQ130" s="11"/>
      <c r="AR130" s="11"/>
      <c r="AS130" s="11"/>
      <c r="AT130" s="11"/>
      <c r="AU130" s="11"/>
      <c r="AV130" s="11"/>
      <c r="AW130" s="11"/>
      <c r="AX130" s="11"/>
      <c r="AY130" s="11"/>
      <c r="AZ130" s="11"/>
      <c r="BA130" s="11"/>
      <c r="BB130" s="11"/>
      <c r="BC130" s="11"/>
      <c r="BD130" s="11"/>
    </row>
    <row r="131" spans="25:56">
      <c r="Y131" s="11"/>
      <c r="AO131" s="11"/>
      <c r="AP131" s="11"/>
      <c r="AQ131" s="11"/>
      <c r="AR131" s="11"/>
      <c r="AS131" s="11"/>
      <c r="AT131" s="11"/>
      <c r="AU131" s="11"/>
      <c r="AV131" s="11"/>
      <c r="AW131" s="11"/>
      <c r="AX131" s="11"/>
      <c r="AY131" s="11"/>
      <c r="AZ131" s="11"/>
      <c r="BA131" s="11"/>
      <c r="BB131" s="11"/>
      <c r="BC131" s="11"/>
      <c r="BD131" s="11"/>
    </row>
    <row r="132" spans="25:56">
      <c r="Y132" s="11"/>
      <c r="AO132" s="11"/>
      <c r="AP132" s="11"/>
      <c r="AQ132" s="11"/>
      <c r="AR132" s="11"/>
      <c r="AS132" s="11"/>
      <c r="AT132" s="11"/>
      <c r="AU132" s="11"/>
      <c r="AV132" s="11"/>
      <c r="AW132" s="11"/>
      <c r="AX132" s="11"/>
      <c r="AY132" s="11"/>
      <c r="AZ132" s="11"/>
      <c r="BA132" s="11"/>
      <c r="BB132" s="11"/>
      <c r="BC132" s="11"/>
      <c r="BD132" s="11"/>
    </row>
    <row r="133" spans="25:56">
      <c r="Y133" s="11"/>
      <c r="AO133" s="11"/>
      <c r="AP133" s="11"/>
      <c r="AQ133" s="11"/>
      <c r="AR133" s="11"/>
      <c r="AS133" s="11"/>
      <c r="AT133" s="11"/>
      <c r="AU133" s="11"/>
      <c r="AV133" s="11"/>
      <c r="AW133" s="11"/>
      <c r="AX133" s="11"/>
      <c r="AY133" s="11"/>
      <c r="AZ133" s="11"/>
      <c r="BA133" s="11"/>
      <c r="BB133" s="11"/>
      <c r="BC133" s="11"/>
      <c r="BD133" s="11"/>
    </row>
    <row r="134" spans="25:56">
      <c r="Y134" s="11"/>
      <c r="AO134" s="11"/>
      <c r="AP134" s="11"/>
      <c r="AQ134" s="11"/>
      <c r="AR134" s="11"/>
      <c r="AS134" s="11"/>
      <c r="AT134" s="11"/>
      <c r="AU134" s="11"/>
      <c r="AV134" s="11"/>
      <c r="AW134" s="11"/>
      <c r="AX134" s="11"/>
      <c r="AY134" s="11"/>
      <c r="AZ134" s="11"/>
      <c r="BA134" s="11"/>
      <c r="BB134" s="11"/>
      <c r="BC134" s="11"/>
      <c r="BD134" s="11"/>
    </row>
    <row r="135" spans="25:56">
      <c r="Y135" s="11"/>
      <c r="AO135" s="11"/>
      <c r="AP135" s="11"/>
      <c r="AQ135" s="11"/>
      <c r="AR135" s="11"/>
      <c r="AS135" s="11"/>
      <c r="AT135" s="11"/>
      <c r="AU135" s="11"/>
      <c r="AV135" s="11"/>
      <c r="AW135" s="11"/>
      <c r="AX135" s="11"/>
      <c r="AY135" s="11"/>
      <c r="AZ135" s="11"/>
      <c r="BA135" s="11"/>
      <c r="BB135" s="11"/>
      <c r="BC135" s="11"/>
      <c r="BD135" s="11"/>
    </row>
    <row r="136" spans="25:56">
      <c r="Y136" s="11"/>
      <c r="AO136" s="11"/>
      <c r="AP136" s="11"/>
      <c r="AQ136" s="11"/>
      <c r="AR136" s="11"/>
      <c r="AS136" s="11"/>
      <c r="AT136" s="11"/>
      <c r="AU136" s="11"/>
      <c r="AV136" s="11"/>
      <c r="AW136" s="11"/>
      <c r="AX136" s="11"/>
      <c r="AY136" s="11"/>
      <c r="AZ136" s="11"/>
      <c r="BA136" s="11"/>
      <c r="BB136" s="11"/>
      <c r="BC136" s="11"/>
      <c r="BD136" s="11"/>
    </row>
    <row r="137" spans="25:56">
      <c r="Y137" s="11"/>
      <c r="AO137" s="11"/>
      <c r="AP137" s="11"/>
      <c r="AQ137" s="11"/>
      <c r="AR137" s="11"/>
      <c r="AS137" s="11"/>
      <c r="AT137" s="11"/>
      <c r="AU137" s="11"/>
      <c r="AV137" s="11"/>
      <c r="AW137" s="11"/>
      <c r="AX137" s="11"/>
      <c r="AY137" s="11"/>
      <c r="AZ137" s="11"/>
      <c r="BA137" s="11"/>
      <c r="BB137" s="11"/>
      <c r="BC137" s="11"/>
      <c r="BD137" s="11"/>
    </row>
    <row r="138" spans="25:56">
      <c r="Y138" s="11"/>
      <c r="AO138" s="11"/>
      <c r="AP138" s="11"/>
      <c r="AQ138" s="11"/>
      <c r="AR138" s="11"/>
      <c r="AS138" s="11"/>
      <c r="AT138" s="11"/>
      <c r="AU138" s="11"/>
      <c r="AV138" s="11"/>
      <c r="AW138" s="11"/>
      <c r="AX138" s="11"/>
      <c r="AY138" s="11"/>
      <c r="AZ138" s="11"/>
      <c r="BA138" s="11"/>
      <c r="BB138" s="11"/>
      <c r="BC138" s="11"/>
      <c r="BD138" s="11"/>
    </row>
    <row r="139" spans="25:56">
      <c r="Y139" s="11"/>
      <c r="AO139" s="11"/>
      <c r="AP139" s="11"/>
      <c r="AQ139" s="11"/>
      <c r="AR139" s="11"/>
      <c r="AS139" s="11"/>
      <c r="AT139" s="11"/>
      <c r="AU139" s="11"/>
      <c r="AV139" s="11"/>
      <c r="AW139" s="11"/>
      <c r="AX139" s="11"/>
      <c r="AY139" s="11"/>
      <c r="AZ139" s="11"/>
      <c r="BA139" s="11"/>
      <c r="BB139" s="11"/>
      <c r="BC139" s="11"/>
      <c r="BD139" s="11"/>
    </row>
    <row r="140" spans="25:56">
      <c r="Y140" s="11"/>
      <c r="AO140" s="11"/>
      <c r="AP140" s="11"/>
      <c r="AQ140" s="11"/>
      <c r="AR140" s="11"/>
      <c r="AS140" s="11"/>
      <c r="AT140" s="11"/>
      <c r="AU140" s="11"/>
      <c r="AV140" s="11"/>
      <c r="AW140" s="11"/>
      <c r="AX140" s="11"/>
      <c r="AY140" s="11"/>
      <c r="AZ140" s="11"/>
      <c r="BA140" s="11"/>
      <c r="BB140" s="11"/>
      <c r="BC140" s="11"/>
      <c r="BD140" s="11"/>
    </row>
    <row r="141" spans="25:56">
      <c r="Y141" s="11"/>
      <c r="AO141" s="11"/>
      <c r="AP141" s="11"/>
      <c r="AQ141" s="11"/>
      <c r="AR141" s="11"/>
      <c r="AS141" s="11"/>
      <c r="AT141" s="11"/>
      <c r="AU141" s="11"/>
      <c r="AV141" s="11"/>
      <c r="AW141" s="11"/>
      <c r="AX141" s="11"/>
      <c r="AY141" s="11"/>
      <c r="AZ141" s="11"/>
      <c r="BA141" s="11"/>
      <c r="BB141" s="11"/>
      <c r="BC141" s="11"/>
      <c r="BD141" s="11"/>
    </row>
    <row r="142" spans="25:56">
      <c r="Y142" s="11"/>
      <c r="AO142" s="11"/>
      <c r="AP142" s="11"/>
      <c r="AQ142" s="11"/>
      <c r="AR142" s="11"/>
      <c r="AS142" s="11"/>
      <c r="AT142" s="11"/>
      <c r="AU142" s="11"/>
      <c r="AV142" s="11"/>
      <c r="AW142" s="11"/>
      <c r="AX142" s="11"/>
      <c r="AY142" s="11"/>
      <c r="AZ142" s="11"/>
      <c r="BA142" s="11"/>
      <c r="BB142" s="11"/>
      <c r="BC142" s="11"/>
      <c r="BD142" s="11"/>
    </row>
    <row r="143" spans="25:56">
      <c r="Y143" s="11"/>
      <c r="AO143" s="11"/>
      <c r="AP143" s="11"/>
      <c r="AQ143" s="11"/>
      <c r="AR143" s="11"/>
      <c r="AS143" s="11"/>
      <c r="AT143" s="11"/>
      <c r="AU143" s="11"/>
      <c r="AV143" s="11"/>
      <c r="AW143" s="11"/>
      <c r="AX143" s="11"/>
      <c r="AY143" s="11"/>
      <c r="AZ143" s="11"/>
      <c r="BA143" s="11"/>
      <c r="BB143" s="11"/>
      <c r="BC143" s="11"/>
      <c r="BD143" s="11"/>
    </row>
    <row r="144" spans="25:56">
      <c r="Y144" s="11"/>
      <c r="AO144" s="11"/>
      <c r="AP144" s="11"/>
      <c r="AQ144" s="11"/>
      <c r="AR144" s="11"/>
      <c r="AS144" s="11"/>
      <c r="AT144" s="11"/>
      <c r="AU144" s="11"/>
      <c r="AV144" s="11"/>
      <c r="AW144" s="11"/>
      <c r="AX144" s="11"/>
      <c r="AY144" s="11"/>
      <c r="AZ144" s="11"/>
      <c r="BA144" s="11"/>
      <c r="BB144" s="11"/>
      <c r="BC144" s="11"/>
      <c r="BD144" s="11"/>
    </row>
    <row r="145" spans="25:56">
      <c r="Y145" s="11"/>
      <c r="AO145" s="11"/>
      <c r="AP145" s="11"/>
      <c r="AQ145" s="11"/>
      <c r="AR145" s="11"/>
      <c r="AS145" s="11"/>
      <c r="AT145" s="11"/>
      <c r="AU145" s="11"/>
      <c r="AV145" s="11"/>
      <c r="AW145" s="11"/>
      <c r="AX145" s="11"/>
      <c r="AY145" s="11"/>
      <c r="AZ145" s="11"/>
      <c r="BA145" s="11"/>
      <c r="BB145" s="11"/>
      <c r="BC145" s="11"/>
      <c r="BD145" s="11"/>
    </row>
    <row r="146" spans="25:56">
      <c r="Y146" s="11"/>
      <c r="AO146" s="11"/>
      <c r="AP146" s="11"/>
      <c r="AQ146" s="11"/>
      <c r="AR146" s="11"/>
      <c r="AS146" s="11"/>
      <c r="AT146" s="11"/>
      <c r="AU146" s="11"/>
      <c r="AV146" s="11"/>
      <c r="AW146" s="11"/>
      <c r="AX146" s="11"/>
      <c r="AY146" s="11"/>
      <c r="AZ146" s="11"/>
      <c r="BA146" s="11"/>
      <c r="BB146" s="11"/>
      <c r="BC146" s="11"/>
      <c r="BD146" s="11"/>
    </row>
    <row r="147" spans="25:56">
      <c r="Y147" s="11"/>
      <c r="AO147" s="11"/>
      <c r="AP147" s="11"/>
      <c r="AQ147" s="11"/>
      <c r="AR147" s="11"/>
      <c r="AS147" s="11"/>
      <c r="AT147" s="11"/>
      <c r="AU147" s="11"/>
      <c r="AV147" s="11"/>
      <c r="AW147" s="11"/>
      <c r="AX147" s="11"/>
      <c r="AY147" s="11"/>
      <c r="AZ147" s="11"/>
      <c r="BA147" s="11"/>
      <c r="BB147" s="11"/>
      <c r="BC147" s="11"/>
      <c r="BD147" s="11"/>
    </row>
    <row r="148" spans="25:56">
      <c r="Y148" s="11"/>
      <c r="AO148" s="11"/>
      <c r="AP148" s="11"/>
      <c r="AQ148" s="11"/>
      <c r="AR148" s="11"/>
      <c r="AS148" s="11"/>
      <c r="AT148" s="11"/>
      <c r="AU148" s="11"/>
      <c r="AV148" s="11"/>
      <c r="AW148" s="11"/>
      <c r="AX148" s="11"/>
      <c r="AY148" s="11"/>
      <c r="AZ148" s="11"/>
      <c r="BA148" s="11"/>
      <c r="BB148" s="11"/>
      <c r="BC148" s="11"/>
      <c r="BD148" s="11"/>
    </row>
    <row r="149" spans="25:56">
      <c r="Y149" s="11"/>
      <c r="AO149" s="11"/>
      <c r="AP149" s="11"/>
      <c r="AQ149" s="11"/>
      <c r="AR149" s="11"/>
      <c r="AS149" s="11"/>
      <c r="AT149" s="11"/>
      <c r="AU149" s="11"/>
      <c r="AV149" s="11"/>
      <c r="AW149" s="11"/>
      <c r="AX149" s="11"/>
      <c r="AY149" s="11"/>
      <c r="AZ149" s="11"/>
      <c r="BA149" s="11"/>
      <c r="BB149" s="11"/>
      <c r="BC149" s="11"/>
      <c r="BD149" s="11"/>
    </row>
    <row r="150" spans="25:56">
      <c r="Y150" s="11"/>
      <c r="AO150" s="11"/>
      <c r="AP150" s="11"/>
      <c r="AQ150" s="11"/>
      <c r="AR150" s="11"/>
      <c r="AS150" s="11"/>
      <c r="AT150" s="11"/>
      <c r="AU150" s="11"/>
      <c r="AV150" s="11"/>
      <c r="AW150" s="11"/>
      <c r="AX150" s="11"/>
      <c r="AY150" s="11"/>
      <c r="AZ150" s="11"/>
      <c r="BA150" s="11"/>
      <c r="BB150" s="11"/>
      <c r="BC150" s="11"/>
      <c r="BD150" s="11"/>
    </row>
    <row r="151" spans="25:56">
      <c r="Y151" s="11"/>
      <c r="AO151" s="11"/>
      <c r="AP151" s="11"/>
      <c r="AQ151" s="11"/>
      <c r="AR151" s="11"/>
      <c r="AS151" s="11"/>
      <c r="AT151" s="11"/>
      <c r="AU151" s="11"/>
      <c r="AV151" s="11"/>
      <c r="AW151" s="11"/>
      <c r="AX151" s="11"/>
      <c r="AY151" s="11"/>
      <c r="AZ151" s="11"/>
      <c r="BA151" s="11"/>
      <c r="BB151" s="11"/>
      <c r="BC151" s="11"/>
      <c r="BD151" s="11"/>
    </row>
    <row r="152" spans="25:56">
      <c r="Y152" s="11"/>
      <c r="AO152" s="11"/>
      <c r="AP152" s="11"/>
      <c r="AQ152" s="11"/>
      <c r="AR152" s="11"/>
      <c r="AS152" s="11"/>
      <c r="AT152" s="11"/>
      <c r="AU152" s="11"/>
      <c r="AV152" s="11"/>
      <c r="AW152" s="11"/>
      <c r="AX152" s="11"/>
      <c r="AY152" s="11"/>
      <c r="AZ152" s="11"/>
      <c r="BA152" s="11"/>
      <c r="BB152" s="11"/>
      <c r="BC152" s="11"/>
      <c r="BD152" s="11"/>
    </row>
    <row r="153" spans="25:56">
      <c r="Y153" s="11"/>
      <c r="AO153" s="11"/>
      <c r="AP153" s="11"/>
      <c r="AQ153" s="11"/>
      <c r="AR153" s="11"/>
      <c r="AS153" s="11"/>
      <c r="AT153" s="11"/>
      <c r="AU153" s="11"/>
      <c r="AV153" s="11"/>
      <c r="AW153" s="11"/>
      <c r="AX153" s="11"/>
      <c r="AY153" s="11"/>
      <c r="AZ153" s="11"/>
      <c r="BA153" s="11"/>
      <c r="BB153" s="11"/>
      <c r="BC153" s="11"/>
      <c r="BD153" s="11"/>
    </row>
    <row r="154" spans="25:56">
      <c r="Y154" s="11"/>
      <c r="AO154" s="11"/>
      <c r="AP154" s="11"/>
      <c r="AQ154" s="11"/>
      <c r="AR154" s="11"/>
      <c r="AS154" s="11"/>
      <c r="AT154" s="11"/>
      <c r="AU154" s="11"/>
      <c r="AV154" s="11"/>
      <c r="AW154" s="11"/>
      <c r="AX154" s="11"/>
      <c r="AY154" s="11"/>
      <c r="AZ154" s="11"/>
      <c r="BA154" s="11"/>
      <c r="BB154" s="11"/>
      <c r="BC154" s="11"/>
      <c r="BD154" s="11"/>
    </row>
    <row r="155" spans="25:56">
      <c r="Y155" s="11"/>
      <c r="AO155" s="11"/>
      <c r="AP155" s="11"/>
      <c r="AQ155" s="11"/>
      <c r="AR155" s="11"/>
      <c r="AS155" s="11"/>
      <c r="AT155" s="11"/>
      <c r="AU155" s="11"/>
      <c r="AV155" s="11"/>
      <c r="AW155" s="11"/>
      <c r="AX155" s="11"/>
      <c r="AY155" s="11"/>
      <c r="AZ155" s="11"/>
      <c r="BA155" s="11"/>
      <c r="BB155" s="11"/>
      <c r="BC155" s="11"/>
      <c r="BD155" s="11"/>
    </row>
    <row r="156" spans="25:56">
      <c r="Y156" s="11"/>
      <c r="AO156" s="11"/>
      <c r="AP156" s="11"/>
      <c r="AQ156" s="11"/>
      <c r="AR156" s="11"/>
      <c r="AS156" s="11"/>
      <c r="AT156" s="11"/>
      <c r="AU156" s="11"/>
      <c r="AV156" s="11"/>
      <c r="AW156" s="11"/>
      <c r="AX156" s="11"/>
      <c r="AY156" s="11"/>
      <c r="AZ156" s="11"/>
      <c r="BA156" s="11"/>
      <c r="BB156" s="11"/>
      <c r="BC156" s="11"/>
      <c r="BD156" s="11"/>
    </row>
    <row r="157" spans="25:56">
      <c r="Y157" s="11"/>
      <c r="AO157" s="11"/>
      <c r="AP157" s="11"/>
      <c r="AQ157" s="11"/>
      <c r="AR157" s="11"/>
      <c r="AS157" s="11"/>
      <c r="AT157" s="11"/>
      <c r="AU157" s="11"/>
      <c r="AV157" s="11"/>
      <c r="AW157" s="11"/>
      <c r="AX157" s="11"/>
      <c r="AY157" s="11"/>
      <c r="AZ157" s="11"/>
      <c r="BA157" s="11"/>
      <c r="BB157" s="11"/>
      <c r="BC157" s="11"/>
      <c r="BD157" s="11"/>
    </row>
    <row r="158" spans="25:56">
      <c r="Y158" s="11"/>
      <c r="AO158" s="11"/>
      <c r="AP158" s="11"/>
      <c r="AQ158" s="11"/>
      <c r="AR158" s="11"/>
      <c r="AS158" s="11"/>
      <c r="AT158" s="11"/>
      <c r="AU158" s="11"/>
      <c r="AV158" s="11"/>
      <c r="AW158" s="11"/>
      <c r="AX158" s="11"/>
      <c r="AY158" s="11"/>
      <c r="AZ158" s="11"/>
      <c r="BA158" s="11"/>
      <c r="BB158" s="11"/>
      <c r="BC158" s="11"/>
      <c r="BD158" s="11"/>
    </row>
    <row r="159" spans="25:56">
      <c r="Y159" s="11"/>
      <c r="AO159" s="11"/>
      <c r="AP159" s="11"/>
      <c r="AQ159" s="11"/>
      <c r="AR159" s="11"/>
      <c r="AS159" s="11"/>
      <c r="AT159" s="11"/>
      <c r="AU159" s="11"/>
      <c r="AV159" s="11"/>
      <c r="AW159" s="11"/>
      <c r="AX159" s="11"/>
      <c r="AY159" s="11"/>
      <c r="AZ159" s="11"/>
      <c r="BA159" s="11"/>
      <c r="BB159" s="11"/>
      <c r="BC159" s="11"/>
      <c r="BD159" s="11"/>
    </row>
    <row r="160" spans="25:56">
      <c r="Y160" s="11"/>
      <c r="AO160" s="11"/>
      <c r="AP160" s="11"/>
      <c r="AQ160" s="11"/>
      <c r="AR160" s="11"/>
      <c r="AS160" s="11"/>
      <c r="AT160" s="11"/>
      <c r="AU160" s="11"/>
      <c r="AV160" s="11"/>
      <c r="AW160" s="11"/>
      <c r="AX160" s="11"/>
      <c r="AY160" s="11"/>
      <c r="AZ160" s="11"/>
      <c r="BA160" s="11"/>
      <c r="BB160" s="11"/>
      <c r="BC160" s="11"/>
      <c r="BD160" s="11"/>
    </row>
    <row r="161" spans="25:56">
      <c r="Y161" s="11"/>
      <c r="AO161" s="11"/>
      <c r="AP161" s="11"/>
      <c r="AQ161" s="11"/>
      <c r="AR161" s="11"/>
      <c r="AS161" s="11"/>
      <c r="AT161" s="11"/>
      <c r="AU161" s="11"/>
      <c r="AV161" s="11"/>
      <c r="AW161" s="11"/>
      <c r="AX161" s="11"/>
      <c r="AY161" s="11"/>
      <c r="AZ161" s="11"/>
      <c r="BA161" s="11"/>
      <c r="BB161" s="11"/>
      <c r="BC161" s="11"/>
      <c r="BD161" s="11"/>
    </row>
    <row r="162" spans="25:56">
      <c r="Y162" s="11"/>
      <c r="AO162" s="11"/>
      <c r="AP162" s="11"/>
      <c r="AQ162" s="11"/>
      <c r="AR162" s="11"/>
      <c r="AS162" s="11"/>
      <c r="AT162" s="11"/>
      <c r="AU162" s="11"/>
      <c r="AV162" s="11"/>
      <c r="AW162" s="11"/>
      <c r="AX162" s="11"/>
      <c r="AY162" s="11"/>
      <c r="AZ162" s="11"/>
      <c r="BA162" s="11"/>
      <c r="BB162" s="11"/>
      <c r="BC162" s="11"/>
      <c r="BD162" s="11"/>
    </row>
    <row r="163" spans="25:56">
      <c r="Y163" s="11"/>
      <c r="AO163" s="11"/>
      <c r="AP163" s="11"/>
      <c r="AQ163" s="11"/>
      <c r="AR163" s="11"/>
      <c r="AS163" s="11"/>
      <c r="AT163" s="11"/>
      <c r="AU163" s="11"/>
      <c r="AV163" s="11"/>
      <c r="AW163" s="11"/>
      <c r="AX163" s="11"/>
      <c r="AY163" s="11"/>
      <c r="AZ163" s="11"/>
      <c r="BA163" s="11"/>
      <c r="BB163" s="11"/>
      <c r="BC163" s="11"/>
      <c r="BD163" s="11"/>
    </row>
    <row r="164" spans="25:56">
      <c r="Y164" s="11"/>
      <c r="AO164" s="11"/>
      <c r="AP164" s="11"/>
      <c r="AQ164" s="11"/>
      <c r="AR164" s="11"/>
      <c r="AS164" s="11"/>
      <c r="AT164" s="11"/>
      <c r="AU164" s="11"/>
      <c r="AV164" s="11"/>
      <c r="AW164" s="11"/>
      <c r="AX164" s="11"/>
      <c r="AY164" s="11"/>
      <c r="AZ164" s="11"/>
      <c r="BA164" s="11"/>
      <c r="BB164" s="11"/>
      <c r="BC164" s="11"/>
      <c r="BD164" s="11"/>
    </row>
    <row r="165" spans="25:56">
      <c r="Y165" s="11"/>
      <c r="AO165" s="11"/>
      <c r="AP165" s="11"/>
      <c r="AQ165" s="11"/>
      <c r="AR165" s="11"/>
      <c r="AS165" s="11"/>
      <c r="AT165" s="11"/>
      <c r="AU165" s="11"/>
      <c r="AV165" s="11"/>
      <c r="AW165" s="11"/>
      <c r="AX165" s="11"/>
      <c r="AY165" s="11"/>
      <c r="AZ165" s="11"/>
      <c r="BA165" s="11"/>
      <c r="BB165" s="11"/>
      <c r="BC165" s="11"/>
      <c r="BD165" s="11"/>
    </row>
    <row r="166" spans="25:56">
      <c r="Y166" s="11"/>
      <c r="AO166" s="11"/>
      <c r="AP166" s="11"/>
      <c r="AQ166" s="11"/>
      <c r="AR166" s="11"/>
      <c r="AS166" s="11"/>
      <c r="AT166" s="11"/>
      <c r="AU166" s="11"/>
      <c r="AV166" s="11"/>
      <c r="AW166" s="11"/>
      <c r="AX166" s="11"/>
      <c r="AY166" s="11"/>
      <c r="AZ166" s="11"/>
      <c r="BA166" s="11"/>
      <c r="BB166" s="11"/>
      <c r="BC166" s="11"/>
      <c r="BD166" s="11"/>
    </row>
    <row r="167" spans="25:56">
      <c r="Y167" s="11"/>
      <c r="AO167" s="11"/>
      <c r="AP167" s="11"/>
      <c r="AQ167" s="11"/>
      <c r="AR167" s="11"/>
      <c r="AS167" s="11"/>
      <c r="AT167" s="11"/>
      <c r="AU167" s="11"/>
      <c r="AV167" s="11"/>
      <c r="AW167" s="11"/>
      <c r="AX167" s="11"/>
      <c r="AY167" s="11"/>
      <c r="AZ167" s="11"/>
      <c r="BA167" s="11"/>
      <c r="BB167" s="11"/>
      <c r="BC167" s="11"/>
      <c r="BD167" s="11"/>
    </row>
    <row r="168" spans="25:56">
      <c r="Y168" s="11"/>
      <c r="AO168" s="11"/>
      <c r="AP168" s="11"/>
      <c r="AQ168" s="11"/>
      <c r="AR168" s="11"/>
      <c r="AS168" s="11"/>
      <c r="AT168" s="11"/>
      <c r="AU168" s="11"/>
      <c r="AV168" s="11"/>
      <c r="AW168" s="11"/>
      <c r="AX168" s="11"/>
      <c r="AY168" s="11"/>
      <c r="AZ168" s="11"/>
      <c r="BA168" s="11"/>
      <c r="BB168" s="11"/>
      <c r="BC168" s="11"/>
      <c r="BD168" s="11"/>
    </row>
    <row r="169" spans="25:56">
      <c r="Y169" s="11"/>
      <c r="AO169" s="11"/>
      <c r="AP169" s="11"/>
      <c r="AQ169" s="11"/>
      <c r="AR169" s="11"/>
      <c r="AS169" s="11"/>
      <c r="AT169" s="11"/>
      <c r="AU169" s="11"/>
      <c r="AV169" s="11"/>
      <c r="AW169" s="11"/>
      <c r="AX169" s="11"/>
      <c r="AY169" s="11"/>
      <c r="AZ169" s="11"/>
      <c r="BA169" s="11"/>
      <c r="BB169" s="11"/>
      <c r="BC169" s="11"/>
      <c r="BD169" s="11"/>
    </row>
    <row r="170" spans="25:56">
      <c r="Y170" s="11"/>
      <c r="AO170" s="11"/>
      <c r="AP170" s="11"/>
      <c r="AQ170" s="11"/>
      <c r="AR170" s="11"/>
      <c r="AS170" s="11"/>
      <c r="AT170" s="11"/>
      <c r="AU170" s="11"/>
      <c r="AV170" s="11"/>
      <c r="AW170" s="11"/>
      <c r="AX170" s="11"/>
      <c r="AY170" s="11"/>
      <c r="AZ170" s="11"/>
      <c r="BA170" s="11"/>
      <c r="BB170" s="11"/>
      <c r="BC170" s="11"/>
      <c r="BD170" s="11"/>
    </row>
    <row r="171" spans="25:56">
      <c r="Y171" s="11"/>
      <c r="AO171" s="11"/>
      <c r="AP171" s="11"/>
      <c r="AQ171" s="11"/>
      <c r="AR171" s="11"/>
      <c r="AS171" s="11"/>
      <c r="AT171" s="11"/>
      <c r="AU171" s="11"/>
      <c r="AV171" s="11"/>
      <c r="AW171" s="11"/>
      <c r="AX171" s="11"/>
      <c r="AY171" s="11"/>
      <c r="AZ171" s="11"/>
      <c r="BA171" s="11"/>
      <c r="BB171" s="11"/>
      <c r="BC171" s="11"/>
      <c r="BD171" s="11"/>
    </row>
    <row r="172" spans="25:56">
      <c r="Y172" s="11"/>
      <c r="AO172" s="11"/>
      <c r="AP172" s="11"/>
      <c r="AQ172" s="11"/>
      <c r="AR172" s="11"/>
      <c r="AS172" s="11"/>
      <c r="AT172" s="11"/>
      <c r="AU172" s="11"/>
      <c r="AV172" s="11"/>
      <c r="AW172" s="11"/>
      <c r="AX172" s="11"/>
      <c r="AY172" s="11"/>
      <c r="AZ172" s="11"/>
      <c r="BA172" s="11"/>
      <c r="BB172" s="11"/>
      <c r="BC172" s="11"/>
      <c r="BD172" s="11"/>
    </row>
    <row r="173" spans="25:56">
      <c r="Y173" s="11"/>
      <c r="AO173" s="11"/>
      <c r="AP173" s="11"/>
      <c r="AQ173" s="11"/>
      <c r="AR173" s="11"/>
      <c r="AS173" s="11"/>
      <c r="AT173" s="11"/>
      <c r="AU173" s="11"/>
      <c r="AV173" s="11"/>
      <c r="AW173" s="11"/>
      <c r="AX173" s="11"/>
      <c r="AY173" s="11"/>
      <c r="AZ173" s="11"/>
      <c r="BA173" s="11"/>
      <c r="BB173" s="11"/>
      <c r="BC173" s="11"/>
      <c r="BD173" s="11"/>
    </row>
    <row r="174" spans="25:56">
      <c r="Y174" s="11"/>
      <c r="AO174" s="11"/>
      <c r="AP174" s="11"/>
      <c r="AQ174" s="11"/>
      <c r="AR174" s="11"/>
      <c r="AS174" s="11"/>
      <c r="AT174" s="11"/>
      <c r="AU174" s="11"/>
      <c r="AV174" s="11"/>
      <c r="AW174" s="11"/>
      <c r="AX174" s="11"/>
      <c r="AY174" s="11"/>
      <c r="AZ174" s="11"/>
      <c r="BA174" s="11"/>
      <c r="BB174" s="11"/>
      <c r="BC174" s="11"/>
      <c r="BD174" s="11"/>
    </row>
    <row r="175" spans="25:56">
      <c r="Y175" s="11"/>
      <c r="AO175" s="11"/>
      <c r="AP175" s="11"/>
      <c r="AQ175" s="11"/>
      <c r="AR175" s="11"/>
      <c r="AS175" s="11"/>
      <c r="AT175" s="11"/>
      <c r="AU175" s="11"/>
      <c r="AV175" s="11"/>
      <c r="AW175" s="11"/>
      <c r="AX175" s="11"/>
      <c r="AY175" s="11"/>
      <c r="AZ175" s="11"/>
      <c r="BA175" s="11"/>
      <c r="BB175" s="11"/>
      <c r="BC175" s="11"/>
      <c r="BD175" s="11"/>
    </row>
    <row r="176" spans="25:56">
      <c r="Y176" s="11"/>
      <c r="AO176" s="11"/>
      <c r="AP176" s="11"/>
      <c r="AQ176" s="11"/>
      <c r="AR176" s="11"/>
      <c r="AS176" s="11"/>
      <c r="AT176" s="11"/>
      <c r="AU176" s="11"/>
      <c r="AV176" s="11"/>
      <c r="AW176" s="11"/>
      <c r="AX176" s="11"/>
      <c r="AY176" s="11"/>
      <c r="AZ176" s="11"/>
      <c r="BA176" s="11"/>
      <c r="BB176" s="11"/>
      <c r="BC176" s="11"/>
      <c r="BD176" s="11"/>
    </row>
    <row r="177" spans="25:56">
      <c r="Y177" s="11"/>
      <c r="AO177" s="11"/>
      <c r="AP177" s="11"/>
      <c r="AQ177" s="11"/>
      <c r="AR177" s="11"/>
      <c r="AS177" s="11"/>
      <c r="AT177" s="11"/>
      <c r="AU177" s="11"/>
      <c r="AV177" s="11"/>
      <c r="AW177" s="11"/>
      <c r="AX177" s="11"/>
      <c r="AY177" s="11"/>
      <c r="AZ177" s="11"/>
      <c r="BA177" s="11"/>
      <c r="BB177" s="11"/>
      <c r="BC177" s="11"/>
      <c r="BD177" s="11"/>
    </row>
    <row r="178" spans="25:56">
      <c r="Y178" s="11"/>
      <c r="AO178" s="11"/>
      <c r="AP178" s="11"/>
      <c r="AQ178" s="11"/>
      <c r="AR178" s="11"/>
      <c r="AS178" s="11"/>
      <c r="AT178" s="11"/>
      <c r="AU178" s="11"/>
      <c r="AV178" s="11"/>
      <c r="AW178" s="11"/>
      <c r="AX178" s="11"/>
      <c r="AY178" s="11"/>
      <c r="AZ178" s="11"/>
      <c r="BA178" s="11"/>
      <c r="BB178" s="11"/>
      <c r="BC178" s="11"/>
      <c r="BD178" s="11"/>
    </row>
    <row r="179" spans="25:56">
      <c r="Y179" s="11"/>
      <c r="AO179" s="11"/>
      <c r="AP179" s="11"/>
      <c r="AQ179" s="11"/>
      <c r="AR179" s="11"/>
      <c r="AS179" s="11"/>
      <c r="AT179" s="11"/>
      <c r="AU179" s="11"/>
      <c r="AV179" s="11"/>
      <c r="AW179" s="11"/>
      <c r="AX179" s="11"/>
      <c r="AY179" s="11"/>
      <c r="AZ179" s="11"/>
      <c r="BA179" s="11"/>
      <c r="BB179" s="11"/>
      <c r="BC179" s="11"/>
      <c r="BD179" s="11"/>
    </row>
    <row r="180" spans="25:56">
      <c r="Y180" s="11"/>
      <c r="AO180" s="11"/>
      <c r="AP180" s="11"/>
      <c r="AQ180" s="11"/>
      <c r="AR180" s="11"/>
      <c r="AS180" s="11"/>
      <c r="AT180" s="11"/>
      <c r="AU180" s="11"/>
      <c r="AV180" s="11"/>
      <c r="AW180" s="11"/>
      <c r="AX180" s="11"/>
      <c r="AY180" s="11"/>
      <c r="AZ180" s="11"/>
      <c r="BA180" s="11"/>
      <c r="BB180" s="11"/>
      <c r="BC180" s="11"/>
      <c r="BD180" s="11"/>
    </row>
    <row r="181" spans="25:56">
      <c r="Y181" s="11"/>
      <c r="AO181" s="11"/>
      <c r="AP181" s="11"/>
      <c r="AQ181" s="11"/>
      <c r="AR181" s="11"/>
      <c r="AS181" s="11"/>
      <c r="AT181" s="11"/>
      <c r="AU181" s="11"/>
      <c r="AV181" s="11"/>
      <c r="AW181" s="11"/>
      <c r="AX181" s="11"/>
      <c r="AY181" s="11"/>
      <c r="AZ181" s="11"/>
      <c r="BA181" s="11"/>
      <c r="BB181" s="11"/>
      <c r="BC181" s="11"/>
      <c r="BD181" s="11"/>
    </row>
    <row r="182" spans="25:56">
      <c r="Y182" s="11"/>
      <c r="AO182" s="11"/>
      <c r="AP182" s="11"/>
      <c r="AQ182" s="11"/>
      <c r="AR182" s="11"/>
      <c r="AS182" s="11"/>
      <c r="AT182" s="11"/>
      <c r="AU182" s="11"/>
      <c r="AV182" s="11"/>
      <c r="AW182" s="11"/>
      <c r="AX182" s="11"/>
      <c r="AY182" s="11"/>
      <c r="AZ182" s="11"/>
      <c r="BA182" s="11"/>
      <c r="BB182" s="11"/>
      <c r="BC182" s="11"/>
      <c r="BD182" s="11"/>
    </row>
    <row r="183" spans="25:56">
      <c r="Y183" s="11"/>
      <c r="AO183" s="11"/>
      <c r="AP183" s="11"/>
      <c r="AQ183" s="11"/>
      <c r="AR183" s="11"/>
      <c r="AS183" s="11"/>
      <c r="AT183" s="11"/>
      <c r="AU183" s="11"/>
      <c r="AV183" s="11"/>
      <c r="AW183" s="11"/>
      <c r="AX183" s="11"/>
      <c r="AY183" s="11"/>
      <c r="AZ183" s="11"/>
      <c r="BA183" s="11"/>
      <c r="BB183" s="11"/>
      <c r="BC183" s="11"/>
      <c r="BD183" s="11"/>
    </row>
    <row r="184" spans="25:56">
      <c r="Y184" s="11"/>
      <c r="AO184" s="11"/>
      <c r="AP184" s="11"/>
      <c r="AQ184" s="11"/>
      <c r="AR184" s="11"/>
      <c r="AS184" s="11"/>
      <c r="AT184" s="11"/>
      <c r="AU184" s="11"/>
      <c r="AV184" s="11"/>
      <c r="AW184" s="11"/>
      <c r="AX184" s="11"/>
      <c r="AY184" s="11"/>
      <c r="AZ184" s="11"/>
      <c r="BA184" s="11"/>
      <c r="BB184" s="11"/>
      <c r="BC184" s="11"/>
      <c r="BD184" s="11"/>
    </row>
    <row r="185" spans="25:56">
      <c r="Y185" s="11"/>
      <c r="AO185" s="11"/>
      <c r="AP185" s="11"/>
      <c r="AQ185" s="11"/>
      <c r="AR185" s="11"/>
      <c r="AS185" s="11"/>
      <c r="AT185" s="11"/>
      <c r="AU185" s="11"/>
      <c r="AV185" s="11"/>
      <c r="AW185" s="11"/>
      <c r="AX185" s="11"/>
      <c r="AY185" s="11"/>
      <c r="AZ185" s="11"/>
      <c r="BA185" s="11"/>
      <c r="BB185" s="11"/>
      <c r="BC185" s="11"/>
      <c r="BD185" s="11"/>
    </row>
    <row r="186" spans="25:56">
      <c r="Y186" s="11"/>
      <c r="AO186" s="11"/>
      <c r="AP186" s="11"/>
      <c r="AQ186" s="11"/>
      <c r="AR186" s="11"/>
      <c r="AS186" s="11"/>
      <c r="AT186" s="11"/>
      <c r="AU186" s="11"/>
      <c r="AV186" s="11"/>
      <c r="AW186" s="11"/>
      <c r="AX186" s="11"/>
      <c r="AY186" s="11"/>
      <c r="AZ186" s="11"/>
      <c r="BA186" s="11"/>
      <c r="BB186" s="11"/>
      <c r="BC186" s="11"/>
      <c r="BD186" s="11"/>
    </row>
    <row r="187" spans="25:56">
      <c r="Y187" s="11"/>
      <c r="AO187" s="11"/>
      <c r="AP187" s="11"/>
      <c r="AQ187" s="11"/>
      <c r="AR187" s="11"/>
      <c r="AS187" s="11"/>
      <c r="AT187" s="11"/>
      <c r="AU187" s="11"/>
      <c r="AV187" s="11"/>
      <c r="AW187" s="11"/>
      <c r="AX187" s="11"/>
      <c r="AY187" s="11"/>
      <c r="AZ187" s="11"/>
      <c r="BA187" s="11"/>
      <c r="BB187" s="11"/>
      <c r="BC187" s="11"/>
      <c r="BD187" s="11"/>
    </row>
    <row r="188" spans="25:56">
      <c r="Y188" s="11"/>
      <c r="AO188" s="11"/>
      <c r="AP188" s="11"/>
      <c r="AQ188" s="11"/>
      <c r="AR188" s="11"/>
      <c r="AS188" s="11"/>
      <c r="AT188" s="11"/>
      <c r="AU188" s="11"/>
      <c r="AV188" s="11"/>
      <c r="AW188" s="11"/>
      <c r="AX188" s="11"/>
      <c r="AY188" s="11"/>
      <c r="AZ188" s="11"/>
      <c r="BA188" s="11"/>
      <c r="BB188" s="11"/>
      <c r="BC188" s="11"/>
      <c r="BD188" s="11"/>
    </row>
    <row r="189" spans="25:56">
      <c r="Y189" s="11"/>
      <c r="AO189" s="11"/>
      <c r="AP189" s="11"/>
      <c r="AQ189" s="11"/>
      <c r="AR189" s="11"/>
      <c r="AS189" s="11"/>
      <c r="AT189" s="11"/>
      <c r="AU189" s="11"/>
      <c r="AV189" s="11"/>
      <c r="AW189" s="11"/>
      <c r="AX189" s="11"/>
      <c r="AY189" s="11"/>
      <c r="AZ189" s="11"/>
      <c r="BA189" s="11"/>
      <c r="BB189" s="11"/>
      <c r="BC189" s="11"/>
      <c r="BD189" s="11"/>
    </row>
    <row r="190" spans="25:56">
      <c r="Y190" s="11"/>
      <c r="AO190" s="11"/>
      <c r="AP190" s="11"/>
      <c r="AQ190" s="11"/>
      <c r="AR190" s="11"/>
      <c r="AS190" s="11"/>
      <c r="AT190" s="11"/>
      <c r="AU190" s="11"/>
      <c r="AV190" s="11"/>
      <c r="AW190" s="11"/>
      <c r="AX190" s="11"/>
      <c r="AY190" s="11"/>
      <c r="AZ190" s="11"/>
      <c r="BA190" s="11"/>
      <c r="BB190" s="11"/>
      <c r="BC190" s="11"/>
      <c r="BD190" s="11"/>
    </row>
    <row r="191" spans="25:56">
      <c r="Y191" s="11"/>
      <c r="AO191" s="11"/>
      <c r="AP191" s="11"/>
      <c r="AQ191" s="11"/>
      <c r="AR191" s="11"/>
      <c r="AS191" s="11"/>
      <c r="AT191" s="11"/>
      <c r="AU191" s="11"/>
      <c r="AV191" s="11"/>
      <c r="AW191" s="11"/>
      <c r="AX191" s="11"/>
      <c r="AY191" s="11"/>
      <c r="AZ191" s="11"/>
      <c r="BA191" s="11"/>
      <c r="BB191" s="11"/>
      <c r="BC191" s="11"/>
      <c r="BD191" s="11"/>
    </row>
    <row r="192" spans="25:56">
      <c r="Y192" s="11"/>
      <c r="AO192" s="11"/>
      <c r="AP192" s="11"/>
      <c r="AQ192" s="11"/>
      <c r="AR192" s="11"/>
      <c r="AS192" s="11"/>
      <c r="AT192" s="11"/>
      <c r="AU192" s="11"/>
      <c r="AV192" s="11"/>
      <c r="AW192" s="11"/>
      <c r="AX192" s="11"/>
      <c r="AY192" s="11"/>
      <c r="AZ192" s="11"/>
      <c r="BA192" s="11"/>
      <c r="BB192" s="11"/>
      <c r="BC192" s="11"/>
      <c r="BD192" s="11"/>
    </row>
    <row r="193" spans="25:56">
      <c r="Y193" s="11"/>
      <c r="AO193" s="11"/>
      <c r="AP193" s="11"/>
      <c r="AQ193" s="11"/>
      <c r="AR193" s="11"/>
      <c r="AS193" s="11"/>
      <c r="AT193" s="11"/>
      <c r="AU193" s="11"/>
      <c r="AV193" s="11"/>
      <c r="AW193" s="11"/>
      <c r="AX193" s="11"/>
      <c r="AY193" s="11"/>
      <c r="AZ193" s="11"/>
      <c r="BA193" s="11"/>
      <c r="BB193" s="11"/>
      <c r="BC193" s="11"/>
      <c r="BD193" s="11"/>
    </row>
    <row r="194" spans="25:56">
      <c r="Y194" s="11"/>
      <c r="AO194" s="11"/>
      <c r="AP194" s="11"/>
      <c r="AQ194" s="11"/>
      <c r="AR194" s="11"/>
      <c r="AS194" s="11"/>
      <c r="AT194" s="11"/>
      <c r="AU194" s="11"/>
      <c r="AV194" s="11"/>
      <c r="AW194" s="11"/>
      <c r="AX194" s="11"/>
      <c r="AY194" s="11"/>
      <c r="AZ194" s="11"/>
      <c r="BA194" s="11"/>
      <c r="BB194" s="11"/>
      <c r="BC194" s="11"/>
      <c r="BD194" s="11"/>
    </row>
    <row r="195" spans="25:56">
      <c r="Y195" s="11"/>
      <c r="AO195" s="11"/>
      <c r="AP195" s="11"/>
      <c r="AQ195" s="11"/>
      <c r="AR195" s="11"/>
      <c r="AS195" s="11"/>
      <c r="AT195" s="11"/>
      <c r="AU195" s="11"/>
      <c r="AV195" s="11"/>
      <c r="AW195" s="11"/>
      <c r="AX195" s="11"/>
      <c r="AY195" s="11"/>
      <c r="AZ195" s="11"/>
      <c r="BA195" s="11"/>
      <c r="BB195" s="11"/>
      <c r="BC195" s="11"/>
      <c r="BD195" s="11"/>
    </row>
    <row r="196" spans="25:56">
      <c r="Y196" s="11"/>
      <c r="AO196" s="11"/>
      <c r="AP196" s="11"/>
      <c r="AQ196" s="11"/>
      <c r="AR196" s="11"/>
      <c r="AS196" s="11"/>
      <c r="AT196" s="11"/>
      <c r="AU196" s="11"/>
      <c r="AV196" s="11"/>
      <c r="AW196" s="11"/>
      <c r="AX196" s="11"/>
      <c r="AY196" s="11"/>
      <c r="AZ196" s="11"/>
      <c r="BA196" s="11"/>
      <c r="BB196" s="11"/>
      <c r="BC196" s="11"/>
      <c r="BD196" s="11"/>
    </row>
    <row r="197" spans="25:56">
      <c r="Y197" s="11"/>
      <c r="AO197" s="11"/>
      <c r="AP197" s="11"/>
      <c r="AQ197" s="11"/>
      <c r="AR197" s="11"/>
      <c r="AS197" s="11"/>
      <c r="AT197" s="11"/>
      <c r="AU197" s="11"/>
      <c r="AV197" s="11"/>
      <c r="AW197" s="11"/>
      <c r="AX197" s="11"/>
      <c r="AY197" s="11"/>
      <c r="AZ197" s="11"/>
      <c r="BA197" s="11"/>
      <c r="BB197" s="11"/>
      <c r="BC197" s="11"/>
      <c r="BD197" s="11"/>
    </row>
    <row r="198" spans="25:56">
      <c r="Y198" s="11"/>
      <c r="AO198" s="11"/>
      <c r="AP198" s="11"/>
      <c r="AQ198" s="11"/>
      <c r="AR198" s="11"/>
      <c r="AS198" s="11"/>
      <c r="AT198" s="11"/>
      <c r="AU198" s="11"/>
      <c r="AV198" s="11"/>
      <c r="AW198" s="11"/>
      <c r="AX198" s="11"/>
      <c r="AY198" s="11"/>
      <c r="AZ198" s="11"/>
      <c r="BA198" s="11"/>
      <c r="BB198" s="11"/>
      <c r="BC198" s="11"/>
      <c r="BD198" s="11"/>
    </row>
    <row r="199" spans="25:56">
      <c r="Y199" s="11"/>
      <c r="AO199" s="11"/>
      <c r="AP199" s="11"/>
      <c r="AQ199" s="11"/>
      <c r="AR199" s="11"/>
      <c r="AS199" s="11"/>
      <c r="AT199" s="11"/>
      <c r="AU199" s="11"/>
      <c r="AV199" s="11"/>
      <c r="AW199" s="11"/>
      <c r="AX199" s="11"/>
      <c r="AY199" s="11"/>
      <c r="AZ199" s="11"/>
      <c r="BA199" s="11"/>
      <c r="BB199" s="11"/>
      <c r="BC199" s="11"/>
      <c r="BD199" s="11"/>
    </row>
    <row r="200" spans="25:56">
      <c r="Y200" s="11"/>
      <c r="AO200" s="11"/>
      <c r="AP200" s="11"/>
      <c r="AQ200" s="11"/>
      <c r="AR200" s="11"/>
      <c r="AS200" s="11"/>
      <c r="AT200" s="11"/>
      <c r="AU200" s="11"/>
      <c r="AV200" s="11"/>
      <c r="AW200" s="11"/>
      <c r="AX200" s="11"/>
      <c r="AY200" s="11"/>
      <c r="AZ200" s="11"/>
      <c r="BA200" s="11"/>
      <c r="BB200" s="11"/>
      <c r="BC200" s="11"/>
      <c r="BD200" s="11"/>
    </row>
    <row r="201" spans="25:56">
      <c r="Y201" s="11"/>
      <c r="AO201" s="11"/>
      <c r="AP201" s="11"/>
      <c r="AQ201" s="11"/>
      <c r="AR201" s="11"/>
      <c r="AS201" s="11"/>
      <c r="AT201" s="11"/>
      <c r="AU201" s="11"/>
      <c r="AV201" s="11"/>
      <c r="AW201" s="11"/>
      <c r="AX201" s="11"/>
      <c r="AY201" s="11"/>
      <c r="AZ201" s="11"/>
      <c r="BA201" s="11"/>
      <c r="BB201" s="11"/>
      <c r="BC201" s="11"/>
      <c r="BD201" s="11"/>
    </row>
    <row r="202" spans="25:56">
      <c r="Y202" s="11"/>
      <c r="AO202" s="11"/>
      <c r="AP202" s="11"/>
      <c r="AQ202" s="11"/>
      <c r="AR202" s="11"/>
      <c r="AS202" s="11"/>
      <c r="AT202" s="11"/>
      <c r="AU202" s="11"/>
      <c r="AV202" s="11"/>
      <c r="AW202" s="11"/>
      <c r="AX202" s="11"/>
      <c r="AY202" s="11"/>
      <c r="AZ202" s="11"/>
      <c r="BA202" s="11"/>
      <c r="BB202" s="11"/>
      <c r="BC202" s="11"/>
      <c r="BD202" s="11"/>
    </row>
    <row r="203" spans="25:56">
      <c r="Y203" s="11"/>
      <c r="AO203" s="11"/>
      <c r="AP203" s="11"/>
      <c r="AQ203" s="11"/>
      <c r="AR203" s="11"/>
      <c r="AS203" s="11"/>
      <c r="AT203" s="11"/>
      <c r="AU203" s="11"/>
      <c r="AV203" s="11"/>
      <c r="AW203" s="11"/>
      <c r="AX203" s="11"/>
      <c r="AY203" s="11"/>
      <c r="AZ203" s="11"/>
      <c r="BA203" s="11"/>
      <c r="BB203" s="11"/>
      <c r="BC203" s="11"/>
      <c r="BD203" s="11"/>
    </row>
    <row r="204" spans="25:56">
      <c r="Y204" s="11"/>
      <c r="AO204" s="11"/>
      <c r="AP204" s="11"/>
      <c r="AQ204" s="11"/>
      <c r="AR204" s="11"/>
      <c r="AS204" s="11"/>
      <c r="AT204" s="11"/>
      <c r="AU204" s="11"/>
      <c r="AV204" s="11"/>
      <c r="AW204" s="11"/>
      <c r="AX204" s="11"/>
      <c r="AY204" s="11"/>
      <c r="AZ204" s="11"/>
      <c r="BA204" s="11"/>
      <c r="BB204" s="11"/>
      <c r="BC204" s="11"/>
      <c r="BD204" s="11"/>
    </row>
    <row r="205" spans="25:56">
      <c r="Y205" s="11"/>
      <c r="AO205" s="11"/>
      <c r="AP205" s="11"/>
      <c r="AQ205" s="11"/>
      <c r="AR205" s="11"/>
      <c r="AS205" s="11"/>
      <c r="AT205" s="11"/>
      <c r="AU205" s="11"/>
      <c r="AV205" s="11"/>
      <c r="AW205" s="11"/>
      <c r="AX205" s="11"/>
      <c r="AY205" s="11"/>
      <c r="AZ205" s="11"/>
      <c r="BA205" s="11"/>
      <c r="BB205" s="11"/>
      <c r="BC205" s="11"/>
      <c r="BD205" s="11"/>
    </row>
    <row r="206" spans="25:56">
      <c r="Y206" s="11"/>
      <c r="AO206" s="11"/>
      <c r="AP206" s="11"/>
      <c r="AQ206" s="11"/>
      <c r="AR206" s="11"/>
      <c r="AS206" s="11"/>
      <c r="AT206" s="11"/>
      <c r="AU206" s="11"/>
      <c r="AV206" s="11"/>
      <c r="AW206" s="11"/>
      <c r="AX206" s="11"/>
      <c r="AY206" s="11"/>
      <c r="AZ206" s="11"/>
      <c r="BA206" s="11"/>
      <c r="BB206" s="11"/>
      <c r="BC206" s="11"/>
      <c r="BD206" s="11"/>
    </row>
    <row r="207" spans="25:56">
      <c r="Y207" s="11"/>
      <c r="AO207" s="11"/>
      <c r="AP207" s="11"/>
      <c r="AQ207" s="11"/>
      <c r="AR207" s="11"/>
      <c r="AS207" s="11"/>
      <c r="AT207" s="11"/>
      <c r="AU207" s="11"/>
      <c r="AV207" s="11"/>
      <c r="AW207" s="11"/>
      <c r="AX207" s="11"/>
      <c r="AY207" s="11"/>
      <c r="AZ207" s="11"/>
      <c r="BA207" s="11"/>
      <c r="BB207" s="11"/>
      <c r="BC207" s="11"/>
      <c r="BD207" s="11"/>
    </row>
    <row r="208" spans="25:56">
      <c r="Y208" s="11"/>
      <c r="AO208" s="11"/>
      <c r="AP208" s="11"/>
      <c r="AQ208" s="11"/>
      <c r="AR208" s="11"/>
      <c r="AS208" s="11"/>
      <c r="AT208" s="11"/>
      <c r="AU208" s="11"/>
      <c r="AV208" s="11"/>
      <c r="AW208" s="11"/>
      <c r="AX208" s="11"/>
      <c r="AY208" s="11"/>
      <c r="AZ208" s="11"/>
      <c r="BA208" s="11"/>
      <c r="BB208" s="11"/>
      <c r="BC208" s="11"/>
      <c r="BD208" s="11"/>
    </row>
    <row r="209" spans="25:56">
      <c r="Y209" s="11"/>
      <c r="AO209" s="11"/>
      <c r="AP209" s="11"/>
      <c r="AQ209" s="11"/>
      <c r="AR209" s="11"/>
      <c r="AS209" s="11"/>
      <c r="AT209" s="11"/>
      <c r="AU209" s="11"/>
      <c r="AV209" s="11"/>
      <c r="AW209" s="11"/>
      <c r="AX209" s="11"/>
      <c r="AY209" s="11"/>
      <c r="AZ209" s="11"/>
      <c r="BA209" s="11"/>
      <c r="BB209" s="11"/>
      <c r="BC209" s="11"/>
      <c r="BD209" s="11"/>
    </row>
    <row r="210" spans="25:56">
      <c r="Y210" s="11"/>
      <c r="AO210" s="11"/>
      <c r="AP210" s="11"/>
      <c r="AQ210" s="11"/>
      <c r="AR210" s="11"/>
      <c r="AS210" s="11"/>
      <c r="AT210" s="11"/>
      <c r="AU210" s="11"/>
      <c r="AV210" s="11"/>
      <c r="AW210" s="11"/>
      <c r="AX210" s="11"/>
      <c r="AY210" s="11"/>
      <c r="AZ210" s="11"/>
      <c r="BA210" s="11"/>
      <c r="BB210" s="11"/>
      <c r="BC210" s="11"/>
      <c r="BD210" s="11"/>
    </row>
    <row r="211" spans="25:56">
      <c r="Y211" s="11"/>
      <c r="AO211" s="11"/>
      <c r="AP211" s="11"/>
      <c r="AQ211" s="11"/>
      <c r="AR211" s="11"/>
      <c r="AS211" s="11"/>
      <c r="AT211" s="11"/>
      <c r="AU211" s="11"/>
      <c r="AV211" s="11"/>
      <c r="AW211" s="11"/>
      <c r="AX211" s="11"/>
      <c r="AY211" s="11"/>
      <c r="AZ211" s="11"/>
      <c r="BA211" s="11"/>
      <c r="BB211" s="11"/>
      <c r="BC211" s="11"/>
      <c r="BD211" s="11"/>
    </row>
    <row r="212" spans="25:56">
      <c r="Y212" s="11"/>
      <c r="AO212" s="11"/>
      <c r="AP212" s="11"/>
      <c r="AQ212" s="11"/>
      <c r="AR212" s="11"/>
      <c r="AS212" s="11"/>
      <c r="AT212" s="11"/>
      <c r="AU212" s="11"/>
      <c r="AV212" s="11"/>
      <c r="AW212" s="11"/>
      <c r="AX212" s="11"/>
      <c r="AY212" s="11"/>
      <c r="AZ212" s="11"/>
      <c r="BA212" s="11"/>
      <c r="BB212" s="11"/>
      <c r="BC212" s="11"/>
      <c r="BD212" s="11"/>
    </row>
    <row r="213" spans="25:56">
      <c r="Y213" s="11"/>
      <c r="AO213" s="11"/>
      <c r="AP213" s="11"/>
      <c r="AQ213" s="11"/>
      <c r="AR213" s="11"/>
      <c r="AS213" s="11"/>
      <c r="AT213" s="11"/>
      <c r="AU213" s="11"/>
      <c r="AV213" s="11"/>
      <c r="AW213" s="11"/>
      <c r="AX213" s="11"/>
      <c r="AY213" s="11"/>
      <c r="AZ213" s="11"/>
      <c r="BA213" s="11"/>
      <c r="BB213" s="11"/>
      <c r="BC213" s="11"/>
      <c r="BD213" s="11"/>
    </row>
    <row r="214" spans="25:56">
      <c r="Y214" s="11"/>
      <c r="AO214" s="11"/>
      <c r="AP214" s="11"/>
      <c r="AQ214" s="11"/>
      <c r="AR214" s="11"/>
      <c r="AS214" s="11"/>
      <c r="AT214" s="11"/>
      <c r="AU214" s="11"/>
      <c r="AV214" s="11"/>
      <c r="AW214" s="11"/>
      <c r="AX214" s="11"/>
      <c r="AY214" s="11"/>
      <c r="AZ214" s="11"/>
      <c r="BA214" s="11"/>
      <c r="BB214" s="11"/>
      <c r="BC214" s="11"/>
      <c r="BD214" s="11"/>
    </row>
    <row r="215" spans="25:56">
      <c r="Y215" s="11"/>
      <c r="AO215" s="11"/>
      <c r="AP215" s="11"/>
      <c r="AQ215" s="11"/>
      <c r="AR215" s="11"/>
      <c r="AS215" s="11"/>
      <c r="AT215" s="11"/>
      <c r="AU215" s="11"/>
      <c r="AV215" s="11"/>
      <c r="AW215" s="11"/>
      <c r="AX215" s="11"/>
      <c r="AY215" s="11"/>
      <c r="AZ215" s="11"/>
      <c r="BA215" s="11"/>
      <c r="BB215" s="11"/>
      <c r="BC215" s="11"/>
      <c r="BD215" s="11"/>
    </row>
    <row r="216" spans="25:56">
      <c r="Y216" s="11"/>
      <c r="AO216" s="11"/>
      <c r="AP216" s="11"/>
      <c r="AQ216" s="11"/>
      <c r="AR216" s="11"/>
      <c r="AS216" s="11"/>
      <c r="AT216" s="11"/>
      <c r="AU216" s="11"/>
      <c r="AV216" s="11"/>
      <c r="AW216" s="11"/>
      <c r="AX216" s="11"/>
      <c r="AY216" s="11"/>
      <c r="AZ216" s="11"/>
      <c r="BA216" s="11"/>
      <c r="BB216" s="11"/>
      <c r="BC216" s="11"/>
      <c r="BD216" s="11"/>
    </row>
    <row r="217" spans="25:56">
      <c r="Y217" s="11"/>
      <c r="AO217" s="11"/>
      <c r="AP217" s="11"/>
      <c r="AQ217" s="11"/>
      <c r="AR217" s="11"/>
      <c r="AS217" s="11"/>
      <c r="AT217" s="11"/>
      <c r="AU217" s="11"/>
      <c r="AV217" s="11"/>
      <c r="AW217" s="11"/>
      <c r="AX217" s="11"/>
      <c r="AY217" s="11"/>
      <c r="AZ217" s="11"/>
      <c r="BA217" s="11"/>
      <c r="BB217" s="11"/>
      <c r="BC217" s="11"/>
      <c r="BD217" s="11"/>
    </row>
    <row r="218" spans="25:56">
      <c r="Y218" s="11"/>
      <c r="AO218" s="11"/>
      <c r="AP218" s="11"/>
      <c r="AQ218" s="11"/>
      <c r="AR218" s="11"/>
      <c r="AS218" s="11"/>
      <c r="AT218" s="11"/>
      <c r="AU218" s="11"/>
      <c r="AV218" s="11"/>
      <c r="AW218" s="11"/>
      <c r="AX218" s="11"/>
      <c r="AY218" s="11"/>
      <c r="AZ218" s="11"/>
      <c r="BA218" s="11"/>
      <c r="BB218" s="11"/>
      <c r="BC218" s="11"/>
      <c r="BD218" s="11"/>
    </row>
    <row r="219" spans="25:56">
      <c r="Y219" s="11"/>
      <c r="AO219" s="11"/>
      <c r="AP219" s="11"/>
      <c r="AQ219" s="11"/>
      <c r="AR219" s="11"/>
      <c r="AS219" s="11"/>
      <c r="AT219" s="11"/>
      <c r="AU219" s="11"/>
      <c r="AV219" s="11"/>
      <c r="AW219" s="11"/>
      <c r="AX219" s="11"/>
      <c r="AY219" s="11"/>
      <c r="AZ219" s="11"/>
      <c r="BA219" s="11"/>
      <c r="BB219" s="11"/>
      <c r="BC219" s="11"/>
      <c r="BD219" s="11"/>
    </row>
    <row r="220" spans="25:56">
      <c r="Y220" s="11"/>
      <c r="AO220" s="11"/>
      <c r="AP220" s="11"/>
      <c r="AQ220" s="11"/>
      <c r="AR220" s="11"/>
      <c r="AS220" s="11"/>
      <c r="AT220" s="11"/>
      <c r="AU220" s="11"/>
      <c r="AV220" s="11"/>
      <c r="AW220" s="11"/>
      <c r="AX220" s="11"/>
      <c r="AY220" s="11"/>
      <c r="AZ220" s="11"/>
      <c r="BA220" s="11"/>
      <c r="BB220" s="11"/>
      <c r="BC220" s="11"/>
      <c r="BD220" s="11"/>
    </row>
    <row r="221" spans="25:56">
      <c r="Y221" s="11"/>
      <c r="AO221" s="11"/>
      <c r="AP221" s="11"/>
      <c r="AQ221" s="11"/>
      <c r="AR221" s="11"/>
      <c r="AS221" s="11"/>
      <c r="AT221" s="11"/>
      <c r="AU221" s="11"/>
      <c r="AV221" s="11"/>
      <c r="AW221" s="11"/>
      <c r="AX221" s="11"/>
      <c r="AY221" s="11"/>
      <c r="AZ221" s="11"/>
      <c r="BA221" s="11"/>
      <c r="BB221" s="11"/>
      <c r="BC221" s="11"/>
      <c r="BD221" s="11"/>
    </row>
    <row r="222" spans="25:56">
      <c r="Y222" s="11"/>
      <c r="AO222" s="11"/>
      <c r="AP222" s="11"/>
      <c r="AQ222" s="11"/>
      <c r="AR222" s="11"/>
      <c r="AS222" s="11"/>
      <c r="AT222" s="11"/>
      <c r="AU222" s="11"/>
      <c r="AV222" s="11"/>
      <c r="AW222" s="11"/>
      <c r="AX222" s="11"/>
      <c r="AY222" s="11"/>
      <c r="AZ222" s="11"/>
      <c r="BA222" s="11"/>
      <c r="BB222" s="11"/>
      <c r="BC222" s="11"/>
      <c r="BD222" s="11"/>
    </row>
    <row r="223" spans="25:56">
      <c r="Y223" s="11"/>
      <c r="AO223" s="11"/>
      <c r="AP223" s="11"/>
      <c r="AQ223" s="11"/>
      <c r="AR223" s="11"/>
      <c r="AS223" s="11"/>
      <c r="AT223" s="11"/>
      <c r="AU223" s="11"/>
      <c r="AV223" s="11"/>
      <c r="AW223" s="11"/>
      <c r="AX223" s="11"/>
      <c r="AY223" s="11"/>
      <c r="AZ223" s="11"/>
      <c r="BA223" s="11"/>
      <c r="BB223" s="11"/>
      <c r="BC223" s="11"/>
      <c r="BD223" s="11"/>
    </row>
    <row r="224" spans="25:56">
      <c r="Y224" s="11"/>
      <c r="AO224" s="11"/>
      <c r="AP224" s="11"/>
      <c r="AQ224" s="11"/>
      <c r="AR224" s="11"/>
      <c r="AS224" s="11"/>
      <c r="AT224" s="11"/>
      <c r="AU224" s="11"/>
      <c r="AV224" s="11"/>
      <c r="AW224" s="11"/>
      <c r="AX224" s="11"/>
      <c r="AY224" s="11"/>
      <c r="AZ224" s="11"/>
      <c r="BA224" s="11"/>
      <c r="BB224" s="11"/>
      <c r="BC224" s="11"/>
      <c r="BD224" s="11"/>
    </row>
    <row r="225" spans="25:56">
      <c r="Y225" s="11"/>
      <c r="AO225" s="11"/>
      <c r="AP225" s="11"/>
      <c r="AQ225" s="11"/>
      <c r="AR225" s="11"/>
      <c r="AS225" s="11"/>
      <c r="AT225" s="11"/>
      <c r="AU225" s="11"/>
      <c r="AV225" s="11"/>
      <c r="AW225" s="11"/>
      <c r="AX225" s="11"/>
      <c r="AY225" s="11"/>
      <c r="AZ225" s="11"/>
      <c r="BA225" s="11"/>
      <c r="BB225" s="11"/>
      <c r="BC225" s="11"/>
      <c r="BD225" s="11"/>
    </row>
    <row r="226" spans="25:56">
      <c r="Y226" s="11"/>
      <c r="AO226" s="11"/>
      <c r="AP226" s="11"/>
      <c r="AQ226" s="11"/>
      <c r="AR226" s="11"/>
      <c r="AS226" s="11"/>
      <c r="AT226" s="11"/>
      <c r="AU226" s="11"/>
      <c r="AV226" s="11"/>
      <c r="AW226" s="11"/>
      <c r="AX226" s="11"/>
      <c r="AY226" s="11"/>
      <c r="AZ226" s="11"/>
      <c r="BA226" s="11"/>
      <c r="BB226" s="11"/>
      <c r="BC226" s="11"/>
      <c r="BD226" s="11"/>
    </row>
    <row r="227" spans="25:56">
      <c r="Y227" s="11"/>
      <c r="AO227" s="11"/>
      <c r="AP227" s="11"/>
      <c r="AQ227" s="11"/>
      <c r="AR227" s="11"/>
      <c r="AS227" s="11"/>
      <c r="AT227" s="11"/>
      <c r="AU227" s="11"/>
      <c r="AV227" s="11"/>
      <c r="AW227" s="11"/>
      <c r="AX227" s="11"/>
      <c r="AY227" s="11"/>
      <c r="AZ227" s="11"/>
      <c r="BA227" s="11"/>
      <c r="BB227" s="11"/>
      <c r="BC227" s="11"/>
      <c r="BD227" s="11"/>
    </row>
    <row r="228" spans="25:56">
      <c r="Y228" s="11"/>
    </row>
    <row r="229" spans="25:56">
      <c r="Y229" s="11"/>
    </row>
    <row r="230" spans="25:56">
      <c r="Y230" s="11"/>
    </row>
    <row r="231" spans="25:56">
      <c r="Y231" s="11"/>
    </row>
    <row r="232" spans="25:56">
      <c r="Y232" s="11"/>
    </row>
    <row r="233" spans="25:56">
      <c r="Y233" s="11"/>
    </row>
    <row r="234" spans="25:56">
      <c r="Y234" s="11"/>
    </row>
    <row r="235" spans="25:56">
      <c r="Y235" s="11"/>
    </row>
    <row r="236" spans="25:56">
      <c r="Y236" s="11"/>
    </row>
    <row r="237" spans="25:56">
      <c r="Y237" s="11"/>
    </row>
    <row r="238" spans="25:56">
      <c r="Y238" s="11"/>
    </row>
    <row r="239" spans="25:56">
      <c r="Y239" s="11"/>
    </row>
    <row r="240" spans="25:56">
      <c r="Y240" s="11"/>
    </row>
    <row r="241" spans="25:25">
      <c r="Y241" s="11"/>
    </row>
    <row r="242" spans="25:25">
      <c r="Y242" s="11"/>
    </row>
    <row r="243" spans="25:25">
      <c r="Y243" s="11"/>
    </row>
    <row r="244" spans="25:25">
      <c r="Y244" s="11"/>
    </row>
    <row r="245" spans="25:25">
      <c r="Y245" s="11"/>
    </row>
    <row r="246" spans="25:25">
      <c r="Y246" s="11"/>
    </row>
    <row r="247" spans="25:25">
      <c r="Y247" s="11"/>
    </row>
    <row r="248" spans="25:25">
      <c r="Y248" s="11"/>
    </row>
    <row r="249" spans="25:25">
      <c r="Y249" s="11"/>
    </row>
    <row r="250" spans="25:25">
      <c r="Y250" s="11"/>
    </row>
    <row r="251" spans="25:25">
      <c r="Y251" s="11"/>
    </row>
    <row r="252" spans="25:25">
      <c r="Y252" s="11"/>
    </row>
    <row r="253" spans="25:25">
      <c r="Y253" s="11"/>
    </row>
    <row r="254" spans="25:25">
      <c r="Y254" s="11"/>
    </row>
    <row r="255" spans="25:25">
      <c r="Y255" s="11"/>
    </row>
    <row r="256" spans="25:25">
      <c r="Y256" s="11"/>
    </row>
    <row r="257" spans="25:25">
      <c r="Y257" s="11"/>
    </row>
    <row r="258" spans="25:25">
      <c r="Y258" s="11"/>
    </row>
    <row r="259" spans="25:25">
      <c r="Y259" s="11"/>
    </row>
    <row r="260" spans="25:25">
      <c r="Y260" s="11"/>
    </row>
    <row r="261" spans="25:25">
      <c r="Y261" s="11"/>
    </row>
    <row r="262" spans="25:25">
      <c r="Y262" s="11"/>
    </row>
    <row r="263" spans="25:25">
      <c r="Y263" s="11"/>
    </row>
    <row r="264" spans="25:25">
      <c r="Y264" s="11"/>
    </row>
    <row r="265" spans="25:25">
      <c r="Y265" s="11"/>
    </row>
    <row r="266" spans="25:25">
      <c r="Y266" s="11"/>
    </row>
    <row r="267" spans="25:25">
      <c r="Y267" s="11"/>
    </row>
    <row r="268" spans="25:25">
      <c r="Y268" s="11"/>
    </row>
    <row r="269" spans="25:25">
      <c r="Y269" s="11"/>
    </row>
    <row r="270" spans="25:25">
      <c r="Y270" s="11"/>
    </row>
    <row r="271" spans="25:25">
      <c r="Y271" s="11"/>
    </row>
    <row r="272" spans="25:25">
      <c r="Y272" s="11"/>
    </row>
    <row r="273" spans="25:25">
      <c r="Y273" s="11"/>
    </row>
    <row r="274" spans="25:25">
      <c r="Y274" s="11"/>
    </row>
    <row r="275" spans="25:25">
      <c r="Y275" s="11"/>
    </row>
    <row r="276" spans="25:25">
      <c r="Y276" s="11"/>
    </row>
    <row r="277" spans="25:25">
      <c r="Y277" s="11"/>
    </row>
    <row r="278" spans="25:25">
      <c r="Y278" s="11"/>
    </row>
    <row r="279" spans="25:25">
      <c r="Y279" s="11"/>
    </row>
    <row r="280" spans="25:25">
      <c r="Y280" s="11"/>
    </row>
    <row r="281" spans="25:25">
      <c r="Y281" s="11"/>
    </row>
    <row r="282" spans="25:25">
      <c r="Y282" s="11"/>
    </row>
    <row r="283" spans="25:25">
      <c r="Y283" s="11"/>
    </row>
    <row r="284" spans="25:25">
      <c r="Y284" s="11"/>
    </row>
    <row r="285" spans="25:25">
      <c r="Y285" s="11"/>
    </row>
    <row r="286" spans="25:25">
      <c r="Y286" s="11"/>
    </row>
    <row r="287" spans="25:25">
      <c r="Y287" s="11"/>
    </row>
    <row r="288" spans="25:25">
      <c r="Y288" s="11"/>
    </row>
    <row r="289" spans="25:25">
      <c r="Y289" s="11"/>
    </row>
    <row r="290" spans="25:25">
      <c r="Y290" s="11"/>
    </row>
    <row r="291" spans="25:25">
      <c r="Y291" s="11"/>
    </row>
    <row r="292" spans="25:25">
      <c r="Y292" s="11"/>
    </row>
    <row r="293" spans="25:25">
      <c r="Y293" s="11"/>
    </row>
    <row r="294" spans="25:25">
      <c r="Y294" s="11"/>
    </row>
    <row r="295" spans="25:25">
      <c r="Y295" s="11"/>
    </row>
    <row r="296" spans="25:25">
      <c r="Y296" s="11"/>
    </row>
    <row r="297" spans="25:25">
      <c r="Y297" s="11"/>
    </row>
    <row r="298" spans="25:25">
      <c r="Y298" s="11"/>
    </row>
    <row r="299" spans="25:25">
      <c r="Y299" s="11"/>
    </row>
    <row r="300" spans="25:25">
      <c r="Y300" s="11"/>
    </row>
    <row r="301" spans="25:25">
      <c r="Y301" s="11"/>
    </row>
    <row r="302" spans="25:25">
      <c r="Y302" s="11"/>
    </row>
    <row r="303" spans="25:25">
      <c r="Y303" s="11"/>
    </row>
    <row r="304" spans="25:25">
      <c r="Y304" s="11"/>
    </row>
    <row r="305" spans="25:25">
      <c r="Y305" s="11"/>
    </row>
    <row r="306" spans="25:25">
      <c r="Y306" s="11"/>
    </row>
    <row r="307" spans="25:25">
      <c r="Y307" s="11"/>
    </row>
    <row r="308" spans="25:25">
      <c r="Y308" s="11"/>
    </row>
    <row r="309" spans="25:25">
      <c r="Y309" s="11"/>
    </row>
    <row r="310" spans="25:25">
      <c r="Y310" s="11"/>
    </row>
    <row r="311" spans="25:25">
      <c r="Y311" s="11"/>
    </row>
    <row r="312" spans="25:25">
      <c r="Y312" s="11"/>
    </row>
    <row r="313" spans="25:25">
      <c r="Y313" s="11"/>
    </row>
    <row r="314" spans="25:25">
      <c r="Y314" s="11"/>
    </row>
    <row r="315" spans="25:25">
      <c r="Y315" s="11"/>
    </row>
    <row r="316" spans="25:25">
      <c r="Y316" s="11"/>
    </row>
    <row r="317" spans="25:25">
      <c r="Y317" s="11"/>
    </row>
    <row r="318" spans="25:25">
      <c r="Y318" s="11"/>
    </row>
    <row r="319" spans="25:25">
      <c r="Y319" s="11"/>
    </row>
    <row r="320" spans="25:25">
      <c r="Y320" s="11"/>
    </row>
    <row r="321" spans="25:25">
      <c r="Y321" s="11"/>
    </row>
    <row r="322" spans="25:25">
      <c r="Y322" s="11"/>
    </row>
    <row r="323" spans="25:25">
      <c r="Y323" s="11"/>
    </row>
    <row r="324" spans="25:25">
      <c r="Y324" s="11"/>
    </row>
    <row r="325" spans="25:25">
      <c r="Y325" s="11"/>
    </row>
    <row r="326" spans="25:25">
      <c r="Y326" s="11"/>
    </row>
    <row r="327" spans="25:25">
      <c r="Y327" s="11"/>
    </row>
    <row r="328" spans="25:25">
      <c r="Y328" s="11"/>
    </row>
    <row r="329" spans="25:25">
      <c r="Y329" s="11"/>
    </row>
    <row r="330" spans="25:25">
      <c r="Y330" s="11"/>
    </row>
    <row r="331" spans="25:25">
      <c r="Y331" s="11"/>
    </row>
    <row r="332" spans="25:25">
      <c r="Y332" s="11"/>
    </row>
    <row r="333" spans="25:25">
      <c r="Y333" s="11"/>
    </row>
    <row r="334" spans="25:25">
      <c r="Y334" s="11"/>
    </row>
    <row r="335" spans="25:25">
      <c r="Y335" s="11"/>
    </row>
    <row r="336" spans="25:25">
      <c r="Y336" s="11"/>
    </row>
    <row r="337" spans="25:25">
      <c r="Y337" s="11"/>
    </row>
    <row r="338" spans="25:25">
      <c r="Y338" s="11"/>
    </row>
    <row r="339" spans="25:25">
      <c r="Y339" s="11"/>
    </row>
    <row r="340" spans="25:25">
      <c r="Y340" s="11"/>
    </row>
    <row r="341" spans="25:25">
      <c r="Y341" s="11"/>
    </row>
    <row r="342" spans="25:25">
      <c r="Y342" s="11"/>
    </row>
    <row r="343" spans="25:25">
      <c r="Y343" s="11"/>
    </row>
    <row r="344" spans="25:25">
      <c r="Y344" s="11"/>
    </row>
    <row r="345" spans="25:25">
      <c r="Y345" s="11"/>
    </row>
    <row r="346" spans="25:25">
      <c r="Y346" s="11"/>
    </row>
    <row r="347" spans="25:25">
      <c r="Y347" s="11"/>
    </row>
    <row r="348" spans="25:25">
      <c r="Y348" s="11"/>
    </row>
    <row r="349" spans="25:25">
      <c r="Y349" s="11"/>
    </row>
    <row r="350" spans="25:25">
      <c r="Y350" s="11"/>
    </row>
    <row r="351" spans="25:25">
      <c r="Y351" s="11"/>
    </row>
    <row r="352" spans="25:25">
      <c r="Y352" s="11"/>
    </row>
    <row r="353" spans="25:25">
      <c r="Y353" s="11"/>
    </row>
    <row r="354" spans="25:25">
      <c r="Y354" s="11"/>
    </row>
    <row r="355" spans="25:25">
      <c r="Y355" s="11"/>
    </row>
    <row r="356" spans="25:25">
      <c r="Y356" s="11"/>
    </row>
    <row r="357" spans="25:25">
      <c r="Y357" s="11"/>
    </row>
    <row r="358" spans="25:25">
      <c r="Y358" s="11"/>
    </row>
    <row r="359" spans="25:25">
      <c r="Y359" s="11"/>
    </row>
    <row r="360" spans="25:25">
      <c r="Y360" s="11"/>
    </row>
    <row r="361" spans="25:25">
      <c r="Y361" s="11"/>
    </row>
    <row r="362" spans="25:25">
      <c r="Y362" s="11"/>
    </row>
    <row r="363" spans="25:25">
      <c r="Y363" s="11"/>
    </row>
    <row r="364" spans="25:25">
      <c r="Y364" s="11"/>
    </row>
    <row r="365" spans="25:25">
      <c r="Y365" s="11"/>
    </row>
    <row r="366" spans="25:25">
      <c r="Y366" s="11"/>
    </row>
    <row r="367" spans="25:25">
      <c r="Y367" s="11"/>
    </row>
    <row r="368" spans="25:25">
      <c r="Y368" s="11"/>
    </row>
    <row r="369" spans="25:25">
      <c r="Y369" s="11"/>
    </row>
    <row r="370" spans="25:25">
      <c r="Y370" s="11"/>
    </row>
    <row r="371" spans="25:25">
      <c r="Y371" s="11"/>
    </row>
    <row r="372" spans="25:25">
      <c r="Y372" s="11"/>
    </row>
    <row r="373" spans="25:25">
      <c r="Y373" s="11"/>
    </row>
    <row r="374" spans="25:25">
      <c r="Y374" s="11"/>
    </row>
    <row r="375" spans="25:25">
      <c r="Y375" s="11"/>
    </row>
    <row r="376" spans="25:25">
      <c r="Y376" s="11"/>
    </row>
    <row r="377" spans="25:25">
      <c r="Y377" s="11"/>
    </row>
    <row r="378" spans="25:25">
      <c r="Y378" s="11"/>
    </row>
    <row r="379" spans="25:25">
      <c r="Y379" s="11"/>
    </row>
    <row r="380" spans="25:25">
      <c r="Y380" s="11"/>
    </row>
    <row r="381" spans="25:25">
      <c r="Y381" s="11"/>
    </row>
    <row r="382" spans="25:25">
      <c r="Y382" s="11"/>
    </row>
    <row r="383" spans="25:25">
      <c r="Y383" s="11"/>
    </row>
    <row r="384" spans="25:25">
      <c r="Y384" s="11"/>
    </row>
    <row r="385" spans="25:25">
      <c r="Y385" s="11"/>
    </row>
    <row r="386" spans="25:25">
      <c r="Y386" s="11"/>
    </row>
    <row r="387" spans="25:25">
      <c r="Y387" s="11"/>
    </row>
    <row r="388" spans="25:25">
      <c r="Y388" s="11"/>
    </row>
    <row r="389" spans="25:25">
      <c r="Y389" s="11"/>
    </row>
    <row r="390" spans="25:25">
      <c r="Y390" s="11"/>
    </row>
    <row r="391" spans="25:25">
      <c r="Y391" s="11"/>
    </row>
    <row r="392" spans="25:25">
      <c r="Y392" s="11"/>
    </row>
    <row r="393" spans="25:25">
      <c r="Y393" s="11"/>
    </row>
    <row r="394" spans="25:25">
      <c r="Y394" s="11"/>
    </row>
    <row r="395" spans="25:25">
      <c r="Y395" s="11"/>
    </row>
    <row r="396" spans="25:25">
      <c r="Y396" s="11"/>
    </row>
    <row r="397" spans="25:25">
      <c r="Y397" s="11"/>
    </row>
    <row r="398" spans="25:25">
      <c r="Y398" s="11"/>
    </row>
    <row r="399" spans="25:25">
      <c r="Y399" s="11"/>
    </row>
    <row r="400" spans="25:25">
      <c r="Y400" s="11"/>
    </row>
    <row r="401" spans="25:25">
      <c r="Y401" s="11"/>
    </row>
    <row r="402" spans="25:25">
      <c r="Y402" s="11"/>
    </row>
    <row r="403" spans="25:25">
      <c r="Y403" s="11"/>
    </row>
    <row r="404" spans="25:25">
      <c r="Y404" s="11"/>
    </row>
    <row r="405" spans="25:25">
      <c r="Y405" s="11"/>
    </row>
    <row r="406" spans="25:25">
      <c r="Y406" s="11"/>
    </row>
    <row r="407" spans="25:25">
      <c r="Y407" s="11"/>
    </row>
    <row r="408" spans="25:25">
      <c r="Y408" s="11"/>
    </row>
    <row r="409" spans="25:25">
      <c r="Y409" s="11"/>
    </row>
    <row r="410" spans="25:25">
      <c r="Y410" s="11"/>
    </row>
    <row r="411" spans="25:25">
      <c r="Y411" s="11"/>
    </row>
    <row r="412" spans="25:25">
      <c r="Y412" s="11"/>
    </row>
    <row r="413" spans="25:25">
      <c r="Y413" s="11"/>
    </row>
    <row r="414" spans="25:25">
      <c r="Y414" s="11"/>
    </row>
    <row r="415" spans="25:25">
      <c r="Y415" s="11"/>
    </row>
    <row r="416" spans="25:25">
      <c r="Y416" s="11"/>
    </row>
    <row r="417" spans="25:25">
      <c r="Y417" s="11"/>
    </row>
    <row r="418" spans="25:25">
      <c r="Y418" s="11"/>
    </row>
    <row r="419" spans="25:25">
      <c r="Y419" s="11"/>
    </row>
    <row r="420" spans="25:25">
      <c r="Y420" s="11"/>
    </row>
    <row r="421" spans="25:25">
      <c r="Y421" s="11"/>
    </row>
    <row r="422" spans="25:25">
      <c r="Y422" s="11"/>
    </row>
    <row r="423" spans="25:25">
      <c r="Y423" s="11"/>
    </row>
    <row r="424" spans="25:25">
      <c r="Y424" s="11"/>
    </row>
    <row r="425" spans="25:25">
      <c r="Y425" s="11"/>
    </row>
    <row r="426" spans="25:25">
      <c r="Y426" s="11"/>
    </row>
    <row r="427" spans="25:25">
      <c r="Y427" s="11"/>
    </row>
    <row r="428" spans="25:25">
      <c r="Y428" s="11"/>
    </row>
    <row r="429" spans="25:25">
      <c r="Y429" s="11"/>
    </row>
    <row r="430" spans="25:25">
      <c r="Y430" s="11"/>
    </row>
    <row r="431" spans="25:25">
      <c r="Y431" s="11"/>
    </row>
    <row r="432" spans="25:25">
      <c r="Y432" s="11"/>
    </row>
    <row r="433" spans="25:25">
      <c r="Y433" s="11"/>
    </row>
    <row r="434" spans="25:25">
      <c r="Y434" s="11"/>
    </row>
    <row r="435" spans="25:25">
      <c r="Y435" s="11"/>
    </row>
    <row r="436" spans="25:25">
      <c r="Y436" s="11"/>
    </row>
    <row r="437" spans="25:25">
      <c r="Y437" s="11"/>
    </row>
    <row r="438" spans="25:25">
      <c r="Y438" s="11"/>
    </row>
    <row r="439" spans="25:25">
      <c r="Y439" s="11"/>
    </row>
    <row r="440" spans="25:25">
      <c r="Y440" s="11"/>
    </row>
    <row r="441" spans="25:25">
      <c r="Y441" s="11"/>
    </row>
    <row r="442" spans="25:25">
      <c r="Y442" s="11"/>
    </row>
    <row r="443" spans="25:25">
      <c r="Y443" s="11"/>
    </row>
    <row r="444" spans="25:25">
      <c r="Y444" s="11"/>
    </row>
    <row r="445" spans="25:25">
      <c r="Y445" s="11"/>
    </row>
    <row r="446" spans="25:25">
      <c r="Y446" s="11"/>
    </row>
    <row r="447" spans="25:25">
      <c r="Y447" s="11"/>
    </row>
    <row r="448" spans="25:25">
      <c r="Y448" s="11"/>
    </row>
    <row r="449" spans="25:25">
      <c r="Y449" s="11"/>
    </row>
    <row r="450" spans="25:25">
      <c r="Y450" s="11"/>
    </row>
    <row r="451" spans="25:25">
      <c r="Y451" s="11"/>
    </row>
    <row r="452" spans="25:25">
      <c r="Y452" s="11"/>
    </row>
    <row r="453" spans="25:25">
      <c r="Y453" s="11"/>
    </row>
    <row r="454" spans="25:25">
      <c r="Y454" s="11"/>
    </row>
    <row r="455" spans="25:25">
      <c r="Y455" s="11"/>
    </row>
    <row r="456" spans="25:25">
      <c r="Y456" s="11"/>
    </row>
    <row r="457" spans="25:25">
      <c r="Y457" s="11"/>
    </row>
    <row r="458" spans="25:25">
      <c r="Y458" s="11"/>
    </row>
    <row r="459" spans="25:25">
      <c r="Y459" s="11"/>
    </row>
    <row r="460" spans="25:25">
      <c r="Y460" s="11"/>
    </row>
    <row r="461" spans="25:25">
      <c r="Y461" s="11"/>
    </row>
    <row r="462" spans="25:25">
      <c r="Y462" s="11"/>
    </row>
    <row r="463" spans="25:25">
      <c r="Y463" s="11"/>
    </row>
    <row r="464" spans="25:25">
      <c r="Y464" s="11"/>
    </row>
    <row r="465" spans="25:25">
      <c r="Y465" s="11"/>
    </row>
    <row r="466" spans="25:25">
      <c r="Y466" s="11"/>
    </row>
    <row r="467" spans="25:25">
      <c r="Y467" s="11"/>
    </row>
    <row r="468" spans="25:25">
      <c r="Y468" s="11"/>
    </row>
    <row r="469" spans="25:25">
      <c r="Y469" s="11"/>
    </row>
    <row r="470" spans="25:25">
      <c r="Y470" s="11"/>
    </row>
    <row r="471" spans="25:25">
      <c r="Y471" s="11"/>
    </row>
    <row r="472" spans="25:25">
      <c r="Y472" s="11"/>
    </row>
    <row r="473" spans="25:25">
      <c r="Y473" s="11"/>
    </row>
    <row r="474" spans="25:25">
      <c r="Y474" s="11"/>
    </row>
    <row r="475" spans="25:25">
      <c r="Y475" s="11"/>
    </row>
    <row r="476" spans="25:25">
      <c r="Y476" s="11"/>
    </row>
    <row r="477" spans="25:25">
      <c r="Y477" s="11"/>
    </row>
    <row r="478" spans="25:25">
      <c r="Y478" s="11"/>
    </row>
    <row r="479" spans="25:25">
      <c r="Y479" s="11"/>
    </row>
    <row r="480" spans="25:25">
      <c r="Y480" s="11"/>
    </row>
    <row r="481" spans="25:25">
      <c r="Y481" s="11"/>
    </row>
    <row r="482" spans="25:25">
      <c r="Y482" s="11"/>
    </row>
    <row r="483" spans="25:25">
      <c r="Y483" s="11"/>
    </row>
    <row r="484" spans="25:25">
      <c r="Y484" s="11"/>
    </row>
    <row r="485" spans="25:25">
      <c r="Y485" s="11"/>
    </row>
    <row r="486" spans="25:25">
      <c r="Y486" s="11"/>
    </row>
    <row r="487" spans="25:25">
      <c r="Y487" s="11"/>
    </row>
    <row r="488" spans="25:25">
      <c r="Y488" s="11"/>
    </row>
    <row r="489" spans="25:25">
      <c r="Y489" s="11"/>
    </row>
    <row r="490" spans="25:25">
      <c r="Y490" s="11"/>
    </row>
    <row r="491" spans="25:25">
      <c r="Y491" s="11"/>
    </row>
    <row r="492" spans="25:25">
      <c r="Y492" s="11"/>
    </row>
    <row r="493" spans="25:25">
      <c r="Y493" s="11"/>
    </row>
    <row r="494" spans="25:25">
      <c r="Y494" s="11"/>
    </row>
    <row r="495" spans="25:25">
      <c r="Y495" s="11"/>
    </row>
    <row r="496" spans="25:25">
      <c r="Y496" s="11"/>
    </row>
    <row r="497" spans="25:25">
      <c r="Y497" s="11"/>
    </row>
    <row r="498" spans="25:25">
      <c r="Y498" s="11"/>
    </row>
    <row r="499" spans="25:25">
      <c r="Y499" s="11"/>
    </row>
    <row r="500" spans="25:25">
      <c r="Y500" s="11"/>
    </row>
    <row r="501" spans="25:25">
      <c r="Y501" s="11"/>
    </row>
    <row r="502" spans="25:25">
      <c r="Y502" s="11"/>
    </row>
    <row r="503" spans="25:25">
      <c r="Y503" s="11"/>
    </row>
    <row r="504" spans="25:25">
      <c r="Y504" s="11"/>
    </row>
    <row r="505" spans="25:25">
      <c r="Y505" s="11"/>
    </row>
    <row r="506" spans="25:25">
      <c r="Y506" s="11"/>
    </row>
    <row r="507" spans="25:25">
      <c r="Y507" s="11"/>
    </row>
    <row r="508" spans="25:25">
      <c r="Y508" s="11"/>
    </row>
    <row r="509" spans="25:25">
      <c r="Y509" s="11"/>
    </row>
    <row r="510" spans="25:25">
      <c r="Y510" s="11"/>
    </row>
    <row r="511" spans="25:25">
      <c r="Y511" s="11"/>
    </row>
    <row r="512" spans="25:25">
      <c r="Y512" s="11"/>
    </row>
    <row r="513" spans="25:25">
      <c r="Y513" s="11"/>
    </row>
    <row r="514" spans="25:25">
      <c r="Y514" s="11"/>
    </row>
    <row r="515" spans="25:25">
      <c r="Y515" s="11"/>
    </row>
    <row r="516" spans="25:25">
      <c r="Y516" s="11"/>
    </row>
    <row r="517" spans="25:25">
      <c r="Y517" s="11"/>
    </row>
    <row r="518" spans="25:25">
      <c r="Y518" s="11"/>
    </row>
    <row r="519" spans="25:25">
      <c r="Y519" s="11"/>
    </row>
    <row r="520" spans="25:25">
      <c r="Y520" s="11"/>
    </row>
    <row r="521" spans="25:25">
      <c r="Y521" s="11"/>
    </row>
    <row r="522" spans="25:25">
      <c r="Y522" s="11"/>
    </row>
    <row r="523" spans="25:25">
      <c r="Y523" s="11"/>
    </row>
    <row r="524" spans="25:25">
      <c r="Y524" s="11"/>
    </row>
    <row r="525" spans="25:25">
      <c r="Y525" s="11"/>
    </row>
    <row r="526" spans="25:25">
      <c r="Y526" s="11"/>
    </row>
    <row r="527" spans="25:25">
      <c r="Y527" s="11"/>
    </row>
    <row r="528" spans="25:25">
      <c r="Y528" s="11"/>
    </row>
    <row r="529" spans="25:25">
      <c r="Y529" s="11"/>
    </row>
    <row r="530" spans="25:25">
      <c r="Y530" s="11"/>
    </row>
    <row r="531" spans="25:25">
      <c r="Y531" s="11"/>
    </row>
    <row r="532" spans="25:25">
      <c r="Y532" s="11"/>
    </row>
    <row r="533" spans="25:25">
      <c r="Y533" s="11"/>
    </row>
    <row r="534" spans="25:25">
      <c r="Y534" s="11"/>
    </row>
    <row r="535" spans="25:25">
      <c r="Y535" s="11"/>
    </row>
    <row r="536" spans="25:25">
      <c r="Y536" s="11"/>
    </row>
    <row r="537" spans="25:25">
      <c r="Y537" s="11"/>
    </row>
    <row r="538" spans="25:25">
      <c r="Y538" s="11"/>
    </row>
    <row r="539" spans="25:25">
      <c r="Y539" s="11"/>
    </row>
    <row r="540" spans="25:25">
      <c r="Y540" s="11"/>
    </row>
    <row r="541" spans="25:25">
      <c r="Y541" s="11"/>
    </row>
    <row r="542" spans="25:25">
      <c r="Y542" s="11"/>
    </row>
    <row r="543" spans="25:25">
      <c r="Y543" s="11"/>
    </row>
    <row r="544" spans="25:25">
      <c r="Y544" s="11"/>
    </row>
    <row r="545" spans="25:25">
      <c r="Y545" s="11"/>
    </row>
    <row r="546" spans="25:25">
      <c r="Y546" s="11"/>
    </row>
    <row r="547" spans="25:25">
      <c r="Y547" s="11"/>
    </row>
    <row r="548" spans="25:25">
      <c r="Y548" s="11"/>
    </row>
    <row r="549" spans="25:25">
      <c r="Y549" s="11"/>
    </row>
    <row r="550" spans="25:25">
      <c r="Y550" s="11"/>
    </row>
    <row r="551" spans="25:25">
      <c r="Y551" s="11"/>
    </row>
    <row r="552" spans="25:25">
      <c r="Y552" s="11"/>
    </row>
    <row r="553" spans="25:25">
      <c r="Y553" s="11"/>
    </row>
    <row r="554" spans="25:25">
      <c r="Y554" s="11"/>
    </row>
    <row r="555" spans="25:25">
      <c r="Y555" s="11"/>
    </row>
    <row r="556" spans="25:25">
      <c r="Y556" s="11"/>
    </row>
    <row r="557" spans="25:25">
      <c r="Y557" s="11"/>
    </row>
    <row r="558" spans="25:25">
      <c r="Y558" s="11"/>
    </row>
    <row r="559" spans="25:25">
      <c r="Y559" s="11"/>
    </row>
    <row r="560" spans="25:25">
      <c r="Y560" s="11"/>
    </row>
    <row r="561" spans="25:25">
      <c r="Y561" s="11"/>
    </row>
    <row r="562" spans="25:25">
      <c r="Y562" s="11"/>
    </row>
    <row r="563" spans="25:25">
      <c r="Y563" s="11"/>
    </row>
    <row r="564" spans="25:25">
      <c r="Y564" s="11"/>
    </row>
    <row r="565" spans="25:25">
      <c r="Y565" s="11"/>
    </row>
    <row r="566" spans="25:25">
      <c r="Y566" s="11"/>
    </row>
    <row r="567" spans="25:25">
      <c r="Y567" s="11"/>
    </row>
    <row r="568" spans="25:25">
      <c r="Y568" s="11"/>
    </row>
    <row r="569" spans="25:25">
      <c r="Y569" s="11"/>
    </row>
    <row r="570" spans="25:25">
      <c r="Y570" s="11"/>
    </row>
    <row r="571" spans="25:25">
      <c r="Y571" s="11"/>
    </row>
    <row r="572" spans="25:25">
      <c r="Y572" s="11"/>
    </row>
    <row r="573" spans="25:25">
      <c r="Y573" s="11"/>
    </row>
    <row r="574" spans="25:25">
      <c r="Y574" s="11"/>
    </row>
    <row r="575" spans="25:25">
      <c r="Y575" s="11"/>
    </row>
    <row r="576" spans="25:25">
      <c r="Y576" s="11"/>
    </row>
    <row r="577" spans="25:25">
      <c r="Y577" s="11"/>
    </row>
    <row r="578" spans="25:25">
      <c r="Y578" s="11"/>
    </row>
    <row r="579" spans="25:25">
      <c r="Y579" s="11"/>
    </row>
    <row r="580" spans="25:25">
      <c r="Y580" s="11"/>
    </row>
    <row r="581" spans="25:25">
      <c r="Y581" s="11"/>
    </row>
    <row r="582" spans="25:25">
      <c r="Y582" s="11"/>
    </row>
    <row r="583" spans="25:25">
      <c r="Y583" s="11"/>
    </row>
    <row r="584" spans="25:25">
      <c r="Y584" s="11"/>
    </row>
    <row r="585" spans="25:25">
      <c r="Y585" s="11"/>
    </row>
    <row r="586" spans="25:25">
      <c r="Y586" s="11"/>
    </row>
    <row r="587" spans="25:25">
      <c r="Y587" s="11"/>
    </row>
    <row r="588" spans="25:25">
      <c r="Y588" s="11"/>
    </row>
    <row r="589" spans="25:25">
      <c r="Y589" s="11"/>
    </row>
    <row r="590" spans="25:25">
      <c r="Y590" s="11"/>
    </row>
    <row r="591" spans="25:25">
      <c r="Y591" s="11"/>
    </row>
    <row r="592" spans="25:25">
      <c r="Y592" s="11"/>
    </row>
    <row r="593" spans="25:25">
      <c r="Y593" s="11"/>
    </row>
    <row r="594" spans="25:25">
      <c r="Y594" s="11"/>
    </row>
    <row r="595" spans="25:25">
      <c r="Y595" s="11"/>
    </row>
    <row r="596" spans="25:25">
      <c r="Y596" s="11"/>
    </row>
    <row r="597" spans="25:25">
      <c r="Y597" s="11"/>
    </row>
    <row r="598" spans="25:25">
      <c r="Y598" s="11"/>
    </row>
    <row r="599" spans="25:25">
      <c r="Y599" s="11"/>
    </row>
    <row r="600" spans="25:25">
      <c r="Y600" s="11"/>
    </row>
    <row r="601" spans="25:25">
      <c r="Y601" s="11"/>
    </row>
    <row r="602" spans="25:25">
      <c r="Y602" s="11"/>
    </row>
    <row r="603" spans="25:25">
      <c r="Y603" s="11"/>
    </row>
    <row r="604" spans="25:25">
      <c r="Y604" s="11"/>
    </row>
    <row r="605" spans="25:25">
      <c r="Y605" s="11"/>
    </row>
    <row r="606" spans="25:25">
      <c r="Y606" s="11"/>
    </row>
    <row r="607" spans="25:25">
      <c r="Y607" s="11"/>
    </row>
    <row r="608" spans="25:25">
      <c r="Y608" s="11"/>
    </row>
    <row r="609" spans="25:25">
      <c r="Y609" s="11"/>
    </row>
    <row r="610" spans="25:25">
      <c r="Y610" s="11"/>
    </row>
    <row r="611" spans="25:25">
      <c r="Y611" s="11"/>
    </row>
    <row r="612" spans="25:25">
      <c r="Y612" s="11"/>
    </row>
    <row r="613" spans="25:25">
      <c r="Y613" s="11"/>
    </row>
    <row r="614" spans="25:25">
      <c r="Y614" s="11"/>
    </row>
    <row r="615" spans="25:25">
      <c r="Y615" s="11"/>
    </row>
    <row r="616" spans="25:25">
      <c r="Y616" s="11"/>
    </row>
    <row r="617" spans="25:25">
      <c r="Y617" s="11"/>
    </row>
    <row r="618" spans="25:25">
      <c r="Y618" s="11"/>
    </row>
    <row r="619" spans="25:25">
      <c r="Y619" s="11"/>
    </row>
    <row r="620" spans="25:25">
      <c r="Y620" s="11"/>
    </row>
    <row r="621" spans="25:25">
      <c r="Y621" s="11"/>
    </row>
    <row r="622" spans="25:25">
      <c r="Y622" s="11"/>
    </row>
    <row r="623" spans="25:25">
      <c r="Y623" s="11"/>
    </row>
    <row r="624" spans="25:25">
      <c r="Y624" s="11"/>
    </row>
    <row r="625" spans="25:25">
      <c r="Y625" s="11"/>
    </row>
    <row r="626" spans="25:25">
      <c r="Y626" s="11"/>
    </row>
    <row r="627" spans="25:25">
      <c r="Y627" s="11"/>
    </row>
    <row r="628" spans="25:25">
      <c r="Y628" s="11"/>
    </row>
    <row r="629" spans="25:25">
      <c r="Y629" s="11"/>
    </row>
    <row r="630" spans="25:25">
      <c r="Y630" s="11"/>
    </row>
    <row r="631" spans="25:25">
      <c r="Y631" s="11"/>
    </row>
    <row r="632" spans="25:25">
      <c r="Y632" s="11"/>
    </row>
    <row r="633" spans="25:25">
      <c r="Y633" s="11"/>
    </row>
    <row r="634" spans="25:25">
      <c r="Y634" s="11"/>
    </row>
    <row r="635" spans="25:25">
      <c r="Y635" s="11"/>
    </row>
    <row r="636" spans="25:25">
      <c r="Y636" s="11"/>
    </row>
    <row r="637" spans="25:25">
      <c r="Y637" s="11"/>
    </row>
    <row r="638" spans="25:25">
      <c r="Y638" s="11"/>
    </row>
    <row r="639" spans="25:25">
      <c r="Y639" s="11"/>
    </row>
    <row r="640" spans="25:25">
      <c r="Y640" s="11"/>
    </row>
    <row r="641" spans="25:25">
      <c r="Y641" s="11"/>
    </row>
    <row r="642" spans="25:25">
      <c r="Y642" s="11"/>
    </row>
    <row r="643" spans="25:25">
      <c r="Y643" s="11"/>
    </row>
    <row r="644" spans="25:25">
      <c r="Y644" s="11"/>
    </row>
    <row r="645" spans="25:25">
      <c r="Y645" s="11"/>
    </row>
    <row r="646" spans="25:25">
      <c r="Y646" s="11"/>
    </row>
    <row r="647" spans="25:25">
      <c r="Y647" s="11"/>
    </row>
    <row r="648" spans="25:25">
      <c r="Y648" s="11"/>
    </row>
    <row r="649" spans="25:25">
      <c r="Y649" s="11"/>
    </row>
    <row r="650" spans="25:25">
      <c r="Y650" s="11"/>
    </row>
    <row r="651" spans="25:25">
      <c r="Y651" s="11"/>
    </row>
    <row r="652" spans="25:25">
      <c r="Y652" s="11"/>
    </row>
    <row r="653" spans="25:25">
      <c r="Y653" s="11"/>
    </row>
    <row r="654" spans="25:25">
      <c r="Y654" s="11"/>
    </row>
    <row r="655" spans="25:25">
      <c r="Y655" s="11"/>
    </row>
    <row r="656" spans="25:25">
      <c r="Y656" s="11"/>
    </row>
    <row r="657" spans="25:25">
      <c r="Y657" s="11"/>
    </row>
    <row r="658" spans="25:25">
      <c r="Y658" s="11"/>
    </row>
    <row r="659" spans="25:25">
      <c r="Y659" s="11"/>
    </row>
    <row r="660" spans="25:25">
      <c r="Y660" s="11"/>
    </row>
    <row r="661" spans="25:25">
      <c r="Y661" s="11"/>
    </row>
    <row r="662" spans="25:25">
      <c r="Y662" s="11"/>
    </row>
    <row r="663" spans="25:25">
      <c r="Y663" s="11"/>
    </row>
    <row r="664" spans="25:25">
      <c r="Y664" s="11"/>
    </row>
    <row r="665" spans="25:25">
      <c r="Y665" s="11"/>
    </row>
    <row r="666" spans="25:25">
      <c r="Y666" s="11"/>
    </row>
    <row r="667" spans="25:25">
      <c r="Y667" s="11"/>
    </row>
    <row r="668" spans="25:25">
      <c r="Y668" s="11"/>
    </row>
    <row r="669" spans="25:25">
      <c r="Y669" s="11"/>
    </row>
    <row r="670" spans="25:25">
      <c r="Y670" s="11"/>
    </row>
    <row r="671" spans="25:25">
      <c r="Y671" s="11"/>
    </row>
    <row r="672" spans="25:25">
      <c r="Y672" s="11"/>
    </row>
    <row r="673" spans="25:25">
      <c r="Y673" s="11"/>
    </row>
    <row r="674" spans="25:25">
      <c r="Y674" s="11"/>
    </row>
    <row r="675" spans="25:25">
      <c r="Y675" s="11"/>
    </row>
    <row r="676" spans="25:25">
      <c r="Y676" s="11"/>
    </row>
    <row r="677" spans="25:25">
      <c r="Y677" s="11"/>
    </row>
    <row r="678" spans="25:25">
      <c r="Y678" s="11"/>
    </row>
    <row r="679" spans="25:25">
      <c r="Y679" s="11"/>
    </row>
    <row r="680" spans="25:25">
      <c r="Y680" s="11"/>
    </row>
    <row r="681" spans="25:25">
      <c r="Y681" s="11"/>
    </row>
    <row r="682" spans="25:25">
      <c r="Y682" s="11"/>
    </row>
    <row r="683" spans="25:25">
      <c r="Y683" s="11"/>
    </row>
    <row r="684" spans="25:25">
      <c r="Y684" s="11"/>
    </row>
    <row r="685" spans="25:25">
      <c r="Y685" s="11"/>
    </row>
    <row r="686" spans="25:25">
      <c r="Y686" s="11"/>
    </row>
    <row r="687" spans="25:25">
      <c r="Y687" s="11"/>
    </row>
    <row r="688" spans="25:25">
      <c r="Y688" s="11"/>
    </row>
    <row r="689" spans="25:25">
      <c r="Y689" s="11"/>
    </row>
    <row r="690" spans="25:25">
      <c r="Y690" s="11"/>
    </row>
    <row r="691" spans="25:25">
      <c r="Y691" s="11"/>
    </row>
    <row r="692" spans="25:25">
      <c r="Y692" s="11"/>
    </row>
    <row r="693" spans="25:25">
      <c r="Y693" s="11"/>
    </row>
    <row r="694" spans="25:25">
      <c r="Y694" s="11"/>
    </row>
    <row r="695" spans="25:25">
      <c r="Y695" s="11"/>
    </row>
    <row r="696" spans="25:25">
      <c r="Y696" s="11"/>
    </row>
    <row r="697" spans="25:25">
      <c r="Y697" s="11"/>
    </row>
    <row r="698" spans="25:25">
      <c r="Y698" s="11"/>
    </row>
    <row r="699" spans="25:25">
      <c r="Y699" s="11"/>
    </row>
    <row r="700" spans="25:25">
      <c r="Y700" s="11"/>
    </row>
    <row r="701" spans="25:25">
      <c r="Y701" s="11"/>
    </row>
    <row r="702" spans="25:25">
      <c r="Y702" s="11"/>
    </row>
    <row r="703" spans="25:25">
      <c r="Y703" s="11"/>
    </row>
    <row r="704" spans="25:25">
      <c r="Y704" s="11"/>
    </row>
    <row r="705" spans="25:25">
      <c r="Y705" s="11"/>
    </row>
    <row r="706" spans="25:25">
      <c r="Y706" s="11"/>
    </row>
    <row r="707" spans="25:25">
      <c r="Y707" s="11"/>
    </row>
    <row r="708" spans="25:25">
      <c r="Y708" s="11"/>
    </row>
    <row r="709" spans="25:25">
      <c r="Y709" s="11"/>
    </row>
    <row r="710" spans="25:25">
      <c r="Y710" s="11"/>
    </row>
    <row r="711" spans="25:25">
      <c r="Y711" s="11"/>
    </row>
    <row r="712" spans="25:25">
      <c r="Y712" s="11"/>
    </row>
    <row r="713" spans="25:25">
      <c r="Y713" s="11"/>
    </row>
    <row r="714" spans="25:25">
      <c r="Y714" s="11"/>
    </row>
    <row r="715" spans="25:25">
      <c r="Y715" s="11"/>
    </row>
    <row r="716" spans="25:25">
      <c r="Y716" s="11"/>
    </row>
    <row r="717" spans="25:25">
      <c r="Y717" s="11"/>
    </row>
    <row r="718" spans="25:25">
      <c r="Y718" s="11"/>
    </row>
    <row r="719" spans="25:25">
      <c r="Y719" s="11"/>
    </row>
    <row r="720" spans="25:25">
      <c r="Y720" s="11"/>
    </row>
    <row r="721" spans="25:25">
      <c r="Y721" s="11"/>
    </row>
    <row r="722" spans="25:25">
      <c r="Y722" s="11"/>
    </row>
    <row r="723" spans="25:25">
      <c r="Y723" s="11"/>
    </row>
    <row r="724" spans="25:25">
      <c r="Y724" s="11"/>
    </row>
    <row r="725" spans="25:25">
      <c r="Y725" s="11"/>
    </row>
    <row r="726" spans="25:25">
      <c r="Y726" s="11"/>
    </row>
    <row r="727" spans="25:25">
      <c r="Y727" s="11"/>
    </row>
    <row r="728" spans="25:25">
      <c r="Y728" s="11"/>
    </row>
    <row r="729" spans="25:25">
      <c r="Y729" s="11"/>
    </row>
    <row r="730" spans="25:25">
      <c r="Y730" s="11"/>
    </row>
    <row r="731" spans="25:25">
      <c r="Y731" s="11"/>
    </row>
    <row r="732" spans="25:25">
      <c r="Y732" s="11"/>
    </row>
    <row r="733" spans="25:25">
      <c r="Y733" s="11"/>
    </row>
    <row r="734" spans="25:25">
      <c r="Y734" s="11"/>
    </row>
    <row r="735" spans="25:25">
      <c r="Y735" s="11"/>
    </row>
    <row r="736" spans="25:25">
      <c r="Y736" s="11"/>
    </row>
    <row r="737" spans="25:25">
      <c r="Y737" s="11"/>
    </row>
    <row r="738" spans="25:25">
      <c r="Y738" s="11"/>
    </row>
    <row r="739" spans="25:25">
      <c r="Y739" s="11"/>
    </row>
    <row r="740" spans="25:25">
      <c r="Y740" s="11"/>
    </row>
    <row r="741" spans="25:25">
      <c r="Y741" s="11"/>
    </row>
    <row r="742" spans="25:25">
      <c r="Y742" s="11"/>
    </row>
    <row r="743" spans="25:25">
      <c r="Y743" s="11"/>
    </row>
    <row r="744" spans="25:25">
      <c r="Y744" s="11"/>
    </row>
    <row r="745" spans="25:25">
      <c r="Y745" s="11"/>
    </row>
    <row r="746" spans="25:25">
      <c r="Y746" s="11"/>
    </row>
    <row r="747" spans="25:25">
      <c r="Y747" s="11"/>
    </row>
    <row r="748" spans="25:25">
      <c r="Y748" s="11"/>
    </row>
    <row r="749" spans="25:25">
      <c r="Y749" s="11"/>
    </row>
    <row r="750" spans="25:25">
      <c r="Y750" s="11"/>
    </row>
    <row r="751" spans="25:25">
      <c r="Y751" s="11"/>
    </row>
    <row r="752" spans="25:25">
      <c r="Y752" s="11"/>
    </row>
    <row r="753" spans="25:25">
      <c r="Y753" s="11"/>
    </row>
    <row r="754" spans="25:25">
      <c r="Y754" s="11"/>
    </row>
    <row r="755" spans="25:25">
      <c r="Y755" s="11"/>
    </row>
    <row r="756" spans="25:25">
      <c r="Y756" s="11"/>
    </row>
    <row r="757" spans="25:25">
      <c r="Y757" s="11"/>
    </row>
    <row r="758" spans="25:25">
      <c r="Y758" s="11"/>
    </row>
    <row r="759" spans="25:25">
      <c r="Y759" s="11"/>
    </row>
    <row r="760" spans="25:25">
      <c r="Y760" s="11"/>
    </row>
    <row r="761" spans="25:25">
      <c r="Y761" s="11"/>
    </row>
    <row r="762" spans="25:25">
      <c r="Y762" s="11"/>
    </row>
    <row r="763" spans="25:25">
      <c r="Y763" s="11"/>
    </row>
    <row r="764" spans="25:25">
      <c r="Y764" s="11"/>
    </row>
    <row r="765" spans="25:25">
      <c r="Y765" s="11"/>
    </row>
    <row r="766" spans="25:25">
      <c r="Y766" s="11"/>
    </row>
    <row r="767" spans="25:25">
      <c r="Y767" s="11"/>
    </row>
    <row r="768" spans="25:25">
      <c r="Y768" s="11"/>
    </row>
    <row r="769" spans="25:25">
      <c r="Y769" s="11"/>
    </row>
    <row r="770" spans="25:25">
      <c r="Y770" s="11"/>
    </row>
    <row r="771" spans="25:25">
      <c r="Y771" s="11"/>
    </row>
    <row r="772" spans="25:25">
      <c r="Y772" s="11"/>
    </row>
    <row r="773" spans="25:25">
      <c r="Y773" s="11"/>
    </row>
    <row r="774" spans="25:25">
      <c r="Y774" s="11"/>
    </row>
    <row r="775" spans="25:25">
      <c r="Y775" s="11"/>
    </row>
    <row r="776" spans="25:25">
      <c r="Y776" s="11"/>
    </row>
    <row r="777" spans="25:25">
      <c r="Y777" s="11"/>
    </row>
    <row r="778" spans="25:25">
      <c r="Y778" s="11"/>
    </row>
    <row r="779" spans="25:25">
      <c r="Y779" s="11"/>
    </row>
    <row r="780" spans="25:25">
      <c r="Y780" s="11"/>
    </row>
    <row r="781" spans="25:25">
      <c r="Y781" s="11"/>
    </row>
    <row r="782" spans="25:25">
      <c r="Y782" s="11"/>
    </row>
    <row r="783" spans="25:25">
      <c r="Y783" s="11"/>
    </row>
    <row r="784" spans="25:25">
      <c r="Y784" s="11"/>
    </row>
    <row r="785" spans="25:25">
      <c r="Y785" s="11"/>
    </row>
    <row r="786" spans="25:25">
      <c r="Y786" s="11"/>
    </row>
    <row r="787" spans="25:25">
      <c r="Y787" s="11"/>
    </row>
    <row r="788" spans="25:25">
      <c r="Y788" s="11"/>
    </row>
    <row r="789" spans="25:25">
      <c r="Y789" s="11"/>
    </row>
    <row r="790" spans="25:25">
      <c r="Y790" s="11"/>
    </row>
    <row r="791" spans="25:25">
      <c r="Y791" s="11"/>
    </row>
    <row r="792" spans="25:25">
      <c r="Y792" s="11"/>
    </row>
    <row r="793" spans="25:25">
      <c r="Y793" s="11"/>
    </row>
    <row r="794" spans="25:25">
      <c r="Y794" s="11"/>
    </row>
    <row r="795" spans="25:25">
      <c r="Y795" s="11"/>
    </row>
    <row r="796" spans="25:25">
      <c r="Y796" s="11"/>
    </row>
    <row r="797" spans="25:25">
      <c r="Y797" s="11"/>
    </row>
    <row r="798" spans="25:25">
      <c r="Y798" s="11"/>
    </row>
    <row r="799" spans="25:25">
      <c r="Y799" s="11"/>
    </row>
    <row r="800" spans="25:25">
      <c r="Y800" s="11"/>
    </row>
    <row r="801" spans="25:25">
      <c r="Y801" s="11"/>
    </row>
    <row r="802" spans="25:25">
      <c r="Y802" s="11"/>
    </row>
    <row r="803" spans="25:25">
      <c r="Y803" s="11"/>
    </row>
    <row r="804" spans="25:25">
      <c r="Y804" s="11"/>
    </row>
    <row r="805" spans="25:25">
      <c r="Y805" s="11"/>
    </row>
    <row r="806" spans="25:25">
      <c r="Y806" s="11"/>
    </row>
    <row r="807" spans="25:25">
      <c r="Y807" s="11"/>
    </row>
    <row r="808" spans="25:25">
      <c r="Y808" s="11"/>
    </row>
    <row r="809" spans="25:25">
      <c r="Y809" s="11"/>
    </row>
    <row r="810" spans="25:25">
      <c r="Y810" s="11"/>
    </row>
    <row r="811" spans="25:25">
      <c r="Y811" s="11"/>
    </row>
    <row r="812" spans="25:25">
      <c r="Y812" s="11"/>
    </row>
    <row r="813" spans="25:25">
      <c r="Y813" s="11"/>
    </row>
    <row r="814" spans="25:25">
      <c r="Y814" s="11"/>
    </row>
    <row r="815" spans="25:25">
      <c r="Y815" s="11"/>
    </row>
    <row r="816" spans="25:25">
      <c r="Y816" s="11"/>
    </row>
    <row r="817" spans="25:25">
      <c r="Y817" s="11"/>
    </row>
    <row r="818" spans="25:25">
      <c r="Y818" s="11"/>
    </row>
    <row r="819" spans="25:25">
      <c r="Y819" s="11"/>
    </row>
    <row r="820" spans="25:25">
      <c r="Y820" s="11"/>
    </row>
    <row r="821" spans="25:25">
      <c r="Y821" s="11"/>
    </row>
    <row r="822" spans="25:25">
      <c r="Y822" s="11"/>
    </row>
    <row r="823" spans="25:25">
      <c r="Y823" s="11"/>
    </row>
    <row r="824" spans="25:25">
      <c r="Y824" s="11"/>
    </row>
    <row r="825" spans="25:25">
      <c r="Y825" s="11"/>
    </row>
    <row r="826" spans="25:25">
      <c r="Y826" s="11"/>
    </row>
    <row r="827" spans="25:25">
      <c r="Y827" s="11"/>
    </row>
    <row r="828" spans="25:25">
      <c r="Y828" s="11"/>
    </row>
    <row r="829" spans="25:25">
      <c r="Y829" s="11"/>
    </row>
    <row r="830" spans="25:25">
      <c r="Y830" s="11"/>
    </row>
    <row r="831" spans="25:25">
      <c r="Y831" s="11"/>
    </row>
    <row r="832" spans="25:25">
      <c r="Y832" s="11"/>
    </row>
    <row r="833" spans="25:25">
      <c r="Y833" s="11"/>
    </row>
    <row r="834" spans="25:25">
      <c r="Y834" s="11"/>
    </row>
    <row r="835" spans="25:25">
      <c r="Y835" s="11"/>
    </row>
    <row r="836" spans="25:25">
      <c r="Y836" s="11"/>
    </row>
    <row r="837" spans="25:25">
      <c r="Y837" s="11"/>
    </row>
    <row r="838" spans="25:25">
      <c r="Y838" s="11"/>
    </row>
    <row r="839" spans="25:25">
      <c r="Y839" s="11"/>
    </row>
    <row r="840" spans="25:25">
      <c r="Y840" s="11"/>
    </row>
    <row r="841" spans="25:25">
      <c r="Y841" s="11"/>
    </row>
    <row r="842" spans="25:25">
      <c r="Y842" s="11"/>
    </row>
    <row r="843" spans="25:25">
      <c r="Y843" s="11"/>
    </row>
    <row r="844" spans="25:25">
      <c r="Y844" s="11"/>
    </row>
    <row r="845" spans="25:25">
      <c r="Y845" s="11"/>
    </row>
    <row r="846" spans="25:25">
      <c r="Y846" s="11"/>
    </row>
    <row r="847" spans="25:25">
      <c r="Y847" s="11"/>
    </row>
    <row r="848" spans="25:25">
      <c r="Y848" s="11"/>
    </row>
    <row r="849" spans="25:25">
      <c r="Y849" s="11"/>
    </row>
    <row r="850" spans="25:25">
      <c r="Y850" s="11"/>
    </row>
    <row r="851" spans="25:25">
      <c r="Y851" s="11"/>
    </row>
    <row r="852" spans="25:25">
      <c r="Y852" s="11"/>
    </row>
    <row r="853" spans="25:25">
      <c r="Y853" s="11"/>
    </row>
    <row r="854" spans="25:25">
      <c r="Y854" s="11"/>
    </row>
    <row r="855" spans="25:25">
      <c r="Y855" s="11"/>
    </row>
    <row r="856" spans="25:25">
      <c r="Y856" s="11"/>
    </row>
    <row r="857" spans="25:25">
      <c r="Y857" s="11"/>
    </row>
    <row r="858" spans="25:25">
      <c r="Y858" s="11"/>
    </row>
    <row r="859" spans="25:25">
      <c r="Y859" s="11"/>
    </row>
    <row r="860" spans="25:25">
      <c r="Y860" s="11"/>
    </row>
    <row r="861" spans="25:25">
      <c r="Y861" s="11"/>
    </row>
    <row r="862" spans="25:25">
      <c r="Y862" s="11"/>
    </row>
    <row r="863" spans="25:25">
      <c r="Y863" s="11"/>
    </row>
    <row r="864" spans="25:25">
      <c r="Y864" s="11"/>
    </row>
    <row r="865" spans="25:25">
      <c r="Y865" s="11"/>
    </row>
    <row r="866" spans="25:25">
      <c r="Y866" s="11"/>
    </row>
    <row r="867" spans="25:25">
      <c r="Y867" s="11"/>
    </row>
    <row r="868" spans="25:25">
      <c r="Y868" s="11"/>
    </row>
    <row r="869" spans="25:25">
      <c r="Y869" s="11"/>
    </row>
    <row r="870" spans="25:25">
      <c r="Y870" s="11"/>
    </row>
    <row r="871" spans="25:25">
      <c r="Y871" s="11"/>
    </row>
    <row r="872" spans="25:25">
      <c r="Y872" s="11"/>
    </row>
    <row r="873" spans="25:25">
      <c r="Y873" s="11"/>
    </row>
    <row r="874" spans="25:25">
      <c r="Y874" s="11"/>
    </row>
    <row r="875" spans="25:25">
      <c r="Y875" s="11"/>
    </row>
    <row r="876" spans="25:25">
      <c r="Y876" s="11"/>
    </row>
    <row r="877" spans="25:25">
      <c r="Y877" s="11"/>
    </row>
    <row r="878" spans="25:25">
      <c r="Y878" s="11"/>
    </row>
    <row r="879" spans="25:25">
      <c r="Y879" s="11"/>
    </row>
    <row r="880" spans="25:25">
      <c r="Y880" s="11"/>
    </row>
    <row r="881" spans="25:25">
      <c r="Y881" s="11"/>
    </row>
    <row r="882" spans="25:25">
      <c r="Y882" s="11"/>
    </row>
    <row r="883" spans="25:25">
      <c r="Y883" s="11"/>
    </row>
    <row r="884" spans="25:25">
      <c r="Y884" s="11"/>
    </row>
    <row r="885" spans="25:25">
      <c r="Y885" s="11"/>
    </row>
    <row r="886" spans="25:25">
      <c r="Y886" s="11"/>
    </row>
    <row r="887" spans="25:25">
      <c r="Y887" s="11"/>
    </row>
    <row r="888" spans="25:25">
      <c r="Y888" s="11"/>
    </row>
    <row r="889" spans="25:25">
      <c r="Y889" s="11"/>
    </row>
    <row r="890" spans="25:25">
      <c r="Y890" s="11"/>
    </row>
    <row r="891" spans="25:25">
      <c r="Y891" s="11"/>
    </row>
    <row r="892" spans="25:25">
      <c r="Y892" s="11"/>
    </row>
    <row r="893" spans="25:25">
      <c r="Y893" s="11"/>
    </row>
    <row r="894" spans="25:25">
      <c r="Y894" s="11"/>
    </row>
    <row r="895" spans="25:25">
      <c r="Y895" s="11"/>
    </row>
    <row r="896" spans="25:25">
      <c r="Y896" s="11"/>
    </row>
    <row r="897" spans="25:25">
      <c r="Y897" s="11"/>
    </row>
    <row r="898" spans="25:25">
      <c r="Y898" s="11"/>
    </row>
    <row r="899" spans="25:25">
      <c r="Y899" s="11"/>
    </row>
    <row r="900" spans="25:25">
      <c r="Y900" s="11"/>
    </row>
    <row r="901" spans="25:25">
      <c r="Y901" s="11"/>
    </row>
    <row r="902" spans="25:25">
      <c r="Y902" s="11"/>
    </row>
    <row r="903" spans="25:25">
      <c r="Y903" s="11"/>
    </row>
    <row r="904" spans="25:25">
      <c r="Y904" s="11"/>
    </row>
    <row r="905" spans="25:25">
      <c r="Y905" s="11"/>
    </row>
    <row r="906" spans="25:25">
      <c r="Y906" s="11"/>
    </row>
    <row r="907" spans="25:25">
      <c r="Y907" s="11"/>
    </row>
    <row r="908" spans="25:25">
      <c r="Y908" s="11"/>
    </row>
    <row r="909" spans="25:25">
      <c r="Y909" s="11"/>
    </row>
    <row r="910" spans="25:25">
      <c r="Y910" s="11"/>
    </row>
    <row r="911" spans="25:25">
      <c r="Y911" s="11"/>
    </row>
    <row r="912" spans="25:25">
      <c r="Y912" s="11"/>
    </row>
    <row r="913" spans="25:25">
      <c r="Y913" s="11"/>
    </row>
    <row r="914" spans="25:25">
      <c r="Y914" s="11"/>
    </row>
    <row r="915" spans="25:25">
      <c r="Y915" s="11"/>
    </row>
    <row r="916" spans="25:25">
      <c r="Y916" s="11"/>
    </row>
    <row r="917" spans="25:25">
      <c r="Y917" s="11"/>
    </row>
    <row r="918" spans="25:25">
      <c r="Y918" s="11"/>
    </row>
    <row r="919" spans="25:25">
      <c r="Y919" s="11"/>
    </row>
    <row r="920" spans="25:25">
      <c r="Y920" s="11"/>
    </row>
    <row r="921" spans="25:25">
      <c r="Y921" s="11"/>
    </row>
    <row r="922" spans="25:25">
      <c r="Y922" s="11"/>
    </row>
    <row r="923" spans="25:25">
      <c r="Y923" s="11"/>
    </row>
    <row r="924" spans="25:25">
      <c r="Y924" s="11"/>
    </row>
    <row r="925" spans="25:25">
      <c r="Y925" s="11"/>
    </row>
    <row r="926" spans="25:25">
      <c r="Y926" s="11"/>
    </row>
    <row r="927" spans="25:25">
      <c r="Y927" s="11"/>
    </row>
    <row r="928" spans="25:25">
      <c r="Y928" s="11"/>
    </row>
    <row r="929" spans="25:25">
      <c r="Y929" s="11"/>
    </row>
    <row r="930" spans="25:25">
      <c r="Y930" s="11"/>
    </row>
    <row r="931" spans="25:25">
      <c r="Y931" s="11"/>
    </row>
    <row r="932" spans="25:25">
      <c r="Y932" s="11"/>
    </row>
    <row r="933" spans="25:25">
      <c r="Y933" s="11"/>
    </row>
    <row r="934" spans="25:25">
      <c r="Y934" s="11"/>
    </row>
    <row r="935" spans="25:25">
      <c r="Y935" s="11"/>
    </row>
    <row r="936" spans="25:25">
      <c r="Y936" s="11"/>
    </row>
    <row r="937" spans="25:25">
      <c r="Y937" s="11"/>
    </row>
    <row r="938" spans="25:25">
      <c r="Y938" s="11"/>
    </row>
    <row r="939" spans="25:25">
      <c r="Y939" s="11"/>
    </row>
    <row r="940" spans="25:25">
      <c r="Y940" s="11"/>
    </row>
    <row r="941" spans="25:25">
      <c r="Y941" s="11"/>
    </row>
    <row r="942" spans="25:25">
      <c r="Y942" s="11"/>
    </row>
    <row r="943" spans="25:25">
      <c r="Y943" s="11"/>
    </row>
    <row r="944" spans="25:25">
      <c r="Y944" s="11"/>
    </row>
    <row r="945" spans="25:25">
      <c r="Y945" s="11"/>
    </row>
    <row r="946" spans="25:25">
      <c r="Y946" s="11"/>
    </row>
    <row r="947" spans="25:25">
      <c r="Y947" s="11"/>
    </row>
    <row r="948" spans="25:25">
      <c r="Y948" s="11"/>
    </row>
    <row r="949" spans="25:25">
      <c r="Y949" s="11"/>
    </row>
    <row r="950" spans="25:25">
      <c r="Y950" s="11"/>
    </row>
    <row r="951" spans="25:25">
      <c r="Y951" s="11"/>
    </row>
    <row r="952" spans="25:25">
      <c r="Y952" s="11"/>
    </row>
    <row r="953" spans="25:25">
      <c r="Y953" s="11"/>
    </row>
    <row r="954" spans="25:25">
      <c r="Y954" s="11"/>
    </row>
    <row r="955" spans="25:25">
      <c r="Y955" s="11"/>
    </row>
    <row r="956" spans="25:25">
      <c r="Y956" s="11"/>
    </row>
    <row r="957" spans="25:25">
      <c r="Y957" s="11"/>
    </row>
    <row r="958" spans="25:25">
      <c r="Y958" s="11"/>
    </row>
    <row r="959" spans="25:25">
      <c r="Y959" s="11"/>
    </row>
    <row r="960" spans="25:25">
      <c r="Y960" s="11"/>
    </row>
    <row r="961" spans="25:25">
      <c r="Y961" s="11"/>
    </row>
    <row r="962" spans="25:25">
      <c r="Y962" s="11"/>
    </row>
    <row r="963" spans="25:25">
      <c r="Y963" s="11"/>
    </row>
    <row r="964" spans="25:25">
      <c r="Y964" s="11"/>
    </row>
    <row r="965" spans="25:25">
      <c r="Y965" s="11"/>
    </row>
    <row r="966" spans="25:25">
      <c r="Y966" s="11"/>
    </row>
    <row r="967" spans="25:25">
      <c r="Y967" s="11"/>
    </row>
    <row r="968" spans="25:25">
      <c r="Y968" s="11"/>
    </row>
    <row r="969" spans="25:25">
      <c r="Y969" s="11"/>
    </row>
    <row r="970" spans="25:25">
      <c r="Y970" s="11"/>
    </row>
    <row r="971" spans="25:25">
      <c r="Y971" s="11"/>
    </row>
    <row r="972" spans="25:25">
      <c r="Y972" s="11"/>
    </row>
    <row r="973" spans="25:25">
      <c r="Y973" s="11"/>
    </row>
    <row r="974" spans="25:25">
      <c r="Y974" s="11"/>
    </row>
    <row r="975" spans="25:25">
      <c r="Y975" s="11"/>
    </row>
    <row r="976" spans="25:25">
      <c r="Y976" s="11"/>
    </row>
    <row r="977" spans="25:25">
      <c r="Y977" s="11"/>
    </row>
    <row r="978" spans="25:25">
      <c r="Y978" s="11"/>
    </row>
    <row r="979" spans="25:25">
      <c r="Y979" s="11"/>
    </row>
    <row r="980" spans="25:25">
      <c r="Y980" s="11"/>
    </row>
    <row r="981" spans="25:25">
      <c r="Y981" s="11"/>
    </row>
    <row r="982" spans="25:25">
      <c r="Y982" s="11"/>
    </row>
    <row r="983" spans="25:25">
      <c r="Y983" s="11"/>
    </row>
    <row r="984" spans="25:25">
      <c r="Y984" s="11"/>
    </row>
    <row r="985" spans="25:25">
      <c r="Y985" s="11"/>
    </row>
    <row r="986" spans="25:25">
      <c r="Y986" s="11"/>
    </row>
    <row r="987" spans="25:25">
      <c r="Y987" s="11"/>
    </row>
    <row r="988" spans="25:25">
      <c r="Y988" s="11"/>
    </row>
    <row r="989" spans="25:25">
      <c r="Y989" s="11"/>
    </row>
    <row r="990" spans="25:25">
      <c r="Y990" s="11"/>
    </row>
    <row r="991" spans="25:25">
      <c r="Y991" s="11"/>
    </row>
    <row r="992" spans="25:25">
      <c r="Y992" s="11"/>
    </row>
    <row r="993" spans="25:25">
      <c r="Y993" s="11"/>
    </row>
    <row r="994" spans="25:25">
      <c r="Y994" s="11"/>
    </row>
    <row r="995" spans="25:25">
      <c r="Y995" s="11"/>
    </row>
    <row r="996" spans="25:25">
      <c r="Y996" s="11"/>
    </row>
    <row r="997" spans="25:25">
      <c r="Y997" s="11"/>
    </row>
    <row r="998" spans="25:25">
      <c r="Y998" s="11"/>
    </row>
    <row r="999" spans="25:25">
      <c r="Y999" s="11"/>
    </row>
    <row r="1000" spans="25:25">
      <c r="Y1000" s="11"/>
    </row>
    <row r="1001" spans="25:25">
      <c r="Y1001" s="11"/>
    </row>
    <row r="1002" spans="25:25">
      <c r="Y1002" s="11"/>
    </row>
    <row r="1003" spans="25:25">
      <c r="Y1003" s="11"/>
    </row>
    <row r="1004" spans="25:25">
      <c r="Y1004" s="11"/>
    </row>
    <row r="1005" spans="25:25">
      <c r="Y1005" s="11"/>
    </row>
    <row r="1006" spans="25:25">
      <c r="Y1006" s="11"/>
    </row>
    <row r="1007" spans="25:25">
      <c r="Y1007" s="11"/>
    </row>
    <row r="1008" spans="25:25">
      <c r="Y1008" s="11"/>
    </row>
    <row r="1009" spans="25:25">
      <c r="Y1009" s="11"/>
    </row>
    <row r="1010" spans="25:25">
      <c r="Y1010" s="11"/>
    </row>
    <row r="1011" spans="25:25">
      <c r="Y1011" s="11"/>
    </row>
    <row r="1012" spans="25:25">
      <c r="Y1012" s="11"/>
    </row>
    <row r="1013" spans="25:25">
      <c r="Y1013" s="11"/>
    </row>
    <row r="1014" spans="25:25">
      <c r="Y1014" s="11"/>
    </row>
    <row r="1015" spans="25:25">
      <c r="Y1015" s="11"/>
    </row>
    <row r="1016" spans="25:25">
      <c r="Y1016" s="11"/>
    </row>
    <row r="1017" spans="25:25">
      <c r="Y1017" s="11"/>
    </row>
    <row r="1018" spans="25:25">
      <c r="Y1018" s="11"/>
    </row>
    <row r="1019" spans="25:25">
      <c r="Y1019" s="11"/>
    </row>
    <row r="1020" spans="25:25">
      <c r="Y1020" s="11"/>
    </row>
    <row r="1021" spans="25:25">
      <c r="Y1021" s="11"/>
    </row>
    <row r="1022" spans="25:25">
      <c r="Y1022" s="11"/>
    </row>
    <row r="1023" spans="25:25">
      <c r="Y1023" s="11"/>
    </row>
    <row r="1024" spans="25:25">
      <c r="Y1024" s="11"/>
    </row>
    <row r="1025" spans="25:25">
      <c r="Y1025" s="11"/>
    </row>
    <row r="1026" spans="25:25">
      <c r="Y1026" s="11"/>
    </row>
    <row r="1027" spans="25:25">
      <c r="Y1027" s="11"/>
    </row>
    <row r="1028" spans="25:25">
      <c r="Y1028" s="11"/>
    </row>
    <row r="1029" spans="25:25">
      <c r="Y1029" s="11"/>
    </row>
    <row r="1030" spans="25:25">
      <c r="Y1030" s="11"/>
    </row>
    <row r="1031" spans="25:25">
      <c r="Y1031" s="11"/>
    </row>
    <row r="1032" spans="25:25">
      <c r="Y1032" s="11"/>
    </row>
    <row r="1033" spans="25:25">
      <c r="Y1033" s="11"/>
    </row>
    <row r="1034" spans="25:25">
      <c r="Y1034" s="11"/>
    </row>
    <row r="1035" spans="25:25">
      <c r="Y1035" s="11"/>
    </row>
    <row r="1036" spans="25:25">
      <c r="Y1036" s="11"/>
    </row>
    <row r="1037" spans="25:25">
      <c r="Y1037" s="11"/>
    </row>
    <row r="1038" spans="25:25">
      <c r="Y1038" s="11"/>
    </row>
    <row r="1039" spans="25:25">
      <c r="Y1039" s="11"/>
    </row>
    <row r="1040" spans="25:25">
      <c r="Y1040" s="11"/>
    </row>
    <row r="1041" spans="25:25">
      <c r="Y1041" s="11"/>
    </row>
    <row r="1042" spans="25:25">
      <c r="Y1042" s="11"/>
    </row>
    <row r="1043" spans="25:25">
      <c r="Y1043" s="11"/>
    </row>
    <row r="1044" spans="25:25">
      <c r="Y1044" s="11"/>
    </row>
    <row r="1045" spans="25:25">
      <c r="Y1045" s="11"/>
    </row>
    <row r="1046" spans="25:25">
      <c r="Y1046" s="11"/>
    </row>
    <row r="1047" spans="25:25">
      <c r="Y1047" s="11"/>
    </row>
    <row r="1048" spans="25:25">
      <c r="Y1048" s="11"/>
    </row>
    <row r="1049" spans="25:25">
      <c r="Y1049" s="11"/>
    </row>
    <row r="1050" spans="25:25">
      <c r="Y1050" s="11"/>
    </row>
    <row r="1051" spans="25:25">
      <c r="Y1051" s="11"/>
    </row>
    <row r="1052" spans="25:25">
      <c r="Y1052" s="11"/>
    </row>
    <row r="1053" spans="25:25">
      <c r="Y1053" s="11"/>
    </row>
    <row r="1054" spans="25:25">
      <c r="Y1054" s="11"/>
    </row>
    <row r="1055" spans="25:25">
      <c r="Y1055" s="11"/>
    </row>
    <row r="1056" spans="25:25">
      <c r="Y1056" s="11"/>
    </row>
    <row r="1057" spans="25:25">
      <c r="Y1057" s="11"/>
    </row>
    <row r="1058" spans="25:25">
      <c r="Y1058" s="11"/>
    </row>
    <row r="1059" spans="25:25">
      <c r="Y1059" s="11"/>
    </row>
    <row r="1060" spans="25:25">
      <c r="Y1060" s="11"/>
    </row>
    <row r="1061" spans="25:25">
      <c r="Y1061" s="11"/>
    </row>
    <row r="1062" spans="25:25">
      <c r="Y1062" s="11"/>
    </row>
    <row r="1063" spans="25:25">
      <c r="Y1063" s="11"/>
    </row>
    <row r="1064" spans="25:25">
      <c r="Y1064" s="11"/>
    </row>
    <row r="1065" spans="25:25">
      <c r="Y1065" s="11"/>
    </row>
    <row r="1066" spans="25:25">
      <c r="Y1066" s="11"/>
    </row>
    <row r="1067" spans="25:25">
      <c r="Y1067" s="11"/>
    </row>
    <row r="1068" spans="25:25">
      <c r="Y1068" s="11"/>
    </row>
    <row r="1069" spans="25:25">
      <c r="Y1069" s="11"/>
    </row>
    <row r="1070" spans="25:25">
      <c r="Y1070" s="11"/>
    </row>
    <row r="1071" spans="25:25">
      <c r="Y1071" s="11"/>
    </row>
    <row r="1072" spans="25:25">
      <c r="Y1072" s="11"/>
    </row>
    <row r="1073" spans="25:25">
      <c r="Y1073" s="11"/>
    </row>
    <row r="1074" spans="25:25">
      <c r="Y1074" s="11"/>
    </row>
    <row r="1075" spans="25:25">
      <c r="Y1075" s="11"/>
    </row>
    <row r="1076" spans="25:25">
      <c r="Y1076" s="11"/>
    </row>
    <row r="1077" spans="25:25">
      <c r="Y1077" s="11"/>
    </row>
    <row r="1078" spans="25:25">
      <c r="Y1078" s="11"/>
    </row>
    <row r="1079" spans="25:25">
      <c r="Y1079" s="11"/>
    </row>
    <row r="1080" spans="25:25">
      <c r="Y1080" s="11"/>
    </row>
    <row r="1081" spans="25:25">
      <c r="Y1081" s="11"/>
    </row>
    <row r="1082" spans="25:25">
      <c r="Y1082" s="11"/>
    </row>
    <row r="1083" spans="25:25">
      <c r="Y1083" s="11"/>
    </row>
    <row r="1084" spans="25:25">
      <c r="Y1084" s="11"/>
    </row>
    <row r="1085" spans="25:25">
      <c r="Y1085" s="11"/>
    </row>
    <row r="1086" spans="25:25">
      <c r="Y1086" s="11"/>
    </row>
    <row r="1087" spans="25:25">
      <c r="Y1087" s="11"/>
    </row>
    <row r="1088" spans="25:25">
      <c r="Y1088" s="11"/>
    </row>
    <row r="1089" spans="25:25">
      <c r="Y1089" s="11"/>
    </row>
    <row r="1090" spans="25:25">
      <c r="Y1090" s="11"/>
    </row>
    <row r="1091" spans="25:25">
      <c r="Y1091" s="11"/>
    </row>
    <row r="1092" spans="25:25">
      <c r="Y1092" s="11"/>
    </row>
    <row r="1093" spans="25:25">
      <c r="Y1093" s="11"/>
    </row>
    <row r="1094" spans="25:25">
      <c r="Y1094" s="11"/>
    </row>
    <row r="1095" spans="25:25">
      <c r="Y1095" s="11"/>
    </row>
    <row r="1096" spans="25:25">
      <c r="Y1096" s="11"/>
    </row>
    <row r="1097" spans="25:25">
      <c r="Y1097" s="11"/>
    </row>
    <row r="1098" spans="25:25">
      <c r="Y1098" s="11"/>
    </row>
    <row r="1099" spans="25:25">
      <c r="Y1099" s="11"/>
    </row>
    <row r="1100" spans="25:25">
      <c r="Y1100" s="11"/>
    </row>
    <row r="1101" spans="25:25">
      <c r="Y1101" s="11"/>
    </row>
    <row r="1102" spans="25:25">
      <c r="Y1102" s="11"/>
    </row>
    <row r="1103" spans="25:25">
      <c r="Y1103" s="11"/>
    </row>
    <row r="1104" spans="25:25">
      <c r="Y1104" s="11"/>
    </row>
    <row r="1105" spans="25:25">
      <c r="Y1105" s="11"/>
    </row>
    <row r="1106" spans="25:25">
      <c r="Y1106" s="11"/>
    </row>
    <row r="1107" spans="25:25">
      <c r="Y1107" s="11"/>
    </row>
    <row r="1108" spans="25:25">
      <c r="Y1108" s="11"/>
    </row>
    <row r="1109" spans="25:25">
      <c r="Y1109" s="11"/>
    </row>
    <row r="1110" spans="25:25">
      <c r="Y1110" s="11"/>
    </row>
    <row r="1111" spans="25:25">
      <c r="Y1111" s="11"/>
    </row>
    <row r="1112" spans="25:25">
      <c r="Y1112" s="11"/>
    </row>
    <row r="1113" spans="25:25">
      <c r="Y1113" s="11"/>
    </row>
    <row r="1114" spans="25:25">
      <c r="Y1114" s="11"/>
    </row>
    <row r="1115" spans="25:25">
      <c r="Y1115" s="11"/>
    </row>
    <row r="1116" spans="25:25">
      <c r="Y1116" s="11"/>
    </row>
    <row r="1117" spans="25:25">
      <c r="Y1117" s="11"/>
    </row>
    <row r="1118" spans="25:25">
      <c r="Y1118" s="11"/>
    </row>
    <row r="1119" spans="25:25">
      <c r="Y1119" s="11"/>
    </row>
    <row r="1120" spans="25:25">
      <c r="Y1120" s="11"/>
    </row>
    <row r="1121" spans="25:25">
      <c r="Y1121" s="11"/>
    </row>
    <row r="1122" spans="25:25">
      <c r="Y1122" s="11"/>
    </row>
    <row r="1123" spans="25:25">
      <c r="Y1123" s="11"/>
    </row>
    <row r="1124" spans="25:25">
      <c r="Y1124" s="11"/>
    </row>
    <row r="1125" spans="25:25">
      <c r="Y1125" s="11"/>
    </row>
    <row r="1126" spans="25:25">
      <c r="Y1126" s="11"/>
    </row>
    <row r="1127" spans="25:25">
      <c r="Y1127" s="11"/>
    </row>
    <row r="1128" spans="25:25">
      <c r="Y1128" s="11"/>
    </row>
    <row r="1129" spans="25:25">
      <c r="Y1129" s="11"/>
    </row>
    <row r="1130" spans="25:25">
      <c r="Y1130" s="11"/>
    </row>
    <row r="1131" spans="25:25">
      <c r="Y1131" s="11"/>
    </row>
    <row r="1132" spans="25:25">
      <c r="Y1132" s="11"/>
    </row>
    <row r="1133" spans="25:25">
      <c r="Y1133" s="11"/>
    </row>
    <row r="1134" spans="25:25">
      <c r="Y1134" s="11"/>
    </row>
    <row r="1135" spans="25:25">
      <c r="Y1135" s="11"/>
    </row>
    <row r="1136" spans="25:25">
      <c r="Y1136" s="11"/>
    </row>
    <row r="1137" spans="25:25">
      <c r="Y1137" s="11"/>
    </row>
    <row r="1138" spans="25:25">
      <c r="Y1138" s="11"/>
    </row>
    <row r="1139" spans="25:25">
      <c r="Y1139" s="11"/>
    </row>
    <row r="1140" spans="25:25">
      <c r="Y1140" s="11"/>
    </row>
    <row r="1141" spans="25:25">
      <c r="Y1141" s="11"/>
    </row>
    <row r="1142" spans="25:25">
      <c r="Y1142" s="11"/>
    </row>
    <row r="1143" spans="25:25">
      <c r="Y1143" s="11"/>
    </row>
    <row r="1144" spans="25:25">
      <c r="Y1144" s="11"/>
    </row>
    <row r="1145" spans="25:25">
      <c r="Y1145" s="11"/>
    </row>
    <row r="1146" spans="25:25">
      <c r="Y1146" s="11"/>
    </row>
    <row r="1147" spans="25:25">
      <c r="Y1147" s="11"/>
    </row>
    <row r="1148" spans="25:25">
      <c r="Y1148" s="11"/>
    </row>
    <row r="1149" spans="25:25">
      <c r="Y1149" s="11"/>
    </row>
    <row r="1150" spans="25:25">
      <c r="Y1150" s="11"/>
    </row>
    <row r="1151" spans="25:25">
      <c r="Y1151" s="11"/>
    </row>
    <row r="1152" spans="25:25">
      <c r="Y1152" s="11"/>
    </row>
    <row r="1153" spans="25:25">
      <c r="Y1153" s="11"/>
    </row>
    <row r="1154" spans="25:25">
      <c r="Y1154" s="11"/>
    </row>
    <row r="1155" spans="25:25">
      <c r="Y1155" s="11"/>
    </row>
    <row r="1156" spans="25:25">
      <c r="Y1156" s="11"/>
    </row>
    <row r="1157" spans="25:25">
      <c r="Y1157" s="11"/>
    </row>
    <row r="1158" spans="25:25">
      <c r="Y1158" s="11"/>
    </row>
    <row r="1159" spans="25:25">
      <c r="Y1159" s="11"/>
    </row>
    <row r="1160" spans="25:25">
      <c r="Y1160" s="11"/>
    </row>
    <row r="1161" spans="25:25">
      <c r="Y1161" s="11"/>
    </row>
    <row r="1162" spans="25:25">
      <c r="Y1162" s="11"/>
    </row>
    <row r="1163" spans="25:25">
      <c r="Y1163" s="11"/>
    </row>
    <row r="1164" spans="25:25">
      <c r="Y1164" s="11"/>
    </row>
    <row r="1165" spans="25:25">
      <c r="Y1165" s="11"/>
    </row>
    <row r="1166" spans="25:25">
      <c r="Y1166" s="11"/>
    </row>
    <row r="1167" spans="25:25">
      <c r="Y1167" s="11"/>
    </row>
    <row r="1168" spans="25:25">
      <c r="Y1168" s="11"/>
    </row>
    <row r="1169" spans="25:25">
      <c r="Y1169" s="11"/>
    </row>
    <row r="1170" spans="25:25">
      <c r="Y1170" s="11"/>
    </row>
    <row r="1171" spans="25:25">
      <c r="Y1171" s="11"/>
    </row>
    <row r="1172" spans="25:25">
      <c r="Y1172" s="11"/>
    </row>
    <row r="1173" spans="25:25">
      <c r="Y1173" s="11"/>
    </row>
    <row r="1174" spans="25:25">
      <c r="Y1174" s="11"/>
    </row>
    <row r="1175" spans="25:25">
      <c r="Y1175" s="11"/>
    </row>
    <row r="1176" spans="25:25">
      <c r="Y1176" s="11"/>
    </row>
    <row r="1177" spans="25:25">
      <c r="Y1177" s="11"/>
    </row>
    <row r="1178" spans="25:25">
      <c r="Y1178" s="11"/>
    </row>
    <row r="1179" spans="25:25">
      <c r="Y1179" s="11"/>
    </row>
    <row r="1180" spans="25:25">
      <c r="Y1180" s="11"/>
    </row>
    <row r="1181" spans="25:25">
      <c r="Y1181" s="11"/>
    </row>
    <row r="1182" spans="25:25">
      <c r="Y1182" s="11"/>
    </row>
    <row r="1183" spans="25:25">
      <c r="Y1183" s="11"/>
    </row>
    <row r="1184" spans="25:25">
      <c r="Y1184" s="11"/>
    </row>
    <row r="1185" spans="25:25">
      <c r="Y1185" s="11"/>
    </row>
    <row r="1186" spans="25:25">
      <c r="Y1186" s="11"/>
    </row>
    <row r="1187" spans="25:25">
      <c r="Y1187" s="11"/>
    </row>
    <row r="1188" spans="25:25">
      <c r="Y1188" s="11"/>
    </row>
    <row r="1189" spans="25:25">
      <c r="Y1189" s="11"/>
    </row>
    <row r="1190" spans="25:25">
      <c r="Y1190" s="11"/>
    </row>
    <row r="1191" spans="25:25">
      <c r="Y1191" s="11"/>
    </row>
    <row r="1192" spans="25:25">
      <c r="Y1192" s="11"/>
    </row>
    <row r="1193" spans="25:25">
      <c r="Y1193" s="11"/>
    </row>
    <row r="1194" spans="25:25">
      <c r="Y1194" s="11"/>
    </row>
    <row r="1195" spans="25:25">
      <c r="Y1195" s="11"/>
    </row>
    <row r="1196" spans="25:25">
      <c r="Y1196" s="11"/>
    </row>
    <row r="1197" spans="25:25">
      <c r="Y1197" s="11"/>
    </row>
    <row r="1198" spans="25:25">
      <c r="Y1198" s="11"/>
    </row>
    <row r="1199" spans="25:25">
      <c r="Y1199" s="11"/>
    </row>
    <row r="1200" spans="25:25">
      <c r="Y1200" s="11"/>
    </row>
    <row r="1201" spans="25:25">
      <c r="Y1201" s="11"/>
    </row>
    <row r="1202" spans="25:25">
      <c r="Y1202" s="11"/>
    </row>
    <row r="1203" spans="25:25">
      <c r="Y1203" s="11"/>
    </row>
    <row r="1204" spans="25:25">
      <c r="Y1204" s="11"/>
    </row>
    <row r="1205" spans="25:25">
      <c r="Y1205" s="11"/>
    </row>
    <row r="1206" spans="25:25">
      <c r="Y1206" s="11"/>
    </row>
    <row r="1207" spans="25:25">
      <c r="Y1207" s="11"/>
    </row>
    <row r="1208" spans="25:25">
      <c r="Y1208" s="11"/>
    </row>
    <row r="1209" spans="25:25">
      <c r="Y1209" s="11"/>
    </row>
    <row r="1210" spans="25:25">
      <c r="Y1210" s="11"/>
    </row>
    <row r="1211" spans="25:25">
      <c r="Y1211" s="11"/>
    </row>
    <row r="1212" spans="25:25">
      <c r="Y1212" s="11"/>
    </row>
    <row r="1213" spans="25:25">
      <c r="Y1213" s="11"/>
    </row>
    <row r="1214" spans="25:25">
      <c r="Y1214" s="11"/>
    </row>
    <row r="1215" spans="25:25">
      <c r="Y1215" s="11"/>
    </row>
    <row r="1216" spans="25:25">
      <c r="Y1216" s="11"/>
    </row>
    <row r="1217" spans="25:25">
      <c r="Y1217" s="11"/>
    </row>
    <row r="1218" spans="25:25">
      <c r="Y1218" s="11"/>
    </row>
    <row r="1219" spans="25:25">
      <c r="Y1219" s="11"/>
    </row>
    <row r="1220" spans="25:25">
      <c r="Y1220" s="11"/>
    </row>
    <row r="1221" spans="25:25">
      <c r="Y1221" s="11"/>
    </row>
    <row r="1222" spans="25:25">
      <c r="Y1222" s="11"/>
    </row>
    <row r="1223" spans="25:25">
      <c r="Y1223" s="11"/>
    </row>
    <row r="1224" spans="25:25">
      <c r="Y1224" s="11"/>
    </row>
    <row r="1225" spans="25:25">
      <c r="Y1225" s="11"/>
    </row>
    <row r="1226" spans="25:25">
      <c r="Y1226" s="11"/>
    </row>
    <row r="1227" spans="25:25">
      <c r="Y1227" s="11"/>
    </row>
    <row r="1228" spans="25:25">
      <c r="Y1228" s="11"/>
    </row>
    <row r="1229" spans="25:25">
      <c r="Y1229" s="11"/>
    </row>
    <row r="1230" spans="25:25">
      <c r="Y1230" s="11"/>
    </row>
    <row r="1231" spans="25:25">
      <c r="Y1231" s="11"/>
    </row>
    <row r="1232" spans="25:25">
      <c r="Y1232" s="11"/>
    </row>
    <row r="1233" spans="25:25">
      <c r="Y1233" s="11"/>
    </row>
    <row r="1234" spans="25:25">
      <c r="Y1234" s="11"/>
    </row>
    <row r="1235" spans="25:25">
      <c r="Y1235" s="11"/>
    </row>
    <row r="1236" spans="25:25">
      <c r="Y1236" s="11"/>
    </row>
    <row r="1237" spans="25:25">
      <c r="Y1237" s="11"/>
    </row>
    <row r="1238" spans="25:25">
      <c r="Y1238" s="11"/>
    </row>
    <row r="1239" spans="25:25">
      <c r="Y1239" s="11"/>
    </row>
    <row r="1240" spans="25:25">
      <c r="Y1240" s="11"/>
    </row>
    <row r="1241" spans="25:25">
      <c r="Y1241" s="11"/>
    </row>
    <row r="1242" spans="25:25">
      <c r="Y1242" s="11"/>
    </row>
    <row r="1243" spans="25:25">
      <c r="Y1243" s="11"/>
    </row>
    <row r="1244" spans="25:25">
      <c r="Y1244" s="11"/>
    </row>
    <row r="1245" spans="25:25">
      <c r="Y1245" s="11"/>
    </row>
    <row r="1246" spans="25:25">
      <c r="Y1246" s="11"/>
    </row>
    <row r="1247" spans="25:25">
      <c r="Y1247" s="11"/>
    </row>
    <row r="1248" spans="25:25">
      <c r="Y1248" s="11"/>
    </row>
    <row r="1249" spans="25:25">
      <c r="Y1249" s="11"/>
    </row>
    <row r="1250" spans="25:25">
      <c r="Y1250" s="11"/>
    </row>
    <row r="1251" spans="25:25">
      <c r="Y1251" s="11"/>
    </row>
    <row r="1252" spans="25:25">
      <c r="Y1252" s="11"/>
    </row>
    <row r="1253" spans="25:25">
      <c r="Y1253" s="11"/>
    </row>
    <row r="1254" spans="25:25">
      <c r="Y1254" s="11"/>
    </row>
    <row r="1255" spans="25:25">
      <c r="Y1255" s="11"/>
    </row>
    <row r="1256" spans="25:25">
      <c r="Y1256" s="11"/>
    </row>
    <row r="1257" spans="25:25">
      <c r="Y1257" s="11"/>
    </row>
    <row r="1258" spans="25:25">
      <c r="Y1258" s="11"/>
    </row>
    <row r="1259" spans="25:25">
      <c r="Y1259" s="11"/>
    </row>
    <row r="1260" spans="25:25">
      <c r="Y1260" s="11"/>
    </row>
    <row r="1261" spans="25:25">
      <c r="Y1261" s="11"/>
    </row>
    <row r="1262" spans="25:25">
      <c r="Y1262" s="11"/>
    </row>
    <row r="1263" spans="25:25">
      <c r="Y1263" s="11"/>
    </row>
    <row r="1264" spans="25:25">
      <c r="Y1264" s="11"/>
    </row>
    <row r="1265" spans="25:25">
      <c r="Y1265" s="11"/>
    </row>
    <row r="1266" spans="25:25">
      <c r="Y1266" s="11"/>
    </row>
    <row r="1267" spans="25:25">
      <c r="Y1267" s="11"/>
    </row>
    <row r="1268" spans="25:25">
      <c r="Y1268" s="11"/>
    </row>
    <row r="1269" spans="25:25">
      <c r="Y1269" s="11"/>
    </row>
    <row r="1270" spans="25:25">
      <c r="Y1270" s="11"/>
    </row>
    <row r="1271" spans="25:25">
      <c r="Y1271" s="11"/>
    </row>
    <row r="1272" spans="25:25">
      <c r="Y1272" s="11"/>
    </row>
    <row r="1273" spans="25:25">
      <c r="Y1273" s="11"/>
    </row>
    <row r="1274" spans="25:25">
      <c r="Y1274" s="11"/>
    </row>
    <row r="1275" spans="25:25">
      <c r="Y1275" s="11"/>
    </row>
    <row r="1276" spans="25:25">
      <c r="Y1276" s="11"/>
    </row>
    <row r="1277" spans="25:25">
      <c r="Y1277" s="11"/>
    </row>
    <row r="1278" spans="25:25">
      <c r="Y1278" s="11"/>
    </row>
    <row r="1279" spans="25:25">
      <c r="Y1279" s="11"/>
    </row>
    <row r="1280" spans="25:25">
      <c r="Y1280" s="11"/>
    </row>
    <row r="1281" spans="25:25">
      <c r="Y1281" s="11"/>
    </row>
    <row r="1282" spans="25:25">
      <c r="Y1282" s="11"/>
    </row>
    <row r="1283" spans="25:25">
      <c r="Y1283" s="11"/>
    </row>
    <row r="1284" spans="25:25">
      <c r="Y1284" s="11"/>
    </row>
    <row r="1285" spans="25:25">
      <c r="Y1285" s="11"/>
    </row>
    <row r="1286" spans="25:25">
      <c r="Y1286" s="11"/>
    </row>
    <row r="1287" spans="25:25">
      <c r="Y1287" s="11"/>
    </row>
    <row r="1288" spans="25:25">
      <c r="Y1288" s="11"/>
    </row>
    <row r="1289" spans="25:25">
      <c r="Y1289" s="11"/>
    </row>
    <row r="1290" spans="25:25">
      <c r="Y1290" s="11"/>
    </row>
    <row r="1291" spans="25:25">
      <c r="Y1291" s="11"/>
    </row>
    <row r="1292" spans="25:25">
      <c r="Y1292" s="11"/>
    </row>
    <row r="1293" spans="25:25">
      <c r="Y1293" s="11"/>
    </row>
    <row r="1294" spans="25:25">
      <c r="Y1294" s="11"/>
    </row>
    <row r="1295" spans="25:25">
      <c r="Y1295" s="11"/>
    </row>
    <row r="1296" spans="25:25">
      <c r="Y1296" s="11"/>
    </row>
    <row r="1297" spans="25:25">
      <c r="Y1297" s="11"/>
    </row>
    <row r="1298" spans="25:25">
      <c r="Y1298" s="11"/>
    </row>
    <row r="1299" spans="25:25">
      <c r="Y1299" s="11"/>
    </row>
    <row r="1300" spans="25:25">
      <c r="Y1300" s="11"/>
    </row>
    <row r="1301" spans="25:25">
      <c r="Y1301" s="11"/>
    </row>
    <row r="1302" spans="25:25">
      <c r="Y1302" s="11"/>
    </row>
    <row r="1303" spans="25:25">
      <c r="Y1303" s="11"/>
    </row>
    <row r="1304" spans="25:25">
      <c r="Y1304" s="11"/>
    </row>
    <row r="1305" spans="25:25">
      <c r="Y1305" s="11"/>
    </row>
    <row r="1306" spans="25:25">
      <c r="Y1306" s="11"/>
    </row>
    <row r="1307" spans="25:25">
      <c r="Y1307" s="11"/>
    </row>
    <row r="1308" spans="25:25">
      <c r="Y1308" s="11"/>
    </row>
    <row r="1309" spans="25:25">
      <c r="Y1309" s="11"/>
    </row>
    <row r="1310" spans="25:25">
      <c r="Y1310" s="11"/>
    </row>
    <row r="1311" spans="25:25">
      <c r="Y1311" s="11"/>
    </row>
    <row r="1312" spans="25:25">
      <c r="Y1312" s="11"/>
    </row>
    <row r="1313" spans="25:25">
      <c r="Y1313" s="11"/>
    </row>
    <row r="1314" spans="25:25">
      <c r="Y1314" s="11"/>
    </row>
    <row r="1315" spans="25:25">
      <c r="Y1315" s="11"/>
    </row>
    <row r="1316" spans="25:25">
      <c r="Y1316" s="11"/>
    </row>
    <row r="1317" spans="25:25">
      <c r="Y1317" s="11"/>
    </row>
    <row r="1318" spans="25:25">
      <c r="Y1318" s="11"/>
    </row>
    <row r="1319" spans="25:25">
      <c r="Y1319" s="11"/>
    </row>
    <row r="1320" spans="25:25">
      <c r="Y1320" s="11"/>
    </row>
    <row r="1321" spans="25:25">
      <c r="Y1321" s="11"/>
    </row>
    <row r="1322" spans="25:25">
      <c r="Y1322" s="11"/>
    </row>
    <row r="1323" spans="25:25">
      <c r="Y1323" s="11"/>
    </row>
    <row r="1324" spans="25:25">
      <c r="Y1324" s="11"/>
    </row>
    <row r="1325" spans="25:25">
      <c r="Y1325" s="11"/>
    </row>
    <row r="1326" spans="25:25">
      <c r="Y1326" s="11"/>
    </row>
    <row r="1327" spans="25:25">
      <c r="Y1327" s="11"/>
    </row>
    <row r="1328" spans="25:25">
      <c r="Y1328" s="11"/>
    </row>
    <row r="1329" spans="25:25">
      <c r="Y1329" s="11"/>
    </row>
    <row r="1330" spans="25:25">
      <c r="Y1330" s="11"/>
    </row>
    <row r="1331" spans="25:25">
      <c r="Y1331" s="11"/>
    </row>
    <row r="1332" spans="25:25">
      <c r="Y1332" s="11"/>
    </row>
    <row r="1333" spans="25:25">
      <c r="Y1333" s="11"/>
    </row>
    <row r="1334" spans="25:25">
      <c r="Y1334" s="11"/>
    </row>
    <row r="1335" spans="25:25">
      <c r="Y1335" s="11"/>
    </row>
    <row r="1336" spans="25:25">
      <c r="Y1336" s="11"/>
    </row>
    <row r="1337" spans="25:25">
      <c r="Y1337" s="11"/>
    </row>
    <row r="1338" spans="25:25">
      <c r="Y1338" s="11"/>
    </row>
    <row r="1339" spans="25:25">
      <c r="Y1339" s="11"/>
    </row>
    <row r="1340" spans="25:25">
      <c r="Y1340" s="11"/>
    </row>
    <row r="1341" spans="25:25">
      <c r="Y1341" s="11"/>
    </row>
    <row r="1342" spans="25:25">
      <c r="Y1342" s="11"/>
    </row>
    <row r="1343" spans="25:25">
      <c r="Y1343" s="11"/>
    </row>
    <row r="1344" spans="25:25">
      <c r="Y1344" s="11"/>
    </row>
    <row r="1345" spans="25:25">
      <c r="Y1345" s="11"/>
    </row>
    <row r="1346" spans="25:25">
      <c r="Y1346" s="11"/>
    </row>
    <row r="1347" spans="25:25">
      <c r="Y1347" s="11"/>
    </row>
    <row r="1348" spans="25:25">
      <c r="Y1348" s="11"/>
    </row>
    <row r="1349" spans="25:25">
      <c r="Y1349" s="11"/>
    </row>
    <row r="1350" spans="25:25">
      <c r="Y1350" s="11"/>
    </row>
    <row r="1351" spans="25:25">
      <c r="Y1351" s="11"/>
    </row>
    <row r="1352" spans="25:25">
      <c r="Y1352" s="11"/>
    </row>
    <row r="1353" spans="25:25">
      <c r="Y1353" s="11"/>
    </row>
    <row r="1354" spans="25:25">
      <c r="Y1354" s="11"/>
    </row>
    <row r="1355" spans="25:25">
      <c r="Y1355" s="11"/>
    </row>
    <row r="1356" spans="25:25">
      <c r="Y1356" s="11"/>
    </row>
    <row r="1357" spans="25:25">
      <c r="Y1357" s="11"/>
    </row>
    <row r="1358" spans="25:25">
      <c r="Y1358" s="11"/>
    </row>
    <row r="1359" spans="25:25">
      <c r="Y1359" s="11"/>
    </row>
    <row r="1360" spans="25:25">
      <c r="Y1360" s="11"/>
    </row>
    <row r="1361" spans="25:25">
      <c r="Y1361" s="11"/>
    </row>
    <row r="1362" spans="25:25">
      <c r="Y1362" s="11"/>
    </row>
    <row r="1363" spans="25:25">
      <c r="Y1363" s="11"/>
    </row>
    <row r="1364" spans="25:25">
      <c r="Y1364" s="11"/>
    </row>
    <row r="1365" spans="25:25">
      <c r="Y1365" s="11"/>
    </row>
    <row r="1366" spans="25:25">
      <c r="Y1366" s="11"/>
    </row>
    <row r="1367" spans="25:25">
      <c r="Y1367" s="11"/>
    </row>
    <row r="1368" spans="25:25">
      <c r="Y1368" s="11"/>
    </row>
    <row r="1369" spans="25:25">
      <c r="Y1369" s="11"/>
    </row>
    <row r="1370" spans="25:25">
      <c r="Y1370" s="11"/>
    </row>
    <row r="1371" spans="25:25">
      <c r="Y1371" s="11"/>
    </row>
    <row r="1372" spans="25:25">
      <c r="Y1372" s="11"/>
    </row>
    <row r="1373" spans="25:25">
      <c r="Y1373" s="11"/>
    </row>
    <row r="1374" spans="25:25">
      <c r="Y1374" s="11"/>
    </row>
    <row r="1375" spans="25:25">
      <c r="Y1375" s="11"/>
    </row>
    <row r="1376" spans="25:25">
      <c r="Y1376" s="11"/>
    </row>
    <row r="1377" spans="25:25">
      <c r="Y1377" s="11"/>
    </row>
    <row r="1378" spans="25:25">
      <c r="Y1378" s="11"/>
    </row>
    <row r="1379" spans="25:25">
      <c r="Y1379" s="11"/>
    </row>
    <row r="1380" spans="25:25">
      <c r="Y1380" s="11"/>
    </row>
    <row r="1381" spans="25:25">
      <c r="Y1381" s="11"/>
    </row>
    <row r="1382" spans="25:25">
      <c r="Y1382" s="11"/>
    </row>
    <row r="1383" spans="25:25">
      <c r="Y1383" s="11"/>
    </row>
    <row r="1384" spans="25:25">
      <c r="Y1384" s="11"/>
    </row>
    <row r="1385" spans="25:25">
      <c r="Y1385" s="11"/>
    </row>
    <row r="1386" spans="25:25">
      <c r="Y1386" s="11"/>
    </row>
    <row r="1387" spans="25:25">
      <c r="Y1387" s="11"/>
    </row>
    <row r="1388" spans="25:25">
      <c r="Y1388" s="11"/>
    </row>
    <row r="1389" spans="25:25">
      <c r="Y1389" s="11"/>
    </row>
    <row r="1390" spans="25:25">
      <c r="Y1390" s="11"/>
    </row>
    <row r="1391" spans="25:25">
      <c r="Y1391" s="11"/>
    </row>
    <row r="1392" spans="25:25">
      <c r="Y1392" s="11"/>
    </row>
    <row r="1393" spans="25:25">
      <c r="Y1393" s="11"/>
    </row>
    <row r="1394" spans="25:25">
      <c r="Y1394" s="11"/>
    </row>
    <row r="1395" spans="25:25">
      <c r="Y1395" s="11"/>
    </row>
    <row r="1396" spans="25:25">
      <c r="Y1396" s="11"/>
    </row>
    <row r="1397" spans="25:25">
      <c r="Y1397" s="11"/>
    </row>
    <row r="1398" spans="25:25">
      <c r="Y1398" s="11"/>
    </row>
    <row r="1399" spans="25:25">
      <c r="Y1399" s="11"/>
    </row>
    <row r="1400" spans="25:25">
      <c r="Y1400" s="11"/>
    </row>
    <row r="1401" spans="25:25">
      <c r="Y1401" s="11"/>
    </row>
    <row r="1402" spans="25:25">
      <c r="Y1402" s="11"/>
    </row>
    <row r="1403" spans="25:25">
      <c r="Y1403" s="11"/>
    </row>
    <row r="1404" spans="25:25">
      <c r="Y1404" s="11"/>
    </row>
    <row r="1405" spans="25:25">
      <c r="Y1405" s="11"/>
    </row>
    <row r="1406" spans="25:25">
      <c r="Y1406" s="11"/>
    </row>
    <row r="1407" spans="25:25">
      <c r="Y1407" s="11"/>
    </row>
    <row r="1408" spans="25:25">
      <c r="Y1408" s="11"/>
    </row>
    <row r="1409" spans="25:25">
      <c r="Y1409" s="11"/>
    </row>
    <row r="1410" spans="25:25">
      <c r="Y1410" s="11"/>
    </row>
    <row r="1411" spans="25:25">
      <c r="Y1411" s="11"/>
    </row>
    <row r="1412" spans="25:25">
      <c r="Y1412" s="11"/>
    </row>
    <row r="1413" spans="25:25">
      <c r="Y1413" s="11"/>
    </row>
    <row r="1414" spans="25:25">
      <c r="Y1414" s="11"/>
    </row>
    <row r="1415" spans="25:25">
      <c r="Y1415" s="11"/>
    </row>
    <row r="1416" spans="25:25">
      <c r="Y1416" s="11"/>
    </row>
    <row r="1417" spans="25:25">
      <c r="Y1417" s="11"/>
    </row>
    <row r="1418" spans="25:25">
      <c r="Y1418" s="11"/>
    </row>
    <row r="1419" spans="25:25">
      <c r="Y1419" s="11"/>
    </row>
    <row r="1420" spans="25:25">
      <c r="Y1420" s="11"/>
    </row>
    <row r="1421" spans="25:25">
      <c r="Y1421" s="11"/>
    </row>
    <row r="1422" spans="25:25">
      <c r="Y1422" s="11"/>
    </row>
    <row r="1423" spans="25:25">
      <c r="Y1423" s="11"/>
    </row>
    <row r="1424" spans="25:25">
      <c r="Y1424" s="11"/>
    </row>
    <row r="1425" spans="25:25">
      <c r="Y1425" s="11"/>
    </row>
    <row r="1426" spans="25:25">
      <c r="Y1426" s="11"/>
    </row>
    <row r="1427" spans="25:25">
      <c r="Y1427" s="11"/>
    </row>
    <row r="1428" spans="25:25">
      <c r="Y1428" s="11"/>
    </row>
    <row r="1429" spans="25:25">
      <c r="Y1429" s="11"/>
    </row>
    <row r="1430" spans="25:25">
      <c r="Y1430" s="11"/>
    </row>
    <row r="1431" spans="25:25">
      <c r="Y1431" s="11"/>
    </row>
    <row r="1432" spans="25:25">
      <c r="Y1432" s="11"/>
    </row>
    <row r="1433" spans="25:25">
      <c r="Y1433" s="11"/>
    </row>
    <row r="1434" spans="25:25">
      <c r="Y1434" s="11"/>
    </row>
    <row r="1435" spans="25:25">
      <c r="Y1435" s="11"/>
    </row>
    <row r="1436" spans="25:25">
      <c r="Y1436" s="11"/>
    </row>
    <row r="1437" spans="25:25">
      <c r="Y1437" s="11"/>
    </row>
    <row r="1438" spans="25:25">
      <c r="Y1438" s="11"/>
    </row>
    <row r="1439" spans="25:25">
      <c r="Y1439" s="11"/>
    </row>
    <row r="1440" spans="25:25">
      <c r="Y1440" s="11"/>
    </row>
    <row r="1441" spans="25:25">
      <c r="Y1441" s="11"/>
    </row>
    <row r="1442" spans="25:25">
      <c r="Y1442" s="11"/>
    </row>
    <row r="1443" spans="25:25">
      <c r="Y1443" s="11"/>
    </row>
    <row r="1444" spans="25:25">
      <c r="Y1444" s="11"/>
    </row>
    <row r="1445" spans="25:25">
      <c r="Y1445" s="11"/>
    </row>
    <row r="1446" spans="25:25">
      <c r="Y1446" s="11"/>
    </row>
    <row r="1447" spans="25:25">
      <c r="Y1447" s="11"/>
    </row>
    <row r="1448" spans="25:25">
      <c r="Y1448" s="11"/>
    </row>
    <row r="1449" spans="25:25">
      <c r="Y1449" s="11"/>
    </row>
    <row r="1450" spans="25:25">
      <c r="Y1450" s="11"/>
    </row>
    <row r="1451" spans="25:25">
      <c r="Y1451" s="11"/>
    </row>
    <row r="1452" spans="25:25">
      <c r="Y1452" s="11"/>
    </row>
    <row r="1453" spans="25:25">
      <c r="Y1453" s="11"/>
    </row>
    <row r="1454" spans="25:25">
      <c r="Y1454" s="11"/>
    </row>
    <row r="1455" spans="25:25">
      <c r="Y1455" s="11"/>
    </row>
    <row r="1456" spans="25:25">
      <c r="Y1456" s="11"/>
    </row>
    <row r="1457" spans="25:25">
      <c r="Y1457" s="11"/>
    </row>
    <row r="1458" spans="25:25">
      <c r="Y1458" s="11"/>
    </row>
    <row r="1459" spans="25:25">
      <c r="Y1459" s="11"/>
    </row>
    <row r="1460" spans="25:25">
      <c r="Y1460" s="11"/>
    </row>
    <row r="1461" spans="25:25">
      <c r="Y1461" s="11"/>
    </row>
    <row r="1462" spans="25:25">
      <c r="Y1462" s="11"/>
    </row>
    <row r="1463" spans="25:25">
      <c r="Y1463" s="11"/>
    </row>
    <row r="1464" spans="25:25">
      <c r="Y1464" s="11"/>
    </row>
    <row r="1465" spans="25:25">
      <c r="Y1465" s="11"/>
    </row>
    <row r="1466" spans="25:25">
      <c r="Y1466" s="11"/>
    </row>
    <row r="1467" spans="25:25">
      <c r="Y1467" s="11"/>
    </row>
    <row r="1468" spans="25:25">
      <c r="Y1468" s="11"/>
    </row>
    <row r="1469" spans="25:25">
      <c r="Y1469" s="11"/>
    </row>
    <row r="1470" spans="25:25">
      <c r="Y1470" s="11"/>
    </row>
    <row r="1471" spans="25:25">
      <c r="Y1471" s="11"/>
    </row>
    <row r="1472" spans="25:25">
      <c r="Y1472" s="11"/>
    </row>
    <row r="1473" spans="25:25">
      <c r="Y1473" s="11"/>
    </row>
    <row r="1474" spans="25:25">
      <c r="Y1474" s="11"/>
    </row>
    <row r="1475" spans="25:25">
      <c r="Y1475" s="11"/>
    </row>
    <row r="1476" spans="25:25">
      <c r="Y1476" s="11"/>
    </row>
    <row r="1477" spans="25:25">
      <c r="Y1477" s="11"/>
    </row>
    <row r="1478" spans="25:25">
      <c r="Y1478" s="11"/>
    </row>
    <row r="1479" spans="25:25">
      <c r="Y1479" s="11"/>
    </row>
    <row r="1480" spans="25:25">
      <c r="Y1480" s="11"/>
    </row>
    <row r="1481" spans="25:25">
      <c r="Y1481" s="11"/>
    </row>
    <row r="1482" spans="25:25">
      <c r="Y1482" s="11"/>
    </row>
    <row r="1483" spans="25:25">
      <c r="Y1483" s="11"/>
    </row>
    <row r="1484" spans="25:25">
      <c r="Y1484" s="11"/>
    </row>
    <row r="1485" spans="25:25">
      <c r="Y1485" s="11"/>
    </row>
    <row r="1486" spans="25:25">
      <c r="Y1486" s="11"/>
    </row>
    <row r="1487" spans="25:25">
      <c r="Y1487" s="11"/>
    </row>
    <row r="1488" spans="25:25">
      <c r="Y1488" s="11"/>
    </row>
    <row r="1489" spans="25:25">
      <c r="Y1489" s="11"/>
    </row>
    <row r="1490" spans="25:25">
      <c r="Y1490" s="11"/>
    </row>
    <row r="1491" spans="25:25">
      <c r="Y1491" s="11"/>
    </row>
    <row r="1492" spans="25:25">
      <c r="Y1492" s="11"/>
    </row>
    <row r="1493" spans="25:25">
      <c r="Y1493" s="11"/>
    </row>
    <row r="1494" spans="25:25">
      <c r="Y1494" s="11"/>
    </row>
    <row r="1495" spans="25:25">
      <c r="Y1495" s="11"/>
    </row>
    <row r="1496" spans="25:25">
      <c r="Y1496" s="11"/>
    </row>
    <row r="1497" spans="25:25">
      <c r="Y1497" s="11"/>
    </row>
    <row r="1498" spans="25:25">
      <c r="Y1498" s="11"/>
    </row>
    <row r="1499" spans="25:25">
      <c r="Y1499" s="11"/>
    </row>
    <row r="1500" spans="25:25">
      <c r="Y1500" s="11"/>
    </row>
    <row r="1501" spans="25:25">
      <c r="Y1501" s="11"/>
    </row>
    <row r="1502" spans="25:25">
      <c r="Y1502" s="11"/>
    </row>
    <row r="1503" spans="25:25">
      <c r="Y1503" s="11"/>
    </row>
    <row r="1504" spans="25:25">
      <c r="Y1504" s="11"/>
    </row>
    <row r="1505" spans="25:25">
      <c r="Y1505" s="11"/>
    </row>
    <row r="1506" spans="25:25">
      <c r="Y1506" s="11"/>
    </row>
    <row r="1507" spans="25:25">
      <c r="Y1507" s="11"/>
    </row>
    <row r="1508" spans="25:25">
      <c r="Y1508" s="11"/>
    </row>
    <row r="1509" spans="25:25">
      <c r="Y1509" s="11"/>
    </row>
    <row r="1510" spans="25:25">
      <c r="Y1510" s="11"/>
    </row>
    <row r="1511" spans="25:25">
      <c r="Y1511" s="11"/>
    </row>
    <row r="1512" spans="25:25">
      <c r="Y1512" s="11"/>
    </row>
    <row r="1513" spans="25:25">
      <c r="Y1513" s="11"/>
    </row>
    <row r="1514" spans="25:25">
      <c r="Y1514" s="11"/>
    </row>
    <row r="1515" spans="25:25">
      <c r="Y1515" s="11"/>
    </row>
    <row r="1516" spans="25:25">
      <c r="Y1516" s="11"/>
    </row>
    <row r="1517" spans="25:25">
      <c r="Y1517" s="11"/>
    </row>
    <row r="1518" spans="25:25">
      <c r="Y1518" s="11"/>
    </row>
    <row r="1519" spans="25:25">
      <c r="Y1519" s="11"/>
    </row>
    <row r="1520" spans="25:25">
      <c r="Y1520" s="11"/>
    </row>
    <row r="1521" spans="25:25">
      <c r="Y1521" s="11"/>
    </row>
    <row r="1522" spans="25:25">
      <c r="Y1522" s="11"/>
    </row>
    <row r="1523" spans="25:25">
      <c r="Y1523" s="11"/>
    </row>
    <row r="1524" spans="25:25">
      <c r="Y1524" s="11"/>
    </row>
    <row r="1525" spans="25:25">
      <c r="Y1525" s="11"/>
    </row>
    <row r="1526" spans="25:25">
      <c r="Y1526" s="11"/>
    </row>
    <row r="1527" spans="25:25">
      <c r="Y1527" s="11"/>
    </row>
    <row r="1528" spans="25:25">
      <c r="Y1528" s="11"/>
    </row>
    <row r="1529" spans="25:25">
      <c r="Y1529" s="11"/>
    </row>
    <row r="1530" spans="25:25">
      <c r="Y1530" s="11"/>
    </row>
    <row r="1531" spans="25:25">
      <c r="Y1531" s="11"/>
    </row>
    <row r="1532" spans="25:25">
      <c r="Y1532" s="11"/>
    </row>
    <row r="1533" spans="25:25">
      <c r="Y1533" s="11"/>
    </row>
    <row r="1534" spans="25:25">
      <c r="Y1534" s="11"/>
    </row>
    <row r="1535" spans="25:25">
      <c r="Y1535" s="11"/>
    </row>
    <row r="1536" spans="25:25">
      <c r="Y1536" s="11"/>
    </row>
    <row r="1537" spans="25:25">
      <c r="Y1537" s="11"/>
    </row>
    <row r="1538" spans="25:25">
      <c r="Y1538" s="11"/>
    </row>
    <row r="1539" spans="25:25">
      <c r="Y1539" s="11"/>
    </row>
    <row r="1540" spans="25:25">
      <c r="Y1540" s="11"/>
    </row>
    <row r="1541" spans="25:25">
      <c r="Y1541" s="11"/>
    </row>
    <row r="1542" spans="25:25">
      <c r="Y1542" s="11"/>
    </row>
    <row r="1543" spans="25:25">
      <c r="Y1543" s="11"/>
    </row>
    <row r="1544" spans="25:25">
      <c r="Y1544" s="11"/>
    </row>
    <row r="1545" spans="25:25">
      <c r="Y1545" s="11"/>
    </row>
    <row r="1546" spans="25:25">
      <c r="Y1546" s="11"/>
    </row>
    <row r="1547" spans="25:25">
      <c r="Y1547" s="11"/>
    </row>
    <row r="1548" spans="25:25">
      <c r="Y1548" s="11"/>
    </row>
    <row r="1549" spans="25:25">
      <c r="Y1549" s="11"/>
    </row>
    <row r="1550" spans="25:25">
      <c r="Y1550" s="11"/>
    </row>
    <row r="1551" spans="25:25">
      <c r="Y1551" s="11"/>
    </row>
    <row r="1552" spans="25:25">
      <c r="Y1552" s="11"/>
    </row>
    <row r="1553" spans="25:25">
      <c r="Y1553" s="11"/>
    </row>
    <row r="1554" spans="25:25">
      <c r="Y1554" s="11"/>
    </row>
    <row r="1555" spans="25:25">
      <c r="Y1555" s="11"/>
    </row>
    <row r="1556" spans="25:25">
      <c r="Y1556" s="11"/>
    </row>
    <row r="1557" spans="25:25">
      <c r="Y1557" s="11"/>
    </row>
    <row r="1558" spans="25:25">
      <c r="Y1558" s="11"/>
    </row>
    <row r="1559" spans="25:25">
      <c r="Y1559" s="11"/>
    </row>
    <row r="1560" spans="25:25">
      <c r="Y1560" s="11"/>
    </row>
    <row r="1561" spans="25:25">
      <c r="Y1561" s="11"/>
    </row>
    <row r="1562" spans="25:25">
      <c r="Y1562" s="11"/>
    </row>
    <row r="1563" spans="25:25">
      <c r="Y1563" s="11"/>
    </row>
    <row r="1564" spans="25:25">
      <c r="Y1564" s="11"/>
    </row>
    <row r="1565" spans="25:25">
      <c r="Y1565" s="11"/>
    </row>
    <row r="1566" spans="25:25">
      <c r="Y1566" s="11"/>
    </row>
    <row r="1567" spans="25:25">
      <c r="Y1567" s="11"/>
    </row>
    <row r="1568" spans="25:25">
      <c r="Y1568" s="11"/>
    </row>
    <row r="1569" spans="25:25">
      <c r="Y1569" s="11"/>
    </row>
    <row r="1570" spans="25:25">
      <c r="Y1570" s="11"/>
    </row>
    <row r="1571" spans="25:25">
      <c r="Y1571" s="11"/>
    </row>
    <row r="1572" spans="25:25">
      <c r="Y1572" s="11"/>
    </row>
    <row r="1573" spans="25:25">
      <c r="Y1573" s="11"/>
    </row>
    <row r="1574" spans="25:25">
      <c r="Y1574" s="11"/>
    </row>
    <row r="1575" spans="25:25">
      <c r="Y1575" s="11"/>
    </row>
    <row r="1576" spans="25:25">
      <c r="Y1576" s="11"/>
    </row>
    <row r="1577" spans="25:25">
      <c r="Y1577" s="11"/>
    </row>
    <row r="1578" spans="25:25">
      <c r="Y1578" s="11"/>
    </row>
    <row r="1579" spans="25:25">
      <c r="Y1579" s="11"/>
    </row>
    <row r="1580" spans="25:25">
      <c r="Y1580" s="11"/>
    </row>
    <row r="1581" spans="25:25">
      <c r="Y1581" s="11"/>
    </row>
    <row r="1582" spans="25:25">
      <c r="Y1582" s="11"/>
    </row>
    <row r="1583" spans="25:25">
      <c r="Y1583" s="11"/>
    </row>
    <row r="1584" spans="25:25">
      <c r="Y1584" s="11"/>
    </row>
    <row r="1585" spans="25:25">
      <c r="Y1585" s="11"/>
    </row>
    <row r="1586" spans="25:25">
      <c r="Y1586" s="11"/>
    </row>
    <row r="1587" spans="25:25">
      <c r="Y1587" s="11"/>
    </row>
    <row r="1588" spans="25:25">
      <c r="Y1588" s="11"/>
    </row>
    <row r="1589" spans="25:25">
      <c r="Y1589" s="11"/>
    </row>
    <row r="1590" spans="25:25">
      <c r="Y1590" s="11"/>
    </row>
    <row r="1591" spans="25:25">
      <c r="Y1591" s="11"/>
    </row>
    <row r="1592" spans="25:25">
      <c r="Y1592" s="11"/>
    </row>
    <row r="1593" spans="25:25">
      <c r="Y1593" s="11"/>
    </row>
    <row r="1594" spans="25:25">
      <c r="Y1594" s="11"/>
    </row>
    <row r="1595" spans="25:25">
      <c r="Y1595" s="11"/>
    </row>
    <row r="1596" spans="25:25">
      <c r="Y1596" s="11"/>
    </row>
    <row r="1597" spans="25:25">
      <c r="Y1597" s="11"/>
    </row>
    <row r="1598" spans="25:25">
      <c r="Y1598" s="11"/>
    </row>
    <row r="1599" spans="25:25">
      <c r="Y1599" s="11"/>
    </row>
    <row r="1600" spans="25:25">
      <c r="Y1600" s="11"/>
    </row>
    <row r="1601" spans="25:25">
      <c r="Y1601" s="11"/>
    </row>
    <row r="1602" spans="25:25">
      <c r="Y1602" s="11"/>
    </row>
    <row r="1603" spans="25:25">
      <c r="Y1603" s="11"/>
    </row>
    <row r="1604" spans="25:25">
      <c r="Y1604" s="11"/>
    </row>
    <row r="1605" spans="25:25">
      <c r="Y1605" s="11"/>
    </row>
    <row r="1606" spans="25:25">
      <c r="Y1606" s="11"/>
    </row>
    <row r="1607" spans="25:25">
      <c r="Y1607" s="11"/>
    </row>
    <row r="1608" spans="25:25">
      <c r="Y1608" s="11"/>
    </row>
    <row r="1609" spans="25:25">
      <c r="Y1609" s="11"/>
    </row>
    <row r="1610" spans="25:25">
      <c r="Y1610" s="11"/>
    </row>
    <row r="1611" spans="25:25">
      <c r="Y1611" s="11"/>
    </row>
    <row r="1612" spans="25:25">
      <c r="Y1612" s="11"/>
    </row>
    <row r="1613" spans="25:25">
      <c r="Y1613" s="11"/>
    </row>
    <row r="1614" spans="25:25">
      <c r="Y1614" s="11"/>
    </row>
    <row r="1615" spans="25:25">
      <c r="Y1615" s="11"/>
    </row>
    <row r="1616" spans="25:25">
      <c r="Y1616" s="11"/>
    </row>
    <row r="1617" spans="25:25">
      <c r="Y1617" s="11"/>
    </row>
    <row r="1618" spans="25:25">
      <c r="Y1618" s="11"/>
    </row>
    <row r="1619" spans="25:25">
      <c r="Y1619" s="11"/>
    </row>
    <row r="1620" spans="25:25">
      <c r="Y1620" s="11"/>
    </row>
    <row r="1621" spans="25:25">
      <c r="Y1621" s="11"/>
    </row>
    <row r="1622" spans="25:25">
      <c r="Y1622" s="11"/>
    </row>
    <row r="1623" spans="25:25">
      <c r="Y1623" s="11"/>
    </row>
    <row r="1624" spans="25:25">
      <c r="Y1624" s="11"/>
    </row>
    <row r="1625" spans="25:25">
      <c r="Y1625" s="11"/>
    </row>
    <row r="1626" spans="25:25">
      <c r="Y1626" s="11"/>
    </row>
    <row r="1627" spans="25:25">
      <c r="Y1627" s="11"/>
    </row>
    <row r="1628" spans="25:25">
      <c r="Y1628" s="11"/>
    </row>
    <row r="1629" spans="25:25">
      <c r="Y1629" s="11"/>
    </row>
    <row r="1630" spans="25:25">
      <c r="Y1630" s="11"/>
    </row>
    <row r="1631" spans="25:25">
      <c r="Y1631" s="11"/>
    </row>
    <row r="1632" spans="25:25">
      <c r="Y1632" s="11"/>
    </row>
    <row r="1633" spans="25:25">
      <c r="Y1633" s="11"/>
    </row>
    <row r="1634" spans="25:25">
      <c r="Y1634" s="11"/>
    </row>
    <row r="1635" spans="25:25">
      <c r="Y1635" s="11"/>
    </row>
    <row r="1636" spans="25:25">
      <c r="Y1636" s="11"/>
    </row>
    <row r="1637" spans="25:25">
      <c r="Y1637" s="11"/>
    </row>
    <row r="1638" spans="25:25">
      <c r="Y1638" s="11"/>
    </row>
    <row r="1639" spans="25:25">
      <c r="Y1639" s="11"/>
    </row>
    <row r="1640" spans="25:25">
      <c r="Y1640" s="11"/>
    </row>
    <row r="1641" spans="25:25">
      <c r="Y1641" s="11"/>
    </row>
    <row r="1642" spans="25:25">
      <c r="Y1642" s="11"/>
    </row>
    <row r="1643" spans="25:25">
      <c r="Y1643" s="11"/>
    </row>
    <row r="1644" spans="25:25">
      <c r="Y1644" s="11"/>
    </row>
    <row r="1645" spans="25:25">
      <c r="Y1645" s="11"/>
    </row>
    <row r="1646" spans="25:25">
      <c r="Y1646" s="11"/>
    </row>
    <row r="1647" spans="25:25">
      <c r="Y1647" s="11"/>
    </row>
    <row r="1648" spans="25:25">
      <c r="Y1648" s="11"/>
    </row>
    <row r="1649" spans="25:25">
      <c r="Y1649" s="11"/>
    </row>
    <row r="1650" spans="25:25">
      <c r="Y1650" s="11"/>
    </row>
    <row r="1651" spans="25:25">
      <c r="Y1651" s="11"/>
    </row>
    <row r="1652" spans="25:25">
      <c r="Y1652" s="11"/>
    </row>
    <row r="1653" spans="25:25">
      <c r="Y1653" s="11"/>
    </row>
    <row r="1654" spans="25:25">
      <c r="Y1654" s="11"/>
    </row>
    <row r="1655" spans="25:25">
      <c r="Y1655" s="11"/>
    </row>
    <row r="1656" spans="25:25">
      <c r="Y1656" s="11"/>
    </row>
    <row r="1657" spans="25:25">
      <c r="Y1657" s="11"/>
    </row>
    <row r="1658" spans="25:25">
      <c r="Y1658" s="11"/>
    </row>
    <row r="1659" spans="25:25">
      <c r="Y1659" s="11"/>
    </row>
    <row r="1660" spans="25:25">
      <c r="Y1660" s="11"/>
    </row>
    <row r="1661" spans="25:25">
      <c r="Y1661" s="11"/>
    </row>
    <row r="1662" spans="25:25">
      <c r="Y1662" s="11"/>
    </row>
    <row r="1663" spans="25:25">
      <c r="Y1663" s="11"/>
    </row>
    <row r="1664" spans="25:25">
      <c r="Y1664" s="11"/>
    </row>
    <row r="1665" spans="25:25">
      <c r="Y1665" s="11"/>
    </row>
    <row r="1666" spans="25:25">
      <c r="Y1666" s="11"/>
    </row>
    <row r="1667" spans="25:25">
      <c r="Y1667" s="11"/>
    </row>
    <row r="1668" spans="25:25">
      <c r="Y1668" s="11"/>
    </row>
    <row r="1669" spans="25:25">
      <c r="Y1669" s="11"/>
    </row>
    <row r="1670" spans="25:25">
      <c r="Y1670" s="11"/>
    </row>
    <row r="1671" spans="25:25">
      <c r="Y1671" s="11"/>
    </row>
    <row r="1672" spans="25:25">
      <c r="Y1672" s="11"/>
    </row>
    <row r="1673" spans="25:25">
      <c r="Y1673" s="11"/>
    </row>
    <row r="1674" spans="25:25">
      <c r="Y1674" s="11"/>
    </row>
    <row r="1675" spans="25:25">
      <c r="Y1675" s="11"/>
    </row>
    <row r="1676" spans="25:25">
      <c r="Y1676" s="11"/>
    </row>
    <row r="1677" spans="25:25">
      <c r="Y1677" s="11"/>
    </row>
    <row r="1678" spans="25:25">
      <c r="Y1678" s="11"/>
    </row>
    <row r="1679" spans="25:25">
      <c r="Y1679" s="11"/>
    </row>
    <row r="1680" spans="25:25">
      <c r="Y1680" s="11"/>
    </row>
    <row r="1681" spans="25:25">
      <c r="Y1681" s="11"/>
    </row>
    <row r="1682" spans="25:25">
      <c r="Y1682" s="11"/>
    </row>
    <row r="1683" spans="25:25">
      <c r="Y1683" s="11"/>
    </row>
    <row r="1684" spans="25:25">
      <c r="Y1684" s="11"/>
    </row>
    <row r="1685" spans="25:25">
      <c r="Y1685" s="11"/>
    </row>
    <row r="1686" spans="25:25">
      <c r="Y1686" s="11"/>
    </row>
    <row r="1687" spans="25:25">
      <c r="Y1687" s="11"/>
    </row>
    <row r="1688" spans="25:25">
      <c r="Y1688" s="11"/>
    </row>
    <row r="1689" spans="25:25">
      <c r="Y1689" s="11"/>
    </row>
    <row r="1690" spans="25:25">
      <c r="Y1690" s="11"/>
    </row>
    <row r="1691" spans="25:25">
      <c r="Y1691" s="11"/>
    </row>
    <row r="1692" spans="25:25">
      <c r="Y1692" s="11"/>
    </row>
    <row r="1693" spans="25:25">
      <c r="Y1693" s="11"/>
    </row>
    <row r="1694" spans="25:25">
      <c r="Y1694" s="11"/>
    </row>
    <row r="1695" spans="25:25">
      <c r="Y1695" s="11"/>
    </row>
    <row r="1696" spans="25:25">
      <c r="Y1696" s="11"/>
    </row>
    <row r="1697" spans="25:25">
      <c r="Y1697" s="11"/>
    </row>
    <row r="1698" spans="25:25">
      <c r="Y1698" s="11"/>
    </row>
    <row r="1699" spans="25:25">
      <c r="Y1699" s="11"/>
    </row>
    <row r="1700" spans="25:25">
      <c r="Y1700" s="11"/>
    </row>
    <row r="1701" spans="25:25">
      <c r="Y1701" s="11"/>
    </row>
    <row r="1702" spans="25:25">
      <c r="Y1702" s="11"/>
    </row>
    <row r="1703" spans="25:25">
      <c r="Y1703" s="11"/>
    </row>
    <row r="1704" spans="25:25">
      <c r="Y1704" s="11"/>
    </row>
    <row r="1705" spans="25:25">
      <c r="Y1705" s="11"/>
    </row>
    <row r="1706" spans="25:25">
      <c r="Y1706" s="11"/>
    </row>
    <row r="1707" spans="25:25">
      <c r="Y1707" s="11"/>
    </row>
    <row r="1708" spans="25:25">
      <c r="Y1708" s="11"/>
    </row>
    <row r="1709" spans="25:25">
      <c r="Y1709" s="11"/>
    </row>
    <row r="1710" spans="25:25">
      <c r="Y1710" s="11"/>
    </row>
    <row r="1711" spans="25:25">
      <c r="Y1711" s="11"/>
    </row>
    <row r="1712" spans="25:25">
      <c r="Y1712" s="11"/>
    </row>
    <row r="1713" spans="25:25">
      <c r="Y1713" s="11"/>
    </row>
    <row r="1714" spans="25:25">
      <c r="Y1714" s="11"/>
    </row>
    <row r="1715" spans="25:25">
      <c r="Y1715" s="11"/>
    </row>
    <row r="1716" spans="25:25">
      <c r="Y1716" s="11"/>
    </row>
    <row r="1717" spans="25:25">
      <c r="Y1717" s="11"/>
    </row>
    <row r="1718" spans="25:25">
      <c r="Y1718" s="11"/>
    </row>
    <row r="1719" spans="25:25">
      <c r="Y1719" s="11"/>
    </row>
    <row r="1720" spans="25:25">
      <c r="Y1720" s="11"/>
    </row>
    <row r="1721" spans="25:25">
      <c r="Y1721" s="11"/>
    </row>
    <row r="1722" spans="25:25">
      <c r="Y1722" s="11"/>
    </row>
    <row r="1723" spans="25:25">
      <c r="Y1723" s="11"/>
    </row>
    <row r="1724" spans="25:25">
      <c r="Y1724" s="11"/>
    </row>
    <row r="1725" spans="25:25">
      <c r="Y1725" s="11"/>
    </row>
    <row r="1726" spans="25:25">
      <c r="Y1726" s="11"/>
    </row>
    <row r="1727" spans="25:25">
      <c r="Y1727" s="11"/>
    </row>
    <row r="1728" spans="25:25">
      <c r="Y1728" s="11"/>
    </row>
    <row r="1729" spans="25:25">
      <c r="Y1729" s="11"/>
    </row>
    <row r="1730" spans="25:25">
      <c r="Y1730" s="11"/>
    </row>
    <row r="1731" spans="25:25">
      <c r="Y1731" s="11"/>
    </row>
    <row r="1732" spans="25:25">
      <c r="Y1732" s="11"/>
    </row>
    <row r="1733" spans="25:25">
      <c r="Y1733" s="11"/>
    </row>
    <row r="1734" spans="25:25">
      <c r="Y1734" s="11"/>
    </row>
    <row r="1735" spans="25:25">
      <c r="Y1735" s="11"/>
    </row>
    <row r="1736" spans="25:25">
      <c r="Y1736" s="11"/>
    </row>
    <row r="1737" spans="25:25">
      <c r="Y1737" s="11"/>
    </row>
    <row r="1738" spans="25:25">
      <c r="Y1738" s="11"/>
    </row>
    <row r="1739" spans="25:25">
      <c r="Y1739" s="11"/>
    </row>
    <row r="1740" spans="25:25">
      <c r="Y1740" s="11"/>
    </row>
    <row r="1741" spans="25:25">
      <c r="Y1741" s="11"/>
    </row>
    <row r="1742" spans="25:25">
      <c r="Y1742" s="11"/>
    </row>
    <row r="1743" spans="25:25">
      <c r="Y1743" s="11"/>
    </row>
    <row r="1744" spans="25:25">
      <c r="Y1744" s="11"/>
    </row>
    <row r="1745" spans="25:25">
      <c r="Y1745" s="11"/>
    </row>
    <row r="1746" spans="25:25">
      <c r="Y1746" s="11"/>
    </row>
    <row r="1747" spans="25:25">
      <c r="Y1747" s="11"/>
    </row>
    <row r="1748" spans="25:25">
      <c r="Y1748" s="11"/>
    </row>
    <row r="1749" spans="25:25">
      <c r="Y1749" s="11"/>
    </row>
    <row r="1750" spans="25:25">
      <c r="Y1750" s="11"/>
    </row>
    <row r="1751" spans="25:25">
      <c r="Y1751" s="11"/>
    </row>
    <row r="1752" spans="25:25">
      <c r="Y1752" s="11"/>
    </row>
    <row r="1753" spans="25:25">
      <c r="Y1753" s="11"/>
    </row>
    <row r="1754" spans="25:25">
      <c r="Y1754" s="11"/>
    </row>
    <row r="1755" spans="25:25">
      <c r="Y1755" s="11"/>
    </row>
    <row r="1756" spans="25:25">
      <c r="Y1756" s="11"/>
    </row>
    <row r="1757" spans="25:25">
      <c r="Y1757" s="11"/>
    </row>
    <row r="1758" spans="25:25">
      <c r="Y1758" s="11"/>
    </row>
    <row r="1759" spans="25:25">
      <c r="Y1759" s="11"/>
    </row>
    <row r="1760" spans="25:25">
      <c r="Y1760" s="11"/>
    </row>
    <row r="1761" spans="25:25">
      <c r="Y1761" s="11"/>
    </row>
    <row r="1762" spans="25:25">
      <c r="Y1762" s="11"/>
    </row>
    <row r="1763" spans="25:25">
      <c r="Y1763" s="11"/>
    </row>
    <row r="1764" spans="25:25">
      <c r="Y1764" s="11"/>
    </row>
    <row r="1765" spans="25:25">
      <c r="Y1765" s="11"/>
    </row>
    <row r="1766" spans="25:25">
      <c r="Y1766" s="11"/>
    </row>
    <row r="1767" spans="25:25">
      <c r="Y1767" s="11"/>
    </row>
    <row r="1768" spans="25:25">
      <c r="Y1768" s="11"/>
    </row>
    <row r="1769" spans="25:25">
      <c r="Y1769" s="11"/>
    </row>
    <row r="1770" spans="25:25">
      <c r="Y1770" s="11"/>
    </row>
    <row r="1771" spans="25:25">
      <c r="Y1771" s="11"/>
    </row>
    <row r="1772" spans="25:25">
      <c r="Y1772" s="11"/>
    </row>
    <row r="1773" spans="25:25">
      <c r="Y1773" s="11"/>
    </row>
    <row r="1774" spans="25:25">
      <c r="Y1774" s="11"/>
    </row>
    <row r="1775" spans="25:25">
      <c r="Y1775" s="11"/>
    </row>
    <row r="1776" spans="25:25">
      <c r="Y1776" s="11"/>
    </row>
    <row r="1777" spans="25:25">
      <c r="Y1777" s="11"/>
    </row>
    <row r="1778" spans="25:25">
      <c r="Y1778" s="11"/>
    </row>
    <row r="1779" spans="25:25">
      <c r="Y1779" s="11"/>
    </row>
    <row r="1780" spans="25:25">
      <c r="Y1780" s="11"/>
    </row>
    <row r="1781" spans="25:25">
      <c r="Y1781" s="11"/>
    </row>
    <row r="1782" spans="25:25">
      <c r="Y1782" s="11"/>
    </row>
    <row r="1783" spans="25:25">
      <c r="Y1783" s="11"/>
    </row>
    <row r="1784" spans="25:25">
      <c r="Y1784" s="11"/>
    </row>
    <row r="1785" spans="25:25">
      <c r="Y1785" s="11"/>
    </row>
    <row r="1786" spans="25:25">
      <c r="Y1786" s="11"/>
    </row>
    <row r="1787" spans="25:25">
      <c r="Y1787" s="11"/>
    </row>
    <row r="1788" spans="25:25">
      <c r="Y1788" s="11"/>
    </row>
    <row r="1789" spans="25:25">
      <c r="Y1789" s="11"/>
    </row>
    <row r="1790" spans="25:25">
      <c r="Y1790" s="11"/>
    </row>
    <row r="1791" spans="25:25">
      <c r="Y1791" s="11"/>
    </row>
    <row r="1792" spans="25:25">
      <c r="Y1792" s="11"/>
    </row>
    <row r="1793" spans="25:25">
      <c r="Y1793" s="11"/>
    </row>
    <row r="1794" spans="25:25">
      <c r="Y1794" s="11"/>
    </row>
    <row r="1795" spans="25:25">
      <c r="Y1795" s="11"/>
    </row>
    <row r="1796" spans="25:25">
      <c r="Y1796" s="11"/>
    </row>
    <row r="1797" spans="25:25">
      <c r="Y1797" s="11"/>
    </row>
    <row r="1798" spans="25:25">
      <c r="Y1798" s="11"/>
    </row>
    <row r="1799" spans="25:25">
      <c r="Y1799" s="11"/>
    </row>
    <row r="1800" spans="25:25">
      <c r="Y1800" s="11"/>
    </row>
    <row r="1801" spans="25:25">
      <c r="Y1801" s="11"/>
    </row>
    <row r="1802" spans="25:25">
      <c r="Y1802" s="11"/>
    </row>
    <row r="1803" spans="25:25">
      <c r="Y1803" s="11"/>
    </row>
    <row r="1804" spans="25:25">
      <c r="Y1804" s="11"/>
    </row>
    <row r="1805" spans="25:25">
      <c r="Y1805" s="11"/>
    </row>
    <row r="1806" spans="25:25">
      <c r="Y1806" s="11"/>
    </row>
    <row r="1807" spans="25:25">
      <c r="Y1807" s="11"/>
    </row>
    <row r="1808" spans="25:25">
      <c r="Y1808" s="11"/>
    </row>
    <row r="1809" spans="25:25">
      <c r="Y1809" s="11"/>
    </row>
    <row r="1810" spans="25:25">
      <c r="Y1810" s="11"/>
    </row>
    <row r="1811" spans="25:25">
      <c r="Y1811" s="11"/>
    </row>
    <row r="1812" spans="25:25">
      <c r="Y1812" s="11"/>
    </row>
    <row r="1813" spans="25:25">
      <c r="Y1813" s="11"/>
    </row>
    <row r="1814" spans="25:25">
      <c r="Y1814" s="11"/>
    </row>
    <row r="1815" spans="25:25">
      <c r="Y1815" s="11"/>
    </row>
    <row r="1816" spans="25:25">
      <c r="Y1816" s="11"/>
    </row>
    <row r="1817" spans="25:25">
      <c r="Y1817" s="11"/>
    </row>
    <row r="1818" spans="25:25">
      <c r="Y1818" s="11"/>
    </row>
    <row r="1819" spans="25:25">
      <c r="Y1819" s="11"/>
    </row>
    <row r="1820" spans="25:25">
      <c r="Y1820" s="11"/>
    </row>
    <row r="1821" spans="25:25">
      <c r="Y1821" s="11"/>
    </row>
    <row r="1822" spans="25:25">
      <c r="Y1822" s="11"/>
    </row>
    <row r="1823" spans="25:25">
      <c r="Y1823" s="11"/>
    </row>
    <row r="1824" spans="25:25">
      <c r="Y1824" s="11"/>
    </row>
    <row r="1825" spans="25:25">
      <c r="Y1825" s="11"/>
    </row>
    <row r="1826" spans="25:25">
      <c r="Y1826" s="11"/>
    </row>
    <row r="1827" spans="25:25">
      <c r="Y1827" s="11"/>
    </row>
    <row r="1828" spans="25:25">
      <c r="Y1828" s="11"/>
    </row>
    <row r="1829" spans="25:25">
      <c r="Y1829" s="11"/>
    </row>
    <row r="1830" spans="25:25">
      <c r="Y1830" s="11"/>
    </row>
    <row r="1831" spans="25:25">
      <c r="Y1831" s="11"/>
    </row>
    <row r="1832" spans="25:25">
      <c r="Y1832" s="11"/>
    </row>
    <row r="1833" spans="25:25">
      <c r="Y1833" s="11"/>
    </row>
    <row r="1834" spans="25:25">
      <c r="Y1834" s="11"/>
    </row>
    <row r="1835" spans="25:25">
      <c r="Y1835" s="11"/>
    </row>
    <row r="1836" spans="25:25">
      <c r="Y1836" s="11"/>
    </row>
    <row r="1837" spans="25:25">
      <c r="Y1837" s="11"/>
    </row>
    <row r="1838" spans="25:25">
      <c r="Y1838" s="11"/>
    </row>
    <row r="1839" spans="25:25">
      <c r="Y1839" s="11"/>
    </row>
    <row r="1840" spans="25:25">
      <c r="Y1840" s="11"/>
    </row>
    <row r="1841" spans="25:25">
      <c r="Y1841" s="11"/>
    </row>
    <row r="1842" spans="25:25">
      <c r="Y1842" s="11"/>
    </row>
    <row r="1843" spans="25:25">
      <c r="Y1843" s="11"/>
    </row>
    <row r="1844" spans="25:25">
      <c r="Y1844" s="11"/>
    </row>
    <row r="1845" spans="25:25">
      <c r="Y1845" s="11"/>
    </row>
    <row r="1846" spans="25:25">
      <c r="Y1846" s="11"/>
    </row>
    <row r="1847" spans="25:25">
      <c r="Y1847" s="11"/>
    </row>
    <row r="1848" spans="25:25">
      <c r="Y1848" s="11"/>
    </row>
    <row r="1849" spans="25:25">
      <c r="Y1849" s="11"/>
    </row>
    <row r="1850" spans="25:25">
      <c r="Y1850" s="11"/>
    </row>
    <row r="1851" spans="25:25">
      <c r="Y1851" s="11"/>
    </row>
    <row r="1852" spans="25:25">
      <c r="Y1852" s="11"/>
    </row>
    <row r="1853" spans="25:25">
      <c r="Y1853" s="11"/>
    </row>
    <row r="1854" spans="25:25">
      <c r="Y1854" s="11"/>
    </row>
    <row r="1855" spans="25:25">
      <c r="Y1855" s="11"/>
    </row>
    <row r="1856" spans="25:25">
      <c r="Y1856" s="11"/>
    </row>
    <row r="1857" spans="25:25">
      <c r="Y1857" s="11"/>
    </row>
    <row r="1858" spans="25:25">
      <c r="Y1858" s="11"/>
    </row>
    <row r="1859" spans="25:25">
      <c r="Y1859" s="11"/>
    </row>
    <row r="1860" spans="25:25">
      <c r="Y1860" s="11"/>
    </row>
    <row r="1861" spans="25:25">
      <c r="Y1861" s="11"/>
    </row>
    <row r="1862" spans="25:25">
      <c r="Y1862" s="11"/>
    </row>
    <row r="1863" spans="25:25">
      <c r="Y1863" s="11"/>
    </row>
    <row r="1864" spans="25:25">
      <c r="Y1864" s="11"/>
    </row>
    <row r="1865" spans="25:25">
      <c r="Y1865" s="11"/>
    </row>
    <row r="1866" spans="25:25">
      <c r="Y1866" s="11"/>
    </row>
    <row r="1867" spans="25:25">
      <c r="Y1867" s="11"/>
    </row>
    <row r="1868" spans="25:25">
      <c r="Y1868" s="11"/>
    </row>
    <row r="1869" spans="25:25">
      <c r="Y1869" s="11"/>
    </row>
    <row r="1870" spans="25:25">
      <c r="Y1870" s="11"/>
    </row>
    <row r="1871" spans="25:25">
      <c r="Y1871" s="11"/>
    </row>
    <row r="1872" spans="25:25">
      <c r="Y1872" s="11"/>
    </row>
    <row r="1873" spans="25:25">
      <c r="Y1873" s="11"/>
    </row>
    <row r="1874" spans="25:25">
      <c r="Y1874" s="11"/>
    </row>
    <row r="1875" spans="25:25">
      <c r="Y1875" s="11"/>
    </row>
    <row r="1876" spans="25:25">
      <c r="Y1876" s="11"/>
    </row>
    <row r="1877" spans="25:25">
      <c r="Y1877" s="11"/>
    </row>
    <row r="1878" spans="25:25">
      <c r="Y1878" s="11"/>
    </row>
    <row r="1879" spans="25:25">
      <c r="Y1879" s="11"/>
    </row>
    <row r="1880" spans="25:25">
      <c r="Y1880" s="11"/>
    </row>
    <row r="1881" spans="25:25">
      <c r="Y1881" s="11"/>
    </row>
    <row r="1882" spans="25:25">
      <c r="Y1882" s="11"/>
    </row>
    <row r="1883" spans="25:25">
      <c r="Y1883" s="11"/>
    </row>
    <row r="1884" spans="25:25">
      <c r="Y1884" s="11"/>
    </row>
    <row r="1885" spans="25:25">
      <c r="Y1885" s="11"/>
    </row>
    <row r="1886" spans="25:25">
      <c r="Y1886" s="11"/>
    </row>
    <row r="1887" spans="25:25">
      <c r="Y1887" s="11"/>
    </row>
    <row r="1888" spans="25:25">
      <c r="Y1888" s="11"/>
    </row>
    <row r="1889" spans="25:25">
      <c r="Y1889" s="11"/>
    </row>
    <row r="1890" spans="25:25">
      <c r="Y1890" s="11"/>
    </row>
    <row r="1891" spans="25:25">
      <c r="Y1891" s="11"/>
    </row>
    <row r="1892" spans="25:25">
      <c r="Y1892" s="11"/>
    </row>
    <row r="1893" spans="25:25">
      <c r="Y1893" s="11"/>
    </row>
    <row r="1894" spans="25:25">
      <c r="Y1894" s="11"/>
    </row>
    <row r="1895" spans="25:25">
      <c r="Y1895" s="11"/>
    </row>
    <row r="1896" spans="25:25">
      <c r="Y1896" s="11"/>
    </row>
    <row r="1897" spans="25:25">
      <c r="Y1897" s="11"/>
    </row>
    <row r="1898" spans="25:25">
      <c r="Y1898" s="11"/>
    </row>
    <row r="1899" spans="25:25">
      <c r="Y1899" s="11"/>
    </row>
    <row r="1900" spans="25:25">
      <c r="Y1900" s="11"/>
    </row>
    <row r="1901" spans="25:25">
      <c r="Y1901" s="11"/>
    </row>
    <row r="1902" spans="25:25">
      <c r="Y1902" s="11"/>
    </row>
    <row r="1903" spans="25:25">
      <c r="Y1903" s="11"/>
    </row>
    <row r="1904" spans="25:25">
      <c r="Y1904" s="11"/>
    </row>
    <row r="1905" spans="25:25">
      <c r="Y1905" s="11"/>
    </row>
    <row r="1906" spans="25:25">
      <c r="Y1906" s="11"/>
    </row>
    <row r="1907" spans="25:25">
      <c r="Y1907" s="11"/>
    </row>
    <row r="1908" spans="25:25">
      <c r="Y1908" s="11"/>
    </row>
    <row r="1909" spans="25:25">
      <c r="Y1909" s="11"/>
    </row>
    <row r="1910" spans="25:25">
      <c r="Y1910" s="11"/>
    </row>
    <row r="1911" spans="25:25">
      <c r="Y1911" s="11"/>
    </row>
    <row r="1912" spans="25:25">
      <c r="Y1912" s="11"/>
    </row>
    <row r="1913" spans="25:25">
      <c r="Y1913" s="11"/>
    </row>
    <row r="1914" spans="25:25">
      <c r="Y1914" s="11"/>
    </row>
    <row r="1915" spans="25:25">
      <c r="Y1915" s="11"/>
    </row>
    <row r="1916" spans="25:25">
      <c r="Y1916" s="11"/>
    </row>
    <row r="1917" spans="25:25">
      <c r="Y1917" s="11"/>
    </row>
    <row r="1918" spans="25:25">
      <c r="Y1918" s="11"/>
    </row>
    <row r="1919" spans="25:25">
      <c r="Y1919" s="11"/>
    </row>
    <row r="1920" spans="25:25">
      <c r="Y1920" s="11"/>
    </row>
    <row r="1921" spans="25:25">
      <c r="Y1921" s="11"/>
    </row>
    <row r="1922" spans="25:25">
      <c r="Y1922" s="11"/>
    </row>
    <row r="1923" spans="25:25">
      <c r="Y1923" s="11"/>
    </row>
    <row r="1924" spans="25:25">
      <c r="Y1924" s="11"/>
    </row>
    <row r="1925" spans="25:25">
      <c r="Y1925" s="11"/>
    </row>
    <row r="1926" spans="25:25">
      <c r="Y1926" s="11"/>
    </row>
    <row r="1927" spans="25:25">
      <c r="Y1927" s="11"/>
    </row>
    <row r="1928" spans="25:25">
      <c r="Y1928" s="11"/>
    </row>
    <row r="1929" spans="25:25">
      <c r="Y1929" s="11"/>
    </row>
    <row r="1930" spans="25:25">
      <c r="Y1930" s="11"/>
    </row>
    <row r="1931" spans="25:25">
      <c r="Y1931" s="11"/>
    </row>
    <row r="1932" spans="25:25">
      <c r="Y1932" s="11"/>
    </row>
    <row r="1933" spans="25:25">
      <c r="Y1933" s="11"/>
    </row>
    <row r="1934" spans="25:25">
      <c r="Y1934" s="11"/>
    </row>
    <row r="1935" spans="25:25">
      <c r="Y1935" s="11"/>
    </row>
    <row r="1936" spans="25:25">
      <c r="Y1936" s="11"/>
    </row>
    <row r="1937" spans="25:25">
      <c r="Y1937" s="11"/>
    </row>
    <row r="1938" spans="25:25">
      <c r="Y1938" s="11"/>
    </row>
    <row r="1939" spans="25:25">
      <c r="Y1939" s="11"/>
    </row>
    <row r="1940" spans="25:25">
      <c r="Y1940" s="11"/>
    </row>
    <row r="1941" spans="25:25">
      <c r="Y1941" s="11"/>
    </row>
    <row r="1942" spans="25:25">
      <c r="Y1942" s="11"/>
    </row>
    <row r="1943" spans="25:25">
      <c r="Y1943" s="11"/>
    </row>
    <row r="1944" spans="25:25">
      <c r="Y1944" s="11"/>
    </row>
    <row r="1945" spans="25:25">
      <c r="Y1945" s="11"/>
    </row>
    <row r="1946" spans="25:25">
      <c r="Y1946" s="11"/>
    </row>
    <row r="1947" spans="25:25">
      <c r="Y1947" s="11"/>
    </row>
    <row r="1948" spans="25:25">
      <c r="Y1948" s="11"/>
    </row>
    <row r="1949" spans="25:25">
      <c r="Y1949" s="11"/>
    </row>
    <row r="1950" spans="25:25">
      <c r="Y1950" s="11"/>
    </row>
    <row r="1951" spans="25:25">
      <c r="Y1951" s="11"/>
    </row>
    <row r="1952" spans="25:25">
      <c r="Y1952" s="11"/>
    </row>
    <row r="1953" spans="25:25">
      <c r="Y1953" s="11"/>
    </row>
    <row r="1954" spans="25:25">
      <c r="Y1954" s="11"/>
    </row>
    <row r="1955" spans="25:25">
      <c r="Y1955" s="11"/>
    </row>
    <row r="1956" spans="25:25">
      <c r="Y1956" s="11"/>
    </row>
    <row r="1957" spans="25:25">
      <c r="Y1957" s="11"/>
    </row>
    <row r="1958" spans="25:25">
      <c r="Y1958" s="11"/>
    </row>
    <row r="1959" spans="25:25">
      <c r="Y1959" s="11"/>
    </row>
    <row r="1960" spans="25:25">
      <c r="Y1960" s="11"/>
    </row>
    <row r="1961" spans="25:25">
      <c r="Y1961" s="11"/>
    </row>
    <row r="1962" spans="25:25">
      <c r="Y1962" s="11"/>
    </row>
    <row r="1963" spans="25:25">
      <c r="Y1963" s="11"/>
    </row>
    <row r="1964" spans="25:25">
      <c r="Y1964" s="11"/>
    </row>
    <row r="1965" spans="25:25">
      <c r="Y1965" s="11"/>
    </row>
    <row r="1966" spans="25:25">
      <c r="Y1966" s="11"/>
    </row>
    <row r="1967" spans="25:25">
      <c r="Y1967" s="11"/>
    </row>
    <row r="1968" spans="25:25">
      <c r="Y1968" s="11"/>
    </row>
    <row r="1969" spans="25:25">
      <c r="Y1969" s="11"/>
    </row>
    <row r="1970" spans="25:25">
      <c r="Y1970" s="11"/>
    </row>
    <row r="1971" spans="25:25">
      <c r="Y1971" s="11"/>
    </row>
    <row r="1972" spans="25:25">
      <c r="Y1972" s="11"/>
    </row>
    <row r="1973" spans="25:25">
      <c r="Y1973" s="11"/>
    </row>
    <row r="1974" spans="25:25">
      <c r="Y1974" s="11"/>
    </row>
    <row r="1975" spans="25:25">
      <c r="Y1975" s="11"/>
    </row>
    <row r="1976" spans="25:25">
      <c r="Y1976" s="11"/>
    </row>
    <row r="1977" spans="25:25">
      <c r="Y1977" s="11"/>
    </row>
    <row r="1978" spans="25:25">
      <c r="Y1978" s="11"/>
    </row>
    <row r="1979" spans="25:25">
      <c r="Y1979" s="11"/>
    </row>
    <row r="1980" spans="25:25">
      <c r="Y1980" s="11"/>
    </row>
    <row r="1981" spans="25:25">
      <c r="Y1981" s="11"/>
    </row>
    <row r="1982" spans="25:25">
      <c r="Y1982" s="11"/>
    </row>
    <row r="1983" spans="25:25">
      <c r="Y1983" s="11"/>
    </row>
    <row r="1984" spans="25:25">
      <c r="Y1984" s="11"/>
    </row>
    <row r="1985" spans="25:25">
      <c r="Y1985" s="11"/>
    </row>
    <row r="1986" spans="25:25">
      <c r="Y1986" s="11"/>
    </row>
    <row r="1987" spans="25:25">
      <c r="Y1987" s="11"/>
    </row>
    <row r="1988" spans="25:25">
      <c r="Y1988" s="11"/>
    </row>
    <row r="1989" spans="25:25">
      <c r="Y1989" s="11"/>
    </row>
    <row r="1990" spans="25:25">
      <c r="Y1990" s="11"/>
    </row>
    <row r="1991" spans="25:25">
      <c r="Y1991" s="11"/>
    </row>
    <row r="1992" spans="25:25">
      <c r="Y1992" s="11"/>
    </row>
    <row r="1993" spans="25:25">
      <c r="Y1993" s="11"/>
    </row>
    <row r="1994" spans="25:25">
      <c r="Y1994" s="11"/>
    </row>
    <row r="1995" spans="25:25">
      <c r="Y1995" s="11"/>
    </row>
    <row r="1996" spans="25:25">
      <c r="Y1996" s="11"/>
    </row>
    <row r="1997" spans="25:25">
      <c r="Y1997" s="11"/>
    </row>
    <row r="1998" spans="25:25">
      <c r="Y1998" s="11"/>
    </row>
    <row r="1999" spans="25:25">
      <c r="Y1999" s="11"/>
    </row>
    <row r="2000" spans="25:25">
      <c r="Y2000" s="11"/>
    </row>
    <row r="2001" spans="25:25">
      <c r="Y2001" s="11"/>
    </row>
    <row r="2002" spans="25:25">
      <c r="Y2002" s="11"/>
    </row>
    <row r="2003" spans="25:25">
      <c r="Y2003" s="11"/>
    </row>
    <row r="2004" spans="25:25">
      <c r="Y2004" s="11"/>
    </row>
    <row r="2005" spans="25:25">
      <c r="Y2005" s="11"/>
    </row>
    <row r="2006" spans="25:25">
      <c r="Y2006" s="11"/>
    </row>
    <row r="2007" spans="25:25">
      <c r="Y2007" s="11"/>
    </row>
    <row r="2008" spans="25:25">
      <c r="Y2008" s="11"/>
    </row>
    <row r="2009" spans="25:25">
      <c r="Y2009" s="11"/>
    </row>
    <row r="2010" spans="25:25">
      <c r="Y2010" s="11"/>
    </row>
    <row r="2011" spans="25:25">
      <c r="Y2011" s="11"/>
    </row>
    <row r="2012" spans="25:25">
      <c r="Y2012" s="11"/>
    </row>
    <row r="2013" spans="25:25">
      <c r="Y2013" s="11"/>
    </row>
    <row r="2014" spans="25:25">
      <c r="Y2014" s="11"/>
    </row>
    <row r="2015" spans="25:25">
      <c r="Y2015" s="11"/>
    </row>
    <row r="2016" spans="25:25">
      <c r="Y2016" s="11"/>
    </row>
    <row r="2017" spans="25:25">
      <c r="Y2017" s="11"/>
    </row>
    <row r="2018" spans="25:25">
      <c r="Y2018" s="11"/>
    </row>
    <row r="2019" spans="25:25">
      <c r="Y2019" s="11"/>
    </row>
    <row r="2020" spans="25:25">
      <c r="Y2020" s="11"/>
    </row>
    <row r="2021" spans="25:25">
      <c r="Y2021" s="11"/>
    </row>
    <row r="2022" spans="25:25">
      <c r="Y2022" s="11"/>
    </row>
    <row r="2023" spans="25:25">
      <c r="Y2023" s="11"/>
    </row>
    <row r="2024" spans="25:25">
      <c r="Y2024" s="11"/>
    </row>
    <row r="2025" spans="25:25">
      <c r="Y2025" s="11"/>
    </row>
    <row r="2026" spans="25:25">
      <c r="Y2026" s="11"/>
    </row>
    <row r="2027" spans="25:25">
      <c r="Y2027" s="11"/>
    </row>
    <row r="2028" spans="25:25">
      <c r="Y2028" s="11"/>
    </row>
    <row r="2029" spans="25:25">
      <c r="Y2029" s="11"/>
    </row>
    <row r="2030" spans="25:25">
      <c r="Y2030" s="11"/>
    </row>
    <row r="2031" spans="25:25">
      <c r="Y2031" s="11"/>
    </row>
    <row r="2032" spans="25:25">
      <c r="Y2032" s="11"/>
    </row>
    <row r="2033" spans="25:25">
      <c r="Y2033" s="11"/>
    </row>
    <row r="2034" spans="25:25">
      <c r="Y2034" s="11"/>
    </row>
    <row r="2035" spans="25:25">
      <c r="Y2035" s="11"/>
    </row>
    <row r="2036" spans="25:25">
      <c r="Y2036" s="11"/>
    </row>
    <row r="2037" spans="25:25">
      <c r="Y2037" s="11"/>
    </row>
    <row r="2038" spans="25:25">
      <c r="Y2038" s="11"/>
    </row>
    <row r="2039" spans="25:25">
      <c r="Y2039" s="11"/>
    </row>
    <row r="2040" spans="25:25">
      <c r="Y2040" s="11"/>
    </row>
    <row r="2041" spans="25:25">
      <c r="Y2041" s="11"/>
    </row>
    <row r="2042" spans="25:25">
      <c r="Y2042" s="11"/>
    </row>
    <row r="2043" spans="25:25">
      <c r="Y2043" s="11"/>
    </row>
    <row r="2044" spans="25:25">
      <c r="Y2044" s="11"/>
    </row>
    <row r="2045" spans="25:25">
      <c r="Y2045" s="11"/>
    </row>
    <row r="2046" spans="25:25">
      <c r="Y2046" s="11"/>
    </row>
    <row r="2047" spans="25:25">
      <c r="Y2047" s="11"/>
    </row>
    <row r="2048" spans="25:25">
      <c r="Y2048" s="11"/>
    </row>
    <row r="2049" spans="25:25">
      <c r="Y2049" s="11"/>
    </row>
    <row r="2050" spans="25:25">
      <c r="Y2050" s="11"/>
    </row>
    <row r="2051" spans="25:25">
      <c r="Y2051" s="11"/>
    </row>
    <row r="2052" spans="25:25">
      <c r="Y2052" s="11"/>
    </row>
    <row r="2053" spans="25:25">
      <c r="Y2053" s="11"/>
    </row>
    <row r="2054" spans="25:25">
      <c r="Y2054" s="11"/>
    </row>
    <row r="2055" spans="25:25">
      <c r="Y2055" s="11"/>
    </row>
    <row r="2056" spans="25:25">
      <c r="Y2056" s="11"/>
    </row>
    <row r="2057" spans="25:25">
      <c r="Y2057" s="11"/>
    </row>
    <row r="2058" spans="25:25">
      <c r="Y2058" s="11"/>
    </row>
    <row r="2059" spans="25:25">
      <c r="Y2059" s="11"/>
    </row>
    <row r="2060" spans="25:25">
      <c r="Y2060" s="11"/>
    </row>
    <row r="2061" spans="25:25">
      <c r="Y2061" s="11"/>
    </row>
    <row r="2062" spans="25:25">
      <c r="Y2062" s="11"/>
    </row>
    <row r="2063" spans="25:25">
      <c r="Y2063" s="11"/>
    </row>
    <row r="2064" spans="25:25">
      <c r="Y2064" s="11"/>
    </row>
    <row r="2065" spans="25:25">
      <c r="Y2065" s="11"/>
    </row>
    <row r="2066" spans="25:25">
      <c r="Y2066" s="11"/>
    </row>
    <row r="2067" spans="25:25">
      <c r="Y2067" s="11"/>
    </row>
    <row r="2068" spans="25:25">
      <c r="Y2068" s="11"/>
    </row>
    <row r="2069" spans="25:25">
      <c r="Y2069" s="11"/>
    </row>
    <row r="2070" spans="25:25">
      <c r="Y2070" s="11"/>
    </row>
    <row r="2071" spans="25:25">
      <c r="Y2071" s="11"/>
    </row>
    <row r="2072" spans="25:25">
      <c r="Y2072" s="11"/>
    </row>
    <row r="2073" spans="25:25">
      <c r="Y2073" s="11"/>
    </row>
    <row r="2074" spans="25:25">
      <c r="Y2074" s="11"/>
    </row>
    <row r="2075" spans="25:25">
      <c r="Y2075" s="11"/>
    </row>
    <row r="2076" spans="25:25">
      <c r="Y2076" s="11"/>
    </row>
    <row r="2077" spans="25:25">
      <c r="Y2077" s="11"/>
    </row>
    <row r="2078" spans="25:25">
      <c r="Y2078" s="11"/>
    </row>
    <row r="2079" spans="25:25">
      <c r="Y2079" s="11"/>
    </row>
    <row r="2080" spans="25:25">
      <c r="Y2080" s="11"/>
    </row>
    <row r="2081" spans="25:25">
      <c r="Y2081" s="11"/>
    </row>
    <row r="2082" spans="25:25">
      <c r="Y2082" s="11"/>
    </row>
    <row r="2083" spans="25:25">
      <c r="Y2083" s="11"/>
    </row>
    <row r="2084" spans="25:25">
      <c r="Y2084" s="11"/>
    </row>
    <row r="2085" spans="25:25">
      <c r="Y2085" s="11"/>
    </row>
    <row r="2086" spans="25:25">
      <c r="Y2086" s="11"/>
    </row>
    <row r="2087" spans="25:25">
      <c r="Y2087" s="11"/>
    </row>
    <row r="2088" spans="25:25">
      <c r="Y2088" s="11"/>
    </row>
    <row r="2089" spans="25:25">
      <c r="Y2089" s="11"/>
    </row>
    <row r="2090" spans="25:25">
      <c r="Y2090" s="11"/>
    </row>
    <row r="2091" spans="25:25">
      <c r="Y2091" s="11"/>
    </row>
    <row r="2092" spans="25:25">
      <c r="Y2092" s="11"/>
    </row>
    <row r="2093" spans="25:25">
      <c r="Y2093" s="11"/>
    </row>
    <row r="2094" spans="25:25">
      <c r="Y2094" s="11"/>
    </row>
    <row r="2095" spans="25:25">
      <c r="Y2095" s="11"/>
    </row>
    <row r="2096" spans="25:25">
      <c r="Y2096" s="11"/>
    </row>
    <row r="2097" spans="25:25">
      <c r="Y2097" s="11"/>
    </row>
    <row r="2098" spans="25:25">
      <c r="Y2098" s="11"/>
    </row>
    <row r="2099" spans="25:25">
      <c r="Y2099" s="11"/>
    </row>
    <row r="2100" spans="25:25">
      <c r="Y2100" s="11"/>
    </row>
    <row r="2101" spans="25:25">
      <c r="Y2101" s="11"/>
    </row>
    <row r="2102" spans="25:25">
      <c r="Y2102" s="11"/>
    </row>
    <row r="2103" spans="25:25">
      <c r="Y2103" s="11"/>
    </row>
    <row r="2104" spans="25:25">
      <c r="Y2104" s="11"/>
    </row>
    <row r="2105" spans="25:25">
      <c r="Y2105" s="11"/>
    </row>
    <row r="2106" spans="25:25">
      <c r="Y2106" s="11"/>
    </row>
    <row r="2107" spans="25:25">
      <c r="Y2107" s="11"/>
    </row>
    <row r="2108" spans="25:25">
      <c r="Y2108" s="11"/>
    </row>
    <row r="2109" spans="25:25">
      <c r="Y2109" s="11"/>
    </row>
    <row r="2110" spans="25:25">
      <c r="Y2110" s="11"/>
    </row>
    <row r="2111" spans="25:25">
      <c r="Y2111" s="11"/>
    </row>
    <row r="2112" spans="25:25">
      <c r="Y2112" s="11"/>
    </row>
    <row r="2113" spans="25:25">
      <c r="Y2113" s="11"/>
    </row>
    <row r="2114" spans="25:25">
      <c r="Y2114" s="11"/>
    </row>
    <row r="2115" spans="25:25">
      <c r="Y2115" s="11"/>
    </row>
    <row r="2116" spans="25:25">
      <c r="Y2116" s="11"/>
    </row>
    <row r="2117" spans="25:25">
      <c r="Y2117" s="11"/>
    </row>
    <row r="2118" spans="25:25">
      <c r="Y2118" s="11"/>
    </row>
    <row r="2119" spans="25:25">
      <c r="Y2119" s="11"/>
    </row>
    <row r="2120" spans="25:25">
      <c r="Y2120" s="11"/>
    </row>
    <row r="2121" spans="25:25">
      <c r="Y2121" s="11"/>
    </row>
    <row r="2122" spans="25:25">
      <c r="Y2122" s="11"/>
    </row>
    <row r="2123" spans="25:25">
      <c r="Y2123" s="11"/>
    </row>
    <row r="2124" spans="25:25">
      <c r="Y2124" s="11"/>
    </row>
    <row r="2125" spans="25:25">
      <c r="Y2125" s="11"/>
    </row>
    <row r="2126" spans="25:25">
      <c r="Y2126" s="11"/>
    </row>
    <row r="2127" spans="25:25">
      <c r="Y2127" s="11"/>
    </row>
    <row r="2128" spans="25:25">
      <c r="Y2128" s="11"/>
    </row>
    <row r="2129" spans="25:25">
      <c r="Y2129" s="11"/>
    </row>
    <row r="2130" spans="25:25">
      <c r="Y2130" s="11"/>
    </row>
    <row r="2131" spans="25:25">
      <c r="Y2131" s="11"/>
    </row>
    <row r="2132" spans="25:25">
      <c r="Y2132" s="11"/>
    </row>
    <row r="2133" spans="25:25">
      <c r="Y2133" s="11"/>
    </row>
    <row r="2134" spans="25:25">
      <c r="Y2134" s="11"/>
    </row>
    <row r="2135" spans="25:25">
      <c r="Y2135" s="11"/>
    </row>
    <row r="2136" spans="25:25">
      <c r="Y2136" s="11"/>
    </row>
    <row r="2137" spans="25:25">
      <c r="Y2137" s="11"/>
    </row>
    <row r="2138" spans="25:25">
      <c r="Y2138" s="11"/>
    </row>
    <row r="2139" spans="25:25">
      <c r="Y2139" s="11"/>
    </row>
    <row r="2140" spans="25:25">
      <c r="Y2140" s="11"/>
    </row>
    <row r="2141" spans="25:25">
      <c r="Y2141" s="11"/>
    </row>
    <row r="2142" spans="25:25">
      <c r="Y2142" s="11"/>
    </row>
    <row r="2143" spans="25:25">
      <c r="Y2143" s="11"/>
    </row>
    <row r="2144" spans="25:25">
      <c r="Y2144" s="11"/>
    </row>
    <row r="2145" spans="25:25">
      <c r="Y2145" s="11"/>
    </row>
    <row r="2146" spans="25:25">
      <c r="Y2146" s="11"/>
    </row>
    <row r="2147" spans="25:25">
      <c r="Y2147" s="11"/>
    </row>
    <row r="2148" spans="25:25">
      <c r="Y2148" s="11"/>
    </row>
    <row r="2149" spans="25:25">
      <c r="Y2149" s="11"/>
    </row>
    <row r="2150" spans="25:25">
      <c r="Y2150" s="11"/>
    </row>
    <row r="2151" spans="25:25">
      <c r="Y2151" s="11"/>
    </row>
    <row r="2152" spans="25:25">
      <c r="Y2152" s="11"/>
    </row>
    <row r="2153" spans="25:25">
      <c r="Y2153" s="11"/>
    </row>
    <row r="2154" spans="25:25">
      <c r="Y2154" s="11"/>
    </row>
    <row r="2155" spans="25:25">
      <c r="Y2155" s="11"/>
    </row>
    <row r="2156" spans="25:25">
      <c r="Y2156" s="11"/>
    </row>
    <row r="2157" spans="25:25">
      <c r="Y2157" s="11"/>
    </row>
    <row r="2158" spans="25:25">
      <c r="Y2158" s="11"/>
    </row>
    <row r="2159" spans="25:25">
      <c r="Y2159" s="11"/>
    </row>
    <row r="2160" spans="25:25">
      <c r="Y2160" s="11"/>
    </row>
    <row r="2161" spans="25:25">
      <c r="Y2161" s="11"/>
    </row>
    <row r="2162" spans="25:25">
      <c r="Y2162" s="11"/>
    </row>
    <row r="2163" spans="25:25">
      <c r="Y2163" s="11"/>
    </row>
    <row r="2164" spans="25:25">
      <c r="Y2164" s="11"/>
    </row>
    <row r="2165" spans="25:25">
      <c r="Y2165" s="11"/>
    </row>
    <row r="2166" spans="25:25">
      <c r="Y2166" s="11"/>
    </row>
    <row r="2167" spans="25:25">
      <c r="Y2167" s="11"/>
    </row>
    <row r="2168" spans="25:25">
      <c r="Y2168" s="11"/>
    </row>
    <row r="2169" spans="25:25">
      <c r="Y2169" s="11"/>
    </row>
    <row r="2170" spans="25:25">
      <c r="Y2170" s="11"/>
    </row>
    <row r="2171" spans="25:25">
      <c r="Y2171" s="11"/>
    </row>
    <row r="2172" spans="25:25">
      <c r="Y2172" s="11"/>
    </row>
    <row r="2173" spans="25:25">
      <c r="Y2173" s="11"/>
    </row>
    <row r="2174" spans="25:25">
      <c r="Y2174" s="11"/>
    </row>
    <row r="2175" spans="25:25">
      <c r="Y2175" s="11"/>
    </row>
    <row r="2176" spans="25:25">
      <c r="Y2176" s="11"/>
    </row>
    <row r="2177" spans="25:25">
      <c r="Y2177" s="11"/>
    </row>
    <row r="2178" spans="25:25">
      <c r="Y2178" s="11"/>
    </row>
    <row r="2179" spans="25:25">
      <c r="Y2179" s="11"/>
    </row>
    <row r="2180" spans="25:25">
      <c r="Y2180" s="11"/>
    </row>
    <row r="2181" spans="25:25">
      <c r="Y2181" s="11"/>
    </row>
    <row r="2182" spans="25:25">
      <c r="Y2182" s="11"/>
    </row>
    <row r="2183" spans="25:25">
      <c r="Y2183" s="11"/>
    </row>
    <row r="2184" spans="25:25">
      <c r="Y2184" s="11"/>
    </row>
    <row r="2185" spans="25:25">
      <c r="Y2185" s="11"/>
    </row>
    <row r="2186" spans="25:25">
      <c r="Y2186" s="11"/>
    </row>
    <row r="2187" spans="25:25">
      <c r="Y2187" s="11"/>
    </row>
    <row r="2188" spans="25:25">
      <c r="Y2188" s="11"/>
    </row>
    <row r="2189" spans="25:25">
      <c r="Y2189" s="11"/>
    </row>
    <row r="2190" spans="25:25">
      <c r="Y2190" s="11"/>
    </row>
    <row r="2191" spans="25:25">
      <c r="Y2191" s="11"/>
    </row>
    <row r="2192" spans="25:25">
      <c r="Y2192" s="11"/>
    </row>
    <row r="2193" spans="25:25">
      <c r="Y2193" s="11"/>
    </row>
    <row r="2194" spans="25:25">
      <c r="Y2194" s="11"/>
    </row>
    <row r="2195" spans="25:25">
      <c r="Y2195" s="11"/>
    </row>
    <row r="2196" spans="25:25">
      <c r="Y2196" s="11"/>
    </row>
    <row r="2197" spans="25:25">
      <c r="Y2197" s="11"/>
    </row>
    <row r="2198" spans="25:25">
      <c r="Y2198" s="11"/>
    </row>
    <row r="2199" spans="25:25">
      <c r="Y2199" s="11"/>
    </row>
    <row r="2200" spans="25:25">
      <c r="Y2200" s="11"/>
    </row>
    <row r="2201" spans="25:25">
      <c r="Y2201" s="11"/>
    </row>
    <row r="2202" spans="25:25">
      <c r="Y2202" s="11"/>
    </row>
    <row r="2203" spans="25:25">
      <c r="Y2203" s="11"/>
    </row>
    <row r="2204" spans="25:25">
      <c r="Y2204" s="11"/>
    </row>
    <row r="2205" spans="25:25">
      <c r="Y2205" s="11"/>
    </row>
    <row r="2206" spans="25:25">
      <c r="Y2206" s="11"/>
    </row>
    <row r="2207" spans="25:25">
      <c r="Y2207" s="11"/>
    </row>
    <row r="2208" spans="25:25">
      <c r="Y2208" s="11"/>
    </row>
    <row r="2209" spans="25:25">
      <c r="Y2209" s="11"/>
    </row>
    <row r="2210" spans="25:25">
      <c r="Y2210" s="11"/>
    </row>
    <row r="2211" spans="25:25">
      <c r="Y2211" s="11"/>
    </row>
    <row r="2212" spans="25:25">
      <c r="Y2212" s="11"/>
    </row>
    <row r="2213" spans="25:25">
      <c r="Y2213" s="11"/>
    </row>
    <row r="2214" spans="25:25">
      <c r="Y2214" s="11"/>
    </row>
    <row r="2215" spans="25:25">
      <c r="Y2215" s="11"/>
    </row>
    <row r="2216" spans="25:25">
      <c r="Y2216" s="11"/>
    </row>
    <row r="2217" spans="25:25">
      <c r="Y2217" s="11"/>
    </row>
    <row r="2218" spans="25:25">
      <c r="Y2218" s="11"/>
    </row>
    <row r="2219" spans="25:25">
      <c r="Y2219" s="11"/>
    </row>
    <row r="2220" spans="25:25">
      <c r="Y2220" s="11"/>
    </row>
    <row r="2221" spans="25:25">
      <c r="Y2221" s="11"/>
    </row>
    <row r="2222" spans="25:25">
      <c r="Y2222" s="11"/>
    </row>
    <row r="2223" spans="25:25">
      <c r="Y2223" s="11"/>
    </row>
    <row r="2224" spans="25:25">
      <c r="Y2224" s="11"/>
    </row>
    <row r="2225" spans="25:25">
      <c r="Y2225" s="11"/>
    </row>
    <row r="2226" spans="25:25">
      <c r="Y2226" s="11"/>
    </row>
    <row r="2227" spans="25:25">
      <c r="Y2227" s="11"/>
    </row>
    <row r="2228" spans="25:25">
      <c r="Y2228" s="11"/>
    </row>
    <row r="2229" spans="25:25">
      <c r="Y2229" s="11"/>
    </row>
    <row r="2230" spans="25:25">
      <c r="Y2230" s="11"/>
    </row>
    <row r="2231" spans="25:25">
      <c r="Y2231" s="11"/>
    </row>
    <row r="2232" spans="25:25">
      <c r="Y2232" s="11"/>
    </row>
    <row r="2233" spans="25:25">
      <c r="Y2233" s="11"/>
    </row>
    <row r="2234" spans="25:25">
      <c r="Y2234" s="11"/>
    </row>
    <row r="2235" spans="25:25">
      <c r="Y2235" s="11"/>
    </row>
    <row r="2236" spans="25:25">
      <c r="Y2236" s="11"/>
    </row>
    <row r="2237" spans="25:25">
      <c r="Y2237" s="11"/>
    </row>
    <row r="2238" spans="25:25">
      <c r="Y2238" s="11"/>
    </row>
    <row r="2239" spans="25:25">
      <c r="Y2239" s="11"/>
    </row>
    <row r="2240" spans="25:25">
      <c r="Y2240" s="11"/>
    </row>
    <row r="2241" spans="25:25">
      <c r="Y2241" s="11"/>
    </row>
    <row r="2242" spans="25:25">
      <c r="Y2242" s="11"/>
    </row>
    <row r="2243" spans="25:25">
      <c r="Y2243" s="11"/>
    </row>
    <row r="2244" spans="25:25">
      <c r="Y2244" s="11"/>
    </row>
    <row r="2245" spans="25:25">
      <c r="Y2245" s="11"/>
    </row>
    <row r="2246" spans="25:25">
      <c r="Y2246" s="11"/>
    </row>
    <row r="2247" spans="25:25">
      <c r="Y2247" s="11"/>
    </row>
    <row r="2248" spans="25:25">
      <c r="Y2248" s="11"/>
    </row>
    <row r="2249" spans="25:25">
      <c r="Y2249" s="11"/>
    </row>
    <row r="2250" spans="25:25">
      <c r="Y2250" s="11"/>
    </row>
    <row r="2251" spans="25:25">
      <c r="Y2251" s="11"/>
    </row>
    <row r="2252" spans="25:25">
      <c r="Y2252" s="11"/>
    </row>
    <row r="2253" spans="25:25">
      <c r="Y2253" s="11"/>
    </row>
    <row r="2254" spans="25:25">
      <c r="Y2254" s="11"/>
    </row>
    <row r="2255" spans="25:25">
      <c r="Y2255" s="11"/>
    </row>
    <row r="2256" spans="25:25">
      <c r="Y2256" s="11"/>
    </row>
    <row r="2257" spans="25:25">
      <c r="Y2257" s="11"/>
    </row>
    <row r="2258" spans="25:25">
      <c r="Y2258" s="11"/>
    </row>
    <row r="2259" spans="25:25">
      <c r="Y2259" s="11"/>
    </row>
    <row r="2260" spans="25:25">
      <c r="Y2260" s="11"/>
    </row>
    <row r="2261" spans="25:25">
      <c r="Y2261" s="11"/>
    </row>
    <row r="2262" spans="25:25">
      <c r="Y2262" s="11"/>
    </row>
    <row r="2263" spans="25:25">
      <c r="Y2263" s="11"/>
    </row>
    <row r="2264" spans="25:25">
      <c r="Y2264" s="11"/>
    </row>
    <row r="2265" spans="25:25">
      <c r="Y2265" s="11"/>
    </row>
    <row r="2266" spans="25:25">
      <c r="Y2266" s="11"/>
    </row>
    <row r="2267" spans="25:25">
      <c r="Y2267" s="11"/>
    </row>
    <row r="2268" spans="25:25">
      <c r="Y2268" s="11"/>
    </row>
    <row r="2269" spans="25:25">
      <c r="Y2269" s="11"/>
    </row>
    <row r="2270" spans="25:25">
      <c r="Y2270" s="11"/>
    </row>
    <row r="2271" spans="25:25">
      <c r="Y2271" s="11"/>
    </row>
    <row r="2272" spans="25:25">
      <c r="Y2272" s="11"/>
    </row>
    <row r="2273" spans="25:25">
      <c r="Y2273" s="11"/>
    </row>
    <row r="2274" spans="25:25">
      <c r="Y2274" s="11"/>
    </row>
    <row r="2275" spans="25:25">
      <c r="Y2275" s="11"/>
    </row>
    <row r="2276" spans="25:25">
      <c r="Y2276" s="11"/>
    </row>
    <row r="2277" spans="25:25">
      <c r="Y2277" s="11"/>
    </row>
    <row r="2278" spans="25:25">
      <c r="Y2278" s="11"/>
    </row>
    <row r="2279" spans="25:25">
      <c r="Y2279" s="11"/>
    </row>
    <row r="2280" spans="25:25">
      <c r="Y2280" s="11"/>
    </row>
    <row r="2281" spans="25:25">
      <c r="Y2281" s="11"/>
    </row>
    <row r="2282" spans="25:25">
      <c r="Y2282" s="11"/>
    </row>
    <row r="2283" spans="25:25">
      <c r="Y2283" s="11"/>
    </row>
    <row r="2284" spans="25:25">
      <c r="Y2284" s="11"/>
    </row>
    <row r="2285" spans="25:25">
      <c r="Y2285" s="11"/>
    </row>
    <row r="2286" spans="25:25">
      <c r="Y2286" s="11"/>
    </row>
    <row r="2287" spans="25:25">
      <c r="Y2287" s="11"/>
    </row>
    <row r="2288" spans="25:25">
      <c r="Y2288" s="11"/>
    </row>
    <row r="2289" spans="25:25">
      <c r="Y2289" s="11"/>
    </row>
    <row r="2290" spans="25:25">
      <c r="Y2290" s="11"/>
    </row>
    <row r="2291" spans="25:25">
      <c r="Y2291" s="11"/>
    </row>
    <row r="2292" spans="25:25">
      <c r="Y2292" s="11"/>
    </row>
    <row r="2293" spans="25:25">
      <c r="Y2293" s="11"/>
    </row>
    <row r="2294" spans="25:25">
      <c r="Y2294" s="11"/>
    </row>
    <row r="2295" spans="25:25">
      <c r="Y2295" s="11"/>
    </row>
    <row r="2296" spans="25:25">
      <c r="Y2296" s="11"/>
    </row>
    <row r="2297" spans="25:25">
      <c r="Y2297" s="11"/>
    </row>
    <row r="2298" spans="25:25">
      <c r="Y2298" s="11"/>
    </row>
    <row r="2299" spans="25:25">
      <c r="Y2299" s="11"/>
    </row>
    <row r="2300" spans="25:25">
      <c r="Y2300" s="11"/>
    </row>
    <row r="2301" spans="25:25">
      <c r="Y2301" s="11"/>
    </row>
    <row r="2302" spans="25:25">
      <c r="Y2302" s="11"/>
    </row>
    <row r="2303" spans="25:25">
      <c r="Y2303" s="11"/>
    </row>
    <row r="2304" spans="25:25">
      <c r="Y2304" s="11"/>
    </row>
    <row r="2305" spans="25:25">
      <c r="Y2305" s="11"/>
    </row>
    <row r="2306" spans="25:25">
      <c r="Y2306" s="11"/>
    </row>
    <row r="2307" spans="25:25">
      <c r="Y2307" s="11"/>
    </row>
    <row r="2308" spans="25:25">
      <c r="Y2308" s="11"/>
    </row>
    <row r="2309" spans="25:25">
      <c r="Y2309" s="11"/>
    </row>
    <row r="2310" spans="25:25">
      <c r="Y2310" s="11"/>
    </row>
    <row r="2311" spans="25:25">
      <c r="Y2311" s="11"/>
    </row>
    <row r="2312" spans="25:25">
      <c r="Y2312" s="11"/>
    </row>
    <row r="2313" spans="25:25">
      <c r="Y2313" s="11"/>
    </row>
    <row r="2314" spans="25:25">
      <c r="Y2314" s="11"/>
    </row>
    <row r="2315" spans="25:25">
      <c r="Y2315" s="11"/>
    </row>
    <row r="2316" spans="25:25">
      <c r="Y2316" s="11"/>
    </row>
    <row r="2317" spans="25:25">
      <c r="Y2317" s="11"/>
    </row>
    <row r="2318" spans="25:25">
      <c r="Y2318" s="11"/>
    </row>
    <row r="2319" spans="25:25">
      <c r="Y2319" s="11"/>
    </row>
    <row r="2320" spans="25:25">
      <c r="Y2320" s="11"/>
    </row>
    <row r="2321" spans="25:25">
      <c r="Y2321" s="11"/>
    </row>
    <row r="2322" spans="25:25">
      <c r="Y2322" s="11"/>
    </row>
    <row r="2323" spans="25:25">
      <c r="Y2323" s="11"/>
    </row>
    <row r="2324" spans="25:25">
      <c r="Y2324" s="11"/>
    </row>
    <row r="2325" spans="25:25">
      <c r="Y2325" s="11"/>
    </row>
    <row r="2326" spans="25:25">
      <c r="Y2326" s="11"/>
    </row>
    <row r="2327" spans="25:25">
      <c r="Y2327" s="11"/>
    </row>
    <row r="2328" spans="25:25">
      <c r="Y2328" s="11"/>
    </row>
    <row r="2329" spans="25:25">
      <c r="Y2329" s="11"/>
    </row>
    <row r="2330" spans="25:25">
      <c r="Y2330" s="11"/>
    </row>
    <row r="2331" spans="25:25">
      <c r="Y2331" s="11"/>
    </row>
    <row r="2332" spans="25:25">
      <c r="Y2332" s="11"/>
    </row>
    <row r="2333" spans="25:25">
      <c r="Y2333" s="11"/>
    </row>
    <row r="2334" spans="25:25">
      <c r="Y2334" s="11"/>
    </row>
    <row r="2335" spans="25:25">
      <c r="Y2335" s="11"/>
    </row>
    <row r="2336" spans="25:25">
      <c r="Y2336" s="11"/>
    </row>
    <row r="2337" spans="25:25">
      <c r="Y2337" s="11"/>
    </row>
    <row r="2338" spans="25:25">
      <c r="Y2338" s="11"/>
    </row>
    <row r="2339" spans="25:25">
      <c r="Y2339" s="11"/>
    </row>
    <row r="2340" spans="25:25">
      <c r="Y2340" s="11"/>
    </row>
    <row r="2341" spans="25:25">
      <c r="Y2341" s="11"/>
    </row>
    <row r="2342" spans="25:25">
      <c r="Y2342" s="11"/>
    </row>
    <row r="2343" spans="25:25">
      <c r="Y2343" s="11"/>
    </row>
    <row r="2344" spans="25:25">
      <c r="Y2344" s="11"/>
    </row>
    <row r="2345" spans="25:25">
      <c r="Y2345" s="11"/>
    </row>
    <row r="2346" spans="25:25">
      <c r="Y2346" s="11"/>
    </row>
    <row r="2347" spans="25:25">
      <c r="Y2347" s="11"/>
    </row>
    <row r="2348" spans="25:25">
      <c r="Y2348" s="11"/>
    </row>
    <row r="2349" spans="25:25">
      <c r="Y2349" s="11"/>
    </row>
    <row r="2350" spans="25:25">
      <c r="Y2350" s="11"/>
    </row>
    <row r="2351" spans="25:25">
      <c r="Y2351" s="11"/>
    </row>
    <row r="2352" spans="25:25">
      <c r="Y2352" s="11"/>
    </row>
    <row r="2353" spans="25:25">
      <c r="Y2353" s="11"/>
    </row>
    <row r="2354" spans="25:25">
      <c r="Y2354" s="11"/>
    </row>
    <row r="2355" spans="25:25">
      <c r="Y2355" s="11"/>
    </row>
    <row r="2356" spans="25:25">
      <c r="Y2356" s="11"/>
    </row>
    <row r="2357" spans="25:25">
      <c r="Y2357" s="11"/>
    </row>
    <row r="2358" spans="25:25">
      <c r="Y2358" s="11"/>
    </row>
    <row r="2359" spans="25:25">
      <c r="Y2359" s="11"/>
    </row>
    <row r="2360" spans="25:25">
      <c r="Y2360" s="11"/>
    </row>
    <row r="2361" spans="25:25">
      <c r="Y2361" s="11"/>
    </row>
    <row r="2362" spans="25:25">
      <c r="Y2362" s="11"/>
    </row>
    <row r="2363" spans="25:25">
      <c r="Y2363" s="11"/>
    </row>
    <row r="2364" spans="25:25">
      <c r="Y2364" s="11"/>
    </row>
    <row r="2365" spans="25:25">
      <c r="Y2365" s="11"/>
    </row>
    <row r="2366" spans="25:25">
      <c r="Y2366" s="11"/>
    </row>
    <row r="2367" spans="25:25">
      <c r="Y2367" s="11"/>
    </row>
    <row r="2368" spans="25:25">
      <c r="Y2368" s="11"/>
    </row>
    <row r="2369" spans="25:25">
      <c r="Y2369" s="11"/>
    </row>
    <row r="2370" spans="25:25">
      <c r="Y2370" s="11"/>
    </row>
    <row r="2371" spans="25:25">
      <c r="Y2371" s="11"/>
    </row>
    <row r="2372" spans="25:25">
      <c r="Y2372" s="11"/>
    </row>
    <row r="2373" spans="25:25">
      <c r="Y2373" s="11"/>
    </row>
    <row r="2374" spans="25:25">
      <c r="Y2374" s="11"/>
    </row>
    <row r="2375" spans="25:25">
      <c r="Y2375" s="11"/>
    </row>
    <row r="2376" spans="25:25">
      <c r="Y2376" s="11"/>
    </row>
    <row r="2377" spans="25:25">
      <c r="Y2377" s="11"/>
    </row>
    <row r="2378" spans="25:25">
      <c r="Y2378" s="11"/>
    </row>
    <row r="2379" spans="25:25">
      <c r="Y2379" s="11"/>
    </row>
    <row r="2380" spans="25:25">
      <c r="Y2380" s="11"/>
    </row>
    <row r="2381" spans="25:25">
      <c r="Y2381" s="11"/>
    </row>
    <row r="2382" spans="25:25">
      <c r="Y2382" s="11"/>
    </row>
    <row r="2383" spans="25:25">
      <c r="Y2383" s="11"/>
    </row>
    <row r="2384" spans="25:25">
      <c r="Y2384" s="11"/>
    </row>
    <row r="2385" spans="25:25">
      <c r="Y2385" s="11"/>
    </row>
    <row r="2386" spans="25:25">
      <c r="Y2386" s="11"/>
    </row>
    <row r="2387" spans="25:25">
      <c r="Y2387" s="11"/>
    </row>
    <row r="2388" spans="25:25">
      <c r="Y2388" s="11"/>
    </row>
    <row r="2389" spans="25:25">
      <c r="Y2389" s="11"/>
    </row>
    <row r="2390" spans="25:25">
      <c r="Y2390" s="11"/>
    </row>
    <row r="2391" spans="25:25">
      <c r="Y2391" s="11"/>
    </row>
    <row r="2392" spans="25:25">
      <c r="Y2392" s="11"/>
    </row>
    <row r="2393" spans="25:25">
      <c r="Y2393" s="11"/>
    </row>
    <row r="2394" spans="25:25">
      <c r="Y2394" s="11"/>
    </row>
    <row r="2395" spans="25:25">
      <c r="Y2395" s="11"/>
    </row>
    <row r="2396" spans="25:25">
      <c r="Y2396" s="11"/>
    </row>
    <row r="2397" spans="25:25">
      <c r="Y2397" s="11"/>
    </row>
    <row r="2398" spans="25:25">
      <c r="Y2398" s="11"/>
    </row>
    <row r="2399" spans="25:25">
      <c r="Y2399" s="11"/>
    </row>
    <row r="2400" spans="25:25">
      <c r="Y2400" s="11"/>
    </row>
    <row r="2401" spans="25:25">
      <c r="Y2401" s="11"/>
    </row>
    <row r="2402" spans="25:25">
      <c r="Y2402" s="11"/>
    </row>
    <row r="2403" spans="25:25">
      <c r="Y2403" s="11"/>
    </row>
    <row r="2404" spans="25:25">
      <c r="Y2404" s="11"/>
    </row>
    <row r="2405" spans="25:25">
      <c r="Y2405" s="11"/>
    </row>
    <row r="2406" spans="25:25">
      <c r="Y2406" s="11"/>
    </row>
  </sheetData>
  <sheetProtection algorithmName="SHA-512" hashValue="MVJ4Sj+Liyp4Z0SGh0x3+lh4YQ+0Lw3YuAmG/aXbb7uX1jVq80EfxXwHBY6cq7pzTWYNAQt2UQbI1fFnwMmlQw==" saltValue="RoW37h0sIYLV5c9vEzvheg==" spinCount="100000" sheet="1" selectLockedCells="1" sort="0" autoFilter="0"/>
  <autoFilter ref="B7:W7" xr:uid="{00000000-0009-0000-0000-000005000000}"/>
  <mergeCells count="7">
    <mergeCell ref="I2:P5"/>
    <mergeCell ref="S2:W5"/>
    <mergeCell ref="B2:F2"/>
    <mergeCell ref="B34:F35"/>
    <mergeCell ref="B3:E3"/>
    <mergeCell ref="B4:E4"/>
    <mergeCell ref="B5:E5"/>
  </mergeCells>
  <conditionalFormatting sqref="F8:F32">
    <cfRule type="expression" dxfId="50" priority="152" stopIfTrue="1">
      <formula>K8="No"</formula>
    </cfRule>
    <cfRule type="expression" dxfId="49" priority="153" stopIfTrue="1">
      <formula>K8="Part Pay"</formula>
    </cfRule>
  </conditionalFormatting>
  <conditionalFormatting sqref="I25:I31">
    <cfRule type="expression" dxfId="48" priority="75" stopIfTrue="1">
      <formula>I25="No"</formula>
    </cfRule>
    <cfRule type="expression" dxfId="47" priority="76" stopIfTrue="1">
      <formula>I25="Part Pay"</formula>
    </cfRule>
  </conditionalFormatting>
  <conditionalFormatting sqref="J25:J32">
    <cfRule type="expression" dxfId="46" priority="73" stopIfTrue="1">
      <formula>I25="No"</formula>
    </cfRule>
    <cfRule type="expression" dxfId="45" priority="74" stopIfTrue="1">
      <formula>I25="Part Pay"</formula>
    </cfRule>
  </conditionalFormatting>
  <conditionalFormatting sqref="L8:L32">
    <cfRule type="expression" dxfId="44" priority="69" stopIfTrue="1">
      <formula>I8="No"</formula>
    </cfRule>
    <cfRule type="expression" dxfId="43" priority="70" stopIfTrue="1">
      <formula>I8="Part Pay"</formula>
    </cfRule>
  </conditionalFormatting>
  <conditionalFormatting sqref="M8:M32">
    <cfRule type="expression" dxfId="42" priority="67" stopIfTrue="1">
      <formula>I8="No"</formula>
    </cfRule>
    <cfRule type="expression" dxfId="41" priority="68" stopIfTrue="1">
      <formula>I8="Part Pay"</formula>
    </cfRule>
  </conditionalFormatting>
  <conditionalFormatting sqref="N25:N32 O9:O32">
    <cfRule type="expression" dxfId="40" priority="57">
      <formula>I9="Part Pay"</formula>
    </cfRule>
    <cfRule type="expression" dxfId="39" priority="66">
      <formula>I9="No"</formula>
    </cfRule>
  </conditionalFormatting>
  <conditionalFormatting sqref="P23:P31">
    <cfRule type="expression" dxfId="38" priority="64">
      <formula>I1046117="No"</formula>
    </cfRule>
  </conditionalFormatting>
  <conditionalFormatting sqref="P25:P32">
    <cfRule type="expression" dxfId="37" priority="59">
      <formula>I25="Part Pay"</formula>
    </cfRule>
    <cfRule type="expression" dxfId="36" priority="63">
      <formula>I25="No"</formula>
    </cfRule>
  </conditionalFormatting>
  <conditionalFormatting sqref="S23:S31">
    <cfRule type="expression" dxfId="35" priority="77">
      <formula>K1046117="No"</formula>
    </cfRule>
  </conditionalFormatting>
  <conditionalFormatting sqref="I32">
    <cfRule type="expression" dxfId="34" priority="54" stopIfTrue="1">
      <formula>I32="No"</formula>
    </cfRule>
    <cfRule type="expression" dxfId="33" priority="55" stopIfTrue="1">
      <formula>I32="Part Pay"</formula>
    </cfRule>
  </conditionalFormatting>
  <conditionalFormatting sqref="P32">
    <cfRule type="expression" dxfId="32" priority="43">
      <formula>I1046126="No"</formula>
    </cfRule>
  </conditionalFormatting>
  <conditionalFormatting sqref="S32">
    <cfRule type="expression" dxfId="31" priority="56">
      <formula>K1046126="No"</formula>
    </cfRule>
  </conditionalFormatting>
  <conditionalFormatting sqref="I8:I24">
    <cfRule type="expression" dxfId="30" priority="33" stopIfTrue="1">
      <formula>I8="No"</formula>
    </cfRule>
    <cfRule type="expression" dxfId="29" priority="34" stopIfTrue="1">
      <formula>I8="Part Pay"</formula>
    </cfRule>
  </conditionalFormatting>
  <conditionalFormatting sqref="J8:J24">
    <cfRule type="expression" dxfId="28" priority="31" stopIfTrue="1">
      <formula>I8="No"</formula>
    </cfRule>
    <cfRule type="expression" dxfId="27" priority="32" stopIfTrue="1">
      <formula>I8="Part Pay"</formula>
    </cfRule>
  </conditionalFormatting>
  <conditionalFormatting sqref="N8:O8 N9:N24">
    <cfRule type="expression" dxfId="26" priority="19">
      <formula>I8="Part Pay"</formula>
    </cfRule>
    <cfRule type="expression" dxfId="25" priority="28">
      <formula>I8="No"</formula>
    </cfRule>
  </conditionalFormatting>
  <conditionalFormatting sqref="P8:P24">
    <cfRule type="expression" dxfId="24" priority="21">
      <formula>I8="Part Pay"</formula>
    </cfRule>
    <cfRule type="expression" dxfId="23" priority="25">
      <formula>I8="No"</formula>
    </cfRule>
  </conditionalFormatting>
  <conditionalFormatting sqref="T8:U32 W8:W32">
    <cfRule type="containsText" dxfId="22" priority="17" stopIfTrue="1" operator="containsText" text="Attendance at court">
      <formula>NOT(ISERROR(SEARCH("Attendance at court",T8)))</formula>
    </cfRule>
    <cfRule type="containsText" dxfId="21" priority="18" stopIfTrue="1" operator="containsText" text="Travel and waiting">
      <formula>NOT(ISERROR(SEARCH("Travel and waiting",T8)))</formula>
    </cfRule>
  </conditionalFormatting>
  <conditionalFormatting sqref="S8:S32">
    <cfRule type="expression" dxfId="20" priority="10">
      <formula>S8="Yes"</formula>
    </cfRule>
  </conditionalFormatting>
  <conditionalFormatting sqref="T8:T32">
    <cfRule type="expression" dxfId="19" priority="9">
      <formula>S8="Yes"</formula>
    </cfRule>
  </conditionalFormatting>
  <conditionalFormatting sqref="U8:U32">
    <cfRule type="expression" dxfId="18" priority="8">
      <formula>S8="Yes"</formula>
    </cfRule>
  </conditionalFormatting>
  <conditionalFormatting sqref="V8:V32">
    <cfRule type="expression" dxfId="17" priority="5">
      <formula>S8="Yes"</formula>
    </cfRule>
  </conditionalFormatting>
  <conditionalFormatting sqref="W8:W32">
    <cfRule type="expression" dxfId="16" priority="158" stopIfTrue="1">
      <formula>W8&gt;#REF!</formula>
    </cfRule>
    <cfRule type="expression" dxfId="15" priority="159">
      <formula>S8="Yes"</formula>
    </cfRule>
  </conditionalFormatting>
  <conditionalFormatting sqref="K8:K32">
    <cfRule type="expression" dxfId="14" priority="1">
      <formula>I8="No"</formula>
    </cfRule>
    <cfRule type="expression" dxfId="13" priority="2">
      <formula>I8="Part Pay"</formula>
    </cfRule>
  </conditionalFormatting>
  <conditionalFormatting sqref="S23:S32">
    <cfRule type="expression" dxfId="12" priority="219">
      <formula>I23="Part Pay"</formula>
    </cfRule>
    <cfRule type="expression" dxfId="11" priority="220">
      <formula>I23="No"</formula>
    </cfRule>
    <cfRule type="expression" dxfId="10" priority="221">
      <formula>I1046117="No"</formula>
    </cfRule>
  </conditionalFormatting>
  <conditionalFormatting sqref="P20:P22">
    <cfRule type="expression" dxfId="9" priority="267">
      <formula>I1046119="No"</formula>
    </cfRule>
  </conditionalFormatting>
  <conditionalFormatting sqref="S20:S22">
    <cfRule type="expression" dxfId="8" priority="269">
      <formula>K1046119="No"</formula>
    </cfRule>
  </conditionalFormatting>
  <conditionalFormatting sqref="S20:S22">
    <cfRule type="expression" dxfId="7" priority="271">
      <formula>I20="Part Pay"</formula>
    </cfRule>
    <cfRule type="expression" dxfId="6" priority="272">
      <formula>I20="No"</formula>
    </cfRule>
    <cfRule type="expression" dxfId="5" priority="273">
      <formula>I1046119="No"</formula>
    </cfRule>
  </conditionalFormatting>
  <conditionalFormatting sqref="P8:P19">
    <cfRule type="expression" dxfId="4" priority="274">
      <formula>I1046114="No"</formula>
    </cfRule>
  </conditionalFormatting>
  <conditionalFormatting sqref="S8:S19">
    <cfRule type="expression" dxfId="3" priority="276">
      <formula>K1046114="No"</formula>
    </cfRule>
  </conditionalFormatting>
  <conditionalFormatting sqref="S8:S19">
    <cfRule type="expression" dxfId="2" priority="278">
      <formula>I8="Part Pay"</formula>
    </cfRule>
    <cfRule type="expression" dxfId="1" priority="279">
      <formula>I8="No"</formula>
    </cfRule>
    <cfRule type="expression" dxfId="0" priority="280">
      <formula>I1046114="No"</formula>
    </cfRule>
  </conditionalFormatting>
  <dataValidations count="6">
    <dataValidation type="decimal" operator="greaterThan" allowBlank="1" showInputMessage="1" showErrorMessage="1" sqref="F8:F32 J8:J32" xr:uid="{00000000-0002-0000-0500-000000000000}">
      <formula1>0</formula1>
    </dataValidation>
    <dataValidation type="date" allowBlank="1" showInputMessage="1" showErrorMessage="1" sqref="B8:B32" xr:uid="{00000000-0002-0000-0500-000001000000}">
      <formula1>1</formula1>
      <formula2>2958465</formula2>
    </dataValidation>
    <dataValidation type="list" allowBlank="1" showInputMessage="1" showErrorMessage="1" sqref="C8:C32" xr:uid="{00000000-0002-0000-0500-000002000000}">
      <formula1>"Magistrates', Crown, Appeal work"</formula1>
    </dataValidation>
    <dataValidation allowBlank="1" showInputMessage="1" showErrorMessage="1" promptTitle="Running total" prompt="This is the total amount of time worked." sqref="F7" xr:uid="{00000000-0002-0000-0500-000003000000}"/>
    <dataValidation type="list" allowBlank="1" showInputMessage="1" showErrorMessage="1" sqref="K8:K32 D8:D32" xr:uid="{00000000-0002-0000-0500-000004000000}">
      <formula1>"KC, Leading Junior, Led/Alone"</formula1>
    </dataValidation>
    <dataValidation type="list" allowBlank="1" showInputMessage="1" showErrorMessage="1" sqref="F3:F5" xr:uid="{00000000-0002-0000-0500-000005000000}">
      <formula1>"Yes, No"</formula1>
    </dataValidation>
  </dataValidations>
  <printOptions gridLines="1"/>
  <pageMargins left="0.7" right="0.7" top="0.75" bottom="0.75" header="0.3" footer="0.3"/>
  <pageSetup paperSize="9" scale="76" fitToHeight="0" orientation="landscape" r:id="rId1"/>
  <headerFooter>
    <oddHeader>&amp;C&amp;"Calibri"&amp;12&amp;K000000 OFFICIAL&amp;1#_x000D_</oddHeader>
    <oddFooter>&amp;C_x000D_&amp;1#&amp;"Calibri"&amp;12&amp;K000000 OFFICIAL</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6000000}">
          <x14:formula1>
            <xm:f>'Hidden Data'!$A$4:$A$6</xm:f>
          </x14:formula1>
          <xm:sqref>I8:I32</xm:sqref>
        </x14:dataValidation>
        <x14:dataValidation type="list" allowBlank="1" showInputMessage="1" showErrorMessage="1" xr:uid="{00000000-0002-0000-0500-000007000000}">
          <x14:formula1>
            <xm:f>'Hidden Data'!$A$4:$A$5</xm:f>
          </x14:formula1>
          <xm:sqref>S8:S32</xm:sqref>
        </x14:dataValidation>
        <x14:dataValidation type="list" allowBlank="1" showInputMessage="1" showErrorMessage="1" xr:uid="{00000000-0002-0000-0500-000008000000}">
          <x14:formula1>
            <xm:f>'Hidden Data'!$E$5:$E$12</xm:f>
          </x14:formula1>
          <xm:sqref>N8:N32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33"/>
  <sheetViews>
    <sheetView zoomScaleNormal="100" workbookViewId="0">
      <selection activeCell="B4" sqref="B4"/>
    </sheetView>
  </sheetViews>
  <sheetFormatPr defaultColWidth="9.109375" defaultRowHeight="14.4"/>
  <cols>
    <col min="1" max="1" width="1.44140625" style="11" customWidth="1"/>
    <col min="2" max="2" width="66.33203125" style="11" customWidth="1"/>
    <col min="3" max="7" width="10.6640625" style="11" customWidth="1"/>
    <col min="8" max="8" width="1.44140625" style="11" customWidth="1"/>
    <col min="9" max="9" width="1.44140625" style="11" hidden="1" customWidth="1"/>
    <col min="10" max="14" width="10.6640625" style="11" hidden="1" customWidth="1"/>
    <col min="15" max="16" width="1.44140625" style="11" hidden="1" customWidth="1"/>
    <col min="17" max="21" width="10.6640625" style="11" hidden="1" customWidth="1"/>
    <col min="22" max="22" width="1.44140625" style="11" hidden="1" customWidth="1"/>
    <col min="23" max="23" width="7" style="11" customWidth="1"/>
    <col min="24" max="16384" width="9.109375" style="11"/>
  </cols>
  <sheetData>
    <row r="1" spans="1:22" ht="7.5" customHeight="1">
      <c r="A1" s="110"/>
      <c r="B1" s="110"/>
      <c r="C1" s="110"/>
      <c r="D1" s="110"/>
      <c r="E1" s="110"/>
      <c r="F1" s="110"/>
      <c r="G1" s="110"/>
      <c r="H1" s="110"/>
      <c r="I1" s="7"/>
      <c r="J1" s="7"/>
      <c r="K1" s="7"/>
      <c r="L1" s="7"/>
      <c r="M1" s="7"/>
      <c r="N1" s="7"/>
      <c r="O1" s="7"/>
      <c r="P1" s="31"/>
      <c r="Q1" s="31"/>
      <c r="R1" s="31"/>
      <c r="S1" s="31"/>
      <c r="T1" s="31"/>
      <c r="U1" s="31"/>
      <c r="V1" s="31"/>
    </row>
    <row r="2" spans="1:22" ht="18" customHeight="1">
      <c r="A2" s="110"/>
      <c r="B2" s="110"/>
      <c r="C2" s="696" t="s">
        <v>210</v>
      </c>
      <c r="D2" s="697"/>
      <c r="E2" s="697"/>
      <c r="F2" s="697"/>
      <c r="G2" s="698"/>
      <c r="H2" s="110"/>
      <c r="I2" s="7"/>
      <c r="J2" s="696" t="s">
        <v>211</v>
      </c>
      <c r="K2" s="697"/>
      <c r="L2" s="697"/>
      <c r="M2" s="697"/>
      <c r="N2" s="698"/>
      <c r="O2" s="7"/>
      <c r="P2" s="31"/>
      <c r="Q2" s="702" t="s">
        <v>212</v>
      </c>
      <c r="R2" s="703"/>
      <c r="S2" s="703"/>
      <c r="T2" s="703"/>
      <c r="U2" s="704"/>
      <c r="V2" s="31"/>
    </row>
    <row r="3" spans="1:22" ht="30" customHeight="1">
      <c r="A3" s="110"/>
      <c r="B3" s="59" t="s">
        <v>76</v>
      </c>
      <c r="C3" s="699">
        <f>SUM('Litigator Magistrates'!K4+'Litigator Crown'!M4)</f>
        <v>0</v>
      </c>
      <c r="D3" s="699"/>
      <c r="E3" s="699"/>
      <c r="F3" s="699"/>
      <c r="G3" s="700"/>
      <c r="H3" s="110"/>
      <c r="I3" s="7"/>
      <c r="J3" s="701">
        <f>SUM('Litigator Magistrates'!T4+'Litigator Crown'!X4)</f>
        <v>0</v>
      </c>
      <c r="K3" s="699"/>
      <c r="L3" s="699"/>
      <c r="M3" s="699"/>
      <c r="N3" s="700"/>
      <c r="O3" s="7"/>
      <c r="P3" s="31"/>
      <c r="Q3" s="701">
        <f>SUM(J3+'Litigator Magistrates'!AC4+'Litigator Crown'!AG4)</f>
        <v>0</v>
      </c>
      <c r="R3" s="699"/>
      <c r="S3" s="699"/>
      <c r="T3" s="699"/>
      <c r="U3" s="700"/>
      <c r="V3" s="31"/>
    </row>
    <row r="4" spans="1:22" ht="38.25" customHeight="1">
      <c r="A4" s="110"/>
      <c r="B4" s="60" t="s">
        <v>74</v>
      </c>
      <c r="C4" s="61" t="s">
        <v>187</v>
      </c>
      <c r="D4" s="61" t="s">
        <v>4</v>
      </c>
      <c r="E4" s="61" t="s">
        <v>5</v>
      </c>
      <c r="F4" s="61" t="s">
        <v>6</v>
      </c>
      <c r="G4" s="62" t="s">
        <v>75</v>
      </c>
      <c r="H4" s="110"/>
      <c r="I4" s="7"/>
      <c r="J4" s="61" t="s">
        <v>187</v>
      </c>
      <c r="K4" s="61" t="s">
        <v>4</v>
      </c>
      <c r="L4" s="61" t="s">
        <v>5</v>
      </c>
      <c r="M4" s="61" t="s">
        <v>6</v>
      </c>
      <c r="N4" s="62" t="s">
        <v>75</v>
      </c>
      <c r="O4" s="7"/>
      <c r="P4" s="31"/>
      <c r="Q4" s="61" t="s">
        <v>187</v>
      </c>
      <c r="R4" s="61" t="s">
        <v>4</v>
      </c>
      <c r="S4" s="61" t="s">
        <v>5</v>
      </c>
      <c r="T4" s="61" t="s">
        <v>6</v>
      </c>
      <c r="U4" s="62" t="s">
        <v>75</v>
      </c>
      <c r="V4" s="31"/>
    </row>
    <row r="5" spans="1:22" ht="20.100000000000001" customHeight="1">
      <c r="A5" s="110"/>
      <c r="B5" s="64" t="s">
        <v>195</v>
      </c>
      <c r="C5" s="204">
        <f>SUMIFS('Litigator Magistrates'!$F$5:$F$105,'Litigator Magistrates'!$C$5:$C$105,'Litigator Summary &amp; Totals'!B5)</f>
        <v>0</v>
      </c>
      <c r="D5" s="204">
        <f>SUMIFS('Litigator Crown'!$H$5:$H$300,'Litigator Crown'!$C$5:$C$300,"A",'Litigator Crown'!$E$5:$E$300,'Litigator Summary &amp; Totals'!B5)</f>
        <v>0</v>
      </c>
      <c r="E5" s="204">
        <f>SUMIFS('Litigator Crown'!$H$5:$H$300,'Litigator Crown'!$C$5:$C$300,"B",'Litigator Crown'!$E$5:$E$300,'Litigator Summary &amp; Totals'!B5)</f>
        <v>0</v>
      </c>
      <c r="F5" s="204">
        <f>SUMIFS('Litigator Crown'!$H$5:$H$300,'Litigator Crown'!$C$5:$C$300,"C",'Litigator Crown'!$E$5:$E$300,'Litigator Summary &amp; Totals'!B5)</f>
        <v>0</v>
      </c>
      <c r="G5" s="205">
        <f>SUM(C5:F5)</f>
        <v>0</v>
      </c>
      <c r="H5" s="110"/>
      <c r="I5" s="63"/>
      <c r="J5" s="204">
        <f>SUMIFS('Litigator Magistrates'!$Q$5:$Q$105,'Litigator Magistrates'!$C$5:$C$105,'Litigator Summary &amp; Totals'!B5)</f>
        <v>0</v>
      </c>
      <c r="K5" s="204">
        <f>SUMIFS('Litigator Crown'!$T$5:$T$300,'Litigator Crown'!$U$5:$U$300,"A",'Litigator Crown'!$E$5:$E$300,'Litigator Summary &amp; Totals'!B5)</f>
        <v>0</v>
      </c>
      <c r="L5" s="240">
        <f>SUMIFS('Litigator Crown'!$T$5:$T$300,'Litigator Crown'!$U$5:$U$300,"B",'Litigator Crown'!$E$5:$E$300,'Litigator Summary &amp; Totals'!B5)</f>
        <v>0</v>
      </c>
      <c r="M5" s="240">
        <f>SUMIFS('Litigator Crown'!$T$5:$T$300,'Litigator Crown'!$U$5:$U$300,"C",'Litigator Crown'!$E$5:$E$300,'Litigator Summary &amp; Totals'!B5)</f>
        <v>0</v>
      </c>
      <c r="N5" s="205">
        <f>SUM(J5:M5)</f>
        <v>0</v>
      </c>
      <c r="O5" s="7"/>
      <c r="P5" s="31"/>
      <c r="Q5" s="204">
        <f>SUMIFS('Litigator Magistrates'!$AE$5:$AE$105,'Litigator Magistrates'!$C$5:$C$105,'Litigator Summary &amp; Totals'!B5)</f>
        <v>0</v>
      </c>
      <c r="R5" s="204">
        <f>SUMIFS('Litigator Crown'!$AI$5:$AI$300,'Litigator Crown'!$AE$5:$AE$300,"A",'Litigator Crown'!$E$5:$E$300,'Litigator Summary &amp; Totals'!B5)</f>
        <v>0</v>
      </c>
      <c r="S5" s="240">
        <f>SUMIFS('Litigator Crown'!$AI$5:$AI$300,'Litigator Crown'!$AE$5:$AE$300,"B",'Litigator Crown'!$E$5:$E$300,'Litigator Summary &amp; Totals'!B5)</f>
        <v>0</v>
      </c>
      <c r="T5" s="240">
        <f>SUMIFS('Litigator Crown'!$AI$5:$AI$300,'Litigator Crown'!$AE$5:$AE$300,"C",'Litigator Crown'!$E$5:$E$300,'Litigator Summary &amp; Totals'!B5)</f>
        <v>0</v>
      </c>
      <c r="U5" s="205">
        <f>SUM(Q5:T5)</f>
        <v>0</v>
      </c>
      <c r="V5" s="31"/>
    </row>
    <row r="6" spans="1:22" ht="20.100000000000001" customHeight="1">
      <c r="A6" s="110"/>
      <c r="B6" s="64" t="s">
        <v>196</v>
      </c>
      <c r="C6" s="204">
        <f>SUMIFS('Litigator Magistrates'!$F$5:$F$105,'Litigator Magistrates'!$C$5:$C$105,'Litigator Summary &amp; Totals'!B6)</f>
        <v>0</v>
      </c>
      <c r="D6" s="204">
        <f>SUMIFS('Litigator Crown'!$H$5:$H$300,'Litigator Crown'!$C$5:$C$300,"A",'Litigator Crown'!$E$5:$E$300,'Litigator Summary &amp; Totals'!B6)</f>
        <v>0</v>
      </c>
      <c r="E6" s="204">
        <f>SUMIFS('Litigator Crown'!$H$5:$H$300,'Litigator Crown'!$C$5:$C$300,"B",'Litigator Crown'!$E$5:$E$300,'Litigator Summary &amp; Totals'!B6)</f>
        <v>0</v>
      </c>
      <c r="F6" s="204">
        <f>SUMIFS('Litigator Crown'!$H$5:$H$300,'Litigator Crown'!$C$5:$C$300,"C",'Litigator Crown'!$E$5:$E$300,'Litigator Summary &amp; Totals'!B6)</f>
        <v>0</v>
      </c>
      <c r="G6" s="205">
        <f t="shared" ref="G6:G25" si="0">SUM(C6:F6)</f>
        <v>0</v>
      </c>
      <c r="H6" s="110"/>
      <c r="I6" s="63"/>
      <c r="J6" s="204">
        <f>SUMIFS('Litigator Magistrates'!$Q$5:$Q$105,'Litigator Magistrates'!$C$5:$C$105,'Litigator Summary &amp; Totals'!B6)</f>
        <v>0</v>
      </c>
      <c r="K6" s="204">
        <f>SUMIFS('Litigator Crown'!$T$5:$T$300,'Litigator Crown'!$U$5:$U$300,"A",'Litigator Crown'!$E$5:$E$300,'Litigator Summary &amp; Totals'!B6)</f>
        <v>0</v>
      </c>
      <c r="L6" s="291">
        <f>SUMIFS('Litigator Crown'!$T$5:$T$300,'Litigator Crown'!$U$5:$U$300,"B",'Litigator Crown'!$E$5:$E$300,'Litigator Summary &amp; Totals'!B6)</f>
        <v>0</v>
      </c>
      <c r="M6" s="291">
        <f>SUMIFS('Litigator Crown'!$T$5:$T$300,'Litigator Crown'!$U$5:$U$300,"C",'Litigator Crown'!$E$5:$E$300,'Litigator Summary &amp; Totals'!B6)</f>
        <v>0</v>
      </c>
      <c r="N6" s="205">
        <f t="shared" ref="N6:N25" si="1">SUM(J6:M6)</f>
        <v>0</v>
      </c>
      <c r="O6" s="7"/>
      <c r="P6" s="31"/>
      <c r="Q6" s="204">
        <f>SUMIFS('Litigator Magistrates'!$AE$5:$AE$105,'Litigator Magistrates'!$C$5:$C$105,'Litigator Summary &amp; Totals'!B6)</f>
        <v>0</v>
      </c>
      <c r="R6" s="204">
        <f>SUMIFS('Litigator Crown'!$AI$5:$AI$300,'Litigator Crown'!$AE$5:$AE$300,"A",'Litigator Crown'!$E$5:$E$300,'Litigator Summary &amp; Totals'!B6)</f>
        <v>0</v>
      </c>
      <c r="S6" s="291">
        <f>SUMIFS('Litigator Crown'!$AI$5:$AI$300,'Litigator Crown'!$AE$5:$AE$300,"B",'Litigator Crown'!$E$5:$E$300,'Litigator Summary &amp; Totals'!B6)</f>
        <v>0</v>
      </c>
      <c r="T6" s="291">
        <f>SUMIFS('Litigator Crown'!$AI$5:$AI$300,'Litigator Crown'!$AE$5:$AE$300,"C",'Litigator Crown'!$E$5:$E$300,'Litigator Summary &amp; Totals'!B6)</f>
        <v>0</v>
      </c>
      <c r="U6" s="205">
        <f t="shared" ref="U6:U25" si="2">SUM(Q6:T6)</f>
        <v>0</v>
      </c>
      <c r="V6" s="31"/>
    </row>
    <row r="7" spans="1:22" ht="20.100000000000001" customHeight="1">
      <c r="A7" s="110"/>
      <c r="B7" s="64" t="s">
        <v>197</v>
      </c>
      <c r="C7" s="204">
        <f>SUMIFS('Litigator Magistrates'!$F$5:$F$105,'Litigator Magistrates'!$C$5:$C$105,'Litigator Summary &amp; Totals'!B7)</f>
        <v>0</v>
      </c>
      <c r="D7" s="204">
        <f>SUMIFS('Litigator Crown'!$H$5:$H$300,'Litigator Crown'!$C$5:$C$300,"A",'Litigator Crown'!$E$5:$E$300,'Litigator Summary &amp; Totals'!B7)</f>
        <v>0</v>
      </c>
      <c r="E7" s="204">
        <f>SUMIFS('Litigator Crown'!$H$5:$H$300,'Litigator Crown'!$C$5:$C$300,"B",'Litigator Crown'!$E$5:$E$300,'Litigator Summary &amp; Totals'!B7)</f>
        <v>0</v>
      </c>
      <c r="F7" s="204">
        <f>SUMIFS('Litigator Crown'!$H$5:$H$300,'Litigator Crown'!$C$5:$C$300,"C",'Litigator Crown'!$E$5:$E$300,'Litigator Summary &amp; Totals'!B7)</f>
        <v>0</v>
      </c>
      <c r="G7" s="205">
        <f t="shared" si="0"/>
        <v>0</v>
      </c>
      <c r="H7" s="110"/>
      <c r="I7" s="63"/>
      <c r="J7" s="204">
        <f>SUMIFS('Litigator Magistrates'!$Q$5:$Q$105,'Litigator Magistrates'!$C$5:$C$105,'Litigator Summary &amp; Totals'!B7)</f>
        <v>0</v>
      </c>
      <c r="K7" s="204">
        <f>SUMIFS('Litigator Crown'!$T$5:$T$300,'Litigator Crown'!$U$5:$U$300,"A",'Litigator Crown'!$E$5:$E$300,'Litigator Summary &amp; Totals'!B7)</f>
        <v>0</v>
      </c>
      <c r="L7" s="291">
        <f>SUMIFS('Litigator Crown'!$T$5:$T$300,'Litigator Crown'!$U$5:$U$300,"B",'Litigator Crown'!$E$5:$E$300,'Litigator Summary &amp; Totals'!B7)</f>
        <v>0</v>
      </c>
      <c r="M7" s="291">
        <f>SUMIFS('Litigator Crown'!$T$5:$T$300,'Litigator Crown'!$U$5:$U$300,"C",'Litigator Crown'!$E$5:$E$300,'Litigator Summary &amp; Totals'!B7)</f>
        <v>0</v>
      </c>
      <c r="N7" s="205">
        <f t="shared" si="1"/>
        <v>0</v>
      </c>
      <c r="O7" s="7"/>
      <c r="P7" s="31"/>
      <c r="Q7" s="204">
        <f>SUMIFS('Litigator Magistrates'!$AE$5:$AE$105,'Litigator Magistrates'!$C$5:$C$105,'Litigator Summary &amp; Totals'!B7)</f>
        <v>0</v>
      </c>
      <c r="R7" s="204">
        <f>SUMIFS('Litigator Crown'!$AI$5:$AI$300,'Litigator Crown'!$AE$5:$AE$300,"A",'Litigator Crown'!$E$5:$E$300,'Litigator Summary &amp; Totals'!B7)</f>
        <v>0</v>
      </c>
      <c r="S7" s="291">
        <f>SUMIFS('Litigator Crown'!$AI$5:$AI$300,'Litigator Crown'!$AE$5:$AE$300,"B",'Litigator Crown'!$E$5:$E$300,'Litigator Summary &amp; Totals'!B7)</f>
        <v>0</v>
      </c>
      <c r="T7" s="291">
        <f>SUMIFS('Litigator Crown'!$AI$5:$AI$300,'Litigator Crown'!$AE$5:$AE$300,"C",'Litigator Crown'!$E$5:$E$300,'Litigator Summary &amp; Totals'!B7)</f>
        <v>0</v>
      </c>
      <c r="U7" s="205">
        <f t="shared" si="2"/>
        <v>0</v>
      </c>
      <c r="V7" s="31"/>
    </row>
    <row r="8" spans="1:22" ht="20.100000000000001" customHeight="1">
      <c r="A8" s="110"/>
      <c r="B8" s="64" t="s">
        <v>198</v>
      </c>
      <c r="C8" s="204">
        <f>SUMIFS('Litigator Magistrates'!$F$5:$F$105,'Litigator Magistrates'!$C$5:$C$105,'Litigator Summary &amp; Totals'!B8)</f>
        <v>0</v>
      </c>
      <c r="D8" s="204">
        <f>SUMIFS('Litigator Crown'!$H$5:$H$300,'Litigator Crown'!$C$5:$C$300,"A",'Litigator Crown'!$E$5:$E$300,'Litigator Summary &amp; Totals'!B8)</f>
        <v>0</v>
      </c>
      <c r="E8" s="204">
        <f>SUMIFS('Litigator Crown'!$H$5:$H$300,'Litigator Crown'!$C$5:$C$300,"B",'Litigator Crown'!$E$5:$E$300,'Litigator Summary &amp; Totals'!B8)</f>
        <v>0</v>
      </c>
      <c r="F8" s="204">
        <f>SUMIFS('Litigator Crown'!$H$5:$H$300,'Litigator Crown'!$C$5:$C$300,"C",'Litigator Crown'!$E$5:$E$300,'Litigator Summary &amp; Totals'!B8)</f>
        <v>0</v>
      </c>
      <c r="G8" s="205">
        <f t="shared" si="0"/>
        <v>0</v>
      </c>
      <c r="H8" s="110"/>
      <c r="I8" s="63"/>
      <c r="J8" s="204">
        <f>SUMIFS('Litigator Magistrates'!$Q$5:$Q$105,'Litigator Magistrates'!$C$5:$C$105,'Litigator Summary &amp; Totals'!B8)</f>
        <v>0</v>
      </c>
      <c r="K8" s="204">
        <f>SUMIFS('Litigator Crown'!$T$5:$T$300,'Litigator Crown'!$U$5:$U$300,"A",'Litigator Crown'!$E$5:$E$300,'Litigator Summary &amp; Totals'!B8)</f>
        <v>0</v>
      </c>
      <c r="L8" s="291">
        <f>SUMIFS('Litigator Crown'!$T$5:$T$300,'Litigator Crown'!$U$5:$U$300,"B",'Litigator Crown'!$E$5:$E$300,'Litigator Summary &amp; Totals'!B8)</f>
        <v>0</v>
      </c>
      <c r="M8" s="291">
        <f>SUMIFS('Litigator Crown'!$T$5:$T$300,'Litigator Crown'!$U$5:$U$300,"C",'Litigator Crown'!$E$5:$E$300,'Litigator Summary &amp; Totals'!B8)</f>
        <v>0</v>
      </c>
      <c r="N8" s="205">
        <f t="shared" si="1"/>
        <v>0</v>
      </c>
      <c r="O8" s="7"/>
      <c r="P8" s="31"/>
      <c r="Q8" s="204">
        <f>SUMIFS('Litigator Magistrates'!$AE$5:$AE$105,'Litigator Magistrates'!$C$5:$C$105,'Litigator Summary &amp; Totals'!B8)</f>
        <v>0</v>
      </c>
      <c r="R8" s="204">
        <f>SUMIFS('Litigator Crown'!$AI$5:$AI$300,'Litigator Crown'!$AE$5:$AE$300,"A",'Litigator Crown'!$E$5:$E$300,'Litigator Summary &amp; Totals'!B8)</f>
        <v>0</v>
      </c>
      <c r="S8" s="291">
        <f>SUMIFS('Litigator Crown'!$AI$5:$AI$300,'Litigator Crown'!$AE$5:$AE$300,"B",'Litigator Crown'!$E$5:$E$300,'Litigator Summary &amp; Totals'!B8)</f>
        <v>0</v>
      </c>
      <c r="T8" s="291">
        <f>SUMIFS('Litigator Crown'!$AI$5:$AI$300,'Litigator Crown'!$AE$5:$AE$300,"C",'Litigator Crown'!$E$5:$E$300,'Litigator Summary &amp; Totals'!B8)</f>
        <v>0</v>
      </c>
      <c r="U8" s="205">
        <f t="shared" si="2"/>
        <v>0</v>
      </c>
      <c r="V8" s="31"/>
    </row>
    <row r="9" spans="1:22" ht="20.100000000000001" customHeight="1">
      <c r="A9" s="110"/>
      <c r="B9" s="64" t="s">
        <v>199</v>
      </c>
      <c r="C9" s="204">
        <f>SUMIFS('Litigator Magistrates'!$F$5:$F$105,'Litigator Magistrates'!$C$5:$C$105,'Litigator Summary &amp; Totals'!B9)</f>
        <v>0</v>
      </c>
      <c r="D9" s="204">
        <f>SUMIFS('Litigator Crown'!$H$5:$H$300,'Litigator Crown'!$C$5:$C$300,"A",'Litigator Crown'!$E$5:$E$300,'Litigator Summary &amp; Totals'!B9)</f>
        <v>0</v>
      </c>
      <c r="E9" s="204">
        <f>SUMIFS('Litigator Crown'!$H$5:$H$300,'Litigator Crown'!$C$5:$C$300,"B",'Litigator Crown'!$E$5:$E$300,'Litigator Summary &amp; Totals'!B9)</f>
        <v>0</v>
      </c>
      <c r="F9" s="204">
        <f>SUMIFS('Litigator Crown'!$H$5:$H$300,'Litigator Crown'!$C$5:$C$300,"C",'Litigator Crown'!$E$5:$E$300,'Litigator Summary &amp; Totals'!B9)</f>
        <v>0</v>
      </c>
      <c r="G9" s="205">
        <f t="shared" si="0"/>
        <v>0</v>
      </c>
      <c r="H9" s="110"/>
      <c r="I9" s="63"/>
      <c r="J9" s="204">
        <f>SUMIFS('Litigator Magistrates'!$Q$5:$Q$105,'Litigator Magistrates'!$C$5:$C$105,'Litigator Summary &amp; Totals'!B9)</f>
        <v>0</v>
      </c>
      <c r="K9" s="204">
        <f>SUMIFS('Litigator Crown'!$T$5:$T$300,'Litigator Crown'!$U$5:$U$300,"A",'Litigator Crown'!$E$5:$E$300,'Litigator Summary &amp; Totals'!B9)</f>
        <v>0</v>
      </c>
      <c r="L9" s="291">
        <f>SUMIFS('Litigator Crown'!$T$5:$T$300,'Litigator Crown'!$U$5:$U$300,"B",'Litigator Crown'!$E$5:$E$300,'Litigator Summary &amp; Totals'!B9)</f>
        <v>0</v>
      </c>
      <c r="M9" s="291">
        <f>SUMIFS('Litigator Crown'!$T$5:$T$300,'Litigator Crown'!$U$5:$U$300,"C",'Litigator Crown'!$E$5:$E$300,'Litigator Summary &amp; Totals'!B9)</f>
        <v>0</v>
      </c>
      <c r="N9" s="205">
        <f t="shared" si="1"/>
        <v>0</v>
      </c>
      <c r="O9" s="7"/>
      <c r="P9" s="31"/>
      <c r="Q9" s="204">
        <f>SUMIFS('Litigator Magistrates'!$AE$5:$AE$105,'Litigator Magistrates'!$C$5:$C$105,'Litigator Summary &amp; Totals'!B9)</f>
        <v>0</v>
      </c>
      <c r="R9" s="204">
        <f>SUMIFS('Litigator Crown'!$AI$5:$AI$300,'Litigator Crown'!$AE$5:$AE$300,"A",'Litigator Crown'!$E$5:$E$300,'Litigator Summary &amp; Totals'!B9)</f>
        <v>0</v>
      </c>
      <c r="S9" s="291">
        <f>SUMIFS('Litigator Crown'!$AI$5:$AI$300,'Litigator Crown'!$AE$5:$AE$300,"B",'Litigator Crown'!$E$5:$E$300,'Litigator Summary &amp; Totals'!B9)</f>
        <v>0</v>
      </c>
      <c r="T9" s="291">
        <f>SUMIFS('Litigator Crown'!$AI$5:$AI$300,'Litigator Crown'!$AE$5:$AE$300,"C",'Litigator Crown'!$E$5:$E$300,'Litigator Summary &amp; Totals'!B9)</f>
        <v>0</v>
      </c>
      <c r="U9" s="205">
        <f t="shared" si="2"/>
        <v>0</v>
      </c>
      <c r="V9" s="31"/>
    </row>
    <row r="10" spans="1:22" ht="20.100000000000001" customHeight="1">
      <c r="A10" s="110"/>
      <c r="B10" s="64" t="s">
        <v>200</v>
      </c>
      <c r="C10" s="204">
        <f>SUMIFS('Litigator Magistrates'!$F$5:$F$105,'Litigator Magistrates'!$C$5:$C$105,'Litigator Summary &amp; Totals'!B10)</f>
        <v>0</v>
      </c>
      <c r="D10" s="204">
        <f>SUMIFS('Litigator Crown'!$H$5:$H$300,'Litigator Crown'!$C$5:$C$300,"A",'Litigator Crown'!$E$5:$E$300,'Litigator Summary &amp; Totals'!B10)</f>
        <v>0</v>
      </c>
      <c r="E10" s="204">
        <f>SUMIFS('Litigator Crown'!$H$5:$H$300,'Litigator Crown'!$C$5:$C$300,"B",'Litigator Crown'!$E$5:$E$300,'Litigator Summary &amp; Totals'!B10)</f>
        <v>0</v>
      </c>
      <c r="F10" s="204">
        <f>SUMIFS('Litigator Crown'!$H$5:$H$300,'Litigator Crown'!$C$5:$C$300,"C",'Litigator Crown'!$E$5:$E$300,'Litigator Summary &amp; Totals'!B10)</f>
        <v>0</v>
      </c>
      <c r="G10" s="205">
        <f t="shared" si="0"/>
        <v>0</v>
      </c>
      <c r="H10" s="110"/>
      <c r="I10" s="63"/>
      <c r="J10" s="204">
        <f>SUMIFS('Litigator Magistrates'!$Q$5:$Q$105,'Litigator Magistrates'!$C$5:$C$105,'Litigator Summary &amp; Totals'!B10)</f>
        <v>0</v>
      </c>
      <c r="K10" s="204">
        <f>SUMIFS('Litigator Crown'!$T$5:$T$300,'Litigator Crown'!$U$5:$U$300,"A",'Litigator Crown'!$E$5:$E$300,'Litigator Summary &amp; Totals'!B10)</f>
        <v>0</v>
      </c>
      <c r="L10" s="291">
        <f>SUMIFS('Litigator Crown'!$T$5:$T$300,'Litigator Crown'!$U$5:$U$300,"B",'Litigator Crown'!$E$5:$E$300,'Litigator Summary &amp; Totals'!B10)</f>
        <v>0</v>
      </c>
      <c r="M10" s="291">
        <f>SUMIFS('Litigator Crown'!$T$5:$T$300,'Litigator Crown'!$U$5:$U$300,"C",'Litigator Crown'!$E$5:$E$300,'Litigator Summary &amp; Totals'!B10)</f>
        <v>0</v>
      </c>
      <c r="N10" s="205">
        <f t="shared" si="1"/>
        <v>0</v>
      </c>
      <c r="O10" s="7"/>
      <c r="P10" s="31"/>
      <c r="Q10" s="204">
        <f>SUMIFS('Litigator Magistrates'!$AE$5:$AE$105,'Litigator Magistrates'!$C$5:$C$105,'Litigator Summary &amp; Totals'!B10)</f>
        <v>0</v>
      </c>
      <c r="R10" s="204">
        <f>SUMIFS('Litigator Crown'!$AI$5:$AI$300,'Litigator Crown'!$AE$5:$AE$300,"A",'Litigator Crown'!$E$5:$E$300,'Litigator Summary &amp; Totals'!B10)</f>
        <v>0</v>
      </c>
      <c r="S10" s="291">
        <f>SUMIFS('Litigator Crown'!$AI$5:$AI$300,'Litigator Crown'!$AE$5:$AE$300,"B",'Litigator Crown'!$E$5:$E$300,'Litigator Summary &amp; Totals'!B10)</f>
        <v>0</v>
      </c>
      <c r="T10" s="291">
        <f>SUMIFS('Litigator Crown'!$AI$5:$AI$300,'Litigator Crown'!$AE$5:$AE$300,"C",'Litigator Crown'!$E$5:$E$300,'Litigator Summary &amp; Totals'!B10)</f>
        <v>0</v>
      </c>
      <c r="U10" s="205">
        <f t="shared" si="2"/>
        <v>0</v>
      </c>
      <c r="V10" s="31"/>
    </row>
    <row r="11" spans="1:22" ht="20.100000000000001" customHeight="1">
      <c r="A11" s="110"/>
      <c r="B11" s="64" t="s">
        <v>201</v>
      </c>
      <c r="C11" s="204">
        <f>SUMIFS('Litigator Magistrates'!$F$5:$F$105,'Litigator Magistrates'!$C$5:$C$105,'Litigator Summary &amp; Totals'!B11)</f>
        <v>0</v>
      </c>
      <c r="D11" s="204">
        <f>SUMIFS('Litigator Crown'!$H$5:$H$300,'Litigator Crown'!$C$5:$C$300,"A",'Litigator Crown'!$E$5:$E$300,'Litigator Summary &amp; Totals'!B11)</f>
        <v>0</v>
      </c>
      <c r="E11" s="204">
        <f>SUMIFS('Litigator Crown'!$H$5:$H$300,'Litigator Crown'!$C$5:$C$300,"B",'Litigator Crown'!$E$5:$E$300,'Litigator Summary &amp; Totals'!B11)</f>
        <v>0</v>
      </c>
      <c r="F11" s="204">
        <f>SUMIFS('Litigator Crown'!$H$5:$H$300,'Litigator Crown'!$C$5:$C$300,"C",'Litigator Crown'!$E$5:$E$300,'Litigator Summary &amp; Totals'!B11)</f>
        <v>0</v>
      </c>
      <c r="G11" s="205">
        <f t="shared" si="0"/>
        <v>0</v>
      </c>
      <c r="H11" s="110"/>
      <c r="I11" s="63"/>
      <c r="J11" s="204">
        <f>SUMIFS('Litigator Magistrates'!$Q$5:$Q$105,'Litigator Magistrates'!$C$5:$C$105,'Litigator Summary &amp; Totals'!B11)</f>
        <v>0</v>
      </c>
      <c r="K11" s="204">
        <f>SUMIFS('Litigator Crown'!$T$5:$T$300,'Litigator Crown'!$U$5:$U$300,"A",'Litigator Crown'!$E$5:$E$300,'Litigator Summary &amp; Totals'!B11)</f>
        <v>0</v>
      </c>
      <c r="L11" s="291">
        <f>SUMIFS('Litigator Crown'!$T$5:$T$300,'Litigator Crown'!$U$5:$U$300,"B",'Litigator Crown'!$E$5:$E$300,'Litigator Summary &amp; Totals'!B11)</f>
        <v>0</v>
      </c>
      <c r="M11" s="291">
        <f>SUMIFS('Litigator Crown'!$T$5:$T$300,'Litigator Crown'!$U$5:$U$300,"C",'Litigator Crown'!$E$5:$E$300,'Litigator Summary &amp; Totals'!B11)</f>
        <v>0</v>
      </c>
      <c r="N11" s="205">
        <f t="shared" si="1"/>
        <v>0</v>
      </c>
      <c r="O11" s="7"/>
      <c r="P11" s="31"/>
      <c r="Q11" s="204">
        <f>SUMIFS('Litigator Magistrates'!$AE$5:$AE$105,'Litigator Magistrates'!$C$5:$C$105,'Litigator Summary &amp; Totals'!B11)</f>
        <v>0</v>
      </c>
      <c r="R11" s="204">
        <f>SUMIFS('Litigator Crown'!$AI$5:$AI$300,'Litigator Crown'!$AE$5:$AE$300,"A",'Litigator Crown'!$E$5:$E$300,'Litigator Summary &amp; Totals'!B11)</f>
        <v>0</v>
      </c>
      <c r="S11" s="291">
        <f>SUMIFS('Litigator Crown'!$AI$5:$AI$300,'Litigator Crown'!$AE$5:$AE$300,"B",'Litigator Crown'!$E$5:$E$300,'Litigator Summary &amp; Totals'!B11)</f>
        <v>0</v>
      </c>
      <c r="T11" s="291">
        <f>SUMIFS('Litigator Crown'!$AI$5:$AI$300,'Litigator Crown'!$AE$5:$AE$300,"C",'Litigator Crown'!$E$5:$E$300,'Litigator Summary &amp; Totals'!B11)</f>
        <v>0</v>
      </c>
      <c r="U11" s="205">
        <f t="shared" si="2"/>
        <v>0</v>
      </c>
      <c r="V11" s="31"/>
    </row>
    <row r="12" spans="1:22" ht="20.100000000000001" customHeight="1">
      <c r="A12" s="110"/>
      <c r="B12" s="64" t="s">
        <v>202</v>
      </c>
      <c r="C12" s="204">
        <f>SUMIFS('Litigator Magistrates'!$F$5:$F$105,'Litigator Magistrates'!$C$5:$C$105,'Litigator Summary &amp; Totals'!B12)</f>
        <v>0</v>
      </c>
      <c r="D12" s="204">
        <f>SUMIFS('Litigator Crown'!$H$5:$H$300,'Litigator Crown'!$C$5:$C$300,"A",'Litigator Crown'!$E$5:$E$300,'Litigator Summary &amp; Totals'!B12)</f>
        <v>0</v>
      </c>
      <c r="E12" s="204">
        <f>SUMIFS('Litigator Crown'!$H$5:$H$300,'Litigator Crown'!$C$5:$C$300,"B",'Litigator Crown'!$E$5:$E$300,'Litigator Summary &amp; Totals'!B12)</f>
        <v>0</v>
      </c>
      <c r="F12" s="204">
        <f>SUMIFS('Litigator Crown'!$H$5:$H$300,'Litigator Crown'!$C$5:$C$300,"C",'Litigator Crown'!$E$5:$E$300,'Litigator Summary &amp; Totals'!B12)</f>
        <v>0</v>
      </c>
      <c r="G12" s="205">
        <f t="shared" si="0"/>
        <v>0</v>
      </c>
      <c r="H12" s="110"/>
      <c r="I12" s="63"/>
      <c r="J12" s="204">
        <f>SUMIFS('Litigator Magistrates'!$Q$5:$Q$105,'Litigator Magistrates'!$C$5:$C$105,'Litigator Summary &amp; Totals'!B12)</f>
        <v>0</v>
      </c>
      <c r="K12" s="204">
        <f>SUMIFS('Litigator Crown'!$T$5:$T$300,'Litigator Crown'!$U$5:$U$300,"A",'Litigator Crown'!$E$5:$E$300,'Litigator Summary &amp; Totals'!B12)</f>
        <v>0</v>
      </c>
      <c r="L12" s="291">
        <f>SUMIFS('Litigator Crown'!$T$5:$T$300,'Litigator Crown'!$U$5:$U$300,"B",'Litigator Crown'!$E$5:$E$300,'Litigator Summary &amp; Totals'!B12)</f>
        <v>0</v>
      </c>
      <c r="M12" s="291">
        <f>SUMIFS('Litigator Crown'!$T$5:$T$300,'Litigator Crown'!$U$5:$U$300,"C",'Litigator Crown'!$E$5:$E$300,'Litigator Summary &amp; Totals'!B12)</f>
        <v>0</v>
      </c>
      <c r="N12" s="205">
        <f t="shared" si="1"/>
        <v>0</v>
      </c>
      <c r="O12" s="7"/>
      <c r="P12" s="31"/>
      <c r="Q12" s="204">
        <f>SUMIFS('Litigator Magistrates'!$AE$5:$AE$105,'Litigator Magistrates'!$C$5:$C$105,'Litigator Summary &amp; Totals'!B12)</f>
        <v>0</v>
      </c>
      <c r="R12" s="204">
        <f>SUMIFS('Litigator Crown'!$AI$5:$AI$300,'Litigator Crown'!$AE$5:$AE$300,"A",'Litigator Crown'!$E$5:$E$300,'Litigator Summary &amp; Totals'!B12)</f>
        <v>0</v>
      </c>
      <c r="S12" s="291">
        <f>SUMIFS('Litigator Crown'!$AI$5:$AI$300,'Litigator Crown'!$AE$5:$AE$300,"B",'Litigator Crown'!$E$5:$E$300,'Litigator Summary &amp; Totals'!B12)</f>
        <v>0</v>
      </c>
      <c r="T12" s="291">
        <f>SUMIFS('Litigator Crown'!$AI$5:$AI$300,'Litigator Crown'!$AE$5:$AE$300,"C",'Litigator Crown'!$E$5:$E$300,'Litigator Summary &amp; Totals'!B12)</f>
        <v>0</v>
      </c>
      <c r="U12" s="205">
        <f t="shared" si="2"/>
        <v>0</v>
      </c>
      <c r="V12" s="31"/>
    </row>
    <row r="13" spans="1:22" ht="20.100000000000001" customHeight="1">
      <c r="A13" s="110"/>
      <c r="B13" s="64" t="s">
        <v>203</v>
      </c>
      <c r="C13" s="204">
        <f>SUMIFS('Litigator Magistrates'!$F$5:$F$105,'Litigator Magistrates'!$C$5:$C$105,'Litigator Summary &amp; Totals'!B13)</f>
        <v>0</v>
      </c>
      <c r="D13" s="204">
        <f>SUMIFS('Litigator Crown'!$H$5:$H$300,'Litigator Crown'!$C$5:$C$300,"A",'Litigator Crown'!$E$5:$E$300,'Litigator Summary &amp; Totals'!B13)</f>
        <v>0</v>
      </c>
      <c r="E13" s="204">
        <f>SUMIFS('Litigator Crown'!$H$5:$H$300,'Litigator Crown'!$C$5:$C$300,"B",'Litigator Crown'!$E$5:$E$300,'Litigator Summary &amp; Totals'!B13)</f>
        <v>0</v>
      </c>
      <c r="F13" s="204">
        <f>SUMIFS('Litigator Crown'!$H$5:$H$300,'Litigator Crown'!$C$5:$C$300,"C",'Litigator Crown'!$E$5:$E$300,'Litigator Summary &amp; Totals'!B13)</f>
        <v>0</v>
      </c>
      <c r="G13" s="205">
        <f t="shared" si="0"/>
        <v>0</v>
      </c>
      <c r="H13" s="110"/>
      <c r="I13" s="63"/>
      <c r="J13" s="204">
        <f>SUMIFS('Litigator Magistrates'!$Q$5:$Q$105,'Litigator Magistrates'!$C$5:$C$105,'Litigator Summary &amp; Totals'!B13)</f>
        <v>0</v>
      </c>
      <c r="K13" s="204">
        <f>SUMIFS('Litigator Crown'!$T$5:$T$300,'Litigator Crown'!$U$5:$U$300,"A",'Litigator Crown'!$E$5:$E$300,'Litigator Summary &amp; Totals'!B13)</f>
        <v>0</v>
      </c>
      <c r="L13" s="291">
        <f>SUMIFS('Litigator Crown'!$T$5:$T$300,'Litigator Crown'!$U$5:$U$300,"B",'Litigator Crown'!$E$5:$E$300,'Litigator Summary &amp; Totals'!B13)</f>
        <v>0</v>
      </c>
      <c r="M13" s="291">
        <f>SUMIFS('Litigator Crown'!$T$5:$T$300,'Litigator Crown'!$U$5:$U$300,"C",'Litigator Crown'!$E$5:$E$300,'Litigator Summary &amp; Totals'!B13)</f>
        <v>0</v>
      </c>
      <c r="N13" s="205">
        <f t="shared" si="1"/>
        <v>0</v>
      </c>
      <c r="O13" s="7"/>
      <c r="P13" s="31"/>
      <c r="Q13" s="204">
        <f>SUMIFS('Litigator Magistrates'!$AE$5:$AE$105,'Litigator Magistrates'!$C$5:$C$105,'Litigator Summary &amp; Totals'!B13)</f>
        <v>0</v>
      </c>
      <c r="R13" s="204">
        <f>SUMIFS('Litigator Crown'!$AI$5:$AI$300,'Litigator Crown'!$AE$5:$AE$300,"A",'Litigator Crown'!$E$5:$E$300,'Litigator Summary &amp; Totals'!B13)</f>
        <v>0</v>
      </c>
      <c r="S13" s="291">
        <f>SUMIFS('Litigator Crown'!$AI$5:$AI$300,'Litigator Crown'!$AE$5:$AE$300,"B",'Litigator Crown'!$E$5:$E$300,'Litigator Summary &amp; Totals'!B13)</f>
        <v>0</v>
      </c>
      <c r="T13" s="291">
        <f>SUMIFS('Litigator Crown'!$AI$5:$AI$300,'Litigator Crown'!$AE$5:$AE$300,"C",'Litigator Crown'!$E$5:$E$300,'Litigator Summary &amp; Totals'!B13)</f>
        <v>0</v>
      </c>
      <c r="U13" s="205">
        <f t="shared" si="2"/>
        <v>0</v>
      </c>
      <c r="V13" s="31"/>
    </row>
    <row r="14" spans="1:22" ht="20.100000000000001" customHeight="1">
      <c r="A14" s="110"/>
      <c r="B14" s="64" t="s">
        <v>204</v>
      </c>
      <c r="C14" s="204">
        <f>SUMIFS('Litigator Magistrates'!$F$5:$F$105,'Litigator Magistrates'!$C$5:$C$105,'Litigator Summary &amp; Totals'!B14)</f>
        <v>0</v>
      </c>
      <c r="D14" s="204">
        <f>SUMIFS('Litigator Crown'!$H$5:$H$300,'Litigator Crown'!$C$5:$C$300,"A",'Litigator Crown'!$E$5:$E$300,'Litigator Summary &amp; Totals'!B14)</f>
        <v>0</v>
      </c>
      <c r="E14" s="204">
        <f>SUMIFS('Litigator Crown'!$H$5:$H$300,'Litigator Crown'!$C$5:$C$300,"B",'Litigator Crown'!$E$5:$E$300,'Litigator Summary &amp; Totals'!B14)</f>
        <v>0</v>
      </c>
      <c r="F14" s="204">
        <f>SUMIFS('Litigator Crown'!$H$5:$H$300,'Litigator Crown'!$C$5:$C$300,"C",'Litigator Crown'!$E$5:$E$300,'Litigator Summary &amp; Totals'!B14)</f>
        <v>0</v>
      </c>
      <c r="G14" s="205">
        <f t="shared" si="0"/>
        <v>0</v>
      </c>
      <c r="H14" s="110"/>
      <c r="I14" s="63"/>
      <c r="J14" s="204">
        <f>SUMIFS('Litigator Magistrates'!$Q$5:$Q$105,'Litigator Magistrates'!$C$5:$C$105,'Litigator Summary &amp; Totals'!B14)</f>
        <v>0</v>
      </c>
      <c r="K14" s="204">
        <f>SUMIFS('Litigator Crown'!$T$5:$T$300,'Litigator Crown'!$U$5:$U$300,"A",'Litigator Crown'!$E$5:$E$300,'Litigator Summary &amp; Totals'!B14)</f>
        <v>0</v>
      </c>
      <c r="L14" s="291">
        <f>SUMIFS('Litigator Crown'!$T$5:$T$300,'Litigator Crown'!$U$5:$U$300,"B",'Litigator Crown'!$E$5:$E$300,'Litigator Summary &amp; Totals'!B14)</f>
        <v>0</v>
      </c>
      <c r="M14" s="291">
        <f>SUMIFS('Litigator Crown'!$T$5:$T$300,'Litigator Crown'!$U$5:$U$300,"C",'Litigator Crown'!$E$5:$E$300,'Litigator Summary &amp; Totals'!B14)</f>
        <v>0</v>
      </c>
      <c r="N14" s="205">
        <f t="shared" si="1"/>
        <v>0</v>
      </c>
      <c r="O14" s="7"/>
      <c r="P14" s="31"/>
      <c r="Q14" s="204">
        <f>SUMIFS('Litigator Magistrates'!$AE$5:$AE$105,'Litigator Magistrates'!$C$5:$C$105,'Litigator Summary &amp; Totals'!B14)</f>
        <v>0</v>
      </c>
      <c r="R14" s="204">
        <f>SUMIFS('Litigator Crown'!$AI$5:$AI$300,'Litigator Crown'!$AE$5:$AE$300,"A",'Litigator Crown'!$E$5:$E$300,'Litigator Summary &amp; Totals'!B14)</f>
        <v>0</v>
      </c>
      <c r="S14" s="291">
        <f>SUMIFS('Litigator Crown'!$AI$5:$AI$300,'Litigator Crown'!$AE$5:$AE$300,"B",'Litigator Crown'!$E$5:$E$300,'Litigator Summary &amp; Totals'!B14)</f>
        <v>0</v>
      </c>
      <c r="T14" s="291">
        <f>SUMIFS('Litigator Crown'!$AI$5:$AI$300,'Litigator Crown'!$AE$5:$AE$300,"C",'Litigator Crown'!$E$5:$E$300,'Litigator Summary &amp; Totals'!B14)</f>
        <v>0</v>
      </c>
      <c r="U14" s="205">
        <f t="shared" si="2"/>
        <v>0</v>
      </c>
      <c r="V14" s="31"/>
    </row>
    <row r="15" spans="1:22" ht="20.100000000000001" customHeight="1">
      <c r="A15" s="110"/>
      <c r="B15" s="65" t="s">
        <v>205</v>
      </c>
      <c r="C15" s="204">
        <f>SUMIFS('Litigator Magistrates'!$F$5:$F$105,'Litigator Magistrates'!$C$5:$C$105,'Litigator Summary &amp; Totals'!B15)</f>
        <v>0</v>
      </c>
      <c r="D15" s="204">
        <f>SUMIFS('Litigator Crown'!$H$5:$H$300,'Litigator Crown'!$C$5:$C$300,"A",'Litigator Crown'!$E$5:$E$300,'Litigator Summary &amp; Totals'!B15)</f>
        <v>0</v>
      </c>
      <c r="E15" s="204">
        <f>SUMIFS('Litigator Crown'!$H$5:$H$300,'Litigator Crown'!$C$5:$C$300,"B",'Litigator Crown'!$E$5:$E$300,'Litigator Summary &amp; Totals'!B15)</f>
        <v>0</v>
      </c>
      <c r="F15" s="204">
        <f>SUMIFS('Litigator Crown'!$H$5:$H$300,'Litigator Crown'!$C$5:$C$300,"C",'Litigator Crown'!$E$5:$E$300,'Litigator Summary &amp; Totals'!B15)</f>
        <v>0</v>
      </c>
      <c r="G15" s="205">
        <f t="shared" si="0"/>
        <v>0</v>
      </c>
      <c r="H15" s="110"/>
      <c r="I15" s="63"/>
      <c r="J15" s="204">
        <f>SUMIFS('Litigator Magistrates'!$Q$5:$Q$105,'Litigator Magistrates'!$C$5:$C$105,'Litigator Summary &amp; Totals'!B15)</f>
        <v>0</v>
      </c>
      <c r="K15" s="204">
        <f>SUMIFS('Litigator Crown'!$T$5:$T$300,'Litigator Crown'!$U$5:$U$300,"A",'Litigator Crown'!$E$5:$E$300,'Litigator Summary &amp; Totals'!B15)</f>
        <v>0</v>
      </c>
      <c r="L15" s="291">
        <f>SUMIFS('Litigator Crown'!$T$5:$T$300,'Litigator Crown'!$U$5:$U$300,"B",'Litigator Crown'!$E$5:$E$300,'Litigator Summary &amp; Totals'!B15)</f>
        <v>0</v>
      </c>
      <c r="M15" s="291">
        <f>SUMIFS('Litigator Crown'!$T$5:$T$300,'Litigator Crown'!$U$5:$U$300,"C",'Litigator Crown'!$E$5:$E$300,'Litigator Summary &amp; Totals'!B15)</f>
        <v>0</v>
      </c>
      <c r="N15" s="205">
        <f t="shared" si="1"/>
        <v>0</v>
      </c>
      <c r="O15" s="7"/>
      <c r="P15" s="31"/>
      <c r="Q15" s="204">
        <f>SUMIFS('Litigator Magistrates'!$AE$5:$AE$105,'Litigator Magistrates'!$C$5:$C$105,'Litigator Summary &amp; Totals'!B15)</f>
        <v>0</v>
      </c>
      <c r="R15" s="204">
        <f>SUMIFS('Litigator Crown'!$AI$5:$AI$300,'Litigator Crown'!$AE$5:$AE$300,"A",'Litigator Crown'!$E$5:$E$300,'Litigator Summary &amp; Totals'!B15)</f>
        <v>0</v>
      </c>
      <c r="S15" s="291">
        <f>SUMIFS('Litigator Crown'!$AI$5:$AI$300,'Litigator Crown'!$AE$5:$AE$300,"B",'Litigator Crown'!$E$5:$E$300,'Litigator Summary &amp; Totals'!B15)</f>
        <v>0</v>
      </c>
      <c r="T15" s="291">
        <f>SUMIFS('Litigator Crown'!$AI$5:$AI$300,'Litigator Crown'!$AE$5:$AE$300,"C",'Litigator Crown'!$E$5:$E$300,'Litigator Summary &amp; Totals'!B15)</f>
        <v>0</v>
      </c>
      <c r="U15" s="205">
        <f t="shared" si="2"/>
        <v>0</v>
      </c>
      <c r="V15" s="31"/>
    </row>
    <row r="16" spans="1:22" ht="20.100000000000001" customHeight="1">
      <c r="A16" s="110"/>
      <c r="B16" s="65" t="s">
        <v>206</v>
      </c>
      <c r="C16" s="204">
        <f>SUMIFS('Litigator Magistrates'!$F$5:$F$105,'Litigator Magistrates'!$C$5:$C$105,'Litigator Summary &amp; Totals'!B16)</f>
        <v>0</v>
      </c>
      <c r="D16" s="204">
        <f>SUMIFS('Litigator Crown'!$H$5:$H$300,'Litigator Crown'!$C$5:$C$300,"A",'Litigator Crown'!$E$5:$E$300,'Litigator Summary &amp; Totals'!B16)</f>
        <v>0</v>
      </c>
      <c r="E16" s="204">
        <f>SUMIFS('Litigator Crown'!$H$5:$H$300,'Litigator Crown'!$C$5:$C$300,"B",'Litigator Crown'!$E$5:$E$300,'Litigator Summary &amp; Totals'!B16)</f>
        <v>0</v>
      </c>
      <c r="F16" s="204">
        <f>SUMIFS('Litigator Crown'!$H$5:$H$300,'Litigator Crown'!$C$5:$C$300,"C",'Litigator Crown'!$E$5:$E$300,'Litigator Summary &amp; Totals'!B16)</f>
        <v>0</v>
      </c>
      <c r="G16" s="205">
        <f t="shared" si="0"/>
        <v>0</v>
      </c>
      <c r="H16" s="110"/>
      <c r="I16" s="63"/>
      <c r="J16" s="204">
        <f>SUMIFS('Litigator Magistrates'!$Q$5:$Q$105,'Litigator Magistrates'!$C$5:$C$105,'Litigator Summary &amp; Totals'!B16)</f>
        <v>0</v>
      </c>
      <c r="K16" s="204">
        <f>SUMIFS('Litigator Crown'!$T$5:$T$300,'Litigator Crown'!$U$5:$U$300,"A",'Litigator Crown'!$E$5:$E$300,'Litigator Summary &amp; Totals'!B16)</f>
        <v>0</v>
      </c>
      <c r="L16" s="291">
        <f>SUMIFS('Litigator Crown'!$T$5:$T$300,'Litigator Crown'!$U$5:$U$300,"B",'Litigator Crown'!$E$5:$E$300,'Litigator Summary &amp; Totals'!B16)</f>
        <v>0</v>
      </c>
      <c r="M16" s="291">
        <f>SUMIFS('Litigator Crown'!$T$5:$T$300,'Litigator Crown'!$U$5:$U$300,"C",'Litigator Crown'!$E$5:$E$300,'Litigator Summary &amp; Totals'!B16)</f>
        <v>0</v>
      </c>
      <c r="N16" s="205">
        <f t="shared" si="1"/>
        <v>0</v>
      </c>
      <c r="O16" s="7"/>
      <c r="P16" s="31"/>
      <c r="Q16" s="204">
        <f>SUMIFS('Litigator Magistrates'!$AE$5:$AE$105,'Litigator Magistrates'!$C$5:$C$105,'Litigator Summary &amp; Totals'!B16)</f>
        <v>0</v>
      </c>
      <c r="R16" s="204">
        <f>SUMIFS('Litigator Crown'!$AI$5:$AI$300,'Litigator Crown'!$AE$5:$AE$300,"A",'Litigator Crown'!$E$5:$E$300,'Litigator Summary &amp; Totals'!B16)</f>
        <v>0</v>
      </c>
      <c r="S16" s="291">
        <f>SUMIFS('Litigator Crown'!$AI$5:$AI$300,'Litigator Crown'!$AE$5:$AE$300,"B",'Litigator Crown'!$E$5:$E$300,'Litigator Summary &amp; Totals'!B16)</f>
        <v>0</v>
      </c>
      <c r="T16" s="291">
        <f>SUMIFS('Litigator Crown'!$AI$5:$AI$300,'Litigator Crown'!$AE$5:$AE$300,"C",'Litigator Crown'!$E$5:$E$300,'Litigator Summary &amp; Totals'!B16)</f>
        <v>0</v>
      </c>
      <c r="U16" s="205">
        <f t="shared" si="2"/>
        <v>0</v>
      </c>
      <c r="V16" s="31"/>
    </row>
    <row r="17" spans="1:22" ht="20.100000000000001" customHeight="1">
      <c r="A17" s="110"/>
      <c r="B17" s="64" t="s">
        <v>207</v>
      </c>
      <c r="C17" s="204">
        <f>SUMIFS('Litigator Magistrates'!$F$5:$F$105,'Litigator Magistrates'!$C$5:$C$105,'Litigator Summary &amp; Totals'!B17)</f>
        <v>0</v>
      </c>
      <c r="D17" s="204">
        <f>SUMIFS('Litigator Crown'!$H$5:$H$300,'Litigator Crown'!$C$5:$C$300,"A",'Litigator Crown'!$E$5:$E$300,'Litigator Summary &amp; Totals'!B17)</f>
        <v>0</v>
      </c>
      <c r="E17" s="204">
        <f>SUMIFS('Litigator Crown'!$H$5:$H$300,'Litigator Crown'!$C$5:$C$300,"B",'Litigator Crown'!$E$5:$E$300,'Litigator Summary &amp; Totals'!B17)</f>
        <v>0</v>
      </c>
      <c r="F17" s="204">
        <f>SUMIFS('Litigator Crown'!$H$5:$H$300,'Litigator Crown'!$C$5:$C$300,"C",'Litigator Crown'!$E$5:$E$300,'Litigator Summary &amp; Totals'!B17)</f>
        <v>0</v>
      </c>
      <c r="G17" s="205">
        <f t="shared" si="0"/>
        <v>0</v>
      </c>
      <c r="H17" s="110"/>
      <c r="I17" s="63"/>
      <c r="J17" s="204">
        <f>SUMIFS('Litigator Magistrates'!$Q$5:$Q$105,'Litigator Magistrates'!$C$5:$C$105,'Litigator Summary &amp; Totals'!B17)</f>
        <v>0</v>
      </c>
      <c r="K17" s="204">
        <f>SUMIFS('Litigator Crown'!$T$5:$T$300,'Litigator Crown'!$U$5:$U$300,"A",'Litigator Crown'!$E$5:$E$300,'Litigator Summary &amp; Totals'!B17)</f>
        <v>0</v>
      </c>
      <c r="L17" s="291">
        <f>SUMIFS('Litigator Crown'!$T$5:$T$300,'Litigator Crown'!$U$5:$U$300,"B",'Litigator Crown'!$E$5:$E$300,'Litigator Summary &amp; Totals'!B17)</f>
        <v>0</v>
      </c>
      <c r="M17" s="291">
        <f>SUMIFS('Litigator Crown'!$T$5:$T$300,'Litigator Crown'!$U$5:$U$300,"C",'Litigator Crown'!$E$5:$E$300,'Litigator Summary &amp; Totals'!B17)</f>
        <v>0</v>
      </c>
      <c r="N17" s="205">
        <f t="shared" si="1"/>
        <v>0</v>
      </c>
      <c r="O17" s="7"/>
      <c r="P17" s="31"/>
      <c r="Q17" s="204">
        <f>SUMIFS('Litigator Magistrates'!$AE$5:$AE$105,'Litigator Magistrates'!$C$5:$C$105,'Litigator Summary &amp; Totals'!B17)</f>
        <v>0</v>
      </c>
      <c r="R17" s="204">
        <f>SUMIFS('Litigator Crown'!$AI$5:$AI$300,'Litigator Crown'!$AE$5:$AE$300,"A",'Litigator Crown'!$E$5:$E$300,'Litigator Summary &amp; Totals'!B17)</f>
        <v>0</v>
      </c>
      <c r="S17" s="291">
        <f>SUMIFS('Litigator Crown'!$AI$5:$AI$300,'Litigator Crown'!$AE$5:$AE$300,"B",'Litigator Crown'!$E$5:$E$300,'Litigator Summary &amp; Totals'!B17)</f>
        <v>0</v>
      </c>
      <c r="T17" s="291">
        <f>SUMIFS('Litigator Crown'!$AI$5:$AI$300,'Litigator Crown'!$AE$5:$AE$300,"C",'Litigator Crown'!$E$5:$E$300,'Litigator Summary &amp; Totals'!B17)</f>
        <v>0</v>
      </c>
      <c r="U17" s="205">
        <f t="shared" si="2"/>
        <v>0</v>
      </c>
      <c r="V17" s="31"/>
    </row>
    <row r="18" spans="1:22" ht="20.100000000000001" customHeight="1">
      <c r="A18" s="110"/>
      <c r="B18" s="64" t="s">
        <v>208</v>
      </c>
      <c r="C18" s="204">
        <f>SUMIFS('Litigator Magistrates'!$F$5:$F$105,'Litigator Magistrates'!$C$5:$C$105,'Litigator Summary &amp; Totals'!B18)</f>
        <v>0</v>
      </c>
      <c r="D18" s="204">
        <f>SUMIFS('Litigator Crown'!$H$5:$H$300,'Litigator Crown'!$C$5:$C$300,"A",'Litigator Crown'!$E$5:$E$300,'Litigator Summary &amp; Totals'!B18)</f>
        <v>0</v>
      </c>
      <c r="E18" s="204">
        <f>SUMIFS('Litigator Crown'!$H$5:$H$300,'Litigator Crown'!$C$5:$C$300,"B",'Litigator Crown'!$E$5:$E$300,'Litigator Summary &amp; Totals'!B18)</f>
        <v>0</v>
      </c>
      <c r="F18" s="204">
        <f>SUMIFS('Litigator Crown'!$H$5:$H$300,'Litigator Crown'!$C$5:$C$300,"C",'Litigator Crown'!$E$5:$E$300,'Litigator Summary &amp; Totals'!B18)</f>
        <v>0</v>
      </c>
      <c r="G18" s="205">
        <f t="shared" si="0"/>
        <v>0</v>
      </c>
      <c r="H18" s="110"/>
      <c r="I18" s="63"/>
      <c r="J18" s="204">
        <f>SUMIFS('Litigator Magistrates'!$Q$5:$Q$105,'Litigator Magistrates'!$C$5:$C$105,'Litigator Summary &amp; Totals'!B18)</f>
        <v>0</v>
      </c>
      <c r="K18" s="204">
        <f>SUMIFS('Litigator Crown'!$T$5:$T$300,'Litigator Crown'!$U$5:$U$300,"A",'Litigator Crown'!$E$5:$E$300,'Litigator Summary &amp; Totals'!B18)</f>
        <v>0</v>
      </c>
      <c r="L18" s="291">
        <f>SUMIFS('Litigator Crown'!$T$5:$T$300,'Litigator Crown'!$U$5:$U$300,"B",'Litigator Crown'!$E$5:$E$300,'Litigator Summary &amp; Totals'!B18)</f>
        <v>0</v>
      </c>
      <c r="M18" s="291">
        <f>SUMIFS('Litigator Crown'!$T$5:$T$300,'Litigator Crown'!$U$5:$U$300,"C",'Litigator Crown'!$E$5:$E$300,'Litigator Summary &amp; Totals'!B18)</f>
        <v>0</v>
      </c>
      <c r="N18" s="205">
        <f t="shared" si="1"/>
        <v>0</v>
      </c>
      <c r="O18" s="7"/>
      <c r="P18" s="31"/>
      <c r="Q18" s="204">
        <f>SUMIFS('Litigator Magistrates'!$AE$5:$AE$105,'Litigator Magistrates'!$C$5:$C$105,'Litigator Summary &amp; Totals'!B18)</f>
        <v>0</v>
      </c>
      <c r="R18" s="204">
        <f>SUMIFS('Litigator Crown'!$AI$5:$AI$300,'Litigator Crown'!$AE$5:$AE$300,"A",'Litigator Crown'!$E$5:$E$300,'Litigator Summary &amp; Totals'!B18)</f>
        <v>0</v>
      </c>
      <c r="S18" s="291">
        <f>SUMIFS('Litigator Crown'!$AI$5:$AI$300,'Litigator Crown'!$AE$5:$AE$300,"B",'Litigator Crown'!$E$5:$E$300,'Litigator Summary &amp; Totals'!B18)</f>
        <v>0</v>
      </c>
      <c r="T18" s="291">
        <f>SUMIFS('Litigator Crown'!$AI$5:$AI$300,'Litigator Crown'!$AE$5:$AE$300,"C",'Litigator Crown'!$E$5:$E$300,'Litigator Summary &amp; Totals'!B18)</f>
        <v>0</v>
      </c>
      <c r="U18" s="205">
        <f t="shared" si="2"/>
        <v>0</v>
      </c>
      <c r="V18" s="31"/>
    </row>
    <row r="19" spans="1:22" ht="20.100000000000001" customHeight="1">
      <c r="A19" s="110"/>
      <c r="B19" s="64" t="s">
        <v>209</v>
      </c>
      <c r="C19" s="204">
        <f>SUMIFS('Litigator Magistrates'!$F$5:$F$105,'Litigator Magistrates'!$C$5:$C$105,'Litigator Summary &amp; Totals'!B19)</f>
        <v>0</v>
      </c>
      <c r="D19" s="204">
        <f>SUMIFS('Litigator Crown'!$H$5:$H$300,'Litigator Crown'!$C$5:$C$300,"A",'Litigator Crown'!$E$5:$E$300,'Litigator Summary &amp; Totals'!B19)</f>
        <v>0</v>
      </c>
      <c r="E19" s="204">
        <f>SUMIFS('Litigator Crown'!$H$5:$H$300,'Litigator Crown'!$C$5:$C$300,"B",'Litigator Crown'!$E$5:$E$300,'Litigator Summary &amp; Totals'!B19)</f>
        <v>0</v>
      </c>
      <c r="F19" s="204">
        <f>SUMIFS('Litigator Crown'!$H$5:$H$300,'Litigator Crown'!$C$5:$C$300,"C",'Litigator Crown'!$E$5:$E$300,'Litigator Summary &amp; Totals'!B19)</f>
        <v>0</v>
      </c>
      <c r="G19" s="205">
        <f t="shared" si="0"/>
        <v>0</v>
      </c>
      <c r="H19" s="110"/>
      <c r="I19" s="63"/>
      <c r="J19" s="204">
        <f>SUMIFS('Litigator Magistrates'!$Q$5:$Q$105,'Litigator Magistrates'!$C$5:$C$105,'Litigator Summary &amp; Totals'!B19)</f>
        <v>0</v>
      </c>
      <c r="K19" s="204">
        <f>SUMIFS('Litigator Crown'!$T$5:$T$300,'Litigator Crown'!$U$5:$U$300,"A",'Litigator Crown'!$E$5:$E$300,'Litigator Summary &amp; Totals'!B19)</f>
        <v>0</v>
      </c>
      <c r="L19" s="291">
        <f>SUMIFS('Litigator Crown'!$T$5:$T$300,'Litigator Crown'!$U$5:$U$300,"B",'Litigator Crown'!$E$5:$E$300,'Litigator Summary &amp; Totals'!B19)</f>
        <v>0</v>
      </c>
      <c r="M19" s="291">
        <f>SUMIFS('Litigator Crown'!$T$5:$T$300,'Litigator Crown'!$U$5:$U$300,"C",'Litigator Crown'!$E$5:$E$300,'Litigator Summary &amp; Totals'!B19)</f>
        <v>0</v>
      </c>
      <c r="N19" s="205">
        <f t="shared" si="1"/>
        <v>0</v>
      </c>
      <c r="O19" s="7"/>
      <c r="P19" s="31"/>
      <c r="Q19" s="204">
        <f>SUMIFS('Litigator Magistrates'!$AE$5:$AE$105,'Litigator Magistrates'!$C$5:$C$105,'Litigator Summary &amp; Totals'!B19)</f>
        <v>0</v>
      </c>
      <c r="R19" s="204">
        <f>SUMIFS('Litigator Crown'!$AI$5:$AI$300,'Litigator Crown'!$AE$5:$AE$300,"A",'Litigator Crown'!$E$5:$E$300,'Litigator Summary &amp; Totals'!B19)</f>
        <v>0</v>
      </c>
      <c r="S19" s="291">
        <f>SUMIFS('Litigator Crown'!$AI$5:$AI$300,'Litigator Crown'!$AE$5:$AE$300,"B",'Litigator Crown'!$E$5:$E$300,'Litigator Summary &amp; Totals'!B19)</f>
        <v>0</v>
      </c>
      <c r="T19" s="291">
        <f>SUMIFS('Litigator Crown'!$AI$5:$AI$300,'Litigator Crown'!$AE$5:$AE$300,"C",'Litigator Crown'!$E$5:$E$300,'Litigator Summary &amp; Totals'!B19)</f>
        <v>0</v>
      </c>
      <c r="U19" s="205">
        <f t="shared" si="2"/>
        <v>0</v>
      </c>
      <c r="V19" s="31"/>
    </row>
    <row r="20" spans="1:22" ht="20.100000000000001" customHeight="1">
      <c r="A20" s="110"/>
      <c r="B20" s="64" t="s">
        <v>3</v>
      </c>
      <c r="C20" s="204">
        <f>SUMIFS('Litigator Magistrates'!$F$5:$F$105,'Litigator Magistrates'!$C$5:$C$105,'Litigator Summary &amp; Totals'!B20)</f>
        <v>0</v>
      </c>
      <c r="D20" s="204">
        <f>SUMIFS('Litigator Crown'!$H$5:$H$300,'Litigator Crown'!$C$5:$C$300,"A",'Litigator Crown'!$E$5:$E$300,'Litigator Summary &amp; Totals'!B20)</f>
        <v>0</v>
      </c>
      <c r="E20" s="204">
        <f>SUMIFS('Litigator Crown'!$H$5:$H$300,'Litigator Crown'!$C$5:$C$300,"B",'Litigator Crown'!$E$5:$E$300,'Litigator Summary &amp; Totals'!B20)</f>
        <v>0</v>
      </c>
      <c r="F20" s="204">
        <f>SUMIFS('Litigator Crown'!$H$5:$H$300,'Litigator Crown'!$C$5:$C$300,"C",'Litigator Crown'!$E$5:$E$300,'Litigator Summary &amp; Totals'!B20)</f>
        <v>0</v>
      </c>
      <c r="G20" s="205">
        <f t="shared" si="0"/>
        <v>0</v>
      </c>
      <c r="H20" s="110"/>
      <c r="I20" s="63"/>
      <c r="J20" s="204">
        <f>SUMIFS('Litigator Magistrates'!$Q$5:$Q$105,'Litigator Magistrates'!$C$5:$C$105,'Litigator Summary &amp; Totals'!B20)</f>
        <v>0</v>
      </c>
      <c r="K20" s="204">
        <f>SUMIFS('Litigator Crown'!$T$5:$T$300,'Litigator Crown'!$U$5:$U$300,"A",'Litigator Crown'!$E$5:$E$300,'Litigator Summary &amp; Totals'!B20)</f>
        <v>0</v>
      </c>
      <c r="L20" s="291">
        <f>SUMIFS('Litigator Crown'!$T$5:$T$300,'Litigator Crown'!$U$5:$U$300,"B",'Litigator Crown'!$E$5:$E$300,'Litigator Summary &amp; Totals'!B20)</f>
        <v>0</v>
      </c>
      <c r="M20" s="291">
        <f>SUMIFS('Litigator Crown'!$T$5:$T$300,'Litigator Crown'!$U$5:$U$300,"C",'Litigator Crown'!$E$5:$E$300,'Litigator Summary &amp; Totals'!B20)</f>
        <v>0</v>
      </c>
      <c r="N20" s="205">
        <f t="shared" si="1"/>
        <v>0</v>
      </c>
      <c r="O20" s="7"/>
      <c r="P20" s="31"/>
      <c r="Q20" s="204">
        <f>SUMIFS('Litigator Magistrates'!$AE$5:$AE$105,'Litigator Magistrates'!$C$5:$C$105,'Litigator Summary &amp; Totals'!B20)</f>
        <v>0</v>
      </c>
      <c r="R20" s="204">
        <f>SUMIFS('Litigator Crown'!$AI$5:$AI$300,'Litigator Crown'!$AE$5:$AE$300,"A",'Litigator Crown'!$E$5:$E$300,'Litigator Summary &amp; Totals'!B20)</f>
        <v>0</v>
      </c>
      <c r="S20" s="291">
        <f>SUMIFS('Litigator Crown'!$AI$5:$AI$300,'Litigator Crown'!$AE$5:$AE$300,"B",'Litigator Crown'!$E$5:$E$300,'Litigator Summary &amp; Totals'!B20)</f>
        <v>0</v>
      </c>
      <c r="T20" s="291">
        <f>SUMIFS('Litigator Crown'!$AI$5:$AI$300,'Litigator Crown'!$AE$5:$AE$300,"C",'Litigator Crown'!$E$5:$E$300,'Litigator Summary &amp; Totals'!B20)</f>
        <v>0</v>
      </c>
      <c r="U20" s="205">
        <f t="shared" si="2"/>
        <v>0</v>
      </c>
      <c r="V20" s="31"/>
    </row>
    <row r="21" spans="1:22" ht="20.100000000000001" customHeight="1">
      <c r="A21" s="110"/>
      <c r="B21" s="65" t="s">
        <v>120</v>
      </c>
      <c r="C21" s="204">
        <f>SUMIFS('Litigator Magistrates'!$F$5:$F$105,'Litigator Magistrates'!$C$5:$C$105,'Litigator Summary &amp; Totals'!B21)</f>
        <v>0</v>
      </c>
      <c r="D21" s="204">
        <f>SUMIFS('Litigator Crown'!$H$5:$H$300,'Litigator Crown'!$C$5:$C$300,"A",'Litigator Crown'!$E$5:$E$300,'Litigator Summary &amp; Totals'!B21)</f>
        <v>0</v>
      </c>
      <c r="E21" s="204">
        <f>SUMIFS('Litigator Crown'!$H$5:$H$300,'Litigator Crown'!$C$5:$C$300,"B",'Litigator Crown'!$E$5:$E$300,'Litigator Summary &amp; Totals'!B21)</f>
        <v>0</v>
      </c>
      <c r="F21" s="204">
        <f>SUMIFS('Litigator Crown'!$H$5:$H$300,'Litigator Crown'!$C$5:$C$300,"C",'Litigator Crown'!$E$5:$E$300,'Litigator Summary &amp; Totals'!B21)</f>
        <v>0</v>
      </c>
      <c r="G21" s="205">
        <f t="shared" si="0"/>
        <v>0</v>
      </c>
      <c r="H21" s="110"/>
      <c r="I21" s="63"/>
      <c r="J21" s="204">
        <f>SUMIFS('Litigator Magistrates'!$Q$5:$Q$105,'Litigator Magistrates'!$C$5:$C$105,'Litigator Summary &amp; Totals'!B21)</f>
        <v>0</v>
      </c>
      <c r="K21" s="204">
        <f>SUMIFS('Litigator Crown'!$T$5:$T$300,'Litigator Crown'!$U$5:$U$300,"A",'Litigator Crown'!$E$5:$E$300,'Litigator Summary &amp; Totals'!B21)</f>
        <v>0</v>
      </c>
      <c r="L21" s="291">
        <f>SUMIFS('Litigator Crown'!$T$5:$T$300,'Litigator Crown'!$U$5:$U$300,"B",'Litigator Crown'!$E$5:$E$300,'Litigator Summary &amp; Totals'!B21)</f>
        <v>0</v>
      </c>
      <c r="M21" s="291">
        <f>SUMIFS('Litigator Crown'!$T$5:$T$300,'Litigator Crown'!$U$5:$U$300,"C",'Litigator Crown'!$E$5:$E$300,'Litigator Summary &amp; Totals'!B21)</f>
        <v>0</v>
      </c>
      <c r="N21" s="205">
        <f t="shared" si="1"/>
        <v>0</v>
      </c>
      <c r="O21" s="7"/>
      <c r="P21" s="31"/>
      <c r="Q21" s="204">
        <f>SUMIFS('Litigator Magistrates'!$AE$5:$AE$105,'Litigator Magistrates'!$C$5:$C$105,'Litigator Summary &amp; Totals'!B21)</f>
        <v>0</v>
      </c>
      <c r="R21" s="204">
        <f>SUMIFS('Litigator Crown'!$AI$5:$AI$300,'Litigator Crown'!$AE$5:$AE$300,"A",'Litigator Crown'!$E$5:$E$300,'Litigator Summary &amp; Totals'!B21)</f>
        <v>0</v>
      </c>
      <c r="S21" s="291">
        <f>SUMIFS('Litigator Crown'!$AI$5:$AI$300,'Litigator Crown'!$AE$5:$AE$300,"B",'Litigator Crown'!$E$5:$E$300,'Litigator Summary &amp; Totals'!B21)</f>
        <v>0</v>
      </c>
      <c r="T21" s="291">
        <f>SUMIFS('Litigator Crown'!$AI$5:$AI$300,'Litigator Crown'!$AE$5:$AE$300,"C",'Litigator Crown'!$E$5:$E$300,'Litigator Summary &amp; Totals'!B21)</f>
        <v>0</v>
      </c>
      <c r="U21" s="205">
        <f t="shared" si="2"/>
        <v>0</v>
      </c>
      <c r="V21" s="31"/>
    </row>
    <row r="22" spans="1:22" ht="20.100000000000001" customHeight="1">
      <c r="A22" s="110"/>
      <c r="B22" s="64" t="s">
        <v>166</v>
      </c>
      <c r="C22" s="204">
        <f>SUMIFS('Litigator Magistrates'!$F$5:$F$105,'Litigator Magistrates'!$C$5:$C$105,'Litigator Summary &amp; Totals'!B22)</f>
        <v>0</v>
      </c>
      <c r="D22" s="204">
        <f>SUMIFS('Litigator Crown'!$H$5:$H$300,'Litigator Crown'!$C$5:$C$300,"A",'Litigator Crown'!$E$5:$E$300,'Litigator Summary &amp; Totals'!B22)</f>
        <v>0</v>
      </c>
      <c r="E22" s="204">
        <f>SUMIFS('Litigator Crown'!$H$5:$H$300,'Litigator Crown'!$C$5:$C$300,"B",'Litigator Crown'!$E$5:$E$300,'Litigator Summary &amp; Totals'!B22)</f>
        <v>0</v>
      </c>
      <c r="F22" s="204">
        <f>SUMIFS('Litigator Crown'!$H$5:$H$300,'Litigator Crown'!$C$5:$C$300,"C",'Litigator Crown'!$E$5:$E$300,'Litigator Summary &amp; Totals'!B22)</f>
        <v>0</v>
      </c>
      <c r="G22" s="205">
        <f t="shared" si="0"/>
        <v>0</v>
      </c>
      <c r="H22" s="110"/>
      <c r="I22" s="63"/>
      <c r="J22" s="204">
        <f>SUMIFS('Litigator Magistrates'!$Q$5:$Q$105,'Litigator Magistrates'!$C$5:$C$105,'Litigator Summary &amp; Totals'!B22)</f>
        <v>0</v>
      </c>
      <c r="K22" s="204">
        <f>SUMIFS('Litigator Crown'!$T$5:$T$300,'Litigator Crown'!$U$5:$U$300,"A",'Litigator Crown'!$E$5:$E$300,'Litigator Summary &amp; Totals'!B22)</f>
        <v>0</v>
      </c>
      <c r="L22" s="291">
        <f>SUMIFS('Litigator Crown'!$T$5:$T$300,'Litigator Crown'!$U$5:$U$300,"B",'Litigator Crown'!$E$5:$E$300,'Litigator Summary &amp; Totals'!B22)</f>
        <v>0</v>
      </c>
      <c r="M22" s="291">
        <f>SUMIFS('Litigator Crown'!$T$5:$T$300,'Litigator Crown'!$U$5:$U$300,"C",'Litigator Crown'!$E$5:$E$300,'Litigator Summary &amp; Totals'!B22)</f>
        <v>0</v>
      </c>
      <c r="N22" s="205">
        <f t="shared" si="1"/>
        <v>0</v>
      </c>
      <c r="O22" s="7"/>
      <c r="P22" s="31"/>
      <c r="Q22" s="204">
        <f>SUMIFS('Litigator Magistrates'!$AE$5:$AE$105,'Litigator Magistrates'!$C$5:$C$105,'Litigator Summary &amp; Totals'!B22)</f>
        <v>0</v>
      </c>
      <c r="R22" s="204">
        <f>SUMIFS('Litigator Crown'!$AI$5:$AI$300,'Litigator Crown'!$AE$5:$AE$300,"A",'Litigator Crown'!$E$5:$E$300,'Litigator Summary &amp; Totals'!B22)</f>
        <v>0</v>
      </c>
      <c r="S22" s="291">
        <f>SUMIFS('Litigator Crown'!$AI$5:$AI$300,'Litigator Crown'!$AE$5:$AE$300,"B",'Litigator Crown'!$E$5:$E$300,'Litigator Summary &amp; Totals'!B22)</f>
        <v>0</v>
      </c>
      <c r="T22" s="291">
        <f>SUMIFS('Litigator Crown'!$AI$5:$AI$300,'Litigator Crown'!$AE$5:$AE$300,"C",'Litigator Crown'!$E$5:$E$300,'Litigator Summary &amp; Totals'!B22)</f>
        <v>0</v>
      </c>
      <c r="U22" s="205">
        <f t="shared" si="2"/>
        <v>0</v>
      </c>
      <c r="V22" s="31"/>
    </row>
    <row r="23" spans="1:22" ht="20.100000000000001" customHeight="1">
      <c r="A23" s="110"/>
      <c r="B23" s="64" t="s">
        <v>167</v>
      </c>
      <c r="C23" s="204">
        <f>SUMIFS('Litigator Magistrates'!$F$5:$F$105,'Litigator Magistrates'!$C$5:$C$105,'Litigator Summary &amp; Totals'!B23)</f>
        <v>0</v>
      </c>
      <c r="D23" s="204">
        <f>SUMIFS('Litigator Crown'!$H$5:$H$300,'Litigator Crown'!$C$5:$C$300,"A",'Litigator Crown'!$E$5:$E$300,'Litigator Summary &amp; Totals'!B23)</f>
        <v>0</v>
      </c>
      <c r="E23" s="204">
        <f>SUMIFS('Litigator Crown'!$H$5:$H$300,'Litigator Crown'!$C$5:$C$300,"B",'Litigator Crown'!$E$5:$E$300,'Litigator Summary &amp; Totals'!B23)</f>
        <v>0</v>
      </c>
      <c r="F23" s="204">
        <f>SUMIFS('Litigator Crown'!$H$5:$H$300,'Litigator Crown'!$C$5:$C$300,"C",'Litigator Crown'!$E$5:$E$300,'Litigator Summary &amp; Totals'!B23)</f>
        <v>0</v>
      </c>
      <c r="G23" s="205">
        <f t="shared" si="0"/>
        <v>0</v>
      </c>
      <c r="H23" s="110"/>
      <c r="I23" s="63"/>
      <c r="J23" s="204">
        <f>SUMIFS('Litigator Magistrates'!$Q$5:$Q$105,'Litigator Magistrates'!$C$5:$C$105,'Litigator Summary &amp; Totals'!B23)</f>
        <v>0</v>
      </c>
      <c r="K23" s="204">
        <f>SUMIFS('Litigator Crown'!$T$5:$T$300,'Litigator Crown'!$U$5:$U$300,"A",'Litigator Crown'!$E$5:$E$300,'Litigator Summary &amp; Totals'!B23)</f>
        <v>0</v>
      </c>
      <c r="L23" s="291">
        <f>SUMIFS('Litigator Crown'!$T$5:$T$300,'Litigator Crown'!$U$5:$U$300,"B",'Litigator Crown'!$E$5:$E$300,'Litigator Summary &amp; Totals'!B23)</f>
        <v>0</v>
      </c>
      <c r="M23" s="291">
        <f>SUMIFS('Litigator Crown'!$T$5:$T$300,'Litigator Crown'!$U$5:$U$300,"C",'Litigator Crown'!$E$5:$E$300,'Litigator Summary &amp; Totals'!B23)</f>
        <v>0</v>
      </c>
      <c r="N23" s="205">
        <f t="shared" si="1"/>
        <v>0</v>
      </c>
      <c r="O23" s="7"/>
      <c r="P23" s="31"/>
      <c r="Q23" s="204">
        <f>SUMIFS('Litigator Magistrates'!$AE$5:$AE$105,'Litigator Magistrates'!$C$5:$C$105,'Litigator Summary &amp; Totals'!B23)</f>
        <v>0</v>
      </c>
      <c r="R23" s="204">
        <f>SUMIFS('Litigator Crown'!$AI$5:$AI$300,'Litigator Crown'!$AE$5:$AE$300,"A",'Litigator Crown'!$E$5:$E$300,'Litigator Summary &amp; Totals'!B23)</f>
        <v>0</v>
      </c>
      <c r="S23" s="291">
        <f>SUMIFS('Litigator Crown'!$AI$5:$AI$300,'Litigator Crown'!$AE$5:$AE$300,"B",'Litigator Crown'!$E$5:$E$300,'Litigator Summary &amp; Totals'!B23)</f>
        <v>0</v>
      </c>
      <c r="T23" s="291">
        <f>SUMIFS('Litigator Crown'!$AI$5:$AI$300,'Litigator Crown'!$AE$5:$AE$300,"C",'Litigator Crown'!$E$5:$E$300,'Litigator Summary &amp; Totals'!B23)</f>
        <v>0</v>
      </c>
      <c r="U23" s="205">
        <f t="shared" si="2"/>
        <v>0</v>
      </c>
      <c r="V23" s="31"/>
    </row>
    <row r="24" spans="1:22" ht="20.100000000000001" customHeight="1">
      <c r="A24" s="110"/>
      <c r="B24" s="64" t="s">
        <v>168</v>
      </c>
      <c r="C24" s="204">
        <f>COUNTIF('Litigator Appeal'!AA5:AA9, "4")</f>
        <v>0</v>
      </c>
      <c r="D24" s="690" t="s">
        <v>213</v>
      </c>
      <c r="E24" s="691"/>
      <c r="F24" s="692"/>
      <c r="G24" s="205">
        <f t="shared" si="0"/>
        <v>0</v>
      </c>
      <c r="H24" s="110"/>
      <c r="I24" s="63"/>
      <c r="J24" s="204">
        <f>COUNTIFS('Litigator Appeal'!AA5:AA9, "4", 'Litigator Appeal'!H5:H9, "Yes")</f>
        <v>0</v>
      </c>
      <c r="K24" s="690" t="s">
        <v>214</v>
      </c>
      <c r="L24" s="691"/>
      <c r="M24" s="692"/>
      <c r="N24" s="205">
        <f t="shared" si="1"/>
        <v>0</v>
      </c>
      <c r="O24" s="7"/>
      <c r="P24" s="31"/>
      <c r="Q24" s="204">
        <f>COUNTIFS('Litigator Appeal'!AA5:AA9, "4", 'Litigator Appeal'!AH5:AH9, "1")</f>
        <v>0</v>
      </c>
      <c r="R24" s="690" t="s">
        <v>215</v>
      </c>
      <c r="S24" s="691"/>
      <c r="T24" s="692"/>
      <c r="U24" s="205">
        <f t="shared" si="2"/>
        <v>0</v>
      </c>
      <c r="V24" s="31"/>
    </row>
    <row r="25" spans="1:22" ht="20.100000000000001" customHeight="1">
      <c r="A25" s="110"/>
      <c r="B25" s="276" t="s">
        <v>248</v>
      </c>
      <c r="C25" s="277">
        <f>COUNTIF('Litigator Appeal'!AA5:AA9, "5")</f>
        <v>0</v>
      </c>
      <c r="D25" s="693"/>
      <c r="E25" s="694"/>
      <c r="F25" s="695"/>
      <c r="G25" s="205">
        <f t="shared" si="0"/>
        <v>0</v>
      </c>
      <c r="H25" s="110"/>
      <c r="I25" s="63"/>
      <c r="J25" s="277">
        <f>COUNTIFS('Litigator Appeal'!AA5:AA9, "5", 'Litigator Appeal'!H5:H9, "Yes")</f>
        <v>0</v>
      </c>
      <c r="K25" s="693"/>
      <c r="L25" s="694"/>
      <c r="M25" s="695"/>
      <c r="N25" s="205">
        <f t="shared" si="1"/>
        <v>0</v>
      </c>
      <c r="O25" s="7"/>
      <c r="P25" s="31"/>
      <c r="Q25" s="277">
        <f>COUNTIFS('Litigator Appeal'!AA5:AA9, "5", 'Litigator Appeal'!AH5:AH9, "1")</f>
        <v>0</v>
      </c>
      <c r="R25" s="693"/>
      <c r="S25" s="694"/>
      <c r="T25" s="695"/>
      <c r="U25" s="205">
        <f t="shared" si="2"/>
        <v>0</v>
      </c>
      <c r="V25" s="31"/>
    </row>
    <row r="26" spans="1:22" ht="7.5" customHeight="1">
      <c r="A26" s="110"/>
      <c r="B26" s="110"/>
      <c r="C26" s="110"/>
      <c r="D26" s="110"/>
      <c r="E26" s="110"/>
      <c r="F26" s="110"/>
      <c r="G26" s="110"/>
      <c r="H26" s="110"/>
      <c r="I26" s="7"/>
      <c r="J26" s="7"/>
      <c r="K26" s="7"/>
      <c r="L26" s="7"/>
      <c r="M26" s="7"/>
      <c r="N26" s="7"/>
      <c r="O26" s="7"/>
      <c r="P26" s="31"/>
      <c r="Q26" s="31"/>
      <c r="R26" s="31"/>
      <c r="S26" s="31"/>
      <c r="T26" s="31"/>
      <c r="U26" s="31"/>
      <c r="V26" s="31"/>
    </row>
    <row r="33" spans="7:21" hidden="1">
      <c r="G33" s="238">
        <f>SUM(G5:G19)</f>
        <v>0</v>
      </c>
      <c r="N33" s="238">
        <f>SUM(N5:N19)</f>
        <v>0</v>
      </c>
      <c r="U33" s="238">
        <f>SUM(U5:U19)</f>
        <v>0</v>
      </c>
    </row>
  </sheetData>
  <sheetProtection password="CD4F" sheet="1" selectLockedCells="1" sort="0" autoFilter="0"/>
  <mergeCells count="9">
    <mergeCell ref="D24:F25"/>
    <mergeCell ref="K24:M25"/>
    <mergeCell ref="R24:T25"/>
    <mergeCell ref="C2:G2"/>
    <mergeCell ref="J2:N2"/>
    <mergeCell ref="C3:G3"/>
    <mergeCell ref="J3:N3"/>
    <mergeCell ref="Q2:U2"/>
    <mergeCell ref="Q3:U3"/>
  </mergeCells>
  <printOptions gridLines="1"/>
  <pageMargins left="0.7" right="0.7" top="0.75" bottom="0.75" header="0.3" footer="0.3"/>
  <pageSetup paperSize="9" scale="78" fitToHeight="0" orientation="portrait" r:id="rId1"/>
  <headerFooter>
    <oddHeader>&amp;C&amp;"Calibri"&amp;12&amp;K000000 OFFICIAL&amp;1#_x000D_</oddHeader>
    <oddFooter>&amp;C_x000D_&amp;1#&amp;"Calibri"&amp;12&amp;K000000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245"/>
  <sheetViews>
    <sheetView zoomScaleNormal="100" workbookViewId="0">
      <selection activeCell="P39" sqref="P39"/>
    </sheetView>
  </sheetViews>
  <sheetFormatPr defaultRowHeight="14.4"/>
  <cols>
    <col min="1" max="1" width="1.33203125" customWidth="1"/>
    <col min="3" max="3" width="10.88671875" bestFit="1" customWidth="1"/>
    <col min="12" max="12" width="9.109375" customWidth="1"/>
    <col min="13" max="13" width="1.33203125" customWidth="1"/>
  </cols>
  <sheetData>
    <row r="1" spans="1:13" ht="7.5" customHeight="1">
      <c r="A1" s="11"/>
      <c r="B1" s="11"/>
      <c r="C1" s="11"/>
      <c r="D1" s="11"/>
      <c r="E1" s="11"/>
      <c r="F1" s="11"/>
      <c r="G1" s="11"/>
      <c r="H1" s="11"/>
      <c r="I1" s="11"/>
      <c r="J1" s="11"/>
      <c r="K1" s="11"/>
      <c r="L1" s="11"/>
      <c r="M1" s="66"/>
    </row>
    <row r="2" spans="1:13" ht="15.6">
      <c r="A2" s="11"/>
      <c r="B2" s="11"/>
      <c r="C2" s="11"/>
      <c r="D2" s="11"/>
      <c r="E2" s="11"/>
      <c r="F2" s="11"/>
      <c r="G2" s="11"/>
      <c r="H2" s="11"/>
      <c r="I2" s="11"/>
      <c r="J2" s="11"/>
      <c r="K2" s="11"/>
      <c r="L2" s="11"/>
      <c r="M2" s="66"/>
    </row>
    <row r="3" spans="1:13" ht="15.6">
      <c r="A3" s="11"/>
      <c r="B3" s="11"/>
      <c r="C3" s="11"/>
      <c r="D3" s="11"/>
      <c r="E3" s="67"/>
      <c r="F3" s="68"/>
      <c r="G3" s="69" t="s">
        <v>81</v>
      </c>
      <c r="H3" s="67"/>
      <c r="I3" s="706" t="e">
        <f>'Claim Details'!#REF!</f>
        <v>#REF!</v>
      </c>
      <c r="J3" s="706"/>
      <c r="K3" s="706"/>
      <c r="L3" s="706"/>
      <c r="M3" s="66"/>
    </row>
    <row r="4" spans="1:13" ht="15.6">
      <c r="A4" s="11"/>
      <c r="B4" s="11"/>
      <c r="C4" s="11"/>
      <c r="D4" s="11"/>
      <c r="E4" s="68"/>
      <c r="F4" s="68"/>
      <c r="G4" s="68"/>
      <c r="H4" s="68"/>
      <c r="I4" s="68"/>
      <c r="J4" s="68"/>
      <c r="K4" s="66"/>
      <c r="L4" s="66"/>
      <c r="M4" s="66"/>
    </row>
    <row r="5" spans="1:13" ht="15.6">
      <c r="A5" s="11"/>
      <c r="B5" s="11"/>
      <c r="C5" s="11"/>
      <c r="D5" s="11"/>
      <c r="E5" s="67"/>
      <c r="F5" s="68"/>
      <c r="G5" s="706" t="s">
        <v>82</v>
      </c>
      <c r="H5" s="706"/>
      <c r="I5" s="705"/>
      <c r="J5" s="705"/>
      <c r="K5" s="66"/>
      <c r="L5" s="66"/>
      <c r="M5" s="66"/>
    </row>
    <row r="6" spans="1:13" ht="15.6">
      <c r="A6" s="11"/>
      <c r="B6" s="11"/>
      <c r="C6" s="11"/>
      <c r="D6" s="11"/>
      <c r="E6" s="68"/>
      <c r="F6" s="68"/>
      <c r="G6" s="68"/>
      <c r="H6" s="68"/>
      <c r="I6" s="68"/>
      <c r="J6" s="68"/>
      <c r="K6" s="66"/>
      <c r="L6" s="66"/>
      <c r="M6" s="66"/>
    </row>
    <row r="7" spans="1:13" ht="15.6">
      <c r="A7" s="11"/>
      <c r="B7" s="11"/>
      <c r="C7" s="11"/>
      <c r="D7" s="11"/>
      <c r="E7" s="68"/>
      <c r="F7" s="68"/>
      <c r="G7" s="68"/>
      <c r="H7" s="68"/>
      <c r="I7" s="68"/>
      <c r="J7" s="66"/>
      <c r="K7" s="66"/>
      <c r="L7" s="66"/>
      <c r="M7" s="66"/>
    </row>
    <row r="8" spans="1:13" ht="15.6">
      <c r="A8" s="11"/>
      <c r="B8" s="11"/>
      <c r="C8" s="11"/>
      <c r="D8" s="11"/>
      <c r="E8" s="68"/>
      <c r="F8" s="68"/>
      <c r="G8" s="68"/>
      <c r="H8" s="68"/>
      <c r="I8" s="68"/>
      <c r="J8" s="66"/>
      <c r="K8" s="66"/>
      <c r="L8" s="66"/>
      <c r="M8" s="66"/>
    </row>
    <row r="9" spans="1:13" ht="15.6">
      <c r="A9" s="11"/>
      <c r="B9" s="66" t="s">
        <v>83</v>
      </c>
      <c r="C9" s="66"/>
      <c r="D9" s="66"/>
      <c r="E9" s="66"/>
      <c r="F9" s="66"/>
      <c r="G9" s="66"/>
      <c r="H9" s="66"/>
      <c r="I9" s="66"/>
      <c r="J9" s="66"/>
      <c r="K9" s="66"/>
      <c r="L9" s="66"/>
      <c r="M9" s="66"/>
    </row>
    <row r="10" spans="1:13" ht="15.75" customHeight="1">
      <c r="A10" s="11"/>
      <c r="B10" s="66"/>
      <c r="C10" s="66"/>
      <c r="D10" s="66"/>
      <c r="E10" s="66"/>
      <c r="F10" s="66"/>
      <c r="G10" s="66"/>
      <c r="H10" s="66"/>
      <c r="I10" s="66"/>
      <c r="J10" s="66"/>
      <c r="K10" s="66"/>
      <c r="L10" s="66"/>
      <c r="M10" s="66"/>
    </row>
    <row r="11" spans="1:13" ht="15.6">
      <c r="A11" s="11"/>
      <c r="B11" s="70" t="s">
        <v>80</v>
      </c>
      <c r="C11" s="70" t="e">
        <f>'Claim Details'!#REF!</f>
        <v>#REF!</v>
      </c>
      <c r="D11" s="66"/>
      <c r="E11" s="66"/>
      <c r="F11" s="66"/>
      <c r="G11" s="66"/>
      <c r="H11" s="66"/>
      <c r="I11" s="66"/>
      <c r="J11" s="66"/>
      <c r="K11" s="66"/>
      <c r="L11" s="66"/>
      <c r="M11" s="66"/>
    </row>
    <row r="12" spans="1:13" ht="15.75" customHeight="1">
      <c r="A12" s="11"/>
      <c r="B12" s="66"/>
      <c r="C12" s="66"/>
      <c r="D12" s="66"/>
      <c r="E12" s="66"/>
      <c r="F12" s="66"/>
      <c r="G12" s="66"/>
      <c r="H12" s="66"/>
      <c r="I12" s="66"/>
      <c r="J12" s="66"/>
      <c r="K12" s="66"/>
      <c r="L12" s="66"/>
      <c r="M12" s="66"/>
    </row>
    <row r="13" spans="1:13" ht="15.6">
      <c r="A13" s="11"/>
      <c r="B13" s="73" t="s">
        <v>90</v>
      </c>
      <c r="C13" s="73"/>
      <c r="D13" s="73"/>
      <c r="E13" s="73"/>
      <c r="F13" s="73"/>
      <c r="G13" s="73"/>
      <c r="H13" s="73"/>
      <c r="I13" s="73"/>
      <c r="J13" s="73"/>
      <c r="K13" s="74"/>
      <c r="L13" s="74"/>
      <c r="M13" s="66"/>
    </row>
    <row r="14" spans="1:13" ht="15.6">
      <c r="A14" s="11"/>
      <c r="B14" s="73" t="s">
        <v>89</v>
      </c>
      <c r="C14" s="73"/>
      <c r="D14" s="73"/>
      <c r="E14" s="73"/>
      <c r="F14" s="73"/>
      <c r="G14" s="73"/>
      <c r="H14" s="73"/>
      <c r="I14" s="73"/>
      <c r="J14" s="73"/>
      <c r="K14" s="74"/>
      <c r="L14" s="74"/>
      <c r="M14" s="66"/>
    </row>
    <row r="15" spans="1:13" ht="15.6">
      <c r="A15" s="11"/>
      <c r="B15" s="74" t="s">
        <v>86</v>
      </c>
      <c r="C15" s="74"/>
      <c r="D15" s="74"/>
      <c r="E15" s="74"/>
      <c r="F15" s="74"/>
      <c r="G15" s="74"/>
      <c r="H15" s="74"/>
      <c r="I15" s="74"/>
      <c r="J15" s="74"/>
      <c r="K15" s="74"/>
      <c r="L15" s="74"/>
      <c r="M15" s="66"/>
    </row>
    <row r="16" spans="1:13" ht="15.6">
      <c r="A16" s="11"/>
      <c r="B16" s="66" t="s">
        <v>84</v>
      </c>
      <c r="C16" s="66"/>
      <c r="D16" s="66"/>
      <c r="E16" s="66"/>
      <c r="F16" s="66"/>
      <c r="G16" s="66"/>
      <c r="H16" s="66"/>
      <c r="I16" s="66"/>
      <c r="J16" s="66"/>
      <c r="K16" s="66"/>
      <c r="L16" s="66"/>
      <c r="M16" s="66"/>
    </row>
    <row r="17" spans="1:13" ht="15.6">
      <c r="A17" s="11"/>
      <c r="B17" s="66"/>
      <c r="C17" s="66"/>
      <c r="D17" s="66"/>
      <c r="E17" s="66"/>
      <c r="F17" s="66"/>
      <c r="G17" s="66"/>
      <c r="H17" s="66"/>
      <c r="I17" s="66"/>
      <c r="J17" s="66"/>
      <c r="K17" s="66"/>
      <c r="L17" s="66"/>
      <c r="M17" s="66"/>
    </row>
    <row r="18" spans="1:13" ht="15.6">
      <c r="A18" s="11"/>
      <c r="B18" s="66" t="s">
        <v>85</v>
      </c>
      <c r="C18" s="66"/>
      <c r="D18" s="66"/>
      <c r="E18" s="66"/>
      <c r="F18" s="66"/>
      <c r="G18" s="66"/>
      <c r="H18" s="66"/>
      <c r="I18" s="66"/>
      <c r="J18" s="66"/>
      <c r="K18" s="66"/>
      <c r="L18" s="66"/>
      <c r="M18" s="66"/>
    </row>
    <row r="19" spans="1:13" s="76" customFormat="1" ht="15.6">
      <c r="A19" s="75"/>
      <c r="B19" s="74"/>
      <c r="C19" s="74"/>
      <c r="D19" s="74"/>
      <c r="E19" s="74"/>
      <c r="F19" s="74"/>
      <c r="G19" s="74"/>
      <c r="H19" s="74"/>
      <c r="I19" s="74"/>
      <c r="J19" s="74"/>
      <c r="K19" s="74"/>
      <c r="L19" s="74"/>
      <c r="M19" s="74"/>
    </row>
    <row r="20" spans="1:13" s="76" customFormat="1" ht="15.6">
      <c r="A20" s="75"/>
      <c r="B20" s="74"/>
      <c r="C20" s="74"/>
      <c r="D20" s="74"/>
      <c r="E20" s="74"/>
      <c r="F20" s="74"/>
      <c r="G20" s="74"/>
      <c r="H20" s="74"/>
      <c r="I20" s="74"/>
      <c r="J20" s="74"/>
      <c r="K20" s="74"/>
      <c r="L20" s="74"/>
      <c r="M20" s="74"/>
    </row>
    <row r="21" spans="1:13" s="76" customFormat="1" ht="15.6">
      <c r="A21" s="75"/>
      <c r="B21" s="74"/>
      <c r="C21" s="74"/>
      <c r="D21" s="74"/>
      <c r="E21" s="74"/>
      <c r="F21" s="74"/>
      <c r="G21" s="74"/>
      <c r="H21" s="74"/>
      <c r="I21" s="74"/>
      <c r="J21" s="74"/>
      <c r="K21" s="74"/>
      <c r="L21" s="74"/>
      <c r="M21" s="74"/>
    </row>
    <row r="22" spans="1:13" s="76" customFormat="1" ht="15.6">
      <c r="A22" s="75"/>
      <c r="B22" s="74"/>
      <c r="C22" s="74"/>
      <c r="D22" s="74"/>
      <c r="E22" s="74"/>
      <c r="F22" s="74"/>
      <c r="G22" s="74"/>
      <c r="H22" s="74"/>
      <c r="I22" s="74"/>
      <c r="J22" s="74"/>
      <c r="K22" s="74"/>
      <c r="L22" s="74"/>
      <c r="M22" s="74"/>
    </row>
    <row r="23" spans="1:13" s="76" customFormat="1" ht="15.6">
      <c r="A23" s="75"/>
      <c r="B23" s="74"/>
      <c r="C23" s="74"/>
      <c r="D23" s="74"/>
      <c r="E23" s="74"/>
      <c r="F23" s="74"/>
      <c r="G23" s="74"/>
      <c r="H23" s="74"/>
      <c r="I23" s="74"/>
      <c r="J23" s="74"/>
      <c r="K23" s="74"/>
      <c r="L23" s="74"/>
      <c r="M23" s="74"/>
    </row>
    <row r="24" spans="1:13" s="76" customFormat="1" ht="15.6" hidden="1">
      <c r="A24" s="75"/>
      <c r="B24" s="74"/>
      <c r="C24" s="74"/>
      <c r="D24" s="74"/>
      <c r="E24" s="74"/>
      <c r="F24" s="74"/>
      <c r="G24" s="74"/>
      <c r="H24" s="74"/>
      <c r="I24" s="74"/>
      <c r="J24" s="74"/>
      <c r="K24" s="74"/>
      <c r="L24" s="74"/>
      <c r="M24" s="74"/>
    </row>
    <row r="25" spans="1:13" s="76" customFormat="1" ht="15.6" hidden="1">
      <c r="A25" s="75"/>
      <c r="B25" s="74"/>
      <c r="C25" s="74"/>
      <c r="D25" s="74"/>
      <c r="E25" s="74"/>
      <c r="F25" s="74"/>
      <c r="G25" s="74"/>
      <c r="H25" s="74"/>
      <c r="I25" s="74"/>
      <c r="J25" s="74"/>
      <c r="K25" s="74"/>
      <c r="L25" s="74"/>
      <c r="M25" s="74"/>
    </row>
    <row r="26" spans="1:13" s="76" customFormat="1" ht="15.75" hidden="1" customHeight="1">
      <c r="A26" s="75"/>
      <c r="B26" s="74"/>
      <c r="C26" s="74"/>
      <c r="D26" s="74"/>
      <c r="E26" s="74"/>
      <c r="F26" s="74"/>
      <c r="G26" s="74"/>
      <c r="H26" s="74"/>
      <c r="I26" s="74"/>
      <c r="J26" s="74"/>
      <c r="K26" s="74"/>
      <c r="L26" s="74"/>
      <c r="M26" s="74"/>
    </row>
    <row r="27" spans="1:13" s="76" customFormat="1" ht="15.6" hidden="1">
      <c r="A27" s="75"/>
      <c r="B27" s="74"/>
      <c r="C27" s="74"/>
      <c r="D27" s="74"/>
      <c r="E27" s="74"/>
      <c r="F27" s="74"/>
      <c r="G27" s="74"/>
      <c r="H27" s="74"/>
      <c r="I27" s="74"/>
      <c r="J27" s="74"/>
      <c r="K27" s="74"/>
      <c r="L27" s="74"/>
      <c r="M27" s="74"/>
    </row>
    <row r="28" spans="1:13" s="76" customFormat="1" ht="15.75" hidden="1" customHeight="1">
      <c r="A28" s="75"/>
      <c r="B28" s="74"/>
      <c r="C28" s="74"/>
      <c r="D28" s="74"/>
      <c r="E28" s="74"/>
      <c r="F28" s="74"/>
      <c r="G28" s="74"/>
      <c r="H28" s="74"/>
      <c r="I28" s="74"/>
      <c r="J28" s="74"/>
      <c r="K28" s="74"/>
      <c r="L28" s="74"/>
      <c r="M28" s="74"/>
    </row>
    <row r="29" spans="1:13" s="76" customFormat="1" ht="15.6" hidden="1">
      <c r="A29" s="75"/>
      <c r="B29" s="74"/>
      <c r="C29" s="74"/>
      <c r="D29" s="74"/>
      <c r="E29" s="74"/>
      <c r="F29" s="74"/>
      <c r="G29" s="74"/>
      <c r="H29" s="74"/>
      <c r="I29" s="74"/>
      <c r="J29" s="74"/>
      <c r="K29" s="74"/>
      <c r="L29" s="74"/>
      <c r="M29" s="74"/>
    </row>
    <row r="30" spans="1:13" s="76" customFormat="1" ht="15.6" hidden="1">
      <c r="A30" s="75"/>
      <c r="B30" s="74"/>
      <c r="C30" s="74"/>
      <c r="D30" s="74"/>
      <c r="E30" s="74"/>
      <c r="F30" s="74"/>
      <c r="G30" s="74"/>
      <c r="H30" s="74"/>
      <c r="I30" s="74"/>
      <c r="J30" s="74"/>
      <c r="K30" s="74"/>
      <c r="L30" s="74"/>
      <c r="M30" s="74"/>
    </row>
    <row r="31" spans="1:13" s="76" customFormat="1" ht="15.6" hidden="1">
      <c r="A31" s="75"/>
      <c r="B31" s="74"/>
      <c r="C31" s="74"/>
      <c r="D31" s="74"/>
      <c r="E31" s="74"/>
      <c r="F31" s="74"/>
      <c r="G31" s="74"/>
      <c r="H31" s="74"/>
      <c r="I31" s="74"/>
      <c r="J31" s="74"/>
      <c r="K31" s="74"/>
      <c r="L31" s="74"/>
      <c r="M31" s="74"/>
    </row>
    <row r="32" spans="1:13" s="76" customFormat="1" ht="15.6">
      <c r="A32" s="75"/>
      <c r="B32" s="74"/>
      <c r="C32" s="74"/>
      <c r="D32" s="74"/>
      <c r="E32" s="74"/>
      <c r="F32" s="74"/>
      <c r="G32" s="74"/>
      <c r="H32" s="74"/>
      <c r="I32" s="74"/>
      <c r="J32" s="74"/>
      <c r="K32" s="74"/>
      <c r="L32" s="74"/>
      <c r="M32" s="74"/>
    </row>
    <row r="33" spans="1:13" s="76" customFormat="1" ht="15.6">
      <c r="A33" s="75"/>
      <c r="B33" s="74"/>
      <c r="C33" s="74"/>
      <c r="D33" s="74"/>
      <c r="E33" s="74"/>
      <c r="F33" s="74"/>
      <c r="G33" s="74"/>
      <c r="H33" s="74"/>
      <c r="I33" s="74"/>
      <c r="J33" s="74"/>
      <c r="K33" s="74"/>
      <c r="L33" s="74"/>
      <c r="M33" s="74"/>
    </row>
    <row r="34" spans="1:13" s="76" customFormat="1" ht="15.6">
      <c r="A34" s="75"/>
      <c r="B34" s="74"/>
      <c r="C34" s="74"/>
      <c r="D34" s="74"/>
      <c r="E34" s="74"/>
      <c r="F34" s="74"/>
      <c r="G34" s="74"/>
      <c r="H34" s="74"/>
      <c r="I34" s="74"/>
      <c r="J34" s="74"/>
      <c r="K34" s="74"/>
      <c r="L34" s="74"/>
      <c r="M34" s="74"/>
    </row>
    <row r="35" spans="1:13" s="76" customFormat="1" ht="15.6">
      <c r="A35" s="75"/>
      <c r="B35" s="74"/>
      <c r="C35" s="74"/>
      <c r="D35" s="74"/>
      <c r="E35" s="74"/>
      <c r="F35" s="74"/>
      <c r="G35" s="74"/>
      <c r="H35" s="74"/>
      <c r="I35" s="74"/>
      <c r="J35" s="74"/>
      <c r="K35" s="74"/>
      <c r="L35" s="74"/>
      <c r="M35" s="74"/>
    </row>
    <row r="36" spans="1:13" s="76" customFormat="1" ht="15.6">
      <c r="A36" s="75"/>
      <c r="B36" s="74"/>
      <c r="C36" s="74"/>
      <c r="D36" s="74"/>
      <c r="E36" s="74"/>
      <c r="F36" s="74"/>
      <c r="G36" s="74"/>
      <c r="H36" s="74"/>
      <c r="I36" s="74"/>
      <c r="J36" s="74"/>
      <c r="K36" s="74"/>
      <c r="L36" s="74"/>
      <c r="M36" s="74"/>
    </row>
    <row r="37" spans="1:13" s="76" customFormat="1" ht="15.75" customHeight="1">
      <c r="A37" s="75"/>
      <c r="B37" s="74"/>
      <c r="C37" s="74"/>
      <c r="D37" s="74"/>
      <c r="E37" s="74"/>
      <c r="F37" s="74"/>
      <c r="G37" s="74"/>
      <c r="H37" s="74"/>
      <c r="I37" s="74"/>
      <c r="J37" s="74"/>
      <c r="K37" s="74"/>
      <c r="L37" s="74"/>
      <c r="M37" s="74"/>
    </row>
    <row r="38" spans="1:13" s="76" customFormat="1" ht="15.6">
      <c r="A38" s="75"/>
      <c r="B38" s="74"/>
      <c r="C38" s="74"/>
      <c r="D38" s="74"/>
      <c r="E38" s="74"/>
      <c r="F38" s="74"/>
      <c r="G38" s="74"/>
      <c r="H38" s="74"/>
      <c r="I38" s="74"/>
      <c r="J38" s="74"/>
      <c r="K38" s="74"/>
      <c r="L38" s="74"/>
      <c r="M38" s="74"/>
    </row>
    <row r="39" spans="1:13" s="76" customFormat="1" ht="15.6">
      <c r="A39" s="75"/>
      <c r="B39" s="74"/>
      <c r="C39" s="74"/>
      <c r="D39" s="74"/>
      <c r="E39" s="74"/>
      <c r="F39" s="74"/>
      <c r="G39" s="74"/>
      <c r="H39" s="74"/>
      <c r="I39" s="74"/>
      <c r="J39" s="74"/>
      <c r="K39" s="74"/>
      <c r="L39" s="74"/>
      <c r="M39" s="74"/>
    </row>
    <row r="40" spans="1:13" s="76" customFormat="1" ht="15.6">
      <c r="A40" s="75"/>
      <c r="B40" s="74"/>
      <c r="C40" s="74"/>
      <c r="D40" s="74"/>
      <c r="E40" s="74"/>
      <c r="F40" s="74"/>
      <c r="G40" s="74"/>
      <c r="H40" s="74"/>
      <c r="I40" s="74"/>
      <c r="J40" s="74"/>
      <c r="K40" s="74"/>
      <c r="L40" s="74"/>
      <c r="M40" s="74"/>
    </row>
    <row r="41" spans="1:13" s="76" customFormat="1" ht="15.6">
      <c r="A41" s="75"/>
      <c r="B41" s="74"/>
      <c r="C41" s="74"/>
      <c r="D41" s="74"/>
      <c r="E41" s="74"/>
      <c r="F41" s="74"/>
      <c r="G41" s="74"/>
      <c r="H41" s="74"/>
      <c r="I41" s="74"/>
      <c r="J41" s="74"/>
      <c r="K41" s="74"/>
      <c r="L41" s="74"/>
      <c r="M41" s="74"/>
    </row>
    <row r="42" spans="1:13" s="76" customFormat="1" ht="15.6">
      <c r="A42" s="75"/>
      <c r="B42" s="74"/>
      <c r="C42" s="74"/>
      <c r="D42" s="74"/>
      <c r="E42" s="74"/>
      <c r="F42" s="74"/>
      <c r="G42" s="74"/>
      <c r="H42" s="74"/>
      <c r="I42" s="74"/>
      <c r="J42" s="74"/>
      <c r="K42" s="74"/>
      <c r="L42" s="74"/>
      <c r="M42" s="74"/>
    </row>
    <row r="43" spans="1:13" ht="15.6">
      <c r="A43" s="11"/>
      <c r="B43" s="66"/>
      <c r="C43" s="66"/>
      <c r="D43" s="66"/>
      <c r="E43" s="66"/>
      <c r="F43" s="66"/>
      <c r="G43" s="66"/>
      <c r="H43" s="66"/>
      <c r="I43" s="66"/>
      <c r="J43" s="66"/>
      <c r="K43" s="66"/>
      <c r="L43" s="66"/>
      <c r="M43" s="66"/>
    </row>
    <row r="44" spans="1:13" ht="15.6">
      <c r="A44" s="11"/>
      <c r="B44" s="73" t="s">
        <v>87</v>
      </c>
      <c r="C44" s="73"/>
      <c r="D44" s="73"/>
      <c r="E44" s="73"/>
      <c r="F44" s="73"/>
      <c r="G44" s="73"/>
      <c r="H44" s="73"/>
      <c r="I44" s="73"/>
      <c r="J44" s="73"/>
      <c r="K44" s="73"/>
      <c r="L44" s="73"/>
      <c r="M44" s="66"/>
    </row>
    <row r="45" spans="1:13" ht="15.6">
      <c r="A45" s="11"/>
      <c r="B45" s="73" t="s">
        <v>88</v>
      </c>
      <c r="C45" s="73"/>
      <c r="D45" s="73"/>
      <c r="E45" s="73"/>
      <c r="F45" s="73"/>
      <c r="G45" s="73"/>
      <c r="H45" s="73"/>
      <c r="I45" s="73"/>
      <c r="J45" s="73"/>
      <c r="K45" s="73"/>
      <c r="L45" s="73"/>
      <c r="M45" s="66"/>
    </row>
    <row r="46" spans="1:13" ht="15.6">
      <c r="A46" s="11"/>
      <c r="B46" s="66" t="s">
        <v>92</v>
      </c>
      <c r="C46" s="66"/>
      <c r="D46" s="66"/>
      <c r="E46" s="66"/>
      <c r="F46" s="66"/>
      <c r="G46" s="66"/>
      <c r="H46" s="66"/>
      <c r="I46" s="66"/>
      <c r="J46" s="66"/>
      <c r="K46" s="66"/>
      <c r="L46" s="66"/>
      <c r="M46" s="66"/>
    </row>
    <row r="47" spans="1:13" ht="15.6">
      <c r="A47" s="11"/>
      <c r="B47" s="66"/>
      <c r="C47" s="66"/>
      <c r="D47" s="66"/>
      <c r="E47" s="66"/>
      <c r="F47" s="66"/>
      <c r="G47" s="66"/>
      <c r="H47" s="66"/>
      <c r="I47" s="66"/>
      <c r="J47" s="66"/>
      <c r="K47" s="66"/>
      <c r="L47" s="66"/>
      <c r="M47" s="66"/>
    </row>
    <row r="48" spans="1:13" ht="15.6">
      <c r="A48" s="11"/>
      <c r="B48" s="66" t="s">
        <v>93</v>
      </c>
      <c r="C48" s="66"/>
      <c r="D48" s="66"/>
      <c r="E48" s="66"/>
      <c r="F48" s="66"/>
      <c r="G48" s="66"/>
      <c r="H48" s="66"/>
      <c r="I48" s="66"/>
      <c r="J48" s="66"/>
      <c r="K48" s="66"/>
      <c r="L48" s="66"/>
      <c r="M48" s="66"/>
    </row>
    <row r="49" spans="1:13" ht="15.6">
      <c r="A49" s="11"/>
      <c r="B49" s="71" t="s">
        <v>91</v>
      </c>
      <c r="C49" s="66"/>
      <c r="D49" s="66"/>
      <c r="E49" s="66"/>
      <c r="F49" s="66"/>
      <c r="G49" s="66"/>
      <c r="H49" s="66"/>
      <c r="I49" s="66"/>
      <c r="J49" s="66"/>
      <c r="K49" s="66"/>
      <c r="L49" s="66"/>
      <c r="M49" s="66"/>
    </row>
    <row r="50" spans="1:13" ht="15.6">
      <c r="A50" s="11"/>
      <c r="B50" s="66"/>
      <c r="C50" s="66"/>
      <c r="D50" s="66"/>
      <c r="E50" s="66"/>
      <c r="F50" s="66"/>
      <c r="G50" s="66"/>
      <c r="H50" s="66"/>
      <c r="I50" s="66"/>
      <c r="J50" s="66"/>
      <c r="K50" s="66"/>
      <c r="L50" s="66"/>
      <c r="M50" s="66"/>
    </row>
    <row r="51" spans="1:13" ht="15.6">
      <c r="A51" s="11"/>
      <c r="B51" s="66" t="s">
        <v>94</v>
      </c>
      <c r="C51" s="66"/>
      <c r="D51" s="66"/>
      <c r="E51" s="66"/>
      <c r="F51" s="66"/>
      <c r="G51" s="66"/>
      <c r="H51" s="66"/>
      <c r="I51" s="66"/>
      <c r="J51" s="66"/>
      <c r="K51" s="66"/>
      <c r="L51" s="66"/>
      <c r="M51" s="66"/>
    </row>
    <row r="52" spans="1:13" ht="15.6">
      <c r="A52" s="11"/>
      <c r="B52" s="66" t="s">
        <v>95</v>
      </c>
      <c r="C52" s="71"/>
      <c r="D52" s="72"/>
      <c r="E52" s="72"/>
      <c r="F52" s="66"/>
      <c r="G52" s="66"/>
      <c r="H52" s="66"/>
      <c r="I52" s="66"/>
      <c r="J52" s="66"/>
      <c r="K52" s="66"/>
      <c r="L52" s="66"/>
      <c r="M52" s="66"/>
    </row>
    <row r="53" spans="1:13" ht="15.6">
      <c r="A53" s="11"/>
      <c r="B53" s="66"/>
      <c r="C53" s="66"/>
      <c r="D53" s="66"/>
      <c r="E53" s="66"/>
      <c r="F53" s="66"/>
      <c r="G53" s="66"/>
      <c r="H53" s="66"/>
      <c r="I53" s="66"/>
      <c r="J53" s="66"/>
      <c r="K53" s="66"/>
      <c r="L53" s="66"/>
      <c r="M53" s="66"/>
    </row>
    <row r="54" spans="1:13" ht="15.6">
      <c r="A54" s="11"/>
      <c r="B54" s="66" t="s">
        <v>96</v>
      </c>
      <c r="C54" s="66"/>
      <c r="D54" s="66"/>
      <c r="E54" s="66"/>
      <c r="F54" s="66"/>
      <c r="G54" s="66"/>
      <c r="H54" s="66"/>
      <c r="I54" s="66"/>
      <c r="J54" s="66"/>
      <c r="K54" s="66"/>
      <c r="L54" s="66"/>
      <c r="M54" s="66"/>
    </row>
    <row r="55" spans="1:13" ht="15.6">
      <c r="A55" s="11"/>
      <c r="B55" s="66"/>
      <c r="C55" s="66"/>
      <c r="D55" s="66"/>
      <c r="E55" s="66"/>
      <c r="F55" s="66"/>
      <c r="G55" s="66"/>
      <c r="H55" s="66"/>
      <c r="I55" s="66"/>
      <c r="J55" s="66"/>
      <c r="K55" s="66"/>
      <c r="L55" s="66"/>
      <c r="M55" s="66"/>
    </row>
    <row r="56" spans="1:13" ht="15.6">
      <c r="A56" s="11"/>
      <c r="B56" s="66"/>
      <c r="C56" s="66"/>
      <c r="D56" s="66"/>
      <c r="E56" s="66"/>
      <c r="F56" s="66"/>
      <c r="G56" s="66"/>
      <c r="H56" s="66"/>
      <c r="I56" s="66"/>
      <c r="J56" s="66"/>
      <c r="K56" s="66"/>
      <c r="L56" s="66"/>
      <c r="M56" s="66"/>
    </row>
    <row r="57" spans="1:13" ht="15.6">
      <c r="A57" s="11"/>
      <c r="B57" s="73" t="s">
        <v>97</v>
      </c>
      <c r="C57" s="73"/>
      <c r="D57" s="73"/>
      <c r="E57" s="73"/>
      <c r="F57" s="73"/>
      <c r="G57" s="73"/>
      <c r="H57" s="66"/>
      <c r="I57" s="66"/>
      <c r="J57" s="66"/>
      <c r="K57" s="66"/>
      <c r="L57" s="66"/>
      <c r="M57" s="66"/>
    </row>
    <row r="58" spans="1:13" ht="15.6">
      <c r="A58" s="11"/>
      <c r="B58" s="73" t="s">
        <v>98</v>
      </c>
      <c r="C58" s="73"/>
      <c r="D58" s="73"/>
      <c r="E58" s="73"/>
      <c r="F58" s="73"/>
      <c r="G58" s="73"/>
      <c r="H58" s="66"/>
      <c r="I58" s="66"/>
      <c r="J58" s="66"/>
      <c r="K58" s="66"/>
      <c r="L58" s="66"/>
      <c r="M58" s="66"/>
    </row>
    <row r="59" spans="1:13" ht="15.6">
      <c r="A59" s="11"/>
      <c r="B59" s="66"/>
      <c r="C59" s="66"/>
      <c r="D59" s="66"/>
      <c r="E59" s="66"/>
      <c r="F59" s="66"/>
      <c r="G59" s="66"/>
      <c r="H59" s="66"/>
      <c r="I59" s="66"/>
      <c r="J59" s="66"/>
      <c r="K59" s="66"/>
      <c r="L59" s="66"/>
      <c r="M59" s="66"/>
    </row>
    <row r="60" spans="1:13" ht="15.6">
      <c r="A60" s="1"/>
      <c r="B60" s="28"/>
      <c r="C60" s="28"/>
      <c r="D60" s="28"/>
      <c r="E60" s="28"/>
      <c r="F60" s="28"/>
      <c r="G60" s="28"/>
      <c r="H60" s="28"/>
      <c r="I60" s="28"/>
      <c r="J60" s="28"/>
      <c r="K60" s="28"/>
      <c r="L60" s="28"/>
      <c r="M60" s="28"/>
    </row>
    <row r="61" spans="1:13" ht="15.6">
      <c r="A61" s="1"/>
      <c r="B61" s="28"/>
      <c r="C61" s="28"/>
      <c r="D61" s="28"/>
      <c r="E61" s="28"/>
      <c r="F61" s="28"/>
      <c r="G61" s="28"/>
      <c r="H61" s="28"/>
      <c r="I61" s="28"/>
      <c r="J61" s="28"/>
      <c r="K61" s="28"/>
      <c r="L61" s="28"/>
      <c r="M61" s="28"/>
    </row>
    <row r="62" spans="1:13" ht="15.6">
      <c r="A62" s="1"/>
      <c r="B62" s="28"/>
      <c r="C62" s="28"/>
      <c r="D62" s="28"/>
      <c r="E62" s="28"/>
      <c r="F62" s="28"/>
      <c r="G62" s="28"/>
      <c r="H62" s="28"/>
      <c r="I62" s="28"/>
      <c r="J62" s="28"/>
      <c r="K62" s="28"/>
      <c r="L62" s="28"/>
      <c r="M62" s="28"/>
    </row>
    <row r="63" spans="1:13" ht="15.6">
      <c r="A63" s="1"/>
      <c r="B63" s="28"/>
      <c r="C63" s="28"/>
      <c r="D63" s="28"/>
      <c r="E63" s="28"/>
      <c r="F63" s="28"/>
      <c r="G63" s="28"/>
      <c r="H63" s="28"/>
      <c r="I63" s="28"/>
      <c r="J63" s="28"/>
      <c r="K63" s="28"/>
      <c r="L63" s="28"/>
      <c r="M63" s="28"/>
    </row>
    <row r="64" spans="1:13" ht="15.6">
      <c r="A64" s="1"/>
      <c r="B64" s="28"/>
      <c r="C64" s="28"/>
      <c r="D64" s="28"/>
      <c r="E64" s="28"/>
      <c r="F64" s="28"/>
      <c r="G64" s="28"/>
      <c r="H64" s="28"/>
      <c r="I64" s="28"/>
      <c r="J64" s="28"/>
      <c r="K64" s="28"/>
      <c r="L64" s="28"/>
      <c r="M64" s="28"/>
    </row>
    <row r="65" spans="1:13" ht="15.6">
      <c r="A65" s="1"/>
      <c r="B65" s="28"/>
      <c r="C65" s="28"/>
      <c r="D65" s="28"/>
      <c r="E65" s="28"/>
      <c r="F65" s="28"/>
      <c r="G65" s="28"/>
      <c r="H65" s="28"/>
      <c r="I65" s="28"/>
      <c r="J65" s="28"/>
      <c r="K65" s="28"/>
      <c r="L65" s="28"/>
      <c r="M65" s="28"/>
    </row>
    <row r="66" spans="1:13" ht="15.6">
      <c r="A66" s="1"/>
      <c r="B66" s="28"/>
      <c r="C66" s="28"/>
      <c r="D66" s="28"/>
      <c r="E66" s="28"/>
      <c r="F66" s="28"/>
      <c r="G66" s="28"/>
      <c r="H66" s="28"/>
      <c r="I66" s="28"/>
      <c r="J66" s="28"/>
      <c r="K66" s="28"/>
      <c r="L66" s="28"/>
      <c r="M66" s="28"/>
    </row>
    <row r="67" spans="1:13" ht="15.6">
      <c r="A67" s="1"/>
      <c r="B67" s="28"/>
      <c r="C67" s="28"/>
      <c r="D67" s="28"/>
      <c r="E67" s="28"/>
      <c r="F67" s="28"/>
      <c r="G67" s="28"/>
      <c r="H67" s="28"/>
      <c r="I67" s="28"/>
      <c r="J67" s="28"/>
      <c r="K67" s="28"/>
      <c r="L67" s="28"/>
      <c r="M67" s="28"/>
    </row>
    <row r="68" spans="1:13" ht="15.6">
      <c r="A68" s="1"/>
      <c r="B68" s="28"/>
      <c r="C68" s="28"/>
      <c r="D68" s="28"/>
      <c r="E68" s="28"/>
      <c r="F68" s="28"/>
      <c r="G68" s="28"/>
      <c r="H68" s="28"/>
      <c r="I68" s="28"/>
      <c r="J68" s="28"/>
      <c r="K68" s="28"/>
      <c r="L68" s="28"/>
      <c r="M68" s="28"/>
    </row>
    <row r="69" spans="1:13" ht="15.6">
      <c r="A69" s="1"/>
      <c r="B69" s="28"/>
      <c r="C69" s="28"/>
      <c r="D69" s="28"/>
      <c r="E69" s="28"/>
      <c r="F69" s="28"/>
      <c r="G69" s="28"/>
      <c r="H69" s="28"/>
      <c r="I69" s="28"/>
      <c r="J69" s="28"/>
      <c r="K69" s="28"/>
      <c r="L69" s="28"/>
      <c r="M69" s="28"/>
    </row>
    <row r="70" spans="1:13" ht="15.6">
      <c r="A70" s="1"/>
      <c r="B70" s="28"/>
      <c r="C70" s="28"/>
      <c r="D70" s="28"/>
      <c r="E70" s="28"/>
      <c r="F70" s="28"/>
      <c r="G70" s="28"/>
      <c r="H70" s="28"/>
      <c r="I70" s="28"/>
      <c r="J70" s="28"/>
      <c r="K70" s="28"/>
      <c r="L70" s="28"/>
      <c r="M70" s="28"/>
    </row>
    <row r="71" spans="1:13" ht="15.6">
      <c r="A71" s="1"/>
      <c r="B71" s="28"/>
      <c r="C71" s="28"/>
      <c r="D71" s="28"/>
      <c r="E71" s="28"/>
      <c r="F71" s="28"/>
      <c r="G71" s="28"/>
      <c r="H71" s="28"/>
      <c r="I71" s="28"/>
      <c r="J71" s="28"/>
      <c r="K71" s="28"/>
      <c r="L71" s="28"/>
      <c r="M71" s="28"/>
    </row>
    <row r="72" spans="1:13" ht="15.6">
      <c r="A72" s="1"/>
      <c r="B72" s="28"/>
      <c r="C72" s="28"/>
      <c r="D72" s="28"/>
      <c r="E72" s="28"/>
      <c r="F72" s="28"/>
      <c r="G72" s="28"/>
      <c r="H72" s="28"/>
      <c r="I72" s="28"/>
      <c r="J72" s="28"/>
      <c r="K72" s="28"/>
      <c r="L72" s="28"/>
      <c r="M72" s="28"/>
    </row>
    <row r="73" spans="1:13" ht="15.6">
      <c r="A73" s="1"/>
      <c r="B73" s="28"/>
      <c r="C73" s="28"/>
      <c r="D73" s="28"/>
      <c r="E73" s="28"/>
      <c r="F73" s="28"/>
      <c r="G73" s="28"/>
      <c r="H73" s="28"/>
      <c r="I73" s="28"/>
      <c r="J73" s="28"/>
      <c r="K73" s="28"/>
      <c r="L73" s="28"/>
      <c r="M73" s="28"/>
    </row>
    <row r="74" spans="1:13" ht="15.6">
      <c r="A74" s="1"/>
      <c r="B74" s="28"/>
      <c r="C74" s="28"/>
      <c r="D74" s="28"/>
      <c r="E74" s="28"/>
      <c r="F74" s="28"/>
      <c r="G74" s="28"/>
      <c r="H74" s="28"/>
      <c r="I74" s="28"/>
      <c r="J74" s="28"/>
      <c r="K74" s="28"/>
      <c r="L74" s="28"/>
      <c r="M74" s="28"/>
    </row>
    <row r="75" spans="1:13" ht="15.6">
      <c r="A75" s="1"/>
      <c r="B75" s="28"/>
      <c r="C75" s="28"/>
      <c r="D75" s="28"/>
      <c r="E75" s="28"/>
      <c r="F75" s="28"/>
      <c r="G75" s="28"/>
      <c r="H75" s="28"/>
      <c r="I75" s="28"/>
      <c r="J75" s="28"/>
      <c r="K75" s="28"/>
      <c r="L75" s="28"/>
      <c r="M75" s="28"/>
    </row>
    <row r="76" spans="1:13" ht="15.6">
      <c r="A76" s="1"/>
      <c r="B76" s="28"/>
      <c r="C76" s="28"/>
      <c r="D76" s="28"/>
      <c r="E76" s="28"/>
      <c r="F76" s="28"/>
      <c r="G76" s="28"/>
      <c r="H76" s="28"/>
      <c r="I76" s="28"/>
      <c r="J76" s="28"/>
      <c r="K76" s="28"/>
      <c r="L76" s="28"/>
      <c r="M76" s="28"/>
    </row>
    <row r="77" spans="1:13" ht="15.6">
      <c r="A77" s="1"/>
      <c r="B77" s="28"/>
      <c r="C77" s="28"/>
      <c r="D77" s="28"/>
      <c r="E77" s="28"/>
      <c r="F77" s="28"/>
      <c r="G77" s="28"/>
      <c r="H77" s="28"/>
      <c r="I77" s="28"/>
      <c r="J77" s="28"/>
      <c r="K77" s="28"/>
      <c r="L77" s="28"/>
      <c r="M77" s="28"/>
    </row>
    <row r="78" spans="1:13" ht="15.6">
      <c r="A78" s="1"/>
      <c r="B78" s="28"/>
      <c r="C78" s="28"/>
      <c r="D78" s="28"/>
      <c r="E78" s="28"/>
      <c r="F78" s="28"/>
      <c r="G78" s="28"/>
      <c r="H78" s="28"/>
      <c r="I78" s="28"/>
      <c r="J78" s="28"/>
      <c r="K78" s="28"/>
      <c r="L78" s="28"/>
      <c r="M78" s="28"/>
    </row>
    <row r="79" spans="1:13" ht="15.6">
      <c r="A79" s="1"/>
      <c r="B79" s="28"/>
      <c r="C79" s="28"/>
      <c r="D79" s="28"/>
      <c r="E79" s="28"/>
      <c r="F79" s="28"/>
      <c r="G79" s="28"/>
      <c r="H79" s="28"/>
      <c r="I79" s="28"/>
      <c r="J79" s="28"/>
      <c r="K79" s="28"/>
      <c r="L79" s="28"/>
      <c r="M79" s="28"/>
    </row>
    <row r="80" spans="1:13" ht="15.6">
      <c r="A80" s="1"/>
      <c r="B80" s="28"/>
      <c r="C80" s="28"/>
      <c r="D80" s="28"/>
      <c r="E80" s="28"/>
      <c r="F80" s="28"/>
      <c r="G80" s="28"/>
      <c r="H80" s="28"/>
      <c r="I80" s="28"/>
      <c r="J80" s="28"/>
      <c r="K80" s="28"/>
      <c r="L80" s="28"/>
      <c r="M80" s="28"/>
    </row>
    <row r="81" spans="1:13" ht="15.6">
      <c r="A81" s="1"/>
      <c r="B81" s="28"/>
      <c r="C81" s="28"/>
      <c r="D81" s="28"/>
      <c r="E81" s="28"/>
      <c r="F81" s="28"/>
      <c r="G81" s="28"/>
      <c r="H81" s="28"/>
      <c r="I81" s="28"/>
      <c r="J81" s="28"/>
      <c r="K81" s="28"/>
      <c r="L81" s="28"/>
      <c r="M81" s="28"/>
    </row>
    <row r="82" spans="1:13" ht="15.6">
      <c r="A82" s="1"/>
      <c r="B82" s="28"/>
      <c r="C82" s="28"/>
      <c r="D82" s="28"/>
      <c r="E82" s="28"/>
      <c r="F82" s="28"/>
      <c r="G82" s="28"/>
      <c r="H82" s="28"/>
      <c r="I82" s="28"/>
      <c r="J82" s="28"/>
      <c r="K82" s="28"/>
      <c r="L82" s="28"/>
      <c r="M82" s="28"/>
    </row>
    <row r="83" spans="1:13" ht="15.6">
      <c r="A83" s="1"/>
      <c r="B83" s="28"/>
      <c r="C83" s="28"/>
      <c r="D83" s="28"/>
      <c r="E83" s="28"/>
      <c r="F83" s="28"/>
      <c r="G83" s="28"/>
      <c r="H83" s="28"/>
      <c r="I83" s="28"/>
      <c r="J83" s="28"/>
      <c r="K83" s="28"/>
      <c r="L83" s="28"/>
      <c r="M83" s="28"/>
    </row>
    <row r="84" spans="1:13" ht="15.6">
      <c r="A84" s="1"/>
      <c r="B84" s="28"/>
      <c r="C84" s="28"/>
      <c r="D84" s="28"/>
      <c r="E84" s="28"/>
      <c r="F84" s="28"/>
      <c r="G84" s="28"/>
      <c r="H84" s="28"/>
      <c r="I84" s="28"/>
      <c r="J84" s="28"/>
      <c r="K84" s="28"/>
      <c r="L84" s="28"/>
      <c r="M84" s="28"/>
    </row>
    <row r="85" spans="1:13" ht="15.6">
      <c r="A85" s="1"/>
      <c r="B85" s="28"/>
      <c r="C85" s="28"/>
      <c r="D85" s="28"/>
      <c r="E85" s="28"/>
      <c r="F85" s="28"/>
      <c r="G85" s="28"/>
      <c r="H85" s="28"/>
      <c r="I85" s="28"/>
      <c r="J85" s="28"/>
      <c r="K85" s="28"/>
      <c r="L85" s="28"/>
      <c r="M85" s="28"/>
    </row>
    <row r="86" spans="1:13" ht="15.6">
      <c r="A86" s="1"/>
      <c r="B86" s="28"/>
      <c r="C86" s="28"/>
      <c r="D86" s="28"/>
      <c r="E86" s="28"/>
      <c r="F86" s="28"/>
      <c r="G86" s="28"/>
      <c r="H86" s="28"/>
      <c r="I86" s="28"/>
      <c r="J86" s="28"/>
      <c r="K86" s="28"/>
      <c r="L86" s="28"/>
      <c r="M86" s="28"/>
    </row>
    <row r="87" spans="1:13" ht="15.6">
      <c r="A87" s="1"/>
      <c r="B87" s="28"/>
      <c r="C87" s="28"/>
      <c r="D87" s="28"/>
      <c r="E87" s="28"/>
      <c r="F87" s="28"/>
      <c r="G87" s="28"/>
      <c r="H87" s="28"/>
      <c r="I87" s="28"/>
      <c r="J87" s="28"/>
      <c r="K87" s="28"/>
      <c r="L87" s="28"/>
      <c r="M87" s="28"/>
    </row>
    <row r="88" spans="1:13" ht="15.6">
      <c r="A88" s="1"/>
      <c r="B88" s="28"/>
      <c r="C88" s="28"/>
      <c r="D88" s="28"/>
      <c r="E88" s="28"/>
      <c r="F88" s="28"/>
      <c r="G88" s="28"/>
      <c r="H88" s="28"/>
      <c r="I88" s="28"/>
      <c r="J88" s="28"/>
      <c r="K88" s="28"/>
      <c r="L88" s="28"/>
      <c r="M88" s="28"/>
    </row>
    <row r="89" spans="1:13" ht="15.6">
      <c r="A89" s="1"/>
      <c r="B89" s="28"/>
      <c r="C89" s="28"/>
      <c r="D89" s="28"/>
      <c r="E89" s="28"/>
      <c r="F89" s="28"/>
      <c r="G89" s="28"/>
      <c r="H89" s="28"/>
      <c r="I89" s="28"/>
      <c r="J89" s="28"/>
      <c r="K89" s="28"/>
      <c r="L89" s="28"/>
      <c r="M89" s="28"/>
    </row>
    <row r="90" spans="1:13" ht="15.6">
      <c r="A90" s="1"/>
      <c r="B90" s="28"/>
      <c r="C90" s="28"/>
      <c r="D90" s="28"/>
      <c r="E90" s="28"/>
      <c r="F90" s="28"/>
      <c r="G90" s="28"/>
      <c r="H90" s="28"/>
      <c r="I90" s="28"/>
      <c r="J90" s="28"/>
      <c r="K90" s="28"/>
      <c r="L90" s="28"/>
      <c r="M90" s="28"/>
    </row>
    <row r="91" spans="1:13" ht="15.6">
      <c r="A91" s="1"/>
      <c r="B91" s="28"/>
      <c r="C91" s="28"/>
      <c r="D91" s="28"/>
      <c r="E91" s="28"/>
      <c r="F91" s="28"/>
      <c r="G91" s="28"/>
      <c r="H91" s="28"/>
      <c r="I91" s="28"/>
      <c r="J91" s="28"/>
      <c r="K91" s="28"/>
      <c r="L91" s="28"/>
      <c r="M91" s="28"/>
    </row>
    <row r="92" spans="1:13" ht="15.6">
      <c r="A92" s="1"/>
      <c r="B92" s="28"/>
      <c r="C92" s="28"/>
      <c r="D92" s="28"/>
      <c r="E92" s="28"/>
      <c r="F92" s="28"/>
      <c r="G92" s="28"/>
      <c r="H92" s="28"/>
      <c r="I92" s="28"/>
      <c r="J92" s="28"/>
      <c r="K92" s="28"/>
      <c r="L92" s="28"/>
      <c r="M92" s="28"/>
    </row>
    <row r="93" spans="1:13" ht="15.6">
      <c r="A93" s="1"/>
      <c r="B93" s="28"/>
      <c r="C93" s="28"/>
      <c r="D93" s="28"/>
      <c r="E93" s="28"/>
      <c r="F93" s="28"/>
      <c r="G93" s="28"/>
      <c r="H93" s="28"/>
      <c r="I93" s="28"/>
      <c r="J93" s="28"/>
      <c r="K93" s="28"/>
      <c r="L93" s="28"/>
      <c r="M93" s="28"/>
    </row>
    <row r="94" spans="1:13" ht="15.6">
      <c r="A94" s="1"/>
      <c r="B94" s="28"/>
      <c r="C94" s="28"/>
      <c r="D94" s="28"/>
      <c r="E94" s="28"/>
      <c r="F94" s="28"/>
      <c r="G94" s="28"/>
      <c r="H94" s="28"/>
      <c r="I94" s="28"/>
      <c r="J94" s="28"/>
      <c r="K94" s="28"/>
      <c r="L94" s="28"/>
      <c r="M94" s="28"/>
    </row>
    <row r="95" spans="1:13" ht="15.6">
      <c r="A95" s="1"/>
      <c r="B95" s="28"/>
      <c r="C95" s="28"/>
      <c r="D95" s="28"/>
      <c r="E95" s="28"/>
      <c r="F95" s="28"/>
      <c r="G95" s="28"/>
      <c r="H95" s="28"/>
      <c r="I95" s="28"/>
      <c r="J95" s="28"/>
      <c r="K95" s="28"/>
      <c r="L95" s="28"/>
      <c r="M95" s="28"/>
    </row>
    <row r="96" spans="1:13" ht="15.6">
      <c r="A96" s="1"/>
      <c r="B96" s="28"/>
      <c r="C96" s="28"/>
      <c r="D96" s="28"/>
      <c r="E96" s="28"/>
      <c r="F96" s="28"/>
      <c r="G96" s="28"/>
      <c r="H96" s="28"/>
      <c r="I96" s="28"/>
      <c r="J96" s="28"/>
      <c r="K96" s="28"/>
      <c r="L96" s="28"/>
      <c r="M96" s="28"/>
    </row>
    <row r="97" spans="1:13" ht="15.6">
      <c r="A97" s="1"/>
      <c r="B97" s="28"/>
      <c r="C97" s="28"/>
      <c r="D97" s="28"/>
      <c r="E97" s="28"/>
      <c r="F97" s="28"/>
      <c r="G97" s="28"/>
      <c r="H97" s="28"/>
      <c r="I97" s="28"/>
      <c r="J97" s="28"/>
      <c r="K97" s="28"/>
      <c r="L97" s="28"/>
      <c r="M97" s="28"/>
    </row>
    <row r="98" spans="1:13" ht="15.6">
      <c r="A98" s="1"/>
      <c r="B98" s="28"/>
      <c r="C98" s="28"/>
      <c r="D98" s="28"/>
      <c r="E98" s="28"/>
      <c r="F98" s="28"/>
      <c r="G98" s="28"/>
      <c r="H98" s="28"/>
      <c r="I98" s="28"/>
      <c r="J98" s="28"/>
      <c r="K98" s="28"/>
      <c r="L98" s="28"/>
      <c r="M98" s="28"/>
    </row>
    <row r="99" spans="1:13" ht="15.6">
      <c r="A99" s="1"/>
      <c r="B99" s="28"/>
      <c r="C99" s="28"/>
      <c r="D99" s="28"/>
      <c r="E99" s="28"/>
      <c r="F99" s="28"/>
      <c r="G99" s="28"/>
      <c r="H99" s="28"/>
      <c r="I99" s="28"/>
      <c r="J99" s="28"/>
      <c r="K99" s="28"/>
      <c r="L99" s="28"/>
      <c r="M99" s="28"/>
    </row>
    <row r="100" spans="1:13" ht="15.6">
      <c r="A100" s="1"/>
      <c r="B100" s="28"/>
      <c r="C100" s="28"/>
      <c r="D100" s="28"/>
      <c r="E100" s="28"/>
      <c r="F100" s="28"/>
      <c r="G100" s="28"/>
      <c r="H100" s="28"/>
      <c r="I100" s="28"/>
      <c r="J100" s="28"/>
      <c r="K100" s="28"/>
      <c r="L100" s="28"/>
      <c r="M100" s="28"/>
    </row>
    <row r="101" spans="1:13" ht="15.6">
      <c r="A101" s="1"/>
      <c r="B101" s="28"/>
      <c r="C101" s="28"/>
      <c r="D101" s="28"/>
      <c r="E101" s="28"/>
      <c r="F101" s="28"/>
      <c r="G101" s="28"/>
      <c r="H101" s="28"/>
      <c r="I101" s="28"/>
      <c r="J101" s="28"/>
      <c r="K101" s="28"/>
      <c r="L101" s="28"/>
      <c r="M101" s="28"/>
    </row>
    <row r="102" spans="1:13" ht="15.6">
      <c r="A102" s="1"/>
      <c r="B102" s="28"/>
      <c r="C102" s="28"/>
      <c r="D102" s="28"/>
      <c r="E102" s="28"/>
      <c r="F102" s="28"/>
      <c r="G102" s="28"/>
      <c r="H102" s="28"/>
      <c r="I102" s="28"/>
      <c r="J102" s="28"/>
      <c r="K102" s="28"/>
      <c r="L102" s="28"/>
      <c r="M102" s="28"/>
    </row>
    <row r="103" spans="1:13" ht="15.6">
      <c r="A103" s="1"/>
      <c r="B103" s="28"/>
      <c r="C103" s="28"/>
      <c r="D103" s="28"/>
      <c r="E103" s="28"/>
      <c r="F103" s="28"/>
      <c r="G103" s="28"/>
      <c r="H103" s="28"/>
      <c r="I103" s="28"/>
      <c r="J103" s="28"/>
      <c r="K103" s="28"/>
      <c r="L103" s="28"/>
      <c r="M103" s="28"/>
    </row>
    <row r="104" spans="1:13" ht="15.6">
      <c r="A104" s="1"/>
      <c r="B104" s="28"/>
      <c r="C104" s="28"/>
      <c r="D104" s="28"/>
      <c r="E104" s="28"/>
      <c r="F104" s="28"/>
      <c r="G104" s="28"/>
      <c r="H104" s="28"/>
      <c r="I104" s="28"/>
      <c r="J104" s="28"/>
      <c r="K104" s="28"/>
      <c r="L104" s="28"/>
      <c r="M104" s="28"/>
    </row>
    <row r="105" spans="1:13" ht="15.6">
      <c r="A105" s="1"/>
      <c r="B105" s="28"/>
      <c r="C105" s="28"/>
      <c r="D105" s="28"/>
      <c r="E105" s="28"/>
      <c r="F105" s="28"/>
      <c r="G105" s="28"/>
      <c r="H105" s="28"/>
      <c r="I105" s="28"/>
      <c r="J105" s="28"/>
      <c r="K105" s="28"/>
      <c r="L105" s="28"/>
      <c r="M105" s="28"/>
    </row>
    <row r="106" spans="1:13" ht="15.6">
      <c r="A106" s="1"/>
      <c r="B106" s="28"/>
      <c r="C106" s="28"/>
      <c r="D106" s="28"/>
      <c r="E106" s="28"/>
      <c r="F106" s="28"/>
      <c r="G106" s="28"/>
      <c r="H106" s="28"/>
      <c r="I106" s="28"/>
      <c r="J106" s="28"/>
      <c r="K106" s="28"/>
      <c r="L106" s="28"/>
      <c r="M106" s="28"/>
    </row>
    <row r="107" spans="1:13" ht="15.6">
      <c r="A107" s="1"/>
      <c r="B107" s="28"/>
      <c r="C107" s="28"/>
      <c r="D107" s="28"/>
      <c r="E107" s="28"/>
      <c r="F107" s="28"/>
      <c r="G107" s="28"/>
      <c r="H107" s="28"/>
      <c r="I107" s="28"/>
      <c r="J107" s="28"/>
      <c r="K107" s="28"/>
      <c r="L107" s="28"/>
      <c r="M107" s="28"/>
    </row>
    <row r="108" spans="1:13" ht="15.6">
      <c r="A108" s="1"/>
      <c r="B108" s="28"/>
      <c r="C108" s="28"/>
      <c r="D108" s="28"/>
      <c r="E108" s="28"/>
      <c r="F108" s="28"/>
      <c r="G108" s="28"/>
      <c r="H108" s="28"/>
      <c r="I108" s="28"/>
      <c r="J108" s="28"/>
      <c r="K108" s="28"/>
      <c r="L108" s="28"/>
      <c r="M108" s="28"/>
    </row>
    <row r="109" spans="1:13" ht="15.6">
      <c r="A109" s="1"/>
      <c r="B109" s="28"/>
      <c r="C109" s="28"/>
      <c r="D109" s="28"/>
      <c r="E109" s="28"/>
      <c r="F109" s="28"/>
      <c r="G109" s="28"/>
      <c r="H109" s="28"/>
      <c r="I109" s="28"/>
      <c r="J109" s="28"/>
      <c r="K109" s="28"/>
      <c r="L109" s="28"/>
      <c r="M109" s="28"/>
    </row>
    <row r="110" spans="1:13" ht="15.6">
      <c r="A110" s="1"/>
      <c r="B110" s="28"/>
      <c r="C110" s="28"/>
      <c r="D110" s="28"/>
      <c r="E110" s="28"/>
      <c r="F110" s="28"/>
      <c r="G110" s="28"/>
      <c r="H110" s="28"/>
      <c r="I110" s="28"/>
      <c r="J110" s="28"/>
      <c r="K110" s="28"/>
      <c r="L110" s="28"/>
      <c r="M110" s="28"/>
    </row>
    <row r="111" spans="1:13" ht="15.6">
      <c r="A111" s="1"/>
      <c r="B111" s="28"/>
      <c r="C111" s="28"/>
      <c r="D111" s="28"/>
      <c r="E111" s="28"/>
      <c r="F111" s="28"/>
      <c r="G111" s="28"/>
      <c r="H111" s="28"/>
      <c r="I111" s="28"/>
      <c r="J111" s="28"/>
      <c r="K111" s="28"/>
      <c r="L111" s="28"/>
      <c r="M111" s="28"/>
    </row>
    <row r="112" spans="1:13" ht="15.6">
      <c r="A112" s="1"/>
      <c r="B112" s="28"/>
      <c r="C112" s="28"/>
      <c r="D112" s="28"/>
      <c r="E112" s="28"/>
      <c r="F112" s="28"/>
      <c r="G112" s="28"/>
      <c r="H112" s="28"/>
      <c r="I112" s="28"/>
      <c r="J112" s="28"/>
      <c r="K112" s="28"/>
      <c r="L112" s="28"/>
      <c r="M112" s="28"/>
    </row>
    <row r="113" spans="1:13" ht="15.6">
      <c r="A113" s="1"/>
      <c r="B113" s="28"/>
      <c r="C113" s="28"/>
      <c r="D113" s="28"/>
      <c r="E113" s="28"/>
      <c r="F113" s="28"/>
      <c r="G113" s="28"/>
      <c r="H113" s="28"/>
      <c r="I113" s="28"/>
      <c r="J113" s="28"/>
      <c r="K113" s="28"/>
      <c r="L113" s="28"/>
      <c r="M113" s="28"/>
    </row>
    <row r="114" spans="1:13" ht="15.6">
      <c r="A114" s="1"/>
      <c r="B114" s="28"/>
      <c r="C114" s="28"/>
      <c r="D114" s="28"/>
      <c r="E114" s="28"/>
      <c r="F114" s="28"/>
      <c r="G114" s="28"/>
      <c r="H114" s="28"/>
      <c r="I114" s="28"/>
      <c r="J114" s="28"/>
      <c r="K114" s="28"/>
      <c r="L114" s="28"/>
      <c r="M114" s="28"/>
    </row>
    <row r="115" spans="1:13" ht="15.6">
      <c r="A115" s="1"/>
      <c r="B115" s="28"/>
      <c r="C115" s="28"/>
      <c r="D115" s="28"/>
      <c r="E115" s="28"/>
      <c r="F115" s="28"/>
      <c r="G115" s="28"/>
      <c r="H115" s="28"/>
      <c r="I115" s="28"/>
      <c r="J115" s="28"/>
      <c r="K115" s="28"/>
      <c r="L115" s="28"/>
      <c r="M115" s="28"/>
    </row>
    <row r="116" spans="1:13" ht="15.6">
      <c r="A116" s="1"/>
      <c r="B116" s="28"/>
      <c r="C116" s="28"/>
      <c r="D116" s="28"/>
      <c r="E116" s="28"/>
      <c r="F116" s="28"/>
      <c r="G116" s="28"/>
      <c r="H116" s="28"/>
      <c r="I116" s="28"/>
      <c r="J116" s="28"/>
      <c r="K116" s="28"/>
      <c r="L116" s="28"/>
      <c r="M116" s="28"/>
    </row>
    <row r="117" spans="1:13" ht="15.6">
      <c r="A117" s="1"/>
      <c r="B117" s="28"/>
      <c r="C117" s="28"/>
      <c r="D117" s="28"/>
      <c r="E117" s="28"/>
      <c r="F117" s="28"/>
      <c r="G117" s="28"/>
      <c r="H117" s="28"/>
      <c r="I117" s="28"/>
      <c r="J117" s="28"/>
      <c r="K117" s="28"/>
      <c r="L117" s="28"/>
      <c r="M117" s="28"/>
    </row>
    <row r="118" spans="1:13" ht="15.6">
      <c r="A118" s="1"/>
      <c r="B118" s="28"/>
      <c r="C118" s="28"/>
      <c r="D118" s="28"/>
      <c r="E118" s="28"/>
      <c r="F118" s="28"/>
      <c r="G118" s="28"/>
      <c r="H118" s="28"/>
      <c r="I118" s="28"/>
      <c r="J118" s="28"/>
      <c r="K118" s="28"/>
      <c r="L118" s="28"/>
      <c r="M118" s="28"/>
    </row>
    <row r="119" spans="1:13" ht="15.6">
      <c r="A119" s="1"/>
      <c r="B119" s="28"/>
      <c r="C119" s="28"/>
      <c r="D119" s="28"/>
      <c r="E119" s="28"/>
      <c r="F119" s="28"/>
      <c r="G119" s="28"/>
      <c r="H119" s="28"/>
      <c r="I119" s="28"/>
      <c r="J119" s="28"/>
      <c r="K119" s="28"/>
      <c r="L119" s="28"/>
      <c r="M119" s="28"/>
    </row>
    <row r="120" spans="1:13" ht="15.6">
      <c r="A120" s="1"/>
      <c r="B120" s="28"/>
      <c r="C120" s="28"/>
      <c r="D120" s="28"/>
      <c r="E120" s="28"/>
      <c r="F120" s="28"/>
      <c r="G120" s="28"/>
      <c r="H120" s="28"/>
      <c r="I120" s="28"/>
      <c r="J120" s="28"/>
      <c r="K120" s="28"/>
      <c r="L120" s="28"/>
      <c r="M120" s="28"/>
    </row>
    <row r="121" spans="1:13" ht="15.6">
      <c r="A121" s="1"/>
      <c r="B121" s="28"/>
      <c r="C121" s="28"/>
      <c r="D121" s="28"/>
      <c r="E121" s="28"/>
      <c r="F121" s="28"/>
      <c r="G121" s="28"/>
      <c r="H121" s="28"/>
      <c r="I121" s="28"/>
      <c r="J121" s="28"/>
      <c r="K121" s="28"/>
      <c r="L121" s="28"/>
      <c r="M121" s="28"/>
    </row>
    <row r="122" spans="1:13" ht="15.6">
      <c r="A122" s="1"/>
      <c r="B122" s="28"/>
      <c r="C122" s="28"/>
      <c r="D122" s="28"/>
      <c r="E122" s="28"/>
      <c r="F122" s="28"/>
      <c r="G122" s="28"/>
      <c r="H122" s="28"/>
      <c r="I122" s="28"/>
      <c r="J122" s="28"/>
      <c r="K122" s="28"/>
      <c r="L122" s="28"/>
      <c r="M122" s="28"/>
    </row>
    <row r="123" spans="1:13" ht="15.6">
      <c r="A123" s="1"/>
      <c r="B123" s="28"/>
      <c r="C123" s="28"/>
      <c r="D123" s="28"/>
      <c r="E123" s="28"/>
      <c r="F123" s="28"/>
      <c r="G123" s="28"/>
      <c r="H123" s="28"/>
      <c r="I123" s="28"/>
      <c r="J123" s="28"/>
      <c r="K123" s="28"/>
      <c r="L123" s="28"/>
      <c r="M123" s="28"/>
    </row>
    <row r="124" spans="1:13" ht="15.6">
      <c r="A124" s="1"/>
      <c r="B124" s="28"/>
      <c r="C124" s="28"/>
      <c r="D124" s="28"/>
      <c r="E124" s="28"/>
      <c r="F124" s="28"/>
      <c r="G124" s="28"/>
      <c r="H124" s="28"/>
      <c r="I124" s="28"/>
      <c r="J124" s="28"/>
      <c r="K124" s="28"/>
      <c r="L124" s="28"/>
      <c r="M124" s="28"/>
    </row>
    <row r="125" spans="1:13" ht="15.6">
      <c r="A125" s="1"/>
      <c r="B125" s="28"/>
      <c r="C125" s="28"/>
      <c r="D125" s="28"/>
      <c r="E125" s="28"/>
      <c r="F125" s="28"/>
      <c r="G125" s="28"/>
      <c r="H125" s="28"/>
      <c r="I125" s="28"/>
      <c r="J125" s="28"/>
      <c r="K125" s="28"/>
      <c r="L125" s="28"/>
      <c r="M125" s="28"/>
    </row>
    <row r="126" spans="1:13" ht="15.6">
      <c r="A126" s="1"/>
      <c r="B126" s="28"/>
      <c r="C126" s="28"/>
      <c r="D126" s="28"/>
      <c r="E126" s="28"/>
      <c r="F126" s="28"/>
      <c r="G126" s="28"/>
      <c r="H126" s="28"/>
      <c r="I126" s="28"/>
      <c r="J126" s="28"/>
      <c r="K126" s="28"/>
      <c r="L126" s="28"/>
      <c r="M126" s="28"/>
    </row>
    <row r="127" spans="1:13" ht="15.6">
      <c r="A127" s="1"/>
      <c r="B127" s="28"/>
      <c r="C127" s="28"/>
      <c r="D127" s="28"/>
      <c r="E127" s="28"/>
      <c r="F127" s="28"/>
      <c r="G127" s="28"/>
      <c r="H127" s="28"/>
      <c r="I127" s="28"/>
      <c r="J127" s="28"/>
      <c r="K127" s="28"/>
      <c r="L127" s="28"/>
      <c r="M127" s="28"/>
    </row>
    <row r="128" spans="1:13" ht="15.6">
      <c r="A128" s="1"/>
      <c r="B128" s="28"/>
      <c r="C128" s="28"/>
      <c r="D128" s="28"/>
      <c r="E128" s="28"/>
      <c r="F128" s="28"/>
      <c r="G128" s="28"/>
      <c r="H128" s="28"/>
      <c r="I128" s="28"/>
      <c r="J128" s="28"/>
      <c r="K128" s="28"/>
      <c r="L128" s="28"/>
      <c r="M128" s="28"/>
    </row>
    <row r="129" spans="1:13" ht="15.6">
      <c r="A129" s="1"/>
      <c r="B129" s="28"/>
      <c r="C129" s="28"/>
      <c r="D129" s="28"/>
      <c r="E129" s="28"/>
      <c r="F129" s="28"/>
      <c r="G129" s="28"/>
      <c r="H129" s="28"/>
      <c r="I129" s="28"/>
      <c r="J129" s="28"/>
      <c r="K129" s="28"/>
      <c r="L129" s="28"/>
      <c r="M129" s="28"/>
    </row>
    <row r="130" spans="1:13" ht="15.6">
      <c r="A130" s="1"/>
      <c r="B130" s="28"/>
      <c r="C130" s="28"/>
      <c r="D130" s="28"/>
      <c r="E130" s="28"/>
      <c r="F130" s="28"/>
      <c r="G130" s="28"/>
      <c r="H130" s="28"/>
      <c r="I130" s="28"/>
      <c r="J130" s="28"/>
      <c r="K130" s="28"/>
      <c r="L130" s="28"/>
      <c r="M130" s="28"/>
    </row>
    <row r="131" spans="1:13" ht="15.6">
      <c r="A131" s="1"/>
      <c r="B131" s="28"/>
      <c r="C131" s="28"/>
      <c r="D131" s="28"/>
      <c r="E131" s="28"/>
      <c r="F131" s="28"/>
      <c r="G131" s="28"/>
      <c r="H131" s="28"/>
      <c r="I131" s="28"/>
      <c r="J131" s="28"/>
      <c r="K131" s="28"/>
      <c r="L131" s="28"/>
      <c r="M131" s="28"/>
    </row>
    <row r="132" spans="1:13" ht="15.6">
      <c r="A132" s="1"/>
      <c r="B132" s="28"/>
      <c r="C132" s="28"/>
      <c r="D132" s="28"/>
      <c r="E132" s="28"/>
      <c r="F132" s="28"/>
      <c r="G132" s="28"/>
      <c r="H132" s="28"/>
      <c r="I132" s="28"/>
      <c r="J132" s="28"/>
      <c r="K132" s="28"/>
      <c r="L132" s="28"/>
      <c r="M132" s="28"/>
    </row>
    <row r="133" spans="1:13" ht="15.6">
      <c r="A133" s="1"/>
      <c r="B133" s="28"/>
      <c r="C133" s="28"/>
      <c r="D133" s="28"/>
      <c r="E133" s="28"/>
      <c r="F133" s="28"/>
      <c r="G133" s="28"/>
      <c r="H133" s="28"/>
      <c r="I133" s="28"/>
      <c r="J133" s="28"/>
      <c r="K133" s="28"/>
      <c r="L133" s="28"/>
      <c r="M133" s="28"/>
    </row>
    <row r="134" spans="1:13" ht="15.6">
      <c r="A134" s="1"/>
      <c r="B134" s="28"/>
      <c r="C134" s="28"/>
      <c r="D134" s="28"/>
      <c r="E134" s="28"/>
      <c r="F134" s="28"/>
      <c r="G134" s="28"/>
      <c r="H134" s="28"/>
      <c r="I134" s="28"/>
      <c r="J134" s="28"/>
      <c r="K134" s="28"/>
      <c r="L134" s="28"/>
      <c r="M134" s="28"/>
    </row>
    <row r="135" spans="1:13" ht="15.6">
      <c r="A135" s="1"/>
      <c r="B135" s="28"/>
      <c r="C135" s="28"/>
      <c r="D135" s="28"/>
      <c r="E135" s="28"/>
      <c r="F135" s="28"/>
      <c r="G135" s="28"/>
      <c r="H135" s="28"/>
      <c r="I135" s="28"/>
      <c r="J135" s="28"/>
      <c r="K135" s="28"/>
      <c r="L135" s="28"/>
      <c r="M135" s="28"/>
    </row>
    <row r="136" spans="1:13" ht="15.6">
      <c r="A136" s="1"/>
      <c r="B136" s="28"/>
      <c r="C136" s="28"/>
      <c r="D136" s="28"/>
      <c r="E136" s="28"/>
      <c r="F136" s="28"/>
      <c r="G136" s="28"/>
      <c r="H136" s="28"/>
      <c r="I136" s="28"/>
      <c r="J136" s="28"/>
      <c r="K136" s="28"/>
      <c r="L136" s="28"/>
      <c r="M136" s="28"/>
    </row>
    <row r="137" spans="1:13" ht="15.6">
      <c r="A137" s="1"/>
      <c r="B137" s="28"/>
      <c r="C137" s="28"/>
      <c r="D137" s="28"/>
      <c r="E137" s="28"/>
      <c r="F137" s="28"/>
      <c r="G137" s="28"/>
      <c r="H137" s="28"/>
      <c r="I137" s="28"/>
      <c r="J137" s="28"/>
      <c r="K137" s="28"/>
      <c r="L137" s="28"/>
      <c r="M137" s="28"/>
    </row>
    <row r="138" spans="1:13" ht="15.6">
      <c r="A138" s="1"/>
      <c r="B138" s="28"/>
      <c r="C138" s="28"/>
      <c r="D138" s="28"/>
      <c r="E138" s="28"/>
      <c r="F138" s="28"/>
      <c r="G138" s="28"/>
      <c r="H138" s="28"/>
      <c r="I138" s="28"/>
      <c r="J138" s="28"/>
      <c r="K138" s="28"/>
      <c r="L138" s="28"/>
      <c r="M138" s="28"/>
    </row>
    <row r="139" spans="1:13" ht="15.6">
      <c r="A139" s="1"/>
      <c r="B139" s="28"/>
      <c r="C139" s="28"/>
      <c r="D139" s="28"/>
      <c r="E139" s="28"/>
      <c r="F139" s="28"/>
      <c r="G139" s="28"/>
      <c r="H139" s="28"/>
      <c r="I139" s="28"/>
      <c r="J139" s="28"/>
      <c r="K139" s="28"/>
      <c r="L139" s="28"/>
      <c r="M139" s="28"/>
    </row>
    <row r="140" spans="1:13" ht="15.6">
      <c r="A140" s="1"/>
      <c r="B140" s="28"/>
      <c r="C140" s="28"/>
      <c r="D140" s="28"/>
      <c r="E140" s="28"/>
      <c r="F140" s="28"/>
      <c r="G140" s="28"/>
      <c r="H140" s="28"/>
      <c r="I140" s="28"/>
      <c r="J140" s="28"/>
      <c r="K140" s="28"/>
      <c r="L140" s="28"/>
      <c r="M140" s="28"/>
    </row>
    <row r="141" spans="1:13" ht="15.6">
      <c r="A141" s="1"/>
      <c r="B141" s="28"/>
      <c r="C141" s="28"/>
      <c r="D141" s="28"/>
      <c r="E141" s="28"/>
      <c r="F141" s="28"/>
      <c r="G141" s="28"/>
      <c r="H141" s="28"/>
      <c r="I141" s="28"/>
      <c r="J141" s="28"/>
      <c r="K141" s="28"/>
      <c r="L141" s="28"/>
      <c r="M141" s="28"/>
    </row>
    <row r="142" spans="1:13" ht="15.6">
      <c r="A142" s="1"/>
      <c r="B142" s="28"/>
      <c r="C142" s="28"/>
      <c r="D142" s="28"/>
      <c r="E142" s="28"/>
      <c r="F142" s="28"/>
      <c r="G142" s="28"/>
      <c r="H142" s="28"/>
      <c r="I142" s="28"/>
      <c r="J142" s="28"/>
      <c r="K142" s="28"/>
      <c r="L142" s="28"/>
      <c r="M142" s="28"/>
    </row>
    <row r="143" spans="1:13" ht="15.6">
      <c r="A143" s="1"/>
      <c r="B143" s="28"/>
      <c r="C143" s="28"/>
      <c r="D143" s="28"/>
      <c r="E143" s="28"/>
      <c r="F143" s="28"/>
      <c r="G143" s="28"/>
      <c r="H143" s="28"/>
      <c r="I143" s="28"/>
      <c r="J143" s="28"/>
      <c r="K143" s="28"/>
      <c r="L143" s="28"/>
      <c r="M143" s="28"/>
    </row>
    <row r="144" spans="1:13" ht="15.6">
      <c r="A144" s="1"/>
      <c r="B144" s="28"/>
      <c r="C144" s="28"/>
      <c r="D144" s="28"/>
      <c r="E144" s="28"/>
      <c r="F144" s="28"/>
      <c r="G144" s="28"/>
      <c r="H144" s="28"/>
      <c r="I144" s="28"/>
      <c r="J144" s="28"/>
      <c r="K144" s="28"/>
      <c r="L144" s="28"/>
      <c r="M144" s="28"/>
    </row>
    <row r="145" spans="1:13" ht="15.6">
      <c r="A145" s="1"/>
      <c r="B145" s="28"/>
      <c r="C145" s="28"/>
      <c r="D145" s="28"/>
      <c r="E145" s="28"/>
      <c r="F145" s="28"/>
      <c r="G145" s="28"/>
      <c r="H145" s="28"/>
      <c r="I145" s="28"/>
      <c r="J145" s="28"/>
      <c r="K145" s="28"/>
      <c r="L145" s="28"/>
      <c r="M145" s="28"/>
    </row>
    <row r="146" spans="1:13" ht="15.6">
      <c r="A146" s="1"/>
      <c r="B146" s="28"/>
      <c r="C146" s="28"/>
      <c r="D146" s="28"/>
      <c r="E146" s="28"/>
      <c r="F146" s="28"/>
      <c r="G146" s="28"/>
      <c r="H146" s="28"/>
      <c r="I146" s="28"/>
      <c r="J146" s="28"/>
      <c r="K146" s="28"/>
      <c r="L146" s="28"/>
      <c r="M146" s="28"/>
    </row>
    <row r="147" spans="1:13" ht="15.6">
      <c r="A147" s="1"/>
      <c r="B147" s="28"/>
      <c r="C147" s="28"/>
      <c r="D147" s="28"/>
      <c r="E147" s="28"/>
      <c r="F147" s="28"/>
      <c r="G147" s="28"/>
      <c r="H147" s="28"/>
      <c r="I147" s="28"/>
      <c r="J147" s="28"/>
      <c r="K147" s="28"/>
      <c r="L147" s="28"/>
      <c r="M147" s="28"/>
    </row>
    <row r="148" spans="1:13" ht="15.6">
      <c r="A148" s="1"/>
      <c r="B148" s="28"/>
      <c r="C148" s="28"/>
      <c r="D148" s="28"/>
      <c r="E148" s="28"/>
      <c r="F148" s="28"/>
      <c r="G148" s="28"/>
      <c r="H148" s="28"/>
      <c r="I148" s="28"/>
      <c r="J148" s="28"/>
      <c r="K148" s="28"/>
      <c r="L148" s="28"/>
      <c r="M148" s="28"/>
    </row>
    <row r="149" spans="1:13" ht="15.6">
      <c r="A149" s="1"/>
      <c r="B149" s="28"/>
      <c r="C149" s="28"/>
      <c r="D149" s="28"/>
      <c r="E149" s="28"/>
      <c r="F149" s="28"/>
      <c r="G149" s="28"/>
      <c r="H149" s="28"/>
      <c r="I149" s="28"/>
      <c r="J149" s="28"/>
      <c r="K149" s="28"/>
      <c r="L149" s="28"/>
      <c r="M149" s="28"/>
    </row>
    <row r="150" spans="1:13" ht="15.6">
      <c r="A150" s="1"/>
      <c r="B150" s="28"/>
      <c r="C150" s="28"/>
      <c r="D150" s="28"/>
      <c r="E150" s="28"/>
      <c r="F150" s="28"/>
      <c r="G150" s="28"/>
      <c r="H150" s="28"/>
      <c r="I150" s="28"/>
      <c r="J150" s="28"/>
      <c r="K150" s="28"/>
      <c r="L150" s="28"/>
      <c r="M150" s="28"/>
    </row>
    <row r="151" spans="1:13" ht="15.6">
      <c r="A151" s="1"/>
      <c r="B151" s="28"/>
      <c r="C151" s="28"/>
      <c r="D151" s="28"/>
      <c r="E151" s="28"/>
      <c r="F151" s="28"/>
      <c r="G151" s="28"/>
      <c r="H151" s="28"/>
      <c r="I151" s="28"/>
      <c r="J151" s="28"/>
      <c r="K151" s="28"/>
      <c r="L151" s="28"/>
      <c r="M151" s="28"/>
    </row>
    <row r="152" spans="1:13" ht="15.6">
      <c r="A152" s="1"/>
      <c r="B152" s="28"/>
      <c r="C152" s="28"/>
      <c r="D152" s="28"/>
      <c r="E152" s="28"/>
      <c r="F152" s="28"/>
      <c r="G152" s="28"/>
      <c r="H152" s="28"/>
      <c r="I152" s="28"/>
      <c r="J152" s="28"/>
      <c r="K152" s="28"/>
      <c r="L152" s="28"/>
      <c r="M152" s="28"/>
    </row>
    <row r="153" spans="1:13" ht="15.6">
      <c r="A153" s="1"/>
      <c r="B153" s="28"/>
      <c r="C153" s="28"/>
      <c r="D153" s="28"/>
      <c r="E153" s="28"/>
      <c r="F153" s="28"/>
      <c r="G153" s="28"/>
      <c r="H153" s="28"/>
      <c r="I153" s="28"/>
      <c r="J153" s="28"/>
      <c r="K153" s="28"/>
      <c r="L153" s="28"/>
      <c r="M153" s="28"/>
    </row>
    <row r="154" spans="1:13" ht="15.6">
      <c r="A154" s="1"/>
      <c r="B154" s="28"/>
      <c r="C154" s="28"/>
      <c r="D154" s="28"/>
      <c r="E154" s="28"/>
      <c r="F154" s="28"/>
      <c r="G154" s="28"/>
      <c r="H154" s="28"/>
      <c r="I154" s="28"/>
      <c r="J154" s="28"/>
      <c r="K154" s="28"/>
      <c r="L154" s="28"/>
      <c r="M154" s="28"/>
    </row>
    <row r="155" spans="1:13" ht="15.6">
      <c r="A155" s="1"/>
      <c r="B155" s="28"/>
      <c r="C155" s="28"/>
      <c r="D155" s="28"/>
      <c r="E155" s="28"/>
      <c r="F155" s="28"/>
      <c r="G155" s="28"/>
      <c r="H155" s="28"/>
      <c r="I155" s="28"/>
      <c r="J155" s="28"/>
      <c r="K155" s="28"/>
      <c r="L155" s="28"/>
      <c r="M155" s="28"/>
    </row>
    <row r="156" spans="1:13" ht="15.6">
      <c r="A156" s="1"/>
      <c r="B156" s="28"/>
      <c r="C156" s="28"/>
      <c r="D156" s="28"/>
      <c r="E156" s="28"/>
      <c r="F156" s="28"/>
      <c r="G156" s="28"/>
      <c r="H156" s="28"/>
      <c r="I156" s="28"/>
      <c r="J156" s="28"/>
      <c r="K156" s="28"/>
      <c r="L156" s="28"/>
      <c r="M156" s="28"/>
    </row>
    <row r="157" spans="1:13" ht="15.6">
      <c r="A157" s="1"/>
      <c r="B157" s="28"/>
      <c r="C157" s="28"/>
      <c r="D157" s="28"/>
      <c r="E157" s="28"/>
      <c r="F157" s="28"/>
      <c r="G157" s="28"/>
      <c r="H157" s="28"/>
      <c r="I157" s="28"/>
      <c r="J157" s="28"/>
      <c r="K157" s="28"/>
      <c r="L157" s="28"/>
      <c r="M157" s="28"/>
    </row>
    <row r="158" spans="1:13" ht="15.6">
      <c r="A158" s="1"/>
      <c r="B158" s="28"/>
      <c r="C158" s="28"/>
      <c r="D158" s="28"/>
      <c r="E158" s="28"/>
      <c r="F158" s="28"/>
      <c r="G158" s="28"/>
      <c r="H158" s="28"/>
      <c r="I158" s="28"/>
      <c r="J158" s="28"/>
      <c r="K158" s="28"/>
      <c r="L158" s="28"/>
      <c r="M158" s="28"/>
    </row>
    <row r="159" spans="1:13" ht="15.6">
      <c r="A159" s="1"/>
      <c r="B159" s="28"/>
      <c r="C159" s="28"/>
      <c r="D159" s="28"/>
      <c r="E159" s="28"/>
      <c r="F159" s="28"/>
      <c r="G159" s="28"/>
      <c r="H159" s="28"/>
      <c r="I159" s="28"/>
      <c r="J159" s="28"/>
      <c r="K159" s="28"/>
      <c r="L159" s="28"/>
      <c r="M159" s="28"/>
    </row>
    <row r="160" spans="1:13" ht="15.6">
      <c r="A160" s="1"/>
      <c r="B160" s="28"/>
      <c r="C160" s="28"/>
      <c r="D160" s="28"/>
      <c r="E160" s="28"/>
      <c r="F160" s="28"/>
      <c r="G160" s="28"/>
      <c r="H160" s="28"/>
      <c r="I160" s="28"/>
      <c r="J160" s="28"/>
      <c r="K160" s="28"/>
      <c r="L160" s="28"/>
      <c r="M160" s="28"/>
    </row>
    <row r="161" spans="1:13" ht="15.6">
      <c r="A161" s="1"/>
      <c r="B161" s="28"/>
      <c r="C161" s="28"/>
      <c r="D161" s="28"/>
      <c r="E161" s="28"/>
      <c r="F161" s="28"/>
      <c r="G161" s="28"/>
      <c r="H161" s="28"/>
      <c r="I161" s="28"/>
      <c r="J161" s="28"/>
      <c r="K161" s="28"/>
      <c r="L161" s="28"/>
      <c r="M161" s="28"/>
    </row>
    <row r="162" spans="1:13" ht="15.6">
      <c r="A162" s="1"/>
      <c r="B162" s="28"/>
      <c r="C162" s="28"/>
      <c r="D162" s="28"/>
      <c r="E162" s="28"/>
      <c r="F162" s="28"/>
      <c r="G162" s="28"/>
      <c r="H162" s="28"/>
      <c r="I162" s="28"/>
      <c r="J162" s="28"/>
      <c r="K162" s="28"/>
      <c r="L162" s="28"/>
      <c r="M162" s="28"/>
    </row>
    <row r="163" spans="1:13" ht="15.6">
      <c r="A163" s="1"/>
      <c r="B163" s="28"/>
      <c r="C163" s="28"/>
      <c r="D163" s="28"/>
      <c r="E163" s="28"/>
      <c r="F163" s="28"/>
      <c r="G163" s="28"/>
      <c r="H163" s="28"/>
      <c r="I163" s="28"/>
      <c r="J163" s="28"/>
      <c r="K163" s="28"/>
      <c r="L163" s="28"/>
      <c r="M163" s="28"/>
    </row>
    <row r="164" spans="1:13" ht="15.6">
      <c r="A164" s="1"/>
      <c r="B164" s="28"/>
      <c r="C164" s="28"/>
      <c r="D164" s="28"/>
      <c r="E164" s="28"/>
      <c r="F164" s="28"/>
      <c r="G164" s="28"/>
      <c r="H164" s="28"/>
      <c r="I164" s="28"/>
      <c r="J164" s="28"/>
      <c r="K164" s="28"/>
      <c r="L164" s="28"/>
      <c r="M164" s="28"/>
    </row>
    <row r="165" spans="1:13" ht="15.6">
      <c r="A165" s="1"/>
      <c r="B165" s="28"/>
      <c r="C165" s="28"/>
      <c r="D165" s="28"/>
      <c r="E165" s="28"/>
      <c r="F165" s="28"/>
      <c r="G165" s="28"/>
      <c r="H165" s="28"/>
      <c r="I165" s="28"/>
      <c r="J165" s="28"/>
      <c r="K165" s="28"/>
      <c r="L165" s="28"/>
      <c r="M165" s="28"/>
    </row>
    <row r="166" spans="1:13" ht="15.6">
      <c r="A166" s="1"/>
      <c r="B166" s="28"/>
      <c r="C166" s="28"/>
      <c r="D166" s="28"/>
      <c r="E166" s="28"/>
      <c r="F166" s="28"/>
      <c r="G166" s="28"/>
      <c r="H166" s="28"/>
      <c r="I166" s="28"/>
      <c r="J166" s="28"/>
      <c r="K166" s="28"/>
      <c r="L166" s="28"/>
      <c r="M166" s="28"/>
    </row>
    <row r="167" spans="1:13" ht="15.6">
      <c r="A167" s="1"/>
      <c r="B167" s="28"/>
      <c r="C167" s="28"/>
      <c r="D167" s="28"/>
      <c r="E167" s="28"/>
      <c r="F167" s="28"/>
      <c r="G167" s="28"/>
      <c r="H167" s="28"/>
      <c r="I167" s="28"/>
      <c r="J167" s="28"/>
      <c r="K167" s="28"/>
      <c r="L167" s="28"/>
      <c r="M167" s="28"/>
    </row>
    <row r="168" spans="1:13" ht="15.6">
      <c r="A168" s="1"/>
      <c r="B168" s="28"/>
      <c r="C168" s="28"/>
      <c r="D168" s="28"/>
      <c r="E168" s="28"/>
      <c r="F168" s="28"/>
      <c r="G168" s="28"/>
      <c r="H168" s="28"/>
      <c r="I168" s="28"/>
      <c r="J168" s="28"/>
      <c r="K168" s="28"/>
      <c r="L168" s="28"/>
      <c r="M168" s="28"/>
    </row>
    <row r="169" spans="1:13" ht="15.6">
      <c r="A169" s="1"/>
      <c r="B169" s="28"/>
      <c r="C169" s="28"/>
      <c r="D169" s="28"/>
      <c r="E169" s="28"/>
      <c r="F169" s="28"/>
      <c r="G169" s="28"/>
      <c r="H169" s="28"/>
      <c r="I169" s="28"/>
      <c r="J169" s="28"/>
      <c r="K169" s="28"/>
      <c r="L169" s="28"/>
      <c r="M169" s="28"/>
    </row>
    <row r="170" spans="1:13" ht="15.6">
      <c r="A170" s="1"/>
      <c r="B170" s="28"/>
      <c r="C170" s="28"/>
      <c r="D170" s="28"/>
      <c r="E170" s="28"/>
      <c r="F170" s="28"/>
      <c r="G170" s="28"/>
      <c r="H170" s="28"/>
      <c r="I170" s="28"/>
      <c r="J170" s="28"/>
      <c r="K170" s="28"/>
      <c r="L170" s="28"/>
      <c r="M170" s="28"/>
    </row>
    <row r="171" spans="1:13" ht="15.6">
      <c r="A171" s="1"/>
      <c r="B171" s="28"/>
      <c r="C171" s="28"/>
      <c r="D171" s="28"/>
      <c r="E171" s="28"/>
      <c r="F171" s="28"/>
      <c r="G171" s="28"/>
      <c r="H171" s="28"/>
      <c r="I171" s="28"/>
      <c r="J171" s="28"/>
      <c r="K171" s="28"/>
      <c r="L171" s="28"/>
      <c r="M171" s="28"/>
    </row>
    <row r="172" spans="1:13" ht="15.6">
      <c r="A172" s="1"/>
      <c r="B172" s="28"/>
      <c r="C172" s="28"/>
      <c r="D172" s="28"/>
      <c r="E172" s="28"/>
      <c r="F172" s="28"/>
      <c r="G172" s="28"/>
      <c r="H172" s="28"/>
      <c r="I172" s="28"/>
      <c r="J172" s="28"/>
      <c r="K172" s="28"/>
      <c r="L172" s="28"/>
      <c r="M172" s="28"/>
    </row>
    <row r="173" spans="1:13" ht="15.6">
      <c r="A173" s="1"/>
      <c r="B173" s="28"/>
      <c r="C173" s="28"/>
      <c r="D173" s="28"/>
      <c r="E173" s="28"/>
      <c r="F173" s="28"/>
      <c r="G173" s="28"/>
      <c r="H173" s="28"/>
      <c r="I173" s="28"/>
      <c r="J173" s="28"/>
      <c r="K173" s="28"/>
      <c r="L173" s="28"/>
      <c r="M173" s="28"/>
    </row>
    <row r="174" spans="1:13" ht="15.6">
      <c r="A174" s="1"/>
      <c r="B174" s="28"/>
      <c r="C174" s="28"/>
      <c r="D174" s="28"/>
      <c r="E174" s="28"/>
      <c r="F174" s="28"/>
      <c r="G174" s="28"/>
      <c r="H174" s="28"/>
      <c r="I174" s="28"/>
      <c r="J174" s="28"/>
      <c r="K174" s="28"/>
      <c r="L174" s="28"/>
      <c r="M174" s="28"/>
    </row>
    <row r="175" spans="1:13" ht="15.6">
      <c r="A175" s="1"/>
      <c r="B175" s="28"/>
      <c r="C175" s="28"/>
      <c r="D175" s="28"/>
      <c r="E175" s="28"/>
      <c r="F175" s="28"/>
      <c r="G175" s="28"/>
      <c r="H175" s="28"/>
      <c r="I175" s="28"/>
      <c r="J175" s="28"/>
      <c r="K175" s="28"/>
      <c r="L175" s="28"/>
      <c r="M175" s="28"/>
    </row>
    <row r="176" spans="1:13" ht="15.6">
      <c r="A176" s="1"/>
      <c r="B176" s="28"/>
      <c r="C176" s="28"/>
      <c r="D176" s="28"/>
      <c r="E176" s="28"/>
      <c r="F176" s="28"/>
      <c r="G176" s="28"/>
      <c r="H176" s="28"/>
      <c r="I176" s="28"/>
      <c r="J176" s="28"/>
      <c r="K176" s="28"/>
      <c r="L176" s="28"/>
      <c r="M176" s="28"/>
    </row>
    <row r="177" spans="1:13" ht="15.6">
      <c r="A177" s="1"/>
      <c r="B177" s="28"/>
      <c r="C177" s="28"/>
      <c r="D177" s="28"/>
      <c r="E177" s="28"/>
      <c r="F177" s="28"/>
      <c r="G177" s="28"/>
      <c r="H177" s="28"/>
      <c r="I177" s="28"/>
      <c r="J177" s="28"/>
      <c r="K177" s="28"/>
      <c r="L177" s="28"/>
      <c r="M177" s="28"/>
    </row>
    <row r="178" spans="1:13" ht="15.6">
      <c r="A178" s="1"/>
      <c r="B178" s="28"/>
      <c r="C178" s="28"/>
      <c r="D178" s="28"/>
      <c r="E178" s="28"/>
      <c r="F178" s="28"/>
      <c r="G178" s="28"/>
      <c r="H178" s="28"/>
      <c r="I178" s="28"/>
      <c r="J178" s="28"/>
      <c r="K178" s="28"/>
      <c r="L178" s="28"/>
      <c r="M178" s="28"/>
    </row>
    <row r="179" spans="1:13" ht="15.6">
      <c r="A179" s="1"/>
      <c r="B179" s="28"/>
      <c r="C179" s="28"/>
      <c r="D179" s="28"/>
      <c r="E179" s="28"/>
      <c r="F179" s="28"/>
      <c r="G179" s="28"/>
      <c r="H179" s="28"/>
      <c r="I179" s="28"/>
      <c r="J179" s="28"/>
      <c r="K179" s="28"/>
      <c r="L179" s="28"/>
      <c r="M179" s="28"/>
    </row>
    <row r="180" spans="1:13" ht="15.6">
      <c r="A180" s="1"/>
      <c r="B180" s="28"/>
      <c r="C180" s="28"/>
      <c r="D180" s="28"/>
      <c r="E180" s="28"/>
      <c r="F180" s="28"/>
      <c r="G180" s="28"/>
      <c r="H180" s="28"/>
      <c r="I180" s="28"/>
      <c r="J180" s="28"/>
      <c r="K180" s="28"/>
      <c r="L180" s="28"/>
      <c r="M180" s="28"/>
    </row>
    <row r="181" spans="1:13" ht="15.6">
      <c r="A181" s="1"/>
      <c r="B181" s="28"/>
      <c r="C181" s="28"/>
      <c r="D181" s="28"/>
      <c r="E181" s="28"/>
      <c r="F181" s="28"/>
      <c r="G181" s="28"/>
      <c r="H181" s="28"/>
      <c r="I181" s="28"/>
      <c r="J181" s="28"/>
      <c r="K181" s="28"/>
      <c r="L181" s="28"/>
      <c r="M181" s="28"/>
    </row>
    <row r="182" spans="1:13" ht="15.6">
      <c r="A182" s="1"/>
      <c r="B182" s="28"/>
      <c r="C182" s="28"/>
      <c r="D182" s="28"/>
      <c r="E182" s="28"/>
      <c r="F182" s="28"/>
      <c r="G182" s="28"/>
      <c r="H182" s="28"/>
      <c r="I182" s="28"/>
      <c r="J182" s="28"/>
      <c r="K182" s="28"/>
      <c r="L182" s="28"/>
      <c r="M182" s="28"/>
    </row>
    <row r="183" spans="1:13" ht="15.6">
      <c r="A183" s="1"/>
      <c r="B183" s="28"/>
      <c r="C183" s="28"/>
      <c r="D183" s="28"/>
      <c r="E183" s="28"/>
      <c r="F183" s="28"/>
      <c r="G183" s="28"/>
      <c r="H183" s="28"/>
      <c r="I183" s="28"/>
      <c r="J183" s="28"/>
      <c r="K183" s="28"/>
      <c r="L183" s="28"/>
      <c r="M183" s="28"/>
    </row>
    <row r="184" spans="1:13" ht="15.6">
      <c r="A184" s="1"/>
      <c r="B184" s="28"/>
      <c r="C184" s="28"/>
      <c r="D184" s="28"/>
      <c r="E184" s="28"/>
      <c r="F184" s="28"/>
      <c r="G184" s="28"/>
      <c r="H184" s="28"/>
      <c r="I184" s="28"/>
      <c r="J184" s="28"/>
      <c r="K184" s="28"/>
      <c r="L184" s="28"/>
      <c r="M184" s="28"/>
    </row>
    <row r="185" spans="1:13" ht="15.6">
      <c r="A185" s="1"/>
      <c r="B185" s="28"/>
      <c r="C185" s="28"/>
      <c r="D185" s="28"/>
      <c r="E185" s="28"/>
      <c r="F185" s="28"/>
      <c r="G185" s="28"/>
      <c r="H185" s="28"/>
      <c r="I185" s="28"/>
      <c r="J185" s="28"/>
      <c r="K185" s="28"/>
      <c r="L185" s="28"/>
      <c r="M185" s="28"/>
    </row>
    <row r="186" spans="1:13" ht="15.6">
      <c r="A186" s="1"/>
      <c r="B186" s="28"/>
      <c r="C186" s="28"/>
      <c r="D186" s="28"/>
      <c r="E186" s="28"/>
      <c r="F186" s="28"/>
      <c r="G186" s="28"/>
      <c r="H186" s="28"/>
      <c r="I186" s="28"/>
      <c r="J186" s="28"/>
      <c r="K186" s="28"/>
      <c r="L186" s="28"/>
      <c r="M186" s="28"/>
    </row>
    <row r="187" spans="1:13" ht="15.6">
      <c r="A187" s="1"/>
      <c r="B187" s="28"/>
      <c r="C187" s="28"/>
      <c r="D187" s="28"/>
      <c r="E187" s="28"/>
      <c r="F187" s="28"/>
      <c r="G187" s="28"/>
      <c r="H187" s="28"/>
      <c r="I187" s="28"/>
      <c r="J187" s="28"/>
      <c r="K187" s="28"/>
      <c r="L187" s="28"/>
      <c r="M187" s="28"/>
    </row>
    <row r="188" spans="1:13" ht="15.6">
      <c r="A188" s="1"/>
      <c r="B188" s="28"/>
      <c r="C188" s="28"/>
      <c r="D188" s="28"/>
      <c r="E188" s="28"/>
      <c r="F188" s="28"/>
      <c r="G188" s="28"/>
      <c r="H188" s="28"/>
      <c r="I188" s="28"/>
      <c r="J188" s="28"/>
      <c r="K188" s="28"/>
      <c r="L188" s="28"/>
      <c r="M188" s="28"/>
    </row>
    <row r="189" spans="1:13" ht="15.6">
      <c r="A189" s="1"/>
      <c r="B189" s="28"/>
      <c r="C189" s="28"/>
      <c r="D189" s="28"/>
      <c r="E189" s="28"/>
      <c r="F189" s="28"/>
      <c r="G189" s="28"/>
      <c r="H189" s="28"/>
      <c r="I189" s="28"/>
      <c r="J189" s="28"/>
      <c r="K189" s="28"/>
      <c r="L189" s="28"/>
      <c r="M189" s="28"/>
    </row>
    <row r="190" spans="1:13" ht="15.6">
      <c r="A190" s="1"/>
      <c r="B190" s="28"/>
      <c r="C190" s="28"/>
      <c r="D190" s="28"/>
      <c r="E190" s="28"/>
      <c r="F190" s="28"/>
      <c r="G190" s="28"/>
      <c r="H190" s="28"/>
      <c r="I190" s="28"/>
      <c r="J190" s="28"/>
      <c r="K190" s="28"/>
      <c r="L190" s="28"/>
      <c r="M190" s="28"/>
    </row>
    <row r="191" spans="1:13" ht="15.6">
      <c r="A191" s="1"/>
      <c r="B191" s="28"/>
      <c r="C191" s="28"/>
      <c r="D191" s="28"/>
      <c r="E191" s="28"/>
      <c r="F191" s="28"/>
      <c r="G191" s="28"/>
      <c r="H191" s="28"/>
      <c r="I191" s="28"/>
      <c r="J191" s="28"/>
      <c r="K191" s="28"/>
      <c r="L191" s="28"/>
      <c r="M191" s="28"/>
    </row>
    <row r="192" spans="1:13" ht="15.6">
      <c r="A192" s="1"/>
      <c r="B192" s="28"/>
      <c r="C192" s="28"/>
      <c r="D192" s="28"/>
      <c r="E192" s="28"/>
      <c r="F192" s="28"/>
      <c r="G192" s="28"/>
      <c r="H192" s="28"/>
      <c r="I192" s="28"/>
      <c r="J192" s="28"/>
      <c r="K192" s="28"/>
      <c r="L192" s="28"/>
      <c r="M192" s="28"/>
    </row>
    <row r="193" spans="1:13" ht="15.6">
      <c r="A193" s="1"/>
      <c r="B193" s="28"/>
      <c r="C193" s="28"/>
      <c r="D193" s="28"/>
      <c r="E193" s="28"/>
      <c r="F193" s="28"/>
      <c r="G193" s="28"/>
      <c r="H193" s="28"/>
      <c r="I193" s="28"/>
      <c r="J193" s="28"/>
      <c r="K193" s="28"/>
      <c r="L193" s="28"/>
      <c r="M193" s="28"/>
    </row>
    <row r="194" spans="1:13" ht="15.6">
      <c r="A194" s="1"/>
      <c r="B194" s="28"/>
      <c r="C194" s="28"/>
      <c r="D194" s="28"/>
      <c r="E194" s="28"/>
      <c r="F194" s="28"/>
      <c r="G194" s="28"/>
      <c r="H194" s="28"/>
      <c r="I194" s="28"/>
      <c r="J194" s="28"/>
      <c r="K194" s="28"/>
      <c r="L194" s="28"/>
      <c r="M194" s="28"/>
    </row>
    <row r="195" spans="1:13" ht="15.6">
      <c r="A195" s="1"/>
      <c r="B195" s="28"/>
      <c r="C195" s="28"/>
      <c r="D195" s="28"/>
      <c r="E195" s="28"/>
      <c r="F195" s="28"/>
      <c r="G195" s="28"/>
      <c r="H195" s="28"/>
      <c r="I195" s="28"/>
      <c r="J195" s="28"/>
      <c r="K195" s="28"/>
      <c r="L195" s="28"/>
      <c r="M195" s="28"/>
    </row>
    <row r="196" spans="1:13" ht="15.6">
      <c r="A196" s="1"/>
      <c r="B196" s="28"/>
      <c r="C196" s="28"/>
      <c r="D196" s="28"/>
      <c r="E196" s="28"/>
      <c r="F196" s="28"/>
      <c r="G196" s="28"/>
      <c r="H196" s="28"/>
      <c r="I196" s="28"/>
      <c r="J196" s="28"/>
      <c r="K196" s="28"/>
      <c r="L196" s="28"/>
      <c r="M196" s="28"/>
    </row>
    <row r="197" spans="1:13" ht="15.6">
      <c r="A197" s="1"/>
      <c r="B197" s="28"/>
      <c r="C197" s="28"/>
      <c r="D197" s="28"/>
      <c r="E197" s="28"/>
      <c r="F197" s="28"/>
      <c r="G197" s="28"/>
      <c r="H197" s="28"/>
      <c r="I197" s="28"/>
      <c r="J197" s="28"/>
      <c r="K197" s="28"/>
      <c r="L197" s="28"/>
      <c r="M197" s="28"/>
    </row>
    <row r="198" spans="1:13" ht="15.6">
      <c r="A198" s="1"/>
      <c r="B198" s="28"/>
      <c r="C198" s="28"/>
      <c r="D198" s="28"/>
      <c r="E198" s="28"/>
      <c r="F198" s="28"/>
      <c r="G198" s="28"/>
      <c r="H198" s="28"/>
      <c r="I198" s="28"/>
      <c r="J198" s="28"/>
      <c r="K198" s="28"/>
      <c r="L198" s="28"/>
      <c r="M198" s="28"/>
    </row>
    <row r="199" spans="1:13" ht="15.6">
      <c r="A199" s="1"/>
      <c r="B199" s="28"/>
      <c r="C199" s="28"/>
      <c r="D199" s="28"/>
      <c r="E199" s="28"/>
      <c r="F199" s="28"/>
      <c r="G199" s="28"/>
      <c r="H199" s="28"/>
      <c r="I199" s="28"/>
      <c r="J199" s="28"/>
      <c r="K199" s="28"/>
      <c r="L199" s="28"/>
      <c r="M199" s="28"/>
    </row>
    <row r="200" spans="1:13" ht="15.6">
      <c r="A200" s="1"/>
      <c r="B200" s="28"/>
      <c r="C200" s="28"/>
      <c r="D200" s="28"/>
      <c r="E200" s="28"/>
      <c r="F200" s="28"/>
      <c r="G200" s="28"/>
      <c r="H200" s="28"/>
      <c r="I200" s="28"/>
      <c r="J200" s="28"/>
      <c r="K200" s="28"/>
      <c r="L200" s="28"/>
      <c r="M200" s="28"/>
    </row>
    <row r="201" spans="1:13" ht="15.6">
      <c r="A201" s="1"/>
      <c r="B201" s="28"/>
      <c r="C201" s="28"/>
      <c r="D201" s="28"/>
      <c r="E201" s="28"/>
      <c r="F201" s="28"/>
      <c r="G201" s="28"/>
      <c r="H201" s="28"/>
      <c r="I201" s="28"/>
      <c r="J201" s="28"/>
      <c r="K201" s="28"/>
      <c r="L201" s="28"/>
      <c r="M201" s="28"/>
    </row>
    <row r="202" spans="1:13" ht="15.6">
      <c r="A202" s="1"/>
      <c r="B202" s="28"/>
      <c r="C202" s="28"/>
      <c r="D202" s="28"/>
      <c r="E202" s="28"/>
      <c r="F202" s="28"/>
      <c r="G202" s="28"/>
      <c r="H202" s="28"/>
      <c r="I202" s="28"/>
      <c r="J202" s="28"/>
      <c r="K202" s="28"/>
      <c r="L202" s="28"/>
      <c r="M202" s="28"/>
    </row>
    <row r="203" spans="1:13" ht="15.6">
      <c r="A203" s="1"/>
      <c r="B203" s="28"/>
      <c r="C203" s="28"/>
      <c r="D203" s="28"/>
      <c r="E203" s="28"/>
      <c r="F203" s="28"/>
      <c r="G203" s="28"/>
      <c r="H203" s="28"/>
      <c r="I203" s="28"/>
      <c r="J203" s="28"/>
      <c r="K203" s="28"/>
      <c r="L203" s="28"/>
      <c r="M203" s="28"/>
    </row>
    <row r="204" spans="1:13" ht="15.6">
      <c r="A204" s="1"/>
      <c r="B204" s="28"/>
      <c r="C204" s="28"/>
      <c r="D204" s="28"/>
      <c r="E204" s="28"/>
      <c r="F204" s="28"/>
      <c r="G204" s="28"/>
      <c r="H204" s="28"/>
      <c r="I204" s="28"/>
      <c r="J204" s="28"/>
      <c r="K204" s="28"/>
      <c r="L204" s="28"/>
      <c r="M204" s="28"/>
    </row>
    <row r="205" spans="1:13" ht="15.6">
      <c r="A205" s="1"/>
      <c r="B205" s="28"/>
      <c r="C205" s="28"/>
      <c r="D205" s="28"/>
      <c r="E205" s="28"/>
      <c r="F205" s="28"/>
      <c r="G205" s="28"/>
      <c r="H205" s="28"/>
      <c r="I205" s="28"/>
      <c r="J205" s="28"/>
      <c r="K205" s="28"/>
      <c r="L205" s="28"/>
      <c r="M205" s="28"/>
    </row>
    <row r="206" spans="1:13" ht="15.6">
      <c r="A206" s="1"/>
      <c r="B206" s="28"/>
      <c r="C206" s="28"/>
      <c r="D206" s="28"/>
      <c r="E206" s="28"/>
      <c r="F206" s="28"/>
      <c r="G206" s="28"/>
      <c r="H206" s="28"/>
      <c r="I206" s="28"/>
      <c r="J206" s="28"/>
      <c r="K206" s="28"/>
      <c r="L206" s="28"/>
      <c r="M206" s="28"/>
    </row>
    <row r="207" spans="1:13" ht="15.6">
      <c r="A207" s="1"/>
      <c r="B207" s="28"/>
      <c r="C207" s="28"/>
      <c r="D207" s="28"/>
      <c r="E207" s="28"/>
      <c r="F207" s="28"/>
      <c r="G207" s="28"/>
      <c r="H207" s="28"/>
      <c r="I207" s="28"/>
      <c r="J207" s="28"/>
      <c r="K207" s="28"/>
      <c r="L207" s="28"/>
      <c r="M207" s="28"/>
    </row>
    <row r="208" spans="1:13" ht="15.6">
      <c r="A208" s="1"/>
      <c r="B208" s="28"/>
      <c r="C208" s="28"/>
      <c r="D208" s="28"/>
      <c r="E208" s="28"/>
      <c r="F208" s="28"/>
      <c r="G208" s="28"/>
      <c r="H208" s="28"/>
      <c r="I208" s="28"/>
      <c r="J208" s="28"/>
      <c r="K208" s="28"/>
      <c r="L208" s="28"/>
      <c r="M208" s="28"/>
    </row>
    <row r="209" spans="1:13" ht="15.6">
      <c r="A209" s="1"/>
      <c r="B209" s="28"/>
      <c r="C209" s="28"/>
      <c r="D209" s="28"/>
      <c r="E209" s="28"/>
      <c r="F209" s="28"/>
      <c r="G209" s="28"/>
      <c r="H209" s="28"/>
      <c r="I209" s="28"/>
      <c r="J209" s="28"/>
      <c r="K209" s="28"/>
      <c r="L209" s="28"/>
      <c r="M209" s="28"/>
    </row>
    <row r="210" spans="1:13" ht="15.6">
      <c r="A210" s="1"/>
      <c r="B210" s="28"/>
      <c r="C210" s="28"/>
      <c r="D210" s="28"/>
      <c r="E210" s="28"/>
      <c r="F210" s="28"/>
      <c r="G210" s="28"/>
      <c r="H210" s="28"/>
      <c r="I210" s="28"/>
      <c r="J210" s="28"/>
      <c r="K210" s="28"/>
      <c r="L210" s="28"/>
      <c r="M210" s="28"/>
    </row>
    <row r="211" spans="1:13" ht="15.6">
      <c r="A211" s="1"/>
      <c r="B211" s="28"/>
      <c r="C211" s="28"/>
      <c r="D211" s="28"/>
      <c r="E211" s="28"/>
      <c r="F211" s="28"/>
      <c r="G211" s="28"/>
      <c r="H211" s="28"/>
      <c r="I211" s="28"/>
      <c r="J211" s="28"/>
      <c r="K211" s="28"/>
      <c r="L211" s="28"/>
      <c r="M211" s="28"/>
    </row>
    <row r="212" spans="1:13" ht="15.6">
      <c r="A212" s="1"/>
      <c r="B212" s="28"/>
      <c r="C212" s="28"/>
      <c r="D212" s="28"/>
      <c r="E212" s="28"/>
      <c r="F212" s="28"/>
      <c r="G212" s="28"/>
      <c r="H212" s="28"/>
      <c r="I212" s="28"/>
      <c r="J212" s="28"/>
      <c r="K212" s="28"/>
      <c r="L212" s="28"/>
      <c r="M212" s="28"/>
    </row>
    <row r="213" spans="1:13" ht="15.6">
      <c r="A213" s="1"/>
      <c r="B213" s="28"/>
      <c r="C213" s="28"/>
      <c r="D213" s="28"/>
      <c r="E213" s="28"/>
      <c r="F213" s="28"/>
      <c r="G213" s="28"/>
      <c r="H213" s="28"/>
      <c r="I213" s="28"/>
      <c r="J213" s="28"/>
      <c r="K213" s="28"/>
      <c r="L213" s="28"/>
      <c r="M213" s="28"/>
    </row>
    <row r="214" spans="1:13" ht="15.6">
      <c r="A214" s="1"/>
      <c r="B214" s="28"/>
      <c r="C214" s="28"/>
      <c r="D214" s="28"/>
      <c r="E214" s="28"/>
      <c r="F214" s="28"/>
      <c r="G214" s="28"/>
      <c r="H214" s="28"/>
      <c r="I214" s="28"/>
      <c r="J214" s="28"/>
      <c r="K214" s="28"/>
      <c r="L214" s="28"/>
      <c r="M214" s="28"/>
    </row>
    <row r="215" spans="1:13" ht="15.6">
      <c r="A215" s="1"/>
      <c r="B215" s="28"/>
      <c r="C215" s="28"/>
      <c r="D215" s="28"/>
      <c r="E215" s="28"/>
      <c r="F215" s="28"/>
      <c r="G215" s="28"/>
      <c r="H215" s="28"/>
      <c r="I215" s="28"/>
      <c r="J215" s="28"/>
      <c r="K215" s="28"/>
      <c r="L215" s="28"/>
      <c r="M215" s="28"/>
    </row>
    <row r="216" spans="1:13" ht="15.6">
      <c r="A216" s="1"/>
      <c r="B216" s="28"/>
      <c r="C216" s="28"/>
      <c r="D216" s="28"/>
      <c r="E216" s="28"/>
      <c r="F216" s="28"/>
      <c r="G216" s="28"/>
      <c r="H216" s="28"/>
      <c r="I216" s="28"/>
      <c r="J216" s="28"/>
      <c r="K216" s="28"/>
      <c r="L216" s="28"/>
      <c r="M216" s="28"/>
    </row>
    <row r="217" spans="1:13" ht="15.6">
      <c r="A217" s="1"/>
      <c r="B217" s="28"/>
      <c r="C217" s="28"/>
      <c r="D217" s="28"/>
      <c r="E217" s="28"/>
      <c r="F217" s="28"/>
      <c r="G217" s="28"/>
      <c r="H217" s="28"/>
      <c r="I217" s="28"/>
      <c r="J217" s="28"/>
      <c r="K217" s="28"/>
      <c r="L217" s="28"/>
      <c r="M217" s="28"/>
    </row>
    <row r="218" spans="1:13" ht="15.6">
      <c r="A218" s="1"/>
      <c r="B218" s="28"/>
      <c r="C218" s="28"/>
      <c r="D218" s="28"/>
      <c r="E218" s="28"/>
      <c r="F218" s="28"/>
      <c r="G218" s="28"/>
      <c r="H218" s="28"/>
      <c r="I218" s="28"/>
      <c r="J218" s="28"/>
      <c r="K218" s="28"/>
      <c r="L218" s="28"/>
      <c r="M218" s="28"/>
    </row>
    <row r="219" spans="1:13" ht="15.6">
      <c r="A219" s="1"/>
      <c r="B219" s="28"/>
      <c r="C219" s="28"/>
      <c r="D219" s="28"/>
      <c r="E219" s="28"/>
      <c r="F219" s="28"/>
      <c r="G219" s="28"/>
      <c r="H219" s="28"/>
      <c r="I219" s="28"/>
      <c r="J219" s="28"/>
      <c r="K219" s="28"/>
      <c r="L219" s="28"/>
      <c r="M219" s="28"/>
    </row>
    <row r="220" spans="1:13" ht="15.6">
      <c r="A220" s="1"/>
      <c r="B220" s="28"/>
      <c r="C220" s="28"/>
      <c r="D220" s="28"/>
      <c r="E220" s="28"/>
      <c r="F220" s="28"/>
      <c r="G220" s="28"/>
      <c r="H220" s="28"/>
      <c r="I220" s="28"/>
      <c r="J220" s="28"/>
      <c r="K220" s="28"/>
      <c r="L220" s="28"/>
      <c r="M220" s="28"/>
    </row>
    <row r="221" spans="1:13" ht="15.6">
      <c r="A221" s="1"/>
      <c r="B221" s="28"/>
      <c r="C221" s="28"/>
      <c r="D221" s="28"/>
      <c r="E221" s="28"/>
      <c r="F221" s="28"/>
      <c r="G221" s="28"/>
      <c r="H221" s="28"/>
      <c r="I221" s="28"/>
      <c r="J221" s="28"/>
      <c r="K221" s="28"/>
      <c r="L221" s="28"/>
      <c r="M221" s="28"/>
    </row>
    <row r="222" spans="1:13" ht="15.6">
      <c r="A222" s="1"/>
      <c r="B222" s="28"/>
      <c r="C222" s="28"/>
      <c r="D222" s="28"/>
      <c r="E222" s="28"/>
      <c r="F222" s="28"/>
      <c r="G222" s="28"/>
      <c r="H222" s="28"/>
      <c r="I222" s="28"/>
      <c r="J222" s="28"/>
      <c r="K222" s="28"/>
      <c r="L222" s="28"/>
      <c r="M222" s="28"/>
    </row>
    <row r="223" spans="1:13" ht="15.6">
      <c r="A223" s="1"/>
      <c r="B223" s="28"/>
      <c r="C223" s="28"/>
      <c r="D223" s="28"/>
      <c r="E223" s="28"/>
      <c r="F223" s="28"/>
      <c r="G223" s="28"/>
      <c r="H223" s="28"/>
      <c r="I223" s="28"/>
      <c r="J223" s="28"/>
      <c r="K223" s="28"/>
      <c r="L223" s="28"/>
      <c r="M223" s="28"/>
    </row>
    <row r="224" spans="1:13" ht="15.6">
      <c r="A224" s="1"/>
      <c r="B224" s="28"/>
      <c r="C224" s="28"/>
      <c r="D224" s="28"/>
      <c r="E224" s="28"/>
      <c r="F224" s="28"/>
      <c r="G224" s="28"/>
      <c r="H224" s="28"/>
      <c r="I224" s="28"/>
      <c r="J224" s="28"/>
      <c r="K224" s="28"/>
      <c r="L224" s="28"/>
      <c r="M224" s="28"/>
    </row>
    <row r="225" spans="1:13" ht="15.6">
      <c r="A225" s="1"/>
      <c r="B225" s="28"/>
      <c r="C225" s="28"/>
      <c r="D225" s="28"/>
      <c r="E225" s="28"/>
      <c r="F225" s="28"/>
      <c r="G225" s="28"/>
      <c r="H225" s="28"/>
      <c r="I225" s="28"/>
      <c r="J225" s="28"/>
      <c r="K225" s="28"/>
      <c r="L225" s="28"/>
      <c r="M225" s="28"/>
    </row>
    <row r="226" spans="1:13" ht="15.6">
      <c r="A226" s="1"/>
      <c r="B226" s="28"/>
      <c r="C226" s="28"/>
      <c r="D226" s="28"/>
      <c r="E226" s="28"/>
      <c r="F226" s="28"/>
      <c r="G226" s="28"/>
      <c r="H226" s="28"/>
      <c r="I226" s="28"/>
      <c r="J226" s="28"/>
      <c r="K226" s="28"/>
      <c r="L226" s="28"/>
      <c r="M226" s="28"/>
    </row>
    <row r="227" spans="1:13" ht="15.6">
      <c r="A227" s="1"/>
      <c r="B227" s="28"/>
      <c r="C227" s="28"/>
      <c r="D227" s="28"/>
      <c r="E227" s="28"/>
      <c r="F227" s="28"/>
      <c r="G227" s="28"/>
      <c r="H227" s="28"/>
      <c r="I227" s="28"/>
      <c r="J227" s="28"/>
      <c r="K227" s="28"/>
      <c r="L227" s="28"/>
      <c r="M227" s="28"/>
    </row>
    <row r="228" spans="1:13" ht="15.6">
      <c r="A228" s="1"/>
      <c r="B228" s="28"/>
      <c r="C228" s="28"/>
      <c r="D228" s="28"/>
      <c r="E228" s="28"/>
      <c r="F228" s="28"/>
      <c r="G228" s="28"/>
      <c r="H228" s="28"/>
      <c r="I228" s="28"/>
      <c r="J228" s="28"/>
      <c r="K228" s="28"/>
      <c r="L228" s="28"/>
      <c r="M228" s="28"/>
    </row>
    <row r="229" spans="1:13" ht="15.6">
      <c r="A229" s="1"/>
      <c r="B229" s="28"/>
      <c r="C229" s="28"/>
      <c r="D229" s="28"/>
      <c r="E229" s="28"/>
      <c r="F229" s="28"/>
      <c r="G229" s="28"/>
      <c r="H229" s="28"/>
      <c r="I229" s="28"/>
      <c r="J229" s="28"/>
      <c r="K229" s="28"/>
      <c r="L229" s="28"/>
      <c r="M229" s="28"/>
    </row>
    <row r="230" spans="1:13" ht="15.6">
      <c r="A230" s="1"/>
      <c r="B230" s="28"/>
      <c r="C230" s="28"/>
      <c r="D230" s="28"/>
      <c r="E230" s="28"/>
      <c r="F230" s="28"/>
      <c r="G230" s="28"/>
      <c r="H230" s="28"/>
      <c r="I230" s="28"/>
      <c r="J230" s="28"/>
      <c r="K230" s="28"/>
      <c r="L230" s="28"/>
      <c r="M230" s="28"/>
    </row>
    <row r="231" spans="1:13" ht="15.6">
      <c r="A231" s="1"/>
      <c r="B231" s="28"/>
      <c r="C231" s="28"/>
      <c r="D231" s="28"/>
      <c r="E231" s="28"/>
      <c r="F231" s="28"/>
      <c r="G231" s="28"/>
      <c r="H231" s="28"/>
      <c r="I231" s="28"/>
      <c r="J231" s="28"/>
      <c r="K231" s="28"/>
      <c r="L231" s="28"/>
      <c r="M231" s="28"/>
    </row>
    <row r="232" spans="1:13" ht="15.6">
      <c r="A232" s="1"/>
      <c r="B232" s="28"/>
      <c r="C232" s="28"/>
      <c r="D232" s="28"/>
      <c r="E232" s="28"/>
      <c r="F232" s="28"/>
      <c r="G232" s="28"/>
      <c r="H232" s="28"/>
      <c r="I232" s="28"/>
      <c r="J232" s="28"/>
      <c r="K232" s="28"/>
      <c r="L232" s="28"/>
      <c r="M232" s="28"/>
    </row>
    <row r="233" spans="1:13" ht="15.6">
      <c r="A233" s="1"/>
      <c r="B233" s="28"/>
      <c r="C233" s="28"/>
      <c r="D233" s="28"/>
      <c r="E233" s="28"/>
      <c r="F233" s="28"/>
      <c r="G233" s="28"/>
      <c r="H233" s="28"/>
      <c r="I233" s="28"/>
      <c r="J233" s="28"/>
      <c r="K233" s="28"/>
      <c r="L233" s="28"/>
      <c r="M233" s="28"/>
    </row>
    <row r="234" spans="1:13" ht="15.6">
      <c r="A234" s="1"/>
      <c r="B234" s="28"/>
      <c r="C234" s="28"/>
      <c r="D234" s="28"/>
      <c r="E234" s="28"/>
      <c r="F234" s="28"/>
      <c r="G234" s="28"/>
      <c r="H234" s="28"/>
      <c r="I234" s="28"/>
      <c r="J234" s="28"/>
      <c r="K234" s="28"/>
      <c r="L234" s="28"/>
      <c r="M234" s="28"/>
    </row>
    <row r="235" spans="1:13" ht="15.6">
      <c r="A235" s="1"/>
      <c r="B235" s="28"/>
      <c r="C235" s="28"/>
      <c r="D235" s="28"/>
      <c r="E235" s="28"/>
      <c r="F235" s="28"/>
      <c r="G235" s="28"/>
      <c r="H235" s="28"/>
      <c r="I235" s="28"/>
      <c r="J235" s="28"/>
      <c r="K235" s="28"/>
      <c r="L235" s="28"/>
      <c r="M235" s="28"/>
    </row>
    <row r="236" spans="1:13" ht="15.6">
      <c r="A236" s="1"/>
      <c r="B236" s="28"/>
      <c r="C236" s="28"/>
      <c r="D236" s="28"/>
      <c r="E236" s="28"/>
      <c r="F236" s="28"/>
      <c r="G236" s="28"/>
      <c r="H236" s="28"/>
      <c r="I236" s="28"/>
      <c r="J236" s="28"/>
      <c r="K236" s="28"/>
      <c r="L236" s="28"/>
      <c r="M236" s="28"/>
    </row>
    <row r="237" spans="1:13" ht="15.6">
      <c r="A237" s="1"/>
      <c r="B237" s="28"/>
      <c r="C237" s="28"/>
      <c r="D237" s="28"/>
      <c r="E237" s="28"/>
      <c r="F237" s="28"/>
      <c r="G237" s="28"/>
      <c r="H237" s="28"/>
      <c r="I237" s="28"/>
      <c r="J237" s="28"/>
      <c r="K237" s="28"/>
      <c r="L237" s="28"/>
      <c r="M237" s="28"/>
    </row>
    <row r="238" spans="1:13" ht="15.6">
      <c r="A238" s="1"/>
      <c r="B238" s="28"/>
      <c r="C238" s="28"/>
      <c r="D238" s="28"/>
      <c r="E238" s="28"/>
      <c r="F238" s="28"/>
      <c r="G238" s="28"/>
      <c r="H238" s="28"/>
      <c r="I238" s="28"/>
      <c r="J238" s="28"/>
      <c r="K238" s="28"/>
      <c r="L238" s="28"/>
      <c r="M238" s="28"/>
    </row>
    <row r="239" spans="1:13" ht="15.6">
      <c r="A239" s="1"/>
      <c r="B239" s="28"/>
      <c r="C239" s="28"/>
      <c r="D239" s="28"/>
      <c r="E239" s="28"/>
      <c r="F239" s="28"/>
      <c r="G239" s="28"/>
      <c r="H239" s="28"/>
      <c r="I239" s="28"/>
      <c r="J239" s="28"/>
      <c r="K239" s="28"/>
      <c r="L239" s="28"/>
      <c r="M239" s="28"/>
    </row>
    <row r="240" spans="1:13" ht="15.6">
      <c r="A240" s="1"/>
      <c r="B240" s="28"/>
      <c r="C240" s="28"/>
      <c r="D240" s="28"/>
      <c r="E240" s="28"/>
      <c r="F240" s="28"/>
      <c r="G240" s="28"/>
      <c r="H240" s="28"/>
      <c r="I240" s="28"/>
      <c r="J240" s="28"/>
      <c r="K240" s="28"/>
      <c r="L240" s="28"/>
      <c r="M240" s="28"/>
    </row>
    <row r="241" spans="1:13" ht="15.6">
      <c r="A241" s="1"/>
      <c r="B241" s="28"/>
      <c r="C241" s="28"/>
      <c r="D241" s="28"/>
      <c r="E241" s="28"/>
      <c r="F241" s="28"/>
      <c r="G241" s="28"/>
      <c r="H241" s="28"/>
      <c r="I241" s="28"/>
      <c r="J241" s="28"/>
      <c r="K241" s="28"/>
      <c r="L241" s="28"/>
      <c r="M241" s="28"/>
    </row>
    <row r="242" spans="1:13" ht="15.6">
      <c r="A242" s="1"/>
      <c r="B242" s="28"/>
      <c r="C242" s="28"/>
      <c r="D242" s="28"/>
      <c r="E242" s="28"/>
      <c r="F242" s="28"/>
      <c r="G242" s="28"/>
      <c r="H242" s="28"/>
      <c r="I242" s="28"/>
      <c r="J242" s="28"/>
      <c r="K242" s="28"/>
      <c r="L242" s="28"/>
      <c r="M242" s="28"/>
    </row>
    <row r="243" spans="1:13" ht="15.6">
      <c r="A243" s="1"/>
      <c r="B243" s="28"/>
      <c r="C243" s="28"/>
      <c r="D243" s="28"/>
      <c r="E243" s="28"/>
      <c r="F243" s="28"/>
      <c r="G243" s="28"/>
      <c r="H243" s="28"/>
      <c r="I243" s="28"/>
      <c r="J243" s="28"/>
      <c r="K243" s="28"/>
      <c r="L243" s="28"/>
      <c r="M243" s="28"/>
    </row>
    <row r="244" spans="1:13" ht="15.6">
      <c r="A244" s="1"/>
      <c r="B244" s="28"/>
      <c r="C244" s="28"/>
      <c r="D244" s="28"/>
      <c r="E244" s="28"/>
      <c r="F244" s="28"/>
      <c r="G244" s="28"/>
      <c r="H244" s="28"/>
      <c r="I244" s="28"/>
      <c r="J244" s="28"/>
      <c r="K244" s="28"/>
      <c r="L244" s="28"/>
      <c r="M244" s="28"/>
    </row>
    <row r="245" spans="1:13" ht="15.6">
      <c r="A245" s="1"/>
      <c r="B245" s="28"/>
      <c r="C245" s="28"/>
      <c r="D245" s="28"/>
      <c r="E245" s="28"/>
      <c r="F245" s="28"/>
      <c r="G245" s="28"/>
      <c r="H245" s="28"/>
      <c r="I245" s="28"/>
      <c r="J245" s="28"/>
      <c r="K245" s="28"/>
      <c r="L245" s="28"/>
      <c r="M245" s="28"/>
    </row>
  </sheetData>
  <sheetProtection selectLockedCells="1"/>
  <mergeCells count="3">
    <mergeCell ref="I5:J5"/>
    <mergeCell ref="I3:L3"/>
    <mergeCell ref="G5:H5"/>
  </mergeCells>
  <hyperlinks>
    <hyperlink ref="B49" r:id="rId1" display="mailto:poca@legalaid.gsi.gov.uk" xr:uid="{00000000-0004-0000-0700-000000000000}"/>
  </hyperlinks>
  <pageMargins left="0.7" right="0.7" top="0.75" bottom="0.75" header="0.3" footer="0.3"/>
  <pageSetup paperSize="9" scale="83" fitToHeight="0" orientation="portrait" r:id="rId2"/>
  <headerFooter>
    <oddHeader>&amp;C&amp;"Calibri"&amp;12&amp;K000000 OFFICIAL&amp;1#_x000D_</oddHeader>
    <oddFooter>&amp;C_x000D_&amp;1#&amp;"Calibri"&amp;12&amp;K000000 OFFICIAL</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50"/>
  <sheetViews>
    <sheetView showGridLines="0" zoomScale="90" zoomScaleNormal="90" workbookViewId="0">
      <selection activeCell="L46" sqref="L46"/>
    </sheetView>
  </sheetViews>
  <sheetFormatPr defaultColWidth="9.109375" defaultRowHeight="14.4"/>
  <cols>
    <col min="1" max="1" width="9.109375" style="67"/>
    <col min="2" max="9" width="18.33203125" style="67" customWidth="1"/>
    <col min="10" max="10" width="18.109375" style="67" customWidth="1"/>
    <col min="11" max="11" width="18.33203125" style="67" customWidth="1"/>
    <col min="12" max="12" width="14.33203125" style="67" customWidth="1"/>
    <col min="13" max="14" width="9.109375" style="67"/>
    <col min="15" max="15" width="0" style="67" hidden="1" customWidth="1"/>
    <col min="16" max="16384" width="9.109375" style="67"/>
  </cols>
  <sheetData>
    <row r="1" spans="1:13" ht="10.5" customHeight="1">
      <c r="A1" s="116"/>
      <c r="B1" s="117"/>
      <c r="C1" s="117"/>
      <c r="D1" s="117"/>
      <c r="E1" s="117"/>
      <c r="F1" s="117"/>
      <c r="G1" s="117"/>
      <c r="H1" s="117"/>
      <c r="I1" s="118"/>
      <c r="J1" s="118"/>
      <c r="K1" s="118"/>
      <c r="L1" s="118"/>
      <c r="M1" s="119"/>
    </row>
    <row r="2" spans="1:13" ht="20.25" customHeight="1">
      <c r="A2" s="120"/>
      <c r="B2" s="714" t="s">
        <v>116</v>
      </c>
      <c r="C2" s="714"/>
      <c r="D2" s="714"/>
      <c r="E2" s="714"/>
      <c r="F2" s="714"/>
      <c r="G2" s="714"/>
      <c r="H2" s="714"/>
      <c r="I2" s="714"/>
      <c r="J2" s="714"/>
      <c r="K2" s="714"/>
      <c r="L2" s="118"/>
      <c r="M2" s="119"/>
    </row>
    <row r="3" spans="1:13" ht="15.6">
      <c r="A3" s="120"/>
      <c r="B3" s="121"/>
      <c r="C3" s="121"/>
      <c r="D3" s="121"/>
      <c r="E3" s="121"/>
      <c r="F3" s="121"/>
      <c r="G3" s="121"/>
      <c r="H3" s="121"/>
      <c r="I3" s="121"/>
      <c r="J3" s="118"/>
      <c r="K3" s="118"/>
      <c r="L3" s="118"/>
      <c r="M3" s="119"/>
    </row>
    <row r="4" spans="1:13" ht="15.75" customHeight="1">
      <c r="A4" s="120"/>
      <c r="B4" s="713" t="s">
        <v>117</v>
      </c>
      <c r="C4" s="713"/>
      <c r="D4" s="713"/>
      <c r="E4" s="713"/>
      <c r="F4" s="713"/>
      <c r="G4" s="713"/>
      <c r="H4" s="713"/>
      <c r="I4" s="713"/>
      <c r="J4" s="713"/>
      <c r="K4" s="713"/>
      <c r="L4" s="118"/>
      <c r="M4" s="119"/>
    </row>
    <row r="5" spans="1:13" ht="15.75" customHeight="1">
      <c r="A5" s="120"/>
      <c r="B5" s="715" t="s">
        <v>118</v>
      </c>
      <c r="C5" s="185"/>
      <c r="D5" s="186">
        <v>41183</v>
      </c>
      <c r="E5" s="187">
        <v>41718</v>
      </c>
      <c r="F5" s="186">
        <v>42186</v>
      </c>
      <c r="G5" s="186">
        <v>42461</v>
      </c>
      <c r="H5" s="707" t="s">
        <v>119</v>
      </c>
      <c r="I5" s="710"/>
      <c r="J5" s="707" t="s">
        <v>294</v>
      </c>
      <c r="K5" s="707" t="s">
        <v>108</v>
      </c>
      <c r="L5" s="118"/>
      <c r="M5" s="119"/>
    </row>
    <row r="6" spans="1:13" ht="15.6">
      <c r="A6" s="120"/>
      <c r="B6" s="716"/>
      <c r="D6" s="122">
        <v>41717</v>
      </c>
      <c r="E6" s="123">
        <v>42185</v>
      </c>
      <c r="F6" s="122">
        <v>42460</v>
      </c>
      <c r="G6" s="124">
        <v>47484</v>
      </c>
      <c r="H6" s="708"/>
      <c r="I6" s="711"/>
      <c r="J6" s="709"/>
      <c r="K6" s="709"/>
      <c r="L6" s="118"/>
      <c r="M6" s="119"/>
    </row>
    <row r="7" spans="1:13" ht="15.6">
      <c r="A7" s="120"/>
      <c r="B7" s="716"/>
      <c r="C7" s="126" t="s">
        <v>23</v>
      </c>
      <c r="D7" s="127">
        <v>49.7</v>
      </c>
      <c r="E7" s="127">
        <v>45.35</v>
      </c>
      <c r="F7" s="127">
        <v>41</v>
      </c>
      <c r="G7" s="127">
        <v>45.35</v>
      </c>
      <c r="H7" s="708"/>
      <c r="I7" s="128" t="s">
        <v>216</v>
      </c>
      <c r="J7" s="129">
        <v>4446</v>
      </c>
      <c r="K7" s="129">
        <v>468</v>
      </c>
      <c r="L7" s="118"/>
      <c r="M7" s="119"/>
    </row>
    <row r="8" spans="1:13" ht="15.6">
      <c r="A8" s="120"/>
      <c r="B8" s="716"/>
      <c r="C8" s="130" t="s">
        <v>120</v>
      </c>
      <c r="D8" s="127">
        <v>62.35</v>
      </c>
      <c r="E8" s="127">
        <v>56.89</v>
      </c>
      <c r="F8" s="127">
        <v>51.44</v>
      </c>
      <c r="G8" s="127">
        <v>56.89</v>
      </c>
      <c r="H8" s="708"/>
      <c r="I8" s="128" t="s">
        <v>233</v>
      </c>
      <c r="J8" s="129">
        <v>297</v>
      </c>
      <c r="K8" s="129">
        <v>162</v>
      </c>
      <c r="L8" s="118"/>
      <c r="M8" s="119"/>
    </row>
    <row r="9" spans="1:13" ht="31.2">
      <c r="A9" s="120"/>
      <c r="B9" s="716"/>
      <c r="C9" s="131" t="s">
        <v>68</v>
      </c>
      <c r="D9" s="132">
        <v>34</v>
      </c>
      <c r="E9" s="132">
        <v>31.03</v>
      </c>
      <c r="F9" s="132">
        <v>28.05</v>
      </c>
      <c r="G9" s="132">
        <v>31.03</v>
      </c>
      <c r="H9" s="708"/>
      <c r="I9" s="133" t="s">
        <v>121</v>
      </c>
      <c r="J9" s="129">
        <v>54.5</v>
      </c>
      <c r="K9" s="129">
        <v>29.25</v>
      </c>
      <c r="L9" s="118"/>
      <c r="M9" s="119"/>
    </row>
    <row r="10" spans="1:13" ht="15.6">
      <c r="A10" s="120"/>
      <c r="B10" s="716"/>
      <c r="C10" s="131" t="s">
        <v>69</v>
      </c>
      <c r="D10" s="132">
        <v>26.3</v>
      </c>
      <c r="E10" s="132">
        <v>24</v>
      </c>
      <c r="F10" s="132">
        <v>21.7</v>
      </c>
      <c r="G10" s="132">
        <v>24</v>
      </c>
      <c r="H10" s="708"/>
      <c r="I10" s="133" t="s">
        <v>122</v>
      </c>
      <c r="J10" s="129">
        <v>105</v>
      </c>
      <c r="K10" s="129">
        <v>51.25</v>
      </c>
      <c r="L10" s="118"/>
      <c r="M10" s="119"/>
    </row>
    <row r="11" spans="1:13" ht="15.6">
      <c r="A11" s="120"/>
      <c r="B11" s="717"/>
      <c r="C11" s="134" t="s">
        <v>70</v>
      </c>
      <c r="D11" s="132">
        <v>3.9</v>
      </c>
      <c r="E11" s="132">
        <v>3.56</v>
      </c>
      <c r="F11" s="132">
        <v>3.22</v>
      </c>
      <c r="G11" s="132">
        <v>3.56</v>
      </c>
      <c r="H11" s="709"/>
      <c r="I11" s="133" t="s">
        <v>123</v>
      </c>
      <c r="J11" s="129">
        <v>205</v>
      </c>
      <c r="K11" s="129">
        <v>94</v>
      </c>
      <c r="L11" s="118"/>
      <c r="M11" s="119"/>
    </row>
    <row r="12" spans="1:13" ht="15.6">
      <c r="A12" s="121"/>
      <c r="B12" s="121"/>
      <c r="C12" s="121"/>
      <c r="D12" s="121"/>
      <c r="E12" s="121"/>
      <c r="F12" s="121"/>
      <c r="G12" s="119"/>
      <c r="H12" s="119"/>
      <c r="I12" s="118"/>
      <c r="J12" s="118"/>
      <c r="K12" s="118"/>
      <c r="L12" s="118"/>
      <c r="M12" s="119"/>
    </row>
    <row r="13" spans="1:13" ht="15.75" customHeight="1">
      <c r="A13" s="119"/>
      <c r="B13" s="713" t="s">
        <v>124</v>
      </c>
      <c r="C13" s="713"/>
      <c r="D13" s="713"/>
      <c r="E13" s="713"/>
      <c r="F13" s="713"/>
      <c r="G13" s="713"/>
      <c r="H13" s="713"/>
      <c r="I13" s="713"/>
      <c r="J13" s="713"/>
      <c r="K13" s="713"/>
      <c r="L13" s="118"/>
      <c r="M13" s="119"/>
    </row>
    <row r="14" spans="1:13" ht="15.75" customHeight="1">
      <c r="A14" s="119"/>
      <c r="B14" s="722" t="s">
        <v>118</v>
      </c>
      <c r="C14" s="723"/>
      <c r="D14" s="720">
        <v>41666</v>
      </c>
      <c r="E14" s="721"/>
      <c r="F14" s="720">
        <v>41718</v>
      </c>
      <c r="G14" s="721"/>
      <c r="H14" s="720">
        <v>42186</v>
      </c>
      <c r="I14" s="721"/>
      <c r="J14" s="718">
        <v>42461</v>
      </c>
      <c r="K14" s="719"/>
      <c r="L14" s="118"/>
      <c r="M14" s="119"/>
    </row>
    <row r="15" spans="1:13" ht="15.75" customHeight="1">
      <c r="A15" s="119"/>
      <c r="B15" s="724"/>
      <c r="C15" s="725"/>
      <c r="D15" s="720">
        <v>41717</v>
      </c>
      <c r="E15" s="721"/>
      <c r="F15" s="720">
        <v>42185</v>
      </c>
      <c r="G15" s="721"/>
      <c r="H15" s="720">
        <v>42460</v>
      </c>
      <c r="I15" s="721"/>
      <c r="J15" s="718">
        <v>47484</v>
      </c>
      <c r="K15" s="719"/>
      <c r="L15" s="118"/>
      <c r="M15" s="119"/>
    </row>
    <row r="16" spans="1:13" ht="15.6">
      <c r="A16" s="119"/>
      <c r="B16" s="726"/>
      <c r="C16" s="727"/>
      <c r="D16" s="135" t="s">
        <v>125</v>
      </c>
      <c r="E16" s="136" t="s">
        <v>67</v>
      </c>
      <c r="F16" s="136" t="s">
        <v>125</v>
      </c>
      <c r="G16" s="136" t="s">
        <v>67</v>
      </c>
      <c r="H16" s="136" t="s">
        <v>125</v>
      </c>
      <c r="I16" s="136" t="s">
        <v>67</v>
      </c>
      <c r="J16" s="136" t="s">
        <v>125</v>
      </c>
      <c r="K16" s="136" t="s">
        <v>67</v>
      </c>
      <c r="L16" s="118"/>
      <c r="M16" s="119"/>
    </row>
    <row r="17" spans="1:13" ht="15.6">
      <c r="A17" s="119"/>
      <c r="B17" s="728" t="s">
        <v>23</v>
      </c>
      <c r="C17" s="137" t="s">
        <v>4</v>
      </c>
      <c r="D17" s="138">
        <v>53</v>
      </c>
      <c r="E17" s="138">
        <v>55.75</v>
      </c>
      <c r="F17" s="138">
        <v>48.36</v>
      </c>
      <c r="G17" s="138">
        <v>50.87</v>
      </c>
      <c r="H17" s="138">
        <v>43.73</v>
      </c>
      <c r="I17" s="138">
        <v>45.99</v>
      </c>
      <c r="J17" s="138">
        <v>48.36</v>
      </c>
      <c r="K17" s="138">
        <v>50.87</v>
      </c>
      <c r="L17" s="118"/>
      <c r="M17" s="119"/>
    </row>
    <row r="18" spans="1:13" ht="15.6">
      <c r="A18" s="119"/>
      <c r="B18" s="728"/>
      <c r="C18" s="137" t="s">
        <v>5</v>
      </c>
      <c r="D18" s="138">
        <v>45</v>
      </c>
      <c r="E18" s="138">
        <v>47.25</v>
      </c>
      <c r="F18" s="138">
        <v>41.06</v>
      </c>
      <c r="G18" s="138">
        <v>43.12</v>
      </c>
      <c r="H18" s="138">
        <v>37.130000000000003</v>
      </c>
      <c r="I18" s="138">
        <v>38.979999999999997</v>
      </c>
      <c r="J18" s="138">
        <v>41.06</v>
      </c>
      <c r="K18" s="138">
        <v>43.12</v>
      </c>
      <c r="L18" s="118"/>
      <c r="M18" s="119"/>
    </row>
    <row r="19" spans="1:13" ht="15.6">
      <c r="A19" s="119"/>
      <c r="B19" s="728"/>
      <c r="C19" s="137" t="s">
        <v>6</v>
      </c>
      <c r="D19" s="138">
        <v>29.75</v>
      </c>
      <c r="E19" s="138">
        <v>34</v>
      </c>
      <c r="F19" s="138">
        <v>27.15</v>
      </c>
      <c r="G19" s="138">
        <v>31.03</v>
      </c>
      <c r="H19" s="138">
        <v>24.54</v>
      </c>
      <c r="I19" s="138">
        <v>28.05</v>
      </c>
      <c r="J19" s="138">
        <v>27.15</v>
      </c>
      <c r="K19" s="138">
        <v>31.03</v>
      </c>
      <c r="L19" s="118"/>
      <c r="M19" s="119"/>
    </row>
    <row r="20" spans="1:13" ht="15.75" customHeight="1">
      <c r="A20" s="119"/>
      <c r="B20" s="712" t="s">
        <v>120</v>
      </c>
      <c r="C20" s="139" t="s">
        <v>4</v>
      </c>
      <c r="D20" s="140">
        <v>64</v>
      </c>
      <c r="E20" s="140">
        <v>64</v>
      </c>
      <c r="F20" s="140">
        <v>58.4</v>
      </c>
      <c r="G20" s="140">
        <v>58.4</v>
      </c>
      <c r="H20" s="140">
        <v>52.8</v>
      </c>
      <c r="I20" s="140">
        <v>52.8</v>
      </c>
      <c r="J20" s="140">
        <v>58.4</v>
      </c>
      <c r="K20" s="140">
        <v>58.4</v>
      </c>
      <c r="L20" s="118"/>
      <c r="M20" s="119"/>
    </row>
    <row r="21" spans="1:13" ht="15.75" customHeight="1">
      <c r="A21" s="119"/>
      <c r="B21" s="712"/>
      <c r="C21" s="139" t="s">
        <v>5</v>
      </c>
      <c r="D21" s="140">
        <v>56</v>
      </c>
      <c r="E21" s="140">
        <v>56</v>
      </c>
      <c r="F21" s="140">
        <v>51.1</v>
      </c>
      <c r="G21" s="140">
        <v>51.1</v>
      </c>
      <c r="H21" s="140">
        <v>46.2</v>
      </c>
      <c r="I21" s="140">
        <v>46.2</v>
      </c>
      <c r="J21" s="140">
        <v>51.1</v>
      </c>
      <c r="K21" s="140">
        <v>51.1</v>
      </c>
      <c r="L21" s="118"/>
      <c r="M21" s="119"/>
    </row>
    <row r="22" spans="1:13" ht="15.75" customHeight="1">
      <c r="A22" s="119"/>
      <c r="B22" s="712" t="s">
        <v>68</v>
      </c>
      <c r="C22" s="139" t="s">
        <v>4</v>
      </c>
      <c r="D22" s="140">
        <v>42.25</v>
      </c>
      <c r="E22" s="140">
        <v>42.25</v>
      </c>
      <c r="F22" s="140">
        <v>38.549999999999997</v>
      </c>
      <c r="G22" s="140">
        <v>38.549999999999997</v>
      </c>
      <c r="H22" s="140">
        <v>34.86</v>
      </c>
      <c r="I22" s="140">
        <v>34.86</v>
      </c>
      <c r="J22" s="140">
        <v>38.549999999999997</v>
      </c>
      <c r="K22" s="140">
        <v>38.549999999999997</v>
      </c>
      <c r="L22" s="118"/>
      <c r="M22" s="119"/>
    </row>
    <row r="23" spans="1:13" ht="15.6">
      <c r="A23" s="119"/>
      <c r="B23" s="712"/>
      <c r="C23" s="139" t="s">
        <v>5</v>
      </c>
      <c r="D23" s="140">
        <v>34</v>
      </c>
      <c r="E23" s="140">
        <v>34</v>
      </c>
      <c r="F23" s="140">
        <v>31.03</v>
      </c>
      <c r="G23" s="140">
        <v>31.03</v>
      </c>
      <c r="H23" s="140">
        <v>28.05</v>
      </c>
      <c r="I23" s="140">
        <v>28.05</v>
      </c>
      <c r="J23" s="140">
        <v>31.03</v>
      </c>
      <c r="K23" s="140">
        <v>31.03</v>
      </c>
      <c r="L23" s="118"/>
      <c r="M23" s="119"/>
    </row>
    <row r="24" spans="1:13" ht="15.6">
      <c r="A24" s="119"/>
      <c r="B24" s="712"/>
      <c r="C24" s="139" t="s">
        <v>6</v>
      </c>
      <c r="D24" s="140">
        <v>20.5</v>
      </c>
      <c r="E24" s="140">
        <v>20.5</v>
      </c>
      <c r="F24" s="140">
        <v>18.71</v>
      </c>
      <c r="G24" s="140">
        <v>18.71</v>
      </c>
      <c r="H24" s="140">
        <v>16.91</v>
      </c>
      <c r="I24" s="140">
        <v>16.91</v>
      </c>
      <c r="J24" s="140">
        <v>18.71</v>
      </c>
      <c r="K24" s="140">
        <v>18.71</v>
      </c>
      <c r="L24" s="118"/>
      <c r="M24" s="119"/>
    </row>
    <row r="25" spans="1:13" ht="15.6">
      <c r="A25" s="119"/>
      <c r="B25" s="712" t="s">
        <v>69</v>
      </c>
      <c r="C25" s="139" t="s">
        <v>4</v>
      </c>
      <c r="D25" s="140">
        <v>24.75</v>
      </c>
      <c r="E25" s="140">
        <v>24.75</v>
      </c>
      <c r="F25" s="140">
        <v>22.58</v>
      </c>
      <c r="G25" s="140">
        <v>22.58</v>
      </c>
      <c r="H25" s="140">
        <v>20.420000000000002</v>
      </c>
      <c r="I25" s="140">
        <v>20.420000000000002</v>
      </c>
      <c r="J25" s="140">
        <v>22.58</v>
      </c>
      <c r="K25" s="140">
        <v>22.58</v>
      </c>
      <c r="L25" s="118"/>
      <c r="M25" s="119"/>
    </row>
    <row r="26" spans="1:13" ht="15.6">
      <c r="A26" s="119"/>
      <c r="B26" s="712"/>
      <c r="C26" s="139" t="s">
        <v>5</v>
      </c>
      <c r="D26" s="140">
        <v>24.75</v>
      </c>
      <c r="E26" s="140">
        <v>24.75</v>
      </c>
      <c r="F26" s="140">
        <v>22.58</v>
      </c>
      <c r="G26" s="140">
        <v>22.58</v>
      </c>
      <c r="H26" s="140">
        <v>20.420000000000002</v>
      </c>
      <c r="I26" s="140">
        <v>20.420000000000002</v>
      </c>
      <c r="J26" s="140">
        <v>22.58</v>
      </c>
      <c r="K26" s="140">
        <v>22.58</v>
      </c>
      <c r="L26" s="118"/>
      <c r="M26" s="119"/>
    </row>
    <row r="27" spans="1:13" ht="15.6">
      <c r="A27" s="119"/>
      <c r="B27" s="712"/>
      <c r="C27" s="139" t="s">
        <v>6</v>
      </c>
      <c r="D27" s="140">
        <v>12.5</v>
      </c>
      <c r="E27" s="140">
        <v>12.5</v>
      </c>
      <c r="F27" s="140">
        <v>11.41</v>
      </c>
      <c r="G27" s="140">
        <v>11.41</v>
      </c>
      <c r="H27" s="140">
        <v>10.31</v>
      </c>
      <c r="I27" s="140">
        <v>10.31</v>
      </c>
      <c r="J27" s="140">
        <v>11.41</v>
      </c>
      <c r="K27" s="140">
        <v>11.41</v>
      </c>
      <c r="L27" s="118"/>
      <c r="M27" s="119"/>
    </row>
    <row r="28" spans="1:13" ht="15.6">
      <c r="A28" s="119"/>
      <c r="B28" s="141" t="s">
        <v>70</v>
      </c>
      <c r="C28" s="142"/>
      <c r="D28" s="140">
        <v>3.45</v>
      </c>
      <c r="E28" s="140">
        <v>3.6</v>
      </c>
      <c r="F28" s="140">
        <v>3.15</v>
      </c>
      <c r="G28" s="140">
        <v>3.29</v>
      </c>
      <c r="H28" s="140">
        <v>2.85</v>
      </c>
      <c r="I28" s="140">
        <v>2.97</v>
      </c>
      <c r="J28" s="140">
        <v>3.15</v>
      </c>
      <c r="K28" s="140">
        <v>3.29</v>
      </c>
      <c r="L28" s="118"/>
      <c r="M28" s="119"/>
    </row>
    <row r="29" spans="1:13" ht="15.6">
      <c r="A29" s="119"/>
      <c r="B29" s="119"/>
      <c r="C29" s="119"/>
      <c r="D29" s="119"/>
      <c r="E29" s="119"/>
      <c r="F29" s="119"/>
      <c r="G29" s="118"/>
      <c r="H29" s="118"/>
      <c r="I29" s="118"/>
      <c r="J29" s="118"/>
      <c r="K29" s="118"/>
      <c r="L29" s="118"/>
      <c r="M29" s="119"/>
    </row>
    <row r="30" spans="1:13" ht="15.6">
      <c r="A30" s="119"/>
      <c r="B30" s="707" t="s">
        <v>119</v>
      </c>
      <c r="C30" s="125"/>
      <c r="D30" s="125" t="s">
        <v>294</v>
      </c>
      <c r="E30" s="125" t="s">
        <v>108</v>
      </c>
      <c r="F30" s="119"/>
      <c r="G30" s="118"/>
      <c r="H30" s="118"/>
      <c r="I30" s="118"/>
      <c r="J30" s="118"/>
      <c r="K30" s="118"/>
      <c r="L30" s="118"/>
      <c r="M30" s="119"/>
    </row>
    <row r="31" spans="1:13" ht="15.6">
      <c r="A31" s="119"/>
      <c r="B31" s="708"/>
      <c r="C31" s="128" t="s">
        <v>216</v>
      </c>
      <c r="D31" s="129">
        <v>5400</v>
      </c>
      <c r="E31" s="129">
        <v>545</v>
      </c>
      <c r="F31" s="119"/>
      <c r="G31" s="118"/>
      <c r="H31" s="118"/>
      <c r="I31" s="118"/>
      <c r="J31" s="118"/>
      <c r="K31" s="118"/>
      <c r="L31" s="118"/>
      <c r="M31" s="119"/>
    </row>
    <row r="32" spans="1:13" ht="15.6">
      <c r="A32" s="119"/>
      <c r="B32" s="708"/>
      <c r="C32" s="128" t="s">
        <v>233</v>
      </c>
      <c r="D32" s="129">
        <v>330.5</v>
      </c>
      <c r="E32" s="129">
        <v>178.75</v>
      </c>
      <c r="F32" s="119"/>
      <c r="G32" s="118"/>
      <c r="H32" s="118"/>
      <c r="I32" s="118"/>
      <c r="J32" s="118"/>
      <c r="K32" s="118"/>
      <c r="L32" s="118"/>
      <c r="M32" s="119"/>
    </row>
    <row r="33" spans="1:13" ht="15.6">
      <c r="A33" s="119"/>
      <c r="B33" s="708"/>
      <c r="C33" s="133" t="s">
        <v>126</v>
      </c>
      <c r="D33" s="129">
        <v>62.5</v>
      </c>
      <c r="E33" s="129">
        <v>33.5</v>
      </c>
      <c r="F33" s="119"/>
      <c r="G33" s="119"/>
      <c r="H33" s="119"/>
      <c r="I33" s="119"/>
      <c r="J33" s="119"/>
      <c r="K33" s="119"/>
      <c r="L33" s="119"/>
      <c r="M33" s="119"/>
    </row>
    <row r="34" spans="1:13" ht="15.6">
      <c r="A34" s="119"/>
      <c r="B34" s="708"/>
      <c r="C34" s="133" t="s">
        <v>122</v>
      </c>
      <c r="D34" s="129">
        <v>119.5</v>
      </c>
      <c r="E34" s="129">
        <v>58.25</v>
      </c>
      <c r="F34" s="119"/>
      <c r="G34" s="119"/>
      <c r="H34" s="119"/>
      <c r="I34" s="119"/>
      <c r="J34" s="119"/>
      <c r="K34" s="119"/>
      <c r="L34" s="119"/>
      <c r="M34" s="119"/>
    </row>
    <row r="35" spans="1:13" ht="15.6">
      <c r="A35" s="119"/>
      <c r="B35" s="709"/>
      <c r="C35" s="133" t="s">
        <v>123</v>
      </c>
      <c r="D35" s="129">
        <v>257.5</v>
      </c>
      <c r="E35" s="129">
        <v>110</v>
      </c>
      <c r="F35" s="119"/>
      <c r="G35" s="119"/>
      <c r="H35" s="119"/>
      <c r="I35" s="119"/>
      <c r="J35" s="119"/>
      <c r="K35" s="119"/>
      <c r="L35" s="119"/>
      <c r="M35" s="119"/>
    </row>
    <row r="36" spans="1:13" ht="15.6">
      <c r="A36" s="119"/>
      <c r="B36" s="119"/>
      <c r="C36" s="119"/>
      <c r="D36" s="119"/>
      <c r="E36" s="119"/>
      <c r="F36" s="119"/>
      <c r="G36" s="119"/>
      <c r="H36" s="119"/>
      <c r="I36" s="119"/>
      <c r="J36" s="119"/>
      <c r="K36" s="119"/>
      <c r="L36" s="119"/>
      <c r="M36" s="119"/>
    </row>
    <row r="37" spans="1:13" ht="15.75" customHeight="1">
      <c r="A37" s="119"/>
      <c r="B37" s="713" t="s">
        <v>127</v>
      </c>
      <c r="C37" s="713"/>
      <c r="D37" s="713"/>
      <c r="E37" s="713"/>
      <c r="F37" s="713"/>
      <c r="G37" s="713"/>
      <c r="H37" s="713"/>
      <c r="I37" s="713"/>
      <c r="J37" s="713"/>
      <c r="K37" s="713"/>
      <c r="L37" s="713"/>
      <c r="M37" s="119"/>
    </row>
    <row r="38" spans="1:13" ht="15.75" customHeight="1">
      <c r="A38" s="119"/>
      <c r="B38" s="707" t="s">
        <v>128</v>
      </c>
      <c r="C38" s="710"/>
      <c r="D38" s="186">
        <v>41183</v>
      </c>
      <c r="E38" s="186">
        <v>41718</v>
      </c>
      <c r="F38" s="186">
        <v>42186</v>
      </c>
      <c r="G38" s="186">
        <v>42461</v>
      </c>
      <c r="H38" s="707" t="s">
        <v>119</v>
      </c>
      <c r="I38" s="710"/>
      <c r="J38" s="707" t="s">
        <v>294</v>
      </c>
      <c r="K38" s="707" t="s">
        <v>129</v>
      </c>
      <c r="L38" s="707" t="s">
        <v>157</v>
      </c>
      <c r="M38" s="119"/>
    </row>
    <row r="39" spans="1:13" ht="15.6">
      <c r="A39" s="119"/>
      <c r="B39" s="708"/>
      <c r="C39" s="711"/>
      <c r="D39" s="143">
        <v>41717</v>
      </c>
      <c r="E39" s="122">
        <v>42185</v>
      </c>
      <c r="F39" s="122">
        <v>42459</v>
      </c>
      <c r="G39" s="122">
        <v>44833</v>
      </c>
      <c r="H39" s="708"/>
      <c r="I39" s="711"/>
      <c r="J39" s="709"/>
      <c r="K39" s="709"/>
      <c r="L39" s="709"/>
      <c r="M39" s="119"/>
    </row>
    <row r="40" spans="1:13" ht="15.6">
      <c r="A40" s="119"/>
      <c r="B40" s="708"/>
      <c r="C40" s="128" t="s">
        <v>130</v>
      </c>
      <c r="D40" s="129">
        <v>170.21</v>
      </c>
      <c r="E40" s="129">
        <v>155.32</v>
      </c>
      <c r="F40" s="129">
        <v>140.41999999999999</v>
      </c>
      <c r="G40" s="129">
        <v>155.32</v>
      </c>
      <c r="H40" s="708"/>
      <c r="I40" s="128" t="s">
        <v>131</v>
      </c>
      <c r="J40" s="129">
        <v>760</v>
      </c>
      <c r="K40" s="129">
        <v>570</v>
      </c>
      <c r="L40" s="129">
        <v>380</v>
      </c>
      <c r="M40" s="119"/>
    </row>
    <row r="41" spans="1:13" ht="31.2">
      <c r="A41" s="119"/>
      <c r="B41" s="709"/>
      <c r="C41" s="128" t="s">
        <v>132</v>
      </c>
      <c r="D41" s="129">
        <v>382.98</v>
      </c>
      <c r="E41" s="129">
        <v>349.47</v>
      </c>
      <c r="F41" s="129">
        <v>315.95999999999998</v>
      </c>
      <c r="G41" s="129">
        <v>349.47</v>
      </c>
      <c r="H41" s="708"/>
      <c r="I41" s="128" t="s">
        <v>130</v>
      </c>
      <c r="J41" s="129">
        <v>573</v>
      </c>
      <c r="K41" s="129">
        <v>429</v>
      </c>
      <c r="L41" s="129">
        <v>288</v>
      </c>
      <c r="M41" s="119"/>
    </row>
    <row r="42" spans="1:13" ht="15.6">
      <c r="A42" s="119"/>
      <c r="B42" s="119"/>
      <c r="C42" s="119"/>
      <c r="D42" s="119"/>
      <c r="E42" s="119"/>
      <c r="F42" s="119"/>
      <c r="G42" s="119"/>
      <c r="H42" s="709"/>
      <c r="I42" s="133" t="s">
        <v>133</v>
      </c>
      <c r="J42" s="129">
        <v>201</v>
      </c>
      <c r="K42" s="129">
        <v>151</v>
      </c>
      <c r="L42" s="129">
        <v>101</v>
      </c>
      <c r="M42" s="119"/>
    </row>
    <row r="43" spans="1:13" ht="15.6">
      <c r="A43" s="119"/>
      <c r="B43" s="119"/>
      <c r="C43" s="119"/>
      <c r="D43" s="119"/>
      <c r="E43" s="119"/>
      <c r="F43" s="119"/>
      <c r="G43" s="119"/>
      <c r="H43" s="119"/>
      <c r="I43" s="119"/>
      <c r="J43" s="119"/>
      <c r="K43" s="119"/>
      <c r="L43" s="119"/>
      <c r="M43" s="119"/>
    </row>
    <row r="44" spans="1:13" ht="15.6">
      <c r="A44" s="119"/>
      <c r="B44" s="707" t="s">
        <v>128</v>
      </c>
      <c r="C44" s="710"/>
      <c r="D44" s="186">
        <v>44834</v>
      </c>
      <c r="E44" s="186"/>
      <c r="F44" s="186"/>
      <c r="G44" s="186"/>
      <c r="H44" s="119"/>
      <c r="I44" s="119"/>
      <c r="J44" s="119"/>
      <c r="K44" s="119"/>
      <c r="L44" s="119"/>
      <c r="M44" s="119"/>
    </row>
    <row r="45" spans="1:13" ht="15.6">
      <c r="A45" s="119"/>
      <c r="B45" s="708"/>
      <c r="C45" s="711"/>
      <c r="D45" s="143">
        <v>47484</v>
      </c>
      <c r="E45" s="122"/>
      <c r="F45" s="122"/>
      <c r="G45" s="122"/>
      <c r="H45" s="119"/>
      <c r="I45" s="119"/>
      <c r="J45" s="119"/>
      <c r="K45" s="119"/>
      <c r="L45" s="119"/>
      <c r="M45" s="119"/>
    </row>
    <row r="46" spans="1:13" ht="15.6">
      <c r="A46" s="119"/>
      <c r="B46" s="708"/>
      <c r="C46" s="128" t="s">
        <v>130</v>
      </c>
      <c r="D46" s="129">
        <v>178.62</v>
      </c>
      <c r="E46" s="129"/>
      <c r="F46" s="129"/>
      <c r="G46" s="129"/>
      <c r="H46" s="119"/>
      <c r="I46" s="119"/>
      <c r="J46" s="119"/>
      <c r="K46" s="119"/>
      <c r="L46" s="119"/>
      <c r="M46" s="119"/>
    </row>
    <row r="47" spans="1:13" ht="31.2">
      <c r="A47" s="119"/>
      <c r="B47" s="709"/>
      <c r="C47" s="128" t="s">
        <v>132</v>
      </c>
      <c r="D47" s="129">
        <v>401.89</v>
      </c>
      <c r="E47" s="129"/>
      <c r="F47" s="129"/>
      <c r="G47" s="129"/>
      <c r="H47" s="119"/>
      <c r="I47" s="119"/>
      <c r="J47" s="119"/>
      <c r="K47" s="119"/>
      <c r="L47" s="119"/>
      <c r="M47" s="119"/>
    </row>
    <row r="48" spans="1:13" ht="15.6">
      <c r="A48" s="119"/>
      <c r="B48" s="119"/>
      <c r="C48" s="119"/>
      <c r="D48" s="119"/>
      <c r="E48" s="119"/>
      <c r="F48" s="119"/>
      <c r="G48" s="119"/>
      <c r="H48" s="119"/>
      <c r="I48" s="119"/>
      <c r="J48" s="119"/>
      <c r="K48" s="119"/>
      <c r="L48" s="119"/>
      <c r="M48" s="119"/>
    </row>
    <row r="49" spans="1:13" ht="15.6">
      <c r="A49" s="119"/>
      <c r="B49" s="119"/>
      <c r="C49" s="119"/>
      <c r="D49" s="119"/>
      <c r="E49" s="119"/>
      <c r="F49" s="119"/>
      <c r="G49" s="119"/>
      <c r="H49" s="119"/>
      <c r="I49" s="119"/>
      <c r="J49" s="119"/>
      <c r="K49" s="119"/>
      <c r="L49" s="119"/>
      <c r="M49" s="119"/>
    </row>
    <row r="50" spans="1:13" ht="15.6">
      <c r="A50" s="119"/>
      <c r="B50" s="119"/>
      <c r="C50" s="119"/>
      <c r="D50" s="119"/>
      <c r="E50" s="119"/>
      <c r="F50" s="119"/>
      <c r="G50" s="119"/>
      <c r="H50" s="119"/>
      <c r="I50" s="119"/>
      <c r="J50" s="119"/>
      <c r="K50" s="119"/>
      <c r="L50" s="119"/>
      <c r="M50" s="119"/>
    </row>
  </sheetData>
  <sheetProtection selectLockedCells="1" selectUnlockedCells="1"/>
  <mergeCells count="32">
    <mergeCell ref="J14:K14"/>
    <mergeCell ref="J15:K15"/>
    <mergeCell ref="B38:B41"/>
    <mergeCell ref="H38:H42"/>
    <mergeCell ref="I38:I39"/>
    <mergeCell ref="C38:C39"/>
    <mergeCell ref="J38:J39"/>
    <mergeCell ref="K38:K39"/>
    <mergeCell ref="D14:E14"/>
    <mergeCell ref="D15:E15"/>
    <mergeCell ref="F14:G14"/>
    <mergeCell ref="F15:G15"/>
    <mergeCell ref="H14:I14"/>
    <mergeCell ref="H15:I15"/>
    <mergeCell ref="B14:C16"/>
    <mergeCell ref="B17:B19"/>
    <mergeCell ref="B2:K2"/>
    <mergeCell ref="B4:K4"/>
    <mergeCell ref="B13:K13"/>
    <mergeCell ref="J5:J6"/>
    <mergeCell ref="K5:K6"/>
    <mergeCell ref="H5:H11"/>
    <mergeCell ref="B5:B11"/>
    <mergeCell ref="I5:I6"/>
    <mergeCell ref="B44:B47"/>
    <mergeCell ref="C44:C45"/>
    <mergeCell ref="L38:L39"/>
    <mergeCell ref="B20:B21"/>
    <mergeCell ref="B22:B24"/>
    <mergeCell ref="B25:B27"/>
    <mergeCell ref="B30:B35"/>
    <mergeCell ref="B37:L37"/>
  </mergeCells>
  <pageMargins left="0.7" right="0.7" top="0.75" bottom="0.75" header="0.3" footer="0.3"/>
  <pageSetup paperSize="9" scale="60" orientation="landscape" r:id="rId1"/>
  <headerFooter>
    <oddHeader>&amp;C&amp;"Calibri"&amp;12&amp;K000000 OFFICIAL&amp;1#_x000D_</oddHeader>
    <oddFooter>&amp;C_x000D_&amp;1#&amp;"Calibri"&amp;12&amp;K000000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38C4DFF612FFB4BA26D7884036849ED" ma:contentTypeVersion="13" ma:contentTypeDescription="Create a new document." ma:contentTypeScope="" ma:versionID="bc3bb29038884e0c8cd415786daeb7db">
  <xsd:schema xmlns:xsd="http://www.w3.org/2001/XMLSchema" xmlns:xs="http://www.w3.org/2001/XMLSchema" xmlns:p="http://schemas.microsoft.com/office/2006/metadata/properties" xmlns:ns3="55ce9a30-1559-4b56-a901-7f4e5ccb1c13" xmlns:ns4="8f984ff1-8ffb-467f-98d0-830d9b1a9a08" targetNamespace="http://schemas.microsoft.com/office/2006/metadata/properties" ma:root="true" ma:fieldsID="dce4fcd784106b5fe93dafd930712505" ns3:_="" ns4:_="">
    <xsd:import namespace="55ce9a30-1559-4b56-a901-7f4e5ccb1c13"/>
    <xsd:import namespace="8f984ff1-8ffb-467f-98d0-830d9b1a9a0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ce9a30-1559-4b56-a901-7f4e5ccb1c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f984ff1-8ffb-467f-98d0-830d9b1a9a0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FAE712B-76AA-41F2-AD93-E37302CA4187}">
  <ds:schemaRefs>
    <ds:schemaRef ds:uri="http://schemas.microsoft.com/office/infopath/2007/PartnerControls"/>
    <ds:schemaRef ds:uri="http://purl.org/dc/elements/1.1/"/>
    <ds:schemaRef ds:uri="http://schemas.microsoft.com/office/2006/metadata/properties"/>
    <ds:schemaRef ds:uri="55ce9a30-1559-4b56-a901-7f4e5ccb1c13"/>
    <ds:schemaRef ds:uri="http://purl.org/dc/terms/"/>
    <ds:schemaRef ds:uri="http://schemas.openxmlformats.org/package/2006/metadata/core-properties"/>
    <ds:schemaRef ds:uri="http://schemas.microsoft.com/office/2006/documentManagement/types"/>
    <ds:schemaRef ds:uri="8f984ff1-8ffb-467f-98d0-830d9b1a9a08"/>
    <ds:schemaRef ds:uri="http://www.w3.org/XML/1998/namespace"/>
    <ds:schemaRef ds:uri="http://purl.org/dc/dcmitype/"/>
  </ds:schemaRefs>
</ds:datastoreItem>
</file>

<file path=customXml/itemProps2.xml><?xml version="1.0" encoding="utf-8"?>
<ds:datastoreItem xmlns:ds="http://schemas.openxmlformats.org/officeDocument/2006/customXml" ds:itemID="{4B1F2F2C-9C64-43B8-B0C4-AD1FFC3A3C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ce9a30-1559-4b56-a901-7f4e5ccb1c13"/>
    <ds:schemaRef ds:uri="8f984ff1-8ffb-467f-98d0-830d9b1a9a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098454F-0FF5-4DA0-9526-3A4C3262C97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Claim Details</vt:lpstr>
      <vt:lpstr>Litigator Magistrates</vt:lpstr>
      <vt:lpstr>Litigator Crown</vt:lpstr>
      <vt:lpstr>Litigator Appeal</vt:lpstr>
      <vt:lpstr>Disbursements</vt:lpstr>
      <vt:lpstr>Advocate Work Claimed</vt:lpstr>
      <vt:lpstr>Litigator Summary &amp; Totals</vt:lpstr>
      <vt:lpstr>Letter</vt:lpstr>
      <vt:lpstr>Rates</vt:lpstr>
      <vt:lpstr>Hidden Data</vt:lpstr>
      <vt:lpstr>'Advocate Work Claimed'!Print_Area</vt:lpstr>
      <vt:lpstr>'Claim Details'!Print_Area</vt:lpstr>
      <vt:lpstr>Disbursements!Print_Area</vt:lpstr>
      <vt:lpstr>'Litigator Appeal'!Print_Area</vt:lpstr>
      <vt:lpstr>'Litigator Crown'!Print_Area</vt:lpstr>
      <vt:lpstr>'Litigator Magistrates'!Print_Area</vt:lpstr>
      <vt:lpstr>Rates!Print_Area</vt:lpstr>
    </vt:vector>
  </TitlesOfParts>
  <Company>MOJ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Hayley McGovern</dc:creator>
  <cp:lastModifiedBy>Hughes, Graham (LAA) | He/His</cp:lastModifiedBy>
  <cp:lastPrinted>2017-12-22T09:23:33Z</cp:lastPrinted>
  <dcterms:created xsi:type="dcterms:W3CDTF">2016-03-03T09:45:04Z</dcterms:created>
  <dcterms:modified xsi:type="dcterms:W3CDTF">2024-08-13T12:11:15Z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0x010100B38C4DFF612FFB4BA26D7884036849ED</vt:lpwstr>
  </property>
  <property fmtid="{D5CDD505-2E9C-101B-9397-08002B2CF9AE}" pid="3" name="MSIP_Label_eed1d2f5-2977-4ce1-839d-57a403841e1f_Enabled">
    <vt:lpwstr>true</vt:lpwstr>
  </property>
  <property fmtid="{D5CDD505-2E9C-101B-9397-08002B2CF9AE}" pid="4" name="MSIP_Label_eed1d2f5-2977-4ce1-839d-57a403841e1f_SetDate">
    <vt:lpwstr>2024-08-13T12:10:59Z</vt:lpwstr>
  </property>
  <property fmtid="{D5CDD505-2E9C-101B-9397-08002B2CF9AE}" pid="5" name="MSIP_Label_eed1d2f5-2977-4ce1-839d-57a403841e1f_Method">
    <vt:lpwstr>Privileged</vt:lpwstr>
  </property>
  <property fmtid="{D5CDD505-2E9C-101B-9397-08002B2CF9AE}" pid="6" name="MSIP_Label_eed1d2f5-2977-4ce1-839d-57a403841e1f_Name">
    <vt:lpwstr>OFFICIAL</vt:lpwstr>
  </property>
  <property fmtid="{D5CDD505-2E9C-101B-9397-08002B2CF9AE}" pid="7" name="MSIP_Label_eed1d2f5-2977-4ce1-839d-57a403841e1f_SiteId">
    <vt:lpwstr>c6874728-71e6-41fe-a9e1-2e8c36776ad8</vt:lpwstr>
  </property>
  <property fmtid="{D5CDD505-2E9C-101B-9397-08002B2CF9AE}" pid="8" name="MSIP_Label_eed1d2f5-2977-4ce1-839d-57a403841e1f_ActionId">
    <vt:lpwstr>011f0336-cd05-4ef6-a9b1-60dd960986a5</vt:lpwstr>
  </property>
  <property fmtid="{D5CDD505-2E9C-101B-9397-08002B2CF9AE}" pid="9" name="MSIP_Label_eed1d2f5-2977-4ce1-839d-57a403841e1f_ContentBits">
    <vt:lpwstr>3</vt:lpwstr>
  </property>
</Properties>
</file>